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5" yWindow="5610" windowWidth="28305" windowHeight="6120" firstSheet="1" activeTab="7"/>
  </bookViews>
  <sheets>
    <sheet name="Distribution Tables 44-55" sheetId="10" r:id="rId1"/>
    <sheet name="OLD Tables 44-55" sheetId="4" r:id="rId2"/>
    <sheet name="TTD Tables 56-67" sheetId="11" r:id="rId3"/>
    <sheet name="OLD Tables 56-67" sheetId="5" r:id="rId4"/>
    <sheet name="Table 67b" sheetId="18" r:id="rId5"/>
    <sheet name="Old 67b" sheetId="17" r:id="rId6"/>
    <sheet name="CTD Tables 68-79" sheetId="12" r:id="rId7"/>
    <sheet name="OLD Tables 68-79" sheetId="7" r:id="rId8"/>
    <sheet name="Distribution Pivot Table" sheetId="3" r:id="rId9"/>
    <sheet name="TTA Pivot Table" sheetId="6" r:id="rId10"/>
    <sheet name="CTA Pivot Table" sheetId="8" r:id="rId11"/>
    <sheet name="Time to Degree Data" sheetId="9" r:id="rId12"/>
    <sheet name="Format for Dist pivot" sheetId="13" r:id="rId13"/>
    <sheet name="Format for TTA pivot" sheetId="14" r:id="rId14"/>
    <sheet name="Format for CTA pivot" sheetId="16" r:id="rId15"/>
  </sheets>
  <externalReferences>
    <externalReference r:id="rId16"/>
    <externalReference r:id="rId17"/>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Order1" hidden="1">255</definedName>
    <definedName name="APPHEAD" localSheetId="6">#REF!</definedName>
    <definedName name="APPHEAD" localSheetId="0">#REF!</definedName>
    <definedName name="APPHEAD" localSheetId="11">#REF!</definedName>
    <definedName name="APPHEAD" localSheetId="2">#REF!</definedName>
    <definedName name="APPHEAD">#REF!</definedName>
    <definedName name="APPHEAD2" localSheetId="6">#REF!</definedName>
    <definedName name="APPHEAD2" localSheetId="0">#REF!</definedName>
    <definedName name="APPHEAD2" localSheetId="11">#REF!</definedName>
    <definedName name="APPHEAD2" localSheetId="2">#REF!</definedName>
    <definedName name="APPHEAD2">#REF!</definedName>
    <definedName name="CHART">'[1]Surveys In'!$A$1:$U$38</definedName>
    <definedName name="CHHEAD" localSheetId="6">#REF!</definedName>
    <definedName name="CHHEAD" localSheetId="0">#REF!</definedName>
    <definedName name="CHHEAD" localSheetId="11">#REF!</definedName>
    <definedName name="CHHEAD" localSheetId="2">#REF!</definedName>
    <definedName name="CHHEAD">#REF!</definedName>
    <definedName name="CHHEAD2" localSheetId="6">#REF!</definedName>
    <definedName name="CHHEAD2" localSheetId="0">#REF!</definedName>
    <definedName name="CHHEAD2" localSheetId="11">#REF!</definedName>
    <definedName name="CHHEAD2" localSheetId="2">#REF!</definedName>
    <definedName name="CHHEAD2">#REF!</definedName>
    <definedName name="d" localSheetId="6">#REF!</definedName>
    <definedName name="d">#REF!</definedName>
    <definedName name="de">#REF!</definedName>
    <definedName name="MEMO">'[1]Surveys In'!$A$1:$U$41</definedName>
    <definedName name="N">'[1]Surveys In'!$I$38</definedName>
    <definedName name="NEWYEAR" localSheetId="6">#REF!</definedName>
    <definedName name="NEWYEAR" localSheetId="0">#REF!</definedName>
    <definedName name="NEWYEAR" localSheetId="11">#REF!</definedName>
    <definedName name="NEWYEAR" localSheetId="2">#REF!</definedName>
    <definedName name="NEWYEAR">#REF!</definedName>
    <definedName name="PAGE_17" localSheetId="6">#REF!</definedName>
    <definedName name="PAGE_17" localSheetId="0">#REF!</definedName>
    <definedName name="PAGE_17" localSheetId="11">#REF!</definedName>
    <definedName name="PAGE_17" localSheetId="2">#REF!</definedName>
    <definedName name="PAGE_17">#REF!</definedName>
    <definedName name="PAGE_17_2" localSheetId="6">#REF!</definedName>
    <definedName name="PAGE_17_2" localSheetId="0">#REF!</definedName>
    <definedName name="PAGE_17_2" localSheetId="11">#REF!</definedName>
    <definedName name="PAGE_17_2" localSheetId="2">#REF!</definedName>
    <definedName name="PAGE_17_2">#REF!</definedName>
    <definedName name="PAGE1" localSheetId="6">#REF!</definedName>
    <definedName name="PAGE1" localSheetId="0">#REF!</definedName>
    <definedName name="PAGE1" localSheetId="11">#REF!</definedName>
    <definedName name="PAGE1" localSheetId="2">#REF!</definedName>
    <definedName name="PAGE1">#REF!</definedName>
    <definedName name="PAGE1_2" localSheetId="6">#REF!</definedName>
    <definedName name="PAGE1_2" localSheetId="0">#REF!</definedName>
    <definedName name="PAGE1_2" localSheetId="11">#REF!</definedName>
    <definedName name="PAGE1_2" localSheetId="2">#REF!</definedName>
    <definedName name="PAGE1_2">#REF!</definedName>
    <definedName name="PAGE10" localSheetId="6">#REF!</definedName>
    <definedName name="PAGE10" localSheetId="0">#REF!</definedName>
    <definedName name="PAGE10" localSheetId="11">#REF!</definedName>
    <definedName name="PAGE10" localSheetId="2">#REF!</definedName>
    <definedName name="PAGE10">#REF!</definedName>
    <definedName name="PAGE10_2" localSheetId="6">#REF!</definedName>
    <definedName name="PAGE10_2" localSheetId="0">#REF!</definedName>
    <definedName name="PAGE10_2" localSheetId="11">#REF!</definedName>
    <definedName name="PAGE10_2" localSheetId="2">#REF!</definedName>
    <definedName name="PAGE10_2">#REF!</definedName>
    <definedName name="PAGE11" localSheetId="6">#REF!</definedName>
    <definedName name="PAGE11" localSheetId="0">#REF!</definedName>
    <definedName name="PAGE11" localSheetId="11">#REF!</definedName>
    <definedName name="PAGE11" localSheetId="2">#REF!</definedName>
    <definedName name="PAGE11">#REF!</definedName>
    <definedName name="PAGE11_2" localSheetId="6">#REF!</definedName>
    <definedName name="PAGE11_2" localSheetId="0">#REF!</definedName>
    <definedName name="PAGE11_2" localSheetId="11">#REF!</definedName>
    <definedName name="PAGE11_2" localSheetId="2">#REF!</definedName>
    <definedName name="PAGE11_2">#REF!</definedName>
    <definedName name="PAGE12" localSheetId="6">#REF!</definedName>
    <definedName name="PAGE12" localSheetId="0">#REF!</definedName>
    <definedName name="PAGE12" localSheetId="11">#REF!</definedName>
    <definedName name="PAGE12" localSheetId="2">#REF!</definedName>
    <definedName name="PAGE12">#REF!</definedName>
    <definedName name="PAGE12_2" localSheetId="6">#REF!</definedName>
    <definedName name="PAGE12_2" localSheetId="0">#REF!</definedName>
    <definedName name="PAGE12_2" localSheetId="11">#REF!</definedName>
    <definedName name="PAGE12_2" localSheetId="2">#REF!</definedName>
    <definedName name="PAGE12_2">#REF!</definedName>
    <definedName name="PAGE13" localSheetId="6">#REF!</definedName>
    <definedName name="PAGE13" localSheetId="0">#REF!</definedName>
    <definedName name="PAGE13" localSheetId="11">#REF!</definedName>
    <definedName name="PAGE13" localSheetId="2">#REF!</definedName>
    <definedName name="PAGE13">#REF!</definedName>
    <definedName name="PAGE13_2" localSheetId="6">#REF!</definedName>
    <definedName name="PAGE13_2" localSheetId="0">#REF!</definedName>
    <definedName name="PAGE13_2" localSheetId="11">#REF!</definedName>
    <definedName name="PAGE13_2" localSheetId="2">#REF!</definedName>
    <definedName name="PAGE13_2">#REF!</definedName>
    <definedName name="PAGE14" localSheetId="6">#REF!</definedName>
    <definedName name="PAGE14" localSheetId="0">#REF!</definedName>
    <definedName name="PAGE14" localSheetId="11">#REF!</definedName>
    <definedName name="PAGE14" localSheetId="2">#REF!</definedName>
    <definedName name="PAGE14">#REF!</definedName>
    <definedName name="PAGE14_2" localSheetId="6">#REF!</definedName>
    <definedName name="PAGE14_2" localSheetId="0">#REF!</definedName>
    <definedName name="PAGE14_2" localSheetId="11">#REF!</definedName>
    <definedName name="PAGE14_2" localSheetId="2">#REF!</definedName>
    <definedName name="PAGE14_2">#REF!</definedName>
    <definedName name="PAGE15" localSheetId="6">#REF!</definedName>
    <definedName name="PAGE15" localSheetId="0">#REF!</definedName>
    <definedName name="PAGE15" localSheetId="11">#REF!</definedName>
    <definedName name="PAGE15" localSheetId="2">#REF!</definedName>
    <definedName name="PAGE15">#REF!</definedName>
    <definedName name="PAGE15_2" localSheetId="6">#REF!</definedName>
    <definedName name="PAGE15_2" localSheetId="0">#REF!</definedName>
    <definedName name="PAGE15_2" localSheetId="11">#REF!</definedName>
    <definedName name="PAGE15_2" localSheetId="2">#REF!</definedName>
    <definedName name="PAGE15_2">#REF!</definedName>
    <definedName name="PAGE16" localSheetId="6">#REF!</definedName>
    <definedName name="PAGE16" localSheetId="0">#REF!</definedName>
    <definedName name="PAGE16" localSheetId="11">#REF!</definedName>
    <definedName name="PAGE16" localSheetId="2">#REF!</definedName>
    <definedName name="PAGE16">#REF!</definedName>
    <definedName name="PAGE16_2" localSheetId="6">#REF!</definedName>
    <definedName name="PAGE16_2" localSheetId="0">#REF!</definedName>
    <definedName name="PAGE16_2" localSheetId="11">#REF!</definedName>
    <definedName name="PAGE16_2" localSheetId="2">#REF!</definedName>
    <definedName name="PAGE16_2">#REF!</definedName>
    <definedName name="PAGE17" localSheetId="6">#REF!</definedName>
    <definedName name="PAGE17" localSheetId="0">#REF!</definedName>
    <definedName name="PAGE17" localSheetId="11">#REF!</definedName>
    <definedName name="PAGE17" localSheetId="2">#REF!</definedName>
    <definedName name="PAGE17">#REF!</definedName>
    <definedName name="PAGE17_2" localSheetId="6">#REF!</definedName>
    <definedName name="PAGE17_2" localSheetId="0">#REF!</definedName>
    <definedName name="PAGE17_2" localSheetId="11">#REF!</definedName>
    <definedName name="PAGE17_2" localSheetId="2">#REF!</definedName>
    <definedName name="PAGE17_2">#REF!</definedName>
    <definedName name="PAGE18" localSheetId="6">#REF!</definedName>
    <definedName name="PAGE18" localSheetId="0">#REF!</definedName>
    <definedName name="PAGE18" localSheetId="11">#REF!</definedName>
    <definedName name="PAGE18" localSheetId="2">#REF!</definedName>
    <definedName name="PAGE18">#REF!</definedName>
    <definedName name="PAGE18_2" localSheetId="6">#REF!</definedName>
    <definedName name="PAGE18_2" localSheetId="0">#REF!</definedName>
    <definedName name="PAGE18_2" localSheetId="11">#REF!</definedName>
    <definedName name="PAGE18_2" localSheetId="2">#REF!</definedName>
    <definedName name="PAGE18_2">#REF!</definedName>
    <definedName name="PAGE19" localSheetId="6">#REF!</definedName>
    <definedName name="PAGE19" localSheetId="0">#REF!</definedName>
    <definedName name="PAGE19" localSheetId="11">#REF!</definedName>
    <definedName name="PAGE19" localSheetId="2">#REF!</definedName>
    <definedName name="PAGE19">#REF!</definedName>
    <definedName name="PAGE19_2" localSheetId="6">#REF!</definedName>
    <definedName name="PAGE19_2" localSheetId="0">#REF!</definedName>
    <definedName name="PAGE19_2" localSheetId="11">#REF!</definedName>
    <definedName name="PAGE19_2" localSheetId="2">#REF!</definedName>
    <definedName name="PAGE19_2">#REF!</definedName>
    <definedName name="PAGE2" localSheetId="6">'[2]1 Degree data'!#REF!</definedName>
    <definedName name="PAGE2" localSheetId="0">'[2]1 Degree data'!#REF!</definedName>
    <definedName name="PAGE2" localSheetId="11">'[2]1 Degree data'!#REF!</definedName>
    <definedName name="PAGE2" localSheetId="2">'[2]1 Degree data'!#REF!</definedName>
    <definedName name="PAGE2">'[2]1 Degree data'!#REF!</definedName>
    <definedName name="PAGE2_2" localSheetId="6">#REF!</definedName>
    <definedName name="PAGE2_2" localSheetId="0">#REF!</definedName>
    <definedName name="PAGE2_2" localSheetId="11">#REF!</definedName>
    <definedName name="PAGE2_2" localSheetId="2">#REF!</definedName>
    <definedName name="PAGE2_2">#REF!</definedName>
    <definedName name="PAGE20" localSheetId="6">#REF!</definedName>
    <definedName name="PAGE20" localSheetId="0">#REF!</definedName>
    <definedName name="PAGE20" localSheetId="11">#REF!</definedName>
    <definedName name="PAGE20" localSheetId="2">#REF!</definedName>
    <definedName name="PAGE20">#REF!</definedName>
    <definedName name="PAGE20_2" localSheetId="6">#REF!</definedName>
    <definedName name="PAGE20_2" localSheetId="0">#REF!</definedName>
    <definedName name="PAGE20_2" localSheetId="11">#REF!</definedName>
    <definedName name="PAGE20_2" localSheetId="2">#REF!</definedName>
    <definedName name="PAGE20_2">#REF!</definedName>
    <definedName name="PAGE3" localSheetId="6">'[2]1 Degree data'!#REF!</definedName>
    <definedName name="PAGE3" localSheetId="0">'[2]1 Degree data'!#REF!</definedName>
    <definedName name="PAGE3" localSheetId="11">'[2]1 Degree data'!#REF!</definedName>
    <definedName name="PAGE3" localSheetId="2">'[2]1 Degree data'!#REF!</definedName>
    <definedName name="PAGE3">'[2]1 Degree data'!#REF!</definedName>
    <definedName name="PAGE3_2" localSheetId="6">#REF!</definedName>
    <definedName name="PAGE3_2" localSheetId="0">#REF!</definedName>
    <definedName name="PAGE3_2" localSheetId="11">#REF!</definedName>
    <definedName name="PAGE3_2" localSheetId="2">#REF!</definedName>
    <definedName name="PAGE3_2">#REF!</definedName>
    <definedName name="PAGE4" localSheetId="6">'[2]1 Degree data'!#REF!</definedName>
    <definedName name="PAGE4" localSheetId="0">'[2]1 Degree data'!#REF!</definedName>
    <definedName name="PAGE4" localSheetId="11">'[2]1 Degree data'!#REF!</definedName>
    <definedName name="PAGE4" localSheetId="2">'[2]1 Degree data'!#REF!</definedName>
    <definedName name="PAGE4">'[2]1 Degree data'!#REF!</definedName>
    <definedName name="PAGE4_2" localSheetId="6">#REF!</definedName>
    <definedName name="PAGE4_2" localSheetId="0">#REF!</definedName>
    <definedName name="PAGE4_2" localSheetId="11">#REF!</definedName>
    <definedName name="PAGE4_2" localSheetId="2">#REF!</definedName>
    <definedName name="PAGE4_2">#REF!</definedName>
    <definedName name="PAGE5" localSheetId="6">'[2]1 Degree data'!#REF!</definedName>
    <definedName name="PAGE5" localSheetId="0">'[2]1 Degree data'!#REF!</definedName>
    <definedName name="PAGE5" localSheetId="11">'[2]1 Degree data'!#REF!</definedName>
    <definedName name="PAGE5" localSheetId="2">'[2]1 Degree data'!#REF!</definedName>
    <definedName name="PAGE5">'[2]1 Degree data'!#REF!</definedName>
    <definedName name="PAGE5_2" localSheetId="6">#REF!</definedName>
    <definedName name="PAGE5_2" localSheetId="0">#REF!</definedName>
    <definedName name="PAGE5_2" localSheetId="11">#REF!</definedName>
    <definedName name="PAGE5_2" localSheetId="2">#REF!</definedName>
    <definedName name="PAGE5_2">#REF!</definedName>
    <definedName name="PAGE6" localSheetId="6">#REF!</definedName>
    <definedName name="PAGE6" localSheetId="0">#REF!</definedName>
    <definedName name="PAGE6" localSheetId="11">#REF!</definedName>
    <definedName name="PAGE6" localSheetId="2">#REF!</definedName>
    <definedName name="PAGE6">#REF!</definedName>
    <definedName name="PAGE6_2" localSheetId="6">#REF!</definedName>
    <definedName name="PAGE6_2" localSheetId="0">#REF!</definedName>
    <definedName name="PAGE6_2" localSheetId="11">#REF!</definedName>
    <definedName name="PAGE6_2" localSheetId="2">#REF!</definedName>
    <definedName name="PAGE6_2">#REF!</definedName>
    <definedName name="PAGE7" localSheetId="6">#REF!</definedName>
    <definedName name="PAGE7" localSheetId="0">#REF!</definedName>
    <definedName name="PAGE7" localSheetId="11">#REF!</definedName>
    <definedName name="PAGE7" localSheetId="2">#REF!</definedName>
    <definedName name="PAGE7">#REF!</definedName>
    <definedName name="PAGE7_2" localSheetId="6">#REF!</definedName>
    <definedName name="PAGE7_2" localSheetId="0">#REF!</definedName>
    <definedName name="PAGE7_2" localSheetId="11">#REF!</definedName>
    <definedName name="PAGE7_2" localSheetId="2">#REF!</definedName>
    <definedName name="PAGE7_2">#REF!</definedName>
    <definedName name="PAGE8" localSheetId="6">#REF!</definedName>
    <definedName name="PAGE8" localSheetId="0">#REF!</definedName>
    <definedName name="PAGE8" localSheetId="11">#REF!</definedName>
    <definedName name="PAGE8" localSheetId="2">#REF!</definedName>
    <definedName name="PAGE8">#REF!</definedName>
    <definedName name="PAGE8_2" localSheetId="6">#REF!</definedName>
    <definedName name="PAGE8_2" localSheetId="0">#REF!</definedName>
    <definedName name="PAGE8_2" localSheetId="11">#REF!</definedName>
    <definedName name="PAGE8_2" localSheetId="2">#REF!</definedName>
    <definedName name="PAGE8_2">#REF!</definedName>
    <definedName name="PAGE9" localSheetId="6">#REF!</definedName>
    <definedName name="PAGE9" localSheetId="0">#REF!</definedName>
    <definedName name="PAGE9" localSheetId="11">#REF!</definedName>
    <definedName name="PAGE9" localSheetId="2">#REF!</definedName>
    <definedName name="PAGE9">#REF!</definedName>
    <definedName name="PAGE9_2" localSheetId="6">#REF!</definedName>
    <definedName name="PAGE9_2" localSheetId="0">#REF!</definedName>
    <definedName name="PAGE9_2" localSheetId="11">#REF!</definedName>
    <definedName name="PAGE9_2" localSheetId="2">#REF!</definedName>
    <definedName name="PAGE9_2">#REF!</definedName>
    <definedName name="PART1" localSheetId="6">'[2]1 Degree data'!#REF!</definedName>
    <definedName name="PART1" localSheetId="0">'[2]1 Degree data'!#REF!</definedName>
    <definedName name="PART1" localSheetId="11">'[2]1 Degree data'!#REF!</definedName>
    <definedName name="PART1" localSheetId="2">'[2]1 Degree data'!#REF!</definedName>
    <definedName name="PART1">'[2]1 Degree data'!#REF!</definedName>
    <definedName name="PART1_2" localSheetId="6">#REF!</definedName>
    <definedName name="PART1_2" localSheetId="0">#REF!</definedName>
    <definedName name="PART1_2" localSheetId="11">#REF!</definedName>
    <definedName name="PART1_2" localSheetId="2">#REF!</definedName>
    <definedName name="PART1_2">#REF!</definedName>
    <definedName name="PART2" localSheetId="6">#REF!</definedName>
    <definedName name="PART2" localSheetId="0">#REF!</definedName>
    <definedName name="PART2" localSheetId="11">#REF!</definedName>
    <definedName name="PART2" localSheetId="2">#REF!</definedName>
    <definedName name="PART2">#REF!</definedName>
    <definedName name="PART2_2" localSheetId="6">#REF!</definedName>
    <definedName name="PART2_2" localSheetId="0">#REF!</definedName>
    <definedName name="PART2_2" localSheetId="11">#REF!</definedName>
    <definedName name="PART2_2" localSheetId="2">#REF!</definedName>
    <definedName name="PART2_2">#REF!</definedName>
    <definedName name="PART3" localSheetId="6">#REF!</definedName>
    <definedName name="PART3" localSheetId="0">#REF!</definedName>
    <definedName name="PART3" localSheetId="11">#REF!</definedName>
    <definedName name="PART3" localSheetId="2">#REF!</definedName>
    <definedName name="PART3">#REF!</definedName>
    <definedName name="PART3_2" localSheetId="6">#REF!</definedName>
    <definedName name="PART3_2" localSheetId="0">#REF!</definedName>
    <definedName name="PART3_2" localSheetId="11">#REF!</definedName>
    <definedName name="PART3_2" localSheetId="2">#REF!</definedName>
    <definedName name="PART3_2">#REF!</definedName>
    <definedName name="PART4A" localSheetId="6">#REF!</definedName>
    <definedName name="PART4A" localSheetId="0">#REF!</definedName>
    <definedName name="PART4A" localSheetId="11">#REF!</definedName>
    <definedName name="PART4A" localSheetId="2">#REF!</definedName>
    <definedName name="PART4A">#REF!</definedName>
    <definedName name="PART4A_2" localSheetId="6">#REF!</definedName>
    <definedName name="PART4A_2" localSheetId="0">#REF!</definedName>
    <definedName name="PART4A_2" localSheetId="11">#REF!</definedName>
    <definedName name="PART4A_2" localSheetId="2">#REF!</definedName>
    <definedName name="PART4A_2">#REF!</definedName>
    <definedName name="PART4B" localSheetId="6">#REF!</definedName>
    <definedName name="PART4B" localSheetId="0">#REF!</definedName>
    <definedName name="PART4B" localSheetId="11">#REF!</definedName>
    <definedName name="PART4B" localSheetId="2">#REF!</definedName>
    <definedName name="PART4B">#REF!</definedName>
    <definedName name="PART4B_2" localSheetId="6">#REF!</definedName>
    <definedName name="PART4B_2" localSheetId="0">#REF!</definedName>
    <definedName name="PART4B_2" localSheetId="11">#REF!</definedName>
    <definedName name="PART4B_2" localSheetId="2">#REF!</definedName>
    <definedName name="PART4B_2">#REF!</definedName>
    <definedName name="PART5" localSheetId="6">#REF!</definedName>
    <definedName name="PART5" localSheetId="0">#REF!</definedName>
    <definedName name="PART5" localSheetId="11">#REF!</definedName>
    <definedName name="PART5" localSheetId="2">#REF!</definedName>
    <definedName name="PART5">#REF!</definedName>
    <definedName name="PART5_2" localSheetId="6">#REF!</definedName>
    <definedName name="PART5_2" localSheetId="0">#REF!</definedName>
    <definedName name="PART5_2" localSheetId="11">#REF!</definedName>
    <definedName name="PART5_2" localSheetId="2">#REF!</definedName>
    <definedName name="PART5_2">#REF!</definedName>
    <definedName name="PART6A" localSheetId="6">#REF!</definedName>
    <definedName name="PART6A" localSheetId="0">#REF!</definedName>
    <definedName name="PART6A" localSheetId="11">#REF!</definedName>
    <definedName name="PART6A" localSheetId="2">#REF!</definedName>
    <definedName name="PART6A">#REF!</definedName>
    <definedName name="PART6A_2" localSheetId="6">#REF!</definedName>
    <definedName name="PART6A_2" localSheetId="0">#REF!</definedName>
    <definedName name="PART6A_2" localSheetId="11">#REF!</definedName>
    <definedName name="PART6A_2" localSheetId="2">#REF!</definedName>
    <definedName name="PART6A_2">#REF!</definedName>
    <definedName name="PART6B" localSheetId="6">#REF!</definedName>
    <definedName name="PART6B" localSheetId="0">#REF!</definedName>
    <definedName name="PART6B" localSheetId="11">#REF!</definedName>
    <definedName name="PART6B" localSheetId="2">#REF!</definedName>
    <definedName name="PART6B">#REF!</definedName>
    <definedName name="PART6B_2" localSheetId="6">#REF!</definedName>
    <definedName name="PART6B_2" localSheetId="0">#REF!</definedName>
    <definedName name="PART6B_2" localSheetId="11">#REF!</definedName>
    <definedName name="PART6B_2" localSheetId="2">#REF!</definedName>
    <definedName name="PART6B_2">#REF!</definedName>
    <definedName name="PART6C" localSheetId="6">#REF!</definedName>
    <definedName name="PART6C" localSheetId="0">#REF!</definedName>
    <definedName name="PART6C" localSheetId="11">#REF!</definedName>
    <definedName name="PART6C" localSheetId="2">#REF!</definedName>
    <definedName name="PART6C">#REF!</definedName>
    <definedName name="PART6C_2" localSheetId="6">#REF!</definedName>
    <definedName name="PART6C_2" localSheetId="0">#REF!</definedName>
    <definedName name="PART6C_2" localSheetId="11">#REF!</definedName>
    <definedName name="PART6C_2" localSheetId="2">#REF!</definedName>
    <definedName name="PART6C_2">#REF!</definedName>
    <definedName name="PART7B" localSheetId="6">#REF!</definedName>
    <definedName name="PART7B" localSheetId="0">#REF!</definedName>
    <definedName name="PART7B" localSheetId="11">#REF!</definedName>
    <definedName name="PART7B" localSheetId="2">#REF!</definedName>
    <definedName name="PART7B">#REF!</definedName>
    <definedName name="PART7B_2" localSheetId="6">#REF!</definedName>
    <definedName name="PART7B_2" localSheetId="0">#REF!</definedName>
    <definedName name="PART7B_2" localSheetId="11">#REF!</definedName>
    <definedName name="PART7B_2" localSheetId="2">#REF!</definedName>
    <definedName name="PART7B_2">#REF!</definedName>
    <definedName name="PART7C" localSheetId="6">#REF!</definedName>
    <definedName name="PART7C" localSheetId="0">#REF!</definedName>
    <definedName name="PART7C" localSheetId="11">#REF!</definedName>
    <definedName name="PART7C" localSheetId="2">#REF!</definedName>
    <definedName name="PART7C">#REF!</definedName>
    <definedName name="PART7C_2" localSheetId="6">#REF!</definedName>
    <definedName name="PART7C_2" localSheetId="0">#REF!</definedName>
    <definedName name="PART7C_2" localSheetId="11">#REF!</definedName>
    <definedName name="PART7C_2" localSheetId="2">#REF!</definedName>
    <definedName name="PART7C_2">#REF!</definedName>
    <definedName name="PART8" localSheetId="6">#REF!</definedName>
    <definedName name="PART8" localSheetId="0">#REF!</definedName>
    <definedName name="PART8" localSheetId="11">#REF!</definedName>
    <definedName name="PART8" localSheetId="2">#REF!</definedName>
    <definedName name="PART8">#REF!</definedName>
    <definedName name="PART8_2" localSheetId="6">#REF!</definedName>
    <definedName name="PART8_2" localSheetId="0">#REF!</definedName>
    <definedName name="PART8_2" localSheetId="11">#REF!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0">'CTA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67b'!$A$1:$D$28</definedName>
    <definedName name="_xlnm.Print_Area" localSheetId="11">#REF!</definedName>
    <definedName name="_xlnm.Print_Area" localSheetId="9">'TTA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11">#REF!</definedName>
    <definedName name="Print_Area_2" localSheetId="2">#REF!</definedName>
    <definedName name="Print_Area_2">#REF!</definedName>
    <definedName name="Print_Area_3" localSheetId="6">#REF!</definedName>
    <definedName name="Print_Area_3" localSheetId="0">#REF!</definedName>
    <definedName name="Print_Area_3" localSheetId="11">#REF!</definedName>
    <definedName name="Print_Area_3" localSheetId="2">#REF!</definedName>
    <definedName name="Print_Area_3">#REF!</definedName>
    <definedName name="_xlnm.Print_Titles" localSheetId="10">'CTA Pivot Table'!$A:$B,'CTA Pivot Table'!$2:$5</definedName>
    <definedName name="_xlnm.Print_Titles" localSheetId="8">'Distribution Pivot Table'!$A:$B,'Distribution Pivot Table'!$1:$5</definedName>
    <definedName name="_xlnm.Print_Titles" localSheetId="9">'TTA Pivot Table'!$A:$B,'TTA Pivot Table'!$2:$5</definedName>
    <definedName name="R_">'[1]Surveys In'!$D$38</definedName>
    <definedName name="RATIONALE" localSheetId="6">#REF!</definedName>
    <definedName name="RATIONALE" localSheetId="0">#REF!</definedName>
    <definedName name="RATIONALE" localSheetId="11">#REF!</definedName>
    <definedName name="RATIONALE" localSheetId="2">#REF!</definedName>
    <definedName name="RATIONALE">#REF!</definedName>
    <definedName name="RATIONALE_2" localSheetId="6">#REF!</definedName>
    <definedName name="RATIONALE_2" localSheetId="0">#REF!</definedName>
    <definedName name="RATIONALE_2" localSheetId="11">#REF!</definedName>
    <definedName name="RATIONALE_2" localSheetId="2">#REF!</definedName>
    <definedName name="RATIONALE_2">#REF!</definedName>
    <definedName name="RATIONALE2" localSheetId="6">#REF!</definedName>
    <definedName name="RATIONALE2" localSheetId="0">#REF!</definedName>
    <definedName name="RATIONALE2" localSheetId="11">#REF!</definedName>
    <definedName name="RATIONALE2" localSheetId="2">#REF!</definedName>
    <definedName name="RATIONALE2">#REF!</definedName>
    <definedName name="RATIONALE2_2" localSheetId="6">#REF!</definedName>
    <definedName name="RATIONALE2_2" localSheetId="0">#REF!</definedName>
    <definedName name="RATIONALE2_2" localSheetId="11">#REF!</definedName>
    <definedName name="RATIONALE2_2" localSheetId="2">#REF!</definedName>
    <definedName name="RATIONALE2_2">#REF!</definedName>
    <definedName name="RNG_DATA_A">'[1]Surveys In'!$AA$10:$AC$10</definedName>
    <definedName name="RNG_LABEL_Y">'[1]Surveys In'!$V$9</definedName>
    <definedName name="SALHEAD" localSheetId="6">#REF!</definedName>
    <definedName name="SALHEAD" localSheetId="0">#REF!</definedName>
    <definedName name="SALHEAD" localSheetId="11">#REF!</definedName>
    <definedName name="SALHEAD" localSheetId="2">#REF!</definedName>
    <definedName name="SALHEAD">#REF!</definedName>
    <definedName name="SALHEAD_2" localSheetId="6">#REF!</definedName>
    <definedName name="SALHEAD_2" localSheetId="0">#REF!</definedName>
    <definedName name="SALHEAD_2" localSheetId="11">#REF!</definedName>
    <definedName name="SALHEAD_2" localSheetId="2">#REF!</definedName>
    <definedName name="SALHEAD_2">#REF!</definedName>
  </definedNames>
  <calcPr calcId="145621"/>
  <pivotCaches>
    <pivotCache cacheId="16" r:id="rId18"/>
  </pivotCaches>
</workbook>
</file>

<file path=xl/calcChain.xml><?xml version="1.0" encoding="utf-8"?>
<calcChain xmlns="http://schemas.openxmlformats.org/spreadsheetml/2006/main">
  <c r="L23" i="10" l="1"/>
  <c r="P343" i="11"/>
  <c r="R55" i="10"/>
  <c r="S55" i="10"/>
  <c r="Q182" i="3" l="1"/>
  <c r="Q138" i="3"/>
  <c r="Q116" i="3"/>
  <c r="Q94" i="3"/>
  <c r="Q72" i="3"/>
  <c r="Q28" i="3"/>
  <c r="K392" i="3"/>
  <c r="GB256" i="9" l="1"/>
  <c r="GC256" i="9"/>
  <c r="GD256" i="9"/>
  <c r="GE256" i="9"/>
  <c r="GI256" i="9" s="1"/>
  <c r="GG256" i="9"/>
  <c r="GK256" i="9" s="1"/>
  <c r="GL256" i="9"/>
  <c r="GT256" i="9" s="1"/>
  <c r="GM256" i="9"/>
  <c r="GN256" i="9"/>
  <c r="GR256" i="9" s="1"/>
  <c r="HB256" i="9"/>
  <c r="HF256" i="9" s="1"/>
  <c r="HC256" i="9"/>
  <c r="HG256" i="9" s="1"/>
  <c r="HE256" i="9"/>
  <c r="HI256" i="9" s="1"/>
  <c r="GB257" i="9"/>
  <c r="GC257" i="9"/>
  <c r="GD257" i="9"/>
  <c r="GE257" i="9"/>
  <c r="GG257" i="9"/>
  <c r="GK257" i="9" s="1"/>
  <c r="GI257" i="9"/>
  <c r="GL257" i="9"/>
  <c r="GM257" i="9"/>
  <c r="GQ257" i="9" s="1"/>
  <c r="GU257" i="9"/>
  <c r="HB257" i="9"/>
  <c r="HF257" i="9" s="1"/>
  <c r="HC257" i="9"/>
  <c r="HE257" i="9"/>
  <c r="HI257" i="9" s="1"/>
  <c r="HG257" i="9"/>
  <c r="GB258" i="9"/>
  <c r="GC258" i="9"/>
  <c r="GD258" i="9"/>
  <c r="GE258" i="9"/>
  <c r="GG258" i="9"/>
  <c r="GI258" i="9"/>
  <c r="GK258" i="9"/>
  <c r="GL258" i="9"/>
  <c r="GM258" i="9"/>
  <c r="GU258" i="9" s="1"/>
  <c r="GY258" i="9" s="1"/>
  <c r="GO258" i="9"/>
  <c r="GW258" i="9" s="1"/>
  <c r="HA258" i="9" s="1"/>
  <c r="GQ258" i="9"/>
  <c r="HB258" i="9"/>
  <c r="HF258" i="9" s="1"/>
  <c r="HC258" i="9"/>
  <c r="HE258" i="9"/>
  <c r="HG258" i="9"/>
  <c r="HI258" i="9"/>
  <c r="GB259" i="9"/>
  <c r="GC259" i="9"/>
  <c r="GD259" i="9"/>
  <c r="GE259" i="9"/>
  <c r="GI259" i="9" s="1"/>
  <c r="GG259" i="9"/>
  <c r="GK259" i="9"/>
  <c r="GL259" i="9"/>
  <c r="GM259" i="9"/>
  <c r="HB259" i="9"/>
  <c r="HF259" i="9" s="1"/>
  <c r="HC259" i="9"/>
  <c r="HG259" i="9" s="1"/>
  <c r="HD259" i="9"/>
  <c r="HH259" i="9" s="1"/>
  <c r="HE259" i="9"/>
  <c r="HI259" i="9"/>
  <c r="GB260" i="9"/>
  <c r="GC260" i="9"/>
  <c r="GD260" i="9"/>
  <c r="GT260" i="9" s="1"/>
  <c r="GE260" i="9"/>
  <c r="GI260" i="9" s="1"/>
  <c r="GG260" i="9"/>
  <c r="GK260" i="9" s="1"/>
  <c r="GL260" i="9"/>
  <c r="GM260" i="9"/>
  <c r="GO260" i="9"/>
  <c r="GS260" i="9" s="1"/>
  <c r="GW260" i="9"/>
  <c r="HA260" i="9" s="1"/>
  <c r="HB260" i="9"/>
  <c r="HF260" i="9" s="1"/>
  <c r="HC260" i="9"/>
  <c r="HG260" i="9" s="1"/>
  <c r="HE260" i="9"/>
  <c r="HI260" i="9" s="1"/>
  <c r="GB261" i="9"/>
  <c r="GC261" i="9"/>
  <c r="GD261" i="9"/>
  <c r="GE261" i="9"/>
  <c r="GG261" i="9"/>
  <c r="GK261" i="9" s="1"/>
  <c r="GI261" i="9"/>
  <c r="GL261" i="9"/>
  <c r="GT261" i="9" s="1"/>
  <c r="GM261" i="9"/>
  <c r="GO261" i="9"/>
  <c r="GS261" i="9" s="1"/>
  <c r="GQ261" i="9"/>
  <c r="GU261" i="9"/>
  <c r="HB261" i="9"/>
  <c r="HF261" i="9" s="1"/>
  <c r="HC261" i="9"/>
  <c r="HE261" i="9"/>
  <c r="HI261" i="9" s="1"/>
  <c r="HG261" i="9"/>
  <c r="GB262" i="9"/>
  <c r="GC262" i="9"/>
  <c r="GD262" i="9"/>
  <c r="GE262" i="9"/>
  <c r="GG262" i="9"/>
  <c r="GK262" i="9"/>
  <c r="GL262" i="9"/>
  <c r="GM262" i="9"/>
  <c r="GU262" i="9" s="1"/>
  <c r="HB262" i="9"/>
  <c r="HF262" i="9" s="1"/>
  <c r="HC262" i="9"/>
  <c r="HE262" i="9"/>
  <c r="HG262" i="9"/>
  <c r="HI262" i="9"/>
  <c r="GB263" i="9"/>
  <c r="GC263" i="9"/>
  <c r="GD263" i="9"/>
  <c r="GE263" i="9"/>
  <c r="GI263" i="9" s="1"/>
  <c r="GG263" i="9"/>
  <c r="GK263" i="9"/>
  <c r="GL263" i="9"/>
  <c r="GM263" i="9"/>
  <c r="HB263" i="9"/>
  <c r="HF263" i="9" s="1"/>
  <c r="HC263" i="9"/>
  <c r="HG263" i="9" s="1"/>
  <c r="HE263" i="9"/>
  <c r="HI263" i="9"/>
  <c r="GB264" i="9"/>
  <c r="GC264" i="9"/>
  <c r="GD264" i="9"/>
  <c r="GE264" i="9"/>
  <c r="GI264" i="9" s="1"/>
  <c r="GG264" i="9"/>
  <c r="GK264" i="9" s="1"/>
  <c r="GL264" i="9"/>
  <c r="GM264" i="9"/>
  <c r="GQ264" i="9" s="1"/>
  <c r="GO264" i="9"/>
  <c r="GS264" i="9" s="1"/>
  <c r="HB264" i="9"/>
  <c r="HF264" i="9" s="1"/>
  <c r="HC264" i="9"/>
  <c r="HG264" i="9" s="1"/>
  <c r="HE264" i="9"/>
  <c r="HI264" i="9" s="1"/>
  <c r="GB265" i="9"/>
  <c r="GC265" i="9"/>
  <c r="GD265" i="9"/>
  <c r="GT265" i="9" s="1"/>
  <c r="GE265" i="9"/>
  <c r="GG265" i="9"/>
  <c r="GK265" i="9" s="1"/>
  <c r="GI265" i="9"/>
  <c r="GL265" i="9"/>
  <c r="GM265" i="9"/>
  <c r="GO265" i="9"/>
  <c r="GS265" i="9" s="1"/>
  <c r="GQ265" i="9"/>
  <c r="GU265" i="9"/>
  <c r="HB265" i="9"/>
  <c r="HF265" i="9" s="1"/>
  <c r="HC265" i="9"/>
  <c r="HE265" i="9"/>
  <c r="HI265" i="9" s="1"/>
  <c r="HG265" i="9"/>
  <c r="GB266" i="9"/>
  <c r="GC266" i="9"/>
  <c r="GD266" i="9"/>
  <c r="GE266" i="9"/>
  <c r="GG266" i="9"/>
  <c r="GI266" i="9"/>
  <c r="GK266" i="9"/>
  <c r="GL266" i="9"/>
  <c r="GT266" i="9" s="1"/>
  <c r="GM266" i="9"/>
  <c r="GU266" i="9" s="1"/>
  <c r="HB266" i="9"/>
  <c r="HF266" i="9" s="1"/>
  <c r="HC266" i="9"/>
  <c r="HE266" i="9"/>
  <c r="HG266" i="9"/>
  <c r="HI266" i="9"/>
  <c r="GB267" i="9"/>
  <c r="GC267" i="9"/>
  <c r="GD267" i="9"/>
  <c r="GE267" i="9"/>
  <c r="GI267" i="9" s="1"/>
  <c r="GG267" i="9"/>
  <c r="GK267" i="9"/>
  <c r="GL267" i="9"/>
  <c r="GM267" i="9"/>
  <c r="HB267" i="9"/>
  <c r="HF267" i="9" s="1"/>
  <c r="HC267" i="9"/>
  <c r="HG267" i="9" s="1"/>
  <c r="HE267" i="9"/>
  <c r="HI267" i="9"/>
  <c r="GB268" i="9"/>
  <c r="GC268" i="9"/>
  <c r="GD268" i="9"/>
  <c r="GE268" i="9"/>
  <c r="GI268" i="9" s="1"/>
  <c r="GG268" i="9"/>
  <c r="GK268" i="9" s="1"/>
  <c r="GL268" i="9"/>
  <c r="GM268" i="9"/>
  <c r="GQ268" i="9" s="1"/>
  <c r="GO268" i="9"/>
  <c r="GS268" i="9" s="1"/>
  <c r="HB268" i="9"/>
  <c r="HF268" i="9" s="1"/>
  <c r="HC268" i="9"/>
  <c r="HG268" i="9" s="1"/>
  <c r="HE268" i="9"/>
  <c r="HI268" i="9" s="1"/>
  <c r="GB269" i="9"/>
  <c r="GC269" i="9"/>
  <c r="GD269" i="9"/>
  <c r="GE269" i="9"/>
  <c r="GG269" i="9"/>
  <c r="GK269" i="9" s="1"/>
  <c r="GI269" i="9"/>
  <c r="GL269" i="9"/>
  <c r="GM269" i="9"/>
  <c r="GU269" i="9" s="1"/>
  <c r="GO269" i="9"/>
  <c r="GW269" i="9" s="1"/>
  <c r="HA269" i="9" s="1"/>
  <c r="GQ269" i="9"/>
  <c r="HB269" i="9"/>
  <c r="HF269" i="9" s="1"/>
  <c r="HC269" i="9"/>
  <c r="HE269" i="9"/>
  <c r="HI269" i="9" s="1"/>
  <c r="HG269" i="9"/>
  <c r="GB270" i="9"/>
  <c r="GC270" i="9"/>
  <c r="GD270" i="9"/>
  <c r="GE270" i="9"/>
  <c r="GG270" i="9"/>
  <c r="GI270" i="9"/>
  <c r="GK270" i="9"/>
  <c r="GL270" i="9"/>
  <c r="GM270" i="9"/>
  <c r="GU270" i="9" s="1"/>
  <c r="HB270" i="9"/>
  <c r="HF270" i="9" s="1"/>
  <c r="HC270" i="9"/>
  <c r="HE270" i="9"/>
  <c r="HG270" i="9"/>
  <c r="HI270" i="9"/>
  <c r="GB271" i="9"/>
  <c r="GC271" i="9"/>
  <c r="GD271" i="9"/>
  <c r="GE271" i="9"/>
  <c r="GI271" i="9" s="1"/>
  <c r="GG271" i="9"/>
  <c r="GK271" i="9"/>
  <c r="GL271" i="9"/>
  <c r="GM271" i="9"/>
  <c r="HB271" i="9"/>
  <c r="HF271" i="9" s="1"/>
  <c r="HC271" i="9"/>
  <c r="HG271" i="9" s="1"/>
  <c r="HE271" i="9"/>
  <c r="HI271" i="9"/>
  <c r="GB272" i="9"/>
  <c r="GC272" i="9"/>
  <c r="GD272" i="9"/>
  <c r="GE272" i="9"/>
  <c r="GI272" i="9" s="1"/>
  <c r="GG272" i="9"/>
  <c r="GK272" i="9" s="1"/>
  <c r="GL272" i="9"/>
  <c r="GM272" i="9"/>
  <c r="GU272" i="9" s="1"/>
  <c r="HB272" i="9"/>
  <c r="HF272" i="9" s="1"/>
  <c r="HC272" i="9"/>
  <c r="HG272" i="9" s="1"/>
  <c r="HE272" i="9"/>
  <c r="HI272" i="9" s="1"/>
  <c r="GB273" i="9"/>
  <c r="GC273" i="9"/>
  <c r="GD273" i="9"/>
  <c r="GE273" i="9"/>
  <c r="GG273" i="9"/>
  <c r="GI273" i="9"/>
  <c r="GK273" i="9"/>
  <c r="GL273" i="9"/>
  <c r="GM273" i="9"/>
  <c r="GN273" i="9"/>
  <c r="GR273" i="9" s="1"/>
  <c r="GO273" i="9"/>
  <c r="GW273" i="9" s="1"/>
  <c r="HA273" i="9" s="1"/>
  <c r="GQ273" i="9"/>
  <c r="GU273" i="9"/>
  <c r="HB273" i="9"/>
  <c r="HF273" i="9" s="1"/>
  <c r="HC273" i="9"/>
  <c r="HE273" i="9"/>
  <c r="HI273" i="9" s="1"/>
  <c r="HG273" i="9"/>
  <c r="GB274" i="9"/>
  <c r="GC274" i="9"/>
  <c r="GD274" i="9"/>
  <c r="GT274" i="9" s="1"/>
  <c r="GE274" i="9"/>
  <c r="GG274" i="9"/>
  <c r="GI274" i="9"/>
  <c r="GK274" i="9"/>
  <c r="GL274" i="9"/>
  <c r="GM274" i="9"/>
  <c r="GU274" i="9" s="1"/>
  <c r="GO274" i="9"/>
  <c r="GW274" i="9" s="1"/>
  <c r="HA274" i="9" s="1"/>
  <c r="HB274" i="9"/>
  <c r="HF274" i="9" s="1"/>
  <c r="HC274" i="9"/>
  <c r="HE274" i="9"/>
  <c r="HG274" i="9"/>
  <c r="HI274" i="9"/>
  <c r="GB275" i="9"/>
  <c r="GC275" i="9"/>
  <c r="GD275" i="9"/>
  <c r="GE275" i="9"/>
  <c r="GI275" i="9" s="1"/>
  <c r="GG275" i="9"/>
  <c r="GK275" i="9"/>
  <c r="GL275" i="9"/>
  <c r="GM275" i="9"/>
  <c r="HB275" i="9"/>
  <c r="HF275" i="9" s="1"/>
  <c r="HC275" i="9"/>
  <c r="HG275" i="9" s="1"/>
  <c r="HE275" i="9"/>
  <c r="HI275" i="9"/>
  <c r="GB276" i="9"/>
  <c r="GC276" i="9"/>
  <c r="GD276" i="9"/>
  <c r="GE276" i="9"/>
  <c r="GI276" i="9" s="1"/>
  <c r="GG276" i="9"/>
  <c r="GK276" i="9" s="1"/>
  <c r="GL276" i="9"/>
  <c r="GM276" i="9"/>
  <c r="GU276" i="9" s="1"/>
  <c r="GQ276" i="9"/>
  <c r="HB276" i="9"/>
  <c r="HF276" i="9" s="1"/>
  <c r="HC276" i="9"/>
  <c r="HG276" i="9" s="1"/>
  <c r="HE276" i="9"/>
  <c r="HI276" i="9" s="1"/>
  <c r="GB277" i="9"/>
  <c r="GC277" i="9"/>
  <c r="GD277" i="9"/>
  <c r="GE277" i="9"/>
  <c r="GG277" i="9"/>
  <c r="GI277" i="9"/>
  <c r="GK277" i="9"/>
  <c r="GL277" i="9"/>
  <c r="GM277" i="9"/>
  <c r="GQ277" i="9"/>
  <c r="GU277" i="9"/>
  <c r="HB277" i="9"/>
  <c r="HF277" i="9" s="1"/>
  <c r="HC277" i="9"/>
  <c r="HE277" i="9"/>
  <c r="HI277" i="9" s="1"/>
  <c r="HG277" i="9"/>
  <c r="GB278" i="9"/>
  <c r="GC278" i="9"/>
  <c r="GD278" i="9"/>
  <c r="GE278" i="9"/>
  <c r="GG278" i="9"/>
  <c r="GI278" i="9"/>
  <c r="GK278" i="9"/>
  <c r="GL278" i="9"/>
  <c r="GM278" i="9"/>
  <c r="GU278" i="9" s="1"/>
  <c r="GY278" i="9" s="1"/>
  <c r="GO278" i="9"/>
  <c r="GW278" i="9" s="1"/>
  <c r="HA278" i="9" s="1"/>
  <c r="GQ278" i="9"/>
  <c r="HB278" i="9"/>
  <c r="HF278" i="9" s="1"/>
  <c r="HC278" i="9"/>
  <c r="HE278" i="9"/>
  <c r="HG278" i="9"/>
  <c r="HI278" i="9"/>
  <c r="GB279" i="9"/>
  <c r="GC279" i="9"/>
  <c r="GD279" i="9"/>
  <c r="GE279" i="9"/>
  <c r="GI279" i="9" s="1"/>
  <c r="GG279" i="9"/>
  <c r="GK279" i="9"/>
  <c r="GL279" i="9"/>
  <c r="GM279" i="9"/>
  <c r="HB279" i="9"/>
  <c r="HF279" i="9" s="1"/>
  <c r="HC279" i="9"/>
  <c r="HG279" i="9" s="1"/>
  <c r="HE279" i="9"/>
  <c r="HI279" i="9"/>
  <c r="GB280" i="9"/>
  <c r="GC280" i="9"/>
  <c r="GD280" i="9"/>
  <c r="GE280" i="9"/>
  <c r="GI280" i="9" s="1"/>
  <c r="GG280" i="9"/>
  <c r="GK280" i="9" s="1"/>
  <c r="GL280" i="9"/>
  <c r="GM280" i="9"/>
  <c r="GU280" i="9" s="1"/>
  <c r="HB280" i="9"/>
  <c r="HF280" i="9" s="1"/>
  <c r="HC280" i="9"/>
  <c r="HG280" i="9" s="1"/>
  <c r="HE280" i="9"/>
  <c r="HI280" i="9" s="1"/>
  <c r="GB281" i="9"/>
  <c r="GC281" i="9"/>
  <c r="GD281" i="9"/>
  <c r="GE281" i="9"/>
  <c r="GG281" i="9"/>
  <c r="GI281" i="9"/>
  <c r="GK281" i="9"/>
  <c r="GL281" i="9"/>
  <c r="GM281" i="9"/>
  <c r="GQ281" i="9" s="1"/>
  <c r="GU281" i="9"/>
  <c r="HB281" i="9"/>
  <c r="HC281" i="9"/>
  <c r="HD281" i="9"/>
  <c r="HH281" i="9" s="1"/>
  <c r="HE281" i="9"/>
  <c r="HI281" i="9" s="1"/>
  <c r="HF281" i="9"/>
  <c r="HG281" i="9"/>
  <c r="GB282" i="9"/>
  <c r="GC282" i="9"/>
  <c r="GD282" i="9"/>
  <c r="GE282" i="9"/>
  <c r="GG282" i="9"/>
  <c r="GI282" i="9"/>
  <c r="GK282" i="9"/>
  <c r="GL282" i="9"/>
  <c r="GM282" i="9"/>
  <c r="GU282" i="9" s="1"/>
  <c r="GO282" i="9"/>
  <c r="GW282" i="9" s="1"/>
  <c r="HA282" i="9" s="1"/>
  <c r="HB282" i="9"/>
  <c r="HC282" i="9"/>
  <c r="HE282" i="9"/>
  <c r="HF282" i="9"/>
  <c r="HG282" i="9"/>
  <c r="HI282" i="9"/>
  <c r="FT256" i="9"/>
  <c r="FU256" i="9"/>
  <c r="FT257" i="9"/>
  <c r="FU257" i="9"/>
  <c r="FT258" i="9"/>
  <c r="FU258" i="9"/>
  <c r="FT259" i="9"/>
  <c r="FU259" i="9"/>
  <c r="FT260" i="9"/>
  <c r="FU260" i="9"/>
  <c r="FT261" i="9"/>
  <c r="FU261" i="9"/>
  <c r="FT262" i="9"/>
  <c r="FU262" i="9"/>
  <c r="FT263" i="9"/>
  <c r="FU263" i="9"/>
  <c r="FT264" i="9"/>
  <c r="FU264" i="9"/>
  <c r="FT265" i="9"/>
  <c r="FU265" i="9"/>
  <c r="FT266" i="9"/>
  <c r="FU266" i="9"/>
  <c r="FT267" i="9"/>
  <c r="FU267" i="9"/>
  <c r="FT268" i="9"/>
  <c r="FU268" i="9"/>
  <c r="FT269" i="9"/>
  <c r="FU269" i="9"/>
  <c r="FT270" i="9"/>
  <c r="FU270" i="9"/>
  <c r="FT271" i="9"/>
  <c r="FU271" i="9"/>
  <c r="FT272" i="9"/>
  <c r="FU272" i="9"/>
  <c r="FT273" i="9"/>
  <c r="FU273" i="9"/>
  <c r="FT274" i="9"/>
  <c r="FU274" i="9"/>
  <c r="FT275" i="9"/>
  <c r="FU275" i="9"/>
  <c r="FT276" i="9"/>
  <c r="FU276" i="9"/>
  <c r="FT277" i="9"/>
  <c r="FU277" i="9"/>
  <c r="FT278" i="9"/>
  <c r="FU278" i="9"/>
  <c r="FT279" i="9"/>
  <c r="FU279" i="9"/>
  <c r="FT280" i="9"/>
  <c r="FU280" i="9"/>
  <c r="FT281" i="9"/>
  <c r="FU281" i="9"/>
  <c r="FT282" i="9"/>
  <c r="FU282" i="9"/>
  <c r="FM256" i="9"/>
  <c r="FM257" i="9"/>
  <c r="FM258" i="9"/>
  <c r="FM259" i="9"/>
  <c r="FM260" i="9"/>
  <c r="FM261" i="9"/>
  <c r="FO261" i="9" s="1"/>
  <c r="FQ261" i="9" s="1"/>
  <c r="FM262" i="9"/>
  <c r="FO262" i="9" s="1"/>
  <c r="FM263" i="9"/>
  <c r="FM264" i="9"/>
  <c r="FL265" i="9"/>
  <c r="FM265" i="9"/>
  <c r="FM266" i="9"/>
  <c r="FM267" i="9"/>
  <c r="FM268" i="9"/>
  <c r="FM269" i="9"/>
  <c r="FO269" i="9" s="1"/>
  <c r="FQ269" i="9" s="1"/>
  <c r="FM270" i="9"/>
  <c r="FM271" i="9"/>
  <c r="FM272" i="9"/>
  <c r="FM273" i="9"/>
  <c r="FM274" i="9"/>
  <c r="FM275" i="9"/>
  <c r="FM276" i="9"/>
  <c r="FM277" i="9"/>
  <c r="FM278" i="9"/>
  <c r="FM279" i="9"/>
  <c r="FM280" i="9"/>
  <c r="FM281" i="9"/>
  <c r="FM282" i="9"/>
  <c r="FH256" i="9"/>
  <c r="FI256" i="9"/>
  <c r="FO256" i="9" s="1"/>
  <c r="FH257" i="9"/>
  <c r="FI257" i="9"/>
  <c r="FH260" i="9"/>
  <c r="FH261" i="9"/>
  <c r="FI261" i="9"/>
  <c r="FI262" i="9"/>
  <c r="FH264" i="9"/>
  <c r="FH265" i="9"/>
  <c r="FH268" i="9"/>
  <c r="FI268" i="9"/>
  <c r="FO268" i="9" s="1"/>
  <c r="FH269" i="9"/>
  <c r="FI269" i="9"/>
  <c r="FH272" i="9"/>
  <c r="FI272" i="9"/>
  <c r="FO272" i="9" s="1"/>
  <c r="FH273" i="9"/>
  <c r="FI273" i="9"/>
  <c r="FH276" i="9"/>
  <c r="FH277" i="9"/>
  <c r="FI277" i="9"/>
  <c r="FI278" i="9"/>
  <c r="FH280" i="9"/>
  <c r="FH281" i="9"/>
  <c r="FE256" i="9"/>
  <c r="FD257" i="9"/>
  <c r="FE257" i="9"/>
  <c r="FD258" i="9"/>
  <c r="FE258" i="9"/>
  <c r="FD259" i="9"/>
  <c r="FE259" i="9"/>
  <c r="FE260" i="9"/>
  <c r="FD261" i="9"/>
  <c r="FE261" i="9"/>
  <c r="FD262" i="9"/>
  <c r="FE262" i="9"/>
  <c r="FD263" i="9"/>
  <c r="FE263" i="9"/>
  <c r="FE264" i="9"/>
  <c r="FD265" i="9"/>
  <c r="FE265" i="9"/>
  <c r="FD266" i="9"/>
  <c r="FE266" i="9"/>
  <c r="FD267" i="9"/>
  <c r="FE267" i="9"/>
  <c r="FE268" i="9"/>
  <c r="FD269" i="9"/>
  <c r="FE269" i="9"/>
  <c r="FD270" i="9"/>
  <c r="FE270" i="9"/>
  <c r="FD271" i="9"/>
  <c r="FE271" i="9"/>
  <c r="FE272" i="9"/>
  <c r="FD273" i="9"/>
  <c r="FE273" i="9"/>
  <c r="FD274" i="9"/>
  <c r="FE274" i="9"/>
  <c r="FD275" i="9"/>
  <c r="FE275" i="9"/>
  <c r="FE276" i="9"/>
  <c r="FD277" i="9"/>
  <c r="FE277" i="9"/>
  <c r="FD278" i="9"/>
  <c r="FE278" i="9"/>
  <c r="FD279" i="9"/>
  <c r="FE279" i="9"/>
  <c r="FE280" i="9"/>
  <c r="FD281" i="9"/>
  <c r="FE281" i="9"/>
  <c r="FD282" i="9"/>
  <c r="FE282" i="9"/>
  <c r="EV256" i="9"/>
  <c r="EW256" i="9"/>
  <c r="EV257" i="9"/>
  <c r="EW257" i="9"/>
  <c r="EV258" i="9"/>
  <c r="EW258" i="9"/>
  <c r="EV259" i="9"/>
  <c r="EW259" i="9"/>
  <c r="EV260" i="9"/>
  <c r="EW260" i="9"/>
  <c r="EV261" i="9"/>
  <c r="EW261" i="9"/>
  <c r="EV262" i="9"/>
  <c r="EW262" i="9"/>
  <c r="EV263" i="9"/>
  <c r="EW263" i="9"/>
  <c r="EV264" i="9"/>
  <c r="EW264" i="9"/>
  <c r="EV265" i="9"/>
  <c r="EW265" i="9"/>
  <c r="EV266" i="9"/>
  <c r="EW266" i="9"/>
  <c r="EV267" i="9"/>
  <c r="EW267" i="9"/>
  <c r="EV268" i="9"/>
  <c r="EW268" i="9"/>
  <c r="EV269" i="9"/>
  <c r="EW269" i="9"/>
  <c r="EY269" i="9" s="1"/>
  <c r="FA269" i="9" s="1"/>
  <c r="HK269" i="9" s="1"/>
  <c r="EV270" i="9"/>
  <c r="EW270" i="9"/>
  <c r="EV271" i="9"/>
  <c r="EW271" i="9"/>
  <c r="EV272" i="9"/>
  <c r="EW272" i="9"/>
  <c r="EV273" i="9"/>
  <c r="EW273" i="9"/>
  <c r="EV274" i="9"/>
  <c r="EW274" i="9"/>
  <c r="EV275" i="9"/>
  <c r="EW275" i="9"/>
  <c r="EV276" i="9"/>
  <c r="EW276" i="9"/>
  <c r="EV277" i="9"/>
  <c r="EW277" i="9"/>
  <c r="EV278" i="9"/>
  <c r="EW278" i="9"/>
  <c r="EV279" i="9"/>
  <c r="EW279" i="9"/>
  <c r="EV280" i="9"/>
  <c r="EW280" i="9"/>
  <c r="EV281" i="9"/>
  <c r="EW281" i="9"/>
  <c r="EV282" i="9"/>
  <c r="EW282" i="9"/>
  <c r="ER256" i="9"/>
  <c r="ES256" i="9"/>
  <c r="ER257" i="9"/>
  <c r="ES257" i="9"/>
  <c r="ER258" i="9"/>
  <c r="ES258" i="9"/>
  <c r="ER259" i="9"/>
  <c r="ES259" i="9"/>
  <c r="ER260" i="9"/>
  <c r="ES260" i="9"/>
  <c r="ER261" i="9"/>
  <c r="ES261" i="9"/>
  <c r="ER262" i="9"/>
  <c r="ES262" i="9"/>
  <c r="ER263" i="9"/>
  <c r="ES263" i="9"/>
  <c r="ER264" i="9"/>
  <c r="ES264" i="9"/>
  <c r="ER265" i="9"/>
  <c r="ES265" i="9"/>
  <c r="ER266" i="9"/>
  <c r="ES266" i="9"/>
  <c r="ER267" i="9"/>
  <c r="ES267" i="9"/>
  <c r="ER268" i="9"/>
  <c r="ES268" i="9"/>
  <c r="ER269" i="9"/>
  <c r="ES269" i="9"/>
  <c r="ER270" i="9"/>
  <c r="ES270" i="9"/>
  <c r="ER271" i="9"/>
  <c r="ES271" i="9"/>
  <c r="ER272" i="9"/>
  <c r="ES272" i="9"/>
  <c r="GQ272" i="9" s="1"/>
  <c r="ER273" i="9"/>
  <c r="ES273" i="9"/>
  <c r="ER274" i="9"/>
  <c r="ES274" i="9"/>
  <c r="ER275" i="9"/>
  <c r="ES275" i="9"/>
  <c r="ER276" i="9"/>
  <c r="ES276" i="9"/>
  <c r="ER277" i="9"/>
  <c r="ES277" i="9"/>
  <c r="ER278" i="9"/>
  <c r="ES278" i="9"/>
  <c r="ER279" i="9"/>
  <c r="ES279" i="9"/>
  <c r="ER280" i="9"/>
  <c r="ES280" i="9"/>
  <c r="GQ280" i="9" s="1"/>
  <c r="ER281" i="9"/>
  <c r="ES281" i="9"/>
  <c r="ER282" i="9"/>
  <c r="ES282" i="9"/>
  <c r="EN256" i="9"/>
  <c r="EO256" i="9"/>
  <c r="EN257" i="9"/>
  <c r="EO257" i="9"/>
  <c r="EN258" i="9"/>
  <c r="EO258" i="9"/>
  <c r="EN259" i="9"/>
  <c r="EO259" i="9"/>
  <c r="EN260" i="9"/>
  <c r="EO260" i="9"/>
  <c r="EN261" i="9"/>
  <c r="EO261" i="9"/>
  <c r="EN262" i="9"/>
  <c r="EO262" i="9"/>
  <c r="EN263" i="9"/>
  <c r="EO263" i="9"/>
  <c r="EN264" i="9"/>
  <c r="EO264" i="9"/>
  <c r="EN265" i="9"/>
  <c r="EO265" i="9"/>
  <c r="EN266" i="9"/>
  <c r="EO266" i="9"/>
  <c r="EN267" i="9"/>
  <c r="EO267" i="9"/>
  <c r="EN268" i="9"/>
  <c r="EO268" i="9"/>
  <c r="EN269" i="9"/>
  <c r="EO269" i="9"/>
  <c r="EN270" i="9"/>
  <c r="EO270" i="9"/>
  <c r="EN271" i="9"/>
  <c r="EO271" i="9"/>
  <c r="EN272" i="9"/>
  <c r="EO272" i="9"/>
  <c r="EN273" i="9"/>
  <c r="EO273" i="9"/>
  <c r="EN274" i="9"/>
  <c r="EO274" i="9"/>
  <c r="EN275" i="9"/>
  <c r="EO275" i="9"/>
  <c r="EN276" i="9"/>
  <c r="EO276" i="9"/>
  <c r="EN277" i="9"/>
  <c r="EO277" i="9"/>
  <c r="EN278" i="9"/>
  <c r="EO278" i="9"/>
  <c r="EN279" i="9"/>
  <c r="EO279" i="9"/>
  <c r="EN280" i="9"/>
  <c r="EO280" i="9"/>
  <c r="EN281" i="9"/>
  <c r="EO281" i="9"/>
  <c r="EN282" i="9"/>
  <c r="EO282" i="9"/>
  <c r="EF256" i="9"/>
  <c r="FL256" i="9" s="1"/>
  <c r="EG256" i="9"/>
  <c r="EH256" i="9"/>
  <c r="EI256" i="9"/>
  <c r="EF257" i="9"/>
  <c r="HD257" i="9" s="1"/>
  <c r="HH257" i="9" s="1"/>
  <c r="EG257" i="9"/>
  <c r="EH257" i="9"/>
  <c r="EI257" i="9"/>
  <c r="EF258" i="9"/>
  <c r="HD258" i="9" s="1"/>
  <c r="HH258" i="9" s="1"/>
  <c r="EG258" i="9"/>
  <c r="EH258" i="9"/>
  <c r="EI258" i="9"/>
  <c r="EF259" i="9"/>
  <c r="FL259" i="9" s="1"/>
  <c r="EG259" i="9"/>
  <c r="EH259" i="9"/>
  <c r="EI259" i="9"/>
  <c r="EF260" i="9"/>
  <c r="HD260" i="9" s="1"/>
  <c r="HH260" i="9" s="1"/>
  <c r="EG260" i="9"/>
  <c r="EH260" i="9"/>
  <c r="EI260" i="9"/>
  <c r="FQ260" i="9" s="1"/>
  <c r="EF261" i="9"/>
  <c r="FL261" i="9" s="1"/>
  <c r="EG261" i="9"/>
  <c r="EH261" i="9"/>
  <c r="EI261" i="9"/>
  <c r="EF262" i="9"/>
  <c r="FL262" i="9" s="1"/>
  <c r="EG262" i="9"/>
  <c r="EH262" i="9"/>
  <c r="EI262" i="9"/>
  <c r="EY262" i="9" s="1"/>
  <c r="FA262" i="9" s="1"/>
  <c r="EF263" i="9"/>
  <c r="HD263" i="9" s="1"/>
  <c r="HH263" i="9" s="1"/>
  <c r="EG263" i="9"/>
  <c r="EH263" i="9"/>
  <c r="EI263" i="9"/>
  <c r="EF264" i="9"/>
  <c r="HD264" i="9" s="1"/>
  <c r="HH264" i="9" s="1"/>
  <c r="EG264" i="9"/>
  <c r="EH264" i="9"/>
  <c r="EI264" i="9"/>
  <c r="EY264" i="9" s="1"/>
  <c r="FA264" i="9" s="1"/>
  <c r="EF265" i="9"/>
  <c r="HD265" i="9" s="1"/>
  <c r="HH265" i="9" s="1"/>
  <c r="EG265" i="9"/>
  <c r="EH265" i="9"/>
  <c r="EI265" i="9"/>
  <c r="EF266" i="9"/>
  <c r="FL266" i="9" s="1"/>
  <c r="EG266" i="9"/>
  <c r="EH266" i="9"/>
  <c r="EI266" i="9"/>
  <c r="EF267" i="9"/>
  <c r="HD267" i="9" s="1"/>
  <c r="HH267" i="9" s="1"/>
  <c r="EG267" i="9"/>
  <c r="EH267" i="9"/>
  <c r="EI267" i="9"/>
  <c r="EF268" i="9"/>
  <c r="FL268" i="9" s="1"/>
  <c r="EG268" i="9"/>
  <c r="EH268" i="9"/>
  <c r="EI268" i="9"/>
  <c r="EF269" i="9"/>
  <c r="HD269" i="9" s="1"/>
  <c r="HH269" i="9" s="1"/>
  <c r="EG269" i="9"/>
  <c r="EH269" i="9"/>
  <c r="EI269" i="9"/>
  <c r="EF270" i="9"/>
  <c r="FL270" i="9" s="1"/>
  <c r="EG270" i="9"/>
  <c r="EH270" i="9"/>
  <c r="EI270" i="9"/>
  <c r="EF271" i="9"/>
  <c r="HD271" i="9" s="1"/>
  <c r="HH271" i="9" s="1"/>
  <c r="EG271" i="9"/>
  <c r="EH271" i="9"/>
  <c r="EI271" i="9"/>
  <c r="EF272" i="9"/>
  <c r="HD272" i="9" s="1"/>
  <c r="HH272" i="9" s="1"/>
  <c r="EG272" i="9"/>
  <c r="EH272" i="9"/>
  <c r="EI272" i="9"/>
  <c r="EF273" i="9"/>
  <c r="FL273" i="9" s="1"/>
  <c r="EG273" i="9"/>
  <c r="EH273" i="9"/>
  <c r="EI273" i="9"/>
  <c r="EF274" i="9"/>
  <c r="FL274" i="9" s="1"/>
  <c r="EG274" i="9"/>
  <c r="EH274" i="9"/>
  <c r="EI274" i="9"/>
  <c r="EF275" i="9"/>
  <c r="HD275" i="9" s="1"/>
  <c r="HH275" i="9" s="1"/>
  <c r="EG275" i="9"/>
  <c r="EH275" i="9"/>
  <c r="EI275" i="9"/>
  <c r="EF276" i="9"/>
  <c r="FL276" i="9" s="1"/>
  <c r="EG276" i="9"/>
  <c r="EH276" i="9"/>
  <c r="EI276" i="9"/>
  <c r="FQ276" i="9" s="1"/>
  <c r="EF277" i="9"/>
  <c r="HD277" i="9" s="1"/>
  <c r="HH277" i="9" s="1"/>
  <c r="EG277" i="9"/>
  <c r="EH277" i="9"/>
  <c r="EI277" i="9"/>
  <c r="EF278" i="9"/>
  <c r="HD278" i="9" s="1"/>
  <c r="HH278" i="9" s="1"/>
  <c r="EG278" i="9"/>
  <c r="EH278" i="9"/>
  <c r="EI278" i="9"/>
  <c r="EF279" i="9"/>
  <c r="HD279" i="9" s="1"/>
  <c r="HH279" i="9" s="1"/>
  <c r="EG279" i="9"/>
  <c r="EH279" i="9"/>
  <c r="EI279" i="9"/>
  <c r="EF280" i="9"/>
  <c r="FL280" i="9" s="1"/>
  <c r="EG280" i="9"/>
  <c r="EH280" i="9"/>
  <c r="EI280" i="9"/>
  <c r="EY280" i="9" s="1"/>
  <c r="FA280" i="9" s="1"/>
  <c r="EF281" i="9"/>
  <c r="FL281" i="9" s="1"/>
  <c r="EG281" i="9"/>
  <c r="EH281" i="9"/>
  <c r="EI281" i="9"/>
  <c r="EF282" i="9"/>
  <c r="HD282" i="9" s="1"/>
  <c r="HH282" i="9" s="1"/>
  <c r="EG282" i="9"/>
  <c r="EH282" i="9"/>
  <c r="EI282" i="9"/>
  <c r="EB256" i="9"/>
  <c r="EC256" i="9"/>
  <c r="GO256" i="9" s="1"/>
  <c r="GS256" i="9" s="1"/>
  <c r="EB257" i="9"/>
  <c r="EC257" i="9"/>
  <c r="GO257" i="9" s="1"/>
  <c r="EB258" i="9"/>
  <c r="FH258" i="9" s="1"/>
  <c r="EC258" i="9"/>
  <c r="FI258" i="9" s="1"/>
  <c r="EB259" i="9"/>
  <c r="FH259" i="9" s="1"/>
  <c r="EC259" i="9"/>
  <c r="GO259" i="9" s="1"/>
  <c r="EB260" i="9"/>
  <c r="EC260" i="9"/>
  <c r="FI260" i="9" s="1"/>
  <c r="FO260" i="9" s="1"/>
  <c r="EB261" i="9"/>
  <c r="EC261" i="9"/>
  <c r="EB262" i="9"/>
  <c r="FH262" i="9" s="1"/>
  <c r="EC262" i="9"/>
  <c r="GO262" i="9" s="1"/>
  <c r="EB263" i="9"/>
  <c r="FH263" i="9" s="1"/>
  <c r="EC263" i="9"/>
  <c r="GO263" i="9" s="1"/>
  <c r="EB264" i="9"/>
  <c r="EC264" i="9"/>
  <c r="FI264" i="9" s="1"/>
  <c r="FO264" i="9" s="1"/>
  <c r="EB265" i="9"/>
  <c r="EC265" i="9"/>
  <c r="FI265" i="9" s="1"/>
  <c r="EB266" i="9"/>
  <c r="FH266" i="9" s="1"/>
  <c r="EC266" i="9"/>
  <c r="FI266" i="9" s="1"/>
  <c r="EB267" i="9"/>
  <c r="FH267" i="9" s="1"/>
  <c r="EC267" i="9"/>
  <c r="GO267" i="9" s="1"/>
  <c r="EB268" i="9"/>
  <c r="EC268" i="9"/>
  <c r="EB269" i="9"/>
  <c r="EC269" i="9"/>
  <c r="EB270" i="9"/>
  <c r="FH270" i="9" s="1"/>
  <c r="EC270" i="9"/>
  <c r="FI270" i="9" s="1"/>
  <c r="EB271" i="9"/>
  <c r="FH271" i="9" s="1"/>
  <c r="EC271" i="9"/>
  <c r="GO271" i="9" s="1"/>
  <c r="EB272" i="9"/>
  <c r="EC272" i="9"/>
  <c r="GO272" i="9" s="1"/>
  <c r="GS272" i="9" s="1"/>
  <c r="EB273" i="9"/>
  <c r="EC273" i="9"/>
  <c r="EB274" i="9"/>
  <c r="FH274" i="9" s="1"/>
  <c r="EC274" i="9"/>
  <c r="FI274" i="9" s="1"/>
  <c r="EB275" i="9"/>
  <c r="FH275" i="9" s="1"/>
  <c r="EC275" i="9"/>
  <c r="GO275" i="9" s="1"/>
  <c r="EB276" i="9"/>
  <c r="EC276" i="9"/>
  <c r="FI276" i="9" s="1"/>
  <c r="FO276" i="9" s="1"/>
  <c r="EB277" i="9"/>
  <c r="EC277" i="9"/>
  <c r="GO277" i="9" s="1"/>
  <c r="GW277" i="9" s="1"/>
  <c r="HA277" i="9" s="1"/>
  <c r="EB278" i="9"/>
  <c r="FH278" i="9" s="1"/>
  <c r="EC278" i="9"/>
  <c r="EB279" i="9"/>
  <c r="FH279" i="9" s="1"/>
  <c r="EC279" i="9"/>
  <c r="FI279" i="9" s="1"/>
  <c r="FO279" i="9" s="1"/>
  <c r="FQ279" i="9" s="1"/>
  <c r="EB280" i="9"/>
  <c r="EC280" i="9"/>
  <c r="GO280" i="9" s="1"/>
  <c r="GS280" i="9" s="1"/>
  <c r="EB281" i="9"/>
  <c r="EC281" i="9"/>
  <c r="GO281" i="9" s="1"/>
  <c r="GW281" i="9" s="1"/>
  <c r="HA281" i="9" s="1"/>
  <c r="EB282" i="9"/>
  <c r="FH282" i="9" s="1"/>
  <c r="EC282" i="9"/>
  <c r="FI282" i="9" s="1"/>
  <c r="DX255" i="9"/>
  <c r="DY255" i="9"/>
  <c r="DX256" i="9"/>
  <c r="FD256" i="9" s="1"/>
  <c r="DY256" i="9"/>
  <c r="DX257" i="9"/>
  <c r="DY257" i="9"/>
  <c r="DX258" i="9"/>
  <c r="DY258" i="9"/>
  <c r="DX259" i="9"/>
  <c r="DY259" i="9"/>
  <c r="DX260" i="9"/>
  <c r="FD260" i="9" s="1"/>
  <c r="DY260" i="9"/>
  <c r="DX261" i="9"/>
  <c r="DY261" i="9"/>
  <c r="DX262" i="9"/>
  <c r="DY262" i="9"/>
  <c r="DX263" i="9"/>
  <c r="DY263" i="9"/>
  <c r="DX264" i="9"/>
  <c r="FD264" i="9" s="1"/>
  <c r="DY264" i="9"/>
  <c r="Q264" i="9" s="1"/>
  <c r="DX265" i="9"/>
  <c r="DY265" i="9"/>
  <c r="DX266" i="9"/>
  <c r="DY266" i="9"/>
  <c r="DX267" i="9"/>
  <c r="DY267" i="9"/>
  <c r="DX268" i="9"/>
  <c r="FD268" i="9" s="1"/>
  <c r="DY268" i="9"/>
  <c r="Q268" i="9" s="1"/>
  <c r="DX269" i="9"/>
  <c r="DY269" i="9"/>
  <c r="DX270" i="9"/>
  <c r="GF270" i="9" s="1"/>
  <c r="GJ270" i="9" s="1"/>
  <c r="DY270" i="9"/>
  <c r="DX271" i="9"/>
  <c r="DY271" i="9"/>
  <c r="DX272" i="9"/>
  <c r="FD272" i="9" s="1"/>
  <c r="DY272" i="9"/>
  <c r="DX273" i="9"/>
  <c r="DY273" i="9"/>
  <c r="DX274" i="9"/>
  <c r="DY274" i="9"/>
  <c r="DX275" i="9"/>
  <c r="DY275" i="9"/>
  <c r="DX276" i="9"/>
  <c r="FD276" i="9" s="1"/>
  <c r="DY276" i="9"/>
  <c r="DX277" i="9"/>
  <c r="DY277" i="9"/>
  <c r="DX278" i="9"/>
  <c r="DY278" i="9"/>
  <c r="DX279" i="9"/>
  <c r="DY279" i="9"/>
  <c r="DX280" i="9"/>
  <c r="FD280" i="9" s="1"/>
  <c r="DY280" i="9"/>
  <c r="DX281" i="9"/>
  <c r="DY281" i="9"/>
  <c r="DX282" i="9"/>
  <c r="DY282" i="9"/>
  <c r="DD256" i="9"/>
  <c r="DE256" i="9"/>
  <c r="DG256" i="9"/>
  <c r="DK256" i="9"/>
  <c r="DO256" i="9"/>
  <c r="DQ256" i="9" s="1"/>
  <c r="DD257" i="9"/>
  <c r="DE257" i="9"/>
  <c r="DG257" i="9"/>
  <c r="DK257" i="9"/>
  <c r="DO257" i="9"/>
  <c r="DQ257" i="9" s="1"/>
  <c r="DD258" i="9"/>
  <c r="DE258" i="9"/>
  <c r="DG258" i="9" s="1"/>
  <c r="DK258" i="9"/>
  <c r="DD259" i="9"/>
  <c r="DE259" i="9"/>
  <c r="DG259" i="9" s="1"/>
  <c r="DK259" i="9"/>
  <c r="DO259" i="9" s="1"/>
  <c r="DQ259" i="9"/>
  <c r="DD260" i="9"/>
  <c r="DE260" i="9"/>
  <c r="DG260" i="9"/>
  <c r="DK260" i="9"/>
  <c r="DO260" i="9"/>
  <c r="DQ260" i="9" s="1"/>
  <c r="DD261" i="9"/>
  <c r="DE261" i="9"/>
  <c r="DG261" i="9"/>
  <c r="DK261" i="9"/>
  <c r="DO261" i="9"/>
  <c r="DQ261" i="9" s="1"/>
  <c r="DD262" i="9"/>
  <c r="DE262" i="9"/>
  <c r="DG262" i="9" s="1"/>
  <c r="DK262" i="9"/>
  <c r="DD263" i="9"/>
  <c r="DE263" i="9"/>
  <c r="DG263" i="9" s="1"/>
  <c r="DK263" i="9"/>
  <c r="DO263" i="9" s="1"/>
  <c r="DQ263" i="9"/>
  <c r="DD264" i="9"/>
  <c r="DE264" i="9"/>
  <c r="DG264" i="9"/>
  <c r="DK264" i="9"/>
  <c r="DO264" i="9"/>
  <c r="DQ264" i="9" s="1"/>
  <c r="DD265" i="9"/>
  <c r="DE265" i="9"/>
  <c r="DG265" i="9"/>
  <c r="DK265" i="9"/>
  <c r="DO265" i="9"/>
  <c r="DQ265" i="9" s="1"/>
  <c r="DD266" i="9"/>
  <c r="DE266" i="9"/>
  <c r="DG266" i="9" s="1"/>
  <c r="DK266" i="9"/>
  <c r="DD267" i="9"/>
  <c r="DE267" i="9"/>
  <c r="DG267" i="9" s="1"/>
  <c r="DK267" i="9"/>
  <c r="DO267" i="9" s="1"/>
  <c r="DQ267" i="9"/>
  <c r="DD268" i="9"/>
  <c r="DE268" i="9"/>
  <c r="DG268" i="9"/>
  <c r="DK268" i="9"/>
  <c r="DO268" i="9"/>
  <c r="DQ268" i="9" s="1"/>
  <c r="DD269" i="9"/>
  <c r="DE269" i="9"/>
  <c r="DG269" i="9"/>
  <c r="DK269" i="9"/>
  <c r="DO269" i="9"/>
  <c r="DQ269" i="9" s="1"/>
  <c r="DD270" i="9"/>
  <c r="DE270" i="9"/>
  <c r="DG270" i="9" s="1"/>
  <c r="DK270" i="9"/>
  <c r="DD271" i="9"/>
  <c r="DE271" i="9"/>
  <c r="DG271" i="9" s="1"/>
  <c r="DK271" i="9"/>
  <c r="DO271" i="9" s="1"/>
  <c r="DQ271" i="9"/>
  <c r="DD272" i="9"/>
  <c r="DE272" i="9"/>
  <c r="DG272" i="9"/>
  <c r="DK272" i="9"/>
  <c r="DO272" i="9"/>
  <c r="DQ272" i="9" s="1"/>
  <c r="DD273" i="9"/>
  <c r="DE273" i="9"/>
  <c r="DG273" i="9"/>
  <c r="DK273" i="9"/>
  <c r="DO273" i="9"/>
  <c r="DQ273" i="9" s="1"/>
  <c r="DD274" i="9"/>
  <c r="DE274" i="9"/>
  <c r="DG274" i="9" s="1"/>
  <c r="DK274" i="9"/>
  <c r="DD275" i="9"/>
  <c r="DE275" i="9"/>
  <c r="DG275" i="9" s="1"/>
  <c r="DK275" i="9"/>
  <c r="DO275" i="9" s="1"/>
  <c r="DQ275" i="9"/>
  <c r="DD276" i="9"/>
  <c r="DE276" i="9"/>
  <c r="DG276" i="9"/>
  <c r="DK276" i="9"/>
  <c r="DO276" i="9"/>
  <c r="DQ276" i="9" s="1"/>
  <c r="DD277" i="9"/>
  <c r="DE277" i="9"/>
  <c r="DG277" i="9"/>
  <c r="DK277" i="9"/>
  <c r="DO277" i="9"/>
  <c r="DQ277" i="9" s="1"/>
  <c r="DD278" i="9"/>
  <c r="DE278" i="9"/>
  <c r="DG278" i="9"/>
  <c r="DK278" i="9"/>
  <c r="DO278" i="9" s="1"/>
  <c r="DD279" i="9"/>
  <c r="DE279" i="9"/>
  <c r="DG279" i="9" s="1"/>
  <c r="DK279" i="9"/>
  <c r="DO279" i="9" s="1"/>
  <c r="DQ279" i="9"/>
  <c r="DD280" i="9"/>
  <c r="DE280" i="9"/>
  <c r="DG280" i="9"/>
  <c r="DK280" i="9"/>
  <c r="DO280" i="9" s="1"/>
  <c r="DQ280" i="9" s="1"/>
  <c r="DD281" i="9"/>
  <c r="DE281" i="9"/>
  <c r="DG281" i="9" s="1"/>
  <c r="DK281" i="9"/>
  <c r="DO281" i="9"/>
  <c r="DQ281" i="9" s="1"/>
  <c r="DD282" i="9"/>
  <c r="DE282" i="9"/>
  <c r="DG282" i="9"/>
  <c r="DK282" i="9"/>
  <c r="DO282" i="9" s="1"/>
  <c r="CZ256" i="9"/>
  <c r="DA256" i="9"/>
  <c r="CZ257" i="9"/>
  <c r="DA257" i="9"/>
  <c r="CZ258" i="9"/>
  <c r="DA258" i="9"/>
  <c r="DA259" i="9"/>
  <c r="CZ260" i="9"/>
  <c r="DA260" i="9"/>
  <c r="CZ261" i="9"/>
  <c r="DA261" i="9"/>
  <c r="CZ262" i="9"/>
  <c r="DA262" i="9"/>
  <c r="DA263" i="9"/>
  <c r="CZ264" i="9"/>
  <c r="DA264" i="9"/>
  <c r="CZ265" i="9"/>
  <c r="DA265" i="9"/>
  <c r="CZ266" i="9"/>
  <c r="DA266" i="9"/>
  <c r="DA267" i="9"/>
  <c r="CZ268" i="9"/>
  <c r="DA268" i="9"/>
  <c r="CZ269" i="9"/>
  <c r="DA269" i="9"/>
  <c r="CZ270" i="9"/>
  <c r="DA270" i="9"/>
  <c r="DA271" i="9"/>
  <c r="CZ272" i="9"/>
  <c r="DA272" i="9"/>
  <c r="CZ273" i="9"/>
  <c r="DA273" i="9"/>
  <c r="CZ274" i="9"/>
  <c r="DA274" i="9"/>
  <c r="DA275" i="9"/>
  <c r="CZ276" i="9"/>
  <c r="DA276" i="9"/>
  <c r="CZ277" i="9"/>
  <c r="DA277" i="9"/>
  <c r="CZ278" i="9"/>
  <c r="DA278" i="9"/>
  <c r="DA279" i="9"/>
  <c r="CZ280" i="9"/>
  <c r="DA280" i="9"/>
  <c r="CZ281" i="9"/>
  <c r="DF281" i="9" s="1"/>
  <c r="DA281" i="9"/>
  <c r="CZ282" i="9"/>
  <c r="DA282" i="9"/>
  <c r="CW256" i="9"/>
  <c r="CV257" i="9"/>
  <c r="CW257" i="9"/>
  <c r="CW258" i="9"/>
  <c r="CW259" i="9"/>
  <c r="CW260" i="9"/>
  <c r="CV261" i="9"/>
  <c r="CW261" i="9"/>
  <c r="CW262" i="9"/>
  <c r="CW263" i="9"/>
  <c r="CW264" i="9"/>
  <c r="CV265" i="9"/>
  <c r="CW265" i="9"/>
  <c r="CW266" i="9"/>
  <c r="CW267" i="9"/>
  <c r="CW268" i="9"/>
  <c r="CV269" i="9"/>
  <c r="CW269" i="9"/>
  <c r="CW270" i="9"/>
  <c r="CW271" i="9"/>
  <c r="CW272" i="9"/>
  <c r="CV273" i="9"/>
  <c r="CW273" i="9"/>
  <c r="CW274" i="9"/>
  <c r="CW275" i="9"/>
  <c r="CW276" i="9"/>
  <c r="CV277" i="9"/>
  <c r="CW277" i="9"/>
  <c r="CW278" i="9"/>
  <c r="CW279" i="9"/>
  <c r="CW280" i="9"/>
  <c r="CV281" i="9"/>
  <c r="CW281" i="9"/>
  <c r="CW282" i="9"/>
  <c r="CN256" i="9"/>
  <c r="CO256" i="9"/>
  <c r="CQ256" i="9"/>
  <c r="CS256" i="9"/>
  <c r="CN257" i="9"/>
  <c r="CO257" i="9"/>
  <c r="CQ257" i="9" s="1"/>
  <c r="CS257" i="9" s="1"/>
  <c r="CN258" i="9"/>
  <c r="CO258" i="9"/>
  <c r="CQ258" i="9" s="1"/>
  <c r="CS258" i="9" s="1"/>
  <c r="CN259" i="9"/>
  <c r="CO259" i="9"/>
  <c r="CQ259" i="9"/>
  <c r="CS259" i="9" s="1"/>
  <c r="CN260" i="9"/>
  <c r="CO260" i="9"/>
  <c r="CQ260" i="9"/>
  <c r="CS260" i="9"/>
  <c r="CN261" i="9"/>
  <c r="CO261" i="9"/>
  <c r="CQ261" i="9" s="1"/>
  <c r="CS261" i="9" s="1"/>
  <c r="CN262" i="9"/>
  <c r="CO262" i="9"/>
  <c r="CQ262" i="9" s="1"/>
  <c r="CS262" i="9" s="1"/>
  <c r="CN263" i="9"/>
  <c r="CO263" i="9"/>
  <c r="CQ263" i="9"/>
  <c r="CS263" i="9" s="1"/>
  <c r="CN264" i="9"/>
  <c r="CO264" i="9"/>
  <c r="CQ264" i="9"/>
  <c r="CS264" i="9"/>
  <c r="CN265" i="9"/>
  <c r="CO265" i="9"/>
  <c r="CQ265" i="9" s="1"/>
  <c r="CS265" i="9" s="1"/>
  <c r="CN266" i="9"/>
  <c r="CO266" i="9"/>
  <c r="CQ266" i="9" s="1"/>
  <c r="CS266" i="9" s="1"/>
  <c r="CN267" i="9"/>
  <c r="CO267" i="9"/>
  <c r="CQ267" i="9"/>
  <c r="CS267" i="9" s="1"/>
  <c r="CN268" i="9"/>
  <c r="CO268" i="9"/>
  <c r="CQ268" i="9"/>
  <c r="CS268" i="9"/>
  <c r="CN269" i="9"/>
  <c r="CO269" i="9"/>
  <c r="CQ269" i="9" s="1"/>
  <c r="CS269" i="9" s="1"/>
  <c r="CN270" i="9"/>
  <c r="CO270" i="9"/>
  <c r="CQ270" i="9" s="1"/>
  <c r="CS270" i="9" s="1"/>
  <c r="CN271" i="9"/>
  <c r="CO271" i="9"/>
  <c r="CQ271" i="9"/>
  <c r="CS271" i="9" s="1"/>
  <c r="CN272" i="9"/>
  <c r="CO272" i="9"/>
  <c r="CQ272" i="9"/>
  <c r="CS272" i="9"/>
  <c r="CN273" i="9"/>
  <c r="CO273" i="9"/>
  <c r="CQ273" i="9" s="1"/>
  <c r="CS273" i="9" s="1"/>
  <c r="CN274" i="9"/>
  <c r="CO274" i="9"/>
  <c r="CQ274" i="9" s="1"/>
  <c r="CS274" i="9" s="1"/>
  <c r="CN275" i="9"/>
  <c r="CO275" i="9"/>
  <c r="CQ275" i="9"/>
  <c r="CS275" i="9" s="1"/>
  <c r="CN276" i="9"/>
  <c r="CO276" i="9"/>
  <c r="CQ276" i="9"/>
  <c r="CS276" i="9"/>
  <c r="CN277" i="9"/>
  <c r="CO277" i="9"/>
  <c r="CQ277" i="9" s="1"/>
  <c r="CS277" i="9" s="1"/>
  <c r="CN278" i="9"/>
  <c r="CO278" i="9"/>
  <c r="CQ278" i="9" s="1"/>
  <c r="CS278" i="9" s="1"/>
  <c r="CN279" i="9"/>
  <c r="CO279" i="9"/>
  <c r="CQ279" i="9"/>
  <c r="CS279" i="9" s="1"/>
  <c r="CN280" i="9"/>
  <c r="CO280" i="9"/>
  <c r="CQ280" i="9"/>
  <c r="CS280" i="9"/>
  <c r="CN281" i="9"/>
  <c r="CO281" i="9"/>
  <c r="CQ281" i="9" s="1"/>
  <c r="CS281" i="9" s="1"/>
  <c r="CN282" i="9"/>
  <c r="CO282" i="9"/>
  <c r="CQ282" i="9" s="1"/>
  <c r="CS282" i="9" s="1"/>
  <c r="CJ256" i="9"/>
  <c r="CK256" i="9"/>
  <c r="CJ257" i="9"/>
  <c r="CK257" i="9"/>
  <c r="CJ258" i="9"/>
  <c r="CK258" i="9"/>
  <c r="CJ259" i="9"/>
  <c r="CK259" i="9"/>
  <c r="CJ260" i="9"/>
  <c r="CK260" i="9"/>
  <c r="CJ261" i="9"/>
  <c r="CK261" i="9"/>
  <c r="CJ262" i="9"/>
  <c r="CK262" i="9"/>
  <c r="CJ263" i="9"/>
  <c r="CK263" i="9"/>
  <c r="CJ264" i="9"/>
  <c r="CK264" i="9"/>
  <c r="CJ265" i="9"/>
  <c r="CK265" i="9"/>
  <c r="CJ266" i="9"/>
  <c r="CK266" i="9"/>
  <c r="CJ267" i="9"/>
  <c r="CK267" i="9"/>
  <c r="CJ268" i="9"/>
  <c r="CK268" i="9"/>
  <c r="CJ269" i="9"/>
  <c r="CK269" i="9"/>
  <c r="CJ270" i="9"/>
  <c r="CK270" i="9"/>
  <c r="CJ271" i="9"/>
  <c r="CK271" i="9"/>
  <c r="CJ272" i="9"/>
  <c r="CK272" i="9"/>
  <c r="CJ273" i="9"/>
  <c r="CK273" i="9"/>
  <c r="CJ274" i="9"/>
  <c r="CK274" i="9"/>
  <c r="CJ275" i="9"/>
  <c r="CK275" i="9"/>
  <c r="CJ276" i="9"/>
  <c r="CK276" i="9"/>
  <c r="CJ277" i="9"/>
  <c r="CK277" i="9"/>
  <c r="CJ278" i="9"/>
  <c r="CK278" i="9"/>
  <c r="CJ279" i="9"/>
  <c r="CK279" i="9"/>
  <c r="CJ280" i="9"/>
  <c r="CK280" i="9"/>
  <c r="CJ281" i="9"/>
  <c r="CK281" i="9"/>
  <c r="CJ282" i="9"/>
  <c r="CK282" i="9"/>
  <c r="CF256" i="9"/>
  <c r="CG256" i="9"/>
  <c r="CF257" i="9"/>
  <c r="CG257" i="9"/>
  <c r="CF258" i="9"/>
  <c r="CG258" i="9"/>
  <c r="CF259" i="9"/>
  <c r="CG259" i="9"/>
  <c r="CF260" i="9"/>
  <c r="CG260" i="9"/>
  <c r="CF261" i="9"/>
  <c r="CG261" i="9"/>
  <c r="CF262" i="9"/>
  <c r="CG262" i="9"/>
  <c r="CF263" i="9"/>
  <c r="CG263" i="9"/>
  <c r="CF264" i="9"/>
  <c r="CG264" i="9"/>
  <c r="CF265" i="9"/>
  <c r="CG265" i="9"/>
  <c r="CF266" i="9"/>
  <c r="CG266" i="9"/>
  <c r="CF267" i="9"/>
  <c r="CG267" i="9"/>
  <c r="CF268" i="9"/>
  <c r="CG268" i="9"/>
  <c r="CF269" i="9"/>
  <c r="CG269" i="9"/>
  <c r="CF270" i="9"/>
  <c r="CG270" i="9"/>
  <c r="CF271" i="9"/>
  <c r="CG271" i="9"/>
  <c r="CF272" i="9"/>
  <c r="CG272" i="9"/>
  <c r="CF273" i="9"/>
  <c r="CG273" i="9"/>
  <c r="CF274" i="9"/>
  <c r="CG274" i="9"/>
  <c r="CF275" i="9"/>
  <c r="CG275" i="9"/>
  <c r="CF276" i="9"/>
  <c r="CG276" i="9"/>
  <c r="CF277" i="9"/>
  <c r="CG277" i="9"/>
  <c r="CF278" i="9"/>
  <c r="CG278" i="9"/>
  <c r="CF279" i="9"/>
  <c r="CG279" i="9"/>
  <c r="CF280" i="9"/>
  <c r="CG280" i="9"/>
  <c r="CF281" i="9"/>
  <c r="CG281" i="9"/>
  <c r="CF282" i="9"/>
  <c r="CG282" i="9"/>
  <c r="BX256" i="9"/>
  <c r="BY256" i="9"/>
  <c r="BZ256" i="9"/>
  <c r="CA256" i="9"/>
  <c r="BX257" i="9"/>
  <c r="BY257" i="9"/>
  <c r="BZ257" i="9"/>
  <c r="CP257" i="9" s="1"/>
  <c r="CR257" i="9" s="1"/>
  <c r="CA257" i="9"/>
  <c r="BX258" i="9"/>
  <c r="BY258" i="9"/>
  <c r="BZ258" i="9"/>
  <c r="CA258" i="9"/>
  <c r="BX259" i="9"/>
  <c r="BY259" i="9"/>
  <c r="BZ259" i="9"/>
  <c r="CA259" i="9"/>
  <c r="BX260" i="9"/>
  <c r="BY260" i="9"/>
  <c r="BZ260" i="9"/>
  <c r="CA260" i="9"/>
  <c r="BX261" i="9"/>
  <c r="BY261" i="9"/>
  <c r="BZ261" i="9"/>
  <c r="CP261" i="9" s="1"/>
  <c r="CR261" i="9" s="1"/>
  <c r="CA261" i="9"/>
  <c r="BX262" i="9"/>
  <c r="BY262" i="9"/>
  <c r="BZ262" i="9"/>
  <c r="CA262" i="9"/>
  <c r="BX263" i="9"/>
  <c r="BY263" i="9"/>
  <c r="BZ263" i="9"/>
  <c r="DJ263" i="9" s="1"/>
  <c r="CA263" i="9"/>
  <c r="BX264" i="9"/>
  <c r="BY264" i="9"/>
  <c r="BZ264" i="9"/>
  <c r="CA264" i="9"/>
  <c r="BX265" i="9"/>
  <c r="BY265" i="9"/>
  <c r="BZ265" i="9"/>
  <c r="CP265" i="9" s="1"/>
  <c r="CR265" i="9" s="1"/>
  <c r="CA265" i="9"/>
  <c r="BX266" i="9"/>
  <c r="BY266" i="9"/>
  <c r="BZ266" i="9"/>
  <c r="CA266" i="9"/>
  <c r="BX267" i="9"/>
  <c r="BY267" i="9"/>
  <c r="BZ267" i="9"/>
  <c r="CA267" i="9"/>
  <c r="BX268" i="9"/>
  <c r="BY268" i="9"/>
  <c r="BZ268" i="9"/>
  <c r="CA268" i="9"/>
  <c r="BX269" i="9"/>
  <c r="BY269" i="9"/>
  <c r="BZ269" i="9"/>
  <c r="CP269" i="9" s="1"/>
  <c r="CR269" i="9" s="1"/>
  <c r="CA269" i="9"/>
  <c r="BX270" i="9"/>
  <c r="BY270" i="9"/>
  <c r="BZ270" i="9"/>
  <c r="CA270" i="9"/>
  <c r="BX271" i="9"/>
  <c r="BY271" i="9"/>
  <c r="BZ271" i="9"/>
  <c r="CA271" i="9"/>
  <c r="BX272" i="9"/>
  <c r="BY272" i="9"/>
  <c r="BZ272" i="9"/>
  <c r="CA272" i="9"/>
  <c r="BX273" i="9"/>
  <c r="BY273" i="9"/>
  <c r="BZ273" i="9"/>
  <c r="CP273" i="9" s="1"/>
  <c r="CR273" i="9" s="1"/>
  <c r="CA273" i="9"/>
  <c r="BX274" i="9"/>
  <c r="BY274" i="9"/>
  <c r="BZ274" i="9"/>
  <c r="CA274" i="9"/>
  <c r="BX275" i="9"/>
  <c r="BY275" i="9"/>
  <c r="BZ275" i="9"/>
  <c r="DJ275" i="9" s="1"/>
  <c r="CA275" i="9"/>
  <c r="BX276" i="9"/>
  <c r="BY276" i="9"/>
  <c r="BZ276" i="9"/>
  <c r="CA276" i="9"/>
  <c r="BX277" i="9"/>
  <c r="BY277" i="9"/>
  <c r="BZ277" i="9"/>
  <c r="CA277" i="9"/>
  <c r="BX278" i="9"/>
  <c r="BY278" i="9"/>
  <c r="BZ278" i="9"/>
  <c r="CA278" i="9"/>
  <c r="BX279" i="9"/>
  <c r="BY279" i="9"/>
  <c r="BZ279" i="9"/>
  <c r="CA279" i="9"/>
  <c r="BX280" i="9"/>
  <c r="BY280" i="9"/>
  <c r="BZ280" i="9"/>
  <c r="CA280" i="9"/>
  <c r="BX281" i="9"/>
  <c r="BY281" i="9"/>
  <c r="BZ281" i="9"/>
  <c r="CP281" i="9" s="1"/>
  <c r="CR281" i="9" s="1"/>
  <c r="CA281" i="9"/>
  <c r="BX282" i="9"/>
  <c r="BY282" i="9"/>
  <c r="BZ282" i="9"/>
  <c r="CA282" i="9"/>
  <c r="BT256" i="9"/>
  <c r="BU256" i="9"/>
  <c r="BT257" i="9"/>
  <c r="BU257" i="9"/>
  <c r="BT258" i="9"/>
  <c r="BU258" i="9"/>
  <c r="BT259" i="9"/>
  <c r="CZ259" i="9" s="1"/>
  <c r="BU259" i="9"/>
  <c r="BT260" i="9"/>
  <c r="GN260" i="9" s="1"/>
  <c r="GR260" i="9" s="1"/>
  <c r="BU260" i="9"/>
  <c r="BT261" i="9"/>
  <c r="BU261" i="9"/>
  <c r="BT262" i="9"/>
  <c r="BU262" i="9"/>
  <c r="BT263" i="9"/>
  <c r="CZ263" i="9" s="1"/>
  <c r="BU263" i="9"/>
  <c r="BT264" i="9"/>
  <c r="BU264" i="9"/>
  <c r="BT265" i="9"/>
  <c r="BU265" i="9"/>
  <c r="BT266" i="9"/>
  <c r="BU266" i="9"/>
  <c r="BT267" i="9"/>
  <c r="CZ267" i="9" s="1"/>
  <c r="BU267" i="9"/>
  <c r="BT268" i="9"/>
  <c r="BU268" i="9"/>
  <c r="BT269" i="9"/>
  <c r="GN269" i="9" s="1"/>
  <c r="GR269" i="9" s="1"/>
  <c r="BU269" i="9"/>
  <c r="BT270" i="9"/>
  <c r="GN270" i="9" s="1"/>
  <c r="GR270" i="9" s="1"/>
  <c r="BU270" i="9"/>
  <c r="BT271" i="9"/>
  <c r="CZ271" i="9" s="1"/>
  <c r="BU271" i="9"/>
  <c r="BT272" i="9"/>
  <c r="BU272" i="9"/>
  <c r="BT273" i="9"/>
  <c r="BU273" i="9"/>
  <c r="BT274" i="9"/>
  <c r="BU274" i="9"/>
  <c r="BT275" i="9"/>
  <c r="CZ275" i="9" s="1"/>
  <c r="BU275" i="9"/>
  <c r="BT276" i="9"/>
  <c r="BU276" i="9"/>
  <c r="BT277" i="9"/>
  <c r="BU277" i="9"/>
  <c r="BT278" i="9"/>
  <c r="GN278" i="9" s="1"/>
  <c r="GR278" i="9" s="1"/>
  <c r="BU278" i="9"/>
  <c r="BT279" i="9"/>
  <c r="CZ279" i="9" s="1"/>
  <c r="BU279" i="9"/>
  <c r="BT280" i="9"/>
  <c r="BU280" i="9"/>
  <c r="BT281" i="9"/>
  <c r="BU281" i="9"/>
  <c r="BT282" i="9"/>
  <c r="BU282" i="9"/>
  <c r="BP256" i="9"/>
  <c r="CV256" i="9" s="1"/>
  <c r="BQ256" i="9"/>
  <c r="BP257" i="9"/>
  <c r="GF257" i="9" s="1"/>
  <c r="GJ257" i="9" s="1"/>
  <c r="BQ257" i="9"/>
  <c r="BP258" i="9"/>
  <c r="GF258" i="9" s="1"/>
  <c r="GJ258" i="9" s="1"/>
  <c r="BQ258" i="9"/>
  <c r="BP259" i="9"/>
  <c r="CV259" i="9" s="1"/>
  <c r="BQ259" i="9"/>
  <c r="BP260" i="9"/>
  <c r="BQ260" i="9"/>
  <c r="BP261" i="9"/>
  <c r="GF261" i="9" s="1"/>
  <c r="GJ261" i="9" s="1"/>
  <c r="BQ261" i="9"/>
  <c r="BP262" i="9"/>
  <c r="GF262" i="9" s="1"/>
  <c r="GJ262" i="9" s="1"/>
  <c r="BQ262" i="9"/>
  <c r="BP263" i="9"/>
  <c r="CV263" i="9" s="1"/>
  <c r="BQ263" i="9"/>
  <c r="BP264" i="9"/>
  <c r="CV264" i="9" s="1"/>
  <c r="BQ264" i="9"/>
  <c r="BP265" i="9"/>
  <c r="GF265" i="9" s="1"/>
  <c r="GJ265" i="9" s="1"/>
  <c r="BQ265" i="9"/>
  <c r="BP266" i="9"/>
  <c r="GF266" i="9" s="1"/>
  <c r="GJ266" i="9" s="1"/>
  <c r="BQ266" i="9"/>
  <c r="BP267" i="9"/>
  <c r="CV267" i="9" s="1"/>
  <c r="BQ267" i="9"/>
  <c r="BP268" i="9"/>
  <c r="CV268" i="9" s="1"/>
  <c r="BQ268" i="9"/>
  <c r="BP269" i="9"/>
  <c r="GF269" i="9" s="1"/>
  <c r="GJ269" i="9" s="1"/>
  <c r="BQ269" i="9"/>
  <c r="BP270" i="9"/>
  <c r="CV270" i="9" s="1"/>
  <c r="BQ270" i="9"/>
  <c r="BP271" i="9"/>
  <c r="CV271" i="9" s="1"/>
  <c r="BQ271" i="9"/>
  <c r="BP272" i="9"/>
  <c r="CV272" i="9" s="1"/>
  <c r="BQ272" i="9"/>
  <c r="BP273" i="9"/>
  <c r="BQ273" i="9"/>
  <c r="BP274" i="9"/>
  <c r="CV274" i="9" s="1"/>
  <c r="BQ274" i="9"/>
  <c r="BP275" i="9"/>
  <c r="CV275" i="9" s="1"/>
  <c r="BQ275" i="9"/>
  <c r="BP276" i="9"/>
  <c r="CV276" i="9" s="1"/>
  <c r="BQ276" i="9"/>
  <c r="BP277" i="9"/>
  <c r="GF277" i="9" s="1"/>
  <c r="GJ277" i="9" s="1"/>
  <c r="BQ277" i="9"/>
  <c r="BP278" i="9"/>
  <c r="CV278" i="9" s="1"/>
  <c r="BQ278" i="9"/>
  <c r="BP279" i="9"/>
  <c r="CV279" i="9" s="1"/>
  <c r="BQ279" i="9"/>
  <c r="BP280" i="9"/>
  <c r="CV280" i="9" s="1"/>
  <c r="BQ280" i="9"/>
  <c r="BP281" i="9"/>
  <c r="BQ281" i="9"/>
  <c r="BP282" i="9"/>
  <c r="CV282" i="9" s="1"/>
  <c r="BQ282" i="9"/>
  <c r="BH256" i="9"/>
  <c r="BI256" i="9"/>
  <c r="BK256" i="9"/>
  <c r="BH257" i="9"/>
  <c r="BI257" i="9"/>
  <c r="BK257" i="9"/>
  <c r="BH258" i="9"/>
  <c r="BI258" i="9"/>
  <c r="BK258" i="9" s="1"/>
  <c r="BH259" i="9"/>
  <c r="BI259" i="9"/>
  <c r="BK259" i="9"/>
  <c r="BH260" i="9"/>
  <c r="BI260" i="9"/>
  <c r="BK260" i="9"/>
  <c r="BH261" i="9"/>
  <c r="BI261" i="9"/>
  <c r="BK261" i="9"/>
  <c r="BH262" i="9"/>
  <c r="BI262" i="9"/>
  <c r="BK262" i="9" s="1"/>
  <c r="BH263" i="9"/>
  <c r="BI263" i="9"/>
  <c r="BK263" i="9"/>
  <c r="BH264" i="9"/>
  <c r="BI264" i="9"/>
  <c r="BK264" i="9"/>
  <c r="BH265" i="9"/>
  <c r="BI265" i="9"/>
  <c r="BK265" i="9"/>
  <c r="BH266" i="9"/>
  <c r="BI266" i="9"/>
  <c r="BK266" i="9" s="1"/>
  <c r="BH267" i="9"/>
  <c r="BI267" i="9"/>
  <c r="BK267" i="9"/>
  <c r="BH268" i="9"/>
  <c r="BI268" i="9"/>
  <c r="BK268" i="9"/>
  <c r="BH269" i="9"/>
  <c r="BI269" i="9"/>
  <c r="BK269" i="9"/>
  <c r="BH270" i="9"/>
  <c r="BI270" i="9"/>
  <c r="BK270" i="9" s="1"/>
  <c r="BH271" i="9"/>
  <c r="BI271" i="9"/>
  <c r="BK271" i="9"/>
  <c r="BH272" i="9"/>
  <c r="BI272" i="9"/>
  <c r="BK272" i="9"/>
  <c r="BH273" i="9"/>
  <c r="BI273" i="9"/>
  <c r="BK273" i="9"/>
  <c r="BH274" i="9"/>
  <c r="BI274" i="9"/>
  <c r="BK274" i="9" s="1"/>
  <c r="BH275" i="9"/>
  <c r="BI275" i="9"/>
  <c r="BK275" i="9"/>
  <c r="BH276" i="9"/>
  <c r="BI276" i="9"/>
  <c r="BK276" i="9"/>
  <c r="BH277" i="9"/>
  <c r="BI277" i="9"/>
  <c r="BK277" i="9"/>
  <c r="BH278" i="9"/>
  <c r="BI278" i="9"/>
  <c r="BK278" i="9" s="1"/>
  <c r="BH279" i="9"/>
  <c r="BI279" i="9"/>
  <c r="BK279" i="9"/>
  <c r="BH280" i="9"/>
  <c r="BI280" i="9"/>
  <c r="BK280" i="9"/>
  <c r="BH281" i="9"/>
  <c r="BI281" i="9"/>
  <c r="BK281" i="9"/>
  <c r="BH282" i="9"/>
  <c r="BI282" i="9"/>
  <c r="BK282" i="9" s="1"/>
  <c r="BD256" i="9"/>
  <c r="BE256" i="9"/>
  <c r="BE257" i="9"/>
  <c r="BD258" i="9"/>
  <c r="BE258" i="9"/>
  <c r="BE259" i="9"/>
  <c r="BE260" i="9"/>
  <c r="BE261" i="9"/>
  <c r="BD262" i="9"/>
  <c r="BE262" i="9"/>
  <c r="BE263" i="9"/>
  <c r="BD264" i="9"/>
  <c r="BE264" i="9"/>
  <c r="BE265" i="9"/>
  <c r="BD266" i="9"/>
  <c r="BE266" i="9"/>
  <c r="BE267" i="9"/>
  <c r="BE268" i="9"/>
  <c r="BE269" i="9"/>
  <c r="BD270" i="9"/>
  <c r="BE270" i="9"/>
  <c r="BE271" i="9"/>
  <c r="BD272" i="9"/>
  <c r="BE272" i="9"/>
  <c r="BE273" i="9"/>
  <c r="BD274" i="9"/>
  <c r="BE274" i="9"/>
  <c r="BE275" i="9"/>
  <c r="BE276" i="9"/>
  <c r="BE277" i="9"/>
  <c r="BD278" i="9"/>
  <c r="BE278" i="9"/>
  <c r="BE279" i="9"/>
  <c r="BD280" i="9"/>
  <c r="BE280" i="9"/>
  <c r="BE281" i="9"/>
  <c r="BD282" i="9"/>
  <c r="BE282" i="9"/>
  <c r="BA256" i="9"/>
  <c r="AZ257" i="9"/>
  <c r="BA257" i="9"/>
  <c r="BA258" i="9"/>
  <c r="AZ259" i="9"/>
  <c r="BA259" i="9"/>
  <c r="BA260" i="9"/>
  <c r="AZ261" i="9"/>
  <c r="BA261" i="9"/>
  <c r="BA262" i="9"/>
  <c r="AZ263" i="9"/>
  <c r="BA263" i="9"/>
  <c r="BA264" i="9"/>
  <c r="AZ265" i="9"/>
  <c r="BA265" i="9"/>
  <c r="BA266" i="9"/>
  <c r="AZ267" i="9"/>
  <c r="BA267" i="9"/>
  <c r="BA268" i="9"/>
  <c r="AZ269" i="9"/>
  <c r="BA269" i="9"/>
  <c r="BA270" i="9"/>
  <c r="AZ271" i="9"/>
  <c r="BA271" i="9"/>
  <c r="BA272" i="9"/>
  <c r="AZ273" i="9"/>
  <c r="BA273" i="9"/>
  <c r="BA274" i="9"/>
  <c r="AZ275" i="9"/>
  <c r="BA275" i="9"/>
  <c r="BA276" i="9"/>
  <c r="AZ277" i="9"/>
  <c r="BA277" i="9"/>
  <c r="BA278" i="9"/>
  <c r="AZ279" i="9"/>
  <c r="BA279" i="9"/>
  <c r="BA280" i="9"/>
  <c r="AZ281" i="9"/>
  <c r="BA281" i="9"/>
  <c r="BA282" i="9"/>
  <c r="AR256" i="9"/>
  <c r="AS256" i="9"/>
  <c r="AU256" i="9"/>
  <c r="AW256" i="9"/>
  <c r="AR257" i="9"/>
  <c r="AS257" i="9"/>
  <c r="AU257" i="9"/>
  <c r="AW257" i="9"/>
  <c r="AR258" i="9"/>
  <c r="AS258" i="9"/>
  <c r="AU258" i="9" s="1"/>
  <c r="AW258" i="9" s="1"/>
  <c r="AR259" i="9"/>
  <c r="AS259" i="9"/>
  <c r="AU259" i="9"/>
  <c r="AW259" i="9" s="1"/>
  <c r="AR260" i="9"/>
  <c r="AS260" i="9"/>
  <c r="AU260" i="9"/>
  <c r="AW260" i="9"/>
  <c r="AR261" i="9"/>
  <c r="AS261" i="9"/>
  <c r="AU261" i="9"/>
  <c r="AW261" i="9"/>
  <c r="AR262" i="9"/>
  <c r="AS262" i="9"/>
  <c r="AR263" i="9"/>
  <c r="AS263" i="9"/>
  <c r="AU263" i="9"/>
  <c r="AW263" i="9" s="1"/>
  <c r="AR264" i="9"/>
  <c r="AS264" i="9"/>
  <c r="AU264" i="9"/>
  <c r="AW264" i="9"/>
  <c r="AR265" i="9"/>
  <c r="AS265" i="9"/>
  <c r="AU265" i="9"/>
  <c r="AW265" i="9"/>
  <c r="AR266" i="9"/>
  <c r="AS266" i="9"/>
  <c r="AU266" i="9" s="1"/>
  <c r="AW266" i="9" s="1"/>
  <c r="AR267" i="9"/>
  <c r="AS267" i="9"/>
  <c r="AU267" i="9"/>
  <c r="AW267" i="9" s="1"/>
  <c r="AR268" i="9"/>
  <c r="AS268" i="9"/>
  <c r="AU268" i="9"/>
  <c r="AW268" i="9"/>
  <c r="AR269" i="9"/>
  <c r="AS269" i="9"/>
  <c r="AU269" i="9"/>
  <c r="AW269" i="9"/>
  <c r="AR270" i="9"/>
  <c r="AS270" i="9"/>
  <c r="AU270" i="9" s="1"/>
  <c r="AW270" i="9" s="1"/>
  <c r="AR271" i="9"/>
  <c r="AS271" i="9"/>
  <c r="AU271" i="9"/>
  <c r="AW271" i="9" s="1"/>
  <c r="AR272" i="9"/>
  <c r="AS272" i="9"/>
  <c r="AU272" i="9"/>
  <c r="AW272" i="9"/>
  <c r="AR273" i="9"/>
  <c r="AS273" i="9"/>
  <c r="AU273" i="9"/>
  <c r="AW273" i="9"/>
  <c r="AR274" i="9"/>
  <c r="AS274" i="9"/>
  <c r="AU274" i="9" s="1"/>
  <c r="AW274" i="9" s="1"/>
  <c r="AR275" i="9"/>
  <c r="AS275" i="9"/>
  <c r="AU275" i="9"/>
  <c r="AW275" i="9" s="1"/>
  <c r="AR276" i="9"/>
  <c r="AS276" i="9"/>
  <c r="AU276" i="9"/>
  <c r="AW276" i="9"/>
  <c r="AR277" i="9"/>
  <c r="AS277" i="9"/>
  <c r="AU277" i="9"/>
  <c r="AW277" i="9"/>
  <c r="AR278" i="9"/>
  <c r="AS278" i="9"/>
  <c r="AU278" i="9" s="1"/>
  <c r="AW278" i="9" s="1"/>
  <c r="AR279" i="9"/>
  <c r="AS279" i="9"/>
  <c r="AU279" i="9"/>
  <c r="AW279" i="9" s="1"/>
  <c r="AR280" i="9"/>
  <c r="AS280" i="9"/>
  <c r="AU280" i="9"/>
  <c r="AW280" i="9"/>
  <c r="AR281" i="9"/>
  <c r="AS281" i="9"/>
  <c r="AU281" i="9"/>
  <c r="AW281" i="9"/>
  <c r="AR282" i="9"/>
  <c r="AS282" i="9"/>
  <c r="AU282" i="9" s="1"/>
  <c r="AW282" i="9" s="1"/>
  <c r="AN256" i="9"/>
  <c r="AO256" i="9"/>
  <c r="AN257" i="9"/>
  <c r="AO257" i="9"/>
  <c r="AN258" i="9"/>
  <c r="AO258" i="9"/>
  <c r="AN259" i="9"/>
  <c r="AO259" i="9"/>
  <c r="AN260" i="9"/>
  <c r="AO260" i="9"/>
  <c r="AN261" i="9"/>
  <c r="AO261" i="9"/>
  <c r="AN262" i="9"/>
  <c r="AO262" i="9"/>
  <c r="AN263" i="9"/>
  <c r="AT263" i="9" s="1"/>
  <c r="AV263" i="9" s="1"/>
  <c r="AO263" i="9"/>
  <c r="AN264" i="9"/>
  <c r="AO264" i="9"/>
  <c r="AN265" i="9"/>
  <c r="AO265" i="9"/>
  <c r="AN266" i="9"/>
  <c r="AO266" i="9"/>
  <c r="AN267" i="9"/>
  <c r="AO267" i="9"/>
  <c r="AN268" i="9"/>
  <c r="AO268" i="9"/>
  <c r="AN269" i="9"/>
  <c r="AO269" i="9"/>
  <c r="AN270" i="9"/>
  <c r="AO270" i="9"/>
  <c r="AN271" i="9"/>
  <c r="AO271" i="9"/>
  <c r="AN272" i="9"/>
  <c r="AO272" i="9"/>
  <c r="AN273" i="9"/>
  <c r="AO273" i="9"/>
  <c r="AN274" i="9"/>
  <c r="AO274" i="9"/>
  <c r="AN275" i="9"/>
  <c r="AO275" i="9"/>
  <c r="AN276" i="9"/>
  <c r="AO276" i="9"/>
  <c r="AN277" i="9"/>
  <c r="AO277" i="9"/>
  <c r="AN278" i="9"/>
  <c r="AO278" i="9"/>
  <c r="AN279" i="9"/>
  <c r="AO279" i="9"/>
  <c r="AN280" i="9"/>
  <c r="AO280" i="9"/>
  <c r="AN281" i="9"/>
  <c r="AO281" i="9"/>
  <c r="AN282" i="9"/>
  <c r="AO282" i="9"/>
  <c r="AJ256" i="9"/>
  <c r="AK256" i="9"/>
  <c r="AJ257" i="9"/>
  <c r="AK257" i="9"/>
  <c r="AJ258" i="9"/>
  <c r="AK258" i="9"/>
  <c r="AJ259" i="9"/>
  <c r="AK259" i="9"/>
  <c r="AJ260" i="9"/>
  <c r="AK260" i="9"/>
  <c r="AJ261" i="9"/>
  <c r="AK261" i="9"/>
  <c r="AJ262" i="9"/>
  <c r="AK262" i="9"/>
  <c r="AJ263" i="9"/>
  <c r="AK263" i="9"/>
  <c r="AJ264" i="9"/>
  <c r="AK264" i="9"/>
  <c r="AJ265" i="9"/>
  <c r="AK265" i="9"/>
  <c r="AJ266" i="9"/>
  <c r="AK266" i="9"/>
  <c r="AJ267" i="9"/>
  <c r="AK267" i="9"/>
  <c r="AJ268" i="9"/>
  <c r="AK268" i="9"/>
  <c r="AJ269" i="9"/>
  <c r="AK269" i="9"/>
  <c r="AJ270" i="9"/>
  <c r="AK270" i="9"/>
  <c r="AJ271" i="9"/>
  <c r="AK271" i="9"/>
  <c r="AJ272" i="9"/>
  <c r="AK272" i="9"/>
  <c r="AJ273" i="9"/>
  <c r="AK273" i="9"/>
  <c r="AJ274" i="9"/>
  <c r="AK274" i="9"/>
  <c r="AJ275" i="9"/>
  <c r="AK275" i="9"/>
  <c r="AJ276" i="9"/>
  <c r="AK276" i="9"/>
  <c r="AJ277" i="9"/>
  <c r="AK277" i="9"/>
  <c r="AJ278" i="9"/>
  <c r="AK278" i="9"/>
  <c r="AJ279" i="9"/>
  <c r="AK279" i="9"/>
  <c r="AJ280" i="9"/>
  <c r="AK280" i="9"/>
  <c r="AJ281" i="9"/>
  <c r="AK281" i="9"/>
  <c r="AJ282" i="9"/>
  <c r="AK282" i="9"/>
  <c r="AB256" i="9"/>
  <c r="AC256" i="9"/>
  <c r="AD256" i="9"/>
  <c r="AE256" i="9"/>
  <c r="AB257" i="9"/>
  <c r="AC257" i="9"/>
  <c r="AD257" i="9"/>
  <c r="AE257" i="9"/>
  <c r="AB258" i="9"/>
  <c r="AC258" i="9"/>
  <c r="AD258" i="9"/>
  <c r="AE258" i="9"/>
  <c r="AB259" i="9"/>
  <c r="AC259" i="9"/>
  <c r="AD259" i="9"/>
  <c r="AE259" i="9"/>
  <c r="AB260" i="9"/>
  <c r="AC260" i="9"/>
  <c r="AD260" i="9"/>
  <c r="AE260" i="9"/>
  <c r="AB261" i="9"/>
  <c r="AC261" i="9"/>
  <c r="AD261" i="9"/>
  <c r="AE261" i="9"/>
  <c r="AB262" i="9"/>
  <c r="AC262" i="9"/>
  <c r="AD262" i="9"/>
  <c r="AE262" i="9"/>
  <c r="AB263" i="9"/>
  <c r="AC263" i="9"/>
  <c r="AD263" i="9"/>
  <c r="AE263" i="9"/>
  <c r="AB264" i="9"/>
  <c r="AC264" i="9"/>
  <c r="AD264" i="9"/>
  <c r="AE264" i="9"/>
  <c r="AB265" i="9"/>
  <c r="AC265" i="9"/>
  <c r="AD265" i="9"/>
  <c r="AE265" i="9"/>
  <c r="AB266" i="9"/>
  <c r="AC266" i="9"/>
  <c r="AD266" i="9"/>
  <c r="AE266" i="9"/>
  <c r="AB267" i="9"/>
  <c r="AC267" i="9"/>
  <c r="AD267" i="9"/>
  <c r="AE267" i="9"/>
  <c r="AB268" i="9"/>
  <c r="AC268" i="9"/>
  <c r="AD268" i="9"/>
  <c r="AE268" i="9"/>
  <c r="AB269" i="9"/>
  <c r="AC269" i="9"/>
  <c r="AD269" i="9"/>
  <c r="AE269" i="9"/>
  <c r="AB270" i="9"/>
  <c r="AC270" i="9"/>
  <c r="AD270" i="9"/>
  <c r="AE270" i="9"/>
  <c r="AB271" i="9"/>
  <c r="AC271" i="9"/>
  <c r="AD271" i="9"/>
  <c r="AE271" i="9"/>
  <c r="AB272" i="9"/>
  <c r="AC272" i="9"/>
  <c r="AD272" i="9"/>
  <c r="AE272" i="9"/>
  <c r="AB273" i="9"/>
  <c r="AC273" i="9"/>
  <c r="AD273" i="9"/>
  <c r="AE273" i="9"/>
  <c r="AB274" i="9"/>
  <c r="AC274" i="9"/>
  <c r="AD274" i="9"/>
  <c r="AE274" i="9"/>
  <c r="AB275" i="9"/>
  <c r="AC275" i="9"/>
  <c r="AD275" i="9"/>
  <c r="AE275" i="9"/>
  <c r="AB276" i="9"/>
  <c r="AC276" i="9"/>
  <c r="AD276" i="9"/>
  <c r="AE276" i="9"/>
  <c r="AB277" i="9"/>
  <c r="AC277" i="9"/>
  <c r="AD277" i="9"/>
  <c r="AE277" i="9"/>
  <c r="AB278" i="9"/>
  <c r="AC278" i="9"/>
  <c r="AD278" i="9"/>
  <c r="AE278" i="9"/>
  <c r="AB279" i="9"/>
  <c r="AC279" i="9"/>
  <c r="AD279" i="9"/>
  <c r="AE279" i="9"/>
  <c r="AB280" i="9"/>
  <c r="AC280" i="9"/>
  <c r="AD280" i="9"/>
  <c r="AE280" i="9"/>
  <c r="AB281" i="9"/>
  <c r="AC281" i="9"/>
  <c r="AD281" i="9"/>
  <c r="AE281" i="9"/>
  <c r="AB282" i="9"/>
  <c r="AC282" i="9"/>
  <c r="AD282" i="9"/>
  <c r="AE282" i="9"/>
  <c r="X256" i="9"/>
  <c r="Y256" i="9"/>
  <c r="X257" i="9"/>
  <c r="Y257" i="9"/>
  <c r="X258" i="9"/>
  <c r="GN258" i="9" s="1"/>
  <c r="GR258" i="9" s="1"/>
  <c r="Y258" i="9"/>
  <c r="X259" i="9"/>
  <c r="Y259" i="9"/>
  <c r="X260" i="9"/>
  <c r="BD260" i="9" s="1"/>
  <c r="Y260" i="9"/>
  <c r="X261" i="9"/>
  <c r="BD261" i="9" s="1"/>
  <c r="Y261" i="9"/>
  <c r="X262" i="9"/>
  <c r="GN262" i="9" s="1"/>
  <c r="GR262" i="9" s="1"/>
  <c r="Y262" i="9"/>
  <c r="X263" i="9"/>
  <c r="GN263" i="9" s="1"/>
  <c r="GR263" i="9" s="1"/>
  <c r="Y263" i="9"/>
  <c r="X264" i="9"/>
  <c r="GN264" i="9" s="1"/>
  <c r="GR264" i="9" s="1"/>
  <c r="Y264" i="9"/>
  <c r="X265" i="9"/>
  <c r="Y265" i="9"/>
  <c r="X266" i="9"/>
  <c r="GN266" i="9" s="1"/>
  <c r="GR266" i="9" s="1"/>
  <c r="Y266" i="9"/>
  <c r="X267" i="9"/>
  <c r="BD267" i="9" s="1"/>
  <c r="BJ267" i="9" s="1"/>
  <c r="Y267" i="9"/>
  <c r="X268" i="9"/>
  <c r="GN268" i="9" s="1"/>
  <c r="GR268" i="9" s="1"/>
  <c r="Y268" i="9"/>
  <c r="X269" i="9"/>
  <c r="BD269" i="9" s="1"/>
  <c r="Y269" i="9"/>
  <c r="X270" i="9"/>
  <c r="Y270" i="9"/>
  <c r="X271" i="9"/>
  <c r="GN271" i="9" s="1"/>
  <c r="Y271" i="9"/>
  <c r="X272" i="9"/>
  <c r="GN272" i="9" s="1"/>
  <c r="GR272" i="9" s="1"/>
  <c r="Y272" i="9"/>
  <c r="X273" i="9"/>
  <c r="BD273" i="9" s="1"/>
  <c r="Y273" i="9"/>
  <c r="X274" i="9"/>
  <c r="GN274" i="9" s="1"/>
  <c r="GR274" i="9" s="1"/>
  <c r="Y274" i="9"/>
  <c r="X275" i="9"/>
  <c r="BD275" i="9" s="1"/>
  <c r="BJ275" i="9" s="1"/>
  <c r="Y275" i="9"/>
  <c r="X276" i="9"/>
  <c r="GN276" i="9" s="1"/>
  <c r="GR276" i="9" s="1"/>
  <c r="Y276" i="9"/>
  <c r="X277" i="9"/>
  <c r="BD277" i="9" s="1"/>
  <c r="Y277" i="9"/>
  <c r="X278" i="9"/>
  <c r="Y278" i="9"/>
  <c r="X279" i="9"/>
  <c r="GN279" i="9" s="1"/>
  <c r="Y279" i="9"/>
  <c r="X280" i="9"/>
  <c r="GN280" i="9" s="1"/>
  <c r="GR280" i="9" s="1"/>
  <c r="Y280" i="9"/>
  <c r="X281" i="9"/>
  <c r="BD281" i="9" s="1"/>
  <c r="Y281" i="9"/>
  <c r="X282" i="9"/>
  <c r="GN282" i="9" s="1"/>
  <c r="GR282" i="9" s="1"/>
  <c r="Y282" i="9"/>
  <c r="T256" i="9"/>
  <c r="U256" i="9"/>
  <c r="T257" i="9"/>
  <c r="U257" i="9"/>
  <c r="T258" i="9"/>
  <c r="AZ258" i="9" s="1"/>
  <c r="U258" i="9"/>
  <c r="T259" i="9"/>
  <c r="U259" i="9"/>
  <c r="T260" i="9"/>
  <c r="U260" i="9"/>
  <c r="T261" i="9"/>
  <c r="U261" i="9"/>
  <c r="T262" i="9"/>
  <c r="AZ262" i="9" s="1"/>
  <c r="U262" i="9"/>
  <c r="T263" i="9"/>
  <c r="U263" i="9"/>
  <c r="T264" i="9"/>
  <c r="U264" i="9"/>
  <c r="T265" i="9"/>
  <c r="U265" i="9"/>
  <c r="T266" i="9"/>
  <c r="AZ266" i="9" s="1"/>
  <c r="U266" i="9"/>
  <c r="T267" i="9"/>
  <c r="U267" i="9"/>
  <c r="T268" i="9"/>
  <c r="U268" i="9"/>
  <c r="T269" i="9"/>
  <c r="U269" i="9"/>
  <c r="T270" i="9"/>
  <c r="AZ270" i="9" s="1"/>
  <c r="U270" i="9"/>
  <c r="T271" i="9"/>
  <c r="U271" i="9"/>
  <c r="T272" i="9"/>
  <c r="U272" i="9"/>
  <c r="T273" i="9"/>
  <c r="GF273" i="9" s="1"/>
  <c r="U273" i="9"/>
  <c r="T274" i="9"/>
  <c r="GF274" i="9" s="1"/>
  <c r="U274" i="9"/>
  <c r="T275" i="9"/>
  <c r="U275" i="9"/>
  <c r="T276" i="9"/>
  <c r="U276" i="9"/>
  <c r="T277" i="9"/>
  <c r="U277" i="9"/>
  <c r="T278" i="9"/>
  <c r="AZ278" i="9" s="1"/>
  <c r="U278" i="9"/>
  <c r="T279" i="9"/>
  <c r="U279" i="9"/>
  <c r="T280" i="9"/>
  <c r="U280" i="9"/>
  <c r="T281" i="9"/>
  <c r="GF281" i="9" s="1"/>
  <c r="U281" i="9"/>
  <c r="T282" i="9"/>
  <c r="GF282" i="9" s="1"/>
  <c r="U282" i="9"/>
  <c r="N256" i="9"/>
  <c r="O256" i="9"/>
  <c r="N257" i="9"/>
  <c r="O257" i="9"/>
  <c r="N258" i="9"/>
  <c r="O258" i="9"/>
  <c r="N259" i="9"/>
  <c r="O259" i="9"/>
  <c r="N260" i="9"/>
  <c r="O260" i="9"/>
  <c r="N261" i="9"/>
  <c r="O261" i="9"/>
  <c r="N262" i="9"/>
  <c r="O262" i="9"/>
  <c r="N263" i="9"/>
  <c r="O263" i="9"/>
  <c r="N264" i="9"/>
  <c r="O264" i="9"/>
  <c r="N265" i="9"/>
  <c r="O265" i="9"/>
  <c r="N266" i="9"/>
  <c r="O266" i="9"/>
  <c r="N267" i="9"/>
  <c r="O267" i="9"/>
  <c r="N268" i="9"/>
  <c r="O268" i="9"/>
  <c r="N269" i="9"/>
  <c r="O269" i="9"/>
  <c r="N270" i="9"/>
  <c r="O270" i="9"/>
  <c r="N271" i="9"/>
  <c r="O271" i="9"/>
  <c r="N272" i="9"/>
  <c r="O272" i="9"/>
  <c r="N273" i="9"/>
  <c r="O273" i="9"/>
  <c r="N274" i="9"/>
  <c r="O274" i="9"/>
  <c r="N275" i="9"/>
  <c r="O275" i="9"/>
  <c r="N276" i="9"/>
  <c r="O276" i="9"/>
  <c r="N277" i="9"/>
  <c r="O277" i="9"/>
  <c r="N278" i="9"/>
  <c r="O278" i="9"/>
  <c r="N279" i="9"/>
  <c r="O279" i="9"/>
  <c r="N280" i="9"/>
  <c r="O280" i="9"/>
  <c r="Q280" i="9"/>
  <c r="N281" i="9"/>
  <c r="O281" i="9"/>
  <c r="N282" i="9"/>
  <c r="O282" i="9"/>
  <c r="O284"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4" i="9"/>
  <c r="AU262" i="9" l="1"/>
  <c r="GI262" i="9"/>
  <c r="GS257" i="9"/>
  <c r="GW257" i="9"/>
  <c r="HA257" i="9" s="1"/>
  <c r="GY274" i="9"/>
  <c r="GS262" i="9"/>
  <c r="GW262" i="9"/>
  <c r="HA262" i="9" s="1"/>
  <c r="GY262" i="9"/>
  <c r="GY282" i="9"/>
  <c r="GS275" i="9"/>
  <c r="GW275" i="9"/>
  <c r="HA275" i="9" s="1"/>
  <c r="GS271" i="9"/>
  <c r="GW271" i="9"/>
  <c r="HA271" i="9" s="1"/>
  <c r="GS267" i="9"/>
  <c r="GW267" i="9"/>
  <c r="HA267" i="9" s="1"/>
  <c r="GS263" i="9"/>
  <c r="GW263" i="9"/>
  <c r="HA263" i="9" s="1"/>
  <c r="GS259" i="9"/>
  <c r="GW259" i="9"/>
  <c r="HA259" i="9" s="1"/>
  <c r="HK282" i="9"/>
  <c r="HK278" i="9"/>
  <c r="FQ272" i="9"/>
  <c r="FQ256" i="9"/>
  <c r="EY282" i="9"/>
  <c r="FA282" i="9" s="1"/>
  <c r="EY266" i="9"/>
  <c r="FA266" i="9" s="1"/>
  <c r="HK266" i="9" s="1"/>
  <c r="FI263" i="9"/>
  <c r="FO263" i="9" s="1"/>
  <c r="FQ263" i="9" s="1"/>
  <c r="FO266" i="9"/>
  <c r="FQ266" i="9" s="1"/>
  <c r="FO257" i="9"/>
  <c r="FQ257" i="9" s="1"/>
  <c r="GY281" i="9"/>
  <c r="EY272" i="9"/>
  <c r="FA272" i="9" s="1"/>
  <c r="EY256" i="9"/>
  <c r="FA256" i="9" s="1"/>
  <c r="FO265" i="9"/>
  <c r="FQ265" i="9" s="1"/>
  <c r="EY270" i="9"/>
  <c r="FA270" i="9" s="1"/>
  <c r="HK270" i="9" s="1"/>
  <c r="EY267" i="9"/>
  <c r="FA267" i="9" s="1"/>
  <c r="HK267" i="9" s="1"/>
  <c r="FI280" i="9"/>
  <c r="FO280" i="9" s="1"/>
  <c r="FI275" i="9"/>
  <c r="FO275" i="9" s="1"/>
  <c r="FQ275" i="9" s="1"/>
  <c r="FI259" i="9"/>
  <c r="FO259" i="9" s="1"/>
  <c r="FQ259" i="9" s="1"/>
  <c r="FQ280" i="9"/>
  <c r="GS282" i="9"/>
  <c r="HK276" i="9"/>
  <c r="GS274" i="9"/>
  <c r="HK272" i="9"/>
  <c r="GQ270" i="9"/>
  <c r="GY270" i="9" s="1"/>
  <c r="GQ266" i="9"/>
  <c r="GY266" i="9" s="1"/>
  <c r="GQ262" i="9"/>
  <c r="HK256" i="9"/>
  <c r="EY276" i="9"/>
  <c r="FA276" i="9" s="1"/>
  <c r="EY273" i="9"/>
  <c r="FA273" i="9" s="1"/>
  <c r="HK273" i="9" s="1"/>
  <c r="EY260" i="9"/>
  <c r="FA260" i="9" s="1"/>
  <c r="HK260" i="9" s="1"/>
  <c r="EY257" i="9"/>
  <c r="FA257" i="9" s="1"/>
  <c r="HK257" i="9" s="1"/>
  <c r="FO258" i="9"/>
  <c r="FQ258" i="9" s="1"/>
  <c r="GQ282" i="9"/>
  <c r="HK280" i="9"/>
  <c r="GS278" i="9"/>
  <c r="GY277" i="9"/>
  <c r="GQ274" i="9"/>
  <c r="GY273" i="9"/>
  <c r="GO270" i="9"/>
  <c r="GW268" i="9"/>
  <c r="HA268" i="9" s="1"/>
  <c r="GO266" i="9"/>
  <c r="GW265" i="9"/>
  <c r="HA265" i="9" s="1"/>
  <c r="GW261" i="9"/>
  <c r="HA261" i="9" s="1"/>
  <c r="GS258" i="9"/>
  <c r="GY257" i="9"/>
  <c r="FO270" i="9"/>
  <c r="FQ270" i="9" s="1"/>
  <c r="FO274" i="9"/>
  <c r="FQ274" i="9" s="1"/>
  <c r="GQ263" i="9"/>
  <c r="EY281" i="9"/>
  <c r="FA281" i="9" s="1"/>
  <c r="HK281" i="9" s="1"/>
  <c r="EY268" i="9"/>
  <c r="FA268" i="9" s="1"/>
  <c r="HK268" i="9" s="1"/>
  <c r="EY265" i="9"/>
  <c r="FA265" i="9" s="1"/>
  <c r="HK265" i="9" s="1"/>
  <c r="FO278" i="9"/>
  <c r="FQ278" i="9" s="1"/>
  <c r="FO273" i="9"/>
  <c r="FQ273" i="9" s="1"/>
  <c r="FQ268" i="9"/>
  <c r="FQ264" i="9"/>
  <c r="GO279" i="9"/>
  <c r="GO276" i="9"/>
  <c r="GS276" i="9" s="1"/>
  <c r="GQ275" i="9"/>
  <c r="GQ271" i="9"/>
  <c r="EY279" i="9"/>
  <c r="FA279" i="9" s="1"/>
  <c r="HK279" i="9" s="1"/>
  <c r="EY275" i="9"/>
  <c r="FA275" i="9" s="1"/>
  <c r="HK275" i="9" s="1"/>
  <c r="EY259" i="9"/>
  <c r="FA259" i="9" s="1"/>
  <c r="HK259" i="9" s="1"/>
  <c r="FI267" i="9"/>
  <c r="FO267" i="9" s="1"/>
  <c r="FQ267" i="9" s="1"/>
  <c r="GQ267" i="9"/>
  <c r="GQ260" i="9"/>
  <c r="EY274" i="9"/>
  <c r="FA274" i="9" s="1"/>
  <c r="HK274" i="9" s="1"/>
  <c r="EY271" i="9"/>
  <c r="FA271" i="9" s="1"/>
  <c r="HK271" i="9" s="1"/>
  <c r="EY258" i="9"/>
  <c r="FA258" i="9" s="1"/>
  <c r="HK258" i="9" s="1"/>
  <c r="FI281" i="9"/>
  <c r="FI271" i="9"/>
  <c r="FO271" i="9" s="1"/>
  <c r="FQ271" i="9" s="1"/>
  <c r="FO282" i="9"/>
  <c r="FQ282" i="9" s="1"/>
  <c r="FO277" i="9"/>
  <c r="FQ277" i="9" s="1"/>
  <c r="GQ279" i="9"/>
  <c r="GY276" i="9"/>
  <c r="GY272" i="9"/>
  <c r="GY269" i="9"/>
  <c r="HK264" i="9"/>
  <c r="GQ259" i="9"/>
  <c r="GQ256" i="9"/>
  <c r="EY263" i="9"/>
  <c r="FA263" i="9" s="1"/>
  <c r="HK263" i="9" s="1"/>
  <c r="FQ262" i="9"/>
  <c r="EY278" i="9"/>
  <c r="FA278" i="9" s="1"/>
  <c r="EY277" i="9"/>
  <c r="FA277" i="9" s="1"/>
  <c r="HK277" i="9" s="1"/>
  <c r="EY261" i="9"/>
  <c r="FA261" i="9" s="1"/>
  <c r="HK261" i="9" s="1"/>
  <c r="FO281" i="9"/>
  <c r="FQ281" i="9" s="1"/>
  <c r="GY280" i="9"/>
  <c r="GY265" i="9"/>
  <c r="GY261" i="9"/>
  <c r="FL267" i="9"/>
  <c r="FN267" i="9" s="1"/>
  <c r="FP267" i="9" s="1"/>
  <c r="FL264" i="9"/>
  <c r="FL258" i="9"/>
  <c r="FL278" i="9"/>
  <c r="FN278" i="9" s="1"/>
  <c r="FP278" i="9" s="1"/>
  <c r="FL269" i="9"/>
  <c r="FN269" i="9" s="1"/>
  <c r="FP269" i="9" s="1"/>
  <c r="HD266" i="9"/>
  <c r="HH266" i="9" s="1"/>
  <c r="HD262" i="9"/>
  <c r="HH262" i="9" s="1"/>
  <c r="HD261" i="9"/>
  <c r="HH261" i="9" s="1"/>
  <c r="EX272" i="9"/>
  <c r="EZ272" i="9" s="1"/>
  <c r="FL275" i="9"/>
  <c r="FN275" i="9" s="1"/>
  <c r="FP275" i="9" s="1"/>
  <c r="FL272" i="9"/>
  <c r="FN272" i="9" s="1"/>
  <c r="FP272" i="9" s="1"/>
  <c r="FL257" i="9"/>
  <c r="FN257" i="9" s="1"/>
  <c r="FP257" i="9" s="1"/>
  <c r="HD274" i="9"/>
  <c r="HH274" i="9" s="1"/>
  <c r="HD273" i="9"/>
  <c r="HH273" i="9" s="1"/>
  <c r="HD270" i="9"/>
  <c r="HH270" i="9" s="1"/>
  <c r="HD268" i="9"/>
  <c r="HH268" i="9" s="1"/>
  <c r="FN261" i="9"/>
  <c r="FP261" i="9" s="1"/>
  <c r="FL277" i="9"/>
  <c r="FL263" i="9"/>
  <c r="FN263" i="9" s="1"/>
  <c r="FP263" i="9" s="1"/>
  <c r="FL260" i="9"/>
  <c r="FN260" i="9" s="1"/>
  <c r="FP260" i="9" s="1"/>
  <c r="HD256" i="9"/>
  <c r="HH256" i="9" s="1"/>
  <c r="FL271" i="9"/>
  <c r="FN271" i="9" s="1"/>
  <c r="FP271" i="9" s="1"/>
  <c r="FN265" i="9"/>
  <c r="FP265" i="9" s="1"/>
  <c r="FL282" i="9"/>
  <c r="HD280" i="9"/>
  <c r="HH280" i="9" s="1"/>
  <c r="HD276" i="9"/>
  <c r="HH276" i="9" s="1"/>
  <c r="FN277" i="9"/>
  <c r="FP277" i="9" s="1"/>
  <c r="FL279" i="9"/>
  <c r="FN279" i="9" s="1"/>
  <c r="FP279" i="9" s="1"/>
  <c r="EX280" i="9"/>
  <c r="EZ280" i="9" s="1"/>
  <c r="EX276" i="9"/>
  <c r="EZ276" i="9" s="1"/>
  <c r="EX268" i="9"/>
  <c r="EZ268" i="9" s="1"/>
  <c r="EX264" i="9"/>
  <c r="EZ264" i="9" s="1"/>
  <c r="EX260" i="9"/>
  <c r="EZ260" i="9" s="1"/>
  <c r="EX256" i="9"/>
  <c r="EZ256" i="9" s="1"/>
  <c r="FN281" i="9"/>
  <c r="FP281" i="9" s="1"/>
  <c r="GT272" i="9"/>
  <c r="FN273" i="9"/>
  <c r="FP273" i="9" s="1"/>
  <c r="FN259" i="9"/>
  <c r="FP259" i="9" s="1"/>
  <c r="GT280" i="9"/>
  <c r="FN266" i="9"/>
  <c r="FP266" i="9" s="1"/>
  <c r="P260" i="9"/>
  <c r="FN274" i="9"/>
  <c r="FP274" i="9" s="1"/>
  <c r="EX282" i="9"/>
  <c r="EZ282" i="9" s="1"/>
  <c r="EX278" i="9"/>
  <c r="EZ278" i="9" s="1"/>
  <c r="EX274" i="9"/>
  <c r="EZ274" i="9" s="1"/>
  <c r="EX270" i="9"/>
  <c r="EZ270" i="9" s="1"/>
  <c r="EX266" i="9"/>
  <c r="EZ266" i="9" s="1"/>
  <c r="EX258" i="9"/>
  <c r="EZ258" i="9" s="1"/>
  <c r="FN264" i="9"/>
  <c r="FP264" i="9" s="1"/>
  <c r="FN268" i="9"/>
  <c r="FP268" i="9" s="1"/>
  <c r="FN258" i="9"/>
  <c r="FP258" i="9" s="1"/>
  <c r="FN280" i="9"/>
  <c r="FP280" i="9" s="1"/>
  <c r="FN270" i="9"/>
  <c r="FP270" i="9" s="1"/>
  <c r="FN256" i="9"/>
  <c r="FP256" i="9" s="1"/>
  <c r="FN282" i="9"/>
  <c r="FP282" i="9" s="1"/>
  <c r="FN276" i="9"/>
  <c r="FP276" i="9" s="1"/>
  <c r="FN262" i="9"/>
  <c r="FP262" i="9" s="1"/>
  <c r="GT268" i="9"/>
  <c r="CP279" i="9"/>
  <c r="CR279" i="9" s="1"/>
  <c r="CP267" i="9"/>
  <c r="CR267" i="9" s="1"/>
  <c r="CP271" i="9"/>
  <c r="CR271" i="9" s="1"/>
  <c r="DF261" i="9"/>
  <c r="DF279" i="9"/>
  <c r="DF275" i="9"/>
  <c r="DF271" i="9"/>
  <c r="DF267" i="9"/>
  <c r="DF263" i="9"/>
  <c r="DF259" i="9"/>
  <c r="CP275" i="9"/>
  <c r="CR275" i="9" s="1"/>
  <c r="CP259" i="9"/>
  <c r="CR259" i="9" s="1"/>
  <c r="DF273" i="9"/>
  <c r="DF265" i="9"/>
  <c r="DF277" i="9"/>
  <c r="CP277" i="9"/>
  <c r="CR277" i="9" s="1"/>
  <c r="DF257" i="9"/>
  <c r="DJ273" i="9"/>
  <c r="GT282" i="9"/>
  <c r="GP258" i="9"/>
  <c r="DF269" i="9"/>
  <c r="GT257" i="9"/>
  <c r="GN265" i="9"/>
  <c r="GR265" i="9" s="1"/>
  <c r="GN257" i="9"/>
  <c r="GR257" i="9" s="1"/>
  <c r="DJ281" i="9"/>
  <c r="DN281" i="9" s="1"/>
  <c r="DP281" i="9" s="1"/>
  <c r="DJ279" i="9"/>
  <c r="DJ271" i="9"/>
  <c r="DJ269" i="9"/>
  <c r="DJ267" i="9"/>
  <c r="DJ265" i="9"/>
  <c r="DJ257" i="9"/>
  <c r="DF280" i="9"/>
  <c r="DF276" i="9"/>
  <c r="DF272" i="9"/>
  <c r="DF268" i="9"/>
  <c r="DF264" i="9"/>
  <c r="CP272" i="9"/>
  <c r="CR272" i="9" s="1"/>
  <c r="GF275" i="9"/>
  <c r="GJ275" i="9" s="1"/>
  <c r="GF267" i="9"/>
  <c r="GJ267" i="9" s="1"/>
  <c r="GF263" i="9"/>
  <c r="GF259" i="9"/>
  <c r="GJ259" i="9" s="1"/>
  <c r="CP268" i="9"/>
  <c r="CR268" i="9" s="1"/>
  <c r="CP258" i="9"/>
  <c r="CR258" i="9" s="1"/>
  <c r="DF266" i="9"/>
  <c r="GH262" i="9"/>
  <c r="GF271" i="9"/>
  <c r="GJ271" i="9" s="1"/>
  <c r="CP280" i="9"/>
  <c r="CR280" i="9" s="1"/>
  <c r="CP270" i="9"/>
  <c r="CR270" i="9" s="1"/>
  <c r="CV266" i="9"/>
  <c r="CV262" i="9"/>
  <c r="CV258" i="9"/>
  <c r="DF258" i="9"/>
  <c r="GT277" i="9"/>
  <c r="GT264" i="9"/>
  <c r="CP274" i="9"/>
  <c r="CR274" i="9" s="1"/>
  <c r="DF270" i="9"/>
  <c r="DF256" i="9"/>
  <c r="CP264" i="9"/>
  <c r="CR264" i="9" s="1"/>
  <c r="CV260" i="9"/>
  <c r="DF260" i="9" s="1"/>
  <c r="DF262" i="9"/>
  <c r="GF279" i="9"/>
  <c r="GJ279" i="9" s="1"/>
  <c r="GT278" i="9"/>
  <c r="GT269" i="9"/>
  <c r="DF278" i="9"/>
  <c r="CP262" i="9"/>
  <c r="CR262" i="9" s="1"/>
  <c r="GF276" i="9"/>
  <c r="GJ276" i="9" s="1"/>
  <c r="GF260" i="9"/>
  <c r="GJ260" i="9" s="1"/>
  <c r="P259" i="9"/>
  <c r="DJ276" i="9"/>
  <c r="DJ268" i="9"/>
  <c r="DJ258" i="9"/>
  <c r="CP276" i="9"/>
  <c r="CR276" i="9" s="1"/>
  <c r="CP266" i="9"/>
  <c r="CR266" i="9" s="1"/>
  <c r="CP282" i="9"/>
  <c r="CR282" i="9" s="1"/>
  <c r="CP260" i="9"/>
  <c r="CR260" i="9" s="1"/>
  <c r="GF280" i="9"/>
  <c r="GJ280" i="9" s="1"/>
  <c r="GF272" i="9"/>
  <c r="GJ272" i="9" s="1"/>
  <c r="GF268" i="9"/>
  <c r="GV268" i="9" s="1"/>
  <c r="GZ268" i="9" s="1"/>
  <c r="P264" i="9"/>
  <c r="GF256" i="9"/>
  <c r="DJ282" i="9"/>
  <c r="DJ280" i="9"/>
  <c r="DJ278" i="9"/>
  <c r="DJ274" i="9"/>
  <c r="DJ272" i="9"/>
  <c r="DJ270" i="9"/>
  <c r="DJ266" i="9"/>
  <c r="DJ264" i="9"/>
  <c r="DJ262" i="9"/>
  <c r="DJ260" i="9"/>
  <c r="DJ256" i="9"/>
  <c r="P267" i="9"/>
  <c r="CP278" i="9"/>
  <c r="CR278" i="9" s="1"/>
  <c r="CP263" i="9"/>
  <c r="CR263" i="9" s="1"/>
  <c r="CP256" i="9"/>
  <c r="CR256" i="9" s="1"/>
  <c r="DF282" i="9"/>
  <c r="DF274" i="9"/>
  <c r="GT270" i="9"/>
  <c r="GP262" i="9"/>
  <c r="GP282" i="9"/>
  <c r="GP274" i="9"/>
  <c r="GP270" i="9"/>
  <c r="GP266" i="9"/>
  <c r="GN277" i="9"/>
  <c r="GR277" i="9" s="1"/>
  <c r="AT281" i="9"/>
  <c r="AV281" i="9" s="1"/>
  <c r="AT273" i="9"/>
  <c r="AV273" i="9" s="1"/>
  <c r="AT265" i="9"/>
  <c r="AV265" i="9" s="1"/>
  <c r="BD268" i="9"/>
  <c r="BJ268" i="9" s="1"/>
  <c r="GT281" i="9"/>
  <c r="P263" i="9"/>
  <c r="BJ281" i="9"/>
  <c r="GP281" i="9"/>
  <c r="GN281" i="9"/>
  <c r="GR281" i="9" s="1"/>
  <c r="GN267" i="9"/>
  <c r="GR267" i="9" s="1"/>
  <c r="GT258" i="9"/>
  <c r="AT271" i="9"/>
  <c r="AV271" i="9" s="1"/>
  <c r="BD276" i="9"/>
  <c r="GT276" i="9"/>
  <c r="AT277" i="9"/>
  <c r="AV277" i="9" s="1"/>
  <c r="AT261" i="9"/>
  <c r="AV261" i="9" s="1"/>
  <c r="AT257" i="9"/>
  <c r="AV257" i="9" s="1"/>
  <c r="GH275" i="9"/>
  <c r="GH259" i="9"/>
  <c r="AT278" i="9"/>
  <c r="AV278" i="9" s="1"/>
  <c r="GH277" i="9"/>
  <c r="GH269" i="9"/>
  <c r="GH265" i="9"/>
  <c r="GH261" i="9"/>
  <c r="GH257" i="9"/>
  <c r="GR279" i="9"/>
  <c r="GR271" i="9"/>
  <c r="BJ261" i="9"/>
  <c r="AT272" i="9"/>
  <c r="AV272" i="9" s="1"/>
  <c r="BJ273" i="9"/>
  <c r="GP278" i="9"/>
  <c r="GP277" i="9"/>
  <c r="GN275" i="9"/>
  <c r="GR275" i="9" s="1"/>
  <c r="AT269" i="9"/>
  <c r="AV269" i="9" s="1"/>
  <c r="AT267" i="9"/>
  <c r="AV267" i="9" s="1"/>
  <c r="BD279" i="9"/>
  <c r="BD271" i="9"/>
  <c r="BJ271" i="9" s="1"/>
  <c r="BD263" i="9"/>
  <c r="BJ263" i="9" s="1"/>
  <c r="BD259" i="9"/>
  <c r="BJ259" i="9" s="1"/>
  <c r="GT262" i="9"/>
  <c r="GN261" i="9"/>
  <c r="GR261" i="9" s="1"/>
  <c r="GN259" i="9"/>
  <c r="GR259" i="9" s="1"/>
  <c r="BJ277" i="9"/>
  <c r="GP267" i="9"/>
  <c r="BD265" i="9"/>
  <c r="BJ265" i="9" s="1"/>
  <c r="BD257" i="9"/>
  <c r="BJ257" i="9" s="1"/>
  <c r="DJ277" i="9"/>
  <c r="GP273" i="9"/>
  <c r="GP269" i="9"/>
  <c r="GP265" i="9"/>
  <c r="GP261" i="9"/>
  <c r="GP257" i="9"/>
  <c r="AT279" i="9"/>
  <c r="AV279" i="9" s="1"/>
  <c r="BJ269" i="9"/>
  <c r="AT275" i="9"/>
  <c r="AV275" i="9" s="1"/>
  <c r="AT259" i="9"/>
  <c r="AV259" i="9" s="1"/>
  <c r="BJ279" i="9"/>
  <c r="GT273" i="9"/>
  <c r="GV282" i="9"/>
  <c r="GZ282" i="9" s="1"/>
  <c r="GJ282" i="9"/>
  <c r="GJ281" i="9"/>
  <c r="GJ273" i="9"/>
  <c r="GV273" i="9"/>
  <c r="GZ273" i="9" s="1"/>
  <c r="GJ263" i="9"/>
  <c r="GV263" i="9"/>
  <c r="GZ263" i="9" s="1"/>
  <c r="GJ256" i="9"/>
  <c r="GV256" i="9"/>
  <c r="GZ256" i="9" s="1"/>
  <c r="GJ274" i="9"/>
  <c r="GV274" i="9"/>
  <c r="GZ274" i="9" s="1"/>
  <c r="GV262" i="9"/>
  <c r="GZ262" i="9" s="1"/>
  <c r="AT280" i="9"/>
  <c r="AV280" i="9" s="1"/>
  <c r="AZ280" i="9"/>
  <c r="BJ280" i="9" s="1"/>
  <c r="AZ276" i="9"/>
  <c r="AZ272" i="9"/>
  <c r="BJ272" i="9" s="1"/>
  <c r="AZ268" i="9"/>
  <c r="AZ264" i="9"/>
  <c r="AZ260" i="9"/>
  <c r="AZ256" i="9"/>
  <c r="BJ260" i="9"/>
  <c r="GH281" i="9"/>
  <c r="GH273" i="9"/>
  <c r="GV266" i="9"/>
  <c r="GZ266" i="9" s="1"/>
  <c r="GF264" i="9"/>
  <c r="GV258" i="9"/>
  <c r="GZ258" i="9" s="1"/>
  <c r="P276" i="9"/>
  <c r="AT258" i="9"/>
  <c r="AV258" i="9" s="1"/>
  <c r="BJ262" i="9"/>
  <c r="GH280" i="9"/>
  <c r="GF278" i="9"/>
  <c r="GV270" i="9"/>
  <c r="GZ270" i="9" s="1"/>
  <c r="BJ258" i="9"/>
  <c r="AT276" i="9"/>
  <c r="AV276" i="9" s="1"/>
  <c r="AT266" i="9"/>
  <c r="AV266" i="9" s="1"/>
  <c r="AT260" i="9"/>
  <c r="AV260" i="9" s="1"/>
  <c r="BJ264" i="9"/>
  <c r="DJ261" i="9"/>
  <c r="DJ259" i="9"/>
  <c r="BJ270" i="9"/>
  <c r="AT262" i="9"/>
  <c r="AV262" i="9" s="1"/>
  <c r="AT256" i="9"/>
  <c r="AV256" i="9" s="1"/>
  <c r="BJ274" i="9"/>
  <c r="GH282" i="9"/>
  <c r="P275" i="9"/>
  <c r="AT270" i="9"/>
  <c r="AV270" i="9" s="1"/>
  <c r="AT264" i="9"/>
  <c r="AV264" i="9" s="1"/>
  <c r="AZ282" i="9"/>
  <c r="BJ282" i="9" s="1"/>
  <c r="AZ274" i="9"/>
  <c r="BJ266" i="9"/>
  <c r="P273" i="9"/>
  <c r="P269" i="9"/>
  <c r="GV265" i="9"/>
  <c r="GZ265" i="9" s="1"/>
  <c r="AT282" i="9"/>
  <c r="AV282" i="9" s="1"/>
  <c r="GH264" i="9"/>
  <c r="AT274" i="9"/>
  <c r="AV274" i="9" s="1"/>
  <c r="AT268" i="9"/>
  <c r="AV268" i="9" s="1"/>
  <c r="BJ278" i="9"/>
  <c r="BJ256" i="9"/>
  <c r="GV269" i="9"/>
  <c r="GZ269" i="9" s="1"/>
  <c r="GV257" i="9"/>
  <c r="GZ257" i="9" s="1"/>
  <c r="EX275" i="9"/>
  <c r="EZ275" i="9" s="1"/>
  <c r="GP279" i="9"/>
  <c r="GP264" i="9"/>
  <c r="GP256" i="9"/>
  <c r="GP280" i="9"/>
  <c r="GP263" i="9"/>
  <c r="GP275" i="9"/>
  <c r="EX259" i="9"/>
  <c r="EZ259" i="9" s="1"/>
  <c r="GP271" i="9"/>
  <c r="GP272" i="9"/>
  <c r="GP260" i="9"/>
  <c r="GP276" i="9"/>
  <c r="EX267" i="9"/>
  <c r="EZ267" i="9" s="1"/>
  <c r="GP268" i="9"/>
  <c r="GP259" i="9"/>
  <c r="EX279" i="9"/>
  <c r="EZ279" i="9" s="1"/>
  <c r="EX271" i="9"/>
  <c r="EZ271" i="9" s="1"/>
  <c r="EX263" i="9"/>
  <c r="EZ263" i="9" s="1"/>
  <c r="GH278" i="9"/>
  <c r="GH271" i="9"/>
  <c r="GH274" i="9"/>
  <c r="GH270" i="9"/>
  <c r="GH258" i="9"/>
  <c r="GX258" i="9" s="1"/>
  <c r="EX281" i="9"/>
  <c r="EZ281" i="9" s="1"/>
  <c r="EX273" i="9"/>
  <c r="EZ273" i="9" s="1"/>
  <c r="EX265" i="9"/>
  <c r="EZ265" i="9" s="1"/>
  <c r="EX262" i="9"/>
  <c r="EZ262" i="9" s="1"/>
  <c r="EX257" i="9"/>
  <c r="EZ257" i="9" s="1"/>
  <c r="GH267" i="9"/>
  <c r="GH260" i="9"/>
  <c r="GH266" i="9"/>
  <c r="GH276" i="9"/>
  <c r="GH256" i="9"/>
  <c r="GH263" i="9"/>
  <c r="EX277" i="9"/>
  <c r="EZ277" i="9" s="1"/>
  <c r="EX269" i="9"/>
  <c r="EZ269" i="9" s="1"/>
  <c r="EX261" i="9"/>
  <c r="EZ261" i="9" s="1"/>
  <c r="GH279" i="9"/>
  <c r="GH272" i="9"/>
  <c r="GH268" i="9"/>
  <c r="GS281" i="9"/>
  <c r="GU279" i="9"/>
  <c r="GY279" i="9" s="1"/>
  <c r="GS277" i="9"/>
  <c r="GU275" i="9"/>
  <c r="GY275" i="9" s="1"/>
  <c r="GS273" i="9"/>
  <c r="GU271" i="9"/>
  <c r="GY271" i="9" s="1"/>
  <c r="GS269" i="9"/>
  <c r="GW256" i="9"/>
  <c r="HA256" i="9" s="1"/>
  <c r="GT279" i="9"/>
  <c r="GT275" i="9"/>
  <c r="GT271" i="9"/>
  <c r="GU268" i="9"/>
  <c r="GY268" i="9" s="1"/>
  <c r="GU264" i="9"/>
  <c r="GY264" i="9" s="1"/>
  <c r="GU260" i="9"/>
  <c r="GY260" i="9" s="1"/>
  <c r="GU256" i="9"/>
  <c r="GW280" i="9"/>
  <c r="HA280" i="9" s="1"/>
  <c r="GW272" i="9"/>
  <c r="HA272" i="9" s="1"/>
  <c r="GW264" i="9"/>
  <c r="HA264" i="9" s="1"/>
  <c r="GV272" i="9"/>
  <c r="GZ272" i="9" s="1"/>
  <c r="GU267" i="9"/>
  <c r="GU263" i="9"/>
  <c r="GY263" i="9" s="1"/>
  <c r="GU259" i="9"/>
  <c r="GY259" i="9" s="1"/>
  <c r="GT267" i="9"/>
  <c r="GT263" i="9"/>
  <c r="GT259" i="9"/>
  <c r="Q263" i="9"/>
  <c r="Q273" i="9"/>
  <c r="Q272" i="9"/>
  <c r="Q256" i="9"/>
  <c r="Q260" i="9"/>
  <c r="Q276" i="9"/>
  <c r="Q269" i="9"/>
  <c r="DQ278" i="9"/>
  <c r="DQ282" i="9"/>
  <c r="DQ274" i="9"/>
  <c r="DO274" i="9"/>
  <c r="DO270" i="9"/>
  <c r="DQ270" i="9" s="1"/>
  <c r="DO266" i="9"/>
  <c r="DQ266" i="9" s="1"/>
  <c r="DO262" i="9"/>
  <c r="DQ262" i="9" s="1"/>
  <c r="DQ258" i="9"/>
  <c r="DO258" i="9"/>
  <c r="Q279" i="9"/>
  <c r="Q271" i="9"/>
  <c r="Q267" i="9"/>
  <c r="Q259" i="9"/>
  <c r="P279" i="9"/>
  <c r="P271" i="9"/>
  <c r="Q275" i="9"/>
  <c r="P281" i="9"/>
  <c r="P277" i="9"/>
  <c r="P265" i="9"/>
  <c r="P261" i="9"/>
  <c r="P280" i="9"/>
  <c r="P268" i="9"/>
  <c r="Q257" i="9"/>
  <c r="P257" i="9"/>
  <c r="P272" i="9"/>
  <c r="P256" i="9"/>
  <c r="Q281" i="9"/>
  <c r="Q277" i="9"/>
  <c r="Q265" i="9"/>
  <c r="Q261" i="9"/>
  <c r="Q278" i="9"/>
  <c r="Q270" i="9"/>
  <c r="P278" i="9"/>
  <c r="Q282" i="9"/>
  <c r="Q266" i="9"/>
  <c r="P282" i="9"/>
  <c r="P274" i="9"/>
  <c r="P270" i="9"/>
  <c r="P266" i="9"/>
  <c r="P262" i="9"/>
  <c r="P258" i="9"/>
  <c r="Q274" i="9"/>
  <c r="Q258" i="9"/>
  <c r="Q262" i="9"/>
  <c r="AW262" i="9" l="1"/>
  <c r="HK262" i="9"/>
  <c r="GY256" i="9"/>
  <c r="GS266" i="9"/>
  <c r="GW266" i="9"/>
  <c r="HA266" i="9" s="1"/>
  <c r="GW276" i="9"/>
  <c r="HA276" i="9" s="1"/>
  <c r="GS279" i="9"/>
  <c r="GW279" i="9"/>
  <c r="HA279" i="9" s="1"/>
  <c r="GS270" i="9"/>
  <c r="GW270" i="9"/>
  <c r="HA270" i="9" s="1"/>
  <c r="GY267" i="9"/>
  <c r="GJ268" i="9"/>
  <c r="GV267" i="9"/>
  <c r="GZ267" i="9" s="1"/>
  <c r="GV271" i="9"/>
  <c r="GZ271" i="9" s="1"/>
  <c r="GV279" i="9"/>
  <c r="GZ279" i="9" s="1"/>
  <c r="GX261" i="9"/>
  <c r="GX282" i="9"/>
  <c r="GV281" i="9"/>
  <c r="GZ281" i="9" s="1"/>
  <c r="GV277" i="9"/>
  <c r="GZ277" i="9" s="1"/>
  <c r="GV276" i="9"/>
  <c r="GZ276" i="9" s="1"/>
  <c r="DN263" i="9"/>
  <c r="DP263" i="9" s="1"/>
  <c r="GV280" i="9"/>
  <c r="GZ280" i="9" s="1"/>
  <c r="GV260" i="9"/>
  <c r="GZ260" i="9" s="1"/>
  <c r="DN282" i="9"/>
  <c r="DP282" i="9" s="1"/>
  <c r="GX266" i="9"/>
  <c r="GX260" i="9"/>
  <c r="GX270" i="9"/>
  <c r="GX274" i="9"/>
  <c r="GX262" i="9"/>
  <c r="DN277" i="9"/>
  <c r="DP277" i="9" s="1"/>
  <c r="GX257" i="9"/>
  <c r="GX281" i="9"/>
  <c r="GX272" i="9"/>
  <c r="DN271" i="9"/>
  <c r="DP271" i="9" s="1"/>
  <c r="GX280" i="9"/>
  <c r="BJ276" i="9"/>
  <c r="DN262" i="9"/>
  <c r="DP262" i="9" s="1"/>
  <c r="GX278" i="9"/>
  <c r="DN273" i="9"/>
  <c r="DP273" i="9" s="1"/>
  <c r="GX265" i="9"/>
  <c r="DN270" i="9"/>
  <c r="DP270" i="9" s="1"/>
  <c r="GV261" i="9"/>
  <c r="GZ261" i="9" s="1"/>
  <c r="DN265" i="9"/>
  <c r="DP265" i="9" s="1"/>
  <c r="GV275" i="9"/>
  <c r="GZ275" i="9" s="1"/>
  <c r="DN259" i="9"/>
  <c r="DP259" i="9" s="1"/>
  <c r="DN257" i="9"/>
  <c r="DP257" i="9" s="1"/>
  <c r="GX273" i="9"/>
  <c r="DN278" i="9"/>
  <c r="DP278" i="9" s="1"/>
  <c r="DN275" i="9"/>
  <c r="DP275" i="9" s="1"/>
  <c r="GX271" i="9"/>
  <c r="DN279" i="9"/>
  <c r="DP279" i="9" s="1"/>
  <c r="DN269" i="9"/>
  <c r="DP269" i="9" s="1"/>
  <c r="GX269" i="9"/>
  <c r="DN272" i="9"/>
  <c r="DP272" i="9" s="1"/>
  <c r="DN266" i="9"/>
  <c r="DP266" i="9" s="1"/>
  <c r="GX277" i="9"/>
  <c r="DN274" i="9"/>
  <c r="DP274" i="9" s="1"/>
  <c r="GV259" i="9"/>
  <c r="GZ259" i="9" s="1"/>
  <c r="DN267" i="9"/>
  <c r="DP267" i="9" s="1"/>
  <c r="GX263" i="9"/>
  <c r="DN268" i="9"/>
  <c r="DP268" i="9" s="1"/>
  <c r="DN260" i="9"/>
  <c r="DP260" i="9" s="1"/>
  <c r="DN264" i="9"/>
  <c r="DP264" i="9" s="1"/>
  <c r="DN256" i="9"/>
  <c r="DP256" i="9" s="1"/>
  <c r="GX267" i="9"/>
  <c r="DN276" i="9"/>
  <c r="DP276" i="9" s="1"/>
  <c r="DN258" i="9"/>
  <c r="DP258" i="9" s="1"/>
  <c r="DN280" i="9"/>
  <c r="DP280" i="9" s="1"/>
  <c r="DN261" i="9"/>
  <c r="DP261" i="9" s="1"/>
  <c r="GV278" i="9"/>
  <c r="GZ278" i="9" s="1"/>
  <c r="GJ278" i="9"/>
  <c r="GJ264" i="9"/>
  <c r="GV264" i="9"/>
  <c r="GZ264" i="9" s="1"/>
  <c r="GX264" i="9"/>
  <c r="GX259" i="9"/>
  <c r="GX275" i="9"/>
  <c r="GX256" i="9"/>
  <c r="GX268" i="9"/>
  <c r="GX276" i="9"/>
  <c r="GX279" i="9"/>
  <c r="BT446" i="9" l="1"/>
  <c r="BT445" i="9"/>
  <c r="BT444" i="9"/>
  <c r="BT443" i="9"/>
  <c r="BT442" i="9"/>
  <c r="BT441" i="9"/>
  <c r="BT440" i="9"/>
  <c r="BT439" i="9"/>
  <c r="BT438" i="9"/>
  <c r="BT437" i="9"/>
  <c r="BT436" i="9"/>
  <c r="BT435" i="9"/>
  <c r="BT434" i="9"/>
  <c r="BT433" i="9"/>
  <c r="BT432" i="9"/>
  <c r="BT431" i="9"/>
  <c r="BT430" i="9"/>
  <c r="BT429" i="9"/>
  <c r="BT428" i="9"/>
  <c r="BT427" i="9"/>
  <c r="BT426" i="9"/>
  <c r="BT425" i="9"/>
  <c r="BT424" i="9"/>
  <c r="BT423" i="9"/>
  <c r="BT422" i="9"/>
  <c r="BT421" i="9"/>
  <c r="BT420" i="9"/>
  <c r="BT419" i="9"/>
  <c r="BT418" i="9"/>
  <c r="BT417" i="9"/>
  <c r="BT416" i="9"/>
  <c r="BT415" i="9"/>
  <c r="BT414" i="9"/>
  <c r="BT413" i="9"/>
  <c r="BT412" i="9"/>
  <c r="BT411" i="9"/>
  <c r="BT410" i="9"/>
  <c r="BT409" i="9"/>
  <c r="N409" i="9" l="1"/>
  <c r="O409" i="9"/>
  <c r="N410" i="9"/>
  <c r="O410" i="9"/>
  <c r="N411" i="9"/>
  <c r="O411" i="9"/>
  <c r="N412" i="9"/>
  <c r="O412" i="9"/>
  <c r="N413" i="9"/>
  <c r="O413" i="9"/>
  <c r="N414" i="9"/>
  <c r="O414" i="9"/>
  <c r="N415" i="9"/>
  <c r="O415" i="9"/>
  <c r="N416" i="9"/>
  <c r="O416" i="9"/>
  <c r="N417" i="9"/>
  <c r="O417" i="9"/>
  <c r="N418" i="9"/>
  <c r="O418" i="9"/>
  <c r="N419" i="9"/>
  <c r="O419" i="9"/>
  <c r="N420" i="9"/>
  <c r="O420" i="9"/>
  <c r="N421" i="9"/>
  <c r="O421" i="9"/>
  <c r="N422" i="9"/>
  <c r="O422" i="9"/>
  <c r="N423" i="9"/>
  <c r="O423" i="9"/>
  <c r="N424" i="9"/>
  <c r="O424" i="9"/>
  <c r="N425" i="9"/>
  <c r="O425" i="9"/>
  <c r="N426" i="9"/>
  <c r="O426" i="9"/>
  <c r="N427" i="9"/>
  <c r="O427" i="9"/>
  <c r="N428" i="9"/>
  <c r="O428" i="9"/>
  <c r="N429" i="9"/>
  <c r="O429" i="9"/>
  <c r="N430" i="9"/>
  <c r="O430" i="9"/>
  <c r="N431" i="9"/>
  <c r="O431" i="9"/>
  <c r="N432" i="9"/>
  <c r="O432" i="9"/>
  <c r="N433" i="9"/>
  <c r="O433" i="9"/>
  <c r="N434" i="9"/>
  <c r="O434" i="9"/>
  <c r="N435" i="9"/>
  <c r="O435" i="9"/>
  <c r="N436" i="9"/>
  <c r="O436" i="9"/>
  <c r="N437" i="9"/>
  <c r="O437" i="9"/>
  <c r="N438" i="9"/>
  <c r="O438" i="9"/>
  <c r="N439" i="9"/>
  <c r="O439" i="9"/>
  <c r="N440" i="9"/>
  <c r="O440" i="9"/>
  <c r="N441" i="9"/>
  <c r="O441" i="9"/>
  <c r="N442" i="9"/>
  <c r="O442" i="9"/>
  <c r="N443" i="9"/>
  <c r="O443" i="9"/>
  <c r="N444" i="9"/>
  <c r="O444" i="9"/>
  <c r="N445" i="9"/>
  <c r="O445" i="9"/>
  <c r="N446" i="9"/>
  <c r="O446" i="9"/>
  <c r="HC299" i="9" l="1"/>
  <c r="HG299" i="9" s="1"/>
  <c r="HB299" i="9"/>
  <c r="HF299" i="9" s="1"/>
  <c r="GM299" i="9"/>
  <c r="GL299" i="9"/>
  <c r="GE299" i="9"/>
  <c r="GD299" i="9"/>
  <c r="GC299" i="9"/>
  <c r="GB299" i="9"/>
  <c r="FY299" i="9"/>
  <c r="FX299" i="9"/>
  <c r="FU299" i="9"/>
  <c r="FT299" i="9"/>
  <c r="EW299" i="9"/>
  <c r="EV299" i="9"/>
  <c r="ES299" i="9"/>
  <c r="ER299" i="9"/>
  <c r="EO299" i="9"/>
  <c r="EN299" i="9"/>
  <c r="EI299" i="9"/>
  <c r="EH299" i="9"/>
  <c r="EG299" i="9"/>
  <c r="FM299" i="9" s="1"/>
  <c r="EF299" i="9"/>
  <c r="FL299" i="9" s="1"/>
  <c r="EC299" i="9"/>
  <c r="FI299" i="9" s="1"/>
  <c r="EB299" i="9"/>
  <c r="FH299" i="9" s="1"/>
  <c r="DY299" i="9"/>
  <c r="FE299" i="9" s="1"/>
  <c r="DX299" i="9"/>
  <c r="FD299" i="9" s="1"/>
  <c r="CO299" i="9"/>
  <c r="CN299" i="9"/>
  <c r="CK299" i="9"/>
  <c r="CJ299" i="9"/>
  <c r="CG299" i="9"/>
  <c r="CF299" i="9"/>
  <c r="CA299" i="9"/>
  <c r="BZ299" i="9"/>
  <c r="BY299" i="9"/>
  <c r="DE299" i="9" s="1"/>
  <c r="BX299" i="9"/>
  <c r="DD299" i="9" s="1"/>
  <c r="BU299" i="9"/>
  <c r="DA299" i="9" s="1"/>
  <c r="BT299" i="9"/>
  <c r="CZ299" i="9" s="1"/>
  <c r="BQ299" i="9"/>
  <c r="CW299" i="9" s="1"/>
  <c r="BP299" i="9"/>
  <c r="CV299" i="9" s="1"/>
  <c r="AS299" i="9"/>
  <c r="AR299" i="9"/>
  <c r="AO299" i="9"/>
  <c r="AN299" i="9"/>
  <c r="AK299" i="9"/>
  <c r="AJ299" i="9"/>
  <c r="AE299" i="9"/>
  <c r="AW299" i="9" s="1"/>
  <c r="AD299" i="9"/>
  <c r="AC299" i="9"/>
  <c r="AB299" i="9"/>
  <c r="Y299" i="9"/>
  <c r="X299" i="9"/>
  <c r="U299" i="9"/>
  <c r="BA299" i="9" s="1"/>
  <c r="T299" i="9"/>
  <c r="AZ299" i="9" s="1"/>
  <c r="O299" i="9"/>
  <c r="N299" i="9"/>
  <c r="K299" i="9"/>
  <c r="J299" i="9"/>
  <c r="GN299" i="9" l="1"/>
  <c r="GR299" i="9" s="1"/>
  <c r="GO299" i="9"/>
  <c r="GS299" i="9" s="1"/>
  <c r="HD299" i="9"/>
  <c r="HH299" i="9" s="1"/>
  <c r="DG299" i="9"/>
  <c r="CC299" i="9" s="1"/>
  <c r="DI299" i="9" s="1"/>
  <c r="GH299" i="9"/>
  <c r="Q299" i="9"/>
  <c r="GI299" i="9"/>
  <c r="GT299" i="9"/>
  <c r="GQ299" i="9"/>
  <c r="BD299" i="9"/>
  <c r="DJ299" i="9"/>
  <c r="BE299" i="9"/>
  <c r="DK299" i="9"/>
  <c r="DF299" i="9"/>
  <c r="CB299" i="9" s="1"/>
  <c r="DH299" i="9" s="1"/>
  <c r="FN299" i="9"/>
  <c r="FO299" i="9"/>
  <c r="CP299" i="9"/>
  <c r="CR299" i="9" s="1"/>
  <c r="AT299" i="9"/>
  <c r="BH299" i="9"/>
  <c r="EX299" i="9"/>
  <c r="EZ299" i="9" s="1"/>
  <c r="GP299" i="9"/>
  <c r="GU299" i="9"/>
  <c r="HE299" i="9"/>
  <c r="HI299" i="9" s="1"/>
  <c r="BI299" i="9"/>
  <c r="EY299" i="9"/>
  <c r="FA299" i="9" s="1"/>
  <c r="P299" i="9"/>
  <c r="GF299" i="9"/>
  <c r="GJ299" i="9" s="1"/>
  <c r="CQ299" i="9"/>
  <c r="CS299" i="9" s="1"/>
  <c r="GG299" i="9"/>
  <c r="GK299" i="9" s="1"/>
  <c r="AU299" i="9"/>
  <c r="AO402" i="9"/>
  <c r="AO403" i="9"/>
  <c r="AO404" i="9"/>
  <c r="AO405" i="9"/>
  <c r="AO406" i="9"/>
  <c r="AO407" i="9"/>
  <c r="AO408" i="9"/>
  <c r="AO409" i="9"/>
  <c r="AO410" i="9"/>
  <c r="AO411" i="9"/>
  <c r="AO412" i="9"/>
  <c r="AO413" i="9"/>
  <c r="AO414" i="9"/>
  <c r="AO415" i="9"/>
  <c r="AO416" i="9"/>
  <c r="AO417" i="9"/>
  <c r="AO418" i="9"/>
  <c r="AO419" i="9"/>
  <c r="AO420" i="9"/>
  <c r="AO421" i="9"/>
  <c r="AO422" i="9"/>
  <c r="AO423" i="9"/>
  <c r="AO424" i="9"/>
  <c r="AO425" i="9"/>
  <c r="AO426" i="9"/>
  <c r="AO427" i="9"/>
  <c r="AO428" i="9"/>
  <c r="AO429" i="9"/>
  <c r="AO430" i="9"/>
  <c r="AO431" i="9"/>
  <c r="AO432" i="9"/>
  <c r="AO434" i="9"/>
  <c r="AO433" i="9"/>
  <c r="AO435" i="9"/>
  <c r="AO436" i="9"/>
  <c r="AO437" i="9"/>
  <c r="AO438" i="9"/>
  <c r="AO439" i="9"/>
  <c r="AO440" i="9"/>
  <c r="AO441" i="9"/>
  <c r="AO442" i="9"/>
  <c r="AO443" i="9"/>
  <c r="AO444" i="9"/>
  <c r="AO445" i="9"/>
  <c r="AO446" i="9"/>
  <c r="GW299" i="9" l="1"/>
  <c r="HA299" i="9" s="1"/>
  <c r="GY299" i="9"/>
  <c r="BJ299" i="9"/>
  <c r="AF299" i="9" s="1"/>
  <c r="DL299" i="9" s="1"/>
  <c r="GV299" i="9"/>
  <c r="GZ299" i="9" s="1"/>
  <c r="DO299" i="9"/>
  <c r="DQ299" i="9" s="1"/>
  <c r="HK299" i="9" s="1"/>
  <c r="GX299" i="9"/>
  <c r="BK299" i="9"/>
  <c r="AG299" i="9" s="1"/>
  <c r="BM299" i="9" s="1"/>
  <c r="DN299" i="9"/>
  <c r="DP299" i="9" s="1"/>
  <c r="HJ299" i="9" s="1"/>
  <c r="AV299" i="9"/>
  <c r="FQ299" i="9"/>
  <c r="EK299" i="9"/>
  <c r="FP299" i="9"/>
  <c r="EJ299" i="9"/>
  <c r="FU446" i="9"/>
  <c r="BL299" i="9" l="1"/>
  <c r="DM299" i="9"/>
  <c r="DS299" i="9" s="1"/>
  <c r="HL299" i="9"/>
  <c r="DT299" i="9"/>
  <c r="DR299" i="9"/>
  <c r="DU299" i="9" l="1"/>
  <c r="HM299" i="9"/>
  <c r="N371" i="7"/>
  <c r="M371" i="7"/>
  <c r="L371" i="7"/>
  <c r="K371" i="7"/>
  <c r="J371" i="7"/>
  <c r="I371" i="7"/>
  <c r="H371" i="7"/>
  <c r="G371" i="7"/>
  <c r="F371" i="7"/>
  <c r="E371" i="7"/>
  <c r="D371" i="7"/>
  <c r="C371" i="7"/>
  <c r="B371" i="7"/>
  <c r="N370" i="7"/>
  <c r="M370" i="7"/>
  <c r="L370" i="7"/>
  <c r="K370" i="7"/>
  <c r="J370" i="7"/>
  <c r="I370" i="7"/>
  <c r="H370" i="7"/>
  <c r="G370" i="7"/>
  <c r="F370" i="7"/>
  <c r="E370" i="7"/>
  <c r="D370" i="7"/>
  <c r="C370" i="7"/>
  <c r="B370" i="7"/>
  <c r="N369" i="7"/>
  <c r="M369" i="7"/>
  <c r="L369" i="7"/>
  <c r="K369" i="7"/>
  <c r="J369" i="7"/>
  <c r="I369" i="7"/>
  <c r="H369" i="7"/>
  <c r="G369" i="7"/>
  <c r="F369" i="7"/>
  <c r="E369" i="7"/>
  <c r="D369" i="7"/>
  <c r="C369" i="7"/>
  <c r="B369" i="7"/>
  <c r="N368" i="7"/>
  <c r="M368" i="7"/>
  <c r="L368" i="7"/>
  <c r="K368" i="7"/>
  <c r="J368" i="7"/>
  <c r="I368" i="7"/>
  <c r="H368" i="7"/>
  <c r="G368" i="7"/>
  <c r="F368" i="7"/>
  <c r="E368" i="7"/>
  <c r="D368" i="7"/>
  <c r="C368" i="7"/>
  <c r="B368" i="7"/>
  <c r="N366" i="7"/>
  <c r="M366" i="7"/>
  <c r="L366" i="7"/>
  <c r="K366" i="7"/>
  <c r="J366" i="7"/>
  <c r="I366" i="7"/>
  <c r="H366" i="7"/>
  <c r="G366" i="7"/>
  <c r="F366" i="7"/>
  <c r="E366" i="7"/>
  <c r="D366" i="7"/>
  <c r="C366" i="7"/>
  <c r="B366" i="7"/>
  <c r="N365" i="7"/>
  <c r="M365" i="7"/>
  <c r="L365" i="7"/>
  <c r="K365" i="7"/>
  <c r="J365" i="7"/>
  <c r="I365" i="7"/>
  <c r="H365" i="7"/>
  <c r="G365" i="7"/>
  <c r="F365" i="7"/>
  <c r="E365" i="7"/>
  <c r="D365" i="7"/>
  <c r="C365" i="7"/>
  <c r="B365" i="7"/>
  <c r="N364" i="7"/>
  <c r="M364" i="7"/>
  <c r="L364" i="7"/>
  <c r="K364" i="7"/>
  <c r="J364" i="7"/>
  <c r="I364" i="7"/>
  <c r="H364" i="7"/>
  <c r="G364" i="7"/>
  <c r="F364" i="7"/>
  <c r="E364" i="7"/>
  <c r="D364" i="7"/>
  <c r="C364" i="7"/>
  <c r="B364" i="7"/>
  <c r="N363" i="7"/>
  <c r="M363" i="7"/>
  <c r="L363" i="7"/>
  <c r="K363" i="7"/>
  <c r="J363" i="7"/>
  <c r="I363" i="7"/>
  <c r="H363" i="7"/>
  <c r="G363" i="7"/>
  <c r="F363" i="7"/>
  <c r="E363" i="7"/>
  <c r="D363" i="7"/>
  <c r="C363" i="7"/>
  <c r="B363" i="7"/>
  <c r="N361" i="7"/>
  <c r="M361" i="7"/>
  <c r="L361" i="7"/>
  <c r="K361" i="7"/>
  <c r="J361" i="7"/>
  <c r="I361" i="7"/>
  <c r="H361" i="7"/>
  <c r="G361" i="7"/>
  <c r="F361" i="7"/>
  <c r="E361" i="7"/>
  <c r="D361" i="7"/>
  <c r="C361" i="7"/>
  <c r="B361" i="7"/>
  <c r="N360" i="7"/>
  <c r="M360" i="7"/>
  <c r="L360" i="7"/>
  <c r="K360" i="7"/>
  <c r="J360" i="7"/>
  <c r="I360" i="7"/>
  <c r="H360" i="7"/>
  <c r="G360" i="7"/>
  <c r="F360" i="7"/>
  <c r="E360" i="7"/>
  <c r="D360" i="7"/>
  <c r="C360" i="7"/>
  <c r="B360" i="7"/>
  <c r="N359" i="7"/>
  <c r="M359" i="7"/>
  <c r="L359" i="7"/>
  <c r="K359" i="7"/>
  <c r="J359" i="7"/>
  <c r="I359" i="7"/>
  <c r="H359" i="7"/>
  <c r="G359" i="7"/>
  <c r="F359" i="7"/>
  <c r="E359" i="7"/>
  <c r="D359" i="7"/>
  <c r="C359" i="7"/>
  <c r="B359" i="7"/>
  <c r="N358" i="7"/>
  <c r="M358" i="7"/>
  <c r="L358" i="7"/>
  <c r="K358" i="7"/>
  <c r="J358" i="7"/>
  <c r="I358" i="7"/>
  <c r="H358" i="7"/>
  <c r="G358" i="7"/>
  <c r="F358" i="7"/>
  <c r="E358" i="7"/>
  <c r="D358" i="7"/>
  <c r="C358" i="7"/>
  <c r="B358" i="7"/>
  <c r="N356" i="7"/>
  <c r="M356" i="7"/>
  <c r="L356" i="7"/>
  <c r="K356" i="7"/>
  <c r="J356" i="7"/>
  <c r="I356" i="7"/>
  <c r="H356" i="7"/>
  <c r="G356" i="7"/>
  <c r="F356" i="7"/>
  <c r="E356" i="7"/>
  <c r="D356" i="7"/>
  <c r="C356" i="7"/>
  <c r="B356" i="7"/>
  <c r="N355" i="7"/>
  <c r="M355" i="7"/>
  <c r="L355" i="7"/>
  <c r="K355" i="7"/>
  <c r="J355" i="7"/>
  <c r="I355" i="7"/>
  <c r="H355" i="7"/>
  <c r="G355" i="7"/>
  <c r="F355" i="7"/>
  <c r="E355" i="7"/>
  <c r="D355" i="7"/>
  <c r="C355" i="7"/>
  <c r="B355" i="7"/>
  <c r="N354" i="7"/>
  <c r="M354" i="7"/>
  <c r="L354" i="7"/>
  <c r="K354" i="7"/>
  <c r="J354" i="7"/>
  <c r="I354" i="7"/>
  <c r="H354" i="7"/>
  <c r="G354" i="7"/>
  <c r="F354" i="7"/>
  <c r="E354" i="7"/>
  <c r="D354" i="7"/>
  <c r="C354" i="7"/>
  <c r="B354" i="7"/>
  <c r="N353" i="7"/>
  <c r="M353" i="7"/>
  <c r="L353" i="7"/>
  <c r="K353" i="7"/>
  <c r="J353" i="7"/>
  <c r="I353" i="7"/>
  <c r="H353" i="7"/>
  <c r="G353" i="7"/>
  <c r="F353" i="7"/>
  <c r="E353" i="7"/>
  <c r="D353" i="7"/>
  <c r="C353" i="7"/>
  <c r="B353" i="7"/>
  <c r="N340" i="7"/>
  <c r="M340" i="7"/>
  <c r="L340" i="7"/>
  <c r="K340" i="7"/>
  <c r="J340" i="7"/>
  <c r="I340" i="7"/>
  <c r="H340" i="7"/>
  <c r="G340" i="7"/>
  <c r="F340" i="7"/>
  <c r="E340" i="7"/>
  <c r="D340" i="7"/>
  <c r="C340" i="7"/>
  <c r="B340" i="7"/>
  <c r="N339" i="7"/>
  <c r="M339" i="7"/>
  <c r="L339" i="7"/>
  <c r="K339" i="7"/>
  <c r="J339" i="7"/>
  <c r="I339" i="7"/>
  <c r="H339" i="7"/>
  <c r="G339" i="7"/>
  <c r="F339" i="7"/>
  <c r="E339" i="7"/>
  <c r="D339" i="7"/>
  <c r="C339" i="7"/>
  <c r="B339" i="7"/>
  <c r="N338" i="7"/>
  <c r="M338" i="7"/>
  <c r="L338" i="7"/>
  <c r="K338" i="7"/>
  <c r="J338" i="7"/>
  <c r="I338" i="7"/>
  <c r="H338" i="7"/>
  <c r="G338" i="7"/>
  <c r="F338" i="7"/>
  <c r="E338" i="7"/>
  <c r="D338" i="7"/>
  <c r="C338" i="7"/>
  <c r="B338" i="7"/>
  <c r="N337" i="7"/>
  <c r="M337" i="7"/>
  <c r="L337" i="7"/>
  <c r="K337" i="7"/>
  <c r="J337" i="7"/>
  <c r="I337" i="7"/>
  <c r="H337" i="7"/>
  <c r="G337" i="7"/>
  <c r="F337" i="7"/>
  <c r="E337" i="7"/>
  <c r="D337" i="7"/>
  <c r="C337" i="7"/>
  <c r="B337" i="7"/>
  <c r="N335" i="7"/>
  <c r="M335" i="7"/>
  <c r="L335" i="7"/>
  <c r="K335" i="7"/>
  <c r="J335" i="7"/>
  <c r="I335" i="7"/>
  <c r="H335" i="7"/>
  <c r="G335" i="7"/>
  <c r="F335" i="7"/>
  <c r="E335" i="7"/>
  <c r="D335" i="7"/>
  <c r="C335" i="7"/>
  <c r="B335" i="7"/>
  <c r="N334" i="7"/>
  <c r="M334" i="7"/>
  <c r="L334" i="7"/>
  <c r="K334" i="7"/>
  <c r="J334" i="7"/>
  <c r="I334" i="7"/>
  <c r="H334" i="7"/>
  <c r="G334" i="7"/>
  <c r="F334" i="7"/>
  <c r="E334" i="7"/>
  <c r="D334" i="7"/>
  <c r="C334" i="7"/>
  <c r="B334" i="7"/>
  <c r="N333" i="7"/>
  <c r="M333" i="7"/>
  <c r="L333" i="7"/>
  <c r="K333" i="7"/>
  <c r="J333" i="7"/>
  <c r="I333" i="7"/>
  <c r="H333" i="7"/>
  <c r="G333" i="7"/>
  <c r="F333" i="7"/>
  <c r="E333" i="7"/>
  <c r="D333" i="7"/>
  <c r="C333" i="7"/>
  <c r="B333" i="7"/>
  <c r="N332" i="7"/>
  <c r="M332" i="7"/>
  <c r="L332" i="7"/>
  <c r="K332" i="7"/>
  <c r="J332" i="7"/>
  <c r="I332" i="7"/>
  <c r="H332" i="7"/>
  <c r="G332" i="7"/>
  <c r="F332" i="7"/>
  <c r="E332" i="7"/>
  <c r="D332" i="7"/>
  <c r="C332" i="7"/>
  <c r="B332" i="7"/>
  <c r="N330" i="7"/>
  <c r="M330" i="7"/>
  <c r="L330" i="7"/>
  <c r="K330" i="7"/>
  <c r="J330" i="7"/>
  <c r="I330" i="7"/>
  <c r="H330" i="7"/>
  <c r="G330" i="7"/>
  <c r="F330" i="7"/>
  <c r="E330" i="7"/>
  <c r="D330" i="7"/>
  <c r="C330" i="7"/>
  <c r="B330" i="7"/>
  <c r="N329" i="7"/>
  <c r="M329" i="7"/>
  <c r="L329" i="7"/>
  <c r="K329" i="7"/>
  <c r="J329" i="7"/>
  <c r="I329" i="7"/>
  <c r="H329" i="7"/>
  <c r="G329" i="7"/>
  <c r="F329" i="7"/>
  <c r="E329" i="7"/>
  <c r="D329" i="7"/>
  <c r="C329" i="7"/>
  <c r="B329" i="7"/>
  <c r="N328" i="7"/>
  <c r="M328" i="7"/>
  <c r="L328" i="7"/>
  <c r="K328" i="7"/>
  <c r="J328" i="7"/>
  <c r="I328" i="7"/>
  <c r="H328" i="7"/>
  <c r="G328" i="7"/>
  <c r="F328" i="7"/>
  <c r="E328" i="7"/>
  <c r="D328" i="7"/>
  <c r="C328" i="7"/>
  <c r="B328" i="7"/>
  <c r="N327" i="7"/>
  <c r="M327" i="7"/>
  <c r="L327" i="7"/>
  <c r="K327" i="7"/>
  <c r="J327" i="7"/>
  <c r="I327" i="7"/>
  <c r="H327" i="7"/>
  <c r="G327" i="7"/>
  <c r="F327" i="7"/>
  <c r="E327" i="7"/>
  <c r="D327" i="7"/>
  <c r="C327" i="7"/>
  <c r="B327" i="7"/>
  <c r="N325" i="7"/>
  <c r="M325" i="7"/>
  <c r="L325" i="7"/>
  <c r="K325" i="7"/>
  <c r="J325" i="7"/>
  <c r="I325" i="7"/>
  <c r="H325" i="7"/>
  <c r="G325" i="7"/>
  <c r="F325" i="7"/>
  <c r="E325" i="7"/>
  <c r="D325" i="7"/>
  <c r="C325" i="7"/>
  <c r="B325" i="7"/>
  <c r="N324" i="7"/>
  <c r="M324" i="7"/>
  <c r="L324" i="7"/>
  <c r="K324" i="7"/>
  <c r="J324" i="7"/>
  <c r="I324" i="7"/>
  <c r="H324" i="7"/>
  <c r="G324" i="7"/>
  <c r="F324" i="7"/>
  <c r="E324" i="7"/>
  <c r="D324" i="7"/>
  <c r="C324" i="7"/>
  <c r="B324" i="7"/>
  <c r="N323" i="7"/>
  <c r="M323" i="7"/>
  <c r="L323" i="7"/>
  <c r="K323" i="7"/>
  <c r="J323" i="7"/>
  <c r="I323" i="7"/>
  <c r="H323" i="7"/>
  <c r="G323" i="7"/>
  <c r="F323" i="7"/>
  <c r="E323" i="7"/>
  <c r="D323" i="7"/>
  <c r="C323" i="7"/>
  <c r="B323" i="7"/>
  <c r="N322" i="7"/>
  <c r="M322" i="7"/>
  <c r="L322" i="7"/>
  <c r="K322" i="7"/>
  <c r="J322" i="7"/>
  <c r="I322" i="7"/>
  <c r="H322" i="7"/>
  <c r="G322" i="7"/>
  <c r="F322" i="7"/>
  <c r="E322" i="7"/>
  <c r="D322" i="7"/>
  <c r="C322" i="7"/>
  <c r="B322" i="7"/>
  <c r="N309" i="7"/>
  <c r="M309" i="7"/>
  <c r="L309" i="7"/>
  <c r="K309" i="7"/>
  <c r="J309" i="7"/>
  <c r="I309" i="7"/>
  <c r="H309" i="7"/>
  <c r="G309" i="7"/>
  <c r="F309" i="7"/>
  <c r="E309" i="7"/>
  <c r="D309" i="7"/>
  <c r="C309" i="7"/>
  <c r="B309" i="7"/>
  <c r="N308" i="7"/>
  <c r="M308" i="7"/>
  <c r="L308" i="7"/>
  <c r="K308" i="7"/>
  <c r="J308" i="7"/>
  <c r="I308" i="7"/>
  <c r="H308" i="7"/>
  <c r="G308" i="7"/>
  <c r="F308" i="7"/>
  <c r="E308" i="7"/>
  <c r="D308" i="7"/>
  <c r="C308" i="7"/>
  <c r="B308" i="7"/>
  <c r="N307" i="7"/>
  <c r="M307" i="7"/>
  <c r="L307" i="7"/>
  <c r="K307" i="7"/>
  <c r="J307" i="7"/>
  <c r="I307" i="7"/>
  <c r="H307" i="7"/>
  <c r="G307" i="7"/>
  <c r="F307" i="7"/>
  <c r="E307" i="7"/>
  <c r="D307" i="7"/>
  <c r="C307" i="7"/>
  <c r="B307" i="7"/>
  <c r="N306" i="7"/>
  <c r="M306" i="7"/>
  <c r="L306" i="7"/>
  <c r="K306" i="7"/>
  <c r="J306" i="7"/>
  <c r="I306" i="7"/>
  <c r="H306" i="7"/>
  <c r="G306" i="7"/>
  <c r="F306" i="7"/>
  <c r="E306" i="7"/>
  <c r="D306" i="7"/>
  <c r="C306" i="7"/>
  <c r="B306" i="7"/>
  <c r="N304" i="7"/>
  <c r="M304" i="7"/>
  <c r="L304" i="7"/>
  <c r="K304" i="7"/>
  <c r="J304" i="7"/>
  <c r="I304" i="7"/>
  <c r="H304" i="7"/>
  <c r="G304" i="7"/>
  <c r="F304" i="7"/>
  <c r="E304" i="7"/>
  <c r="D304" i="7"/>
  <c r="C304" i="7"/>
  <c r="B304" i="7"/>
  <c r="N303" i="7"/>
  <c r="M303" i="7"/>
  <c r="L303" i="7"/>
  <c r="K303" i="7"/>
  <c r="J303" i="7"/>
  <c r="I303" i="7"/>
  <c r="H303" i="7"/>
  <c r="G303" i="7"/>
  <c r="F303" i="7"/>
  <c r="E303" i="7"/>
  <c r="D303" i="7"/>
  <c r="C303" i="7"/>
  <c r="B303" i="7"/>
  <c r="N302" i="7"/>
  <c r="M302" i="7"/>
  <c r="L302" i="7"/>
  <c r="K302" i="7"/>
  <c r="J302" i="7"/>
  <c r="I302" i="7"/>
  <c r="H302" i="7"/>
  <c r="G302" i="7"/>
  <c r="F302" i="7"/>
  <c r="E302" i="7"/>
  <c r="D302" i="7"/>
  <c r="C302" i="7"/>
  <c r="B302" i="7"/>
  <c r="N301" i="7"/>
  <c r="M301" i="7"/>
  <c r="L301" i="7"/>
  <c r="K301" i="7"/>
  <c r="J301" i="7"/>
  <c r="I301" i="7"/>
  <c r="H301" i="7"/>
  <c r="G301" i="7"/>
  <c r="F301" i="7"/>
  <c r="E301" i="7"/>
  <c r="D301" i="7"/>
  <c r="C301" i="7"/>
  <c r="B301" i="7"/>
  <c r="N299" i="7"/>
  <c r="M299" i="7"/>
  <c r="L299" i="7"/>
  <c r="K299" i="7"/>
  <c r="J299" i="7"/>
  <c r="I299" i="7"/>
  <c r="H299" i="7"/>
  <c r="G299" i="7"/>
  <c r="F299" i="7"/>
  <c r="E299" i="7"/>
  <c r="D299" i="7"/>
  <c r="C299" i="7"/>
  <c r="B299" i="7"/>
  <c r="N298" i="7"/>
  <c r="M298" i="7"/>
  <c r="L298" i="7"/>
  <c r="K298" i="7"/>
  <c r="J298" i="7"/>
  <c r="I298" i="7"/>
  <c r="H298" i="7"/>
  <c r="G298" i="7"/>
  <c r="F298" i="7"/>
  <c r="E298" i="7"/>
  <c r="D298" i="7"/>
  <c r="C298" i="7"/>
  <c r="B298" i="7"/>
  <c r="N297" i="7"/>
  <c r="M297" i="7"/>
  <c r="L297" i="7"/>
  <c r="K297" i="7"/>
  <c r="J297" i="7"/>
  <c r="I297" i="7"/>
  <c r="H297" i="7"/>
  <c r="G297" i="7"/>
  <c r="F297" i="7"/>
  <c r="E297" i="7"/>
  <c r="D297" i="7"/>
  <c r="C297" i="7"/>
  <c r="B297" i="7"/>
  <c r="N296" i="7"/>
  <c r="M296" i="7"/>
  <c r="L296" i="7"/>
  <c r="K296" i="7"/>
  <c r="J296" i="7"/>
  <c r="I296" i="7"/>
  <c r="H296" i="7"/>
  <c r="G296" i="7"/>
  <c r="F296" i="7"/>
  <c r="E296" i="7"/>
  <c r="D296" i="7"/>
  <c r="C296" i="7"/>
  <c r="B296" i="7"/>
  <c r="N294" i="7"/>
  <c r="M294" i="7"/>
  <c r="L294" i="7"/>
  <c r="K294" i="7"/>
  <c r="J294" i="7"/>
  <c r="I294" i="7"/>
  <c r="H294" i="7"/>
  <c r="G294" i="7"/>
  <c r="F294" i="7"/>
  <c r="E294" i="7"/>
  <c r="D294" i="7"/>
  <c r="C294" i="7"/>
  <c r="B294" i="7"/>
  <c r="N293" i="7"/>
  <c r="M293" i="7"/>
  <c r="L293" i="7"/>
  <c r="K293" i="7"/>
  <c r="J293" i="7"/>
  <c r="I293" i="7"/>
  <c r="H293" i="7"/>
  <c r="G293" i="7"/>
  <c r="F293" i="7"/>
  <c r="E293" i="7"/>
  <c r="D293" i="7"/>
  <c r="C293" i="7"/>
  <c r="B293" i="7"/>
  <c r="N292" i="7"/>
  <c r="M292" i="7"/>
  <c r="L292" i="7"/>
  <c r="K292" i="7"/>
  <c r="J292" i="7"/>
  <c r="I292" i="7"/>
  <c r="H292" i="7"/>
  <c r="G292" i="7"/>
  <c r="F292" i="7"/>
  <c r="E292" i="7"/>
  <c r="D292" i="7"/>
  <c r="C292" i="7"/>
  <c r="B292" i="7"/>
  <c r="N291" i="7"/>
  <c r="M291" i="7"/>
  <c r="L291" i="7"/>
  <c r="K291" i="7"/>
  <c r="J291" i="7"/>
  <c r="I291" i="7"/>
  <c r="H291" i="7"/>
  <c r="G291" i="7"/>
  <c r="F291" i="7"/>
  <c r="E291" i="7"/>
  <c r="D291" i="7"/>
  <c r="C291" i="7"/>
  <c r="B291" i="7"/>
  <c r="N278" i="7"/>
  <c r="M278" i="7"/>
  <c r="L278" i="7"/>
  <c r="K278" i="7"/>
  <c r="J278" i="7"/>
  <c r="I278" i="7"/>
  <c r="H278" i="7"/>
  <c r="G278" i="7"/>
  <c r="F278" i="7"/>
  <c r="E278" i="7"/>
  <c r="D278" i="7"/>
  <c r="C278" i="7"/>
  <c r="B278" i="7"/>
  <c r="N277" i="7"/>
  <c r="M277" i="7"/>
  <c r="L277" i="7"/>
  <c r="K277" i="7"/>
  <c r="J277" i="7"/>
  <c r="I277" i="7"/>
  <c r="H277" i="7"/>
  <c r="G277" i="7"/>
  <c r="F277" i="7"/>
  <c r="E277" i="7"/>
  <c r="D277" i="7"/>
  <c r="C277" i="7"/>
  <c r="B277" i="7"/>
  <c r="N276" i="7"/>
  <c r="M276" i="7"/>
  <c r="L276" i="7"/>
  <c r="K276" i="7"/>
  <c r="J276" i="7"/>
  <c r="I276" i="7"/>
  <c r="H276" i="7"/>
  <c r="G276" i="7"/>
  <c r="F276" i="7"/>
  <c r="E276" i="7"/>
  <c r="D276" i="7"/>
  <c r="C276" i="7"/>
  <c r="B276" i="7"/>
  <c r="N275" i="7"/>
  <c r="M275" i="7"/>
  <c r="L275" i="7"/>
  <c r="K275" i="7"/>
  <c r="J275" i="7"/>
  <c r="I275" i="7"/>
  <c r="H275" i="7"/>
  <c r="G275" i="7"/>
  <c r="F275" i="7"/>
  <c r="E275" i="7"/>
  <c r="D275" i="7"/>
  <c r="C275" i="7"/>
  <c r="B275" i="7"/>
  <c r="N273" i="7"/>
  <c r="M273" i="7"/>
  <c r="L273" i="7"/>
  <c r="K273" i="7"/>
  <c r="J273" i="7"/>
  <c r="I273" i="7"/>
  <c r="H273" i="7"/>
  <c r="G273" i="7"/>
  <c r="F273" i="7"/>
  <c r="E273" i="7"/>
  <c r="D273" i="7"/>
  <c r="C273" i="7"/>
  <c r="B273" i="7"/>
  <c r="N272" i="7"/>
  <c r="M272" i="7"/>
  <c r="L272" i="7"/>
  <c r="K272" i="7"/>
  <c r="J272" i="7"/>
  <c r="I272" i="7"/>
  <c r="H272" i="7"/>
  <c r="G272" i="7"/>
  <c r="F272" i="7"/>
  <c r="E272" i="7"/>
  <c r="D272" i="7"/>
  <c r="C272" i="7"/>
  <c r="B272" i="7"/>
  <c r="N271" i="7"/>
  <c r="M271" i="7"/>
  <c r="L271" i="7"/>
  <c r="K271" i="7"/>
  <c r="J271" i="7"/>
  <c r="I271" i="7"/>
  <c r="H271" i="7"/>
  <c r="G271" i="7"/>
  <c r="F271" i="7"/>
  <c r="E271" i="7"/>
  <c r="D271" i="7"/>
  <c r="C271" i="7"/>
  <c r="B271" i="7"/>
  <c r="N270" i="7"/>
  <c r="M270" i="7"/>
  <c r="L270" i="7"/>
  <c r="K270" i="7"/>
  <c r="J270" i="7"/>
  <c r="I270" i="7"/>
  <c r="H270" i="7"/>
  <c r="G270" i="7"/>
  <c r="F270" i="7"/>
  <c r="E270" i="7"/>
  <c r="D270" i="7"/>
  <c r="C270" i="7"/>
  <c r="B270" i="7"/>
  <c r="N268" i="7"/>
  <c r="M268" i="7"/>
  <c r="L268" i="7"/>
  <c r="K268" i="7"/>
  <c r="J268" i="7"/>
  <c r="I268" i="7"/>
  <c r="H268" i="7"/>
  <c r="G268" i="7"/>
  <c r="F268" i="7"/>
  <c r="E268" i="7"/>
  <c r="D268" i="7"/>
  <c r="C268" i="7"/>
  <c r="B268" i="7"/>
  <c r="N267" i="7"/>
  <c r="M267" i="7"/>
  <c r="L267" i="7"/>
  <c r="K267" i="7"/>
  <c r="J267" i="7"/>
  <c r="I267" i="7"/>
  <c r="H267" i="7"/>
  <c r="G267" i="7"/>
  <c r="F267" i="7"/>
  <c r="E267" i="7"/>
  <c r="D267" i="7"/>
  <c r="C267" i="7"/>
  <c r="B267" i="7"/>
  <c r="N266" i="7"/>
  <c r="M266" i="7"/>
  <c r="L266" i="7"/>
  <c r="K266" i="7"/>
  <c r="J266" i="7"/>
  <c r="I266" i="7"/>
  <c r="H266" i="7"/>
  <c r="G266" i="7"/>
  <c r="F266" i="7"/>
  <c r="E266" i="7"/>
  <c r="D266" i="7"/>
  <c r="C266" i="7"/>
  <c r="B266" i="7"/>
  <c r="N265" i="7"/>
  <c r="M265" i="7"/>
  <c r="L265" i="7"/>
  <c r="K265" i="7"/>
  <c r="J265" i="7"/>
  <c r="I265" i="7"/>
  <c r="H265" i="7"/>
  <c r="G265" i="7"/>
  <c r="F265" i="7"/>
  <c r="E265" i="7"/>
  <c r="D265" i="7"/>
  <c r="C265" i="7"/>
  <c r="B265" i="7"/>
  <c r="N263" i="7"/>
  <c r="M263" i="7"/>
  <c r="L263" i="7"/>
  <c r="K263" i="7"/>
  <c r="J263" i="7"/>
  <c r="I263" i="7"/>
  <c r="H263" i="7"/>
  <c r="G263" i="7"/>
  <c r="F263" i="7"/>
  <c r="E263" i="7"/>
  <c r="D263" i="7"/>
  <c r="C263" i="7"/>
  <c r="B263" i="7"/>
  <c r="N262" i="7"/>
  <c r="M262" i="7"/>
  <c r="L262" i="7"/>
  <c r="K262" i="7"/>
  <c r="J262" i="7"/>
  <c r="I262" i="7"/>
  <c r="H262" i="7"/>
  <c r="G262" i="7"/>
  <c r="F262" i="7"/>
  <c r="E262" i="7"/>
  <c r="D262" i="7"/>
  <c r="C262" i="7"/>
  <c r="B262" i="7"/>
  <c r="N261" i="7"/>
  <c r="M261" i="7"/>
  <c r="L261" i="7"/>
  <c r="K261" i="7"/>
  <c r="J261" i="7"/>
  <c r="I261" i="7"/>
  <c r="H261" i="7"/>
  <c r="G261" i="7"/>
  <c r="F261" i="7"/>
  <c r="E261" i="7"/>
  <c r="D261" i="7"/>
  <c r="C261" i="7"/>
  <c r="B261" i="7"/>
  <c r="N260" i="7"/>
  <c r="M260" i="7"/>
  <c r="L260" i="7"/>
  <c r="K260" i="7"/>
  <c r="J260" i="7"/>
  <c r="I260" i="7"/>
  <c r="H260" i="7"/>
  <c r="G260" i="7"/>
  <c r="F260" i="7"/>
  <c r="E260" i="7"/>
  <c r="D260" i="7"/>
  <c r="C260" i="7"/>
  <c r="B260" i="7"/>
  <c r="N247" i="7"/>
  <c r="M247" i="7"/>
  <c r="L247" i="7"/>
  <c r="K247" i="7"/>
  <c r="J247" i="7"/>
  <c r="I247" i="7"/>
  <c r="H247" i="7"/>
  <c r="G247" i="7"/>
  <c r="F247" i="7"/>
  <c r="E247" i="7"/>
  <c r="D247" i="7"/>
  <c r="C247" i="7"/>
  <c r="B247" i="7"/>
  <c r="N246" i="7"/>
  <c r="M246" i="7"/>
  <c r="L246" i="7"/>
  <c r="K246" i="7"/>
  <c r="J246" i="7"/>
  <c r="I246" i="7"/>
  <c r="H246" i="7"/>
  <c r="G246" i="7"/>
  <c r="F246" i="7"/>
  <c r="E246" i="7"/>
  <c r="D246" i="7"/>
  <c r="C246" i="7"/>
  <c r="B246" i="7"/>
  <c r="N245" i="7"/>
  <c r="M245" i="7"/>
  <c r="L245" i="7"/>
  <c r="K245" i="7"/>
  <c r="J245" i="7"/>
  <c r="I245" i="7"/>
  <c r="H245" i="7"/>
  <c r="G245" i="7"/>
  <c r="F245" i="7"/>
  <c r="E245" i="7"/>
  <c r="D245" i="7"/>
  <c r="C245" i="7"/>
  <c r="B245" i="7"/>
  <c r="N244" i="7"/>
  <c r="M244" i="7"/>
  <c r="L244" i="7"/>
  <c r="K244" i="7"/>
  <c r="J244" i="7"/>
  <c r="I244" i="7"/>
  <c r="H244" i="7"/>
  <c r="G244" i="7"/>
  <c r="F244" i="7"/>
  <c r="E244" i="7"/>
  <c r="D244" i="7"/>
  <c r="C244" i="7"/>
  <c r="B244" i="7"/>
  <c r="N242" i="7"/>
  <c r="M242" i="7"/>
  <c r="L242" i="7"/>
  <c r="K242" i="7"/>
  <c r="J242" i="7"/>
  <c r="I242" i="7"/>
  <c r="H242" i="7"/>
  <c r="G242" i="7"/>
  <c r="F242" i="7"/>
  <c r="E242" i="7"/>
  <c r="D242" i="7"/>
  <c r="C242" i="7"/>
  <c r="B242" i="7"/>
  <c r="N241" i="7"/>
  <c r="M241" i="7"/>
  <c r="L241" i="7"/>
  <c r="K241" i="7"/>
  <c r="J241" i="7"/>
  <c r="I241" i="7"/>
  <c r="H241" i="7"/>
  <c r="G241" i="7"/>
  <c r="F241" i="7"/>
  <c r="E241" i="7"/>
  <c r="D241" i="7"/>
  <c r="C241" i="7"/>
  <c r="B241" i="7"/>
  <c r="N240" i="7"/>
  <c r="M240" i="7"/>
  <c r="L240" i="7"/>
  <c r="K240" i="7"/>
  <c r="J240" i="7"/>
  <c r="I240" i="7"/>
  <c r="H240" i="7"/>
  <c r="G240" i="7"/>
  <c r="F240" i="7"/>
  <c r="E240" i="7"/>
  <c r="D240" i="7"/>
  <c r="C240" i="7"/>
  <c r="B240" i="7"/>
  <c r="N239" i="7"/>
  <c r="M239" i="7"/>
  <c r="L239" i="7"/>
  <c r="K239" i="7"/>
  <c r="J239" i="7"/>
  <c r="I239" i="7"/>
  <c r="H239" i="7"/>
  <c r="G239" i="7"/>
  <c r="F239" i="7"/>
  <c r="E239" i="7"/>
  <c r="D239" i="7"/>
  <c r="C239" i="7"/>
  <c r="B239" i="7"/>
  <c r="N237" i="7"/>
  <c r="M237" i="7"/>
  <c r="L237" i="7"/>
  <c r="K237" i="7"/>
  <c r="J237" i="7"/>
  <c r="I237" i="7"/>
  <c r="H237" i="7"/>
  <c r="G237" i="7"/>
  <c r="F237" i="7"/>
  <c r="E237" i="7"/>
  <c r="D237" i="7"/>
  <c r="C237" i="7"/>
  <c r="B237" i="7"/>
  <c r="N236" i="7"/>
  <c r="M236" i="7"/>
  <c r="L236" i="7"/>
  <c r="K236" i="7"/>
  <c r="J236" i="7"/>
  <c r="I236" i="7"/>
  <c r="H236" i="7"/>
  <c r="G236" i="7"/>
  <c r="F236" i="7"/>
  <c r="E236" i="7"/>
  <c r="D236" i="7"/>
  <c r="C236" i="7"/>
  <c r="B236" i="7"/>
  <c r="N235" i="7"/>
  <c r="M235" i="7"/>
  <c r="L235" i="7"/>
  <c r="K235" i="7"/>
  <c r="J235" i="7"/>
  <c r="I235" i="7"/>
  <c r="H235" i="7"/>
  <c r="G235" i="7"/>
  <c r="F235" i="7"/>
  <c r="E235" i="7"/>
  <c r="D235" i="7"/>
  <c r="C235" i="7"/>
  <c r="B235" i="7"/>
  <c r="N234" i="7"/>
  <c r="M234" i="7"/>
  <c r="L234" i="7"/>
  <c r="K234" i="7"/>
  <c r="J234" i="7"/>
  <c r="I234" i="7"/>
  <c r="H234" i="7"/>
  <c r="G234" i="7"/>
  <c r="F234" i="7"/>
  <c r="E234" i="7"/>
  <c r="D234" i="7"/>
  <c r="C234" i="7"/>
  <c r="B234" i="7"/>
  <c r="N232" i="7"/>
  <c r="M232" i="7"/>
  <c r="L232" i="7"/>
  <c r="K232" i="7"/>
  <c r="J232" i="7"/>
  <c r="I232" i="7"/>
  <c r="H232" i="7"/>
  <c r="G232" i="7"/>
  <c r="F232" i="7"/>
  <c r="E232" i="7"/>
  <c r="D232" i="7"/>
  <c r="C232" i="7"/>
  <c r="B232" i="7"/>
  <c r="N231" i="7"/>
  <c r="M231" i="7"/>
  <c r="L231" i="7"/>
  <c r="K231" i="7"/>
  <c r="J231" i="7"/>
  <c r="I231" i="7"/>
  <c r="H231" i="7"/>
  <c r="G231" i="7"/>
  <c r="F231" i="7"/>
  <c r="E231" i="7"/>
  <c r="D231" i="7"/>
  <c r="C231" i="7"/>
  <c r="B231" i="7"/>
  <c r="N230" i="7"/>
  <c r="M230" i="7"/>
  <c r="L230" i="7"/>
  <c r="K230" i="7"/>
  <c r="J230" i="7"/>
  <c r="I230" i="7"/>
  <c r="H230" i="7"/>
  <c r="G230" i="7"/>
  <c r="F230" i="7"/>
  <c r="E230" i="7"/>
  <c r="D230" i="7"/>
  <c r="C230" i="7"/>
  <c r="B230" i="7"/>
  <c r="N229" i="7"/>
  <c r="M229" i="7"/>
  <c r="L229" i="7"/>
  <c r="K229" i="7"/>
  <c r="J229" i="7"/>
  <c r="I229" i="7"/>
  <c r="H229" i="7"/>
  <c r="G229" i="7"/>
  <c r="F229" i="7"/>
  <c r="E229" i="7"/>
  <c r="D229" i="7"/>
  <c r="C229" i="7"/>
  <c r="B229" i="7"/>
  <c r="N216" i="7"/>
  <c r="M216" i="7"/>
  <c r="L216" i="7"/>
  <c r="K216" i="7"/>
  <c r="J216" i="7"/>
  <c r="I216" i="7"/>
  <c r="H216" i="7"/>
  <c r="G216" i="7"/>
  <c r="F216" i="7"/>
  <c r="E216" i="7"/>
  <c r="D216" i="7"/>
  <c r="C216" i="7"/>
  <c r="B216" i="7"/>
  <c r="N215" i="7"/>
  <c r="M215" i="7"/>
  <c r="L215" i="7"/>
  <c r="K215" i="7"/>
  <c r="J215" i="7"/>
  <c r="I215" i="7"/>
  <c r="H215" i="7"/>
  <c r="G215" i="7"/>
  <c r="F215" i="7"/>
  <c r="E215" i="7"/>
  <c r="D215" i="7"/>
  <c r="C215" i="7"/>
  <c r="B215" i="7"/>
  <c r="N214" i="7"/>
  <c r="M214" i="7"/>
  <c r="L214" i="7"/>
  <c r="K214" i="7"/>
  <c r="J214" i="7"/>
  <c r="I214" i="7"/>
  <c r="H214" i="7"/>
  <c r="G214" i="7"/>
  <c r="F214" i="7"/>
  <c r="E214" i="7"/>
  <c r="D214" i="7"/>
  <c r="C214" i="7"/>
  <c r="B214" i="7"/>
  <c r="N213" i="7"/>
  <c r="M213" i="7"/>
  <c r="L213" i="7"/>
  <c r="K213" i="7"/>
  <c r="J213" i="7"/>
  <c r="I213" i="7"/>
  <c r="H213" i="7"/>
  <c r="G213" i="7"/>
  <c r="F213" i="7"/>
  <c r="E213" i="7"/>
  <c r="D213" i="7"/>
  <c r="C213" i="7"/>
  <c r="B213" i="7"/>
  <c r="N211" i="7"/>
  <c r="M211" i="7"/>
  <c r="L211" i="7"/>
  <c r="K211" i="7"/>
  <c r="J211" i="7"/>
  <c r="I211" i="7"/>
  <c r="H211" i="7"/>
  <c r="G211" i="7"/>
  <c r="F211" i="7"/>
  <c r="E211" i="7"/>
  <c r="D211" i="7"/>
  <c r="C211" i="7"/>
  <c r="B211" i="7"/>
  <c r="N210" i="7"/>
  <c r="M210" i="7"/>
  <c r="L210" i="7"/>
  <c r="K210" i="7"/>
  <c r="J210" i="7"/>
  <c r="I210" i="7"/>
  <c r="H210" i="7"/>
  <c r="G210" i="7"/>
  <c r="F210" i="7"/>
  <c r="E210" i="7"/>
  <c r="D210" i="7"/>
  <c r="C210" i="7"/>
  <c r="B210" i="7"/>
  <c r="N209" i="7"/>
  <c r="M209" i="7"/>
  <c r="L209" i="7"/>
  <c r="K209" i="7"/>
  <c r="J209" i="7"/>
  <c r="I209" i="7"/>
  <c r="H209" i="7"/>
  <c r="G209" i="7"/>
  <c r="F209" i="7"/>
  <c r="E209" i="7"/>
  <c r="D209" i="7"/>
  <c r="C209" i="7"/>
  <c r="B209" i="7"/>
  <c r="N208" i="7"/>
  <c r="M208" i="7"/>
  <c r="L208" i="7"/>
  <c r="K208" i="7"/>
  <c r="J208" i="7"/>
  <c r="I208" i="7"/>
  <c r="H208" i="7"/>
  <c r="G208" i="7"/>
  <c r="F208" i="7"/>
  <c r="E208" i="7"/>
  <c r="D208" i="7"/>
  <c r="C208" i="7"/>
  <c r="B208" i="7"/>
  <c r="N206" i="7"/>
  <c r="M206" i="7"/>
  <c r="L206" i="7"/>
  <c r="K206" i="7"/>
  <c r="J206" i="7"/>
  <c r="I206" i="7"/>
  <c r="H206" i="7"/>
  <c r="G206" i="7"/>
  <c r="F206" i="7"/>
  <c r="E206" i="7"/>
  <c r="D206" i="7"/>
  <c r="C206" i="7"/>
  <c r="B206" i="7"/>
  <c r="N205" i="7"/>
  <c r="M205" i="7"/>
  <c r="L205" i="7"/>
  <c r="K205" i="7"/>
  <c r="J205" i="7"/>
  <c r="I205" i="7"/>
  <c r="H205" i="7"/>
  <c r="G205" i="7"/>
  <c r="F205" i="7"/>
  <c r="E205" i="7"/>
  <c r="D205" i="7"/>
  <c r="C205" i="7"/>
  <c r="B205" i="7"/>
  <c r="N204" i="7"/>
  <c r="M204" i="7"/>
  <c r="L204" i="7"/>
  <c r="K204" i="7"/>
  <c r="J204" i="7"/>
  <c r="I204" i="7"/>
  <c r="H204" i="7"/>
  <c r="G204" i="7"/>
  <c r="F204" i="7"/>
  <c r="E204" i="7"/>
  <c r="D204" i="7"/>
  <c r="C204" i="7"/>
  <c r="B204" i="7"/>
  <c r="N203" i="7"/>
  <c r="M203" i="7"/>
  <c r="L203" i="7"/>
  <c r="K203" i="7"/>
  <c r="J203" i="7"/>
  <c r="I203" i="7"/>
  <c r="H203" i="7"/>
  <c r="G203" i="7"/>
  <c r="F203" i="7"/>
  <c r="E203" i="7"/>
  <c r="D203" i="7"/>
  <c r="C203" i="7"/>
  <c r="B203" i="7"/>
  <c r="N201" i="7"/>
  <c r="M201" i="7"/>
  <c r="L201" i="7"/>
  <c r="K201" i="7"/>
  <c r="J201" i="7"/>
  <c r="I201" i="7"/>
  <c r="H201" i="7"/>
  <c r="G201" i="7"/>
  <c r="F201" i="7"/>
  <c r="E201" i="7"/>
  <c r="D201" i="7"/>
  <c r="C201" i="7"/>
  <c r="B201" i="7"/>
  <c r="N200" i="7"/>
  <c r="M200" i="7"/>
  <c r="L200" i="7"/>
  <c r="K200" i="7"/>
  <c r="J200" i="7"/>
  <c r="I200" i="7"/>
  <c r="H200" i="7"/>
  <c r="G200" i="7"/>
  <c r="F200" i="7"/>
  <c r="E200" i="7"/>
  <c r="D200" i="7"/>
  <c r="C200" i="7"/>
  <c r="B200" i="7"/>
  <c r="N199" i="7"/>
  <c r="M199" i="7"/>
  <c r="L199" i="7"/>
  <c r="K199" i="7"/>
  <c r="J199" i="7"/>
  <c r="I199" i="7"/>
  <c r="H199" i="7"/>
  <c r="G199" i="7"/>
  <c r="F199" i="7"/>
  <c r="E199" i="7"/>
  <c r="D199" i="7"/>
  <c r="C199" i="7"/>
  <c r="B199" i="7"/>
  <c r="N198" i="7"/>
  <c r="M198" i="7"/>
  <c r="L198" i="7"/>
  <c r="K198" i="7"/>
  <c r="J198" i="7"/>
  <c r="I198" i="7"/>
  <c r="H198" i="7"/>
  <c r="G198" i="7"/>
  <c r="F198" i="7"/>
  <c r="E198" i="7"/>
  <c r="D198" i="7"/>
  <c r="C198" i="7"/>
  <c r="B198" i="7"/>
  <c r="N185" i="7"/>
  <c r="M185" i="7"/>
  <c r="L185" i="7"/>
  <c r="K185" i="7"/>
  <c r="J185" i="7"/>
  <c r="I185" i="7"/>
  <c r="H185" i="7"/>
  <c r="G185" i="7"/>
  <c r="F185" i="7"/>
  <c r="E185" i="7"/>
  <c r="D185" i="7"/>
  <c r="C185" i="7"/>
  <c r="B185" i="7"/>
  <c r="N184" i="7"/>
  <c r="M184" i="7"/>
  <c r="L184" i="7"/>
  <c r="K184" i="7"/>
  <c r="J184" i="7"/>
  <c r="I184" i="7"/>
  <c r="H184" i="7"/>
  <c r="G184" i="7"/>
  <c r="F184" i="7"/>
  <c r="E184" i="7"/>
  <c r="D184" i="7"/>
  <c r="C184" i="7"/>
  <c r="B184" i="7"/>
  <c r="N183" i="7"/>
  <c r="M183" i="7"/>
  <c r="L183" i="7"/>
  <c r="K183" i="7"/>
  <c r="J183" i="7"/>
  <c r="I183" i="7"/>
  <c r="H183" i="7"/>
  <c r="G183" i="7"/>
  <c r="F183" i="7"/>
  <c r="E183" i="7"/>
  <c r="D183" i="7"/>
  <c r="C183" i="7"/>
  <c r="B183" i="7"/>
  <c r="N182" i="7"/>
  <c r="M182" i="7"/>
  <c r="L182" i="7"/>
  <c r="K182" i="7"/>
  <c r="J182" i="7"/>
  <c r="I182" i="7"/>
  <c r="H182" i="7"/>
  <c r="G182" i="7"/>
  <c r="F182" i="7"/>
  <c r="E182" i="7"/>
  <c r="D182" i="7"/>
  <c r="C182" i="7"/>
  <c r="B182" i="7"/>
  <c r="N180" i="7"/>
  <c r="M180" i="7"/>
  <c r="L180" i="7"/>
  <c r="K180" i="7"/>
  <c r="J180" i="7"/>
  <c r="I180" i="7"/>
  <c r="H180" i="7"/>
  <c r="G180" i="7"/>
  <c r="F180" i="7"/>
  <c r="E180" i="7"/>
  <c r="D180" i="7"/>
  <c r="C180" i="7"/>
  <c r="B180" i="7"/>
  <c r="N179" i="7"/>
  <c r="M179" i="7"/>
  <c r="L179" i="7"/>
  <c r="K179" i="7"/>
  <c r="J179" i="7"/>
  <c r="I179" i="7"/>
  <c r="H179" i="7"/>
  <c r="G179" i="7"/>
  <c r="F179" i="7"/>
  <c r="E179" i="7"/>
  <c r="D179" i="7"/>
  <c r="C179" i="7"/>
  <c r="B179" i="7"/>
  <c r="N178" i="7"/>
  <c r="M178" i="7"/>
  <c r="L178" i="7"/>
  <c r="K178" i="7"/>
  <c r="J178" i="7"/>
  <c r="I178" i="7"/>
  <c r="H178" i="7"/>
  <c r="G178" i="7"/>
  <c r="F178" i="7"/>
  <c r="E178" i="7"/>
  <c r="D178" i="7"/>
  <c r="C178" i="7"/>
  <c r="B178" i="7"/>
  <c r="N177" i="7"/>
  <c r="M177" i="7"/>
  <c r="L177" i="7"/>
  <c r="K177" i="7"/>
  <c r="J177" i="7"/>
  <c r="I177" i="7"/>
  <c r="H177" i="7"/>
  <c r="G177" i="7"/>
  <c r="F177" i="7"/>
  <c r="E177" i="7"/>
  <c r="D177" i="7"/>
  <c r="C177" i="7"/>
  <c r="B177" i="7"/>
  <c r="N175" i="7"/>
  <c r="M175" i="7"/>
  <c r="L175" i="7"/>
  <c r="K175" i="7"/>
  <c r="J175" i="7"/>
  <c r="I175" i="7"/>
  <c r="H175" i="7"/>
  <c r="G175" i="7"/>
  <c r="F175" i="7"/>
  <c r="E175" i="7"/>
  <c r="D175" i="7"/>
  <c r="C175" i="7"/>
  <c r="B175" i="7"/>
  <c r="N174" i="7"/>
  <c r="M174" i="7"/>
  <c r="L174" i="7"/>
  <c r="K174" i="7"/>
  <c r="J174" i="7"/>
  <c r="I174" i="7"/>
  <c r="H174" i="7"/>
  <c r="G174" i="7"/>
  <c r="F174" i="7"/>
  <c r="E174" i="7"/>
  <c r="D174" i="7"/>
  <c r="C174" i="7"/>
  <c r="B174" i="7"/>
  <c r="N173" i="7"/>
  <c r="M173" i="7"/>
  <c r="L173" i="7"/>
  <c r="K173" i="7"/>
  <c r="J173" i="7"/>
  <c r="I173" i="7"/>
  <c r="H173" i="7"/>
  <c r="G173" i="7"/>
  <c r="F173" i="7"/>
  <c r="E173" i="7"/>
  <c r="D173" i="7"/>
  <c r="C173" i="7"/>
  <c r="B173" i="7"/>
  <c r="N172" i="7"/>
  <c r="M172" i="7"/>
  <c r="L172" i="7"/>
  <c r="K172" i="7"/>
  <c r="J172" i="7"/>
  <c r="I172" i="7"/>
  <c r="H172" i="7"/>
  <c r="G172" i="7"/>
  <c r="F172" i="7"/>
  <c r="E172" i="7"/>
  <c r="D172" i="7"/>
  <c r="C172" i="7"/>
  <c r="B172" i="7"/>
  <c r="N170" i="7"/>
  <c r="M170" i="7"/>
  <c r="L170" i="7"/>
  <c r="K170" i="7"/>
  <c r="J170" i="7"/>
  <c r="I170" i="7"/>
  <c r="H170" i="7"/>
  <c r="G170" i="7"/>
  <c r="F170" i="7"/>
  <c r="E170" i="7"/>
  <c r="D170" i="7"/>
  <c r="C170" i="7"/>
  <c r="B170" i="7"/>
  <c r="N169" i="7"/>
  <c r="M169" i="7"/>
  <c r="L169" i="7"/>
  <c r="K169" i="7"/>
  <c r="J169" i="7"/>
  <c r="I169" i="7"/>
  <c r="H169" i="7"/>
  <c r="G169" i="7"/>
  <c r="F169" i="7"/>
  <c r="E169" i="7"/>
  <c r="D169" i="7"/>
  <c r="C169" i="7"/>
  <c r="B169" i="7"/>
  <c r="N168" i="7"/>
  <c r="M168" i="7"/>
  <c r="L168" i="7"/>
  <c r="K168" i="7"/>
  <c r="J168" i="7"/>
  <c r="I168" i="7"/>
  <c r="H168" i="7"/>
  <c r="G168" i="7"/>
  <c r="F168" i="7"/>
  <c r="E168" i="7"/>
  <c r="D168" i="7"/>
  <c r="C168" i="7"/>
  <c r="B168" i="7"/>
  <c r="N167" i="7"/>
  <c r="M167" i="7"/>
  <c r="L167" i="7"/>
  <c r="K167" i="7"/>
  <c r="J167" i="7"/>
  <c r="I167" i="7"/>
  <c r="H167" i="7"/>
  <c r="G167" i="7"/>
  <c r="F167" i="7"/>
  <c r="E167" i="7"/>
  <c r="D167" i="7"/>
  <c r="C167" i="7"/>
  <c r="B167" i="7"/>
  <c r="N154" i="7"/>
  <c r="M154" i="7"/>
  <c r="L154" i="7"/>
  <c r="K154" i="7"/>
  <c r="J154" i="7"/>
  <c r="I154" i="7"/>
  <c r="H154" i="7"/>
  <c r="G154" i="7"/>
  <c r="F154" i="7"/>
  <c r="E154" i="7"/>
  <c r="D154" i="7"/>
  <c r="C154" i="7"/>
  <c r="B154" i="7"/>
  <c r="N153" i="7"/>
  <c r="M153" i="7"/>
  <c r="L153" i="7"/>
  <c r="K153" i="7"/>
  <c r="J153" i="7"/>
  <c r="I153" i="7"/>
  <c r="H153" i="7"/>
  <c r="G153" i="7"/>
  <c r="F153" i="7"/>
  <c r="E153" i="7"/>
  <c r="D153" i="7"/>
  <c r="C153" i="7"/>
  <c r="B153" i="7"/>
  <c r="N152" i="7"/>
  <c r="M152" i="7"/>
  <c r="L152" i="7"/>
  <c r="K152" i="7"/>
  <c r="J152" i="7"/>
  <c r="I152" i="7"/>
  <c r="H152" i="7"/>
  <c r="G152" i="7"/>
  <c r="F152" i="7"/>
  <c r="E152" i="7"/>
  <c r="D152" i="7"/>
  <c r="C152" i="7"/>
  <c r="B152" i="7"/>
  <c r="N151" i="7"/>
  <c r="M151" i="7"/>
  <c r="L151" i="7"/>
  <c r="K151" i="7"/>
  <c r="J151" i="7"/>
  <c r="I151" i="7"/>
  <c r="H151" i="7"/>
  <c r="G151" i="7"/>
  <c r="F151" i="7"/>
  <c r="E151" i="7"/>
  <c r="D151" i="7"/>
  <c r="C151" i="7"/>
  <c r="B151" i="7"/>
  <c r="N149" i="7"/>
  <c r="M149" i="7"/>
  <c r="L149" i="7"/>
  <c r="K149" i="7"/>
  <c r="J149" i="7"/>
  <c r="I149" i="7"/>
  <c r="H149" i="7"/>
  <c r="G149" i="7"/>
  <c r="F149" i="7"/>
  <c r="E149" i="7"/>
  <c r="D149" i="7"/>
  <c r="C149" i="7"/>
  <c r="B149" i="7"/>
  <c r="N148" i="7"/>
  <c r="M148" i="7"/>
  <c r="L148" i="7"/>
  <c r="K148" i="7"/>
  <c r="J148" i="7"/>
  <c r="I148" i="7"/>
  <c r="H148" i="7"/>
  <c r="G148" i="7"/>
  <c r="F148" i="7"/>
  <c r="E148" i="7"/>
  <c r="D148" i="7"/>
  <c r="C148" i="7"/>
  <c r="B148" i="7"/>
  <c r="N147" i="7"/>
  <c r="M147" i="7"/>
  <c r="L147" i="7"/>
  <c r="K147" i="7"/>
  <c r="J147" i="7"/>
  <c r="I147" i="7"/>
  <c r="H147" i="7"/>
  <c r="G147" i="7"/>
  <c r="F147" i="7"/>
  <c r="E147" i="7"/>
  <c r="D147" i="7"/>
  <c r="C147" i="7"/>
  <c r="B147" i="7"/>
  <c r="N146" i="7"/>
  <c r="M146" i="7"/>
  <c r="L146" i="7"/>
  <c r="K146" i="7"/>
  <c r="J146" i="7"/>
  <c r="I146" i="7"/>
  <c r="H146" i="7"/>
  <c r="G146" i="7"/>
  <c r="F146" i="7"/>
  <c r="E146" i="7"/>
  <c r="D146" i="7"/>
  <c r="C146" i="7"/>
  <c r="B146" i="7"/>
  <c r="N144" i="7"/>
  <c r="M144" i="7"/>
  <c r="L144" i="7"/>
  <c r="K144" i="7"/>
  <c r="J144" i="7"/>
  <c r="I144" i="7"/>
  <c r="H144" i="7"/>
  <c r="G144" i="7"/>
  <c r="F144" i="7"/>
  <c r="E144" i="7"/>
  <c r="D144" i="7"/>
  <c r="C144" i="7"/>
  <c r="B144" i="7"/>
  <c r="N143" i="7"/>
  <c r="M143" i="7"/>
  <c r="L143" i="7"/>
  <c r="K143" i="7"/>
  <c r="J143" i="7"/>
  <c r="I143" i="7"/>
  <c r="H143" i="7"/>
  <c r="G143" i="7"/>
  <c r="F143" i="7"/>
  <c r="E143" i="7"/>
  <c r="D143" i="7"/>
  <c r="C143" i="7"/>
  <c r="B143" i="7"/>
  <c r="N142" i="7"/>
  <c r="M142" i="7"/>
  <c r="L142" i="7"/>
  <c r="K142" i="7"/>
  <c r="J142" i="7"/>
  <c r="I142" i="7"/>
  <c r="H142" i="7"/>
  <c r="G142" i="7"/>
  <c r="F142" i="7"/>
  <c r="E142" i="7"/>
  <c r="D142" i="7"/>
  <c r="C142" i="7"/>
  <c r="B142" i="7"/>
  <c r="N141" i="7"/>
  <c r="M141" i="7"/>
  <c r="L141" i="7"/>
  <c r="K141" i="7"/>
  <c r="J141" i="7"/>
  <c r="I141" i="7"/>
  <c r="H141" i="7"/>
  <c r="G141" i="7"/>
  <c r="F141" i="7"/>
  <c r="E141" i="7"/>
  <c r="D141" i="7"/>
  <c r="C141" i="7"/>
  <c r="B141" i="7"/>
  <c r="N139" i="7"/>
  <c r="M139" i="7"/>
  <c r="L139" i="7"/>
  <c r="K139" i="7"/>
  <c r="J139" i="7"/>
  <c r="I139" i="7"/>
  <c r="H139" i="7"/>
  <c r="G139" i="7"/>
  <c r="F139" i="7"/>
  <c r="E139" i="7"/>
  <c r="D139" i="7"/>
  <c r="C139" i="7"/>
  <c r="B139" i="7"/>
  <c r="N138" i="7"/>
  <c r="M138" i="7"/>
  <c r="L138" i="7"/>
  <c r="K138" i="7"/>
  <c r="J138" i="7"/>
  <c r="I138" i="7"/>
  <c r="H138" i="7"/>
  <c r="G138" i="7"/>
  <c r="F138" i="7"/>
  <c r="E138" i="7"/>
  <c r="D138" i="7"/>
  <c r="C138" i="7"/>
  <c r="B138" i="7"/>
  <c r="N137" i="7"/>
  <c r="M137" i="7"/>
  <c r="L137" i="7"/>
  <c r="K137" i="7"/>
  <c r="J137" i="7"/>
  <c r="I137" i="7"/>
  <c r="H137" i="7"/>
  <c r="G137" i="7"/>
  <c r="F137" i="7"/>
  <c r="E137" i="7"/>
  <c r="D137" i="7"/>
  <c r="C137" i="7"/>
  <c r="B137" i="7"/>
  <c r="N136" i="7"/>
  <c r="M136" i="7"/>
  <c r="L136" i="7"/>
  <c r="K136" i="7"/>
  <c r="J136" i="7"/>
  <c r="I136" i="7"/>
  <c r="H136" i="7"/>
  <c r="G136" i="7"/>
  <c r="F136" i="7"/>
  <c r="E136" i="7"/>
  <c r="D136" i="7"/>
  <c r="C136" i="7"/>
  <c r="B136" i="7"/>
  <c r="N123" i="7"/>
  <c r="M123" i="7"/>
  <c r="L123" i="7"/>
  <c r="K123" i="7"/>
  <c r="J123" i="7"/>
  <c r="I123" i="7"/>
  <c r="H123" i="7"/>
  <c r="G123" i="7"/>
  <c r="F123" i="7"/>
  <c r="E123" i="7"/>
  <c r="D123" i="7"/>
  <c r="C123" i="7"/>
  <c r="B123" i="7"/>
  <c r="N122" i="7"/>
  <c r="M122" i="7"/>
  <c r="L122" i="7"/>
  <c r="K122" i="7"/>
  <c r="J122" i="7"/>
  <c r="I122" i="7"/>
  <c r="H122" i="7"/>
  <c r="G122" i="7"/>
  <c r="F122" i="7"/>
  <c r="E122" i="7"/>
  <c r="D122" i="7"/>
  <c r="C122" i="7"/>
  <c r="B122" i="7"/>
  <c r="N121" i="7"/>
  <c r="M121" i="7"/>
  <c r="L121" i="7"/>
  <c r="K121" i="7"/>
  <c r="J121" i="7"/>
  <c r="I121" i="7"/>
  <c r="H121" i="7"/>
  <c r="G121" i="7"/>
  <c r="F121" i="7"/>
  <c r="E121" i="7"/>
  <c r="D121" i="7"/>
  <c r="C121" i="7"/>
  <c r="B121" i="7"/>
  <c r="N120" i="7"/>
  <c r="M120" i="7"/>
  <c r="L120" i="7"/>
  <c r="K120" i="7"/>
  <c r="J120" i="7"/>
  <c r="I120" i="7"/>
  <c r="H120" i="7"/>
  <c r="G120" i="7"/>
  <c r="F120" i="7"/>
  <c r="E120" i="7"/>
  <c r="D120" i="7"/>
  <c r="C120" i="7"/>
  <c r="B120" i="7"/>
  <c r="N118" i="7"/>
  <c r="M118" i="7"/>
  <c r="L118" i="7"/>
  <c r="K118" i="7"/>
  <c r="J118" i="7"/>
  <c r="I118" i="7"/>
  <c r="H118" i="7"/>
  <c r="G118" i="7"/>
  <c r="F118" i="7"/>
  <c r="E118" i="7"/>
  <c r="D118" i="7"/>
  <c r="C118" i="7"/>
  <c r="B118" i="7"/>
  <c r="N117" i="7"/>
  <c r="M117" i="7"/>
  <c r="L117" i="7"/>
  <c r="K117" i="7"/>
  <c r="J117" i="7"/>
  <c r="I117" i="7"/>
  <c r="H117" i="7"/>
  <c r="G117" i="7"/>
  <c r="F117" i="7"/>
  <c r="E117" i="7"/>
  <c r="D117" i="7"/>
  <c r="C117" i="7"/>
  <c r="B117" i="7"/>
  <c r="N116" i="7"/>
  <c r="M116" i="7"/>
  <c r="L116" i="7"/>
  <c r="K116" i="7"/>
  <c r="J116" i="7"/>
  <c r="I116" i="7"/>
  <c r="H116" i="7"/>
  <c r="G116" i="7"/>
  <c r="F116" i="7"/>
  <c r="E116" i="7"/>
  <c r="D116" i="7"/>
  <c r="C116" i="7"/>
  <c r="B116" i="7"/>
  <c r="N115" i="7"/>
  <c r="M115" i="7"/>
  <c r="L115" i="7"/>
  <c r="K115" i="7"/>
  <c r="J115" i="7"/>
  <c r="I115" i="7"/>
  <c r="H115" i="7"/>
  <c r="G115" i="7"/>
  <c r="F115" i="7"/>
  <c r="E115" i="7"/>
  <c r="D115" i="7"/>
  <c r="C115" i="7"/>
  <c r="B115" i="7"/>
  <c r="N113" i="7"/>
  <c r="M113" i="7"/>
  <c r="L113" i="7"/>
  <c r="K113" i="7"/>
  <c r="J113" i="7"/>
  <c r="I113" i="7"/>
  <c r="H113" i="7"/>
  <c r="G113" i="7"/>
  <c r="F113" i="7"/>
  <c r="E113" i="7"/>
  <c r="D113" i="7"/>
  <c r="C113" i="7"/>
  <c r="B113" i="7"/>
  <c r="N112" i="7"/>
  <c r="M112" i="7"/>
  <c r="L112" i="7"/>
  <c r="K112" i="7"/>
  <c r="J112" i="7"/>
  <c r="I112" i="7"/>
  <c r="H112" i="7"/>
  <c r="G112" i="7"/>
  <c r="F112" i="7"/>
  <c r="E112" i="7"/>
  <c r="D112" i="7"/>
  <c r="C112" i="7"/>
  <c r="B112" i="7"/>
  <c r="N111" i="7"/>
  <c r="M111" i="7"/>
  <c r="L111" i="7"/>
  <c r="K111" i="7"/>
  <c r="J111" i="7"/>
  <c r="I111" i="7"/>
  <c r="H111" i="7"/>
  <c r="G111" i="7"/>
  <c r="F111" i="7"/>
  <c r="E111" i="7"/>
  <c r="D111" i="7"/>
  <c r="C111" i="7"/>
  <c r="B111" i="7"/>
  <c r="N110" i="7"/>
  <c r="M110" i="7"/>
  <c r="L110" i="7"/>
  <c r="K110" i="7"/>
  <c r="J110" i="7"/>
  <c r="I110" i="7"/>
  <c r="H110" i="7"/>
  <c r="G110" i="7"/>
  <c r="F110" i="7"/>
  <c r="E110" i="7"/>
  <c r="D110" i="7"/>
  <c r="C110" i="7"/>
  <c r="B110" i="7"/>
  <c r="N108" i="7"/>
  <c r="M108" i="7"/>
  <c r="L108" i="7"/>
  <c r="K108" i="7"/>
  <c r="J108" i="7"/>
  <c r="I108" i="7"/>
  <c r="H108" i="7"/>
  <c r="G108" i="7"/>
  <c r="F108" i="7"/>
  <c r="E108" i="7"/>
  <c r="D108" i="7"/>
  <c r="C108" i="7"/>
  <c r="B108" i="7"/>
  <c r="N107" i="7"/>
  <c r="M107" i="7"/>
  <c r="L107" i="7"/>
  <c r="K107" i="7"/>
  <c r="J107" i="7"/>
  <c r="I107" i="7"/>
  <c r="H107" i="7"/>
  <c r="G107" i="7"/>
  <c r="F107" i="7"/>
  <c r="E107" i="7"/>
  <c r="D107" i="7"/>
  <c r="C107" i="7"/>
  <c r="B107" i="7"/>
  <c r="N106" i="7"/>
  <c r="M106" i="7"/>
  <c r="L106" i="7"/>
  <c r="K106" i="7"/>
  <c r="J106" i="7"/>
  <c r="I106" i="7"/>
  <c r="H106" i="7"/>
  <c r="G106" i="7"/>
  <c r="F106" i="7"/>
  <c r="E106" i="7"/>
  <c r="D106" i="7"/>
  <c r="C106" i="7"/>
  <c r="B106" i="7"/>
  <c r="N105" i="7"/>
  <c r="M105" i="7"/>
  <c r="L105" i="7"/>
  <c r="K105" i="7"/>
  <c r="J105" i="7"/>
  <c r="I105" i="7"/>
  <c r="H105" i="7"/>
  <c r="G105" i="7"/>
  <c r="F105" i="7"/>
  <c r="E105" i="7"/>
  <c r="D105" i="7"/>
  <c r="C105" i="7"/>
  <c r="B105" i="7"/>
  <c r="N92" i="7"/>
  <c r="M92" i="7"/>
  <c r="L92" i="7"/>
  <c r="K92" i="7"/>
  <c r="J92" i="7"/>
  <c r="I92" i="7"/>
  <c r="H92" i="7"/>
  <c r="G92" i="7"/>
  <c r="F92" i="7"/>
  <c r="E92" i="7"/>
  <c r="D92" i="7"/>
  <c r="C92" i="7"/>
  <c r="B92" i="7"/>
  <c r="N91" i="7"/>
  <c r="M91" i="7"/>
  <c r="L91" i="7"/>
  <c r="K91" i="7"/>
  <c r="J91" i="7"/>
  <c r="I91" i="7"/>
  <c r="H91" i="7"/>
  <c r="G91" i="7"/>
  <c r="F91" i="7"/>
  <c r="E91" i="7"/>
  <c r="D91" i="7"/>
  <c r="C91" i="7"/>
  <c r="B91" i="7"/>
  <c r="N90" i="7"/>
  <c r="M90" i="7"/>
  <c r="L90" i="7"/>
  <c r="K90" i="7"/>
  <c r="J90" i="7"/>
  <c r="I90" i="7"/>
  <c r="H90" i="7"/>
  <c r="G90" i="7"/>
  <c r="F90" i="7"/>
  <c r="E90" i="7"/>
  <c r="D90" i="7"/>
  <c r="C90" i="7"/>
  <c r="B90" i="7"/>
  <c r="N89" i="7"/>
  <c r="M89" i="7"/>
  <c r="L89" i="7"/>
  <c r="K89" i="7"/>
  <c r="J89" i="7"/>
  <c r="I89" i="7"/>
  <c r="H89" i="7"/>
  <c r="G89" i="7"/>
  <c r="F89" i="7"/>
  <c r="E89" i="7"/>
  <c r="D89" i="7"/>
  <c r="C89" i="7"/>
  <c r="B89" i="7"/>
  <c r="N87" i="7"/>
  <c r="M87" i="7"/>
  <c r="L87" i="7"/>
  <c r="K87" i="7"/>
  <c r="J87" i="7"/>
  <c r="I87" i="7"/>
  <c r="H87" i="7"/>
  <c r="G87" i="7"/>
  <c r="F87" i="7"/>
  <c r="E87" i="7"/>
  <c r="D87" i="7"/>
  <c r="C87" i="7"/>
  <c r="B87" i="7"/>
  <c r="N86" i="7"/>
  <c r="M86" i="7"/>
  <c r="L86" i="7"/>
  <c r="K86" i="7"/>
  <c r="J86" i="7"/>
  <c r="I86" i="7"/>
  <c r="H86" i="7"/>
  <c r="G86" i="7"/>
  <c r="F86" i="7"/>
  <c r="E86" i="7"/>
  <c r="D86" i="7"/>
  <c r="C86" i="7"/>
  <c r="B86" i="7"/>
  <c r="N85" i="7"/>
  <c r="M85" i="7"/>
  <c r="L85" i="7"/>
  <c r="K85" i="7"/>
  <c r="J85" i="7"/>
  <c r="I85" i="7"/>
  <c r="H85" i="7"/>
  <c r="G85" i="7"/>
  <c r="F85" i="7"/>
  <c r="E85" i="7"/>
  <c r="D85" i="7"/>
  <c r="C85" i="7"/>
  <c r="B85" i="7"/>
  <c r="N84" i="7"/>
  <c r="M84" i="7"/>
  <c r="L84" i="7"/>
  <c r="K84" i="7"/>
  <c r="J84" i="7"/>
  <c r="I84" i="7"/>
  <c r="H84" i="7"/>
  <c r="G84" i="7"/>
  <c r="F84" i="7"/>
  <c r="E84" i="7"/>
  <c r="D84" i="7"/>
  <c r="C84" i="7"/>
  <c r="B84" i="7"/>
  <c r="N82" i="7"/>
  <c r="M82" i="7"/>
  <c r="L82" i="7"/>
  <c r="K82" i="7"/>
  <c r="J82" i="7"/>
  <c r="I82" i="7"/>
  <c r="H82" i="7"/>
  <c r="G82" i="7"/>
  <c r="F82" i="7"/>
  <c r="E82" i="7"/>
  <c r="D82" i="7"/>
  <c r="C82" i="7"/>
  <c r="B82" i="7"/>
  <c r="N81" i="7"/>
  <c r="M81" i="7"/>
  <c r="L81" i="7"/>
  <c r="K81" i="7"/>
  <c r="J81" i="7"/>
  <c r="I81" i="7"/>
  <c r="H81" i="7"/>
  <c r="G81" i="7"/>
  <c r="F81" i="7"/>
  <c r="E81" i="7"/>
  <c r="D81" i="7"/>
  <c r="C81" i="7"/>
  <c r="B81" i="7"/>
  <c r="N80" i="7"/>
  <c r="M80" i="7"/>
  <c r="L80" i="7"/>
  <c r="K80" i="7"/>
  <c r="J80" i="7"/>
  <c r="I80" i="7"/>
  <c r="H80" i="7"/>
  <c r="G80" i="7"/>
  <c r="F80" i="7"/>
  <c r="E80" i="7"/>
  <c r="D80" i="7"/>
  <c r="C80" i="7"/>
  <c r="B80" i="7"/>
  <c r="N79" i="7"/>
  <c r="M79" i="7"/>
  <c r="L79" i="7"/>
  <c r="K79" i="7"/>
  <c r="J79" i="7"/>
  <c r="I79" i="7"/>
  <c r="H79" i="7"/>
  <c r="G79" i="7"/>
  <c r="F79" i="7"/>
  <c r="E79" i="7"/>
  <c r="D79" i="7"/>
  <c r="C79" i="7"/>
  <c r="B79" i="7"/>
  <c r="N77" i="7"/>
  <c r="M77" i="7"/>
  <c r="L77" i="7"/>
  <c r="K77" i="7"/>
  <c r="J77" i="7"/>
  <c r="I77" i="7"/>
  <c r="H77" i="7"/>
  <c r="G77" i="7"/>
  <c r="F77" i="7"/>
  <c r="E77" i="7"/>
  <c r="D77" i="7"/>
  <c r="C77" i="7"/>
  <c r="B77" i="7"/>
  <c r="N76" i="7"/>
  <c r="M76" i="7"/>
  <c r="L76" i="7"/>
  <c r="K76" i="7"/>
  <c r="J76" i="7"/>
  <c r="I76" i="7"/>
  <c r="H76" i="7"/>
  <c r="G76" i="7"/>
  <c r="F76" i="7"/>
  <c r="E76" i="7"/>
  <c r="D76" i="7"/>
  <c r="C76" i="7"/>
  <c r="B76" i="7"/>
  <c r="N75" i="7"/>
  <c r="M75" i="7"/>
  <c r="L75" i="7"/>
  <c r="K75" i="7"/>
  <c r="J75" i="7"/>
  <c r="I75" i="7"/>
  <c r="H75" i="7"/>
  <c r="G75" i="7"/>
  <c r="F75" i="7"/>
  <c r="E75" i="7"/>
  <c r="D75" i="7"/>
  <c r="C75" i="7"/>
  <c r="B75" i="7"/>
  <c r="N74" i="7"/>
  <c r="M74" i="7"/>
  <c r="L74" i="7"/>
  <c r="K74" i="7"/>
  <c r="J74" i="7"/>
  <c r="I74" i="7"/>
  <c r="H74" i="7"/>
  <c r="G74" i="7"/>
  <c r="F74" i="7"/>
  <c r="E74" i="7"/>
  <c r="D74" i="7"/>
  <c r="C74" i="7"/>
  <c r="B74" i="7"/>
  <c r="N60" i="7"/>
  <c r="M60" i="7"/>
  <c r="L60" i="7"/>
  <c r="K60" i="7"/>
  <c r="J60" i="7"/>
  <c r="I60" i="7"/>
  <c r="H60" i="7"/>
  <c r="G60" i="7"/>
  <c r="F60" i="7"/>
  <c r="E60" i="7"/>
  <c r="D60" i="7"/>
  <c r="C60" i="7"/>
  <c r="B60" i="7"/>
  <c r="N59" i="7"/>
  <c r="M59" i="7"/>
  <c r="L59" i="7"/>
  <c r="K59" i="7"/>
  <c r="J59" i="7"/>
  <c r="I59" i="7"/>
  <c r="H59" i="7"/>
  <c r="G59" i="7"/>
  <c r="F59" i="7"/>
  <c r="E59" i="7"/>
  <c r="D59" i="7"/>
  <c r="C59" i="7"/>
  <c r="B59" i="7"/>
  <c r="N58" i="7"/>
  <c r="M58" i="7"/>
  <c r="L58" i="7"/>
  <c r="K58" i="7"/>
  <c r="J58" i="7"/>
  <c r="I58" i="7"/>
  <c r="H58" i="7"/>
  <c r="G58" i="7"/>
  <c r="F58" i="7"/>
  <c r="E58" i="7"/>
  <c r="D58" i="7"/>
  <c r="C58" i="7"/>
  <c r="B58" i="7"/>
  <c r="N57" i="7"/>
  <c r="M57" i="7"/>
  <c r="L57" i="7"/>
  <c r="K57" i="7"/>
  <c r="J57" i="7"/>
  <c r="I57" i="7"/>
  <c r="H57" i="7"/>
  <c r="G57" i="7"/>
  <c r="F57" i="7"/>
  <c r="E57" i="7"/>
  <c r="D57" i="7"/>
  <c r="C57" i="7"/>
  <c r="B57" i="7"/>
  <c r="N55" i="7"/>
  <c r="M55" i="7"/>
  <c r="L55" i="7"/>
  <c r="K55" i="7"/>
  <c r="J55" i="7"/>
  <c r="I55" i="7"/>
  <c r="H55" i="7"/>
  <c r="G55" i="7"/>
  <c r="F55" i="7"/>
  <c r="E55" i="7"/>
  <c r="D55" i="7"/>
  <c r="C55" i="7"/>
  <c r="B55" i="7"/>
  <c r="N54" i="7"/>
  <c r="M54" i="7"/>
  <c r="L54" i="7"/>
  <c r="K54" i="7"/>
  <c r="J54" i="7"/>
  <c r="I54" i="7"/>
  <c r="H54" i="7"/>
  <c r="G54" i="7"/>
  <c r="F54" i="7"/>
  <c r="E54" i="7"/>
  <c r="D54" i="7"/>
  <c r="C54" i="7"/>
  <c r="B54" i="7"/>
  <c r="N53" i="7"/>
  <c r="M53" i="7"/>
  <c r="L53" i="7"/>
  <c r="K53" i="7"/>
  <c r="J53" i="7"/>
  <c r="I53" i="7"/>
  <c r="H53" i="7"/>
  <c r="G53" i="7"/>
  <c r="F53" i="7"/>
  <c r="E53" i="7"/>
  <c r="D53" i="7"/>
  <c r="C53" i="7"/>
  <c r="B53" i="7"/>
  <c r="N52" i="7"/>
  <c r="M52" i="7"/>
  <c r="L52" i="7"/>
  <c r="K52" i="7"/>
  <c r="J52" i="7"/>
  <c r="I52" i="7"/>
  <c r="H52" i="7"/>
  <c r="G52" i="7"/>
  <c r="F52" i="7"/>
  <c r="E52" i="7"/>
  <c r="D52" i="7"/>
  <c r="C52" i="7"/>
  <c r="B52" i="7"/>
  <c r="N50" i="7"/>
  <c r="M50" i="7"/>
  <c r="L50" i="7"/>
  <c r="K50" i="7"/>
  <c r="J50" i="7"/>
  <c r="I50" i="7"/>
  <c r="H50" i="7"/>
  <c r="G50" i="7"/>
  <c r="F50" i="7"/>
  <c r="E50" i="7"/>
  <c r="D50" i="7"/>
  <c r="C50" i="7"/>
  <c r="B50" i="7"/>
  <c r="N49" i="7"/>
  <c r="M49" i="7"/>
  <c r="L49" i="7"/>
  <c r="K49" i="7"/>
  <c r="J49" i="7"/>
  <c r="I49" i="7"/>
  <c r="H49" i="7"/>
  <c r="G49" i="7"/>
  <c r="F49" i="7"/>
  <c r="E49" i="7"/>
  <c r="D49" i="7"/>
  <c r="C49" i="7"/>
  <c r="B49" i="7"/>
  <c r="N48" i="7"/>
  <c r="M48" i="7"/>
  <c r="L48" i="7"/>
  <c r="K48" i="7"/>
  <c r="J48" i="7"/>
  <c r="I48" i="7"/>
  <c r="H48" i="7"/>
  <c r="G48" i="7"/>
  <c r="F48" i="7"/>
  <c r="E48" i="7"/>
  <c r="D48" i="7"/>
  <c r="C48" i="7"/>
  <c r="B48" i="7"/>
  <c r="N47" i="7"/>
  <c r="M47" i="7"/>
  <c r="L47" i="7"/>
  <c r="K47" i="7"/>
  <c r="J47" i="7"/>
  <c r="I47" i="7"/>
  <c r="H47" i="7"/>
  <c r="G47" i="7"/>
  <c r="F47" i="7"/>
  <c r="E47" i="7"/>
  <c r="D47" i="7"/>
  <c r="C47" i="7"/>
  <c r="B47" i="7"/>
  <c r="N45" i="7"/>
  <c r="M45" i="7"/>
  <c r="L45" i="7"/>
  <c r="K45" i="7"/>
  <c r="J45" i="7"/>
  <c r="I45" i="7"/>
  <c r="H45" i="7"/>
  <c r="G45" i="7"/>
  <c r="F45" i="7"/>
  <c r="E45" i="7"/>
  <c r="D45" i="7"/>
  <c r="C45" i="7"/>
  <c r="B45" i="7"/>
  <c r="N44" i="7"/>
  <c r="M44" i="7"/>
  <c r="L44" i="7"/>
  <c r="K44" i="7"/>
  <c r="J44" i="7"/>
  <c r="I44" i="7"/>
  <c r="H44" i="7"/>
  <c r="G44" i="7"/>
  <c r="F44" i="7"/>
  <c r="E44" i="7"/>
  <c r="D44" i="7"/>
  <c r="C44" i="7"/>
  <c r="B44" i="7"/>
  <c r="N43" i="7"/>
  <c r="M43" i="7"/>
  <c r="L43" i="7"/>
  <c r="K43" i="7"/>
  <c r="J43" i="7"/>
  <c r="I43" i="7"/>
  <c r="H43" i="7"/>
  <c r="G43" i="7"/>
  <c r="F43" i="7"/>
  <c r="E43" i="7"/>
  <c r="D43" i="7"/>
  <c r="C43" i="7"/>
  <c r="B43" i="7"/>
  <c r="N42" i="7"/>
  <c r="M42" i="7"/>
  <c r="L42" i="7"/>
  <c r="K42" i="7"/>
  <c r="J42" i="7"/>
  <c r="I42" i="7"/>
  <c r="H42" i="7"/>
  <c r="G42" i="7"/>
  <c r="F42" i="7"/>
  <c r="E42" i="7"/>
  <c r="D42" i="7"/>
  <c r="C42" i="7"/>
  <c r="B42" i="7"/>
  <c r="N29" i="7"/>
  <c r="M29" i="7"/>
  <c r="L29" i="7"/>
  <c r="K29" i="7"/>
  <c r="J29" i="7"/>
  <c r="I29" i="7"/>
  <c r="H29" i="7"/>
  <c r="G29" i="7"/>
  <c r="F29" i="7"/>
  <c r="E29" i="7"/>
  <c r="D29" i="7"/>
  <c r="C29" i="7"/>
  <c r="B29" i="7"/>
  <c r="N28" i="7"/>
  <c r="M28" i="7"/>
  <c r="L28" i="7"/>
  <c r="K28" i="7"/>
  <c r="J28" i="7"/>
  <c r="I28" i="7"/>
  <c r="H28" i="7"/>
  <c r="G28" i="7"/>
  <c r="F28" i="7"/>
  <c r="E28" i="7"/>
  <c r="D28" i="7"/>
  <c r="C28" i="7"/>
  <c r="B28" i="7"/>
  <c r="N27" i="7"/>
  <c r="M27" i="7"/>
  <c r="L27" i="7"/>
  <c r="K27" i="7"/>
  <c r="J27" i="7"/>
  <c r="I27" i="7"/>
  <c r="H27" i="7"/>
  <c r="G27" i="7"/>
  <c r="F27" i="7"/>
  <c r="E27" i="7"/>
  <c r="D27" i="7"/>
  <c r="C27" i="7"/>
  <c r="B27" i="7"/>
  <c r="N371" i="12"/>
  <c r="M371" i="12"/>
  <c r="L371" i="12"/>
  <c r="K371" i="12"/>
  <c r="J371" i="12"/>
  <c r="I371" i="12"/>
  <c r="H371" i="12"/>
  <c r="G371" i="12"/>
  <c r="F371" i="12"/>
  <c r="E371" i="12"/>
  <c r="D371" i="12"/>
  <c r="C371" i="12"/>
  <c r="B371" i="12"/>
  <c r="N370" i="12"/>
  <c r="M370" i="12"/>
  <c r="L370" i="12"/>
  <c r="K370" i="12"/>
  <c r="J370" i="12"/>
  <c r="I370" i="12"/>
  <c r="H370" i="12"/>
  <c r="G370" i="12"/>
  <c r="F370" i="12"/>
  <c r="E370" i="12"/>
  <c r="D370" i="12"/>
  <c r="C370" i="12"/>
  <c r="B370" i="12"/>
  <c r="N369" i="12"/>
  <c r="M369" i="12"/>
  <c r="L369" i="12"/>
  <c r="K369" i="12"/>
  <c r="J369" i="12"/>
  <c r="I369" i="12"/>
  <c r="H369" i="12"/>
  <c r="G369" i="12"/>
  <c r="F369" i="12"/>
  <c r="E369" i="12"/>
  <c r="D369" i="12"/>
  <c r="C369" i="12"/>
  <c r="B369" i="12"/>
  <c r="N368" i="12"/>
  <c r="M368" i="12"/>
  <c r="L368" i="12"/>
  <c r="K368" i="12"/>
  <c r="J368" i="12"/>
  <c r="I368" i="12"/>
  <c r="H368" i="12"/>
  <c r="G368" i="12"/>
  <c r="F368" i="12"/>
  <c r="E368" i="12"/>
  <c r="D368" i="12"/>
  <c r="C368" i="12"/>
  <c r="B368" i="12"/>
  <c r="N366" i="12"/>
  <c r="M366" i="12"/>
  <c r="L366" i="12"/>
  <c r="K366" i="12"/>
  <c r="J366" i="12"/>
  <c r="I366" i="12"/>
  <c r="H366" i="12"/>
  <c r="G366" i="12"/>
  <c r="F366" i="12"/>
  <c r="E366" i="12"/>
  <c r="D366" i="12"/>
  <c r="C366" i="12"/>
  <c r="B366" i="12"/>
  <c r="N365" i="12"/>
  <c r="M365" i="12"/>
  <c r="L365" i="12"/>
  <c r="K365" i="12"/>
  <c r="J365" i="12"/>
  <c r="I365" i="12"/>
  <c r="H365" i="12"/>
  <c r="G365" i="12"/>
  <c r="F365" i="12"/>
  <c r="E365" i="12"/>
  <c r="D365" i="12"/>
  <c r="C365" i="12"/>
  <c r="B365" i="12"/>
  <c r="N364" i="12"/>
  <c r="M364" i="12"/>
  <c r="L364" i="12"/>
  <c r="K364" i="12"/>
  <c r="J364" i="12"/>
  <c r="I364" i="12"/>
  <c r="H364" i="12"/>
  <c r="G364" i="12"/>
  <c r="F364" i="12"/>
  <c r="E364" i="12"/>
  <c r="D364" i="12"/>
  <c r="C364" i="12"/>
  <c r="B364" i="12"/>
  <c r="N363" i="12"/>
  <c r="M363" i="12"/>
  <c r="L363" i="12"/>
  <c r="K363" i="12"/>
  <c r="J363" i="12"/>
  <c r="I363" i="12"/>
  <c r="H363" i="12"/>
  <c r="G363" i="12"/>
  <c r="F363" i="12"/>
  <c r="E363" i="12"/>
  <c r="D363" i="12"/>
  <c r="C363" i="12"/>
  <c r="B363" i="12"/>
  <c r="N361" i="12"/>
  <c r="M361" i="12"/>
  <c r="L361" i="12"/>
  <c r="K361" i="12"/>
  <c r="J361" i="12"/>
  <c r="I361" i="12"/>
  <c r="H361" i="12"/>
  <c r="G361" i="12"/>
  <c r="F361" i="12"/>
  <c r="E361" i="12"/>
  <c r="D361" i="12"/>
  <c r="C361" i="12"/>
  <c r="B361" i="12"/>
  <c r="N360" i="12"/>
  <c r="M360" i="12"/>
  <c r="L360" i="12"/>
  <c r="K360" i="12"/>
  <c r="J360" i="12"/>
  <c r="I360" i="12"/>
  <c r="H360" i="12"/>
  <c r="G360" i="12"/>
  <c r="F360" i="12"/>
  <c r="E360" i="12"/>
  <c r="D360" i="12"/>
  <c r="C360" i="12"/>
  <c r="B360" i="12"/>
  <c r="N359" i="12"/>
  <c r="M359" i="12"/>
  <c r="L359" i="12"/>
  <c r="K359" i="12"/>
  <c r="J359" i="12"/>
  <c r="I359" i="12"/>
  <c r="H359" i="12"/>
  <c r="G359" i="12"/>
  <c r="F359" i="12"/>
  <c r="E359" i="12"/>
  <c r="D359" i="12"/>
  <c r="C359" i="12"/>
  <c r="B359" i="12"/>
  <c r="N358" i="12"/>
  <c r="M358" i="12"/>
  <c r="L358" i="12"/>
  <c r="K358" i="12"/>
  <c r="J358" i="12"/>
  <c r="I358" i="12"/>
  <c r="H358" i="12"/>
  <c r="G358" i="12"/>
  <c r="F358" i="12"/>
  <c r="E358" i="12"/>
  <c r="D358" i="12"/>
  <c r="C358" i="12"/>
  <c r="B358" i="12"/>
  <c r="N356" i="12"/>
  <c r="M356" i="12"/>
  <c r="L356" i="12"/>
  <c r="K356" i="12"/>
  <c r="J356" i="12"/>
  <c r="I356" i="12"/>
  <c r="H356" i="12"/>
  <c r="G356" i="12"/>
  <c r="F356" i="12"/>
  <c r="E356" i="12"/>
  <c r="D356" i="12"/>
  <c r="C356" i="12"/>
  <c r="B356" i="12"/>
  <c r="N355" i="12"/>
  <c r="M355" i="12"/>
  <c r="L355" i="12"/>
  <c r="K355" i="12"/>
  <c r="J355" i="12"/>
  <c r="I355" i="12"/>
  <c r="H355" i="12"/>
  <c r="G355" i="12"/>
  <c r="F355" i="12"/>
  <c r="E355" i="12"/>
  <c r="D355" i="12"/>
  <c r="C355" i="12"/>
  <c r="B355" i="12"/>
  <c r="N354" i="12"/>
  <c r="M354" i="12"/>
  <c r="L354" i="12"/>
  <c r="K354" i="12"/>
  <c r="J354" i="12"/>
  <c r="I354" i="12"/>
  <c r="H354" i="12"/>
  <c r="G354" i="12"/>
  <c r="F354" i="12"/>
  <c r="E354" i="12"/>
  <c r="D354" i="12"/>
  <c r="C354" i="12"/>
  <c r="B354" i="12"/>
  <c r="N353" i="12"/>
  <c r="M353" i="12"/>
  <c r="L353" i="12"/>
  <c r="K353" i="12"/>
  <c r="J353" i="12"/>
  <c r="I353" i="12"/>
  <c r="H353" i="12"/>
  <c r="G353" i="12"/>
  <c r="F353" i="12"/>
  <c r="E353" i="12"/>
  <c r="D353" i="12"/>
  <c r="C353" i="12"/>
  <c r="B353" i="12"/>
  <c r="N340" i="12"/>
  <c r="M340" i="12"/>
  <c r="L340" i="12"/>
  <c r="K340" i="12"/>
  <c r="J340" i="12"/>
  <c r="I340" i="12"/>
  <c r="H340" i="12"/>
  <c r="G340" i="12"/>
  <c r="F340" i="12"/>
  <c r="E340" i="12"/>
  <c r="D340" i="12"/>
  <c r="C340" i="12"/>
  <c r="B340" i="12"/>
  <c r="N339" i="12"/>
  <c r="M339" i="12"/>
  <c r="L339" i="12"/>
  <c r="K339" i="12"/>
  <c r="J339" i="12"/>
  <c r="I339" i="12"/>
  <c r="H339" i="12"/>
  <c r="G339" i="12"/>
  <c r="F339" i="12"/>
  <c r="E339" i="12"/>
  <c r="D339" i="12"/>
  <c r="C339" i="12"/>
  <c r="B339" i="12"/>
  <c r="N338" i="12"/>
  <c r="M338" i="12"/>
  <c r="L338" i="12"/>
  <c r="K338" i="12"/>
  <c r="J338" i="12"/>
  <c r="I338" i="12"/>
  <c r="H338" i="12"/>
  <c r="G338" i="12"/>
  <c r="F338" i="12"/>
  <c r="E338" i="12"/>
  <c r="D338" i="12"/>
  <c r="C338" i="12"/>
  <c r="B338" i="12"/>
  <c r="N337" i="12"/>
  <c r="M337" i="12"/>
  <c r="L337" i="12"/>
  <c r="K337" i="12"/>
  <c r="J337" i="12"/>
  <c r="I337" i="12"/>
  <c r="H337" i="12"/>
  <c r="G337" i="12"/>
  <c r="F337" i="12"/>
  <c r="E337" i="12"/>
  <c r="D337" i="12"/>
  <c r="C337" i="12"/>
  <c r="B337" i="12"/>
  <c r="N335" i="12"/>
  <c r="M335" i="12"/>
  <c r="L335" i="12"/>
  <c r="K335" i="12"/>
  <c r="J335" i="12"/>
  <c r="I335" i="12"/>
  <c r="H335" i="12"/>
  <c r="G335" i="12"/>
  <c r="F335" i="12"/>
  <c r="E335" i="12"/>
  <c r="D335" i="12"/>
  <c r="C335" i="12"/>
  <c r="B335" i="12"/>
  <c r="N334" i="12"/>
  <c r="M334" i="12"/>
  <c r="L334" i="12"/>
  <c r="K334" i="12"/>
  <c r="J334" i="12"/>
  <c r="I334" i="12"/>
  <c r="H334" i="12"/>
  <c r="G334" i="12"/>
  <c r="F334" i="12"/>
  <c r="E334" i="12"/>
  <c r="D334" i="12"/>
  <c r="C334" i="12"/>
  <c r="B334" i="12"/>
  <c r="N333" i="12"/>
  <c r="M333" i="12"/>
  <c r="L333" i="12"/>
  <c r="K333" i="12"/>
  <c r="J333" i="12"/>
  <c r="I333" i="12"/>
  <c r="H333" i="12"/>
  <c r="G333" i="12"/>
  <c r="F333" i="12"/>
  <c r="E333" i="12"/>
  <c r="D333" i="12"/>
  <c r="C333" i="12"/>
  <c r="B333" i="12"/>
  <c r="N332" i="12"/>
  <c r="M332" i="12"/>
  <c r="L332" i="12"/>
  <c r="K332" i="12"/>
  <c r="J332" i="12"/>
  <c r="I332" i="12"/>
  <c r="H332" i="12"/>
  <c r="G332" i="12"/>
  <c r="F332" i="12"/>
  <c r="E332" i="12"/>
  <c r="D332" i="12"/>
  <c r="C332" i="12"/>
  <c r="B332" i="12"/>
  <c r="N330" i="12"/>
  <c r="M330" i="12"/>
  <c r="L330" i="12"/>
  <c r="K330" i="12"/>
  <c r="J330" i="12"/>
  <c r="I330" i="12"/>
  <c r="H330" i="12"/>
  <c r="G330" i="12"/>
  <c r="F330" i="12"/>
  <c r="E330" i="12"/>
  <c r="D330" i="12"/>
  <c r="C330" i="12"/>
  <c r="B330" i="12"/>
  <c r="N329" i="12"/>
  <c r="M329" i="12"/>
  <c r="L329" i="12"/>
  <c r="K329" i="12"/>
  <c r="J329" i="12"/>
  <c r="I329" i="12"/>
  <c r="H329" i="12"/>
  <c r="G329" i="12"/>
  <c r="F329" i="12"/>
  <c r="E329" i="12"/>
  <c r="D329" i="12"/>
  <c r="C329" i="12"/>
  <c r="B329" i="12"/>
  <c r="N328" i="12"/>
  <c r="M328" i="12"/>
  <c r="L328" i="12"/>
  <c r="K328" i="12"/>
  <c r="J328" i="12"/>
  <c r="I328" i="12"/>
  <c r="H328" i="12"/>
  <c r="G328" i="12"/>
  <c r="F328" i="12"/>
  <c r="E328" i="12"/>
  <c r="D328" i="12"/>
  <c r="C328" i="12"/>
  <c r="B328" i="12"/>
  <c r="N327" i="12"/>
  <c r="M327" i="12"/>
  <c r="L327" i="12"/>
  <c r="K327" i="12"/>
  <c r="J327" i="12"/>
  <c r="I327" i="12"/>
  <c r="H327" i="12"/>
  <c r="G327" i="12"/>
  <c r="F327" i="12"/>
  <c r="E327" i="12"/>
  <c r="D327" i="12"/>
  <c r="C327" i="12"/>
  <c r="B327" i="12"/>
  <c r="N325" i="12"/>
  <c r="M325" i="12"/>
  <c r="L325" i="12"/>
  <c r="K325" i="12"/>
  <c r="J325" i="12"/>
  <c r="I325" i="12"/>
  <c r="H325" i="12"/>
  <c r="G325" i="12"/>
  <c r="F325" i="12"/>
  <c r="E325" i="12"/>
  <c r="D325" i="12"/>
  <c r="C325" i="12"/>
  <c r="B325" i="12"/>
  <c r="N324" i="12"/>
  <c r="M324" i="12"/>
  <c r="L324" i="12"/>
  <c r="K324" i="12"/>
  <c r="J324" i="12"/>
  <c r="I324" i="12"/>
  <c r="H324" i="12"/>
  <c r="G324" i="12"/>
  <c r="F324" i="12"/>
  <c r="E324" i="12"/>
  <c r="D324" i="12"/>
  <c r="C324" i="12"/>
  <c r="B324" i="12"/>
  <c r="N323" i="12"/>
  <c r="M323" i="12"/>
  <c r="L323" i="12"/>
  <c r="K323" i="12"/>
  <c r="J323" i="12"/>
  <c r="I323" i="12"/>
  <c r="H323" i="12"/>
  <c r="G323" i="12"/>
  <c r="F323" i="12"/>
  <c r="E323" i="12"/>
  <c r="D323" i="12"/>
  <c r="C323" i="12"/>
  <c r="B323" i="12"/>
  <c r="N322" i="12"/>
  <c r="M322" i="12"/>
  <c r="L322" i="12"/>
  <c r="K322" i="12"/>
  <c r="J322" i="12"/>
  <c r="I322" i="12"/>
  <c r="H322" i="12"/>
  <c r="G322" i="12"/>
  <c r="F322" i="12"/>
  <c r="E322" i="12"/>
  <c r="D322" i="12"/>
  <c r="C322" i="12"/>
  <c r="B322" i="12"/>
  <c r="N309" i="12"/>
  <c r="M309" i="12"/>
  <c r="L309" i="12"/>
  <c r="K309" i="12"/>
  <c r="J309" i="12"/>
  <c r="I309" i="12"/>
  <c r="H309" i="12"/>
  <c r="G309" i="12"/>
  <c r="F309" i="12"/>
  <c r="E309" i="12"/>
  <c r="D309" i="12"/>
  <c r="C309" i="12"/>
  <c r="B309" i="12"/>
  <c r="N308" i="12"/>
  <c r="M308" i="12"/>
  <c r="L308" i="12"/>
  <c r="K308" i="12"/>
  <c r="J308" i="12"/>
  <c r="I308" i="12"/>
  <c r="H308" i="12"/>
  <c r="G308" i="12"/>
  <c r="F308" i="12"/>
  <c r="E308" i="12"/>
  <c r="D308" i="12"/>
  <c r="C308" i="12"/>
  <c r="B308" i="12"/>
  <c r="N307" i="12"/>
  <c r="M307" i="12"/>
  <c r="L307" i="12"/>
  <c r="K307" i="12"/>
  <c r="J307" i="12"/>
  <c r="I307" i="12"/>
  <c r="H307" i="12"/>
  <c r="G307" i="12"/>
  <c r="F307" i="12"/>
  <c r="E307" i="12"/>
  <c r="D307" i="12"/>
  <c r="C307" i="12"/>
  <c r="B307" i="12"/>
  <c r="N306" i="12"/>
  <c r="M306" i="12"/>
  <c r="L306" i="12"/>
  <c r="K306" i="12"/>
  <c r="J306" i="12"/>
  <c r="I306" i="12"/>
  <c r="H306" i="12"/>
  <c r="G306" i="12"/>
  <c r="F306" i="12"/>
  <c r="E306" i="12"/>
  <c r="D306" i="12"/>
  <c r="C306" i="12"/>
  <c r="B306" i="12"/>
  <c r="N304" i="12"/>
  <c r="M304" i="12"/>
  <c r="L304" i="12"/>
  <c r="K304" i="12"/>
  <c r="J304" i="12"/>
  <c r="I304" i="12"/>
  <c r="H304" i="12"/>
  <c r="G304" i="12"/>
  <c r="F304" i="12"/>
  <c r="E304" i="12"/>
  <c r="D304" i="12"/>
  <c r="C304" i="12"/>
  <c r="B304" i="12"/>
  <c r="N303" i="12"/>
  <c r="M303" i="12"/>
  <c r="L303" i="12"/>
  <c r="K303" i="12"/>
  <c r="J303" i="12"/>
  <c r="I303" i="12"/>
  <c r="H303" i="12"/>
  <c r="G303" i="12"/>
  <c r="F303" i="12"/>
  <c r="E303" i="12"/>
  <c r="D303" i="12"/>
  <c r="C303" i="12"/>
  <c r="B303" i="12"/>
  <c r="N302" i="12"/>
  <c r="M302" i="12"/>
  <c r="L302" i="12"/>
  <c r="K302" i="12"/>
  <c r="J302" i="12"/>
  <c r="I302" i="12"/>
  <c r="H302" i="12"/>
  <c r="G302" i="12"/>
  <c r="F302" i="12"/>
  <c r="E302" i="12"/>
  <c r="D302" i="12"/>
  <c r="C302" i="12"/>
  <c r="B302" i="12"/>
  <c r="N301" i="12"/>
  <c r="M301" i="12"/>
  <c r="L301" i="12"/>
  <c r="K301" i="12"/>
  <c r="J301" i="12"/>
  <c r="I301" i="12"/>
  <c r="H301" i="12"/>
  <c r="G301" i="12"/>
  <c r="F301" i="12"/>
  <c r="E301" i="12"/>
  <c r="D301" i="12"/>
  <c r="C301" i="12"/>
  <c r="B301" i="12"/>
  <c r="N299" i="12"/>
  <c r="M299" i="12"/>
  <c r="L299" i="12"/>
  <c r="K299" i="12"/>
  <c r="J299" i="12"/>
  <c r="I299" i="12"/>
  <c r="H299" i="12"/>
  <c r="G299" i="12"/>
  <c r="F299" i="12"/>
  <c r="E299" i="12"/>
  <c r="D299" i="12"/>
  <c r="C299" i="12"/>
  <c r="B299" i="12"/>
  <c r="N298" i="12"/>
  <c r="M298" i="12"/>
  <c r="L298" i="12"/>
  <c r="K298" i="12"/>
  <c r="J298" i="12"/>
  <c r="I298" i="12"/>
  <c r="H298" i="12"/>
  <c r="G298" i="12"/>
  <c r="F298" i="12"/>
  <c r="E298" i="12"/>
  <c r="D298" i="12"/>
  <c r="C298" i="12"/>
  <c r="B298" i="12"/>
  <c r="N297" i="12"/>
  <c r="M297" i="12"/>
  <c r="L297" i="12"/>
  <c r="K297" i="12"/>
  <c r="J297" i="12"/>
  <c r="I297" i="12"/>
  <c r="H297" i="12"/>
  <c r="G297" i="12"/>
  <c r="F297" i="12"/>
  <c r="E297" i="12"/>
  <c r="D297" i="12"/>
  <c r="C297" i="12"/>
  <c r="B297" i="12"/>
  <c r="N296" i="12"/>
  <c r="M296" i="12"/>
  <c r="L296" i="12"/>
  <c r="K296" i="12"/>
  <c r="J296" i="12"/>
  <c r="I296" i="12"/>
  <c r="H296" i="12"/>
  <c r="G296" i="12"/>
  <c r="F296" i="12"/>
  <c r="E296" i="12"/>
  <c r="D296" i="12"/>
  <c r="C296" i="12"/>
  <c r="B296" i="12"/>
  <c r="N294" i="12"/>
  <c r="M294" i="12"/>
  <c r="L294" i="12"/>
  <c r="K294" i="12"/>
  <c r="J294" i="12"/>
  <c r="I294" i="12"/>
  <c r="H294" i="12"/>
  <c r="G294" i="12"/>
  <c r="F294" i="12"/>
  <c r="E294" i="12"/>
  <c r="D294" i="12"/>
  <c r="C294" i="12"/>
  <c r="B294" i="12"/>
  <c r="N293" i="12"/>
  <c r="M293" i="12"/>
  <c r="L293" i="12"/>
  <c r="K293" i="12"/>
  <c r="J293" i="12"/>
  <c r="I293" i="12"/>
  <c r="H293" i="12"/>
  <c r="G293" i="12"/>
  <c r="F293" i="12"/>
  <c r="E293" i="12"/>
  <c r="D293" i="12"/>
  <c r="C293" i="12"/>
  <c r="B293" i="12"/>
  <c r="N292" i="12"/>
  <c r="M292" i="12"/>
  <c r="L292" i="12"/>
  <c r="K292" i="12"/>
  <c r="J292" i="12"/>
  <c r="I292" i="12"/>
  <c r="H292" i="12"/>
  <c r="G292" i="12"/>
  <c r="F292" i="12"/>
  <c r="E292" i="12"/>
  <c r="D292" i="12"/>
  <c r="C292" i="12"/>
  <c r="B292" i="12"/>
  <c r="N291" i="12"/>
  <c r="M291" i="12"/>
  <c r="L291" i="12"/>
  <c r="K291" i="12"/>
  <c r="J291" i="12"/>
  <c r="I291" i="12"/>
  <c r="H291" i="12"/>
  <c r="G291" i="12"/>
  <c r="F291" i="12"/>
  <c r="E291" i="12"/>
  <c r="D291" i="12"/>
  <c r="C291" i="12"/>
  <c r="B291" i="12"/>
  <c r="N278" i="12"/>
  <c r="M278" i="12"/>
  <c r="L278" i="12"/>
  <c r="K278" i="12"/>
  <c r="J278" i="12"/>
  <c r="I278" i="12"/>
  <c r="H278" i="12"/>
  <c r="G278" i="12"/>
  <c r="F278" i="12"/>
  <c r="E278" i="12"/>
  <c r="D278" i="12"/>
  <c r="C278" i="12"/>
  <c r="B278" i="12"/>
  <c r="N277" i="12"/>
  <c r="M277" i="12"/>
  <c r="L277" i="12"/>
  <c r="K277" i="12"/>
  <c r="J277" i="12"/>
  <c r="I277" i="12"/>
  <c r="H277" i="12"/>
  <c r="G277" i="12"/>
  <c r="F277" i="12"/>
  <c r="E277" i="12"/>
  <c r="D277" i="12"/>
  <c r="C277" i="12"/>
  <c r="B277" i="12"/>
  <c r="N276" i="12"/>
  <c r="M276" i="12"/>
  <c r="L276" i="12"/>
  <c r="K276" i="12"/>
  <c r="J276" i="12"/>
  <c r="I276" i="12"/>
  <c r="H276" i="12"/>
  <c r="G276" i="12"/>
  <c r="F276" i="12"/>
  <c r="E276" i="12"/>
  <c r="D276" i="12"/>
  <c r="C276" i="12"/>
  <c r="B276" i="12"/>
  <c r="N275" i="12"/>
  <c r="M275" i="12"/>
  <c r="L275" i="12"/>
  <c r="K275" i="12"/>
  <c r="J275" i="12"/>
  <c r="I275" i="12"/>
  <c r="H275" i="12"/>
  <c r="G275" i="12"/>
  <c r="F275" i="12"/>
  <c r="E275" i="12"/>
  <c r="D275" i="12"/>
  <c r="C275" i="12"/>
  <c r="B275" i="12"/>
  <c r="N273" i="12"/>
  <c r="M273" i="12"/>
  <c r="L273" i="12"/>
  <c r="K273" i="12"/>
  <c r="J273" i="12"/>
  <c r="I273" i="12"/>
  <c r="H273" i="12"/>
  <c r="G273" i="12"/>
  <c r="F273" i="12"/>
  <c r="E273" i="12"/>
  <c r="D273" i="12"/>
  <c r="C273" i="12"/>
  <c r="B273" i="12"/>
  <c r="N272" i="12"/>
  <c r="M272" i="12"/>
  <c r="L272" i="12"/>
  <c r="K272" i="12"/>
  <c r="J272" i="12"/>
  <c r="I272" i="12"/>
  <c r="H272" i="12"/>
  <c r="G272" i="12"/>
  <c r="F272" i="12"/>
  <c r="E272" i="12"/>
  <c r="D272" i="12"/>
  <c r="C272" i="12"/>
  <c r="B272" i="12"/>
  <c r="N271" i="12"/>
  <c r="M271" i="12"/>
  <c r="L271" i="12"/>
  <c r="K271" i="12"/>
  <c r="J271" i="12"/>
  <c r="I271" i="12"/>
  <c r="H271" i="12"/>
  <c r="G271" i="12"/>
  <c r="F271" i="12"/>
  <c r="E271" i="12"/>
  <c r="D271" i="12"/>
  <c r="C271" i="12"/>
  <c r="B271" i="12"/>
  <c r="N270" i="12"/>
  <c r="M270" i="12"/>
  <c r="L270" i="12"/>
  <c r="K270" i="12"/>
  <c r="J270" i="12"/>
  <c r="I270" i="12"/>
  <c r="H270" i="12"/>
  <c r="G270" i="12"/>
  <c r="F270" i="12"/>
  <c r="E270" i="12"/>
  <c r="D270" i="12"/>
  <c r="C270" i="12"/>
  <c r="B270" i="12"/>
  <c r="N268" i="12"/>
  <c r="M268" i="12"/>
  <c r="L268" i="12"/>
  <c r="K268" i="12"/>
  <c r="J268" i="12"/>
  <c r="I268" i="12"/>
  <c r="H268" i="12"/>
  <c r="G268" i="12"/>
  <c r="F268" i="12"/>
  <c r="E268" i="12"/>
  <c r="D268" i="12"/>
  <c r="C268" i="12"/>
  <c r="B268" i="12"/>
  <c r="N267" i="12"/>
  <c r="M267" i="12"/>
  <c r="L267" i="12"/>
  <c r="K267" i="12"/>
  <c r="J267" i="12"/>
  <c r="I267" i="12"/>
  <c r="H267" i="12"/>
  <c r="G267" i="12"/>
  <c r="F267" i="12"/>
  <c r="E267" i="12"/>
  <c r="D267" i="12"/>
  <c r="C267" i="12"/>
  <c r="B267" i="12"/>
  <c r="N266" i="12"/>
  <c r="M266" i="12"/>
  <c r="L266" i="12"/>
  <c r="K266" i="12"/>
  <c r="J266" i="12"/>
  <c r="I266" i="12"/>
  <c r="H266" i="12"/>
  <c r="G266" i="12"/>
  <c r="F266" i="12"/>
  <c r="E266" i="12"/>
  <c r="D266" i="12"/>
  <c r="C266" i="12"/>
  <c r="B266" i="12"/>
  <c r="N265" i="12"/>
  <c r="M265" i="12"/>
  <c r="L265" i="12"/>
  <c r="K265" i="12"/>
  <c r="J265" i="12"/>
  <c r="I265" i="12"/>
  <c r="H265" i="12"/>
  <c r="G265" i="12"/>
  <c r="F265" i="12"/>
  <c r="E265" i="12"/>
  <c r="D265" i="12"/>
  <c r="C265" i="12"/>
  <c r="B265" i="12"/>
  <c r="N263" i="12"/>
  <c r="M263" i="12"/>
  <c r="L263" i="12"/>
  <c r="K263" i="12"/>
  <c r="J263" i="12"/>
  <c r="I263" i="12"/>
  <c r="H263" i="12"/>
  <c r="G263" i="12"/>
  <c r="F263" i="12"/>
  <c r="E263" i="12"/>
  <c r="D263" i="12"/>
  <c r="C263" i="12"/>
  <c r="B263" i="12"/>
  <c r="N262" i="12"/>
  <c r="M262" i="12"/>
  <c r="L262" i="12"/>
  <c r="K262" i="12"/>
  <c r="J262" i="12"/>
  <c r="I262" i="12"/>
  <c r="H262" i="12"/>
  <c r="G262" i="12"/>
  <c r="F262" i="12"/>
  <c r="E262" i="12"/>
  <c r="D262" i="12"/>
  <c r="C262" i="12"/>
  <c r="B262" i="12"/>
  <c r="N261" i="12"/>
  <c r="M261" i="12"/>
  <c r="L261" i="12"/>
  <c r="K261" i="12"/>
  <c r="J261" i="12"/>
  <c r="I261" i="12"/>
  <c r="H261" i="12"/>
  <c r="G261" i="12"/>
  <c r="F261" i="12"/>
  <c r="E261" i="12"/>
  <c r="D261" i="12"/>
  <c r="C261" i="12"/>
  <c r="B261" i="12"/>
  <c r="N260" i="12"/>
  <c r="M260" i="12"/>
  <c r="L260" i="12"/>
  <c r="K260" i="12"/>
  <c r="J260" i="12"/>
  <c r="I260" i="12"/>
  <c r="H260" i="12"/>
  <c r="G260" i="12"/>
  <c r="F260" i="12"/>
  <c r="E260" i="12"/>
  <c r="D260" i="12"/>
  <c r="C260" i="12"/>
  <c r="B260" i="12"/>
  <c r="N247" i="12"/>
  <c r="M247" i="12"/>
  <c r="L247" i="12"/>
  <c r="K247" i="12"/>
  <c r="J247" i="12"/>
  <c r="I247" i="12"/>
  <c r="H247" i="12"/>
  <c r="G247" i="12"/>
  <c r="F247" i="12"/>
  <c r="E247" i="12"/>
  <c r="D247" i="12"/>
  <c r="C247" i="12"/>
  <c r="B247" i="12"/>
  <c r="N246" i="12"/>
  <c r="M246" i="12"/>
  <c r="L246" i="12"/>
  <c r="K246" i="12"/>
  <c r="J246" i="12"/>
  <c r="I246" i="12"/>
  <c r="H246" i="12"/>
  <c r="G246" i="12"/>
  <c r="F246" i="12"/>
  <c r="E246" i="12"/>
  <c r="D246" i="12"/>
  <c r="C246" i="12"/>
  <c r="B246" i="12"/>
  <c r="N245" i="12"/>
  <c r="M245" i="12"/>
  <c r="L245" i="12"/>
  <c r="K245" i="12"/>
  <c r="J245" i="12"/>
  <c r="I245" i="12"/>
  <c r="H245" i="12"/>
  <c r="G245" i="12"/>
  <c r="F245" i="12"/>
  <c r="E245" i="12"/>
  <c r="D245" i="12"/>
  <c r="C245" i="12"/>
  <c r="B245" i="12"/>
  <c r="N244" i="12"/>
  <c r="M244" i="12"/>
  <c r="L244" i="12"/>
  <c r="K244" i="12"/>
  <c r="J244" i="12"/>
  <c r="I244" i="12"/>
  <c r="H244" i="12"/>
  <c r="G244" i="12"/>
  <c r="F244" i="12"/>
  <c r="E244" i="12"/>
  <c r="D244" i="12"/>
  <c r="C244" i="12"/>
  <c r="B244" i="12"/>
  <c r="N242" i="12"/>
  <c r="M242" i="12"/>
  <c r="L242" i="12"/>
  <c r="K242" i="12"/>
  <c r="J242" i="12"/>
  <c r="I242" i="12"/>
  <c r="H242" i="12"/>
  <c r="G242" i="12"/>
  <c r="F242" i="12"/>
  <c r="E242" i="12"/>
  <c r="D242" i="12"/>
  <c r="C242" i="12"/>
  <c r="B242" i="12"/>
  <c r="N241" i="12"/>
  <c r="M241" i="12"/>
  <c r="L241" i="12"/>
  <c r="K241" i="12"/>
  <c r="J241" i="12"/>
  <c r="I241" i="12"/>
  <c r="H241" i="12"/>
  <c r="G241" i="12"/>
  <c r="F241" i="12"/>
  <c r="E241" i="12"/>
  <c r="D241" i="12"/>
  <c r="C241" i="12"/>
  <c r="B241" i="12"/>
  <c r="N240" i="12"/>
  <c r="M240" i="12"/>
  <c r="L240" i="12"/>
  <c r="K240" i="12"/>
  <c r="J240" i="12"/>
  <c r="I240" i="12"/>
  <c r="H240" i="12"/>
  <c r="G240" i="12"/>
  <c r="F240" i="12"/>
  <c r="E240" i="12"/>
  <c r="D240" i="12"/>
  <c r="C240" i="12"/>
  <c r="B240" i="12"/>
  <c r="N239" i="12"/>
  <c r="M239" i="12"/>
  <c r="L239" i="12"/>
  <c r="K239" i="12"/>
  <c r="J239" i="12"/>
  <c r="I239" i="12"/>
  <c r="H239" i="12"/>
  <c r="G239" i="12"/>
  <c r="F239" i="12"/>
  <c r="E239" i="12"/>
  <c r="D239" i="12"/>
  <c r="C239" i="12"/>
  <c r="B239" i="12"/>
  <c r="N237" i="12"/>
  <c r="M237" i="12"/>
  <c r="L237" i="12"/>
  <c r="K237" i="12"/>
  <c r="J237" i="12"/>
  <c r="I237" i="12"/>
  <c r="H237" i="12"/>
  <c r="G237" i="12"/>
  <c r="F237" i="12"/>
  <c r="E237" i="12"/>
  <c r="D237" i="12"/>
  <c r="C237" i="12"/>
  <c r="B237" i="12"/>
  <c r="N236" i="12"/>
  <c r="M236" i="12"/>
  <c r="L236" i="12"/>
  <c r="K236" i="12"/>
  <c r="J236" i="12"/>
  <c r="I236" i="12"/>
  <c r="H236" i="12"/>
  <c r="G236" i="12"/>
  <c r="F236" i="12"/>
  <c r="E236" i="12"/>
  <c r="D236" i="12"/>
  <c r="C236" i="12"/>
  <c r="B236" i="12"/>
  <c r="N235" i="12"/>
  <c r="M235" i="12"/>
  <c r="L235" i="12"/>
  <c r="K235" i="12"/>
  <c r="J235" i="12"/>
  <c r="I235" i="12"/>
  <c r="H235" i="12"/>
  <c r="G235" i="12"/>
  <c r="F235" i="12"/>
  <c r="E235" i="12"/>
  <c r="D235" i="12"/>
  <c r="C235" i="12"/>
  <c r="B235" i="12"/>
  <c r="N234" i="12"/>
  <c r="M234" i="12"/>
  <c r="L234" i="12"/>
  <c r="K234" i="12"/>
  <c r="J234" i="12"/>
  <c r="I234" i="12"/>
  <c r="H234" i="12"/>
  <c r="G234" i="12"/>
  <c r="F234" i="12"/>
  <c r="E234" i="12"/>
  <c r="D234" i="12"/>
  <c r="C234" i="12"/>
  <c r="B234" i="12"/>
  <c r="N232" i="12"/>
  <c r="M232" i="12"/>
  <c r="L232" i="12"/>
  <c r="K232" i="12"/>
  <c r="J232" i="12"/>
  <c r="I232" i="12"/>
  <c r="H232" i="12"/>
  <c r="G232" i="12"/>
  <c r="F232" i="12"/>
  <c r="E232" i="12"/>
  <c r="D232" i="12"/>
  <c r="C232" i="12"/>
  <c r="B232" i="12"/>
  <c r="N231" i="12"/>
  <c r="M231" i="12"/>
  <c r="L231" i="12"/>
  <c r="K231" i="12"/>
  <c r="J231" i="12"/>
  <c r="I231" i="12"/>
  <c r="H231" i="12"/>
  <c r="G231" i="12"/>
  <c r="F231" i="12"/>
  <c r="E231" i="12"/>
  <c r="D231" i="12"/>
  <c r="C231" i="12"/>
  <c r="B231" i="12"/>
  <c r="N230" i="12"/>
  <c r="M230" i="12"/>
  <c r="L230" i="12"/>
  <c r="K230" i="12"/>
  <c r="J230" i="12"/>
  <c r="I230" i="12"/>
  <c r="H230" i="12"/>
  <c r="G230" i="12"/>
  <c r="F230" i="12"/>
  <c r="E230" i="12"/>
  <c r="D230" i="12"/>
  <c r="C230" i="12"/>
  <c r="B230" i="12"/>
  <c r="N229" i="12"/>
  <c r="M229" i="12"/>
  <c r="L229" i="12"/>
  <c r="K229" i="12"/>
  <c r="J229" i="12"/>
  <c r="I229" i="12"/>
  <c r="H229" i="12"/>
  <c r="G229" i="12"/>
  <c r="F229" i="12"/>
  <c r="E229" i="12"/>
  <c r="D229" i="12"/>
  <c r="C229" i="12"/>
  <c r="B229" i="12"/>
  <c r="N216" i="12"/>
  <c r="M216" i="12"/>
  <c r="L216" i="12"/>
  <c r="K216" i="12"/>
  <c r="J216" i="12"/>
  <c r="I216" i="12"/>
  <c r="H216" i="12"/>
  <c r="G216" i="12"/>
  <c r="F216" i="12"/>
  <c r="E216" i="12"/>
  <c r="D216" i="12"/>
  <c r="C216" i="12"/>
  <c r="B216" i="12"/>
  <c r="N215" i="12"/>
  <c r="M215" i="12"/>
  <c r="L215" i="12"/>
  <c r="K215" i="12"/>
  <c r="J215" i="12"/>
  <c r="I215" i="12"/>
  <c r="H215" i="12"/>
  <c r="G215" i="12"/>
  <c r="F215" i="12"/>
  <c r="E215" i="12"/>
  <c r="D215" i="12"/>
  <c r="C215" i="12"/>
  <c r="B215" i="12"/>
  <c r="N214" i="12"/>
  <c r="M214" i="12"/>
  <c r="L214" i="12"/>
  <c r="K214" i="12"/>
  <c r="J214" i="12"/>
  <c r="I214" i="12"/>
  <c r="H214" i="12"/>
  <c r="G214" i="12"/>
  <c r="F214" i="12"/>
  <c r="E214" i="12"/>
  <c r="D214" i="12"/>
  <c r="C214" i="12"/>
  <c r="B214" i="12"/>
  <c r="N213" i="12"/>
  <c r="M213" i="12"/>
  <c r="L213" i="12"/>
  <c r="K213" i="12"/>
  <c r="J213" i="12"/>
  <c r="I213" i="12"/>
  <c r="H213" i="12"/>
  <c r="G213" i="12"/>
  <c r="F213" i="12"/>
  <c r="E213" i="12"/>
  <c r="D213" i="12"/>
  <c r="C213" i="12"/>
  <c r="B213" i="12"/>
  <c r="N211" i="12"/>
  <c r="M211" i="12"/>
  <c r="L211" i="12"/>
  <c r="K211" i="12"/>
  <c r="J211" i="12"/>
  <c r="I211" i="12"/>
  <c r="H211" i="12"/>
  <c r="G211" i="12"/>
  <c r="F211" i="12"/>
  <c r="E211" i="12"/>
  <c r="D211" i="12"/>
  <c r="C211" i="12"/>
  <c r="B211" i="12"/>
  <c r="N210" i="12"/>
  <c r="M210" i="12"/>
  <c r="L210" i="12"/>
  <c r="K210" i="12"/>
  <c r="J210" i="12"/>
  <c r="I210" i="12"/>
  <c r="H210" i="12"/>
  <c r="G210" i="12"/>
  <c r="F210" i="12"/>
  <c r="E210" i="12"/>
  <c r="D210" i="12"/>
  <c r="C210" i="12"/>
  <c r="B210" i="12"/>
  <c r="N209" i="12"/>
  <c r="M209" i="12"/>
  <c r="L209" i="12"/>
  <c r="K209" i="12"/>
  <c r="J209" i="12"/>
  <c r="I209" i="12"/>
  <c r="H209" i="12"/>
  <c r="G209" i="12"/>
  <c r="F209" i="12"/>
  <c r="E209" i="12"/>
  <c r="D209" i="12"/>
  <c r="C209" i="12"/>
  <c r="B209" i="12"/>
  <c r="N208" i="12"/>
  <c r="M208" i="12"/>
  <c r="L208" i="12"/>
  <c r="K208" i="12"/>
  <c r="J208" i="12"/>
  <c r="I208" i="12"/>
  <c r="H208" i="12"/>
  <c r="G208" i="12"/>
  <c r="F208" i="12"/>
  <c r="E208" i="12"/>
  <c r="D208" i="12"/>
  <c r="C208" i="12"/>
  <c r="B208" i="12"/>
  <c r="N206" i="12"/>
  <c r="M206" i="12"/>
  <c r="L206" i="12"/>
  <c r="K206" i="12"/>
  <c r="J206" i="12"/>
  <c r="I206" i="12"/>
  <c r="H206" i="12"/>
  <c r="G206" i="12"/>
  <c r="F206" i="12"/>
  <c r="E206" i="12"/>
  <c r="D206" i="12"/>
  <c r="C206" i="12"/>
  <c r="B206" i="12"/>
  <c r="N205" i="12"/>
  <c r="M205" i="12"/>
  <c r="L205" i="12"/>
  <c r="K205" i="12"/>
  <c r="J205" i="12"/>
  <c r="I205" i="12"/>
  <c r="H205" i="12"/>
  <c r="G205" i="12"/>
  <c r="F205" i="12"/>
  <c r="E205" i="12"/>
  <c r="D205" i="12"/>
  <c r="C205" i="12"/>
  <c r="B205" i="12"/>
  <c r="N204" i="12"/>
  <c r="M204" i="12"/>
  <c r="L204" i="12"/>
  <c r="K204" i="12"/>
  <c r="J204" i="12"/>
  <c r="I204" i="12"/>
  <c r="H204" i="12"/>
  <c r="G204" i="12"/>
  <c r="F204" i="12"/>
  <c r="E204" i="12"/>
  <c r="D204" i="12"/>
  <c r="C204" i="12"/>
  <c r="B204" i="12"/>
  <c r="N203" i="12"/>
  <c r="M203" i="12"/>
  <c r="L203" i="12"/>
  <c r="K203" i="12"/>
  <c r="J203" i="12"/>
  <c r="I203" i="12"/>
  <c r="H203" i="12"/>
  <c r="G203" i="12"/>
  <c r="F203" i="12"/>
  <c r="E203" i="12"/>
  <c r="D203" i="12"/>
  <c r="C203" i="12"/>
  <c r="B203" i="12"/>
  <c r="N201" i="12"/>
  <c r="M201" i="12"/>
  <c r="L201" i="12"/>
  <c r="K201" i="12"/>
  <c r="J201" i="12"/>
  <c r="I201" i="12"/>
  <c r="H201" i="12"/>
  <c r="G201" i="12"/>
  <c r="F201" i="12"/>
  <c r="E201" i="12"/>
  <c r="D201" i="12"/>
  <c r="C201" i="12"/>
  <c r="B201" i="12"/>
  <c r="N200" i="12"/>
  <c r="M200" i="12"/>
  <c r="L200" i="12"/>
  <c r="K200" i="12"/>
  <c r="J200" i="12"/>
  <c r="I200" i="12"/>
  <c r="H200" i="12"/>
  <c r="G200" i="12"/>
  <c r="F200" i="12"/>
  <c r="E200" i="12"/>
  <c r="D200" i="12"/>
  <c r="C200" i="12"/>
  <c r="B200" i="12"/>
  <c r="N199" i="12"/>
  <c r="M199" i="12"/>
  <c r="L199" i="12"/>
  <c r="K199" i="12"/>
  <c r="J199" i="12"/>
  <c r="I199" i="12"/>
  <c r="H199" i="12"/>
  <c r="G199" i="12"/>
  <c r="F199" i="12"/>
  <c r="E199" i="12"/>
  <c r="D199" i="12"/>
  <c r="C199" i="12"/>
  <c r="B199" i="12"/>
  <c r="N198" i="12"/>
  <c r="M198" i="12"/>
  <c r="L198" i="12"/>
  <c r="K198" i="12"/>
  <c r="J198" i="12"/>
  <c r="I198" i="12"/>
  <c r="H198" i="12"/>
  <c r="G198" i="12"/>
  <c r="F198" i="12"/>
  <c r="E198" i="12"/>
  <c r="D198" i="12"/>
  <c r="C198" i="12"/>
  <c r="B198" i="12"/>
  <c r="N185" i="12"/>
  <c r="M185" i="12"/>
  <c r="L185" i="12"/>
  <c r="K185" i="12"/>
  <c r="J185" i="12"/>
  <c r="I185" i="12"/>
  <c r="H185" i="12"/>
  <c r="G185" i="12"/>
  <c r="F185" i="12"/>
  <c r="E185" i="12"/>
  <c r="D185" i="12"/>
  <c r="C185" i="12"/>
  <c r="B185" i="12"/>
  <c r="N184" i="12"/>
  <c r="M184" i="12"/>
  <c r="L184" i="12"/>
  <c r="K184" i="12"/>
  <c r="J184" i="12"/>
  <c r="I184" i="12"/>
  <c r="H184" i="12"/>
  <c r="G184" i="12"/>
  <c r="F184" i="12"/>
  <c r="E184" i="12"/>
  <c r="D184" i="12"/>
  <c r="C184" i="12"/>
  <c r="B184" i="12"/>
  <c r="N183" i="12"/>
  <c r="M183" i="12"/>
  <c r="L183" i="12"/>
  <c r="K183" i="12"/>
  <c r="J183" i="12"/>
  <c r="I183" i="12"/>
  <c r="H183" i="12"/>
  <c r="G183" i="12"/>
  <c r="F183" i="12"/>
  <c r="E183" i="12"/>
  <c r="D183" i="12"/>
  <c r="C183" i="12"/>
  <c r="B183" i="12"/>
  <c r="N182" i="12"/>
  <c r="M182" i="12"/>
  <c r="L182" i="12"/>
  <c r="K182" i="12"/>
  <c r="J182" i="12"/>
  <c r="I182" i="12"/>
  <c r="H182" i="12"/>
  <c r="G182" i="12"/>
  <c r="F182" i="12"/>
  <c r="E182" i="12"/>
  <c r="D182" i="12"/>
  <c r="C182" i="12"/>
  <c r="B182" i="12"/>
  <c r="N180" i="12"/>
  <c r="M180" i="12"/>
  <c r="L180" i="12"/>
  <c r="K180" i="12"/>
  <c r="J180" i="12"/>
  <c r="I180" i="12"/>
  <c r="H180" i="12"/>
  <c r="G180" i="12"/>
  <c r="F180" i="12"/>
  <c r="E180" i="12"/>
  <c r="D180" i="12"/>
  <c r="C180" i="12"/>
  <c r="B180" i="12"/>
  <c r="N179" i="12"/>
  <c r="M179" i="12"/>
  <c r="L179" i="12"/>
  <c r="K179" i="12"/>
  <c r="J179" i="12"/>
  <c r="I179" i="12"/>
  <c r="H179" i="12"/>
  <c r="G179" i="12"/>
  <c r="F179" i="12"/>
  <c r="E179" i="12"/>
  <c r="D179" i="12"/>
  <c r="C179" i="12"/>
  <c r="B179" i="12"/>
  <c r="N178" i="12"/>
  <c r="M178" i="12"/>
  <c r="L178" i="12"/>
  <c r="K178" i="12"/>
  <c r="J178" i="12"/>
  <c r="I178" i="12"/>
  <c r="H178" i="12"/>
  <c r="G178" i="12"/>
  <c r="F178" i="12"/>
  <c r="E178" i="12"/>
  <c r="D178" i="12"/>
  <c r="C178" i="12"/>
  <c r="B178" i="12"/>
  <c r="N177" i="12"/>
  <c r="M177" i="12"/>
  <c r="L177" i="12"/>
  <c r="K177" i="12"/>
  <c r="J177" i="12"/>
  <c r="I177" i="12"/>
  <c r="H177" i="12"/>
  <c r="G177" i="12"/>
  <c r="F177" i="12"/>
  <c r="E177" i="12"/>
  <c r="D177" i="12"/>
  <c r="C177" i="12"/>
  <c r="B177" i="12"/>
  <c r="N175" i="12"/>
  <c r="M175" i="12"/>
  <c r="L175" i="12"/>
  <c r="K175" i="12"/>
  <c r="J175" i="12"/>
  <c r="I175" i="12"/>
  <c r="H175" i="12"/>
  <c r="G175" i="12"/>
  <c r="F175" i="12"/>
  <c r="E175" i="12"/>
  <c r="D175" i="12"/>
  <c r="C175" i="12"/>
  <c r="B175" i="12"/>
  <c r="N174" i="12"/>
  <c r="M174" i="12"/>
  <c r="L174" i="12"/>
  <c r="K174" i="12"/>
  <c r="J174" i="12"/>
  <c r="I174" i="12"/>
  <c r="H174" i="12"/>
  <c r="G174" i="12"/>
  <c r="F174" i="12"/>
  <c r="E174" i="12"/>
  <c r="D174" i="12"/>
  <c r="C174" i="12"/>
  <c r="B174" i="12"/>
  <c r="N173" i="12"/>
  <c r="M173" i="12"/>
  <c r="L173" i="12"/>
  <c r="K173" i="12"/>
  <c r="J173" i="12"/>
  <c r="I173" i="12"/>
  <c r="H173" i="12"/>
  <c r="G173" i="12"/>
  <c r="F173" i="12"/>
  <c r="E173" i="12"/>
  <c r="D173" i="12"/>
  <c r="C173" i="12"/>
  <c r="B173" i="12"/>
  <c r="N172" i="12"/>
  <c r="M172" i="12"/>
  <c r="L172" i="12"/>
  <c r="K172" i="12"/>
  <c r="J172" i="12"/>
  <c r="I172" i="12"/>
  <c r="H172" i="12"/>
  <c r="G172" i="12"/>
  <c r="F172" i="12"/>
  <c r="E172" i="12"/>
  <c r="D172" i="12"/>
  <c r="C172" i="12"/>
  <c r="B172" i="12"/>
  <c r="N170" i="12"/>
  <c r="M170" i="12"/>
  <c r="L170" i="12"/>
  <c r="K170" i="12"/>
  <c r="J170" i="12"/>
  <c r="I170" i="12"/>
  <c r="H170" i="12"/>
  <c r="G170" i="12"/>
  <c r="F170" i="12"/>
  <c r="E170" i="12"/>
  <c r="D170" i="12"/>
  <c r="C170" i="12"/>
  <c r="B170" i="12"/>
  <c r="N169" i="12"/>
  <c r="M169" i="12"/>
  <c r="L169" i="12"/>
  <c r="K169" i="12"/>
  <c r="J169" i="12"/>
  <c r="I169" i="12"/>
  <c r="H169" i="12"/>
  <c r="G169" i="12"/>
  <c r="F169" i="12"/>
  <c r="E169" i="12"/>
  <c r="D169" i="12"/>
  <c r="C169" i="12"/>
  <c r="B169" i="12"/>
  <c r="N168" i="12"/>
  <c r="M168" i="12"/>
  <c r="L168" i="12"/>
  <c r="K168" i="12"/>
  <c r="J168" i="12"/>
  <c r="I168" i="12"/>
  <c r="H168" i="12"/>
  <c r="G168" i="12"/>
  <c r="F168" i="12"/>
  <c r="E168" i="12"/>
  <c r="D168" i="12"/>
  <c r="C168" i="12"/>
  <c r="B168" i="12"/>
  <c r="N167" i="12"/>
  <c r="M167" i="12"/>
  <c r="L167" i="12"/>
  <c r="K167" i="12"/>
  <c r="J167" i="12"/>
  <c r="I167" i="12"/>
  <c r="H167" i="12"/>
  <c r="G167" i="12"/>
  <c r="F167" i="12"/>
  <c r="E167" i="12"/>
  <c r="D167" i="12"/>
  <c r="C167" i="12"/>
  <c r="B167" i="12"/>
  <c r="N154" i="12"/>
  <c r="M154" i="12"/>
  <c r="L154" i="12"/>
  <c r="K154" i="12"/>
  <c r="J154" i="12"/>
  <c r="I154" i="12"/>
  <c r="H154" i="12"/>
  <c r="G154" i="12"/>
  <c r="F154" i="12"/>
  <c r="E154" i="12"/>
  <c r="D154" i="12"/>
  <c r="C154" i="12"/>
  <c r="B154" i="12"/>
  <c r="N153" i="12"/>
  <c r="M153" i="12"/>
  <c r="L153" i="12"/>
  <c r="K153" i="12"/>
  <c r="J153" i="12"/>
  <c r="I153" i="12"/>
  <c r="H153" i="12"/>
  <c r="G153" i="12"/>
  <c r="F153" i="12"/>
  <c r="E153" i="12"/>
  <c r="D153" i="12"/>
  <c r="C153" i="12"/>
  <c r="B153" i="12"/>
  <c r="N152" i="12"/>
  <c r="M152" i="12"/>
  <c r="L152" i="12"/>
  <c r="K152" i="12"/>
  <c r="J152" i="12"/>
  <c r="I152" i="12"/>
  <c r="H152" i="12"/>
  <c r="G152" i="12"/>
  <c r="F152" i="12"/>
  <c r="E152" i="12"/>
  <c r="D152" i="12"/>
  <c r="C152" i="12"/>
  <c r="B152" i="12"/>
  <c r="N151" i="12"/>
  <c r="M151" i="12"/>
  <c r="L151" i="12"/>
  <c r="K151" i="12"/>
  <c r="J151" i="12"/>
  <c r="I151" i="12"/>
  <c r="H151" i="12"/>
  <c r="G151" i="12"/>
  <c r="F151" i="12"/>
  <c r="E151" i="12"/>
  <c r="D151" i="12"/>
  <c r="C151" i="12"/>
  <c r="B151" i="12"/>
  <c r="N149" i="12"/>
  <c r="M149" i="12"/>
  <c r="L149" i="12"/>
  <c r="K149" i="12"/>
  <c r="J149" i="12"/>
  <c r="I149" i="12"/>
  <c r="H149" i="12"/>
  <c r="G149" i="12"/>
  <c r="F149" i="12"/>
  <c r="E149" i="12"/>
  <c r="D149" i="12"/>
  <c r="C149" i="12"/>
  <c r="B149" i="12"/>
  <c r="N148" i="12"/>
  <c r="M148" i="12"/>
  <c r="L148" i="12"/>
  <c r="K148" i="12"/>
  <c r="J148" i="12"/>
  <c r="I148" i="12"/>
  <c r="H148" i="12"/>
  <c r="G148" i="12"/>
  <c r="F148" i="12"/>
  <c r="E148" i="12"/>
  <c r="D148" i="12"/>
  <c r="C148" i="12"/>
  <c r="B148" i="12"/>
  <c r="N147" i="12"/>
  <c r="M147" i="12"/>
  <c r="L147" i="12"/>
  <c r="K147" i="12"/>
  <c r="J147" i="12"/>
  <c r="I147" i="12"/>
  <c r="H147" i="12"/>
  <c r="G147" i="12"/>
  <c r="F147" i="12"/>
  <c r="E147" i="12"/>
  <c r="D147" i="12"/>
  <c r="C147" i="12"/>
  <c r="B147" i="12"/>
  <c r="N146" i="12"/>
  <c r="M146" i="12"/>
  <c r="L146" i="12"/>
  <c r="K146" i="12"/>
  <c r="J146" i="12"/>
  <c r="I146" i="12"/>
  <c r="H146" i="12"/>
  <c r="G146" i="12"/>
  <c r="F146" i="12"/>
  <c r="E146" i="12"/>
  <c r="D146" i="12"/>
  <c r="C146" i="12"/>
  <c r="B146" i="12"/>
  <c r="N144" i="12"/>
  <c r="M144" i="12"/>
  <c r="L144" i="12"/>
  <c r="K144" i="12"/>
  <c r="J144" i="12"/>
  <c r="I144" i="12"/>
  <c r="H144" i="12"/>
  <c r="G144" i="12"/>
  <c r="F144" i="12"/>
  <c r="E144" i="12"/>
  <c r="D144" i="12"/>
  <c r="C144" i="12"/>
  <c r="B144" i="12"/>
  <c r="N143" i="12"/>
  <c r="M143" i="12"/>
  <c r="L143" i="12"/>
  <c r="K143" i="12"/>
  <c r="J143" i="12"/>
  <c r="I143" i="12"/>
  <c r="H143" i="12"/>
  <c r="G143" i="12"/>
  <c r="F143" i="12"/>
  <c r="E143" i="12"/>
  <c r="D143" i="12"/>
  <c r="C143" i="12"/>
  <c r="B143" i="12"/>
  <c r="N142" i="12"/>
  <c r="M142" i="12"/>
  <c r="L142" i="12"/>
  <c r="K142" i="12"/>
  <c r="J142" i="12"/>
  <c r="I142" i="12"/>
  <c r="H142" i="12"/>
  <c r="G142" i="12"/>
  <c r="F142" i="12"/>
  <c r="E142" i="12"/>
  <c r="D142" i="12"/>
  <c r="C142" i="12"/>
  <c r="B142" i="12"/>
  <c r="N141" i="12"/>
  <c r="M141" i="12"/>
  <c r="L141" i="12"/>
  <c r="K141" i="12"/>
  <c r="J141" i="12"/>
  <c r="I141" i="12"/>
  <c r="H141" i="12"/>
  <c r="G141" i="12"/>
  <c r="F141" i="12"/>
  <c r="E141" i="12"/>
  <c r="D141" i="12"/>
  <c r="C141" i="12"/>
  <c r="B141" i="12"/>
  <c r="N139" i="12"/>
  <c r="M139" i="12"/>
  <c r="L139" i="12"/>
  <c r="K139" i="12"/>
  <c r="J139" i="12"/>
  <c r="I139" i="12"/>
  <c r="H139" i="12"/>
  <c r="G139" i="12"/>
  <c r="F139" i="12"/>
  <c r="E139" i="12"/>
  <c r="D139" i="12"/>
  <c r="C139" i="12"/>
  <c r="B139" i="12"/>
  <c r="N138" i="12"/>
  <c r="M138" i="12"/>
  <c r="L138" i="12"/>
  <c r="K138" i="12"/>
  <c r="J138" i="12"/>
  <c r="I138" i="12"/>
  <c r="H138" i="12"/>
  <c r="G138" i="12"/>
  <c r="F138" i="12"/>
  <c r="E138" i="12"/>
  <c r="D138" i="12"/>
  <c r="C138" i="12"/>
  <c r="B138" i="12"/>
  <c r="N137" i="12"/>
  <c r="M137" i="12"/>
  <c r="L137" i="12"/>
  <c r="K137" i="12"/>
  <c r="J137" i="12"/>
  <c r="I137" i="12"/>
  <c r="H137" i="12"/>
  <c r="G137" i="12"/>
  <c r="F137" i="12"/>
  <c r="E137" i="12"/>
  <c r="D137" i="12"/>
  <c r="C137" i="12"/>
  <c r="B137" i="12"/>
  <c r="N136" i="12"/>
  <c r="M136" i="12"/>
  <c r="L136" i="12"/>
  <c r="K136" i="12"/>
  <c r="J136" i="12"/>
  <c r="I136" i="12"/>
  <c r="H136" i="12"/>
  <c r="G136" i="12"/>
  <c r="F136" i="12"/>
  <c r="E136" i="12"/>
  <c r="D136" i="12"/>
  <c r="C136" i="12"/>
  <c r="B136" i="12"/>
  <c r="N123" i="12"/>
  <c r="M123" i="12"/>
  <c r="L123" i="12"/>
  <c r="K123" i="12"/>
  <c r="J123" i="12"/>
  <c r="I123" i="12"/>
  <c r="H123" i="12"/>
  <c r="G123" i="12"/>
  <c r="F123" i="12"/>
  <c r="E123" i="12"/>
  <c r="D123" i="12"/>
  <c r="C123" i="12"/>
  <c r="B123" i="12"/>
  <c r="N122" i="12"/>
  <c r="M122" i="12"/>
  <c r="L122" i="12"/>
  <c r="K122" i="12"/>
  <c r="J122" i="12"/>
  <c r="I122" i="12"/>
  <c r="H122" i="12"/>
  <c r="G122" i="12"/>
  <c r="F122" i="12"/>
  <c r="E122" i="12"/>
  <c r="D122" i="12"/>
  <c r="C122" i="12"/>
  <c r="B122" i="12"/>
  <c r="N121" i="12"/>
  <c r="M121" i="12"/>
  <c r="L121" i="12"/>
  <c r="K121" i="12"/>
  <c r="J121" i="12"/>
  <c r="I121" i="12"/>
  <c r="H121" i="12"/>
  <c r="G121" i="12"/>
  <c r="F121" i="12"/>
  <c r="E121" i="12"/>
  <c r="D121" i="12"/>
  <c r="C121" i="12"/>
  <c r="B121" i="12"/>
  <c r="N120" i="12"/>
  <c r="M120" i="12"/>
  <c r="L120" i="12"/>
  <c r="K120" i="12"/>
  <c r="J120" i="12"/>
  <c r="I120" i="12"/>
  <c r="H120" i="12"/>
  <c r="G120" i="12"/>
  <c r="F120" i="12"/>
  <c r="E120" i="12"/>
  <c r="D120" i="12"/>
  <c r="C120" i="12"/>
  <c r="B120" i="12"/>
  <c r="N118" i="12"/>
  <c r="M118" i="12"/>
  <c r="L118" i="12"/>
  <c r="K118" i="12"/>
  <c r="J118" i="12"/>
  <c r="I118" i="12"/>
  <c r="H118" i="12"/>
  <c r="G118" i="12"/>
  <c r="F118" i="12"/>
  <c r="E118" i="12"/>
  <c r="D118" i="12"/>
  <c r="C118" i="12"/>
  <c r="B118" i="12"/>
  <c r="N117" i="12"/>
  <c r="M117" i="12"/>
  <c r="L117" i="12"/>
  <c r="K117" i="12"/>
  <c r="J117" i="12"/>
  <c r="I117" i="12"/>
  <c r="H117" i="12"/>
  <c r="G117" i="12"/>
  <c r="F117" i="12"/>
  <c r="E117" i="12"/>
  <c r="D117" i="12"/>
  <c r="C117" i="12"/>
  <c r="B117" i="12"/>
  <c r="N116" i="12"/>
  <c r="M116" i="12"/>
  <c r="L116" i="12"/>
  <c r="K116" i="12"/>
  <c r="J116" i="12"/>
  <c r="I116" i="12"/>
  <c r="H116" i="12"/>
  <c r="G116" i="12"/>
  <c r="F116" i="12"/>
  <c r="E116" i="12"/>
  <c r="D116" i="12"/>
  <c r="C116" i="12"/>
  <c r="B116" i="12"/>
  <c r="N115" i="12"/>
  <c r="M115" i="12"/>
  <c r="L115" i="12"/>
  <c r="K115" i="12"/>
  <c r="J115" i="12"/>
  <c r="I115" i="12"/>
  <c r="H115" i="12"/>
  <c r="G115" i="12"/>
  <c r="F115" i="12"/>
  <c r="E115" i="12"/>
  <c r="D115" i="12"/>
  <c r="C115" i="12"/>
  <c r="B115" i="12"/>
  <c r="N113" i="12"/>
  <c r="M113" i="12"/>
  <c r="L113" i="12"/>
  <c r="K113" i="12"/>
  <c r="J113" i="12"/>
  <c r="I113" i="12"/>
  <c r="H113" i="12"/>
  <c r="G113" i="12"/>
  <c r="F113" i="12"/>
  <c r="E113" i="12"/>
  <c r="D113" i="12"/>
  <c r="C113" i="12"/>
  <c r="B113" i="12"/>
  <c r="N112" i="12"/>
  <c r="M112" i="12"/>
  <c r="L112" i="12"/>
  <c r="K112" i="12"/>
  <c r="J112" i="12"/>
  <c r="I112" i="12"/>
  <c r="H112" i="12"/>
  <c r="G112" i="12"/>
  <c r="F112" i="12"/>
  <c r="E112" i="12"/>
  <c r="D112" i="12"/>
  <c r="C112" i="12"/>
  <c r="B112" i="12"/>
  <c r="N111" i="12"/>
  <c r="M111" i="12"/>
  <c r="L111" i="12"/>
  <c r="K111" i="12"/>
  <c r="J111" i="12"/>
  <c r="I111" i="12"/>
  <c r="H111" i="12"/>
  <c r="G111" i="12"/>
  <c r="F111" i="12"/>
  <c r="E111" i="12"/>
  <c r="D111" i="12"/>
  <c r="C111" i="12"/>
  <c r="B111" i="12"/>
  <c r="N110" i="12"/>
  <c r="M110" i="12"/>
  <c r="L110" i="12"/>
  <c r="K110" i="12"/>
  <c r="J110" i="12"/>
  <c r="I110" i="12"/>
  <c r="H110" i="12"/>
  <c r="G110" i="12"/>
  <c r="F110" i="12"/>
  <c r="E110" i="12"/>
  <c r="D110" i="12"/>
  <c r="C110" i="12"/>
  <c r="B110" i="12"/>
  <c r="N108" i="12"/>
  <c r="M108" i="12"/>
  <c r="L108" i="12"/>
  <c r="K108" i="12"/>
  <c r="J108" i="12"/>
  <c r="I108" i="12"/>
  <c r="H108" i="12"/>
  <c r="G108" i="12"/>
  <c r="F108" i="12"/>
  <c r="E108" i="12"/>
  <c r="D108" i="12"/>
  <c r="C108" i="12"/>
  <c r="B108" i="12"/>
  <c r="N107" i="12"/>
  <c r="M107" i="12"/>
  <c r="L107" i="12"/>
  <c r="K107" i="12"/>
  <c r="J107" i="12"/>
  <c r="I107" i="12"/>
  <c r="H107" i="12"/>
  <c r="G107" i="12"/>
  <c r="F107" i="12"/>
  <c r="E107" i="12"/>
  <c r="D107" i="12"/>
  <c r="C107" i="12"/>
  <c r="B107" i="12"/>
  <c r="N106" i="12"/>
  <c r="M106" i="12"/>
  <c r="L106" i="12"/>
  <c r="K106" i="12"/>
  <c r="J106" i="12"/>
  <c r="I106" i="12"/>
  <c r="H106" i="12"/>
  <c r="G106" i="12"/>
  <c r="F106" i="12"/>
  <c r="E106" i="12"/>
  <c r="D106" i="12"/>
  <c r="C106" i="12"/>
  <c r="B106" i="12"/>
  <c r="N105" i="12"/>
  <c r="M105" i="12"/>
  <c r="L105" i="12"/>
  <c r="K105" i="12"/>
  <c r="J105" i="12"/>
  <c r="I105" i="12"/>
  <c r="H105" i="12"/>
  <c r="G105" i="12"/>
  <c r="F105" i="12"/>
  <c r="E105" i="12"/>
  <c r="D105" i="12"/>
  <c r="C105" i="12"/>
  <c r="B105" i="12"/>
  <c r="N92" i="12"/>
  <c r="M92" i="12"/>
  <c r="L92" i="12"/>
  <c r="K92" i="12"/>
  <c r="J92" i="12"/>
  <c r="I92" i="12"/>
  <c r="H92" i="12"/>
  <c r="G92" i="12"/>
  <c r="F92" i="12"/>
  <c r="E92" i="12"/>
  <c r="D92" i="12"/>
  <c r="C92" i="12"/>
  <c r="B92" i="12"/>
  <c r="N91" i="12"/>
  <c r="M91" i="12"/>
  <c r="L91" i="12"/>
  <c r="K91" i="12"/>
  <c r="J91" i="12"/>
  <c r="I91" i="12"/>
  <c r="H91" i="12"/>
  <c r="G91" i="12"/>
  <c r="F91" i="12"/>
  <c r="E91" i="12"/>
  <c r="D91" i="12"/>
  <c r="C91" i="12"/>
  <c r="B91" i="12"/>
  <c r="N90" i="12"/>
  <c r="M90" i="12"/>
  <c r="L90" i="12"/>
  <c r="K90" i="12"/>
  <c r="J90" i="12"/>
  <c r="I90" i="12"/>
  <c r="H90" i="12"/>
  <c r="G90" i="12"/>
  <c r="F90" i="12"/>
  <c r="E90" i="12"/>
  <c r="D90" i="12"/>
  <c r="C90" i="12"/>
  <c r="B90" i="12"/>
  <c r="N89" i="12"/>
  <c r="M89" i="12"/>
  <c r="L89" i="12"/>
  <c r="K89" i="12"/>
  <c r="J89" i="12"/>
  <c r="I89" i="12"/>
  <c r="H89" i="12"/>
  <c r="G89" i="12"/>
  <c r="F89" i="12"/>
  <c r="E89" i="12"/>
  <c r="D89" i="12"/>
  <c r="C89" i="12"/>
  <c r="B89" i="12"/>
  <c r="N87" i="12"/>
  <c r="M87" i="12"/>
  <c r="L87" i="12"/>
  <c r="K87" i="12"/>
  <c r="J87" i="12"/>
  <c r="I87" i="12"/>
  <c r="H87" i="12"/>
  <c r="G87" i="12"/>
  <c r="F87" i="12"/>
  <c r="E87" i="12"/>
  <c r="D87" i="12"/>
  <c r="C87" i="12"/>
  <c r="B87" i="12"/>
  <c r="N86" i="12"/>
  <c r="M86" i="12"/>
  <c r="L86" i="12"/>
  <c r="K86" i="12"/>
  <c r="J86" i="12"/>
  <c r="I86" i="12"/>
  <c r="H86" i="12"/>
  <c r="G86" i="12"/>
  <c r="F86" i="12"/>
  <c r="E86" i="12"/>
  <c r="D86" i="12"/>
  <c r="C86" i="12"/>
  <c r="B86" i="12"/>
  <c r="N85" i="12"/>
  <c r="M85" i="12"/>
  <c r="L85" i="12"/>
  <c r="K85" i="12"/>
  <c r="J85" i="12"/>
  <c r="I85" i="12"/>
  <c r="H85" i="12"/>
  <c r="G85" i="12"/>
  <c r="F85" i="12"/>
  <c r="E85" i="12"/>
  <c r="D85" i="12"/>
  <c r="C85" i="12"/>
  <c r="B85" i="12"/>
  <c r="N84" i="12"/>
  <c r="M84" i="12"/>
  <c r="L84" i="12"/>
  <c r="K84" i="12"/>
  <c r="J84" i="12"/>
  <c r="I84" i="12"/>
  <c r="H84" i="12"/>
  <c r="G84" i="12"/>
  <c r="F84" i="12"/>
  <c r="E84" i="12"/>
  <c r="D84" i="12"/>
  <c r="C84" i="12"/>
  <c r="B84" i="12"/>
  <c r="N82" i="12"/>
  <c r="M82" i="12"/>
  <c r="L82" i="12"/>
  <c r="K82" i="12"/>
  <c r="J82" i="12"/>
  <c r="I82" i="12"/>
  <c r="H82" i="12"/>
  <c r="G82" i="12"/>
  <c r="F82" i="12"/>
  <c r="E82" i="12"/>
  <c r="D82" i="12"/>
  <c r="C82" i="12"/>
  <c r="B82" i="12"/>
  <c r="N81" i="12"/>
  <c r="M81" i="12"/>
  <c r="L81" i="12"/>
  <c r="K81" i="12"/>
  <c r="J81" i="12"/>
  <c r="I81" i="12"/>
  <c r="H81" i="12"/>
  <c r="G81" i="12"/>
  <c r="F81" i="12"/>
  <c r="E81" i="12"/>
  <c r="D81" i="12"/>
  <c r="C81" i="12"/>
  <c r="B81" i="12"/>
  <c r="N80" i="12"/>
  <c r="M80" i="12"/>
  <c r="L80" i="12"/>
  <c r="K80" i="12"/>
  <c r="J80" i="12"/>
  <c r="I80" i="12"/>
  <c r="H80" i="12"/>
  <c r="G80" i="12"/>
  <c r="F80" i="12"/>
  <c r="E80" i="12"/>
  <c r="D80" i="12"/>
  <c r="C80" i="12"/>
  <c r="B80" i="12"/>
  <c r="N79" i="12"/>
  <c r="M79" i="12"/>
  <c r="L79" i="12"/>
  <c r="K79" i="12"/>
  <c r="J79" i="12"/>
  <c r="I79" i="12"/>
  <c r="H79" i="12"/>
  <c r="G79" i="12"/>
  <c r="F79" i="12"/>
  <c r="E79" i="12"/>
  <c r="D79" i="12"/>
  <c r="C79" i="12"/>
  <c r="B79" i="12"/>
  <c r="N77" i="12"/>
  <c r="M77" i="12"/>
  <c r="L77" i="12"/>
  <c r="K77" i="12"/>
  <c r="J77" i="12"/>
  <c r="I77" i="12"/>
  <c r="H77" i="12"/>
  <c r="G77" i="12"/>
  <c r="F77" i="12"/>
  <c r="E77" i="12"/>
  <c r="D77" i="12"/>
  <c r="C77" i="12"/>
  <c r="B77" i="12"/>
  <c r="N76" i="12"/>
  <c r="M76" i="12"/>
  <c r="L76" i="12"/>
  <c r="K76" i="12"/>
  <c r="J76" i="12"/>
  <c r="I76" i="12"/>
  <c r="H76" i="12"/>
  <c r="G76" i="12"/>
  <c r="F76" i="12"/>
  <c r="E76" i="12"/>
  <c r="D76" i="12"/>
  <c r="C76" i="12"/>
  <c r="B76" i="12"/>
  <c r="N75" i="12"/>
  <c r="M75" i="12"/>
  <c r="L75" i="12"/>
  <c r="K75" i="12"/>
  <c r="J75" i="12"/>
  <c r="I75" i="12"/>
  <c r="H75" i="12"/>
  <c r="G75" i="12"/>
  <c r="F75" i="12"/>
  <c r="E75" i="12"/>
  <c r="D75" i="12"/>
  <c r="C75" i="12"/>
  <c r="B75" i="12"/>
  <c r="N74" i="12"/>
  <c r="M74" i="12"/>
  <c r="L74" i="12"/>
  <c r="K74" i="12"/>
  <c r="J74" i="12"/>
  <c r="I74" i="12"/>
  <c r="H74" i="12"/>
  <c r="G74" i="12"/>
  <c r="F74" i="12"/>
  <c r="E74" i="12"/>
  <c r="D74" i="12"/>
  <c r="C74" i="12"/>
  <c r="B74" i="12"/>
  <c r="N60" i="12"/>
  <c r="M60" i="12"/>
  <c r="L60" i="12"/>
  <c r="K60" i="12"/>
  <c r="J60" i="12"/>
  <c r="I60" i="12"/>
  <c r="H60" i="12"/>
  <c r="G60" i="12"/>
  <c r="F60" i="12"/>
  <c r="E60" i="12"/>
  <c r="D60" i="12"/>
  <c r="C60" i="12"/>
  <c r="B60" i="12"/>
  <c r="N59" i="12"/>
  <c r="M59" i="12"/>
  <c r="L59" i="12"/>
  <c r="K59" i="12"/>
  <c r="J59" i="12"/>
  <c r="I59" i="12"/>
  <c r="H59" i="12"/>
  <c r="G59" i="12"/>
  <c r="F59" i="12"/>
  <c r="E59" i="12"/>
  <c r="D59" i="12"/>
  <c r="C59" i="12"/>
  <c r="B59" i="12"/>
  <c r="N58" i="12"/>
  <c r="M58" i="12"/>
  <c r="L58" i="12"/>
  <c r="K58" i="12"/>
  <c r="J58" i="12"/>
  <c r="I58" i="12"/>
  <c r="H58" i="12"/>
  <c r="G58" i="12"/>
  <c r="F58" i="12"/>
  <c r="E58" i="12"/>
  <c r="D58" i="12"/>
  <c r="C58" i="12"/>
  <c r="B58" i="12"/>
  <c r="N57" i="12"/>
  <c r="M57" i="12"/>
  <c r="L57" i="12"/>
  <c r="K57" i="12"/>
  <c r="J57" i="12"/>
  <c r="I57" i="12"/>
  <c r="H57" i="12"/>
  <c r="G57" i="12"/>
  <c r="F57" i="12"/>
  <c r="E57" i="12"/>
  <c r="D57" i="12"/>
  <c r="C57" i="12"/>
  <c r="B57" i="12"/>
  <c r="N55" i="12"/>
  <c r="M55" i="12"/>
  <c r="L55" i="12"/>
  <c r="K55" i="12"/>
  <c r="J55" i="12"/>
  <c r="I55" i="12"/>
  <c r="H55" i="12"/>
  <c r="G55" i="12"/>
  <c r="F55" i="12"/>
  <c r="E55" i="12"/>
  <c r="D55" i="12"/>
  <c r="C55" i="12"/>
  <c r="B55" i="12"/>
  <c r="N54" i="12"/>
  <c r="M54" i="12"/>
  <c r="L54" i="12"/>
  <c r="K54" i="12"/>
  <c r="J54" i="12"/>
  <c r="I54" i="12"/>
  <c r="H54" i="12"/>
  <c r="G54" i="12"/>
  <c r="F54" i="12"/>
  <c r="E54" i="12"/>
  <c r="D54" i="12"/>
  <c r="C54" i="12"/>
  <c r="B54" i="12"/>
  <c r="N53" i="12"/>
  <c r="M53" i="12"/>
  <c r="L53" i="12"/>
  <c r="K53" i="12"/>
  <c r="J53" i="12"/>
  <c r="I53" i="12"/>
  <c r="H53" i="12"/>
  <c r="G53" i="12"/>
  <c r="F53" i="12"/>
  <c r="E53" i="12"/>
  <c r="D53" i="12"/>
  <c r="C53" i="12"/>
  <c r="B53" i="12"/>
  <c r="N52" i="12"/>
  <c r="M52" i="12"/>
  <c r="L52" i="12"/>
  <c r="K52" i="12"/>
  <c r="J52" i="12"/>
  <c r="I52" i="12"/>
  <c r="H52" i="12"/>
  <c r="G52" i="12"/>
  <c r="F52" i="12"/>
  <c r="E52" i="12"/>
  <c r="D52" i="12"/>
  <c r="C52" i="12"/>
  <c r="B52" i="12"/>
  <c r="N50" i="12"/>
  <c r="M50" i="12"/>
  <c r="L50" i="12"/>
  <c r="K50" i="12"/>
  <c r="J50" i="12"/>
  <c r="I50" i="12"/>
  <c r="H50" i="12"/>
  <c r="G50" i="12"/>
  <c r="F50" i="12"/>
  <c r="E50" i="12"/>
  <c r="D50" i="12"/>
  <c r="C50" i="12"/>
  <c r="B50" i="12"/>
  <c r="N49" i="12"/>
  <c r="M49" i="12"/>
  <c r="L49" i="12"/>
  <c r="K49" i="12"/>
  <c r="J49" i="12"/>
  <c r="I49" i="12"/>
  <c r="H49" i="12"/>
  <c r="G49" i="12"/>
  <c r="F49" i="12"/>
  <c r="E49" i="12"/>
  <c r="D49" i="12"/>
  <c r="C49" i="12"/>
  <c r="B49" i="12"/>
  <c r="N48" i="12"/>
  <c r="M48" i="12"/>
  <c r="L48" i="12"/>
  <c r="K48" i="12"/>
  <c r="J48" i="12"/>
  <c r="I48" i="12"/>
  <c r="H48" i="12"/>
  <c r="G48" i="12"/>
  <c r="F48" i="12"/>
  <c r="E48" i="12"/>
  <c r="D48" i="12"/>
  <c r="C48" i="12"/>
  <c r="B48" i="12"/>
  <c r="N47" i="12"/>
  <c r="M47" i="12"/>
  <c r="L47" i="12"/>
  <c r="K47" i="12"/>
  <c r="J47" i="12"/>
  <c r="I47" i="12"/>
  <c r="H47" i="12"/>
  <c r="G47" i="12"/>
  <c r="F47" i="12"/>
  <c r="E47" i="12"/>
  <c r="D47" i="12"/>
  <c r="C47" i="12"/>
  <c r="B47" i="12"/>
  <c r="N45" i="12"/>
  <c r="M45" i="12"/>
  <c r="L45" i="12"/>
  <c r="K45" i="12"/>
  <c r="J45" i="12"/>
  <c r="I45" i="12"/>
  <c r="H45" i="12"/>
  <c r="G45" i="12"/>
  <c r="F45" i="12"/>
  <c r="E45" i="12"/>
  <c r="D45" i="12"/>
  <c r="C45" i="12"/>
  <c r="B45" i="12"/>
  <c r="N44" i="12"/>
  <c r="M44" i="12"/>
  <c r="L44" i="12"/>
  <c r="K44" i="12"/>
  <c r="J44" i="12"/>
  <c r="I44" i="12"/>
  <c r="H44" i="12"/>
  <c r="G44" i="12"/>
  <c r="F44" i="12"/>
  <c r="E44" i="12"/>
  <c r="D44" i="12"/>
  <c r="C44" i="12"/>
  <c r="B44" i="12"/>
  <c r="N43" i="12"/>
  <c r="M43" i="12"/>
  <c r="L43" i="12"/>
  <c r="K43" i="12"/>
  <c r="J43" i="12"/>
  <c r="I43" i="12"/>
  <c r="H43" i="12"/>
  <c r="G43" i="12"/>
  <c r="F43" i="12"/>
  <c r="E43" i="12"/>
  <c r="D43" i="12"/>
  <c r="C43" i="12"/>
  <c r="B43" i="12"/>
  <c r="N42" i="12"/>
  <c r="M42" i="12"/>
  <c r="L42" i="12"/>
  <c r="K42" i="12"/>
  <c r="J42" i="12"/>
  <c r="I42" i="12"/>
  <c r="H42" i="12"/>
  <c r="G42" i="12"/>
  <c r="F42" i="12"/>
  <c r="E42" i="12"/>
  <c r="D42" i="12"/>
  <c r="C42" i="12"/>
  <c r="B42" i="12"/>
  <c r="N29" i="12"/>
  <c r="M29" i="12"/>
  <c r="L29" i="12"/>
  <c r="K29" i="12"/>
  <c r="J29" i="12"/>
  <c r="I29" i="12"/>
  <c r="H29" i="12"/>
  <c r="G29" i="12"/>
  <c r="F29" i="12"/>
  <c r="E29" i="12"/>
  <c r="D29" i="12"/>
  <c r="C29" i="12"/>
  <c r="B29" i="12"/>
  <c r="N28" i="12"/>
  <c r="M28" i="12"/>
  <c r="L28" i="12"/>
  <c r="K28" i="12"/>
  <c r="J28" i="12"/>
  <c r="I28" i="12"/>
  <c r="H28" i="12"/>
  <c r="G28" i="12"/>
  <c r="F28" i="12"/>
  <c r="E28" i="12"/>
  <c r="D28" i="12"/>
  <c r="C28" i="12"/>
  <c r="B28" i="12"/>
  <c r="N27" i="12"/>
  <c r="M27" i="12"/>
  <c r="L27" i="12"/>
  <c r="K27" i="12"/>
  <c r="J27" i="12"/>
  <c r="I27" i="12"/>
  <c r="H27" i="12"/>
  <c r="G27" i="12"/>
  <c r="F27" i="12"/>
  <c r="E27" i="12"/>
  <c r="D27" i="12"/>
  <c r="C27" i="12"/>
  <c r="B27" i="12"/>
  <c r="AD549" i="8"/>
  <c r="AC549" i="8"/>
  <c r="AB549" i="8"/>
  <c r="AA549" i="8"/>
  <c r="Z549" i="8"/>
  <c r="Y549" i="8"/>
  <c r="X549" i="8"/>
  <c r="W549" i="8"/>
  <c r="V549" i="8"/>
  <c r="U549" i="8"/>
  <c r="T549" i="8"/>
  <c r="S549" i="8"/>
  <c r="AD547" i="8"/>
  <c r="AC547" i="8"/>
  <c r="AB547" i="8"/>
  <c r="AA547" i="8"/>
  <c r="Z547" i="8"/>
  <c r="Y547" i="8"/>
  <c r="X547" i="8"/>
  <c r="W547" i="8"/>
  <c r="V547" i="8"/>
  <c r="U547" i="8"/>
  <c r="T547" i="8"/>
  <c r="S547" i="8"/>
  <c r="AD545" i="8"/>
  <c r="AC545" i="8"/>
  <c r="AB545" i="8"/>
  <c r="AA545" i="8"/>
  <c r="Z545" i="8"/>
  <c r="Y545" i="8"/>
  <c r="X545" i="8"/>
  <c r="W545" i="8"/>
  <c r="V545" i="8"/>
  <c r="U545" i="8"/>
  <c r="T545" i="8"/>
  <c r="S545" i="8"/>
  <c r="AD543" i="8"/>
  <c r="AC543" i="8"/>
  <c r="AB543" i="8"/>
  <c r="AA543" i="8"/>
  <c r="Z543" i="8"/>
  <c r="Y543" i="8"/>
  <c r="X543" i="8"/>
  <c r="W543" i="8"/>
  <c r="V543" i="8"/>
  <c r="U543" i="8"/>
  <c r="T543" i="8"/>
  <c r="S543" i="8"/>
  <c r="AD541" i="8"/>
  <c r="AC541" i="8"/>
  <c r="AB541" i="8"/>
  <c r="AA541" i="8"/>
  <c r="Z541" i="8"/>
  <c r="Y541" i="8"/>
  <c r="X541" i="8"/>
  <c r="W541" i="8"/>
  <c r="V541" i="8"/>
  <c r="U541" i="8"/>
  <c r="T541" i="8"/>
  <c r="S541" i="8"/>
  <c r="AD539" i="8"/>
  <c r="AC539" i="8"/>
  <c r="AB539" i="8"/>
  <c r="AA539" i="8"/>
  <c r="Z539" i="8"/>
  <c r="Y539" i="8"/>
  <c r="X539" i="8"/>
  <c r="W539" i="8"/>
  <c r="V539" i="8"/>
  <c r="U539" i="8"/>
  <c r="T539" i="8"/>
  <c r="S539" i="8"/>
  <c r="AD537" i="8"/>
  <c r="AC537" i="8"/>
  <c r="AB537" i="8"/>
  <c r="AA537" i="8"/>
  <c r="Z537" i="8"/>
  <c r="Y537" i="8"/>
  <c r="X537" i="8"/>
  <c r="W537" i="8"/>
  <c r="V537" i="8"/>
  <c r="U537" i="8"/>
  <c r="T537" i="8"/>
  <c r="S537" i="8"/>
  <c r="AD535" i="8"/>
  <c r="AC535" i="8"/>
  <c r="AB535" i="8"/>
  <c r="AA535" i="8"/>
  <c r="Z535" i="8"/>
  <c r="Y535" i="8"/>
  <c r="X535" i="8"/>
  <c r="W535" i="8"/>
  <c r="V535" i="8"/>
  <c r="U535" i="8"/>
  <c r="T535" i="8"/>
  <c r="S535" i="8"/>
  <c r="AD533" i="8"/>
  <c r="AC533" i="8"/>
  <c r="AB533" i="8"/>
  <c r="AA533" i="8"/>
  <c r="Z533" i="8"/>
  <c r="Y533" i="8"/>
  <c r="X533" i="8"/>
  <c r="W533" i="8"/>
  <c r="V533" i="8"/>
  <c r="U533" i="8"/>
  <c r="T533" i="8"/>
  <c r="S533" i="8"/>
  <c r="AD531" i="8"/>
  <c r="AC531" i="8"/>
  <c r="AB531" i="8"/>
  <c r="AA531" i="8"/>
  <c r="Z531" i="8"/>
  <c r="Y531" i="8"/>
  <c r="X531" i="8"/>
  <c r="W531" i="8"/>
  <c r="V531" i="8"/>
  <c r="U531" i="8"/>
  <c r="T531" i="8"/>
  <c r="S531" i="8"/>
  <c r="AD529" i="8"/>
  <c r="AC529" i="8"/>
  <c r="AB529" i="8"/>
  <c r="AA529" i="8"/>
  <c r="Z529" i="8"/>
  <c r="Y529" i="8"/>
  <c r="X529" i="8"/>
  <c r="W529" i="8"/>
  <c r="V529" i="8"/>
  <c r="U529" i="8"/>
  <c r="T529" i="8"/>
  <c r="S529" i="8"/>
  <c r="AD527" i="8"/>
  <c r="AC527" i="8"/>
  <c r="AB527" i="8"/>
  <c r="AA527" i="8"/>
  <c r="Z527" i="8"/>
  <c r="Y527" i="8"/>
  <c r="X527" i="8"/>
  <c r="W527" i="8"/>
  <c r="V527" i="8"/>
  <c r="U527" i="8"/>
  <c r="T527" i="8"/>
  <c r="S527" i="8"/>
  <c r="AD525" i="8"/>
  <c r="AC525" i="8"/>
  <c r="AB525" i="8"/>
  <c r="AA525" i="8"/>
  <c r="Z525" i="8"/>
  <c r="Y525" i="8"/>
  <c r="X525" i="8"/>
  <c r="W525" i="8"/>
  <c r="V525" i="8"/>
  <c r="U525" i="8"/>
  <c r="T525" i="8"/>
  <c r="S525" i="8"/>
  <c r="AD523" i="8"/>
  <c r="AC523" i="8"/>
  <c r="AB523" i="8"/>
  <c r="AA523" i="8"/>
  <c r="Z523" i="8"/>
  <c r="Y523" i="8"/>
  <c r="X523" i="8"/>
  <c r="W523" i="8"/>
  <c r="V523" i="8"/>
  <c r="U523" i="8"/>
  <c r="T523" i="8"/>
  <c r="S523" i="8"/>
  <c r="AD521" i="8"/>
  <c r="AC521" i="8"/>
  <c r="AB521" i="8"/>
  <c r="AA521" i="8"/>
  <c r="Z521" i="8"/>
  <c r="Y521" i="8"/>
  <c r="X521" i="8"/>
  <c r="W521" i="8"/>
  <c r="V521" i="8"/>
  <c r="U521" i="8"/>
  <c r="T521" i="8"/>
  <c r="S521" i="8"/>
  <c r="AD519" i="8"/>
  <c r="AC519" i="8"/>
  <c r="AB519" i="8"/>
  <c r="AA519" i="8"/>
  <c r="Z519" i="8"/>
  <c r="Y519" i="8"/>
  <c r="X519" i="8"/>
  <c r="W519" i="8"/>
  <c r="V519" i="8"/>
  <c r="U519" i="8"/>
  <c r="T519" i="8"/>
  <c r="S519" i="8"/>
  <c r="AD517" i="8"/>
  <c r="AC517" i="8"/>
  <c r="AB517" i="8"/>
  <c r="AA517" i="8"/>
  <c r="Z517" i="8"/>
  <c r="Y517" i="8"/>
  <c r="X517" i="8"/>
  <c r="W517" i="8"/>
  <c r="V517" i="8"/>
  <c r="U517" i="8"/>
  <c r="T517" i="8"/>
  <c r="S517" i="8"/>
  <c r="AD515" i="8"/>
  <c r="AC515" i="8"/>
  <c r="AB515" i="8"/>
  <c r="AA515" i="8"/>
  <c r="Z515" i="8"/>
  <c r="Y515" i="8"/>
  <c r="X515" i="8"/>
  <c r="W515" i="8"/>
  <c r="V515" i="8"/>
  <c r="U515" i="8"/>
  <c r="T515" i="8"/>
  <c r="S515" i="8"/>
  <c r="AD513" i="8"/>
  <c r="AC513" i="8"/>
  <c r="AB513" i="8"/>
  <c r="AA513" i="8"/>
  <c r="Z513" i="8"/>
  <c r="Y513" i="8"/>
  <c r="X513" i="8"/>
  <c r="W513" i="8"/>
  <c r="V513" i="8"/>
  <c r="U513" i="8"/>
  <c r="T513" i="8"/>
  <c r="S513" i="8"/>
  <c r="AD511" i="8"/>
  <c r="AC511" i="8"/>
  <c r="AB511" i="8"/>
  <c r="AA511" i="8"/>
  <c r="Z511" i="8"/>
  <c r="Y511" i="8"/>
  <c r="X511" i="8"/>
  <c r="W511" i="8"/>
  <c r="V511" i="8"/>
  <c r="U511" i="8"/>
  <c r="T511" i="8"/>
  <c r="S511" i="8"/>
  <c r="AD509" i="8"/>
  <c r="AC509" i="8"/>
  <c r="AB509" i="8"/>
  <c r="AA509" i="8"/>
  <c r="Z509" i="8"/>
  <c r="Y509" i="8"/>
  <c r="X509" i="8"/>
  <c r="W509" i="8"/>
  <c r="V509" i="8"/>
  <c r="U509" i="8"/>
  <c r="T509" i="8"/>
  <c r="S509" i="8"/>
  <c r="AD507" i="8"/>
  <c r="AC507" i="8"/>
  <c r="AB507" i="8"/>
  <c r="AA507" i="8"/>
  <c r="Z507" i="8"/>
  <c r="Y507" i="8"/>
  <c r="X507" i="8"/>
  <c r="W507" i="8"/>
  <c r="V507" i="8"/>
  <c r="U507" i="8"/>
  <c r="T507" i="8"/>
  <c r="S507" i="8"/>
  <c r="AD505" i="8"/>
  <c r="AC505" i="8"/>
  <c r="AB505" i="8"/>
  <c r="AA505" i="8"/>
  <c r="Z505" i="8"/>
  <c r="Y505" i="8"/>
  <c r="X505" i="8"/>
  <c r="W505" i="8"/>
  <c r="V505" i="8"/>
  <c r="U505" i="8"/>
  <c r="T505" i="8"/>
  <c r="S505" i="8"/>
  <c r="AD503" i="8"/>
  <c r="AC503" i="8"/>
  <c r="AB503" i="8"/>
  <c r="AA503" i="8"/>
  <c r="Z503" i="8"/>
  <c r="Y503" i="8"/>
  <c r="X503" i="8"/>
  <c r="W503" i="8"/>
  <c r="V503" i="8"/>
  <c r="U503" i="8"/>
  <c r="T503" i="8"/>
  <c r="S503" i="8"/>
  <c r="AD501" i="8"/>
  <c r="AC501" i="8"/>
  <c r="AB501" i="8"/>
  <c r="AA501" i="8"/>
  <c r="Z501" i="8"/>
  <c r="Y501" i="8"/>
  <c r="X501" i="8"/>
  <c r="W501" i="8"/>
  <c r="V501" i="8"/>
  <c r="U501" i="8"/>
  <c r="T501" i="8"/>
  <c r="S501" i="8"/>
  <c r="AD499" i="8"/>
  <c r="AC499" i="8"/>
  <c r="AB499" i="8"/>
  <c r="AA499" i="8"/>
  <c r="Z499" i="8"/>
  <c r="Y499" i="8"/>
  <c r="X499" i="8"/>
  <c r="W499" i="8"/>
  <c r="V499" i="8"/>
  <c r="U499" i="8"/>
  <c r="T499" i="8"/>
  <c r="S499" i="8"/>
  <c r="AD497" i="8"/>
  <c r="AC497" i="8"/>
  <c r="AB497" i="8"/>
  <c r="AA497" i="8"/>
  <c r="Z497" i="8"/>
  <c r="Y497" i="8"/>
  <c r="X497" i="8"/>
  <c r="W497" i="8"/>
  <c r="V497" i="8"/>
  <c r="U497" i="8"/>
  <c r="T497" i="8"/>
  <c r="S497" i="8"/>
  <c r="AD495" i="8"/>
  <c r="AC495" i="8"/>
  <c r="AB495" i="8"/>
  <c r="AA495" i="8"/>
  <c r="Z495" i="8"/>
  <c r="Y495" i="8"/>
  <c r="X495" i="8"/>
  <c r="W495" i="8"/>
  <c r="V495" i="8"/>
  <c r="U495" i="8"/>
  <c r="T495" i="8"/>
  <c r="S495" i="8"/>
  <c r="AD493" i="8"/>
  <c r="AC493" i="8"/>
  <c r="AB493" i="8"/>
  <c r="AA493" i="8"/>
  <c r="Z493" i="8"/>
  <c r="Y493" i="8"/>
  <c r="X493" i="8"/>
  <c r="W493" i="8"/>
  <c r="V493" i="8"/>
  <c r="U493" i="8"/>
  <c r="T493" i="8"/>
  <c r="S493" i="8"/>
  <c r="AD491" i="8"/>
  <c r="AC491" i="8"/>
  <c r="AB491" i="8"/>
  <c r="AA491" i="8"/>
  <c r="Z491" i="8"/>
  <c r="Y491" i="8"/>
  <c r="X491" i="8"/>
  <c r="W491" i="8"/>
  <c r="V491" i="8"/>
  <c r="U491" i="8"/>
  <c r="T491" i="8"/>
  <c r="S491" i="8"/>
  <c r="AD489" i="8"/>
  <c r="AC489" i="8"/>
  <c r="AB489" i="8"/>
  <c r="AA489" i="8"/>
  <c r="Z489" i="8"/>
  <c r="Y489" i="8"/>
  <c r="X489" i="8"/>
  <c r="W489" i="8"/>
  <c r="V489" i="8"/>
  <c r="U489" i="8"/>
  <c r="T489" i="8"/>
  <c r="S489" i="8"/>
  <c r="AD487" i="8"/>
  <c r="AC487" i="8"/>
  <c r="AB487" i="8"/>
  <c r="AA487" i="8"/>
  <c r="Z487" i="8"/>
  <c r="Y487" i="8"/>
  <c r="X487" i="8"/>
  <c r="W487" i="8"/>
  <c r="V487" i="8"/>
  <c r="U487" i="8"/>
  <c r="T487" i="8"/>
  <c r="S487" i="8"/>
  <c r="AD485" i="8"/>
  <c r="AC485" i="8"/>
  <c r="AB485" i="8"/>
  <c r="AA485" i="8"/>
  <c r="Z485" i="8"/>
  <c r="Y485" i="8"/>
  <c r="X485" i="8"/>
  <c r="W485" i="8"/>
  <c r="V485" i="8"/>
  <c r="U485" i="8"/>
  <c r="T485" i="8"/>
  <c r="S485" i="8"/>
  <c r="AD483" i="8"/>
  <c r="AC483" i="8"/>
  <c r="AB483" i="8"/>
  <c r="AA483" i="8"/>
  <c r="Z483" i="8"/>
  <c r="Y483" i="8"/>
  <c r="X483" i="8"/>
  <c r="W483" i="8"/>
  <c r="V483" i="8"/>
  <c r="U483" i="8"/>
  <c r="T483" i="8"/>
  <c r="S483" i="8"/>
  <c r="AD481" i="8"/>
  <c r="AC481" i="8"/>
  <c r="AB481" i="8"/>
  <c r="AA481" i="8"/>
  <c r="Z481" i="8"/>
  <c r="Y481" i="8"/>
  <c r="X481" i="8"/>
  <c r="W481" i="8"/>
  <c r="V481" i="8"/>
  <c r="U481" i="8"/>
  <c r="T481" i="8"/>
  <c r="S481" i="8"/>
  <c r="AD479" i="8"/>
  <c r="AC479" i="8"/>
  <c r="AB479" i="8"/>
  <c r="AA479" i="8"/>
  <c r="Z479" i="8"/>
  <c r="Y479" i="8"/>
  <c r="X479" i="8"/>
  <c r="W479" i="8"/>
  <c r="V479" i="8"/>
  <c r="U479" i="8"/>
  <c r="T479" i="8"/>
  <c r="S479" i="8"/>
  <c r="AD477" i="8"/>
  <c r="AC477" i="8"/>
  <c r="AB477" i="8"/>
  <c r="AA477" i="8"/>
  <c r="Z477" i="8"/>
  <c r="Y477" i="8"/>
  <c r="X477" i="8"/>
  <c r="W477" i="8"/>
  <c r="V477" i="8"/>
  <c r="U477" i="8"/>
  <c r="T477" i="8"/>
  <c r="S477" i="8"/>
  <c r="AD475" i="8"/>
  <c r="AC475" i="8"/>
  <c r="AB475" i="8"/>
  <c r="AA475" i="8"/>
  <c r="Z475" i="8"/>
  <c r="Y475" i="8"/>
  <c r="X475" i="8"/>
  <c r="W475" i="8"/>
  <c r="V475" i="8"/>
  <c r="U475" i="8"/>
  <c r="T475" i="8"/>
  <c r="S475" i="8"/>
  <c r="AD473" i="8"/>
  <c r="AC473" i="8"/>
  <c r="AB473" i="8"/>
  <c r="AA473" i="8"/>
  <c r="Z473" i="8"/>
  <c r="Y473" i="8"/>
  <c r="X473" i="8"/>
  <c r="W473" i="8"/>
  <c r="V473" i="8"/>
  <c r="U473" i="8"/>
  <c r="T473" i="8"/>
  <c r="S473" i="8"/>
  <c r="AD471" i="8"/>
  <c r="AC471" i="8"/>
  <c r="AB471" i="8"/>
  <c r="AA471" i="8"/>
  <c r="Z471" i="8"/>
  <c r="Y471" i="8"/>
  <c r="X471" i="8"/>
  <c r="W471" i="8"/>
  <c r="V471" i="8"/>
  <c r="U471" i="8"/>
  <c r="T471" i="8"/>
  <c r="S471" i="8"/>
  <c r="AD469" i="8"/>
  <c r="AC469" i="8"/>
  <c r="AB469" i="8"/>
  <c r="AA469" i="8"/>
  <c r="Z469" i="8"/>
  <c r="Y469" i="8"/>
  <c r="X469" i="8"/>
  <c r="W469" i="8"/>
  <c r="V469" i="8"/>
  <c r="U469" i="8"/>
  <c r="T469" i="8"/>
  <c r="S469" i="8"/>
  <c r="AD467" i="8"/>
  <c r="AC467" i="8"/>
  <c r="AB467" i="8"/>
  <c r="AA467" i="8"/>
  <c r="Z467" i="8"/>
  <c r="Y467" i="8"/>
  <c r="X467" i="8"/>
  <c r="W467" i="8"/>
  <c r="V467" i="8"/>
  <c r="U467" i="8"/>
  <c r="T467" i="8"/>
  <c r="S467" i="8"/>
  <c r="AD465" i="8"/>
  <c r="AC465" i="8"/>
  <c r="AB465" i="8"/>
  <c r="AA465" i="8"/>
  <c r="Z465" i="8"/>
  <c r="Y465" i="8"/>
  <c r="X465" i="8"/>
  <c r="W465" i="8"/>
  <c r="V465" i="8"/>
  <c r="U465" i="8"/>
  <c r="T465" i="8"/>
  <c r="S465" i="8"/>
  <c r="AD463" i="8"/>
  <c r="AC463" i="8"/>
  <c r="AB463" i="8"/>
  <c r="AA463" i="8"/>
  <c r="Z463" i="8"/>
  <c r="Y463" i="8"/>
  <c r="X463" i="8"/>
  <c r="W463" i="8"/>
  <c r="V463" i="8"/>
  <c r="U463" i="8"/>
  <c r="T463" i="8"/>
  <c r="S463" i="8"/>
  <c r="AD461" i="8"/>
  <c r="AC461" i="8"/>
  <c r="AB461" i="8"/>
  <c r="AA461" i="8"/>
  <c r="Z461" i="8"/>
  <c r="Y461" i="8"/>
  <c r="X461" i="8"/>
  <c r="W461" i="8"/>
  <c r="V461" i="8"/>
  <c r="U461" i="8"/>
  <c r="T461" i="8"/>
  <c r="S461" i="8"/>
  <c r="AD459" i="8"/>
  <c r="AC459" i="8"/>
  <c r="AB459" i="8"/>
  <c r="AA459" i="8"/>
  <c r="Z459" i="8"/>
  <c r="Y459" i="8"/>
  <c r="X459" i="8"/>
  <c r="W459" i="8"/>
  <c r="V459" i="8"/>
  <c r="U459" i="8"/>
  <c r="T459" i="8"/>
  <c r="S459" i="8"/>
  <c r="AD457" i="8"/>
  <c r="AC457" i="8"/>
  <c r="AB457" i="8"/>
  <c r="AA457" i="8"/>
  <c r="Z457" i="8"/>
  <c r="Y457" i="8"/>
  <c r="X457" i="8"/>
  <c r="W457" i="8"/>
  <c r="V457" i="8"/>
  <c r="U457" i="8"/>
  <c r="T457" i="8"/>
  <c r="S457" i="8"/>
  <c r="AD455" i="8"/>
  <c r="AC455" i="8"/>
  <c r="AB455" i="8"/>
  <c r="AA455" i="8"/>
  <c r="Z455" i="8"/>
  <c r="Y455" i="8"/>
  <c r="X455" i="8"/>
  <c r="W455" i="8"/>
  <c r="V455" i="8"/>
  <c r="U455" i="8"/>
  <c r="T455" i="8"/>
  <c r="S455" i="8"/>
  <c r="AD453" i="8"/>
  <c r="AC453" i="8"/>
  <c r="AB453" i="8"/>
  <c r="AA453" i="8"/>
  <c r="Z453" i="8"/>
  <c r="Y453" i="8"/>
  <c r="X453" i="8"/>
  <c r="W453" i="8"/>
  <c r="V453" i="8"/>
  <c r="U453" i="8"/>
  <c r="T453" i="8"/>
  <c r="S453" i="8"/>
  <c r="AD451" i="8"/>
  <c r="AC451" i="8"/>
  <c r="AB451" i="8"/>
  <c r="AA451" i="8"/>
  <c r="Z451" i="8"/>
  <c r="Y451" i="8"/>
  <c r="X451" i="8"/>
  <c r="W451" i="8"/>
  <c r="V451" i="8"/>
  <c r="U451" i="8"/>
  <c r="T451" i="8"/>
  <c r="S451" i="8"/>
  <c r="AD449" i="8"/>
  <c r="AC449" i="8"/>
  <c r="AB449" i="8"/>
  <c r="AA449" i="8"/>
  <c r="Z449" i="8"/>
  <c r="Y449" i="8"/>
  <c r="X449" i="8"/>
  <c r="W449" i="8"/>
  <c r="V449" i="8"/>
  <c r="U449" i="8"/>
  <c r="T449" i="8"/>
  <c r="S449" i="8"/>
  <c r="AD447" i="8"/>
  <c r="AC447" i="8"/>
  <c r="AB447" i="8"/>
  <c r="AA447" i="8"/>
  <c r="Z447" i="8"/>
  <c r="Y447" i="8"/>
  <c r="X447" i="8"/>
  <c r="W447" i="8"/>
  <c r="V447" i="8"/>
  <c r="U447" i="8"/>
  <c r="T447" i="8"/>
  <c r="S447" i="8"/>
  <c r="AD445" i="8"/>
  <c r="AC445" i="8"/>
  <c r="AB445" i="8"/>
  <c r="AA445" i="8"/>
  <c r="Z445" i="8"/>
  <c r="Y445" i="8"/>
  <c r="X445" i="8"/>
  <c r="W445" i="8"/>
  <c r="V445" i="8"/>
  <c r="U445" i="8"/>
  <c r="T445" i="8"/>
  <c r="S445" i="8"/>
  <c r="AD443" i="8"/>
  <c r="AC443" i="8"/>
  <c r="AB443" i="8"/>
  <c r="AA443" i="8"/>
  <c r="Z443" i="8"/>
  <c r="Y443" i="8"/>
  <c r="X443" i="8"/>
  <c r="W443" i="8"/>
  <c r="V443" i="8"/>
  <c r="U443" i="8"/>
  <c r="T443" i="8"/>
  <c r="S443" i="8"/>
  <c r="AD441" i="8"/>
  <c r="AC441" i="8"/>
  <c r="AB441" i="8"/>
  <c r="AA441" i="8"/>
  <c r="Z441" i="8"/>
  <c r="Y441" i="8"/>
  <c r="X441" i="8"/>
  <c r="W441" i="8"/>
  <c r="V441" i="8"/>
  <c r="U441" i="8"/>
  <c r="T441" i="8"/>
  <c r="S441" i="8"/>
  <c r="AD439" i="8"/>
  <c r="AC439" i="8"/>
  <c r="AB439" i="8"/>
  <c r="AA439" i="8"/>
  <c r="Z439" i="8"/>
  <c r="Y439" i="8"/>
  <c r="X439" i="8"/>
  <c r="W439" i="8"/>
  <c r="V439" i="8"/>
  <c r="U439" i="8"/>
  <c r="T439" i="8"/>
  <c r="S439" i="8"/>
  <c r="AD437" i="8"/>
  <c r="AC437" i="8"/>
  <c r="AB437" i="8"/>
  <c r="AA437" i="8"/>
  <c r="Z437" i="8"/>
  <c r="Y437" i="8"/>
  <c r="X437" i="8"/>
  <c r="W437" i="8"/>
  <c r="V437" i="8"/>
  <c r="U437" i="8"/>
  <c r="T437" i="8"/>
  <c r="S437" i="8"/>
  <c r="AD435" i="8"/>
  <c r="AC435" i="8"/>
  <c r="AB435" i="8"/>
  <c r="AA435" i="8"/>
  <c r="Z435" i="8"/>
  <c r="Y435" i="8"/>
  <c r="X435" i="8"/>
  <c r="W435" i="8"/>
  <c r="V435" i="8"/>
  <c r="U435" i="8"/>
  <c r="T435" i="8"/>
  <c r="S435" i="8"/>
  <c r="AD433" i="8"/>
  <c r="AC433" i="8"/>
  <c r="AB433" i="8"/>
  <c r="AA433" i="8"/>
  <c r="Z433" i="8"/>
  <c r="Y433" i="8"/>
  <c r="X433" i="8"/>
  <c r="W433" i="8"/>
  <c r="V433" i="8"/>
  <c r="U433" i="8"/>
  <c r="T433" i="8"/>
  <c r="S433" i="8"/>
  <c r="AD431" i="8"/>
  <c r="AC431" i="8"/>
  <c r="AB431" i="8"/>
  <c r="AA431" i="8"/>
  <c r="Z431" i="8"/>
  <c r="Y431" i="8"/>
  <c r="X431" i="8"/>
  <c r="W431" i="8"/>
  <c r="V431" i="8"/>
  <c r="U431" i="8"/>
  <c r="T431" i="8"/>
  <c r="S431" i="8"/>
  <c r="AD429" i="8"/>
  <c r="AC429" i="8"/>
  <c r="AB429" i="8"/>
  <c r="AA429" i="8"/>
  <c r="Z429" i="8"/>
  <c r="Y429" i="8"/>
  <c r="X429" i="8"/>
  <c r="W429" i="8"/>
  <c r="V429" i="8"/>
  <c r="U429" i="8"/>
  <c r="T429" i="8"/>
  <c r="S429" i="8"/>
  <c r="AD427" i="8"/>
  <c r="AC427" i="8"/>
  <c r="AB427" i="8"/>
  <c r="AA427" i="8"/>
  <c r="Z427" i="8"/>
  <c r="Y427" i="8"/>
  <c r="X427" i="8"/>
  <c r="W427" i="8"/>
  <c r="V427" i="8"/>
  <c r="U427" i="8"/>
  <c r="T427" i="8"/>
  <c r="S427" i="8"/>
  <c r="AD425" i="8"/>
  <c r="AC425" i="8"/>
  <c r="AB425" i="8"/>
  <c r="AA425" i="8"/>
  <c r="Z425" i="8"/>
  <c r="Y425" i="8"/>
  <c r="X425" i="8"/>
  <c r="W425" i="8"/>
  <c r="V425" i="8"/>
  <c r="U425" i="8"/>
  <c r="T425" i="8"/>
  <c r="S425" i="8"/>
  <c r="AD423" i="8"/>
  <c r="AC423" i="8"/>
  <c r="AB423" i="8"/>
  <c r="AA423" i="8"/>
  <c r="Z423" i="8"/>
  <c r="Y423" i="8"/>
  <c r="X423" i="8"/>
  <c r="W423" i="8"/>
  <c r="V423" i="8"/>
  <c r="U423" i="8"/>
  <c r="T423" i="8"/>
  <c r="S423" i="8"/>
  <c r="AD421" i="8"/>
  <c r="AC421" i="8"/>
  <c r="AB421" i="8"/>
  <c r="AA421" i="8"/>
  <c r="Z421" i="8"/>
  <c r="Y421" i="8"/>
  <c r="X421" i="8"/>
  <c r="W421" i="8"/>
  <c r="V421" i="8"/>
  <c r="U421" i="8"/>
  <c r="T421" i="8"/>
  <c r="S421" i="8"/>
  <c r="AD419" i="8"/>
  <c r="AC419" i="8"/>
  <c r="AB419" i="8"/>
  <c r="AA419" i="8"/>
  <c r="Z419" i="8"/>
  <c r="Y419" i="8"/>
  <c r="X419" i="8"/>
  <c r="W419" i="8"/>
  <c r="V419" i="8"/>
  <c r="U419" i="8"/>
  <c r="T419" i="8"/>
  <c r="S419" i="8"/>
  <c r="AD417" i="8"/>
  <c r="AC417" i="8"/>
  <c r="AB417" i="8"/>
  <c r="AA417" i="8"/>
  <c r="Z417" i="8"/>
  <c r="Y417" i="8"/>
  <c r="X417" i="8"/>
  <c r="W417" i="8"/>
  <c r="V417" i="8"/>
  <c r="U417" i="8"/>
  <c r="T417" i="8"/>
  <c r="S417" i="8"/>
  <c r="AD415" i="8"/>
  <c r="AC415" i="8"/>
  <c r="AB415" i="8"/>
  <c r="AA415" i="8"/>
  <c r="Z415" i="8"/>
  <c r="Y415" i="8"/>
  <c r="X415" i="8"/>
  <c r="W415" i="8"/>
  <c r="V415" i="8"/>
  <c r="U415" i="8"/>
  <c r="T415" i="8"/>
  <c r="S415" i="8"/>
  <c r="AD413" i="8"/>
  <c r="AC413" i="8"/>
  <c r="AB413" i="8"/>
  <c r="AA413" i="8"/>
  <c r="Z413" i="8"/>
  <c r="Y413" i="8"/>
  <c r="X413" i="8"/>
  <c r="W413" i="8"/>
  <c r="V413" i="8"/>
  <c r="U413" i="8"/>
  <c r="T413" i="8"/>
  <c r="S413" i="8"/>
  <c r="AD411" i="8"/>
  <c r="AC411" i="8"/>
  <c r="AB411" i="8"/>
  <c r="AA411" i="8"/>
  <c r="Z411" i="8"/>
  <c r="Y411" i="8"/>
  <c r="X411" i="8"/>
  <c r="W411" i="8"/>
  <c r="V411" i="8"/>
  <c r="U411" i="8"/>
  <c r="T411" i="8"/>
  <c r="S411" i="8"/>
  <c r="AD409" i="8"/>
  <c r="AC409" i="8"/>
  <c r="AB409" i="8"/>
  <c r="AA409" i="8"/>
  <c r="Z409" i="8"/>
  <c r="Y409" i="8"/>
  <c r="X409" i="8"/>
  <c r="W409" i="8"/>
  <c r="V409" i="8"/>
  <c r="U409" i="8"/>
  <c r="T409" i="8"/>
  <c r="S409" i="8"/>
  <c r="AD407" i="8"/>
  <c r="AC407" i="8"/>
  <c r="AB407" i="8"/>
  <c r="AA407" i="8"/>
  <c r="Z407" i="8"/>
  <c r="Y407" i="8"/>
  <c r="X407" i="8"/>
  <c r="W407" i="8"/>
  <c r="V407" i="8"/>
  <c r="U407" i="8"/>
  <c r="T407" i="8"/>
  <c r="S407" i="8"/>
  <c r="AD405" i="8"/>
  <c r="AC405" i="8"/>
  <c r="AB405" i="8"/>
  <c r="AA405" i="8"/>
  <c r="Z405" i="8"/>
  <c r="Y405" i="8"/>
  <c r="X405" i="8"/>
  <c r="W405" i="8"/>
  <c r="V405" i="8"/>
  <c r="U405" i="8"/>
  <c r="T405" i="8"/>
  <c r="S405" i="8"/>
  <c r="AD403" i="8"/>
  <c r="AC403" i="8"/>
  <c r="AB403" i="8"/>
  <c r="AA403" i="8"/>
  <c r="Z403" i="8"/>
  <c r="Y403" i="8"/>
  <c r="X403" i="8"/>
  <c r="W403" i="8"/>
  <c r="V403" i="8"/>
  <c r="U403" i="8"/>
  <c r="T403" i="8"/>
  <c r="S403" i="8"/>
  <c r="AD401" i="8"/>
  <c r="AC401" i="8"/>
  <c r="AB401" i="8"/>
  <c r="AA401" i="8"/>
  <c r="Z401" i="8"/>
  <c r="Y401" i="8"/>
  <c r="X401" i="8"/>
  <c r="W401" i="8"/>
  <c r="V401" i="8"/>
  <c r="U401" i="8"/>
  <c r="T401" i="8"/>
  <c r="S401" i="8"/>
  <c r="AD399" i="8"/>
  <c r="AC399" i="8"/>
  <c r="AB399" i="8"/>
  <c r="AA399" i="8"/>
  <c r="Z399" i="8"/>
  <c r="Y399" i="8"/>
  <c r="X399" i="8"/>
  <c r="W399" i="8"/>
  <c r="V399" i="8"/>
  <c r="U399" i="8"/>
  <c r="T399" i="8"/>
  <c r="S399" i="8"/>
  <c r="AD397" i="8"/>
  <c r="AC397" i="8"/>
  <c r="AB397" i="8"/>
  <c r="AA397" i="8"/>
  <c r="Z397" i="8"/>
  <c r="Y397" i="8"/>
  <c r="X397" i="8"/>
  <c r="W397" i="8"/>
  <c r="V397" i="8"/>
  <c r="U397" i="8"/>
  <c r="T397" i="8"/>
  <c r="S397" i="8"/>
  <c r="AD395" i="8"/>
  <c r="AC395" i="8"/>
  <c r="AB395" i="8"/>
  <c r="AA395" i="8"/>
  <c r="Z395" i="8"/>
  <c r="Y395" i="8"/>
  <c r="X395" i="8"/>
  <c r="W395" i="8"/>
  <c r="V395" i="8"/>
  <c r="U395" i="8"/>
  <c r="T395" i="8"/>
  <c r="S395" i="8"/>
  <c r="AD393" i="8"/>
  <c r="AC393" i="8"/>
  <c r="AB393" i="8"/>
  <c r="AA393" i="8"/>
  <c r="Z393" i="8"/>
  <c r="Y393" i="8"/>
  <c r="X393" i="8"/>
  <c r="W393" i="8"/>
  <c r="V393" i="8"/>
  <c r="U393" i="8"/>
  <c r="T393" i="8"/>
  <c r="S393" i="8"/>
  <c r="AD391" i="8"/>
  <c r="AC391" i="8"/>
  <c r="AB391" i="8"/>
  <c r="AA391" i="8"/>
  <c r="Z391" i="8"/>
  <c r="Y391" i="8"/>
  <c r="X391" i="8"/>
  <c r="W391" i="8"/>
  <c r="V391" i="8"/>
  <c r="U391" i="8"/>
  <c r="T391" i="8"/>
  <c r="S391" i="8"/>
  <c r="AD389" i="8"/>
  <c r="AC389" i="8"/>
  <c r="AB389" i="8"/>
  <c r="AA389" i="8"/>
  <c r="Z389" i="8"/>
  <c r="Y389" i="8"/>
  <c r="X389" i="8"/>
  <c r="W389" i="8"/>
  <c r="V389" i="8"/>
  <c r="U389" i="8"/>
  <c r="T389" i="8"/>
  <c r="S389" i="8"/>
  <c r="AD387" i="8"/>
  <c r="AC387" i="8"/>
  <c r="AB387" i="8"/>
  <c r="AA387" i="8"/>
  <c r="Z387" i="8"/>
  <c r="Y387" i="8"/>
  <c r="X387" i="8"/>
  <c r="W387" i="8"/>
  <c r="V387" i="8"/>
  <c r="U387" i="8"/>
  <c r="T387" i="8"/>
  <c r="S387" i="8"/>
  <c r="AD385" i="8"/>
  <c r="AC385" i="8"/>
  <c r="AB385" i="8"/>
  <c r="AA385" i="8"/>
  <c r="Z385" i="8"/>
  <c r="Y385" i="8"/>
  <c r="X385" i="8"/>
  <c r="W385" i="8"/>
  <c r="V385" i="8"/>
  <c r="U385" i="8"/>
  <c r="T385" i="8"/>
  <c r="S385" i="8"/>
  <c r="AD383" i="8"/>
  <c r="AC383" i="8"/>
  <c r="AB383" i="8"/>
  <c r="AA383" i="8"/>
  <c r="Z383" i="8"/>
  <c r="Y383" i="8"/>
  <c r="X383" i="8"/>
  <c r="W383" i="8"/>
  <c r="V383" i="8"/>
  <c r="U383" i="8"/>
  <c r="T383" i="8"/>
  <c r="S383" i="8"/>
  <c r="AD381" i="8"/>
  <c r="AC381" i="8"/>
  <c r="AB381" i="8"/>
  <c r="AA381" i="8"/>
  <c r="Z381" i="8"/>
  <c r="Y381" i="8"/>
  <c r="X381" i="8"/>
  <c r="W381" i="8"/>
  <c r="V381" i="8"/>
  <c r="U381" i="8"/>
  <c r="T381" i="8"/>
  <c r="S381" i="8"/>
  <c r="AD379" i="8"/>
  <c r="AC379" i="8"/>
  <c r="AB379" i="8"/>
  <c r="AA379" i="8"/>
  <c r="Z379" i="8"/>
  <c r="Y379" i="8"/>
  <c r="X379" i="8"/>
  <c r="W379" i="8"/>
  <c r="V379" i="8"/>
  <c r="U379" i="8"/>
  <c r="T379" i="8"/>
  <c r="S379" i="8"/>
  <c r="AD377" i="8"/>
  <c r="AC377" i="8"/>
  <c r="AB377" i="8"/>
  <c r="AA377" i="8"/>
  <c r="Z377" i="8"/>
  <c r="Y377" i="8"/>
  <c r="X377" i="8"/>
  <c r="W377" i="8"/>
  <c r="V377" i="8"/>
  <c r="U377" i="8"/>
  <c r="T377" i="8"/>
  <c r="S377" i="8"/>
  <c r="AD375" i="8"/>
  <c r="AC375" i="8"/>
  <c r="AB375" i="8"/>
  <c r="AA375" i="8"/>
  <c r="Z375" i="8"/>
  <c r="Y375" i="8"/>
  <c r="X375" i="8"/>
  <c r="W375" i="8"/>
  <c r="V375" i="8"/>
  <c r="U375" i="8"/>
  <c r="T375" i="8"/>
  <c r="S375" i="8"/>
  <c r="AD373" i="8"/>
  <c r="AC373" i="8"/>
  <c r="AB373" i="8"/>
  <c r="AA373" i="8"/>
  <c r="Z373" i="8"/>
  <c r="Y373" i="8"/>
  <c r="X373" i="8"/>
  <c r="W373" i="8"/>
  <c r="V373" i="8"/>
  <c r="U373" i="8"/>
  <c r="T373" i="8"/>
  <c r="S373" i="8"/>
  <c r="AD371" i="8"/>
  <c r="AC371" i="8"/>
  <c r="AB371" i="8"/>
  <c r="AA371" i="8"/>
  <c r="Z371" i="8"/>
  <c r="Y371" i="8"/>
  <c r="X371" i="8"/>
  <c r="W371" i="8"/>
  <c r="V371" i="8"/>
  <c r="U371" i="8"/>
  <c r="T371" i="8"/>
  <c r="S371" i="8"/>
  <c r="AD369" i="8"/>
  <c r="AC369" i="8"/>
  <c r="AB369" i="8"/>
  <c r="AA369" i="8"/>
  <c r="Z369" i="8"/>
  <c r="Y369" i="8"/>
  <c r="X369" i="8"/>
  <c r="W369" i="8"/>
  <c r="V369" i="8"/>
  <c r="U369" i="8"/>
  <c r="T369" i="8"/>
  <c r="S369" i="8"/>
  <c r="AD367" i="8"/>
  <c r="AC367" i="8"/>
  <c r="AB367" i="8"/>
  <c r="AA367" i="8"/>
  <c r="Z367" i="8"/>
  <c r="Y367" i="8"/>
  <c r="X367" i="8"/>
  <c r="W367" i="8"/>
  <c r="V367" i="8"/>
  <c r="U367" i="8"/>
  <c r="T367" i="8"/>
  <c r="S367" i="8"/>
  <c r="AD365" i="8"/>
  <c r="AC365" i="8"/>
  <c r="AB365" i="8"/>
  <c r="AA365" i="8"/>
  <c r="Z365" i="8"/>
  <c r="Y365" i="8"/>
  <c r="X365" i="8"/>
  <c r="W365" i="8"/>
  <c r="V365" i="8"/>
  <c r="U365" i="8"/>
  <c r="T365" i="8"/>
  <c r="S365" i="8"/>
  <c r="AD363" i="8"/>
  <c r="AC363" i="8"/>
  <c r="AB363" i="8"/>
  <c r="AA363" i="8"/>
  <c r="Z363" i="8"/>
  <c r="Y363" i="8"/>
  <c r="X363" i="8"/>
  <c r="W363" i="8"/>
  <c r="V363" i="8"/>
  <c r="U363" i="8"/>
  <c r="T363" i="8"/>
  <c r="S363" i="8"/>
  <c r="AD361" i="8"/>
  <c r="AC361" i="8"/>
  <c r="AB361" i="8"/>
  <c r="AA361" i="8"/>
  <c r="Z361" i="8"/>
  <c r="Y361" i="8"/>
  <c r="X361" i="8"/>
  <c r="W361" i="8"/>
  <c r="V361" i="8"/>
  <c r="U361" i="8"/>
  <c r="T361" i="8"/>
  <c r="S361" i="8"/>
  <c r="AD359" i="8"/>
  <c r="AC359" i="8"/>
  <c r="AB359" i="8"/>
  <c r="AA359" i="8"/>
  <c r="Z359" i="8"/>
  <c r="Y359" i="8"/>
  <c r="X359" i="8"/>
  <c r="W359" i="8"/>
  <c r="V359" i="8"/>
  <c r="U359" i="8"/>
  <c r="T359" i="8"/>
  <c r="S359" i="8"/>
  <c r="AD357" i="8"/>
  <c r="AC357" i="8"/>
  <c r="AB357" i="8"/>
  <c r="AA357" i="8"/>
  <c r="Z357" i="8"/>
  <c r="Y357" i="8"/>
  <c r="X357" i="8"/>
  <c r="W357" i="8"/>
  <c r="V357" i="8"/>
  <c r="U357" i="8"/>
  <c r="T357" i="8"/>
  <c r="S357" i="8"/>
  <c r="AD355" i="8"/>
  <c r="AC355" i="8"/>
  <c r="AB355" i="8"/>
  <c r="AA355" i="8"/>
  <c r="Z355" i="8"/>
  <c r="Y355" i="8"/>
  <c r="X355" i="8"/>
  <c r="W355" i="8"/>
  <c r="V355" i="8"/>
  <c r="U355" i="8"/>
  <c r="T355" i="8"/>
  <c r="S355" i="8"/>
  <c r="AD353" i="8"/>
  <c r="AC353" i="8"/>
  <c r="AB353" i="8"/>
  <c r="AA353" i="8"/>
  <c r="Z353" i="8"/>
  <c r="Y353" i="8"/>
  <c r="X353" i="8"/>
  <c r="W353" i="8"/>
  <c r="V353" i="8"/>
  <c r="U353" i="8"/>
  <c r="T353" i="8"/>
  <c r="S353" i="8"/>
  <c r="AD351" i="8"/>
  <c r="AC351" i="8"/>
  <c r="AB351" i="8"/>
  <c r="AA351" i="8"/>
  <c r="Z351" i="8"/>
  <c r="Y351" i="8"/>
  <c r="X351" i="8"/>
  <c r="W351" i="8"/>
  <c r="V351" i="8"/>
  <c r="U351" i="8"/>
  <c r="T351" i="8"/>
  <c r="S351" i="8"/>
  <c r="AD349" i="8"/>
  <c r="AC349" i="8"/>
  <c r="AB349" i="8"/>
  <c r="AA349" i="8"/>
  <c r="Z349" i="8"/>
  <c r="Y349" i="8"/>
  <c r="X349" i="8"/>
  <c r="W349" i="8"/>
  <c r="V349" i="8"/>
  <c r="U349" i="8"/>
  <c r="T349" i="8"/>
  <c r="S349" i="8"/>
  <c r="AD347" i="8"/>
  <c r="AC347" i="8"/>
  <c r="AB347" i="8"/>
  <c r="AA347" i="8"/>
  <c r="Z347" i="8"/>
  <c r="Y347" i="8"/>
  <c r="X347" i="8"/>
  <c r="W347" i="8"/>
  <c r="V347" i="8"/>
  <c r="U347" i="8"/>
  <c r="T347" i="8"/>
  <c r="S347" i="8"/>
  <c r="AD345" i="8"/>
  <c r="AC345" i="8"/>
  <c r="AB345" i="8"/>
  <c r="AA345" i="8"/>
  <c r="Z345" i="8"/>
  <c r="Y345" i="8"/>
  <c r="X345" i="8"/>
  <c r="W345" i="8"/>
  <c r="V345" i="8"/>
  <c r="U345" i="8"/>
  <c r="T345" i="8"/>
  <c r="S345" i="8"/>
  <c r="AD343" i="8"/>
  <c r="AC343" i="8"/>
  <c r="AB343" i="8"/>
  <c r="AA343" i="8"/>
  <c r="Z343" i="8"/>
  <c r="Y343" i="8"/>
  <c r="X343" i="8"/>
  <c r="W343" i="8"/>
  <c r="V343" i="8"/>
  <c r="U343" i="8"/>
  <c r="T343" i="8"/>
  <c r="S343" i="8"/>
  <c r="AD341" i="8"/>
  <c r="AC341" i="8"/>
  <c r="AB341" i="8"/>
  <c r="AA341" i="8"/>
  <c r="Z341" i="8"/>
  <c r="Y341" i="8"/>
  <c r="X341" i="8"/>
  <c r="W341" i="8"/>
  <c r="V341" i="8"/>
  <c r="U341" i="8"/>
  <c r="T341" i="8"/>
  <c r="S341" i="8"/>
  <c r="AD339" i="8"/>
  <c r="AC339" i="8"/>
  <c r="AB339" i="8"/>
  <c r="AA339" i="8"/>
  <c r="Z339" i="8"/>
  <c r="Y339" i="8"/>
  <c r="X339" i="8"/>
  <c r="W339" i="8"/>
  <c r="V339" i="8"/>
  <c r="U339" i="8"/>
  <c r="T339" i="8"/>
  <c r="S339" i="8"/>
  <c r="AD337" i="8"/>
  <c r="AC337" i="8"/>
  <c r="AB337" i="8"/>
  <c r="AA337" i="8"/>
  <c r="Z337" i="8"/>
  <c r="Y337" i="8"/>
  <c r="X337" i="8"/>
  <c r="W337" i="8"/>
  <c r="V337" i="8"/>
  <c r="U337" i="8"/>
  <c r="T337" i="8"/>
  <c r="S337" i="8"/>
  <c r="AD335" i="8"/>
  <c r="AC335" i="8"/>
  <c r="AB335" i="8"/>
  <c r="AA335" i="8"/>
  <c r="Z335" i="8"/>
  <c r="Y335" i="8"/>
  <c r="X335" i="8"/>
  <c r="W335" i="8"/>
  <c r="V335" i="8"/>
  <c r="U335" i="8"/>
  <c r="T335" i="8"/>
  <c r="S335" i="8"/>
  <c r="AD333" i="8"/>
  <c r="AC333" i="8"/>
  <c r="AB333" i="8"/>
  <c r="AA333" i="8"/>
  <c r="Z333" i="8"/>
  <c r="Y333" i="8"/>
  <c r="X333" i="8"/>
  <c r="W333" i="8"/>
  <c r="V333" i="8"/>
  <c r="U333" i="8"/>
  <c r="T333" i="8"/>
  <c r="S333" i="8"/>
  <c r="AD331" i="8"/>
  <c r="AC331" i="8"/>
  <c r="AB331" i="8"/>
  <c r="AA331" i="8"/>
  <c r="Z331" i="8"/>
  <c r="Y331" i="8"/>
  <c r="X331" i="8"/>
  <c r="W331" i="8"/>
  <c r="V331" i="8"/>
  <c r="U331" i="8"/>
  <c r="T331" i="8"/>
  <c r="S331" i="8"/>
  <c r="AD329" i="8"/>
  <c r="AC329" i="8"/>
  <c r="AB329" i="8"/>
  <c r="AA329" i="8"/>
  <c r="Z329" i="8"/>
  <c r="Y329" i="8"/>
  <c r="X329" i="8"/>
  <c r="W329" i="8"/>
  <c r="V329" i="8"/>
  <c r="U329" i="8"/>
  <c r="T329" i="8"/>
  <c r="S329" i="8"/>
  <c r="AD327" i="8"/>
  <c r="AC327" i="8"/>
  <c r="AB327" i="8"/>
  <c r="AA327" i="8"/>
  <c r="Z327" i="8"/>
  <c r="Y327" i="8"/>
  <c r="X327" i="8"/>
  <c r="W327" i="8"/>
  <c r="V327" i="8"/>
  <c r="U327" i="8"/>
  <c r="T327" i="8"/>
  <c r="S327" i="8"/>
  <c r="AD325" i="8"/>
  <c r="AC325" i="8"/>
  <c r="AB325" i="8"/>
  <c r="AA325" i="8"/>
  <c r="Z325" i="8"/>
  <c r="Y325" i="8"/>
  <c r="X325" i="8"/>
  <c r="W325" i="8"/>
  <c r="V325" i="8"/>
  <c r="U325" i="8"/>
  <c r="T325" i="8"/>
  <c r="S325" i="8"/>
  <c r="AD323" i="8"/>
  <c r="AC323" i="8"/>
  <c r="AB323" i="8"/>
  <c r="AA323" i="8"/>
  <c r="Z323" i="8"/>
  <c r="Y323" i="8"/>
  <c r="X323" i="8"/>
  <c r="W323" i="8"/>
  <c r="V323" i="8"/>
  <c r="U323" i="8"/>
  <c r="T323" i="8"/>
  <c r="S323" i="8"/>
  <c r="AD321" i="8"/>
  <c r="AC321" i="8"/>
  <c r="AB321" i="8"/>
  <c r="AA321" i="8"/>
  <c r="Z321" i="8"/>
  <c r="Y321" i="8"/>
  <c r="X321" i="8"/>
  <c r="W321" i="8"/>
  <c r="V321" i="8"/>
  <c r="U321" i="8"/>
  <c r="T321" i="8"/>
  <c r="S321" i="8"/>
  <c r="AD319" i="8"/>
  <c r="AC319" i="8"/>
  <c r="AB319" i="8"/>
  <c r="AA319" i="8"/>
  <c r="Z319" i="8"/>
  <c r="Y319" i="8"/>
  <c r="X319" i="8"/>
  <c r="W319" i="8"/>
  <c r="V319" i="8"/>
  <c r="U319" i="8"/>
  <c r="T319" i="8"/>
  <c r="S319" i="8"/>
  <c r="AD317" i="8"/>
  <c r="AC317" i="8"/>
  <c r="AB317" i="8"/>
  <c r="AA317" i="8"/>
  <c r="Z317" i="8"/>
  <c r="Y317" i="8"/>
  <c r="X317" i="8"/>
  <c r="W317" i="8"/>
  <c r="V317" i="8"/>
  <c r="U317" i="8"/>
  <c r="T317" i="8"/>
  <c r="S317" i="8"/>
  <c r="AD315" i="8"/>
  <c r="AC315" i="8"/>
  <c r="AB315" i="8"/>
  <c r="AA315" i="8"/>
  <c r="Z315" i="8"/>
  <c r="Y315" i="8"/>
  <c r="X315" i="8"/>
  <c r="W315" i="8"/>
  <c r="V315" i="8"/>
  <c r="U315" i="8"/>
  <c r="T315" i="8"/>
  <c r="S315" i="8"/>
  <c r="AD313" i="8"/>
  <c r="AC313" i="8"/>
  <c r="AB313" i="8"/>
  <c r="AA313" i="8"/>
  <c r="Z313" i="8"/>
  <c r="Y313" i="8"/>
  <c r="X313" i="8"/>
  <c r="W313" i="8"/>
  <c r="V313" i="8"/>
  <c r="U313" i="8"/>
  <c r="T313" i="8"/>
  <c r="S313" i="8"/>
  <c r="AD311" i="8"/>
  <c r="AC311" i="8"/>
  <c r="AB311" i="8"/>
  <c r="AA311" i="8"/>
  <c r="Z311" i="8"/>
  <c r="Y311" i="8"/>
  <c r="X311" i="8"/>
  <c r="W311" i="8"/>
  <c r="V311" i="8"/>
  <c r="U311" i="8"/>
  <c r="T311" i="8"/>
  <c r="S311" i="8"/>
  <c r="AD309" i="8"/>
  <c r="AC309" i="8"/>
  <c r="AB309" i="8"/>
  <c r="AA309" i="8"/>
  <c r="Z309" i="8"/>
  <c r="Y309" i="8"/>
  <c r="X309" i="8"/>
  <c r="W309" i="8"/>
  <c r="V309" i="8"/>
  <c r="U309" i="8"/>
  <c r="T309" i="8"/>
  <c r="S309" i="8"/>
  <c r="AD307" i="8"/>
  <c r="AC307" i="8"/>
  <c r="AB307" i="8"/>
  <c r="AA307" i="8"/>
  <c r="Z307" i="8"/>
  <c r="Y307" i="8"/>
  <c r="X307" i="8"/>
  <c r="W307" i="8"/>
  <c r="V307" i="8"/>
  <c r="U307" i="8"/>
  <c r="T307" i="8"/>
  <c r="S307" i="8"/>
  <c r="AD305" i="8"/>
  <c r="AC305" i="8"/>
  <c r="AB305" i="8"/>
  <c r="AA305" i="8"/>
  <c r="Z305" i="8"/>
  <c r="Y305" i="8"/>
  <c r="X305" i="8"/>
  <c r="W305" i="8"/>
  <c r="V305" i="8"/>
  <c r="U305" i="8"/>
  <c r="T305" i="8"/>
  <c r="S305" i="8"/>
  <c r="AD303" i="8"/>
  <c r="AC303" i="8"/>
  <c r="AB303" i="8"/>
  <c r="AA303" i="8"/>
  <c r="Z303" i="8"/>
  <c r="Y303" i="8"/>
  <c r="X303" i="8"/>
  <c r="W303" i="8"/>
  <c r="V303" i="8"/>
  <c r="U303" i="8"/>
  <c r="T303" i="8"/>
  <c r="S303" i="8"/>
  <c r="AD301" i="8"/>
  <c r="AC301" i="8"/>
  <c r="AB301" i="8"/>
  <c r="AA301" i="8"/>
  <c r="Z301" i="8"/>
  <c r="Y301" i="8"/>
  <c r="X301" i="8"/>
  <c r="W301" i="8"/>
  <c r="V301" i="8"/>
  <c r="U301" i="8"/>
  <c r="T301" i="8"/>
  <c r="S301" i="8"/>
  <c r="AD299" i="8"/>
  <c r="AC299" i="8"/>
  <c r="AB299" i="8"/>
  <c r="AA299" i="8"/>
  <c r="Z299" i="8"/>
  <c r="Y299" i="8"/>
  <c r="X299" i="8"/>
  <c r="W299" i="8"/>
  <c r="V299" i="8"/>
  <c r="U299" i="8"/>
  <c r="T299" i="8"/>
  <c r="S299" i="8"/>
  <c r="AD297" i="8"/>
  <c r="AC297" i="8"/>
  <c r="AB297" i="8"/>
  <c r="AA297" i="8"/>
  <c r="Z297" i="8"/>
  <c r="Y297" i="8"/>
  <c r="X297" i="8"/>
  <c r="W297" i="8"/>
  <c r="V297" i="8"/>
  <c r="U297" i="8"/>
  <c r="T297" i="8"/>
  <c r="S297" i="8"/>
  <c r="AD295" i="8"/>
  <c r="AC295" i="8"/>
  <c r="AB295" i="8"/>
  <c r="AA295" i="8"/>
  <c r="Z295" i="8"/>
  <c r="Y295" i="8"/>
  <c r="X295" i="8"/>
  <c r="W295" i="8"/>
  <c r="V295" i="8"/>
  <c r="U295" i="8"/>
  <c r="T295" i="8"/>
  <c r="S295" i="8"/>
  <c r="AD293" i="8"/>
  <c r="AC293" i="8"/>
  <c r="AB293" i="8"/>
  <c r="AA293" i="8"/>
  <c r="Z293" i="8"/>
  <c r="Y293" i="8"/>
  <c r="X293" i="8"/>
  <c r="W293" i="8"/>
  <c r="V293" i="8"/>
  <c r="U293" i="8"/>
  <c r="T293" i="8"/>
  <c r="S293" i="8"/>
  <c r="AD291" i="8"/>
  <c r="AC291" i="8"/>
  <c r="AB291" i="8"/>
  <c r="AA291" i="8"/>
  <c r="Z291" i="8"/>
  <c r="Y291" i="8"/>
  <c r="X291" i="8"/>
  <c r="W291" i="8"/>
  <c r="V291" i="8"/>
  <c r="U291" i="8"/>
  <c r="T291" i="8"/>
  <c r="S291" i="8"/>
  <c r="AD289" i="8"/>
  <c r="AC289" i="8"/>
  <c r="AB289" i="8"/>
  <c r="AA289" i="8"/>
  <c r="Z289" i="8"/>
  <c r="Y289" i="8"/>
  <c r="X289" i="8"/>
  <c r="W289" i="8"/>
  <c r="V289" i="8"/>
  <c r="U289" i="8"/>
  <c r="T289" i="8"/>
  <c r="S289" i="8"/>
  <c r="AD287" i="8"/>
  <c r="AC287" i="8"/>
  <c r="AB287" i="8"/>
  <c r="AA287" i="8"/>
  <c r="Z287" i="8"/>
  <c r="Y287" i="8"/>
  <c r="X287" i="8"/>
  <c r="W287" i="8"/>
  <c r="V287" i="8"/>
  <c r="U287" i="8"/>
  <c r="T287" i="8"/>
  <c r="S287" i="8"/>
  <c r="AD285" i="8"/>
  <c r="AC285" i="8"/>
  <c r="AB285" i="8"/>
  <c r="AA285" i="8"/>
  <c r="Z285" i="8"/>
  <c r="Y285" i="8"/>
  <c r="X285" i="8"/>
  <c r="W285" i="8"/>
  <c r="V285" i="8"/>
  <c r="U285" i="8"/>
  <c r="T285" i="8"/>
  <c r="S285" i="8"/>
  <c r="AD283" i="8"/>
  <c r="AC283" i="8"/>
  <c r="AB283" i="8"/>
  <c r="AA283" i="8"/>
  <c r="Z283" i="8"/>
  <c r="Y283" i="8"/>
  <c r="X283" i="8"/>
  <c r="W283" i="8"/>
  <c r="V283" i="8"/>
  <c r="U283" i="8"/>
  <c r="T283" i="8"/>
  <c r="S283" i="8"/>
  <c r="AD281" i="8"/>
  <c r="AC281" i="8"/>
  <c r="AB281" i="8"/>
  <c r="AA281" i="8"/>
  <c r="Z281" i="8"/>
  <c r="Y281" i="8"/>
  <c r="X281" i="8"/>
  <c r="W281" i="8"/>
  <c r="V281" i="8"/>
  <c r="U281" i="8"/>
  <c r="T281" i="8"/>
  <c r="S281" i="8"/>
  <c r="AD279" i="8"/>
  <c r="AC279" i="8"/>
  <c r="AB279" i="8"/>
  <c r="AA279" i="8"/>
  <c r="Z279" i="8"/>
  <c r="Y279" i="8"/>
  <c r="X279" i="8"/>
  <c r="W279" i="8"/>
  <c r="V279" i="8"/>
  <c r="U279" i="8"/>
  <c r="T279" i="8"/>
  <c r="S279" i="8"/>
  <c r="AD277" i="8"/>
  <c r="AC277" i="8"/>
  <c r="AB277" i="8"/>
  <c r="AA277" i="8"/>
  <c r="Z277" i="8"/>
  <c r="Y277" i="8"/>
  <c r="X277" i="8"/>
  <c r="W277" i="8"/>
  <c r="V277" i="8"/>
  <c r="U277" i="8"/>
  <c r="T277" i="8"/>
  <c r="S277" i="8"/>
  <c r="AD275" i="8"/>
  <c r="AC275" i="8"/>
  <c r="AB275" i="8"/>
  <c r="AA275" i="8"/>
  <c r="Z275" i="8"/>
  <c r="Y275" i="8"/>
  <c r="X275" i="8"/>
  <c r="W275" i="8"/>
  <c r="V275" i="8"/>
  <c r="U275" i="8"/>
  <c r="T275" i="8"/>
  <c r="S275" i="8"/>
  <c r="AD273" i="8"/>
  <c r="AC273" i="8"/>
  <c r="AB273" i="8"/>
  <c r="AA273" i="8"/>
  <c r="Z273" i="8"/>
  <c r="Y273" i="8"/>
  <c r="X273" i="8"/>
  <c r="W273" i="8"/>
  <c r="V273" i="8"/>
  <c r="U273" i="8"/>
  <c r="T273" i="8"/>
  <c r="S273" i="8"/>
  <c r="AD271" i="8"/>
  <c r="AC271" i="8"/>
  <c r="AB271" i="8"/>
  <c r="AA271" i="8"/>
  <c r="Z271" i="8"/>
  <c r="Y271" i="8"/>
  <c r="X271" i="8"/>
  <c r="W271" i="8"/>
  <c r="V271" i="8"/>
  <c r="U271" i="8"/>
  <c r="T271" i="8"/>
  <c r="S271" i="8"/>
  <c r="AD269" i="8"/>
  <c r="AC269" i="8"/>
  <c r="AB269" i="8"/>
  <c r="AA269" i="8"/>
  <c r="Z269" i="8"/>
  <c r="Y269" i="8"/>
  <c r="X269" i="8"/>
  <c r="W269" i="8"/>
  <c r="V269" i="8"/>
  <c r="U269" i="8"/>
  <c r="T269" i="8"/>
  <c r="S269" i="8"/>
  <c r="AD267" i="8"/>
  <c r="AC267" i="8"/>
  <c r="AB267" i="8"/>
  <c r="AA267" i="8"/>
  <c r="Z267" i="8"/>
  <c r="Y267" i="8"/>
  <c r="X267" i="8"/>
  <c r="W267" i="8"/>
  <c r="V267" i="8"/>
  <c r="U267" i="8"/>
  <c r="T267" i="8"/>
  <c r="S267" i="8"/>
  <c r="AD265" i="8"/>
  <c r="AC265" i="8"/>
  <c r="AB265" i="8"/>
  <c r="AA265" i="8"/>
  <c r="Z265" i="8"/>
  <c r="Y265" i="8"/>
  <c r="X265" i="8"/>
  <c r="W265" i="8"/>
  <c r="V265" i="8"/>
  <c r="U265" i="8"/>
  <c r="T265" i="8"/>
  <c r="S265" i="8"/>
  <c r="AD263" i="8"/>
  <c r="AC263" i="8"/>
  <c r="AB263" i="8"/>
  <c r="AA263" i="8"/>
  <c r="Z263" i="8"/>
  <c r="Y263" i="8"/>
  <c r="X263" i="8"/>
  <c r="W263" i="8"/>
  <c r="V263" i="8"/>
  <c r="U263" i="8"/>
  <c r="T263" i="8"/>
  <c r="S263" i="8"/>
  <c r="AD261" i="8"/>
  <c r="AC261" i="8"/>
  <c r="AB261" i="8"/>
  <c r="AA261" i="8"/>
  <c r="Z261" i="8"/>
  <c r="Y261" i="8"/>
  <c r="X261" i="8"/>
  <c r="W261" i="8"/>
  <c r="V261" i="8"/>
  <c r="U261" i="8"/>
  <c r="T261" i="8"/>
  <c r="S261" i="8"/>
  <c r="AD259" i="8"/>
  <c r="AC259" i="8"/>
  <c r="AB259" i="8"/>
  <c r="AA259" i="8"/>
  <c r="Z259" i="8"/>
  <c r="Y259" i="8"/>
  <c r="X259" i="8"/>
  <c r="W259" i="8"/>
  <c r="V259" i="8"/>
  <c r="U259" i="8"/>
  <c r="T259" i="8"/>
  <c r="S259" i="8"/>
  <c r="AD257" i="8"/>
  <c r="AC257" i="8"/>
  <c r="AB257" i="8"/>
  <c r="AA257" i="8"/>
  <c r="Z257" i="8"/>
  <c r="Y257" i="8"/>
  <c r="X257" i="8"/>
  <c r="W257" i="8"/>
  <c r="V257" i="8"/>
  <c r="U257" i="8"/>
  <c r="T257" i="8"/>
  <c r="S257" i="8"/>
  <c r="AD255" i="8"/>
  <c r="AC255" i="8"/>
  <c r="AB255" i="8"/>
  <c r="AA255" i="8"/>
  <c r="Z255" i="8"/>
  <c r="Y255" i="8"/>
  <c r="X255" i="8"/>
  <c r="W255" i="8"/>
  <c r="V255" i="8"/>
  <c r="U255" i="8"/>
  <c r="T255" i="8"/>
  <c r="S255" i="8"/>
  <c r="AD253" i="8"/>
  <c r="AC253" i="8"/>
  <c r="AB253" i="8"/>
  <c r="AA253" i="8"/>
  <c r="Z253" i="8"/>
  <c r="Y253" i="8"/>
  <c r="X253" i="8"/>
  <c r="W253" i="8"/>
  <c r="V253" i="8"/>
  <c r="U253" i="8"/>
  <c r="T253" i="8"/>
  <c r="S253" i="8"/>
  <c r="AD251" i="8"/>
  <c r="AC251" i="8"/>
  <c r="AB251" i="8"/>
  <c r="AA251" i="8"/>
  <c r="Z251" i="8"/>
  <c r="Y251" i="8"/>
  <c r="X251" i="8"/>
  <c r="W251" i="8"/>
  <c r="V251" i="8"/>
  <c r="U251" i="8"/>
  <c r="T251" i="8"/>
  <c r="S251" i="8"/>
  <c r="AD249" i="8"/>
  <c r="AC249" i="8"/>
  <c r="AB249" i="8"/>
  <c r="AA249" i="8"/>
  <c r="Z249" i="8"/>
  <c r="Y249" i="8"/>
  <c r="X249" i="8"/>
  <c r="W249" i="8"/>
  <c r="V249" i="8"/>
  <c r="U249" i="8"/>
  <c r="T249" i="8"/>
  <c r="S249" i="8"/>
  <c r="AD247" i="8"/>
  <c r="AC247" i="8"/>
  <c r="AB247" i="8"/>
  <c r="AA247" i="8"/>
  <c r="Z247" i="8"/>
  <c r="Y247" i="8"/>
  <c r="X247" i="8"/>
  <c r="W247" i="8"/>
  <c r="V247" i="8"/>
  <c r="U247" i="8"/>
  <c r="T247" i="8"/>
  <c r="S247" i="8"/>
  <c r="AD245" i="8"/>
  <c r="AC245" i="8"/>
  <c r="AB245" i="8"/>
  <c r="AA245" i="8"/>
  <c r="Z245" i="8"/>
  <c r="Y245" i="8"/>
  <c r="X245" i="8"/>
  <c r="W245" i="8"/>
  <c r="V245" i="8"/>
  <c r="U245" i="8"/>
  <c r="T245" i="8"/>
  <c r="S245" i="8"/>
  <c r="AD243" i="8"/>
  <c r="AC243" i="8"/>
  <c r="AB243" i="8"/>
  <c r="AA243" i="8"/>
  <c r="Z243" i="8"/>
  <c r="Y243" i="8"/>
  <c r="X243" i="8"/>
  <c r="W243" i="8"/>
  <c r="V243" i="8"/>
  <c r="U243" i="8"/>
  <c r="T243" i="8"/>
  <c r="S243" i="8"/>
  <c r="AD241" i="8"/>
  <c r="AC241" i="8"/>
  <c r="AB241" i="8"/>
  <c r="AA241" i="8"/>
  <c r="Z241" i="8"/>
  <c r="Y241" i="8"/>
  <c r="X241" i="8"/>
  <c r="W241" i="8"/>
  <c r="V241" i="8"/>
  <c r="U241" i="8"/>
  <c r="T241" i="8"/>
  <c r="S241" i="8"/>
  <c r="AD239" i="8"/>
  <c r="AC239" i="8"/>
  <c r="AB239" i="8"/>
  <c r="AA239" i="8"/>
  <c r="Z239" i="8"/>
  <c r="Y239" i="8"/>
  <c r="X239" i="8"/>
  <c r="W239" i="8"/>
  <c r="V239" i="8"/>
  <c r="U239" i="8"/>
  <c r="T239" i="8"/>
  <c r="S239" i="8"/>
  <c r="AD237" i="8"/>
  <c r="AC237" i="8"/>
  <c r="AB237" i="8"/>
  <c r="AA237" i="8"/>
  <c r="Z237" i="8"/>
  <c r="Y237" i="8"/>
  <c r="X237" i="8"/>
  <c r="W237" i="8"/>
  <c r="V237" i="8"/>
  <c r="U237" i="8"/>
  <c r="T237" i="8"/>
  <c r="S237" i="8"/>
  <c r="AD235" i="8"/>
  <c r="AC235" i="8"/>
  <c r="AB235" i="8"/>
  <c r="AA235" i="8"/>
  <c r="Z235" i="8"/>
  <c r="Y235" i="8"/>
  <c r="X235" i="8"/>
  <c r="W235" i="8"/>
  <c r="V235" i="8"/>
  <c r="U235" i="8"/>
  <c r="T235" i="8"/>
  <c r="S235" i="8"/>
  <c r="AD233" i="8"/>
  <c r="AC233" i="8"/>
  <c r="AB233" i="8"/>
  <c r="AA233" i="8"/>
  <c r="Z233" i="8"/>
  <c r="Y233" i="8"/>
  <c r="X233" i="8"/>
  <c r="W233" i="8"/>
  <c r="V233" i="8"/>
  <c r="U233" i="8"/>
  <c r="T233" i="8"/>
  <c r="S233" i="8"/>
  <c r="AD231" i="8"/>
  <c r="AC231" i="8"/>
  <c r="AB231" i="8"/>
  <c r="AA231" i="8"/>
  <c r="Z231" i="8"/>
  <c r="Y231" i="8"/>
  <c r="X231" i="8"/>
  <c r="W231" i="8"/>
  <c r="V231" i="8"/>
  <c r="U231" i="8"/>
  <c r="T231" i="8"/>
  <c r="S231" i="8"/>
  <c r="AD229" i="8"/>
  <c r="AC229" i="8"/>
  <c r="AB229" i="8"/>
  <c r="AA229" i="8"/>
  <c r="Z229" i="8"/>
  <c r="Y229" i="8"/>
  <c r="X229" i="8"/>
  <c r="W229" i="8"/>
  <c r="V229" i="8"/>
  <c r="U229" i="8"/>
  <c r="T229" i="8"/>
  <c r="S229" i="8"/>
  <c r="AD227" i="8"/>
  <c r="AC227" i="8"/>
  <c r="AB227" i="8"/>
  <c r="AA227" i="8"/>
  <c r="Z227" i="8"/>
  <c r="Y227" i="8"/>
  <c r="X227" i="8"/>
  <c r="W227" i="8"/>
  <c r="V227" i="8"/>
  <c r="U227" i="8"/>
  <c r="T227" i="8"/>
  <c r="S227" i="8"/>
  <c r="AD225" i="8"/>
  <c r="AC225" i="8"/>
  <c r="AB225" i="8"/>
  <c r="AA225" i="8"/>
  <c r="Z225" i="8"/>
  <c r="Y225" i="8"/>
  <c r="X225" i="8"/>
  <c r="W225" i="8"/>
  <c r="V225" i="8"/>
  <c r="U225" i="8"/>
  <c r="T225" i="8"/>
  <c r="S225" i="8"/>
  <c r="AD223" i="8"/>
  <c r="AC223" i="8"/>
  <c r="AB223" i="8"/>
  <c r="AA223" i="8"/>
  <c r="Z223" i="8"/>
  <c r="Y223" i="8"/>
  <c r="X223" i="8"/>
  <c r="W223" i="8"/>
  <c r="V223" i="8"/>
  <c r="U223" i="8"/>
  <c r="T223" i="8"/>
  <c r="S223" i="8"/>
  <c r="AD221" i="8"/>
  <c r="AC221" i="8"/>
  <c r="AB221" i="8"/>
  <c r="AA221" i="8"/>
  <c r="Z221" i="8"/>
  <c r="Y221" i="8"/>
  <c r="X221" i="8"/>
  <c r="W221" i="8"/>
  <c r="V221" i="8"/>
  <c r="U221" i="8"/>
  <c r="T221" i="8"/>
  <c r="S221" i="8"/>
  <c r="AD219" i="8"/>
  <c r="AC219" i="8"/>
  <c r="AB219" i="8"/>
  <c r="AA219" i="8"/>
  <c r="Z219" i="8"/>
  <c r="Y219" i="8"/>
  <c r="X219" i="8"/>
  <c r="W219" i="8"/>
  <c r="V219" i="8"/>
  <c r="U219" i="8"/>
  <c r="T219" i="8"/>
  <c r="S219" i="8"/>
  <c r="AD217" i="8"/>
  <c r="AC217" i="8"/>
  <c r="AB217" i="8"/>
  <c r="AA217" i="8"/>
  <c r="Z217" i="8"/>
  <c r="Y217" i="8"/>
  <c r="X217" i="8"/>
  <c r="W217" i="8"/>
  <c r="V217" i="8"/>
  <c r="U217" i="8"/>
  <c r="T217" i="8"/>
  <c r="S217" i="8"/>
  <c r="AD215" i="8"/>
  <c r="AC215" i="8"/>
  <c r="AB215" i="8"/>
  <c r="AA215" i="8"/>
  <c r="Z215" i="8"/>
  <c r="Y215" i="8"/>
  <c r="X215" i="8"/>
  <c r="W215" i="8"/>
  <c r="V215" i="8"/>
  <c r="U215" i="8"/>
  <c r="T215" i="8"/>
  <c r="S215" i="8"/>
  <c r="AD213" i="8"/>
  <c r="AC213" i="8"/>
  <c r="AB213" i="8"/>
  <c r="AA213" i="8"/>
  <c r="Z213" i="8"/>
  <c r="Y213" i="8"/>
  <c r="X213" i="8"/>
  <c r="W213" i="8"/>
  <c r="V213" i="8"/>
  <c r="U213" i="8"/>
  <c r="T213" i="8"/>
  <c r="S213" i="8"/>
  <c r="AD211" i="8"/>
  <c r="AC211" i="8"/>
  <c r="AB211" i="8"/>
  <c r="AA211" i="8"/>
  <c r="Z211" i="8"/>
  <c r="Y211" i="8"/>
  <c r="X211" i="8"/>
  <c r="W211" i="8"/>
  <c r="V211" i="8"/>
  <c r="U211" i="8"/>
  <c r="T211" i="8"/>
  <c r="S211" i="8"/>
  <c r="AD209" i="8"/>
  <c r="AC209" i="8"/>
  <c r="AB209" i="8"/>
  <c r="AA209" i="8"/>
  <c r="Z209" i="8"/>
  <c r="Y209" i="8"/>
  <c r="X209" i="8"/>
  <c r="W209" i="8"/>
  <c r="V209" i="8"/>
  <c r="U209" i="8"/>
  <c r="T209" i="8"/>
  <c r="S209" i="8"/>
  <c r="AD207" i="8"/>
  <c r="AC207" i="8"/>
  <c r="AB207" i="8"/>
  <c r="AA207" i="8"/>
  <c r="Z207" i="8"/>
  <c r="Y207" i="8"/>
  <c r="X207" i="8"/>
  <c r="W207" i="8"/>
  <c r="V207" i="8"/>
  <c r="U207" i="8"/>
  <c r="T207" i="8"/>
  <c r="S207" i="8"/>
  <c r="AD205" i="8"/>
  <c r="AC205" i="8"/>
  <c r="AB205" i="8"/>
  <c r="AA205" i="8"/>
  <c r="Z205" i="8"/>
  <c r="Y205" i="8"/>
  <c r="X205" i="8"/>
  <c r="W205" i="8"/>
  <c r="V205" i="8"/>
  <c r="U205" i="8"/>
  <c r="T205" i="8"/>
  <c r="S205" i="8"/>
  <c r="AD203" i="8"/>
  <c r="AC203" i="8"/>
  <c r="AB203" i="8"/>
  <c r="AA203" i="8"/>
  <c r="Z203" i="8"/>
  <c r="Y203" i="8"/>
  <c r="X203" i="8"/>
  <c r="W203" i="8"/>
  <c r="V203" i="8"/>
  <c r="U203" i="8"/>
  <c r="T203" i="8"/>
  <c r="S203" i="8"/>
  <c r="AD201" i="8"/>
  <c r="AC201" i="8"/>
  <c r="AB201" i="8"/>
  <c r="AA201" i="8"/>
  <c r="Z201" i="8"/>
  <c r="Y201" i="8"/>
  <c r="X201" i="8"/>
  <c r="W201" i="8"/>
  <c r="V201" i="8"/>
  <c r="U201" i="8"/>
  <c r="T201" i="8"/>
  <c r="S201" i="8"/>
  <c r="AD199" i="8"/>
  <c r="AC199" i="8"/>
  <c r="AB199" i="8"/>
  <c r="AA199" i="8"/>
  <c r="Z199" i="8"/>
  <c r="Y199" i="8"/>
  <c r="X199" i="8"/>
  <c r="W199" i="8"/>
  <c r="V199" i="8"/>
  <c r="U199" i="8"/>
  <c r="T199" i="8"/>
  <c r="S199" i="8"/>
  <c r="AD197" i="8"/>
  <c r="AC197" i="8"/>
  <c r="AB197" i="8"/>
  <c r="AA197" i="8"/>
  <c r="Z197" i="8"/>
  <c r="Y197" i="8"/>
  <c r="X197" i="8"/>
  <c r="W197" i="8"/>
  <c r="V197" i="8"/>
  <c r="U197" i="8"/>
  <c r="T197" i="8"/>
  <c r="S197" i="8"/>
  <c r="AD195" i="8"/>
  <c r="AC195" i="8"/>
  <c r="AB195" i="8"/>
  <c r="AA195" i="8"/>
  <c r="Z195" i="8"/>
  <c r="Y195" i="8"/>
  <c r="X195" i="8"/>
  <c r="W195" i="8"/>
  <c r="V195" i="8"/>
  <c r="U195" i="8"/>
  <c r="T195" i="8"/>
  <c r="S195" i="8"/>
  <c r="AD193" i="8"/>
  <c r="AC193" i="8"/>
  <c r="AB193" i="8"/>
  <c r="AA193" i="8"/>
  <c r="Z193" i="8"/>
  <c r="Y193" i="8"/>
  <c r="X193" i="8"/>
  <c r="W193" i="8"/>
  <c r="V193" i="8"/>
  <c r="U193" i="8"/>
  <c r="T193" i="8"/>
  <c r="S193" i="8"/>
  <c r="AD191" i="8"/>
  <c r="AC191" i="8"/>
  <c r="AB191" i="8"/>
  <c r="AA191" i="8"/>
  <c r="Z191" i="8"/>
  <c r="Y191" i="8"/>
  <c r="X191" i="8"/>
  <c r="W191" i="8"/>
  <c r="V191" i="8"/>
  <c r="U191" i="8"/>
  <c r="T191" i="8"/>
  <c r="S191" i="8"/>
  <c r="AD189" i="8"/>
  <c r="AC189" i="8"/>
  <c r="AB189" i="8"/>
  <c r="AA189" i="8"/>
  <c r="Z189" i="8"/>
  <c r="Y189" i="8"/>
  <c r="X189" i="8"/>
  <c r="W189" i="8"/>
  <c r="V189" i="8"/>
  <c r="U189" i="8"/>
  <c r="T189" i="8"/>
  <c r="S189" i="8"/>
  <c r="AD187" i="8"/>
  <c r="AC187" i="8"/>
  <c r="AB187" i="8"/>
  <c r="AA187" i="8"/>
  <c r="Z187" i="8"/>
  <c r="Y187" i="8"/>
  <c r="X187" i="8"/>
  <c r="W187" i="8"/>
  <c r="V187" i="8"/>
  <c r="U187" i="8"/>
  <c r="T187" i="8"/>
  <c r="S187" i="8"/>
  <c r="AD185" i="8"/>
  <c r="AC185" i="8"/>
  <c r="AB185" i="8"/>
  <c r="AA185" i="8"/>
  <c r="Z185" i="8"/>
  <c r="Y185" i="8"/>
  <c r="X185" i="8"/>
  <c r="W185" i="8"/>
  <c r="V185" i="8"/>
  <c r="U185" i="8"/>
  <c r="T185" i="8"/>
  <c r="S185" i="8"/>
  <c r="AD183" i="8"/>
  <c r="AC183" i="8"/>
  <c r="AB183" i="8"/>
  <c r="AA183" i="8"/>
  <c r="Z183" i="8"/>
  <c r="Y183" i="8"/>
  <c r="X183" i="8"/>
  <c r="W183" i="8"/>
  <c r="V183" i="8"/>
  <c r="U183" i="8"/>
  <c r="T183" i="8"/>
  <c r="S183" i="8"/>
  <c r="AD181" i="8"/>
  <c r="AC181" i="8"/>
  <c r="AB181" i="8"/>
  <c r="AA181" i="8"/>
  <c r="Z181" i="8"/>
  <c r="Y181" i="8"/>
  <c r="X181" i="8"/>
  <c r="W181" i="8"/>
  <c r="V181" i="8"/>
  <c r="U181" i="8"/>
  <c r="T181" i="8"/>
  <c r="S181" i="8"/>
  <c r="AD179" i="8"/>
  <c r="AC179" i="8"/>
  <c r="AB179" i="8"/>
  <c r="AA179" i="8"/>
  <c r="Z179" i="8"/>
  <c r="Y179" i="8"/>
  <c r="X179" i="8"/>
  <c r="W179" i="8"/>
  <c r="V179" i="8"/>
  <c r="U179" i="8"/>
  <c r="T179" i="8"/>
  <c r="S179" i="8"/>
  <c r="AD177" i="8"/>
  <c r="AC177" i="8"/>
  <c r="AB177" i="8"/>
  <c r="AA177" i="8"/>
  <c r="Z177" i="8"/>
  <c r="Y177" i="8"/>
  <c r="X177" i="8"/>
  <c r="W177" i="8"/>
  <c r="V177" i="8"/>
  <c r="U177" i="8"/>
  <c r="T177" i="8"/>
  <c r="S177" i="8"/>
  <c r="AD175" i="8"/>
  <c r="AC175" i="8"/>
  <c r="AB175" i="8"/>
  <c r="AA175" i="8"/>
  <c r="Z175" i="8"/>
  <c r="Y175" i="8"/>
  <c r="X175" i="8"/>
  <c r="W175" i="8"/>
  <c r="V175" i="8"/>
  <c r="U175" i="8"/>
  <c r="T175" i="8"/>
  <c r="S175" i="8"/>
  <c r="AD173" i="8"/>
  <c r="AC173" i="8"/>
  <c r="AB173" i="8"/>
  <c r="AA173" i="8"/>
  <c r="Z173" i="8"/>
  <c r="Y173" i="8"/>
  <c r="X173" i="8"/>
  <c r="W173" i="8"/>
  <c r="V173" i="8"/>
  <c r="U173" i="8"/>
  <c r="T173" i="8"/>
  <c r="S173" i="8"/>
  <c r="AD171" i="8"/>
  <c r="AC171" i="8"/>
  <c r="AB171" i="8"/>
  <c r="AA171" i="8"/>
  <c r="Z171" i="8"/>
  <c r="Y171" i="8"/>
  <c r="X171" i="8"/>
  <c r="W171" i="8"/>
  <c r="V171" i="8"/>
  <c r="U171" i="8"/>
  <c r="T171" i="8"/>
  <c r="S171" i="8"/>
  <c r="AD169" i="8"/>
  <c r="AC169" i="8"/>
  <c r="AB169" i="8"/>
  <c r="AA169" i="8"/>
  <c r="Z169" i="8"/>
  <c r="Y169" i="8"/>
  <c r="X169" i="8"/>
  <c r="W169" i="8"/>
  <c r="V169" i="8"/>
  <c r="U169" i="8"/>
  <c r="T169" i="8"/>
  <c r="S169" i="8"/>
  <c r="AD167" i="8"/>
  <c r="AC167" i="8"/>
  <c r="AB167" i="8"/>
  <c r="AA167" i="8"/>
  <c r="Z167" i="8"/>
  <c r="Y167" i="8"/>
  <c r="X167" i="8"/>
  <c r="W167" i="8"/>
  <c r="V167" i="8"/>
  <c r="U167" i="8"/>
  <c r="T167" i="8"/>
  <c r="S167" i="8"/>
  <c r="AD165" i="8"/>
  <c r="AC165" i="8"/>
  <c r="AB165" i="8"/>
  <c r="AA165" i="8"/>
  <c r="Z165" i="8"/>
  <c r="Y165" i="8"/>
  <c r="X165" i="8"/>
  <c r="W165" i="8"/>
  <c r="V165" i="8"/>
  <c r="U165" i="8"/>
  <c r="T165" i="8"/>
  <c r="S165" i="8"/>
  <c r="AD163" i="8"/>
  <c r="AC163" i="8"/>
  <c r="AB163" i="8"/>
  <c r="AA163" i="8"/>
  <c r="Z163" i="8"/>
  <c r="Y163" i="8"/>
  <c r="X163" i="8"/>
  <c r="W163" i="8"/>
  <c r="V163" i="8"/>
  <c r="U163" i="8"/>
  <c r="T163" i="8"/>
  <c r="S163" i="8"/>
  <c r="AD161" i="8"/>
  <c r="AC161" i="8"/>
  <c r="AB161" i="8"/>
  <c r="AA161" i="8"/>
  <c r="Z161" i="8"/>
  <c r="Y161" i="8"/>
  <c r="X161" i="8"/>
  <c r="W161" i="8"/>
  <c r="V161" i="8"/>
  <c r="U161" i="8"/>
  <c r="T161" i="8"/>
  <c r="S161" i="8"/>
  <c r="AD159" i="8"/>
  <c r="AC159" i="8"/>
  <c r="AB159" i="8"/>
  <c r="AA159" i="8"/>
  <c r="Z159" i="8"/>
  <c r="Y159" i="8"/>
  <c r="X159" i="8"/>
  <c r="W159" i="8"/>
  <c r="V159" i="8"/>
  <c r="U159" i="8"/>
  <c r="T159" i="8"/>
  <c r="S159" i="8"/>
  <c r="AD157" i="8"/>
  <c r="AC157" i="8"/>
  <c r="AB157" i="8"/>
  <c r="AA157" i="8"/>
  <c r="Z157" i="8"/>
  <c r="Y157" i="8"/>
  <c r="X157" i="8"/>
  <c r="W157" i="8"/>
  <c r="V157" i="8"/>
  <c r="U157" i="8"/>
  <c r="T157" i="8"/>
  <c r="S157" i="8"/>
  <c r="AD155" i="8"/>
  <c r="AC155" i="8"/>
  <c r="AB155" i="8"/>
  <c r="AA155" i="8"/>
  <c r="Z155" i="8"/>
  <c r="Y155" i="8"/>
  <c r="X155" i="8"/>
  <c r="W155" i="8"/>
  <c r="V155" i="8"/>
  <c r="U155" i="8"/>
  <c r="T155" i="8"/>
  <c r="S155" i="8"/>
  <c r="AD153" i="8"/>
  <c r="AC153" i="8"/>
  <c r="AB153" i="8"/>
  <c r="AA153" i="8"/>
  <c r="Z153" i="8"/>
  <c r="Y153" i="8"/>
  <c r="X153" i="8"/>
  <c r="W153" i="8"/>
  <c r="V153" i="8"/>
  <c r="U153" i="8"/>
  <c r="T153" i="8"/>
  <c r="S153" i="8"/>
  <c r="AD151" i="8"/>
  <c r="AC151" i="8"/>
  <c r="AB151" i="8"/>
  <c r="AA151" i="8"/>
  <c r="Z151" i="8"/>
  <c r="Y151" i="8"/>
  <c r="X151" i="8"/>
  <c r="W151" i="8"/>
  <c r="V151" i="8"/>
  <c r="U151" i="8"/>
  <c r="T151" i="8"/>
  <c r="S151" i="8"/>
  <c r="AD149" i="8"/>
  <c r="AC149" i="8"/>
  <c r="AB149" i="8"/>
  <c r="AA149" i="8"/>
  <c r="Z149" i="8"/>
  <c r="Y149" i="8"/>
  <c r="X149" i="8"/>
  <c r="W149" i="8"/>
  <c r="V149" i="8"/>
  <c r="U149" i="8"/>
  <c r="T149" i="8"/>
  <c r="S149" i="8"/>
  <c r="AD147" i="8"/>
  <c r="AC147" i="8"/>
  <c r="AB147" i="8"/>
  <c r="AA147" i="8"/>
  <c r="Z147" i="8"/>
  <c r="Y147" i="8"/>
  <c r="X147" i="8"/>
  <c r="W147" i="8"/>
  <c r="V147" i="8"/>
  <c r="U147" i="8"/>
  <c r="T147" i="8"/>
  <c r="S147" i="8"/>
  <c r="AD145" i="8"/>
  <c r="AC145" i="8"/>
  <c r="AB145" i="8"/>
  <c r="AA145" i="8"/>
  <c r="Z145" i="8"/>
  <c r="Y145" i="8"/>
  <c r="X145" i="8"/>
  <c r="W145" i="8"/>
  <c r="V145" i="8"/>
  <c r="U145" i="8"/>
  <c r="T145" i="8"/>
  <c r="S145" i="8"/>
  <c r="AD143" i="8"/>
  <c r="AC143" i="8"/>
  <c r="AB143" i="8"/>
  <c r="AA143" i="8"/>
  <c r="Z143" i="8"/>
  <c r="Y143" i="8"/>
  <c r="X143" i="8"/>
  <c r="W143" i="8"/>
  <c r="V143" i="8"/>
  <c r="U143" i="8"/>
  <c r="T143" i="8"/>
  <c r="S143" i="8"/>
  <c r="AD141" i="8"/>
  <c r="AC141" i="8"/>
  <c r="AB141" i="8"/>
  <c r="AA141" i="8"/>
  <c r="Z141" i="8"/>
  <c r="Y141" i="8"/>
  <c r="X141" i="8"/>
  <c r="W141" i="8"/>
  <c r="V141" i="8"/>
  <c r="U141" i="8"/>
  <c r="T141" i="8"/>
  <c r="S141" i="8"/>
  <c r="AD139" i="8"/>
  <c r="AC139" i="8"/>
  <c r="AB139" i="8"/>
  <c r="AA139" i="8"/>
  <c r="Z139" i="8"/>
  <c r="Y139" i="8"/>
  <c r="X139" i="8"/>
  <c r="W139" i="8"/>
  <c r="V139" i="8"/>
  <c r="U139" i="8"/>
  <c r="T139" i="8"/>
  <c r="S139" i="8"/>
  <c r="AD137" i="8"/>
  <c r="AC137" i="8"/>
  <c r="AB137" i="8"/>
  <c r="AA137" i="8"/>
  <c r="Z137" i="8"/>
  <c r="Y137" i="8"/>
  <c r="X137" i="8"/>
  <c r="W137" i="8"/>
  <c r="V137" i="8"/>
  <c r="U137" i="8"/>
  <c r="T137" i="8"/>
  <c r="S137" i="8"/>
  <c r="AD135" i="8"/>
  <c r="AC135" i="8"/>
  <c r="AB135" i="8"/>
  <c r="AA135" i="8"/>
  <c r="Z135" i="8"/>
  <c r="Y135" i="8"/>
  <c r="X135" i="8"/>
  <c r="W135" i="8"/>
  <c r="V135" i="8"/>
  <c r="U135" i="8"/>
  <c r="T135" i="8"/>
  <c r="S135" i="8"/>
  <c r="AD133" i="8"/>
  <c r="AC133" i="8"/>
  <c r="AB133" i="8"/>
  <c r="AA133" i="8"/>
  <c r="Z133" i="8"/>
  <c r="Y133" i="8"/>
  <c r="X133" i="8"/>
  <c r="W133" i="8"/>
  <c r="V133" i="8"/>
  <c r="U133" i="8"/>
  <c r="T133" i="8"/>
  <c r="S133" i="8"/>
  <c r="AD131" i="8"/>
  <c r="AC131" i="8"/>
  <c r="AB131" i="8"/>
  <c r="AA131" i="8"/>
  <c r="Z131" i="8"/>
  <c r="Y131" i="8"/>
  <c r="X131" i="8"/>
  <c r="W131" i="8"/>
  <c r="V131" i="8"/>
  <c r="U131" i="8"/>
  <c r="T131" i="8"/>
  <c r="S131" i="8"/>
  <c r="AD129" i="8"/>
  <c r="AC129" i="8"/>
  <c r="AB129" i="8"/>
  <c r="AA129" i="8"/>
  <c r="Z129" i="8"/>
  <c r="Y129" i="8"/>
  <c r="X129" i="8"/>
  <c r="W129" i="8"/>
  <c r="V129" i="8"/>
  <c r="U129" i="8"/>
  <c r="T129" i="8"/>
  <c r="S129" i="8"/>
  <c r="AD127" i="8"/>
  <c r="AC127" i="8"/>
  <c r="AB127" i="8"/>
  <c r="AA127" i="8"/>
  <c r="Z127" i="8"/>
  <c r="Y127" i="8"/>
  <c r="X127" i="8"/>
  <c r="W127" i="8"/>
  <c r="V127" i="8"/>
  <c r="U127" i="8"/>
  <c r="T127" i="8"/>
  <c r="S127" i="8"/>
  <c r="AD125" i="8"/>
  <c r="AC125" i="8"/>
  <c r="AB125" i="8"/>
  <c r="AA125" i="8"/>
  <c r="Z125" i="8"/>
  <c r="Y125" i="8"/>
  <c r="X125" i="8"/>
  <c r="W125" i="8"/>
  <c r="V125" i="8"/>
  <c r="U125" i="8"/>
  <c r="T125" i="8"/>
  <c r="S125" i="8"/>
  <c r="AD123" i="8"/>
  <c r="AC123" i="8"/>
  <c r="AB123" i="8"/>
  <c r="AA123" i="8"/>
  <c r="Z123" i="8"/>
  <c r="Y123" i="8"/>
  <c r="X123" i="8"/>
  <c r="W123" i="8"/>
  <c r="V123" i="8"/>
  <c r="U123" i="8"/>
  <c r="T123" i="8"/>
  <c r="S123" i="8"/>
  <c r="AD121" i="8"/>
  <c r="AC121" i="8"/>
  <c r="AB121" i="8"/>
  <c r="AA121" i="8"/>
  <c r="Z121" i="8"/>
  <c r="Y121" i="8"/>
  <c r="X121" i="8"/>
  <c r="W121" i="8"/>
  <c r="V121" i="8"/>
  <c r="U121" i="8"/>
  <c r="T121" i="8"/>
  <c r="S121" i="8"/>
  <c r="AD119" i="8"/>
  <c r="AC119" i="8"/>
  <c r="AB119" i="8"/>
  <c r="AA119" i="8"/>
  <c r="Z119" i="8"/>
  <c r="Y119" i="8"/>
  <c r="X119" i="8"/>
  <c r="W119" i="8"/>
  <c r="V119" i="8"/>
  <c r="U119" i="8"/>
  <c r="T119" i="8"/>
  <c r="S119" i="8"/>
  <c r="AD117" i="8"/>
  <c r="AC117" i="8"/>
  <c r="AB117" i="8"/>
  <c r="AA117" i="8"/>
  <c r="Z117" i="8"/>
  <c r="Y117" i="8"/>
  <c r="X117" i="8"/>
  <c r="W117" i="8"/>
  <c r="V117" i="8"/>
  <c r="U117" i="8"/>
  <c r="T117" i="8"/>
  <c r="S117" i="8"/>
  <c r="AD115" i="8"/>
  <c r="AC115" i="8"/>
  <c r="AB115" i="8"/>
  <c r="AA115" i="8"/>
  <c r="Z115" i="8"/>
  <c r="Y115" i="8"/>
  <c r="X115" i="8"/>
  <c r="W115" i="8"/>
  <c r="V115" i="8"/>
  <c r="U115" i="8"/>
  <c r="T115" i="8"/>
  <c r="S115" i="8"/>
  <c r="AD113" i="8"/>
  <c r="AC113" i="8"/>
  <c r="AB113" i="8"/>
  <c r="AA113" i="8"/>
  <c r="Z113" i="8"/>
  <c r="Y113" i="8"/>
  <c r="X113" i="8"/>
  <c r="W113" i="8"/>
  <c r="V113" i="8"/>
  <c r="U113" i="8"/>
  <c r="T113" i="8"/>
  <c r="S113" i="8"/>
  <c r="AD111" i="8"/>
  <c r="AC111" i="8"/>
  <c r="AB111" i="8"/>
  <c r="AA111" i="8"/>
  <c r="Z111" i="8"/>
  <c r="Y111" i="8"/>
  <c r="X111" i="8"/>
  <c r="W111" i="8"/>
  <c r="V111" i="8"/>
  <c r="U111" i="8"/>
  <c r="T111" i="8"/>
  <c r="S111" i="8"/>
  <c r="AD109" i="8"/>
  <c r="AC109" i="8"/>
  <c r="AB109" i="8"/>
  <c r="AA109" i="8"/>
  <c r="Z109" i="8"/>
  <c r="Y109" i="8"/>
  <c r="X109" i="8"/>
  <c r="W109" i="8"/>
  <c r="V109" i="8"/>
  <c r="U109" i="8"/>
  <c r="T109" i="8"/>
  <c r="S109" i="8"/>
  <c r="AD107" i="8"/>
  <c r="AC107" i="8"/>
  <c r="AB107" i="8"/>
  <c r="AA107" i="8"/>
  <c r="Z107" i="8"/>
  <c r="Y107" i="8"/>
  <c r="X107" i="8"/>
  <c r="W107" i="8"/>
  <c r="V107" i="8"/>
  <c r="U107" i="8"/>
  <c r="T107" i="8"/>
  <c r="S107" i="8"/>
  <c r="AD105" i="8"/>
  <c r="AC105" i="8"/>
  <c r="AB105" i="8"/>
  <c r="AA105" i="8"/>
  <c r="Z105" i="8"/>
  <c r="Y105" i="8"/>
  <c r="X105" i="8"/>
  <c r="W105" i="8"/>
  <c r="V105" i="8"/>
  <c r="U105" i="8"/>
  <c r="T105" i="8"/>
  <c r="S105" i="8"/>
  <c r="AD103" i="8"/>
  <c r="AC103" i="8"/>
  <c r="AB103" i="8"/>
  <c r="AA103" i="8"/>
  <c r="Z103" i="8"/>
  <c r="Y103" i="8"/>
  <c r="X103" i="8"/>
  <c r="W103" i="8"/>
  <c r="V103" i="8"/>
  <c r="U103" i="8"/>
  <c r="T103" i="8"/>
  <c r="S103" i="8"/>
  <c r="AD101" i="8"/>
  <c r="AC101" i="8"/>
  <c r="AB101" i="8"/>
  <c r="AA101" i="8"/>
  <c r="Z101" i="8"/>
  <c r="Y101" i="8"/>
  <c r="X101" i="8"/>
  <c r="W101" i="8"/>
  <c r="V101" i="8"/>
  <c r="U101" i="8"/>
  <c r="T101" i="8"/>
  <c r="S101" i="8"/>
  <c r="AD99" i="8"/>
  <c r="AC99" i="8"/>
  <c r="AB99" i="8"/>
  <c r="AA99" i="8"/>
  <c r="Z99" i="8"/>
  <c r="Y99" i="8"/>
  <c r="X99" i="8"/>
  <c r="W99" i="8"/>
  <c r="V99" i="8"/>
  <c r="U99" i="8"/>
  <c r="T99" i="8"/>
  <c r="S99" i="8"/>
  <c r="AD97" i="8"/>
  <c r="AC97" i="8"/>
  <c r="AB97" i="8"/>
  <c r="AA97" i="8"/>
  <c r="Z97" i="8"/>
  <c r="Y97" i="8"/>
  <c r="X97" i="8"/>
  <c r="W97" i="8"/>
  <c r="V97" i="8"/>
  <c r="U97" i="8"/>
  <c r="T97" i="8"/>
  <c r="S97" i="8"/>
  <c r="AD95" i="8"/>
  <c r="AC95" i="8"/>
  <c r="AB95" i="8"/>
  <c r="AA95" i="8"/>
  <c r="Z95" i="8"/>
  <c r="Y95" i="8"/>
  <c r="X95" i="8"/>
  <c r="W95" i="8"/>
  <c r="V95" i="8"/>
  <c r="U95" i="8"/>
  <c r="T95" i="8"/>
  <c r="S95" i="8"/>
  <c r="AD93" i="8"/>
  <c r="AC93" i="8"/>
  <c r="AB93" i="8"/>
  <c r="AA93" i="8"/>
  <c r="Z93" i="8"/>
  <c r="Y93" i="8"/>
  <c r="X93" i="8"/>
  <c r="W93" i="8"/>
  <c r="V93" i="8"/>
  <c r="U93" i="8"/>
  <c r="T93" i="8"/>
  <c r="S93" i="8"/>
  <c r="AD91" i="8"/>
  <c r="AC91" i="8"/>
  <c r="AB91" i="8"/>
  <c r="AA91" i="8"/>
  <c r="Z91" i="8"/>
  <c r="Y91" i="8"/>
  <c r="X91" i="8"/>
  <c r="W91" i="8"/>
  <c r="V91" i="8"/>
  <c r="U91" i="8"/>
  <c r="T91" i="8"/>
  <c r="S91" i="8"/>
  <c r="AD89" i="8"/>
  <c r="AC89" i="8"/>
  <c r="AB89" i="8"/>
  <c r="AA89" i="8"/>
  <c r="Z89" i="8"/>
  <c r="Y89" i="8"/>
  <c r="X89" i="8"/>
  <c r="W89" i="8"/>
  <c r="V89" i="8"/>
  <c r="U89" i="8"/>
  <c r="T89" i="8"/>
  <c r="S89" i="8"/>
  <c r="AD87" i="8"/>
  <c r="AC87" i="8"/>
  <c r="AB87" i="8"/>
  <c r="AA87" i="8"/>
  <c r="Z87" i="8"/>
  <c r="Y87" i="8"/>
  <c r="X87" i="8"/>
  <c r="W87" i="8"/>
  <c r="V87" i="8"/>
  <c r="U87" i="8"/>
  <c r="T87" i="8"/>
  <c r="S87" i="8"/>
  <c r="AD85" i="8"/>
  <c r="AC85" i="8"/>
  <c r="AB85" i="8"/>
  <c r="AA85" i="8"/>
  <c r="Z85" i="8"/>
  <c r="Y85" i="8"/>
  <c r="X85" i="8"/>
  <c r="W85" i="8"/>
  <c r="V85" i="8"/>
  <c r="U85" i="8"/>
  <c r="T85" i="8"/>
  <c r="S85" i="8"/>
  <c r="AD83" i="8"/>
  <c r="AC83" i="8"/>
  <c r="AB83" i="8"/>
  <c r="AA83" i="8"/>
  <c r="Z83" i="8"/>
  <c r="Y83" i="8"/>
  <c r="X83" i="8"/>
  <c r="W83" i="8"/>
  <c r="V83" i="8"/>
  <c r="U83" i="8"/>
  <c r="T83" i="8"/>
  <c r="S83" i="8"/>
  <c r="AD81" i="8"/>
  <c r="AC81" i="8"/>
  <c r="AB81" i="8"/>
  <c r="AA81" i="8"/>
  <c r="Z81" i="8"/>
  <c r="Y81" i="8"/>
  <c r="X81" i="8"/>
  <c r="W81" i="8"/>
  <c r="V81" i="8"/>
  <c r="U81" i="8"/>
  <c r="T81" i="8"/>
  <c r="S81" i="8"/>
  <c r="AD79" i="8"/>
  <c r="AC79" i="8"/>
  <c r="AB79" i="8"/>
  <c r="AA79" i="8"/>
  <c r="Z79" i="8"/>
  <c r="Y79" i="8"/>
  <c r="X79" i="8"/>
  <c r="W79" i="8"/>
  <c r="V79" i="8"/>
  <c r="U79" i="8"/>
  <c r="T79" i="8"/>
  <c r="S79" i="8"/>
  <c r="AD77" i="8"/>
  <c r="AC77" i="8"/>
  <c r="AB77" i="8"/>
  <c r="AA77" i="8"/>
  <c r="Z77" i="8"/>
  <c r="Y77" i="8"/>
  <c r="X77" i="8"/>
  <c r="W77" i="8"/>
  <c r="V77" i="8"/>
  <c r="U77" i="8"/>
  <c r="T77" i="8"/>
  <c r="S77" i="8"/>
  <c r="AD75" i="8"/>
  <c r="AC75" i="8"/>
  <c r="AB75" i="8"/>
  <c r="AA75" i="8"/>
  <c r="Z75" i="8"/>
  <c r="Y75" i="8"/>
  <c r="X75" i="8"/>
  <c r="W75" i="8"/>
  <c r="V75" i="8"/>
  <c r="U75" i="8"/>
  <c r="T75" i="8"/>
  <c r="S75" i="8"/>
  <c r="AD73" i="8"/>
  <c r="AC73" i="8"/>
  <c r="AB73" i="8"/>
  <c r="AA73" i="8"/>
  <c r="Z73" i="8"/>
  <c r="Y73" i="8"/>
  <c r="X73" i="8"/>
  <c r="W73" i="8"/>
  <c r="V73" i="8"/>
  <c r="U73" i="8"/>
  <c r="T73" i="8"/>
  <c r="S73" i="8"/>
  <c r="AD71" i="8"/>
  <c r="AC71" i="8"/>
  <c r="AB71" i="8"/>
  <c r="AA71" i="8"/>
  <c r="Z71" i="8"/>
  <c r="Y71" i="8"/>
  <c r="X71" i="8"/>
  <c r="W71" i="8"/>
  <c r="V71" i="8"/>
  <c r="U71" i="8"/>
  <c r="T71" i="8"/>
  <c r="S71" i="8"/>
  <c r="AD69" i="8"/>
  <c r="AC69" i="8"/>
  <c r="AB69" i="8"/>
  <c r="AA69" i="8"/>
  <c r="Z69" i="8"/>
  <c r="Y69" i="8"/>
  <c r="X69" i="8"/>
  <c r="W69" i="8"/>
  <c r="V69" i="8"/>
  <c r="U69" i="8"/>
  <c r="T69" i="8"/>
  <c r="S69" i="8"/>
  <c r="AD67" i="8"/>
  <c r="AC67" i="8"/>
  <c r="AB67" i="8"/>
  <c r="AA67" i="8"/>
  <c r="Z67" i="8"/>
  <c r="Y67" i="8"/>
  <c r="X67" i="8"/>
  <c r="W67" i="8"/>
  <c r="V67" i="8"/>
  <c r="U67" i="8"/>
  <c r="T67" i="8"/>
  <c r="S67" i="8"/>
  <c r="AD65" i="8"/>
  <c r="AC65" i="8"/>
  <c r="AB65" i="8"/>
  <c r="AA65" i="8"/>
  <c r="Z65" i="8"/>
  <c r="Y65" i="8"/>
  <c r="X65" i="8"/>
  <c r="W65" i="8"/>
  <c r="V65" i="8"/>
  <c r="U65" i="8"/>
  <c r="T65" i="8"/>
  <c r="S65" i="8"/>
  <c r="AD63" i="8"/>
  <c r="AC63" i="8"/>
  <c r="AB63" i="8"/>
  <c r="AA63" i="8"/>
  <c r="Z63" i="8"/>
  <c r="Y63" i="8"/>
  <c r="X63" i="8"/>
  <c r="W63" i="8"/>
  <c r="V63" i="8"/>
  <c r="U63" i="8"/>
  <c r="T63" i="8"/>
  <c r="S63" i="8"/>
  <c r="AD61" i="8"/>
  <c r="AC61" i="8"/>
  <c r="AB61" i="8"/>
  <c r="AA61" i="8"/>
  <c r="Z61" i="8"/>
  <c r="Y61" i="8"/>
  <c r="X61" i="8"/>
  <c r="W61" i="8"/>
  <c r="V61" i="8"/>
  <c r="U61" i="8"/>
  <c r="T61" i="8"/>
  <c r="S61" i="8"/>
  <c r="AD59" i="8"/>
  <c r="AC59" i="8"/>
  <c r="AB59" i="8"/>
  <c r="AA59" i="8"/>
  <c r="Z59" i="8"/>
  <c r="Y59" i="8"/>
  <c r="X59" i="8"/>
  <c r="W59" i="8"/>
  <c r="V59" i="8"/>
  <c r="U59" i="8"/>
  <c r="T59" i="8"/>
  <c r="S59" i="8"/>
  <c r="AD57" i="8"/>
  <c r="AC57" i="8"/>
  <c r="AB57" i="8"/>
  <c r="AA57" i="8"/>
  <c r="Z57" i="8"/>
  <c r="Y57" i="8"/>
  <c r="X57" i="8"/>
  <c r="W57" i="8"/>
  <c r="V57" i="8"/>
  <c r="U57" i="8"/>
  <c r="T57" i="8"/>
  <c r="S57" i="8"/>
  <c r="AD55" i="8"/>
  <c r="AC55" i="8"/>
  <c r="AB55" i="8"/>
  <c r="AA55" i="8"/>
  <c r="Z55" i="8"/>
  <c r="Y55" i="8"/>
  <c r="X55" i="8"/>
  <c r="W55" i="8"/>
  <c r="V55" i="8"/>
  <c r="U55" i="8"/>
  <c r="T55" i="8"/>
  <c r="S55" i="8"/>
  <c r="AD53" i="8"/>
  <c r="AC53" i="8"/>
  <c r="AB53" i="8"/>
  <c r="AA53" i="8"/>
  <c r="Z53" i="8"/>
  <c r="Y53" i="8"/>
  <c r="X53" i="8"/>
  <c r="W53" i="8"/>
  <c r="V53" i="8"/>
  <c r="U53" i="8"/>
  <c r="T53" i="8"/>
  <c r="S53" i="8"/>
  <c r="AD51" i="8"/>
  <c r="AC51" i="8"/>
  <c r="AB51" i="8"/>
  <c r="AA51" i="8"/>
  <c r="Z51" i="8"/>
  <c r="Y51" i="8"/>
  <c r="X51" i="8"/>
  <c r="W51" i="8"/>
  <c r="V51" i="8"/>
  <c r="U51" i="8"/>
  <c r="T51" i="8"/>
  <c r="S51" i="8"/>
  <c r="AD49" i="8"/>
  <c r="AC49" i="8"/>
  <c r="AB49" i="8"/>
  <c r="AA49" i="8"/>
  <c r="Z49" i="8"/>
  <c r="Y49" i="8"/>
  <c r="X49" i="8"/>
  <c r="W49" i="8"/>
  <c r="V49" i="8"/>
  <c r="U49" i="8"/>
  <c r="T49" i="8"/>
  <c r="S49" i="8"/>
  <c r="AD47" i="8"/>
  <c r="AC47" i="8"/>
  <c r="AB47" i="8"/>
  <c r="AA47" i="8"/>
  <c r="Z47" i="8"/>
  <c r="Y47" i="8"/>
  <c r="X47" i="8"/>
  <c r="W47" i="8"/>
  <c r="V47" i="8"/>
  <c r="U47" i="8"/>
  <c r="T47" i="8"/>
  <c r="S47" i="8"/>
  <c r="AD45" i="8"/>
  <c r="AC45" i="8"/>
  <c r="AB45" i="8"/>
  <c r="AA45" i="8"/>
  <c r="Z45" i="8"/>
  <c r="Y45" i="8"/>
  <c r="X45" i="8"/>
  <c r="W45" i="8"/>
  <c r="V45" i="8"/>
  <c r="U45" i="8"/>
  <c r="T45" i="8"/>
  <c r="S45" i="8"/>
  <c r="AD43" i="8"/>
  <c r="AC43" i="8"/>
  <c r="AB43" i="8"/>
  <c r="AA43" i="8"/>
  <c r="Z43" i="8"/>
  <c r="Y43" i="8"/>
  <c r="X43" i="8"/>
  <c r="W43" i="8"/>
  <c r="V43" i="8"/>
  <c r="U43" i="8"/>
  <c r="T43" i="8"/>
  <c r="S43" i="8"/>
  <c r="AD41" i="8"/>
  <c r="AC41" i="8"/>
  <c r="AB41" i="8"/>
  <c r="AA41" i="8"/>
  <c r="Z41" i="8"/>
  <c r="Y41" i="8"/>
  <c r="X41" i="8"/>
  <c r="W41" i="8"/>
  <c r="V41" i="8"/>
  <c r="U41" i="8"/>
  <c r="T41" i="8"/>
  <c r="S41" i="8"/>
  <c r="AD39" i="8"/>
  <c r="AC39" i="8"/>
  <c r="AB39" i="8"/>
  <c r="AA39" i="8"/>
  <c r="Z39" i="8"/>
  <c r="Y39" i="8"/>
  <c r="X39" i="8"/>
  <c r="W39" i="8"/>
  <c r="V39" i="8"/>
  <c r="U39" i="8"/>
  <c r="T39" i="8"/>
  <c r="S39" i="8"/>
  <c r="S7" i="8"/>
  <c r="S9" i="8"/>
  <c r="S11" i="8"/>
  <c r="S13" i="8"/>
  <c r="S15" i="8"/>
  <c r="S17" i="8"/>
  <c r="S19" i="8"/>
  <c r="S21" i="8"/>
  <c r="S23" i="8"/>
  <c r="S25" i="8"/>
  <c r="S27" i="8"/>
  <c r="S29" i="8"/>
  <c r="S31" i="8"/>
  <c r="S33" i="8"/>
  <c r="S35" i="8"/>
  <c r="S37" i="8"/>
  <c r="N381" i="5"/>
  <c r="M381" i="5"/>
  <c r="L381" i="5"/>
  <c r="K381" i="5"/>
  <c r="J381" i="5"/>
  <c r="I381" i="5"/>
  <c r="H381" i="5"/>
  <c r="G381" i="5"/>
  <c r="F381" i="5"/>
  <c r="E381" i="5"/>
  <c r="D381" i="5"/>
  <c r="C381" i="5"/>
  <c r="B381" i="5"/>
  <c r="N380" i="5"/>
  <c r="M380" i="5"/>
  <c r="L380" i="5"/>
  <c r="K380" i="5"/>
  <c r="J380" i="5"/>
  <c r="I380" i="5"/>
  <c r="H380" i="5"/>
  <c r="G380" i="5"/>
  <c r="F380" i="5"/>
  <c r="E380" i="5"/>
  <c r="D380" i="5"/>
  <c r="C380" i="5"/>
  <c r="B380" i="5"/>
  <c r="N379" i="5"/>
  <c r="M379" i="5"/>
  <c r="L379" i="5"/>
  <c r="K379" i="5"/>
  <c r="J379" i="5"/>
  <c r="I379" i="5"/>
  <c r="H379" i="5"/>
  <c r="G379" i="5"/>
  <c r="F379" i="5"/>
  <c r="E379" i="5"/>
  <c r="D379" i="5"/>
  <c r="C379" i="5"/>
  <c r="B379" i="5"/>
  <c r="N378" i="5"/>
  <c r="M378" i="5"/>
  <c r="L378" i="5"/>
  <c r="K378" i="5"/>
  <c r="J378" i="5"/>
  <c r="I378" i="5"/>
  <c r="H378" i="5"/>
  <c r="G378" i="5"/>
  <c r="F378" i="5"/>
  <c r="E378" i="5"/>
  <c r="D378" i="5"/>
  <c r="C378" i="5"/>
  <c r="B378" i="5"/>
  <c r="N376" i="5"/>
  <c r="M376" i="5"/>
  <c r="L376" i="5"/>
  <c r="K376" i="5"/>
  <c r="J376" i="5"/>
  <c r="I376" i="5"/>
  <c r="H376" i="5"/>
  <c r="G376" i="5"/>
  <c r="F376" i="5"/>
  <c r="E376" i="5"/>
  <c r="D376" i="5"/>
  <c r="C376" i="5"/>
  <c r="B376" i="5"/>
  <c r="N375" i="5"/>
  <c r="M375" i="5"/>
  <c r="L375" i="5"/>
  <c r="K375" i="5"/>
  <c r="J375" i="5"/>
  <c r="I375" i="5"/>
  <c r="H375" i="5"/>
  <c r="G375" i="5"/>
  <c r="F375" i="5"/>
  <c r="E375" i="5"/>
  <c r="D375" i="5"/>
  <c r="C375" i="5"/>
  <c r="B375" i="5"/>
  <c r="N374" i="5"/>
  <c r="M374" i="5"/>
  <c r="L374" i="5"/>
  <c r="K374" i="5"/>
  <c r="J374" i="5"/>
  <c r="I374" i="5"/>
  <c r="H374" i="5"/>
  <c r="G374" i="5"/>
  <c r="F374" i="5"/>
  <c r="E374" i="5"/>
  <c r="D374" i="5"/>
  <c r="C374" i="5"/>
  <c r="B374" i="5"/>
  <c r="N373" i="5"/>
  <c r="M373" i="5"/>
  <c r="L373" i="5"/>
  <c r="K373" i="5"/>
  <c r="J373" i="5"/>
  <c r="I373" i="5"/>
  <c r="H373" i="5"/>
  <c r="G373" i="5"/>
  <c r="F373" i="5"/>
  <c r="E373" i="5"/>
  <c r="D373" i="5"/>
  <c r="C373" i="5"/>
  <c r="B373" i="5"/>
  <c r="N371" i="5"/>
  <c r="M371" i="5"/>
  <c r="L371" i="5"/>
  <c r="K371" i="5"/>
  <c r="J371" i="5"/>
  <c r="I371" i="5"/>
  <c r="H371" i="5"/>
  <c r="G371" i="5"/>
  <c r="F371" i="5"/>
  <c r="E371" i="5"/>
  <c r="D371" i="5"/>
  <c r="C371" i="5"/>
  <c r="B371" i="5"/>
  <c r="N370" i="5"/>
  <c r="M370" i="5"/>
  <c r="L370" i="5"/>
  <c r="K370" i="5"/>
  <c r="J370" i="5"/>
  <c r="I370" i="5"/>
  <c r="H370" i="5"/>
  <c r="G370" i="5"/>
  <c r="F370" i="5"/>
  <c r="E370" i="5"/>
  <c r="D370" i="5"/>
  <c r="C370" i="5"/>
  <c r="B370" i="5"/>
  <c r="N369" i="5"/>
  <c r="M369" i="5"/>
  <c r="L369" i="5"/>
  <c r="K369" i="5"/>
  <c r="J369" i="5"/>
  <c r="I369" i="5"/>
  <c r="H369" i="5"/>
  <c r="G369" i="5"/>
  <c r="F369" i="5"/>
  <c r="E369" i="5"/>
  <c r="D369" i="5"/>
  <c r="C369" i="5"/>
  <c r="B369" i="5"/>
  <c r="N368" i="5"/>
  <c r="M368" i="5"/>
  <c r="L368" i="5"/>
  <c r="K368" i="5"/>
  <c r="J368" i="5"/>
  <c r="I368" i="5"/>
  <c r="H368" i="5"/>
  <c r="G368" i="5"/>
  <c r="F368" i="5"/>
  <c r="E368" i="5"/>
  <c r="D368" i="5"/>
  <c r="C368" i="5"/>
  <c r="B368" i="5"/>
  <c r="N366" i="5"/>
  <c r="M366" i="5"/>
  <c r="L366" i="5"/>
  <c r="K366" i="5"/>
  <c r="J366" i="5"/>
  <c r="I366" i="5"/>
  <c r="H366" i="5"/>
  <c r="G366" i="5"/>
  <c r="F366" i="5"/>
  <c r="E366" i="5"/>
  <c r="D366" i="5"/>
  <c r="C366" i="5"/>
  <c r="B366" i="5"/>
  <c r="N365" i="5"/>
  <c r="M365" i="5"/>
  <c r="L365" i="5"/>
  <c r="K365" i="5"/>
  <c r="J365" i="5"/>
  <c r="I365" i="5"/>
  <c r="H365" i="5"/>
  <c r="G365" i="5"/>
  <c r="F365" i="5"/>
  <c r="E365" i="5"/>
  <c r="D365" i="5"/>
  <c r="C365" i="5"/>
  <c r="B365" i="5"/>
  <c r="N364" i="5"/>
  <c r="M364" i="5"/>
  <c r="L364" i="5"/>
  <c r="K364" i="5"/>
  <c r="J364" i="5"/>
  <c r="I364" i="5"/>
  <c r="H364" i="5"/>
  <c r="G364" i="5"/>
  <c r="F364" i="5"/>
  <c r="E364" i="5"/>
  <c r="D364" i="5"/>
  <c r="C364" i="5"/>
  <c r="B364" i="5"/>
  <c r="N363" i="5"/>
  <c r="M363" i="5"/>
  <c r="L363" i="5"/>
  <c r="K363" i="5"/>
  <c r="J363" i="5"/>
  <c r="I363" i="5"/>
  <c r="H363" i="5"/>
  <c r="G363" i="5"/>
  <c r="F363" i="5"/>
  <c r="E363" i="5"/>
  <c r="D363" i="5"/>
  <c r="C363" i="5"/>
  <c r="B363" i="5"/>
  <c r="N349" i="5"/>
  <c r="M349" i="5"/>
  <c r="L349" i="5"/>
  <c r="K349" i="5"/>
  <c r="J349" i="5"/>
  <c r="I349" i="5"/>
  <c r="H349" i="5"/>
  <c r="G349" i="5"/>
  <c r="F349" i="5"/>
  <c r="E349" i="5"/>
  <c r="D349" i="5"/>
  <c r="C349" i="5"/>
  <c r="B349" i="5"/>
  <c r="N348" i="5"/>
  <c r="M348" i="5"/>
  <c r="L348" i="5"/>
  <c r="K348" i="5"/>
  <c r="J348" i="5"/>
  <c r="I348" i="5"/>
  <c r="H348" i="5"/>
  <c r="G348" i="5"/>
  <c r="F348" i="5"/>
  <c r="E348" i="5"/>
  <c r="D348" i="5"/>
  <c r="C348" i="5"/>
  <c r="B348" i="5"/>
  <c r="N347" i="5"/>
  <c r="M347" i="5"/>
  <c r="L347" i="5"/>
  <c r="K347" i="5"/>
  <c r="J347" i="5"/>
  <c r="I347" i="5"/>
  <c r="H347" i="5"/>
  <c r="G347" i="5"/>
  <c r="F347" i="5"/>
  <c r="E347" i="5"/>
  <c r="D347" i="5"/>
  <c r="C347" i="5"/>
  <c r="B347" i="5"/>
  <c r="N346" i="5"/>
  <c r="M346" i="5"/>
  <c r="L346" i="5"/>
  <c r="K346" i="5"/>
  <c r="J346" i="5"/>
  <c r="I346" i="5"/>
  <c r="H346" i="5"/>
  <c r="G346" i="5"/>
  <c r="F346" i="5"/>
  <c r="E346" i="5"/>
  <c r="D346" i="5"/>
  <c r="C346" i="5"/>
  <c r="B346" i="5"/>
  <c r="N344" i="5"/>
  <c r="M344" i="5"/>
  <c r="L344" i="5"/>
  <c r="K344" i="5"/>
  <c r="J344" i="5"/>
  <c r="I344" i="5"/>
  <c r="H344" i="5"/>
  <c r="G344" i="5"/>
  <c r="F344" i="5"/>
  <c r="E344" i="5"/>
  <c r="D344" i="5"/>
  <c r="C344" i="5"/>
  <c r="B344" i="5"/>
  <c r="N343" i="5"/>
  <c r="M343" i="5"/>
  <c r="L343" i="5"/>
  <c r="K343" i="5"/>
  <c r="J343" i="5"/>
  <c r="I343" i="5"/>
  <c r="H343" i="5"/>
  <c r="G343" i="5"/>
  <c r="F343" i="5"/>
  <c r="E343" i="5"/>
  <c r="D343" i="5"/>
  <c r="C343" i="5"/>
  <c r="B343" i="5"/>
  <c r="N342" i="5"/>
  <c r="M342" i="5"/>
  <c r="L342" i="5"/>
  <c r="K342" i="5"/>
  <c r="J342" i="5"/>
  <c r="I342" i="5"/>
  <c r="H342" i="5"/>
  <c r="G342" i="5"/>
  <c r="F342" i="5"/>
  <c r="E342" i="5"/>
  <c r="D342" i="5"/>
  <c r="C342" i="5"/>
  <c r="B342" i="5"/>
  <c r="N341" i="5"/>
  <c r="M341" i="5"/>
  <c r="L341" i="5"/>
  <c r="K341" i="5"/>
  <c r="J341" i="5"/>
  <c r="I341" i="5"/>
  <c r="H341" i="5"/>
  <c r="G341" i="5"/>
  <c r="F341" i="5"/>
  <c r="E341" i="5"/>
  <c r="D341" i="5"/>
  <c r="C341" i="5"/>
  <c r="B341" i="5"/>
  <c r="N339" i="5"/>
  <c r="M339" i="5"/>
  <c r="L339" i="5"/>
  <c r="K339" i="5"/>
  <c r="J339" i="5"/>
  <c r="I339" i="5"/>
  <c r="H339" i="5"/>
  <c r="G339" i="5"/>
  <c r="F339" i="5"/>
  <c r="E339" i="5"/>
  <c r="D339" i="5"/>
  <c r="C339" i="5"/>
  <c r="B339" i="5"/>
  <c r="N338" i="5"/>
  <c r="M338" i="5"/>
  <c r="L338" i="5"/>
  <c r="K338" i="5"/>
  <c r="J338" i="5"/>
  <c r="I338" i="5"/>
  <c r="H338" i="5"/>
  <c r="G338" i="5"/>
  <c r="F338" i="5"/>
  <c r="E338" i="5"/>
  <c r="D338" i="5"/>
  <c r="C338" i="5"/>
  <c r="B338" i="5"/>
  <c r="N337" i="5"/>
  <c r="M337" i="5"/>
  <c r="L337" i="5"/>
  <c r="K337" i="5"/>
  <c r="J337" i="5"/>
  <c r="I337" i="5"/>
  <c r="H337" i="5"/>
  <c r="G337" i="5"/>
  <c r="F337" i="5"/>
  <c r="E337" i="5"/>
  <c r="D337" i="5"/>
  <c r="C337" i="5"/>
  <c r="B337" i="5"/>
  <c r="N336" i="5"/>
  <c r="M336" i="5"/>
  <c r="L336" i="5"/>
  <c r="K336" i="5"/>
  <c r="J336" i="5"/>
  <c r="I336" i="5"/>
  <c r="H336" i="5"/>
  <c r="G336" i="5"/>
  <c r="F336" i="5"/>
  <c r="E336" i="5"/>
  <c r="D336" i="5"/>
  <c r="C336" i="5"/>
  <c r="B336" i="5"/>
  <c r="N334" i="5"/>
  <c r="M334" i="5"/>
  <c r="L334" i="5"/>
  <c r="K334" i="5"/>
  <c r="J334" i="5"/>
  <c r="I334" i="5"/>
  <c r="H334" i="5"/>
  <c r="G334" i="5"/>
  <c r="F334" i="5"/>
  <c r="E334" i="5"/>
  <c r="D334" i="5"/>
  <c r="C334" i="5"/>
  <c r="B334" i="5"/>
  <c r="N333" i="5"/>
  <c r="M333" i="5"/>
  <c r="L333" i="5"/>
  <c r="K333" i="5"/>
  <c r="J333" i="5"/>
  <c r="I333" i="5"/>
  <c r="H333" i="5"/>
  <c r="G333" i="5"/>
  <c r="F333" i="5"/>
  <c r="E333" i="5"/>
  <c r="D333" i="5"/>
  <c r="C333" i="5"/>
  <c r="B333" i="5"/>
  <c r="N332" i="5"/>
  <c r="M332" i="5"/>
  <c r="L332" i="5"/>
  <c r="K332" i="5"/>
  <c r="J332" i="5"/>
  <c r="I332" i="5"/>
  <c r="H332" i="5"/>
  <c r="G332" i="5"/>
  <c r="F332" i="5"/>
  <c r="E332" i="5"/>
  <c r="D332" i="5"/>
  <c r="C332" i="5"/>
  <c r="B332" i="5"/>
  <c r="N331" i="5"/>
  <c r="M331" i="5"/>
  <c r="L331" i="5"/>
  <c r="K331" i="5"/>
  <c r="J331" i="5"/>
  <c r="I331" i="5"/>
  <c r="H331" i="5"/>
  <c r="G331" i="5"/>
  <c r="F331" i="5"/>
  <c r="E331" i="5"/>
  <c r="D331" i="5"/>
  <c r="C331" i="5"/>
  <c r="B331" i="5"/>
  <c r="N317" i="5"/>
  <c r="M317" i="5"/>
  <c r="L317" i="5"/>
  <c r="K317" i="5"/>
  <c r="J317" i="5"/>
  <c r="I317" i="5"/>
  <c r="H317" i="5"/>
  <c r="G317" i="5"/>
  <c r="F317" i="5"/>
  <c r="E317" i="5"/>
  <c r="D317" i="5"/>
  <c r="C317" i="5"/>
  <c r="B317" i="5"/>
  <c r="N316" i="5"/>
  <c r="M316" i="5"/>
  <c r="L316" i="5"/>
  <c r="K316" i="5"/>
  <c r="J316" i="5"/>
  <c r="I316" i="5"/>
  <c r="H316" i="5"/>
  <c r="G316" i="5"/>
  <c r="F316" i="5"/>
  <c r="E316" i="5"/>
  <c r="D316" i="5"/>
  <c r="C316" i="5"/>
  <c r="B316" i="5"/>
  <c r="N315" i="5"/>
  <c r="M315" i="5"/>
  <c r="L315" i="5"/>
  <c r="K315" i="5"/>
  <c r="J315" i="5"/>
  <c r="I315" i="5"/>
  <c r="H315" i="5"/>
  <c r="G315" i="5"/>
  <c r="F315" i="5"/>
  <c r="E315" i="5"/>
  <c r="D315" i="5"/>
  <c r="C315" i="5"/>
  <c r="B315" i="5"/>
  <c r="N314" i="5"/>
  <c r="M314" i="5"/>
  <c r="L314" i="5"/>
  <c r="K314" i="5"/>
  <c r="J314" i="5"/>
  <c r="I314" i="5"/>
  <c r="H314" i="5"/>
  <c r="G314" i="5"/>
  <c r="F314" i="5"/>
  <c r="E314" i="5"/>
  <c r="D314" i="5"/>
  <c r="C314" i="5"/>
  <c r="B314" i="5"/>
  <c r="N312" i="5"/>
  <c r="M312" i="5"/>
  <c r="L312" i="5"/>
  <c r="K312" i="5"/>
  <c r="J312" i="5"/>
  <c r="I312" i="5"/>
  <c r="H312" i="5"/>
  <c r="G312" i="5"/>
  <c r="F312" i="5"/>
  <c r="E312" i="5"/>
  <c r="D312" i="5"/>
  <c r="C312" i="5"/>
  <c r="B312" i="5"/>
  <c r="N311" i="5"/>
  <c r="M311" i="5"/>
  <c r="L311" i="5"/>
  <c r="K311" i="5"/>
  <c r="J311" i="5"/>
  <c r="I311" i="5"/>
  <c r="H311" i="5"/>
  <c r="G311" i="5"/>
  <c r="F311" i="5"/>
  <c r="E311" i="5"/>
  <c r="D311" i="5"/>
  <c r="C311" i="5"/>
  <c r="B311" i="5"/>
  <c r="N310" i="5"/>
  <c r="M310" i="5"/>
  <c r="L310" i="5"/>
  <c r="K310" i="5"/>
  <c r="J310" i="5"/>
  <c r="I310" i="5"/>
  <c r="H310" i="5"/>
  <c r="G310" i="5"/>
  <c r="F310" i="5"/>
  <c r="E310" i="5"/>
  <c r="D310" i="5"/>
  <c r="C310" i="5"/>
  <c r="B310" i="5"/>
  <c r="N309" i="5"/>
  <c r="M309" i="5"/>
  <c r="L309" i="5"/>
  <c r="K309" i="5"/>
  <c r="J309" i="5"/>
  <c r="I309" i="5"/>
  <c r="H309" i="5"/>
  <c r="G309" i="5"/>
  <c r="F309" i="5"/>
  <c r="E309" i="5"/>
  <c r="D309" i="5"/>
  <c r="C309" i="5"/>
  <c r="B309" i="5"/>
  <c r="N307" i="5"/>
  <c r="M307" i="5"/>
  <c r="L307" i="5"/>
  <c r="K307" i="5"/>
  <c r="J307" i="5"/>
  <c r="I307" i="5"/>
  <c r="H307" i="5"/>
  <c r="G307" i="5"/>
  <c r="F307" i="5"/>
  <c r="E307" i="5"/>
  <c r="D307" i="5"/>
  <c r="C307" i="5"/>
  <c r="B307" i="5"/>
  <c r="N306" i="5"/>
  <c r="M306" i="5"/>
  <c r="L306" i="5"/>
  <c r="K306" i="5"/>
  <c r="J306" i="5"/>
  <c r="I306" i="5"/>
  <c r="H306" i="5"/>
  <c r="G306" i="5"/>
  <c r="F306" i="5"/>
  <c r="E306" i="5"/>
  <c r="D306" i="5"/>
  <c r="C306" i="5"/>
  <c r="B306" i="5"/>
  <c r="N305" i="5"/>
  <c r="M305" i="5"/>
  <c r="L305" i="5"/>
  <c r="K305" i="5"/>
  <c r="J305" i="5"/>
  <c r="I305" i="5"/>
  <c r="H305" i="5"/>
  <c r="G305" i="5"/>
  <c r="F305" i="5"/>
  <c r="E305" i="5"/>
  <c r="D305" i="5"/>
  <c r="C305" i="5"/>
  <c r="B305" i="5"/>
  <c r="N304" i="5"/>
  <c r="M304" i="5"/>
  <c r="L304" i="5"/>
  <c r="K304" i="5"/>
  <c r="J304" i="5"/>
  <c r="I304" i="5"/>
  <c r="H304" i="5"/>
  <c r="G304" i="5"/>
  <c r="F304" i="5"/>
  <c r="E304" i="5"/>
  <c r="D304" i="5"/>
  <c r="C304" i="5"/>
  <c r="B304" i="5"/>
  <c r="N302" i="5"/>
  <c r="M302" i="5"/>
  <c r="L302" i="5"/>
  <c r="K302" i="5"/>
  <c r="J302" i="5"/>
  <c r="I302" i="5"/>
  <c r="H302" i="5"/>
  <c r="G302" i="5"/>
  <c r="F302" i="5"/>
  <c r="E302" i="5"/>
  <c r="D302" i="5"/>
  <c r="C302" i="5"/>
  <c r="B302" i="5"/>
  <c r="N301" i="5"/>
  <c r="M301" i="5"/>
  <c r="L301" i="5"/>
  <c r="K301" i="5"/>
  <c r="J301" i="5"/>
  <c r="I301" i="5"/>
  <c r="H301" i="5"/>
  <c r="G301" i="5"/>
  <c r="F301" i="5"/>
  <c r="E301" i="5"/>
  <c r="D301" i="5"/>
  <c r="C301" i="5"/>
  <c r="B301" i="5"/>
  <c r="N300" i="5"/>
  <c r="M300" i="5"/>
  <c r="L300" i="5"/>
  <c r="K300" i="5"/>
  <c r="J300" i="5"/>
  <c r="I300" i="5"/>
  <c r="H300" i="5"/>
  <c r="G300" i="5"/>
  <c r="F300" i="5"/>
  <c r="E300" i="5"/>
  <c r="D300" i="5"/>
  <c r="C300" i="5"/>
  <c r="B300" i="5"/>
  <c r="N299" i="5"/>
  <c r="M299" i="5"/>
  <c r="L299" i="5"/>
  <c r="K299" i="5"/>
  <c r="J299" i="5"/>
  <c r="I299" i="5"/>
  <c r="H299" i="5"/>
  <c r="G299" i="5"/>
  <c r="F299" i="5"/>
  <c r="E299" i="5"/>
  <c r="D299" i="5"/>
  <c r="C299" i="5"/>
  <c r="B299" i="5"/>
  <c r="N285" i="5"/>
  <c r="M285" i="5"/>
  <c r="L285" i="5"/>
  <c r="K285" i="5"/>
  <c r="J285" i="5"/>
  <c r="I285" i="5"/>
  <c r="H285" i="5"/>
  <c r="G285" i="5"/>
  <c r="F285" i="5"/>
  <c r="E285" i="5"/>
  <c r="D285" i="5"/>
  <c r="C285" i="5"/>
  <c r="B285" i="5"/>
  <c r="N284" i="5"/>
  <c r="M284" i="5"/>
  <c r="L284" i="5"/>
  <c r="K284" i="5"/>
  <c r="J284" i="5"/>
  <c r="I284" i="5"/>
  <c r="H284" i="5"/>
  <c r="G284" i="5"/>
  <c r="F284" i="5"/>
  <c r="E284" i="5"/>
  <c r="D284" i="5"/>
  <c r="C284" i="5"/>
  <c r="B284" i="5"/>
  <c r="N283" i="5"/>
  <c r="M283" i="5"/>
  <c r="L283" i="5"/>
  <c r="K283" i="5"/>
  <c r="J283" i="5"/>
  <c r="I283" i="5"/>
  <c r="H283" i="5"/>
  <c r="G283" i="5"/>
  <c r="F283" i="5"/>
  <c r="E283" i="5"/>
  <c r="D283" i="5"/>
  <c r="C283" i="5"/>
  <c r="B283" i="5"/>
  <c r="N282" i="5"/>
  <c r="M282" i="5"/>
  <c r="L282" i="5"/>
  <c r="K282" i="5"/>
  <c r="J282" i="5"/>
  <c r="I282" i="5"/>
  <c r="H282" i="5"/>
  <c r="G282" i="5"/>
  <c r="F282" i="5"/>
  <c r="E282" i="5"/>
  <c r="D282" i="5"/>
  <c r="C282" i="5"/>
  <c r="B282" i="5"/>
  <c r="N280" i="5"/>
  <c r="M280" i="5"/>
  <c r="L280" i="5"/>
  <c r="K280" i="5"/>
  <c r="J280" i="5"/>
  <c r="I280" i="5"/>
  <c r="H280" i="5"/>
  <c r="G280" i="5"/>
  <c r="F280" i="5"/>
  <c r="E280" i="5"/>
  <c r="D280" i="5"/>
  <c r="C280" i="5"/>
  <c r="B280" i="5"/>
  <c r="N279" i="5"/>
  <c r="M279" i="5"/>
  <c r="L279" i="5"/>
  <c r="K279" i="5"/>
  <c r="J279" i="5"/>
  <c r="I279" i="5"/>
  <c r="H279" i="5"/>
  <c r="G279" i="5"/>
  <c r="F279" i="5"/>
  <c r="E279" i="5"/>
  <c r="D279" i="5"/>
  <c r="C279" i="5"/>
  <c r="B279" i="5"/>
  <c r="N278" i="5"/>
  <c r="M278" i="5"/>
  <c r="L278" i="5"/>
  <c r="K278" i="5"/>
  <c r="J278" i="5"/>
  <c r="I278" i="5"/>
  <c r="H278" i="5"/>
  <c r="G278" i="5"/>
  <c r="F278" i="5"/>
  <c r="E278" i="5"/>
  <c r="D278" i="5"/>
  <c r="C278" i="5"/>
  <c r="B278" i="5"/>
  <c r="N277" i="5"/>
  <c r="M277" i="5"/>
  <c r="L277" i="5"/>
  <c r="K277" i="5"/>
  <c r="J277" i="5"/>
  <c r="I277" i="5"/>
  <c r="H277" i="5"/>
  <c r="G277" i="5"/>
  <c r="F277" i="5"/>
  <c r="E277" i="5"/>
  <c r="D277" i="5"/>
  <c r="C277" i="5"/>
  <c r="B277" i="5"/>
  <c r="N275" i="5"/>
  <c r="M275" i="5"/>
  <c r="L275" i="5"/>
  <c r="K275" i="5"/>
  <c r="J275" i="5"/>
  <c r="I275" i="5"/>
  <c r="H275" i="5"/>
  <c r="G275" i="5"/>
  <c r="F275" i="5"/>
  <c r="E275" i="5"/>
  <c r="D275" i="5"/>
  <c r="C275" i="5"/>
  <c r="B275" i="5"/>
  <c r="N274" i="5"/>
  <c r="M274" i="5"/>
  <c r="L274" i="5"/>
  <c r="K274" i="5"/>
  <c r="J274" i="5"/>
  <c r="I274" i="5"/>
  <c r="H274" i="5"/>
  <c r="G274" i="5"/>
  <c r="F274" i="5"/>
  <c r="E274" i="5"/>
  <c r="D274" i="5"/>
  <c r="C274" i="5"/>
  <c r="B274" i="5"/>
  <c r="N273" i="5"/>
  <c r="M273" i="5"/>
  <c r="L273" i="5"/>
  <c r="K273" i="5"/>
  <c r="J273" i="5"/>
  <c r="I273" i="5"/>
  <c r="H273" i="5"/>
  <c r="G273" i="5"/>
  <c r="F273" i="5"/>
  <c r="E273" i="5"/>
  <c r="D273" i="5"/>
  <c r="C273" i="5"/>
  <c r="B273" i="5"/>
  <c r="N272" i="5"/>
  <c r="M272" i="5"/>
  <c r="L272" i="5"/>
  <c r="K272" i="5"/>
  <c r="J272" i="5"/>
  <c r="I272" i="5"/>
  <c r="H272" i="5"/>
  <c r="G272" i="5"/>
  <c r="F272" i="5"/>
  <c r="E272" i="5"/>
  <c r="D272" i="5"/>
  <c r="C272" i="5"/>
  <c r="B272" i="5"/>
  <c r="N270" i="5"/>
  <c r="M270" i="5"/>
  <c r="L270" i="5"/>
  <c r="K270" i="5"/>
  <c r="J270" i="5"/>
  <c r="I270" i="5"/>
  <c r="H270" i="5"/>
  <c r="G270" i="5"/>
  <c r="F270" i="5"/>
  <c r="E270" i="5"/>
  <c r="D270" i="5"/>
  <c r="C270" i="5"/>
  <c r="B270" i="5"/>
  <c r="N269" i="5"/>
  <c r="M269" i="5"/>
  <c r="L269" i="5"/>
  <c r="K269" i="5"/>
  <c r="J269" i="5"/>
  <c r="I269" i="5"/>
  <c r="H269" i="5"/>
  <c r="G269" i="5"/>
  <c r="F269" i="5"/>
  <c r="E269" i="5"/>
  <c r="D269" i="5"/>
  <c r="C269" i="5"/>
  <c r="B269" i="5"/>
  <c r="N268" i="5"/>
  <c r="M268" i="5"/>
  <c r="L268" i="5"/>
  <c r="K268" i="5"/>
  <c r="J268" i="5"/>
  <c r="I268" i="5"/>
  <c r="H268" i="5"/>
  <c r="G268" i="5"/>
  <c r="F268" i="5"/>
  <c r="E268" i="5"/>
  <c r="D268" i="5"/>
  <c r="C268" i="5"/>
  <c r="B268" i="5"/>
  <c r="N267" i="5"/>
  <c r="M267" i="5"/>
  <c r="L267" i="5"/>
  <c r="K267" i="5"/>
  <c r="J267" i="5"/>
  <c r="I267" i="5"/>
  <c r="H267" i="5"/>
  <c r="G267" i="5"/>
  <c r="F267" i="5"/>
  <c r="E267" i="5"/>
  <c r="D267" i="5"/>
  <c r="C267" i="5"/>
  <c r="B267" i="5"/>
  <c r="N253" i="5"/>
  <c r="M253" i="5"/>
  <c r="L253" i="5"/>
  <c r="K253" i="5"/>
  <c r="J253" i="5"/>
  <c r="I253" i="5"/>
  <c r="H253" i="5"/>
  <c r="G253" i="5"/>
  <c r="F253" i="5"/>
  <c r="E253" i="5"/>
  <c r="D253" i="5"/>
  <c r="C253" i="5"/>
  <c r="B253" i="5"/>
  <c r="N252" i="5"/>
  <c r="M252" i="5"/>
  <c r="L252" i="5"/>
  <c r="K252" i="5"/>
  <c r="J252" i="5"/>
  <c r="I252" i="5"/>
  <c r="H252" i="5"/>
  <c r="G252" i="5"/>
  <c r="F252" i="5"/>
  <c r="E252" i="5"/>
  <c r="D252" i="5"/>
  <c r="C252" i="5"/>
  <c r="B252" i="5"/>
  <c r="N251" i="5"/>
  <c r="M251" i="5"/>
  <c r="L251" i="5"/>
  <c r="K251" i="5"/>
  <c r="J251" i="5"/>
  <c r="I251" i="5"/>
  <c r="H251" i="5"/>
  <c r="G251" i="5"/>
  <c r="F251" i="5"/>
  <c r="E251" i="5"/>
  <c r="D251" i="5"/>
  <c r="C251" i="5"/>
  <c r="B251" i="5"/>
  <c r="N250" i="5"/>
  <c r="M250" i="5"/>
  <c r="L250" i="5"/>
  <c r="K250" i="5"/>
  <c r="J250" i="5"/>
  <c r="I250" i="5"/>
  <c r="H250" i="5"/>
  <c r="G250" i="5"/>
  <c r="F250" i="5"/>
  <c r="E250" i="5"/>
  <c r="D250" i="5"/>
  <c r="C250" i="5"/>
  <c r="B250" i="5"/>
  <c r="N248" i="5"/>
  <c r="M248" i="5"/>
  <c r="L248" i="5"/>
  <c r="K248" i="5"/>
  <c r="J248" i="5"/>
  <c r="I248" i="5"/>
  <c r="H248" i="5"/>
  <c r="G248" i="5"/>
  <c r="F248" i="5"/>
  <c r="E248" i="5"/>
  <c r="D248" i="5"/>
  <c r="C248" i="5"/>
  <c r="B248" i="5"/>
  <c r="N247" i="5"/>
  <c r="M247" i="5"/>
  <c r="L247" i="5"/>
  <c r="K247" i="5"/>
  <c r="J247" i="5"/>
  <c r="I247" i="5"/>
  <c r="H247" i="5"/>
  <c r="G247" i="5"/>
  <c r="F247" i="5"/>
  <c r="E247" i="5"/>
  <c r="D247" i="5"/>
  <c r="C247" i="5"/>
  <c r="B247" i="5"/>
  <c r="N246" i="5"/>
  <c r="M246" i="5"/>
  <c r="L246" i="5"/>
  <c r="K246" i="5"/>
  <c r="J246" i="5"/>
  <c r="I246" i="5"/>
  <c r="H246" i="5"/>
  <c r="G246" i="5"/>
  <c r="F246" i="5"/>
  <c r="E246" i="5"/>
  <c r="D246" i="5"/>
  <c r="C246" i="5"/>
  <c r="B246" i="5"/>
  <c r="N245" i="5"/>
  <c r="M245" i="5"/>
  <c r="L245" i="5"/>
  <c r="K245" i="5"/>
  <c r="J245" i="5"/>
  <c r="I245" i="5"/>
  <c r="H245" i="5"/>
  <c r="G245" i="5"/>
  <c r="F245" i="5"/>
  <c r="E245" i="5"/>
  <c r="D245" i="5"/>
  <c r="C245" i="5"/>
  <c r="B245" i="5"/>
  <c r="N243" i="5"/>
  <c r="M243" i="5"/>
  <c r="L243" i="5"/>
  <c r="K243" i="5"/>
  <c r="J243" i="5"/>
  <c r="I243" i="5"/>
  <c r="H243" i="5"/>
  <c r="G243" i="5"/>
  <c r="F243" i="5"/>
  <c r="E243" i="5"/>
  <c r="D243" i="5"/>
  <c r="C243" i="5"/>
  <c r="B243" i="5"/>
  <c r="N242" i="5"/>
  <c r="M242" i="5"/>
  <c r="L242" i="5"/>
  <c r="K242" i="5"/>
  <c r="J242" i="5"/>
  <c r="I242" i="5"/>
  <c r="H242" i="5"/>
  <c r="G242" i="5"/>
  <c r="F242" i="5"/>
  <c r="E242" i="5"/>
  <c r="D242" i="5"/>
  <c r="C242" i="5"/>
  <c r="B242" i="5"/>
  <c r="N241" i="5"/>
  <c r="M241" i="5"/>
  <c r="L241" i="5"/>
  <c r="K241" i="5"/>
  <c r="J241" i="5"/>
  <c r="I241" i="5"/>
  <c r="H241" i="5"/>
  <c r="G241" i="5"/>
  <c r="F241" i="5"/>
  <c r="E241" i="5"/>
  <c r="D241" i="5"/>
  <c r="C241" i="5"/>
  <c r="B241" i="5"/>
  <c r="N240" i="5"/>
  <c r="M240" i="5"/>
  <c r="L240" i="5"/>
  <c r="K240" i="5"/>
  <c r="J240" i="5"/>
  <c r="I240" i="5"/>
  <c r="H240" i="5"/>
  <c r="G240" i="5"/>
  <c r="F240" i="5"/>
  <c r="E240" i="5"/>
  <c r="D240" i="5"/>
  <c r="C240" i="5"/>
  <c r="B240" i="5"/>
  <c r="N238" i="5"/>
  <c r="M238" i="5"/>
  <c r="L238" i="5"/>
  <c r="K238" i="5"/>
  <c r="J238" i="5"/>
  <c r="I238" i="5"/>
  <c r="H238" i="5"/>
  <c r="G238" i="5"/>
  <c r="F238" i="5"/>
  <c r="E238" i="5"/>
  <c r="D238" i="5"/>
  <c r="C238" i="5"/>
  <c r="B238" i="5"/>
  <c r="N237" i="5"/>
  <c r="M237" i="5"/>
  <c r="L237" i="5"/>
  <c r="K237" i="5"/>
  <c r="J237" i="5"/>
  <c r="I237" i="5"/>
  <c r="H237" i="5"/>
  <c r="G237" i="5"/>
  <c r="F237" i="5"/>
  <c r="E237" i="5"/>
  <c r="D237" i="5"/>
  <c r="C237" i="5"/>
  <c r="B237" i="5"/>
  <c r="N236" i="5"/>
  <c r="M236" i="5"/>
  <c r="L236" i="5"/>
  <c r="K236" i="5"/>
  <c r="J236" i="5"/>
  <c r="I236" i="5"/>
  <c r="H236" i="5"/>
  <c r="G236" i="5"/>
  <c r="F236" i="5"/>
  <c r="E236" i="5"/>
  <c r="D236" i="5"/>
  <c r="C236" i="5"/>
  <c r="B236" i="5"/>
  <c r="N235" i="5"/>
  <c r="M235" i="5"/>
  <c r="L235" i="5"/>
  <c r="K235" i="5"/>
  <c r="J235" i="5"/>
  <c r="I235" i="5"/>
  <c r="H235" i="5"/>
  <c r="G235" i="5"/>
  <c r="F235" i="5"/>
  <c r="E235" i="5"/>
  <c r="D235" i="5"/>
  <c r="C235" i="5"/>
  <c r="B235" i="5"/>
  <c r="N221" i="5"/>
  <c r="M221" i="5"/>
  <c r="L221" i="5"/>
  <c r="K221" i="5"/>
  <c r="J221" i="5"/>
  <c r="I221" i="5"/>
  <c r="H221" i="5"/>
  <c r="G221" i="5"/>
  <c r="F221" i="5"/>
  <c r="E221" i="5"/>
  <c r="D221" i="5"/>
  <c r="C221" i="5"/>
  <c r="B221" i="5"/>
  <c r="N220" i="5"/>
  <c r="M220" i="5"/>
  <c r="L220" i="5"/>
  <c r="K220" i="5"/>
  <c r="J220" i="5"/>
  <c r="I220" i="5"/>
  <c r="H220" i="5"/>
  <c r="G220" i="5"/>
  <c r="F220" i="5"/>
  <c r="E220" i="5"/>
  <c r="D220" i="5"/>
  <c r="C220" i="5"/>
  <c r="B220" i="5"/>
  <c r="N219" i="5"/>
  <c r="M219" i="5"/>
  <c r="L219" i="5"/>
  <c r="K219" i="5"/>
  <c r="J219" i="5"/>
  <c r="I219" i="5"/>
  <c r="H219" i="5"/>
  <c r="G219" i="5"/>
  <c r="F219" i="5"/>
  <c r="E219" i="5"/>
  <c r="D219" i="5"/>
  <c r="C219" i="5"/>
  <c r="B219" i="5"/>
  <c r="N218" i="5"/>
  <c r="M218" i="5"/>
  <c r="L218" i="5"/>
  <c r="K218" i="5"/>
  <c r="J218" i="5"/>
  <c r="I218" i="5"/>
  <c r="H218" i="5"/>
  <c r="G218" i="5"/>
  <c r="F218" i="5"/>
  <c r="E218" i="5"/>
  <c r="D218" i="5"/>
  <c r="C218" i="5"/>
  <c r="B218" i="5"/>
  <c r="N216" i="5"/>
  <c r="M216" i="5"/>
  <c r="L216" i="5"/>
  <c r="K216" i="5"/>
  <c r="J216" i="5"/>
  <c r="I216" i="5"/>
  <c r="H216" i="5"/>
  <c r="G216" i="5"/>
  <c r="F216" i="5"/>
  <c r="E216" i="5"/>
  <c r="D216" i="5"/>
  <c r="C216" i="5"/>
  <c r="B216" i="5"/>
  <c r="N215" i="5"/>
  <c r="M215" i="5"/>
  <c r="L215" i="5"/>
  <c r="K215" i="5"/>
  <c r="J215" i="5"/>
  <c r="I215" i="5"/>
  <c r="H215" i="5"/>
  <c r="G215" i="5"/>
  <c r="F215" i="5"/>
  <c r="E215" i="5"/>
  <c r="D215" i="5"/>
  <c r="C215" i="5"/>
  <c r="B215" i="5"/>
  <c r="N214" i="5"/>
  <c r="M214" i="5"/>
  <c r="L214" i="5"/>
  <c r="K214" i="5"/>
  <c r="J214" i="5"/>
  <c r="I214" i="5"/>
  <c r="H214" i="5"/>
  <c r="G214" i="5"/>
  <c r="F214" i="5"/>
  <c r="E214" i="5"/>
  <c r="D214" i="5"/>
  <c r="C214" i="5"/>
  <c r="B214" i="5"/>
  <c r="N213" i="5"/>
  <c r="M213" i="5"/>
  <c r="L213" i="5"/>
  <c r="K213" i="5"/>
  <c r="J213" i="5"/>
  <c r="I213" i="5"/>
  <c r="H213" i="5"/>
  <c r="G213" i="5"/>
  <c r="F213" i="5"/>
  <c r="E213" i="5"/>
  <c r="D213" i="5"/>
  <c r="C213" i="5"/>
  <c r="B213" i="5"/>
  <c r="N211" i="5"/>
  <c r="M211" i="5"/>
  <c r="L211" i="5"/>
  <c r="K211" i="5"/>
  <c r="J211" i="5"/>
  <c r="I211" i="5"/>
  <c r="H211" i="5"/>
  <c r="G211" i="5"/>
  <c r="F211" i="5"/>
  <c r="E211" i="5"/>
  <c r="D211" i="5"/>
  <c r="C211" i="5"/>
  <c r="B211" i="5"/>
  <c r="N210" i="5"/>
  <c r="M210" i="5"/>
  <c r="L210" i="5"/>
  <c r="K210" i="5"/>
  <c r="J210" i="5"/>
  <c r="I210" i="5"/>
  <c r="H210" i="5"/>
  <c r="G210" i="5"/>
  <c r="F210" i="5"/>
  <c r="E210" i="5"/>
  <c r="D210" i="5"/>
  <c r="C210" i="5"/>
  <c r="B210" i="5"/>
  <c r="N209" i="5"/>
  <c r="M209" i="5"/>
  <c r="L209" i="5"/>
  <c r="K209" i="5"/>
  <c r="J209" i="5"/>
  <c r="I209" i="5"/>
  <c r="H209" i="5"/>
  <c r="G209" i="5"/>
  <c r="F209" i="5"/>
  <c r="E209" i="5"/>
  <c r="D209" i="5"/>
  <c r="C209" i="5"/>
  <c r="B209" i="5"/>
  <c r="N208" i="5"/>
  <c r="M208" i="5"/>
  <c r="L208" i="5"/>
  <c r="K208" i="5"/>
  <c r="J208" i="5"/>
  <c r="I208" i="5"/>
  <c r="H208" i="5"/>
  <c r="G208" i="5"/>
  <c r="F208" i="5"/>
  <c r="E208" i="5"/>
  <c r="D208" i="5"/>
  <c r="C208" i="5"/>
  <c r="B208" i="5"/>
  <c r="N206" i="5"/>
  <c r="M206" i="5"/>
  <c r="L206" i="5"/>
  <c r="K206" i="5"/>
  <c r="J206" i="5"/>
  <c r="I206" i="5"/>
  <c r="H206" i="5"/>
  <c r="G206" i="5"/>
  <c r="F206" i="5"/>
  <c r="E206" i="5"/>
  <c r="D206" i="5"/>
  <c r="C206" i="5"/>
  <c r="B206" i="5"/>
  <c r="N205" i="5"/>
  <c r="M205" i="5"/>
  <c r="L205" i="5"/>
  <c r="K205" i="5"/>
  <c r="J205" i="5"/>
  <c r="I205" i="5"/>
  <c r="H205" i="5"/>
  <c r="G205" i="5"/>
  <c r="F205" i="5"/>
  <c r="E205" i="5"/>
  <c r="D205" i="5"/>
  <c r="C205" i="5"/>
  <c r="B205" i="5"/>
  <c r="N204" i="5"/>
  <c r="M204" i="5"/>
  <c r="L204" i="5"/>
  <c r="K204" i="5"/>
  <c r="J204" i="5"/>
  <c r="I204" i="5"/>
  <c r="H204" i="5"/>
  <c r="G204" i="5"/>
  <c r="F204" i="5"/>
  <c r="E204" i="5"/>
  <c r="D204" i="5"/>
  <c r="C204" i="5"/>
  <c r="B204" i="5"/>
  <c r="N203" i="5"/>
  <c r="M203" i="5"/>
  <c r="L203" i="5"/>
  <c r="K203" i="5"/>
  <c r="J203" i="5"/>
  <c r="I203" i="5"/>
  <c r="H203" i="5"/>
  <c r="G203" i="5"/>
  <c r="F203" i="5"/>
  <c r="E203" i="5"/>
  <c r="D203" i="5"/>
  <c r="C203" i="5"/>
  <c r="B203" i="5"/>
  <c r="N189" i="5"/>
  <c r="M189" i="5"/>
  <c r="L189" i="5"/>
  <c r="K189" i="5"/>
  <c r="J189" i="5"/>
  <c r="I189" i="5"/>
  <c r="H189" i="5"/>
  <c r="G189" i="5"/>
  <c r="F189" i="5"/>
  <c r="E189" i="5"/>
  <c r="D189" i="5"/>
  <c r="C189" i="5"/>
  <c r="B189" i="5"/>
  <c r="N188" i="5"/>
  <c r="M188" i="5"/>
  <c r="L188" i="5"/>
  <c r="K188" i="5"/>
  <c r="J188" i="5"/>
  <c r="I188" i="5"/>
  <c r="H188" i="5"/>
  <c r="G188" i="5"/>
  <c r="F188" i="5"/>
  <c r="E188" i="5"/>
  <c r="D188" i="5"/>
  <c r="C188" i="5"/>
  <c r="B188" i="5"/>
  <c r="N187" i="5"/>
  <c r="M187" i="5"/>
  <c r="L187" i="5"/>
  <c r="K187" i="5"/>
  <c r="J187" i="5"/>
  <c r="I187" i="5"/>
  <c r="H187" i="5"/>
  <c r="G187" i="5"/>
  <c r="F187" i="5"/>
  <c r="E187" i="5"/>
  <c r="D187" i="5"/>
  <c r="C187" i="5"/>
  <c r="B187" i="5"/>
  <c r="N186" i="5"/>
  <c r="M186" i="5"/>
  <c r="L186" i="5"/>
  <c r="K186" i="5"/>
  <c r="J186" i="5"/>
  <c r="I186" i="5"/>
  <c r="H186" i="5"/>
  <c r="G186" i="5"/>
  <c r="F186" i="5"/>
  <c r="E186" i="5"/>
  <c r="D186" i="5"/>
  <c r="C186" i="5"/>
  <c r="B186" i="5"/>
  <c r="N184" i="5"/>
  <c r="M184" i="5"/>
  <c r="L184" i="5"/>
  <c r="K184" i="5"/>
  <c r="J184" i="5"/>
  <c r="I184" i="5"/>
  <c r="H184" i="5"/>
  <c r="G184" i="5"/>
  <c r="F184" i="5"/>
  <c r="E184" i="5"/>
  <c r="D184" i="5"/>
  <c r="C184" i="5"/>
  <c r="B184" i="5"/>
  <c r="N183" i="5"/>
  <c r="M183" i="5"/>
  <c r="L183" i="5"/>
  <c r="K183" i="5"/>
  <c r="J183" i="5"/>
  <c r="I183" i="5"/>
  <c r="H183" i="5"/>
  <c r="G183" i="5"/>
  <c r="F183" i="5"/>
  <c r="E183" i="5"/>
  <c r="D183" i="5"/>
  <c r="C183" i="5"/>
  <c r="B183" i="5"/>
  <c r="N182" i="5"/>
  <c r="M182" i="5"/>
  <c r="L182" i="5"/>
  <c r="K182" i="5"/>
  <c r="J182" i="5"/>
  <c r="I182" i="5"/>
  <c r="H182" i="5"/>
  <c r="G182" i="5"/>
  <c r="F182" i="5"/>
  <c r="E182" i="5"/>
  <c r="D182" i="5"/>
  <c r="C182" i="5"/>
  <c r="B182" i="5"/>
  <c r="N181" i="5"/>
  <c r="M181" i="5"/>
  <c r="L181" i="5"/>
  <c r="K181" i="5"/>
  <c r="J181" i="5"/>
  <c r="I181" i="5"/>
  <c r="H181" i="5"/>
  <c r="G181" i="5"/>
  <c r="F181" i="5"/>
  <c r="E181" i="5"/>
  <c r="D181" i="5"/>
  <c r="C181" i="5"/>
  <c r="B181" i="5"/>
  <c r="N179" i="5"/>
  <c r="M179" i="5"/>
  <c r="L179" i="5"/>
  <c r="K179" i="5"/>
  <c r="J179" i="5"/>
  <c r="I179" i="5"/>
  <c r="H179" i="5"/>
  <c r="G179" i="5"/>
  <c r="F179" i="5"/>
  <c r="E179" i="5"/>
  <c r="D179" i="5"/>
  <c r="C179" i="5"/>
  <c r="B179" i="5"/>
  <c r="N178" i="5"/>
  <c r="M178" i="5"/>
  <c r="L178" i="5"/>
  <c r="K178" i="5"/>
  <c r="J178" i="5"/>
  <c r="I178" i="5"/>
  <c r="H178" i="5"/>
  <c r="G178" i="5"/>
  <c r="F178" i="5"/>
  <c r="E178" i="5"/>
  <c r="D178" i="5"/>
  <c r="C178" i="5"/>
  <c r="B178" i="5"/>
  <c r="N177" i="5"/>
  <c r="M177" i="5"/>
  <c r="L177" i="5"/>
  <c r="K177" i="5"/>
  <c r="J177" i="5"/>
  <c r="I177" i="5"/>
  <c r="H177" i="5"/>
  <c r="G177" i="5"/>
  <c r="F177" i="5"/>
  <c r="E177" i="5"/>
  <c r="D177" i="5"/>
  <c r="C177" i="5"/>
  <c r="B177" i="5"/>
  <c r="N176" i="5"/>
  <c r="M176" i="5"/>
  <c r="L176" i="5"/>
  <c r="K176" i="5"/>
  <c r="J176" i="5"/>
  <c r="I176" i="5"/>
  <c r="H176" i="5"/>
  <c r="G176" i="5"/>
  <c r="F176" i="5"/>
  <c r="E176" i="5"/>
  <c r="D176" i="5"/>
  <c r="C176" i="5"/>
  <c r="B176" i="5"/>
  <c r="N174" i="5"/>
  <c r="M174" i="5"/>
  <c r="L174" i="5"/>
  <c r="K174" i="5"/>
  <c r="J174" i="5"/>
  <c r="I174" i="5"/>
  <c r="H174" i="5"/>
  <c r="G174" i="5"/>
  <c r="F174" i="5"/>
  <c r="E174" i="5"/>
  <c r="D174" i="5"/>
  <c r="C174" i="5"/>
  <c r="B174" i="5"/>
  <c r="N173" i="5"/>
  <c r="M173" i="5"/>
  <c r="L173" i="5"/>
  <c r="K173" i="5"/>
  <c r="J173" i="5"/>
  <c r="I173" i="5"/>
  <c r="H173" i="5"/>
  <c r="G173" i="5"/>
  <c r="F173" i="5"/>
  <c r="E173" i="5"/>
  <c r="D173" i="5"/>
  <c r="C173" i="5"/>
  <c r="B173" i="5"/>
  <c r="N172" i="5"/>
  <c r="M172" i="5"/>
  <c r="L172" i="5"/>
  <c r="K172" i="5"/>
  <c r="J172" i="5"/>
  <c r="I172" i="5"/>
  <c r="H172" i="5"/>
  <c r="G172" i="5"/>
  <c r="F172" i="5"/>
  <c r="E172" i="5"/>
  <c r="D172" i="5"/>
  <c r="C172" i="5"/>
  <c r="B172" i="5"/>
  <c r="N171" i="5"/>
  <c r="M171" i="5"/>
  <c r="L171" i="5"/>
  <c r="K171" i="5"/>
  <c r="J171" i="5"/>
  <c r="I171" i="5"/>
  <c r="H171" i="5"/>
  <c r="G171" i="5"/>
  <c r="F171" i="5"/>
  <c r="E171" i="5"/>
  <c r="D171" i="5"/>
  <c r="C171" i="5"/>
  <c r="B171" i="5"/>
  <c r="N157" i="5"/>
  <c r="M157" i="5"/>
  <c r="L157" i="5"/>
  <c r="K157" i="5"/>
  <c r="J157" i="5"/>
  <c r="I157" i="5"/>
  <c r="H157" i="5"/>
  <c r="G157" i="5"/>
  <c r="F157" i="5"/>
  <c r="E157" i="5"/>
  <c r="D157" i="5"/>
  <c r="C157" i="5"/>
  <c r="B157" i="5"/>
  <c r="N156" i="5"/>
  <c r="M156" i="5"/>
  <c r="L156" i="5"/>
  <c r="K156" i="5"/>
  <c r="J156" i="5"/>
  <c r="I156" i="5"/>
  <c r="H156" i="5"/>
  <c r="G156" i="5"/>
  <c r="F156" i="5"/>
  <c r="E156" i="5"/>
  <c r="D156" i="5"/>
  <c r="C156" i="5"/>
  <c r="B156" i="5"/>
  <c r="N155" i="5"/>
  <c r="M155" i="5"/>
  <c r="L155" i="5"/>
  <c r="K155" i="5"/>
  <c r="J155" i="5"/>
  <c r="I155" i="5"/>
  <c r="H155" i="5"/>
  <c r="G155" i="5"/>
  <c r="F155" i="5"/>
  <c r="E155" i="5"/>
  <c r="D155" i="5"/>
  <c r="C155" i="5"/>
  <c r="B155" i="5"/>
  <c r="N154" i="5"/>
  <c r="M154" i="5"/>
  <c r="L154" i="5"/>
  <c r="K154" i="5"/>
  <c r="J154" i="5"/>
  <c r="I154" i="5"/>
  <c r="H154" i="5"/>
  <c r="G154" i="5"/>
  <c r="F154" i="5"/>
  <c r="E154" i="5"/>
  <c r="D154" i="5"/>
  <c r="C154" i="5"/>
  <c r="B154" i="5"/>
  <c r="N152" i="5"/>
  <c r="M152" i="5"/>
  <c r="L152" i="5"/>
  <c r="K152" i="5"/>
  <c r="J152" i="5"/>
  <c r="I152" i="5"/>
  <c r="H152" i="5"/>
  <c r="G152" i="5"/>
  <c r="F152" i="5"/>
  <c r="E152" i="5"/>
  <c r="D152" i="5"/>
  <c r="C152" i="5"/>
  <c r="B152" i="5"/>
  <c r="N151" i="5"/>
  <c r="M151" i="5"/>
  <c r="L151" i="5"/>
  <c r="K151" i="5"/>
  <c r="J151" i="5"/>
  <c r="I151" i="5"/>
  <c r="H151" i="5"/>
  <c r="G151" i="5"/>
  <c r="F151" i="5"/>
  <c r="E151" i="5"/>
  <c r="D151" i="5"/>
  <c r="C151" i="5"/>
  <c r="B151" i="5"/>
  <c r="N150" i="5"/>
  <c r="M150" i="5"/>
  <c r="L150" i="5"/>
  <c r="K150" i="5"/>
  <c r="J150" i="5"/>
  <c r="I150" i="5"/>
  <c r="H150" i="5"/>
  <c r="G150" i="5"/>
  <c r="F150" i="5"/>
  <c r="E150" i="5"/>
  <c r="D150" i="5"/>
  <c r="C150" i="5"/>
  <c r="B150" i="5"/>
  <c r="N149" i="5"/>
  <c r="M149" i="5"/>
  <c r="L149" i="5"/>
  <c r="K149" i="5"/>
  <c r="J149" i="5"/>
  <c r="I149" i="5"/>
  <c r="H149" i="5"/>
  <c r="G149" i="5"/>
  <c r="F149" i="5"/>
  <c r="E149" i="5"/>
  <c r="D149" i="5"/>
  <c r="C149" i="5"/>
  <c r="B149" i="5"/>
  <c r="N147" i="5"/>
  <c r="M147" i="5"/>
  <c r="L147" i="5"/>
  <c r="K147" i="5"/>
  <c r="J147" i="5"/>
  <c r="I147" i="5"/>
  <c r="H147" i="5"/>
  <c r="G147" i="5"/>
  <c r="F147" i="5"/>
  <c r="E147" i="5"/>
  <c r="D147" i="5"/>
  <c r="C147" i="5"/>
  <c r="B147" i="5"/>
  <c r="N146" i="5"/>
  <c r="M146" i="5"/>
  <c r="L146" i="5"/>
  <c r="K146" i="5"/>
  <c r="J146" i="5"/>
  <c r="I146" i="5"/>
  <c r="H146" i="5"/>
  <c r="G146" i="5"/>
  <c r="F146" i="5"/>
  <c r="E146" i="5"/>
  <c r="D146" i="5"/>
  <c r="C146" i="5"/>
  <c r="B146" i="5"/>
  <c r="N145" i="5"/>
  <c r="M145" i="5"/>
  <c r="L145" i="5"/>
  <c r="K145" i="5"/>
  <c r="J145" i="5"/>
  <c r="I145" i="5"/>
  <c r="H145" i="5"/>
  <c r="G145" i="5"/>
  <c r="F145" i="5"/>
  <c r="E145" i="5"/>
  <c r="D145" i="5"/>
  <c r="C145" i="5"/>
  <c r="B145" i="5"/>
  <c r="N144" i="5"/>
  <c r="M144" i="5"/>
  <c r="L144" i="5"/>
  <c r="K144" i="5"/>
  <c r="J144" i="5"/>
  <c r="I144" i="5"/>
  <c r="H144" i="5"/>
  <c r="G144" i="5"/>
  <c r="F144" i="5"/>
  <c r="E144" i="5"/>
  <c r="D144" i="5"/>
  <c r="C144" i="5"/>
  <c r="B144" i="5"/>
  <c r="N142" i="5"/>
  <c r="M142" i="5"/>
  <c r="L142" i="5"/>
  <c r="K142" i="5"/>
  <c r="J142" i="5"/>
  <c r="I142" i="5"/>
  <c r="H142" i="5"/>
  <c r="G142" i="5"/>
  <c r="F142" i="5"/>
  <c r="E142" i="5"/>
  <c r="D142" i="5"/>
  <c r="C142" i="5"/>
  <c r="B142" i="5"/>
  <c r="N141" i="5"/>
  <c r="M141" i="5"/>
  <c r="L141" i="5"/>
  <c r="K141" i="5"/>
  <c r="J141" i="5"/>
  <c r="I141" i="5"/>
  <c r="H141" i="5"/>
  <c r="G141" i="5"/>
  <c r="F141" i="5"/>
  <c r="E141" i="5"/>
  <c r="D141" i="5"/>
  <c r="C141" i="5"/>
  <c r="B141" i="5"/>
  <c r="N140" i="5"/>
  <c r="M140" i="5"/>
  <c r="L140" i="5"/>
  <c r="K140" i="5"/>
  <c r="J140" i="5"/>
  <c r="I140" i="5"/>
  <c r="H140" i="5"/>
  <c r="G140" i="5"/>
  <c r="F140" i="5"/>
  <c r="E140" i="5"/>
  <c r="D140" i="5"/>
  <c r="C140" i="5"/>
  <c r="B140" i="5"/>
  <c r="N139" i="5"/>
  <c r="M139" i="5"/>
  <c r="L139" i="5"/>
  <c r="K139" i="5"/>
  <c r="J139" i="5"/>
  <c r="I139" i="5"/>
  <c r="H139" i="5"/>
  <c r="G139" i="5"/>
  <c r="F139" i="5"/>
  <c r="E139" i="5"/>
  <c r="D139" i="5"/>
  <c r="C139" i="5"/>
  <c r="B139" i="5"/>
  <c r="N125" i="5"/>
  <c r="M125" i="5"/>
  <c r="L125" i="5"/>
  <c r="K125" i="5"/>
  <c r="J125" i="5"/>
  <c r="I125" i="5"/>
  <c r="H125" i="5"/>
  <c r="G125" i="5"/>
  <c r="F125" i="5"/>
  <c r="E125" i="5"/>
  <c r="D125" i="5"/>
  <c r="C125" i="5"/>
  <c r="B125" i="5"/>
  <c r="N124" i="5"/>
  <c r="M124" i="5"/>
  <c r="L124" i="5"/>
  <c r="K124" i="5"/>
  <c r="J124" i="5"/>
  <c r="I124" i="5"/>
  <c r="H124" i="5"/>
  <c r="G124" i="5"/>
  <c r="F124" i="5"/>
  <c r="E124" i="5"/>
  <c r="D124" i="5"/>
  <c r="C124" i="5"/>
  <c r="B124" i="5"/>
  <c r="N123" i="5"/>
  <c r="M123" i="5"/>
  <c r="L123" i="5"/>
  <c r="K123" i="5"/>
  <c r="J123" i="5"/>
  <c r="I123" i="5"/>
  <c r="H123" i="5"/>
  <c r="G123" i="5"/>
  <c r="F123" i="5"/>
  <c r="E123" i="5"/>
  <c r="D123" i="5"/>
  <c r="C123" i="5"/>
  <c r="B123" i="5"/>
  <c r="N122" i="5"/>
  <c r="M122" i="5"/>
  <c r="L122" i="5"/>
  <c r="K122" i="5"/>
  <c r="J122" i="5"/>
  <c r="I122" i="5"/>
  <c r="H122" i="5"/>
  <c r="G122" i="5"/>
  <c r="F122" i="5"/>
  <c r="E122" i="5"/>
  <c r="D122" i="5"/>
  <c r="C122" i="5"/>
  <c r="B122" i="5"/>
  <c r="N120" i="5"/>
  <c r="M120" i="5"/>
  <c r="L120" i="5"/>
  <c r="K120" i="5"/>
  <c r="J120" i="5"/>
  <c r="I120" i="5"/>
  <c r="H120" i="5"/>
  <c r="G120" i="5"/>
  <c r="F120" i="5"/>
  <c r="E120" i="5"/>
  <c r="D120" i="5"/>
  <c r="C120" i="5"/>
  <c r="B120" i="5"/>
  <c r="N119" i="5"/>
  <c r="M119" i="5"/>
  <c r="L119" i="5"/>
  <c r="K119" i="5"/>
  <c r="J119" i="5"/>
  <c r="I119" i="5"/>
  <c r="H119" i="5"/>
  <c r="G119" i="5"/>
  <c r="F119" i="5"/>
  <c r="E119" i="5"/>
  <c r="D119" i="5"/>
  <c r="C119" i="5"/>
  <c r="B119" i="5"/>
  <c r="N118" i="5"/>
  <c r="M118" i="5"/>
  <c r="L118" i="5"/>
  <c r="K118" i="5"/>
  <c r="J118" i="5"/>
  <c r="I118" i="5"/>
  <c r="H118" i="5"/>
  <c r="G118" i="5"/>
  <c r="F118" i="5"/>
  <c r="E118" i="5"/>
  <c r="D118" i="5"/>
  <c r="C118" i="5"/>
  <c r="B118" i="5"/>
  <c r="N117" i="5"/>
  <c r="M117" i="5"/>
  <c r="L117" i="5"/>
  <c r="K117" i="5"/>
  <c r="J117" i="5"/>
  <c r="I117" i="5"/>
  <c r="H117" i="5"/>
  <c r="G117" i="5"/>
  <c r="F117" i="5"/>
  <c r="E117" i="5"/>
  <c r="D117" i="5"/>
  <c r="C117" i="5"/>
  <c r="B117" i="5"/>
  <c r="N115" i="5"/>
  <c r="M115" i="5"/>
  <c r="L115" i="5"/>
  <c r="K115" i="5"/>
  <c r="J115" i="5"/>
  <c r="I115" i="5"/>
  <c r="H115" i="5"/>
  <c r="G115" i="5"/>
  <c r="F115" i="5"/>
  <c r="E115" i="5"/>
  <c r="D115" i="5"/>
  <c r="C115" i="5"/>
  <c r="B115" i="5"/>
  <c r="N114" i="5"/>
  <c r="M114" i="5"/>
  <c r="L114" i="5"/>
  <c r="K114" i="5"/>
  <c r="J114" i="5"/>
  <c r="I114" i="5"/>
  <c r="H114" i="5"/>
  <c r="G114" i="5"/>
  <c r="F114" i="5"/>
  <c r="E114" i="5"/>
  <c r="D114" i="5"/>
  <c r="C114" i="5"/>
  <c r="B114" i="5"/>
  <c r="N113" i="5"/>
  <c r="M113" i="5"/>
  <c r="L113" i="5"/>
  <c r="K113" i="5"/>
  <c r="J113" i="5"/>
  <c r="I113" i="5"/>
  <c r="H113" i="5"/>
  <c r="G113" i="5"/>
  <c r="F113" i="5"/>
  <c r="E113" i="5"/>
  <c r="D113" i="5"/>
  <c r="C113" i="5"/>
  <c r="B113" i="5"/>
  <c r="N112" i="5"/>
  <c r="M112" i="5"/>
  <c r="L112" i="5"/>
  <c r="K112" i="5"/>
  <c r="J112" i="5"/>
  <c r="I112" i="5"/>
  <c r="H112" i="5"/>
  <c r="G112" i="5"/>
  <c r="F112" i="5"/>
  <c r="E112" i="5"/>
  <c r="D112" i="5"/>
  <c r="C112" i="5"/>
  <c r="B112" i="5"/>
  <c r="N110" i="5"/>
  <c r="M110" i="5"/>
  <c r="L110" i="5"/>
  <c r="K110" i="5"/>
  <c r="J110" i="5"/>
  <c r="I110" i="5"/>
  <c r="H110" i="5"/>
  <c r="G110" i="5"/>
  <c r="F110" i="5"/>
  <c r="E110" i="5"/>
  <c r="D110" i="5"/>
  <c r="C110" i="5"/>
  <c r="B110" i="5"/>
  <c r="N109" i="5"/>
  <c r="M109" i="5"/>
  <c r="L109" i="5"/>
  <c r="K109" i="5"/>
  <c r="J109" i="5"/>
  <c r="I109" i="5"/>
  <c r="H109" i="5"/>
  <c r="G109" i="5"/>
  <c r="F109" i="5"/>
  <c r="E109" i="5"/>
  <c r="D109" i="5"/>
  <c r="C109" i="5"/>
  <c r="B109" i="5"/>
  <c r="N108" i="5"/>
  <c r="M108" i="5"/>
  <c r="L108" i="5"/>
  <c r="K108" i="5"/>
  <c r="J108" i="5"/>
  <c r="I108" i="5"/>
  <c r="H108" i="5"/>
  <c r="G108" i="5"/>
  <c r="F108" i="5"/>
  <c r="E108" i="5"/>
  <c r="D108" i="5"/>
  <c r="C108" i="5"/>
  <c r="B108" i="5"/>
  <c r="N107" i="5"/>
  <c r="M107" i="5"/>
  <c r="L107" i="5"/>
  <c r="K107" i="5"/>
  <c r="J107" i="5"/>
  <c r="I107" i="5"/>
  <c r="H107" i="5"/>
  <c r="G107" i="5"/>
  <c r="F107" i="5"/>
  <c r="E107" i="5"/>
  <c r="D107" i="5"/>
  <c r="C107" i="5"/>
  <c r="B107" i="5"/>
  <c r="N93" i="5"/>
  <c r="M93" i="5"/>
  <c r="L93" i="5"/>
  <c r="K93" i="5"/>
  <c r="J93" i="5"/>
  <c r="I93" i="5"/>
  <c r="H93" i="5"/>
  <c r="G93" i="5"/>
  <c r="F93" i="5"/>
  <c r="E93" i="5"/>
  <c r="D93" i="5"/>
  <c r="C93" i="5"/>
  <c r="B93" i="5"/>
  <c r="N92" i="5"/>
  <c r="M92" i="5"/>
  <c r="L92" i="5"/>
  <c r="K92" i="5"/>
  <c r="J92" i="5"/>
  <c r="I92" i="5"/>
  <c r="H92" i="5"/>
  <c r="G92" i="5"/>
  <c r="F92" i="5"/>
  <c r="E92" i="5"/>
  <c r="D92" i="5"/>
  <c r="C92" i="5"/>
  <c r="B92" i="5"/>
  <c r="N91" i="5"/>
  <c r="M91" i="5"/>
  <c r="L91" i="5"/>
  <c r="K91" i="5"/>
  <c r="J91" i="5"/>
  <c r="I91" i="5"/>
  <c r="H91" i="5"/>
  <c r="G91" i="5"/>
  <c r="F91" i="5"/>
  <c r="E91" i="5"/>
  <c r="D91" i="5"/>
  <c r="C91" i="5"/>
  <c r="B91" i="5"/>
  <c r="N90" i="5"/>
  <c r="M90" i="5"/>
  <c r="L90" i="5"/>
  <c r="K90" i="5"/>
  <c r="J90" i="5"/>
  <c r="I90" i="5"/>
  <c r="H90" i="5"/>
  <c r="G90" i="5"/>
  <c r="F90" i="5"/>
  <c r="E90" i="5"/>
  <c r="D90" i="5"/>
  <c r="C90" i="5"/>
  <c r="B90" i="5"/>
  <c r="N88" i="5"/>
  <c r="M88" i="5"/>
  <c r="L88" i="5"/>
  <c r="K88" i="5"/>
  <c r="J88" i="5"/>
  <c r="I88" i="5"/>
  <c r="H88" i="5"/>
  <c r="G88" i="5"/>
  <c r="F88" i="5"/>
  <c r="E88" i="5"/>
  <c r="D88" i="5"/>
  <c r="C88" i="5"/>
  <c r="B88" i="5"/>
  <c r="N87" i="5"/>
  <c r="M87" i="5"/>
  <c r="L87" i="5"/>
  <c r="K87" i="5"/>
  <c r="J87" i="5"/>
  <c r="I87" i="5"/>
  <c r="H87" i="5"/>
  <c r="G87" i="5"/>
  <c r="F87" i="5"/>
  <c r="E87" i="5"/>
  <c r="D87" i="5"/>
  <c r="C87" i="5"/>
  <c r="B87" i="5"/>
  <c r="N86" i="5"/>
  <c r="M86" i="5"/>
  <c r="L86" i="5"/>
  <c r="K86" i="5"/>
  <c r="J86" i="5"/>
  <c r="I86" i="5"/>
  <c r="H86" i="5"/>
  <c r="G86" i="5"/>
  <c r="F86" i="5"/>
  <c r="E86" i="5"/>
  <c r="D86" i="5"/>
  <c r="C86" i="5"/>
  <c r="B86" i="5"/>
  <c r="N85" i="5"/>
  <c r="M85" i="5"/>
  <c r="L85" i="5"/>
  <c r="K85" i="5"/>
  <c r="J85" i="5"/>
  <c r="I85" i="5"/>
  <c r="H85" i="5"/>
  <c r="G85" i="5"/>
  <c r="F85" i="5"/>
  <c r="E85" i="5"/>
  <c r="D85" i="5"/>
  <c r="C85" i="5"/>
  <c r="B85" i="5"/>
  <c r="N83" i="5"/>
  <c r="M83" i="5"/>
  <c r="L83" i="5"/>
  <c r="K83" i="5"/>
  <c r="J83" i="5"/>
  <c r="I83" i="5"/>
  <c r="H83" i="5"/>
  <c r="G83" i="5"/>
  <c r="F83" i="5"/>
  <c r="E83" i="5"/>
  <c r="D83" i="5"/>
  <c r="C83" i="5"/>
  <c r="B83" i="5"/>
  <c r="N82" i="5"/>
  <c r="M82" i="5"/>
  <c r="L82" i="5"/>
  <c r="K82" i="5"/>
  <c r="J82" i="5"/>
  <c r="I82" i="5"/>
  <c r="H82" i="5"/>
  <c r="G82" i="5"/>
  <c r="F82" i="5"/>
  <c r="E82" i="5"/>
  <c r="D82" i="5"/>
  <c r="C82" i="5"/>
  <c r="B82" i="5"/>
  <c r="N81" i="5"/>
  <c r="M81" i="5"/>
  <c r="L81" i="5"/>
  <c r="K81" i="5"/>
  <c r="J81" i="5"/>
  <c r="I81" i="5"/>
  <c r="H81" i="5"/>
  <c r="G81" i="5"/>
  <c r="F81" i="5"/>
  <c r="E81" i="5"/>
  <c r="D81" i="5"/>
  <c r="C81" i="5"/>
  <c r="B81" i="5"/>
  <c r="N80" i="5"/>
  <c r="M80" i="5"/>
  <c r="L80" i="5"/>
  <c r="K80" i="5"/>
  <c r="J80" i="5"/>
  <c r="I80" i="5"/>
  <c r="H80" i="5"/>
  <c r="G80" i="5"/>
  <c r="F80" i="5"/>
  <c r="E80" i="5"/>
  <c r="D80" i="5"/>
  <c r="C80" i="5"/>
  <c r="B80" i="5"/>
  <c r="N78" i="5"/>
  <c r="M78" i="5"/>
  <c r="L78" i="5"/>
  <c r="K78" i="5"/>
  <c r="J78" i="5"/>
  <c r="I78" i="5"/>
  <c r="H78" i="5"/>
  <c r="G78" i="5"/>
  <c r="F78" i="5"/>
  <c r="E78" i="5"/>
  <c r="D78" i="5"/>
  <c r="C78" i="5"/>
  <c r="B78" i="5"/>
  <c r="N77" i="5"/>
  <c r="M77" i="5"/>
  <c r="L77" i="5"/>
  <c r="K77" i="5"/>
  <c r="J77" i="5"/>
  <c r="I77" i="5"/>
  <c r="H77" i="5"/>
  <c r="G77" i="5"/>
  <c r="F77" i="5"/>
  <c r="E77" i="5"/>
  <c r="D77" i="5"/>
  <c r="C77" i="5"/>
  <c r="B77" i="5"/>
  <c r="N76" i="5"/>
  <c r="M76" i="5"/>
  <c r="L76" i="5"/>
  <c r="K76" i="5"/>
  <c r="J76" i="5"/>
  <c r="I76" i="5"/>
  <c r="H76" i="5"/>
  <c r="G76" i="5"/>
  <c r="F76" i="5"/>
  <c r="E76" i="5"/>
  <c r="D76" i="5"/>
  <c r="C76" i="5"/>
  <c r="B76" i="5"/>
  <c r="N75" i="5"/>
  <c r="M75" i="5"/>
  <c r="L75" i="5"/>
  <c r="K75" i="5"/>
  <c r="J75" i="5"/>
  <c r="I75" i="5"/>
  <c r="H75" i="5"/>
  <c r="G75" i="5"/>
  <c r="F75" i="5"/>
  <c r="E75" i="5"/>
  <c r="D75" i="5"/>
  <c r="C75" i="5"/>
  <c r="B75" i="5"/>
  <c r="N61" i="5"/>
  <c r="M61" i="5"/>
  <c r="L61" i="5"/>
  <c r="K61" i="5"/>
  <c r="J61" i="5"/>
  <c r="I61" i="5"/>
  <c r="H61" i="5"/>
  <c r="G61" i="5"/>
  <c r="F61" i="5"/>
  <c r="E61" i="5"/>
  <c r="D61" i="5"/>
  <c r="C61" i="5"/>
  <c r="B61" i="5"/>
  <c r="N60" i="5"/>
  <c r="M60" i="5"/>
  <c r="L60" i="5"/>
  <c r="K60" i="5"/>
  <c r="J60" i="5"/>
  <c r="I60" i="5"/>
  <c r="H60" i="5"/>
  <c r="G60" i="5"/>
  <c r="F60" i="5"/>
  <c r="E60" i="5"/>
  <c r="D60" i="5"/>
  <c r="C60" i="5"/>
  <c r="B60" i="5"/>
  <c r="N59" i="5"/>
  <c r="M59" i="5"/>
  <c r="L59" i="5"/>
  <c r="K59" i="5"/>
  <c r="J59" i="5"/>
  <c r="I59" i="5"/>
  <c r="H59" i="5"/>
  <c r="G59" i="5"/>
  <c r="F59" i="5"/>
  <c r="E59" i="5"/>
  <c r="D59" i="5"/>
  <c r="C59" i="5"/>
  <c r="B59" i="5"/>
  <c r="N58" i="5"/>
  <c r="M58" i="5"/>
  <c r="L58" i="5"/>
  <c r="K58" i="5"/>
  <c r="J58" i="5"/>
  <c r="I58" i="5"/>
  <c r="H58" i="5"/>
  <c r="G58" i="5"/>
  <c r="F58" i="5"/>
  <c r="E58" i="5"/>
  <c r="D58" i="5"/>
  <c r="C58" i="5"/>
  <c r="B58" i="5"/>
  <c r="N56" i="5"/>
  <c r="M56" i="5"/>
  <c r="L56" i="5"/>
  <c r="K56" i="5"/>
  <c r="J56" i="5"/>
  <c r="I56" i="5"/>
  <c r="H56" i="5"/>
  <c r="G56" i="5"/>
  <c r="F56" i="5"/>
  <c r="E56" i="5"/>
  <c r="D56" i="5"/>
  <c r="C56" i="5"/>
  <c r="B56" i="5"/>
  <c r="N55" i="5"/>
  <c r="M55" i="5"/>
  <c r="L55" i="5"/>
  <c r="K55" i="5"/>
  <c r="J55" i="5"/>
  <c r="I55" i="5"/>
  <c r="H55" i="5"/>
  <c r="G55" i="5"/>
  <c r="F55" i="5"/>
  <c r="E55" i="5"/>
  <c r="D55" i="5"/>
  <c r="C55" i="5"/>
  <c r="B55" i="5"/>
  <c r="N54" i="5"/>
  <c r="M54" i="5"/>
  <c r="L54" i="5"/>
  <c r="K54" i="5"/>
  <c r="J54" i="5"/>
  <c r="I54" i="5"/>
  <c r="H54" i="5"/>
  <c r="G54" i="5"/>
  <c r="F54" i="5"/>
  <c r="E54" i="5"/>
  <c r="D54" i="5"/>
  <c r="C54" i="5"/>
  <c r="B54" i="5"/>
  <c r="N53" i="5"/>
  <c r="M53" i="5"/>
  <c r="L53" i="5"/>
  <c r="K53" i="5"/>
  <c r="J53" i="5"/>
  <c r="I53" i="5"/>
  <c r="H53" i="5"/>
  <c r="G53" i="5"/>
  <c r="F53" i="5"/>
  <c r="E53" i="5"/>
  <c r="D53" i="5"/>
  <c r="C53" i="5"/>
  <c r="B53" i="5"/>
  <c r="N51" i="5"/>
  <c r="M51" i="5"/>
  <c r="L51" i="5"/>
  <c r="K51" i="5"/>
  <c r="J51" i="5"/>
  <c r="I51" i="5"/>
  <c r="H51" i="5"/>
  <c r="G51" i="5"/>
  <c r="F51" i="5"/>
  <c r="E51" i="5"/>
  <c r="D51" i="5"/>
  <c r="C51" i="5"/>
  <c r="B51" i="5"/>
  <c r="N50" i="5"/>
  <c r="M50" i="5"/>
  <c r="L50" i="5"/>
  <c r="K50" i="5"/>
  <c r="J50" i="5"/>
  <c r="I50" i="5"/>
  <c r="H50" i="5"/>
  <c r="G50" i="5"/>
  <c r="F50" i="5"/>
  <c r="E50" i="5"/>
  <c r="D50" i="5"/>
  <c r="C50" i="5"/>
  <c r="B50" i="5"/>
  <c r="N49" i="5"/>
  <c r="M49" i="5"/>
  <c r="L49" i="5"/>
  <c r="K49" i="5"/>
  <c r="J49" i="5"/>
  <c r="I49" i="5"/>
  <c r="H49" i="5"/>
  <c r="G49" i="5"/>
  <c r="F49" i="5"/>
  <c r="E49" i="5"/>
  <c r="D49" i="5"/>
  <c r="C49" i="5"/>
  <c r="B49" i="5"/>
  <c r="N48" i="5"/>
  <c r="M48" i="5"/>
  <c r="L48" i="5"/>
  <c r="K48" i="5"/>
  <c r="J48" i="5"/>
  <c r="I48" i="5"/>
  <c r="H48" i="5"/>
  <c r="G48" i="5"/>
  <c r="F48" i="5"/>
  <c r="E48" i="5"/>
  <c r="D48" i="5"/>
  <c r="C48" i="5"/>
  <c r="B48" i="5"/>
  <c r="N46" i="5"/>
  <c r="M46" i="5"/>
  <c r="L46" i="5"/>
  <c r="K46" i="5"/>
  <c r="J46" i="5"/>
  <c r="I46" i="5"/>
  <c r="H46" i="5"/>
  <c r="G46" i="5"/>
  <c r="F46" i="5"/>
  <c r="E46" i="5"/>
  <c r="D46" i="5"/>
  <c r="C46" i="5"/>
  <c r="B46" i="5"/>
  <c r="N45" i="5"/>
  <c r="M45" i="5"/>
  <c r="L45" i="5"/>
  <c r="K45" i="5"/>
  <c r="J45" i="5"/>
  <c r="I45" i="5"/>
  <c r="H45" i="5"/>
  <c r="G45" i="5"/>
  <c r="F45" i="5"/>
  <c r="E45" i="5"/>
  <c r="D45" i="5"/>
  <c r="C45" i="5"/>
  <c r="B45" i="5"/>
  <c r="N44" i="5"/>
  <c r="M44" i="5"/>
  <c r="L44" i="5"/>
  <c r="K44" i="5"/>
  <c r="J44" i="5"/>
  <c r="I44" i="5"/>
  <c r="H44" i="5"/>
  <c r="G44" i="5"/>
  <c r="F44" i="5"/>
  <c r="E44" i="5"/>
  <c r="D44" i="5"/>
  <c r="C44" i="5"/>
  <c r="B44" i="5"/>
  <c r="N43" i="5"/>
  <c r="M43" i="5"/>
  <c r="L43" i="5"/>
  <c r="K43" i="5"/>
  <c r="J43" i="5"/>
  <c r="I43" i="5"/>
  <c r="H43" i="5"/>
  <c r="G43" i="5"/>
  <c r="F43" i="5"/>
  <c r="E43" i="5"/>
  <c r="D43" i="5"/>
  <c r="C43" i="5"/>
  <c r="B43" i="5"/>
  <c r="N381" i="11"/>
  <c r="M381" i="11"/>
  <c r="L381" i="11"/>
  <c r="K381" i="11"/>
  <c r="J381" i="11"/>
  <c r="I381" i="11"/>
  <c r="H381" i="11"/>
  <c r="G381" i="11"/>
  <c r="F381" i="11"/>
  <c r="E381" i="11"/>
  <c r="D381" i="11"/>
  <c r="C381" i="11"/>
  <c r="B381" i="11"/>
  <c r="N380" i="11"/>
  <c r="M380" i="11"/>
  <c r="L380" i="11"/>
  <c r="K380" i="11"/>
  <c r="J380" i="11"/>
  <c r="I380" i="11"/>
  <c r="H380" i="11"/>
  <c r="G380" i="11"/>
  <c r="F380" i="11"/>
  <c r="E380" i="11"/>
  <c r="D380" i="11"/>
  <c r="C380" i="11"/>
  <c r="B380" i="11"/>
  <c r="N379" i="11"/>
  <c r="M379" i="11"/>
  <c r="L379" i="11"/>
  <c r="K379" i="11"/>
  <c r="J379" i="11"/>
  <c r="I379" i="11"/>
  <c r="H379" i="11"/>
  <c r="G379" i="11"/>
  <c r="F379" i="11"/>
  <c r="E379" i="11"/>
  <c r="D379" i="11"/>
  <c r="C379" i="11"/>
  <c r="B379" i="11"/>
  <c r="N378" i="11"/>
  <c r="M378" i="11"/>
  <c r="L378" i="11"/>
  <c r="K378" i="11"/>
  <c r="J378" i="11"/>
  <c r="I378" i="11"/>
  <c r="H378" i="11"/>
  <c r="G378" i="11"/>
  <c r="F378" i="11"/>
  <c r="E378" i="11"/>
  <c r="D378" i="11"/>
  <c r="C378" i="11"/>
  <c r="B378" i="11"/>
  <c r="N376" i="11"/>
  <c r="M376" i="11"/>
  <c r="L376" i="11"/>
  <c r="K376" i="11"/>
  <c r="J376" i="11"/>
  <c r="I376" i="11"/>
  <c r="H376" i="11"/>
  <c r="G376" i="11"/>
  <c r="F376" i="11"/>
  <c r="E376" i="11"/>
  <c r="D376" i="11"/>
  <c r="C376" i="11"/>
  <c r="B376" i="11"/>
  <c r="N375" i="11"/>
  <c r="M375" i="11"/>
  <c r="L375" i="11"/>
  <c r="K375" i="11"/>
  <c r="J375" i="11"/>
  <c r="I375" i="11"/>
  <c r="H375" i="11"/>
  <c r="G375" i="11"/>
  <c r="F375" i="11"/>
  <c r="E375" i="11"/>
  <c r="D375" i="11"/>
  <c r="C375" i="11"/>
  <c r="B375" i="11"/>
  <c r="N374" i="11"/>
  <c r="M374" i="11"/>
  <c r="L374" i="11"/>
  <c r="K374" i="11"/>
  <c r="J374" i="11"/>
  <c r="I374" i="11"/>
  <c r="H374" i="11"/>
  <c r="G374" i="11"/>
  <c r="F374" i="11"/>
  <c r="E374" i="11"/>
  <c r="D374" i="11"/>
  <c r="C374" i="11"/>
  <c r="B374" i="11"/>
  <c r="N373" i="11"/>
  <c r="M373" i="11"/>
  <c r="L373" i="11"/>
  <c r="K373" i="11"/>
  <c r="J373" i="11"/>
  <c r="I373" i="11"/>
  <c r="H373" i="11"/>
  <c r="G373" i="11"/>
  <c r="F373" i="11"/>
  <c r="E373" i="11"/>
  <c r="D373" i="11"/>
  <c r="C373" i="11"/>
  <c r="B373" i="11"/>
  <c r="N371" i="11"/>
  <c r="M371" i="11"/>
  <c r="L371" i="11"/>
  <c r="K371" i="11"/>
  <c r="J371" i="11"/>
  <c r="I371" i="11"/>
  <c r="H371" i="11"/>
  <c r="G371" i="11"/>
  <c r="F371" i="11"/>
  <c r="E371" i="11"/>
  <c r="D371" i="11"/>
  <c r="C371" i="11"/>
  <c r="B371" i="11"/>
  <c r="N370" i="11"/>
  <c r="M370" i="11"/>
  <c r="L370" i="11"/>
  <c r="K370" i="11"/>
  <c r="J370" i="11"/>
  <c r="I370" i="11"/>
  <c r="H370" i="11"/>
  <c r="G370" i="11"/>
  <c r="F370" i="11"/>
  <c r="E370" i="11"/>
  <c r="D370" i="11"/>
  <c r="C370" i="11"/>
  <c r="B370" i="11"/>
  <c r="N369" i="11"/>
  <c r="M369" i="11"/>
  <c r="L369" i="11"/>
  <c r="K369" i="11"/>
  <c r="J369" i="11"/>
  <c r="I369" i="11"/>
  <c r="H369" i="11"/>
  <c r="G369" i="11"/>
  <c r="F369" i="11"/>
  <c r="E369" i="11"/>
  <c r="D369" i="11"/>
  <c r="C369" i="11"/>
  <c r="B369" i="11"/>
  <c r="N368" i="11"/>
  <c r="M368" i="11"/>
  <c r="L368" i="11"/>
  <c r="K368" i="11"/>
  <c r="J368" i="11"/>
  <c r="I368" i="11"/>
  <c r="H368" i="11"/>
  <c r="G368" i="11"/>
  <c r="F368" i="11"/>
  <c r="E368" i="11"/>
  <c r="D368" i="11"/>
  <c r="C368" i="11"/>
  <c r="B368" i="11"/>
  <c r="N366" i="11"/>
  <c r="M366" i="11"/>
  <c r="L366" i="11"/>
  <c r="K366" i="11"/>
  <c r="J366" i="11"/>
  <c r="I366" i="11"/>
  <c r="H366" i="11"/>
  <c r="G366" i="11"/>
  <c r="F366" i="11"/>
  <c r="E366" i="11"/>
  <c r="D366" i="11"/>
  <c r="C366" i="11"/>
  <c r="B366" i="11"/>
  <c r="N365" i="11"/>
  <c r="M365" i="11"/>
  <c r="L365" i="11"/>
  <c r="K365" i="11"/>
  <c r="J365" i="11"/>
  <c r="I365" i="11"/>
  <c r="H365" i="11"/>
  <c r="G365" i="11"/>
  <c r="F365" i="11"/>
  <c r="E365" i="11"/>
  <c r="D365" i="11"/>
  <c r="C365" i="11"/>
  <c r="B365" i="11"/>
  <c r="N364" i="11"/>
  <c r="M364" i="11"/>
  <c r="L364" i="11"/>
  <c r="K364" i="11"/>
  <c r="J364" i="11"/>
  <c r="I364" i="11"/>
  <c r="H364" i="11"/>
  <c r="G364" i="11"/>
  <c r="F364" i="11"/>
  <c r="E364" i="11"/>
  <c r="D364" i="11"/>
  <c r="C364" i="11"/>
  <c r="B364" i="11"/>
  <c r="N363" i="11"/>
  <c r="M363" i="11"/>
  <c r="L363" i="11"/>
  <c r="K363" i="11"/>
  <c r="J363" i="11"/>
  <c r="I363" i="11"/>
  <c r="H363" i="11"/>
  <c r="G363" i="11"/>
  <c r="F363" i="11"/>
  <c r="E363" i="11"/>
  <c r="D363" i="11"/>
  <c r="C363" i="11"/>
  <c r="B363" i="11"/>
  <c r="N349" i="11"/>
  <c r="M349" i="11"/>
  <c r="L349" i="11"/>
  <c r="K349" i="11"/>
  <c r="J349" i="11"/>
  <c r="I349" i="11"/>
  <c r="H349" i="11"/>
  <c r="G349" i="11"/>
  <c r="F349" i="11"/>
  <c r="E349" i="11"/>
  <c r="D349" i="11"/>
  <c r="C349" i="11"/>
  <c r="B349" i="11"/>
  <c r="N348" i="11"/>
  <c r="M348" i="11"/>
  <c r="L348" i="11"/>
  <c r="K348" i="11"/>
  <c r="J348" i="11"/>
  <c r="I348" i="11"/>
  <c r="H348" i="11"/>
  <c r="G348" i="11"/>
  <c r="F348" i="11"/>
  <c r="E348" i="11"/>
  <c r="D348" i="11"/>
  <c r="C348" i="11"/>
  <c r="B348" i="11"/>
  <c r="N347" i="11"/>
  <c r="M347" i="11"/>
  <c r="L347" i="11"/>
  <c r="K347" i="11"/>
  <c r="J347" i="11"/>
  <c r="I347" i="11"/>
  <c r="H347" i="11"/>
  <c r="G347" i="11"/>
  <c r="F347" i="11"/>
  <c r="E347" i="11"/>
  <c r="D347" i="11"/>
  <c r="C347" i="11"/>
  <c r="B347" i="11"/>
  <c r="N346" i="11"/>
  <c r="M346" i="11"/>
  <c r="L346" i="11"/>
  <c r="K346" i="11"/>
  <c r="J346" i="11"/>
  <c r="I346" i="11"/>
  <c r="H346" i="11"/>
  <c r="G346" i="11"/>
  <c r="F346" i="11"/>
  <c r="E346" i="11"/>
  <c r="D346" i="11"/>
  <c r="C346" i="11"/>
  <c r="B346" i="11"/>
  <c r="N344" i="11"/>
  <c r="M344" i="11"/>
  <c r="L344" i="11"/>
  <c r="K344" i="11"/>
  <c r="J344" i="11"/>
  <c r="I344" i="11"/>
  <c r="H344" i="11"/>
  <c r="G344" i="11"/>
  <c r="F344" i="11"/>
  <c r="E344" i="11"/>
  <c r="D344" i="11"/>
  <c r="C344" i="11"/>
  <c r="B344" i="11"/>
  <c r="N343" i="11"/>
  <c r="M343" i="11"/>
  <c r="L343" i="11"/>
  <c r="K343" i="11"/>
  <c r="J343" i="11"/>
  <c r="I343" i="11"/>
  <c r="H343" i="11"/>
  <c r="G343" i="11"/>
  <c r="F343" i="11"/>
  <c r="E343" i="11"/>
  <c r="D343" i="11"/>
  <c r="C343" i="11"/>
  <c r="B343" i="11"/>
  <c r="N342" i="11"/>
  <c r="M342" i="11"/>
  <c r="L342" i="11"/>
  <c r="K342" i="11"/>
  <c r="J342" i="11"/>
  <c r="I342" i="11"/>
  <c r="H342" i="11"/>
  <c r="G342" i="11"/>
  <c r="F342" i="11"/>
  <c r="E342" i="11"/>
  <c r="D342" i="11"/>
  <c r="C342" i="11"/>
  <c r="B342" i="11"/>
  <c r="N341" i="11"/>
  <c r="M341" i="11"/>
  <c r="L341" i="11"/>
  <c r="K341" i="11"/>
  <c r="J341" i="11"/>
  <c r="I341" i="11"/>
  <c r="H341" i="11"/>
  <c r="G341" i="11"/>
  <c r="F341" i="11"/>
  <c r="E341" i="11"/>
  <c r="D341" i="11"/>
  <c r="C341" i="11"/>
  <c r="B341" i="11"/>
  <c r="N339" i="11"/>
  <c r="M339" i="11"/>
  <c r="L339" i="11"/>
  <c r="K339" i="11"/>
  <c r="J339" i="11"/>
  <c r="I339" i="11"/>
  <c r="H339" i="11"/>
  <c r="G339" i="11"/>
  <c r="F339" i="11"/>
  <c r="E339" i="11"/>
  <c r="D339" i="11"/>
  <c r="C339" i="11"/>
  <c r="B339" i="11"/>
  <c r="N338" i="11"/>
  <c r="M338" i="11"/>
  <c r="L338" i="11"/>
  <c r="K338" i="11"/>
  <c r="J338" i="11"/>
  <c r="I338" i="11"/>
  <c r="H338" i="11"/>
  <c r="G338" i="11"/>
  <c r="F338" i="11"/>
  <c r="E338" i="11"/>
  <c r="D338" i="11"/>
  <c r="C338" i="11"/>
  <c r="B338" i="11"/>
  <c r="N337" i="11"/>
  <c r="M337" i="11"/>
  <c r="L337" i="11"/>
  <c r="K337" i="11"/>
  <c r="J337" i="11"/>
  <c r="I337" i="11"/>
  <c r="H337" i="11"/>
  <c r="G337" i="11"/>
  <c r="F337" i="11"/>
  <c r="E337" i="11"/>
  <c r="D337" i="11"/>
  <c r="C337" i="11"/>
  <c r="B337" i="11"/>
  <c r="N336" i="11"/>
  <c r="M336" i="11"/>
  <c r="L336" i="11"/>
  <c r="K336" i="11"/>
  <c r="J336" i="11"/>
  <c r="I336" i="11"/>
  <c r="H336" i="11"/>
  <c r="G336" i="11"/>
  <c r="F336" i="11"/>
  <c r="E336" i="11"/>
  <c r="D336" i="11"/>
  <c r="C336" i="11"/>
  <c r="B336" i="11"/>
  <c r="N334" i="11"/>
  <c r="M334" i="11"/>
  <c r="L334" i="11"/>
  <c r="K334" i="11"/>
  <c r="J334" i="11"/>
  <c r="I334" i="11"/>
  <c r="H334" i="11"/>
  <c r="G334" i="11"/>
  <c r="F334" i="11"/>
  <c r="E334" i="11"/>
  <c r="D334" i="11"/>
  <c r="C334" i="11"/>
  <c r="B334" i="11"/>
  <c r="N333" i="11"/>
  <c r="M333" i="11"/>
  <c r="L333" i="11"/>
  <c r="K333" i="11"/>
  <c r="J333" i="11"/>
  <c r="I333" i="11"/>
  <c r="H333" i="11"/>
  <c r="G333" i="11"/>
  <c r="F333" i="11"/>
  <c r="E333" i="11"/>
  <c r="D333" i="11"/>
  <c r="C333" i="11"/>
  <c r="B333" i="11"/>
  <c r="N332" i="11"/>
  <c r="M332" i="11"/>
  <c r="L332" i="11"/>
  <c r="K332" i="11"/>
  <c r="J332" i="11"/>
  <c r="I332" i="11"/>
  <c r="H332" i="11"/>
  <c r="G332" i="11"/>
  <c r="F332" i="11"/>
  <c r="E332" i="11"/>
  <c r="D332" i="11"/>
  <c r="C332" i="11"/>
  <c r="B332" i="11"/>
  <c r="N331" i="11"/>
  <c r="M331" i="11"/>
  <c r="L331" i="11"/>
  <c r="K331" i="11"/>
  <c r="J331" i="11"/>
  <c r="I331" i="11"/>
  <c r="H331" i="11"/>
  <c r="G331" i="11"/>
  <c r="F331" i="11"/>
  <c r="E331" i="11"/>
  <c r="D331" i="11"/>
  <c r="C331" i="11"/>
  <c r="B331" i="11"/>
  <c r="N317" i="11"/>
  <c r="M317" i="11"/>
  <c r="L317" i="11"/>
  <c r="K317" i="11"/>
  <c r="J317" i="11"/>
  <c r="I317" i="11"/>
  <c r="H317" i="11"/>
  <c r="G317" i="11"/>
  <c r="F317" i="11"/>
  <c r="E317" i="11"/>
  <c r="D317" i="11"/>
  <c r="C317" i="11"/>
  <c r="B317" i="11"/>
  <c r="N316" i="11"/>
  <c r="M316" i="11"/>
  <c r="L316" i="11"/>
  <c r="K316" i="11"/>
  <c r="J316" i="11"/>
  <c r="I316" i="11"/>
  <c r="H316" i="11"/>
  <c r="G316" i="11"/>
  <c r="F316" i="11"/>
  <c r="E316" i="11"/>
  <c r="D316" i="11"/>
  <c r="C316" i="11"/>
  <c r="B316" i="11"/>
  <c r="N315" i="11"/>
  <c r="M315" i="11"/>
  <c r="L315" i="11"/>
  <c r="K315" i="11"/>
  <c r="J315" i="11"/>
  <c r="I315" i="11"/>
  <c r="H315" i="11"/>
  <c r="G315" i="11"/>
  <c r="F315" i="11"/>
  <c r="E315" i="11"/>
  <c r="D315" i="11"/>
  <c r="C315" i="11"/>
  <c r="B315" i="11"/>
  <c r="N314" i="11"/>
  <c r="M314" i="11"/>
  <c r="L314" i="11"/>
  <c r="K314" i="11"/>
  <c r="J314" i="11"/>
  <c r="I314" i="11"/>
  <c r="H314" i="11"/>
  <c r="G314" i="11"/>
  <c r="F314" i="11"/>
  <c r="E314" i="11"/>
  <c r="D314" i="11"/>
  <c r="C314" i="11"/>
  <c r="B314" i="11"/>
  <c r="N312" i="11"/>
  <c r="M312" i="11"/>
  <c r="L312" i="11"/>
  <c r="K312" i="11"/>
  <c r="J312" i="11"/>
  <c r="I312" i="11"/>
  <c r="H312" i="11"/>
  <c r="G312" i="11"/>
  <c r="F312" i="11"/>
  <c r="E312" i="11"/>
  <c r="D312" i="11"/>
  <c r="C312" i="11"/>
  <c r="B312" i="11"/>
  <c r="N311" i="11"/>
  <c r="M311" i="11"/>
  <c r="L311" i="11"/>
  <c r="K311" i="11"/>
  <c r="J311" i="11"/>
  <c r="I311" i="11"/>
  <c r="H311" i="11"/>
  <c r="G311" i="11"/>
  <c r="F311" i="11"/>
  <c r="E311" i="11"/>
  <c r="D311" i="11"/>
  <c r="C311" i="11"/>
  <c r="B311" i="11"/>
  <c r="N310" i="11"/>
  <c r="M310" i="11"/>
  <c r="L310" i="11"/>
  <c r="K310" i="11"/>
  <c r="J310" i="11"/>
  <c r="I310" i="11"/>
  <c r="H310" i="11"/>
  <c r="G310" i="11"/>
  <c r="F310" i="11"/>
  <c r="E310" i="11"/>
  <c r="D310" i="11"/>
  <c r="C310" i="11"/>
  <c r="B310" i="11"/>
  <c r="N309" i="11"/>
  <c r="M309" i="11"/>
  <c r="L309" i="11"/>
  <c r="K309" i="11"/>
  <c r="J309" i="11"/>
  <c r="I309" i="11"/>
  <c r="H309" i="11"/>
  <c r="G309" i="11"/>
  <c r="F309" i="11"/>
  <c r="E309" i="11"/>
  <c r="D309" i="11"/>
  <c r="C309" i="11"/>
  <c r="B309" i="11"/>
  <c r="N307" i="11"/>
  <c r="M307" i="11"/>
  <c r="L307" i="11"/>
  <c r="K307" i="11"/>
  <c r="J307" i="11"/>
  <c r="I307" i="11"/>
  <c r="H307" i="11"/>
  <c r="G307" i="11"/>
  <c r="F307" i="11"/>
  <c r="E307" i="11"/>
  <c r="D307" i="11"/>
  <c r="C307" i="11"/>
  <c r="B307" i="11"/>
  <c r="N306" i="11"/>
  <c r="M306" i="11"/>
  <c r="L306" i="11"/>
  <c r="K306" i="11"/>
  <c r="J306" i="11"/>
  <c r="I306" i="11"/>
  <c r="H306" i="11"/>
  <c r="G306" i="11"/>
  <c r="F306" i="11"/>
  <c r="E306" i="11"/>
  <c r="D306" i="11"/>
  <c r="C306" i="11"/>
  <c r="B306" i="11"/>
  <c r="N305" i="11"/>
  <c r="M305" i="11"/>
  <c r="L305" i="11"/>
  <c r="K305" i="11"/>
  <c r="J305" i="11"/>
  <c r="I305" i="11"/>
  <c r="H305" i="11"/>
  <c r="G305" i="11"/>
  <c r="F305" i="11"/>
  <c r="E305" i="11"/>
  <c r="D305" i="11"/>
  <c r="C305" i="11"/>
  <c r="B305" i="11"/>
  <c r="N304" i="11"/>
  <c r="M304" i="11"/>
  <c r="L304" i="11"/>
  <c r="K304" i="11"/>
  <c r="J304" i="11"/>
  <c r="I304" i="11"/>
  <c r="H304" i="11"/>
  <c r="G304" i="11"/>
  <c r="F304" i="11"/>
  <c r="E304" i="11"/>
  <c r="D304" i="11"/>
  <c r="C304" i="11"/>
  <c r="B304" i="11"/>
  <c r="N302" i="11"/>
  <c r="M302" i="11"/>
  <c r="L302" i="11"/>
  <c r="K302" i="11"/>
  <c r="J302" i="11"/>
  <c r="I302" i="11"/>
  <c r="H302" i="11"/>
  <c r="G302" i="11"/>
  <c r="F302" i="11"/>
  <c r="E302" i="11"/>
  <c r="D302" i="11"/>
  <c r="C302" i="11"/>
  <c r="B302" i="11"/>
  <c r="N301" i="11"/>
  <c r="M301" i="11"/>
  <c r="L301" i="11"/>
  <c r="K301" i="11"/>
  <c r="J301" i="11"/>
  <c r="I301" i="11"/>
  <c r="H301" i="11"/>
  <c r="G301" i="11"/>
  <c r="F301" i="11"/>
  <c r="E301" i="11"/>
  <c r="D301" i="11"/>
  <c r="C301" i="11"/>
  <c r="B301" i="11"/>
  <c r="N300" i="11"/>
  <c r="M300" i="11"/>
  <c r="L300" i="11"/>
  <c r="K300" i="11"/>
  <c r="J300" i="11"/>
  <c r="I300" i="11"/>
  <c r="H300" i="11"/>
  <c r="G300" i="11"/>
  <c r="F300" i="11"/>
  <c r="E300" i="11"/>
  <c r="D300" i="11"/>
  <c r="C300" i="11"/>
  <c r="B300" i="11"/>
  <c r="N299" i="11"/>
  <c r="M299" i="11"/>
  <c r="L299" i="11"/>
  <c r="K299" i="11"/>
  <c r="J299" i="11"/>
  <c r="I299" i="11"/>
  <c r="H299" i="11"/>
  <c r="G299" i="11"/>
  <c r="F299" i="11"/>
  <c r="E299" i="11"/>
  <c r="D299" i="11"/>
  <c r="C299" i="11"/>
  <c r="B299" i="11"/>
  <c r="N285" i="11"/>
  <c r="M285" i="11"/>
  <c r="L285" i="11"/>
  <c r="K285" i="11"/>
  <c r="J285" i="11"/>
  <c r="I285" i="11"/>
  <c r="H285" i="11"/>
  <c r="G285" i="11"/>
  <c r="F285" i="11"/>
  <c r="E285" i="11"/>
  <c r="D285" i="11"/>
  <c r="C285" i="11"/>
  <c r="B285" i="11"/>
  <c r="N284" i="11"/>
  <c r="M284" i="11"/>
  <c r="L284" i="11"/>
  <c r="K284" i="11"/>
  <c r="J284" i="11"/>
  <c r="I284" i="11"/>
  <c r="H284" i="11"/>
  <c r="G284" i="11"/>
  <c r="F284" i="11"/>
  <c r="E284" i="11"/>
  <c r="D284" i="11"/>
  <c r="C284" i="11"/>
  <c r="B284" i="11"/>
  <c r="N283" i="11"/>
  <c r="M283" i="11"/>
  <c r="L283" i="11"/>
  <c r="K283" i="11"/>
  <c r="J283" i="11"/>
  <c r="I283" i="11"/>
  <c r="H283" i="11"/>
  <c r="G283" i="11"/>
  <c r="F283" i="11"/>
  <c r="E283" i="11"/>
  <c r="D283" i="11"/>
  <c r="C283" i="11"/>
  <c r="B283" i="11"/>
  <c r="N282" i="11"/>
  <c r="M282" i="11"/>
  <c r="L282" i="11"/>
  <c r="K282" i="11"/>
  <c r="J282" i="11"/>
  <c r="I282" i="11"/>
  <c r="H282" i="11"/>
  <c r="G282" i="11"/>
  <c r="F282" i="11"/>
  <c r="E282" i="11"/>
  <c r="D282" i="11"/>
  <c r="C282" i="11"/>
  <c r="B282" i="11"/>
  <c r="N280" i="11"/>
  <c r="M280" i="11"/>
  <c r="L280" i="11"/>
  <c r="K280" i="11"/>
  <c r="J280" i="11"/>
  <c r="I280" i="11"/>
  <c r="H280" i="11"/>
  <c r="G280" i="11"/>
  <c r="F280" i="11"/>
  <c r="E280" i="11"/>
  <c r="D280" i="11"/>
  <c r="C280" i="11"/>
  <c r="B280" i="11"/>
  <c r="N279" i="11"/>
  <c r="M279" i="11"/>
  <c r="L279" i="11"/>
  <c r="K279" i="11"/>
  <c r="J279" i="11"/>
  <c r="I279" i="11"/>
  <c r="H279" i="11"/>
  <c r="G279" i="11"/>
  <c r="F279" i="11"/>
  <c r="E279" i="11"/>
  <c r="D279" i="11"/>
  <c r="C279" i="11"/>
  <c r="B279" i="11"/>
  <c r="N278" i="11"/>
  <c r="M278" i="11"/>
  <c r="L278" i="11"/>
  <c r="K278" i="11"/>
  <c r="J278" i="11"/>
  <c r="I278" i="11"/>
  <c r="H278" i="11"/>
  <c r="G278" i="11"/>
  <c r="F278" i="11"/>
  <c r="E278" i="11"/>
  <c r="D278" i="11"/>
  <c r="C278" i="11"/>
  <c r="B278" i="11"/>
  <c r="N277" i="11"/>
  <c r="M277" i="11"/>
  <c r="L277" i="11"/>
  <c r="K277" i="11"/>
  <c r="J277" i="11"/>
  <c r="I277" i="11"/>
  <c r="H277" i="11"/>
  <c r="G277" i="11"/>
  <c r="F277" i="11"/>
  <c r="E277" i="11"/>
  <c r="D277" i="11"/>
  <c r="C277" i="11"/>
  <c r="B277" i="11"/>
  <c r="N275" i="11"/>
  <c r="M275" i="11"/>
  <c r="L275" i="11"/>
  <c r="K275" i="11"/>
  <c r="J275" i="11"/>
  <c r="I275" i="11"/>
  <c r="H275" i="11"/>
  <c r="G275" i="11"/>
  <c r="F275" i="11"/>
  <c r="E275" i="11"/>
  <c r="D275" i="11"/>
  <c r="C275" i="11"/>
  <c r="B275" i="11"/>
  <c r="N274" i="11"/>
  <c r="M274" i="11"/>
  <c r="L274" i="11"/>
  <c r="K274" i="11"/>
  <c r="J274" i="11"/>
  <c r="I274" i="11"/>
  <c r="H274" i="11"/>
  <c r="G274" i="11"/>
  <c r="F274" i="11"/>
  <c r="E274" i="11"/>
  <c r="D274" i="11"/>
  <c r="C274" i="11"/>
  <c r="B274" i="11"/>
  <c r="N273" i="11"/>
  <c r="M273" i="11"/>
  <c r="L273" i="11"/>
  <c r="K273" i="11"/>
  <c r="J273" i="11"/>
  <c r="I273" i="11"/>
  <c r="H273" i="11"/>
  <c r="G273" i="11"/>
  <c r="F273" i="11"/>
  <c r="E273" i="11"/>
  <c r="D273" i="11"/>
  <c r="C273" i="11"/>
  <c r="B273" i="11"/>
  <c r="N272" i="11"/>
  <c r="M272" i="11"/>
  <c r="L272" i="11"/>
  <c r="K272" i="11"/>
  <c r="J272" i="11"/>
  <c r="I272" i="11"/>
  <c r="H272" i="11"/>
  <c r="G272" i="11"/>
  <c r="F272" i="11"/>
  <c r="E272" i="11"/>
  <c r="D272" i="11"/>
  <c r="C272" i="11"/>
  <c r="B272" i="11"/>
  <c r="N270" i="11"/>
  <c r="M270" i="11"/>
  <c r="L270" i="11"/>
  <c r="K270" i="11"/>
  <c r="J270" i="11"/>
  <c r="I270" i="11"/>
  <c r="H270" i="11"/>
  <c r="G270" i="11"/>
  <c r="F270" i="11"/>
  <c r="E270" i="11"/>
  <c r="D270" i="11"/>
  <c r="C270" i="11"/>
  <c r="B270" i="11"/>
  <c r="N269" i="11"/>
  <c r="M269" i="11"/>
  <c r="L269" i="11"/>
  <c r="K269" i="11"/>
  <c r="J269" i="11"/>
  <c r="I269" i="11"/>
  <c r="H269" i="11"/>
  <c r="G269" i="11"/>
  <c r="F269" i="11"/>
  <c r="E269" i="11"/>
  <c r="D269" i="11"/>
  <c r="C269" i="11"/>
  <c r="B269" i="11"/>
  <c r="N268" i="11"/>
  <c r="M268" i="11"/>
  <c r="L268" i="11"/>
  <c r="K268" i="11"/>
  <c r="J268" i="11"/>
  <c r="I268" i="11"/>
  <c r="H268" i="11"/>
  <c r="G268" i="11"/>
  <c r="F268" i="11"/>
  <c r="E268" i="11"/>
  <c r="D268" i="11"/>
  <c r="C268" i="11"/>
  <c r="B268" i="11"/>
  <c r="N267" i="11"/>
  <c r="M267" i="11"/>
  <c r="L267" i="11"/>
  <c r="K267" i="11"/>
  <c r="J267" i="11"/>
  <c r="I267" i="11"/>
  <c r="H267" i="11"/>
  <c r="G267" i="11"/>
  <c r="F267" i="11"/>
  <c r="E267" i="11"/>
  <c r="D267" i="11"/>
  <c r="C267" i="11"/>
  <c r="B267" i="11"/>
  <c r="N253" i="11"/>
  <c r="M253" i="11"/>
  <c r="L253" i="11"/>
  <c r="K253" i="11"/>
  <c r="J253" i="11"/>
  <c r="I253" i="11"/>
  <c r="H253" i="11"/>
  <c r="G253" i="11"/>
  <c r="F253" i="11"/>
  <c r="E253" i="11"/>
  <c r="D253" i="11"/>
  <c r="C253" i="11"/>
  <c r="B253" i="11"/>
  <c r="N252" i="11"/>
  <c r="M252" i="11"/>
  <c r="L252" i="11"/>
  <c r="K252" i="11"/>
  <c r="J252" i="11"/>
  <c r="I252" i="11"/>
  <c r="H252" i="11"/>
  <c r="G252" i="11"/>
  <c r="F252" i="11"/>
  <c r="E252" i="11"/>
  <c r="D252" i="11"/>
  <c r="C252" i="11"/>
  <c r="B252" i="11"/>
  <c r="N251" i="11"/>
  <c r="M251" i="11"/>
  <c r="L251" i="11"/>
  <c r="K251" i="11"/>
  <c r="J251" i="11"/>
  <c r="I251" i="11"/>
  <c r="H251" i="11"/>
  <c r="G251" i="11"/>
  <c r="F251" i="11"/>
  <c r="E251" i="11"/>
  <c r="D251" i="11"/>
  <c r="C251" i="11"/>
  <c r="B251" i="11"/>
  <c r="N250" i="11"/>
  <c r="M250" i="11"/>
  <c r="L250" i="11"/>
  <c r="K250" i="11"/>
  <c r="J250" i="11"/>
  <c r="I250" i="11"/>
  <c r="H250" i="11"/>
  <c r="G250" i="11"/>
  <c r="F250" i="11"/>
  <c r="E250" i="11"/>
  <c r="D250" i="11"/>
  <c r="C250" i="11"/>
  <c r="B250" i="11"/>
  <c r="N248" i="11"/>
  <c r="M248" i="11"/>
  <c r="L248" i="11"/>
  <c r="K248" i="11"/>
  <c r="J248" i="11"/>
  <c r="I248" i="11"/>
  <c r="H248" i="11"/>
  <c r="G248" i="11"/>
  <c r="F248" i="11"/>
  <c r="E248" i="11"/>
  <c r="D248" i="11"/>
  <c r="C248" i="11"/>
  <c r="B248" i="11"/>
  <c r="N247" i="11"/>
  <c r="M247" i="11"/>
  <c r="L247" i="11"/>
  <c r="K247" i="11"/>
  <c r="J247" i="11"/>
  <c r="I247" i="11"/>
  <c r="H247" i="11"/>
  <c r="G247" i="11"/>
  <c r="F247" i="11"/>
  <c r="E247" i="11"/>
  <c r="D247" i="11"/>
  <c r="C247" i="11"/>
  <c r="B247" i="11"/>
  <c r="N246" i="11"/>
  <c r="M246" i="11"/>
  <c r="L246" i="11"/>
  <c r="K246" i="11"/>
  <c r="J246" i="11"/>
  <c r="I246" i="11"/>
  <c r="H246" i="11"/>
  <c r="G246" i="11"/>
  <c r="F246" i="11"/>
  <c r="E246" i="11"/>
  <c r="D246" i="11"/>
  <c r="C246" i="11"/>
  <c r="B246" i="11"/>
  <c r="N245" i="11"/>
  <c r="M245" i="11"/>
  <c r="L245" i="11"/>
  <c r="K245" i="11"/>
  <c r="J245" i="11"/>
  <c r="I245" i="11"/>
  <c r="H245" i="11"/>
  <c r="G245" i="11"/>
  <c r="F245" i="11"/>
  <c r="E245" i="11"/>
  <c r="D245" i="11"/>
  <c r="C245" i="11"/>
  <c r="B245" i="11"/>
  <c r="N243" i="11"/>
  <c r="M243" i="11"/>
  <c r="L243" i="11"/>
  <c r="K243" i="11"/>
  <c r="J243" i="11"/>
  <c r="I243" i="11"/>
  <c r="H243" i="11"/>
  <c r="G243" i="11"/>
  <c r="F243" i="11"/>
  <c r="E243" i="11"/>
  <c r="D243" i="11"/>
  <c r="C243" i="11"/>
  <c r="B243" i="11"/>
  <c r="N242" i="11"/>
  <c r="M242" i="11"/>
  <c r="L242" i="11"/>
  <c r="K242" i="11"/>
  <c r="J242" i="11"/>
  <c r="I242" i="11"/>
  <c r="H242" i="11"/>
  <c r="G242" i="11"/>
  <c r="F242" i="11"/>
  <c r="E242" i="11"/>
  <c r="D242" i="11"/>
  <c r="C242" i="11"/>
  <c r="B242" i="11"/>
  <c r="N241" i="11"/>
  <c r="M241" i="11"/>
  <c r="L241" i="11"/>
  <c r="K241" i="11"/>
  <c r="J241" i="11"/>
  <c r="I241" i="11"/>
  <c r="H241" i="11"/>
  <c r="G241" i="11"/>
  <c r="F241" i="11"/>
  <c r="E241" i="11"/>
  <c r="D241" i="11"/>
  <c r="C241" i="11"/>
  <c r="B241" i="11"/>
  <c r="N240" i="11"/>
  <c r="M240" i="11"/>
  <c r="L240" i="11"/>
  <c r="K240" i="11"/>
  <c r="J240" i="11"/>
  <c r="I240" i="11"/>
  <c r="H240" i="11"/>
  <c r="G240" i="11"/>
  <c r="F240" i="11"/>
  <c r="E240" i="11"/>
  <c r="D240" i="11"/>
  <c r="C240" i="11"/>
  <c r="B240" i="11"/>
  <c r="N238" i="11"/>
  <c r="M238" i="11"/>
  <c r="L238" i="11"/>
  <c r="K238" i="11"/>
  <c r="J238" i="11"/>
  <c r="I238" i="11"/>
  <c r="H238" i="11"/>
  <c r="G238" i="11"/>
  <c r="F238" i="11"/>
  <c r="E238" i="11"/>
  <c r="D238" i="11"/>
  <c r="C238" i="11"/>
  <c r="B238" i="11"/>
  <c r="N237" i="11"/>
  <c r="M237" i="11"/>
  <c r="L237" i="11"/>
  <c r="K237" i="11"/>
  <c r="J237" i="11"/>
  <c r="I237" i="11"/>
  <c r="H237" i="11"/>
  <c r="G237" i="11"/>
  <c r="F237" i="11"/>
  <c r="E237" i="11"/>
  <c r="D237" i="11"/>
  <c r="C237" i="11"/>
  <c r="B237" i="11"/>
  <c r="N236" i="11"/>
  <c r="M236" i="11"/>
  <c r="L236" i="11"/>
  <c r="K236" i="11"/>
  <c r="J236" i="11"/>
  <c r="I236" i="11"/>
  <c r="H236" i="11"/>
  <c r="G236" i="11"/>
  <c r="F236" i="11"/>
  <c r="E236" i="11"/>
  <c r="D236" i="11"/>
  <c r="C236" i="11"/>
  <c r="B236" i="11"/>
  <c r="N235" i="11"/>
  <c r="M235" i="11"/>
  <c r="L235" i="11"/>
  <c r="K235" i="11"/>
  <c r="J235" i="11"/>
  <c r="I235" i="11"/>
  <c r="H235" i="11"/>
  <c r="G235" i="11"/>
  <c r="F235" i="11"/>
  <c r="E235" i="11"/>
  <c r="D235" i="11"/>
  <c r="C235" i="11"/>
  <c r="B235" i="11"/>
  <c r="N221" i="11"/>
  <c r="M221" i="11"/>
  <c r="L221" i="11"/>
  <c r="K221" i="11"/>
  <c r="J221" i="11"/>
  <c r="I221" i="11"/>
  <c r="H221" i="11"/>
  <c r="G221" i="11"/>
  <c r="F221" i="11"/>
  <c r="E221" i="11"/>
  <c r="D221" i="11"/>
  <c r="C221" i="11"/>
  <c r="B221" i="11"/>
  <c r="N220" i="11"/>
  <c r="M220" i="11"/>
  <c r="L220" i="11"/>
  <c r="K220" i="11"/>
  <c r="J220" i="11"/>
  <c r="I220" i="11"/>
  <c r="H220" i="11"/>
  <c r="G220" i="11"/>
  <c r="F220" i="11"/>
  <c r="E220" i="11"/>
  <c r="D220" i="11"/>
  <c r="C220" i="11"/>
  <c r="B220" i="11"/>
  <c r="N219" i="11"/>
  <c r="M219" i="11"/>
  <c r="L219" i="11"/>
  <c r="K219" i="11"/>
  <c r="J219" i="11"/>
  <c r="I219" i="11"/>
  <c r="H219" i="11"/>
  <c r="G219" i="11"/>
  <c r="F219" i="11"/>
  <c r="E219" i="11"/>
  <c r="D219" i="11"/>
  <c r="C219" i="11"/>
  <c r="B219" i="11"/>
  <c r="N218" i="11"/>
  <c r="M218" i="11"/>
  <c r="L218" i="11"/>
  <c r="K218" i="11"/>
  <c r="J218" i="11"/>
  <c r="I218" i="11"/>
  <c r="H218" i="11"/>
  <c r="G218" i="11"/>
  <c r="F218" i="11"/>
  <c r="E218" i="11"/>
  <c r="D218" i="11"/>
  <c r="C218" i="11"/>
  <c r="B218" i="11"/>
  <c r="N216" i="11"/>
  <c r="M216" i="11"/>
  <c r="L216" i="11"/>
  <c r="K216" i="11"/>
  <c r="J216" i="11"/>
  <c r="I216" i="11"/>
  <c r="H216" i="11"/>
  <c r="G216" i="11"/>
  <c r="F216" i="11"/>
  <c r="E216" i="11"/>
  <c r="D216" i="11"/>
  <c r="C216" i="11"/>
  <c r="B216" i="11"/>
  <c r="N215" i="11"/>
  <c r="M215" i="11"/>
  <c r="L215" i="11"/>
  <c r="K215" i="11"/>
  <c r="J215" i="11"/>
  <c r="I215" i="11"/>
  <c r="H215" i="11"/>
  <c r="G215" i="11"/>
  <c r="F215" i="11"/>
  <c r="E215" i="11"/>
  <c r="D215" i="11"/>
  <c r="C215" i="11"/>
  <c r="B215" i="11"/>
  <c r="N214" i="11"/>
  <c r="M214" i="11"/>
  <c r="L214" i="11"/>
  <c r="K214" i="11"/>
  <c r="J214" i="11"/>
  <c r="I214" i="11"/>
  <c r="H214" i="11"/>
  <c r="G214" i="11"/>
  <c r="F214" i="11"/>
  <c r="E214" i="11"/>
  <c r="D214" i="11"/>
  <c r="C214" i="11"/>
  <c r="B214" i="11"/>
  <c r="N213" i="11"/>
  <c r="M213" i="11"/>
  <c r="L213" i="11"/>
  <c r="K213" i="11"/>
  <c r="J213" i="11"/>
  <c r="I213" i="11"/>
  <c r="H213" i="11"/>
  <c r="G213" i="11"/>
  <c r="F213" i="11"/>
  <c r="E213" i="11"/>
  <c r="D213" i="11"/>
  <c r="C213" i="11"/>
  <c r="B213" i="11"/>
  <c r="N211" i="11"/>
  <c r="M211" i="11"/>
  <c r="L211" i="11"/>
  <c r="K211" i="11"/>
  <c r="J211" i="11"/>
  <c r="I211" i="11"/>
  <c r="H211" i="11"/>
  <c r="G211" i="11"/>
  <c r="F211" i="11"/>
  <c r="E211" i="11"/>
  <c r="D211" i="11"/>
  <c r="C211" i="11"/>
  <c r="B211" i="11"/>
  <c r="N210" i="11"/>
  <c r="M210" i="11"/>
  <c r="L210" i="11"/>
  <c r="K210" i="11"/>
  <c r="J210" i="11"/>
  <c r="I210" i="11"/>
  <c r="H210" i="11"/>
  <c r="G210" i="11"/>
  <c r="F210" i="11"/>
  <c r="E210" i="11"/>
  <c r="D210" i="11"/>
  <c r="C210" i="11"/>
  <c r="B210" i="11"/>
  <c r="N209" i="11"/>
  <c r="M209" i="11"/>
  <c r="L209" i="11"/>
  <c r="K209" i="11"/>
  <c r="J209" i="11"/>
  <c r="I209" i="11"/>
  <c r="H209" i="11"/>
  <c r="G209" i="11"/>
  <c r="F209" i="11"/>
  <c r="E209" i="11"/>
  <c r="D209" i="11"/>
  <c r="C209" i="11"/>
  <c r="B209" i="11"/>
  <c r="N208" i="11"/>
  <c r="M208" i="11"/>
  <c r="L208" i="11"/>
  <c r="K208" i="11"/>
  <c r="J208" i="11"/>
  <c r="I208" i="11"/>
  <c r="H208" i="11"/>
  <c r="G208" i="11"/>
  <c r="F208" i="11"/>
  <c r="E208" i="11"/>
  <c r="D208" i="11"/>
  <c r="C208" i="11"/>
  <c r="B208" i="11"/>
  <c r="N206" i="11"/>
  <c r="M206" i="11"/>
  <c r="L206" i="11"/>
  <c r="K206" i="11"/>
  <c r="J206" i="11"/>
  <c r="I206" i="11"/>
  <c r="H206" i="11"/>
  <c r="G206" i="11"/>
  <c r="F206" i="11"/>
  <c r="E206" i="11"/>
  <c r="D206" i="11"/>
  <c r="C206" i="11"/>
  <c r="B206" i="11"/>
  <c r="N205" i="11"/>
  <c r="M205" i="11"/>
  <c r="L205" i="11"/>
  <c r="K205" i="11"/>
  <c r="J205" i="11"/>
  <c r="I205" i="11"/>
  <c r="H205" i="11"/>
  <c r="G205" i="11"/>
  <c r="F205" i="11"/>
  <c r="E205" i="11"/>
  <c r="D205" i="11"/>
  <c r="C205" i="11"/>
  <c r="B205" i="11"/>
  <c r="N204" i="11"/>
  <c r="M204" i="11"/>
  <c r="L204" i="11"/>
  <c r="K204" i="11"/>
  <c r="J204" i="11"/>
  <c r="I204" i="11"/>
  <c r="H204" i="11"/>
  <c r="G204" i="11"/>
  <c r="F204" i="11"/>
  <c r="E204" i="11"/>
  <c r="D204" i="11"/>
  <c r="C204" i="11"/>
  <c r="B204" i="11"/>
  <c r="N203" i="11"/>
  <c r="M203" i="11"/>
  <c r="L203" i="11"/>
  <c r="K203" i="11"/>
  <c r="J203" i="11"/>
  <c r="I203" i="11"/>
  <c r="H203" i="11"/>
  <c r="G203" i="11"/>
  <c r="F203" i="11"/>
  <c r="E203" i="11"/>
  <c r="D203" i="11"/>
  <c r="C203" i="11"/>
  <c r="B203" i="11"/>
  <c r="N189" i="11"/>
  <c r="M189" i="11"/>
  <c r="L189" i="11"/>
  <c r="K189" i="11"/>
  <c r="J189" i="11"/>
  <c r="I189" i="11"/>
  <c r="H189" i="11"/>
  <c r="G189" i="11"/>
  <c r="F189" i="11"/>
  <c r="E189" i="11"/>
  <c r="D189" i="11"/>
  <c r="C189" i="11"/>
  <c r="B189" i="11"/>
  <c r="N188" i="11"/>
  <c r="M188" i="11"/>
  <c r="L188" i="11"/>
  <c r="K188" i="11"/>
  <c r="J188" i="11"/>
  <c r="I188" i="11"/>
  <c r="H188" i="11"/>
  <c r="G188" i="11"/>
  <c r="F188" i="11"/>
  <c r="E188" i="11"/>
  <c r="D188" i="11"/>
  <c r="C188" i="11"/>
  <c r="B188" i="11"/>
  <c r="N187" i="11"/>
  <c r="M187" i="11"/>
  <c r="L187" i="11"/>
  <c r="K187" i="11"/>
  <c r="J187" i="11"/>
  <c r="I187" i="11"/>
  <c r="H187" i="11"/>
  <c r="G187" i="11"/>
  <c r="F187" i="11"/>
  <c r="E187" i="11"/>
  <c r="D187" i="11"/>
  <c r="C187" i="11"/>
  <c r="B187" i="11"/>
  <c r="N186" i="11"/>
  <c r="M186" i="11"/>
  <c r="L186" i="11"/>
  <c r="K186" i="11"/>
  <c r="J186" i="11"/>
  <c r="I186" i="11"/>
  <c r="H186" i="11"/>
  <c r="G186" i="11"/>
  <c r="F186" i="11"/>
  <c r="E186" i="11"/>
  <c r="D186" i="11"/>
  <c r="C186" i="11"/>
  <c r="B186" i="11"/>
  <c r="N184" i="11"/>
  <c r="M184" i="11"/>
  <c r="L184" i="11"/>
  <c r="K184" i="11"/>
  <c r="J184" i="11"/>
  <c r="I184" i="11"/>
  <c r="H184" i="11"/>
  <c r="G184" i="11"/>
  <c r="F184" i="11"/>
  <c r="E184" i="11"/>
  <c r="D184" i="11"/>
  <c r="C184" i="11"/>
  <c r="B184" i="11"/>
  <c r="N183" i="11"/>
  <c r="M183" i="11"/>
  <c r="L183" i="11"/>
  <c r="K183" i="11"/>
  <c r="J183" i="11"/>
  <c r="I183" i="11"/>
  <c r="H183" i="11"/>
  <c r="G183" i="11"/>
  <c r="F183" i="11"/>
  <c r="E183" i="11"/>
  <c r="D183" i="11"/>
  <c r="C183" i="11"/>
  <c r="B183" i="11"/>
  <c r="N182" i="11"/>
  <c r="M182" i="11"/>
  <c r="L182" i="11"/>
  <c r="K182" i="11"/>
  <c r="J182" i="11"/>
  <c r="I182" i="11"/>
  <c r="H182" i="11"/>
  <c r="G182" i="11"/>
  <c r="F182" i="11"/>
  <c r="E182" i="11"/>
  <c r="D182" i="11"/>
  <c r="C182" i="11"/>
  <c r="B182" i="11"/>
  <c r="N181" i="11"/>
  <c r="M181" i="11"/>
  <c r="L181" i="11"/>
  <c r="K181" i="11"/>
  <c r="J181" i="11"/>
  <c r="I181" i="11"/>
  <c r="H181" i="11"/>
  <c r="G181" i="11"/>
  <c r="F181" i="11"/>
  <c r="E181" i="11"/>
  <c r="D181" i="11"/>
  <c r="C181" i="11"/>
  <c r="B181" i="11"/>
  <c r="N179" i="11"/>
  <c r="M179" i="11"/>
  <c r="L179" i="11"/>
  <c r="K179" i="11"/>
  <c r="J179" i="11"/>
  <c r="I179" i="11"/>
  <c r="H179" i="11"/>
  <c r="G179" i="11"/>
  <c r="F179" i="11"/>
  <c r="E179" i="11"/>
  <c r="D179" i="11"/>
  <c r="C179" i="11"/>
  <c r="B179" i="11"/>
  <c r="N178" i="11"/>
  <c r="M178" i="11"/>
  <c r="L178" i="11"/>
  <c r="K178" i="11"/>
  <c r="J178" i="11"/>
  <c r="I178" i="11"/>
  <c r="H178" i="11"/>
  <c r="G178" i="11"/>
  <c r="F178" i="11"/>
  <c r="E178" i="11"/>
  <c r="D178" i="11"/>
  <c r="C178" i="11"/>
  <c r="B178" i="11"/>
  <c r="N177" i="11"/>
  <c r="M177" i="11"/>
  <c r="L177" i="11"/>
  <c r="K177" i="11"/>
  <c r="J177" i="11"/>
  <c r="I177" i="11"/>
  <c r="H177" i="11"/>
  <c r="G177" i="11"/>
  <c r="F177" i="11"/>
  <c r="E177" i="11"/>
  <c r="D177" i="11"/>
  <c r="C177" i="11"/>
  <c r="B177" i="11"/>
  <c r="N176" i="11"/>
  <c r="M176" i="11"/>
  <c r="L176" i="11"/>
  <c r="K176" i="11"/>
  <c r="J176" i="11"/>
  <c r="I176" i="11"/>
  <c r="H176" i="11"/>
  <c r="G176" i="11"/>
  <c r="F176" i="11"/>
  <c r="E176" i="11"/>
  <c r="D176" i="11"/>
  <c r="C176" i="11"/>
  <c r="B176" i="11"/>
  <c r="N174" i="11"/>
  <c r="M174" i="11"/>
  <c r="L174" i="11"/>
  <c r="K174" i="11"/>
  <c r="J174" i="11"/>
  <c r="I174" i="11"/>
  <c r="H174" i="11"/>
  <c r="G174" i="11"/>
  <c r="F174" i="11"/>
  <c r="E174" i="11"/>
  <c r="D174" i="11"/>
  <c r="C174" i="11"/>
  <c r="B174" i="11"/>
  <c r="N173" i="11"/>
  <c r="M173" i="11"/>
  <c r="L173" i="11"/>
  <c r="K173" i="11"/>
  <c r="J173" i="11"/>
  <c r="I173" i="11"/>
  <c r="H173" i="11"/>
  <c r="G173" i="11"/>
  <c r="F173" i="11"/>
  <c r="E173" i="11"/>
  <c r="D173" i="11"/>
  <c r="C173" i="11"/>
  <c r="B173" i="11"/>
  <c r="N172" i="11"/>
  <c r="M172" i="11"/>
  <c r="L172" i="11"/>
  <c r="K172" i="11"/>
  <c r="J172" i="11"/>
  <c r="I172" i="11"/>
  <c r="H172" i="11"/>
  <c r="G172" i="11"/>
  <c r="F172" i="11"/>
  <c r="E172" i="11"/>
  <c r="D172" i="11"/>
  <c r="C172" i="11"/>
  <c r="B172" i="11"/>
  <c r="N171" i="11"/>
  <c r="M171" i="11"/>
  <c r="L171" i="11"/>
  <c r="K171" i="11"/>
  <c r="J171" i="11"/>
  <c r="I171" i="11"/>
  <c r="H171" i="11"/>
  <c r="G171" i="11"/>
  <c r="F171" i="11"/>
  <c r="E171" i="11"/>
  <c r="D171" i="11"/>
  <c r="C171" i="11"/>
  <c r="B171" i="11"/>
  <c r="N157" i="11"/>
  <c r="M157" i="11"/>
  <c r="L157" i="11"/>
  <c r="K157" i="11"/>
  <c r="J157" i="11"/>
  <c r="I157" i="11"/>
  <c r="H157" i="11"/>
  <c r="G157" i="11"/>
  <c r="F157" i="11"/>
  <c r="E157" i="11"/>
  <c r="D157" i="11"/>
  <c r="C157" i="11"/>
  <c r="B157" i="11"/>
  <c r="N156" i="11"/>
  <c r="M156" i="11"/>
  <c r="L156" i="11"/>
  <c r="K156" i="11"/>
  <c r="J156" i="11"/>
  <c r="I156" i="11"/>
  <c r="H156" i="11"/>
  <c r="G156" i="11"/>
  <c r="F156" i="11"/>
  <c r="E156" i="11"/>
  <c r="D156" i="11"/>
  <c r="C156" i="11"/>
  <c r="B156" i="11"/>
  <c r="N155" i="11"/>
  <c r="M155" i="11"/>
  <c r="L155" i="11"/>
  <c r="K155" i="11"/>
  <c r="J155" i="11"/>
  <c r="I155" i="11"/>
  <c r="H155" i="11"/>
  <c r="G155" i="11"/>
  <c r="F155" i="11"/>
  <c r="E155" i="11"/>
  <c r="D155" i="11"/>
  <c r="C155" i="11"/>
  <c r="B155" i="11"/>
  <c r="N154" i="11"/>
  <c r="M154" i="11"/>
  <c r="L154" i="11"/>
  <c r="K154" i="11"/>
  <c r="J154" i="11"/>
  <c r="I154" i="11"/>
  <c r="H154" i="11"/>
  <c r="G154" i="11"/>
  <c r="F154" i="11"/>
  <c r="E154" i="11"/>
  <c r="D154" i="11"/>
  <c r="C154" i="11"/>
  <c r="B154" i="11"/>
  <c r="N152" i="11"/>
  <c r="M152" i="11"/>
  <c r="L152" i="11"/>
  <c r="K152" i="11"/>
  <c r="J152" i="11"/>
  <c r="I152" i="11"/>
  <c r="H152" i="11"/>
  <c r="G152" i="11"/>
  <c r="F152" i="11"/>
  <c r="E152" i="11"/>
  <c r="D152" i="11"/>
  <c r="C152" i="11"/>
  <c r="B152" i="11"/>
  <c r="N151" i="11"/>
  <c r="M151" i="11"/>
  <c r="L151" i="11"/>
  <c r="K151" i="11"/>
  <c r="J151" i="11"/>
  <c r="I151" i="11"/>
  <c r="H151" i="11"/>
  <c r="G151" i="11"/>
  <c r="F151" i="11"/>
  <c r="E151" i="11"/>
  <c r="D151" i="11"/>
  <c r="C151" i="11"/>
  <c r="B151" i="11"/>
  <c r="N150" i="11"/>
  <c r="M150" i="11"/>
  <c r="L150" i="11"/>
  <c r="K150" i="11"/>
  <c r="J150" i="11"/>
  <c r="I150" i="11"/>
  <c r="H150" i="11"/>
  <c r="G150" i="11"/>
  <c r="F150" i="11"/>
  <c r="E150" i="11"/>
  <c r="D150" i="11"/>
  <c r="C150" i="11"/>
  <c r="B150" i="11"/>
  <c r="N149" i="11"/>
  <c r="M149" i="11"/>
  <c r="L149" i="11"/>
  <c r="K149" i="11"/>
  <c r="J149" i="11"/>
  <c r="I149" i="11"/>
  <c r="H149" i="11"/>
  <c r="G149" i="11"/>
  <c r="F149" i="11"/>
  <c r="E149" i="11"/>
  <c r="D149" i="11"/>
  <c r="C149" i="11"/>
  <c r="B149" i="11"/>
  <c r="N147" i="11"/>
  <c r="M147" i="11"/>
  <c r="L147" i="11"/>
  <c r="K147" i="11"/>
  <c r="J147" i="11"/>
  <c r="I147" i="11"/>
  <c r="H147" i="11"/>
  <c r="G147" i="11"/>
  <c r="F147" i="11"/>
  <c r="E147" i="11"/>
  <c r="D147" i="11"/>
  <c r="C147" i="11"/>
  <c r="B147" i="11"/>
  <c r="N146" i="11"/>
  <c r="M146" i="11"/>
  <c r="L146" i="11"/>
  <c r="K146" i="11"/>
  <c r="J146" i="11"/>
  <c r="I146" i="11"/>
  <c r="H146" i="11"/>
  <c r="G146" i="11"/>
  <c r="F146" i="11"/>
  <c r="E146" i="11"/>
  <c r="D146" i="11"/>
  <c r="C146" i="11"/>
  <c r="B146" i="11"/>
  <c r="N145" i="11"/>
  <c r="M145" i="11"/>
  <c r="L145" i="11"/>
  <c r="K145" i="11"/>
  <c r="J145" i="11"/>
  <c r="I145" i="11"/>
  <c r="H145" i="11"/>
  <c r="G145" i="11"/>
  <c r="F145" i="11"/>
  <c r="E145" i="11"/>
  <c r="D145" i="11"/>
  <c r="C145" i="11"/>
  <c r="B145" i="11"/>
  <c r="N144" i="11"/>
  <c r="M144" i="11"/>
  <c r="L144" i="11"/>
  <c r="K144" i="11"/>
  <c r="J144" i="11"/>
  <c r="I144" i="11"/>
  <c r="H144" i="11"/>
  <c r="G144" i="11"/>
  <c r="F144" i="11"/>
  <c r="E144" i="11"/>
  <c r="D144" i="11"/>
  <c r="C144" i="11"/>
  <c r="B144" i="11"/>
  <c r="N142" i="11"/>
  <c r="M142" i="11"/>
  <c r="L142" i="11"/>
  <c r="K142" i="11"/>
  <c r="J142" i="11"/>
  <c r="I142" i="11"/>
  <c r="H142" i="11"/>
  <c r="G142" i="11"/>
  <c r="F142" i="11"/>
  <c r="E142" i="11"/>
  <c r="D142" i="11"/>
  <c r="C142" i="11"/>
  <c r="B142" i="11"/>
  <c r="N141" i="11"/>
  <c r="M141" i="11"/>
  <c r="L141" i="11"/>
  <c r="K141" i="11"/>
  <c r="J141" i="11"/>
  <c r="I141" i="11"/>
  <c r="H141" i="11"/>
  <c r="G141" i="11"/>
  <c r="F141" i="11"/>
  <c r="E141" i="11"/>
  <c r="D141" i="11"/>
  <c r="C141" i="11"/>
  <c r="B141" i="11"/>
  <c r="N140" i="11"/>
  <c r="M140" i="11"/>
  <c r="L140" i="11"/>
  <c r="K140" i="11"/>
  <c r="J140" i="11"/>
  <c r="I140" i="11"/>
  <c r="H140" i="11"/>
  <c r="G140" i="11"/>
  <c r="F140" i="11"/>
  <c r="E140" i="11"/>
  <c r="D140" i="11"/>
  <c r="C140" i="11"/>
  <c r="B140" i="11"/>
  <c r="N139" i="11"/>
  <c r="M139" i="11"/>
  <c r="L139" i="11"/>
  <c r="K139" i="11"/>
  <c r="J139" i="11"/>
  <c r="I139" i="11"/>
  <c r="H139" i="11"/>
  <c r="G139" i="11"/>
  <c r="F139" i="11"/>
  <c r="E139" i="11"/>
  <c r="D139" i="11"/>
  <c r="C139" i="11"/>
  <c r="B139" i="11"/>
  <c r="N125" i="11"/>
  <c r="M125" i="11"/>
  <c r="L125" i="11"/>
  <c r="K125" i="11"/>
  <c r="J125" i="11"/>
  <c r="I125" i="11"/>
  <c r="H125" i="11"/>
  <c r="G125" i="11"/>
  <c r="F125" i="11"/>
  <c r="E125" i="11"/>
  <c r="D125" i="11"/>
  <c r="C125" i="11"/>
  <c r="B125" i="11"/>
  <c r="N124" i="11"/>
  <c r="M124" i="11"/>
  <c r="L124" i="11"/>
  <c r="K124" i="11"/>
  <c r="J124" i="11"/>
  <c r="I124" i="11"/>
  <c r="H124" i="11"/>
  <c r="G124" i="11"/>
  <c r="F124" i="11"/>
  <c r="E124" i="11"/>
  <c r="D124" i="11"/>
  <c r="C124" i="11"/>
  <c r="B124" i="11"/>
  <c r="N123" i="11"/>
  <c r="M123" i="11"/>
  <c r="L123" i="11"/>
  <c r="K123" i="11"/>
  <c r="J123" i="11"/>
  <c r="I123" i="11"/>
  <c r="H123" i="11"/>
  <c r="G123" i="11"/>
  <c r="F123" i="11"/>
  <c r="E123" i="11"/>
  <c r="D123" i="11"/>
  <c r="C123" i="11"/>
  <c r="B123" i="11"/>
  <c r="N122" i="11"/>
  <c r="M122" i="11"/>
  <c r="L122" i="11"/>
  <c r="K122" i="11"/>
  <c r="J122" i="11"/>
  <c r="I122" i="11"/>
  <c r="H122" i="11"/>
  <c r="G122" i="11"/>
  <c r="F122" i="11"/>
  <c r="E122" i="11"/>
  <c r="D122" i="11"/>
  <c r="C122" i="11"/>
  <c r="B122" i="11"/>
  <c r="N120" i="11"/>
  <c r="M120" i="11"/>
  <c r="L120" i="11"/>
  <c r="K120" i="11"/>
  <c r="J120" i="11"/>
  <c r="I120" i="11"/>
  <c r="H120" i="11"/>
  <c r="G120" i="11"/>
  <c r="F120" i="11"/>
  <c r="E120" i="11"/>
  <c r="D120" i="11"/>
  <c r="C120" i="11"/>
  <c r="B120" i="11"/>
  <c r="N119" i="11"/>
  <c r="M119" i="11"/>
  <c r="L119" i="11"/>
  <c r="K119" i="11"/>
  <c r="J119" i="11"/>
  <c r="I119" i="11"/>
  <c r="H119" i="11"/>
  <c r="G119" i="11"/>
  <c r="F119" i="11"/>
  <c r="E119" i="11"/>
  <c r="D119" i="11"/>
  <c r="C119" i="11"/>
  <c r="B119" i="11"/>
  <c r="N118" i="11"/>
  <c r="M118" i="11"/>
  <c r="L118" i="11"/>
  <c r="K118" i="11"/>
  <c r="J118" i="11"/>
  <c r="I118" i="11"/>
  <c r="H118" i="11"/>
  <c r="G118" i="11"/>
  <c r="F118" i="11"/>
  <c r="E118" i="11"/>
  <c r="D118" i="11"/>
  <c r="C118" i="11"/>
  <c r="B118" i="11"/>
  <c r="N117" i="11"/>
  <c r="M117" i="11"/>
  <c r="L117" i="11"/>
  <c r="K117" i="11"/>
  <c r="J117" i="11"/>
  <c r="I117" i="11"/>
  <c r="H117" i="11"/>
  <c r="G117" i="11"/>
  <c r="F117" i="11"/>
  <c r="E117" i="11"/>
  <c r="D117" i="11"/>
  <c r="C117" i="11"/>
  <c r="B117" i="11"/>
  <c r="N115" i="11"/>
  <c r="M115" i="11"/>
  <c r="L115" i="11"/>
  <c r="K115" i="11"/>
  <c r="J115" i="11"/>
  <c r="I115" i="11"/>
  <c r="H115" i="11"/>
  <c r="G115" i="11"/>
  <c r="F115" i="11"/>
  <c r="E115" i="11"/>
  <c r="D115" i="11"/>
  <c r="C115" i="11"/>
  <c r="B115" i="11"/>
  <c r="N114" i="11"/>
  <c r="M114" i="11"/>
  <c r="L114" i="11"/>
  <c r="K114" i="11"/>
  <c r="J114" i="11"/>
  <c r="I114" i="11"/>
  <c r="H114" i="11"/>
  <c r="G114" i="11"/>
  <c r="F114" i="11"/>
  <c r="E114" i="11"/>
  <c r="D114" i="11"/>
  <c r="C114" i="11"/>
  <c r="B114" i="11"/>
  <c r="N113" i="11"/>
  <c r="M113" i="11"/>
  <c r="L113" i="11"/>
  <c r="K113" i="11"/>
  <c r="J113" i="11"/>
  <c r="I113" i="11"/>
  <c r="H113" i="11"/>
  <c r="G113" i="11"/>
  <c r="F113" i="11"/>
  <c r="E113" i="11"/>
  <c r="D113" i="11"/>
  <c r="C113" i="11"/>
  <c r="B113" i="11"/>
  <c r="N112" i="11"/>
  <c r="M112" i="11"/>
  <c r="L112" i="11"/>
  <c r="K112" i="11"/>
  <c r="J112" i="11"/>
  <c r="I112" i="11"/>
  <c r="H112" i="11"/>
  <c r="G112" i="11"/>
  <c r="F112" i="11"/>
  <c r="E112" i="11"/>
  <c r="D112" i="11"/>
  <c r="C112" i="11"/>
  <c r="B112" i="11"/>
  <c r="N110" i="11"/>
  <c r="M110" i="11"/>
  <c r="L110" i="11"/>
  <c r="K110" i="11"/>
  <c r="J110" i="11"/>
  <c r="I110" i="11"/>
  <c r="H110" i="11"/>
  <c r="G110" i="11"/>
  <c r="F110" i="11"/>
  <c r="E110" i="11"/>
  <c r="D110" i="11"/>
  <c r="C110" i="11"/>
  <c r="B110" i="11"/>
  <c r="N109" i="11"/>
  <c r="M109" i="11"/>
  <c r="L109" i="11"/>
  <c r="K109" i="11"/>
  <c r="J109" i="11"/>
  <c r="I109" i="11"/>
  <c r="H109" i="11"/>
  <c r="G109" i="11"/>
  <c r="F109" i="11"/>
  <c r="E109" i="11"/>
  <c r="D109" i="11"/>
  <c r="C109" i="11"/>
  <c r="B109" i="11"/>
  <c r="N108" i="11"/>
  <c r="M108" i="11"/>
  <c r="L108" i="11"/>
  <c r="K108" i="11"/>
  <c r="J108" i="11"/>
  <c r="I108" i="11"/>
  <c r="H108" i="11"/>
  <c r="G108" i="11"/>
  <c r="F108" i="11"/>
  <c r="E108" i="11"/>
  <c r="D108" i="11"/>
  <c r="C108" i="11"/>
  <c r="B108" i="11"/>
  <c r="N107" i="11"/>
  <c r="M107" i="11"/>
  <c r="L107" i="11"/>
  <c r="K107" i="11"/>
  <c r="J107" i="11"/>
  <c r="I107" i="11"/>
  <c r="H107" i="11"/>
  <c r="G107" i="11"/>
  <c r="F107" i="11"/>
  <c r="E107" i="11"/>
  <c r="D107" i="11"/>
  <c r="C107" i="11"/>
  <c r="B107" i="11"/>
  <c r="N93" i="11"/>
  <c r="M93" i="11"/>
  <c r="L93" i="11"/>
  <c r="K93" i="11"/>
  <c r="J93" i="11"/>
  <c r="I93" i="11"/>
  <c r="H93" i="11"/>
  <c r="G93" i="11"/>
  <c r="F93" i="11"/>
  <c r="E93" i="11"/>
  <c r="D93" i="11"/>
  <c r="C93" i="11"/>
  <c r="B93" i="11"/>
  <c r="N92" i="11"/>
  <c r="M92" i="11"/>
  <c r="L92" i="11"/>
  <c r="K92" i="11"/>
  <c r="J92" i="11"/>
  <c r="I92" i="11"/>
  <c r="H92" i="11"/>
  <c r="G92" i="11"/>
  <c r="F92" i="11"/>
  <c r="E92" i="11"/>
  <c r="D92" i="11"/>
  <c r="C92" i="11"/>
  <c r="B92" i="11"/>
  <c r="N91" i="11"/>
  <c r="M91" i="11"/>
  <c r="L91" i="11"/>
  <c r="K91" i="11"/>
  <c r="J91" i="11"/>
  <c r="I91" i="11"/>
  <c r="H91" i="11"/>
  <c r="G91" i="11"/>
  <c r="F91" i="11"/>
  <c r="E91" i="11"/>
  <c r="D91" i="11"/>
  <c r="C91" i="11"/>
  <c r="B91" i="11"/>
  <c r="N90" i="11"/>
  <c r="M90" i="11"/>
  <c r="L90" i="11"/>
  <c r="K90" i="11"/>
  <c r="J90" i="11"/>
  <c r="I90" i="11"/>
  <c r="H90" i="11"/>
  <c r="G90" i="11"/>
  <c r="F90" i="11"/>
  <c r="E90" i="11"/>
  <c r="D90" i="11"/>
  <c r="C90" i="11"/>
  <c r="B90" i="11"/>
  <c r="N88" i="11"/>
  <c r="M88" i="11"/>
  <c r="L88" i="11"/>
  <c r="K88" i="11"/>
  <c r="J88" i="11"/>
  <c r="I88" i="11"/>
  <c r="H88" i="11"/>
  <c r="G88" i="11"/>
  <c r="F88" i="11"/>
  <c r="E88" i="11"/>
  <c r="D88" i="11"/>
  <c r="C88" i="11"/>
  <c r="B88" i="11"/>
  <c r="N87" i="11"/>
  <c r="M87" i="11"/>
  <c r="L87" i="11"/>
  <c r="K87" i="11"/>
  <c r="J87" i="11"/>
  <c r="I87" i="11"/>
  <c r="H87" i="11"/>
  <c r="G87" i="11"/>
  <c r="F87" i="11"/>
  <c r="E87" i="11"/>
  <c r="D87" i="11"/>
  <c r="C87" i="11"/>
  <c r="B87" i="11"/>
  <c r="N86" i="11"/>
  <c r="M86" i="11"/>
  <c r="L86" i="11"/>
  <c r="K86" i="11"/>
  <c r="J86" i="11"/>
  <c r="I86" i="11"/>
  <c r="H86" i="11"/>
  <c r="G86" i="11"/>
  <c r="F86" i="11"/>
  <c r="E86" i="11"/>
  <c r="D86" i="11"/>
  <c r="C86" i="11"/>
  <c r="B86" i="11"/>
  <c r="N85" i="11"/>
  <c r="M85" i="11"/>
  <c r="L85" i="11"/>
  <c r="K85" i="11"/>
  <c r="J85" i="11"/>
  <c r="I85" i="11"/>
  <c r="H85" i="11"/>
  <c r="G85" i="11"/>
  <c r="F85" i="11"/>
  <c r="E85" i="11"/>
  <c r="D85" i="11"/>
  <c r="C85" i="11"/>
  <c r="B85" i="11"/>
  <c r="N83" i="11"/>
  <c r="M83" i="11"/>
  <c r="L83" i="11"/>
  <c r="K83" i="11"/>
  <c r="J83" i="11"/>
  <c r="I83" i="11"/>
  <c r="H83" i="11"/>
  <c r="G83" i="11"/>
  <c r="F83" i="11"/>
  <c r="E83" i="11"/>
  <c r="D83" i="11"/>
  <c r="C83" i="11"/>
  <c r="B83" i="11"/>
  <c r="N82" i="11"/>
  <c r="M82" i="11"/>
  <c r="L82" i="11"/>
  <c r="K82" i="11"/>
  <c r="J82" i="11"/>
  <c r="I82" i="11"/>
  <c r="H82" i="11"/>
  <c r="G82" i="11"/>
  <c r="F82" i="11"/>
  <c r="E82" i="11"/>
  <c r="D82" i="11"/>
  <c r="C82" i="11"/>
  <c r="B82" i="11"/>
  <c r="N81" i="11"/>
  <c r="M81" i="11"/>
  <c r="L81" i="11"/>
  <c r="K81" i="11"/>
  <c r="J81" i="11"/>
  <c r="I81" i="11"/>
  <c r="H81" i="11"/>
  <c r="G81" i="11"/>
  <c r="F81" i="11"/>
  <c r="E81" i="11"/>
  <c r="D81" i="11"/>
  <c r="C81" i="11"/>
  <c r="B81" i="11"/>
  <c r="N80" i="11"/>
  <c r="M80" i="11"/>
  <c r="L80" i="11"/>
  <c r="K80" i="11"/>
  <c r="J80" i="11"/>
  <c r="I80" i="11"/>
  <c r="H80" i="11"/>
  <c r="G80" i="11"/>
  <c r="F80" i="11"/>
  <c r="E80" i="11"/>
  <c r="D80" i="11"/>
  <c r="C80" i="11"/>
  <c r="B80" i="11"/>
  <c r="N78" i="11"/>
  <c r="M78" i="11"/>
  <c r="L78" i="11"/>
  <c r="K78" i="11"/>
  <c r="J78" i="11"/>
  <c r="I78" i="11"/>
  <c r="H78" i="11"/>
  <c r="G78" i="11"/>
  <c r="F78" i="11"/>
  <c r="E78" i="11"/>
  <c r="D78" i="11"/>
  <c r="C78" i="11"/>
  <c r="B78" i="11"/>
  <c r="N77" i="11"/>
  <c r="M77" i="11"/>
  <c r="L77" i="11"/>
  <c r="K77" i="11"/>
  <c r="J77" i="11"/>
  <c r="I77" i="11"/>
  <c r="H77" i="11"/>
  <c r="G77" i="11"/>
  <c r="F77" i="11"/>
  <c r="E77" i="11"/>
  <c r="D77" i="11"/>
  <c r="C77" i="11"/>
  <c r="B77" i="11"/>
  <c r="N76" i="11"/>
  <c r="M76" i="11"/>
  <c r="L76" i="11"/>
  <c r="K76" i="11"/>
  <c r="J76" i="11"/>
  <c r="I76" i="11"/>
  <c r="H76" i="11"/>
  <c r="G76" i="11"/>
  <c r="F76" i="11"/>
  <c r="E76" i="11"/>
  <c r="D76" i="11"/>
  <c r="C76" i="11"/>
  <c r="B76" i="11"/>
  <c r="N75" i="11"/>
  <c r="M75" i="11"/>
  <c r="L75" i="11"/>
  <c r="K75" i="11"/>
  <c r="J75" i="11"/>
  <c r="I75" i="11"/>
  <c r="H75" i="11"/>
  <c r="G75" i="11"/>
  <c r="F75" i="11"/>
  <c r="E75" i="11"/>
  <c r="D75" i="11"/>
  <c r="C75" i="11"/>
  <c r="B75" i="11"/>
  <c r="N61" i="11"/>
  <c r="M61" i="11"/>
  <c r="L61" i="11"/>
  <c r="K61" i="11"/>
  <c r="J61" i="11"/>
  <c r="I61" i="11"/>
  <c r="H61" i="11"/>
  <c r="G61" i="11"/>
  <c r="F61" i="11"/>
  <c r="E61" i="11"/>
  <c r="D61" i="11"/>
  <c r="C61" i="11"/>
  <c r="B61" i="11"/>
  <c r="N60" i="11"/>
  <c r="M60" i="11"/>
  <c r="L60" i="11"/>
  <c r="K60" i="11"/>
  <c r="J60" i="11"/>
  <c r="I60" i="11"/>
  <c r="H60" i="11"/>
  <c r="G60" i="11"/>
  <c r="F60" i="11"/>
  <c r="E60" i="11"/>
  <c r="D60" i="11"/>
  <c r="C60" i="11"/>
  <c r="B60" i="11"/>
  <c r="N59" i="11"/>
  <c r="M59" i="11"/>
  <c r="L59" i="11"/>
  <c r="K59" i="11"/>
  <c r="J59" i="11"/>
  <c r="I59" i="11"/>
  <c r="H59" i="11"/>
  <c r="G59" i="11"/>
  <c r="F59" i="11"/>
  <c r="E59" i="11"/>
  <c r="D59" i="11"/>
  <c r="C59" i="11"/>
  <c r="B59" i="11"/>
  <c r="N58" i="11"/>
  <c r="M58" i="11"/>
  <c r="L58" i="11"/>
  <c r="K58" i="11"/>
  <c r="J58" i="11"/>
  <c r="I58" i="11"/>
  <c r="H58" i="11"/>
  <c r="G58" i="11"/>
  <c r="F58" i="11"/>
  <c r="E58" i="11"/>
  <c r="D58" i="11"/>
  <c r="C58" i="11"/>
  <c r="B58" i="11"/>
  <c r="N56" i="11"/>
  <c r="M56" i="11"/>
  <c r="L56" i="11"/>
  <c r="K56" i="11"/>
  <c r="J56" i="11"/>
  <c r="I56" i="11"/>
  <c r="H56" i="11"/>
  <c r="G56" i="11"/>
  <c r="F56" i="11"/>
  <c r="E56" i="11"/>
  <c r="D56" i="11"/>
  <c r="C56" i="11"/>
  <c r="B56" i="11"/>
  <c r="N55" i="11"/>
  <c r="M55" i="11"/>
  <c r="L55" i="11"/>
  <c r="K55" i="11"/>
  <c r="J55" i="11"/>
  <c r="I55" i="11"/>
  <c r="H55" i="11"/>
  <c r="G55" i="11"/>
  <c r="F55" i="11"/>
  <c r="E55" i="11"/>
  <c r="D55" i="11"/>
  <c r="C55" i="11"/>
  <c r="B55" i="11"/>
  <c r="N54" i="11"/>
  <c r="M54" i="11"/>
  <c r="L54" i="11"/>
  <c r="K54" i="11"/>
  <c r="J54" i="11"/>
  <c r="I54" i="11"/>
  <c r="H54" i="11"/>
  <c r="G54" i="11"/>
  <c r="F54" i="11"/>
  <c r="E54" i="11"/>
  <c r="D54" i="11"/>
  <c r="C54" i="11"/>
  <c r="B54" i="11"/>
  <c r="N53" i="11"/>
  <c r="M53" i="11"/>
  <c r="L53" i="11"/>
  <c r="K53" i="11"/>
  <c r="J53" i="11"/>
  <c r="I53" i="11"/>
  <c r="H53" i="11"/>
  <c r="G53" i="11"/>
  <c r="F53" i="11"/>
  <c r="E53" i="11"/>
  <c r="D53" i="11"/>
  <c r="C53" i="11"/>
  <c r="B53" i="11"/>
  <c r="N51" i="11"/>
  <c r="M51" i="11"/>
  <c r="L51" i="11"/>
  <c r="K51" i="11"/>
  <c r="J51" i="11"/>
  <c r="I51" i="11"/>
  <c r="H51" i="11"/>
  <c r="G51" i="11"/>
  <c r="F51" i="11"/>
  <c r="E51" i="11"/>
  <c r="D51" i="11"/>
  <c r="C51" i="11"/>
  <c r="B51" i="11"/>
  <c r="N50" i="11"/>
  <c r="M50" i="11"/>
  <c r="L50" i="11"/>
  <c r="K50" i="11"/>
  <c r="J50" i="11"/>
  <c r="I50" i="11"/>
  <c r="H50" i="11"/>
  <c r="G50" i="11"/>
  <c r="F50" i="11"/>
  <c r="E50" i="11"/>
  <c r="D50" i="11"/>
  <c r="C50" i="11"/>
  <c r="B50" i="11"/>
  <c r="N49" i="11"/>
  <c r="M49" i="11"/>
  <c r="L49" i="11"/>
  <c r="K49" i="11"/>
  <c r="J49" i="11"/>
  <c r="I49" i="11"/>
  <c r="H49" i="11"/>
  <c r="G49" i="11"/>
  <c r="F49" i="11"/>
  <c r="E49" i="11"/>
  <c r="D49" i="11"/>
  <c r="C49" i="11"/>
  <c r="B49" i="11"/>
  <c r="N48" i="11"/>
  <c r="M48" i="11"/>
  <c r="L48" i="11"/>
  <c r="K48" i="11"/>
  <c r="J48" i="11"/>
  <c r="I48" i="11"/>
  <c r="H48" i="11"/>
  <c r="G48" i="11"/>
  <c r="F48" i="11"/>
  <c r="E48" i="11"/>
  <c r="D48" i="11"/>
  <c r="C48" i="11"/>
  <c r="B48" i="11"/>
  <c r="N46" i="11"/>
  <c r="M46" i="11"/>
  <c r="L46" i="11"/>
  <c r="K46" i="11"/>
  <c r="J46" i="11"/>
  <c r="I46" i="11"/>
  <c r="H46" i="11"/>
  <c r="G46" i="11"/>
  <c r="F46" i="11"/>
  <c r="E46" i="11"/>
  <c r="D46" i="11"/>
  <c r="C46" i="11"/>
  <c r="B46" i="11"/>
  <c r="N45" i="11"/>
  <c r="M45" i="11"/>
  <c r="L45" i="11"/>
  <c r="K45" i="11"/>
  <c r="J45" i="11"/>
  <c r="I45" i="11"/>
  <c r="H45" i="11"/>
  <c r="G45" i="11"/>
  <c r="F45" i="11"/>
  <c r="E45" i="11"/>
  <c r="D45" i="11"/>
  <c r="C45" i="11"/>
  <c r="B45" i="11"/>
  <c r="N44" i="11"/>
  <c r="M44" i="11"/>
  <c r="L44" i="11"/>
  <c r="K44" i="11"/>
  <c r="J44" i="11"/>
  <c r="I44" i="11"/>
  <c r="H44" i="11"/>
  <c r="G44" i="11"/>
  <c r="F44" i="11"/>
  <c r="E44" i="11"/>
  <c r="D44" i="11"/>
  <c r="C44" i="11"/>
  <c r="B44" i="11"/>
  <c r="N43" i="11"/>
  <c r="M43" i="11"/>
  <c r="L43" i="11"/>
  <c r="K43" i="11"/>
  <c r="J43" i="11"/>
  <c r="I43" i="11"/>
  <c r="H43" i="11"/>
  <c r="G43" i="11"/>
  <c r="F43" i="11"/>
  <c r="E43" i="11"/>
  <c r="D43" i="11"/>
  <c r="C43" i="11"/>
  <c r="B43" i="11"/>
  <c r="N29" i="11"/>
  <c r="M29" i="11"/>
  <c r="L29" i="11"/>
  <c r="K29" i="11"/>
  <c r="J29" i="11"/>
  <c r="I29" i="11"/>
  <c r="H29" i="11"/>
  <c r="G29" i="11"/>
  <c r="F29" i="11"/>
  <c r="E29" i="11"/>
  <c r="D29" i="11"/>
  <c r="C29" i="11"/>
  <c r="B29" i="11"/>
  <c r="N29" i="5"/>
  <c r="M29" i="5"/>
  <c r="L29" i="5"/>
  <c r="K29" i="5"/>
  <c r="J29" i="5"/>
  <c r="I29" i="5"/>
  <c r="H29" i="5"/>
  <c r="G29" i="5"/>
  <c r="F29" i="5"/>
  <c r="E29" i="5"/>
  <c r="D29" i="5"/>
  <c r="C29" i="5"/>
  <c r="B29" i="5"/>
  <c r="N28" i="5"/>
  <c r="M28" i="5"/>
  <c r="L28" i="5"/>
  <c r="K28" i="5"/>
  <c r="J28" i="5"/>
  <c r="I28" i="5"/>
  <c r="H28" i="5"/>
  <c r="G28" i="5"/>
  <c r="F28" i="5"/>
  <c r="E28" i="5"/>
  <c r="D28" i="5"/>
  <c r="C28" i="5"/>
  <c r="B28" i="5"/>
  <c r="N27" i="5"/>
  <c r="M27" i="5"/>
  <c r="L27" i="5"/>
  <c r="K27" i="5"/>
  <c r="J27" i="5"/>
  <c r="I27" i="5"/>
  <c r="H27" i="5"/>
  <c r="G27" i="5"/>
  <c r="F27" i="5"/>
  <c r="E27" i="5"/>
  <c r="D27" i="5"/>
  <c r="C27" i="5"/>
  <c r="B27" i="5"/>
  <c r="N28" i="11"/>
  <c r="M28" i="11"/>
  <c r="L28" i="11"/>
  <c r="K28" i="11"/>
  <c r="J28" i="11"/>
  <c r="I28" i="11"/>
  <c r="H28" i="11"/>
  <c r="G28" i="11"/>
  <c r="F28" i="11"/>
  <c r="E28" i="11"/>
  <c r="D28" i="11"/>
  <c r="C28" i="11"/>
  <c r="B28" i="11"/>
  <c r="N27" i="11"/>
  <c r="M27" i="11"/>
  <c r="L27" i="11"/>
  <c r="K27" i="11"/>
  <c r="J27" i="11"/>
  <c r="I27" i="11"/>
  <c r="H27" i="11"/>
  <c r="G27" i="11"/>
  <c r="F27" i="11"/>
  <c r="E27" i="11"/>
  <c r="D27" i="11"/>
  <c r="C27" i="11"/>
  <c r="B27" i="11"/>
  <c r="B26" i="11"/>
  <c r="AE549" i="6"/>
  <c r="AD549" i="6"/>
  <c r="AC549" i="6"/>
  <c r="AB549" i="6"/>
  <c r="AA549" i="6"/>
  <c r="Z549" i="6"/>
  <c r="Y549" i="6"/>
  <c r="X549" i="6"/>
  <c r="W549" i="6"/>
  <c r="V549" i="6"/>
  <c r="U549" i="6"/>
  <c r="T549" i="6"/>
  <c r="AE547" i="6"/>
  <c r="AD547" i="6"/>
  <c r="AC547" i="6"/>
  <c r="AB547" i="6"/>
  <c r="AA547" i="6"/>
  <c r="Z547" i="6"/>
  <c r="Y547" i="6"/>
  <c r="X547" i="6"/>
  <c r="W547" i="6"/>
  <c r="V547" i="6"/>
  <c r="U547" i="6"/>
  <c r="T547" i="6"/>
  <c r="AE545" i="6"/>
  <c r="AD545" i="6"/>
  <c r="AC545" i="6"/>
  <c r="AB545" i="6"/>
  <c r="AA545" i="6"/>
  <c r="Z545" i="6"/>
  <c r="Y545" i="6"/>
  <c r="X545" i="6"/>
  <c r="W545" i="6"/>
  <c r="V545" i="6"/>
  <c r="U545" i="6"/>
  <c r="T545" i="6"/>
  <c r="AE543" i="6"/>
  <c r="AD543" i="6"/>
  <c r="AC543" i="6"/>
  <c r="AB543" i="6"/>
  <c r="AA543" i="6"/>
  <c r="Z543" i="6"/>
  <c r="Y543" i="6"/>
  <c r="X543" i="6"/>
  <c r="W543" i="6"/>
  <c r="V543" i="6"/>
  <c r="U543" i="6"/>
  <c r="T543" i="6"/>
  <c r="AE541" i="6"/>
  <c r="AD541" i="6"/>
  <c r="AC541" i="6"/>
  <c r="AB541" i="6"/>
  <c r="AA541" i="6"/>
  <c r="Z541" i="6"/>
  <c r="Y541" i="6"/>
  <c r="X541" i="6"/>
  <c r="W541" i="6"/>
  <c r="V541" i="6"/>
  <c r="U541" i="6"/>
  <c r="T541" i="6"/>
  <c r="AE539" i="6"/>
  <c r="AD539" i="6"/>
  <c r="AC539" i="6"/>
  <c r="AB539" i="6"/>
  <c r="AA539" i="6"/>
  <c r="Z539" i="6"/>
  <c r="Y539" i="6"/>
  <c r="X539" i="6"/>
  <c r="W539" i="6"/>
  <c r="V539" i="6"/>
  <c r="U539" i="6"/>
  <c r="T539" i="6"/>
  <c r="AE537" i="6"/>
  <c r="AD537" i="6"/>
  <c r="AC537" i="6"/>
  <c r="AB537" i="6"/>
  <c r="AA537" i="6"/>
  <c r="Z537" i="6"/>
  <c r="Y537" i="6"/>
  <c r="X537" i="6"/>
  <c r="W537" i="6"/>
  <c r="V537" i="6"/>
  <c r="U537" i="6"/>
  <c r="T537" i="6"/>
  <c r="AE535" i="6"/>
  <c r="AD535" i="6"/>
  <c r="AC535" i="6"/>
  <c r="AB535" i="6"/>
  <c r="AA535" i="6"/>
  <c r="Z535" i="6"/>
  <c r="Y535" i="6"/>
  <c r="X535" i="6"/>
  <c r="W535" i="6"/>
  <c r="V535" i="6"/>
  <c r="U535" i="6"/>
  <c r="T535" i="6"/>
  <c r="AE533" i="6"/>
  <c r="AD533" i="6"/>
  <c r="AC533" i="6"/>
  <c r="AB533" i="6"/>
  <c r="AA533" i="6"/>
  <c r="Z533" i="6"/>
  <c r="Y533" i="6"/>
  <c r="X533" i="6"/>
  <c r="W533" i="6"/>
  <c r="V533" i="6"/>
  <c r="U533" i="6"/>
  <c r="T533" i="6"/>
  <c r="AE531" i="6"/>
  <c r="AD531" i="6"/>
  <c r="AC531" i="6"/>
  <c r="AB531" i="6"/>
  <c r="AA531" i="6"/>
  <c r="Z531" i="6"/>
  <c r="Y531" i="6"/>
  <c r="X531" i="6"/>
  <c r="W531" i="6"/>
  <c r="V531" i="6"/>
  <c r="U531" i="6"/>
  <c r="T531" i="6"/>
  <c r="AE529" i="6"/>
  <c r="AD529" i="6"/>
  <c r="AC529" i="6"/>
  <c r="AB529" i="6"/>
  <c r="AA529" i="6"/>
  <c r="Z529" i="6"/>
  <c r="Y529" i="6"/>
  <c r="X529" i="6"/>
  <c r="W529" i="6"/>
  <c r="V529" i="6"/>
  <c r="U529" i="6"/>
  <c r="T529" i="6"/>
  <c r="AE527" i="6"/>
  <c r="AD527" i="6"/>
  <c r="AC527" i="6"/>
  <c r="AB527" i="6"/>
  <c r="AA527" i="6"/>
  <c r="Z527" i="6"/>
  <c r="Y527" i="6"/>
  <c r="X527" i="6"/>
  <c r="W527" i="6"/>
  <c r="V527" i="6"/>
  <c r="U527" i="6"/>
  <c r="T527" i="6"/>
  <c r="AE525" i="6"/>
  <c r="AD525" i="6"/>
  <c r="AC525" i="6"/>
  <c r="AB525" i="6"/>
  <c r="AA525" i="6"/>
  <c r="Z525" i="6"/>
  <c r="Y525" i="6"/>
  <c r="X525" i="6"/>
  <c r="W525" i="6"/>
  <c r="V525" i="6"/>
  <c r="U525" i="6"/>
  <c r="T525" i="6"/>
  <c r="AE523" i="6"/>
  <c r="AD523" i="6"/>
  <c r="AC523" i="6"/>
  <c r="AB523" i="6"/>
  <c r="AA523" i="6"/>
  <c r="Z523" i="6"/>
  <c r="Y523" i="6"/>
  <c r="X523" i="6"/>
  <c r="W523" i="6"/>
  <c r="V523" i="6"/>
  <c r="U523" i="6"/>
  <c r="T523" i="6"/>
  <c r="AE521" i="6"/>
  <c r="AD521" i="6"/>
  <c r="AC521" i="6"/>
  <c r="AB521" i="6"/>
  <c r="AA521" i="6"/>
  <c r="Z521" i="6"/>
  <c r="Y521" i="6"/>
  <c r="X521" i="6"/>
  <c r="W521" i="6"/>
  <c r="V521" i="6"/>
  <c r="U521" i="6"/>
  <c r="T521" i="6"/>
  <c r="AE519" i="6"/>
  <c r="AD519" i="6"/>
  <c r="AC519" i="6"/>
  <c r="AB519" i="6"/>
  <c r="AA519" i="6"/>
  <c r="Z519" i="6"/>
  <c r="Y519" i="6"/>
  <c r="X519" i="6"/>
  <c r="W519" i="6"/>
  <c r="V519" i="6"/>
  <c r="U519" i="6"/>
  <c r="T519" i="6"/>
  <c r="AE517" i="6"/>
  <c r="AD517" i="6"/>
  <c r="AC517" i="6"/>
  <c r="AB517" i="6"/>
  <c r="AA517" i="6"/>
  <c r="Z517" i="6"/>
  <c r="Y517" i="6"/>
  <c r="X517" i="6"/>
  <c r="W517" i="6"/>
  <c r="V517" i="6"/>
  <c r="U517" i="6"/>
  <c r="T517" i="6"/>
  <c r="AE515" i="6"/>
  <c r="AD515" i="6"/>
  <c r="AC515" i="6"/>
  <c r="AB515" i="6"/>
  <c r="AA515" i="6"/>
  <c r="Z515" i="6"/>
  <c r="Y515" i="6"/>
  <c r="X515" i="6"/>
  <c r="W515" i="6"/>
  <c r="V515" i="6"/>
  <c r="U515" i="6"/>
  <c r="T515" i="6"/>
  <c r="AE513" i="6"/>
  <c r="AD513" i="6"/>
  <c r="AC513" i="6"/>
  <c r="AB513" i="6"/>
  <c r="AA513" i="6"/>
  <c r="Z513" i="6"/>
  <c r="Y513" i="6"/>
  <c r="X513" i="6"/>
  <c r="W513" i="6"/>
  <c r="V513" i="6"/>
  <c r="U513" i="6"/>
  <c r="T513" i="6"/>
  <c r="AE511" i="6"/>
  <c r="AD511" i="6"/>
  <c r="AC511" i="6"/>
  <c r="AB511" i="6"/>
  <c r="AA511" i="6"/>
  <c r="Z511" i="6"/>
  <c r="Y511" i="6"/>
  <c r="X511" i="6"/>
  <c r="W511" i="6"/>
  <c r="V511" i="6"/>
  <c r="U511" i="6"/>
  <c r="T511" i="6"/>
  <c r="AE509" i="6"/>
  <c r="AD509" i="6"/>
  <c r="AC509" i="6"/>
  <c r="AB509" i="6"/>
  <c r="AA509" i="6"/>
  <c r="Z509" i="6"/>
  <c r="Y509" i="6"/>
  <c r="X509" i="6"/>
  <c r="W509" i="6"/>
  <c r="V509" i="6"/>
  <c r="U509" i="6"/>
  <c r="T509" i="6"/>
  <c r="AE507" i="6"/>
  <c r="AD507" i="6"/>
  <c r="AC507" i="6"/>
  <c r="AB507" i="6"/>
  <c r="AA507" i="6"/>
  <c r="Z507" i="6"/>
  <c r="Y507" i="6"/>
  <c r="X507" i="6"/>
  <c r="W507" i="6"/>
  <c r="V507" i="6"/>
  <c r="U507" i="6"/>
  <c r="T507" i="6"/>
  <c r="AE505" i="6"/>
  <c r="AD505" i="6"/>
  <c r="AC505" i="6"/>
  <c r="AB505" i="6"/>
  <c r="AA505" i="6"/>
  <c r="Z505" i="6"/>
  <c r="Y505" i="6"/>
  <c r="X505" i="6"/>
  <c r="W505" i="6"/>
  <c r="V505" i="6"/>
  <c r="U505" i="6"/>
  <c r="T505" i="6"/>
  <c r="AE503" i="6"/>
  <c r="AD503" i="6"/>
  <c r="AC503" i="6"/>
  <c r="AB503" i="6"/>
  <c r="AA503" i="6"/>
  <c r="Z503" i="6"/>
  <c r="Y503" i="6"/>
  <c r="X503" i="6"/>
  <c r="W503" i="6"/>
  <c r="V503" i="6"/>
  <c r="U503" i="6"/>
  <c r="T503" i="6"/>
  <c r="AE501" i="6"/>
  <c r="AD501" i="6"/>
  <c r="AC501" i="6"/>
  <c r="AB501" i="6"/>
  <c r="AA501" i="6"/>
  <c r="Z501" i="6"/>
  <c r="Y501" i="6"/>
  <c r="X501" i="6"/>
  <c r="W501" i="6"/>
  <c r="V501" i="6"/>
  <c r="U501" i="6"/>
  <c r="T501" i="6"/>
  <c r="AE499" i="6"/>
  <c r="AD499" i="6"/>
  <c r="AC499" i="6"/>
  <c r="AB499" i="6"/>
  <c r="AA499" i="6"/>
  <c r="Z499" i="6"/>
  <c r="Y499" i="6"/>
  <c r="X499" i="6"/>
  <c r="W499" i="6"/>
  <c r="V499" i="6"/>
  <c r="U499" i="6"/>
  <c r="T499" i="6"/>
  <c r="AE497" i="6"/>
  <c r="AD497" i="6"/>
  <c r="AC497" i="6"/>
  <c r="AB497" i="6"/>
  <c r="AA497" i="6"/>
  <c r="Z497" i="6"/>
  <c r="Y497" i="6"/>
  <c r="X497" i="6"/>
  <c r="W497" i="6"/>
  <c r="V497" i="6"/>
  <c r="U497" i="6"/>
  <c r="T497" i="6"/>
  <c r="AE495" i="6"/>
  <c r="AD495" i="6"/>
  <c r="AC495" i="6"/>
  <c r="AB495" i="6"/>
  <c r="AA495" i="6"/>
  <c r="Z495" i="6"/>
  <c r="Y495" i="6"/>
  <c r="X495" i="6"/>
  <c r="W495" i="6"/>
  <c r="V495" i="6"/>
  <c r="U495" i="6"/>
  <c r="T495" i="6"/>
  <c r="AE493" i="6"/>
  <c r="AD493" i="6"/>
  <c r="AC493" i="6"/>
  <c r="AB493" i="6"/>
  <c r="AA493" i="6"/>
  <c r="Z493" i="6"/>
  <c r="Y493" i="6"/>
  <c r="X493" i="6"/>
  <c r="W493" i="6"/>
  <c r="V493" i="6"/>
  <c r="U493" i="6"/>
  <c r="T493" i="6"/>
  <c r="AE491" i="6"/>
  <c r="AD491" i="6"/>
  <c r="AC491" i="6"/>
  <c r="AB491" i="6"/>
  <c r="AA491" i="6"/>
  <c r="Z491" i="6"/>
  <c r="Y491" i="6"/>
  <c r="X491" i="6"/>
  <c r="W491" i="6"/>
  <c r="V491" i="6"/>
  <c r="U491" i="6"/>
  <c r="T491" i="6"/>
  <c r="AE489" i="6"/>
  <c r="AD489" i="6"/>
  <c r="AC489" i="6"/>
  <c r="AB489" i="6"/>
  <c r="AA489" i="6"/>
  <c r="Z489" i="6"/>
  <c r="Y489" i="6"/>
  <c r="X489" i="6"/>
  <c r="W489" i="6"/>
  <c r="V489" i="6"/>
  <c r="U489" i="6"/>
  <c r="T489" i="6"/>
  <c r="AE487" i="6"/>
  <c r="AD487" i="6"/>
  <c r="AC487" i="6"/>
  <c r="AB487" i="6"/>
  <c r="AA487" i="6"/>
  <c r="Z487" i="6"/>
  <c r="Y487" i="6"/>
  <c r="X487" i="6"/>
  <c r="W487" i="6"/>
  <c r="V487" i="6"/>
  <c r="U487" i="6"/>
  <c r="T487" i="6"/>
  <c r="AE485" i="6"/>
  <c r="AD485" i="6"/>
  <c r="AC485" i="6"/>
  <c r="AB485" i="6"/>
  <c r="AA485" i="6"/>
  <c r="Z485" i="6"/>
  <c r="Y485" i="6"/>
  <c r="X485" i="6"/>
  <c r="W485" i="6"/>
  <c r="V485" i="6"/>
  <c r="U485" i="6"/>
  <c r="T485" i="6"/>
  <c r="AE483" i="6"/>
  <c r="AD483" i="6"/>
  <c r="AC483" i="6"/>
  <c r="AB483" i="6"/>
  <c r="AA483" i="6"/>
  <c r="Z483" i="6"/>
  <c r="Y483" i="6"/>
  <c r="X483" i="6"/>
  <c r="W483" i="6"/>
  <c r="V483" i="6"/>
  <c r="U483" i="6"/>
  <c r="T483" i="6"/>
  <c r="AE481" i="6"/>
  <c r="AD481" i="6"/>
  <c r="AC481" i="6"/>
  <c r="AB481" i="6"/>
  <c r="AA481" i="6"/>
  <c r="Z481" i="6"/>
  <c r="Y481" i="6"/>
  <c r="X481" i="6"/>
  <c r="W481" i="6"/>
  <c r="V481" i="6"/>
  <c r="U481" i="6"/>
  <c r="T481" i="6"/>
  <c r="AE479" i="6"/>
  <c r="AD479" i="6"/>
  <c r="AC479" i="6"/>
  <c r="AB479" i="6"/>
  <c r="AA479" i="6"/>
  <c r="Z479" i="6"/>
  <c r="Y479" i="6"/>
  <c r="X479" i="6"/>
  <c r="W479" i="6"/>
  <c r="V479" i="6"/>
  <c r="U479" i="6"/>
  <c r="T479" i="6"/>
  <c r="AE477" i="6"/>
  <c r="AD477" i="6"/>
  <c r="AC477" i="6"/>
  <c r="AB477" i="6"/>
  <c r="AA477" i="6"/>
  <c r="Z477" i="6"/>
  <c r="Y477" i="6"/>
  <c r="X477" i="6"/>
  <c r="W477" i="6"/>
  <c r="V477" i="6"/>
  <c r="U477" i="6"/>
  <c r="T477" i="6"/>
  <c r="AE475" i="6"/>
  <c r="AD475" i="6"/>
  <c r="AC475" i="6"/>
  <c r="AB475" i="6"/>
  <c r="AA475" i="6"/>
  <c r="Z475" i="6"/>
  <c r="Y475" i="6"/>
  <c r="X475" i="6"/>
  <c r="W475" i="6"/>
  <c r="V475" i="6"/>
  <c r="U475" i="6"/>
  <c r="T475" i="6"/>
  <c r="AE473" i="6"/>
  <c r="AD473" i="6"/>
  <c r="AC473" i="6"/>
  <c r="AB473" i="6"/>
  <c r="AA473" i="6"/>
  <c r="Z473" i="6"/>
  <c r="Y473" i="6"/>
  <c r="X473" i="6"/>
  <c r="W473" i="6"/>
  <c r="V473" i="6"/>
  <c r="U473" i="6"/>
  <c r="T473" i="6"/>
  <c r="AE471" i="6"/>
  <c r="AD471" i="6"/>
  <c r="AC471" i="6"/>
  <c r="AB471" i="6"/>
  <c r="AA471" i="6"/>
  <c r="Z471" i="6"/>
  <c r="Y471" i="6"/>
  <c r="X471" i="6"/>
  <c r="W471" i="6"/>
  <c r="V471" i="6"/>
  <c r="U471" i="6"/>
  <c r="T471" i="6"/>
  <c r="AE469" i="6"/>
  <c r="AD469" i="6"/>
  <c r="AC469" i="6"/>
  <c r="AB469" i="6"/>
  <c r="AA469" i="6"/>
  <c r="Z469" i="6"/>
  <c r="Y469" i="6"/>
  <c r="X469" i="6"/>
  <c r="W469" i="6"/>
  <c r="V469" i="6"/>
  <c r="U469" i="6"/>
  <c r="T469" i="6"/>
  <c r="AE467" i="6"/>
  <c r="AD467" i="6"/>
  <c r="AC467" i="6"/>
  <c r="AB467" i="6"/>
  <c r="AA467" i="6"/>
  <c r="Z467" i="6"/>
  <c r="Y467" i="6"/>
  <c r="X467" i="6"/>
  <c r="W467" i="6"/>
  <c r="V467" i="6"/>
  <c r="U467" i="6"/>
  <c r="T467" i="6"/>
  <c r="AE465" i="6"/>
  <c r="AD465" i="6"/>
  <c r="AC465" i="6"/>
  <c r="AB465" i="6"/>
  <c r="AA465" i="6"/>
  <c r="Z465" i="6"/>
  <c r="Y465" i="6"/>
  <c r="X465" i="6"/>
  <c r="W465" i="6"/>
  <c r="V465" i="6"/>
  <c r="U465" i="6"/>
  <c r="T465" i="6"/>
  <c r="AE463" i="6"/>
  <c r="AD463" i="6"/>
  <c r="AC463" i="6"/>
  <c r="AB463" i="6"/>
  <c r="AA463" i="6"/>
  <c r="Z463" i="6"/>
  <c r="Y463" i="6"/>
  <c r="X463" i="6"/>
  <c r="W463" i="6"/>
  <c r="V463" i="6"/>
  <c r="U463" i="6"/>
  <c r="T463" i="6"/>
  <c r="AE461" i="6"/>
  <c r="AD461" i="6"/>
  <c r="AC461" i="6"/>
  <c r="AB461" i="6"/>
  <c r="AA461" i="6"/>
  <c r="Z461" i="6"/>
  <c r="Y461" i="6"/>
  <c r="X461" i="6"/>
  <c r="W461" i="6"/>
  <c r="V461" i="6"/>
  <c r="U461" i="6"/>
  <c r="T461" i="6"/>
  <c r="AE459" i="6"/>
  <c r="AD459" i="6"/>
  <c r="AC459" i="6"/>
  <c r="AB459" i="6"/>
  <c r="AA459" i="6"/>
  <c r="Z459" i="6"/>
  <c r="Y459" i="6"/>
  <c r="X459" i="6"/>
  <c r="W459" i="6"/>
  <c r="V459" i="6"/>
  <c r="U459" i="6"/>
  <c r="T459" i="6"/>
  <c r="AE457" i="6"/>
  <c r="AD457" i="6"/>
  <c r="AC457" i="6"/>
  <c r="AB457" i="6"/>
  <c r="AA457" i="6"/>
  <c r="Z457" i="6"/>
  <c r="Y457" i="6"/>
  <c r="X457" i="6"/>
  <c r="W457" i="6"/>
  <c r="V457" i="6"/>
  <c r="U457" i="6"/>
  <c r="T457" i="6"/>
  <c r="AE455" i="6"/>
  <c r="AD455" i="6"/>
  <c r="AC455" i="6"/>
  <c r="AB455" i="6"/>
  <c r="AA455" i="6"/>
  <c r="Z455" i="6"/>
  <c r="Y455" i="6"/>
  <c r="X455" i="6"/>
  <c r="W455" i="6"/>
  <c r="V455" i="6"/>
  <c r="U455" i="6"/>
  <c r="T455" i="6"/>
  <c r="AE453" i="6"/>
  <c r="AD453" i="6"/>
  <c r="AC453" i="6"/>
  <c r="AB453" i="6"/>
  <c r="AA453" i="6"/>
  <c r="Z453" i="6"/>
  <c r="Y453" i="6"/>
  <c r="X453" i="6"/>
  <c r="W453" i="6"/>
  <c r="V453" i="6"/>
  <c r="U453" i="6"/>
  <c r="T453" i="6"/>
  <c r="AE451" i="6"/>
  <c r="AD451" i="6"/>
  <c r="AC451" i="6"/>
  <c r="AB451" i="6"/>
  <c r="AA451" i="6"/>
  <c r="Z451" i="6"/>
  <c r="Y451" i="6"/>
  <c r="X451" i="6"/>
  <c r="W451" i="6"/>
  <c r="V451" i="6"/>
  <c r="U451" i="6"/>
  <c r="T451" i="6"/>
  <c r="AE449" i="6"/>
  <c r="AD449" i="6"/>
  <c r="AC449" i="6"/>
  <c r="AB449" i="6"/>
  <c r="AA449" i="6"/>
  <c r="Z449" i="6"/>
  <c r="Y449" i="6"/>
  <c r="X449" i="6"/>
  <c r="W449" i="6"/>
  <c r="V449" i="6"/>
  <c r="U449" i="6"/>
  <c r="T449" i="6"/>
  <c r="AE447" i="6"/>
  <c r="AD447" i="6"/>
  <c r="AC447" i="6"/>
  <c r="AB447" i="6"/>
  <c r="AA447" i="6"/>
  <c r="Z447" i="6"/>
  <c r="Y447" i="6"/>
  <c r="X447" i="6"/>
  <c r="W447" i="6"/>
  <c r="V447" i="6"/>
  <c r="U447" i="6"/>
  <c r="T447" i="6"/>
  <c r="AE445" i="6"/>
  <c r="AD445" i="6"/>
  <c r="AC445" i="6"/>
  <c r="AB445" i="6"/>
  <c r="AA445" i="6"/>
  <c r="Z445" i="6"/>
  <c r="Y445" i="6"/>
  <c r="X445" i="6"/>
  <c r="W445" i="6"/>
  <c r="V445" i="6"/>
  <c r="U445" i="6"/>
  <c r="T445" i="6"/>
  <c r="AE443" i="6"/>
  <c r="AD443" i="6"/>
  <c r="AC443" i="6"/>
  <c r="AB443" i="6"/>
  <c r="AA443" i="6"/>
  <c r="Z443" i="6"/>
  <c r="Y443" i="6"/>
  <c r="X443" i="6"/>
  <c r="W443" i="6"/>
  <c r="V443" i="6"/>
  <c r="U443" i="6"/>
  <c r="T443" i="6"/>
  <c r="AE441" i="6"/>
  <c r="AD441" i="6"/>
  <c r="AC441" i="6"/>
  <c r="AB441" i="6"/>
  <c r="AA441" i="6"/>
  <c r="Z441" i="6"/>
  <c r="Y441" i="6"/>
  <c r="X441" i="6"/>
  <c r="W441" i="6"/>
  <c r="V441" i="6"/>
  <c r="U441" i="6"/>
  <c r="T441" i="6"/>
  <c r="AE439" i="6"/>
  <c r="AD439" i="6"/>
  <c r="AC439" i="6"/>
  <c r="AB439" i="6"/>
  <c r="AA439" i="6"/>
  <c r="Z439" i="6"/>
  <c r="Y439" i="6"/>
  <c r="X439" i="6"/>
  <c r="W439" i="6"/>
  <c r="V439" i="6"/>
  <c r="U439" i="6"/>
  <c r="T439" i="6"/>
  <c r="AE437" i="6"/>
  <c r="AD437" i="6"/>
  <c r="AC437" i="6"/>
  <c r="AB437" i="6"/>
  <c r="AA437" i="6"/>
  <c r="Z437" i="6"/>
  <c r="Y437" i="6"/>
  <c r="X437" i="6"/>
  <c r="W437" i="6"/>
  <c r="V437" i="6"/>
  <c r="U437" i="6"/>
  <c r="T437" i="6"/>
  <c r="AE435" i="6"/>
  <c r="AD435" i="6"/>
  <c r="AC435" i="6"/>
  <c r="AB435" i="6"/>
  <c r="AA435" i="6"/>
  <c r="Z435" i="6"/>
  <c r="Y435" i="6"/>
  <c r="X435" i="6"/>
  <c r="W435" i="6"/>
  <c r="V435" i="6"/>
  <c r="U435" i="6"/>
  <c r="T435" i="6"/>
  <c r="AE433" i="6"/>
  <c r="AD433" i="6"/>
  <c r="AC433" i="6"/>
  <c r="AB433" i="6"/>
  <c r="AA433" i="6"/>
  <c r="Z433" i="6"/>
  <c r="Y433" i="6"/>
  <c r="X433" i="6"/>
  <c r="W433" i="6"/>
  <c r="V433" i="6"/>
  <c r="U433" i="6"/>
  <c r="T433" i="6"/>
  <c r="AE431" i="6"/>
  <c r="AD431" i="6"/>
  <c r="AC431" i="6"/>
  <c r="AB431" i="6"/>
  <c r="AA431" i="6"/>
  <c r="Z431" i="6"/>
  <c r="Y431" i="6"/>
  <c r="X431" i="6"/>
  <c r="W431" i="6"/>
  <c r="V431" i="6"/>
  <c r="U431" i="6"/>
  <c r="T431" i="6"/>
  <c r="AE429" i="6"/>
  <c r="AD429" i="6"/>
  <c r="AC429" i="6"/>
  <c r="AB429" i="6"/>
  <c r="AA429" i="6"/>
  <c r="Z429" i="6"/>
  <c r="Y429" i="6"/>
  <c r="X429" i="6"/>
  <c r="W429" i="6"/>
  <c r="V429" i="6"/>
  <c r="U429" i="6"/>
  <c r="T429" i="6"/>
  <c r="AE427" i="6"/>
  <c r="AD427" i="6"/>
  <c r="AC427" i="6"/>
  <c r="AB427" i="6"/>
  <c r="AA427" i="6"/>
  <c r="Z427" i="6"/>
  <c r="Y427" i="6"/>
  <c r="X427" i="6"/>
  <c r="W427" i="6"/>
  <c r="V427" i="6"/>
  <c r="U427" i="6"/>
  <c r="T427" i="6"/>
  <c r="AE425" i="6"/>
  <c r="AD425" i="6"/>
  <c r="AC425" i="6"/>
  <c r="AB425" i="6"/>
  <c r="AA425" i="6"/>
  <c r="Z425" i="6"/>
  <c r="Y425" i="6"/>
  <c r="X425" i="6"/>
  <c r="W425" i="6"/>
  <c r="V425" i="6"/>
  <c r="U425" i="6"/>
  <c r="T425" i="6"/>
  <c r="AE423" i="6"/>
  <c r="AD423" i="6"/>
  <c r="AC423" i="6"/>
  <c r="AB423" i="6"/>
  <c r="AA423" i="6"/>
  <c r="Z423" i="6"/>
  <c r="Y423" i="6"/>
  <c r="X423" i="6"/>
  <c r="W423" i="6"/>
  <c r="V423" i="6"/>
  <c r="U423" i="6"/>
  <c r="T423" i="6"/>
  <c r="AE421" i="6"/>
  <c r="AD421" i="6"/>
  <c r="AC421" i="6"/>
  <c r="AB421" i="6"/>
  <c r="AA421" i="6"/>
  <c r="Z421" i="6"/>
  <c r="Y421" i="6"/>
  <c r="X421" i="6"/>
  <c r="W421" i="6"/>
  <c r="V421" i="6"/>
  <c r="U421" i="6"/>
  <c r="T421" i="6"/>
  <c r="AE419" i="6"/>
  <c r="AD419" i="6"/>
  <c r="AC419" i="6"/>
  <c r="AB419" i="6"/>
  <c r="AA419" i="6"/>
  <c r="Z419" i="6"/>
  <c r="Y419" i="6"/>
  <c r="X419" i="6"/>
  <c r="W419" i="6"/>
  <c r="V419" i="6"/>
  <c r="U419" i="6"/>
  <c r="T419" i="6"/>
  <c r="AE417" i="6"/>
  <c r="AD417" i="6"/>
  <c r="AC417" i="6"/>
  <c r="AB417" i="6"/>
  <c r="AA417" i="6"/>
  <c r="Z417" i="6"/>
  <c r="Y417" i="6"/>
  <c r="X417" i="6"/>
  <c r="W417" i="6"/>
  <c r="V417" i="6"/>
  <c r="U417" i="6"/>
  <c r="T417" i="6"/>
  <c r="AE415" i="6"/>
  <c r="AD415" i="6"/>
  <c r="AC415" i="6"/>
  <c r="AB415" i="6"/>
  <c r="AA415" i="6"/>
  <c r="Z415" i="6"/>
  <c r="Y415" i="6"/>
  <c r="X415" i="6"/>
  <c r="W415" i="6"/>
  <c r="V415" i="6"/>
  <c r="U415" i="6"/>
  <c r="T415" i="6"/>
  <c r="AE413" i="6"/>
  <c r="AD413" i="6"/>
  <c r="AC413" i="6"/>
  <c r="AB413" i="6"/>
  <c r="AA413" i="6"/>
  <c r="Z413" i="6"/>
  <c r="Y413" i="6"/>
  <c r="X413" i="6"/>
  <c r="W413" i="6"/>
  <c r="V413" i="6"/>
  <c r="U413" i="6"/>
  <c r="T413" i="6"/>
  <c r="AE411" i="6"/>
  <c r="AD411" i="6"/>
  <c r="AC411" i="6"/>
  <c r="AB411" i="6"/>
  <c r="AA411" i="6"/>
  <c r="Z411" i="6"/>
  <c r="Y411" i="6"/>
  <c r="X411" i="6"/>
  <c r="W411" i="6"/>
  <c r="V411" i="6"/>
  <c r="U411" i="6"/>
  <c r="T411" i="6"/>
  <c r="AE409" i="6"/>
  <c r="AD409" i="6"/>
  <c r="AC409" i="6"/>
  <c r="AB409" i="6"/>
  <c r="AA409" i="6"/>
  <c r="Z409" i="6"/>
  <c r="Y409" i="6"/>
  <c r="X409" i="6"/>
  <c r="W409" i="6"/>
  <c r="V409" i="6"/>
  <c r="U409" i="6"/>
  <c r="T409" i="6"/>
  <c r="AE407" i="6"/>
  <c r="AD407" i="6"/>
  <c r="AC407" i="6"/>
  <c r="AB407" i="6"/>
  <c r="AA407" i="6"/>
  <c r="Z407" i="6"/>
  <c r="Y407" i="6"/>
  <c r="X407" i="6"/>
  <c r="W407" i="6"/>
  <c r="V407" i="6"/>
  <c r="U407" i="6"/>
  <c r="T407" i="6"/>
  <c r="AE405" i="6"/>
  <c r="AD405" i="6"/>
  <c r="AC405" i="6"/>
  <c r="AB405" i="6"/>
  <c r="AA405" i="6"/>
  <c r="Z405" i="6"/>
  <c r="Y405" i="6"/>
  <c r="X405" i="6"/>
  <c r="W405" i="6"/>
  <c r="V405" i="6"/>
  <c r="U405" i="6"/>
  <c r="T405" i="6"/>
  <c r="AE403" i="6"/>
  <c r="AD403" i="6"/>
  <c r="AC403" i="6"/>
  <c r="AB403" i="6"/>
  <c r="AA403" i="6"/>
  <c r="Z403" i="6"/>
  <c r="Y403" i="6"/>
  <c r="X403" i="6"/>
  <c r="W403" i="6"/>
  <c r="V403" i="6"/>
  <c r="U403" i="6"/>
  <c r="T403" i="6"/>
  <c r="AE401" i="6"/>
  <c r="AD401" i="6"/>
  <c r="AC401" i="6"/>
  <c r="AB401" i="6"/>
  <c r="AA401" i="6"/>
  <c r="Z401" i="6"/>
  <c r="Y401" i="6"/>
  <c r="X401" i="6"/>
  <c r="W401" i="6"/>
  <c r="V401" i="6"/>
  <c r="U401" i="6"/>
  <c r="T401" i="6"/>
  <c r="AE399" i="6"/>
  <c r="AD399" i="6"/>
  <c r="AC399" i="6"/>
  <c r="AB399" i="6"/>
  <c r="AA399" i="6"/>
  <c r="Z399" i="6"/>
  <c r="Y399" i="6"/>
  <c r="X399" i="6"/>
  <c r="W399" i="6"/>
  <c r="V399" i="6"/>
  <c r="U399" i="6"/>
  <c r="T399" i="6"/>
  <c r="AE397" i="6"/>
  <c r="AD397" i="6"/>
  <c r="AC397" i="6"/>
  <c r="AB397" i="6"/>
  <c r="AA397" i="6"/>
  <c r="Z397" i="6"/>
  <c r="Y397" i="6"/>
  <c r="X397" i="6"/>
  <c r="W397" i="6"/>
  <c r="V397" i="6"/>
  <c r="U397" i="6"/>
  <c r="T397" i="6"/>
  <c r="AE395" i="6"/>
  <c r="AD395" i="6"/>
  <c r="AC395" i="6"/>
  <c r="AB395" i="6"/>
  <c r="AA395" i="6"/>
  <c r="Z395" i="6"/>
  <c r="Y395" i="6"/>
  <c r="X395" i="6"/>
  <c r="W395" i="6"/>
  <c r="V395" i="6"/>
  <c r="U395" i="6"/>
  <c r="T395" i="6"/>
  <c r="AE393" i="6"/>
  <c r="AD393" i="6"/>
  <c r="AC393" i="6"/>
  <c r="AB393" i="6"/>
  <c r="AA393" i="6"/>
  <c r="Z393" i="6"/>
  <c r="Y393" i="6"/>
  <c r="X393" i="6"/>
  <c r="W393" i="6"/>
  <c r="V393" i="6"/>
  <c r="U393" i="6"/>
  <c r="T393" i="6"/>
  <c r="AE391" i="6"/>
  <c r="AD391" i="6"/>
  <c r="AC391" i="6"/>
  <c r="AB391" i="6"/>
  <c r="AA391" i="6"/>
  <c r="Z391" i="6"/>
  <c r="Y391" i="6"/>
  <c r="X391" i="6"/>
  <c r="W391" i="6"/>
  <c r="V391" i="6"/>
  <c r="U391" i="6"/>
  <c r="T391" i="6"/>
  <c r="AE389" i="6"/>
  <c r="AD389" i="6"/>
  <c r="AC389" i="6"/>
  <c r="AB389" i="6"/>
  <c r="AA389" i="6"/>
  <c r="Z389" i="6"/>
  <c r="Y389" i="6"/>
  <c r="X389" i="6"/>
  <c r="W389" i="6"/>
  <c r="V389" i="6"/>
  <c r="U389" i="6"/>
  <c r="T389" i="6"/>
  <c r="AE387" i="6"/>
  <c r="AD387" i="6"/>
  <c r="AC387" i="6"/>
  <c r="AB387" i="6"/>
  <c r="AA387" i="6"/>
  <c r="Z387" i="6"/>
  <c r="Y387" i="6"/>
  <c r="X387" i="6"/>
  <c r="W387" i="6"/>
  <c r="V387" i="6"/>
  <c r="U387" i="6"/>
  <c r="T387" i="6"/>
  <c r="AE385" i="6"/>
  <c r="AD385" i="6"/>
  <c r="AC385" i="6"/>
  <c r="AB385" i="6"/>
  <c r="AA385" i="6"/>
  <c r="Z385" i="6"/>
  <c r="Y385" i="6"/>
  <c r="X385" i="6"/>
  <c r="W385" i="6"/>
  <c r="V385" i="6"/>
  <c r="U385" i="6"/>
  <c r="T385" i="6"/>
  <c r="AE383" i="6"/>
  <c r="AD383" i="6"/>
  <c r="AC383" i="6"/>
  <c r="AB383" i="6"/>
  <c r="AA383" i="6"/>
  <c r="Z383" i="6"/>
  <c r="Y383" i="6"/>
  <c r="X383" i="6"/>
  <c r="W383" i="6"/>
  <c r="V383" i="6"/>
  <c r="U383" i="6"/>
  <c r="T383" i="6"/>
  <c r="AE381" i="6"/>
  <c r="AD381" i="6"/>
  <c r="AC381" i="6"/>
  <c r="AB381" i="6"/>
  <c r="AA381" i="6"/>
  <c r="Z381" i="6"/>
  <c r="Y381" i="6"/>
  <c r="X381" i="6"/>
  <c r="W381" i="6"/>
  <c r="V381" i="6"/>
  <c r="U381" i="6"/>
  <c r="T381" i="6"/>
  <c r="AE379" i="6"/>
  <c r="AD379" i="6"/>
  <c r="AC379" i="6"/>
  <c r="AB379" i="6"/>
  <c r="AA379" i="6"/>
  <c r="Z379" i="6"/>
  <c r="Y379" i="6"/>
  <c r="X379" i="6"/>
  <c r="W379" i="6"/>
  <c r="V379" i="6"/>
  <c r="U379" i="6"/>
  <c r="T379" i="6"/>
  <c r="AE377" i="6"/>
  <c r="AD377" i="6"/>
  <c r="AC377" i="6"/>
  <c r="AB377" i="6"/>
  <c r="AA377" i="6"/>
  <c r="Z377" i="6"/>
  <c r="Y377" i="6"/>
  <c r="X377" i="6"/>
  <c r="W377" i="6"/>
  <c r="V377" i="6"/>
  <c r="U377" i="6"/>
  <c r="T377" i="6"/>
  <c r="AE375" i="6"/>
  <c r="AD375" i="6"/>
  <c r="AC375" i="6"/>
  <c r="AB375" i="6"/>
  <c r="AA375" i="6"/>
  <c r="Z375" i="6"/>
  <c r="Y375" i="6"/>
  <c r="X375" i="6"/>
  <c r="W375" i="6"/>
  <c r="V375" i="6"/>
  <c r="U375" i="6"/>
  <c r="T375" i="6"/>
  <c r="AE373" i="6"/>
  <c r="AD373" i="6"/>
  <c r="AC373" i="6"/>
  <c r="AB373" i="6"/>
  <c r="AA373" i="6"/>
  <c r="Z373" i="6"/>
  <c r="Y373" i="6"/>
  <c r="X373" i="6"/>
  <c r="W373" i="6"/>
  <c r="V373" i="6"/>
  <c r="U373" i="6"/>
  <c r="T373" i="6"/>
  <c r="AE371" i="6"/>
  <c r="AD371" i="6"/>
  <c r="AC371" i="6"/>
  <c r="AB371" i="6"/>
  <c r="AA371" i="6"/>
  <c r="Z371" i="6"/>
  <c r="Y371" i="6"/>
  <c r="X371" i="6"/>
  <c r="W371" i="6"/>
  <c r="V371" i="6"/>
  <c r="U371" i="6"/>
  <c r="T371" i="6"/>
  <c r="AE369" i="6"/>
  <c r="AD369" i="6"/>
  <c r="AC369" i="6"/>
  <c r="AB369" i="6"/>
  <c r="AA369" i="6"/>
  <c r="Z369" i="6"/>
  <c r="Y369" i="6"/>
  <c r="X369" i="6"/>
  <c r="W369" i="6"/>
  <c r="V369" i="6"/>
  <c r="U369" i="6"/>
  <c r="T369" i="6"/>
  <c r="AE367" i="6"/>
  <c r="AD367" i="6"/>
  <c r="AC367" i="6"/>
  <c r="AB367" i="6"/>
  <c r="AA367" i="6"/>
  <c r="Z367" i="6"/>
  <c r="Y367" i="6"/>
  <c r="X367" i="6"/>
  <c r="W367" i="6"/>
  <c r="V367" i="6"/>
  <c r="U367" i="6"/>
  <c r="T367" i="6"/>
  <c r="AE365" i="6"/>
  <c r="AD365" i="6"/>
  <c r="AC365" i="6"/>
  <c r="AB365" i="6"/>
  <c r="AA365" i="6"/>
  <c r="Z365" i="6"/>
  <c r="Y365" i="6"/>
  <c r="X365" i="6"/>
  <c r="W365" i="6"/>
  <c r="V365" i="6"/>
  <c r="U365" i="6"/>
  <c r="T365" i="6"/>
  <c r="AE363" i="6"/>
  <c r="AD363" i="6"/>
  <c r="AC363" i="6"/>
  <c r="AB363" i="6"/>
  <c r="AA363" i="6"/>
  <c r="Z363" i="6"/>
  <c r="Y363" i="6"/>
  <c r="X363" i="6"/>
  <c r="W363" i="6"/>
  <c r="V363" i="6"/>
  <c r="U363" i="6"/>
  <c r="T363" i="6"/>
  <c r="AE361" i="6"/>
  <c r="AD361" i="6"/>
  <c r="AC361" i="6"/>
  <c r="AB361" i="6"/>
  <c r="AA361" i="6"/>
  <c r="Z361" i="6"/>
  <c r="Y361" i="6"/>
  <c r="X361" i="6"/>
  <c r="W361" i="6"/>
  <c r="V361" i="6"/>
  <c r="U361" i="6"/>
  <c r="T361" i="6"/>
  <c r="AE359" i="6"/>
  <c r="AD359" i="6"/>
  <c r="AC359" i="6"/>
  <c r="AB359" i="6"/>
  <c r="AA359" i="6"/>
  <c r="Z359" i="6"/>
  <c r="Y359" i="6"/>
  <c r="X359" i="6"/>
  <c r="W359" i="6"/>
  <c r="V359" i="6"/>
  <c r="U359" i="6"/>
  <c r="T359" i="6"/>
  <c r="AE357" i="6"/>
  <c r="AD357" i="6"/>
  <c r="AC357" i="6"/>
  <c r="AB357" i="6"/>
  <c r="AA357" i="6"/>
  <c r="Z357" i="6"/>
  <c r="Y357" i="6"/>
  <c r="X357" i="6"/>
  <c r="W357" i="6"/>
  <c r="V357" i="6"/>
  <c r="U357" i="6"/>
  <c r="T357" i="6"/>
  <c r="AE355" i="6"/>
  <c r="AD355" i="6"/>
  <c r="AC355" i="6"/>
  <c r="AB355" i="6"/>
  <c r="AA355" i="6"/>
  <c r="Z355" i="6"/>
  <c r="Y355" i="6"/>
  <c r="X355" i="6"/>
  <c r="W355" i="6"/>
  <c r="V355" i="6"/>
  <c r="U355" i="6"/>
  <c r="T355" i="6"/>
  <c r="AE353" i="6"/>
  <c r="AD353" i="6"/>
  <c r="AC353" i="6"/>
  <c r="AB353" i="6"/>
  <c r="AA353" i="6"/>
  <c r="Z353" i="6"/>
  <c r="Y353" i="6"/>
  <c r="X353" i="6"/>
  <c r="W353" i="6"/>
  <c r="V353" i="6"/>
  <c r="U353" i="6"/>
  <c r="T353" i="6"/>
  <c r="AE351" i="6"/>
  <c r="AD351" i="6"/>
  <c r="AC351" i="6"/>
  <c r="AB351" i="6"/>
  <c r="AA351" i="6"/>
  <c r="Z351" i="6"/>
  <c r="Y351" i="6"/>
  <c r="X351" i="6"/>
  <c r="W351" i="6"/>
  <c r="V351" i="6"/>
  <c r="U351" i="6"/>
  <c r="T351" i="6"/>
  <c r="AE349" i="6"/>
  <c r="AD349" i="6"/>
  <c r="AC349" i="6"/>
  <c r="AB349" i="6"/>
  <c r="AA349" i="6"/>
  <c r="Z349" i="6"/>
  <c r="Y349" i="6"/>
  <c r="X349" i="6"/>
  <c r="W349" i="6"/>
  <c r="V349" i="6"/>
  <c r="U349" i="6"/>
  <c r="T349" i="6"/>
  <c r="AE347" i="6"/>
  <c r="AD347" i="6"/>
  <c r="AC347" i="6"/>
  <c r="AB347" i="6"/>
  <c r="AA347" i="6"/>
  <c r="Z347" i="6"/>
  <c r="Y347" i="6"/>
  <c r="X347" i="6"/>
  <c r="W347" i="6"/>
  <c r="V347" i="6"/>
  <c r="U347" i="6"/>
  <c r="T347" i="6"/>
  <c r="AE345" i="6"/>
  <c r="AD345" i="6"/>
  <c r="AC345" i="6"/>
  <c r="AB345" i="6"/>
  <c r="AA345" i="6"/>
  <c r="Z345" i="6"/>
  <c r="Y345" i="6"/>
  <c r="X345" i="6"/>
  <c r="W345" i="6"/>
  <c r="V345" i="6"/>
  <c r="U345" i="6"/>
  <c r="T345" i="6"/>
  <c r="AE343" i="6"/>
  <c r="AD343" i="6"/>
  <c r="AC343" i="6"/>
  <c r="AB343" i="6"/>
  <c r="AA343" i="6"/>
  <c r="Z343" i="6"/>
  <c r="Y343" i="6"/>
  <c r="X343" i="6"/>
  <c r="W343" i="6"/>
  <c r="V343" i="6"/>
  <c r="U343" i="6"/>
  <c r="T343" i="6"/>
  <c r="AE341" i="6"/>
  <c r="AD341" i="6"/>
  <c r="AC341" i="6"/>
  <c r="AB341" i="6"/>
  <c r="AA341" i="6"/>
  <c r="Z341" i="6"/>
  <c r="Y341" i="6"/>
  <c r="X341" i="6"/>
  <c r="W341" i="6"/>
  <c r="V341" i="6"/>
  <c r="U341" i="6"/>
  <c r="T341" i="6"/>
  <c r="AE339" i="6"/>
  <c r="AD339" i="6"/>
  <c r="AC339" i="6"/>
  <c r="AB339" i="6"/>
  <c r="AA339" i="6"/>
  <c r="Z339" i="6"/>
  <c r="Y339" i="6"/>
  <c r="X339" i="6"/>
  <c r="W339" i="6"/>
  <c r="V339" i="6"/>
  <c r="U339" i="6"/>
  <c r="T339" i="6"/>
  <c r="AE337" i="6"/>
  <c r="AD337" i="6"/>
  <c r="AC337" i="6"/>
  <c r="AB337" i="6"/>
  <c r="AA337" i="6"/>
  <c r="Z337" i="6"/>
  <c r="Y337" i="6"/>
  <c r="X337" i="6"/>
  <c r="W337" i="6"/>
  <c r="V337" i="6"/>
  <c r="U337" i="6"/>
  <c r="T337" i="6"/>
  <c r="AE335" i="6"/>
  <c r="AD335" i="6"/>
  <c r="AC335" i="6"/>
  <c r="AB335" i="6"/>
  <c r="AA335" i="6"/>
  <c r="Z335" i="6"/>
  <c r="Y335" i="6"/>
  <c r="X335" i="6"/>
  <c r="W335" i="6"/>
  <c r="V335" i="6"/>
  <c r="U335" i="6"/>
  <c r="T335" i="6"/>
  <c r="AE333" i="6"/>
  <c r="AD333" i="6"/>
  <c r="AC333" i="6"/>
  <c r="AB333" i="6"/>
  <c r="AA333" i="6"/>
  <c r="Z333" i="6"/>
  <c r="Y333" i="6"/>
  <c r="X333" i="6"/>
  <c r="W333" i="6"/>
  <c r="V333" i="6"/>
  <c r="U333" i="6"/>
  <c r="T333" i="6"/>
  <c r="AE331" i="6"/>
  <c r="AD331" i="6"/>
  <c r="AC331" i="6"/>
  <c r="AB331" i="6"/>
  <c r="AA331" i="6"/>
  <c r="Z331" i="6"/>
  <c r="Y331" i="6"/>
  <c r="X331" i="6"/>
  <c r="W331" i="6"/>
  <c r="V331" i="6"/>
  <c r="U331" i="6"/>
  <c r="T331" i="6"/>
  <c r="AE329" i="6"/>
  <c r="AD329" i="6"/>
  <c r="AC329" i="6"/>
  <c r="AB329" i="6"/>
  <c r="AA329" i="6"/>
  <c r="Z329" i="6"/>
  <c r="Y329" i="6"/>
  <c r="X329" i="6"/>
  <c r="W329" i="6"/>
  <c r="V329" i="6"/>
  <c r="U329" i="6"/>
  <c r="T329" i="6"/>
  <c r="AE327" i="6"/>
  <c r="AD327" i="6"/>
  <c r="AC327" i="6"/>
  <c r="AB327" i="6"/>
  <c r="AA327" i="6"/>
  <c r="Z327" i="6"/>
  <c r="Y327" i="6"/>
  <c r="X327" i="6"/>
  <c r="W327" i="6"/>
  <c r="V327" i="6"/>
  <c r="U327" i="6"/>
  <c r="T327" i="6"/>
  <c r="AE325" i="6"/>
  <c r="AD325" i="6"/>
  <c r="AC325" i="6"/>
  <c r="AB325" i="6"/>
  <c r="AA325" i="6"/>
  <c r="Z325" i="6"/>
  <c r="Y325" i="6"/>
  <c r="X325" i="6"/>
  <c r="W325" i="6"/>
  <c r="V325" i="6"/>
  <c r="U325" i="6"/>
  <c r="T325" i="6"/>
  <c r="AE323" i="6"/>
  <c r="AD323" i="6"/>
  <c r="AC323" i="6"/>
  <c r="AB323" i="6"/>
  <c r="AA323" i="6"/>
  <c r="Z323" i="6"/>
  <c r="Y323" i="6"/>
  <c r="X323" i="6"/>
  <c r="W323" i="6"/>
  <c r="V323" i="6"/>
  <c r="U323" i="6"/>
  <c r="T323" i="6"/>
  <c r="AE321" i="6"/>
  <c r="AD321" i="6"/>
  <c r="AC321" i="6"/>
  <c r="AB321" i="6"/>
  <c r="AA321" i="6"/>
  <c r="Z321" i="6"/>
  <c r="Y321" i="6"/>
  <c r="X321" i="6"/>
  <c r="W321" i="6"/>
  <c r="V321" i="6"/>
  <c r="U321" i="6"/>
  <c r="T321" i="6"/>
  <c r="AE319" i="6"/>
  <c r="AD319" i="6"/>
  <c r="AC319" i="6"/>
  <c r="AB319" i="6"/>
  <c r="AA319" i="6"/>
  <c r="Z319" i="6"/>
  <c r="Y319" i="6"/>
  <c r="X319" i="6"/>
  <c r="W319" i="6"/>
  <c r="V319" i="6"/>
  <c r="U319" i="6"/>
  <c r="T319" i="6"/>
  <c r="AE317" i="6"/>
  <c r="AD317" i="6"/>
  <c r="AC317" i="6"/>
  <c r="AB317" i="6"/>
  <c r="AA317" i="6"/>
  <c r="Z317" i="6"/>
  <c r="Y317" i="6"/>
  <c r="X317" i="6"/>
  <c r="W317" i="6"/>
  <c r="V317" i="6"/>
  <c r="U317" i="6"/>
  <c r="T317" i="6"/>
  <c r="AE315" i="6"/>
  <c r="AD315" i="6"/>
  <c r="AC315" i="6"/>
  <c r="AB315" i="6"/>
  <c r="AA315" i="6"/>
  <c r="Z315" i="6"/>
  <c r="Y315" i="6"/>
  <c r="X315" i="6"/>
  <c r="W315" i="6"/>
  <c r="V315" i="6"/>
  <c r="U315" i="6"/>
  <c r="T315" i="6"/>
  <c r="AE313" i="6"/>
  <c r="AD313" i="6"/>
  <c r="AC313" i="6"/>
  <c r="AB313" i="6"/>
  <c r="AA313" i="6"/>
  <c r="Z313" i="6"/>
  <c r="Y313" i="6"/>
  <c r="X313" i="6"/>
  <c r="W313" i="6"/>
  <c r="V313" i="6"/>
  <c r="U313" i="6"/>
  <c r="T313" i="6"/>
  <c r="AE311" i="6"/>
  <c r="AD311" i="6"/>
  <c r="AC311" i="6"/>
  <c r="AB311" i="6"/>
  <c r="AA311" i="6"/>
  <c r="Z311" i="6"/>
  <c r="Y311" i="6"/>
  <c r="X311" i="6"/>
  <c r="W311" i="6"/>
  <c r="V311" i="6"/>
  <c r="U311" i="6"/>
  <c r="T311" i="6"/>
  <c r="AE309" i="6"/>
  <c r="AD309" i="6"/>
  <c r="AC309" i="6"/>
  <c r="AB309" i="6"/>
  <c r="AA309" i="6"/>
  <c r="Z309" i="6"/>
  <c r="Y309" i="6"/>
  <c r="X309" i="6"/>
  <c r="W309" i="6"/>
  <c r="V309" i="6"/>
  <c r="U309" i="6"/>
  <c r="T309" i="6"/>
  <c r="AE307" i="6"/>
  <c r="AD307" i="6"/>
  <c r="AC307" i="6"/>
  <c r="AB307" i="6"/>
  <c r="AA307" i="6"/>
  <c r="Z307" i="6"/>
  <c r="Y307" i="6"/>
  <c r="X307" i="6"/>
  <c r="W307" i="6"/>
  <c r="V307" i="6"/>
  <c r="U307" i="6"/>
  <c r="T307" i="6"/>
  <c r="AE305" i="6"/>
  <c r="AD305" i="6"/>
  <c r="AC305" i="6"/>
  <c r="AB305" i="6"/>
  <c r="AA305" i="6"/>
  <c r="Z305" i="6"/>
  <c r="Y305" i="6"/>
  <c r="X305" i="6"/>
  <c r="W305" i="6"/>
  <c r="V305" i="6"/>
  <c r="U305" i="6"/>
  <c r="T305" i="6"/>
  <c r="AE303" i="6"/>
  <c r="AD303" i="6"/>
  <c r="AC303" i="6"/>
  <c r="AB303" i="6"/>
  <c r="AA303" i="6"/>
  <c r="Z303" i="6"/>
  <c r="Y303" i="6"/>
  <c r="X303" i="6"/>
  <c r="W303" i="6"/>
  <c r="V303" i="6"/>
  <c r="U303" i="6"/>
  <c r="T303" i="6"/>
  <c r="AE301" i="6"/>
  <c r="AD301" i="6"/>
  <c r="AC301" i="6"/>
  <c r="AB301" i="6"/>
  <c r="AA301" i="6"/>
  <c r="Z301" i="6"/>
  <c r="Y301" i="6"/>
  <c r="X301" i="6"/>
  <c r="W301" i="6"/>
  <c r="V301" i="6"/>
  <c r="U301" i="6"/>
  <c r="T301" i="6"/>
  <c r="AE299" i="6"/>
  <c r="AD299" i="6"/>
  <c r="AC299" i="6"/>
  <c r="AB299" i="6"/>
  <c r="AA299" i="6"/>
  <c r="Z299" i="6"/>
  <c r="Y299" i="6"/>
  <c r="X299" i="6"/>
  <c r="W299" i="6"/>
  <c r="V299" i="6"/>
  <c r="U299" i="6"/>
  <c r="T299" i="6"/>
  <c r="AE297" i="6"/>
  <c r="AD297" i="6"/>
  <c r="AC297" i="6"/>
  <c r="AB297" i="6"/>
  <c r="AA297" i="6"/>
  <c r="Z297" i="6"/>
  <c r="Y297" i="6"/>
  <c r="X297" i="6"/>
  <c r="W297" i="6"/>
  <c r="V297" i="6"/>
  <c r="U297" i="6"/>
  <c r="T297" i="6"/>
  <c r="AE295" i="6"/>
  <c r="AD295" i="6"/>
  <c r="AC295" i="6"/>
  <c r="AB295" i="6"/>
  <c r="AA295" i="6"/>
  <c r="Z295" i="6"/>
  <c r="Y295" i="6"/>
  <c r="X295" i="6"/>
  <c r="W295" i="6"/>
  <c r="V295" i="6"/>
  <c r="U295" i="6"/>
  <c r="T295" i="6"/>
  <c r="AE293" i="6"/>
  <c r="AD293" i="6"/>
  <c r="AC293" i="6"/>
  <c r="AB293" i="6"/>
  <c r="AA293" i="6"/>
  <c r="Z293" i="6"/>
  <c r="Y293" i="6"/>
  <c r="X293" i="6"/>
  <c r="W293" i="6"/>
  <c r="V293" i="6"/>
  <c r="U293" i="6"/>
  <c r="T293" i="6"/>
  <c r="AE291" i="6"/>
  <c r="AD291" i="6"/>
  <c r="AC291" i="6"/>
  <c r="AB291" i="6"/>
  <c r="AA291" i="6"/>
  <c r="Z291" i="6"/>
  <c r="Y291" i="6"/>
  <c r="X291" i="6"/>
  <c r="W291" i="6"/>
  <c r="V291" i="6"/>
  <c r="U291" i="6"/>
  <c r="T291" i="6"/>
  <c r="AE289" i="6"/>
  <c r="AD289" i="6"/>
  <c r="AC289" i="6"/>
  <c r="AB289" i="6"/>
  <c r="AA289" i="6"/>
  <c r="Z289" i="6"/>
  <c r="Y289" i="6"/>
  <c r="X289" i="6"/>
  <c r="W289" i="6"/>
  <c r="V289" i="6"/>
  <c r="U289" i="6"/>
  <c r="T289" i="6"/>
  <c r="AE287" i="6"/>
  <c r="AD287" i="6"/>
  <c r="AC287" i="6"/>
  <c r="AB287" i="6"/>
  <c r="AA287" i="6"/>
  <c r="Z287" i="6"/>
  <c r="Y287" i="6"/>
  <c r="X287" i="6"/>
  <c r="W287" i="6"/>
  <c r="V287" i="6"/>
  <c r="U287" i="6"/>
  <c r="T287" i="6"/>
  <c r="AE285" i="6"/>
  <c r="AD285" i="6"/>
  <c r="AC285" i="6"/>
  <c r="AB285" i="6"/>
  <c r="AA285" i="6"/>
  <c r="Z285" i="6"/>
  <c r="Y285" i="6"/>
  <c r="X285" i="6"/>
  <c r="W285" i="6"/>
  <c r="V285" i="6"/>
  <c r="U285" i="6"/>
  <c r="T285" i="6"/>
  <c r="AE283" i="6"/>
  <c r="AD283" i="6"/>
  <c r="AC283" i="6"/>
  <c r="AB283" i="6"/>
  <c r="AA283" i="6"/>
  <c r="Z283" i="6"/>
  <c r="Y283" i="6"/>
  <c r="X283" i="6"/>
  <c r="W283" i="6"/>
  <c r="V283" i="6"/>
  <c r="U283" i="6"/>
  <c r="T283" i="6"/>
  <c r="AE281" i="6"/>
  <c r="AD281" i="6"/>
  <c r="AC281" i="6"/>
  <c r="AB281" i="6"/>
  <c r="AA281" i="6"/>
  <c r="Z281" i="6"/>
  <c r="Y281" i="6"/>
  <c r="X281" i="6"/>
  <c r="W281" i="6"/>
  <c r="V281" i="6"/>
  <c r="U281" i="6"/>
  <c r="T281" i="6"/>
  <c r="AE279" i="6"/>
  <c r="AD279" i="6"/>
  <c r="AC279" i="6"/>
  <c r="AB279" i="6"/>
  <c r="AA279" i="6"/>
  <c r="Z279" i="6"/>
  <c r="Y279" i="6"/>
  <c r="X279" i="6"/>
  <c r="W279" i="6"/>
  <c r="V279" i="6"/>
  <c r="U279" i="6"/>
  <c r="T279" i="6"/>
  <c r="AE277" i="6"/>
  <c r="AD277" i="6"/>
  <c r="AC277" i="6"/>
  <c r="AB277" i="6"/>
  <c r="AA277" i="6"/>
  <c r="Z277" i="6"/>
  <c r="Y277" i="6"/>
  <c r="X277" i="6"/>
  <c r="W277" i="6"/>
  <c r="V277" i="6"/>
  <c r="U277" i="6"/>
  <c r="T277" i="6"/>
  <c r="AE275" i="6"/>
  <c r="AD275" i="6"/>
  <c r="AC275" i="6"/>
  <c r="AB275" i="6"/>
  <c r="AA275" i="6"/>
  <c r="Z275" i="6"/>
  <c r="Y275" i="6"/>
  <c r="X275" i="6"/>
  <c r="W275" i="6"/>
  <c r="V275" i="6"/>
  <c r="U275" i="6"/>
  <c r="T275" i="6"/>
  <c r="AE273" i="6"/>
  <c r="AD273" i="6"/>
  <c r="AC273" i="6"/>
  <c r="AB273" i="6"/>
  <c r="AA273" i="6"/>
  <c r="Z273" i="6"/>
  <c r="Y273" i="6"/>
  <c r="X273" i="6"/>
  <c r="W273" i="6"/>
  <c r="V273" i="6"/>
  <c r="U273" i="6"/>
  <c r="T273" i="6"/>
  <c r="AE271" i="6"/>
  <c r="AD271" i="6"/>
  <c r="AC271" i="6"/>
  <c r="AB271" i="6"/>
  <c r="AA271" i="6"/>
  <c r="Z271" i="6"/>
  <c r="Y271" i="6"/>
  <c r="X271" i="6"/>
  <c r="W271" i="6"/>
  <c r="V271" i="6"/>
  <c r="U271" i="6"/>
  <c r="T271" i="6"/>
  <c r="AE269" i="6"/>
  <c r="AD269" i="6"/>
  <c r="AC269" i="6"/>
  <c r="AB269" i="6"/>
  <c r="AA269" i="6"/>
  <c r="Z269" i="6"/>
  <c r="Y269" i="6"/>
  <c r="X269" i="6"/>
  <c r="W269" i="6"/>
  <c r="V269" i="6"/>
  <c r="U269" i="6"/>
  <c r="T269" i="6"/>
  <c r="AE267" i="6"/>
  <c r="AD267" i="6"/>
  <c r="AC267" i="6"/>
  <c r="AB267" i="6"/>
  <c r="AA267" i="6"/>
  <c r="Z267" i="6"/>
  <c r="Y267" i="6"/>
  <c r="X267" i="6"/>
  <c r="W267" i="6"/>
  <c r="V267" i="6"/>
  <c r="U267" i="6"/>
  <c r="T267" i="6"/>
  <c r="AE265" i="6"/>
  <c r="AD265" i="6"/>
  <c r="AC265" i="6"/>
  <c r="AB265" i="6"/>
  <c r="AA265" i="6"/>
  <c r="Z265" i="6"/>
  <c r="Y265" i="6"/>
  <c r="X265" i="6"/>
  <c r="W265" i="6"/>
  <c r="V265" i="6"/>
  <c r="U265" i="6"/>
  <c r="T265" i="6"/>
  <c r="AE263" i="6"/>
  <c r="AD263" i="6"/>
  <c r="AC263" i="6"/>
  <c r="AB263" i="6"/>
  <c r="AA263" i="6"/>
  <c r="Z263" i="6"/>
  <c r="Y263" i="6"/>
  <c r="X263" i="6"/>
  <c r="W263" i="6"/>
  <c r="V263" i="6"/>
  <c r="U263" i="6"/>
  <c r="T263" i="6"/>
  <c r="AE261" i="6"/>
  <c r="AD261" i="6"/>
  <c r="AC261" i="6"/>
  <c r="AB261" i="6"/>
  <c r="AA261" i="6"/>
  <c r="Z261" i="6"/>
  <c r="Y261" i="6"/>
  <c r="X261" i="6"/>
  <c r="W261" i="6"/>
  <c r="V261" i="6"/>
  <c r="U261" i="6"/>
  <c r="T261" i="6"/>
  <c r="AE259" i="6"/>
  <c r="AD259" i="6"/>
  <c r="AC259" i="6"/>
  <c r="AB259" i="6"/>
  <c r="AA259" i="6"/>
  <c r="Z259" i="6"/>
  <c r="Y259" i="6"/>
  <c r="X259" i="6"/>
  <c r="W259" i="6"/>
  <c r="V259" i="6"/>
  <c r="U259" i="6"/>
  <c r="T259" i="6"/>
  <c r="AE257" i="6"/>
  <c r="AD257" i="6"/>
  <c r="AC257" i="6"/>
  <c r="AB257" i="6"/>
  <c r="AA257" i="6"/>
  <c r="Z257" i="6"/>
  <c r="Y257" i="6"/>
  <c r="X257" i="6"/>
  <c r="W257" i="6"/>
  <c r="V257" i="6"/>
  <c r="U257" i="6"/>
  <c r="T257" i="6"/>
  <c r="AE255" i="6"/>
  <c r="AD255" i="6"/>
  <c r="AC255" i="6"/>
  <c r="AB255" i="6"/>
  <c r="AA255" i="6"/>
  <c r="Z255" i="6"/>
  <c r="Y255" i="6"/>
  <c r="X255" i="6"/>
  <c r="W255" i="6"/>
  <c r="V255" i="6"/>
  <c r="U255" i="6"/>
  <c r="T255" i="6"/>
  <c r="AE253" i="6"/>
  <c r="AD253" i="6"/>
  <c r="AC253" i="6"/>
  <c r="AB253" i="6"/>
  <c r="AA253" i="6"/>
  <c r="Z253" i="6"/>
  <c r="Y253" i="6"/>
  <c r="X253" i="6"/>
  <c r="W253" i="6"/>
  <c r="V253" i="6"/>
  <c r="U253" i="6"/>
  <c r="T253" i="6"/>
  <c r="AE251" i="6"/>
  <c r="AD251" i="6"/>
  <c r="AC251" i="6"/>
  <c r="AB251" i="6"/>
  <c r="AA251" i="6"/>
  <c r="Z251" i="6"/>
  <c r="Y251" i="6"/>
  <c r="X251" i="6"/>
  <c r="W251" i="6"/>
  <c r="V251" i="6"/>
  <c r="U251" i="6"/>
  <c r="T251" i="6"/>
  <c r="AE249" i="6"/>
  <c r="AD249" i="6"/>
  <c r="AC249" i="6"/>
  <c r="AB249" i="6"/>
  <c r="AA249" i="6"/>
  <c r="Z249" i="6"/>
  <c r="Y249" i="6"/>
  <c r="X249" i="6"/>
  <c r="W249" i="6"/>
  <c r="V249" i="6"/>
  <c r="U249" i="6"/>
  <c r="T249" i="6"/>
  <c r="AE247" i="6"/>
  <c r="AD247" i="6"/>
  <c r="AC247" i="6"/>
  <c r="AB247" i="6"/>
  <c r="AA247" i="6"/>
  <c r="Z247" i="6"/>
  <c r="Y247" i="6"/>
  <c r="X247" i="6"/>
  <c r="W247" i="6"/>
  <c r="V247" i="6"/>
  <c r="U247" i="6"/>
  <c r="T247" i="6"/>
  <c r="AE245" i="6"/>
  <c r="AD245" i="6"/>
  <c r="AC245" i="6"/>
  <c r="AB245" i="6"/>
  <c r="AA245" i="6"/>
  <c r="Z245" i="6"/>
  <c r="Y245" i="6"/>
  <c r="X245" i="6"/>
  <c r="W245" i="6"/>
  <c r="V245" i="6"/>
  <c r="U245" i="6"/>
  <c r="T245" i="6"/>
  <c r="AE243" i="6"/>
  <c r="AD243" i="6"/>
  <c r="AC243" i="6"/>
  <c r="AB243" i="6"/>
  <c r="AA243" i="6"/>
  <c r="Z243" i="6"/>
  <c r="Y243" i="6"/>
  <c r="X243" i="6"/>
  <c r="W243" i="6"/>
  <c r="V243" i="6"/>
  <c r="U243" i="6"/>
  <c r="T243" i="6"/>
  <c r="AE241" i="6"/>
  <c r="AD241" i="6"/>
  <c r="AC241" i="6"/>
  <c r="AB241" i="6"/>
  <c r="AA241" i="6"/>
  <c r="Z241" i="6"/>
  <c r="Y241" i="6"/>
  <c r="X241" i="6"/>
  <c r="W241" i="6"/>
  <c r="V241" i="6"/>
  <c r="U241" i="6"/>
  <c r="T241" i="6"/>
  <c r="AE239" i="6"/>
  <c r="AD239" i="6"/>
  <c r="AC239" i="6"/>
  <c r="AB239" i="6"/>
  <c r="AA239" i="6"/>
  <c r="Z239" i="6"/>
  <c r="Y239" i="6"/>
  <c r="X239" i="6"/>
  <c r="W239" i="6"/>
  <c r="V239" i="6"/>
  <c r="U239" i="6"/>
  <c r="T239" i="6"/>
  <c r="AE237" i="6"/>
  <c r="AD237" i="6"/>
  <c r="AC237" i="6"/>
  <c r="AB237" i="6"/>
  <c r="AA237" i="6"/>
  <c r="Z237" i="6"/>
  <c r="Y237" i="6"/>
  <c r="X237" i="6"/>
  <c r="W237" i="6"/>
  <c r="V237" i="6"/>
  <c r="U237" i="6"/>
  <c r="T237" i="6"/>
  <c r="AE235" i="6"/>
  <c r="AD235" i="6"/>
  <c r="AC235" i="6"/>
  <c r="AB235" i="6"/>
  <c r="AA235" i="6"/>
  <c r="Z235" i="6"/>
  <c r="Y235" i="6"/>
  <c r="X235" i="6"/>
  <c r="W235" i="6"/>
  <c r="V235" i="6"/>
  <c r="U235" i="6"/>
  <c r="T235" i="6"/>
  <c r="AE233" i="6"/>
  <c r="AD233" i="6"/>
  <c r="AC233" i="6"/>
  <c r="AB233" i="6"/>
  <c r="AA233" i="6"/>
  <c r="Z233" i="6"/>
  <c r="Y233" i="6"/>
  <c r="X233" i="6"/>
  <c r="W233" i="6"/>
  <c r="V233" i="6"/>
  <c r="U233" i="6"/>
  <c r="T233" i="6"/>
  <c r="AE231" i="6"/>
  <c r="AD231" i="6"/>
  <c r="AC231" i="6"/>
  <c r="AB231" i="6"/>
  <c r="AA231" i="6"/>
  <c r="Z231" i="6"/>
  <c r="Y231" i="6"/>
  <c r="X231" i="6"/>
  <c r="W231" i="6"/>
  <c r="V231" i="6"/>
  <c r="U231" i="6"/>
  <c r="T231" i="6"/>
  <c r="AE229" i="6"/>
  <c r="AD229" i="6"/>
  <c r="AC229" i="6"/>
  <c r="AB229" i="6"/>
  <c r="AA229" i="6"/>
  <c r="Z229" i="6"/>
  <c r="Y229" i="6"/>
  <c r="X229" i="6"/>
  <c r="W229" i="6"/>
  <c r="V229" i="6"/>
  <c r="U229" i="6"/>
  <c r="T229" i="6"/>
  <c r="AE227" i="6"/>
  <c r="AD227" i="6"/>
  <c r="AC227" i="6"/>
  <c r="AB227" i="6"/>
  <c r="AA227" i="6"/>
  <c r="Z227" i="6"/>
  <c r="Y227" i="6"/>
  <c r="X227" i="6"/>
  <c r="W227" i="6"/>
  <c r="V227" i="6"/>
  <c r="U227" i="6"/>
  <c r="T227" i="6"/>
  <c r="AE225" i="6"/>
  <c r="AD225" i="6"/>
  <c r="AC225" i="6"/>
  <c r="AB225" i="6"/>
  <c r="AA225" i="6"/>
  <c r="Z225" i="6"/>
  <c r="Y225" i="6"/>
  <c r="X225" i="6"/>
  <c r="W225" i="6"/>
  <c r="V225" i="6"/>
  <c r="U225" i="6"/>
  <c r="T225" i="6"/>
  <c r="AE223" i="6"/>
  <c r="AD223" i="6"/>
  <c r="AC223" i="6"/>
  <c r="AB223" i="6"/>
  <c r="AA223" i="6"/>
  <c r="Z223" i="6"/>
  <c r="Y223" i="6"/>
  <c r="X223" i="6"/>
  <c r="W223" i="6"/>
  <c r="V223" i="6"/>
  <c r="U223" i="6"/>
  <c r="T223" i="6"/>
  <c r="AE221" i="6"/>
  <c r="AD221" i="6"/>
  <c r="AC221" i="6"/>
  <c r="AB221" i="6"/>
  <c r="AA221" i="6"/>
  <c r="Z221" i="6"/>
  <c r="Y221" i="6"/>
  <c r="X221" i="6"/>
  <c r="W221" i="6"/>
  <c r="V221" i="6"/>
  <c r="U221" i="6"/>
  <c r="T221" i="6"/>
  <c r="AE219" i="6"/>
  <c r="AD219" i="6"/>
  <c r="AC219" i="6"/>
  <c r="AB219" i="6"/>
  <c r="AA219" i="6"/>
  <c r="Z219" i="6"/>
  <c r="Y219" i="6"/>
  <c r="X219" i="6"/>
  <c r="W219" i="6"/>
  <c r="V219" i="6"/>
  <c r="U219" i="6"/>
  <c r="T219" i="6"/>
  <c r="AE217" i="6"/>
  <c r="AD217" i="6"/>
  <c r="AC217" i="6"/>
  <c r="AB217" i="6"/>
  <c r="AA217" i="6"/>
  <c r="Z217" i="6"/>
  <c r="Y217" i="6"/>
  <c r="X217" i="6"/>
  <c r="W217" i="6"/>
  <c r="V217" i="6"/>
  <c r="U217" i="6"/>
  <c r="T217" i="6"/>
  <c r="AE215" i="6"/>
  <c r="AD215" i="6"/>
  <c r="AC215" i="6"/>
  <c r="AB215" i="6"/>
  <c r="AA215" i="6"/>
  <c r="Z215" i="6"/>
  <c r="Y215" i="6"/>
  <c r="X215" i="6"/>
  <c r="W215" i="6"/>
  <c r="V215" i="6"/>
  <c r="U215" i="6"/>
  <c r="T215" i="6"/>
  <c r="AE213" i="6"/>
  <c r="AD213" i="6"/>
  <c r="AC213" i="6"/>
  <c r="AB213" i="6"/>
  <c r="AA213" i="6"/>
  <c r="Z213" i="6"/>
  <c r="Y213" i="6"/>
  <c r="X213" i="6"/>
  <c r="W213" i="6"/>
  <c r="V213" i="6"/>
  <c r="U213" i="6"/>
  <c r="T213" i="6"/>
  <c r="AE211" i="6"/>
  <c r="AD211" i="6"/>
  <c r="AC211" i="6"/>
  <c r="AB211" i="6"/>
  <c r="AA211" i="6"/>
  <c r="Z211" i="6"/>
  <c r="Y211" i="6"/>
  <c r="X211" i="6"/>
  <c r="W211" i="6"/>
  <c r="V211" i="6"/>
  <c r="U211" i="6"/>
  <c r="T211" i="6"/>
  <c r="AE209" i="6"/>
  <c r="AD209" i="6"/>
  <c r="AC209" i="6"/>
  <c r="AB209" i="6"/>
  <c r="AA209" i="6"/>
  <c r="Z209" i="6"/>
  <c r="Y209" i="6"/>
  <c r="X209" i="6"/>
  <c r="W209" i="6"/>
  <c r="V209" i="6"/>
  <c r="U209" i="6"/>
  <c r="T209" i="6"/>
  <c r="AE207" i="6"/>
  <c r="AD207" i="6"/>
  <c r="AC207" i="6"/>
  <c r="AB207" i="6"/>
  <c r="AA207" i="6"/>
  <c r="Z207" i="6"/>
  <c r="Y207" i="6"/>
  <c r="X207" i="6"/>
  <c r="W207" i="6"/>
  <c r="V207" i="6"/>
  <c r="U207" i="6"/>
  <c r="T207" i="6"/>
  <c r="AE205" i="6"/>
  <c r="AD205" i="6"/>
  <c r="AC205" i="6"/>
  <c r="AB205" i="6"/>
  <c r="AA205" i="6"/>
  <c r="Z205" i="6"/>
  <c r="Y205" i="6"/>
  <c r="X205" i="6"/>
  <c r="W205" i="6"/>
  <c r="V205" i="6"/>
  <c r="U205" i="6"/>
  <c r="T205" i="6"/>
  <c r="AE203" i="6"/>
  <c r="AD203" i="6"/>
  <c r="AC203" i="6"/>
  <c r="AB203" i="6"/>
  <c r="AA203" i="6"/>
  <c r="Z203" i="6"/>
  <c r="Y203" i="6"/>
  <c r="X203" i="6"/>
  <c r="W203" i="6"/>
  <c r="V203" i="6"/>
  <c r="U203" i="6"/>
  <c r="T203" i="6"/>
  <c r="AE201" i="6"/>
  <c r="AD201" i="6"/>
  <c r="AC201" i="6"/>
  <c r="AB201" i="6"/>
  <c r="AA201" i="6"/>
  <c r="Z201" i="6"/>
  <c r="Y201" i="6"/>
  <c r="X201" i="6"/>
  <c r="W201" i="6"/>
  <c r="V201" i="6"/>
  <c r="U201" i="6"/>
  <c r="T201" i="6"/>
  <c r="AE199" i="6"/>
  <c r="AD199" i="6"/>
  <c r="AC199" i="6"/>
  <c r="AB199" i="6"/>
  <c r="AA199" i="6"/>
  <c r="Z199" i="6"/>
  <c r="Y199" i="6"/>
  <c r="X199" i="6"/>
  <c r="W199" i="6"/>
  <c r="V199" i="6"/>
  <c r="U199" i="6"/>
  <c r="T199" i="6"/>
  <c r="AE197" i="6"/>
  <c r="AD197" i="6"/>
  <c r="AC197" i="6"/>
  <c r="AB197" i="6"/>
  <c r="AA197" i="6"/>
  <c r="Z197" i="6"/>
  <c r="Y197" i="6"/>
  <c r="X197" i="6"/>
  <c r="W197" i="6"/>
  <c r="V197" i="6"/>
  <c r="U197" i="6"/>
  <c r="T197" i="6"/>
  <c r="AE195" i="6"/>
  <c r="AD195" i="6"/>
  <c r="AC195" i="6"/>
  <c r="AB195" i="6"/>
  <c r="AA195" i="6"/>
  <c r="Z195" i="6"/>
  <c r="Y195" i="6"/>
  <c r="X195" i="6"/>
  <c r="W195" i="6"/>
  <c r="V195" i="6"/>
  <c r="U195" i="6"/>
  <c r="T195" i="6"/>
  <c r="AE193" i="6"/>
  <c r="AD193" i="6"/>
  <c r="AC193" i="6"/>
  <c r="AB193" i="6"/>
  <c r="AA193" i="6"/>
  <c r="Z193" i="6"/>
  <c r="Y193" i="6"/>
  <c r="X193" i="6"/>
  <c r="W193" i="6"/>
  <c r="V193" i="6"/>
  <c r="U193" i="6"/>
  <c r="T193" i="6"/>
  <c r="AE191" i="6"/>
  <c r="AD191" i="6"/>
  <c r="AC191" i="6"/>
  <c r="AB191" i="6"/>
  <c r="AA191" i="6"/>
  <c r="Z191" i="6"/>
  <c r="Y191" i="6"/>
  <c r="X191" i="6"/>
  <c r="W191" i="6"/>
  <c r="V191" i="6"/>
  <c r="U191" i="6"/>
  <c r="T191" i="6"/>
  <c r="AE189" i="6"/>
  <c r="AD189" i="6"/>
  <c r="AC189" i="6"/>
  <c r="AB189" i="6"/>
  <c r="AA189" i="6"/>
  <c r="Z189" i="6"/>
  <c r="Y189" i="6"/>
  <c r="X189" i="6"/>
  <c r="W189" i="6"/>
  <c r="V189" i="6"/>
  <c r="U189" i="6"/>
  <c r="T189" i="6"/>
  <c r="AE187" i="6"/>
  <c r="AD187" i="6"/>
  <c r="AC187" i="6"/>
  <c r="AB187" i="6"/>
  <c r="AA187" i="6"/>
  <c r="Z187" i="6"/>
  <c r="Y187" i="6"/>
  <c r="X187" i="6"/>
  <c r="W187" i="6"/>
  <c r="V187" i="6"/>
  <c r="U187" i="6"/>
  <c r="T187" i="6"/>
  <c r="AE185" i="6"/>
  <c r="AD185" i="6"/>
  <c r="AC185" i="6"/>
  <c r="AB185" i="6"/>
  <c r="AA185" i="6"/>
  <c r="Z185" i="6"/>
  <c r="Y185" i="6"/>
  <c r="X185" i="6"/>
  <c r="W185" i="6"/>
  <c r="V185" i="6"/>
  <c r="U185" i="6"/>
  <c r="T185" i="6"/>
  <c r="AE183" i="6"/>
  <c r="AD183" i="6"/>
  <c r="AC183" i="6"/>
  <c r="AB183" i="6"/>
  <c r="AA183" i="6"/>
  <c r="Z183" i="6"/>
  <c r="Y183" i="6"/>
  <c r="X183" i="6"/>
  <c r="W183" i="6"/>
  <c r="V183" i="6"/>
  <c r="U183" i="6"/>
  <c r="T183" i="6"/>
  <c r="AE181" i="6"/>
  <c r="AD181" i="6"/>
  <c r="AC181" i="6"/>
  <c r="AB181" i="6"/>
  <c r="AA181" i="6"/>
  <c r="Z181" i="6"/>
  <c r="Y181" i="6"/>
  <c r="X181" i="6"/>
  <c r="W181" i="6"/>
  <c r="V181" i="6"/>
  <c r="U181" i="6"/>
  <c r="T181" i="6"/>
  <c r="AE179" i="6"/>
  <c r="AD179" i="6"/>
  <c r="AC179" i="6"/>
  <c r="AB179" i="6"/>
  <c r="AA179" i="6"/>
  <c r="Z179" i="6"/>
  <c r="Y179" i="6"/>
  <c r="X179" i="6"/>
  <c r="W179" i="6"/>
  <c r="V179" i="6"/>
  <c r="U179" i="6"/>
  <c r="T179" i="6"/>
  <c r="AE177" i="6"/>
  <c r="AD177" i="6"/>
  <c r="AC177" i="6"/>
  <c r="AB177" i="6"/>
  <c r="AA177" i="6"/>
  <c r="Z177" i="6"/>
  <c r="Y177" i="6"/>
  <c r="X177" i="6"/>
  <c r="W177" i="6"/>
  <c r="V177" i="6"/>
  <c r="U177" i="6"/>
  <c r="T177" i="6"/>
  <c r="AE175" i="6"/>
  <c r="AD175" i="6"/>
  <c r="AC175" i="6"/>
  <c r="AB175" i="6"/>
  <c r="AA175" i="6"/>
  <c r="Z175" i="6"/>
  <c r="Y175" i="6"/>
  <c r="X175" i="6"/>
  <c r="W175" i="6"/>
  <c r="V175" i="6"/>
  <c r="U175" i="6"/>
  <c r="T175" i="6"/>
  <c r="AE173" i="6"/>
  <c r="AD173" i="6"/>
  <c r="AC173" i="6"/>
  <c r="AB173" i="6"/>
  <c r="AA173" i="6"/>
  <c r="Z173" i="6"/>
  <c r="Y173" i="6"/>
  <c r="X173" i="6"/>
  <c r="W173" i="6"/>
  <c r="V173" i="6"/>
  <c r="U173" i="6"/>
  <c r="T173" i="6"/>
  <c r="AE171" i="6"/>
  <c r="AD171" i="6"/>
  <c r="AC171" i="6"/>
  <c r="AB171" i="6"/>
  <c r="AA171" i="6"/>
  <c r="Z171" i="6"/>
  <c r="Y171" i="6"/>
  <c r="X171" i="6"/>
  <c r="W171" i="6"/>
  <c r="V171" i="6"/>
  <c r="U171" i="6"/>
  <c r="T171" i="6"/>
  <c r="AE169" i="6"/>
  <c r="AD169" i="6"/>
  <c r="AC169" i="6"/>
  <c r="AB169" i="6"/>
  <c r="AA169" i="6"/>
  <c r="Z169" i="6"/>
  <c r="Y169" i="6"/>
  <c r="X169" i="6"/>
  <c r="W169" i="6"/>
  <c r="V169" i="6"/>
  <c r="U169" i="6"/>
  <c r="T169" i="6"/>
  <c r="AE167" i="6"/>
  <c r="AD167" i="6"/>
  <c r="AC167" i="6"/>
  <c r="AB167" i="6"/>
  <c r="AA167" i="6"/>
  <c r="Z167" i="6"/>
  <c r="Y167" i="6"/>
  <c r="X167" i="6"/>
  <c r="W167" i="6"/>
  <c r="V167" i="6"/>
  <c r="U167" i="6"/>
  <c r="T167" i="6"/>
  <c r="AE165" i="6"/>
  <c r="AD165" i="6"/>
  <c r="AC165" i="6"/>
  <c r="AB165" i="6"/>
  <c r="AA165" i="6"/>
  <c r="Z165" i="6"/>
  <c r="Y165" i="6"/>
  <c r="X165" i="6"/>
  <c r="W165" i="6"/>
  <c r="V165" i="6"/>
  <c r="U165" i="6"/>
  <c r="T165" i="6"/>
  <c r="AE163" i="6"/>
  <c r="AD163" i="6"/>
  <c r="AC163" i="6"/>
  <c r="AB163" i="6"/>
  <c r="AA163" i="6"/>
  <c r="Z163" i="6"/>
  <c r="Y163" i="6"/>
  <c r="X163" i="6"/>
  <c r="W163" i="6"/>
  <c r="V163" i="6"/>
  <c r="U163" i="6"/>
  <c r="T163" i="6"/>
  <c r="AE161" i="6"/>
  <c r="AD161" i="6"/>
  <c r="AC161" i="6"/>
  <c r="AB161" i="6"/>
  <c r="AA161" i="6"/>
  <c r="Z161" i="6"/>
  <c r="Y161" i="6"/>
  <c r="X161" i="6"/>
  <c r="W161" i="6"/>
  <c r="V161" i="6"/>
  <c r="U161" i="6"/>
  <c r="T161" i="6"/>
  <c r="AE159" i="6"/>
  <c r="AD159" i="6"/>
  <c r="AC159" i="6"/>
  <c r="AB159" i="6"/>
  <c r="AA159" i="6"/>
  <c r="Z159" i="6"/>
  <c r="Y159" i="6"/>
  <c r="X159" i="6"/>
  <c r="W159" i="6"/>
  <c r="V159" i="6"/>
  <c r="U159" i="6"/>
  <c r="T159" i="6"/>
  <c r="AE157" i="6"/>
  <c r="AD157" i="6"/>
  <c r="AC157" i="6"/>
  <c r="AB157" i="6"/>
  <c r="AA157" i="6"/>
  <c r="Z157" i="6"/>
  <c r="Y157" i="6"/>
  <c r="X157" i="6"/>
  <c r="W157" i="6"/>
  <c r="V157" i="6"/>
  <c r="U157" i="6"/>
  <c r="T157" i="6"/>
  <c r="AE155" i="6"/>
  <c r="AD155" i="6"/>
  <c r="AC155" i="6"/>
  <c r="AB155" i="6"/>
  <c r="AA155" i="6"/>
  <c r="Z155" i="6"/>
  <c r="Y155" i="6"/>
  <c r="X155" i="6"/>
  <c r="W155" i="6"/>
  <c r="V155" i="6"/>
  <c r="U155" i="6"/>
  <c r="T155" i="6"/>
  <c r="AE153" i="6"/>
  <c r="AD153" i="6"/>
  <c r="AC153" i="6"/>
  <c r="AB153" i="6"/>
  <c r="AA153" i="6"/>
  <c r="Z153" i="6"/>
  <c r="Y153" i="6"/>
  <c r="X153" i="6"/>
  <c r="W153" i="6"/>
  <c r="V153" i="6"/>
  <c r="U153" i="6"/>
  <c r="T153" i="6"/>
  <c r="AE151" i="6"/>
  <c r="AD151" i="6"/>
  <c r="AC151" i="6"/>
  <c r="AB151" i="6"/>
  <c r="AA151" i="6"/>
  <c r="Z151" i="6"/>
  <c r="Y151" i="6"/>
  <c r="X151" i="6"/>
  <c r="W151" i="6"/>
  <c r="V151" i="6"/>
  <c r="U151" i="6"/>
  <c r="T151" i="6"/>
  <c r="AE149" i="6"/>
  <c r="AD149" i="6"/>
  <c r="AC149" i="6"/>
  <c r="AB149" i="6"/>
  <c r="AA149" i="6"/>
  <c r="Z149" i="6"/>
  <c r="Y149" i="6"/>
  <c r="X149" i="6"/>
  <c r="W149" i="6"/>
  <c r="V149" i="6"/>
  <c r="U149" i="6"/>
  <c r="T149" i="6"/>
  <c r="AE147" i="6"/>
  <c r="AD147" i="6"/>
  <c r="AC147" i="6"/>
  <c r="AB147" i="6"/>
  <c r="AA147" i="6"/>
  <c r="Z147" i="6"/>
  <c r="Y147" i="6"/>
  <c r="X147" i="6"/>
  <c r="W147" i="6"/>
  <c r="V147" i="6"/>
  <c r="U147" i="6"/>
  <c r="T147" i="6"/>
  <c r="AE145" i="6"/>
  <c r="AD145" i="6"/>
  <c r="AC145" i="6"/>
  <c r="AB145" i="6"/>
  <c r="AA145" i="6"/>
  <c r="Z145" i="6"/>
  <c r="Y145" i="6"/>
  <c r="X145" i="6"/>
  <c r="W145" i="6"/>
  <c r="V145" i="6"/>
  <c r="U145" i="6"/>
  <c r="T145" i="6"/>
  <c r="AE143" i="6"/>
  <c r="AD143" i="6"/>
  <c r="AC143" i="6"/>
  <c r="AB143" i="6"/>
  <c r="AA143" i="6"/>
  <c r="Z143" i="6"/>
  <c r="Y143" i="6"/>
  <c r="X143" i="6"/>
  <c r="W143" i="6"/>
  <c r="V143" i="6"/>
  <c r="U143" i="6"/>
  <c r="T143" i="6"/>
  <c r="AE141" i="6"/>
  <c r="AD141" i="6"/>
  <c r="AC141" i="6"/>
  <c r="AB141" i="6"/>
  <c r="AA141" i="6"/>
  <c r="Z141" i="6"/>
  <c r="Y141" i="6"/>
  <c r="X141" i="6"/>
  <c r="W141" i="6"/>
  <c r="V141" i="6"/>
  <c r="U141" i="6"/>
  <c r="T141" i="6"/>
  <c r="AE139" i="6"/>
  <c r="AD139" i="6"/>
  <c r="AC139" i="6"/>
  <c r="AB139" i="6"/>
  <c r="AA139" i="6"/>
  <c r="Z139" i="6"/>
  <c r="Y139" i="6"/>
  <c r="X139" i="6"/>
  <c r="W139" i="6"/>
  <c r="V139" i="6"/>
  <c r="U139" i="6"/>
  <c r="T139" i="6"/>
  <c r="AE137" i="6"/>
  <c r="AD137" i="6"/>
  <c r="AC137" i="6"/>
  <c r="AB137" i="6"/>
  <c r="AA137" i="6"/>
  <c r="Z137" i="6"/>
  <c r="Y137" i="6"/>
  <c r="X137" i="6"/>
  <c r="W137" i="6"/>
  <c r="V137" i="6"/>
  <c r="U137" i="6"/>
  <c r="T137" i="6"/>
  <c r="AE135" i="6"/>
  <c r="AD135" i="6"/>
  <c r="AC135" i="6"/>
  <c r="AB135" i="6"/>
  <c r="AA135" i="6"/>
  <c r="Z135" i="6"/>
  <c r="Y135" i="6"/>
  <c r="X135" i="6"/>
  <c r="W135" i="6"/>
  <c r="V135" i="6"/>
  <c r="U135" i="6"/>
  <c r="T135" i="6"/>
  <c r="AE133" i="6"/>
  <c r="AD133" i="6"/>
  <c r="AC133" i="6"/>
  <c r="AB133" i="6"/>
  <c r="AA133" i="6"/>
  <c r="Z133" i="6"/>
  <c r="Y133" i="6"/>
  <c r="X133" i="6"/>
  <c r="W133" i="6"/>
  <c r="V133" i="6"/>
  <c r="U133" i="6"/>
  <c r="T133" i="6"/>
  <c r="AE131" i="6"/>
  <c r="AD131" i="6"/>
  <c r="AC131" i="6"/>
  <c r="AB131" i="6"/>
  <c r="AA131" i="6"/>
  <c r="Z131" i="6"/>
  <c r="Y131" i="6"/>
  <c r="X131" i="6"/>
  <c r="W131" i="6"/>
  <c r="V131" i="6"/>
  <c r="U131" i="6"/>
  <c r="T131" i="6"/>
  <c r="AE129" i="6"/>
  <c r="AD129" i="6"/>
  <c r="AC129" i="6"/>
  <c r="AB129" i="6"/>
  <c r="AA129" i="6"/>
  <c r="Z129" i="6"/>
  <c r="Y129" i="6"/>
  <c r="X129" i="6"/>
  <c r="W129" i="6"/>
  <c r="V129" i="6"/>
  <c r="U129" i="6"/>
  <c r="T129" i="6"/>
  <c r="AE127" i="6"/>
  <c r="AD127" i="6"/>
  <c r="AC127" i="6"/>
  <c r="AB127" i="6"/>
  <c r="AA127" i="6"/>
  <c r="Z127" i="6"/>
  <c r="Y127" i="6"/>
  <c r="X127" i="6"/>
  <c r="W127" i="6"/>
  <c r="V127" i="6"/>
  <c r="U127" i="6"/>
  <c r="T127" i="6"/>
  <c r="AE125" i="6"/>
  <c r="AD125" i="6"/>
  <c r="AC125" i="6"/>
  <c r="AB125" i="6"/>
  <c r="AA125" i="6"/>
  <c r="Z125" i="6"/>
  <c r="Y125" i="6"/>
  <c r="X125" i="6"/>
  <c r="W125" i="6"/>
  <c r="V125" i="6"/>
  <c r="U125" i="6"/>
  <c r="T125" i="6"/>
  <c r="AE123" i="6"/>
  <c r="AD123" i="6"/>
  <c r="AC123" i="6"/>
  <c r="AB123" i="6"/>
  <c r="AA123" i="6"/>
  <c r="Z123" i="6"/>
  <c r="Y123" i="6"/>
  <c r="X123" i="6"/>
  <c r="W123" i="6"/>
  <c r="V123" i="6"/>
  <c r="U123" i="6"/>
  <c r="T123" i="6"/>
  <c r="AE121" i="6"/>
  <c r="AD121" i="6"/>
  <c r="AC121" i="6"/>
  <c r="AB121" i="6"/>
  <c r="AA121" i="6"/>
  <c r="Z121" i="6"/>
  <c r="Y121" i="6"/>
  <c r="X121" i="6"/>
  <c r="W121" i="6"/>
  <c r="V121" i="6"/>
  <c r="U121" i="6"/>
  <c r="T121" i="6"/>
  <c r="AE119" i="6"/>
  <c r="AD119" i="6"/>
  <c r="AC119" i="6"/>
  <c r="AB119" i="6"/>
  <c r="AA119" i="6"/>
  <c r="Z119" i="6"/>
  <c r="Y119" i="6"/>
  <c r="X119" i="6"/>
  <c r="W119" i="6"/>
  <c r="V119" i="6"/>
  <c r="U119" i="6"/>
  <c r="T119" i="6"/>
  <c r="AE117" i="6"/>
  <c r="AD117" i="6"/>
  <c r="AC117" i="6"/>
  <c r="AB117" i="6"/>
  <c r="AA117" i="6"/>
  <c r="Z117" i="6"/>
  <c r="Y117" i="6"/>
  <c r="X117" i="6"/>
  <c r="W117" i="6"/>
  <c r="V117" i="6"/>
  <c r="U117" i="6"/>
  <c r="T117" i="6"/>
  <c r="AE115" i="6"/>
  <c r="AD115" i="6"/>
  <c r="AC115" i="6"/>
  <c r="AB115" i="6"/>
  <c r="AA115" i="6"/>
  <c r="Z115" i="6"/>
  <c r="Y115" i="6"/>
  <c r="X115" i="6"/>
  <c r="W115" i="6"/>
  <c r="V115" i="6"/>
  <c r="U115" i="6"/>
  <c r="T115" i="6"/>
  <c r="AE113" i="6"/>
  <c r="AD113" i="6"/>
  <c r="AC113" i="6"/>
  <c r="AB113" i="6"/>
  <c r="AA113" i="6"/>
  <c r="Z113" i="6"/>
  <c r="Y113" i="6"/>
  <c r="X113" i="6"/>
  <c r="W113" i="6"/>
  <c r="V113" i="6"/>
  <c r="U113" i="6"/>
  <c r="T113" i="6"/>
  <c r="AE111" i="6"/>
  <c r="AD111" i="6"/>
  <c r="AC111" i="6"/>
  <c r="AB111" i="6"/>
  <c r="AA111" i="6"/>
  <c r="Z111" i="6"/>
  <c r="Y111" i="6"/>
  <c r="X111" i="6"/>
  <c r="W111" i="6"/>
  <c r="V111" i="6"/>
  <c r="U111" i="6"/>
  <c r="T111" i="6"/>
  <c r="AE109" i="6"/>
  <c r="AD109" i="6"/>
  <c r="AC109" i="6"/>
  <c r="AB109" i="6"/>
  <c r="AA109" i="6"/>
  <c r="Z109" i="6"/>
  <c r="Y109" i="6"/>
  <c r="X109" i="6"/>
  <c r="W109" i="6"/>
  <c r="V109" i="6"/>
  <c r="U109" i="6"/>
  <c r="T109" i="6"/>
  <c r="AE107" i="6"/>
  <c r="AD107" i="6"/>
  <c r="AC107" i="6"/>
  <c r="AB107" i="6"/>
  <c r="AA107" i="6"/>
  <c r="Z107" i="6"/>
  <c r="Y107" i="6"/>
  <c r="X107" i="6"/>
  <c r="W107" i="6"/>
  <c r="V107" i="6"/>
  <c r="U107" i="6"/>
  <c r="T107" i="6"/>
  <c r="AE105" i="6"/>
  <c r="AD105" i="6"/>
  <c r="AC105" i="6"/>
  <c r="AB105" i="6"/>
  <c r="AA105" i="6"/>
  <c r="Z105" i="6"/>
  <c r="Y105" i="6"/>
  <c r="X105" i="6"/>
  <c r="W105" i="6"/>
  <c r="V105" i="6"/>
  <c r="U105" i="6"/>
  <c r="T105" i="6"/>
  <c r="AE103" i="6"/>
  <c r="AD103" i="6"/>
  <c r="AC103" i="6"/>
  <c r="AB103" i="6"/>
  <c r="AA103" i="6"/>
  <c r="Z103" i="6"/>
  <c r="Y103" i="6"/>
  <c r="X103" i="6"/>
  <c r="W103" i="6"/>
  <c r="V103" i="6"/>
  <c r="U103" i="6"/>
  <c r="T103" i="6"/>
  <c r="AE101" i="6"/>
  <c r="AD101" i="6"/>
  <c r="AC101" i="6"/>
  <c r="AB101" i="6"/>
  <c r="AA101" i="6"/>
  <c r="Z101" i="6"/>
  <c r="Y101" i="6"/>
  <c r="X101" i="6"/>
  <c r="W101" i="6"/>
  <c r="V101" i="6"/>
  <c r="U101" i="6"/>
  <c r="T101" i="6"/>
  <c r="AE99" i="6"/>
  <c r="AD99" i="6"/>
  <c r="AC99" i="6"/>
  <c r="AB99" i="6"/>
  <c r="AA99" i="6"/>
  <c r="Z99" i="6"/>
  <c r="Y99" i="6"/>
  <c r="X99" i="6"/>
  <c r="W99" i="6"/>
  <c r="V99" i="6"/>
  <c r="U99" i="6"/>
  <c r="T99" i="6"/>
  <c r="AE97" i="6"/>
  <c r="AD97" i="6"/>
  <c r="AC97" i="6"/>
  <c r="AB97" i="6"/>
  <c r="AA97" i="6"/>
  <c r="Z97" i="6"/>
  <c r="Y97" i="6"/>
  <c r="X97" i="6"/>
  <c r="W97" i="6"/>
  <c r="V97" i="6"/>
  <c r="U97" i="6"/>
  <c r="T97" i="6"/>
  <c r="AE95" i="6"/>
  <c r="AD95" i="6"/>
  <c r="AC95" i="6"/>
  <c r="AB95" i="6"/>
  <c r="AA95" i="6"/>
  <c r="Z95" i="6"/>
  <c r="Y95" i="6"/>
  <c r="X95" i="6"/>
  <c r="W95" i="6"/>
  <c r="V95" i="6"/>
  <c r="U95" i="6"/>
  <c r="T95" i="6"/>
  <c r="AE93" i="6"/>
  <c r="AD93" i="6"/>
  <c r="AC93" i="6"/>
  <c r="AB93" i="6"/>
  <c r="AA93" i="6"/>
  <c r="Z93" i="6"/>
  <c r="Y93" i="6"/>
  <c r="X93" i="6"/>
  <c r="W93" i="6"/>
  <c r="V93" i="6"/>
  <c r="U93" i="6"/>
  <c r="T93" i="6"/>
  <c r="AE91" i="6"/>
  <c r="AD91" i="6"/>
  <c r="AC91" i="6"/>
  <c r="AB91" i="6"/>
  <c r="AA91" i="6"/>
  <c r="Z91" i="6"/>
  <c r="Y91" i="6"/>
  <c r="X91" i="6"/>
  <c r="W91" i="6"/>
  <c r="V91" i="6"/>
  <c r="U91" i="6"/>
  <c r="T91" i="6"/>
  <c r="AE89" i="6"/>
  <c r="AD89" i="6"/>
  <c r="AC89" i="6"/>
  <c r="AB89" i="6"/>
  <c r="AA89" i="6"/>
  <c r="Z89" i="6"/>
  <c r="Y89" i="6"/>
  <c r="X89" i="6"/>
  <c r="W89" i="6"/>
  <c r="V89" i="6"/>
  <c r="U89" i="6"/>
  <c r="T89" i="6"/>
  <c r="AE87" i="6"/>
  <c r="AD87" i="6"/>
  <c r="AC87" i="6"/>
  <c r="AB87" i="6"/>
  <c r="AA87" i="6"/>
  <c r="Z87" i="6"/>
  <c r="Y87" i="6"/>
  <c r="X87" i="6"/>
  <c r="W87" i="6"/>
  <c r="V87" i="6"/>
  <c r="U87" i="6"/>
  <c r="T87" i="6"/>
  <c r="AE85" i="6"/>
  <c r="AD85" i="6"/>
  <c r="AC85" i="6"/>
  <c r="AB85" i="6"/>
  <c r="AA85" i="6"/>
  <c r="Z85" i="6"/>
  <c r="Y85" i="6"/>
  <c r="X85" i="6"/>
  <c r="W85" i="6"/>
  <c r="V85" i="6"/>
  <c r="U85" i="6"/>
  <c r="T85" i="6"/>
  <c r="AE83" i="6"/>
  <c r="AD83" i="6"/>
  <c r="AC83" i="6"/>
  <c r="AB83" i="6"/>
  <c r="AA83" i="6"/>
  <c r="Z83" i="6"/>
  <c r="Y83" i="6"/>
  <c r="X83" i="6"/>
  <c r="W83" i="6"/>
  <c r="V83" i="6"/>
  <c r="U83" i="6"/>
  <c r="T83" i="6"/>
  <c r="AE81" i="6"/>
  <c r="AD81" i="6"/>
  <c r="AC81" i="6"/>
  <c r="AB81" i="6"/>
  <c r="AA81" i="6"/>
  <c r="Z81" i="6"/>
  <c r="Y81" i="6"/>
  <c r="X81" i="6"/>
  <c r="W81" i="6"/>
  <c r="V81" i="6"/>
  <c r="U81" i="6"/>
  <c r="T81" i="6"/>
  <c r="AE79" i="6"/>
  <c r="AD79" i="6"/>
  <c r="AC79" i="6"/>
  <c r="AB79" i="6"/>
  <c r="AA79" i="6"/>
  <c r="Z79" i="6"/>
  <c r="Y79" i="6"/>
  <c r="X79" i="6"/>
  <c r="W79" i="6"/>
  <c r="V79" i="6"/>
  <c r="U79" i="6"/>
  <c r="T79" i="6"/>
  <c r="AE77" i="6"/>
  <c r="AD77" i="6"/>
  <c r="AC77" i="6"/>
  <c r="AB77" i="6"/>
  <c r="AA77" i="6"/>
  <c r="Z77" i="6"/>
  <c r="Y77" i="6"/>
  <c r="X77" i="6"/>
  <c r="W77" i="6"/>
  <c r="V77" i="6"/>
  <c r="U77" i="6"/>
  <c r="T77" i="6"/>
  <c r="AE75" i="6"/>
  <c r="AD75" i="6"/>
  <c r="AC75" i="6"/>
  <c r="AB75" i="6"/>
  <c r="AA75" i="6"/>
  <c r="Z75" i="6"/>
  <c r="Y75" i="6"/>
  <c r="X75" i="6"/>
  <c r="W75" i="6"/>
  <c r="V75" i="6"/>
  <c r="U75" i="6"/>
  <c r="T75" i="6"/>
  <c r="AE73" i="6"/>
  <c r="AD73" i="6"/>
  <c r="AC73" i="6"/>
  <c r="AB73" i="6"/>
  <c r="AA73" i="6"/>
  <c r="Z73" i="6"/>
  <c r="Y73" i="6"/>
  <c r="X73" i="6"/>
  <c r="W73" i="6"/>
  <c r="V73" i="6"/>
  <c r="U73" i="6"/>
  <c r="T73" i="6"/>
  <c r="AE71" i="6"/>
  <c r="AD71" i="6"/>
  <c r="AC71" i="6"/>
  <c r="AB71" i="6"/>
  <c r="AA71" i="6"/>
  <c r="Z71" i="6"/>
  <c r="Y71" i="6"/>
  <c r="X71" i="6"/>
  <c r="W71" i="6"/>
  <c r="V71" i="6"/>
  <c r="U71" i="6"/>
  <c r="T71" i="6"/>
  <c r="AE69" i="6"/>
  <c r="AD69" i="6"/>
  <c r="AC69" i="6"/>
  <c r="AB69" i="6"/>
  <c r="AA69" i="6"/>
  <c r="Z69" i="6"/>
  <c r="Y69" i="6"/>
  <c r="X69" i="6"/>
  <c r="W69" i="6"/>
  <c r="V69" i="6"/>
  <c r="U69" i="6"/>
  <c r="T69" i="6"/>
  <c r="AE67" i="6"/>
  <c r="AD67" i="6"/>
  <c r="AC67" i="6"/>
  <c r="AB67" i="6"/>
  <c r="AA67" i="6"/>
  <c r="Z67" i="6"/>
  <c r="Y67" i="6"/>
  <c r="X67" i="6"/>
  <c r="W67" i="6"/>
  <c r="V67" i="6"/>
  <c r="U67" i="6"/>
  <c r="T67" i="6"/>
  <c r="AE65" i="6"/>
  <c r="AD65" i="6"/>
  <c r="AC65" i="6"/>
  <c r="AB65" i="6"/>
  <c r="AA65" i="6"/>
  <c r="Z65" i="6"/>
  <c r="Y65" i="6"/>
  <c r="X65" i="6"/>
  <c r="W65" i="6"/>
  <c r="V65" i="6"/>
  <c r="U65" i="6"/>
  <c r="T65" i="6"/>
  <c r="AE63" i="6"/>
  <c r="AD63" i="6"/>
  <c r="AC63" i="6"/>
  <c r="AB63" i="6"/>
  <c r="AA63" i="6"/>
  <c r="Z63" i="6"/>
  <c r="Y63" i="6"/>
  <c r="X63" i="6"/>
  <c r="W63" i="6"/>
  <c r="V63" i="6"/>
  <c r="U63" i="6"/>
  <c r="T63" i="6"/>
  <c r="AE61" i="6"/>
  <c r="AD61" i="6"/>
  <c r="AC61" i="6"/>
  <c r="AB61" i="6"/>
  <c r="AA61" i="6"/>
  <c r="Z61" i="6"/>
  <c r="Y61" i="6"/>
  <c r="X61" i="6"/>
  <c r="W61" i="6"/>
  <c r="V61" i="6"/>
  <c r="U61" i="6"/>
  <c r="T61" i="6"/>
  <c r="AE59" i="6"/>
  <c r="AD59" i="6"/>
  <c r="AC59" i="6"/>
  <c r="AB59" i="6"/>
  <c r="AA59" i="6"/>
  <c r="Z59" i="6"/>
  <c r="Y59" i="6"/>
  <c r="X59" i="6"/>
  <c r="W59" i="6"/>
  <c r="V59" i="6"/>
  <c r="U59" i="6"/>
  <c r="T59" i="6"/>
  <c r="AE57" i="6"/>
  <c r="AD57" i="6"/>
  <c r="AC57" i="6"/>
  <c r="AB57" i="6"/>
  <c r="AA57" i="6"/>
  <c r="Z57" i="6"/>
  <c r="Y57" i="6"/>
  <c r="X57" i="6"/>
  <c r="W57" i="6"/>
  <c r="V57" i="6"/>
  <c r="U57" i="6"/>
  <c r="T57" i="6"/>
  <c r="AE55" i="6"/>
  <c r="AD55" i="6"/>
  <c r="AC55" i="6"/>
  <c r="AB55" i="6"/>
  <c r="AA55" i="6"/>
  <c r="Z55" i="6"/>
  <c r="Y55" i="6"/>
  <c r="X55" i="6"/>
  <c r="W55" i="6"/>
  <c r="V55" i="6"/>
  <c r="U55" i="6"/>
  <c r="T55" i="6"/>
  <c r="AE53" i="6"/>
  <c r="AD53" i="6"/>
  <c r="AC53" i="6"/>
  <c r="AB53" i="6"/>
  <c r="AA53" i="6"/>
  <c r="Z53" i="6"/>
  <c r="Y53" i="6"/>
  <c r="X53" i="6"/>
  <c r="W53" i="6"/>
  <c r="V53" i="6"/>
  <c r="U53" i="6"/>
  <c r="T53" i="6"/>
  <c r="AE51" i="6"/>
  <c r="AD51" i="6"/>
  <c r="AC51" i="6"/>
  <c r="AB51" i="6"/>
  <c r="AA51" i="6"/>
  <c r="Z51" i="6"/>
  <c r="Y51" i="6"/>
  <c r="X51" i="6"/>
  <c r="W51" i="6"/>
  <c r="V51" i="6"/>
  <c r="U51" i="6"/>
  <c r="T51" i="6"/>
  <c r="AE49" i="6"/>
  <c r="AD49" i="6"/>
  <c r="AC49" i="6"/>
  <c r="AB49" i="6"/>
  <c r="AA49" i="6"/>
  <c r="Z49" i="6"/>
  <c r="Y49" i="6"/>
  <c r="X49" i="6"/>
  <c r="W49" i="6"/>
  <c r="V49" i="6"/>
  <c r="U49" i="6"/>
  <c r="T49" i="6"/>
  <c r="AE47" i="6"/>
  <c r="AD47" i="6"/>
  <c r="AC47" i="6"/>
  <c r="AB47" i="6"/>
  <c r="AA47" i="6"/>
  <c r="Z47" i="6"/>
  <c r="Y47" i="6"/>
  <c r="X47" i="6"/>
  <c r="W47" i="6"/>
  <c r="V47" i="6"/>
  <c r="U47" i="6"/>
  <c r="T47" i="6"/>
  <c r="AE45" i="6"/>
  <c r="AD45" i="6"/>
  <c r="AC45" i="6"/>
  <c r="AB45" i="6"/>
  <c r="AA45" i="6"/>
  <c r="Z45" i="6"/>
  <c r="Y45" i="6"/>
  <c r="X45" i="6"/>
  <c r="W45" i="6"/>
  <c r="V45" i="6"/>
  <c r="U45" i="6"/>
  <c r="T45" i="6"/>
  <c r="AE43" i="6"/>
  <c r="AD43" i="6"/>
  <c r="AC43" i="6"/>
  <c r="AB43" i="6"/>
  <c r="AA43" i="6"/>
  <c r="Z43" i="6"/>
  <c r="Y43" i="6"/>
  <c r="X43" i="6"/>
  <c r="W43" i="6"/>
  <c r="V43" i="6"/>
  <c r="U43" i="6"/>
  <c r="T43" i="6"/>
  <c r="AE41" i="6"/>
  <c r="AD41" i="6"/>
  <c r="AC41" i="6"/>
  <c r="AB41" i="6"/>
  <c r="AA41" i="6"/>
  <c r="Z41" i="6"/>
  <c r="Y41" i="6"/>
  <c r="X41" i="6"/>
  <c r="W41" i="6"/>
  <c r="V41" i="6"/>
  <c r="U41" i="6"/>
  <c r="T41" i="6"/>
  <c r="AE39" i="6"/>
  <c r="AD39" i="6"/>
  <c r="AC39" i="6"/>
  <c r="AB39" i="6"/>
  <c r="AA39" i="6"/>
  <c r="Z39" i="6"/>
  <c r="Y39" i="6"/>
  <c r="X39" i="6"/>
  <c r="W39" i="6"/>
  <c r="V39" i="6"/>
  <c r="U39" i="6"/>
  <c r="T39" i="6"/>
  <c r="T7" i="6"/>
  <c r="T9" i="6"/>
  <c r="T11" i="6"/>
  <c r="T13" i="6"/>
  <c r="T15" i="6"/>
  <c r="T17" i="6"/>
  <c r="T19" i="6"/>
  <c r="T21" i="6"/>
  <c r="T23" i="6"/>
  <c r="T25" i="6"/>
  <c r="T27" i="6"/>
  <c r="T29" i="6"/>
  <c r="T31" i="6"/>
  <c r="T33" i="6"/>
  <c r="T35" i="6"/>
  <c r="T37" i="6"/>
  <c r="AE379" i="3"/>
  <c r="AD379" i="3"/>
  <c r="AC379" i="3"/>
  <c r="AB379" i="3"/>
  <c r="AA379" i="3"/>
  <c r="Z379" i="3"/>
  <c r="Y379" i="3"/>
  <c r="X379" i="3"/>
  <c r="W379" i="3"/>
  <c r="V379" i="3"/>
  <c r="U379" i="3"/>
  <c r="T379" i="3"/>
  <c r="AE378" i="3"/>
  <c r="AD378" i="3"/>
  <c r="AC378" i="3"/>
  <c r="AB378" i="3"/>
  <c r="AA378" i="3"/>
  <c r="Z378" i="3"/>
  <c r="Y378" i="3"/>
  <c r="X378" i="3"/>
  <c r="W378" i="3"/>
  <c r="V378" i="3"/>
  <c r="U378" i="3"/>
  <c r="T378" i="3"/>
  <c r="AE377" i="3"/>
  <c r="AD377" i="3"/>
  <c r="AC377" i="3"/>
  <c r="AB377" i="3"/>
  <c r="AA377" i="3"/>
  <c r="Z377" i="3"/>
  <c r="Y377" i="3"/>
  <c r="X377" i="3"/>
  <c r="W377" i="3"/>
  <c r="V377" i="3"/>
  <c r="U377" i="3"/>
  <c r="T377" i="3"/>
  <c r="AE376" i="3"/>
  <c r="AD376" i="3"/>
  <c r="AC376" i="3"/>
  <c r="AB376" i="3"/>
  <c r="AA376" i="3"/>
  <c r="Z376" i="3"/>
  <c r="Y376" i="3"/>
  <c r="X376" i="3"/>
  <c r="W376" i="3"/>
  <c r="V376" i="3"/>
  <c r="U376" i="3"/>
  <c r="T376" i="3"/>
  <c r="AE375" i="3"/>
  <c r="AD375" i="3"/>
  <c r="AC375" i="3"/>
  <c r="AB375" i="3"/>
  <c r="AA375" i="3"/>
  <c r="Z375" i="3"/>
  <c r="Y375" i="3"/>
  <c r="X375" i="3"/>
  <c r="W375" i="3"/>
  <c r="V375" i="3"/>
  <c r="U375" i="3"/>
  <c r="T375" i="3"/>
  <c r="AE374" i="3"/>
  <c r="AD374" i="3"/>
  <c r="AC374" i="3"/>
  <c r="AB374" i="3"/>
  <c r="AA374" i="3"/>
  <c r="Z374" i="3"/>
  <c r="Y374" i="3"/>
  <c r="X374" i="3"/>
  <c r="W374" i="3"/>
  <c r="V374" i="3"/>
  <c r="U374" i="3"/>
  <c r="T374" i="3"/>
  <c r="AE373" i="3"/>
  <c r="AD373" i="3"/>
  <c r="AC373" i="3"/>
  <c r="AB373" i="3"/>
  <c r="AA373" i="3"/>
  <c r="Z373" i="3"/>
  <c r="Y373" i="3"/>
  <c r="X373" i="3"/>
  <c r="W373" i="3"/>
  <c r="V373" i="3"/>
  <c r="U373" i="3"/>
  <c r="T373" i="3"/>
  <c r="AE372" i="3"/>
  <c r="AD372" i="3"/>
  <c r="AC372" i="3"/>
  <c r="AB372" i="3"/>
  <c r="AA372" i="3"/>
  <c r="Z372" i="3"/>
  <c r="Y372" i="3"/>
  <c r="X372" i="3"/>
  <c r="W372" i="3"/>
  <c r="V372" i="3"/>
  <c r="U372" i="3"/>
  <c r="T372" i="3"/>
  <c r="AE371" i="3"/>
  <c r="AD371" i="3"/>
  <c r="AC371" i="3"/>
  <c r="AB371" i="3"/>
  <c r="AA371" i="3"/>
  <c r="Z371" i="3"/>
  <c r="Y371" i="3"/>
  <c r="X371" i="3"/>
  <c r="W371" i="3"/>
  <c r="V371" i="3"/>
  <c r="U371" i="3"/>
  <c r="T371" i="3"/>
  <c r="AE370" i="3"/>
  <c r="AD370" i="3"/>
  <c r="AC370" i="3"/>
  <c r="AB370" i="3"/>
  <c r="AA370" i="3"/>
  <c r="Z370" i="3"/>
  <c r="Y370" i="3"/>
  <c r="X370" i="3"/>
  <c r="W370" i="3"/>
  <c r="V370" i="3"/>
  <c r="U370" i="3"/>
  <c r="T370" i="3"/>
  <c r="AE369" i="3"/>
  <c r="AD369" i="3"/>
  <c r="AC369" i="3"/>
  <c r="AB369" i="3"/>
  <c r="AA369" i="3"/>
  <c r="Z369" i="3"/>
  <c r="Y369" i="3"/>
  <c r="X369" i="3"/>
  <c r="W369" i="3"/>
  <c r="V369" i="3"/>
  <c r="U369" i="3"/>
  <c r="T369" i="3"/>
  <c r="AE368" i="3"/>
  <c r="AD368" i="3"/>
  <c r="AC368" i="3"/>
  <c r="AB368" i="3"/>
  <c r="AA368" i="3"/>
  <c r="Z368" i="3"/>
  <c r="Y368" i="3"/>
  <c r="X368" i="3"/>
  <c r="W368" i="3"/>
  <c r="V368" i="3"/>
  <c r="U368" i="3"/>
  <c r="T368" i="3"/>
  <c r="AE367" i="3"/>
  <c r="AD367" i="3"/>
  <c r="AC367" i="3"/>
  <c r="AB367" i="3"/>
  <c r="AA367" i="3"/>
  <c r="Z367" i="3"/>
  <c r="Y367" i="3"/>
  <c r="X367" i="3"/>
  <c r="W367" i="3"/>
  <c r="V367" i="3"/>
  <c r="U367" i="3"/>
  <c r="T367" i="3"/>
  <c r="AE366" i="3"/>
  <c r="AD366" i="3"/>
  <c r="AC366" i="3"/>
  <c r="AB366" i="3"/>
  <c r="AA366" i="3"/>
  <c r="Z366" i="3"/>
  <c r="Y366" i="3"/>
  <c r="X366" i="3"/>
  <c r="W366" i="3"/>
  <c r="V366" i="3"/>
  <c r="U366" i="3"/>
  <c r="T366" i="3"/>
  <c r="AE365" i="3"/>
  <c r="AD365" i="3"/>
  <c r="AC365" i="3"/>
  <c r="AB365" i="3"/>
  <c r="AA365" i="3"/>
  <c r="Z365" i="3"/>
  <c r="Y365" i="3"/>
  <c r="X365" i="3"/>
  <c r="W365" i="3"/>
  <c r="V365" i="3"/>
  <c r="U365" i="3"/>
  <c r="T365" i="3"/>
  <c r="AE364" i="3"/>
  <c r="AD364" i="3"/>
  <c r="AC364" i="3"/>
  <c r="AB364" i="3"/>
  <c r="AA364" i="3"/>
  <c r="Z364" i="3"/>
  <c r="Y364" i="3"/>
  <c r="X364" i="3"/>
  <c r="W364" i="3"/>
  <c r="V364" i="3"/>
  <c r="U364" i="3"/>
  <c r="T364" i="3"/>
  <c r="AE363" i="3"/>
  <c r="AD363" i="3"/>
  <c r="AC363" i="3"/>
  <c r="AB363" i="3"/>
  <c r="AA363" i="3"/>
  <c r="Z363" i="3"/>
  <c r="Y363" i="3"/>
  <c r="X363" i="3"/>
  <c r="W363" i="3"/>
  <c r="V363" i="3"/>
  <c r="U363" i="3"/>
  <c r="T363" i="3"/>
  <c r="AE362" i="3"/>
  <c r="AD362" i="3"/>
  <c r="AC362" i="3"/>
  <c r="AB362" i="3"/>
  <c r="AA362" i="3"/>
  <c r="Z362" i="3"/>
  <c r="Y362" i="3"/>
  <c r="X362" i="3"/>
  <c r="W362" i="3"/>
  <c r="V362" i="3"/>
  <c r="U362" i="3"/>
  <c r="T362" i="3"/>
  <c r="AE361" i="3"/>
  <c r="AD361" i="3"/>
  <c r="AC361" i="3"/>
  <c r="AB361" i="3"/>
  <c r="AA361" i="3"/>
  <c r="Z361" i="3"/>
  <c r="Y361" i="3"/>
  <c r="X361" i="3"/>
  <c r="W361" i="3"/>
  <c r="V361" i="3"/>
  <c r="U361" i="3"/>
  <c r="T361" i="3"/>
  <c r="AE360" i="3"/>
  <c r="AR358" i="3" s="1"/>
  <c r="AD360" i="3"/>
  <c r="AC360" i="3"/>
  <c r="AP358" i="3" s="1"/>
  <c r="AB360" i="3"/>
  <c r="AO358" i="3" s="1"/>
  <c r="AA360" i="3"/>
  <c r="Z360" i="3"/>
  <c r="AM358" i="3" s="1"/>
  <c r="Y360" i="3"/>
  <c r="X360" i="3"/>
  <c r="W360" i="3"/>
  <c r="AJ358" i="3" s="1"/>
  <c r="V360" i="3"/>
  <c r="U360" i="3"/>
  <c r="AH358" i="3" s="1"/>
  <c r="T360" i="3"/>
  <c r="AG358" i="3" s="1"/>
  <c r="AE359" i="3"/>
  <c r="AD359" i="3"/>
  <c r="AC359" i="3"/>
  <c r="AB359" i="3"/>
  <c r="AA359" i="3"/>
  <c r="Z359" i="3"/>
  <c r="Y359" i="3"/>
  <c r="X359" i="3"/>
  <c r="W359" i="3"/>
  <c r="V359" i="3"/>
  <c r="U359" i="3"/>
  <c r="T359" i="3"/>
  <c r="AE358" i="3"/>
  <c r="AD358" i="3"/>
  <c r="AC358" i="3"/>
  <c r="AB358" i="3"/>
  <c r="AA358" i="3"/>
  <c r="Z358" i="3"/>
  <c r="Y358" i="3"/>
  <c r="X358" i="3"/>
  <c r="W358" i="3"/>
  <c r="V358" i="3"/>
  <c r="U358" i="3"/>
  <c r="T358" i="3"/>
  <c r="AE357" i="3"/>
  <c r="N258" i="10" s="1"/>
  <c r="AD357" i="3"/>
  <c r="N390" i="10" s="1"/>
  <c r="AC357" i="3"/>
  <c r="N357" i="10" s="1"/>
  <c r="AB357" i="3"/>
  <c r="N324" i="10" s="1"/>
  <c r="AA357" i="3"/>
  <c r="N291" i="10" s="1"/>
  <c r="Z357" i="3"/>
  <c r="N29" i="10" s="1"/>
  <c r="Y357" i="3"/>
  <c r="N225" i="10" s="1"/>
  <c r="X357" i="3"/>
  <c r="N192" i="10" s="1"/>
  <c r="W357" i="3"/>
  <c r="N159" i="10" s="1"/>
  <c r="V357" i="3"/>
  <c r="N126" i="10" s="1"/>
  <c r="U357" i="3"/>
  <c r="N93" i="10" s="1"/>
  <c r="T357" i="3"/>
  <c r="N61" i="10" s="1"/>
  <c r="AE356" i="3"/>
  <c r="N258" i="4" s="1"/>
  <c r="AD356" i="3"/>
  <c r="N390" i="4" s="1"/>
  <c r="AC356" i="3"/>
  <c r="N357" i="4" s="1"/>
  <c r="AB356" i="3"/>
  <c r="N324" i="4" s="1"/>
  <c r="AA356" i="3"/>
  <c r="N291" i="4" s="1"/>
  <c r="Z356" i="3"/>
  <c r="N29" i="4" s="1"/>
  <c r="Y356" i="3"/>
  <c r="N225" i="4" s="1"/>
  <c r="X356" i="3"/>
  <c r="N192" i="4" s="1"/>
  <c r="W356" i="3"/>
  <c r="N159" i="4" s="1"/>
  <c r="V356" i="3"/>
  <c r="N126" i="4" s="1"/>
  <c r="U356" i="3"/>
  <c r="N93" i="4" s="1"/>
  <c r="T356" i="3"/>
  <c r="N61" i="4" s="1"/>
  <c r="AE355" i="3"/>
  <c r="L258" i="10" s="1"/>
  <c r="AD355" i="3"/>
  <c r="L390" i="10" s="1"/>
  <c r="AC355" i="3"/>
  <c r="L357" i="10" s="1"/>
  <c r="AB355" i="3"/>
  <c r="L324" i="10" s="1"/>
  <c r="AA355" i="3"/>
  <c r="L291" i="10" s="1"/>
  <c r="Z355" i="3"/>
  <c r="L29" i="10" s="1"/>
  <c r="Y355" i="3"/>
  <c r="L225" i="10" s="1"/>
  <c r="X355" i="3"/>
  <c r="L192" i="10" s="1"/>
  <c r="W355" i="3"/>
  <c r="L159" i="10" s="1"/>
  <c r="V355" i="3"/>
  <c r="U355" i="3"/>
  <c r="L93" i="10" s="1"/>
  <c r="T355" i="3"/>
  <c r="L61" i="10" s="1"/>
  <c r="AE354" i="3"/>
  <c r="L258" i="4" s="1"/>
  <c r="AD354" i="3"/>
  <c r="L390" i="4" s="1"/>
  <c r="AC354" i="3"/>
  <c r="L357" i="4" s="1"/>
  <c r="AB354" i="3"/>
  <c r="L324" i="4" s="1"/>
  <c r="AA354" i="3"/>
  <c r="L291" i="4" s="1"/>
  <c r="Z354" i="3"/>
  <c r="L29" i="4" s="1"/>
  <c r="Y354" i="3"/>
  <c r="L225" i="4" s="1"/>
  <c r="X354" i="3"/>
  <c r="L192" i="4" s="1"/>
  <c r="W354" i="3"/>
  <c r="L159" i="4" s="1"/>
  <c r="V354" i="3"/>
  <c r="L126" i="4" s="1"/>
  <c r="U354" i="3"/>
  <c r="L93" i="4" s="1"/>
  <c r="T354" i="3"/>
  <c r="L61" i="4" s="1"/>
  <c r="AE353" i="3"/>
  <c r="K258" i="10" s="1"/>
  <c r="AD353" i="3"/>
  <c r="K390" i="10" s="1"/>
  <c r="AC353" i="3"/>
  <c r="K357" i="10" s="1"/>
  <c r="AB353" i="3"/>
  <c r="K324" i="10" s="1"/>
  <c r="AA353" i="3"/>
  <c r="K291" i="10" s="1"/>
  <c r="Z353" i="3"/>
  <c r="K29" i="10" s="1"/>
  <c r="Y353" i="3"/>
  <c r="K225" i="10" s="1"/>
  <c r="X353" i="3"/>
  <c r="K192" i="10" s="1"/>
  <c r="W353" i="3"/>
  <c r="K159" i="10" s="1"/>
  <c r="V353" i="3"/>
  <c r="K126" i="10" s="1"/>
  <c r="U353" i="3"/>
  <c r="K93" i="10" s="1"/>
  <c r="T353" i="3"/>
  <c r="K61" i="10" s="1"/>
  <c r="AE352" i="3"/>
  <c r="K258" i="4" s="1"/>
  <c r="AD352" i="3"/>
  <c r="K390" i="4" s="1"/>
  <c r="AC352" i="3"/>
  <c r="K357" i="4" s="1"/>
  <c r="AB352" i="3"/>
  <c r="K324" i="4" s="1"/>
  <c r="AA352" i="3"/>
  <c r="K291" i="4" s="1"/>
  <c r="Z352" i="3"/>
  <c r="K29" i="4" s="1"/>
  <c r="Y352" i="3"/>
  <c r="K225" i="4" s="1"/>
  <c r="X352" i="3"/>
  <c r="K192" i="4" s="1"/>
  <c r="W352" i="3"/>
  <c r="K159" i="4" s="1"/>
  <c r="V352" i="3"/>
  <c r="K126" i="4" s="1"/>
  <c r="U352" i="3"/>
  <c r="K93" i="4" s="1"/>
  <c r="T352" i="3"/>
  <c r="K61" i="4" s="1"/>
  <c r="AE351" i="3"/>
  <c r="J258" i="10" s="1"/>
  <c r="AD351" i="3"/>
  <c r="J390" i="10" s="1"/>
  <c r="AC351" i="3"/>
  <c r="J357" i="10" s="1"/>
  <c r="AB351" i="3"/>
  <c r="J324" i="10" s="1"/>
  <c r="AA351" i="3"/>
  <c r="J291" i="10" s="1"/>
  <c r="Z351" i="3"/>
  <c r="J29" i="10" s="1"/>
  <c r="Y351" i="3"/>
  <c r="J225" i="10" s="1"/>
  <c r="X351" i="3"/>
  <c r="J192" i="10" s="1"/>
  <c r="W351" i="3"/>
  <c r="J159" i="10" s="1"/>
  <c r="V351" i="3"/>
  <c r="J126" i="10" s="1"/>
  <c r="U351" i="3"/>
  <c r="J93" i="10" s="1"/>
  <c r="T351" i="3"/>
  <c r="J61" i="10" s="1"/>
  <c r="AE350" i="3"/>
  <c r="J258" i="4" s="1"/>
  <c r="AD350" i="3"/>
  <c r="AC350" i="3"/>
  <c r="J357" i="4" s="1"/>
  <c r="M357" i="4" s="1"/>
  <c r="AB350" i="3"/>
  <c r="J324" i="4" s="1"/>
  <c r="AA350" i="3"/>
  <c r="J291" i="4" s="1"/>
  <c r="Z350" i="3"/>
  <c r="J29" i="4" s="1"/>
  <c r="Y350" i="3"/>
  <c r="J225" i="4" s="1"/>
  <c r="X350" i="3"/>
  <c r="J192" i="4" s="1"/>
  <c r="W350" i="3"/>
  <c r="J159" i="4" s="1"/>
  <c r="V350" i="3"/>
  <c r="U350" i="3"/>
  <c r="J93" i="4" s="1"/>
  <c r="T350" i="3"/>
  <c r="J61" i="4" s="1"/>
  <c r="AE349" i="3"/>
  <c r="H258" i="10" s="1"/>
  <c r="AD349" i="3"/>
  <c r="H390" i="10" s="1"/>
  <c r="AC349" i="3"/>
  <c r="H357" i="10" s="1"/>
  <c r="AB349" i="3"/>
  <c r="H324" i="10" s="1"/>
  <c r="AA349" i="3"/>
  <c r="H291" i="10" s="1"/>
  <c r="Z349" i="3"/>
  <c r="H29" i="10" s="1"/>
  <c r="Y349" i="3"/>
  <c r="H225" i="10" s="1"/>
  <c r="X349" i="3"/>
  <c r="H192" i="10" s="1"/>
  <c r="W349" i="3"/>
  <c r="H159" i="10" s="1"/>
  <c r="V349" i="3"/>
  <c r="H126" i="10" s="1"/>
  <c r="U349" i="3"/>
  <c r="H93" i="10" s="1"/>
  <c r="T349" i="3"/>
  <c r="H61" i="10" s="1"/>
  <c r="AE348" i="3"/>
  <c r="H258" i="4" s="1"/>
  <c r="AD348" i="3"/>
  <c r="H390" i="4" s="1"/>
  <c r="AC348" i="3"/>
  <c r="H357" i="4" s="1"/>
  <c r="AB348" i="3"/>
  <c r="H324" i="4" s="1"/>
  <c r="AA348" i="3"/>
  <c r="H291" i="4" s="1"/>
  <c r="Z348" i="3"/>
  <c r="H29" i="4" s="1"/>
  <c r="Y348" i="3"/>
  <c r="H225" i="4" s="1"/>
  <c r="X348" i="3"/>
  <c r="H192" i="4" s="1"/>
  <c r="W348" i="3"/>
  <c r="H159" i="4" s="1"/>
  <c r="V348" i="3"/>
  <c r="H126" i="4" s="1"/>
  <c r="U348" i="3"/>
  <c r="H93" i="4" s="1"/>
  <c r="T348" i="3"/>
  <c r="H61" i="4" s="1"/>
  <c r="AE347" i="3"/>
  <c r="G258" i="10" s="1"/>
  <c r="AD347" i="3"/>
  <c r="G390" i="10" s="1"/>
  <c r="AC347" i="3"/>
  <c r="G357" i="10" s="1"/>
  <c r="AB347" i="3"/>
  <c r="G324" i="10" s="1"/>
  <c r="AA347" i="3"/>
  <c r="G291" i="10" s="1"/>
  <c r="Z347" i="3"/>
  <c r="G29" i="10" s="1"/>
  <c r="Y347" i="3"/>
  <c r="G225" i="10" s="1"/>
  <c r="X347" i="3"/>
  <c r="G192" i="10" s="1"/>
  <c r="W347" i="3"/>
  <c r="G159" i="10" s="1"/>
  <c r="V347" i="3"/>
  <c r="G126" i="10" s="1"/>
  <c r="U347" i="3"/>
  <c r="G93" i="10" s="1"/>
  <c r="T347" i="3"/>
  <c r="G61" i="10" s="1"/>
  <c r="AE346" i="3"/>
  <c r="G258" i="4" s="1"/>
  <c r="AD346" i="3"/>
  <c r="AC346" i="3"/>
  <c r="G357" i="4" s="1"/>
  <c r="AB346" i="3"/>
  <c r="G324" i="4" s="1"/>
  <c r="AA346" i="3"/>
  <c r="G291" i="4" s="1"/>
  <c r="Z346" i="3"/>
  <c r="G29" i="4" s="1"/>
  <c r="Y346" i="3"/>
  <c r="G225" i="4" s="1"/>
  <c r="X346" i="3"/>
  <c r="G192" i="4" s="1"/>
  <c r="W346" i="3"/>
  <c r="G159" i="4" s="1"/>
  <c r="V346" i="3"/>
  <c r="U346" i="3"/>
  <c r="G93" i="4" s="1"/>
  <c r="T346" i="3"/>
  <c r="G61" i="4" s="1"/>
  <c r="AE345" i="3"/>
  <c r="F258" i="10" s="1"/>
  <c r="AD345" i="3"/>
  <c r="F390" i="10" s="1"/>
  <c r="AC345" i="3"/>
  <c r="F357" i="10" s="1"/>
  <c r="AB345" i="3"/>
  <c r="F324" i="10" s="1"/>
  <c r="AA345" i="3"/>
  <c r="F291" i="10" s="1"/>
  <c r="Z345" i="3"/>
  <c r="F29" i="10" s="1"/>
  <c r="Y345" i="3"/>
  <c r="F225" i="10" s="1"/>
  <c r="X345" i="3"/>
  <c r="F192" i="10" s="1"/>
  <c r="W345" i="3"/>
  <c r="F159" i="10" s="1"/>
  <c r="V345" i="3"/>
  <c r="F126" i="10" s="1"/>
  <c r="U345" i="3"/>
  <c r="F93" i="10" s="1"/>
  <c r="T345" i="3"/>
  <c r="F61" i="10" s="1"/>
  <c r="AE344" i="3"/>
  <c r="F258" i="4" s="1"/>
  <c r="AD344" i="3"/>
  <c r="F390" i="4" s="1"/>
  <c r="AC344" i="3"/>
  <c r="F357" i="4" s="1"/>
  <c r="AB344" i="3"/>
  <c r="F324" i="4" s="1"/>
  <c r="AA344" i="3"/>
  <c r="F291" i="4" s="1"/>
  <c r="Z344" i="3"/>
  <c r="F29" i="4" s="1"/>
  <c r="Y344" i="3"/>
  <c r="F225" i="4" s="1"/>
  <c r="X344" i="3"/>
  <c r="F192" i="4" s="1"/>
  <c r="W344" i="3"/>
  <c r="F159" i="4" s="1"/>
  <c r="V344" i="3"/>
  <c r="F126" i="4" s="1"/>
  <c r="U344" i="3"/>
  <c r="F93" i="4" s="1"/>
  <c r="T344" i="3"/>
  <c r="F61" i="4" s="1"/>
  <c r="AE343" i="3"/>
  <c r="D258" i="10" s="1"/>
  <c r="AD343" i="3"/>
  <c r="D390" i="10" s="1"/>
  <c r="AC343" i="3"/>
  <c r="D357" i="10" s="1"/>
  <c r="AB343" i="3"/>
  <c r="D324" i="10" s="1"/>
  <c r="AA343" i="3"/>
  <c r="D291" i="10" s="1"/>
  <c r="Z343" i="3"/>
  <c r="D29" i="10" s="1"/>
  <c r="Y343" i="3"/>
  <c r="D225" i="10" s="1"/>
  <c r="X343" i="3"/>
  <c r="D192" i="10" s="1"/>
  <c r="W343" i="3"/>
  <c r="D159" i="10" s="1"/>
  <c r="V343" i="3"/>
  <c r="D126" i="10" s="1"/>
  <c r="U343" i="3"/>
  <c r="D93" i="10" s="1"/>
  <c r="T343" i="3"/>
  <c r="D61" i="10" s="1"/>
  <c r="AE342" i="3"/>
  <c r="D258" i="4" s="1"/>
  <c r="AD342" i="3"/>
  <c r="D390" i="4" s="1"/>
  <c r="AC342" i="3"/>
  <c r="D357" i="4" s="1"/>
  <c r="AB342" i="3"/>
  <c r="D324" i="4" s="1"/>
  <c r="AA342" i="3"/>
  <c r="D291" i="4" s="1"/>
  <c r="Z342" i="3"/>
  <c r="Y342" i="3"/>
  <c r="D225" i="4" s="1"/>
  <c r="X342" i="3"/>
  <c r="D192" i="4" s="1"/>
  <c r="W342" i="3"/>
  <c r="D159" i="4" s="1"/>
  <c r="V342" i="3"/>
  <c r="U342" i="3"/>
  <c r="D93" i="4" s="1"/>
  <c r="T342" i="3"/>
  <c r="D61" i="4" s="1"/>
  <c r="AE341" i="3"/>
  <c r="C258" i="10" s="1"/>
  <c r="AD341" i="3"/>
  <c r="C390" i="10" s="1"/>
  <c r="AC341" i="3"/>
  <c r="C357" i="10" s="1"/>
  <c r="AB341" i="3"/>
  <c r="C324" i="10" s="1"/>
  <c r="AA341" i="3"/>
  <c r="C291" i="10" s="1"/>
  <c r="Z341" i="3"/>
  <c r="C29" i="10" s="1"/>
  <c r="Y341" i="3"/>
  <c r="C225" i="10" s="1"/>
  <c r="X341" i="3"/>
  <c r="C192" i="10" s="1"/>
  <c r="W341" i="3"/>
  <c r="C159" i="10" s="1"/>
  <c r="V341" i="3"/>
  <c r="C126" i="10" s="1"/>
  <c r="U341" i="3"/>
  <c r="C93" i="10" s="1"/>
  <c r="T341" i="3"/>
  <c r="C61" i="10" s="1"/>
  <c r="AE340" i="3"/>
  <c r="C258" i="4" s="1"/>
  <c r="AD340" i="3"/>
  <c r="C390" i="4" s="1"/>
  <c r="AC340" i="3"/>
  <c r="C357" i="4" s="1"/>
  <c r="AB340" i="3"/>
  <c r="C324" i="4" s="1"/>
  <c r="AA340" i="3"/>
  <c r="C291" i="4" s="1"/>
  <c r="Z340" i="3"/>
  <c r="C29" i="4" s="1"/>
  <c r="Y340" i="3"/>
  <c r="C225" i="4" s="1"/>
  <c r="X340" i="3"/>
  <c r="C192" i="4" s="1"/>
  <c r="W340" i="3"/>
  <c r="C159" i="4" s="1"/>
  <c r="V340" i="3"/>
  <c r="C126" i="4" s="1"/>
  <c r="U340" i="3"/>
  <c r="C93" i="4" s="1"/>
  <c r="T340" i="3"/>
  <c r="C61" i="4" s="1"/>
  <c r="AE339" i="3"/>
  <c r="B258" i="10" s="1"/>
  <c r="AD339" i="3"/>
  <c r="AC339" i="3"/>
  <c r="B357" i="10" s="1"/>
  <c r="AB339" i="3"/>
  <c r="AA339" i="3"/>
  <c r="Z339" i="3"/>
  <c r="B29" i="10" s="1"/>
  <c r="Y339" i="3"/>
  <c r="B225" i="10" s="1"/>
  <c r="X339" i="3"/>
  <c r="B192" i="10" s="1"/>
  <c r="W339" i="3"/>
  <c r="B159" i="10" s="1"/>
  <c r="V339" i="3"/>
  <c r="B126" i="10" s="1"/>
  <c r="U339" i="3"/>
  <c r="B93" i="10" s="1"/>
  <c r="T339" i="3"/>
  <c r="B61" i="10" s="1"/>
  <c r="AE338" i="3"/>
  <c r="B258" i="4" s="1"/>
  <c r="AD338" i="3"/>
  <c r="B390" i="4" s="1"/>
  <c r="AC338" i="3"/>
  <c r="B357" i="4" s="1"/>
  <c r="AB338" i="3"/>
  <c r="AA338" i="3"/>
  <c r="B291" i="4" s="1"/>
  <c r="Z338" i="3"/>
  <c r="B29" i="4" s="1"/>
  <c r="Y338" i="3"/>
  <c r="B225" i="4" s="1"/>
  <c r="X338" i="3"/>
  <c r="W338" i="3"/>
  <c r="V338" i="3"/>
  <c r="AI336" i="3" s="1"/>
  <c r="U338" i="3"/>
  <c r="B93" i="4" s="1"/>
  <c r="T338" i="3"/>
  <c r="B61" i="4" s="1"/>
  <c r="AE337" i="3"/>
  <c r="AD337" i="3"/>
  <c r="AC337" i="3"/>
  <c r="AB337" i="3"/>
  <c r="AA337" i="3"/>
  <c r="Z337" i="3"/>
  <c r="Y337" i="3"/>
  <c r="X337" i="3"/>
  <c r="W337" i="3"/>
  <c r="V337" i="3"/>
  <c r="U337" i="3"/>
  <c r="T337" i="3"/>
  <c r="AE336" i="3"/>
  <c r="AD336" i="3"/>
  <c r="AC336" i="3"/>
  <c r="AB336" i="3"/>
  <c r="AA336" i="3"/>
  <c r="Z336" i="3"/>
  <c r="Y336" i="3"/>
  <c r="X336" i="3"/>
  <c r="W336" i="3"/>
  <c r="V336" i="3"/>
  <c r="U336" i="3"/>
  <c r="T336" i="3"/>
  <c r="AE335" i="3"/>
  <c r="N257" i="10" s="1"/>
  <c r="AD335" i="3"/>
  <c r="N389" i="10" s="1"/>
  <c r="AC335" i="3"/>
  <c r="N356" i="10" s="1"/>
  <c r="AB335" i="3"/>
  <c r="N323" i="10" s="1"/>
  <c r="AA335" i="3"/>
  <c r="N290" i="10" s="1"/>
  <c r="Z335" i="3"/>
  <c r="N28" i="10" s="1"/>
  <c r="Y335" i="3"/>
  <c r="X335" i="3"/>
  <c r="N191" i="10" s="1"/>
  <c r="W335" i="3"/>
  <c r="N158" i="10" s="1"/>
  <c r="V335" i="3"/>
  <c r="N125" i="10" s="1"/>
  <c r="U335" i="3"/>
  <c r="N92" i="10" s="1"/>
  <c r="T335" i="3"/>
  <c r="N60" i="10" s="1"/>
  <c r="AE334" i="3"/>
  <c r="N257" i="4" s="1"/>
  <c r="AD334" i="3"/>
  <c r="N389" i="4" s="1"/>
  <c r="AC334" i="3"/>
  <c r="N356" i="4" s="1"/>
  <c r="AB334" i="3"/>
  <c r="N323" i="4" s="1"/>
  <c r="AA334" i="3"/>
  <c r="N290" i="4" s="1"/>
  <c r="Z334" i="3"/>
  <c r="N28" i="4" s="1"/>
  <c r="Y334" i="3"/>
  <c r="N224" i="4" s="1"/>
  <c r="X334" i="3"/>
  <c r="N191" i="4" s="1"/>
  <c r="W334" i="3"/>
  <c r="N158" i="4" s="1"/>
  <c r="V334" i="3"/>
  <c r="N125" i="4" s="1"/>
  <c r="U334" i="3"/>
  <c r="N92" i="4" s="1"/>
  <c r="T334" i="3"/>
  <c r="N60" i="4" s="1"/>
  <c r="AE333" i="3"/>
  <c r="L257" i="10" s="1"/>
  <c r="AD333" i="3"/>
  <c r="L389" i="10" s="1"/>
  <c r="AC333" i="3"/>
  <c r="L356" i="10" s="1"/>
  <c r="AB333" i="3"/>
  <c r="L323" i="10" s="1"/>
  <c r="AA333" i="3"/>
  <c r="L290" i="10" s="1"/>
  <c r="Z333" i="3"/>
  <c r="L28" i="10" s="1"/>
  <c r="Y333" i="3"/>
  <c r="L224" i="10" s="1"/>
  <c r="X333" i="3"/>
  <c r="L191" i="10" s="1"/>
  <c r="W333" i="3"/>
  <c r="L158" i="10" s="1"/>
  <c r="V333" i="3"/>
  <c r="L126" i="10" s="1"/>
  <c r="U333" i="3"/>
  <c r="L92" i="10" s="1"/>
  <c r="T333" i="3"/>
  <c r="L60" i="10" s="1"/>
  <c r="AE332" i="3"/>
  <c r="L257" i="4" s="1"/>
  <c r="AD332" i="3"/>
  <c r="L389" i="4" s="1"/>
  <c r="AC332" i="3"/>
  <c r="L356" i="4" s="1"/>
  <c r="AB332" i="3"/>
  <c r="L323" i="4" s="1"/>
  <c r="AA332" i="3"/>
  <c r="L290" i="4" s="1"/>
  <c r="Z332" i="3"/>
  <c r="L28" i="4" s="1"/>
  <c r="Y332" i="3"/>
  <c r="L224" i="4" s="1"/>
  <c r="X332" i="3"/>
  <c r="L191" i="4" s="1"/>
  <c r="W332" i="3"/>
  <c r="L158" i="4" s="1"/>
  <c r="V332" i="3"/>
  <c r="L125" i="4" s="1"/>
  <c r="U332" i="3"/>
  <c r="L92" i="4" s="1"/>
  <c r="T332" i="3"/>
  <c r="L60" i="4" s="1"/>
  <c r="AE331" i="3"/>
  <c r="K257" i="10" s="1"/>
  <c r="AD331" i="3"/>
  <c r="K389" i="10" s="1"/>
  <c r="AC331" i="3"/>
  <c r="K356" i="10" s="1"/>
  <c r="AB331" i="3"/>
  <c r="K323" i="10" s="1"/>
  <c r="AA331" i="3"/>
  <c r="K290" i="10" s="1"/>
  <c r="Z331" i="3"/>
  <c r="K28" i="10" s="1"/>
  <c r="Y331" i="3"/>
  <c r="K224" i="10" s="1"/>
  <c r="X331" i="3"/>
  <c r="K191" i="10" s="1"/>
  <c r="W331" i="3"/>
  <c r="K158" i="10" s="1"/>
  <c r="V331" i="3"/>
  <c r="K125" i="10" s="1"/>
  <c r="U331" i="3"/>
  <c r="K92" i="10" s="1"/>
  <c r="T331" i="3"/>
  <c r="K60" i="10" s="1"/>
  <c r="AE330" i="3"/>
  <c r="K257" i="4" s="1"/>
  <c r="AD330" i="3"/>
  <c r="K389" i="4" s="1"/>
  <c r="AC330" i="3"/>
  <c r="K356" i="4" s="1"/>
  <c r="AB330" i="3"/>
  <c r="K323" i="4" s="1"/>
  <c r="AA330" i="3"/>
  <c r="K290" i="4" s="1"/>
  <c r="Z330" i="3"/>
  <c r="K28" i="4" s="1"/>
  <c r="Y330" i="3"/>
  <c r="K224" i="4" s="1"/>
  <c r="X330" i="3"/>
  <c r="K191" i="4" s="1"/>
  <c r="W330" i="3"/>
  <c r="K158" i="4" s="1"/>
  <c r="V330" i="3"/>
  <c r="K125" i="4" s="1"/>
  <c r="U330" i="3"/>
  <c r="K92" i="4" s="1"/>
  <c r="T330" i="3"/>
  <c r="K60" i="4" s="1"/>
  <c r="AE329" i="3"/>
  <c r="J257" i="10" s="1"/>
  <c r="AD329" i="3"/>
  <c r="J389" i="10" s="1"/>
  <c r="AC329" i="3"/>
  <c r="J356" i="10" s="1"/>
  <c r="AB329" i="3"/>
  <c r="J323" i="10" s="1"/>
  <c r="AA329" i="3"/>
  <c r="J290" i="10" s="1"/>
  <c r="Z329" i="3"/>
  <c r="J28" i="10" s="1"/>
  <c r="Y329" i="3"/>
  <c r="J224" i="10" s="1"/>
  <c r="X329" i="3"/>
  <c r="J191" i="10" s="1"/>
  <c r="W329" i="3"/>
  <c r="J158" i="10" s="1"/>
  <c r="V329" i="3"/>
  <c r="J125" i="10" s="1"/>
  <c r="U329" i="3"/>
  <c r="J92" i="10" s="1"/>
  <c r="T329" i="3"/>
  <c r="J60" i="10" s="1"/>
  <c r="AE328" i="3"/>
  <c r="J257" i="4" s="1"/>
  <c r="AD328" i="3"/>
  <c r="J389" i="4" s="1"/>
  <c r="AC328" i="3"/>
  <c r="J356" i="4" s="1"/>
  <c r="AB328" i="3"/>
  <c r="J323" i="4" s="1"/>
  <c r="AA328" i="3"/>
  <c r="J290" i="4" s="1"/>
  <c r="Z328" i="3"/>
  <c r="J28" i="4" s="1"/>
  <c r="Y328" i="3"/>
  <c r="J224" i="4" s="1"/>
  <c r="X328" i="3"/>
  <c r="J191" i="4" s="1"/>
  <c r="W328" i="3"/>
  <c r="J158" i="4" s="1"/>
  <c r="V328" i="3"/>
  <c r="J125" i="4" s="1"/>
  <c r="U328" i="3"/>
  <c r="J92" i="4" s="1"/>
  <c r="T328" i="3"/>
  <c r="J60" i="4" s="1"/>
  <c r="AE327" i="3"/>
  <c r="H257" i="10" s="1"/>
  <c r="AD327" i="3"/>
  <c r="H389" i="10" s="1"/>
  <c r="AC327" i="3"/>
  <c r="AB327" i="3"/>
  <c r="H323" i="10" s="1"/>
  <c r="AA327" i="3"/>
  <c r="H290" i="10" s="1"/>
  <c r="Z327" i="3"/>
  <c r="H28" i="10" s="1"/>
  <c r="Y327" i="3"/>
  <c r="H224" i="10" s="1"/>
  <c r="X327" i="3"/>
  <c r="H191" i="10" s="1"/>
  <c r="W327" i="3"/>
  <c r="H158" i="10" s="1"/>
  <c r="V327" i="3"/>
  <c r="H125" i="10" s="1"/>
  <c r="U327" i="3"/>
  <c r="H92" i="10" s="1"/>
  <c r="T327" i="3"/>
  <c r="H60" i="10" s="1"/>
  <c r="AE326" i="3"/>
  <c r="H257" i="4" s="1"/>
  <c r="AD326" i="3"/>
  <c r="H389" i="4" s="1"/>
  <c r="AC326" i="3"/>
  <c r="H356" i="4" s="1"/>
  <c r="AB326" i="3"/>
  <c r="H323" i="4" s="1"/>
  <c r="AA326" i="3"/>
  <c r="H290" i="4" s="1"/>
  <c r="Z326" i="3"/>
  <c r="H28" i="4" s="1"/>
  <c r="Y326" i="3"/>
  <c r="H224" i="4" s="1"/>
  <c r="X326" i="3"/>
  <c r="H191" i="4" s="1"/>
  <c r="W326" i="3"/>
  <c r="H158" i="4" s="1"/>
  <c r="V326" i="3"/>
  <c r="H125" i="4" s="1"/>
  <c r="U326" i="3"/>
  <c r="H92" i="4" s="1"/>
  <c r="T326" i="3"/>
  <c r="H60" i="4" s="1"/>
  <c r="AE325" i="3"/>
  <c r="G257" i="10" s="1"/>
  <c r="AD325" i="3"/>
  <c r="G389" i="10" s="1"/>
  <c r="AC325" i="3"/>
  <c r="G356" i="10" s="1"/>
  <c r="AB325" i="3"/>
  <c r="G323" i="10" s="1"/>
  <c r="AA325" i="3"/>
  <c r="G290" i="10" s="1"/>
  <c r="Z325" i="3"/>
  <c r="G28" i="10" s="1"/>
  <c r="Y325" i="3"/>
  <c r="G224" i="10" s="1"/>
  <c r="X325" i="3"/>
  <c r="G191" i="10" s="1"/>
  <c r="W325" i="3"/>
  <c r="G158" i="10" s="1"/>
  <c r="V325" i="3"/>
  <c r="G125" i="10" s="1"/>
  <c r="U325" i="3"/>
  <c r="G92" i="10" s="1"/>
  <c r="T325" i="3"/>
  <c r="G60" i="10" s="1"/>
  <c r="AE324" i="3"/>
  <c r="G257" i="4" s="1"/>
  <c r="AD324" i="3"/>
  <c r="G389" i="4" s="1"/>
  <c r="AC324" i="3"/>
  <c r="G356" i="4" s="1"/>
  <c r="AB324" i="3"/>
  <c r="G323" i="4" s="1"/>
  <c r="AA324" i="3"/>
  <c r="G290" i="4" s="1"/>
  <c r="Z324" i="3"/>
  <c r="G28" i="4" s="1"/>
  <c r="Y324" i="3"/>
  <c r="G224" i="4" s="1"/>
  <c r="X324" i="3"/>
  <c r="G191" i="4" s="1"/>
  <c r="W324" i="3"/>
  <c r="G158" i="4" s="1"/>
  <c r="V324" i="3"/>
  <c r="G125" i="4" s="1"/>
  <c r="U324" i="3"/>
  <c r="G92" i="4" s="1"/>
  <c r="T324" i="3"/>
  <c r="G60" i="4" s="1"/>
  <c r="AE323" i="3"/>
  <c r="F257" i="10" s="1"/>
  <c r="AD323" i="3"/>
  <c r="F389" i="10" s="1"/>
  <c r="AC323" i="3"/>
  <c r="F356" i="10" s="1"/>
  <c r="AB323" i="3"/>
  <c r="F323" i="10" s="1"/>
  <c r="AA323" i="3"/>
  <c r="F290" i="10" s="1"/>
  <c r="Z323" i="3"/>
  <c r="F28" i="10" s="1"/>
  <c r="Y323" i="3"/>
  <c r="X323" i="3"/>
  <c r="F191" i="10" s="1"/>
  <c r="W323" i="3"/>
  <c r="F158" i="10" s="1"/>
  <c r="V323" i="3"/>
  <c r="F125" i="10" s="1"/>
  <c r="U323" i="3"/>
  <c r="F92" i="10" s="1"/>
  <c r="T323" i="3"/>
  <c r="F60" i="10" s="1"/>
  <c r="AE322" i="3"/>
  <c r="F257" i="4" s="1"/>
  <c r="AD322" i="3"/>
  <c r="F389" i="4" s="1"/>
  <c r="AC322" i="3"/>
  <c r="F356" i="4" s="1"/>
  <c r="AB322" i="3"/>
  <c r="F323" i="4" s="1"/>
  <c r="AA322" i="3"/>
  <c r="F290" i="4" s="1"/>
  <c r="Z322" i="3"/>
  <c r="F28" i="4" s="1"/>
  <c r="Y322" i="3"/>
  <c r="F224" i="4" s="1"/>
  <c r="X322" i="3"/>
  <c r="F191" i="4" s="1"/>
  <c r="W322" i="3"/>
  <c r="F158" i="4" s="1"/>
  <c r="V322" i="3"/>
  <c r="F125" i="4" s="1"/>
  <c r="U322" i="3"/>
  <c r="F92" i="4" s="1"/>
  <c r="T322" i="3"/>
  <c r="F60" i="4" s="1"/>
  <c r="AE321" i="3"/>
  <c r="D257" i="10" s="1"/>
  <c r="AD321" i="3"/>
  <c r="D389" i="10" s="1"/>
  <c r="AC321" i="3"/>
  <c r="D356" i="10" s="1"/>
  <c r="AB321" i="3"/>
  <c r="D323" i="10" s="1"/>
  <c r="AA321" i="3"/>
  <c r="D290" i="10" s="1"/>
  <c r="Z321" i="3"/>
  <c r="D28" i="10" s="1"/>
  <c r="Y321" i="3"/>
  <c r="D224" i="10" s="1"/>
  <c r="X321" i="3"/>
  <c r="D191" i="10" s="1"/>
  <c r="W321" i="3"/>
  <c r="D158" i="10" s="1"/>
  <c r="V321" i="3"/>
  <c r="D125" i="10" s="1"/>
  <c r="U321" i="3"/>
  <c r="D92" i="10" s="1"/>
  <c r="T321" i="3"/>
  <c r="D60" i="10" s="1"/>
  <c r="AE320" i="3"/>
  <c r="D257" i="4" s="1"/>
  <c r="AD320" i="3"/>
  <c r="D389" i="4" s="1"/>
  <c r="AC320" i="3"/>
  <c r="D356" i="4" s="1"/>
  <c r="AB320" i="3"/>
  <c r="D323" i="4" s="1"/>
  <c r="AA320" i="3"/>
  <c r="D290" i="4" s="1"/>
  <c r="Z320" i="3"/>
  <c r="D28" i="4" s="1"/>
  <c r="Y320" i="3"/>
  <c r="D224" i="4" s="1"/>
  <c r="X320" i="3"/>
  <c r="D191" i="4" s="1"/>
  <c r="W320" i="3"/>
  <c r="D158" i="4" s="1"/>
  <c r="V320" i="3"/>
  <c r="D125" i="4" s="1"/>
  <c r="U320" i="3"/>
  <c r="D92" i="4" s="1"/>
  <c r="T320" i="3"/>
  <c r="D60" i="4" s="1"/>
  <c r="AE319" i="3"/>
  <c r="C257" i="10" s="1"/>
  <c r="AD319" i="3"/>
  <c r="C389" i="10" s="1"/>
  <c r="AC319" i="3"/>
  <c r="C356" i="10" s="1"/>
  <c r="AB319" i="3"/>
  <c r="C323" i="10" s="1"/>
  <c r="AA319" i="3"/>
  <c r="C290" i="10" s="1"/>
  <c r="Z319" i="3"/>
  <c r="C28" i="10" s="1"/>
  <c r="Y319" i="3"/>
  <c r="C224" i="10" s="1"/>
  <c r="X319" i="3"/>
  <c r="C191" i="10" s="1"/>
  <c r="W319" i="3"/>
  <c r="C158" i="10" s="1"/>
  <c r="V319" i="3"/>
  <c r="C125" i="10" s="1"/>
  <c r="U319" i="3"/>
  <c r="C92" i="10" s="1"/>
  <c r="T319" i="3"/>
  <c r="C60" i="10" s="1"/>
  <c r="AE318" i="3"/>
  <c r="C257" i="4" s="1"/>
  <c r="AD318" i="3"/>
  <c r="C389" i="4" s="1"/>
  <c r="AC318" i="3"/>
  <c r="C356" i="4" s="1"/>
  <c r="AB318" i="3"/>
  <c r="C323" i="4" s="1"/>
  <c r="AA318" i="3"/>
  <c r="C290" i="4" s="1"/>
  <c r="Z318" i="3"/>
  <c r="C28" i="4" s="1"/>
  <c r="Y318" i="3"/>
  <c r="C224" i="4" s="1"/>
  <c r="X318" i="3"/>
  <c r="C191" i="4" s="1"/>
  <c r="W318" i="3"/>
  <c r="V318" i="3"/>
  <c r="C125" i="4" s="1"/>
  <c r="U318" i="3"/>
  <c r="C92" i="4" s="1"/>
  <c r="T318" i="3"/>
  <c r="C60" i="4" s="1"/>
  <c r="AE317" i="3"/>
  <c r="B257" i="10" s="1"/>
  <c r="AD317" i="3"/>
  <c r="B389" i="10" s="1"/>
  <c r="AC317" i="3"/>
  <c r="AP315" i="3" s="1"/>
  <c r="AB317" i="3"/>
  <c r="B323" i="10" s="1"/>
  <c r="AA317" i="3"/>
  <c r="B290" i="10" s="1"/>
  <c r="Z317" i="3"/>
  <c r="B28" i="10" s="1"/>
  <c r="Y317" i="3"/>
  <c r="B224" i="10" s="1"/>
  <c r="X317" i="3"/>
  <c r="B191" i="10" s="1"/>
  <c r="W317" i="3"/>
  <c r="B158" i="10" s="1"/>
  <c r="V317" i="3"/>
  <c r="B125" i="10" s="1"/>
  <c r="U317" i="3"/>
  <c r="B92" i="10" s="1"/>
  <c r="T317" i="3"/>
  <c r="AE316" i="3"/>
  <c r="B257" i="4" s="1"/>
  <c r="AD316" i="3"/>
  <c r="AC316" i="3"/>
  <c r="B356" i="4" s="1"/>
  <c r="AB316" i="3"/>
  <c r="AO314" i="3" s="1"/>
  <c r="AA316" i="3"/>
  <c r="B290" i="4" s="1"/>
  <c r="Z316" i="3"/>
  <c r="B28" i="4" s="1"/>
  <c r="Y316" i="3"/>
  <c r="B224" i="4" s="1"/>
  <c r="X316" i="3"/>
  <c r="B191" i="4" s="1"/>
  <c r="W316" i="3"/>
  <c r="B158" i="4" s="1"/>
  <c r="V316" i="3"/>
  <c r="U316" i="3"/>
  <c r="B92" i="4" s="1"/>
  <c r="T316" i="3"/>
  <c r="AG314" i="3" s="1"/>
  <c r="AE315" i="3"/>
  <c r="AD315" i="3"/>
  <c r="AC315" i="3"/>
  <c r="AB315" i="3"/>
  <c r="AA315" i="3"/>
  <c r="Z315" i="3"/>
  <c r="Y315" i="3"/>
  <c r="X315" i="3"/>
  <c r="W315" i="3"/>
  <c r="V315" i="3"/>
  <c r="U315" i="3"/>
  <c r="T315" i="3"/>
  <c r="AE314" i="3"/>
  <c r="AD314" i="3"/>
  <c r="AC314" i="3"/>
  <c r="AB314" i="3"/>
  <c r="AA314" i="3"/>
  <c r="Z314" i="3"/>
  <c r="Y314" i="3"/>
  <c r="X314" i="3"/>
  <c r="W314" i="3"/>
  <c r="V314" i="3"/>
  <c r="U314" i="3"/>
  <c r="T314" i="3"/>
  <c r="AE313" i="3"/>
  <c r="N256" i="10" s="1"/>
  <c r="AD313" i="3"/>
  <c r="N388" i="10" s="1"/>
  <c r="AC313" i="3"/>
  <c r="N355" i="10" s="1"/>
  <c r="AB313" i="3"/>
  <c r="N322" i="10" s="1"/>
  <c r="AA313" i="3"/>
  <c r="N289" i="10" s="1"/>
  <c r="Z313" i="3"/>
  <c r="N27" i="10" s="1"/>
  <c r="Y313" i="3"/>
  <c r="N223" i="10" s="1"/>
  <c r="X313" i="3"/>
  <c r="N190" i="10" s="1"/>
  <c r="W313" i="3"/>
  <c r="N157" i="10" s="1"/>
  <c r="V313" i="3"/>
  <c r="N124" i="10" s="1"/>
  <c r="U313" i="3"/>
  <c r="N91" i="10" s="1"/>
  <c r="T313" i="3"/>
  <c r="N59" i="10" s="1"/>
  <c r="AE312" i="3"/>
  <c r="N256" i="4" s="1"/>
  <c r="AD312" i="3"/>
  <c r="N388" i="4" s="1"/>
  <c r="AC312" i="3"/>
  <c r="N355" i="4" s="1"/>
  <c r="AB312" i="3"/>
  <c r="N322" i="4" s="1"/>
  <c r="AA312" i="3"/>
  <c r="N289" i="4" s="1"/>
  <c r="Z312" i="3"/>
  <c r="N27" i="4" s="1"/>
  <c r="Y312" i="3"/>
  <c r="N223" i="4" s="1"/>
  <c r="X312" i="3"/>
  <c r="N190" i="4" s="1"/>
  <c r="W312" i="3"/>
  <c r="N157" i="4" s="1"/>
  <c r="V312" i="3"/>
  <c r="N124" i="4" s="1"/>
  <c r="U312" i="3"/>
  <c r="N91" i="4" s="1"/>
  <c r="T312" i="3"/>
  <c r="N59" i="4" s="1"/>
  <c r="AE311" i="3"/>
  <c r="L256" i="10" s="1"/>
  <c r="AD311" i="3"/>
  <c r="L388" i="10" s="1"/>
  <c r="AC311" i="3"/>
  <c r="L355" i="10" s="1"/>
  <c r="AB311" i="3"/>
  <c r="L322" i="10" s="1"/>
  <c r="AA311" i="3"/>
  <c r="L289" i="10" s="1"/>
  <c r="Z311" i="3"/>
  <c r="L27" i="10" s="1"/>
  <c r="Y311" i="3"/>
  <c r="L223" i="10" s="1"/>
  <c r="X311" i="3"/>
  <c r="L190" i="10" s="1"/>
  <c r="W311" i="3"/>
  <c r="L157" i="10" s="1"/>
  <c r="V311" i="3"/>
  <c r="L124" i="10" s="1"/>
  <c r="U311" i="3"/>
  <c r="L91" i="10" s="1"/>
  <c r="T311" i="3"/>
  <c r="L59" i="10" s="1"/>
  <c r="AE310" i="3"/>
  <c r="L256" i="4" s="1"/>
  <c r="AD310" i="3"/>
  <c r="L388" i="4" s="1"/>
  <c r="AC310" i="3"/>
  <c r="AB310" i="3"/>
  <c r="L322" i="4" s="1"/>
  <c r="AA310" i="3"/>
  <c r="L289" i="4" s="1"/>
  <c r="Z310" i="3"/>
  <c r="L27" i="4" s="1"/>
  <c r="Y310" i="3"/>
  <c r="L223" i="4" s="1"/>
  <c r="X310" i="3"/>
  <c r="L190" i="4" s="1"/>
  <c r="W310" i="3"/>
  <c r="L157" i="4" s="1"/>
  <c r="V310" i="3"/>
  <c r="L124" i="4" s="1"/>
  <c r="U310" i="3"/>
  <c r="L91" i="4" s="1"/>
  <c r="T310" i="3"/>
  <c r="L59" i="4" s="1"/>
  <c r="AE309" i="3"/>
  <c r="K256" i="10" s="1"/>
  <c r="AD309" i="3"/>
  <c r="K388" i="10" s="1"/>
  <c r="AC309" i="3"/>
  <c r="K355" i="10" s="1"/>
  <c r="AB309" i="3"/>
  <c r="AA309" i="3"/>
  <c r="K289" i="10" s="1"/>
  <c r="Z309" i="3"/>
  <c r="K27" i="10" s="1"/>
  <c r="Y309" i="3"/>
  <c r="K223" i="10" s="1"/>
  <c r="X309" i="3"/>
  <c r="W309" i="3"/>
  <c r="K157" i="10" s="1"/>
  <c r="V309" i="3"/>
  <c r="K124" i="10" s="1"/>
  <c r="U309" i="3"/>
  <c r="K91" i="10" s="1"/>
  <c r="T309" i="3"/>
  <c r="AE308" i="3"/>
  <c r="K256" i="4" s="1"/>
  <c r="AD308" i="3"/>
  <c r="K388" i="4" s="1"/>
  <c r="AC308" i="3"/>
  <c r="K355" i="4" s="1"/>
  <c r="AB308" i="3"/>
  <c r="K322" i="4" s="1"/>
  <c r="AA308" i="3"/>
  <c r="K289" i="4" s="1"/>
  <c r="Z308" i="3"/>
  <c r="K27" i="4" s="1"/>
  <c r="Y308" i="3"/>
  <c r="K223" i="4" s="1"/>
  <c r="X308" i="3"/>
  <c r="K190" i="4" s="1"/>
  <c r="W308" i="3"/>
  <c r="K157" i="4" s="1"/>
  <c r="V308" i="3"/>
  <c r="K124" i="4" s="1"/>
  <c r="U308" i="3"/>
  <c r="K91" i="4" s="1"/>
  <c r="T308" i="3"/>
  <c r="K59" i="4" s="1"/>
  <c r="AE307" i="3"/>
  <c r="J256" i="10" s="1"/>
  <c r="AD307" i="3"/>
  <c r="J388" i="10" s="1"/>
  <c r="AC307" i="3"/>
  <c r="J355" i="10" s="1"/>
  <c r="AB307" i="3"/>
  <c r="J322" i="10" s="1"/>
  <c r="AA307" i="3"/>
  <c r="J289" i="10" s="1"/>
  <c r="Z307" i="3"/>
  <c r="J27" i="10" s="1"/>
  <c r="Y307" i="3"/>
  <c r="J223" i="10" s="1"/>
  <c r="X307" i="3"/>
  <c r="J190" i="10" s="1"/>
  <c r="W307" i="3"/>
  <c r="J157" i="10" s="1"/>
  <c r="V307" i="3"/>
  <c r="J124" i="10" s="1"/>
  <c r="U307" i="3"/>
  <c r="J91" i="10" s="1"/>
  <c r="T307" i="3"/>
  <c r="J59" i="10" s="1"/>
  <c r="AE306" i="3"/>
  <c r="J256" i="4" s="1"/>
  <c r="AD306" i="3"/>
  <c r="J388" i="4" s="1"/>
  <c r="AC306" i="3"/>
  <c r="J355" i="4" s="1"/>
  <c r="AB306" i="3"/>
  <c r="J322" i="4" s="1"/>
  <c r="AA306" i="3"/>
  <c r="J289" i="4" s="1"/>
  <c r="Z306" i="3"/>
  <c r="J27" i="4" s="1"/>
  <c r="Y306" i="3"/>
  <c r="J223" i="4" s="1"/>
  <c r="X306" i="3"/>
  <c r="J190" i="4" s="1"/>
  <c r="W306" i="3"/>
  <c r="J157" i="4" s="1"/>
  <c r="V306" i="3"/>
  <c r="J124" i="4" s="1"/>
  <c r="U306" i="3"/>
  <c r="J91" i="4" s="1"/>
  <c r="T306" i="3"/>
  <c r="J59" i="4" s="1"/>
  <c r="AE305" i="3"/>
  <c r="H256" i="10" s="1"/>
  <c r="AD305" i="3"/>
  <c r="H388" i="10" s="1"/>
  <c r="AC305" i="3"/>
  <c r="H355" i="10" s="1"/>
  <c r="AB305" i="3"/>
  <c r="H322" i="10" s="1"/>
  <c r="AA305" i="3"/>
  <c r="H289" i="10" s="1"/>
  <c r="Z305" i="3"/>
  <c r="H27" i="10" s="1"/>
  <c r="Y305" i="3"/>
  <c r="H223" i="10" s="1"/>
  <c r="X305" i="3"/>
  <c r="H190" i="10" s="1"/>
  <c r="W305" i="3"/>
  <c r="H157" i="10" s="1"/>
  <c r="V305" i="3"/>
  <c r="H124" i="10" s="1"/>
  <c r="U305" i="3"/>
  <c r="H91" i="10" s="1"/>
  <c r="T305" i="3"/>
  <c r="H59" i="10" s="1"/>
  <c r="AE304" i="3"/>
  <c r="H256" i="4" s="1"/>
  <c r="AD304" i="3"/>
  <c r="H388" i="4" s="1"/>
  <c r="AC304" i="3"/>
  <c r="H355" i="4" s="1"/>
  <c r="AB304" i="3"/>
  <c r="AA304" i="3"/>
  <c r="H289" i="4" s="1"/>
  <c r="Z304" i="3"/>
  <c r="H27" i="4" s="1"/>
  <c r="Y304" i="3"/>
  <c r="H223" i="4" s="1"/>
  <c r="X304" i="3"/>
  <c r="H190" i="4" s="1"/>
  <c r="W304" i="3"/>
  <c r="H157" i="4" s="1"/>
  <c r="V304" i="3"/>
  <c r="H124" i="4" s="1"/>
  <c r="U304" i="3"/>
  <c r="H91" i="4" s="1"/>
  <c r="T304" i="3"/>
  <c r="H59" i="4" s="1"/>
  <c r="AE303" i="3"/>
  <c r="G256" i="10" s="1"/>
  <c r="AD303" i="3"/>
  <c r="G388" i="10" s="1"/>
  <c r="AC303" i="3"/>
  <c r="G355" i="10" s="1"/>
  <c r="AB303" i="3"/>
  <c r="G322" i="10" s="1"/>
  <c r="AA303" i="3"/>
  <c r="G289" i="10" s="1"/>
  <c r="Z303" i="3"/>
  <c r="G27" i="10" s="1"/>
  <c r="Y303" i="3"/>
  <c r="G223" i="10" s="1"/>
  <c r="X303" i="3"/>
  <c r="G190" i="10" s="1"/>
  <c r="W303" i="3"/>
  <c r="G157" i="10" s="1"/>
  <c r="V303" i="3"/>
  <c r="G124" i="10" s="1"/>
  <c r="U303" i="3"/>
  <c r="G91" i="10" s="1"/>
  <c r="T303" i="3"/>
  <c r="G59" i="10" s="1"/>
  <c r="AE302" i="3"/>
  <c r="G256" i="4" s="1"/>
  <c r="AD302" i="3"/>
  <c r="G388" i="4" s="1"/>
  <c r="AC302" i="3"/>
  <c r="G355" i="4" s="1"/>
  <c r="AB302" i="3"/>
  <c r="G322" i="4" s="1"/>
  <c r="AA302" i="3"/>
  <c r="G289" i="4" s="1"/>
  <c r="Z302" i="3"/>
  <c r="G27" i="4" s="1"/>
  <c r="Y302" i="3"/>
  <c r="G223" i="4" s="1"/>
  <c r="X302" i="3"/>
  <c r="G190" i="4" s="1"/>
  <c r="W302" i="3"/>
  <c r="G157" i="4" s="1"/>
  <c r="V302" i="3"/>
  <c r="G124" i="4" s="1"/>
  <c r="U302" i="3"/>
  <c r="G91" i="4" s="1"/>
  <c r="T302" i="3"/>
  <c r="G59" i="4" s="1"/>
  <c r="AE301" i="3"/>
  <c r="F256" i="10" s="1"/>
  <c r="AD301" i="3"/>
  <c r="F388" i="10" s="1"/>
  <c r="AC301" i="3"/>
  <c r="F355" i="10" s="1"/>
  <c r="AB301" i="3"/>
  <c r="F322" i="10" s="1"/>
  <c r="AA301" i="3"/>
  <c r="F289" i="10" s="1"/>
  <c r="Z301" i="3"/>
  <c r="F27" i="10" s="1"/>
  <c r="Y301" i="3"/>
  <c r="F223" i="10" s="1"/>
  <c r="X301" i="3"/>
  <c r="W301" i="3"/>
  <c r="F157" i="10" s="1"/>
  <c r="V301" i="3"/>
  <c r="F124" i="10" s="1"/>
  <c r="U301" i="3"/>
  <c r="F91" i="10" s="1"/>
  <c r="T301" i="3"/>
  <c r="F59" i="10" s="1"/>
  <c r="AE300" i="3"/>
  <c r="F256" i="4" s="1"/>
  <c r="AD300" i="3"/>
  <c r="F388" i="4" s="1"/>
  <c r="AC300" i="3"/>
  <c r="F355" i="4" s="1"/>
  <c r="AB300" i="3"/>
  <c r="F322" i="4" s="1"/>
  <c r="AA300" i="3"/>
  <c r="F289" i="4" s="1"/>
  <c r="Z300" i="3"/>
  <c r="F27" i="4" s="1"/>
  <c r="Y300" i="3"/>
  <c r="F223" i="4" s="1"/>
  <c r="X300" i="3"/>
  <c r="F190" i="4" s="1"/>
  <c r="W300" i="3"/>
  <c r="F157" i="4" s="1"/>
  <c r="V300" i="3"/>
  <c r="F124" i="4" s="1"/>
  <c r="U300" i="3"/>
  <c r="F91" i="4" s="1"/>
  <c r="T300" i="3"/>
  <c r="F59" i="4" s="1"/>
  <c r="AE299" i="3"/>
  <c r="D256" i="10" s="1"/>
  <c r="AD299" i="3"/>
  <c r="D388" i="10" s="1"/>
  <c r="AC299" i="3"/>
  <c r="D355" i="10" s="1"/>
  <c r="AB299" i="3"/>
  <c r="D322" i="10" s="1"/>
  <c r="AA299" i="3"/>
  <c r="D289" i="10" s="1"/>
  <c r="Z299" i="3"/>
  <c r="D27" i="10" s="1"/>
  <c r="Y299" i="3"/>
  <c r="D223" i="10" s="1"/>
  <c r="X299" i="3"/>
  <c r="D190" i="10" s="1"/>
  <c r="W299" i="3"/>
  <c r="D157" i="10" s="1"/>
  <c r="V299" i="3"/>
  <c r="D124" i="10" s="1"/>
  <c r="U299" i="3"/>
  <c r="D91" i="10" s="1"/>
  <c r="T299" i="3"/>
  <c r="D59" i="10" s="1"/>
  <c r="AE298" i="3"/>
  <c r="D256" i="4" s="1"/>
  <c r="AD298" i="3"/>
  <c r="D388" i="4" s="1"/>
  <c r="AC298" i="3"/>
  <c r="D355" i="4" s="1"/>
  <c r="AB298" i="3"/>
  <c r="D322" i="4" s="1"/>
  <c r="AA298" i="3"/>
  <c r="D289" i="4" s="1"/>
  <c r="Z298" i="3"/>
  <c r="D27" i="4" s="1"/>
  <c r="Y298" i="3"/>
  <c r="D223" i="4" s="1"/>
  <c r="X298" i="3"/>
  <c r="D190" i="4" s="1"/>
  <c r="W298" i="3"/>
  <c r="D157" i="4" s="1"/>
  <c r="V298" i="3"/>
  <c r="D124" i="4" s="1"/>
  <c r="U298" i="3"/>
  <c r="D91" i="4" s="1"/>
  <c r="T298" i="3"/>
  <c r="D59" i="4" s="1"/>
  <c r="AE297" i="3"/>
  <c r="C256" i="10" s="1"/>
  <c r="AD297" i="3"/>
  <c r="C388" i="10" s="1"/>
  <c r="AC297" i="3"/>
  <c r="C355" i="10" s="1"/>
  <c r="AB297" i="3"/>
  <c r="C322" i="10" s="1"/>
  <c r="AA297" i="3"/>
  <c r="C289" i="10" s="1"/>
  <c r="Z297" i="3"/>
  <c r="C27" i="10" s="1"/>
  <c r="Y297" i="3"/>
  <c r="C223" i="10" s="1"/>
  <c r="X297" i="3"/>
  <c r="C190" i="10" s="1"/>
  <c r="W297" i="3"/>
  <c r="C157" i="10" s="1"/>
  <c r="V297" i="3"/>
  <c r="C124" i="10" s="1"/>
  <c r="U297" i="3"/>
  <c r="C91" i="10" s="1"/>
  <c r="T297" i="3"/>
  <c r="C59" i="10" s="1"/>
  <c r="AE296" i="3"/>
  <c r="C256" i="4" s="1"/>
  <c r="AD296" i="3"/>
  <c r="C388" i="4" s="1"/>
  <c r="AC296" i="3"/>
  <c r="C355" i="4" s="1"/>
  <c r="AB296" i="3"/>
  <c r="C322" i="4" s="1"/>
  <c r="AA296" i="3"/>
  <c r="C289" i="4" s="1"/>
  <c r="Z296" i="3"/>
  <c r="C27" i="4" s="1"/>
  <c r="Y296" i="3"/>
  <c r="C223" i="4" s="1"/>
  <c r="X296" i="3"/>
  <c r="C190" i="4" s="1"/>
  <c r="W296" i="3"/>
  <c r="C157" i="4" s="1"/>
  <c r="V296" i="3"/>
  <c r="C124" i="4" s="1"/>
  <c r="U296" i="3"/>
  <c r="C91" i="4" s="1"/>
  <c r="T296" i="3"/>
  <c r="C59" i="4" s="1"/>
  <c r="AE295" i="3"/>
  <c r="B256" i="10" s="1"/>
  <c r="AD295" i="3"/>
  <c r="B388" i="10" s="1"/>
  <c r="AC295" i="3"/>
  <c r="B355" i="10" s="1"/>
  <c r="AB295" i="3"/>
  <c r="B322" i="10" s="1"/>
  <c r="AA295" i="3"/>
  <c r="B289" i="10" s="1"/>
  <c r="Z295" i="3"/>
  <c r="B27" i="10" s="1"/>
  <c r="Y295" i="3"/>
  <c r="B223" i="10" s="1"/>
  <c r="X295" i="3"/>
  <c r="AK293" i="3" s="1"/>
  <c r="W295" i="3"/>
  <c r="B157" i="10" s="1"/>
  <c r="V295" i="3"/>
  <c r="B124" i="10" s="1"/>
  <c r="U295" i="3"/>
  <c r="B91" i="10" s="1"/>
  <c r="T295" i="3"/>
  <c r="B59" i="10" s="1"/>
  <c r="AE294" i="3"/>
  <c r="B256" i="4" s="1"/>
  <c r="AD294" i="3"/>
  <c r="B388" i="4" s="1"/>
  <c r="AC294" i="3"/>
  <c r="B355" i="4" s="1"/>
  <c r="AB294" i="3"/>
  <c r="B322" i="4" s="1"/>
  <c r="AA294" i="3"/>
  <c r="B289" i="4" s="1"/>
  <c r="Z294" i="3"/>
  <c r="B27" i="4" s="1"/>
  <c r="Y294" i="3"/>
  <c r="B223" i="4" s="1"/>
  <c r="X294" i="3"/>
  <c r="AK292" i="3" s="1"/>
  <c r="W294" i="3"/>
  <c r="AJ292" i="3" s="1"/>
  <c r="V294" i="3"/>
  <c r="U294" i="3"/>
  <c r="B91" i="4" s="1"/>
  <c r="T294" i="3"/>
  <c r="B59" i="4" s="1"/>
  <c r="AE293" i="3"/>
  <c r="AD293" i="3"/>
  <c r="AC293" i="3"/>
  <c r="AB293" i="3"/>
  <c r="AA293" i="3"/>
  <c r="Z293" i="3"/>
  <c r="Y293" i="3"/>
  <c r="X293" i="3"/>
  <c r="W293" i="3"/>
  <c r="V293" i="3"/>
  <c r="U293" i="3"/>
  <c r="T293" i="3"/>
  <c r="AE292" i="3"/>
  <c r="AD292" i="3"/>
  <c r="AC292" i="3"/>
  <c r="AB292" i="3"/>
  <c r="AA292" i="3"/>
  <c r="Z292" i="3"/>
  <c r="Y292" i="3"/>
  <c r="X292" i="3"/>
  <c r="W292" i="3"/>
  <c r="V292" i="3"/>
  <c r="U292" i="3"/>
  <c r="T292" i="3"/>
  <c r="AE291" i="3"/>
  <c r="AD291" i="3"/>
  <c r="AC291" i="3"/>
  <c r="AB291" i="3"/>
  <c r="AA291" i="3"/>
  <c r="Z291" i="3"/>
  <c r="Y291" i="3"/>
  <c r="X291" i="3"/>
  <c r="W291" i="3"/>
  <c r="V291" i="3"/>
  <c r="U291" i="3"/>
  <c r="T291" i="3"/>
  <c r="AE290" i="3"/>
  <c r="AD290" i="3"/>
  <c r="AC290" i="3"/>
  <c r="AB290" i="3"/>
  <c r="AA290" i="3"/>
  <c r="Z290" i="3"/>
  <c r="Y290" i="3"/>
  <c r="X290" i="3"/>
  <c r="W290" i="3"/>
  <c r="V290" i="3"/>
  <c r="U290" i="3"/>
  <c r="T290" i="3"/>
  <c r="AE289" i="3"/>
  <c r="AD289" i="3"/>
  <c r="AC289" i="3"/>
  <c r="AB289" i="3"/>
  <c r="AA289" i="3"/>
  <c r="Z289" i="3"/>
  <c r="Y289" i="3"/>
  <c r="X289" i="3"/>
  <c r="W289" i="3"/>
  <c r="V289" i="3"/>
  <c r="U289" i="3"/>
  <c r="T289" i="3"/>
  <c r="AE288" i="3"/>
  <c r="AD288" i="3"/>
  <c r="AC288" i="3"/>
  <c r="AB288" i="3"/>
  <c r="AA288" i="3"/>
  <c r="Z288" i="3"/>
  <c r="Y288" i="3"/>
  <c r="X288" i="3"/>
  <c r="W288" i="3"/>
  <c r="V288" i="3"/>
  <c r="U288" i="3"/>
  <c r="T288" i="3"/>
  <c r="AE287" i="3"/>
  <c r="AD287" i="3"/>
  <c r="AC287" i="3"/>
  <c r="AB287" i="3"/>
  <c r="AA287" i="3"/>
  <c r="Z287" i="3"/>
  <c r="Y287" i="3"/>
  <c r="X287" i="3"/>
  <c r="W287" i="3"/>
  <c r="V287" i="3"/>
  <c r="U287" i="3"/>
  <c r="T287" i="3"/>
  <c r="AE286" i="3"/>
  <c r="AD286" i="3"/>
  <c r="AC286" i="3"/>
  <c r="AB286" i="3"/>
  <c r="AA286" i="3"/>
  <c r="Z286" i="3"/>
  <c r="Y286" i="3"/>
  <c r="X286" i="3"/>
  <c r="W286" i="3"/>
  <c r="V286" i="3"/>
  <c r="U286" i="3"/>
  <c r="T286" i="3"/>
  <c r="AE285" i="3"/>
  <c r="AD285" i="3"/>
  <c r="AC285" i="3"/>
  <c r="AB285" i="3"/>
  <c r="AA285" i="3"/>
  <c r="Z285" i="3"/>
  <c r="Y285" i="3"/>
  <c r="X285" i="3"/>
  <c r="W285" i="3"/>
  <c r="V285" i="3"/>
  <c r="U285" i="3"/>
  <c r="T285" i="3"/>
  <c r="AE284" i="3"/>
  <c r="AD284" i="3"/>
  <c r="AC284" i="3"/>
  <c r="AB284" i="3"/>
  <c r="AA284" i="3"/>
  <c r="Z284" i="3"/>
  <c r="Y284" i="3"/>
  <c r="X284" i="3"/>
  <c r="W284" i="3"/>
  <c r="V284" i="3"/>
  <c r="U284" i="3"/>
  <c r="T284" i="3"/>
  <c r="AE283" i="3"/>
  <c r="AD283" i="3"/>
  <c r="AC283" i="3"/>
  <c r="AB283" i="3"/>
  <c r="AA283" i="3"/>
  <c r="Z283" i="3"/>
  <c r="Y283" i="3"/>
  <c r="X283" i="3"/>
  <c r="W283" i="3"/>
  <c r="V283" i="3"/>
  <c r="U283" i="3"/>
  <c r="T283" i="3"/>
  <c r="AE282" i="3"/>
  <c r="AD282" i="3"/>
  <c r="AC282" i="3"/>
  <c r="AB282" i="3"/>
  <c r="AA282" i="3"/>
  <c r="Z282" i="3"/>
  <c r="Y282" i="3"/>
  <c r="X282" i="3"/>
  <c r="W282" i="3"/>
  <c r="V282" i="3"/>
  <c r="U282" i="3"/>
  <c r="T282" i="3"/>
  <c r="AE281" i="3"/>
  <c r="AD281" i="3"/>
  <c r="AC281" i="3"/>
  <c r="AB281" i="3"/>
  <c r="AA281" i="3"/>
  <c r="Z281" i="3"/>
  <c r="Y281" i="3"/>
  <c r="X281" i="3"/>
  <c r="W281" i="3"/>
  <c r="V281" i="3"/>
  <c r="U281" i="3"/>
  <c r="T281" i="3"/>
  <c r="AE280" i="3"/>
  <c r="AD280" i="3"/>
  <c r="AC280" i="3"/>
  <c r="AB280" i="3"/>
  <c r="AA280" i="3"/>
  <c r="Z280" i="3"/>
  <c r="Y280" i="3"/>
  <c r="X280" i="3"/>
  <c r="W280" i="3"/>
  <c r="V280" i="3"/>
  <c r="U280" i="3"/>
  <c r="T280" i="3"/>
  <c r="AE279" i="3"/>
  <c r="AD279" i="3"/>
  <c r="AC279" i="3"/>
  <c r="AB279" i="3"/>
  <c r="AA279" i="3"/>
  <c r="Z279" i="3"/>
  <c r="Y279" i="3"/>
  <c r="X279" i="3"/>
  <c r="W279" i="3"/>
  <c r="V279" i="3"/>
  <c r="U279" i="3"/>
  <c r="T279" i="3"/>
  <c r="AE278" i="3"/>
  <c r="AD278" i="3"/>
  <c r="AC278" i="3"/>
  <c r="AB278" i="3"/>
  <c r="AA278" i="3"/>
  <c r="Z278" i="3"/>
  <c r="Y278" i="3"/>
  <c r="X278" i="3"/>
  <c r="W278" i="3"/>
  <c r="V278" i="3"/>
  <c r="U278" i="3"/>
  <c r="T278" i="3"/>
  <c r="AE277" i="3"/>
  <c r="AD277" i="3"/>
  <c r="AC277" i="3"/>
  <c r="AB277" i="3"/>
  <c r="AA277" i="3"/>
  <c r="Z277" i="3"/>
  <c r="Y277" i="3"/>
  <c r="X277" i="3"/>
  <c r="W277" i="3"/>
  <c r="V277" i="3"/>
  <c r="U277" i="3"/>
  <c r="T277" i="3"/>
  <c r="AE276" i="3"/>
  <c r="AD276" i="3"/>
  <c r="AC276" i="3"/>
  <c r="AB276" i="3"/>
  <c r="AA276" i="3"/>
  <c r="Z276" i="3"/>
  <c r="Y276" i="3"/>
  <c r="X276" i="3"/>
  <c r="W276" i="3"/>
  <c r="V276" i="3"/>
  <c r="U276" i="3"/>
  <c r="T276" i="3"/>
  <c r="AE275" i="3"/>
  <c r="AD275" i="3"/>
  <c r="AC275" i="3"/>
  <c r="AB275" i="3"/>
  <c r="AA275" i="3"/>
  <c r="Z275" i="3"/>
  <c r="Y275" i="3"/>
  <c r="X275" i="3"/>
  <c r="W275" i="3"/>
  <c r="V275" i="3"/>
  <c r="U275" i="3"/>
  <c r="T275" i="3"/>
  <c r="AE274" i="3"/>
  <c r="AD274" i="3"/>
  <c r="AC274" i="3"/>
  <c r="AB274" i="3"/>
  <c r="AA274" i="3"/>
  <c r="Z274" i="3"/>
  <c r="Y274" i="3"/>
  <c r="X274" i="3"/>
  <c r="W274" i="3"/>
  <c r="V274" i="3"/>
  <c r="U274" i="3"/>
  <c r="T274" i="3"/>
  <c r="AE273" i="3"/>
  <c r="AD273" i="3"/>
  <c r="AC273" i="3"/>
  <c r="AB273" i="3"/>
  <c r="AA273" i="3"/>
  <c r="Z273" i="3"/>
  <c r="Y273" i="3"/>
  <c r="X273" i="3"/>
  <c r="W273" i="3"/>
  <c r="V273" i="3"/>
  <c r="U273" i="3"/>
  <c r="T273" i="3"/>
  <c r="AE272" i="3"/>
  <c r="AD272" i="3"/>
  <c r="AC272" i="3"/>
  <c r="AB272" i="3"/>
  <c r="AA272" i="3"/>
  <c r="Z272" i="3"/>
  <c r="Y272" i="3"/>
  <c r="X272" i="3"/>
  <c r="W272" i="3"/>
  <c r="V272" i="3"/>
  <c r="U272" i="3"/>
  <c r="T272" i="3"/>
  <c r="AE271" i="3"/>
  <c r="AD271" i="3"/>
  <c r="AC271" i="3"/>
  <c r="AB271" i="3"/>
  <c r="AA271" i="3"/>
  <c r="Z271" i="3"/>
  <c r="Y271" i="3"/>
  <c r="X271" i="3"/>
  <c r="W271" i="3"/>
  <c r="V271" i="3"/>
  <c r="U271" i="3"/>
  <c r="T271" i="3"/>
  <c r="AE270" i="3"/>
  <c r="AD270" i="3"/>
  <c r="AC270" i="3"/>
  <c r="AB270" i="3"/>
  <c r="AA270" i="3"/>
  <c r="Z270" i="3"/>
  <c r="Y270" i="3"/>
  <c r="X270" i="3"/>
  <c r="W270" i="3"/>
  <c r="V270" i="3"/>
  <c r="U270" i="3"/>
  <c r="T270" i="3"/>
  <c r="AE269" i="3"/>
  <c r="AD269" i="3"/>
  <c r="AC269" i="3"/>
  <c r="AB269" i="3"/>
  <c r="AA269" i="3"/>
  <c r="Z269" i="3"/>
  <c r="Y269" i="3"/>
  <c r="X269" i="3"/>
  <c r="W269" i="3"/>
  <c r="V269" i="3"/>
  <c r="U269" i="3"/>
  <c r="T269" i="3"/>
  <c r="AE268" i="3"/>
  <c r="AD268" i="3"/>
  <c r="AC268" i="3"/>
  <c r="AB268" i="3"/>
  <c r="AA268" i="3"/>
  <c r="Z268" i="3"/>
  <c r="Y268" i="3"/>
  <c r="X268" i="3"/>
  <c r="W268" i="3"/>
  <c r="V268" i="3"/>
  <c r="U268" i="3"/>
  <c r="T268" i="3"/>
  <c r="AE267" i="3"/>
  <c r="AD267" i="3"/>
  <c r="AC267" i="3"/>
  <c r="AB267" i="3"/>
  <c r="AA267" i="3"/>
  <c r="Z267" i="3"/>
  <c r="Y267" i="3"/>
  <c r="X267" i="3"/>
  <c r="W267" i="3"/>
  <c r="V267" i="3"/>
  <c r="U267" i="3"/>
  <c r="T267" i="3"/>
  <c r="AE266" i="3"/>
  <c r="AD266" i="3"/>
  <c r="AC266" i="3"/>
  <c r="AB266" i="3"/>
  <c r="AA266" i="3"/>
  <c r="Z266" i="3"/>
  <c r="Y266" i="3"/>
  <c r="X266" i="3"/>
  <c r="W266" i="3"/>
  <c r="V266" i="3"/>
  <c r="U266" i="3"/>
  <c r="T266" i="3"/>
  <c r="AE265" i="3"/>
  <c r="AD265" i="3"/>
  <c r="AC265" i="3"/>
  <c r="AB265" i="3"/>
  <c r="AA265" i="3"/>
  <c r="Z265" i="3"/>
  <c r="Y265" i="3"/>
  <c r="X265" i="3"/>
  <c r="W265" i="3"/>
  <c r="V265" i="3"/>
  <c r="U265" i="3"/>
  <c r="T265" i="3"/>
  <c r="AE264" i="3"/>
  <c r="AD264" i="3"/>
  <c r="AC264" i="3"/>
  <c r="AB264" i="3"/>
  <c r="AA264" i="3"/>
  <c r="Z264" i="3"/>
  <c r="Y264" i="3"/>
  <c r="X264" i="3"/>
  <c r="W264" i="3"/>
  <c r="V264" i="3"/>
  <c r="U264" i="3"/>
  <c r="T264" i="3"/>
  <c r="AE263" i="3"/>
  <c r="AD263" i="3"/>
  <c r="AC263" i="3"/>
  <c r="AB263" i="3"/>
  <c r="AA263" i="3"/>
  <c r="Z263" i="3"/>
  <c r="Y263" i="3"/>
  <c r="X263" i="3"/>
  <c r="W263" i="3"/>
  <c r="V263" i="3"/>
  <c r="U263" i="3"/>
  <c r="T263" i="3"/>
  <c r="AE262" i="3"/>
  <c r="AD262" i="3"/>
  <c r="AC262" i="3"/>
  <c r="AB262" i="3"/>
  <c r="AA262" i="3"/>
  <c r="Z262" i="3"/>
  <c r="Y262" i="3"/>
  <c r="X262" i="3"/>
  <c r="W262" i="3"/>
  <c r="V262" i="3"/>
  <c r="U262" i="3"/>
  <c r="T262" i="3"/>
  <c r="AE261" i="3"/>
  <c r="AD261" i="3"/>
  <c r="AC261" i="3"/>
  <c r="AB261" i="3"/>
  <c r="AA261" i="3"/>
  <c r="Z261" i="3"/>
  <c r="Y261" i="3"/>
  <c r="X261" i="3"/>
  <c r="W261" i="3"/>
  <c r="V261" i="3"/>
  <c r="U261" i="3"/>
  <c r="T261" i="3"/>
  <c r="AE260" i="3"/>
  <c r="AD260" i="3"/>
  <c r="AC260" i="3"/>
  <c r="AB260" i="3"/>
  <c r="AA260" i="3"/>
  <c r="Z260" i="3"/>
  <c r="Y260" i="3"/>
  <c r="X260" i="3"/>
  <c r="W260" i="3"/>
  <c r="V260" i="3"/>
  <c r="U260" i="3"/>
  <c r="T260" i="3"/>
  <c r="AE259" i="3"/>
  <c r="AD259" i="3"/>
  <c r="AC259" i="3"/>
  <c r="AB259" i="3"/>
  <c r="AA259" i="3"/>
  <c r="Z259" i="3"/>
  <c r="Y259" i="3"/>
  <c r="X259" i="3"/>
  <c r="W259" i="3"/>
  <c r="V259" i="3"/>
  <c r="U259" i="3"/>
  <c r="T259" i="3"/>
  <c r="AE258" i="3"/>
  <c r="AD258" i="3"/>
  <c r="AC258" i="3"/>
  <c r="AB258" i="3"/>
  <c r="AA258" i="3"/>
  <c r="Z258" i="3"/>
  <c r="Y258" i="3"/>
  <c r="X258" i="3"/>
  <c r="W258" i="3"/>
  <c r="V258" i="3"/>
  <c r="U258" i="3"/>
  <c r="T258" i="3"/>
  <c r="AE257" i="3"/>
  <c r="AD257" i="3"/>
  <c r="AC257" i="3"/>
  <c r="AB257" i="3"/>
  <c r="AA257" i="3"/>
  <c r="Z257" i="3"/>
  <c r="Y257" i="3"/>
  <c r="X257" i="3"/>
  <c r="W257" i="3"/>
  <c r="V257" i="3"/>
  <c r="U257" i="3"/>
  <c r="T257" i="3"/>
  <c r="AE256" i="3"/>
  <c r="AD256" i="3"/>
  <c r="AC256" i="3"/>
  <c r="AB256" i="3"/>
  <c r="AA256" i="3"/>
  <c r="Z256" i="3"/>
  <c r="Y256" i="3"/>
  <c r="X256" i="3"/>
  <c r="W256" i="3"/>
  <c r="V256" i="3"/>
  <c r="U256" i="3"/>
  <c r="T256" i="3"/>
  <c r="AE255" i="3"/>
  <c r="AD255" i="3"/>
  <c r="AC255" i="3"/>
  <c r="AB255" i="3"/>
  <c r="AA255" i="3"/>
  <c r="Z255" i="3"/>
  <c r="Y255" i="3"/>
  <c r="X255" i="3"/>
  <c r="W255" i="3"/>
  <c r="V255" i="3"/>
  <c r="U255" i="3"/>
  <c r="T255" i="3"/>
  <c r="AE254" i="3"/>
  <c r="AD254" i="3"/>
  <c r="AC254" i="3"/>
  <c r="AB254" i="3"/>
  <c r="AA254" i="3"/>
  <c r="Z254" i="3"/>
  <c r="Y254" i="3"/>
  <c r="X254" i="3"/>
  <c r="W254" i="3"/>
  <c r="V254" i="3"/>
  <c r="U254" i="3"/>
  <c r="T254" i="3"/>
  <c r="AE253" i="3"/>
  <c r="AD253" i="3"/>
  <c r="AC253" i="3"/>
  <c r="AB253" i="3"/>
  <c r="AA253" i="3"/>
  <c r="Z253" i="3"/>
  <c r="Y253" i="3"/>
  <c r="X253" i="3"/>
  <c r="W253" i="3"/>
  <c r="V253" i="3"/>
  <c r="U253" i="3"/>
  <c r="T253" i="3"/>
  <c r="AE252" i="3"/>
  <c r="AD252" i="3"/>
  <c r="AC252" i="3"/>
  <c r="AB252" i="3"/>
  <c r="AA252" i="3"/>
  <c r="Z252" i="3"/>
  <c r="Y252" i="3"/>
  <c r="X252" i="3"/>
  <c r="W252" i="3"/>
  <c r="V252" i="3"/>
  <c r="U252" i="3"/>
  <c r="T252" i="3"/>
  <c r="AE251" i="3"/>
  <c r="AD251" i="3"/>
  <c r="AC251" i="3"/>
  <c r="AB251" i="3"/>
  <c r="AA251" i="3"/>
  <c r="Z251" i="3"/>
  <c r="Y251" i="3"/>
  <c r="X251" i="3"/>
  <c r="W251" i="3"/>
  <c r="V251" i="3"/>
  <c r="U251" i="3"/>
  <c r="T251" i="3"/>
  <c r="AE250" i="3"/>
  <c r="AD250" i="3"/>
  <c r="AC250" i="3"/>
  <c r="AB250" i="3"/>
  <c r="AA250" i="3"/>
  <c r="Z250" i="3"/>
  <c r="Y250" i="3"/>
  <c r="X250" i="3"/>
  <c r="W250" i="3"/>
  <c r="V250" i="3"/>
  <c r="U250" i="3"/>
  <c r="T250" i="3"/>
  <c r="AE249" i="3"/>
  <c r="AD249" i="3"/>
  <c r="AC249" i="3"/>
  <c r="AB249" i="3"/>
  <c r="AA249" i="3"/>
  <c r="Z249" i="3"/>
  <c r="Y249" i="3"/>
  <c r="X249" i="3"/>
  <c r="W249" i="3"/>
  <c r="V249" i="3"/>
  <c r="U249" i="3"/>
  <c r="T249" i="3"/>
  <c r="AE248" i="3"/>
  <c r="AD248" i="3"/>
  <c r="AC248" i="3"/>
  <c r="AB248" i="3"/>
  <c r="AA248" i="3"/>
  <c r="Z248" i="3"/>
  <c r="Y248" i="3"/>
  <c r="X248" i="3"/>
  <c r="W248" i="3"/>
  <c r="V248" i="3"/>
  <c r="U248" i="3"/>
  <c r="T248" i="3"/>
  <c r="AE247" i="3"/>
  <c r="AD247" i="3"/>
  <c r="AC247" i="3"/>
  <c r="AB247" i="3"/>
  <c r="AA247" i="3"/>
  <c r="Z247" i="3"/>
  <c r="N23" i="10" s="1"/>
  <c r="Y247" i="3"/>
  <c r="X247" i="3"/>
  <c r="W247" i="3"/>
  <c r="V247" i="3"/>
  <c r="U247" i="3"/>
  <c r="T247" i="3"/>
  <c r="AE246" i="3"/>
  <c r="AD246" i="3"/>
  <c r="AC246" i="3"/>
  <c r="AB246" i="3"/>
  <c r="AA246" i="3"/>
  <c r="Z246" i="3"/>
  <c r="Y246" i="3"/>
  <c r="X246" i="3"/>
  <c r="W246" i="3"/>
  <c r="V246" i="3"/>
  <c r="U246" i="3"/>
  <c r="T246" i="3"/>
  <c r="AE245" i="3"/>
  <c r="AD245" i="3"/>
  <c r="AC245" i="3"/>
  <c r="AB245" i="3"/>
  <c r="AA245" i="3"/>
  <c r="Z245" i="3"/>
  <c r="Y245" i="3"/>
  <c r="X245" i="3"/>
  <c r="W245" i="3"/>
  <c r="V245" i="3"/>
  <c r="U245" i="3"/>
  <c r="T245" i="3"/>
  <c r="AE244" i="3"/>
  <c r="AD244" i="3"/>
  <c r="AC244" i="3"/>
  <c r="AB244" i="3"/>
  <c r="AA244" i="3"/>
  <c r="Z244" i="3"/>
  <c r="Y244" i="3"/>
  <c r="X244" i="3"/>
  <c r="W244" i="3"/>
  <c r="V244" i="3"/>
  <c r="U244" i="3"/>
  <c r="T244" i="3"/>
  <c r="AE243" i="3"/>
  <c r="AD243" i="3"/>
  <c r="AC243" i="3"/>
  <c r="AB243" i="3"/>
  <c r="AA243" i="3"/>
  <c r="Z243" i="3"/>
  <c r="K23" i="10" s="1"/>
  <c r="Y243" i="3"/>
  <c r="X243" i="3"/>
  <c r="W243" i="3"/>
  <c r="V243" i="3"/>
  <c r="U243" i="3"/>
  <c r="T243" i="3"/>
  <c r="AE242" i="3"/>
  <c r="AD242" i="3"/>
  <c r="AC242" i="3"/>
  <c r="AB242" i="3"/>
  <c r="AA242" i="3"/>
  <c r="Z242" i="3"/>
  <c r="Y242" i="3"/>
  <c r="X242" i="3"/>
  <c r="W242" i="3"/>
  <c r="V242" i="3"/>
  <c r="U242" i="3"/>
  <c r="T242" i="3"/>
  <c r="AE241" i="3"/>
  <c r="AD241" i="3"/>
  <c r="AC241" i="3"/>
  <c r="AB241" i="3"/>
  <c r="AA241" i="3"/>
  <c r="Z241" i="3"/>
  <c r="J23" i="10" s="1"/>
  <c r="Y241" i="3"/>
  <c r="X241" i="3"/>
  <c r="W241" i="3"/>
  <c r="V241" i="3"/>
  <c r="U241" i="3"/>
  <c r="T241" i="3"/>
  <c r="AE240" i="3"/>
  <c r="AD240" i="3"/>
  <c r="AC240" i="3"/>
  <c r="AB240" i="3"/>
  <c r="AA240" i="3"/>
  <c r="Z240" i="3"/>
  <c r="Y240" i="3"/>
  <c r="X240" i="3"/>
  <c r="W240" i="3"/>
  <c r="V240" i="3"/>
  <c r="U240" i="3"/>
  <c r="T240" i="3"/>
  <c r="AE239" i="3"/>
  <c r="AD239" i="3"/>
  <c r="AC239" i="3"/>
  <c r="AB239" i="3"/>
  <c r="AA239" i="3"/>
  <c r="Z239" i="3"/>
  <c r="H23" i="10" s="1"/>
  <c r="Y239" i="3"/>
  <c r="X239" i="3"/>
  <c r="W239" i="3"/>
  <c r="V239" i="3"/>
  <c r="U239" i="3"/>
  <c r="T239" i="3"/>
  <c r="AE238" i="3"/>
  <c r="AD238" i="3"/>
  <c r="AC238" i="3"/>
  <c r="AB238" i="3"/>
  <c r="AA238" i="3"/>
  <c r="Z238" i="3"/>
  <c r="Y238" i="3"/>
  <c r="X238" i="3"/>
  <c r="W238" i="3"/>
  <c r="V238" i="3"/>
  <c r="U238" i="3"/>
  <c r="T238" i="3"/>
  <c r="AE237" i="3"/>
  <c r="AD237" i="3"/>
  <c r="AC237" i="3"/>
  <c r="AB237" i="3"/>
  <c r="AA237" i="3"/>
  <c r="Z237" i="3"/>
  <c r="G23" i="10" s="1"/>
  <c r="Y237" i="3"/>
  <c r="X237" i="3"/>
  <c r="W237" i="3"/>
  <c r="V237" i="3"/>
  <c r="U237" i="3"/>
  <c r="T237" i="3"/>
  <c r="AE236" i="3"/>
  <c r="AD236" i="3"/>
  <c r="AC236" i="3"/>
  <c r="AB236" i="3"/>
  <c r="AA236" i="3"/>
  <c r="Z236" i="3"/>
  <c r="Y236" i="3"/>
  <c r="X236" i="3"/>
  <c r="W236" i="3"/>
  <c r="V236" i="3"/>
  <c r="U236" i="3"/>
  <c r="T236" i="3"/>
  <c r="AE235" i="3"/>
  <c r="AD235" i="3"/>
  <c r="AC235" i="3"/>
  <c r="AB235" i="3"/>
  <c r="AA235" i="3"/>
  <c r="Z235" i="3"/>
  <c r="F23" i="10" s="1"/>
  <c r="Y235" i="3"/>
  <c r="X235" i="3"/>
  <c r="W235" i="3"/>
  <c r="V235" i="3"/>
  <c r="U235" i="3"/>
  <c r="T235" i="3"/>
  <c r="AE234" i="3"/>
  <c r="AD234" i="3"/>
  <c r="AC234" i="3"/>
  <c r="AB234" i="3"/>
  <c r="AA234" i="3"/>
  <c r="Z234" i="3"/>
  <c r="Y234" i="3"/>
  <c r="X234" i="3"/>
  <c r="W234" i="3"/>
  <c r="V234" i="3"/>
  <c r="U234" i="3"/>
  <c r="T234" i="3"/>
  <c r="AE233" i="3"/>
  <c r="AD233" i="3"/>
  <c r="AC233" i="3"/>
  <c r="AB233" i="3"/>
  <c r="AA233" i="3"/>
  <c r="Z233" i="3"/>
  <c r="Y233" i="3"/>
  <c r="X233" i="3"/>
  <c r="W233" i="3"/>
  <c r="V233" i="3"/>
  <c r="U233" i="3"/>
  <c r="T233" i="3"/>
  <c r="AE232" i="3"/>
  <c r="AD232" i="3"/>
  <c r="AC232" i="3"/>
  <c r="AB232" i="3"/>
  <c r="AA232" i="3"/>
  <c r="Z232" i="3"/>
  <c r="Y232" i="3"/>
  <c r="X232" i="3"/>
  <c r="W232" i="3"/>
  <c r="V232" i="3"/>
  <c r="U232" i="3"/>
  <c r="T232" i="3"/>
  <c r="AE231" i="3"/>
  <c r="AD231" i="3"/>
  <c r="AC231" i="3"/>
  <c r="AB231" i="3"/>
  <c r="AA231" i="3"/>
  <c r="Z231" i="3"/>
  <c r="C23" i="10" s="1"/>
  <c r="P23" i="10" s="1"/>
  <c r="Y231" i="3"/>
  <c r="X231" i="3"/>
  <c r="W231" i="3"/>
  <c r="V231" i="3"/>
  <c r="U231" i="3"/>
  <c r="T231" i="3"/>
  <c r="AE230" i="3"/>
  <c r="AD230" i="3"/>
  <c r="AC230" i="3"/>
  <c r="AB230" i="3"/>
  <c r="AA230" i="3"/>
  <c r="Z230" i="3"/>
  <c r="Y230" i="3"/>
  <c r="X230" i="3"/>
  <c r="W230" i="3"/>
  <c r="V230" i="3"/>
  <c r="U230" i="3"/>
  <c r="T230" i="3"/>
  <c r="AE229" i="3"/>
  <c r="AD229" i="3"/>
  <c r="AC229" i="3"/>
  <c r="AB229" i="3"/>
  <c r="AA229" i="3"/>
  <c r="Z229" i="3"/>
  <c r="B23" i="10" s="1"/>
  <c r="O23" i="10" s="1"/>
  <c r="Y229" i="3"/>
  <c r="X229" i="3"/>
  <c r="W229" i="3"/>
  <c r="V229" i="3"/>
  <c r="U229" i="3"/>
  <c r="T229" i="3"/>
  <c r="AE228" i="3"/>
  <c r="AD228" i="3"/>
  <c r="AC228" i="3"/>
  <c r="AB228" i="3"/>
  <c r="AA228" i="3"/>
  <c r="Z228" i="3"/>
  <c r="Y228" i="3"/>
  <c r="X228" i="3"/>
  <c r="W228" i="3"/>
  <c r="V228" i="3"/>
  <c r="U228" i="3"/>
  <c r="T228" i="3"/>
  <c r="AE227" i="3"/>
  <c r="AD227" i="3"/>
  <c r="AC227" i="3"/>
  <c r="AB227" i="3"/>
  <c r="AA227" i="3"/>
  <c r="Z227" i="3"/>
  <c r="Y227" i="3"/>
  <c r="X227" i="3"/>
  <c r="W227" i="3"/>
  <c r="V227" i="3"/>
  <c r="U227" i="3"/>
  <c r="T227" i="3"/>
  <c r="AE226" i="3"/>
  <c r="AD226" i="3"/>
  <c r="AC226" i="3"/>
  <c r="AB226" i="3"/>
  <c r="AA226" i="3"/>
  <c r="Z226" i="3"/>
  <c r="Y226" i="3"/>
  <c r="X226" i="3"/>
  <c r="W226" i="3"/>
  <c r="V226" i="3"/>
  <c r="U226" i="3"/>
  <c r="T226" i="3"/>
  <c r="AE225" i="3"/>
  <c r="AD225" i="3"/>
  <c r="AC225" i="3"/>
  <c r="AB225" i="3"/>
  <c r="AA225" i="3"/>
  <c r="Z225" i="3"/>
  <c r="Y225" i="3"/>
  <c r="X225" i="3"/>
  <c r="W225" i="3"/>
  <c r="V225" i="3"/>
  <c r="U225" i="3"/>
  <c r="T225" i="3"/>
  <c r="AE224" i="3"/>
  <c r="AD224" i="3"/>
  <c r="AC224" i="3"/>
  <c r="AB224" i="3"/>
  <c r="AA224" i="3"/>
  <c r="Z224" i="3"/>
  <c r="Y224" i="3"/>
  <c r="X224" i="3"/>
  <c r="W224" i="3"/>
  <c r="V224" i="3"/>
  <c r="U224" i="3"/>
  <c r="T224" i="3"/>
  <c r="AE223" i="3"/>
  <c r="AD223" i="3"/>
  <c r="AC223" i="3"/>
  <c r="AB223" i="3"/>
  <c r="AA223" i="3"/>
  <c r="Z223" i="3"/>
  <c r="Y223" i="3"/>
  <c r="X223" i="3"/>
  <c r="W223" i="3"/>
  <c r="V223" i="3"/>
  <c r="U223" i="3"/>
  <c r="T223" i="3"/>
  <c r="AE222" i="3"/>
  <c r="AD222" i="3"/>
  <c r="AC222" i="3"/>
  <c r="AB222" i="3"/>
  <c r="AA222" i="3"/>
  <c r="Z222" i="3"/>
  <c r="Y222" i="3"/>
  <c r="X222" i="3"/>
  <c r="W222" i="3"/>
  <c r="V222" i="3"/>
  <c r="U222" i="3"/>
  <c r="T222" i="3"/>
  <c r="AE221" i="3"/>
  <c r="AD221" i="3"/>
  <c r="AC221" i="3"/>
  <c r="AB221" i="3"/>
  <c r="AA221" i="3"/>
  <c r="Z221" i="3"/>
  <c r="Y221" i="3"/>
  <c r="X221" i="3"/>
  <c r="W221" i="3"/>
  <c r="V221" i="3"/>
  <c r="U221" i="3"/>
  <c r="T221" i="3"/>
  <c r="AE220" i="3"/>
  <c r="AD220" i="3"/>
  <c r="AC220" i="3"/>
  <c r="AB220" i="3"/>
  <c r="AA220" i="3"/>
  <c r="Z220" i="3"/>
  <c r="Y220" i="3"/>
  <c r="X220" i="3"/>
  <c r="W220" i="3"/>
  <c r="V220" i="3"/>
  <c r="U220" i="3"/>
  <c r="T220" i="3"/>
  <c r="AE219" i="3"/>
  <c r="AD219" i="3"/>
  <c r="AC219" i="3"/>
  <c r="AB219" i="3"/>
  <c r="AA219" i="3"/>
  <c r="Z219" i="3"/>
  <c r="Y219" i="3"/>
  <c r="X219" i="3"/>
  <c r="W219" i="3"/>
  <c r="V219" i="3"/>
  <c r="U219" i="3"/>
  <c r="T219" i="3"/>
  <c r="AE218" i="3"/>
  <c r="AD218" i="3"/>
  <c r="AC218" i="3"/>
  <c r="AB218" i="3"/>
  <c r="AA218" i="3"/>
  <c r="Z218" i="3"/>
  <c r="Y218" i="3"/>
  <c r="X218" i="3"/>
  <c r="W218" i="3"/>
  <c r="V218" i="3"/>
  <c r="U218" i="3"/>
  <c r="T218" i="3"/>
  <c r="AE217" i="3"/>
  <c r="AD217" i="3"/>
  <c r="AC217" i="3"/>
  <c r="AB217" i="3"/>
  <c r="AA217" i="3"/>
  <c r="Z217" i="3"/>
  <c r="Y217" i="3"/>
  <c r="X217" i="3"/>
  <c r="W217" i="3"/>
  <c r="V217" i="3"/>
  <c r="U217" i="3"/>
  <c r="T217" i="3"/>
  <c r="AE216" i="3"/>
  <c r="AD216" i="3"/>
  <c r="AC216" i="3"/>
  <c r="AB216" i="3"/>
  <c r="AA216" i="3"/>
  <c r="Z216" i="3"/>
  <c r="Y216" i="3"/>
  <c r="X216" i="3"/>
  <c r="W216" i="3"/>
  <c r="V216" i="3"/>
  <c r="U216" i="3"/>
  <c r="T216" i="3"/>
  <c r="AE215" i="3"/>
  <c r="AD215" i="3"/>
  <c r="AC215" i="3"/>
  <c r="AB215" i="3"/>
  <c r="AA215" i="3"/>
  <c r="Z215" i="3"/>
  <c r="Y215" i="3"/>
  <c r="X215" i="3"/>
  <c r="W215" i="3"/>
  <c r="V215" i="3"/>
  <c r="U215" i="3"/>
  <c r="T215" i="3"/>
  <c r="AE214" i="3"/>
  <c r="AD214" i="3"/>
  <c r="AC214" i="3"/>
  <c r="AB214" i="3"/>
  <c r="AA214" i="3"/>
  <c r="Z214" i="3"/>
  <c r="Y214" i="3"/>
  <c r="X214" i="3"/>
  <c r="W214" i="3"/>
  <c r="V214" i="3"/>
  <c r="U214" i="3"/>
  <c r="T214" i="3"/>
  <c r="AE213" i="3"/>
  <c r="AD213" i="3"/>
  <c r="AC213" i="3"/>
  <c r="AB213" i="3"/>
  <c r="AA213" i="3"/>
  <c r="Z213" i="3"/>
  <c r="Y213" i="3"/>
  <c r="X213" i="3"/>
  <c r="W213" i="3"/>
  <c r="V213" i="3"/>
  <c r="U213" i="3"/>
  <c r="T213" i="3"/>
  <c r="AE212" i="3"/>
  <c r="AD212" i="3"/>
  <c r="AC212" i="3"/>
  <c r="AB212" i="3"/>
  <c r="AA212" i="3"/>
  <c r="Z212" i="3"/>
  <c r="Y212" i="3"/>
  <c r="X212" i="3"/>
  <c r="W212" i="3"/>
  <c r="V212" i="3"/>
  <c r="U212" i="3"/>
  <c r="T212" i="3"/>
  <c r="AE211" i="3"/>
  <c r="AD211" i="3"/>
  <c r="AC211" i="3"/>
  <c r="AB211" i="3"/>
  <c r="AA211" i="3"/>
  <c r="Z211" i="3"/>
  <c r="Y211" i="3"/>
  <c r="X211" i="3"/>
  <c r="W211" i="3"/>
  <c r="V211" i="3"/>
  <c r="U211" i="3"/>
  <c r="T211" i="3"/>
  <c r="AE210" i="3"/>
  <c r="AD210" i="3"/>
  <c r="AC210" i="3"/>
  <c r="AB210" i="3"/>
  <c r="AA210" i="3"/>
  <c r="Z210" i="3"/>
  <c r="Y210" i="3"/>
  <c r="X210" i="3"/>
  <c r="W210" i="3"/>
  <c r="V210" i="3"/>
  <c r="U210" i="3"/>
  <c r="T210" i="3"/>
  <c r="AE209" i="3"/>
  <c r="AD209" i="3"/>
  <c r="AC209" i="3"/>
  <c r="AB209" i="3"/>
  <c r="AA209" i="3"/>
  <c r="Z209" i="3"/>
  <c r="Y209" i="3"/>
  <c r="X209" i="3"/>
  <c r="W209" i="3"/>
  <c r="V209" i="3"/>
  <c r="U209" i="3"/>
  <c r="T209" i="3"/>
  <c r="AE208" i="3"/>
  <c r="AD208" i="3"/>
  <c r="AC208" i="3"/>
  <c r="AB208" i="3"/>
  <c r="AA208" i="3"/>
  <c r="Z208" i="3"/>
  <c r="Y208" i="3"/>
  <c r="X208" i="3"/>
  <c r="W208" i="3"/>
  <c r="V208" i="3"/>
  <c r="U208" i="3"/>
  <c r="T208" i="3"/>
  <c r="AE207" i="3"/>
  <c r="AD207" i="3"/>
  <c r="AC207" i="3"/>
  <c r="AB207" i="3"/>
  <c r="AA207" i="3"/>
  <c r="Z207" i="3"/>
  <c r="Y207" i="3"/>
  <c r="X207" i="3"/>
  <c r="W207" i="3"/>
  <c r="V207" i="3"/>
  <c r="U207" i="3"/>
  <c r="T207" i="3"/>
  <c r="AE206" i="3"/>
  <c r="AD206" i="3"/>
  <c r="AC206" i="3"/>
  <c r="AB206" i="3"/>
  <c r="AA206" i="3"/>
  <c r="Z206" i="3"/>
  <c r="Y206" i="3"/>
  <c r="X206" i="3"/>
  <c r="W206" i="3"/>
  <c r="V206" i="3"/>
  <c r="U206" i="3"/>
  <c r="T206" i="3"/>
  <c r="AE205" i="3"/>
  <c r="AD205" i="3"/>
  <c r="AC205" i="3"/>
  <c r="AB205" i="3"/>
  <c r="AA205" i="3"/>
  <c r="Z205" i="3"/>
  <c r="Y205" i="3"/>
  <c r="X205" i="3"/>
  <c r="W205" i="3"/>
  <c r="V205" i="3"/>
  <c r="U205" i="3"/>
  <c r="T205" i="3"/>
  <c r="AE204" i="3"/>
  <c r="AD204" i="3"/>
  <c r="AC204" i="3"/>
  <c r="AB204" i="3"/>
  <c r="AA204" i="3"/>
  <c r="Z204" i="3"/>
  <c r="Y204" i="3"/>
  <c r="X204" i="3"/>
  <c r="W204" i="3"/>
  <c r="V204" i="3"/>
  <c r="U204" i="3"/>
  <c r="T204" i="3"/>
  <c r="AE203" i="3"/>
  <c r="AD203" i="3"/>
  <c r="AC203" i="3"/>
  <c r="AB203" i="3"/>
  <c r="AA203" i="3"/>
  <c r="Z203" i="3"/>
  <c r="Y203" i="3"/>
  <c r="X203" i="3"/>
  <c r="W203" i="3"/>
  <c r="V203" i="3"/>
  <c r="U203" i="3"/>
  <c r="T203" i="3"/>
  <c r="AE202" i="3"/>
  <c r="AD202" i="3"/>
  <c r="AC202" i="3"/>
  <c r="AB202" i="3"/>
  <c r="AA202" i="3"/>
  <c r="Z202" i="3"/>
  <c r="Y202" i="3"/>
  <c r="X202" i="3"/>
  <c r="W202" i="3"/>
  <c r="V202" i="3"/>
  <c r="U202" i="3"/>
  <c r="T202" i="3"/>
  <c r="AE201" i="3"/>
  <c r="AD201" i="3"/>
  <c r="AC201" i="3"/>
  <c r="AB201" i="3"/>
  <c r="AA201" i="3"/>
  <c r="Z201" i="3"/>
  <c r="Y201" i="3"/>
  <c r="X201" i="3"/>
  <c r="W201" i="3"/>
  <c r="V201" i="3"/>
  <c r="U201" i="3"/>
  <c r="T201" i="3"/>
  <c r="AE200" i="3"/>
  <c r="AD200" i="3"/>
  <c r="AC200" i="3"/>
  <c r="AB200" i="3"/>
  <c r="AA200" i="3"/>
  <c r="Z200" i="3"/>
  <c r="Y200" i="3"/>
  <c r="X200" i="3"/>
  <c r="W200" i="3"/>
  <c r="V200" i="3"/>
  <c r="U200" i="3"/>
  <c r="T200" i="3"/>
  <c r="AE199" i="3"/>
  <c r="AD199" i="3"/>
  <c r="AC199" i="3"/>
  <c r="AB199" i="3"/>
  <c r="AA199" i="3"/>
  <c r="Z199" i="3"/>
  <c r="Y199" i="3"/>
  <c r="X199" i="3"/>
  <c r="W199" i="3"/>
  <c r="V199" i="3"/>
  <c r="U199" i="3"/>
  <c r="T199" i="3"/>
  <c r="AE198" i="3"/>
  <c r="AD198" i="3"/>
  <c r="AC198" i="3"/>
  <c r="AB198" i="3"/>
  <c r="AA198" i="3"/>
  <c r="Z198" i="3"/>
  <c r="Y198" i="3"/>
  <c r="X198" i="3"/>
  <c r="W198" i="3"/>
  <c r="V198" i="3"/>
  <c r="U198" i="3"/>
  <c r="T198" i="3"/>
  <c r="AE197" i="3"/>
  <c r="AD197" i="3"/>
  <c r="AC197" i="3"/>
  <c r="AB197" i="3"/>
  <c r="AA197" i="3"/>
  <c r="Z197" i="3"/>
  <c r="Y197" i="3"/>
  <c r="X197" i="3"/>
  <c r="W197" i="3"/>
  <c r="V197" i="3"/>
  <c r="U197" i="3"/>
  <c r="T197" i="3"/>
  <c r="AE196" i="3"/>
  <c r="AD196" i="3"/>
  <c r="AC196" i="3"/>
  <c r="AB196" i="3"/>
  <c r="AA196" i="3"/>
  <c r="Z196" i="3"/>
  <c r="Y196" i="3"/>
  <c r="X196" i="3"/>
  <c r="W196" i="3"/>
  <c r="V196" i="3"/>
  <c r="U196" i="3"/>
  <c r="T196" i="3"/>
  <c r="AE195" i="3"/>
  <c r="AD195" i="3"/>
  <c r="AC195" i="3"/>
  <c r="AB195" i="3"/>
  <c r="AA195" i="3"/>
  <c r="Z195" i="3"/>
  <c r="Y195" i="3"/>
  <c r="X195" i="3"/>
  <c r="W195" i="3"/>
  <c r="V195" i="3"/>
  <c r="U195" i="3"/>
  <c r="T195" i="3"/>
  <c r="AE194" i="3"/>
  <c r="AD194" i="3"/>
  <c r="AC194" i="3"/>
  <c r="AB194" i="3"/>
  <c r="AA194" i="3"/>
  <c r="Z194" i="3"/>
  <c r="Y194" i="3"/>
  <c r="X194" i="3"/>
  <c r="W194" i="3"/>
  <c r="V194" i="3"/>
  <c r="U194" i="3"/>
  <c r="T194" i="3"/>
  <c r="AE193" i="3"/>
  <c r="AD193" i="3"/>
  <c r="AC193" i="3"/>
  <c r="AB193" i="3"/>
  <c r="AA193" i="3"/>
  <c r="Z193" i="3"/>
  <c r="Y193" i="3"/>
  <c r="X193" i="3"/>
  <c r="W193" i="3"/>
  <c r="V193" i="3"/>
  <c r="U193" i="3"/>
  <c r="T193" i="3"/>
  <c r="AE192" i="3"/>
  <c r="AD192" i="3"/>
  <c r="AC192" i="3"/>
  <c r="AB192" i="3"/>
  <c r="AA192" i="3"/>
  <c r="Z192" i="3"/>
  <c r="Y192" i="3"/>
  <c r="X192" i="3"/>
  <c r="W192" i="3"/>
  <c r="V192" i="3"/>
  <c r="U192" i="3"/>
  <c r="T192" i="3"/>
  <c r="AE191" i="3"/>
  <c r="AD191" i="3"/>
  <c r="AC191" i="3"/>
  <c r="AB191" i="3"/>
  <c r="AA191" i="3"/>
  <c r="Z191" i="3"/>
  <c r="Y191" i="3"/>
  <c r="X191" i="3"/>
  <c r="W191" i="3"/>
  <c r="V191" i="3"/>
  <c r="U191" i="3"/>
  <c r="T191" i="3"/>
  <c r="AE190" i="3"/>
  <c r="AD190" i="3"/>
  <c r="AC190" i="3"/>
  <c r="AB190" i="3"/>
  <c r="AA190" i="3"/>
  <c r="Z190" i="3"/>
  <c r="Y190" i="3"/>
  <c r="X190" i="3"/>
  <c r="W190" i="3"/>
  <c r="V190" i="3"/>
  <c r="U190" i="3"/>
  <c r="T190" i="3"/>
  <c r="AE189" i="3"/>
  <c r="AD189" i="3"/>
  <c r="AC189" i="3"/>
  <c r="AB189" i="3"/>
  <c r="AA189" i="3"/>
  <c r="Z189" i="3"/>
  <c r="Y189" i="3"/>
  <c r="X189" i="3"/>
  <c r="W189" i="3"/>
  <c r="V189" i="3"/>
  <c r="U189" i="3"/>
  <c r="T189" i="3"/>
  <c r="AE188" i="3"/>
  <c r="AD188" i="3"/>
  <c r="AC188" i="3"/>
  <c r="AB188" i="3"/>
  <c r="AA188" i="3"/>
  <c r="Z188" i="3"/>
  <c r="Y188" i="3"/>
  <c r="X188" i="3"/>
  <c r="W188" i="3"/>
  <c r="V188" i="3"/>
  <c r="U188" i="3"/>
  <c r="T188" i="3"/>
  <c r="AE187" i="3"/>
  <c r="AD187" i="3"/>
  <c r="AC187" i="3"/>
  <c r="AB187" i="3"/>
  <c r="AA187" i="3"/>
  <c r="Z187" i="3"/>
  <c r="Y187" i="3"/>
  <c r="X187" i="3"/>
  <c r="W187" i="3"/>
  <c r="V187" i="3"/>
  <c r="U187" i="3"/>
  <c r="T187" i="3"/>
  <c r="AE186" i="3"/>
  <c r="AD186" i="3"/>
  <c r="AC186" i="3"/>
  <c r="AB186" i="3"/>
  <c r="AA186" i="3"/>
  <c r="Z186" i="3"/>
  <c r="Y186" i="3"/>
  <c r="X186" i="3"/>
  <c r="W186" i="3"/>
  <c r="V186" i="3"/>
  <c r="U186" i="3"/>
  <c r="T186" i="3"/>
  <c r="AE185" i="3"/>
  <c r="AD185" i="3"/>
  <c r="AC185" i="3"/>
  <c r="AB185" i="3"/>
  <c r="AA185" i="3"/>
  <c r="Z185" i="3"/>
  <c r="Y185" i="3"/>
  <c r="X185" i="3"/>
  <c r="W185" i="3"/>
  <c r="V185" i="3"/>
  <c r="U185" i="3"/>
  <c r="T185" i="3"/>
  <c r="AE184" i="3"/>
  <c r="AD184" i="3"/>
  <c r="AC184" i="3"/>
  <c r="AB184" i="3"/>
  <c r="AA184" i="3"/>
  <c r="Z184" i="3"/>
  <c r="Y184" i="3"/>
  <c r="X184" i="3"/>
  <c r="W184" i="3"/>
  <c r="V184" i="3"/>
  <c r="U184" i="3"/>
  <c r="T184" i="3"/>
  <c r="AE183" i="3"/>
  <c r="AD183" i="3"/>
  <c r="AC183" i="3"/>
  <c r="AB183" i="3"/>
  <c r="AA183" i="3"/>
  <c r="Z183" i="3"/>
  <c r="Y183" i="3"/>
  <c r="X183" i="3"/>
  <c r="W183" i="3"/>
  <c r="V183" i="3"/>
  <c r="U183" i="3"/>
  <c r="T183" i="3"/>
  <c r="AE182" i="3"/>
  <c r="AD182" i="3"/>
  <c r="AC182" i="3"/>
  <c r="AB182" i="3"/>
  <c r="AA182" i="3"/>
  <c r="Z182" i="3"/>
  <c r="Y182" i="3"/>
  <c r="X182" i="3"/>
  <c r="W182" i="3"/>
  <c r="V182" i="3"/>
  <c r="U182" i="3"/>
  <c r="T182" i="3"/>
  <c r="AE181" i="3"/>
  <c r="AD181" i="3"/>
  <c r="AC181" i="3"/>
  <c r="AB181" i="3"/>
  <c r="AA181" i="3"/>
  <c r="Z181" i="3"/>
  <c r="Y181" i="3"/>
  <c r="X181" i="3"/>
  <c r="W181" i="3"/>
  <c r="V181" i="3"/>
  <c r="U181" i="3"/>
  <c r="T181" i="3"/>
  <c r="AE180" i="3"/>
  <c r="AD180" i="3"/>
  <c r="AC180" i="3"/>
  <c r="AB180" i="3"/>
  <c r="AA180" i="3"/>
  <c r="Z180" i="3"/>
  <c r="Y180" i="3"/>
  <c r="X180" i="3"/>
  <c r="W180" i="3"/>
  <c r="V180" i="3"/>
  <c r="U180" i="3"/>
  <c r="T180" i="3"/>
  <c r="AE179" i="3"/>
  <c r="AD179" i="3"/>
  <c r="AC179" i="3"/>
  <c r="AB179" i="3"/>
  <c r="AA179" i="3"/>
  <c r="Z179" i="3"/>
  <c r="Y179" i="3"/>
  <c r="X179" i="3"/>
  <c r="W179" i="3"/>
  <c r="V179" i="3"/>
  <c r="U179" i="3"/>
  <c r="T179" i="3"/>
  <c r="AE178" i="3"/>
  <c r="AD178" i="3"/>
  <c r="AC178" i="3"/>
  <c r="AB178" i="3"/>
  <c r="AA178" i="3"/>
  <c r="Z178" i="3"/>
  <c r="Y178" i="3"/>
  <c r="X178" i="3"/>
  <c r="W178" i="3"/>
  <c r="V178" i="3"/>
  <c r="U178" i="3"/>
  <c r="T178" i="3"/>
  <c r="AE177" i="3"/>
  <c r="AD177" i="3"/>
  <c r="AC177" i="3"/>
  <c r="AB177" i="3"/>
  <c r="AA177" i="3"/>
  <c r="Z177" i="3"/>
  <c r="Y177" i="3"/>
  <c r="X177" i="3"/>
  <c r="W177" i="3"/>
  <c r="V177" i="3"/>
  <c r="U177" i="3"/>
  <c r="T177" i="3"/>
  <c r="AE176" i="3"/>
  <c r="AD176" i="3"/>
  <c r="AC176" i="3"/>
  <c r="AB176" i="3"/>
  <c r="AA176" i="3"/>
  <c r="Z176" i="3"/>
  <c r="Y176" i="3"/>
  <c r="X176" i="3"/>
  <c r="W176" i="3"/>
  <c r="V176" i="3"/>
  <c r="U176" i="3"/>
  <c r="T176" i="3"/>
  <c r="AE175" i="3"/>
  <c r="AD175" i="3"/>
  <c r="AC175" i="3"/>
  <c r="AB175" i="3"/>
  <c r="AA175" i="3"/>
  <c r="Z175" i="3"/>
  <c r="Y175" i="3"/>
  <c r="X175" i="3"/>
  <c r="W175" i="3"/>
  <c r="V175" i="3"/>
  <c r="U175" i="3"/>
  <c r="T175" i="3"/>
  <c r="AE174" i="3"/>
  <c r="AD174" i="3"/>
  <c r="AC174" i="3"/>
  <c r="AB174" i="3"/>
  <c r="AA174" i="3"/>
  <c r="Z174" i="3"/>
  <c r="Y174" i="3"/>
  <c r="X174" i="3"/>
  <c r="W174" i="3"/>
  <c r="V174" i="3"/>
  <c r="U174" i="3"/>
  <c r="T174" i="3"/>
  <c r="AE173" i="3"/>
  <c r="AD173" i="3"/>
  <c r="AC173" i="3"/>
  <c r="AB173" i="3"/>
  <c r="AA173" i="3"/>
  <c r="Z173" i="3"/>
  <c r="Y173" i="3"/>
  <c r="X173" i="3"/>
  <c r="W173" i="3"/>
  <c r="V173" i="3"/>
  <c r="U173" i="3"/>
  <c r="T173" i="3"/>
  <c r="AE172" i="3"/>
  <c r="AD172" i="3"/>
  <c r="AC172" i="3"/>
  <c r="AB172" i="3"/>
  <c r="AA172" i="3"/>
  <c r="Z172" i="3"/>
  <c r="Y172" i="3"/>
  <c r="X172" i="3"/>
  <c r="W172" i="3"/>
  <c r="V172" i="3"/>
  <c r="U172" i="3"/>
  <c r="T172" i="3"/>
  <c r="AE171" i="3"/>
  <c r="AD171" i="3"/>
  <c r="AC171" i="3"/>
  <c r="AB171" i="3"/>
  <c r="AA171" i="3"/>
  <c r="Z171" i="3"/>
  <c r="Y171" i="3"/>
  <c r="X171" i="3"/>
  <c r="W171" i="3"/>
  <c r="V171" i="3"/>
  <c r="U171" i="3"/>
  <c r="T171" i="3"/>
  <c r="AE170" i="3"/>
  <c r="AD170" i="3"/>
  <c r="AC170" i="3"/>
  <c r="AB170" i="3"/>
  <c r="AA170" i="3"/>
  <c r="Z170" i="3"/>
  <c r="Y170" i="3"/>
  <c r="X170" i="3"/>
  <c r="W170" i="3"/>
  <c r="V170" i="3"/>
  <c r="U170" i="3"/>
  <c r="T170" i="3"/>
  <c r="AE169" i="3"/>
  <c r="AD169" i="3"/>
  <c r="AC169" i="3"/>
  <c r="AB169" i="3"/>
  <c r="AA169" i="3"/>
  <c r="Z169" i="3"/>
  <c r="Y169" i="3"/>
  <c r="X169" i="3"/>
  <c r="W169" i="3"/>
  <c r="V169" i="3"/>
  <c r="U169" i="3"/>
  <c r="T169" i="3"/>
  <c r="AE168" i="3"/>
  <c r="AD168" i="3"/>
  <c r="AC168" i="3"/>
  <c r="AB168" i="3"/>
  <c r="AA168" i="3"/>
  <c r="Z168" i="3"/>
  <c r="Y168" i="3"/>
  <c r="X168" i="3"/>
  <c r="W168" i="3"/>
  <c r="V168" i="3"/>
  <c r="U168" i="3"/>
  <c r="T168" i="3"/>
  <c r="AE167" i="3"/>
  <c r="AD167" i="3"/>
  <c r="AC167" i="3"/>
  <c r="AB167" i="3"/>
  <c r="AA167" i="3"/>
  <c r="Z167" i="3"/>
  <c r="Y167" i="3"/>
  <c r="X167" i="3"/>
  <c r="W167" i="3"/>
  <c r="V167" i="3"/>
  <c r="U167" i="3"/>
  <c r="T167" i="3"/>
  <c r="AE166" i="3"/>
  <c r="AD166" i="3"/>
  <c r="AC166" i="3"/>
  <c r="AB166" i="3"/>
  <c r="AA166" i="3"/>
  <c r="Z166" i="3"/>
  <c r="Y166" i="3"/>
  <c r="X166" i="3"/>
  <c r="W166" i="3"/>
  <c r="V166" i="3"/>
  <c r="U166" i="3"/>
  <c r="T166" i="3"/>
  <c r="AE165" i="3"/>
  <c r="AD165" i="3"/>
  <c r="AC165" i="3"/>
  <c r="AB165" i="3"/>
  <c r="AA165" i="3"/>
  <c r="Z165" i="3"/>
  <c r="Y165" i="3"/>
  <c r="X165" i="3"/>
  <c r="W165" i="3"/>
  <c r="V165" i="3"/>
  <c r="U165" i="3"/>
  <c r="T165" i="3"/>
  <c r="AE164" i="3"/>
  <c r="AD164" i="3"/>
  <c r="AC164" i="3"/>
  <c r="AB164" i="3"/>
  <c r="AA164" i="3"/>
  <c r="Z164" i="3"/>
  <c r="Y164" i="3"/>
  <c r="X164" i="3"/>
  <c r="W164" i="3"/>
  <c r="V164" i="3"/>
  <c r="U164" i="3"/>
  <c r="T164" i="3"/>
  <c r="AE163" i="3"/>
  <c r="AD163" i="3"/>
  <c r="AC163" i="3"/>
  <c r="AB163" i="3"/>
  <c r="AA163" i="3"/>
  <c r="Z163" i="3"/>
  <c r="Y163" i="3"/>
  <c r="X163" i="3"/>
  <c r="W163" i="3"/>
  <c r="V163" i="3"/>
  <c r="U163" i="3"/>
  <c r="T163" i="3"/>
  <c r="AE162" i="3"/>
  <c r="AD162" i="3"/>
  <c r="AC162" i="3"/>
  <c r="AB162" i="3"/>
  <c r="AA162" i="3"/>
  <c r="Z162" i="3"/>
  <c r="Y162" i="3"/>
  <c r="X162" i="3"/>
  <c r="W162" i="3"/>
  <c r="V162" i="3"/>
  <c r="U162" i="3"/>
  <c r="T162" i="3"/>
  <c r="AE161" i="3"/>
  <c r="AD161" i="3"/>
  <c r="AC161" i="3"/>
  <c r="AB161" i="3"/>
  <c r="AA161" i="3"/>
  <c r="Z161" i="3"/>
  <c r="Y161" i="3"/>
  <c r="X161" i="3"/>
  <c r="W161" i="3"/>
  <c r="V161" i="3"/>
  <c r="U161" i="3"/>
  <c r="T161" i="3"/>
  <c r="AE160" i="3"/>
  <c r="AD160" i="3"/>
  <c r="AC160" i="3"/>
  <c r="AB160" i="3"/>
  <c r="AA160" i="3"/>
  <c r="Z160" i="3"/>
  <c r="Y160" i="3"/>
  <c r="X160" i="3"/>
  <c r="W160" i="3"/>
  <c r="V160" i="3"/>
  <c r="U160" i="3"/>
  <c r="T160" i="3"/>
  <c r="AE159" i="3"/>
  <c r="AD159" i="3"/>
  <c r="AC159" i="3"/>
  <c r="AB159" i="3"/>
  <c r="AA159" i="3"/>
  <c r="Z159" i="3"/>
  <c r="Y159" i="3"/>
  <c r="X159" i="3"/>
  <c r="W159" i="3"/>
  <c r="V159" i="3"/>
  <c r="U159" i="3"/>
  <c r="T159" i="3"/>
  <c r="AE158" i="3"/>
  <c r="AD158" i="3"/>
  <c r="AC158" i="3"/>
  <c r="AB158" i="3"/>
  <c r="AA158" i="3"/>
  <c r="Z158" i="3"/>
  <c r="Y158" i="3"/>
  <c r="X158" i="3"/>
  <c r="W158" i="3"/>
  <c r="V158" i="3"/>
  <c r="U158" i="3"/>
  <c r="T158" i="3"/>
  <c r="AE157" i="3"/>
  <c r="AD157" i="3"/>
  <c r="AC157" i="3"/>
  <c r="AB157" i="3"/>
  <c r="AA157" i="3"/>
  <c r="Z157" i="3"/>
  <c r="Y157" i="3"/>
  <c r="X157" i="3"/>
  <c r="W157" i="3"/>
  <c r="V157" i="3"/>
  <c r="U157" i="3"/>
  <c r="T157" i="3"/>
  <c r="AE156" i="3"/>
  <c r="AD156" i="3"/>
  <c r="AC156" i="3"/>
  <c r="AB156" i="3"/>
  <c r="AA156" i="3"/>
  <c r="Z156" i="3"/>
  <c r="Y156" i="3"/>
  <c r="X156" i="3"/>
  <c r="W156" i="3"/>
  <c r="V156" i="3"/>
  <c r="U156" i="3"/>
  <c r="T156" i="3"/>
  <c r="AE155" i="3"/>
  <c r="AD155" i="3"/>
  <c r="AC155" i="3"/>
  <c r="AB155" i="3"/>
  <c r="AA155" i="3"/>
  <c r="Z155" i="3"/>
  <c r="Y155" i="3"/>
  <c r="X155" i="3"/>
  <c r="W155" i="3"/>
  <c r="V155" i="3"/>
  <c r="U155" i="3"/>
  <c r="T155" i="3"/>
  <c r="AE154" i="3"/>
  <c r="AD154" i="3"/>
  <c r="AC154" i="3"/>
  <c r="AB154" i="3"/>
  <c r="AA154" i="3"/>
  <c r="Z154" i="3"/>
  <c r="Y154" i="3"/>
  <c r="X154" i="3"/>
  <c r="W154" i="3"/>
  <c r="V154" i="3"/>
  <c r="U154" i="3"/>
  <c r="T154" i="3"/>
  <c r="AE153" i="3"/>
  <c r="AD153" i="3"/>
  <c r="AC153" i="3"/>
  <c r="AB153" i="3"/>
  <c r="AA153" i="3"/>
  <c r="Z153" i="3"/>
  <c r="Y153" i="3"/>
  <c r="X153" i="3"/>
  <c r="W153" i="3"/>
  <c r="V153" i="3"/>
  <c r="U153" i="3"/>
  <c r="T153" i="3"/>
  <c r="AE152" i="3"/>
  <c r="AD152" i="3"/>
  <c r="AC152" i="3"/>
  <c r="AB152" i="3"/>
  <c r="AA152" i="3"/>
  <c r="Z152" i="3"/>
  <c r="Y152" i="3"/>
  <c r="X152" i="3"/>
  <c r="W152" i="3"/>
  <c r="V152" i="3"/>
  <c r="U152" i="3"/>
  <c r="T152" i="3"/>
  <c r="AE151" i="3"/>
  <c r="AD151" i="3"/>
  <c r="AC151" i="3"/>
  <c r="AB151" i="3"/>
  <c r="AA151" i="3"/>
  <c r="Z151" i="3"/>
  <c r="Y151" i="3"/>
  <c r="X151" i="3"/>
  <c r="W151" i="3"/>
  <c r="V151" i="3"/>
  <c r="U151" i="3"/>
  <c r="T151" i="3"/>
  <c r="AE150" i="3"/>
  <c r="AD150" i="3"/>
  <c r="AC150" i="3"/>
  <c r="AB150" i="3"/>
  <c r="AA150" i="3"/>
  <c r="Z150" i="3"/>
  <c r="Y150" i="3"/>
  <c r="X150" i="3"/>
  <c r="W150" i="3"/>
  <c r="V150" i="3"/>
  <c r="U150" i="3"/>
  <c r="T150" i="3"/>
  <c r="AE149" i="3"/>
  <c r="AD149" i="3"/>
  <c r="AC149" i="3"/>
  <c r="AB149" i="3"/>
  <c r="AA149" i="3"/>
  <c r="Z149" i="3"/>
  <c r="Y149" i="3"/>
  <c r="X149" i="3"/>
  <c r="W149" i="3"/>
  <c r="V149" i="3"/>
  <c r="U149" i="3"/>
  <c r="T149" i="3"/>
  <c r="AE148" i="3"/>
  <c r="AD148" i="3"/>
  <c r="AC148" i="3"/>
  <c r="AB148" i="3"/>
  <c r="AA148" i="3"/>
  <c r="Z148" i="3"/>
  <c r="Y148" i="3"/>
  <c r="X148" i="3"/>
  <c r="W148" i="3"/>
  <c r="V148" i="3"/>
  <c r="U148" i="3"/>
  <c r="T148" i="3"/>
  <c r="AE147" i="3"/>
  <c r="AD147" i="3"/>
  <c r="AC147" i="3"/>
  <c r="AB147" i="3"/>
  <c r="AA147" i="3"/>
  <c r="Z147" i="3"/>
  <c r="Y147" i="3"/>
  <c r="X147" i="3"/>
  <c r="W147" i="3"/>
  <c r="V147" i="3"/>
  <c r="U147" i="3"/>
  <c r="T147" i="3"/>
  <c r="AE146" i="3"/>
  <c r="AD146" i="3"/>
  <c r="AC146" i="3"/>
  <c r="AB146" i="3"/>
  <c r="AA146" i="3"/>
  <c r="Z146" i="3"/>
  <c r="Y146" i="3"/>
  <c r="X146" i="3"/>
  <c r="W146" i="3"/>
  <c r="V146" i="3"/>
  <c r="U146" i="3"/>
  <c r="T146" i="3"/>
  <c r="AE145" i="3"/>
  <c r="AD145" i="3"/>
  <c r="AC145" i="3"/>
  <c r="AB145" i="3"/>
  <c r="AA145" i="3"/>
  <c r="Z145" i="3"/>
  <c r="Y145" i="3"/>
  <c r="X145" i="3"/>
  <c r="W145" i="3"/>
  <c r="V145" i="3"/>
  <c r="U145" i="3"/>
  <c r="T145" i="3"/>
  <c r="AE144" i="3"/>
  <c r="AD144" i="3"/>
  <c r="AC144" i="3"/>
  <c r="AB144" i="3"/>
  <c r="AA144" i="3"/>
  <c r="Z144" i="3"/>
  <c r="Y144" i="3"/>
  <c r="X144" i="3"/>
  <c r="W144" i="3"/>
  <c r="V144" i="3"/>
  <c r="U144" i="3"/>
  <c r="T144" i="3"/>
  <c r="AE143" i="3"/>
  <c r="AD143" i="3"/>
  <c r="AC143" i="3"/>
  <c r="AB143" i="3"/>
  <c r="AA143" i="3"/>
  <c r="Z143" i="3"/>
  <c r="Y143" i="3"/>
  <c r="X143" i="3"/>
  <c r="W143" i="3"/>
  <c r="V143" i="3"/>
  <c r="U143" i="3"/>
  <c r="T143" i="3"/>
  <c r="AE142" i="3"/>
  <c r="AD142" i="3"/>
  <c r="AC142" i="3"/>
  <c r="AB142" i="3"/>
  <c r="AA142" i="3"/>
  <c r="Z142" i="3"/>
  <c r="Y142" i="3"/>
  <c r="X142" i="3"/>
  <c r="W142" i="3"/>
  <c r="V142" i="3"/>
  <c r="U142" i="3"/>
  <c r="T142" i="3"/>
  <c r="AE141" i="3"/>
  <c r="AD141" i="3"/>
  <c r="AC141" i="3"/>
  <c r="AB141" i="3"/>
  <c r="AA141" i="3"/>
  <c r="Z141" i="3"/>
  <c r="Y141" i="3"/>
  <c r="X141" i="3"/>
  <c r="W141" i="3"/>
  <c r="V141" i="3"/>
  <c r="U141" i="3"/>
  <c r="T141" i="3"/>
  <c r="AE140" i="3"/>
  <c r="AD140" i="3"/>
  <c r="AC140" i="3"/>
  <c r="AB140" i="3"/>
  <c r="AA140" i="3"/>
  <c r="Z140" i="3"/>
  <c r="Y140" i="3"/>
  <c r="X140" i="3"/>
  <c r="W140" i="3"/>
  <c r="V140" i="3"/>
  <c r="U140" i="3"/>
  <c r="T140" i="3"/>
  <c r="AE139" i="3"/>
  <c r="AD139" i="3"/>
  <c r="AC139" i="3"/>
  <c r="AB139" i="3"/>
  <c r="AA139" i="3"/>
  <c r="Z139" i="3"/>
  <c r="Y139" i="3"/>
  <c r="X139" i="3"/>
  <c r="W139" i="3"/>
  <c r="V139" i="3"/>
  <c r="U139" i="3"/>
  <c r="T139" i="3"/>
  <c r="AE138" i="3"/>
  <c r="AD138" i="3"/>
  <c r="AC138" i="3"/>
  <c r="AB138" i="3"/>
  <c r="AA138" i="3"/>
  <c r="Z138" i="3"/>
  <c r="Y138" i="3"/>
  <c r="X138" i="3"/>
  <c r="W138" i="3"/>
  <c r="V138" i="3"/>
  <c r="U138" i="3"/>
  <c r="T138" i="3"/>
  <c r="AE137" i="3"/>
  <c r="AD137" i="3"/>
  <c r="AC137" i="3"/>
  <c r="AB137" i="3"/>
  <c r="AA137" i="3"/>
  <c r="Z137" i="3"/>
  <c r="Y137" i="3"/>
  <c r="X137" i="3"/>
  <c r="W137" i="3"/>
  <c r="V137" i="3"/>
  <c r="U137" i="3"/>
  <c r="T137" i="3"/>
  <c r="AE136" i="3"/>
  <c r="AD136" i="3"/>
  <c r="AC136" i="3"/>
  <c r="AB136" i="3"/>
  <c r="AA136" i="3"/>
  <c r="Z136" i="3"/>
  <c r="Y136" i="3"/>
  <c r="X136" i="3"/>
  <c r="W136" i="3"/>
  <c r="V136" i="3"/>
  <c r="U136" i="3"/>
  <c r="T136" i="3"/>
  <c r="AE135" i="3"/>
  <c r="AD135" i="3"/>
  <c r="AC135" i="3"/>
  <c r="AB135" i="3"/>
  <c r="AA135" i="3"/>
  <c r="Z135" i="3"/>
  <c r="Y135" i="3"/>
  <c r="X135" i="3"/>
  <c r="W135" i="3"/>
  <c r="V135" i="3"/>
  <c r="U135" i="3"/>
  <c r="T135" i="3"/>
  <c r="AE134" i="3"/>
  <c r="AD134" i="3"/>
  <c r="AC134" i="3"/>
  <c r="AB134" i="3"/>
  <c r="AA134" i="3"/>
  <c r="Z134" i="3"/>
  <c r="Y134" i="3"/>
  <c r="X134" i="3"/>
  <c r="W134" i="3"/>
  <c r="V134" i="3"/>
  <c r="U134" i="3"/>
  <c r="T134" i="3"/>
  <c r="AE133" i="3"/>
  <c r="AD133" i="3"/>
  <c r="AC133" i="3"/>
  <c r="AB133" i="3"/>
  <c r="AA133" i="3"/>
  <c r="Z133" i="3"/>
  <c r="Y133" i="3"/>
  <c r="X133" i="3"/>
  <c r="W133" i="3"/>
  <c r="V133" i="3"/>
  <c r="U133" i="3"/>
  <c r="T133" i="3"/>
  <c r="AE132" i="3"/>
  <c r="AD132" i="3"/>
  <c r="AC132" i="3"/>
  <c r="AB132" i="3"/>
  <c r="AA132" i="3"/>
  <c r="Z132" i="3"/>
  <c r="Y132" i="3"/>
  <c r="X132" i="3"/>
  <c r="W132" i="3"/>
  <c r="V132" i="3"/>
  <c r="U132" i="3"/>
  <c r="T132" i="3"/>
  <c r="AE131" i="3"/>
  <c r="AD131" i="3"/>
  <c r="AC131" i="3"/>
  <c r="AB131" i="3"/>
  <c r="AA131" i="3"/>
  <c r="Z131" i="3"/>
  <c r="Y131" i="3"/>
  <c r="X131" i="3"/>
  <c r="W131" i="3"/>
  <c r="V131" i="3"/>
  <c r="U131" i="3"/>
  <c r="T131" i="3"/>
  <c r="AE130" i="3"/>
  <c r="AD130" i="3"/>
  <c r="AC130" i="3"/>
  <c r="AB130" i="3"/>
  <c r="AA130" i="3"/>
  <c r="Z130" i="3"/>
  <c r="Y130" i="3"/>
  <c r="X130" i="3"/>
  <c r="W130" i="3"/>
  <c r="V130" i="3"/>
  <c r="U130" i="3"/>
  <c r="T130" i="3"/>
  <c r="AE129" i="3"/>
  <c r="AD129" i="3"/>
  <c r="AC129" i="3"/>
  <c r="AB129" i="3"/>
  <c r="AA129" i="3"/>
  <c r="Z129" i="3"/>
  <c r="Y129" i="3"/>
  <c r="X129" i="3"/>
  <c r="W129" i="3"/>
  <c r="V129" i="3"/>
  <c r="U129" i="3"/>
  <c r="T129" i="3"/>
  <c r="AE128" i="3"/>
  <c r="AD128" i="3"/>
  <c r="AC128" i="3"/>
  <c r="AB128" i="3"/>
  <c r="AA128" i="3"/>
  <c r="Z128" i="3"/>
  <c r="Y128" i="3"/>
  <c r="X128" i="3"/>
  <c r="W128" i="3"/>
  <c r="V128" i="3"/>
  <c r="U128" i="3"/>
  <c r="T128" i="3"/>
  <c r="AE127" i="3"/>
  <c r="AD127" i="3"/>
  <c r="AC127" i="3"/>
  <c r="AB127" i="3"/>
  <c r="AA127" i="3"/>
  <c r="Z127" i="3"/>
  <c r="Y127" i="3"/>
  <c r="X127" i="3"/>
  <c r="W127" i="3"/>
  <c r="V127" i="3"/>
  <c r="U127" i="3"/>
  <c r="T127" i="3"/>
  <c r="AE126" i="3"/>
  <c r="AD126" i="3"/>
  <c r="AC126" i="3"/>
  <c r="AB126" i="3"/>
  <c r="AA126" i="3"/>
  <c r="Z126" i="3"/>
  <c r="Y126" i="3"/>
  <c r="X126" i="3"/>
  <c r="W126" i="3"/>
  <c r="V126" i="3"/>
  <c r="U126" i="3"/>
  <c r="T126" i="3"/>
  <c r="AE125" i="3"/>
  <c r="AD125" i="3"/>
  <c r="AC125" i="3"/>
  <c r="AB125" i="3"/>
  <c r="AA125" i="3"/>
  <c r="Z125" i="3"/>
  <c r="Y125" i="3"/>
  <c r="X125" i="3"/>
  <c r="W125" i="3"/>
  <c r="V125" i="3"/>
  <c r="U125" i="3"/>
  <c r="T125" i="3"/>
  <c r="AE124" i="3"/>
  <c r="AD124" i="3"/>
  <c r="AC124" i="3"/>
  <c r="AB124" i="3"/>
  <c r="AA124" i="3"/>
  <c r="Z124" i="3"/>
  <c r="Y124" i="3"/>
  <c r="X124" i="3"/>
  <c r="W124" i="3"/>
  <c r="V124" i="3"/>
  <c r="U124" i="3"/>
  <c r="T124" i="3"/>
  <c r="AE123" i="3"/>
  <c r="AD123" i="3"/>
  <c r="AC123" i="3"/>
  <c r="AB123" i="3"/>
  <c r="AA123" i="3"/>
  <c r="Z123" i="3"/>
  <c r="Y123" i="3"/>
  <c r="X123" i="3"/>
  <c r="W123" i="3"/>
  <c r="V123" i="3"/>
  <c r="U123" i="3"/>
  <c r="T123" i="3"/>
  <c r="AE122" i="3"/>
  <c r="AD122" i="3"/>
  <c r="AC122" i="3"/>
  <c r="AB122" i="3"/>
  <c r="AA122" i="3"/>
  <c r="Z122" i="3"/>
  <c r="Y122" i="3"/>
  <c r="X122" i="3"/>
  <c r="W122" i="3"/>
  <c r="V122" i="3"/>
  <c r="U122" i="3"/>
  <c r="T122" i="3"/>
  <c r="AE121" i="3"/>
  <c r="AD121" i="3"/>
  <c r="AC121" i="3"/>
  <c r="AB121" i="3"/>
  <c r="AA121" i="3"/>
  <c r="Z121" i="3"/>
  <c r="Y121" i="3"/>
  <c r="X121" i="3"/>
  <c r="W121" i="3"/>
  <c r="V121" i="3"/>
  <c r="U121" i="3"/>
  <c r="T121" i="3"/>
  <c r="AE120" i="3"/>
  <c r="AD120" i="3"/>
  <c r="AC120" i="3"/>
  <c r="AB120" i="3"/>
  <c r="AA120" i="3"/>
  <c r="Z120" i="3"/>
  <c r="Y120" i="3"/>
  <c r="X120" i="3"/>
  <c r="W120" i="3"/>
  <c r="V120" i="3"/>
  <c r="U120" i="3"/>
  <c r="T120" i="3"/>
  <c r="AE119" i="3"/>
  <c r="AD119" i="3"/>
  <c r="AC119" i="3"/>
  <c r="AB119" i="3"/>
  <c r="AA119" i="3"/>
  <c r="Z119" i="3"/>
  <c r="Y119" i="3"/>
  <c r="X119" i="3"/>
  <c r="W119" i="3"/>
  <c r="V119" i="3"/>
  <c r="U119" i="3"/>
  <c r="T119" i="3"/>
  <c r="AE118" i="3"/>
  <c r="AD118" i="3"/>
  <c r="AC118" i="3"/>
  <c r="AB118" i="3"/>
  <c r="AA118" i="3"/>
  <c r="Z118" i="3"/>
  <c r="Y118" i="3"/>
  <c r="X118" i="3"/>
  <c r="W118" i="3"/>
  <c r="V118" i="3"/>
  <c r="U118" i="3"/>
  <c r="T118" i="3"/>
  <c r="AE117" i="3"/>
  <c r="AD117" i="3"/>
  <c r="AC117" i="3"/>
  <c r="AB117" i="3"/>
  <c r="AA117" i="3"/>
  <c r="Z117" i="3"/>
  <c r="Y117" i="3"/>
  <c r="X117" i="3"/>
  <c r="W117" i="3"/>
  <c r="V117" i="3"/>
  <c r="U117" i="3"/>
  <c r="T117" i="3"/>
  <c r="AE116" i="3"/>
  <c r="AD116" i="3"/>
  <c r="AC116" i="3"/>
  <c r="AB116" i="3"/>
  <c r="AA116" i="3"/>
  <c r="Z116" i="3"/>
  <c r="Y116" i="3"/>
  <c r="X116" i="3"/>
  <c r="W116" i="3"/>
  <c r="V116" i="3"/>
  <c r="U116" i="3"/>
  <c r="T116" i="3"/>
  <c r="AE115" i="3"/>
  <c r="AD115" i="3"/>
  <c r="AC115" i="3"/>
  <c r="AB115" i="3"/>
  <c r="AA115" i="3"/>
  <c r="Z115" i="3"/>
  <c r="Y115" i="3"/>
  <c r="X115" i="3"/>
  <c r="W115" i="3"/>
  <c r="V115" i="3"/>
  <c r="U115" i="3"/>
  <c r="T115" i="3"/>
  <c r="AE114" i="3"/>
  <c r="AD114" i="3"/>
  <c r="AC114" i="3"/>
  <c r="AB114" i="3"/>
  <c r="AA114" i="3"/>
  <c r="Z114" i="3"/>
  <c r="Y114" i="3"/>
  <c r="X114" i="3"/>
  <c r="W114" i="3"/>
  <c r="V114" i="3"/>
  <c r="U114" i="3"/>
  <c r="T114" i="3"/>
  <c r="AE113" i="3"/>
  <c r="AD113" i="3"/>
  <c r="AC113" i="3"/>
  <c r="AB113" i="3"/>
  <c r="AA113" i="3"/>
  <c r="Z113" i="3"/>
  <c r="Y113" i="3"/>
  <c r="X113" i="3"/>
  <c r="W113" i="3"/>
  <c r="V113" i="3"/>
  <c r="U113" i="3"/>
  <c r="T113" i="3"/>
  <c r="AE112" i="3"/>
  <c r="AD112" i="3"/>
  <c r="AC112" i="3"/>
  <c r="AB112" i="3"/>
  <c r="AA112" i="3"/>
  <c r="Z112" i="3"/>
  <c r="Y112" i="3"/>
  <c r="X112" i="3"/>
  <c r="W112" i="3"/>
  <c r="V112" i="3"/>
  <c r="U112" i="3"/>
  <c r="T112" i="3"/>
  <c r="AE111" i="3"/>
  <c r="AD111" i="3"/>
  <c r="AC111" i="3"/>
  <c r="AB111" i="3"/>
  <c r="AA111" i="3"/>
  <c r="Z111" i="3"/>
  <c r="Y111" i="3"/>
  <c r="X111" i="3"/>
  <c r="W111" i="3"/>
  <c r="V111" i="3"/>
  <c r="U111" i="3"/>
  <c r="T111" i="3"/>
  <c r="AE110" i="3"/>
  <c r="AD110" i="3"/>
  <c r="AC110" i="3"/>
  <c r="AB110" i="3"/>
  <c r="AA110" i="3"/>
  <c r="Z110" i="3"/>
  <c r="Y110" i="3"/>
  <c r="X110" i="3"/>
  <c r="W110" i="3"/>
  <c r="V110" i="3"/>
  <c r="U110" i="3"/>
  <c r="T110" i="3"/>
  <c r="AE109" i="3"/>
  <c r="AD109" i="3"/>
  <c r="AC109" i="3"/>
  <c r="AB109" i="3"/>
  <c r="AA109" i="3"/>
  <c r="Z109" i="3"/>
  <c r="Y109" i="3"/>
  <c r="X109" i="3"/>
  <c r="W109" i="3"/>
  <c r="V109" i="3"/>
  <c r="U109" i="3"/>
  <c r="T109" i="3"/>
  <c r="AE108" i="3"/>
  <c r="AD108" i="3"/>
  <c r="AC108" i="3"/>
  <c r="AB108" i="3"/>
  <c r="AA108" i="3"/>
  <c r="Z108" i="3"/>
  <c r="Y108" i="3"/>
  <c r="X108" i="3"/>
  <c r="W108" i="3"/>
  <c r="V108" i="3"/>
  <c r="U108" i="3"/>
  <c r="T108" i="3"/>
  <c r="AE107" i="3"/>
  <c r="AD107" i="3"/>
  <c r="AC107" i="3"/>
  <c r="AB107" i="3"/>
  <c r="AA107" i="3"/>
  <c r="Z107" i="3"/>
  <c r="Y107" i="3"/>
  <c r="X107" i="3"/>
  <c r="W107" i="3"/>
  <c r="V107" i="3"/>
  <c r="U107" i="3"/>
  <c r="T107" i="3"/>
  <c r="AE106" i="3"/>
  <c r="AD106" i="3"/>
  <c r="AC106" i="3"/>
  <c r="AB106" i="3"/>
  <c r="AA106" i="3"/>
  <c r="Z106" i="3"/>
  <c r="Y106" i="3"/>
  <c r="X106" i="3"/>
  <c r="W106" i="3"/>
  <c r="V106" i="3"/>
  <c r="U106" i="3"/>
  <c r="T106" i="3"/>
  <c r="AE105" i="3"/>
  <c r="AD105" i="3"/>
  <c r="AC105" i="3"/>
  <c r="AB105" i="3"/>
  <c r="AA105" i="3"/>
  <c r="Z105" i="3"/>
  <c r="Y105" i="3"/>
  <c r="X105" i="3"/>
  <c r="W105" i="3"/>
  <c r="V105" i="3"/>
  <c r="U105" i="3"/>
  <c r="T105" i="3"/>
  <c r="AE104" i="3"/>
  <c r="AD104" i="3"/>
  <c r="AC104" i="3"/>
  <c r="AB104" i="3"/>
  <c r="AA104" i="3"/>
  <c r="Z104" i="3"/>
  <c r="Y104" i="3"/>
  <c r="X104" i="3"/>
  <c r="W104" i="3"/>
  <c r="V104" i="3"/>
  <c r="U104" i="3"/>
  <c r="T104" i="3"/>
  <c r="AE103" i="3"/>
  <c r="AD103" i="3"/>
  <c r="AC103" i="3"/>
  <c r="AB103" i="3"/>
  <c r="AA103" i="3"/>
  <c r="Z103" i="3"/>
  <c r="Y103" i="3"/>
  <c r="X103" i="3"/>
  <c r="W103" i="3"/>
  <c r="V103" i="3"/>
  <c r="U103" i="3"/>
  <c r="T103" i="3"/>
  <c r="AE102" i="3"/>
  <c r="AD102" i="3"/>
  <c r="AC102" i="3"/>
  <c r="AB102" i="3"/>
  <c r="AA102" i="3"/>
  <c r="Z102" i="3"/>
  <c r="Y102" i="3"/>
  <c r="X102" i="3"/>
  <c r="W102" i="3"/>
  <c r="V102" i="3"/>
  <c r="U102" i="3"/>
  <c r="T102" i="3"/>
  <c r="AE101" i="3"/>
  <c r="AD101" i="3"/>
  <c r="AC101" i="3"/>
  <c r="AB101" i="3"/>
  <c r="AA101" i="3"/>
  <c r="Z101" i="3"/>
  <c r="Y101" i="3"/>
  <c r="X101" i="3"/>
  <c r="W101" i="3"/>
  <c r="V101" i="3"/>
  <c r="U101" i="3"/>
  <c r="T101" i="3"/>
  <c r="AE100" i="3"/>
  <c r="AD100" i="3"/>
  <c r="AC100" i="3"/>
  <c r="AB100" i="3"/>
  <c r="AA100" i="3"/>
  <c r="Z100" i="3"/>
  <c r="Y100" i="3"/>
  <c r="X100" i="3"/>
  <c r="W100" i="3"/>
  <c r="V100" i="3"/>
  <c r="U100" i="3"/>
  <c r="T100" i="3"/>
  <c r="AE99" i="3"/>
  <c r="AD99" i="3"/>
  <c r="AC99" i="3"/>
  <c r="AB99" i="3"/>
  <c r="AA99" i="3"/>
  <c r="Z99" i="3"/>
  <c r="Y99" i="3"/>
  <c r="X99" i="3"/>
  <c r="W99" i="3"/>
  <c r="V99" i="3"/>
  <c r="U99" i="3"/>
  <c r="T99" i="3"/>
  <c r="AE98" i="3"/>
  <c r="AD98" i="3"/>
  <c r="AC98" i="3"/>
  <c r="AB98" i="3"/>
  <c r="AA98" i="3"/>
  <c r="Z98" i="3"/>
  <c r="Y98" i="3"/>
  <c r="X98" i="3"/>
  <c r="W98" i="3"/>
  <c r="V98" i="3"/>
  <c r="U98" i="3"/>
  <c r="T98" i="3"/>
  <c r="AE97" i="3"/>
  <c r="AD97" i="3"/>
  <c r="AC97" i="3"/>
  <c r="AB97" i="3"/>
  <c r="AA97" i="3"/>
  <c r="Z97" i="3"/>
  <c r="Y97" i="3"/>
  <c r="X97" i="3"/>
  <c r="W97" i="3"/>
  <c r="V97" i="3"/>
  <c r="U97" i="3"/>
  <c r="T97" i="3"/>
  <c r="AE96" i="3"/>
  <c r="AD96" i="3"/>
  <c r="AC96" i="3"/>
  <c r="AB96" i="3"/>
  <c r="AA96" i="3"/>
  <c r="Z96" i="3"/>
  <c r="Y96" i="3"/>
  <c r="X96" i="3"/>
  <c r="W96" i="3"/>
  <c r="V96" i="3"/>
  <c r="U96" i="3"/>
  <c r="T96" i="3"/>
  <c r="AE95" i="3"/>
  <c r="AD95" i="3"/>
  <c r="AC95" i="3"/>
  <c r="AB95" i="3"/>
  <c r="AA95" i="3"/>
  <c r="Z95" i="3"/>
  <c r="Y95" i="3"/>
  <c r="X95" i="3"/>
  <c r="W95" i="3"/>
  <c r="V95" i="3"/>
  <c r="U95" i="3"/>
  <c r="T95" i="3"/>
  <c r="AE94" i="3"/>
  <c r="AD94" i="3"/>
  <c r="AC94" i="3"/>
  <c r="AB94" i="3"/>
  <c r="AA94" i="3"/>
  <c r="Z94" i="3"/>
  <c r="Y94" i="3"/>
  <c r="X94" i="3"/>
  <c r="W94" i="3"/>
  <c r="V94" i="3"/>
  <c r="U94" i="3"/>
  <c r="T94" i="3"/>
  <c r="AE93" i="3"/>
  <c r="AD93" i="3"/>
  <c r="AC93" i="3"/>
  <c r="AB93" i="3"/>
  <c r="AA93" i="3"/>
  <c r="Z93" i="3"/>
  <c r="Y93" i="3"/>
  <c r="X93" i="3"/>
  <c r="W93" i="3"/>
  <c r="V93" i="3"/>
  <c r="U93" i="3"/>
  <c r="T93" i="3"/>
  <c r="AE92" i="3"/>
  <c r="AD92" i="3"/>
  <c r="AC92" i="3"/>
  <c r="AB92" i="3"/>
  <c r="AA92" i="3"/>
  <c r="Z92" i="3"/>
  <c r="Y92" i="3"/>
  <c r="X92" i="3"/>
  <c r="W92" i="3"/>
  <c r="V92" i="3"/>
  <c r="U92" i="3"/>
  <c r="T92" i="3"/>
  <c r="AE91" i="3"/>
  <c r="AD91" i="3"/>
  <c r="AC91" i="3"/>
  <c r="AB91" i="3"/>
  <c r="AA91" i="3"/>
  <c r="Z91" i="3"/>
  <c r="Y91" i="3"/>
  <c r="X91" i="3"/>
  <c r="W91" i="3"/>
  <c r="V91" i="3"/>
  <c r="U91" i="3"/>
  <c r="T91" i="3"/>
  <c r="AE90" i="3"/>
  <c r="AD90" i="3"/>
  <c r="AC90" i="3"/>
  <c r="AB90" i="3"/>
  <c r="AA90" i="3"/>
  <c r="Z90" i="3"/>
  <c r="Y90" i="3"/>
  <c r="X90" i="3"/>
  <c r="W90" i="3"/>
  <c r="V90" i="3"/>
  <c r="U90" i="3"/>
  <c r="T90" i="3"/>
  <c r="AE89" i="3"/>
  <c r="AD89" i="3"/>
  <c r="AC89" i="3"/>
  <c r="AB89" i="3"/>
  <c r="AA89" i="3"/>
  <c r="Z89" i="3"/>
  <c r="Y89" i="3"/>
  <c r="X89" i="3"/>
  <c r="W89" i="3"/>
  <c r="V89" i="3"/>
  <c r="U89" i="3"/>
  <c r="T89" i="3"/>
  <c r="AE88" i="3"/>
  <c r="AD88" i="3"/>
  <c r="AC88" i="3"/>
  <c r="AB88" i="3"/>
  <c r="AA88" i="3"/>
  <c r="Z88" i="3"/>
  <c r="Y88" i="3"/>
  <c r="X88" i="3"/>
  <c r="W88" i="3"/>
  <c r="V88" i="3"/>
  <c r="U88" i="3"/>
  <c r="T88" i="3"/>
  <c r="AE87" i="3"/>
  <c r="AD87" i="3"/>
  <c r="AC87" i="3"/>
  <c r="AB87" i="3"/>
  <c r="AA87" i="3"/>
  <c r="Z87" i="3"/>
  <c r="Y87" i="3"/>
  <c r="X87" i="3"/>
  <c r="W87" i="3"/>
  <c r="V87" i="3"/>
  <c r="U87" i="3"/>
  <c r="T87" i="3"/>
  <c r="AE86" i="3"/>
  <c r="AD86" i="3"/>
  <c r="AC86" i="3"/>
  <c r="AB86" i="3"/>
  <c r="AA86" i="3"/>
  <c r="Z86" i="3"/>
  <c r="Y86" i="3"/>
  <c r="X86" i="3"/>
  <c r="W86" i="3"/>
  <c r="V86" i="3"/>
  <c r="U86" i="3"/>
  <c r="T86" i="3"/>
  <c r="AE85" i="3"/>
  <c r="AD85" i="3"/>
  <c r="AC85" i="3"/>
  <c r="AB85" i="3"/>
  <c r="AA85" i="3"/>
  <c r="Z85" i="3"/>
  <c r="Y85" i="3"/>
  <c r="X85" i="3"/>
  <c r="W85" i="3"/>
  <c r="V85" i="3"/>
  <c r="U85" i="3"/>
  <c r="T85" i="3"/>
  <c r="AE84" i="3"/>
  <c r="AD84" i="3"/>
  <c r="AC84" i="3"/>
  <c r="AB84" i="3"/>
  <c r="AA84" i="3"/>
  <c r="Z84" i="3"/>
  <c r="Y84" i="3"/>
  <c r="X84" i="3"/>
  <c r="W84" i="3"/>
  <c r="V84" i="3"/>
  <c r="U84" i="3"/>
  <c r="T84" i="3"/>
  <c r="AE83" i="3"/>
  <c r="AD83" i="3"/>
  <c r="AC83" i="3"/>
  <c r="AB83" i="3"/>
  <c r="AA83" i="3"/>
  <c r="Z83" i="3"/>
  <c r="Y83" i="3"/>
  <c r="X83" i="3"/>
  <c r="W83" i="3"/>
  <c r="V83" i="3"/>
  <c r="U83" i="3"/>
  <c r="T83" i="3"/>
  <c r="AE82" i="3"/>
  <c r="AD82" i="3"/>
  <c r="AC82" i="3"/>
  <c r="AB82" i="3"/>
  <c r="AA82" i="3"/>
  <c r="Z82" i="3"/>
  <c r="Y82" i="3"/>
  <c r="X82" i="3"/>
  <c r="W82" i="3"/>
  <c r="V82" i="3"/>
  <c r="U82" i="3"/>
  <c r="T82" i="3"/>
  <c r="AE81" i="3"/>
  <c r="AD81" i="3"/>
  <c r="AC81" i="3"/>
  <c r="AB81" i="3"/>
  <c r="AA81" i="3"/>
  <c r="Z81" i="3"/>
  <c r="Y81" i="3"/>
  <c r="X81" i="3"/>
  <c r="W81" i="3"/>
  <c r="V81" i="3"/>
  <c r="U81" i="3"/>
  <c r="T81" i="3"/>
  <c r="AE80" i="3"/>
  <c r="AD80" i="3"/>
  <c r="AC80" i="3"/>
  <c r="AB80" i="3"/>
  <c r="AA80" i="3"/>
  <c r="Z80" i="3"/>
  <c r="Y80" i="3"/>
  <c r="X80" i="3"/>
  <c r="W80" i="3"/>
  <c r="V80" i="3"/>
  <c r="U80" i="3"/>
  <c r="T80" i="3"/>
  <c r="AE79" i="3"/>
  <c r="AD79" i="3"/>
  <c r="AC79" i="3"/>
  <c r="AB79" i="3"/>
  <c r="AA79" i="3"/>
  <c r="Z79" i="3"/>
  <c r="Y79" i="3"/>
  <c r="X79" i="3"/>
  <c r="W79" i="3"/>
  <c r="V79" i="3"/>
  <c r="U79" i="3"/>
  <c r="T79" i="3"/>
  <c r="AE78" i="3"/>
  <c r="AD78" i="3"/>
  <c r="AC78" i="3"/>
  <c r="AB78" i="3"/>
  <c r="AA78" i="3"/>
  <c r="Z78" i="3"/>
  <c r="Y78" i="3"/>
  <c r="X78" i="3"/>
  <c r="W78" i="3"/>
  <c r="V78" i="3"/>
  <c r="U78" i="3"/>
  <c r="T78" i="3"/>
  <c r="AE77" i="3"/>
  <c r="AD77" i="3"/>
  <c r="AC77" i="3"/>
  <c r="AB77" i="3"/>
  <c r="AA77" i="3"/>
  <c r="Z77" i="3"/>
  <c r="Y77" i="3"/>
  <c r="X77" i="3"/>
  <c r="W77" i="3"/>
  <c r="V77" i="3"/>
  <c r="U77" i="3"/>
  <c r="T77" i="3"/>
  <c r="AE76" i="3"/>
  <c r="AD76" i="3"/>
  <c r="AC76" i="3"/>
  <c r="AB76" i="3"/>
  <c r="AA76" i="3"/>
  <c r="Z76" i="3"/>
  <c r="Y76" i="3"/>
  <c r="X76" i="3"/>
  <c r="W76" i="3"/>
  <c r="V76" i="3"/>
  <c r="U76" i="3"/>
  <c r="T76" i="3"/>
  <c r="AE75" i="3"/>
  <c r="AD75" i="3"/>
  <c r="AC75" i="3"/>
  <c r="AB75" i="3"/>
  <c r="AA75" i="3"/>
  <c r="Z75" i="3"/>
  <c r="Y75" i="3"/>
  <c r="X75" i="3"/>
  <c r="W75" i="3"/>
  <c r="V75" i="3"/>
  <c r="U75" i="3"/>
  <c r="T75" i="3"/>
  <c r="AE74" i="3"/>
  <c r="AD74" i="3"/>
  <c r="AC74" i="3"/>
  <c r="AB74" i="3"/>
  <c r="AA74" i="3"/>
  <c r="Z74" i="3"/>
  <c r="Y74" i="3"/>
  <c r="X74" i="3"/>
  <c r="W74" i="3"/>
  <c r="V74" i="3"/>
  <c r="U74" i="3"/>
  <c r="T74" i="3"/>
  <c r="AE73" i="3"/>
  <c r="AD73" i="3"/>
  <c r="AC73" i="3"/>
  <c r="AB73" i="3"/>
  <c r="AA73" i="3"/>
  <c r="Z73" i="3"/>
  <c r="Y73" i="3"/>
  <c r="X73" i="3"/>
  <c r="W73" i="3"/>
  <c r="V73" i="3"/>
  <c r="U73" i="3"/>
  <c r="T73" i="3"/>
  <c r="AE72" i="3"/>
  <c r="AD72" i="3"/>
  <c r="AC72" i="3"/>
  <c r="AB72" i="3"/>
  <c r="AA72" i="3"/>
  <c r="Z72" i="3"/>
  <c r="Y72" i="3"/>
  <c r="X72" i="3"/>
  <c r="W72" i="3"/>
  <c r="V72" i="3"/>
  <c r="U72" i="3"/>
  <c r="T72" i="3"/>
  <c r="AE71" i="3"/>
  <c r="AD71" i="3"/>
  <c r="AC71" i="3"/>
  <c r="AB71" i="3"/>
  <c r="AA71" i="3"/>
  <c r="Z71" i="3"/>
  <c r="Y71" i="3"/>
  <c r="X71" i="3"/>
  <c r="W71" i="3"/>
  <c r="V71" i="3"/>
  <c r="U71" i="3"/>
  <c r="T71" i="3"/>
  <c r="AE70" i="3"/>
  <c r="AD70" i="3"/>
  <c r="AC70" i="3"/>
  <c r="AB70" i="3"/>
  <c r="AA70" i="3"/>
  <c r="Z70" i="3"/>
  <c r="Y70" i="3"/>
  <c r="X70" i="3"/>
  <c r="W70" i="3"/>
  <c r="V70" i="3"/>
  <c r="U70" i="3"/>
  <c r="T70" i="3"/>
  <c r="AE69" i="3"/>
  <c r="AD69" i="3"/>
  <c r="AC69" i="3"/>
  <c r="AB69" i="3"/>
  <c r="AA69" i="3"/>
  <c r="Z69" i="3"/>
  <c r="Y69" i="3"/>
  <c r="X69" i="3"/>
  <c r="W69" i="3"/>
  <c r="V69" i="3"/>
  <c r="U69" i="3"/>
  <c r="T69" i="3"/>
  <c r="AE68" i="3"/>
  <c r="AD68" i="3"/>
  <c r="AC68" i="3"/>
  <c r="AB68" i="3"/>
  <c r="AA68" i="3"/>
  <c r="Z68" i="3"/>
  <c r="Y68" i="3"/>
  <c r="X68" i="3"/>
  <c r="W68" i="3"/>
  <c r="V68" i="3"/>
  <c r="U68" i="3"/>
  <c r="T68" i="3"/>
  <c r="AE67" i="3"/>
  <c r="AD67" i="3"/>
  <c r="AC67" i="3"/>
  <c r="AB67" i="3"/>
  <c r="AA67" i="3"/>
  <c r="Z67" i="3"/>
  <c r="Y67" i="3"/>
  <c r="X67" i="3"/>
  <c r="W67" i="3"/>
  <c r="V67" i="3"/>
  <c r="U67" i="3"/>
  <c r="T67" i="3"/>
  <c r="AE66" i="3"/>
  <c r="AD66" i="3"/>
  <c r="AC66" i="3"/>
  <c r="AB66" i="3"/>
  <c r="AA66" i="3"/>
  <c r="Z66" i="3"/>
  <c r="Y66" i="3"/>
  <c r="X66" i="3"/>
  <c r="W66" i="3"/>
  <c r="V66" i="3"/>
  <c r="U66" i="3"/>
  <c r="T66" i="3"/>
  <c r="AE65" i="3"/>
  <c r="AD65" i="3"/>
  <c r="AC65" i="3"/>
  <c r="AB65" i="3"/>
  <c r="AA65" i="3"/>
  <c r="Z65" i="3"/>
  <c r="Y65" i="3"/>
  <c r="X65" i="3"/>
  <c r="W65" i="3"/>
  <c r="V65" i="3"/>
  <c r="U65" i="3"/>
  <c r="T65" i="3"/>
  <c r="AE64" i="3"/>
  <c r="AD64" i="3"/>
  <c r="AC64" i="3"/>
  <c r="AB64" i="3"/>
  <c r="AA64" i="3"/>
  <c r="Z64" i="3"/>
  <c r="Y64" i="3"/>
  <c r="X64" i="3"/>
  <c r="W64" i="3"/>
  <c r="V64" i="3"/>
  <c r="U64" i="3"/>
  <c r="T64" i="3"/>
  <c r="AE63" i="3"/>
  <c r="AD63" i="3"/>
  <c r="AC63" i="3"/>
  <c r="AB63" i="3"/>
  <c r="AA63" i="3"/>
  <c r="Z63" i="3"/>
  <c r="Y63" i="3"/>
  <c r="X63" i="3"/>
  <c r="W63" i="3"/>
  <c r="V63" i="3"/>
  <c r="U63" i="3"/>
  <c r="T63" i="3"/>
  <c r="AE62" i="3"/>
  <c r="AD62" i="3"/>
  <c r="AC62" i="3"/>
  <c r="AB62" i="3"/>
  <c r="AA62" i="3"/>
  <c r="Z62" i="3"/>
  <c r="Y62" i="3"/>
  <c r="X62" i="3"/>
  <c r="W62" i="3"/>
  <c r="V62" i="3"/>
  <c r="U62" i="3"/>
  <c r="T62" i="3"/>
  <c r="AE61" i="3"/>
  <c r="AD61" i="3"/>
  <c r="AC61" i="3"/>
  <c r="AB61" i="3"/>
  <c r="AA61" i="3"/>
  <c r="Z61" i="3"/>
  <c r="Y61" i="3"/>
  <c r="X61" i="3"/>
  <c r="W61" i="3"/>
  <c r="V61" i="3"/>
  <c r="U61" i="3"/>
  <c r="T61" i="3"/>
  <c r="AE60" i="3"/>
  <c r="AD60" i="3"/>
  <c r="AC60" i="3"/>
  <c r="AB60" i="3"/>
  <c r="AA60" i="3"/>
  <c r="Z60" i="3"/>
  <c r="Y60" i="3"/>
  <c r="X60" i="3"/>
  <c r="W60" i="3"/>
  <c r="V60" i="3"/>
  <c r="U60" i="3"/>
  <c r="T60" i="3"/>
  <c r="AE59" i="3"/>
  <c r="AD59" i="3"/>
  <c r="AC59" i="3"/>
  <c r="AB59" i="3"/>
  <c r="AA59" i="3"/>
  <c r="Z59" i="3"/>
  <c r="Y59" i="3"/>
  <c r="X59" i="3"/>
  <c r="W59" i="3"/>
  <c r="V59" i="3"/>
  <c r="U59" i="3"/>
  <c r="T59" i="3"/>
  <c r="AE58" i="3"/>
  <c r="AD58" i="3"/>
  <c r="AC58" i="3"/>
  <c r="AB58" i="3"/>
  <c r="AA58" i="3"/>
  <c r="Z58" i="3"/>
  <c r="Y58" i="3"/>
  <c r="X58" i="3"/>
  <c r="W58" i="3"/>
  <c r="V58" i="3"/>
  <c r="U58" i="3"/>
  <c r="T58" i="3"/>
  <c r="AE57" i="3"/>
  <c r="AD57" i="3"/>
  <c r="AC57" i="3"/>
  <c r="AB57" i="3"/>
  <c r="AA57" i="3"/>
  <c r="Z57" i="3"/>
  <c r="Y57" i="3"/>
  <c r="X57" i="3"/>
  <c r="W57" i="3"/>
  <c r="V57" i="3"/>
  <c r="U57" i="3"/>
  <c r="T57" i="3"/>
  <c r="AE56" i="3"/>
  <c r="AD56" i="3"/>
  <c r="AC56" i="3"/>
  <c r="AB56" i="3"/>
  <c r="AA56" i="3"/>
  <c r="Z56" i="3"/>
  <c r="Y56" i="3"/>
  <c r="X56" i="3"/>
  <c r="W56" i="3"/>
  <c r="V56" i="3"/>
  <c r="U56" i="3"/>
  <c r="T56" i="3"/>
  <c r="AE55" i="3"/>
  <c r="AD55" i="3"/>
  <c r="AC55" i="3"/>
  <c r="AB55" i="3"/>
  <c r="AA55" i="3"/>
  <c r="Z55" i="3"/>
  <c r="Y55" i="3"/>
  <c r="X55" i="3"/>
  <c r="W55" i="3"/>
  <c r="V55" i="3"/>
  <c r="U55" i="3"/>
  <c r="T55" i="3"/>
  <c r="AE54" i="3"/>
  <c r="AD54" i="3"/>
  <c r="AC54" i="3"/>
  <c r="AB54" i="3"/>
  <c r="AA54" i="3"/>
  <c r="Z54" i="3"/>
  <c r="Y54" i="3"/>
  <c r="X54" i="3"/>
  <c r="W54" i="3"/>
  <c r="V54" i="3"/>
  <c r="U54" i="3"/>
  <c r="T54" i="3"/>
  <c r="AE53" i="3"/>
  <c r="AD53" i="3"/>
  <c r="AC53" i="3"/>
  <c r="AB53" i="3"/>
  <c r="AA53" i="3"/>
  <c r="Z53" i="3"/>
  <c r="Y53" i="3"/>
  <c r="X53" i="3"/>
  <c r="W53" i="3"/>
  <c r="V53" i="3"/>
  <c r="U53" i="3"/>
  <c r="T53" i="3"/>
  <c r="AE52" i="3"/>
  <c r="AD52" i="3"/>
  <c r="AC52" i="3"/>
  <c r="AB52" i="3"/>
  <c r="AA52" i="3"/>
  <c r="Z52" i="3"/>
  <c r="Y52" i="3"/>
  <c r="X52" i="3"/>
  <c r="W52" i="3"/>
  <c r="V52" i="3"/>
  <c r="U52" i="3"/>
  <c r="T52" i="3"/>
  <c r="AE51" i="3"/>
  <c r="AD51" i="3"/>
  <c r="AC51" i="3"/>
  <c r="AB51" i="3"/>
  <c r="AA51" i="3"/>
  <c r="Z51" i="3"/>
  <c r="Y51" i="3"/>
  <c r="X51" i="3"/>
  <c r="W51" i="3"/>
  <c r="V51" i="3"/>
  <c r="U51" i="3"/>
  <c r="T51" i="3"/>
  <c r="AE50" i="3"/>
  <c r="AD50" i="3"/>
  <c r="AC50" i="3"/>
  <c r="AB50" i="3"/>
  <c r="AA50" i="3"/>
  <c r="Z50" i="3"/>
  <c r="Y50" i="3"/>
  <c r="X50" i="3"/>
  <c r="W50" i="3"/>
  <c r="V50" i="3"/>
  <c r="U50" i="3"/>
  <c r="T50" i="3"/>
  <c r="AE49" i="3"/>
  <c r="AD49" i="3"/>
  <c r="AC49" i="3"/>
  <c r="AB49" i="3"/>
  <c r="AA49" i="3"/>
  <c r="Z49" i="3"/>
  <c r="Y49" i="3"/>
  <c r="X49" i="3"/>
  <c r="W49" i="3"/>
  <c r="V49" i="3"/>
  <c r="U49" i="3"/>
  <c r="T49" i="3"/>
  <c r="AE48" i="3"/>
  <c r="AD48" i="3"/>
  <c r="AC48" i="3"/>
  <c r="AB48" i="3"/>
  <c r="AA48" i="3"/>
  <c r="Z48" i="3"/>
  <c r="Y48" i="3"/>
  <c r="X48" i="3"/>
  <c r="W48" i="3"/>
  <c r="V48" i="3"/>
  <c r="U48" i="3"/>
  <c r="T48" i="3"/>
  <c r="AE47" i="3"/>
  <c r="AD47" i="3"/>
  <c r="AC47" i="3"/>
  <c r="AB47" i="3"/>
  <c r="AA47" i="3"/>
  <c r="Z47" i="3"/>
  <c r="Y47" i="3"/>
  <c r="X47" i="3"/>
  <c r="W47" i="3"/>
  <c r="V47" i="3"/>
  <c r="U47" i="3"/>
  <c r="T47" i="3"/>
  <c r="AE46" i="3"/>
  <c r="AD46" i="3"/>
  <c r="AC46" i="3"/>
  <c r="AB46" i="3"/>
  <c r="AA46" i="3"/>
  <c r="Z46" i="3"/>
  <c r="Y46" i="3"/>
  <c r="X46" i="3"/>
  <c r="W46" i="3"/>
  <c r="V46" i="3"/>
  <c r="U46" i="3"/>
  <c r="T46" i="3"/>
  <c r="AE45" i="3"/>
  <c r="AD45" i="3"/>
  <c r="AC45" i="3"/>
  <c r="AB45" i="3"/>
  <c r="AA45" i="3"/>
  <c r="Z45" i="3"/>
  <c r="Y45" i="3"/>
  <c r="X45" i="3"/>
  <c r="W45" i="3"/>
  <c r="V45" i="3"/>
  <c r="U45" i="3"/>
  <c r="T45" i="3"/>
  <c r="AE44" i="3"/>
  <c r="AD44" i="3"/>
  <c r="AC44" i="3"/>
  <c r="AB44" i="3"/>
  <c r="AA44" i="3"/>
  <c r="Z44" i="3"/>
  <c r="Y44" i="3"/>
  <c r="X44" i="3"/>
  <c r="W44" i="3"/>
  <c r="V44" i="3"/>
  <c r="U44" i="3"/>
  <c r="T44" i="3"/>
  <c r="AE43" i="3"/>
  <c r="AD43" i="3"/>
  <c r="AC43" i="3"/>
  <c r="AB43" i="3"/>
  <c r="AA43" i="3"/>
  <c r="Z43" i="3"/>
  <c r="Y43" i="3"/>
  <c r="X43" i="3"/>
  <c r="W43" i="3"/>
  <c r="V43" i="3"/>
  <c r="U43" i="3"/>
  <c r="T43" i="3"/>
  <c r="AE42" i="3"/>
  <c r="AD42" i="3"/>
  <c r="AC42" i="3"/>
  <c r="AB42" i="3"/>
  <c r="AA42" i="3"/>
  <c r="Z42" i="3"/>
  <c r="Y42" i="3"/>
  <c r="X42" i="3"/>
  <c r="W42" i="3"/>
  <c r="V42" i="3"/>
  <c r="U42" i="3"/>
  <c r="T42" i="3"/>
  <c r="AE41" i="3"/>
  <c r="AD41" i="3"/>
  <c r="AC41" i="3"/>
  <c r="AB41" i="3"/>
  <c r="AA41" i="3"/>
  <c r="Z41" i="3"/>
  <c r="Y41" i="3"/>
  <c r="X41" i="3"/>
  <c r="W41" i="3"/>
  <c r="V41" i="3"/>
  <c r="U41" i="3"/>
  <c r="T41" i="3"/>
  <c r="AE40" i="3"/>
  <c r="AD40" i="3"/>
  <c r="AC40" i="3"/>
  <c r="AB40" i="3"/>
  <c r="AA40" i="3"/>
  <c r="Z40" i="3"/>
  <c r="Y40" i="3"/>
  <c r="X40" i="3"/>
  <c r="W40" i="3"/>
  <c r="V40" i="3"/>
  <c r="U40" i="3"/>
  <c r="T40" i="3"/>
  <c r="AE39" i="3"/>
  <c r="AD39" i="3"/>
  <c r="AC39" i="3"/>
  <c r="AB39" i="3"/>
  <c r="AA39" i="3"/>
  <c r="Z39" i="3"/>
  <c r="Y39" i="3"/>
  <c r="X39" i="3"/>
  <c r="W39" i="3"/>
  <c r="V39" i="3"/>
  <c r="U39" i="3"/>
  <c r="T39" i="3"/>
  <c r="AE38" i="3"/>
  <c r="AD38" i="3"/>
  <c r="AC38" i="3"/>
  <c r="AB38" i="3"/>
  <c r="AA38" i="3"/>
  <c r="Z38" i="3"/>
  <c r="Y38" i="3"/>
  <c r="X38" i="3"/>
  <c r="W38" i="3"/>
  <c r="V38" i="3"/>
  <c r="U38" i="3"/>
  <c r="T38" i="3"/>
  <c r="AE37" i="3"/>
  <c r="AD37" i="3"/>
  <c r="AC37" i="3"/>
  <c r="AB37" i="3"/>
  <c r="AA37" i="3"/>
  <c r="Z37" i="3"/>
  <c r="Y37" i="3"/>
  <c r="X37" i="3"/>
  <c r="W37" i="3"/>
  <c r="V37" i="3"/>
  <c r="U37" i="3"/>
  <c r="T37" i="3"/>
  <c r="AE36" i="3"/>
  <c r="AD36" i="3"/>
  <c r="AC36" i="3"/>
  <c r="AB36" i="3"/>
  <c r="AA36" i="3"/>
  <c r="Z36" i="3"/>
  <c r="Y36" i="3"/>
  <c r="X36" i="3"/>
  <c r="W36" i="3"/>
  <c r="V36" i="3"/>
  <c r="U36" i="3"/>
  <c r="T36" i="3"/>
  <c r="AE35" i="3"/>
  <c r="AD35" i="3"/>
  <c r="AC35" i="3"/>
  <c r="AB35" i="3"/>
  <c r="AA35" i="3"/>
  <c r="Z35" i="3"/>
  <c r="Y35" i="3"/>
  <c r="X35" i="3"/>
  <c r="W35" i="3"/>
  <c r="V35" i="3"/>
  <c r="U35" i="3"/>
  <c r="T35" i="3"/>
  <c r="AE34" i="3"/>
  <c r="AD34" i="3"/>
  <c r="AC34" i="3"/>
  <c r="AB34" i="3"/>
  <c r="AA34" i="3"/>
  <c r="Z34" i="3"/>
  <c r="Y34" i="3"/>
  <c r="X34" i="3"/>
  <c r="W34" i="3"/>
  <c r="V34" i="3"/>
  <c r="U34" i="3"/>
  <c r="T34" i="3"/>
  <c r="AE33" i="3"/>
  <c r="AD33" i="3"/>
  <c r="AC33" i="3"/>
  <c r="AB33" i="3"/>
  <c r="AA33" i="3"/>
  <c r="Z33" i="3"/>
  <c r="Y33" i="3"/>
  <c r="X33" i="3"/>
  <c r="W33" i="3"/>
  <c r="V33" i="3"/>
  <c r="U33" i="3"/>
  <c r="T33" i="3"/>
  <c r="AE32" i="3"/>
  <c r="AD32" i="3"/>
  <c r="AC32" i="3"/>
  <c r="AB32" i="3"/>
  <c r="AA32" i="3"/>
  <c r="Z32" i="3"/>
  <c r="Y32" i="3"/>
  <c r="X32" i="3"/>
  <c r="W32" i="3"/>
  <c r="V32" i="3"/>
  <c r="U32" i="3"/>
  <c r="T32" i="3"/>
  <c r="AE31" i="3"/>
  <c r="AD31" i="3"/>
  <c r="AC31" i="3"/>
  <c r="AB31" i="3"/>
  <c r="AA31" i="3"/>
  <c r="Z31" i="3"/>
  <c r="Y31" i="3"/>
  <c r="X31" i="3"/>
  <c r="W31" i="3"/>
  <c r="V31" i="3"/>
  <c r="U31" i="3"/>
  <c r="T31" i="3"/>
  <c r="AE30" i="3"/>
  <c r="AD30" i="3"/>
  <c r="AC30" i="3"/>
  <c r="AB30" i="3"/>
  <c r="AA30" i="3"/>
  <c r="Z30" i="3"/>
  <c r="Y30" i="3"/>
  <c r="X30" i="3"/>
  <c r="W30" i="3"/>
  <c r="V30" i="3"/>
  <c r="U30" i="3"/>
  <c r="T30" i="3"/>
  <c r="AE29" i="3"/>
  <c r="AD29" i="3"/>
  <c r="AC29" i="3"/>
  <c r="AB29" i="3"/>
  <c r="AA29" i="3"/>
  <c r="Z29" i="3"/>
  <c r="Y29" i="3"/>
  <c r="X29" i="3"/>
  <c r="W29" i="3"/>
  <c r="V29" i="3"/>
  <c r="U29" i="3"/>
  <c r="T29" i="3"/>
  <c r="AE28" i="3"/>
  <c r="AD28" i="3"/>
  <c r="AC28" i="3"/>
  <c r="AB28" i="3"/>
  <c r="AA28" i="3"/>
  <c r="Z28" i="3"/>
  <c r="Y28" i="3"/>
  <c r="X28" i="3"/>
  <c r="W28" i="3"/>
  <c r="V28" i="3"/>
  <c r="U28" i="3"/>
  <c r="T28" i="3"/>
  <c r="AI358" i="3" l="1"/>
  <c r="AN358" i="3"/>
  <c r="AL292" i="3"/>
  <c r="AL373" i="3"/>
  <c r="AL309" i="3"/>
  <c r="AP309" i="3"/>
  <c r="AP305" i="3"/>
  <c r="AP343" i="3"/>
  <c r="AL323" i="3"/>
  <c r="AL335" i="3"/>
  <c r="AH361" i="3"/>
  <c r="AH369" i="3"/>
  <c r="AH377" i="3"/>
  <c r="AN336" i="3"/>
  <c r="AR373" i="3"/>
  <c r="AR365" i="3"/>
  <c r="AN369" i="3"/>
  <c r="AJ293" i="3"/>
  <c r="AH331" i="3"/>
  <c r="AN319" i="3"/>
  <c r="AH292" i="3"/>
  <c r="AL331" i="3"/>
  <c r="AJ319" i="3"/>
  <c r="AP336" i="3"/>
  <c r="AP292" i="3"/>
  <c r="AH336" i="3"/>
  <c r="AN377" i="3"/>
  <c r="B356" i="10"/>
  <c r="AK365" i="3"/>
  <c r="AG377" i="3"/>
  <c r="AG315" i="3"/>
  <c r="AL365" i="3"/>
  <c r="AQ339" i="3"/>
  <c r="AQ361" i="3"/>
  <c r="B60" i="10"/>
  <c r="C158" i="4"/>
  <c r="AR292" i="3"/>
  <c r="AP297" i="3"/>
  <c r="AG337" i="3"/>
  <c r="AL301" i="3"/>
  <c r="AH323" i="3"/>
  <c r="AL343" i="3"/>
  <c r="AH301" i="3"/>
  <c r="AL327" i="3"/>
  <c r="AQ343" i="3"/>
  <c r="AJ369" i="3"/>
  <c r="AJ377" i="3"/>
  <c r="AK301" i="3"/>
  <c r="AO305" i="3"/>
  <c r="AK305" i="3"/>
  <c r="AG361" i="3"/>
  <c r="AK361" i="3"/>
  <c r="AG365" i="3"/>
  <c r="AO365" i="3"/>
  <c r="AG369" i="3"/>
  <c r="AO369" i="3"/>
  <c r="AK369" i="3"/>
  <c r="AG373" i="3"/>
  <c r="AO373" i="3"/>
  <c r="AK373" i="3"/>
  <c r="AO377" i="3"/>
  <c r="AK377" i="3"/>
  <c r="F224" i="10"/>
  <c r="B157" i="4"/>
  <c r="AQ292" i="3"/>
  <c r="AP327" i="3"/>
  <c r="AL361" i="3"/>
  <c r="AP361" i="3"/>
  <c r="AH365" i="3"/>
  <c r="AP365" i="3"/>
  <c r="AL369" i="3"/>
  <c r="AP369" i="3"/>
  <c r="AH373" i="3"/>
  <c r="AP373" i="3"/>
  <c r="AL377" i="3"/>
  <c r="AP377" i="3"/>
  <c r="AM292" i="3"/>
  <c r="AG301" i="3"/>
  <c r="AH309" i="3"/>
  <c r="AP331" i="3"/>
  <c r="AL339" i="3"/>
  <c r="AH343" i="3"/>
  <c r="B390" i="10"/>
  <c r="B60" i="4"/>
  <c r="AM336" i="3"/>
  <c r="AO336" i="3"/>
  <c r="B324" i="4"/>
  <c r="AP301" i="3"/>
  <c r="AP323" i="3"/>
  <c r="AH335" i="3"/>
  <c r="AL347" i="3"/>
  <c r="M356" i="4"/>
  <c r="N224" i="10"/>
  <c r="AL305" i="3"/>
  <c r="AP335" i="3"/>
  <c r="AM279" i="3"/>
  <c r="AM317" i="3"/>
  <c r="AM339" i="3"/>
  <c r="AQ347" i="3"/>
  <c r="G390" i="4"/>
  <c r="AM351" i="3"/>
  <c r="AI355" i="3"/>
  <c r="AQ365" i="3"/>
  <c r="AQ369" i="3"/>
  <c r="AI373" i="3"/>
  <c r="AK313" i="3"/>
  <c r="AH347" i="3"/>
  <c r="AQ317" i="3"/>
  <c r="B389" i="4"/>
  <c r="AM343" i="3"/>
  <c r="AQ351" i="3"/>
  <c r="J390" i="4"/>
  <c r="AQ355" i="3"/>
  <c r="AI365" i="3"/>
  <c r="AI369" i="3"/>
  <c r="AM373" i="3"/>
  <c r="AI377" i="3"/>
  <c r="AM377" i="3"/>
  <c r="B190" i="10"/>
  <c r="H356" i="10"/>
  <c r="AL293" i="3"/>
  <c r="AK297" i="3"/>
  <c r="AH305" i="3"/>
  <c r="AH327" i="3"/>
  <c r="AM347" i="3"/>
  <c r="AJ336" i="3"/>
  <c r="B159" i="4"/>
  <c r="AN337" i="3"/>
  <c r="B291" i="10"/>
  <c r="AJ365" i="3"/>
  <c r="AN365" i="3"/>
  <c r="AR369" i="3"/>
  <c r="AJ373" i="3"/>
  <c r="AN373" i="3"/>
  <c r="AR377" i="3"/>
  <c r="D29" i="4"/>
  <c r="B190" i="4"/>
  <c r="AK309" i="3"/>
  <c r="K190" i="10"/>
  <c r="L355" i="4"/>
  <c r="M355" i="4" s="1"/>
  <c r="AM314" i="3"/>
  <c r="AI292" i="3"/>
  <c r="B124" i="4"/>
  <c r="AI314" i="3"/>
  <c r="B125" i="4"/>
  <c r="AI343" i="3"/>
  <c r="AI347" i="3"/>
  <c r="G126" i="4"/>
  <c r="AI351" i="3"/>
  <c r="J126" i="4"/>
  <c r="AM355" i="3"/>
  <c r="AM361" i="3"/>
  <c r="AM365" i="3"/>
  <c r="AM369" i="3"/>
  <c r="AQ373" i="3"/>
  <c r="AQ377" i="3"/>
  <c r="B126" i="4"/>
  <c r="H322" i="4"/>
  <c r="AR293" i="3"/>
  <c r="AL297" i="3"/>
  <c r="AN314" i="3"/>
  <c r="AG336" i="3"/>
  <c r="AP339" i="3"/>
  <c r="AP347" i="3"/>
  <c r="AG297" i="3"/>
  <c r="AO297" i="3"/>
  <c r="AO301" i="3"/>
  <c r="AG305" i="3"/>
  <c r="AG309" i="3"/>
  <c r="K59" i="10"/>
  <c r="AO309" i="3"/>
  <c r="K322" i="10"/>
  <c r="AK336" i="3"/>
  <c r="B192" i="4"/>
  <c r="AO337" i="3"/>
  <c r="B324" i="10"/>
  <c r="D126" i="4"/>
  <c r="L125" i="10"/>
  <c r="F190" i="10"/>
  <c r="B323" i="4"/>
  <c r="M257" i="10"/>
  <c r="AH359" i="3"/>
  <c r="AG359" i="3"/>
  <c r="AN341" i="3"/>
  <c r="AR341" i="3"/>
  <c r="AN345" i="3"/>
  <c r="AR345" i="3"/>
  <c r="AN349" i="3"/>
  <c r="AR349" i="3"/>
  <c r="AN353" i="3"/>
  <c r="AR353" i="3"/>
  <c r="AJ357" i="3"/>
  <c r="AG341" i="3"/>
  <c r="AO341" i="3"/>
  <c r="AK341" i="3"/>
  <c r="AG345" i="3"/>
  <c r="AO345" i="3"/>
  <c r="AK345" i="3"/>
  <c r="AG349" i="3"/>
  <c r="AO349" i="3"/>
  <c r="AK349" i="3"/>
  <c r="AG353" i="3"/>
  <c r="AO353" i="3"/>
  <c r="AK353" i="3"/>
  <c r="AG357" i="3"/>
  <c r="AO357" i="3"/>
  <c r="AK357" i="3"/>
  <c r="AH353" i="3"/>
  <c r="AP353" i="3"/>
  <c r="AL353" i="3"/>
  <c r="AH357" i="3"/>
  <c r="AP357" i="3"/>
  <c r="AL357" i="3"/>
  <c r="AJ341" i="3"/>
  <c r="AJ345" i="3"/>
  <c r="AJ349" i="3"/>
  <c r="AJ353" i="3"/>
  <c r="AN357" i="3"/>
  <c r="AR357" i="3"/>
  <c r="AR321" i="3"/>
  <c r="AJ325" i="3"/>
  <c r="AR325" i="3"/>
  <c r="AO317" i="3"/>
  <c r="AK321" i="3"/>
  <c r="AO321" i="3"/>
  <c r="AK325" i="3"/>
  <c r="AO325" i="3"/>
  <c r="AG329" i="3"/>
  <c r="AL317" i="3"/>
  <c r="AP317" i="3"/>
  <c r="AH319" i="3"/>
  <c r="AM323" i="3"/>
  <c r="AI323" i="3"/>
  <c r="AQ323" i="3"/>
  <c r="AM327" i="3"/>
  <c r="AI327" i="3"/>
  <c r="AQ327" i="3"/>
  <c r="AM331" i="3"/>
  <c r="AI331" i="3"/>
  <c r="AQ331" i="3"/>
  <c r="AM335" i="3"/>
  <c r="AI335" i="3"/>
  <c r="AQ335" i="3"/>
  <c r="AP314" i="3"/>
  <c r="AJ321" i="3"/>
  <c r="AN325" i="3"/>
  <c r="AR329" i="3"/>
  <c r="AN329" i="3"/>
  <c r="AJ333" i="3"/>
  <c r="AR333" i="3"/>
  <c r="AN333" i="3"/>
  <c r="AH314" i="3"/>
  <c r="AN321" i="3"/>
  <c r="AJ329" i="3"/>
  <c r="AG317" i="3"/>
  <c r="AG321" i="3"/>
  <c r="AG325" i="3"/>
  <c r="AK329" i="3"/>
  <c r="AO329" i="3"/>
  <c r="AK333" i="3"/>
  <c r="AG333" i="3"/>
  <c r="AO333" i="3"/>
  <c r="AM295" i="3"/>
  <c r="AI299" i="3"/>
  <c r="AQ299" i="3"/>
  <c r="AM299" i="3"/>
  <c r="AI303" i="3"/>
  <c r="AQ303" i="3"/>
  <c r="AM303" i="3"/>
  <c r="AQ307" i="3"/>
  <c r="AM307" i="3"/>
  <c r="AI311" i="3"/>
  <c r="AQ311" i="3"/>
  <c r="AM311" i="3"/>
  <c r="AJ297" i="3"/>
  <c r="AR297" i="3"/>
  <c r="AN297" i="3"/>
  <c r="AJ301" i="3"/>
  <c r="AR301" i="3"/>
  <c r="AN301" i="3"/>
  <c r="AJ305" i="3"/>
  <c r="AR305" i="3"/>
  <c r="AN305" i="3"/>
  <c r="AJ309" i="3"/>
  <c r="AR309" i="3"/>
  <c r="AN309" i="3"/>
  <c r="AJ313" i="3"/>
  <c r="AR313" i="3"/>
  <c r="AN313" i="3"/>
  <c r="AP311" i="3"/>
  <c r="AM315" i="3"/>
  <c r="AH339" i="3"/>
  <c r="AH337" i="3"/>
  <c r="AN361" i="3"/>
  <c r="AN359" i="3"/>
  <c r="AM293" i="3"/>
  <c r="AM297" i="3"/>
  <c r="AI297" i="3"/>
  <c r="AQ297" i="3"/>
  <c r="AM301" i="3"/>
  <c r="AI301" i="3"/>
  <c r="AQ301" i="3"/>
  <c r="AM305" i="3"/>
  <c r="AI305" i="3"/>
  <c r="AQ305" i="3"/>
  <c r="AI307" i="3"/>
  <c r="AM309" i="3"/>
  <c r="AI309" i="3"/>
  <c r="AQ309" i="3"/>
  <c r="AM313" i="3"/>
  <c r="AI313" i="3"/>
  <c r="AQ313" i="3"/>
  <c r="AN315" i="3"/>
  <c r="AH317" i="3"/>
  <c r="AH315" i="3"/>
  <c r="AL321" i="3"/>
  <c r="AH321" i="3"/>
  <c r="AP321" i="3"/>
  <c r="AL325" i="3"/>
  <c r="AH325" i="3"/>
  <c r="AP325" i="3"/>
  <c r="AL329" i="3"/>
  <c r="AH329" i="3"/>
  <c r="AP329" i="3"/>
  <c r="AL333" i="3"/>
  <c r="AH333" i="3"/>
  <c r="AP333" i="3"/>
  <c r="AO361" i="3"/>
  <c r="AO359" i="3"/>
  <c r="AH293" i="3"/>
  <c r="AK314" i="3"/>
  <c r="AN295" i="3"/>
  <c r="AJ295" i="3"/>
  <c r="AR295" i="3"/>
  <c r="AN299" i="3"/>
  <c r="AJ299" i="3"/>
  <c r="AR299" i="3"/>
  <c r="AN303" i="3"/>
  <c r="AJ303" i="3"/>
  <c r="AR303" i="3"/>
  <c r="AN307" i="3"/>
  <c r="AJ307" i="3"/>
  <c r="AR307" i="3"/>
  <c r="AO315" i="3"/>
  <c r="AM319" i="3"/>
  <c r="AI319" i="3"/>
  <c r="AQ319" i="3"/>
  <c r="AP337" i="3"/>
  <c r="AO311" i="3"/>
  <c r="AK311" i="3"/>
  <c r="AG311" i="3"/>
  <c r="AL295" i="3"/>
  <c r="AH299" i="3"/>
  <c r="AP299" i="3"/>
  <c r="AL299" i="3"/>
  <c r="AH303" i="3"/>
  <c r="AP303" i="3"/>
  <c r="AL303" i="3"/>
  <c r="AH307" i="3"/>
  <c r="AP307" i="3"/>
  <c r="AL307" i="3"/>
  <c r="AH311" i="3"/>
  <c r="AL311" i="3"/>
  <c r="AH341" i="3"/>
  <c r="AP341" i="3"/>
  <c r="AL341" i="3"/>
  <c r="AH345" i="3"/>
  <c r="AP345" i="3"/>
  <c r="AL345" i="3"/>
  <c r="AH349" i="3"/>
  <c r="AP349" i="3"/>
  <c r="AL349" i="3"/>
  <c r="AM359" i="3"/>
  <c r="AL351" i="3"/>
  <c r="AH351" i="3"/>
  <c r="AP351" i="3"/>
  <c r="AL355" i="3"/>
  <c r="AH355" i="3"/>
  <c r="AP355" i="3"/>
  <c r="AG363" i="3"/>
  <c r="AO363" i="3"/>
  <c r="AK363" i="3"/>
  <c r="AG367" i="3"/>
  <c r="AO367" i="3"/>
  <c r="AK367" i="3"/>
  <c r="AG371" i="3"/>
  <c r="AO371" i="3"/>
  <c r="AK371" i="3"/>
  <c r="AG375" i="3"/>
  <c r="AO375" i="3"/>
  <c r="AK375" i="3"/>
  <c r="AG379" i="3"/>
  <c r="AO379" i="3"/>
  <c r="AK379" i="3"/>
  <c r="AG295" i="3"/>
  <c r="AO295" i="3"/>
  <c r="AK295" i="3"/>
  <c r="AG299" i="3"/>
  <c r="AO299" i="3"/>
  <c r="AK299" i="3"/>
  <c r="AG303" i="3"/>
  <c r="AO303" i="3"/>
  <c r="AK303" i="3"/>
  <c r="AG307" i="3"/>
  <c r="AO307" i="3"/>
  <c r="AK307" i="3"/>
  <c r="AN311" i="3"/>
  <c r="AJ311" i="3"/>
  <c r="AR311" i="3"/>
  <c r="AJ317" i="3"/>
  <c r="AR314" i="3"/>
  <c r="AN317" i="3"/>
  <c r="AI321" i="3"/>
  <c r="AQ321" i="3"/>
  <c r="AM321" i="3"/>
  <c r="AI325" i="3"/>
  <c r="AQ325" i="3"/>
  <c r="AM325" i="3"/>
  <c r="AI329" i="3"/>
  <c r="AQ329" i="3"/>
  <c r="AM329" i="3"/>
  <c r="AI333" i="3"/>
  <c r="AQ333" i="3"/>
  <c r="AM333" i="3"/>
  <c r="AM341" i="3"/>
  <c r="AI341" i="3"/>
  <c r="AQ341" i="3"/>
  <c r="AM345" i="3"/>
  <c r="AI345" i="3"/>
  <c r="AQ345" i="3"/>
  <c r="AM349" i="3"/>
  <c r="AI349" i="3"/>
  <c r="AQ349" i="3"/>
  <c r="AM353" i="3"/>
  <c r="AI353" i="3"/>
  <c r="AQ353" i="3"/>
  <c r="AM357" i="3"/>
  <c r="AI357" i="3"/>
  <c r="AQ357" i="3"/>
  <c r="AH363" i="3"/>
  <c r="AP363" i="3"/>
  <c r="AL363" i="3"/>
  <c r="AH367" i="3"/>
  <c r="AP367" i="3"/>
  <c r="AL367" i="3"/>
  <c r="AH371" i="3"/>
  <c r="AP371" i="3"/>
  <c r="AL371" i="3"/>
  <c r="AH375" i="3"/>
  <c r="AP375" i="3"/>
  <c r="AL375" i="3"/>
  <c r="AH379" i="3"/>
  <c r="AP379" i="3"/>
  <c r="AL379" i="3"/>
  <c r="AR315" i="3"/>
  <c r="AG313" i="3"/>
  <c r="AO313" i="3"/>
  <c r="AG319" i="3"/>
  <c r="AO319" i="3"/>
  <c r="AK319" i="3"/>
  <c r="AN323" i="3"/>
  <c r="AJ323" i="3"/>
  <c r="AR323" i="3"/>
  <c r="AN327" i="3"/>
  <c r="AJ327" i="3"/>
  <c r="AR327" i="3"/>
  <c r="AN331" i="3"/>
  <c r="AJ331" i="3"/>
  <c r="AR331" i="3"/>
  <c r="AN335" i="3"/>
  <c r="AJ335" i="3"/>
  <c r="AR335" i="3"/>
  <c r="AR339" i="3"/>
  <c r="AN339" i="3"/>
  <c r="AJ343" i="3"/>
  <c r="AR343" i="3"/>
  <c r="AN343" i="3"/>
  <c r="AJ347" i="3"/>
  <c r="AR347" i="3"/>
  <c r="AN347" i="3"/>
  <c r="AJ351" i="3"/>
  <c r="AR351" i="3"/>
  <c r="AN351" i="3"/>
  <c r="AJ355" i="3"/>
  <c r="AR355" i="3"/>
  <c r="AN355" i="3"/>
  <c r="AM363" i="3"/>
  <c r="AI363" i="3"/>
  <c r="AQ363" i="3"/>
  <c r="AM367" i="3"/>
  <c r="AI367" i="3"/>
  <c r="AQ367" i="3"/>
  <c r="AM371" i="3"/>
  <c r="AI371" i="3"/>
  <c r="AQ371" i="3"/>
  <c r="AM375" i="3"/>
  <c r="AI375" i="3"/>
  <c r="AQ375" i="3"/>
  <c r="AM379" i="3"/>
  <c r="AI379" i="3"/>
  <c r="AQ379" i="3"/>
  <c r="AL313" i="3"/>
  <c r="AH313" i="3"/>
  <c r="AP313" i="3"/>
  <c r="AP319" i="3"/>
  <c r="AL319" i="3"/>
  <c r="AG323" i="3"/>
  <c r="AO323" i="3"/>
  <c r="AK323" i="3"/>
  <c r="AG327" i="3"/>
  <c r="AO327" i="3"/>
  <c r="AK327" i="3"/>
  <c r="AG331" i="3"/>
  <c r="AO331" i="3"/>
  <c r="AK331" i="3"/>
  <c r="AG335" i="3"/>
  <c r="AO335" i="3"/>
  <c r="AK335" i="3"/>
  <c r="AM337" i="3"/>
  <c r="AG339" i="3"/>
  <c r="AO339" i="3"/>
  <c r="AK343" i="3"/>
  <c r="AG343" i="3"/>
  <c r="AO343" i="3"/>
  <c r="AK347" i="3"/>
  <c r="AG347" i="3"/>
  <c r="AO347" i="3"/>
  <c r="AK351" i="3"/>
  <c r="AG351" i="3"/>
  <c r="AO351" i="3"/>
  <c r="AK355" i="3"/>
  <c r="AG355" i="3"/>
  <c r="AO355" i="3"/>
  <c r="AP359" i="3"/>
  <c r="AN363" i="3"/>
  <c r="AJ363" i="3"/>
  <c r="AR363" i="3"/>
  <c r="AN367" i="3"/>
  <c r="AJ367" i="3"/>
  <c r="AR367" i="3"/>
  <c r="AN371" i="3"/>
  <c r="AJ371" i="3"/>
  <c r="AR371" i="3"/>
  <c r="AN375" i="3"/>
  <c r="AJ375" i="3"/>
  <c r="AR375" i="3"/>
  <c r="AN379" i="3"/>
  <c r="AJ379" i="3"/>
  <c r="AR379" i="3"/>
  <c r="AI361" i="3"/>
  <c r="AJ361" i="3"/>
  <c r="AJ359" i="3"/>
  <c r="AK358" i="3"/>
  <c r="AK359" i="3"/>
  <c r="AL358" i="3"/>
  <c r="AL359" i="3"/>
  <c r="AR361" i="3"/>
  <c r="AQ358" i="3"/>
  <c r="AI359" i="3"/>
  <c r="AQ359" i="3"/>
  <c r="AR359" i="3"/>
  <c r="AI339" i="3"/>
  <c r="AK339" i="3"/>
  <c r="AR336" i="3"/>
  <c r="AJ337" i="3"/>
  <c r="AR337" i="3"/>
  <c r="AK337" i="3"/>
  <c r="AL336" i="3"/>
  <c r="AL337" i="3"/>
  <c r="AJ339" i="3"/>
  <c r="AQ336" i="3"/>
  <c r="AI337" i="3"/>
  <c r="AQ337" i="3"/>
  <c r="AK317" i="3"/>
  <c r="AQ314" i="3"/>
  <c r="AJ314" i="3"/>
  <c r="AJ315" i="3"/>
  <c r="AR319" i="3"/>
  <c r="AK315" i="3"/>
  <c r="AL314" i="3"/>
  <c r="AL315" i="3"/>
  <c r="AQ315" i="3"/>
  <c r="AI317" i="3"/>
  <c r="AR317" i="3"/>
  <c r="AI315" i="3"/>
  <c r="AI295" i="3"/>
  <c r="AH295" i="3"/>
  <c r="AQ295" i="3"/>
  <c r="AN292" i="3"/>
  <c r="AN293" i="3"/>
  <c r="AG292" i="3"/>
  <c r="AO292" i="3"/>
  <c r="AG293" i="3"/>
  <c r="AO293" i="3"/>
  <c r="AP293" i="3"/>
  <c r="AH297" i="3"/>
  <c r="AI293" i="3"/>
  <c r="AQ293" i="3"/>
  <c r="AP295" i="3"/>
  <c r="AD37" i="8"/>
  <c r="AC37" i="8"/>
  <c r="AB37" i="8"/>
  <c r="AA37" i="8"/>
  <c r="Z37" i="8"/>
  <c r="Y37" i="8"/>
  <c r="X37" i="8"/>
  <c r="W37" i="8"/>
  <c r="V37" i="8"/>
  <c r="U37" i="8"/>
  <c r="T37" i="8"/>
  <c r="AD35" i="8"/>
  <c r="AC35" i="8"/>
  <c r="AB35" i="8"/>
  <c r="AA35" i="8"/>
  <c r="Z35" i="8"/>
  <c r="Y35" i="8"/>
  <c r="X35" i="8"/>
  <c r="W35" i="8"/>
  <c r="V35" i="8"/>
  <c r="U35" i="8"/>
  <c r="T35" i="8"/>
  <c r="AD33" i="8"/>
  <c r="AC33" i="8"/>
  <c r="AB33" i="8"/>
  <c r="AA33" i="8"/>
  <c r="Z33" i="8"/>
  <c r="Y33" i="8"/>
  <c r="X33" i="8"/>
  <c r="W33" i="8"/>
  <c r="V33" i="8"/>
  <c r="U33" i="8"/>
  <c r="T33" i="8"/>
  <c r="AD31" i="8"/>
  <c r="AC31" i="8"/>
  <c r="AB31" i="8"/>
  <c r="AA31" i="8"/>
  <c r="Z31" i="8"/>
  <c r="Y31" i="8"/>
  <c r="X31" i="8"/>
  <c r="W31" i="8"/>
  <c r="V31" i="8"/>
  <c r="U31" i="8"/>
  <c r="T31" i="8"/>
  <c r="AD29" i="8"/>
  <c r="AC29" i="8"/>
  <c r="AB29" i="8"/>
  <c r="AA29" i="8"/>
  <c r="Z29" i="8"/>
  <c r="Y29" i="8"/>
  <c r="X29" i="8"/>
  <c r="W29" i="8"/>
  <c r="V29" i="8"/>
  <c r="U29" i="8"/>
  <c r="T29" i="8"/>
  <c r="AD27" i="8"/>
  <c r="AC27" i="8"/>
  <c r="AB27" i="8"/>
  <c r="AA27" i="8"/>
  <c r="Z27" i="8"/>
  <c r="Y27" i="8"/>
  <c r="X27" i="8"/>
  <c r="W27" i="8"/>
  <c r="V27" i="8"/>
  <c r="U27" i="8"/>
  <c r="T27" i="8"/>
  <c r="AD25" i="8"/>
  <c r="AC25" i="8"/>
  <c r="AB25" i="8"/>
  <c r="AA25" i="8"/>
  <c r="Z25" i="8"/>
  <c r="Y25" i="8"/>
  <c r="X25" i="8"/>
  <c r="W25" i="8"/>
  <c r="V25" i="8"/>
  <c r="U25" i="8"/>
  <c r="T25" i="8"/>
  <c r="AD23" i="8"/>
  <c r="AC23" i="8"/>
  <c r="AB23" i="8"/>
  <c r="AA23" i="8"/>
  <c r="Z23" i="8"/>
  <c r="Y23" i="8"/>
  <c r="X23" i="8"/>
  <c r="W23" i="8"/>
  <c r="V23" i="8"/>
  <c r="U23" i="8"/>
  <c r="T23" i="8"/>
  <c r="AD21" i="8"/>
  <c r="AC21" i="8"/>
  <c r="AB21" i="8"/>
  <c r="AA21" i="8"/>
  <c r="Z21" i="8"/>
  <c r="Y21" i="8"/>
  <c r="X21" i="8"/>
  <c r="W21" i="8"/>
  <c r="V21" i="8"/>
  <c r="U21" i="8"/>
  <c r="T21" i="8"/>
  <c r="AD19" i="8"/>
  <c r="AC19" i="8"/>
  <c r="AB19" i="8"/>
  <c r="AA19" i="8"/>
  <c r="Z19" i="8"/>
  <c r="Y19" i="8"/>
  <c r="X19" i="8"/>
  <c r="W19" i="8"/>
  <c r="V19" i="8"/>
  <c r="U19" i="8"/>
  <c r="T19" i="8"/>
  <c r="AD17" i="8"/>
  <c r="AC17" i="8"/>
  <c r="AB17" i="8"/>
  <c r="AA17" i="8"/>
  <c r="Z17" i="8"/>
  <c r="Y17" i="8"/>
  <c r="X17" i="8"/>
  <c r="W17" i="8"/>
  <c r="V17" i="8"/>
  <c r="U17" i="8"/>
  <c r="T17" i="8"/>
  <c r="AD15" i="8"/>
  <c r="AC15" i="8"/>
  <c r="AB15" i="8"/>
  <c r="AA15" i="8"/>
  <c r="Z15" i="8"/>
  <c r="Y15" i="8"/>
  <c r="X15" i="8"/>
  <c r="W15" i="8"/>
  <c r="V15" i="8"/>
  <c r="U15" i="8"/>
  <c r="T15" i="8"/>
  <c r="AD13" i="8"/>
  <c r="AC13" i="8"/>
  <c r="AB13" i="8"/>
  <c r="AA13" i="8"/>
  <c r="Z13" i="8"/>
  <c r="Y13" i="8"/>
  <c r="X13" i="8"/>
  <c r="W13" i="8"/>
  <c r="V13" i="8"/>
  <c r="U13" i="8"/>
  <c r="T13" i="8"/>
  <c r="AD11" i="8"/>
  <c r="AC11" i="8"/>
  <c r="AB11" i="8"/>
  <c r="AA11" i="8"/>
  <c r="Z11" i="8"/>
  <c r="Y11" i="8"/>
  <c r="X11" i="8"/>
  <c r="W11" i="8"/>
  <c r="V11" i="8"/>
  <c r="U11" i="8"/>
  <c r="T11" i="8"/>
  <c r="AD9" i="8"/>
  <c r="AC9" i="8"/>
  <c r="AB9" i="8"/>
  <c r="AA9" i="8"/>
  <c r="Z9" i="8"/>
  <c r="Y9" i="8"/>
  <c r="X9" i="8"/>
  <c r="W9" i="8"/>
  <c r="V9" i="8"/>
  <c r="U9" i="8"/>
  <c r="T9" i="8"/>
  <c r="AD7" i="8"/>
  <c r="AC7" i="8"/>
  <c r="AB7" i="8"/>
  <c r="AA7" i="8"/>
  <c r="Z7" i="8"/>
  <c r="Y7" i="8"/>
  <c r="X7" i="8"/>
  <c r="W7" i="8"/>
  <c r="V7" i="8"/>
  <c r="U7" i="8"/>
  <c r="T7" i="8"/>
  <c r="AE37" i="6"/>
  <c r="AD37" i="6"/>
  <c r="AC37" i="6"/>
  <c r="AB37" i="6"/>
  <c r="AA37" i="6"/>
  <c r="Z37" i="6"/>
  <c r="Y37" i="6"/>
  <c r="X37" i="6"/>
  <c r="W37" i="6"/>
  <c r="V37" i="6"/>
  <c r="U37" i="6"/>
  <c r="AE35" i="6"/>
  <c r="AD35" i="6"/>
  <c r="AC35" i="6"/>
  <c r="AB35" i="6"/>
  <c r="AA35" i="6"/>
  <c r="Z35" i="6"/>
  <c r="Y35" i="6"/>
  <c r="X35" i="6"/>
  <c r="W35" i="6"/>
  <c r="V35" i="6"/>
  <c r="U35" i="6"/>
  <c r="AE33" i="6"/>
  <c r="AD33" i="6"/>
  <c r="AC33" i="6"/>
  <c r="AB33" i="6"/>
  <c r="AA33" i="6"/>
  <c r="Z33" i="6"/>
  <c r="Y33" i="6"/>
  <c r="X33" i="6"/>
  <c r="W33" i="6"/>
  <c r="V33" i="6"/>
  <c r="U33" i="6"/>
  <c r="AE31" i="6"/>
  <c r="AD31" i="6"/>
  <c r="AC31" i="6"/>
  <c r="AB31" i="6"/>
  <c r="AA31" i="6"/>
  <c r="Z31" i="6"/>
  <c r="Y31" i="6"/>
  <c r="X31" i="6"/>
  <c r="W31" i="6"/>
  <c r="V31" i="6"/>
  <c r="U31" i="6"/>
  <c r="AE29" i="6"/>
  <c r="AD29" i="6"/>
  <c r="AC29" i="6"/>
  <c r="AB29" i="6"/>
  <c r="AA29" i="6"/>
  <c r="Z29" i="6"/>
  <c r="Y29" i="6"/>
  <c r="X29" i="6"/>
  <c r="W29" i="6"/>
  <c r="V29" i="6"/>
  <c r="U29" i="6"/>
  <c r="AE27" i="6"/>
  <c r="AD27" i="6"/>
  <c r="AC27" i="6"/>
  <c r="AB27" i="6"/>
  <c r="AA27" i="6"/>
  <c r="Z27" i="6"/>
  <c r="Y27" i="6"/>
  <c r="X27" i="6"/>
  <c r="W27" i="6"/>
  <c r="V27" i="6"/>
  <c r="U27" i="6"/>
  <c r="AE25" i="6"/>
  <c r="AD25" i="6"/>
  <c r="AC25" i="6"/>
  <c r="AB25" i="6"/>
  <c r="AA25" i="6"/>
  <c r="Z25" i="6"/>
  <c r="Y25" i="6"/>
  <c r="X25" i="6"/>
  <c r="W25" i="6"/>
  <c r="V25" i="6"/>
  <c r="U25" i="6"/>
  <c r="AE23" i="6"/>
  <c r="AD23" i="6"/>
  <c r="AC23" i="6"/>
  <c r="AB23" i="6"/>
  <c r="AA23" i="6"/>
  <c r="Z23" i="6"/>
  <c r="Y23" i="6"/>
  <c r="X23" i="6"/>
  <c r="W23" i="6"/>
  <c r="V23" i="6"/>
  <c r="U23" i="6"/>
  <c r="AE21" i="6"/>
  <c r="AD21" i="6"/>
  <c r="AC21" i="6"/>
  <c r="AB21" i="6"/>
  <c r="AA21" i="6"/>
  <c r="Z21" i="6"/>
  <c r="Y21" i="6"/>
  <c r="X21" i="6"/>
  <c r="W21" i="6"/>
  <c r="V21" i="6"/>
  <c r="U21" i="6"/>
  <c r="AE19" i="6"/>
  <c r="AD19" i="6"/>
  <c r="AC19" i="6"/>
  <c r="AB19" i="6"/>
  <c r="AA19" i="6"/>
  <c r="Z19" i="6"/>
  <c r="Y19" i="6"/>
  <c r="X19" i="6"/>
  <c r="W19" i="6"/>
  <c r="V19" i="6"/>
  <c r="U19" i="6"/>
  <c r="AE17" i="6"/>
  <c r="AD17" i="6"/>
  <c r="AC17" i="6"/>
  <c r="AB17" i="6"/>
  <c r="AA17" i="6"/>
  <c r="Z17" i="6"/>
  <c r="Y17" i="6"/>
  <c r="X17" i="6"/>
  <c r="W17" i="6"/>
  <c r="V17" i="6"/>
  <c r="U17" i="6"/>
  <c r="AE15" i="6"/>
  <c r="AD15" i="6"/>
  <c r="AC15" i="6"/>
  <c r="AB15" i="6"/>
  <c r="AA15" i="6"/>
  <c r="Z15" i="6"/>
  <c r="Y15" i="6"/>
  <c r="X15" i="6"/>
  <c r="W15" i="6"/>
  <c r="V15" i="6"/>
  <c r="U15" i="6"/>
  <c r="AE13" i="6"/>
  <c r="AD13" i="6"/>
  <c r="AC13" i="6"/>
  <c r="AB13" i="6"/>
  <c r="AA13" i="6"/>
  <c r="Z13" i="6"/>
  <c r="Y13" i="6"/>
  <c r="X13" i="6"/>
  <c r="W13" i="6"/>
  <c r="V13" i="6"/>
  <c r="U13" i="6"/>
  <c r="AE11" i="6"/>
  <c r="AD11" i="6"/>
  <c r="AC11" i="6"/>
  <c r="AB11" i="6"/>
  <c r="AA11" i="6"/>
  <c r="Z11" i="6"/>
  <c r="Y11" i="6"/>
  <c r="X11" i="6"/>
  <c r="W11" i="6"/>
  <c r="V11" i="6"/>
  <c r="U11" i="6"/>
  <c r="AE9" i="6"/>
  <c r="AD9" i="6"/>
  <c r="AC9" i="6"/>
  <c r="AB9" i="6"/>
  <c r="AA9" i="6"/>
  <c r="Z9" i="6"/>
  <c r="Y9" i="6"/>
  <c r="X9" i="6"/>
  <c r="W9" i="6"/>
  <c r="V9" i="6"/>
  <c r="U9" i="6"/>
  <c r="U7" i="6"/>
  <c r="V7" i="6"/>
  <c r="W7" i="6"/>
  <c r="X7" i="6"/>
  <c r="Y7" i="6"/>
  <c r="Z7" i="6"/>
  <c r="AA7" i="6"/>
  <c r="AB7" i="6"/>
  <c r="AC7" i="6"/>
  <c r="AD7" i="6"/>
  <c r="AE7" i="6"/>
  <c r="BQ43" i="9"/>
  <c r="N467" i="9"/>
  <c r="N466" i="9"/>
  <c r="N465" i="9"/>
  <c r="N464" i="9"/>
  <c r="N463" i="9"/>
  <c r="N462" i="9"/>
  <c r="N461" i="9"/>
  <c r="N460" i="9"/>
  <c r="N459" i="9"/>
  <c r="N458" i="9"/>
  <c r="N457" i="9"/>
  <c r="N456" i="9"/>
  <c r="N455" i="9"/>
  <c r="N454" i="9"/>
  <c r="N453" i="9"/>
  <c r="N452" i="9"/>
  <c r="N451" i="9"/>
  <c r="N450" i="9"/>
  <c r="N449" i="9"/>
  <c r="N448" i="9"/>
  <c r="N447"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8" i="9"/>
  <c r="N297" i="9"/>
  <c r="N296" i="9"/>
  <c r="N295" i="9"/>
  <c r="N294" i="9"/>
  <c r="N293" i="9"/>
  <c r="N292" i="9"/>
  <c r="N291" i="9"/>
  <c r="N290" i="9"/>
  <c r="N289" i="9"/>
  <c r="N288" i="9"/>
  <c r="N287" i="9"/>
  <c r="N286" i="9"/>
  <c r="N285" i="9"/>
  <c r="N284"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HB9" i="9" l="1"/>
  <c r="HC9" i="9"/>
  <c r="HB10" i="9"/>
  <c r="HC10" i="9"/>
  <c r="HB11" i="9"/>
  <c r="HC11" i="9"/>
  <c r="HB12" i="9"/>
  <c r="HC12" i="9"/>
  <c r="HG12" i="9" s="1"/>
  <c r="HB13" i="9"/>
  <c r="HC13" i="9"/>
  <c r="HG13" i="9" s="1"/>
  <c r="HB14" i="9"/>
  <c r="HC14" i="9"/>
  <c r="HB15" i="9"/>
  <c r="HC15" i="9"/>
  <c r="HG15" i="9" s="1"/>
  <c r="HB16" i="9"/>
  <c r="HC16" i="9"/>
  <c r="HG16" i="9" s="1"/>
  <c r="HB17" i="9"/>
  <c r="HC17" i="9"/>
  <c r="HB18" i="9"/>
  <c r="HC18" i="9"/>
  <c r="HB20" i="9"/>
  <c r="HF20" i="9" s="1"/>
  <c r="HC20" i="9"/>
  <c r="HG20" i="9" s="1"/>
  <c r="HB21" i="9"/>
  <c r="HC21" i="9"/>
  <c r="HG21" i="9" s="1"/>
  <c r="HB22" i="9"/>
  <c r="HC22" i="9"/>
  <c r="HB19" i="9"/>
  <c r="HC19" i="9"/>
  <c r="HG19" i="9" s="1"/>
  <c r="HB23" i="9"/>
  <c r="HC23" i="9"/>
  <c r="HB24" i="9"/>
  <c r="HF24" i="9" s="1"/>
  <c r="HC24" i="9"/>
  <c r="HG24" i="9" s="1"/>
  <c r="HB25" i="9"/>
  <c r="HF25" i="9" s="1"/>
  <c r="HC25" i="9"/>
  <c r="HG25" i="9" s="1"/>
  <c r="HB26" i="9"/>
  <c r="HC26" i="9"/>
  <c r="HG26" i="9" s="1"/>
  <c r="HB28" i="9"/>
  <c r="HF28" i="9" s="1"/>
  <c r="HC28" i="9"/>
  <c r="HG28" i="9" s="1"/>
  <c r="HB29" i="9"/>
  <c r="HC29" i="9"/>
  <c r="HG29" i="9" s="1"/>
  <c r="HB30" i="9"/>
  <c r="HC30" i="9"/>
  <c r="HB31" i="9"/>
  <c r="HC31" i="9"/>
  <c r="HB27" i="9"/>
  <c r="HC27" i="9"/>
  <c r="HB32" i="9"/>
  <c r="HF32" i="9" s="1"/>
  <c r="HC32" i="9"/>
  <c r="HG32" i="9" s="1"/>
  <c r="HB33" i="9"/>
  <c r="HF33" i="9" s="1"/>
  <c r="HC33" i="9"/>
  <c r="HG33" i="9" s="1"/>
  <c r="HB34" i="9"/>
  <c r="HC34" i="9"/>
  <c r="HB35" i="9"/>
  <c r="HC35" i="9"/>
  <c r="HG35" i="9" s="1"/>
  <c r="HB36" i="9"/>
  <c r="HF36" i="9" s="1"/>
  <c r="HC36" i="9"/>
  <c r="HG36" i="9" s="1"/>
  <c r="HB37" i="9"/>
  <c r="HC37" i="9"/>
  <c r="HG37" i="9" s="1"/>
  <c r="HB38" i="9"/>
  <c r="HC38" i="9"/>
  <c r="HG38" i="9" s="1"/>
  <c r="HB39" i="9"/>
  <c r="HC39" i="9"/>
  <c r="HB40" i="9"/>
  <c r="HC40" i="9"/>
  <c r="HG40" i="9" s="1"/>
  <c r="HB42" i="9"/>
  <c r="HC42" i="9"/>
  <c r="HB43" i="9"/>
  <c r="HC43" i="9"/>
  <c r="HB44" i="9"/>
  <c r="HC44" i="9"/>
  <c r="HB45" i="9"/>
  <c r="HC45" i="9"/>
  <c r="HB46" i="9"/>
  <c r="HC46" i="9"/>
  <c r="HB47" i="9"/>
  <c r="HC47" i="9"/>
  <c r="HB48" i="9"/>
  <c r="HC48" i="9"/>
  <c r="HB49" i="9"/>
  <c r="HC49" i="9"/>
  <c r="HB50" i="9"/>
  <c r="HC50" i="9"/>
  <c r="HB51" i="9"/>
  <c r="HC51" i="9"/>
  <c r="HB52" i="9"/>
  <c r="HC52" i="9"/>
  <c r="HB53" i="9"/>
  <c r="HF53" i="9" s="1"/>
  <c r="HC53" i="9"/>
  <c r="HB54" i="9"/>
  <c r="HC54" i="9"/>
  <c r="HB55" i="9"/>
  <c r="HC55" i="9"/>
  <c r="HB58" i="9"/>
  <c r="HC58" i="9"/>
  <c r="HB59" i="9"/>
  <c r="HC59" i="9"/>
  <c r="HB60" i="9"/>
  <c r="HC60" i="9"/>
  <c r="HB61" i="9"/>
  <c r="HC61" i="9"/>
  <c r="HB62" i="9"/>
  <c r="HC62" i="9"/>
  <c r="HB63" i="9"/>
  <c r="HC63" i="9"/>
  <c r="HB56" i="9"/>
  <c r="HC56" i="9"/>
  <c r="HB64" i="9"/>
  <c r="HC64" i="9"/>
  <c r="HB57" i="9"/>
  <c r="HC57" i="9"/>
  <c r="HB71" i="9"/>
  <c r="HC71" i="9"/>
  <c r="HB65" i="9"/>
  <c r="HC65" i="9"/>
  <c r="HB66" i="9"/>
  <c r="HC66" i="9"/>
  <c r="HB67" i="9"/>
  <c r="HC67" i="9"/>
  <c r="HB68" i="9"/>
  <c r="HC68" i="9"/>
  <c r="HB69" i="9"/>
  <c r="HF69" i="9" s="1"/>
  <c r="HC69" i="9"/>
  <c r="HB70" i="9"/>
  <c r="HF70" i="9" s="1"/>
  <c r="HC70" i="9"/>
  <c r="HG70" i="9" s="1"/>
  <c r="HB72" i="9"/>
  <c r="HC72" i="9"/>
  <c r="HB73" i="9"/>
  <c r="HC73" i="9"/>
  <c r="HB74" i="9"/>
  <c r="HC74" i="9"/>
  <c r="HB75" i="9"/>
  <c r="HC75" i="9"/>
  <c r="HB76" i="9"/>
  <c r="HC76" i="9"/>
  <c r="HB78" i="9"/>
  <c r="HC78" i="9"/>
  <c r="HB77" i="9"/>
  <c r="HC77" i="9"/>
  <c r="HB79" i="9"/>
  <c r="HC79" i="9"/>
  <c r="HB80" i="9"/>
  <c r="HC80" i="9"/>
  <c r="HB81" i="9"/>
  <c r="HF81" i="9" s="1"/>
  <c r="HC81" i="9"/>
  <c r="HG81" i="9" s="1"/>
  <c r="HB82" i="9"/>
  <c r="HF82" i="9" s="1"/>
  <c r="HC82" i="9"/>
  <c r="HG82" i="9" s="1"/>
  <c r="HB83" i="9"/>
  <c r="HF83" i="9" s="1"/>
  <c r="HC83" i="9"/>
  <c r="HG83" i="9" s="1"/>
  <c r="HB84" i="9"/>
  <c r="HF84" i="9" s="1"/>
  <c r="HC84" i="9"/>
  <c r="HG84" i="9" s="1"/>
  <c r="HB85" i="9"/>
  <c r="HF85" i="9" s="1"/>
  <c r="HC85" i="9"/>
  <c r="HG85" i="9" s="1"/>
  <c r="HB86" i="9"/>
  <c r="HF86" i="9" s="1"/>
  <c r="HC86" i="9"/>
  <c r="HG86" i="9" s="1"/>
  <c r="HB87" i="9"/>
  <c r="HF87" i="9" s="1"/>
  <c r="HC87" i="9"/>
  <c r="HG87" i="9" s="1"/>
  <c r="HB88" i="9"/>
  <c r="HF88" i="9" s="1"/>
  <c r="HC88" i="9"/>
  <c r="HG88" i="9" s="1"/>
  <c r="HB89" i="9"/>
  <c r="HF89" i="9" s="1"/>
  <c r="HC89" i="9"/>
  <c r="HG89" i="9" s="1"/>
  <c r="HB90" i="9"/>
  <c r="HF90" i="9" s="1"/>
  <c r="HC90" i="9"/>
  <c r="HG90" i="9" s="1"/>
  <c r="HB91" i="9"/>
  <c r="HF91" i="9" s="1"/>
  <c r="HC91" i="9"/>
  <c r="HG91" i="9" s="1"/>
  <c r="HB92" i="9"/>
  <c r="HF92" i="9" s="1"/>
  <c r="HC92" i="9"/>
  <c r="HG92" i="9" s="1"/>
  <c r="HB94" i="9"/>
  <c r="HF94" i="9" s="1"/>
  <c r="HC94" i="9"/>
  <c r="HG94" i="9" s="1"/>
  <c r="HB95" i="9"/>
  <c r="HF95" i="9" s="1"/>
  <c r="HC95" i="9"/>
  <c r="HG95" i="9" s="1"/>
  <c r="HB96" i="9"/>
  <c r="HF96" i="9" s="1"/>
  <c r="HC96" i="9"/>
  <c r="HG96" i="9" s="1"/>
  <c r="HB97" i="9"/>
  <c r="HF97" i="9" s="1"/>
  <c r="HC97" i="9"/>
  <c r="HG97" i="9" s="1"/>
  <c r="HB93" i="9"/>
  <c r="HF93" i="9" s="1"/>
  <c r="HC93" i="9"/>
  <c r="HG93" i="9" s="1"/>
  <c r="HB99" i="9"/>
  <c r="HF99" i="9" s="1"/>
  <c r="HC99" i="9"/>
  <c r="HG99" i="9" s="1"/>
  <c r="HB100" i="9"/>
  <c r="HF100" i="9" s="1"/>
  <c r="HC100" i="9"/>
  <c r="HG100" i="9" s="1"/>
  <c r="HB101" i="9"/>
  <c r="HF101" i="9" s="1"/>
  <c r="HC101" i="9"/>
  <c r="HG101" i="9" s="1"/>
  <c r="HB103" i="9"/>
  <c r="HF103" i="9" s="1"/>
  <c r="HC103" i="9"/>
  <c r="HG103" i="9" s="1"/>
  <c r="HB104" i="9"/>
  <c r="HF104" i="9" s="1"/>
  <c r="HC104" i="9"/>
  <c r="HG104" i="9" s="1"/>
  <c r="HB106" i="9"/>
  <c r="HF106" i="9" s="1"/>
  <c r="HC106" i="9"/>
  <c r="HG106" i="9" s="1"/>
  <c r="HB107" i="9"/>
  <c r="HF107" i="9" s="1"/>
  <c r="HC107" i="9"/>
  <c r="HG107" i="9" s="1"/>
  <c r="HB108" i="9"/>
  <c r="HF108" i="9" s="1"/>
  <c r="HC108" i="9"/>
  <c r="HG108" i="9" s="1"/>
  <c r="HB110" i="9"/>
  <c r="HF110" i="9" s="1"/>
  <c r="HC110" i="9"/>
  <c r="HG110" i="9" s="1"/>
  <c r="HB102" i="9"/>
  <c r="HF102" i="9" s="1"/>
  <c r="HC102" i="9"/>
  <c r="HG102" i="9" s="1"/>
  <c r="HB111" i="9"/>
  <c r="HF111" i="9" s="1"/>
  <c r="HC111" i="9"/>
  <c r="HG111" i="9" s="1"/>
  <c r="HB105" i="9"/>
  <c r="HF105" i="9" s="1"/>
  <c r="HC105" i="9"/>
  <c r="HG105" i="9" s="1"/>
  <c r="HB109" i="9"/>
  <c r="HF109" i="9" s="1"/>
  <c r="HC109" i="9"/>
  <c r="HG109" i="9" s="1"/>
  <c r="HB112" i="9"/>
  <c r="HF112" i="9" s="1"/>
  <c r="HC112" i="9"/>
  <c r="HG112" i="9" s="1"/>
  <c r="HB113" i="9"/>
  <c r="HF113" i="9" s="1"/>
  <c r="HC113" i="9"/>
  <c r="HG113" i="9" s="1"/>
  <c r="HB98" i="9"/>
  <c r="HF98" i="9" s="1"/>
  <c r="HC98" i="9"/>
  <c r="HG98" i="9" s="1"/>
  <c r="HB114" i="9"/>
  <c r="HF114" i="9" s="1"/>
  <c r="HC114" i="9"/>
  <c r="HG114" i="9" s="1"/>
  <c r="HB115" i="9"/>
  <c r="HF115" i="9" s="1"/>
  <c r="HC115" i="9"/>
  <c r="HG115" i="9" s="1"/>
  <c r="HB116" i="9"/>
  <c r="HF116" i="9" s="1"/>
  <c r="HC116" i="9"/>
  <c r="HG116" i="9" s="1"/>
  <c r="HB117" i="9"/>
  <c r="HF117" i="9" s="1"/>
  <c r="HC117" i="9"/>
  <c r="HG117" i="9" s="1"/>
  <c r="HB118" i="9"/>
  <c r="HF118" i="9" s="1"/>
  <c r="HC118" i="9"/>
  <c r="HG118" i="9" s="1"/>
  <c r="HB119" i="9"/>
  <c r="HF119" i="9" s="1"/>
  <c r="HC119" i="9"/>
  <c r="HG119" i="9" s="1"/>
  <c r="HB120" i="9"/>
  <c r="HF120" i="9" s="1"/>
  <c r="HC120" i="9"/>
  <c r="HG120" i="9" s="1"/>
  <c r="HB121" i="9"/>
  <c r="HF121" i="9" s="1"/>
  <c r="HC121" i="9"/>
  <c r="HG121" i="9" s="1"/>
  <c r="HB122" i="9"/>
  <c r="HF122" i="9" s="1"/>
  <c r="HC122" i="9"/>
  <c r="HG122" i="9" s="1"/>
  <c r="HB123" i="9"/>
  <c r="HF123" i="9" s="1"/>
  <c r="HC123" i="9"/>
  <c r="HG123" i="9" s="1"/>
  <c r="HB124" i="9"/>
  <c r="HF124" i="9" s="1"/>
  <c r="HC124" i="9"/>
  <c r="HG124" i="9" s="1"/>
  <c r="HB125" i="9"/>
  <c r="HF125" i="9" s="1"/>
  <c r="HC125" i="9"/>
  <c r="HG125" i="9" s="1"/>
  <c r="HB126" i="9"/>
  <c r="HF126" i="9" s="1"/>
  <c r="HC126" i="9"/>
  <c r="HG126" i="9" s="1"/>
  <c r="HB128" i="9"/>
  <c r="HF128" i="9" s="1"/>
  <c r="HC128" i="9"/>
  <c r="HG128" i="9" s="1"/>
  <c r="HB129" i="9"/>
  <c r="HF129" i="9" s="1"/>
  <c r="HC129" i="9"/>
  <c r="HG129" i="9" s="1"/>
  <c r="HB130" i="9"/>
  <c r="HF130" i="9" s="1"/>
  <c r="HC130" i="9"/>
  <c r="HG130" i="9" s="1"/>
  <c r="HB131" i="9"/>
  <c r="HF131" i="9" s="1"/>
  <c r="HC131" i="9"/>
  <c r="HG131" i="9" s="1"/>
  <c r="HB132" i="9"/>
  <c r="HF132" i="9" s="1"/>
  <c r="HC132" i="9"/>
  <c r="HG132" i="9" s="1"/>
  <c r="HB133" i="9"/>
  <c r="HF133" i="9" s="1"/>
  <c r="HC133" i="9"/>
  <c r="HG133" i="9" s="1"/>
  <c r="HB134" i="9"/>
  <c r="HF134" i="9" s="1"/>
  <c r="HC134" i="9"/>
  <c r="HG134" i="9" s="1"/>
  <c r="HB135" i="9"/>
  <c r="HF135" i="9" s="1"/>
  <c r="HC135" i="9"/>
  <c r="HG135" i="9" s="1"/>
  <c r="HB127" i="9"/>
  <c r="HF127" i="9" s="1"/>
  <c r="HC127" i="9"/>
  <c r="HG127" i="9" s="1"/>
  <c r="HB136" i="9"/>
  <c r="HF136" i="9" s="1"/>
  <c r="HC136" i="9"/>
  <c r="HG136" i="9" s="1"/>
  <c r="HB137" i="9"/>
  <c r="HF137" i="9" s="1"/>
  <c r="HC137" i="9"/>
  <c r="HG137" i="9" s="1"/>
  <c r="HB138" i="9"/>
  <c r="HF138" i="9" s="1"/>
  <c r="HC138" i="9"/>
  <c r="HG138" i="9" s="1"/>
  <c r="HB139" i="9"/>
  <c r="HF139" i="9" s="1"/>
  <c r="HC139" i="9"/>
  <c r="HG139" i="9" s="1"/>
  <c r="HB140" i="9"/>
  <c r="HF140" i="9" s="1"/>
  <c r="HC140" i="9"/>
  <c r="HG140" i="9" s="1"/>
  <c r="HB141" i="9"/>
  <c r="HF141" i="9" s="1"/>
  <c r="HC141" i="9"/>
  <c r="HG141" i="9" s="1"/>
  <c r="HB142" i="9"/>
  <c r="HF142" i="9" s="1"/>
  <c r="HC142" i="9"/>
  <c r="HG142" i="9" s="1"/>
  <c r="HB143" i="9"/>
  <c r="HF143" i="9" s="1"/>
  <c r="HC143" i="9"/>
  <c r="HG143" i="9" s="1"/>
  <c r="HB144" i="9"/>
  <c r="HF144" i="9" s="1"/>
  <c r="HC144" i="9"/>
  <c r="HG144" i="9" s="1"/>
  <c r="HB145" i="9"/>
  <c r="HF145" i="9" s="1"/>
  <c r="HC145" i="9"/>
  <c r="HG145" i="9" s="1"/>
  <c r="HB146" i="9"/>
  <c r="HF146" i="9" s="1"/>
  <c r="HC146" i="9"/>
  <c r="HG146" i="9" s="1"/>
  <c r="HB147" i="9"/>
  <c r="HF147" i="9" s="1"/>
  <c r="HC147" i="9"/>
  <c r="HG147" i="9" s="1"/>
  <c r="HB148" i="9"/>
  <c r="HF148" i="9" s="1"/>
  <c r="HC148" i="9"/>
  <c r="HG148" i="9" s="1"/>
  <c r="HB149" i="9"/>
  <c r="HF149" i="9" s="1"/>
  <c r="HC149" i="9"/>
  <c r="HB150" i="9"/>
  <c r="HF150" i="9" s="1"/>
  <c r="HC150" i="9"/>
  <c r="HG150" i="9" s="1"/>
  <c r="HB151" i="9"/>
  <c r="HF151" i="9" s="1"/>
  <c r="HC151" i="9"/>
  <c r="HG151" i="9" s="1"/>
  <c r="HB152" i="9"/>
  <c r="HF152" i="9" s="1"/>
  <c r="HC152" i="9"/>
  <c r="HG152" i="9" s="1"/>
  <c r="HB153" i="9"/>
  <c r="HF153" i="9" s="1"/>
  <c r="HC153" i="9"/>
  <c r="HG153" i="9" s="1"/>
  <c r="HB154" i="9"/>
  <c r="HF154" i="9" s="1"/>
  <c r="HC154" i="9"/>
  <c r="HG154" i="9" s="1"/>
  <c r="HB155" i="9"/>
  <c r="HF155" i="9" s="1"/>
  <c r="HC155" i="9"/>
  <c r="HG155" i="9" s="1"/>
  <c r="HB156" i="9"/>
  <c r="HF156" i="9" s="1"/>
  <c r="HC156" i="9"/>
  <c r="HG156" i="9" s="1"/>
  <c r="HB157" i="9"/>
  <c r="HF157" i="9" s="1"/>
  <c r="HC157" i="9"/>
  <c r="HG157" i="9" s="1"/>
  <c r="HB158" i="9"/>
  <c r="HF158" i="9" s="1"/>
  <c r="HC158" i="9"/>
  <c r="HB160" i="9"/>
  <c r="HF160" i="9" s="1"/>
  <c r="HC160" i="9"/>
  <c r="HG160" i="9" s="1"/>
  <c r="HB161" i="9"/>
  <c r="HF161" i="9" s="1"/>
  <c r="HC161" i="9"/>
  <c r="HG161" i="9" s="1"/>
  <c r="HB162" i="9"/>
  <c r="HF162" i="9" s="1"/>
  <c r="HC162" i="9"/>
  <c r="HB163" i="9"/>
  <c r="HC163" i="9"/>
  <c r="HB164" i="9"/>
  <c r="HF164" i="9" s="1"/>
  <c r="HC164" i="9"/>
  <c r="HG164" i="9" s="1"/>
  <c r="HB165" i="9"/>
  <c r="HF165" i="9" s="1"/>
  <c r="HC165" i="9"/>
  <c r="HG165" i="9" s="1"/>
  <c r="HB166" i="9"/>
  <c r="HF166" i="9" s="1"/>
  <c r="HC166" i="9"/>
  <c r="HG166" i="9" s="1"/>
  <c r="HB167" i="9"/>
  <c r="HF167" i="9" s="1"/>
  <c r="HC167" i="9"/>
  <c r="HG167" i="9" s="1"/>
  <c r="HB168" i="9"/>
  <c r="HF168" i="9" s="1"/>
  <c r="HC168" i="9"/>
  <c r="HG168" i="9" s="1"/>
  <c r="HB169" i="9"/>
  <c r="HF169" i="9" s="1"/>
  <c r="HC169" i="9"/>
  <c r="HG169" i="9" s="1"/>
  <c r="HB170" i="9"/>
  <c r="HF170" i="9" s="1"/>
  <c r="HC170" i="9"/>
  <c r="HG170" i="9" s="1"/>
  <c r="HB171" i="9"/>
  <c r="HF171" i="9" s="1"/>
  <c r="HC171" i="9"/>
  <c r="HG171" i="9" s="1"/>
  <c r="HB172" i="9"/>
  <c r="HF172" i="9" s="1"/>
  <c r="HC172" i="9"/>
  <c r="HG172" i="9" s="1"/>
  <c r="HB173" i="9"/>
  <c r="HF173" i="9" s="1"/>
  <c r="HC173" i="9"/>
  <c r="HG173" i="9" s="1"/>
  <c r="HB174" i="9"/>
  <c r="HF174" i="9" s="1"/>
  <c r="HC174" i="9"/>
  <c r="HG174" i="9" s="1"/>
  <c r="HB175" i="9"/>
  <c r="HF175" i="9" s="1"/>
  <c r="HC175" i="9"/>
  <c r="HG175" i="9" s="1"/>
  <c r="HB176" i="9"/>
  <c r="HF176" i="9" s="1"/>
  <c r="HC176" i="9"/>
  <c r="HG176" i="9" s="1"/>
  <c r="HB177" i="9"/>
  <c r="HF177" i="9" s="1"/>
  <c r="HC177" i="9"/>
  <c r="HG177" i="9" s="1"/>
  <c r="HB178" i="9"/>
  <c r="HF178" i="9" s="1"/>
  <c r="HC178" i="9"/>
  <c r="HG178" i="9" s="1"/>
  <c r="HB179" i="9"/>
  <c r="HF179" i="9" s="1"/>
  <c r="HC179" i="9"/>
  <c r="HG179" i="9" s="1"/>
  <c r="HB180" i="9"/>
  <c r="HF180" i="9" s="1"/>
  <c r="HC180" i="9"/>
  <c r="HG180" i="9" s="1"/>
  <c r="HB181" i="9"/>
  <c r="HF181" i="9" s="1"/>
  <c r="HC181" i="9"/>
  <c r="HG181" i="9" s="1"/>
  <c r="HB182" i="9"/>
  <c r="HF182" i="9" s="1"/>
  <c r="HC182" i="9"/>
  <c r="HG182" i="9" s="1"/>
  <c r="HB183" i="9"/>
  <c r="HC183" i="9"/>
  <c r="HB184" i="9"/>
  <c r="HC184" i="9"/>
  <c r="HB186" i="9"/>
  <c r="HC186" i="9"/>
  <c r="HB185" i="9"/>
  <c r="HC185" i="9"/>
  <c r="HB187" i="9"/>
  <c r="HC187" i="9"/>
  <c r="HB188" i="9"/>
  <c r="HC188" i="9"/>
  <c r="HB189" i="9"/>
  <c r="HC189" i="9"/>
  <c r="HB190" i="9"/>
  <c r="HC190" i="9"/>
  <c r="HB191" i="9"/>
  <c r="HC191" i="9"/>
  <c r="HB192" i="9"/>
  <c r="HC192" i="9"/>
  <c r="HB193" i="9"/>
  <c r="HC193" i="9"/>
  <c r="HB194" i="9"/>
  <c r="HC194" i="9"/>
  <c r="HB195" i="9"/>
  <c r="HC195" i="9"/>
  <c r="HB196" i="9"/>
  <c r="HC196" i="9"/>
  <c r="HB197" i="9"/>
  <c r="HC197" i="9"/>
  <c r="HB198" i="9"/>
  <c r="HC198" i="9"/>
  <c r="HB199" i="9"/>
  <c r="HC199" i="9"/>
  <c r="HB200" i="9"/>
  <c r="HC200" i="9"/>
  <c r="HB201" i="9"/>
  <c r="HC201" i="9"/>
  <c r="HB202" i="9"/>
  <c r="HC202" i="9"/>
  <c r="HB203" i="9"/>
  <c r="HC203" i="9"/>
  <c r="HB204" i="9"/>
  <c r="HC204" i="9"/>
  <c r="HB205" i="9"/>
  <c r="HC205" i="9"/>
  <c r="HB206" i="9"/>
  <c r="HC206" i="9"/>
  <c r="HB207" i="9"/>
  <c r="HC207" i="9"/>
  <c r="HB208" i="9"/>
  <c r="HF208" i="9" s="1"/>
  <c r="HC208" i="9"/>
  <c r="HB209" i="9"/>
  <c r="HC209" i="9"/>
  <c r="HB210" i="9"/>
  <c r="HC210" i="9"/>
  <c r="HB211" i="9"/>
  <c r="HC211" i="9"/>
  <c r="HB212" i="9"/>
  <c r="HC212" i="9"/>
  <c r="HB213" i="9"/>
  <c r="HC213" i="9"/>
  <c r="HB214" i="9"/>
  <c r="HF214" i="9" s="1"/>
  <c r="HC214" i="9"/>
  <c r="HB215" i="9"/>
  <c r="HC215" i="9"/>
  <c r="HB216" i="9"/>
  <c r="HC216" i="9"/>
  <c r="HB217" i="9"/>
  <c r="HC217" i="9"/>
  <c r="HB218" i="9"/>
  <c r="HF218" i="9" s="1"/>
  <c r="HC218" i="9"/>
  <c r="HB219" i="9"/>
  <c r="HF219" i="9" s="1"/>
  <c r="HC219" i="9"/>
  <c r="HB220" i="9"/>
  <c r="HC220" i="9"/>
  <c r="HB221" i="9"/>
  <c r="HC221" i="9"/>
  <c r="HG221" i="9" s="1"/>
  <c r="HB222" i="9"/>
  <c r="HC222" i="9"/>
  <c r="HB223" i="9"/>
  <c r="HC223" i="9"/>
  <c r="HB224" i="9"/>
  <c r="HC224" i="9"/>
  <c r="HB225" i="9"/>
  <c r="HC225" i="9"/>
  <c r="HB226" i="9"/>
  <c r="HC226" i="9"/>
  <c r="HB227" i="9"/>
  <c r="HF227" i="9" s="1"/>
  <c r="HC227" i="9"/>
  <c r="HB228" i="9"/>
  <c r="HC228" i="9"/>
  <c r="HB229" i="9"/>
  <c r="HC229" i="9"/>
  <c r="HB230" i="9"/>
  <c r="HC230" i="9"/>
  <c r="HB231" i="9"/>
  <c r="HC231" i="9"/>
  <c r="HB232" i="9"/>
  <c r="HC232" i="9"/>
  <c r="HB233" i="9"/>
  <c r="HF233" i="9" s="1"/>
  <c r="HC233" i="9"/>
  <c r="HG233" i="9" s="1"/>
  <c r="HB234" i="9"/>
  <c r="HF234" i="9" s="1"/>
  <c r="HC234" i="9"/>
  <c r="HB235" i="9"/>
  <c r="HF235" i="9" s="1"/>
  <c r="HC235" i="9"/>
  <c r="HB236" i="9"/>
  <c r="HC236" i="9"/>
  <c r="HB237" i="9"/>
  <c r="HC237" i="9"/>
  <c r="HB238" i="9"/>
  <c r="HC238" i="9"/>
  <c r="HB239" i="9"/>
  <c r="HC239" i="9"/>
  <c r="HB240" i="9"/>
  <c r="HC240" i="9"/>
  <c r="HB241" i="9"/>
  <c r="HF241" i="9" s="1"/>
  <c r="HC241" i="9"/>
  <c r="HG241" i="9" s="1"/>
  <c r="HB242" i="9"/>
  <c r="HC242" i="9"/>
  <c r="HB243" i="9"/>
  <c r="HF243" i="9" s="1"/>
  <c r="HC243" i="9"/>
  <c r="HG243" i="9" s="1"/>
  <c r="HB244" i="9"/>
  <c r="HF244" i="9" s="1"/>
  <c r="HC244" i="9"/>
  <c r="HB245" i="9"/>
  <c r="HF245" i="9" s="1"/>
  <c r="HC245" i="9"/>
  <c r="HG245" i="9" s="1"/>
  <c r="HB246" i="9"/>
  <c r="HC246" i="9"/>
  <c r="HG246" i="9" s="1"/>
  <c r="HB247" i="9"/>
  <c r="HC247" i="9"/>
  <c r="HB248" i="9"/>
  <c r="HF248" i="9" s="1"/>
  <c r="HC248" i="9"/>
  <c r="HG248" i="9" s="1"/>
  <c r="HB249" i="9"/>
  <c r="HC249" i="9"/>
  <c r="HB250" i="9"/>
  <c r="HC250" i="9"/>
  <c r="HB251" i="9"/>
  <c r="HC251" i="9"/>
  <c r="HB252" i="9"/>
  <c r="HF252" i="9" s="1"/>
  <c r="HC252" i="9"/>
  <c r="HG252" i="9" s="1"/>
  <c r="HB253" i="9"/>
  <c r="HC253" i="9"/>
  <c r="HB254" i="9"/>
  <c r="HF254" i="9" s="1"/>
  <c r="HC254" i="9"/>
  <c r="HB255" i="9"/>
  <c r="HC255" i="9"/>
  <c r="HB284" i="9"/>
  <c r="HF284" i="9" s="1"/>
  <c r="HC284" i="9"/>
  <c r="HG284" i="9" s="1"/>
  <c r="HB285" i="9"/>
  <c r="HF285" i="9" s="1"/>
  <c r="HC285" i="9"/>
  <c r="HG285" i="9" s="1"/>
  <c r="HB287" i="9"/>
  <c r="HF287" i="9" s="1"/>
  <c r="HC287" i="9"/>
  <c r="HG287" i="9" s="1"/>
  <c r="HB288" i="9"/>
  <c r="HF288" i="9" s="1"/>
  <c r="HC288" i="9"/>
  <c r="HG288" i="9" s="1"/>
  <c r="HB289" i="9"/>
  <c r="HF289" i="9" s="1"/>
  <c r="HC289" i="9"/>
  <c r="HG289" i="9" s="1"/>
  <c r="HB286" i="9"/>
  <c r="HF286" i="9" s="1"/>
  <c r="HC286" i="9"/>
  <c r="HG286" i="9" s="1"/>
  <c r="HB290" i="9"/>
  <c r="HF290" i="9" s="1"/>
  <c r="HC290" i="9"/>
  <c r="HG290" i="9" s="1"/>
  <c r="HB291" i="9"/>
  <c r="HF291" i="9" s="1"/>
  <c r="HC291" i="9"/>
  <c r="HG291" i="9" s="1"/>
  <c r="HB292" i="9"/>
  <c r="HF292" i="9" s="1"/>
  <c r="HC292" i="9"/>
  <c r="HG292" i="9" s="1"/>
  <c r="HB293" i="9"/>
  <c r="HF293" i="9" s="1"/>
  <c r="HC293" i="9"/>
  <c r="HG293" i="9" s="1"/>
  <c r="HB295" i="9"/>
  <c r="HF295" i="9" s="1"/>
  <c r="HC295" i="9"/>
  <c r="HG295" i="9" s="1"/>
  <c r="HB296" i="9"/>
  <c r="HF296" i="9" s="1"/>
  <c r="HC296" i="9"/>
  <c r="HG296" i="9" s="1"/>
  <c r="HB298" i="9"/>
  <c r="HF298" i="9" s="1"/>
  <c r="HC298" i="9"/>
  <c r="HG298" i="9" s="1"/>
  <c r="HB301" i="9"/>
  <c r="HF301" i="9" s="1"/>
  <c r="HC301" i="9"/>
  <c r="HG301" i="9" s="1"/>
  <c r="HB302" i="9"/>
  <c r="HF302" i="9" s="1"/>
  <c r="HC302" i="9"/>
  <c r="HG302" i="9" s="1"/>
  <c r="HB294" i="9"/>
  <c r="HF294" i="9" s="1"/>
  <c r="HC294" i="9"/>
  <c r="HG294" i="9" s="1"/>
  <c r="HB303" i="9"/>
  <c r="HF303" i="9" s="1"/>
  <c r="HC303" i="9"/>
  <c r="HG303" i="9" s="1"/>
  <c r="HB304" i="9"/>
  <c r="HF304" i="9" s="1"/>
  <c r="HC304" i="9"/>
  <c r="HG304" i="9" s="1"/>
  <c r="HB297" i="9"/>
  <c r="HF297" i="9" s="1"/>
  <c r="HC297" i="9"/>
  <c r="HG297" i="9" s="1"/>
  <c r="HB305" i="9"/>
  <c r="HF305" i="9" s="1"/>
  <c r="HC305" i="9"/>
  <c r="HG305" i="9" s="1"/>
  <c r="HB300" i="9"/>
  <c r="HF300" i="9" s="1"/>
  <c r="HC300" i="9"/>
  <c r="HG300" i="9" s="1"/>
  <c r="HB306" i="9"/>
  <c r="HF306" i="9" s="1"/>
  <c r="HC306" i="9"/>
  <c r="HG306" i="9" s="1"/>
  <c r="HB307" i="9"/>
  <c r="HF307" i="9" s="1"/>
  <c r="HC307" i="9"/>
  <c r="HG307" i="9" s="1"/>
  <c r="HB308" i="9"/>
  <c r="HF308" i="9" s="1"/>
  <c r="HC308" i="9"/>
  <c r="HG308" i="9" s="1"/>
  <c r="HB309" i="9"/>
  <c r="HF309" i="9" s="1"/>
  <c r="HC309" i="9"/>
  <c r="HG309" i="9" s="1"/>
  <c r="HB310" i="9"/>
  <c r="HF310" i="9" s="1"/>
  <c r="HC310" i="9"/>
  <c r="HG310" i="9" s="1"/>
  <c r="HB311" i="9"/>
  <c r="HF311" i="9" s="1"/>
  <c r="HC311" i="9"/>
  <c r="HG311" i="9" s="1"/>
  <c r="HB312" i="9"/>
  <c r="HF312" i="9" s="1"/>
  <c r="HC312" i="9"/>
  <c r="HG312" i="9" s="1"/>
  <c r="HB313" i="9"/>
  <c r="HF313" i="9" s="1"/>
  <c r="HC313" i="9"/>
  <c r="HG313" i="9" s="1"/>
  <c r="HB314" i="9"/>
  <c r="HF314" i="9" s="1"/>
  <c r="HC314" i="9"/>
  <c r="HG314" i="9" s="1"/>
  <c r="HB315" i="9"/>
  <c r="HF315" i="9" s="1"/>
  <c r="HC315" i="9"/>
  <c r="HG315" i="9" s="1"/>
  <c r="HB316" i="9"/>
  <c r="HF316" i="9" s="1"/>
  <c r="HC316" i="9"/>
  <c r="HG316" i="9" s="1"/>
  <c r="HB317" i="9"/>
  <c r="HF317" i="9" s="1"/>
  <c r="HC317" i="9"/>
  <c r="HG317" i="9" s="1"/>
  <c r="HB318" i="9"/>
  <c r="HF318" i="9" s="1"/>
  <c r="HC318" i="9"/>
  <c r="HG318" i="9" s="1"/>
  <c r="HB319" i="9"/>
  <c r="HF319" i="9" s="1"/>
  <c r="HC319" i="9"/>
  <c r="HG319" i="9" s="1"/>
  <c r="HB320" i="9"/>
  <c r="HF320" i="9" s="1"/>
  <c r="HC320" i="9"/>
  <c r="HG320" i="9" s="1"/>
  <c r="HB321" i="9"/>
  <c r="HF321" i="9" s="1"/>
  <c r="HC321" i="9"/>
  <c r="HG321" i="9" s="1"/>
  <c r="HB322" i="9"/>
  <c r="HF322" i="9" s="1"/>
  <c r="HC322" i="9"/>
  <c r="HG322" i="9" s="1"/>
  <c r="HB323" i="9"/>
  <c r="HF323" i="9" s="1"/>
  <c r="HC323" i="9"/>
  <c r="HG323" i="9" s="1"/>
  <c r="HB324" i="9"/>
  <c r="HF324" i="9" s="1"/>
  <c r="HC324" i="9"/>
  <c r="HG324" i="9" s="1"/>
  <c r="HB325" i="9"/>
  <c r="HF325" i="9" s="1"/>
  <c r="HC325" i="9"/>
  <c r="HG325" i="9" s="1"/>
  <c r="HB326" i="9"/>
  <c r="HF326" i="9" s="1"/>
  <c r="HC326" i="9"/>
  <c r="HG326" i="9" s="1"/>
  <c r="HB327" i="9"/>
  <c r="HF327" i="9" s="1"/>
  <c r="HC327" i="9"/>
  <c r="HG327" i="9" s="1"/>
  <c r="HB328" i="9"/>
  <c r="HF328" i="9" s="1"/>
  <c r="HC328" i="9"/>
  <c r="HG328" i="9" s="1"/>
  <c r="HB329" i="9"/>
  <c r="HF329" i="9" s="1"/>
  <c r="HC329" i="9"/>
  <c r="HG329" i="9" s="1"/>
  <c r="HB330" i="9"/>
  <c r="HF330" i="9" s="1"/>
  <c r="HC330" i="9"/>
  <c r="HG330" i="9" s="1"/>
  <c r="HB331" i="9"/>
  <c r="HF331" i="9" s="1"/>
  <c r="HC331" i="9"/>
  <c r="HG331" i="9" s="1"/>
  <c r="HB332" i="9"/>
  <c r="HF332" i="9" s="1"/>
  <c r="HC332" i="9"/>
  <c r="HG332" i="9" s="1"/>
  <c r="HB334" i="9"/>
  <c r="HF334" i="9" s="1"/>
  <c r="HC334" i="9"/>
  <c r="HG334" i="9" s="1"/>
  <c r="HB335" i="9"/>
  <c r="HF335" i="9" s="1"/>
  <c r="HC335" i="9"/>
  <c r="HG335" i="9" s="1"/>
  <c r="HB336" i="9"/>
  <c r="HF336" i="9" s="1"/>
  <c r="HC336" i="9"/>
  <c r="HG336" i="9" s="1"/>
  <c r="HB337" i="9"/>
  <c r="HF337" i="9" s="1"/>
  <c r="HC337" i="9"/>
  <c r="HG337" i="9" s="1"/>
  <c r="HB333" i="9"/>
  <c r="HF333" i="9" s="1"/>
  <c r="HC333" i="9"/>
  <c r="HG333" i="9" s="1"/>
  <c r="HB338" i="9"/>
  <c r="HF338" i="9" s="1"/>
  <c r="HC338" i="9"/>
  <c r="HG338" i="9" s="1"/>
  <c r="HB339" i="9"/>
  <c r="HF339" i="9" s="1"/>
  <c r="HC339" i="9"/>
  <c r="HG339" i="9" s="1"/>
  <c r="HB340" i="9"/>
  <c r="HF340" i="9" s="1"/>
  <c r="HC340" i="9"/>
  <c r="HG340" i="9" s="1"/>
  <c r="HB341" i="9"/>
  <c r="HF341" i="9" s="1"/>
  <c r="HC341" i="9"/>
  <c r="HG341" i="9" s="1"/>
  <c r="HB342" i="9"/>
  <c r="HF342" i="9" s="1"/>
  <c r="HC342" i="9"/>
  <c r="HG342" i="9" s="1"/>
  <c r="HB343" i="9"/>
  <c r="HF343" i="9" s="1"/>
  <c r="HC343" i="9"/>
  <c r="HG343" i="9" s="1"/>
  <c r="HB344" i="9"/>
  <c r="HF344" i="9" s="1"/>
  <c r="HC344" i="9"/>
  <c r="HG344" i="9" s="1"/>
  <c r="HB345" i="9"/>
  <c r="HF345" i="9" s="1"/>
  <c r="HC345" i="9"/>
  <c r="HG345" i="9" s="1"/>
  <c r="HB346" i="9"/>
  <c r="HF346" i="9" s="1"/>
  <c r="HC346" i="9"/>
  <c r="HG346" i="9" s="1"/>
  <c r="HB347" i="9"/>
  <c r="HF347" i="9" s="1"/>
  <c r="HC347" i="9"/>
  <c r="HG347" i="9" s="1"/>
  <c r="HB348" i="9"/>
  <c r="HF348" i="9" s="1"/>
  <c r="HC348" i="9"/>
  <c r="HG348" i="9" s="1"/>
  <c r="HB349" i="9"/>
  <c r="HF349" i="9" s="1"/>
  <c r="HC349" i="9"/>
  <c r="HG349" i="9" s="1"/>
  <c r="HB350" i="9"/>
  <c r="HF350" i="9" s="1"/>
  <c r="HC350" i="9"/>
  <c r="HG350" i="9" s="1"/>
  <c r="HB351" i="9"/>
  <c r="HF351" i="9" s="1"/>
  <c r="HC351" i="9"/>
  <c r="HG351" i="9" s="1"/>
  <c r="HB352" i="9"/>
  <c r="HF352" i="9" s="1"/>
  <c r="HC352" i="9"/>
  <c r="HG352" i="9" s="1"/>
  <c r="HB353" i="9"/>
  <c r="HF353" i="9" s="1"/>
  <c r="HC353" i="9"/>
  <c r="HG353" i="9" s="1"/>
  <c r="HB354" i="9"/>
  <c r="HF354" i="9" s="1"/>
  <c r="HC354" i="9"/>
  <c r="HG354" i="9" s="1"/>
  <c r="HB356" i="9"/>
  <c r="HF356" i="9" s="1"/>
  <c r="HC356" i="9"/>
  <c r="HG356" i="9" s="1"/>
  <c r="HB357" i="9"/>
  <c r="HF357" i="9" s="1"/>
  <c r="HC357" i="9"/>
  <c r="HG357" i="9" s="1"/>
  <c r="HB358" i="9"/>
  <c r="HF358" i="9" s="1"/>
  <c r="HC358" i="9"/>
  <c r="HG358" i="9" s="1"/>
  <c r="HB359" i="9"/>
  <c r="HF359" i="9" s="1"/>
  <c r="HC359" i="9"/>
  <c r="HG359" i="9" s="1"/>
  <c r="HB360" i="9"/>
  <c r="HF360" i="9" s="1"/>
  <c r="HC360" i="9"/>
  <c r="HG360" i="9" s="1"/>
  <c r="HB361" i="9"/>
  <c r="HF361" i="9" s="1"/>
  <c r="HC361" i="9"/>
  <c r="HG361" i="9" s="1"/>
  <c r="HB362" i="9"/>
  <c r="HF362" i="9" s="1"/>
  <c r="HC362" i="9"/>
  <c r="HG362" i="9" s="1"/>
  <c r="HB363" i="9"/>
  <c r="HF363" i="9" s="1"/>
  <c r="HC363" i="9"/>
  <c r="HG363" i="9" s="1"/>
  <c r="HB364" i="9"/>
  <c r="HF364" i="9" s="1"/>
  <c r="HC364" i="9"/>
  <c r="HG364" i="9" s="1"/>
  <c r="HB365" i="9"/>
  <c r="HF365" i="9" s="1"/>
  <c r="HC365" i="9"/>
  <c r="HG365" i="9" s="1"/>
  <c r="HB366" i="9"/>
  <c r="HF366" i="9" s="1"/>
  <c r="HC366" i="9"/>
  <c r="HG366" i="9" s="1"/>
  <c r="HB367" i="9"/>
  <c r="HF367" i="9" s="1"/>
  <c r="HC367" i="9"/>
  <c r="HG367" i="9" s="1"/>
  <c r="HB368" i="9"/>
  <c r="HF368" i="9" s="1"/>
  <c r="HC368" i="9"/>
  <c r="HG368" i="9" s="1"/>
  <c r="HB369" i="9"/>
  <c r="HF369" i="9" s="1"/>
  <c r="HC369" i="9"/>
  <c r="HG369" i="9" s="1"/>
  <c r="HB370" i="9"/>
  <c r="HF370" i="9" s="1"/>
  <c r="HC370" i="9"/>
  <c r="HG370" i="9" s="1"/>
  <c r="HB373" i="9"/>
  <c r="HF373" i="9" s="1"/>
  <c r="HC373" i="9"/>
  <c r="HG373" i="9" s="1"/>
  <c r="HB374" i="9"/>
  <c r="HF374" i="9" s="1"/>
  <c r="HC374" i="9"/>
  <c r="HG374" i="9" s="1"/>
  <c r="HB375" i="9"/>
  <c r="HF375" i="9" s="1"/>
  <c r="HC375" i="9"/>
  <c r="HG375" i="9" s="1"/>
  <c r="HB376" i="9"/>
  <c r="HF376" i="9" s="1"/>
  <c r="HC376" i="9"/>
  <c r="HG376" i="9" s="1"/>
  <c r="HB377" i="9"/>
  <c r="HF377" i="9" s="1"/>
  <c r="HC377" i="9"/>
  <c r="HG377" i="9" s="1"/>
  <c r="HB378" i="9"/>
  <c r="HF378" i="9" s="1"/>
  <c r="HC378" i="9"/>
  <c r="HG378" i="9" s="1"/>
  <c r="HB379" i="9"/>
  <c r="HF379" i="9" s="1"/>
  <c r="HC379" i="9"/>
  <c r="HG379" i="9" s="1"/>
  <c r="HB380" i="9"/>
  <c r="HF380" i="9" s="1"/>
  <c r="HC380" i="9"/>
  <c r="HG380" i="9" s="1"/>
  <c r="HB381" i="9"/>
  <c r="HF381" i="9" s="1"/>
  <c r="HC381" i="9"/>
  <c r="HG381" i="9" s="1"/>
  <c r="HB382" i="9"/>
  <c r="HF382" i="9" s="1"/>
  <c r="HC382" i="9"/>
  <c r="HG382" i="9" s="1"/>
  <c r="HB355" i="9"/>
  <c r="HF355" i="9" s="1"/>
  <c r="HC355" i="9"/>
  <c r="HG355" i="9" s="1"/>
  <c r="HB383" i="9"/>
  <c r="HF383" i="9" s="1"/>
  <c r="HC383" i="9"/>
  <c r="HG383" i="9" s="1"/>
  <c r="HB384" i="9"/>
  <c r="HF384" i="9" s="1"/>
  <c r="HC384" i="9"/>
  <c r="HG384" i="9" s="1"/>
  <c r="HB385" i="9"/>
  <c r="HF385" i="9" s="1"/>
  <c r="HC385" i="9"/>
  <c r="HG385" i="9" s="1"/>
  <c r="HB387" i="9"/>
  <c r="HF387" i="9" s="1"/>
  <c r="HC387" i="9"/>
  <c r="HG387" i="9" s="1"/>
  <c r="HB388" i="9"/>
  <c r="HF388" i="9" s="1"/>
  <c r="HC388" i="9"/>
  <c r="HG388" i="9" s="1"/>
  <c r="HB389" i="9"/>
  <c r="HF389" i="9" s="1"/>
  <c r="HC389" i="9"/>
  <c r="HG389" i="9" s="1"/>
  <c r="HB390" i="9"/>
  <c r="HF390" i="9" s="1"/>
  <c r="HC390" i="9"/>
  <c r="HG390" i="9" s="1"/>
  <c r="HB391" i="9"/>
  <c r="HF391" i="9" s="1"/>
  <c r="HC391" i="9"/>
  <c r="HG391" i="9" s="1"/>
  <c r="HB392" i="9"/>
  <c r="HF392" i="9" s="1"/>
  <c r="HC392" i="9"/>
  <c r="HG392" i="9" s="1"/>
  <c r="HB371" i="9"/>
  <c r="HF371" i="9" s="1"/>
  <c r="HC371" i="9"/>
  <c r="HG371" i="9" s="1"/>
  <c r="HB372" i="9"/>
  <c r="HF372" i="9" s="1"/>
  <c r="HC372" i="9"/>
  <c r="HG372" i="9" s="1"/>
  <c r="HB393" i="9"/>
  <c r="HF393" i="9" s="1"/>
  <c r="HC393" i="9"/>
  <c r="HG393" i="9" s="1"/>
  <c r="HB394" i="9"/>
  <c r="HF394" i="9" s="1"/>
  <c r="HC394" i="9"/>
  <c r="HG394" i="9" s="1"/>
  <c r="HB395" i="9"/>
  <c r="HF395" i="9" s="1"/>
  <c r="HC395" i="9"/>
  <c r="HG395" i="9" s="1"/>
  <c r="HB396" i="9"/>
  <c r="HF396" i="9" s="1"/>
  <c r="HC396" i="9"/>
  <c r="HG396" i="9" s="1"/>
  <c r="HB397" i="9"/>
  <c r="HF397" i="9" s="1"/>
  <c r="HC397" i="9"/>
  <c r="HG397" i="9" s="1"/>
  <c r="HB398" i="9"/>
  <c r="HF398" i="9" s="1"/>
  <c r="HC398" i="9"/>
  <c r="HG398" i="9" s="1"/>
  <c r="HB399" i="9"/>
  <c r="HF399" i="9" s="1"/>
  <c r="HC399" i="9"/>
  <c r="HG399" i="9" s="1"/>
  <c r="HB400" i="9"/>
  <c r="HF400" i="9" s="1"/>
  <c r="HC400" i="9"/>
  <c r="HG400" i="9" s="1"/>
  <c r="HB401" i="9"/>
  <c r="HF401" i="9" s="1"/>
  <c r="HC401" i="9"/>
  <c r="HG401" i="9" s="1"/>
  <c r="HB402" i="9"/>
  <c r="HF402" i="9" s="1"/>
  <c r="HC402" i="9"/>
  <c r="HG402" i="9" s="1"/>
  <c r="HB386" i="9"/>
  <c r="HF386" i="9" s="1"/>
  <c r="HC386" i="9"/>
  <c r="HG386" i="9" s="1"/>
  <c r="HB403" i="9"/>
  <c r="HF403" i="9" s="1"/>
  <c r="HC403" i="9"/>
  <c r="HG403" i="9" s="1"/>
  <c r="HB404" i="9"/>
  <c r="HF404" i="9" s="1"/>
  <c r="HC404" i="9"/>
  <c r="HG404" i="9" s="1"/>
  <c r="HB405" i="9"/>
  <c r="HF405" i="9" s="1"/>
  <c r="HC405" i="9"/>
  <c r="HG405" i="9" s="1"/>
  <c r="HB406" i="9"/>
  <c r="HF406" i="9" s="1"/>
  <c r="HC406" i="9"/>
  <c r="HG406" i="9" s="1"/>
  <c r="HB407" i="9"/>
  <c r="HF407" i="9" s="1"/>
  <c r="HC407" i="9"/>
  <c r="HG407" i="9" s="1"/>
  <c r="HB408" i="9"/>
  <c r="HF408" i="9" s="1"/>
  <c r="HC408" i="9"/>
  <c r="HG408" i="9" s="1"/>
  <c r="HB409" i="9"/>
  <c r="HC409" i="9"/>
  <c r="HB410" i="9"/>
  <c r="HF410" i="9" s="1"/>
  <c r="HC410" i="9"/>
  <c r="HB411" i="9"/>
  <c r="HF411" i="9" s="1"/>
  <c r="HC411" i="9"/>
  <c r="HB412" i="9"/>
  <c r="HF412" i="9" s="1"/>
  <c r="HC412" i="9"/>
  <c r="HB413" i="9"/>
  <c r="HF413" i="9" s="1"/>
  <c r="HC413" i="9"/>
  <c r="HB414" i="9"/>
  <c r="HF414" i="9" s="1"/>
  <c r="HC414" i="9"/>
  <c r="HB415" i="9"/>
  <c r="HF415" i="9" s="1"/>
  <c r="HC415" i="9"/>
  <c r="HB416" i="9"/>
  <c r="HF416" i="9" s="1"/>
  <c r="HC416" i="9"/>
  <c r="HB417" i="9"/>
  <c r="HF417" i="9" s="1"/>
  <c r="HC417" i="9"/>
  <c r="HB418" i="9"/>
  <c r="HF418" i="9" s="1"/>
  <c r="HC418" i="9"/>
  <c r="HB419" i="9"/>
  <c r="HF419" i="9" s="1"/>
  <c r="HC419" i="9"/>
  <c r="HB420" i="9"/>
  <c r="HF420" i="9" s="1"/>
  <c r="HC420" i="9"/>
  <c r="HB421" i="9"/>
  <c r="HF421" i="9" s="1"/>
  <c r="HC421" i="9"/>
  <c r="HB422" i="9"/>
  <c r="HF422" i="9" s="1"/>
  <c r="HC422" i="9"/>
  <c r="HB423" i="9"/>
  <c r="HF423" i="9" s="1"/>
  <c r="HC423" i="9"/>
  <c r="HB424" i="9"/>
  <c r="HF424" i="9" s="1"/>
  <c r="HC424" i="9"/>
  <c r="HB425" i="9"/>
  <c r="HF425" i="9" s="1"/>
  <c r="HC425" i="9"/>
  <c r="HB426" i="9"/>
  <c r="HF426" i="9" s="1"/>
  <c r="HC426" i="9"/>
  <c r="HB427" i="9"/>
  <c r="HF427" i="9" s="1"/>
  <c r="HC427" i="9"/>
  <c r="HB428" i="9"/>
  <c r="HF428" i="9" s="1"/>
  <c r="HC428" i="9"/>
  <c r="HB429" i="9"/>
  <c r="HF429" i="9" s="1"/>
  <c r="HC429" i="9"/>
  <c r="HB430" i="9"/>
  <c r="HF430" i="9" s="1"/>
  <c r="HC430" i="9"/>
  <c r="HB431" i="9"/>
  <c r="HF431" i="9" s="1"/>
  <c r="HC431" i="9"/>
  <c r="HB432" i="9"/>
  <c r="HF432" i="9" s="1"/>
  <c r="HC432" i="9"/>
  <c r="HB433" i="9"/>
  <c r="HF433" i="9" s="1"/>
  <c r="HC433" i="9"/>
  <c r="HB435" i="9"/>
  <c r="HF435" i="9" s="1"/>
  <c r="HC435" i="9"/>
  <c r="HB436" i="9"/>
  <c r="HF436" i="9" s="1"/>
  <c r="HC436" i="9"/>
  <c r="HB437" i="9"/>
  <c r="HF437" i="9" s="1"/>
  <c r="HC437" i="9"/>
  <c r="HB438" i="9"/>
  <c r="HF438" i="9" s="1"/>
  <c r="HC438" i="9"/>
  <c r="HB446" i="9"/>
  <c r="HF446" i="9" s="1"/>
  <c r="HC446" i="9"/>
  <c r="HB440" i="9"/>
  <c r="HF440" i="9" s="1"/>
  <c r="HC440" i="9"/>
  <c r="HB441" i="9"/>
  <c r="HF441" i="9" s="1"/>
  <c r="HC441" i="9"/>
  <c r="HB434" i="9"/>
  <c r="HF434" i="9" s="1"/>
  <c r="HC434" i="9"/>
  <c r="HB442" i="9"/>
  <c r="HF442" i="9" s="1"/>
  <c r="HC442" i="9"/>
  <c r="HB443" i="9"/>
  <c r="HF443" i="9" s="1"/>
  <c r="HC443" i="9"/>
  <c r="HB444" i="9"/>
  <c r="HF444" i="9" s="1"/>
  <c r="HC444" i="9"/>
  <c r="HB445" i="9"/>
  <c r="HF445" i="9" s="1"/>
  <c r="HC445" i="9"/>
  <c r="HB439" i="9"/>
  <c r="HF439" i="9" s="1"/>
  <c r="HC439" i="9"/>
  <c r="HB447" i="9"/>
  <c r="HF447" i="9" s="1"/>
  <c r="HC447" i="9"/>
  <c r="HG447" i="9" s="1"/>
  <c r="HB448" i="9"/>
  <c r="HF448" i="9" s="1"/>
  <c r="HC448" i="9"/>
  <c r="HG448" i="9" s="1"/>
  <c r="HB449" i="9"/>
  <c r="HF449" i="9" s="1"/>
  <c r="HC449" i="9"/>
  <c r="HG449" i="9" s="1"/>
  <c r="HB450" i="9"/>
  <c r="HF450" i="9" s="1"/>
  <c r="HC450" i="9"/>
  <c r="HG450" i="9" s="1"/>
  <c r="HB451" i="9"/>
  <c r="HF451" i="9" s="1"/>
  <c r="HC451" i="9"/>
  <c r="HG451" i="9" s="1"/>
  <c r="HB452" i="9"/>
  <c r="HF452" i="9" s="1"/>
  <c r="HC452" i="9"/>
  <c r="HG452" i="9" s="1"/>
  <c r="HB453" i="9"/>
  <c r="HF453" i="9" s="1"/>
  <c r="HC453" i="9"/>
  <c r="HG453" i="9" s="1"/>
  <c r="HB454" i="9"/>
  <c r="HF454" i="9" s="1"/>
  <c r="HC454" i="9"/>
  <c r="HG454" i="9" s="1"/>
  <c r="HB455" i="9"/>
  <c r="HF455" i="9" s="1"/>
  <c r="HC455" i="9"/>
  <c r="HG455" i="9" s="1"/>
  <c r="HB456" i="9"/>
  <c r="HF456" i="9" s="1"/>
  <c r="HC456" i="9"/>
  <c r="HG456" i="9" s="1"/>
  <c r="HB457" i="9"/>
  <c r="HF457" i="9" s="1"/>
  <c r="HC457" i="9"/>
  <c r="HG457" i="9" s="1"/>
  <c r="HB458" i="9"/>
  <c r="HF458" i="9" s="1"/>
  <c r="HC458" i="9"/>
  <c r="HG458" i="9" s="1"/>
  <c r="HB460" i="9"/>
  <c r="HF460" i="9" s="1"/>
  <c r="HC460" i="9"/>
  <c r="HG460" i="9" s="1"/>
  <c r="HB461" i="9"/>
  <c r="HF461" i="9" s="1"/>
  <c r="HC461" i="9"/>
  <c r="HG461" i="9" s="1"/>
  <c r="HB462" i="9"/>
  <c r="HF462" i="9" s="1"/>
  <c r="HC462" i="9"/>
  <c r="HG462" i="9" s="1"/>
  <c r="HB463" i="9"/>
  <c r="HF463" i="9" s="1"/>
  <c r="HC463" i="9"/>
  <c r="HG463" i="9" s="1"/>
  <c r="HB464" i="9"/>
  <c r="HF464" i="9" s="1"/>
  <c r="HC464" i="9"/>
  <c r="HG464" i="9" s="1"/>
  <c r="HB465" i="9"/>
  <c r="HF465" i="9" s="1"/>
  <c r="HC465" i="9"/>
  <c r="HG465" i="9" s="1"/>
  <c r="HB466" i="9"/>
  <c r="HF466" i="9" s="1"/>
  <c r="HC466" i="9"/>
  <c r="HG466" i="9" s="1"/>
  <c r="HB467" i="9"/>
  <c r="HF467" i="9" s="1"/>
  <c r="HC467" i="9"/>
  <c r="HG467" i="9" s="1"/>
  <c r="HB459" i="9"/>
  <c r="HF459" i="9" s="1"/>
  <c r="HC459" i="9"/>
  <c r="HG459" i="9" s="1"/>
  <c r="GL9" i="9"/>
  <c r="GM9" i="9"/>
  <c r="GL10" i="9"/>
  <c r="GM10" i="9"/>
  <c r="GL11" i="9"/>
  <c r="GM11" i="9"/>
  <c r="GL12" i="9"/>
  <c r="GM12" i="9"/>
  <c r="GL13" i="9"/>
  <c r="GM13" i="9"/>
  <c r="GL14" i="9"/>
  <c r="GM14" i="9"/>
  <c r="GL15" i="9"/>
  <c r="GM15" i="9"/>
  <c r="GL16" i="9"/>
  <c r="GM16" i="9"/>
  <c r="GL17" i="9"/>
  <c r="GM17" i="9"/>
  <c r="GL18" i="9"/>
  <c r="GM18" i="9"/>
  <c r="GL20" i="9"/>
  <c r="GM20" i="9"/>
  <c r="GL21" i="9"/>
  <c r="GM21" i="9"/>
  <c r="GL22" i="9"/>
  <c r="GM22" i="9"/>
  <c r="GL19" i="9"/>
  <c r="GM19" i="9"/>
  <c r="GL23" i="9"/>
  <c r="GM23" i="9"/>
  <c r="GL24" i="9"/>
  <c r="GM24" i="9"/>
  <c r="GL25" i="9"/>
  <c r="GM25" i="9"/>
  <c r="GL26" i="9"/>
  <c r="GM26" i="9"/>
  <c r="GL28" i="9"/>
  <c r="GM28" i="9"/>
  <c r="GL29" i="9"/>
  <c r="GM29" i="9"/>
  <c r="GL30" i="9"/>
  <c r="GM30" i="9"/>
  <c r="GL31" i="9"/>
  <c r="GM31" i="9"/>
  <c r="GL27" i="9"/>
  <c r="GM27" i="9"/>
  <c r="GL32" i="9"/>
  <c r="GP32" i="9" s="1"/>
  <c r="GM32" i="9"/>
  <c r="GL33" i="9"/>
  <c r="GM33" i="9"/>
  <c r="GL34" i="9"/>
  <c r="GM34" i="9"/>
  <c r="GL35" i="9"/>
  <c r="GM35" i="9"/>
  <c r="GL36" i="9"/>
  <c r="GM36" i="9"/>
  <c r="GL37" i="9"/>
  <c r="GM37" i="9"/>
  <c r="GL38" i="9"/>
  <c r="GM38" i="9"/>
  <c r="GL39" i="9"/>
  <c r="GM39" i="9"/>
  <c r="GL40" i="9"/>
  <c r="GM40" i="9"/>
  <c r="GL42" i="9"/>
  <c r="GM42" i="9"/>
  <c r="GL43" i="9"/>
  <c r="GM43" i="9"/>
  <c r="GL44" i="9"/>
  <c r="GM44" i="9"/>
  <c r="GL45" i="9"/>
  <c r="GM45" i="9"/>
  <c r="GL46" i="9"/>
  <c r="GM46" i="9"/>
  <c r="GL47" i="9"/>
  <c r="GM47" i="9"/>
  <c r="GL48" i="9"/>
  <c r="GM48" i="9"/>
  <c r="GL49" i="9"/>
  <c r="GM49" i="9"/>
  <c r="GL50" i="9"/>
  <c r="GM50" i="9"/>
  <c r="GL51" i="9"/>
  <c r="GM51" i="9"/>
  <c r="GL52" i="9"/>
  <c r="GP52" i="9" s="1"/>
  <c r="GM52" i="9"/>
  <c r="GL53" i="9"/>
  <c r="GM53" i="9"/>
  <c r="GL54" i="9"/>
  <c r="GM54" i="9"/>
  <c r="GL55" i="9"/>
  <c r="GM55" i="9"/>
  <c r="GL58" i="9"/>
  <c r="GM58" i="9"/>
  <c r="GL59" i="9"/>
  <c r="GM59" i="9"/>
  <c r="GL60" i="9"/>
  <c r="GM60" i="9"/>
  <c r="GL61" i="9"/>
  <c r="GM61" i="9"/>
  <c r="GL62" i="9"/>
  <c r="GM62" i="9"/>
  <c r="GL63" i="9"/>
  <c r="GM63" i="9"/>
  <c r="GL56" i="9"/>
  <c r="GM56" i="9"/>
  <c r="GL64" i="9"/>
  <c r="GM64" i="9"/>
  <c r="GL57" i="9"/>
  <c r="GM57" i="9"/>
  <c r="GL71" i="9"/>
  <c r="GM71" i="9"/>
  <c r="GL65" i="9"/>
  <c r="GM65" i="9"/>
  <c r="GL66" i="9"/>
  <c r="GM66" i="9"/>
  <c r="GL67" i="9"/>
  <c r="GM67" i="9"/>
  <c r="GL68" i="9"/>
  <c r="GM68" i="9"/>
  <c r="GL69" i="9"/>
  <c r="GM69" i="9"/>
  <c r="GL70" i="9"/>
  <c r="GM70" i="9"/>
  <c r="GL72" i="9"/>
  <c r="GM72" i="9"/>
  <c r="GL73" i="9"/>
  <c r="GM73" i="9"/>
  <c r="GL74" i="9"/>
  <c r="GM74" i="9"/>
  <c r="GL75" i="9"/>
  <c r="GM75" i="9"/>
  <c r="GL76" i="9"/>
  <c r="GM76" i="9"/>
  <c r="GL78" i="9"/>
  <c r="GM78" i="9"/>
  <c r="GL77" i="9"/>
  <c r="GM77" i="9"/>
  <c r="GL79" i="9"/>
  <c r="GM79" i="9"/>
  <c r="GL80" i="9"/>
  <c r="GM80" i="9"/>
  <c r="GL81" i="9"/>
  <c r="GM81" i="9"/>
  <c r="GL82" i="9"/>
  <c r="GM82" i="9"/>
  <c r="GL83" i="9"/>
  <c r="GM83" i="9"/>
  <c r="GL84" i="9"/>
  <c r="GM84" i="9"/>
  <c r="GL85" i="9"/>
  <c r="GM85" i="9"/>
  <c r="GL86" i="9"/>
  <c r="GM86" i="9"/>
  <c r="GL87" i="9"/>
  <c r="GM87" i="9"/>
  <c r="GL88" i="9"/>
  <c r="GM88" i="9"/>
  <c r="GL89" i="9"/>
  <c r="GM89" i="9"/>
  <c r="GL90" i="9"/>
  <c r="GM90" i="9"/>
  <c r="GL91" i="9"/>
  <c r="GM91" i="9"/>
  <c r="GL92" i="9"/>
  <c r="GM92" i="9"/>
  <c r="GL94" i="9"/>
  <c r="GM94" i="9"/>
  <c r="GL95" i="9"/>
  <c r="GM95" i="9"/>
  <c r="GL96" i="9"/>
  <c r="GM96" i="9"/>
  <c r="GL97" i="9"/>
  <c r="GM97" i="9"/>
  <c r="GL93" i="9"/>
  <c r="GM93" i="9"/>
  <c r="GL99" i="9"/>
  <c r="GM99" i="9"/>
  <c r="GL100" i="9"/>
  <c r="GM100" i="9"/>
  <c r="GL101" i="9"/>
  <c r="GM101" i="9"/>
  <c r="GL103" i="9"/>
  <c r="GM103" i="9"/>
  <c r="GL104" i="9"/>
  <c r="GM104" i="9"/>
  <c r="GL106" i="9"/>
  <c r="GM106" i="9"/>
  <c r="GL107" i="9"/>
  <c r="GM107" i="9"/>
  <c r="GL108" i="9"/>
  <c r="GM108" i="9"/>
  <c r="GL110" i="9"/>
  <c r="GM110" i="9"/>
  <c r="GL102" i="9"/>
  <c r="GM102" i="9"/>
  <c r="GL111" i="9"/>
  <c r="GM111" i="9"/>
  <c r="GL105" i="9"/>
  <c r="GM105" i="9"/>
  <c r="GL109" i="9"/>
  <c r="GM109" i="9"/>
  <c r="GL112" i="9"/>
  <c r="GM112" i="9"/>
  <c r="GL113" i="9"/>
  <c r="GM113" i="9"/>
  <c r="GL98" i="9"/>
  <c r="GM98" i="9"/>
  <c r="GL114" i="9"/>
  <c r="GM114" i="9"/>
  <c r="GL115" i="9"/>
  <c r="GM115" i="9"/>
  <c r="GL116" i="9"/>
  <c r="GM116" i="9"/>
  <c r="GL117" i="9"/>
  <c r="GM117" i="9"/>
  <c r="GL118" i="9"/>
  <c r="GM118" i="9"/>
  <c r="GL119" i="9"/>
  <c r="GM119" i="9"/>
  <c r="GL120" i="9"/>
  <c r="GM120" i="9"/>
  <c r="GL121" i="9"/>
  <c r="GM121" i="9"/>
  <c r="GL122" i="9"/>
  <c r="GM122" i="9"/>
  <c r="GL123" i="9"/>
  <c r="GM123" i="9"/>
  <c r="GL124" i="9"/>
  <c r="GM124" i="9"/>
  <c r="GL125" i="9"/>
  <c r="GM125" i="9"/>
  <c r="GL126" i="9"/>
  <c r="GM126" i="9"/>
  <c r="GL128" i="9"/>
  <c r="GM128" i="9"/>
  <c r="GL129" i="9"/>
  <c r="GM129" i="9"/>
  <c r="GL130" i="9"/>
  <c r="GM130" i="9"/>
  <c r="GL131" i="9"/>
  <c r="GM131" i="9"/>
  <c r="GL132" i="9"/>
  <c r="GM132" i="9"/>
  <c r="GL133" i="9"/>
  <c r="GM133" i="9"/>
  <c r="GL134" i="9"/>
  <c r="GM134" i="9"/>
  <c r="GL135" i="9"/>
  <c r="GM135" i="9"/>
  <c r="GL127" i="9"/>
  <c r="GM127" i="9"/>
  <c r="GL136" i="9"/>
  <c r="GM136" i="9"/>
  <c r="GL137" i="9"/>
  <c r="GM137" i="9"/>
  <c r="GL138" i="9"/>
  <c r="GM138" i="9"/>
  <c r="GL139" i="9"/>
  <c r="GM139" i="9"/>
  <c r="GL140" i="9"/>
  <c r="GM140" i="9"/>
  <c r="GL141" i="9"/>
  <c r="GM141" i="9"/>
  <c r="GL142" i="9"/>
  <c r="GM142" i="9"/>
  <c r="GL143" i="9"/>
  <c r="GM143" i="9"/>
  <c r="GL144" i="9"/>
  <c r="GM144" i="9"/>
  <c r="GL145" i="9"/>
  <c r="GM145" i="9"/>
  <c r="GL146" i="9"/>
  <c r="GM146" i="9"/>
  <c r="GL147" i="9"/>
  <c r="GM147" i="9"/>
  <c r="GL148" i="9"/>
  <c r="GM148" i="9"/>
  <c r="GL149" i="9"/>
  <c r="GM149" i="9"/>
  <c r="GL150" i="9"/>
  <c r="GM150" i="9"/>
  <c r="GL151" i="9"/>
  <c r="GM151" i="9"/>
  <c r="GL152" i="9"/>
  <c r="GM152" i="9"/>
  <c r="GL153" i="9"/>
  <c r="GM153" i="9"/>
  <c r="GL154" i="9"/>
  <c r="GM154" i="9"/>
  <c r="GL155" i="9"/>
  <c r="GM155" i="9"/>
  <c r="GL156" i="9"/>
  <c r="GM156" i="9"/>
  <c r="GL157" i="9"/>
  <c r="GM157" i="9"/>
  <c r="GL158" i="9"/>
  <c r="GM158" i="9"/>
  <c r="GL160" i="9"/>
  <c r="GM160" i="9"/>
  <c r="GL161" i="9"/>
  <c r="GM161" i="9"/>
  <c r="GL162" i="9"/>
  <c r="GM162" i="9"/>
  <c r="GL163" i="9"/>
  <c r="GM163" i="9"/>
  <c r="GL164" i="9"/>
  <c r="GM164" i="9"/>
  <c r="GL165" i="9"/>
  <c r="GM165" i="9"/>
  <c r="GL166" i="9"/>
  <c r="GM166" i="9"/>
  <c r="GL167" i="9"/>
  <c r="GM167" i="9"/>
  <c r="GL168" i="9"/>
  <c r="GP168" i="9" s="1"/>
  <c r="GM168" i="9"/>
  <c r="GL169" i="9"/>
  <c r="GP169" i="9" s="1"/>
  <c r="GM169" i="9"/>
  <c r="GL170" i="9"/>
  <c r="GP170" i="9" s="1"/>
  <c r="GM170" i="9"/>
  <c r="GL171" i="9"/>
  <c r="GP171" i="9" s="1"/>
  <c r="GM171" i="9"/>
  <c r="GL172" i="9"/>
  <c r="GP172" i="9" s="1"/>
  <c r="GM172" i="9"/>
  <c r="GL173" i="9"/>
  <c r="GP173" i="9" s="1"/>
  <c r="GM173" i="9"/>
  <c r="GL174" i="9"/>
  <c r="GP174" i="9" s="1"/>
  <c r="GM174" i="9"/>
  <c r="GL175" i="9"/>
  <c r="GP175" i="9" s="1"/>
  <c r="GM175" i="9"/>
  <c r="GL176" i="9"/>
  <c r="GP176" i="9" s="1"/>
  <c r="GM176" i="9"/>
  <c r="GL177" i="9"/>
  <c r="GP177" i="9" s="1"/>
  <c r="GM177" i="9"/>
  <c r="GL178" i="9"/>
  <c r="GP178" i="9" s="1"/>
  <c r="GM178" i="9"/>
  <c r="GQ178" i="9" s="1"/>
  <c r="GL179" i="9"/>
  <c r="GP179" i="9" s="1"/>
  <c r="GM179" i="9"/>
  <c r="GL180" i="9"/>
  <c r="GP180" i="9" s="1"/>
  <c r="GM180" i="9"/>
  <c r="GL181" i="9"/>
  <c r="GP181" i="9" s="1"/>
  <c r="GM181" i="9"/>
  <c r="GL182" i="9"/>
  <c r="GP182" i="9" s="1"/>
  <c r="GM182" i="9"/>
  <c r="GL183" i="9"/>
  <c r="GM183" i="9"/>
  <c r="GL184" i="9"/>
  <c r="GM184" i="9"/>
  <c r="GL186" i="9"/>
  <c r="GM186" i="9"/>
  <c r="GL185" i="9"/>
  <c r="GM185" i="9"/>
  <c r="GL187" i="9"/>
  <c r="GM187" i="9"/>
  <c r="GL188" i="9"/>
  <c r="GM188" i="9"/>
  <c r="GL189" i="9"/>
  <c r="GM189" i="9"/>
  <c r="GL190" i="9"/>
  <c r="GM190" i="9"/>
  <c r="GL191" i="9"/>
  <c r="GM191" i="9"/>
  <c r="GL192" i="9"/>
  <c r="GM192" i="9"/>
  <c r="GL193" i="9"/>
  <c r="GM193" i="9"/>
  <c r="GL194" i="9"/>
  <c r="GM194" i="9"/>
  <c r="GL195" i="9"/>
  <c r="GM195" i="9"/>
  <c r="GL196" i="9"/>
  <c r="GM196" i="9"/>
  <c r="GL197" i="9"/>
  <c r="GM197" i="9"/>
  <c r="GL198" i="9"/>
  <c r="GM198" i="9"/>
  <c r="GL199" i="9"/>
  <c r="GM199" i="9"/>
  <c r="GL200" i="9"/>
  <c r="GM200" i="9"/>
  <c r="GL201" i="9"/>
  <c r="GM201" i="9"/>
  <c r="GL202" i="9"/>
  <c r="GM202" i="9"/>
  <c r="GL203" i="9"/>
  <c r="GM203" i="9"/>
  <c r="GL204" i="9"/>
  <c r="GM204" i="9"/>
  <c r="GL205" i="9"/>
  <c r="GM205" i="9"/>
  <c r="GL206" i="9"/>
  <c r="GM206" i="9"/>
  <c r="GL207" i="9"/>
  <c r="GM207" i="9"/>
  <c r="GL208" i="9"/>
  <c r="GM208" i="9"/>
  <c r="GL209" i="9"/>
  <c r="GM209" i="9"/>
  <c r="GL210" i="9"/>
  <c r="GM210" i="9"/>
  <c r="GL211" i="9"/>
  <c r="GM211" i="9"/>
  <c r="GL212" i="9"/>
  <c r="GM212" i="9"/>
  <c r="GL213" i="9"/>
  <c r="GM213" i="9"/>
  <c r="GL214" i="9"/>
  <c r="GM214" i="9"/>
  <c r="GL215" i="9"/>
  <c r="GM215" i="9"/>
  <c r="GL216" i="9"/>
  <c r="GM216" i="9"/>
  <c r="GL217" i="9"/>
  <c r="GM217" i="9"/>
  <c r="GL218" i="9"/>
  <c r="GM218" i="9"/>
  <c r="GL219" i="9"/>
  <c r="GM219" i="9"/>
  <c r="GL220" i="9"/>
  <c r="GM220" i="9"/>
  <c r="GL221" i="9"/>
  <c r="GM221" i="9"/>
  <c r="GL222" i="9"/>
  <c r="GM222" i="9"/>
  <c r="GL223" i="9"/>
  <c r="GM223" i="9"/>
  <c r="GL224" i="9"/>
  <c r="GM224" i="9"/>
  <c r="GL225" i="9"/>
  <c r="GM225" i="9"/>
  <c r="GL226" i="9"/>
  <c r="GM226" i="9"/>
  <c r="GL227" i="9"/>
  <c r="GM227" i="9"/>
  <c r="GL228" i="9"/>
  <c r="GM228" i="9"/>
  <c r="GL229" i="9"/>
  <c r="GM229" i="9"/>
  <c r="GL230" i="9"/>
  <c r="GM230" i="9"/>
  <c r="GL231" i="9"/>
  <c r="GM231" i="9"/>
  <c r="GL232" i="9"/>
  <c r="GM232" i="9"/>
  <c r="GL233" i="9"/>
  <c r="GM233" i="9"/>
  <c r="GL234" i="9"/>
  <c r="GM234" i="9"/>
  <c r="GL235" i="9"/>
  <c r="GM235" i="9"/>
  <c r="GL236" i="9"/>
  <c r="GM236" i="9"/>
  <c r="GL237" i="9"/>
  <c r="GM237" i="9"/>
  <c r="GL238" i="9"/>
  <c r="GM238" i="9"/>
  <c r="GL239" i="9"/>
  <c r="GM239" i="9"/>
  <c r="GL240" i="9"/>
  <c r="GM240" i="9"/>
  <c r="GL241" i="9"/>
  <c r="GM241" i="9"/>
  <c r="GL242" i="9"/>
  <c r="GM242" i="9"/>
  <c r="GL243" i="9"/>
  <c r="GM243" i="9"/>
  <c r="GL244" i="9"/>
  <c r="GM244" i="9"/>
  <c r="GL245" i="9"/>
  <c r="GM245" i="9"/>
  <c r="GL246" i="9"/>
  <c r="GM246" i="9"/>
  <c r="GL247" i="9"/>
  <c r="GM247" i="9"/>
  <c r="GL248" i="9"/>
  <c r="GM248" i="9"/>
  <c r="GL249" i="9"/>
  <c r="GM249" i="9"/>
  <c r="GL250" i="9"/>
  <c r="GM250" i="9"/>
  <c r="GL251" i="9"/>
  <c r="GM251" i="9"/>
  <c r="GL252" i="9"/>
  <c r="GM252" i="9"/>
  <c r="GL253" i="9"/>
  <c r="GM253" i="9"/>
  <c r="GL254" i="9"/>
  <c r="GM254" i="9"/>
  <c r="GL255" i="9"/>
  <c r="GM255" i="9"/>
  <c r="GL284" i="9"/>
  <c r="GM284" i="9"/>
  <c r="GL285" i="9"/>
  <c r="GM285" i="9"/>
  <c r="GL287" i="9"/>
  <c r="GM287" i="9"/>
  <c r="GL288" i="9"/>
  <c r="GM288" i="9"/>
  <c r="GL289" i="9"/>
  <c r="GM289" i="9"/>
  <c r="GL286" i="9"/>
  <c r="GM286" i="9"/>
  <c r="GL290" i="9"/>
  <c r="GM290" i="9"/>
  <c r="GL291" i="9"/>
  <c r="GM291" i="9"/>
  <c r="GL292" i="9"/>
  <c r="GM292" i="9"/>
  <c r="GL293" i="9"/>
  <c r="GM293" i="9"/>
  <c r="GL295" i="9"/>
  <c r="GM295" i="9"/>
  <c r="GL296" i="9"/>
  <c r="GM296" i="9"/>
  <c r="GL298" i="9"/>
  <c r="GM298" i="9"/>
  <c r="GL301" i="9"/>
  <c r="GM301" i="9"/>
  <c r="GL302" i="9"/>
  <c r="GM302" i="9"/>
  <c r="GL294" i="9"/>
  <c r="GM294" i="9"/>
  <c r="GL303" i="9"/>
  <c r="GM303" i="9"/>
  <c r="GL304" i="9"/>
  <c r="GM304" i="9"/>
  <c r="GL297" i="9"/>
  <c r="GM297" i="9"/>
  <c r="GL305" i="9"/>
  <c r="GM305" i="9"/>
  <c r="GL300" i="9"/>
  <c r="GM300" i="9"/>
  <c r="GL306" i="9"/>
  <c r="GM306" i="9"/>
  <c r="GL307" i="9"/>
  <c r="GM307" i="9"/>
  <c r="GL308" i="9"/>
  <c r="GM308" i="9"/>
  <c r="GL309" i="9"/>
  <c r="GM309" i="9"/>
  <c r="GL310" i="9"/>
  <c r="GM310" i="9"/>
  <c r="GL311" i="9"/>
  <c r="GM311" i="9"/>
  <c r="GL312" i="9"/>
  <c r="GM312" i="9"/>
  <c r="GL313" i="9"/>
  <c r="GM313" i="9"/>
  <c r="GL314" i="9"/>
  <c r="GM314" i="9"/>
  <c r="GL315" i="9"/>
  <c r="GM315" i="9"/>
  <c r="GL316" i="9"/>
  <c r="GM316" i="9"/>
  <c r="GL317" i="9"/>
  <c r="GM317" i="9"/>
  <c r="GL318" i="9"/>
  <c r="GM318" i="9"/>
  <c r="GL319" i="9"/>
  <c r="GM319" i="9"/>
  <c r="GL320" i="9"/>
  <c r="GM320" i="9"/>
  <c r="GL321" i="9"/>
  <c r="GM321" i="9"/>
  <c r="GL322" i="9"/>
  <c r="GM322" i="9"/>
  <c r="GL323" i="9"/>
  <c r="GM323" i="9"/>
  <c r="GL324" i="9"/>
  <c r="GM324" i="9"/>
  <c r="GL325" i="9"/>
  <c r="GM325" i="9"/>
  <c r="GL326" i="9"/>
  <c r="GM326" i="9"/>
  <c r="GL327" i="9"/>
  <c r="GM327" i="9"/>
  <c r="GL328" i="9"/>
  <c r="GM328" i="9"/>
  <c r="GL329" i="9"/>
  <c r="GM329" i="9"/>
  <c r="GL330" i="9"/>
  <c r="GM330" i="9"/>
  <c r="GL331" i="9"/>
  <c r="GM331" i="9"/>
  <c r="GL332" i="9"/>
  <c r="GM332" i="9"/>
  <c r="GL334" i="9"/>
  <c r="GM334" i="9"/>
  <c r="GL335" i="9"/>
  <c r="GM335" i="9"/>
  <c r="GL336" i="9"/>
  <c r="GM336" i="9"/>
  <c r="GL337" i="9"/>
  <c r="GM337" i="9"/>
  <c r="GL333" i="9"/>
  <c r="GM333" i="9"/>
  <c r="GL338" i="9"/>
  <c r="GM338" i="9"/>
  <c r="GL339" i="9"/>
  <c r="GM339" i="9"/>
  <c r="GL340" i="9"/>
  <c r="GM340" i="9"/>
  <c r="GL341" i="9"/>
  <c r="GM341" i="9"/>
  <c r="GL342" i="9"/>
  <c r="GM342" i="9"/>
  <c r="GL343" i="9"/>
  <c r="GM343" i="9"/>
  <c r="GL344" i="9"/>
  <c r="GM344" i="9"/>
  <c r="GL345" i="9"/>
  <c r="GM345" i="9"/>
  <c r="GL346" i="9"/>
  <c r="GM346" i="9"/>
  <c r="GL347" i="9"/>
  <c r="GM347" i="9"/>
  <c r="GL348" i="9"/>
  <c r="GM348" i="9"/>
  <c r="GL349" i="9"/>
  <c r="GM349" i="9"/>
  <c r="GL350" i="9"/>
  <c r="GM350" i="9"/>
  <c r="GL351" i="9"/>
  <c r="GM351" i="9"/>
  <c r="GL352" i="9"/>
  <c r="GM352" i="9"/>
  <c r="GL353" i="9"/>
  <c r="GM353" i="9"/>
  <c r="GL354" i="9"/>
  <c r="GM354" i="9"/>
  <c r="GL356" i="9"/>
  <c r="GM356" i="9"/>
  <c r="GL357" i="9"/>
  <c r="GM357" i="9"/>
  <c r="GL358" i="9"/>
  <c r="GM358" i="9"/>
  <c r="GL359" i="9"/>
  <c r="GM359" i="9"/>
  <c r="GL360" i="9"/>
  <c r="GM360" i="9"/>
  <c r="GL361" i="9"/>
  <c r="GM361" i="9"/>
  <c r="GL362" i="9"/>
  <c r="GM362" i="9"/>
  <c r="GL363" i="9"/>
  <c r="GM363" i="9"/>
  <c r="GL364" i="9"/>
  <c r="GM364" i="9"/>
  <c r="GL365" i="9"/>
  <c r="GM365" i="9"/>
  <c r="GL366" i="9"/>
  <c r="GM366" i="9"/>
  <c r="GL367" i="9"/>
  <c r="GM367" i="9"/>
  <c r="GL368" i="9"/>
  <c r="GM368" i="9"/>
  <c r="GL369" i="9"/>
  <c r="GM369" i="9"/>
  <c r="GL370" i="9"/>
  <c r="GM370" i="9"/>
  <c r="GL373" i="9"/>
  <c r="GM373" i="9"/>
  <c r="GL374" i="9"/>
  <c r="GM374" i="9"/>
  <c r="GL375" i="9"/>
  <c r="GM375" i="9"/>
  <c r="GL376" i="9"/>
  <c r="GM376" i="9"/>
  <c r="GL377" i="9"/>
  <c r="GM377" i="9"/>
  <c r="GL378" i="9"/>
  <c r="GM378" i="9"/>
  <c r="GL379" i="9"/>
  <c r="GM379" i="9"/>
  <c r="GL380" i="9"/>
  <c r="GM380" i="9"/>
  <c r="GL381" i="9"/>
  <c r="GM381" i="9"/>
  <c r="GL382" i="9"/>
  <c r="GM382" i="9"/>
  <c r="GL355" i="9"/>
  <c r="GM355" i="9"/>
  <c r="GL383" i="9"/>
  <c r="GM383" i="9"/>
  <c r="GL384" i="9"/>
  <c r="GM384" i="9"/>
  <c r="GL385" i="9"/>
  <c r="GM385" i="9"/>
  <c r="GL387" i="9"/>
  <c r="GM387" i="9"/>
  <c r="GL388" i="9"/>
  <c r="GM388" i="9"/>
  <c r="GL389" i="9"/>
  <c r="GM389" i="9"/>
  <c r="GL390" i="9"/>
  <c r="GM390" i="9"/>
  <c r="GL391" i="9"/>
  <c r="GM391" i="9"/>
  <c r="GL392" i="9"/>
  <c r="GM392" i="9"/>
  <c r="GL371" i="9"/>
  <c r="GM371" i="9"/>
  <c r="GL372" i="9"/>
  <c r="GM372" i="9"/>
  <c r="GL393" i="9"/>
  <c r="GM393" i="9"/>
  <c r="GL394" i="9"/>
  <c r="GM394" i="9"/>
  <c r="GL395" i="9"/>
  <c r="GM395" i="9"/>
  <c r="GL396" i="9"/>
  <c r="GM396" i="9"/>
  <c r="GL397" i="9"/>
  <c r="GM397" i="9"/>
  <c r="GL398" i="9"/>
  <c r="GM398" i="9"/>
  <c r="GL399" i="9"/>
  <c r="GM399" i="9"/>
  <c r="GL400" i="9"/>
  <c r="GM400" i="9"/>
  <c r="GL401" i="9"/>
  <c r="GM401" i="9"/>
  <c r="GL402" i="9"/>
  <c r="GM402" i="9"/>
  <c r="GL386" i="9"/>
  <c r="GM386" i="9"/>
  <c r="GL403" i="9"/>
  <c r="GM403" i="9"/>
  <c r="GL404" i="9"/>
  <c r="GM404" i="9"/>
  <c r="GL405" i="9"/>
  <c r="GM405" i="9"/>
  <c r="GL406" i="9"/>
  <c r="GM406" i="9"/>
  <c r="GL407" i="9"/>
  <c r="GM407" i="9"/>
  <c r="GL408" i="9"/>
  <c r="GM408" i="9"/>
  <c r="GL409" i="9"/>
  <c r="GM409" i="9"/>
  <c r="GL410" i="9"/>
  <c r="GM410" i="9"/>
  <c r="GL411" i="9"/>
  <c r="GM411" i="9"/>
  <c r="GL412" i="9"/>
  <c r="GM412" i="9"/>
  <c r="GL413" i="9"/>
  <c r="GM413" i="9"/>
  <c r="GL414" i="9"/>
  <c r="GM414" i="9"/>
  <c r="GL415" i="9"/>
  <c r="GM415" i="9"/>
  <c r="GL416" i="9"/>
  <c r="GM416" i="9"/>
  <c r="GL417" i="9"/>
  <c r="GM417" i="9"/>
  <c r="GL418" i="9"/>
  <c r="GM418" i="9"/>
  <c r="GL419" i="9"/>
  <c r="GM419" i="9"/>
  <c r="GL420" i="9"/>
  <c r="GM420" i="9"/>
  <c r="GL421" i="9"/>
  <c r="GM421" i="9"/>
  <c r="GL422" i="9"/>
  <c r="GM422" i="9"/>
  <c r="GL423" i="9"/>
  <c r="GM423" i="9"/>
  <c r="GL424" i="9"/>
  <c r="GM424" i="9"/>
  <c r="GL425" i="9"/>
  <c r="GM425" i="9"/>
  <c r="GL426" i="9"/>
  <c r="GM426" i="9"/>
  <c r="GL427" i="9"/>
  <c r="GM427" i="9"/>
  <c r="GL428" i="9"/>
  <c r="GM428" i="9"/>
  <c r="GL429" i="9"/>
  <c r="GM429" i="9"/>
  <c r="GL430" i="9"/>
  <c r="GM430" i="9"/>
  <c r="GL431" i="9"/>
  <c r="GM431" i="9"/>
  <c r="GL432" i="9"/>
  <c r="GM432" i="9"/>
  <c r="GL433" i="9"/>
  <c r="GM433" i="9"/>
  <c r="GL435" i="9"/>
  <c r="GM435" i="9"/>
  <c r="GL436" i="9"/>
  <c r="GM436" i="9"/>
  <c r="GL437" i="9"/>
  <c r="GM437" i="9"/>
  <c r="GL438" i="9"/>
  <c r="GM438" i="9"/>
  <c r="GL446" i="9"/>
  <c r="GM446" i="9"/>
  <c r="GL440" i="9"/>
  <c r="GM440" i="9"/>
  <c r="GL441" i="9"/>
  <c r="GM441" i="9"/>
  <c r="GL434" i="9"/>
  <c r="GM434" i="9"/>
  <c r="GL442" i="9"/>
  <c r="GM442" i="9"/>
  <c r="GL443" i="9"/>
  <c r="GM443" i="9"/>
  <c r="GL444" i="9"/>
  <c r="GM444" i="9"/>
  <c r="GL445" i="9"/>
  <c r="GM445" i="9"/>
  <c r="GL439" i="9"/>
  <c r="GM439" i="9"/>
  <c r="GL447" i="9"/>
  <c r="GM447" i="9"/>
  <c r="GL448" i="9"/>
  <c r="GM448" i="9"/>
  <c r="GL449" i="9"/>
  <c r="GM449" i="9"/>
  <c r="GL450" i="9"/>
  <c r="GM450" i="9"/>
  <c r="GL451" i="9"/>
  <c r="GM451" i="9"/>
  <c r="GL452" i="9"/>
  <c r="GM452" i="9"/>
  <c r="GL453" i="9"/>
  <c r="GP453" i="9" s="1"/>
  <c r="GM453" i="9"/>
  <c r="GL454" i="9"/>
  <c r="GM454" i="9"/>
  <c r="GL455" i="9"/>
  <c r="GM455" i="9"/>
  <c r="GL456" i="9"/>
  <c r="GM456" i="9"/>
  <c r="GL457" i="9"/>
  <c r="GM457" i="9"/>
  <c r="GL458" i="9"/>
  <c r="GM458" i="9"/>
  <c r="GL460" i="9"/>
  <c r="GM460" i="9"/>
  <c r="GL461" i="9"/>
  <c r="GM461" i="9"/>
  <c r="GL462" i="9"/>
  <c r="GM462" i="9"/>
  <c r="GL463" i="9"/>
  <c r="GM463" i="9"/>
  <c r="GL464" i="9"/>
  <c r="GM464" i="9"/>
  <c r="GL465" i="9"/>
  <c r="GM465" i="9"/>
  <c r="GL466" i="9"/>
  <c r="GM466" i="9"/>
  <c r="GL467" i="9"/>
  <c r="GM467" i="9"/>
  <c r="GL459" i="9"/>
  <c r="GM459" i="9"/>
  <c r="GB9" i="9"/>
  <c r="GC9" i="9"/>
  <c r="GD9" i="9"/>
  <c r="GE9" i="9"/>
  <c r="GB10" i="9"/>
  <c r="GC10" i="9"/>
  <c r="GD10" i="9"/>
  <c r="GE10" i="9"/>
  <c r="GB11" i="9"/>
  <c r="GC11" i="9"/>
  <c r="GD11" i="9"/>
  <c r="GE11" i="9"/>
  <c r="GB12" i="9"/>
  <c r="GC12" i="9"/>
  <c r="GD12" i="9"/>
  <c r="GE12" i="9"/>
  <c r="GB13" i="9"/>
  <c r="GC13" i="9"/>
  <c r="GD13" i="9"/>
  <c r="GE13" i="9"/>
  <c r="GB14" i="9"/>
  <c r="GC14" i="9"/>
  <c r="GD14" i="9"/>
  <c r="GE14" i="9"/>
  <c r="GB15" i="9"/>
  <c r="GC15" i="9"/>
  <c r="GD15" i="9"/>
  <c r="GE15" i="9"/>
  <c r="GB16" i="9"/>
  <c r="GC16" i="9"/>
  <c r="GD16" i="9"/>
  <c r="GE16" i="9"/>
  <c r="GB17" i="9"/>
  <c r="GC17" i="9"/>
  <c r="GD17" i="9"/>
  <c r="GE17" i="9"/>
  <c r="GB18" i="9"/>
  <c r="GC18" i="9"/>
  <c r="GD18" i="9"/>
  <c r="GE18" i="9"/>
  <c r="GB20" i="9"/>
  <c r="GC20" i="9"/>
  <c r="GD20" i="9"/>
  <c r="GE20" i="9"/>
  <c r="GB21" i="9"/>
  <c r="GC21" i="9"/>
  <c r="GD21" i="9"/>
  <c r="GE21" i="9"/>
  <c r="GB22" i="9"/>
  <c r="GC22" i="9"/>
  <c r="GD22" i="9"/>
  <c r="GE22" i="9"/>
  <c r="GB19" i="9"/>
  <c r="GC19" i="9"/>
  <c r="GD19" i="9"/>
  <c r="GE19" i="9"/>
  <c r="GB23" i="9"/>
  <c r="GC23" i="9"/>
  <c r="GD23" i="9"/>
  <c r="GE23" i="9"/>
  <c r="GB24" i="9"/>
  <c r="GC24" i="9"/>
  <c r="GD24" i="9"/>
  <c r="GE24" i="9"/>
  <c r="GB25" i="9"/>
  <c r="GC25" i="9"/>
  <c r="GD25" i="9"/>
  <c r="GE25" i="9"/>
  <c r="GB26" i="9"/>
  <c r="GC26" i="9"/>
  <c r="GD26" i="9"/>
  <c r="GE26" i="9"/>
  <c r="GB28" i="9"/>
  <c r="GC28" i="9"/>
  <c r="GD28" i="9"/>
  <c r="GE28" i="9"/>
  <c r="GB29" i="9"/>
  <c r="GC29" i="9"/>
  <c r="GD29" i="9"/>
  <c r="GE29" i="9"/>
  <c r="GB30" i="9"/>
  <c r="GC30" i="9"/>
  <c r="GD30" i="9"/>
  <c r="GE30" i="9"/>
  <c r="GB31" i="9"/>
  <c r="GC31" i="9"/>
  <c r="GD31" i="9"/>
  <c r="GE31" i="9"/>
  <c r="GB27" i="9"/>
  <c r="GC27" i="9"/>
  <c r="GD27" i="9"/>
  <c r="GE27" i="9"/>
  <c r="GB32" i="9"/>
  <c r="GC32" i="9"/>
  <c r="GD32" i="9"/>
  <c r="GE32" i="9"/>
  <c r="GB33" i="9"/>
  <c r="GC33" i="9"/>
  <c r="GD33" i="9"/>
  <c r="GE33" i="9"/>
  <c r="GB34" i="9"/>
  <c r="GC34" i="9"/>
  <c r="GD34" i="9"/>
  <c r="GE34" i="9"/>
  <c r="GB35" i="9"/>
  <c r="GC35" i="9"/>
  <c r="GD35" i="9"/>
  <c r="GE35" i="9"/>
  <c r="GB36" i="9"/>
  <c r="GC36" i="9"/>
  <c r="GD36" i="9"/>
  <c r="GE36" i="9"/>
  <c r="GB37" i="9"/>
  <c r="GC37" i="9"/>
  <c r="GD37" i="9"/>
  <c r="GE37" i="9"/>
  <c r="GB38" i="9"/>
  <c r="GC38" i="9"/>
  <c r="GD38" i="9"/>
  <c r="GE38" i="9"/>
  <c r="GB39" i="9"/>
  <c r="GC39" i="9"/>
  <c r="GD39" i="9"/>
  <c r="GE39" i="9"/>
  <c r="GB40" i="9"/>
  <c r="GC40" i="9"/>
  <c r="GD40" i="9"/>
  <c r="GE40" i="9"/>
  <c r="GB42" i="9"/>
  <c r="GC42" i="9"/>
  <c r="GD42" i="9"/>
  <c r="GE42" i="9"/>
  <c r="GB43" i="9"/>
  <c r="GC43" i="9"/>
  <c r="GD43" i="9"/>
  <c r="GE43" i="9"/>
  <c r="GB44" i="9"/>
  <c r="GC44" i="9"/>
  <c r="GD44" i="9"/>
  <c r="GE44" i="9"/>
  <c r="GB45" i="9"/>
  <c r="GC45" i="9"/>
  <c r="GD45" i="9"/>
  <c r="GE45" i="9"/>
  <c r="GB46" i="9"/>
  <c r="GC46" i="9"/>
  <c r="GD46" i="9"/>
  <c r="GE46" i="9"/>
  <c r="GB47" i="9"/>
  <c r="GC47" i="9"/>
  <c r="GD47" i="9"/>
  <c r="GE47" i="9"/>
  <c r="GB48" i="9"/>
  <c r="GC48" i="9"/>
  <c r="GD48" i="9"/>
  <c r="GE48" i="9"/>
  <c r="GB49" i="9"/>
  <c r="GC49" i="9"/>
  <c r="GD49" i="9"/>
  <c r="GE49" i="9"/>
  <c r="GB50" i="9"/>
  <c r="GC50" i="9"/>
  <c r="GD50" i="9"/>
  <c r="GE50" i="9"/>
  <c r="GB51" i="9"/>
  <c r="GC51" i="9"/>
  <c r="GD51" i="9"/>
  <c r="GE51" i="9"/>
  <c r="GB52" i="9"/>
  <c r="GC52" i="9"/>
  <c r="GD52" i="9"/>
  <c r="GE52" i="9"/>
  <c r="GB53" i="9"/>
  <c r="GC53" i="9"/>
  <c r="GD53" i="9"/>
  <c r="GE53" i="9"/>
  <c r="GB54" i="9"/>
  <c r="GC54" i="9"/>
  <c r="GD54" i="9"/>
  <c r="GE54" i="9"/>
  <c r="GB55" i="9"/>
  <c r="GC55" i="9"/>
  <c r="GD55" i="9"/>
  <c r="GE55" i="9"/>
  <c r="GB58" i="9"/>
  <c r="GC58" i="9"/>
  <c r="GD58" i="9"/>
  <c r="GE58" i="9"/>
  <c r="GB59" i="9"/>
  <c r="GC59" i="9"/>
  <c r="GD59" i="9"/>
  <c r="GE59" i="9"/>
  <c r="GB60" i="9"/>
  <c r="GC60" i="9"/>
  <c r="GD60" i="9"/>
  <c r="GE60" i="9"/>
  <c r="GB61" i="9"/>
  <c r="GC61" i="9"/>
  <c r="GD61" i="9"/>
  <c r="GE61" i="9"/>
  <c r="GB62" i="9"/>
  <c r="GC62" i="9"/>
  <c r="GD62" i="9"/>
  <c r="GE62" i="9"/>
  <c r="GB63" i="9"/>
  <c r="GC63" i="9"/>
  <c r="GD63" i="9"/>
  <c r="GE63" i="9"/>
  <c r="GB56" i="9"/>
  <c r="GC56" i="9"/>
  <c r="GD56" i="9"/>
  <c r="GE56" i="9"/>
  <c r="GB64" i="9"/>
  <c r="GC64" i="9"/>
  <c r="GD64" i="9"/>
  <c r="GE64" i="9"/>
  <c r="GB57" i="9"/>
  <c r="GC57" i="9"/>
  <c r="GD57" i="9"/>
  <c r="GE57" i="9"/>
  <c r="GB71" i="9"/>
  <c r="GC71" i="9"/>
  <c r="GD71" i="9"/>
  <c r="GE71" i="9"/>
  <c r="GB65" i="9"/>
  <c r="GC65" i="9"/>
  <c r="GD65" i="9"/>
  <c r="GE65" i="9"/>
  <c r="GB66" i="9"/>
  <c r="GC66" i="9"/>
  <c r="GD66" i="9"/>
  <c r="GE66" i="9"/>
  <c r="GB67" i="9"/>
  <c r="GC67" i="9"/>
  <c r="GD67" i="9"/>
  <c r="GE67" i="9"/>
  <c r="GB68" i="9"/>
  <c r="GC68" i="9"/>
  <c r="GD68" i="9"/>
  <c r="GE68" i="9"/>
  <c r="GB69" i="9"/>
  <c r="GC69" i="9"/>
  <c r="GD69" i="9"/>
  <c r="GE69" i="9"/>
  <c r="GB70" i="9"/>
  <c r="GC70" i="9"/>
  <c r="GD70" i="9"/>
  <c r="GE70" i="9"/>
  <c r="GB72" i="9"/>
  <c r="GC72" i="9"/>
  <c r="GD72" i="9"/>
  <c r="GE72" i="9"/>
  <c r="GB73" i="9"/>
  <c r="GC73" i="9"/>
  <c r="GD73" i="9"/>
  <c r="GE73" i="9"/>
  <c r="GB74" i="9"/>
  <c r="GC74" i="9"/>
  <c r="GD74" i="9"/>
  <c r="GE74" i="9"/>
  <c r="GB75" i="9"/>
  <c r="GC75" i="9"/>
  <c r="GD75" i="9"/>
  <c r="GE75" i="9"/>
  <c r="GB76" i="9"/>
  <c r="GC76" i="9"/>
  <c r="GD76" i="9"/>
  <c r="GE76" i="9"/>
  <c r="GB78" i="9"/>
  <c r="GC78" i="9"/>
  <c r="GD78" i="9"/>
  <c r="GE78" i="9"/>
  <c r="GB77" i="9"/>
  <c r="GC77" i="9"/>
  <c r="GD77" i="9"/>
  <c r="GE77" i="9"/>
  <c r="GB79" i="9"/>
  <c r="GC79" i="9"/>
  <c r="GD79" i="9"/>
  <c r="GE79" i="9"/>
  <c r="GB80" i="9"/>
  <c r="GC80" i="9"/>
  <c r="GD80" i="9"/>
  <c r="GE80" i="9"/>
  <c r="GB81" i="9"/>
  <c r="GC81" i="9"/>
  <c r="GD81" i="9"/>
  <c r="GE81" i="9"/>
  <c r="GB82" i="9"/>
  <c r="GC82" i="9"/>
  <c r="GD82" i="9"/>
  <c r="GE82" i="9"/>
  <c r="GB83" i="9"/>
  <c r="GC83" i="9"/>
  <c r="GD83" i="9"/>
  <c r="GE83" i="9"/>
  <c r="GB84" i="9"/>
  <c r="GC84" i="9"/>
  <c r="GD84" i="9"/>
  <c r="GE84" i="9"/>
  <c r="GB85" i="9"/>
  <c r="GC85" i="9"/>
  <c r="GD85" i="9"/>
  <c r="GE85" i="9"/>
  <c r="GB86" i="9"/>
  <c r="GC86" i="9"/>
  <c r="GD86" i="9"/>
  <c r="GE86" i="9"/>
  <c r="GB87" i="9"/>
  <c r="GC87" i="9"/>
  <c r="GD87" i="9"/>
  <c r="GE87" i="9"/>
  <c r="GB88" i="9"/>
  <c r="GC88" i="9"/>
  <c r="GD88" i="9"/>
  <c r="GE88" i="9"/>
  <c r="GB89" i="9"/>
  <c r="GC89" i="9"/>
  <c r="GD89" i="9"/>
  <c r="GE89" i="9"/>
  <c r="GB90" i="9"/>
  <c r="GC90" i="9"/>
  <c r="GD90" i="9"/>
  <c r="GE90" i="9"/>
  <c r="GB91" i="9"/>
  <c r="GC91" i="9"/>
  <c r="GD91" i="9"/>
  <c r="GE91" i="9"/>
  <c r="GB92" i="9"/>
  <c r="GC92" i="9"/>
  <c r="GD92" i="9"/>
  <c r="GE92" i="9"/>
  <c r="GB94" i="9"/>
  <c r="GC94" i="9"/>
  <c r="GD94" i="9"/>
  <c r="GE94" i="9"/>
  <c r="GB95" i="9"/>
  <c r="GC95" i="9"/>
  <c r="GD95" i="9"/>
  <c r="GE95" i="9"/>
  <c r="GB96" i="9"/>
  <c r="GC96" i="9"/>
  <c r="GD96" i="9"/>
  <c r="GE96" i="9"/>
  <c r="GB97" i="9"/>
  <c r="GC97" i="9"/>
  <c r="GD97" i="9"/>
  <c r="GE97" i="9"/>
  <c r="GB93" i="9"/>
  <c r="GC93" i="9"/>
  <c r="GD93" i="9"/>
  <c r="GE93" i="9"/>
  <c r="GB99" i="9"/>
  <c r="GC99" i="9"/>
  <c r="GD99" i="9"/>
  <c r="GE99" i="9"/>
  <c r="GB100" i="9"/>
  <c r="GC100" i="9"/>
  <c r="GD100" i="9"/>
  <c r="GE100" i="9"/>
  <c r="GB101" i="9"/>
  <c r="GC101" i="9"/>
  <c r="GD101" i="9"/>
  <c r="GE101" i="9"/>
  <c r="GB103" i="9"/>
  <c r="GC103" i="9"/>
  <c r="GD103" i="9"/>
  <c r="GE103" i="9"/>
  <c r="GB104" i="9"/>
  <c r="GC104" i="9"/>
  <c r="GD104" i="9"/>
  <c r="GE104" i="9"/>
  <c r="GB106" i="9"/>
  <c r="GC106" i="9"/>
  <c r="GD106" i="9"/>
  <c r="GE106" i="9"/>
  <c r="GB107" i="9"/>
  <c r="GC107" i="9"/>
  <c r="GD107" i="9"/>
  <c r="GE107" i="9"/>
  <c r="GB108" i="9"/>
  <c r="GC108" i="9"/>
  <c r="GD108" i="9"/>
  <c r="GE108" i="9"/>
  <c r="GB110" i="9"/>
  <c r="GC110" i="9"/>
  <c r="GD110" i="9"/>
  <c r="GE110" i="9"/>
  <c r="GB102" i="9"/>
  <c r="GC102" i="9"/>
  <c r="GD102" i="9"/>
  <c r="GE102" i="9"/>
  <c r="GB111" i="9"/>
  <c r="GC111" i="9"/>
  <c r="GD111" i="9"/>
  <c r="GE111" i="9"/>
  <c r="GB105" i="9"/>
  <c r="GC105" i="9"/>
  <c r="GD105" i="9"/>
  <c r="GE105" i="9"/>
  <c r="GB109" i="9"/>
  <c r="GC109" i="9"/>
  <c r="GD109" i="9"/>
  <c r="GE109" i="9"/>
  <c r="GB112" i="9"/>
  <c r="GC112" i="9"/>
  <c r="GD112" i="9"/>
  <c r="GE112" i="9"/>
  <c r="GB113" i="9"/>
  <c r="GC113" i="9"/>
  <c r="GD113" i="9"/>
  <c r="GE113" i="9"/>
  <c r="GB98" i="9"/>
  <c r="GC98" i="9"/>
  <c r="GD98" i="9"/>
  <c r="GE98" i="9"/>
  <c r="GB114" i="9"/>
  <c r="GC114" i="9"/>
  <c r="GD114" i="9"/>
  <c r="GE114" i="9"/>
  <c r="GB115" i="9"/>
  <c r="GC115" i="9"/>
  <c r="GD115" i="9"/>
  <c r="GE115" i="9"/>
  <c r="GB116" i="9"/>
  <c r="GC116" i="9"/>
  <c r="GD116" i="9"/>
  <c r="GE116" i="9"/>
  <c r="GB117" i="9"/>
  <c r="GC117" i="9"/>
  <c r="GD117" i="9"/>
  <c r="GE117" i="9"/>
  <c r="GB118" i="9"/>
  <c r="GC118" i="9"/>
  <c r="GD118" i="9"/>
  <c r="GE118" i="9"/>
  <c r="GB119" i="9"/>
  <c r="GC119" i="9"/>
  <c r="GD119" i="9"/>
  <c r="GE119" i="9"/>
  <c r="GB120" i="9"/>
  <c r="GC120" i="9"/>
  <c r="GD120" i="9"/>
  <c r="GE120" i="9"/>
  <c r="GB121" i="9"/>
  <c r="GC121" i="9"/>
  <c r="GD121" i="9"/>
  <c r="GE121" i="9"/>
  <c r="GB122" i="9"/>
  <c r="GC122" i="9"/>
  <c r="GD122" i="9"/>
  <c r="GE122" i="9"/>
  <c r="GB123" i="9"/>
  <c r="GC123" i="9"/>
  <c r="GD123" i="9"/>
  <c r="GE123" i="9"/>
  <c r="GB124" i="9"/>
  <c r="GC124" i="9"/>
  <c r="GD124" i="9"/>
  <c r="GE124" i="9"/>
  <c r="GB125" i="9"/>
  <c r="GC125" i="9"/>
  <c r="GD125" i="9"/>
  <c r="GE125" i="9"/>
  <c r="GB126" i="9"/>
  <c r="GC126" i="9"/>
  <c r="GD126" i="9"/>
  <c r="GE126" i="9"/>
  <c r="GB128" i="9"/>
  <c r="GC128" i="9"/>
  <c r="GD128" i="9"/>
  <c r="GE128" i="9"/>
  <c r="GB129" i="9"/>
  <c r="GC129" i="9"/>
  <c r="GD129" i="9"/>
  <c r="GE129" i="9"/>
  <c r="GB130" i="9"/>
  <c r="GC130" i="9"/>
  <c r="GD130" i="9"/>
  <c r="GE130" i="9"/>
  <c r="GB131" i="9"/>
  <c r="GC131" i="9"/>
  <c r="GD131" i="9"/>
  <c r="GE131" i="9"/>
  <c r="GB132" i="9"/>
  <c r="GC132" i="9"/>
  <c r="GD132" i="9"/>
  <c r="GE132" i="9"/>
  <c r="GB133" i="9"/>
  <c r="GC133" i="9"/>
  <c r="GD133" i="9"/>
  <c r="GE133" i="9"/>
  <c r="GB134" i="9"/>
  <c r="GC134" i="9"/>
  <c r="GD134" i="9"/>
  <c r="GE134" i="9"/>
  <c r="GB135" i="9"/>
  <c r="GC135" i="9"/>
  <c r="GD135" i="9"/>
  <c r="GE135" i="9"/>
  <c r="GB127" i="9"/>
  <c r="GC127" i="9"/>
  <c r="GD127" i="9"/>
  <c r="GE127" i="9"/>
  <c r="GB136" i="9"/>
  <c r="GC136" i="9"/>
  <c r="GD136" i="9"/>
  <c r="GE136" i="9"/>
  <c r="GB137" i="9"/>
  <c r="GC137" i="9"/>
  <c r="GD137" i="9"/>
  <c r="GE137" i="9"/>
  <c r="GB138" i="9"/>
  <c r="GC138" i="9"/>
  <c r="GD138" i="9"/>
  <c r="GE138" i="9"/>
  <c r="GB139" i="9"/>
  <c r="GC139" i="9"/>
  <c r="GD139" i="9"/>
  <c r="GE139" i="9"/>
  <c r="GB140" i="9"/>
  <c r="GC140" i="9"/>
  <c r="GD140" i="9"/>
  <c r="GE140" i="9"/>
  <c r="GB141" i="9"/>
  <c r="GC141" i="9"/>
  <c r="GD141" i="9"/>
  <c r="GE141" i="9"/>
  <c r="GB142" i="9"/>
  <c r="GC142" i="9"/>
  <c r="GD142" i="9"/>
  <c r="GE142" i="9"/>
  <c r="GB143" i="9"/>
  <c r="GC143" i="9"/>
  <c r="GD143" i="9"/>
  <c r="GE143" i="9"/>
  <c r="GB144" i="9"/>
  <c r="GC144" i="9"/>
  <c r="GD144" i="9"/>
  <c r="GE144" i="9"/>
  <c r="GB145" i="9"/>
  <c r="GC145" i="9"/>
  <c r="GD145" i="9"/>
  <c r="GE145" i="9"/>
  <c r="GB146" i="9"/>
  <c r="GC146" i="9"/>
  <c r="GD146" i="9"/>
  <c r="GE146" i="9"/>
  <c r="GB147" i="9"/>
  <c r="GC147" i="9"/>
  <c r="GD147" i="9"/>
  <c r="GE147" i="9"/>
  <c r="GB148" i="9"/>
  <c r="GC148" i="9"/>
  <c r="GD148" i="9"/>
  <c r="GE148" i="9"/>
  <c r="GB149" i="9"/>
  <c r="GC149" i="9"/>
  <c r="GD149" i="9"/>
  <c r="GE149" i="9"/>
  <c r="GB150" i="9"/>
  <c r="GC150" i="9"/>
  <c r="GD150" i="9"/>
  <c r="GE150" i="9"/>
  <c r="GB151" i="9"/>
  <c r="GC151" i="9"/>
  <c r="GD151" i="9"/>
  <c r="GE151" i="9"/>
  <c r="GB152" i="9"/>
  <c r="GC152" i="9"/>
  <c r="GD152" i="9"/>
  <c r="GE152" i="9"/>
  <c r="GB153" i="9"/>
  <c r="GC153" i="9"/>
  <c r="GD153" i="9"/>
  <c r="GE153" i="9"/>
  <c r="GB154" i="9"/>
  <c r="GC154" i="9"/>
  <c r="GD154" i="9"/>
  <c r="GE154" i="9"/>
  <c r="GB155" i="9"/>
  <c r="GC155" i="9"/>
  <c r="GD155" i="9"/>
  <c r="GE155" i="9"/>
  <c r="GB156" i="9"/>
  <c r="GC156" i="9"/>
  <c r="GD156" i="9"/>
  <c r="GE156" i="9"/>
  <c r="GB157" i="9"/>
  <c r="GC157" i="9"/>
  <c r="GD157" i="9"/>
  <c r="GE157" i="9"/>
  <c r="GB158" i="9"/>
  <c r="GC158" i="9"/>
  <c r="GD158" i="9"/>
  <c r="GE158" i="9"/>
  <c r="GB160" i="9"/>
  <c r="GC160" i="9"/>
  <c r="GD160" i="9"/>
  <c r="GE160" i="9"/>
  <c r="GB161" i="9"/>
  <c r="GC161" i="9"/>
  <c r="GD161" i="9"/>
  <c r="GE161" i="9"/>
  <c r="GB162" i="9"/>
  <c r="GC162" i="9"/>
  <c r="GD162" i="9"/>
  <c r="GE162" i="9"/>
  <c r="GB163" i="9"/>
  <c r="GC163" i="9"/>
  <c r="GD163" i="9"/>
  <c r="GE163" i="9"/>
  <c r="GB164" i="9"/>
  <c r="GC164" i="9"/>
  <c r="GD164" i="9"/>
  <c r="GE164" i="9"/>
  <c r="GB165" i="9"/>
  <c r="GC165" i="9"/>
  <c r="GD165" i="9"/>
  <c r="GE165" i="9"/>
  <c r="GB166" i="9"/>
  <c r="GC166" i="9"/>
  <c r="GD166" i="9"/>
  <c r="GE166" i="9"/>
  <c r="GB167" i="9"/>
  <c r="GC167" i="9"/>
  <c r="GD167" i="9"/>
  <c r="GE167" i="9"/>
  <c r="GB168" i="9"/>
  <c r="GC168" i="9"/>
  <c r="GD168" i="9"/>
  <c r="GH168" i="9" s="1"/>
  <c r="GE168" i="9"/>
  <c r="GB169" i="9"/>
  <c r="GC169" i="9"/>
  <c r="GD169" i="9"/>
  <c r="GH169" i="9" s="1"/>
  <c r="GE169" i="9"/>
  <c r="GB170" i="9"/>
  <c r="GC170" i="9"/>
  <c r="GD170" i="9"/>
  <c r="GH170" i="9" s="1"/>
  <c r="GE170" i="9"/>
  <c r="GB171" i="9"/>
  <c r="GC171" i="9"/>
  <c r="GD171" i="9"/>
  <c r="GH171" i="9" s="1"/>
  <c r="GE171" i="9"/>
  <c r="GB172" i="9"/>
  <c r="GC172" i="9"/>
  <c r="GD172" i="9"/>
  <c r="GH172" i="9" s="1"/>
  <c r="GE172" i="9"/>
  <c r="GB173" i="9"/>
  <c r="GC173" i="9"/>
  <c r="GD173" i="9"/>
  <c r="GH173" i="9" s="1"/>
  <c r="GE173" i="9"/>
  <c r="GB174" i="9"/>
  <c r="GC174" i="9"/>
  <c r="GD174" i="9"/>
  <c r="GH174" i="9" s="1"/>
  <c r="GE174" i="9"/>
  <c r="GB175" i="9"/>
  <c r="GC175" i="9"/>
  <c r="GD175" i="9"/>
  <c r="GH175" i="9" s="1"/>
  <c r="GE175" i="9"/>
  <c r="GB176" i="9"/>
  <c r="GC176" i="9"/>
  <c r="GD176" i="9"/>
  <c r="GH176" i="9" s="1"/>
  <c r="GE176" i="9"/>
  <c r="GB177" i="9"/>
  <c r="GC177" i="9"/>
  <c r="GD177" i="9"/>
  <c r="GH177" i="9" s="1"/>
  <c r="GE177" i="9"/>
  <c r="GB178" i="9"/>
  <c r="GC178" i="9"/>
  <c r="GD178" i="9"/>
  <c r="GH178" i="9" s="1"/>
  <c r="GE178" i="9"/>
  <c r="GI178" i="9" s="1"/>
  <c r="GB179" i="9"/>
  <c r="GC179" i="9"/>
  <c r="GD179" i="9"/>
  <c r="GH179" i="9" s="1"/>
  <c r="GE179" i="9"/>
  <c r="GB180" i="9"/>
  <c r="GC180" i="9"/>
  <c r="GD180" i="9"/>
  <c r="GH180" i="9" s="1"/>
  <c r="GE180" i="9"/>
  <c r="GB181" i="9"/>
  <c r="GC181" i="9"/>
  <c r="GD181" i="9"/>
  <c r="GH181" i="9" s="1"/>
  <c r="GE181" i="9"/>
  <c r="GB182" i="9"/>
  <c r="GC182" i="9"/>
  <c r="GD182" i="9"/>
  <c r="GH182" i="9" s="1"/>
  <c r="GE182" i="9"/>
  <c r="GB183" i="9"/>
  <c r="GC183" i="9"/>
  <c r="GD183" i="9"/>
  <c r="GE183" i="9"/>
  <c r="GB184" i="9"/>
  <c r="GC184" i="9"/>
  <c r="GD184" i="9"/>
  <c r="GE184" i="9"/>
  <c r="GB186" i="9"/>
  <c r="GC186" i="9"/>
  <c r="GD186" i="9"/>
  <c r="GE186" i="9"/>
  <c r="GB185" i="9"/>
  <c r="GC185" i="9"/>
  <c r="GD185" i="9"/>
  <c r="GE185" i="9"/>
  <c r="GB187" i="9"/>
  <c r="GC187" i="9"/>
  <c r="GD187" i="9"/>
  <c r="GE187" i="9"/>
  <c r="GB188" i="9"/>
  <c r="GC188" i="9"/>
  <c r="GD188" i="9"/>
  <c r="GE188" i="9"/>
  <c r="GB189" i="9"/>
  <c r="GC189" i="9"/>
  <c r="GD189" i="9"/>
  <c r="GE189" i="9"/>
  <c r="GB190" i="9"/>
  <c r="GC190" i="9"/>
  <c r="GD190" i="9"/>
  <c r="GE190" i="9"/>
  <c r="GB191" i="9"/>
  <c r="GC191" i="9"/>
  <c r="GD191" i="9"/>
  <c r="GE191" i="9"/>
  <c r="GB192" i="9"/>
  <c r="GC192" i="9"/>
  <c r="GD192" i="9"/>
  <c r="GE192" i="9"/>
  <c r="GB193" i="9"/>
  <c r="GC193" i="9"/>
  <c r="GD193" i="9"/>
  <c r="GE193" i="9"/>
  <c r="GB194" i="9"/>
  <c r="GC194" i="9"/>
  <c r="GD194" i="9"/>
  <c r="GE194" i="9"/>
  <c r="GB195" i="9"/>
  <c r="GC195" i="9"/>
  <c r="GD195" i="9"/>
  <c r="GE195" i="9"/>
  <c r="GB196" i="9"/>
  <c r="GC196" i="9"/>
  <c r="GD196" i="9"/>
  <c r="GE196" i="9"/>
  <c r="GB197" i="9"/>
  <c r="GC197" i="9"/>
  <c r="GD197" i="9"/>
  <c r="GE197" i="9"/>
  <c r="GB198" i="9"/>
  <c r="GC198" i="9"/>
  <c r="GD198" i="9"/>
  <c r="GE198" i="9"/>
  <c r="GB199" i="9"/>
  <c r="GC199" i="9"/>
  <c r="GD199" i="9"/>
  <c r="GE199" i="9"/>
  <c r="GB200" i="9"/>
  <c r="GC200" i="9"/>
  <c r="GD200" i="9"/>
  <c r="GE200" i="9"/>
  <c r="GB201" i="9"/>
  <c r="GC201" i="9"/>
  <c r="GD201" i="9"/>
  <c r="GE201" i="9"/>
  <c r="GB202" i="9"/>
  <c r="GC202" i="9"/>
  <c r="GD202" i="9"/>
  <c r="GE202" i="9"/>
  <c r="GB203" i="9"/>
  <c r="GC203" i="9"/>
  <c r="GD203" i="9"/>
  <c r="GE203" i="9"/>
  <c r="GB204" i="9"/>
  <c r="GC204" i="9"/>
  <c r="GD204" i="9"/>
  <c r="GE204" i="9"/>
  <c r="GB205" i="9"/>
  <c r="GC205" i="9"/>
  <c r="GD205" i="9"/>
  <c r="GE205" i="9"/>
  <c r="GB206" i="9"/>
  <c r="GC206" i="9"/>
  <c r="GD206" i="9"/>
  <c r="GE206" i="9"/>
  <c r="GB207" i="9"/>
  <c r="GC207" i="9"/>
  <c r="GD207" i="9"/>
  <c r="GE207" i="9"/>
  <c r="GB208" i="9"/>
  <c r="GC208" i="9"/>
  <c r="GD208" i="9"/>
  <c r="GE208" i="9"/>
  <c r="GB209" i="9"/>
  <c r="GC209" i="9"/>
  <c r="GD209" i="9"/>
  <c r="GE209" i="9"/>
  <c r="GB210" i="9"/>
  <c r="GC210" i="9"/>
  <c r="GD210" i="9"/>
  <c r="GE210" i="9"/>
  <c r="GB211" i="9"/>
  <c r="GC211" i="9"/>
  <c r="GD211" i="9"/>
  <c r="GE211" i="9"/>
  <c r="GB212" i="9"/>
  <c r="GC212" i="9"/>
  <c r="GD212" i="9"/>
  <c r="GE212" i="9"/>
  <c r="GB213" i="9"/>
  <c r="GC213" i="9"/>
  <c r="GD213" i="9"/>
  <c r="GE213" i="9"/>
  <c r="GB214" i="9"/>
  <c r="GC214" i="9"/>
  <c r="GD214" i="9"/>
  <c r="GE214" i="9"/>
  <c r="GB215" i="9"/>
  <c r="GC215" i="9"/>
  <c r="GD215" i="9"/>
  <c r="GE215" i="9"/>
  <c r="GB216" i="9"/>
  <c r="GC216" i="9"/>
  <c r="GD216" i="9"/>
  <c r="GE216" i="9"/>
  <c r="GB217" i="9"/>
  <c r="GC217" i="9"/>
  <c r="GD217" i="9"/>
  <c r="GE217" i="9"/>
  <c r="GB218" i="9"/>
  <c r="GC218" i="9"/>
  <c r="GD218" i="9"/>
  <c r="GE218" i="9"/>
  <c r="GB219" i="9"/>
  <c r="GC219" i="9"/>
  <c r="GD219" i="9"/>
  <c r="GE219" i="9"/>
  <c r="GB220" i="9"/>
  <c r="GC220" i="9"/>
  <c r="GD220" i="9"/>
  <c r="GE220" i="9"/>
  <c r="GB221" i="9"/>
  <c r="GC221" i="9"/>
  <c r="GD221" i="9"/>
  <c r="GE221" i="9"/>
  <c r="GB222" i="9"/>
  <c r="GC222" i="9"/>
  <c r="GD222" i="9"/>
  <c r="GE222" i="9"/>
  <c r="GB223" i="9"/>
  <c r="GC223" i="9"/>
  <c r="GD223" i="9"/>
  <c r="GE223" i="9"/>
  <c r="GB224" i="9"/>
  <c r="GC224" i="9"/>
  <c r="GD224" i="9"/>
  <c r="GE224" i="9"/>
  <c r="GB225" i="9"/>
  <c r="GC225" i="9"/>
  <c r="GD225" i="9"/>
  <c r="GE225" i="9"/>
  <c r="GB226" i="9"/>
  <c r="GC226" i="9"/>
  <c r="GD226" i="9"/>
  <c r="GE226" i="9"/>
  <c r="GB227" i="9"/>
  <c r="GC227" i="9"/>
  <c r="GD227" i="9"/>
  <c r="GE227" i="9"/>
  <c r="GB228" i="9"/>
  <c r="GC228" i="9"/>
  <c r="GD228" i="9"/>
  <c r="GE228" i="9"/>
  <c r="GB229" i="9"/>
  <c r="GC229" i="9"/>
  <c r="GD229" i="9"/>
  <c r="GE229" i="9"/>
  <c r="GB230" i="9"/>
  <c r="GC230" i="9"/>
  <c r="GD230" i="9"/>
  <c r="GE230" i="9"/>
  <c r="GB231" i="9"/>
  <c r="GC231" i="9"/>
  <c r="GD231" i="9"/>
  <c r="GE231" i="9"/>
  <c r="GB232" i="9"/>
  <c r="GC232" i="9"/>
  <c r="GD232" i="9"/>
  <c r="GE232" i="9"/>
  <c r="GB233" i="9"/>
  <c r="GC233" i="9"/>
  <c r="GD233" i="9"/>
  <c r="GE233" i="9"/>
  <c r="GB234" i="9"/>
  <c r="GC234" i="9"/>
  <c r="GD234" i="9"/>
  <c r="GE234" i="9"/>
  <c r="GB235" i="9"/>
  <c r="GC235" i="9"/>
  <c r="GD235" i="9"/>
  <c r="GE235" i="9"/>
  <c r="GB236" i="9"/>
  <c r="GC236" i="9"/>
  <c r="GD236" i="9"/>
  <c r="GE236" i="9"/>
  <c r="GB237" i="9"/>
  <c r="GC237" i="9"/>
  <c r="GD237" i="9"/>
  <c r="GE237" i="9"/>
  <c r="GB238" i="9"/>
  <c r="GC238" i="9"/>
  <c r="GD238" i="9"/>
  <c r="GE238" i="9"/>
  <c r="GB239" i="9"/>
  <c r="GC239" i="9"/>
  <c r="GD239" i="9"/>
  <c r="GE239" i="9"/>
  <c r="GB240" i="9"/>
  <c r="GC240" i="9"/>
  <c r="GD240" i="9"/>
  <c r="GE240" i="9"/>
  <c r="GB241" i="9"/>
  <c r="GC241" i="9"/>
  <c r="GD241" i="9"/>
  <c r="GE241" i="9"/>
  <c r="GB242" i="9"/>
  <c r="GC242" i="9"/>
  <c r="GD242" i="9"/>
  <c r="GE242" i="9"/>
  <c r="GB243" i="9"/>
  <c r="GC243" i="9"/>
  <c r="GD243" i="9"/>
  <c r="GE243" i="9"/>
  <c r="GB244" i="9"/>
  <c r="GC244" i="9"/>
  <c r="GD244" i="9"/>
  <c r="GE244" i="9"/>
  <c r="GB245" i="9"/>
  <c r="GC245" i="9"/>
  <c r="GD245" i="9"/>
  <c r="GE245" i="9"/>
  <c r="GB246" i="9"/>
  <c r="GC246" i="9"/>
  <c r="GD246" i="9"/>
  <c r="GE246" i="9"/>
  <c r="GB247" i="9"/>
  <c r="GC247" i="9"/>
  <c r="GD247" i="9"/>
  <c r="GE247" i="9"/>
  <c r="GB248" i="9"/>
  <c r="GC248" i="9"/>
  <c r="GD248" i="9"/>
  <c r="GE248" i="9"/>
  <c r="GB249" i="9"/>
  <c r="GC249" i="9"/>
  <c r="GD249" i="9"/>
  <c r="GE249" i="9"/>
  <c r="GB250" i="9"/>
  <c r="GC250" i="9"/>
  <c r="GD250" i="9"/>
  <c r="GE250" i="9"/>
  <c r="GB251" i="9"/>
  <c r="GC251" i="9"/>
  <c r="GD251" i="9"/>
  <c r="GE251" i="9"/>
  <c r="GB252" i="9"/>
  <c r="GC252" i="9"/>
  <c r="GD252" i="9"/>
  <c r="GE252" i="9"/>
  <c r="GB253" i="9"/>
  <c r="GC253" i="9"/>
  <c r="GD253" i="9"/>
  <c r="GE253" i="9"/>
  <c r="GB254" i="9"/>
  <c r="GC254" i="9"/>
  <c r="GD254" i="9"/>
  <c r="GE254" i="9"/>
  <c r="GB255" i="9"/>
  <c r="GC255" i="9"/>
  <c r="GD255" i="9"/>
  <c r="GE255" i="9"/>
  <c r="GB284" i="9"/>
  <c r="GC284" i="9"/>
  <c r="GD284" i="9"/>
  <c r="GE284" i="9"/>
  <c r="GB285" i="9"/>
  <c r="GC285" i="9"/>
  <c r="GD285" i="9"/>
  <c r="GE285" i="9"/>
  <c r="GB287" i="9"/>
  <c r="GC287" i="9"/>
  <c r="GD287" i="9"/>
  <c r="GE287" i="9"/>
  <c r="GB288" i="9"/>
  <c r="GC288" i="9"/>
  <c r="GD288" i="9"/>
  <c r="GE288" i="9"/>
  <c r="GB289" i="9"/>
  <c r="GC289" i="9"/>
  <c r="GD289" i="9"/>
  <c r="GE289" i="9"/>
  <c r="GB286" i="9"/>
  <c r="GC286" i="9"/>
  <c r="GD286" i="9"/>
  <c r="GE286" i="9"/>
  <c r="GB290" i="9"/>
  <c r="GC290" i="9"/>
  <c r="GD290" i="9"/>
  <c r="GE290" i="9"/>
  <c r="GB291" i="9"/>
  <c r="GC291" i="9"/>
  <c r="GD291" i="9"/>
  <c r="GE291" i="9"/>
  <c r="GB292" i="9"/>
  <c r="GC292" i="9"/>
  <c r="GD292" i="9"/>
  <c r="GE292" i="9"/>
  <c r="GB293" i="9"/>
  <c r="GC293" i="9"/>
  <c r="GD293" i="9"/>
  <c r="GE293" i="9"/>
  <c r="GB295" i="9"/>
  <c r="GC295" i="9"/>
  <c r="GD295" i="9"/>
  <c r="GE295" i="9"/>
  <c r="GB296" i="9"/>
  <c r="GC296" i="9"/>
  <c r="GD296" i="9"/>
  <c r="GE296" i="9"/>
  <c r="GB298" i="9"/>
  <c r="GC298" i="9"/>
  <c r="GD298" i="9"/>
  <c r="GE298" i="9"/>
  <c r="GB301" i="9"/>
  <c r="GC301" i="9"/>
  <c r="GD301" i="9"/>
  <c r="GE301" i="9"/>
  <c r="GB302" i="9"/>
  <c r="GC302" i="9"/>
  <c r="GD302" i="9"/>
  <c r="GE302" i="9"/>
  <c r="GB294" i="9"/>
  <c r="GC294" i="9"/>
  <c r="GD294" i="9"/>
  <c r="GE294" i="9"/>
  <c r="GB303" i="9"/>
  <c r="GC303" i="9"/>
  <c r="GD303" i="9"/>
  <c r="GE303" i="9"/>
  <c r="GB304" i="9"/>
  <c r="GC304" i="9"/>
  <c r="GD304" i="9"/>
  <c r="GE304" i="9"/>
  <c r="GB297" i="9"/>
  <c r="GC297" i="9"/>
  <c r="GD297" i="9"/>
  <c r="GE297" i="9"/>
  <c r="GB305" i="9"/>
  <c r="GC305" i="9"/>
  <c r="GD305" i="9"/>
  <c r="GE305" i="9"/>
  <c r="GB300" i="9"/>
  <c r="GC300" i="9"/>
  <c r="GD300" i="9"/>
  <c r="GE300" i="9"/>
  <c r="GB306" i="9"/>
  <c r="GC306" i="9"/>
  <c r="GD306" i="9"/>
  <c r="GE306" i="9"/>
  <c r="GB307" i="9"/>
  <c r="GC307" i="9"/>
  <c r="GD307" i="9"/>
  <c r="GE307" i="9"/>
  <c r="GB308" i="9"/>
  <c r="GC308" i="9"/>
  <c r="GD308" i="9"/>
  <c r="GE308" i="9"/>
  <c r="GB309" i="9"/>
  <c r="GC309" i="9"/>
  <c r="GD309" i="9"/>
  <c r="GE309" i="9"/>
  <c r="GB310" i="9"/>
  <c r="GC310" i="9"/>
  <c r="GD310" i="9"/>
  <c r="GE310" i="9"/>
  <c r="GB311" i="9"/>
  <c r="GC311" i="9"/>
  <c r="GD311" i="9"/>
  <c r="GE311" i="9"/>
  <c r="GB312" i="9"/>
  <c r="GC312" i="9"/>
  <c r="GD312" i="9"/>
  <c r="GE312" i="9"/>
  <c r="GB313" i="9"/>
  <c r="GC313" i="9"/>
  <c r="GD313" i="9"/>
  <c r="GE313" i="9"/>
  <c r="GB314" i="9"/>
  <c r="GC314" i="9"/>
  <c r="GD314" i="9"/>
  <c r="GE314" i="9"/>
  <c r="GB315" i="9"/>
  <c r="GC315" i="9"/>
  <c r="GD315" i="9"/>
  <c r="GE315" i="9"/>
  <c r="GB316" i="9"/>
  <c r="GC316" i="9"/>
  <c r="GD316" i="9"/>
  <c r="GE316" i="9"/>
  <c r="GB317" i="9"/>
  <c r="GC317" i="9"/>
  <c r="GD317" i="9"/>
  <c r="GE317" i="9"/>
  <c r="GB318" i="9"/>
  <c r="GC318" i="9"/>
  <c r="GD318" i="9"/>
  <c r="GE318" i="9"/>
  <c r="GB319" i="9"/>
  <c r="GC319" i="9"/>
  <c r="GD319" i="9"/>
  <c r="GE319" i="9"/>
  <c r="GB320" i="9"/>
  <c r="GC320" i="9"/>
  <c r="GD320" i="9"/>
  <c r="GE320" i="9"/>
  <c r="GB321" i="9"/>
  <c r="GC321" i="9"/>
  <c r="GD321" i="9"/>
  <c r="GE321" i="9"/>
  <c r="GB322" i="9"/>
  <c r="GC322" i="9"/>
  <c r="GD322" i="9"/>
  <c r="GE322" i="9"/>
  <c r="GB323" i="9"/>
  <c r="GC323" i="9"/>
  <c r="GD323" i="9"/>
  <c r="GE323" i="9"/>
  <c r="GB324" i="9"/>
  <c r="GC324" i="9"/>
  <c r="GD324" i="9"/>
  <c r="GE324" i="9"/>
  <c r="GB325" i="9"/>
  <c r="GC325" i="9"/>
  <c r="GD325" i="9"/>
  <c r="GE325" i="9"/>
  <c r="GB326" i="9"/>
  <c r="GC326" i="9"/>
  <c r="GD326" i="9"/>
  <c r="GE326" i="9"/>
  <c r="GB327" i="9"/>
  <c r="GC327" i="9"/>
  <c r="GD327" i="9"/>
  <c r="GE327" i="9"/>
  <c r="GB328" i="9"/>
  <c r="GC328" i="9"/>
  <c r="GD328" i="9"/>
  <c r="GE328" i="9"/>
  <c r="GB329" i="9"/>
  <c r="GC329" i="9"/>
  <c r="GD329" i="9"/>
  <c r="GE329" i="9"/>
  <c r="GB330" i="9"/>
  <c r="GC330" i="9"/>
  <c r="GD330" i="9"/>
  <c r="GE330" i="9"/>
  <c r="GB331" i="9"/>
  <c r="GC331" i="9"/>
  <c r="GD331" i="9"/>
  <c r="GE331" i="9"/>
  <c r="GB332" i="9"/>
  <c r="GC332" i="9"/>
  <c r="GD332" i="9"/>
  <c r="GE332" i="9"/>
  <c r="GB334" i="9"/>
  <c r="GC334" i="9"/>
  <c r="GD334" i="9"/>
  <c r="GE334" i="9"/>
  <c r="GB335" i="9"/>
  <c r="GC335" i="9"/>
  <c r="GD335" i="9"/>
  <c r="GE335" i="9"/>
  <c r="GB336" i="9"/>
  <c r="GC336" i="9"/>
  <c r="GD336" i="9"/>
  <c r="GE336" i="9"/>
  <c r="GB337" i="9"/>
  <c r="GC337" i="9"/>
  <c r="GD337" i="9"/>
  <c r="GE337" i="9"/>
  <c r="GB333" i="9"/>
  <c r="GC333" i="9"/>
  <c r="GD333" i="9"/>
  <c r="GE333" i="9"/>
  <c r="GB338" i="9"/>
  <c r="GC338" i="9"/>
  <c r="GD338" i="9"/>
  <c r="GE338" i="9"/>
  <c r="GB339" i="9"/>
  <c r="GC339" i="9"/>
  <c r="GD339" i="9"/>
  <c r="GE339" i="9"/>
  <c r="GB340" i="9"/>
  <c r="GC340" i="9"/>
  <c r="GD340" i="9"/>
  <c r="GE340" i="9"/>
  <c r="GB341" i="9"/>
  <c r="GC341" i="9"/>
  <c r="GD341" i="9"/>
  <c r="GE341" i="9"/>
  <c r="GB342" i="9"/>
  <c r="GC342" i="9"/>
  <c r="GD342" i="9"/>
  <c r="GE342" i="9"/>
  <c r="GB343" i="9"/>
  <c r="GC343" i="9"/>
  <c r="GD343" i="9"/>
  <c r="GE343" i="9"/>
  <c r="GB344" i="9"/>
  <c r="GC344" i="9"/>
  <c r="GD344" i="9"/>
  <c r="GE344" i="9"/>
  <c r="GB345" i="9"/>
  <c r="GC345" i="9"/>
  <c r="GD345" i="9"/>
  <c r="GE345" i="9"/>
  <c r="GB346" i="9"/>
  <c r="GC346" i="9"/>
  <c r="GD346" i="9"/>
  <c r="GE346" i="9"/>
  <c r="GB347" i="9"/>
  <c r="GC347" i="9"/>
  <c r="GD347" i="9"/>
  <c r="GE347" i="9"/>
  <c r="GB348" i="9"/>
  <c r="GC348" i="9"/>
  <c r="GD348" i="9"/>
  <c r="GE348" i="9"/>
  <c r="GB349" i="9"/>
  <c r="GC349" i="9"/>
  <c r="GD349" i="9"/>
  <c r="GE349" i="9"/>
  <c r="GB350" i="9"/>
  <c r="GC350" i="9"/>
  <c r="GD350" i="9"/>
  <c r="GE350" i="9"/>
  <c r="GB351" i="9"/>
  <c r="GC351" i="9"/>
  <c r="GD351" i="9"/>
  <c r="GE351" i="9"/>
  <c r="GB352" i="9"/>
  <c r="GC352" i="9"/>
  <c r="GD352" i="9"/>
  <c r="GE352" i="9"/>
  <c r="GB353" i="9"/>
  <c r="GC353" i="9"/>
  <c r="GD353" i="9"/>
  <c r="GE353" i="9"/>
  <c r="GB354" i="9"/>
  <c r="GC354" i="9"/>
  <c r="GD354" i="9"/>
  <c r="GE354" i="9"/>
  <c r="GB356" i="9"/>
  <c r="GC356" i="9"/>
  <c r="GD356" i="9"/>
  <c r="GE356" i="9"/>
  <c r="GB357" i="9"/>
  <c r="GC357" i="9"/>
  <c r="GD357" i="9"/>
  <c r="GE357" i="9"/>
  <c r="GB358" i="9"/>
  <c r="GC358" i="9"/>
  <c r="GD358" i="9"/>
  <c r="GE358" i="9"/>
  <c r="GB359" i="9"/>
  <c r="GC359" i="9"/>
  <c r="GD359" i="9"/>
  <c r="GE359" i="9"/>
  <c r="GB360" i="9"/>
  <c r="GC360" i="9"/>
  <c r="GD360" i="9"/>
  <c r="GE360" i="9"/>
  <c r="GB361" i="9"/>
  <c r="GC361" i="9"/>
  <c r="GD361" i="9"/>
  <c r="GE361" i="9"/>
  <c r="GB362" i="9"/>
  <c r="GC362" i="9"/>
  <c r="GD362" i="9"/>
  <c r="GE362" i="9"/>
  <c r="GB363" i="9"/>
  <c r="GC363" i="9"/>
  <c r="GD363" i="9"/>
  <c r="GE363" i="9"/>
  <c r="GB364" i="9"/>
  <c r="GC364" i="9"/>
  <c r="GD364" i="9"/>
  <c r="GE364" i="9"/>
  <c r="GB365" i="9"/>
  <c r="GC365" i="9"/>
  <c r="GD365" i="9"/>
  <c r="GE365" i="9"/>
  <c r="GB366" i="9"/>
  <c r="GC366" i="9"/>
  <c r="GD366" i="9"/>
  <c r="GE366" i="9"/>
  <c r="GB367" i="9"/>
  <c r="GC367" i="9"/>
  <c r="GD367" i="9"/>
  <c r="GE367" i="9"/>
  <c r="GB368" i="9"/>
  <c r="GC368" i="9"/>
  <c r="GD368" i="9"/>
  <c r="GE368" i="9"/>
  <c r="GB369" i="9"/>
  <c r="GC369" i="9"/>
  <c r="GD369" i="9"/>
  <c r="GE369" i="9"/>
  <c r="GB370" i="9"/>
  <c r="GC370" i="9"/>
  <c r="GD370" i="9"/>
  <c r="GE370" i="9"/>
  <c r="GB373" i="9"/>
  <c r="GC373" i="9"/>
  <c r="GD373" i="9"/>
  <c r="GE373" i="9"/>
  <c r="GB374" i="9"/>
  <c r="GC374" i="9"/>
  <c r="GD374" i="9"/>
  <c r="GE374" i="9"/>
  <c r="GB375" i="9"/>
  <c r="GC375" i="9"/>
  <c r="GD375" i="9"/>
  <c r="GE375" i="9"/>
  <c r="GB376" i="9"/>
  <c r="GC376" i="9"/>
  <c r="GD376" i="9"/>
  <c r="GE376" i="9"/>
  <c r="GB377" i="9"/>
  <c r="GC377" i="9"/>
  <c r="GD377" i="9"/>
  <c r="GE377" i="9"/>
  <c r="GB378" i="9"/>
  <c r="GC378" i="9"/>
  <c r="GD378" i="9"/>
  <c r="GE378" i="9"/>
  <c r="GB379" i="9"/>
  <c r="GC379" i="9"/>
  <c r="GD379" i="9"/>
  <c r="GE379" i="9"/>
  <c r="GB380" i="9"/>
  <c r="GC380" i="9"/>
  <c r="GD380" i="9"/>
  <c r="GE380" i="9"/>
  <c r="GB381" i="9"/>
  <c r="GC381" i="9"/>
  <c r="GD381" i="9"/>
  <c r="GE381" i="9"/>
  <c r="GB382" i="9"/>
  <c r="GC382" i="9"/>
  <c r="GD382" i="9"/>
  <c r="GE382" i="9"/>
  <c r="GB355" i="9"/>
  <c r="GC355" i="9"/>
  <c r="GD355" i="9"/>
  <c r="GE355" i="9"/>
  <c r="GB383" i="9"/>
  <c r="GC383" i="9"/>
  <c r="GD383" i="9"/>
  <c r="GE383" i="9"/>
  <c r="GB384" i="9"/>
  <c r="GC384" i="9"/>
  <c r="GD384" i="9"/>
  <c r="GE384" i="9"/>
  <c r="GB385" i="9"/>
  <c r="GC385" i="9"/>
  <c r="GD385" i="9"/>
  <c r="GE385" i="9"/>
  <c r="GB387" i="9"/>
  <c r="GC387" i="9"/>
  <c r="GD387" i="9"/>
  <c r="GE387" i="9"/>
  <c r="GB388" i="9"/>
  <c r="GC388" i="9"/>
  <c r="GD388" i="9"/>
  <c r="GE388" i="9"/>
  <c r="GB389" i="9"/>
  <c r="GC389" i="9"/>
  <c r="GD389" i="9"/>
  <c r="GE389" i="9"/>
  <c r="GB390" i="9"/>
  <c r="GC390" i="9"/>
  <c r="GD390" i="9"/>
  <c r="GE390" i="9"/>
  <c r="GB391" i="9"/>
  <c r="GC391" i="9"/>
  <c r="GD391" i="9"/>
  <c r="GE391" i="9"/>
  <c r="GB392" i="9"/>
  <c r="GC392" i="9"/>
  <c r="GD392" i="9"/>
  <c r="GE392" i="9"/>
  <c r="GB371" i="9"/>
  <c r="GC371" i="9"/>
  <c r="GD371" i="9"/>
  <c r="GE371" i="9"/>
  <c r="GB372" i="9"/>
  <c r="GC372" i="9"/>
  <c r="GD372" i="9"/>
  <c r="GE372" i="9"/>
  <c r="GB393" i="9"/>
  <c r="GC393" i="9"/>
  <c r="GD393" i="9"/>
  <c r="GE393" i="9"/>
  <c r="GB394" i="9"/>
  <c r="GC394" i="9"/>
  <c r="GD394" i="9"/>
  <c r="GE394" i="9"/>
  <c r="GB395" i="9"/>
  <c r="GC395" i="9"/>
  <c r="GD395" i="9"/>
  <c r="GE395" i="9"/>
  <c r="GB396" i="9"/>
  <c r="GC396" i="9"/>
  <c r="GD396" i="9"/>
  <c r="GE396" i="9"/>
  <c r="GB397" i="9"/>
  <c r="GC397" i="9"/>
  <c r="GD397" i="9"/>
  <c r="GE397" i="9"/>
  <c r="GB398" i="9"/>
  <c r="GC398" i="9"/>
  <c r="GD398" i="9"/>
  <c r="GE398" i="9"/>
  <c r="GB399" i="9"/>
  <c r="GC399" i="9"/>
  <c r="GD399" i="9"/>
  <c r="GE399" i="9"/>
  <c r="GB400" i="9"/>
  <c r="GC400" i="9"/>
  <c r="GD400" i="9"/>
  <c r="GE400" i="9"/>
  <c r="GB401" i="9"/>
  <c r="GC401" i="9"/>
  <c r="GD401" i="9"/>
  <c r="GE401" i="9"/>
  <c r="GB402" i="9"/>
  <c r="GC402" i="9"/>
  <c r="GD402" i="9"/>
  <c r="GE402" i="9"/>
  <c r="GB386" i="9"/>
  <c r="GC386" i="9"/>
  <c r="GD386" i="9"/>
  <c r="GE386" i="9"/>
  <c r="GB403" i="9"/>
  <c r="GC403" i="9"/>
  <c r="GD403" i="9"/>
  <c r="GE403" i="9"/>
  <c r="GB404" i="9"/>
  <c r="GC404" i="9"/>
  <c r="GD404" i="9"/>
  <c r="GE404" i="9"/>
  <c r="GB405" i="9"/>
  <c r="GC405" i="9"/>
  <c r="GD405" i="9"/>
  <c r="GE405" i="9"/>
  <c r="GB406" i="9"/>
  <c r="GC406" i="9"/>
  <c r="GD406" i="9"/>
  <c r="GE406" i="9"/>
  <c r="GB407" i="9"/>
  <c r="GC407" i="9"/>
  <c r="GD407" i="9"/>
  <c r="GE407" i="9"/>
  <c r="GB408" i="9"/>
  <c r="GC408" i="9"/>
  <c r="GD408" i="9"/>
  <c r="GE408" i="9"/>
  <c r="GB409" i="9"/>
  <c r="GC409" i="9"/>
  <c r="GD409" i="9"/>
  <c r="GE409" i="9"/>
  <c r="GB410" i="9"/>
  <c r="GC410" i="9"/>
  <c r="GD410" i="9"/>
  <c r="GE410" i="9"/>
  <c r="GB411" i="9"/>
  <c r="GC411" i="9"/>
  <c r="GD411" i="9"/>
  <c r="GE411" i="9"/>
  <c r="GB412" i="9"/>
  <c r="GC412" i="9"/>
  <c r="GD412" i="9"/>
  <c r="GE412" i="9"/>
  <c r="GB413" i="9"/>
  <c r="GC413" i="9"/>
  <c r="GD413" i="9"/>
  <c r="GE413" i="9"/>
  <c r="GB414" i="9"/>
  <c r="GC414" i="9"/>
  <c r="GD414" i="9"/>
  <c r="GE414" i="9"/>
  <c r="GB415" i="9"/>
  <c r="GC415" i="9"/>
  <c r="GD415" i="9"/>
  <c r="GE415" i="9"/>
  <c r="GB416" i="9"/>
  <c r="GC416" i="9"/>
  <c r="GD416" i="9"/>
  <c r="GE416" i="9"/>
  <c r="GB417" i="9"/>
  <c r="GC417" i="9"/>
  <c r="GD417" i="9"/>
  <c r="GE417" i="9"/>
  <c r="GB418" i="9"/>
  <c r="GC418" i="9"/>
  <c r="GD418" i="9"/>
  <c r="GE418" i="9"/>
  <c r="GB419" i="9"/>
  <c r="GC419" i="9"/>
  <c r="GD419" i="9"/>
  <c r="GE419" i="9"/>
  <c r="GB420" i="9"/>
  <c r="GC420" i="9"/>
  <c r="GD420" i="9"/>
  <c r="GE420" i="9"/>
  <c r="GB421" i="9"/>
  <c r="GC421" i="9"/>
  <c r="GD421" i="9"/>
  <c r="GE421" i="9"/>
  <c r="GB422" i="9"/>
  <c r="GC422" i="9"/>
  <c r="GD422" i="9"/>
  <c r="GE422" i="9"/>
  <c r="GB423" i="9"/>
  <c r="GC423" i="9"/>
  <c r="GD423" i="9"/>
  <c r="GE423" i="9"/>
  <c r="GB424" i="9"/>
  <c r="GC424" i="9"/>
  <c r="GD424" i="9"/>
  <c r="GE424" i="9"/>
  <c r="GB425" i="9"/>
  <c r="GC425" i="9"/>
  <c r="GD425" i="9"/>
  <c r="GE425" i="9"/>
  <c r="GB426" i="9"/>
  <c r="GC426" i="9"/>
  <c r="GD426" i="9"/>
  <c r="GE426" i="9"/>
  <c r="GB427" i="9"/>
  <c r="GC427" i="9"/>
  <c r="GD427" i="9"/>
  <c r="GE427" i="9"/>
  <c r="GB428" i="9"/>
  <c r="GC428" i="9"/>
  <c r="GD428" i="9"/>
  <c r="GE428" i="9"/>
  <c r="GB429" i="9"/>
  <c r="GC429" i="9"/>
  <c r="GD429" i="9"/>
  <c r="GE429" i="9"/>
  <c r="GB430" i="9"/>
  <c r="GC430" i="9"/>
  <c r="GD430" i="9"/>
  <c r="GE430" i="9"/>
  <c r="GB431" i="9"/>
  <c r="GC431" i="9"/>
  <c r="GD431" i="9"/>
  <c r="GE431" i="9"/>
  <c r="GB432" i="9"/>
  <c r="GC432" i="9"/>
  <c r="GD432" i="9"/>
  <c r="GE432" i="9"/>
  <c r="GB433" i="9"/>
  <c r="GC433" i="9"/>
  <c r="GD433" i="9"/>
  <c r="GE433" i="9"/>
  <c r="GB435" i="9"/>
  <c r="GC435" i="9"/>
  <c r="GD435" i="9"/>
  <c r="GE435" i="9"/>
  <c r="GB436" i="9"/>
  <c r="GC436" i="9"/>
  <c r="GD436" i="9"/>
  <c r="GE436" i="9"/>
  <c r="GB437" i="9"/>
  <c r="GC437" i="9"/>
  <c r="GD437" i="9"/>
  <c r="GE437" i="9"/>
  <c r="GB438" i="9"/>
  <c r="GC438" i="9"/>
  <c r="GD438" i="9"/>
  <c r="GE438" i="9"/>
  <c r="GB446" i="9"/>
  <c r="GC446" i="9"/>
  <c r="GD446" i="9"/>
  <c r="GE446" i="9"/>
  <c r="GB440" i="9"/>
  <c r="GC440" i="9"/>
  <c r="GD440" i="9"/>
  <c r="GE440" i="9"/>
  <c r="GB441" i="9"/>
  <c r="GC441" i="9"/>
  <c r="GD441" i="9"/>
  <c r="GE441" i="9"/>
  <c r="GB434" i="9"/>
  <c r="GC434" i="9"/>
  <c r="GD434" i="9"/>
  <c r="GE434" i="9"/>
  <c r="GB442" i="9"/>
  <c r="GC442" i="9"/>
  <c r="GD442" i="9"/>
  <c r="GE442" i="9"/>
  <c r="GB443" i="9"/>
  <c r="GC443" i="9"/>
  <c r="GD443" i="9"/>
  <c r="GE443" i="9"/>
  <c r="GB444" i="9"/>
  <c r="GC444" i="9"/>
  <c r="GD444" i="9"/>
  <c r="GE444" i="9"/>
  <c r="GB445" i="9"/>
  <c r="GC445" i="9"/>
  <c r="GD445" i="9"/>
  <c r="GE445" i="9"/>
  <c r="GB439" i="9"/>
  <c r="GC439" i="9"/>
  <c r="GD439" i="9"/>
  <c r="GE439" i="9"/>
  <c r="GB447" i="9"/>
  <c r="GC447" i="9"/>
  <c r="GD447" i="9"/>
  <c r="GE447" i="9"/>
  <c r="GB448" i="9"/>
  <c r="GC448" i="9"/>
  <c r="GD448" i="9"/>
  <c r="GE448" i="9"/>
  <c r="GB449" i="9"/>
  <c r="GC449" i="9"/>
  <c r="GD449" i="9"/>
  <c r="GE449" i="9"/>
  <c r="GB450" i="9"/>
  <c r="GC450" i="9"/>
  <c r="GD450" i="9"/>
  <c r="GE450" i="9"/>
  <c r="GB451" i="9"/>
  <c r="GC451" i="9"/>
  <c r="GD451" i="9"/>
  <c r="GE451" i="9"/>
  <c r="GB452" i="9"/>
  <c r="GC452" i="9"/>
  <c r="GD452" i="9"/>
  <c r="GE452" i="9"/>
  <c r="GB453" i="9"/>
  <c r="GC453" i="9"/>
  <c r="GD453" i="9"/>
  <c r="GE453" i="9"/>
  <c r="GB454" i="9"/>
  <c r="GC454" i="9"/>
  <c r="GD454" i="9"/>
  <c r="GE454" i="9"/>
  <c r="GB455" i="9"/>
  <c r="GC455" i="9"/>
  <c r="GD455" i="9"/>
  <c r="GE455" i="9"/>
  <c r="GB456" i="9"/>
  <c r="GC456" i="9"/>
  <c r="GD456" i="9"/>
  <c r="GE456" i="9"/>
  <c r="GB457" i="9"/>
  <c r="GC457" i="9"/>
  <c r="GD457" i="9"/>
  <c r="GE457" i="9"/>
  <c r="GB458" i="9"/>
  <c r="GC458" i="9"/>
  <c r="GD458" i="9"/>
  <c r="GE458" i="9"/>
  <c r="GB460" i="9"/>
  <c r="GC460" i="9"/>
  <c r="GD460" i="9"/>
  <c r="GE460" i="9"/>
  <c r="GB461" i="9"/>
  <c r="GC461" i="9"/>
  <c r="GD461" i="9"/>
  <c r="GE461" i="9"/>
  <c r="GB462" i="9"/>
  <c r="GC462" i="9"/>
  <c r="GD462" i="9"/>
  <c r="GE462" i="9"/>
  <c r="GB463" i="9"/>
  <c r="GC463" i="9"/>
  <c r="GD463" i="9"/>
  <c r="GE463" i="9"/>
  <c r="GB464" i="9"/>
  <c r="GC464" i="9"/>
  <c r="GD464" i="9"/>
  <c r="GE464" i="9"/>
  <c r="GB465" i="9"/>
  <c r="GC465" i="9"/>
  <c r="GD465" i="9"/>
  <c r="GE465" i="9"/>
  <c r="GB466" i="9"/>
  <c r="GC466" i="9"/>
  <c r="GD466" i="9"/>
  <c r="GE466" i="9"/>
  <c r="GB467" i="9"/>
  <c r="GC467" i="9"/>
  <c r="GD467" i="9"/>
  <c r="GE467" i="9"/>
  <c r="GB459" i="9"/>
  <c r="GC459" i="9"/>
  <c r="GD459" i="9"/>
  <c r="GE459" i="9"/>
  <c r="FX9" i="9"/>
  <c r="FY9" i="9"/>
  <c r="FX10" i="9"/>
  <c r="FY10" i="9"/>
  <c r="FX11" i="9"/>
  <c r="FY11" i="9"/>
  <c r="FX12" i="9"/>
  <c r="FY12" i="9"/>
  <c r="FX13" i="9"/>
  <c r="FY13" i="9"/>
  <c r="FX14" i="9"/>
  <c r="FY14" i="9"/>
  <c r="FX15" i="9"/>
  <c r="FY15" i="9"/>
  <c r="FX16" i="9"/>
  <c r="FY16" i="9"/>
  <c r="FX17" i="9"/>
  <c r="FY17" i="9"/>
  <c r="FX18" i="9"/>
  <c r="FY18" i="9"/>
  <c r="FX20" i="9"/>
  <c r="FY20" i="9"/>
  <c r="FX21" i="9"/>
  <c r="FY21" i="9"/>
  <c r="FX22" i="9"/>
  <c r="FY22" i="9"/>
  <c r="FX19" i="9"/>
  <c r="FY19" i="9"/>
  <c r="FX23" i="9"/>
  <c r="FY23" i="9"/>
  <c r="FX24" i="9"/>
  <c r="FY24" i="9"/>
  <c r="FX25" i="9"/>
  <c r="FY25" i="9"/>
  <c r="FX26" i="9"/>
  <c r="FY26" i="9"/>
  <c r="FX28" i="9"/>
  <c r="FY28" i="9"/>
  <c r="FX29" i="9"/>
  <c r="FY29" i="9"/>
  <c r="FX30" i="9"/>
  <c r="FY30" i="9"/>
  <c r="FX31" i="9"/>
  <c r="FY31" i="9"/>
  <c r="FX27" i="9"/>
  <c r="FY27" i="9"/>
  <c r="FX32" i="9"/>
  <c r="FY32" i="9"/>
  <c r="FX33" i="9"/>
  <c r="FY33" i="9"/>
  <c r="FX34" i="9"/>
  <c r="FY34" i="9"/>
  <c r="FX35" i="9"/>
  <c r="FY35" i="9"/>
  <c r="FX36" i="9"/>
  <c r="FY36" i="9"/>
  <c r="FX37" i="9"/>
  <c r="FY37" i="9"/>
  <c r="FX38" i="9"/>
  <c r="FY38" i="9"/>
  <c r="FX39" i="9"/>
  <c r="FY39" i="9"/>
  <c r="FX40" i="9"/>
  <c r="FY40" i="9"/>
  <c r="FX42" i="9"/>
  <c r="FY42" i="9"/>
  <c r="FX43" i="9"/>
  <c r="FY43" i="9"/>
  <c r="FX44" i="9"/>
  <c r="FY44" i="9"/>
  <c r="FX45" i="9"/>
  <c r="FY45" i="9"/>
  <c r="FX46" i="9"/>
  <c r="FY46" i="9"/>
  <c r="FX47" i="9"/>
  <c r="FY47" i="9"/>
  <c r="FX48" i="9"/>
  <c r="FY48" i="9"/>
  <c r="FX49" i="9"/>
  <c r="FY49" i="9"/>
  <c r="FX50" i="9"/>
  <c r="FY50" i="9"/>
  <c r="FX51" i="9"/>
  <c r="FY51" i="9"/>
  <c r="FX52" i="9"/>
  <c r="FY52" i="9"/>
  <c r="FX53" i="9"/>
  <c r="FY53" i="9"/>
  <c r="FX54" i="9"/>
  <c r="FY54" i="9"/>
  <c r="FX55" i="9"/>
  <c r="FY55" i="9"/>
  <c r="FX58" i="9"/>
  <c r="FY58" i="9"/>
  <c r="FX59" i="9"/>
  <c r="FY59" i="9"/>
  <c r="FX60" i="9"/>
  <c r="FY60" i="9"/>
  <c r="FX61" i="9"/>
  <c r="FY61" i="9"/>
  <c r="FX62" i="9"/>
  <c r="FY62" i="9"/>
  <c r="FX63" i="9"/>
  <c r="FY63" i="9"/>
  <c r="FX56" i="9"/>
  <c r="FY56" i="9"/>
  <c r="FX64" i="9"/>
  <c r="FY64" i="9"/>
  <c r="FX57" i="9"/>
  <c r="FY57" i="9"/>
  <c r="FX71" i="9"/>
  <c r="FY71" i="9"/>
  <c r="FX65" i="9"/>
  <c r="FY65" i="9"/>
  <c r="FX66" i="9"/>
  <c r="FY66" i="9"/>
  <c r="FX67" i="9"/>
  <c r="FY67" i="9"/>
  <c r="FX68" i="9"/>
  <c r="FY68" i="9"/>
  <c r="FX69" i="9"/>
  <c r="FY69" i="9"/>
  <c r="FX70" i="9"/>
  <c r="FY70" i="9"/>
  <c r="FX72" i="9"/>
  <c r="FY72" i="9"/>
  <c r="FX73" i="9"/>
  <c r="FY73" i="9"/>
  <c r="FX74" i="9"/>
  <c r="FY74" i="9"/>
  <c r="FX75" i="9"/>
  <c r="FY75" i="9"/>
  <c r="FX76" i="9"/>
  <c r="FY76" i="9"/>
  <c r="FX78" i="9"/>
  <c r="FY78" i="9"/>
  <c r="FX77" i="9"/>
  <c r="FY77" i="9"/>
  <c r="FX79" i="9"/>
  <c r="FY79" i="9"/>
  <c r="FX80" i="9"/>
  <c r="FY80" i="9"/>
  <c r="FX81" i="9"/>
  <c r="FY81" i="9"/>
  <c r="FX82" i="9"/>
  <c r="FY82" i="9"/>
  <c r="FX83" i="9"/>
  <c r="FY83" i="9"/>
  <c r="FX84" i="9"/>
  <c r="FY84" i="9"/>
  <c r="FX85" i="9"/>
  <c r="FY85" i="9"/>
  <c r="FX86" i="9"/>
  <c r="FY86" i="9"/>
  <c r="FX87" i="9"/>
  <c r="FY87" i="9"/>
  <c r="FX88" i="9"/>
  <c r="FY88" i="9"/>
  <c r="FX89" i="9"/>
  <c r="FY89" i="9"/>
  <c r="FX90" i="9"/>
  <c r="FY90" i="9"/>
  <c r="FX91" i="9"/>
  <c r="FY91" i="9"/>
  <c r="FX92" i="9"/>
  <c r="FY92" i="9"/>
  <c r="FX94" i="9"/>
  <c r="FY94" i="9"/>
  <c r="FX95" i="9"/>
  <c r="FY95" i="9"/>
  <c r="FX96" i="9"/>
  <c r="FY96" i="9"/>
  <c r="FX97" i="9"/>
  <c r="FY97" i="9"/>
  <c r="FX93" i="9"/>
  <c r="FY93" i="9"/>
  <c r="FX99" i="9"/>
  <c r="FY99" i="9"/>
  <c r="FX100" i="9"/>
  <c r="FY100" i="9"/>
  <c r="FX101" i="9"/>
  <c r="FY101" i="9"/>
  <c r="FX103" i="9"/>
  <c r="FY103" i="9"/>
  <c r="FX104" i="9"/>
  <c r="FY104" i="9"/>
  <c r="FX106" i="9"/>
  <c r="FY106" i="9"/>
  <c r="FX107" i="9"/>
  <c r="FY107" i="9"/>
  <c r="FX108" i="9"/>
  <c r="FY108" i="9"/>
  <c r="FX110" i="9"/>
  <c r="FY110" i="9"/>
  <c r="FX102" i="9"/>
  <c r="FY102" i="9"/>
  <c r="FX111" i="9"/>
  <c r="FY111" i="9"/>
  <c r="FX105" i="9"/>
  <c r="FY105" i="9"/>
  <c r="FX109" i="9"/>
  <c r="FY109" i="9"/>
  <c r="FX112" i="9"/>
  <c r="FY112" i="9"/>
  <c r="FX113" i="9"/>
  <c r="FY113" i="9"/>
  <c r="FX98" i="9"/>
  <c r="FY98" i="9"/>
  <c r="FX114" i="9"/>
  <c r="FY114" i="9"/>
  <c r="FX115" i="9"/>
  <c r="FY115" i="9"/>
  <c r="FX116" i="9"/>
  <c r="FY116" i="9"/>
  <c r="FX117" i="9"/>
  <c r="FY117" i="9"/>
  <c r="FX118" i="9"/>
  <c r="FY118" i="9"/>
  <c r="FX119" i="9"/>
  <c r="FY119" i="9"/>
  <c r="FX120" i="9"/>
  <c r="FY120" i="9"/>
  <c r="FX121" i="9"/>
  <c r="FY121" i="9"/>
  <c r="FX122" i="9"/>
  <c r="FY122" i="9"/>
  <c r="FX123" i="9"/>
  <c r="FY123" i="9"/>
  <c r="FX124" i="9"/>
  <c r="FY124" i="9"/>
  <c r="FX125" i="9"/>
  <c r="FY125" i="9"/>
  <c r="FX126" i="9"/>
  <c r="FY126" i="9"/>
  <c r="FX128" i="9"/>
  <c r="FY128" i="9"/>
  <c r="FX129" i="9"/>
  <c r="FY129" i="9"/>
  <c r="FX130" i="9"/>
  <c r="FY130" i="9"/>
  <c r="FX131" i="9"/>
  <c r="FY131" i="9"/>
  <c r="FX132" i="9"/>
  <c r="FY132" i="9"/>
  <c r="FX133" i="9"/>
  <c r="FY133" i="9"/>
  <c r="FX134" i="9"/>
  <c r="FY134" i="9"/>
  <c r="FX135" i="9"/>
  <c r="FY135" i="9"/>
  <c r="FX127" i="9"/>
  <c r="FY127" i="9"/>
  <c r="FX136" i="9"/>
  <c r="FY136" i="9"/>
  <c r="FX137" i="9"/>
  <c r="FY137" i="9"/>
  <c r="FX138" i="9"/>
  <c r="FY138" i="9"/>
  <c r="FX139" i="9"/>
  <c r="FY139" i="9"/>
  <c r="FX140" i="9"/>
  <c r="FY140" i="9"/>
  <c r="FX141" i="9"/>
  <c r="FY141" i="9"/>
  <c r="FX142" i="9"/>
  <c r="FY142" i="9"/>
  <c r="FX143" i="9"/>
  <c r="FY143" i="9"/>
  <c r="FX144" i="9"/>
  <c r="FY144" i="9"/>
  <c r="FX145" i="9"/>
  <c r="FY145" i="9"/>
  <c r="FX146" i="9"/>
  <c r="FY146" i="9"/>
  <c r="FX147" i="9"/>
  <c r="FY147" i="9"/>
  <c r="FX148" i="9"/>
  <c r="FY148" i="9"/>
  <c r="FX149" i="9"/>
  <c r="FY149" i="9"/>
  <c r="FX150" i="9"/>
  <c r="FY150" i="9"/>
  <c r="FX151" i="9"/>
  <c r="FY151" i="9"/>
  <c r="FX152" i="9"/>
  <c r="FY152" i="9"/>
  <c r="FX153" i="9"/>
  <c r="FY153" i="9"/>
  <c r="FX154" i="9"/>
  <c r="FY154" i="9"/>
  <c r="FX155" i="9"/>
  <c r="FY155" i="9"/>
  <c r="FX156" i="9"/>
  <c r="FY156" i="9"/>
  <c r="FX157" i="9"/>
  <c r="FY157" i="9"/>
  <c r="FX158" i="9"/>
  <c r="FY158" i="9"/>
  <c r="FX160" i="9"/>
  <c r="FY160" i="9"/>
  <c r="FX161" i="9"/>
  <c r="FY161" i="9"/>
  <c r="FX162" i="9"/>
  <c r="FY162" i="9"/>
  <c r="FX163" i="9"/>
  <c r="FY163" i="9"/>
  <c r="FX164" i="9"/>
  <c r="FY164" i="9"/>
  <c r="FX165" i="9"/>
  <c r="FY165" i="9"/>
  <c r="FX166" i="9"/>
  <c r="FY166" i="9"/>
  <c r="FX167" i="9"/>
  <c r="FY167" i="9"/>
  <c r="FX168" i="9"/>
  <c r="FY168" i="9"/>
  <c r="FX169" i="9"/>
  <c r="FY169" i="9"/>
  <c r="FX170" i="9"/>
  <c r="FY170" i="9"/>
  <c r="FX171" i="9"/>
  <c r="FY171" i="9"/>
  <c r="FX172" i="9"/>
  <c r="FY172" i="9"/>
  <c r="FX173" i="9"/>
  <c r="FY173" i="9"/>
  <c r="FX174" i="9"/>
  <c r="FY174" i="9"/>
  <c r="FX175" i="9"/>
  <c r="FY175" i="9"/>
  <c r="FX176" i="9"/>
  <c r="FY176" i="9"/>
  <c r="FX177" i="9"/>
  <c r="FY177" i="9"/>
  <c r="FX178" i="9"/>
  <c r="FY178" i="9"/>
  <c r="FX179" i="9"/>
  <c r="FY179" i="9"/>
  <c r="FX180" i="9"/>
  <c r="FY180" i="9"/>
  <c r="FX181" i="9"/>
  <c r="FY181" i="9"/>
  <c r="FX182" i="9"/>
  <c r="FY182" i="9"/>
  <c r="FX183" i="9"/>
  <c r="FY183" i="9"/>
  <c r="FX184" i="9"/>
  <c r="FY184" i="9"/>
  <c r="FX186" i="9"/>
  <c r="FY186" i="9"/>
  <c r="FX185" i="9"/>
  <c r="FY185" i="9"/>
  <c r="FX187" i="9"/>
  <c r="FY187" i="9"/>
  <c r="FX188" i="9"/>
  <c r="FY188" i="9"/>
  <c r="FX189" i="9"/>
  <c r="FY189" i="9"/>
  <c r="FX190" i="9"/>
  <c r="FY190" i="9"/>
  <c r="FX191" i="9"/>
  <c r="FY191" i="9"/>
  <c r="FX192" i="9"/>
  <c r="FY192" i="9"/>
  <c r="FX193" i="9"/>
  <c r="FY193" i="9"/>
  <c r="FX194" i="9"/>
  <c r="FY194" i="9"/>
  <c r="FX195" i="9"/>
  <c r="FY195" i="9"/>
  <c r="FX196" i="9"/>
  <c r="FY196" i="9"/>
  <c r="FX197" i="9"/>
  <c r="FY197" i="9"/>
  <c r="FX198" i="9"/>
  <c r="FY198" i="9"/>
  <c r="FX199" i="9"/>
  <c r="FY199" i="9"/>
  <c r="FX200" i="9"/>
  <c r="FY200" i="9"/>
  <c r="FX201" i="9"/>
  <c r="FY201" i="9"/>
  <c r="FX202" i="9"/>
  <c r="FY202" i="9"/>
  <c r="FX203" i="9"/>
  <c r="FY203" i="9"/>
  <c r="FX204" i="9"/>
  <c r="FY204" i="9"/>
  <c r="FX205" i="9"/>
  <c r="FY205" i="9"/>
  <c r="FX206" i="9"/>
  <c r="FY206" i="9"/>
  <c r="FX207" i="9"/>
  <c r="FY207" i="9"/>
  <c r="FX208" i="9"/>
  <c r="FY208" i="9"/>
  <c r="FX209" i="9"/>
  <c r="FY209" i="9"/>
  <c r="FX210" i="9"/>
  <c r="FY210" i="9"/>
  <c r="FX211" i="9"/>
  <c r="FY211" i="9"/>
  <c r="FX212" i="9"/>
  <c r="FY212" i="9"/>
  <c r="FX213" i="9"/>
  <c r="FY213" i="9"/>
  <c r="FX214" i="9"/>
  <c r="FY214" i="9"/>
  <c r="FX215" i="9"/>
  <c r="FY215" i="9"/>
  <c r="FX216" i="9"/>
  <c r="FY216" i="9"/>
  <c r="FX217" i="9"/>
  <c r="FY217" i="9"/>
  <c r="FX218" i="9"/>
  <c r="FY218" i="9"/>
  <c r="FX219" i="9"/>
  <c r="FY219" i="9"/>
  <c r="FX220" i="9"/>
  <c r="FY220" i="9"/>
  <c r="FX221" i="9"/>
  <c r="FY221" i="9"/>
  <c r="FX222" i="9"/>
  <c r="FY222" i="9"/>
  <c r="FX223" i="9"/>
  <c r="FY223" i="9"/>
  <c r="FX224" i="9"/>
  <c r="FY224" i="9"/>
  <c r="FX225" i="9"/>
  <c r="FY225" i="9"/>
  <c r="FX226" i="9"/>
  <c r="FY226" i="9"/>
  <c r="FX227" i="9"/>
  <c r="FY227" i="9"/>
  <c r="FX228" i="9"/>
  <c r="FY228" i="9"/>
  <c r="FX229" i="9"/>
  <c r="FY229" i="9"/>
  <c r="FX230" i="9"/>
  <c r="FY230" i="9"/>
  <c r="FX231" i="9"/>
  <c r="FY231" i="9"/>
  <c r="FX232" i="9"/>
  <c r="FY232" i="9"/>
  <c r="FX233" i="9"/>
  <c r="FY233" i="9"/>
  <c r="FX234" i="9"/>
  <c r="FY234" i="9"/>
  <c r="FX235" i="9"/>
  <c r="FY235" i="9"/>
  <c r="FX236" i="9"/>
  <c r="FY236" i="9"/>
  <c r="FX237" i="9"/>
  <c r="FY237" i="9"/>
  <c r="FX238" i="9"/>
  <c r="FY238" i="9"/>
  <c r="FX239" i="9"/>
  <c r="FY239" i="9"/>
  <c r="FX240" i="9"/>
  <c r="FY240" i="9"/>
  <c r="FX241" i="9"/>
  <c r="FY241" i="9"/>
  <c r="FX242" i="9"/>
  <c r="FY242" i="9"/>
  <c r="FX243" i="9"/>
  <c r="FY243" i="9"/>
  <c r="FX244" i="9"/>
  <c r="FY244" i="9"/>
  <c r="FX245" i="9"/>
  <c r="FY245" i="9"/>
  <c r="FX246" i="9"/>
  <c r="FY246" i="9"/>
  <c r="FX247" i="9"/>
  <c r="FY247" i="9"/>
  <c r="FX248" i="9"/>
  <c r="FY248" i="9"/>
  <c r="FX249" i="9"/>
  <c r="FY249" i="9"/>
  <c r="FX250" i="9"/>
  <c r="FY250" i="9"/>
  <c r="FX251" i="9"/>
  <c r="FY251" i="9"/>
  <c r="FX252" i="9"/>
  <c r="FY252" i="9"/>
  <c r="FX253" i="9"/>
  <c r="FY253" i="9"/>
  <c r="FX254" i="9"/>
  <c r="FY254" i="9"/>
  <c r="FX255" i="9"/>
  <c r="FY255" i="9"/>
  <c r="FX284" i="9"/>
  <c r="FY284" i="9"/>
  <c r="FX285" i="9"/>
  <c r="FY285" i="9"/>
  <c r="FX287" i="9"/>
  <c r="FY287" i="9"/>
  <c r="FX288" i="9"/>
  <c r="FY288" i="9"/>
  <c r="FX289" i="9"/>
  <c r="FY289" i="9"/>
  <c r="FX286" i="9"/>
  <c r="FY286" i="9"/>
  <c r="FX290" i="9"/>
  <c r="FY290" i="9"/>
  <c r="FX291" i="9"/>
  <c r="FY291" i="9"/>
  <c r="FX292" i="9"/>
  <c r="FY292" i="9"/>
  <c r="FX293" i="9"/>
  <c r="FY293" i="9"/>
  <c r="FX295" i="9"/>
  <c r="FY295" i="9"/>
  <c r="FX296" i="9"/>
  <c r="FY296" i="9"/>
  <c r="FX298" i="9"/>
  <c r="FY298" i="9"/>
  <c r="FX301" i="9"/>
  <c r="FY301" i="9"/>
  <c r="FX302" i="9"/>
  <c r="FY302" i="9"/>
  <c r="FX294" i="9"/>
  <c r="FY294" i="9"/>
  <c r="FX303" i="9"/>
  <c r="FY303" i="9"/>
  <c r="FX304" i="9"/>
  <c r="FY304" i="9"/>
  <c r="FX297" i="9"/>
  <c r="FY297" i="9"/>
  <c r="FX305" i="9"/>
  <c r="FY305" i="9"/>
  <c r="FX300" i="9"/>
  <c r="FY300" i="9"/>
  <c r="FX306" i="9"/>
  <c r="FY306" i="9"/>
  <c r="FX307" i="9"/>
  <c r="FY307" i="9"/>
  <c r="FX308" i="9"/>
  <c r="FY308" i="9"/>
  <c r="FX309" i="9"/>
  <c r="FY309" i="9"/>
  <c r="FX310" i="9"/>
  <c r="FY310" i="9"/>
  <c r="FX311" i="9"/>
  <c r="FY311" i="9"/>
  <c r="FX312" i="9"/>
  <c r="FY312" i="9"/>
  <c r="FX313" i="9"/>
  <c r="FY313" i="9"/>
  <c r="FX314" i="9"/>
  <c r="FY314" i="9"/>
  <c r="FX315" i="9"/>
  <c r="FY315" i="9"/>
  <c r="FX316" i="9"/>
  <c r="FY316" i="9"/>
  <c r="FX317" i="9"/>
  <c r="FY317" i="9"/>
  <c r="FX318" i="9"/>
  <c r="FY318" i="9"/>
  <c r="FX319" i="9"/>
  <c r="FY319" i="9"/>
  <c r="FX320" i="9"/>
  <c r="FY320" i="9"/>
  <c r="FX321" i="9"/>
  <c r="FY321" i="9"/>
  <c r="FX322" i="9"/>
  <c r="FY322" i="9"/>
  <c r="FX323" i="9"/>
  <c r="FY323" i="9"/>
  <c r="FX324" i="9"/>
  <c r="FY324" i="9"/>
  <c r="FX325" i="9"/>
  <c r="FY325" i="9"/>
  <c r="FX326" i="9"/>
  <c r="FY326" i="9"/>
  <c r="FX327" i="9"/>
  <c r="FY327" i="9"/>
  <c r="FX328" i="9"/>
  <c r="FY328" i="9"/>
  <c r="FX329" i="9"/>
  <c r="FY329" i="9"/>
  <c r="FX330" i="9"/>
  <c r="FY330" i="9"/>
  <c r="FX331" i="9"/>
  <c r="FY331" i="9"/>
  <c r="FX332" i="9"/>
  <c r="FY332" i="9"/>
  <c r="FX334" i="9"/>
  <c r="FY334" i="9"/>
  <c r="FX335" i="9"/>
  <c r="FY335" i="9"/>
  <c r="FX336" i="9"/>
  <c r="FY336" i="9"/>
  <c r="FX337" i="9"/>
  <c r="FY337" i="9"/>
  <c r="FX333" i="9"/>
  <c r="FY333" i="9"/>
  <c r="FX338" i="9"/>
  <c r="FY338" i="9"/>
  <c r="FX339" i="9"/>
  <c r="FY339" i="9"/>
  <c r="FX340" i="9"/>
  <c r="FY340" i="9"/>
  <c r="FX341" i="9"/>
  <c r="FY341" i="9"/>
  <c r="FX342" i="9"/>
  <c r="FY342" i="9"/>
  <c r="FX343" i="9"/>
  <c r="FY343" i="9"/>
  <c r="FX344" i="9"/>
  <c r="FY344" i="9"/>
  <c r="FX345" i="9"/>
  <c r="FY345" i="9"/>
  <c r="FX346" i="9"/>
  <c r="FY346" i="9"/>
  <c r="FX347" i="9"/>
  <c r="FY347" i="9"/>
  <c r="FX348" i="9"/>
  <c r="FY348" i="9"/>
  <c r="FX349" i="9"/>
  <c r="FY349" i="9"/>
  <c r="FX350" i="9"/>
  <c r="FY350" i="9"/>
  <c r="FX351" i="9"/>
  <c r="FY351" i="9"/>
  <c r="FX352" i="9"/>
  <c r="FY352" i="9"/>
  <c r="FX353" i="9"/>
  <c r="FY353" i="9"/>
  <c r="FX354" i="9"/>
  <c r="FY354" i="9"/>
  <c r="FX356" i="9"/>
  <c r="FY356" i="9"/>
  <c r="FX357" i="9"/>
  <c r="FY357" i="9"/>
  <c r="FX358" i="9"/>
  <c r="FY358" i="9"/>
  <c r="FX359" i="9"/>
  <c r="FY359" i="9"/>
  <c r="FX360" i="9"/>
  <c r="FY360" i="9"/>
  <c r="FX361" i="9"/>
  <c r="FY361" i="9"/>
  <c r="FX362" i="9"/>
  <c r="FY362" i="9"/>
  <c r="FX363" i="9"/>
  <c r="FY363" i="9"/>
  <c r="FX364" i="9"/>
  <c r="FY364" i="9"/>
  <c r="FX365" i="9"/>
  <c r="FY365" i="9"/>
  <c r="FX366" i="9"/>
  <c r="FY366" i="9"/>
  <c r="FX367" i="9"/>
  <c r="FY367" i="9"/>
  <c r="FX368" i="9"/>
  <c r="FY368" i="9"/>
  <c r="FX369" i="9"/>
  <c r="FY369" i="9"/>
  <c r="FX370" i="9"/>
  <c r="FY370" i="9"/>
  <c r="FX373" i="9"/>
  <c r="FY373" i="9"/>
  <c r="FX374" i="9"/>
  <c r="FY374" i="9"/>
  <c r="FX375" i="9"/>
  <c r="FY375" i="9"/>
  <c r="FX376" i="9"/>
  <c r="FY376" i="9"/>
  <c r="FX377" i="9"/>
  <c r="FY377" i="9"/>
  <c r="FX378" i="9"/>
  <c r="FY378" i="9"/>
  <c r="FX379" i="9"/>
  <c r="FY379" i="9"/>
  <c r="FX380" i="9"/>
  <c r="FY380" i="9"/>
  <c r="FX381" i="9"/>
  <c r="FY381" i="9"/>
  <c r="FX382" i="9"/>
  <c r="FY382" i="9"/>
  <c r="FX355" i="9"/>
  <c r="FY355" i="9"/>
  <c r="FX383" i="9"/>
  <c r="FY383" i="9"/>
  <c r="FX384" i="9"/>
  <c r="FY384" i="9"/>
  <c r="FX385" i="9"/>
  <c r="FY385" i="9"/>
  <c r="FX387" i="9"/>
  <c r="FY387" i="9"/>
  <c r="FX388" i="9"/>
  <c r="FY388" i="9"/>
  <c r="FX389" i="9"/>
  <c r="FY389" i="9"/>
  <c r="FX390" i="9"/>
  <c r="FY390" i="9"/>
  <c r="FX391" i="9"/>
  <c r="FY391" i="9"/>
  <c r="FX392" i="9"/>
  <c r="FY392" i="9"/>
  <c r="FX371" i="9"/>
  <c r="FY371" i="9"/>
  <c r="FX372" i="9"/>
  <c r="FY372" i="9"/>
  <c r="FX393" i="9"/>
  <c r="FY393" i="9"/>
  <c r="FX394" i="9"/>
  <c r="FY394" i="9"/>
  <c r="FX395" i="9"/>
  <c r="FY395" i="9"/>
  <c r="FX396" i="9"/>
  <c r="FY396" i="9"/>
  <c r="FX397" i="9"/>
  <c r="FY397" i="9"/>
  <c r="FX398" i="9"/>
  <c r="FY398" i="9"/>
  <c r="FX399" i="9"/>
  <c r="FY399" i="9"/>
  <c r="FX400" i="9"/>
  <c r="FY400" i="9"/>
  <c r="FX401" i="9"/>
  <c r="FY401" i="9"/>
  <c r="FX402" i="9"/>
  <c r="FY402" i="9"/>
  <c r="FX386" i="9"/>
  <c r="FY386" i="9"/>
  <c r="FX403" i="9"/>
  <c r="FY403" i="9"/>
  <c r="FX404" i="9"/>
  <c r="FY404" i="9"/>
  <c r="FX405" i="9"/>
  <c r="FY405" i="9"/>
  <c r="FX406" i="9"/>
  <c r="FY406" i="9"/>
  <c r="FX407" i="9"/>
  <c r="FY407" i="9"/>
  <c r="FX408" i="9"/>
  <c r="FY408" i="9"/>
  <c r="FX409" i="9"/>
  <c r="FY409" i="9"/>
  <c r="FX410" i="9"/>
  <c r="FY410" i="9"/>
  <c r="FX411" i="9"/>
  <c r="FY411" i="9"/>
  <c r="FX412" i="9"/>
  <c r="FY412" i="9"/>
  <c r="FX413" i="9"/>
  <c r="FY413" i="9"/>
  <c r="FX414" i="9"/>
  <c r="FY414" i="9"/>
  <c r="FX415" i="9"/>
  <c r="FY415" i="9"/>
  <c r="FX416" i="9"/>
  <c r="FY416" i="9"/>
  <c r="FX417" i="9"/>
  <c r="FY417" i="9"/>
  <c r="FX418" i="9"/>
  <c r="FY418" i="9"/>
  <c r="FX419" i="9"/>
  <c r="FY419" i="9"/>
  <c r="FX420" i="9"/>
  <c r="FY420" i="9"/>
  <c r="FX421" i="9"/>
  <c r="FY421" i="9"/>
  <c r="FX422" i="9"/>
  <c r="FY422" i="9"/>
  <c r="FX423" i="9"/>
  <c r="FY423" i="9"/>
  <c r="FX424" i="9"/>
  <c r="FY424" i="9"/>
  <c r="FX425" i="9"/>
  <c r="FY425" i="9"/>
  <c r="FX426" i="9"/>
  <c r="FY426" i="9"/>
  <c r="FX427" i="9"/>
  <c r="FY427" i="9"/>
  <c r="FX428" i="9"/>
  <c r="FY428" i="9"/>
  <c r="FX429" i="9"/>
  <c r="FY429" i="9"/>
  <c r="FX430" i="9"/>
  <c r="FY430" i="9"/>
  <c r="FX431" i="9"/>
  <c r="FY431" i="9"/>
  <c r="FX432" i="9"/>
  <c r="FY432" i="9"/>
  <c r="FX433" i="9"/>
  <c r="FY433" i="9"/>
  <c r="FX435" i="9"/>
  <c r="FY435" i="9"/>
  <c r="FX436" i="9"/>
  <c r="FY436" i="9"/>
  <c r="FX437" i="9"/>
  <c r="FY437" i="9"/>
  <c r="FX438" i="9"/>
  <c r="FY438" i="9"/>
  <c r="FX446" i="9"/>
  <c r="FY446" i="9"/>
  <c r="FX440" i="9"/>
  <c r="FY440" i="9"/>
  <c r="FX441" i="9"/>
  <c r="FY441" i="9"/>
  <c r="FX434" i="9"/>
  <c r="FY434" i="9"/>
  <c r="FX442" i="9"/>
  <c r="FY442" i="9"/>
  <c r="FX443" i="9"/>
  <c r="FY443" i="9"/>
  <c r="FX444" i="9"/>
  <c r="FY444" i="9"/>
  <c r="FX445" i="9"/>
  <c r="FY445" i="9"/>
  <c r="FX439" i="9"/>
  <c r="FY439" i="9"/>
  <c r="FX447" i="9"/>
  <c r="FY447" i="9"/>
  <c r="FX448" i="9"/>
  <c r="FY448" i="9"/>
  <c r="FX449" i="9"/>
  <c r="FY449" i="9"/>
  <c r="FX450" i="9"/>
  <c r="FY450" i="9"/>
  <c r="FX451" i="9"/>
  <c r="FY451" i="9"/>
  <c r="FX452" i="9"/>
  <c r="FY452" i="9"/>
  <c r="FX453" i="9"/>
  <c r="FY453" i="9"/>
  <c r="FX454" i="9"/>
  <c r="FY454" i="9"/>
  <c r="FX455" i="9"/>
  <c r="FY455" i="9"/>
  <c r="FX456" i="9"/>
  <c r="FY456" i="9"/>
  <c r="FX457" i="9"/>
  <c r="FY457" i="9"/>
  <c r="FX458" i="9"/>
  <c r="FY458" i="9"/>
  <c r="FX460" i="9"/>
  <c r="FY460" i="9"/>
  <c r="FX461" i="9"/>
  <c r="FY461" i="9"/>
  <c r="FX462" i="9"/>
  <c r="FY462" i="9"/>
  <c r="FX463" i="9"/>
  <c r="FY463" i="9"/>
  <c r="FX464" i="9"/>
  <c r="FY464" i="9"/>
  <c r="FX465" i="9"/>
  <c r="FY465" i="9"/>
  <c r="FX466" i="9"/>
  <c r="FY466" i="9"/>
  <c r="FX467" i="9"/>
  <c r="FY467" i="9"/>
  <c r="FX459" i="9"/>
  <c r="FY459" i="9"/>
  <c r="FX256" i="9"/>
  <c r="HJ256" i="9" s="1"/>
  <c r="FY256" i="9"/>
  <c r="FX257" i="9"/>
  <c r="HJ257" i="9" s="1"/>
  <c r="FY257" i="9"/>
  <c r="FX258" i="9"/>
  <c r="HJ258" i="9" s="1"/>
  <c r="FY258" i="9"/>
  <c r="FX259" i="9"/>
  <c r="HJ259" i="9" s="1"/>
  <c r="FY259" i="9"/>
  <c r="FX260" i="9"/>
  <c r="HJ260" i="9" s="1"/>
  <c r="FY260" i="9"/>
  <c r="FX261" i="9"/>
  <c r="HJ261" i="9" s="1"/>
  <c r="FY261" i="9"/>
  <c r="FX262" i="9"/>
  <c r="HJ262" i="9" s="1"/>
  <c r="FY262" i="9"/>
  <c r="FX263" i="9"/>
  <c r="HJ263" i="9" s="1"/>
  <c r="FY263" i="9"/>
  <c r="FX264" i="9"/>
  <c r="HJ264" i="9" s="1"/>
  <c r="FY264" i="9"/>
  <c r="FX265" i="9"/>
  <c r="HJ265" i="9" s="1"/>
  <c r="FY265" i="9"/>
  <c r="FX266" i="9"/>
  <c r="HJ266" i="9" s="1"/>
  <c r="FY266" i="9"/>
  <c r="FX267" i="9"/>
  <c r="HJ267" i="9" s="1"/>
  <c r="FY267" i="9"/>
  <c r="FX268" i="9"/>
  <c r="HJ268" i="9" s="1"/>
  <c r="FY268" i="9"/>
  <c r="FX269" i="9"/>
  <c r="HJ269" i="9" s="1"/>
  <c r="FY269" i="9"/>
  <c r="FX271" i="9"/>
  <c r="HJ271" i="9" s="1"/>
  <c r="FY271" i="9"/>
  <c r="FX273" i="9"/>
  <c r="HJ273" i="9" s="1"/>
  <c r="FY273" i="9"/>
  <c r="FX274" i="9"/>
  <c r="HJ274" i="9" s="1"/>
  <c r="FY274" i="9"/>
  <c r="FX270" i="9"/>
  <c r="HJ270" i="9" s="1"/>
  <c r="FY270" i="9"/>
  <c r="FX272" i="9"/>
  <c r="HJ272" i="9" s="1"/>
  <c r="FY272" i="9"/>
  <c r="FX275" i="9"/>
  <c r="HJ275" i="9" s="1"/>
  <c r="FY275" i="9"/>
  <c r="FX276" i="9"/>
  <c r="HJ276" i="9" s="1"/>
  <c r="FY276" i="9"/>
  <c r="FX277" i="9"/>
  <c r="HJ277" i="9" s="1"/>
  <c r="FY277" i="9"/>
  <c r="FX278" i="9"/>
  <c r="HJ278" i="9" s="1"/>
  <c r="FY278" i="9"/>
  <c r="FX279" i="9"/>
  <c r="HJ279" i="9" s="1"/>
  <c r="FY279" i="9"/>
  <c r="FX280" i="9"/>
  <c r="HJ280" i="9" s="1"/>
  <c r="FY280" i="9"/>
  <c r="FX281" i="9"/>
  <c r="HJ281" i="9" s="1"/>
  <c r="FY281" i="9"/>
  <c r="FX282" i="9"/>
  <c r="HJ282" i="9" s="1"/>
  <c r="FY282" i="9"/>
  <c r="FT9" i="9"/>
  <c r="FU9" i="9"/>
  <c r="FT10" i="9"/>
  <c r="FU10" i="9"/>
  <c r="FT11" i="9"/>
  <c r="FU11" i="9"/>
  <c r="FT12" i="9"/>
  <c r="FU12" i="9"/>
  <c r="FT13" i="9"/>
  <c r="FU13" i="9"/>
  <c r="FT14" i="9"/>
  <c r="FU14" i="9"/>
  <c r="FT15" i="9"/>
  <c r="FU15" i="9"/>
  <c r="FT16" i="9"/>
  <c r="FU16" i="9"/>
  <c r="FT17" i="9"/>
  <c r="FU17" i="9"/>
  <c r="FT18" i="9"/>
  <c r="FU18" i="9"/>
  <c r="FT20" i="9"/>
  <c r="FU20" i="9"/>
  <c r="FT21" i="9"/>
  <c r="FU21" i="9"/>
  <c r="FT22" i="9"/>
  <c r="FU22" i="9"/>
  <c r="FT19" i="9"/>
  <c r="FU19" i="9"/>
  <c r="FT23" i="9"/>
  <c r="FU23" i="9"/>
  <c r="FT24" i="9"/>
  <c r="FU24" i="9"/>
  <c r="FT25" i="9"/>
  <c r="FU25" i="9"/>
  <c r="FT26" i="9"/>
  <c r="FU26" i="9"/>
  <c r="FT28" i="9"/>
  <c r="FU28" i="9"/>
  <c r="FT29" i="9"/>
  <c r="FU29" i="9"/>
  <c r="FT30" i="9"/>
  <c r="FU30" i="9"/>
  <c r="FT31" i="9"/>
  <c r="FU31" i="9"/>
  <c r="FT27" i="9"/>
  <c r="FU27" i="9"/>
  <c r="FT32" i="9"/>
  <c r="FU32" i="9"/>
  <c r="FT33" i="9"/>
  <c r="FU33" i="9"/>
  <c r="FT34" i="9"/>
  <c r="FU34" i="9"/>
  <c r="FT35" i="9"/>
  <c r="FU35" i="9"/>
  <c r="FT36" i="9"/>
  <c r="FU36" i="9"/>
  <c r="FT37" i="9"/>
  <c r="FU37" i="9"/>
  <c r="FT38" i="9"/>
  <c r="FU38" i="9"/>
  <c r="FT39" i="9"/>
  <c r="FU39" i="9"/>
  <c r="FT40" i="9"/>
  <c r="FU40" i="9"/>
  <c r="FT42" i="9"/>
  <c r="FU42" i="9"/>
  <c r="FT43" i="9"/>
  <c r="FU43" i="9"/>
  <c r="FT44" i="9"/>
  <c r="FU44" i="9"/>
  <c r="FT45" i="9"/>
  <c r="FU45" i="9"/>
  <c r="FT46" i="9"/>
  <c r="FU46" i="9"/>
  <c r="FT47" i="9"/>
  <c r="FU47" i="9"/>
  <c r="FT48" i="9"/>
  <c r="FU48" i="9"/>
  <c r="FT49" i="9"/>
  <c r="FU49" i="9"/>
  <c r="FT50" i="9"/>
  <c r="FU50" i="9"/>
  <c r="FT51" i="9"/>
  <c r="FU51" i="9"/>
  <c r="FT52" i="9"/>
  <c r="FU52" i="9"/>
  <c r="FT53" i="9"/>
  <c r="FU53" i="9"/>
  <c r="FT54" i="9"/>
  <c r="FU54" i="9"/>
  <c r="FT55" i="9"/>
  <c r="FU55" i="9"/>
  <c r="FT58" i="9"/>
  <c r="FU58" i="9"/>
  <c r="FT59" i="9"/>
  <c r="FU59" i="9"/>
  <c r="FT60" i="9"/>
  <c r="FU60" i="9"/>
  <c r="FT61" i="9"/>
  <c r="FU61" i="9"/>
  <c r="FT62" i="9"/>
  <c r="FU62" i="9"/>
  <c r="FT63" i="9"/>
  <c r="FU63" i="9"/>
  <c r="FT56" i="9"/>
  <c r="FU56" i="9"/>
  <c r="FT64" i="9"/>
  <c r="FU64" i="9"/>
  <c r="FT57" i="9"/>
  <c r="FU57" i="9"/>
  <c r="FT71" i="9"/>
  <c r="FU71" i="9"/>
  <c r="FT65" i="9"/>
  <c r="FU65" i="9"/>
  <c r="FT66" i="9"/>
  <c r="FU66" i="9"/>
  <c r="FT67" i="9"/>
  <c r="FU67" i="9"/>
  <c r="FT68" i="9"/>
  <c r="FU68" i="9"/>
  <c r="FT69" i="9"/>
  <c r="FU69" i="9"/>
  <c r="FT70" i="9"/>
  <c r="FU70" i="9"/>
  <c r="FT72" i="9"/>
  <c r="FU72" i="9"/>
  <c r="FT73" i="9"/>
  <c r="FU73" i="9"/>
  <c r="FT74" i="9"/>
  <c r="FU74" i="9"/>
  <c r="FT75" i="9"/>
  <c r="FU75" i="9"/>
  <c r="FT76" i="9"/>
  <c r="FU76" i="9"/>
  <c r="FT78" i="9"/>
  <c r="FU78" i="9"/>
  <c r="FT77" i="9"/>
  <c r="FU77" i="9"/>
  <c r="FT79" i="9"/>
  <c r="FU79" i="9"/>
  <c r="FT80" i="9"/>
  <c r="FU80" i="9"/>
  <c r="FT81" i="9"/>
  <c r="FU81" i="9"/>
  <c r="FT82" i="9"/>
  <c r="FU82" i="9"/>
  <c r="FT83" i="9"/>
  <c r="FU83" i="9"/>
  <c r="FT84" i="9"/>
  <c r="FU84" i="9"/>
  <c r="FT85" i="9"/>
  <c r="FU85" i="9"/>
  <c r="FT86" i="9"/>
  <c r="FU86" i="9"/>
  <c r="FT87" i="9"/>
  <c r="FU87" i="9"/>
  <c r="FT88" i="9"/>
  <c r="FU88" i="9"/>
  <c r="FT89" i="9"/>
  <c r="FU89" i="9"/>
  <c r="FT90" i="9"/>
  <c r="FU90" i="9"/>
  <c r="FT91" i="9"/>
  <c r="FU91" i="9"/>
  <c r="FT92" i="9"/>
  <c r="FU92" i="9"/>
  <c r="FT94" i="9"/>
  <c r="FU94" i="9"/>
  <c r="FT95" i="9"/>
  <c r="FU95" i="9"/>
  <c r="FT96" i="9"/>
  <c r="FU96" i="9"/>
  <c r="FT97" i="9"/>
  <c r="FU97" i="9"/>
  <c r="FT93" i="9"/>
  <c r="FU93" i="9"/>
  <c r="FT99" i="9"/>
  <c r="FU99" i="9"/>
  <c r="FT100" i="9"/>
  <c r="FU100" i="9"/>
  <c r="FT101" i="9"/>
  <c r="FU101" i="9"/>
  <c r="FT103" i="9"/>
  <c r="FU103" i="9"/>
  <c r="FT104" i="9"/>
  <c r="FU104" i="9"/>
  <c r="FT106" i="9"/>
  <c r="FU106" i="9"/>
  <c r="FT107" i="9"/>
  <c r="FU107" i="9"/>
  <c r="FT108" i="9"/>
  <c r="FU108" i="9"/>
  <c r="FT110" i="9"/>
  <c r="FU110" i="9"/>
  <c r="FT102" i="9"/>
  <c r="FU102" i="9"/>
  <c r="FT111" i="9"/>
  <c r="FU111" i="9"/>
  <c r="FT105" i="9"/>
  <c r="FU105" i="9"/>
  <c r="FT109" i="9"/>
  <c r="FU109" i="9"/>
  <c r="FT112" i="9"/>
  <c r="FU112" i="9"/>
  <c r="FT113" i="9"/>
  <c r="FU113" i="9"/>
  <c r="FT98" i="9"/>
  <c r="FU98" i="9"/>
  <c r="FT114" i="9"/>
  <c r="FU114" i="9"/>
  <c r="FT115" i="9"/>
  <c r="FU115" i="9"/>
  <c r="FT116" i="9"/>
  <c r="FU116" i="9"/>
  <c r="FT117" i="9"/>
  <c r="FU117" i="9"/>
  <c r="FT118" i="9"/>
  <c r="FU118" i="9"/>
  <c r="FT119" i="9"/>
  <c r="FU119" i="9"/>
  <c r="FT120" i="9"/>
  <c r="FU120" i="9"/>
  <c r="FT121" i="9"/>
  <c r="FU121" i="9"/>
  <c r="FT122" i="9"/>
  <c r="FU122" i="9"/>
  <c r="FT123" i="9"/>
  <c r="FU123" i="9"/>
  <c r="FT124" i="9"/>
  <c r="FU124" i="9"/>
  <c r="FT125" i="9"/>
  <c r="FU125" i="9"/>
  <c r="FT126" i="9"/>
  <c r="FU126" i="9"/>
  <c r="FT128" i="9"/>
  <c r="FU128" i="9"/>
  <c r="FT129" i="9"/>
  <c r="FU129" i="9"/>
  <c r="FT130" i="9"/>
  <c r="FU130" i="9"/>
  <c r="FT131" i="9"/>
  <c r="FU131" i="9"/>
  <c r="FT132" i="9"/>
  <c r="FU132" i="9"/>
  <c r="FT133" i="9"/>
  <c r="FU133" i="9"/>
  <c r="FT134" i="9"/>
  <c r="FU134" i="9"/>
  <c r="FT135" i="9"/>
  <c r="FU135" i="9"/>
  <c r="FT127" i="9"/>
  <c r="FU127" i="9"/>
  <c r="FT136" i="9"/>
  <c r="FU136" i="9"/>
  <c r="FT137" i="9"/>
  <c r="FU137" i="9"/>
  <c r="FT138" i="9"/>
  <c r="FU138" i="9"/>
  <c r="FT139" i="9"/>
  <c r="FU139" i="9"/>
  <c r="FT140" i="9"/>
  <c r="FU140" i="9"/>
  <c r="FT141" i="9"/>
  <c r="FU141" i="9"/>
  <c r="FT142" i="9"/>
  <c r="FU142" i="9"/>
  <c r="FT143" i="9"/>
  <c r="FU143" i="9"/>
  <c r="FT144" i="9"/>
  <c r="FU144" i="9"/>
  <c r="FT145" i="9"/>
  <c r="FU145" i="9"/>
  <c r="FT146" i="9"/>
  <c r="FU146" i="9"/>
  <c r="FT147" i="9"/>
  <c r="FU147" i="9"/>
  <c r="FT148" i="9"/>
  <c r="FU148" i="9"/>
  <c r="FT149" i="9"/>
  <c r="FU149" i="9"/>
  <c r="FT150" i="9"/>
  <c r="FU150" i="9"/>
  <c r="FT151" i="9"/>
  <c r="FU151" i="9"/>
  <c r="FT152" i="9"/>
  <c r="FU152" i="9"/>
  <c r="FT153" i="9"/>
  <c r="FU153" i="9"/>
  <c r="FT154" i="9"/>
  <c r="FU154" i="9"/>
  <c r="FT155" i="9"/>
  <c r="FU155" i="9"/>
  <c r="FT156" i="9"/>
  <c r="FU156" i="9"/>
  <c r="FT157" i="9"/>
  <c r="FU157" i="9"/>
  <c r="FT158" i="9"/>
  <c r="FU158" i="9"/>
  <c r="FT160" i="9"/>
  <c r="FU160" i="9"/>
  <c r="FT161" i="9"/>
  <c r="FU161" i="9"/>
  <c r="FT162" i="9"/>
  <c r="FU162" i="9"/>
  <c r="FT163" i="9"/>
  <c r="FU163" i="9"/>
  <c r="FT164" i="9"/>
  <c r="FU164" i="9"/>
  <c r="FT165" i="9"/>
  <c r="FU165" i="9"/>
  <c r="FT166" i="9"/>
  <c r="FU166" i="9"/>
  <c r="FT167" i="9"/>
  <c r="FU167" i="9"/>
  <c r="FT168" i="9"/>
  <c r="FU168" i="9"/>
  <c r="FT169" i="9"/>
  <c r="FU169" i="9"/>
  <c r="FT170" i="9"/>
  <c r="FU170" i="9"/>
  <c r="FT171" i="9"/>
  <c r="FU171" i="9"/>
  <c r="FT172" i="9"/>
  <c r="FU172" i="9"/>
  <c r="FT173" i="9"/>
  <c r="FU173" i="9"/>
  <c r="FT174" i="9"/>
  <c r="FU174" i="9"/>
  <c r="FT175" i="9"/>
  <c r="FU175" i="9"/>
  <c r="FT176" i="9"/>
  <c r="FU176" i="9"/>
  <c r="FT177" i="9"/>
  <c r="FU177" i="9"/>
  <c r="FT178" i="9"/>
  <c r="FU178" i="9"/>
  <c r="FT179" i="9"/>
  <c r="FU179" i="9"/>
  <c r="FT180" i="9"/>
  <c r="FU180" i="9"/>
  <c r="FT181" i="9"/>
  <c r="FU181" i="9"/>
  <c r="FT182" i="9"/>
  <c r="FU182" i="9"/>
  <c r="FT183" i="9"/>
  <c r="FU183" i="9"/>
  <c r="FT184" i="9"/>
  <c r="FU184" i="9"/>
  <c r="FT186" i="9"/>
  <c r="FU186" i="9"/>
  <c r="FT185" i="9"/>
  <c r="FU185" i="9"/>
  <c r="FT187" i="9"/>
  <c r="FU187" i="9"/>
  <c r="FT188" i="9"/>
  <c r="FU188" i="9"/>
  <c r="FT189" i="9"/>
  <c r="FU189" i="9"/>
  <c r="FT190" i="9"/>
  <c r="FU190" i="9"/>
  <c r="FT191" i="9"/>
  <c r="FU191" i="9"/>
  <c r="FT192" i="9"/>
  <c r="FU192" i="9"/>
  <c r="FT193" i="9"/>
  <c r="FU193" i="9"/>
  <c r="FT194" i="9"/>
  <c r="FU194" i="9"/>
  <c r="FT195" i="9"/>
  <c r="FU195" i="9"/>
  <c r="FT196" i="9"/>
  <c r="FU196" i="9"/>
  <c r="FT197" i="9"/>
  <c r="FU197" i="9"/>
  <c r="FT198" i="9"/>
  <c r="FU198" i="9"/>
  <c r="FT199" i="9"/>
  <c r="FU199" i="9"/>
  <c r="FT200" i="9"/>
  <c r="FU200" i="9"/>
  <c r="FT201" i="9"/>
  <c r="FU201" i="9"/>
  <c r="FT202" i="9"/>
  <c r="FU202" i="9"/>
  <c r="FT203" i="9"/>
  <c r="FU203" i="9"/>
  <c r="FT204" i="9"/>
  <c r="FU204" i="9"/>
  <c r="FT205" i="9"/>
  <c r="FU205" i="9"/>
  <c r="FT206" i="9"/>
  <c r="FU206" i="9"/>
  <c r="FT207" i="9"/>
  <c r="FU207" i="9"/>
  <c r="FT208" i="9"/>
  <c r="FU208" i="9"/>
  <c r="FT209" i="9"/>
  <c r="FU209" i="9"/>
  <c r="FT210" i="9"/>
  <c r="FU210" i="9"/>
  <c r="FT211" i="9"/>
  <c r="FU211" i="9"/>
  <c r="FT212" i="9"/>
  <c r="FU212" i="9"/>
  <c r="FT213" i="9"/>
  <c r="FU213" i="9"/>
  <c r="FT214" i="9"/>
  <c r="FU214" i="9"/>
  <c r="FT215" i="9"/>
  <c r="FU215" i="9"/>
  <c r="FT216" i="9"/>
  <c r="FU216" i="9"/>
  <c r="FT217" i="9"/>
  <c r="FU217" i="9"/>
  <c r="FT218" i="9"/>
  <c r="FU218" i="9"/>
  <c r="FT219" i="9"/>
  <c r="FU219" i="9"/>
  <c r="FT220" i="9"/>
  <c r="FU220" i="9"/>
  <c r="FT221" i="9"/>
  <c r="FU221" i="9"/>
  <c r="FT222" i="9"/>
  <c r="FU222" i="9"/>
  <c r="FT223" i="9"/>
  <c r="FU223" i="9"/>
  <c r="FT224" i="9"/>
  <c r="FU224" i="9"/>
  <c r="FT225" i="9"/>
  <c r="FU225" i="9"/>
  <c r="FT226" i="9"/>
  <c r="FU226" i="9"/>
  <c r="FT227" i="9"/>
  <c r="FU227" i="9"/>
  <c r="FT228" i="9"/>
  <c r="FU228" i="9"/>
  <c r="FT229" i="9"/>
  <c r="FU229" i="9"/>
  <c r="FT230" i="9"/>
  <c r="FU230" i="9"/>
  <c r="FT231" i="9"/>
  <c r="FU231" i="9"/>
  <c r="FT232" i="9"/>
  <c r="FU232" i="9"/>
  <c r="FT233" i="9"/>
  <c r="FU233" i="9"/>
  <c r="FT234" i="9"/>
  <c r="FU234" i="9"/>
  <c r="FT235" i="9"/>
  <c r="FU235" i="9"/>
  <c r="FT236" i="9"/>
  <c r="FU236" i="9"/>
  <c r="FT237" i="9"/>
  <c r="FU237" i="9"/>
  <c r="FT238" i="9"/>
  <c r="FU238" i="9"/>
  <c r="FT239" i="9"/>
  <c r="FU239" i="9"/>
  <c r="FT240" i="9"/>
  <c r="FU240" i="9"/>
  <c r="FT241" i="9"/>
  <c r="FU241" i="9"/>
  <c r="FT242" i="9"/>
  <c r="FU242" i="9"/>
  <c r="FT243" i="9"/>
  <c r="FU243" i="9"/>
  <c r="FT244" i="9"/>
  <c r="FU244" i="9"/>
  <c r="FT245" i="9"/>
  <c r="FU245" i="9"/>
  <c r="FT246" i="9"/>
  <c r="FU246" i="9"/>
  <c r="FT247" i="9"/>
  <c r="FU247" i="9"/>
  <c r="FT248" i="9"/>
  <c r="FU248" i="9"/>
  <c r="FT249" i="9"/>
  <c r="FU249" i="9"/>
  <c r="FT250" i="9"/>
  <c r="FU250" i="9"/>
  <c r="FT251" i="9"/>
  <c r="FU251" i="9"/>
  <c r="FT252" i="9"/>
  <c r="FU252" i="9"/>
  <c r="FT253" i="9"/>
  <c r="FU253" i="9"/>
  <c r="FT254" i="9"/>
  <c r="FU254" i="9"/>
  <c r="FT255" i="9"/>
  <c r="FU255" i="9"/>
  <c r="FT284" i="9"/>
  <c r="FU284" i="9"/>
  <c r="FT285" i="9"/>
  <c r="FU285" i="9"/>
  <c r="FT287" i="9"/>
  <c r="FU287" i="9"/>
  <c r="FT288" i="9"/>
  <c r="FU288" i="9"/>
  <c r="FT289" i="9"/>
  <c r="FU289" i="9"/>
  <c r="FT286" i="9"/>
  <c r="FU286" i="9"/>
  <c r="FT290" i="9"/>
  <c r="FU290" i="9"/>
  <c r="FT291" i="9"/>
  <c r="FU291" i="9"/>
  <c r="FT292" i="9"/>
  <c r="FU292" i="9"/>
  <c r="FT293" i="9"/>
  <c r="FU293" i="9"/>
  <c r="FT295" i="9"/>
  <c r="FU295" i="9"/>
  <c r="FT296" i="9"/>
  <c r="FU296" i="9"/>
  <c r="FT298" i="9"/>
  <c r="FU298" i="9"/>
  <c r="FT301" i="9"/>
  <c r="FU301" i="9"/>
  <c r="FT302" i="9"/>
  <c r="FU302" i="9"/>
  <c r="FT294" i="9"/>
  <c r="FU294" i="9"/>
  <c r="FT303" i="9"/>
  <c r="FU303" i="9"/>
  <c r="FT304" i="9"/>
  <c r="FU304" i="9"/>
  <c r="FT297" i="9"/>
  <c r="FU297" i="9"/>
  <c r="FT305" i="9"/>
  <c r="FU305" i="9"/>
  <c r="FT300" i="9"/>
  <c r="FU300" i="9"/>
  <c r="FT306" i="9"/>
  <c r="FU306" i="9"/>
  <c r="FT307" i="9"/>
  <c r="FU307" i="9"/>
  <c r="FT308" i="9"/>
  <c r="FU308" i="9"/>
  <c r="FT309" i="9"/>
  <c r="FU309" i="9"/>
  <c r="FT310" i="9"/>
  <c r="FU310" i="9"/>
  <c r="FT311" i="9"/>
  <c r="FU311" i="9"/>
  <c r="FT312" i="9"/>
  <c r="FU312" i="9"/>
  <c r="FT313" i="9"/>
  <c r="FU313" i="9"/>
  <c r="FT314" i="9"/>
  <c r="FU314" i="9"/>
  <c r="FT315" i="9"/>
  <c r="FU315" i="9"/>
  <c r="FT316" i="9"/>
  <c r="FU316" i="9"/>
  <c r="FT317" i="9"/>
  <c r="FU317" i="9"/>
  <c r="FT318" i="9"/>
  <c r="FU318" i="9"/>
  <c r="FT319" i="9"/>
  <c r="FU319" i="9"/>
  <c r="FT320" i="9"/>
  <c r="FU320" i="9"/>
  <c r="FT321" i="9"/>
  <c r="FU321" i="9"/>
  <c r="FT322" i="9"/>
  <c r="FU322" i="9"/>
  <c r="FT323" i="9"/>
  <c r="FU323" i="9"/>
  <c r="FT324" i="9"/>
  <c r="FU324" i="9"/>
  <c r="FT325" i="9"/>
  <c r="FU325" i="9"/>
  <c r="FT326" i="9"/>
  <c r="FU326" i="9"/>
  <c r="FT327" i="9"/>
  <c r="FU327" i="9"/>
  <c r="FT328" i="9"/>
  <c r="FU328" i="9"/>
  <c r="FT329" i="9"/>
  <c r="FU329" i="9"/>
  <c r="FT330" i="9"/>
  <c r="FU330" i="9"/>
  <c r="FT331" i="9"/>
  <c r="FU331" i="9"/>
  <c r="FT332" i="9"/>
  <c r="FU332" i="9"/>
  <c r="FT334" i="9"/>
  <c r="FU334" i="9"/>
  <c r="FT335" i="9"/>
  <c r="FU335" i="9"/>
  <c r="FT336" i="9"/>
  <c r="FU336" i="9"/>
  <c r="FT337" i="9"/>
  <c r="FU337" i="9"/>
  <c r="FT333" i="9"/>
  <c r="FU333" i="9"/>
  <c r="FT338" i="9"/>
  <c r="FU338" i="9"/>
  <c r="FT339" i="9"/>
  <c r="FU339" i="9"/>
  <c r="FT340" i="9"/>
  <c r="FU340" i="9"/>
  <c r="FT341" i="9"/>
  <c r="FU341" i="9"/>
  <c r="FT342" i="9"/>
  <c r="FU342" i="9"/>
  <c r="FT343" i="9"/>
  <c r="FU343" i="9"/>
  <c r="FT344" i="9"/>
  <c r="FU344" i="9"/>
  <c r="FT345" i="9"/>
  <c r="FU345" i="9"/>
  <c r="FT346" i="9"/>
  <c r="FU346" i="9"/>
  <c r="FT347" i="9"/>
  <c r="FU347" i="9"/>
  <c r="FT348" i="9"/>
  <c r="FU348" i="9"/>
  <c r="FT349" i="9"/>
  <c r="FU349" i="9"/>
  <c r="FT350" i="9"/>
  <c r="FU350" i="9"/>
  <c r="FT351" i="9"/>
  <c r="FU351" i="9"/>
  <c r="FT352" i="9"/>
  <c r="FU352" i="9"/>
  <c r="FT353" i="9"/>
  <c r="FU353" i="9"/>
  <c r="FT354" i="9"/>
  <c r="FU354" i="9"/>
  <c r="FT356" i="9"/>
  <c r="FU356" i="9"/>
  <c r="FT357" i="9"/>
  <c r="FU357" i="9"/>
  <c r="FT358" i="9"/>
  <c r="FU358" i="9"/>
  <c r="FT359" i="9"/>
  <c r="FU359" i="9"/>
  <c r="FT360" i="9"/>
  <c r="FU360" i="9"/>
  <c r="FT361" i="9"/>
  <c r="FU361" i="9"/>
  <c r="FT362" i="9"/>
  <c r="FU362" i="9"/>
  <c r="FT363" i="9"/>
  <c r="FU363" i="9"/>
  <c r="FT364" i="9"/>
  <c r="FU364" i="9"/>
  <c r="FT365" i="9"/>
  <c r="FU365" i="9"/>
  <c r="FT366" i="9"/>
  <c r="FU366" i="9"/>
  <c r="FT367" i="9"/>
  <c r="FU367" i="9"/>
  <c r="FT368" i="9"/>
  <c r="FU368" i="9"/>
  <c r="FT369" i="9"/>
  <c r="FU369" i="9"/>
  <c r="FT370" i="9"/>
  <c r="FU370" i="9"/>
  <c r="FT373" i="9"/>
  <c r="FU373" i="9"/>
  <c r="FT374" i="9"/>
  <c r="FU374" i="9"/>
  <c r="FT375" i="9"/>
  <c r="FU375" i="9"/>
  <c r="FT376" i="9"/>
  <c r="FU376" i="9"/>
  <c r="FT377" i="9"/>
  <c r="FU377" i="9"/>
  <c r="FT378" i="9"/>
  <c r="FU378" i="9"/>
  <c r="FT379" i="9"/>
  <c r="FU379" i="9"/>
  <c r="FT380" i="9"/>
  <c r="FU380" i="9"/>
  <c r="FT381" i="9"/>
  <c r="FU381" i="9"/>
  <c r="FT382" i="9"/>
  <c r="FU382" i="9"/>
  <c r="FT355" i="9"/>
  <c r="FU355" i="9"/>
  <c r="FT383" i="9"/>
  <c r="FU383" i="9"/>
  <c r="FT384" i="9"/>
  <c r="FU384" i="9"/>
  <c r="FT385" i="9"/>
  <c r="FU385" i="9"/>
  <c r="FT387" i="9"/>
  <c r="FU387" i="9"/>
  <c r="FT388" i="9"/>
  <c r="FU388" i="9"/>
  <c r="FT389" i="9"/>
  <c r="FU389" i="9"/>
  <c r="FT390" i="9"/>
  <c r="FU390" i="9"/>
  <c r="FT391" i="9"/>
  <c r="FU391" i="9"/>
  <c r="FT392" i="9"/>
  <c r="FU392" i="9"/>
  <c r="FT371" i="9"/>
  <c r="FU371" i="9"/>
  <c r="FT372" i="9"/>
  <c r="FU372" i="9"/>
  <c r="FT393" i="9"/>
  <c r="FU393" i="9"/>
  <c r="FT394" i="9"/>
  <c r="FU394" i="9"/>
  <c r="FT395" i="9"/>
  <c r="FU395" i="9"/>
  <c r="FT396" i="9"/>
  <c r="FU396" i="9"/>
  <c r="FT397" i="9"/>
  <c r="FU397" i="9"/>
  <c r="FT398" i="9"/>
  <c r="FU398" i="9"/>
  <c r="FT399" i="9"/>
  <c r="FU399" i="9"/>
  <c r="FT400" i="9"/>
  <c r="FU400" i="9"/>
  <c r="FT401" i="9"/>
  <c r="FU401" i="9"/>
  <c r="FT402" i="9"/>
  <c r="FU402" i="9"/>
  <c r="FT386" i="9"/>
  <c r="FU386" i="9"/>
  <c r="FT403" i="9"/>
  <c r="FU403" i="9"/>
  <c r="FT404" i="9"/>
  <c r="FU404" i="9"/>
  <c r="FT405" i="9"/>
  <c r="FU405" i="9"/>
  <c r="FT406" i="9"/>
  <c r="FU406" i="9"/>
  <c r="FT407" i="9"/>
  <c r="FU407" i="9"/>
  <c r="FT408" i="9"/>
  <c r="FU408" i="9"/>
  <c r="FT409" i="9"/>
  <c r="FU409" i="9"/>
  <c r="FT410" i="9"/>
  <c r="FU410" i="9"/>
  <c r="FT411" i="9"/>
  <c r="FU411" i="9"/>
  <c r="FT412" i="9"/>
  <c r="FU412" i="9"/>
  <c r="FT413" i="9"/>
  <c r="FU413" i="9"/>
  <c r="FT414" i="9"/>
  <c r="FU414" i="9"/>
  <c r="FT415" i="9"/>
  <c r="FU415" i="9"/>
  <c r="FT416" i="9"/>
  <c r="FU416" i="9"/>
  <c r="FT417" i="9"/>
  <c r="FU417" i="9"/>
  <c r="FT418" i="9"/>
  <c r="FU418" i="9"/>
  <c r="FT419" i="9"/>
  <c r="FU419" i="9"/>
  <c r="FT420" i="9"/>
  <c r="FU420" i="9"/>
  <c r="FT421" i="9"/>
  <c r="FU421" i="9"/>
  <c r="FT422" i="9"/>
  <c r="FU422" i="9"/>
  <c r="FT423" i="9"/>
  <c r="FU423" i="9"/>
  <c r="FT424" i="9"/>
  <c r="FU424" i="9"/>
  <c r="FT425" i="9"/>
  <c r="FU425" i="9"/>
  <c r="FT426" i="9"/>
  <c r="FU426" i="9"/>
  <c r="FT427" i="9"/>
  <c r="FU427" i="9"/>
  <c r="FT428" i="9"/>
  <c r="FU428" i="9"/>
  <c r="FT429" i="9"/>
  <c r="FU429" i="9"/>
  <c r="FT430" i="9"/>
  <c r="FU430" i="9"/>
  <c r="FT431" i="9"/>
  <c r="FU431" i="9"/>
  <c r="FT432" i="9"/>
  <c r="FU432" i="9"/>
  <c r="FT433" i="9"/>
  <c r="FU433" i="9"/>
  <c r="FT435" i="9"/>
  <c r="FU435" i="9"/>
  <c r="FT436" i="9"/>
  <c r="FU436" i="9"/>
  <c r="FT437" i="9"/>
  <c r="FU437" i="9"/>
  <c r="FT438" i="9"/>
  <c r="FU438" i="9"/>
  <c r="FT446" i="9"/>
  <c r="FT440" i="9"/>
  <c r="FU440" i="9"/>
  <c r="FT441" i="9"/>
  <c r="FU441" i="9"/>
  <c r="FT434" i="9"/>
  <c r="FU434" i="9"/>
  <c r="FT442" i="9"/>
  <c r="FU442" i="9"/>
  <c r="FT443" i="9"/>
  <c r="FU443" i="9"/>
  <c r="FT444" i="9"/>
  <c r="FU444" i="9"/>
  <c r="FT445" i="9"/>
  <c r="FU445" i="9"/>
  <c r="FT439" i="9"/>
  <c r="FU439" i="9"/>
  <c r="FT447" i="9"/>
  <c r="FU447" i="9"/>
  <c r="FT448" i="9"/>
  <c r="FU448" i="9"/>
  <c r="FT449" i="9"/>
  <c r="FU449" i="9"/>
  <c r="FT450" i="9"/>
  <c r="FU450" i="9"/>
  <c r="FT451" i="9"/>
  <c r="FU451" i="9"/>
  <c r="FT452" i="9"/>
  <c r="FU452" i="9"/>
  <c r="FT453" i="9"/>
  <c r="FU453" i="9"/>
  <c r="FT454" i="9"/>
  <c r="FU454" i="9"/>
  <c r="FT455" i="9"/>
  <c r="FU455" i="9"/>
  <c r="FT456" i="9"/>
  <c r="FU456" i="9"/>
  <c r="FT457" i="9"/>
  <c r="FU457" i="9"/>
  <c r="FT458" i="9"/>
  <c r="FU458" i="9"/>
  <c r="FT460" i="9"/>
  <c r="FU460" i="9"/>
  <c r="FT461" i="9"/>
  <c r="FU461" i="9"/>
  <c r="FT462" i="9"/>
  <c r="FU462" i="9"/>
  <c r="FT463" i="9"/>
  <c r="FU463" i="9"/>
  <c r="FT464" i="9"/>
  <c r="FU464" i="9"/>
  <c r="FT465" i="9"/>
  <c r="FU465" i="9"/>
  <c r="FT466" i="9"/>
  <c r="FU466" i="9"/>
  <c r="FT467" i="9"/>
  <c r="FU467" i="9"/>
  <c r="FT459" i="9"/>
  <c r="FU459" i="9"/>
  <c r="EV9" i="9"/>
  <c r="EW9" i="9"/>
  <c r="EV10" i="9"/>
  <c r="EW10" i="9"/>
  <c r="EV11" i="9"/>
  <c r="EW11" i="9"/>
  <c r="EV12" i="9"/>
  <c r="EW12" i="9"/>
  <c r="EV13" i="9"/>
  <c r="EW13" i="9"/>
  <c r="EV14" i="9"/>
  <c r="EW14" i="9"/>
  <c r="EV15" i="9"/>
  <c r="EW15" i="9"/>
  <c r="EV16" i="9"/>
  <c r="EW16" i="9"/>
  <c r="EV17" i="9"/>
  <c r="EW17" i="9"/>
  <c r="EV18" i="9"/>
  <c r="EW18" i="9"/>
  <c r="EV20" i="9"/>
  <c r="EW20" i="9"/>
  <c r="EV21" i="9"/>
  <c r="EW21" i="9"/>
  <c r="EV22" i="9"/>
  <c r="EW22" i="9"/>
  <c r="EV19" i="9"/>
  <c r="EW19" i="9"/>
  <c r="EV23" i="9"/>
  <c r="EW23" i="9"/>
  <c r="EV24" i="9"/>
  <c r="EW24" i="9"/>
  <c r="EV25" i="9"/>
  <c r="EW25" i="9"/>
  <c r="EV26" i="9"/>
  <c r="EW26" i="9"/>
  <c r="EV28" i="9"/>
  <c r="EW28" i="9"/>
  <c r="EV29" i="9"/>
  <c r="EW29" i="9"/>
  <c r="EV30" i="9"/>
  <c r="EW30" i="9"/>
  <c r="EV31" i="9"/>
  <c r="EW31" i="9"/>
  <c r="EV27" i="9"/>
  <c r="EW27" i="9"/>
  <c r="EV32" i="9"/>
  <c r="EW32" i="9"/>
  <c r="EV33" i="9"/>
  <c r="EW33" i="9"/>
  <c r="EV34" i="9"/>
  <c r="EW34" i="9"/>
  <c r="EV35" i="9"/>
  <c r="EW35" i="9"/>
  <c r="EV36" i="9"/>
  <c r="EW36" i="9"/>
  <c r="EV37" i="9"/>
  <c r="EW37" i="9"/>
  <c r="EV38" i="9"/>
  <c r="EW38" i="9"/>
  <c r="EV39" i="9"/>
  <c r="EW39" i="9"/>
  <c r="EV40" i="9"/>
  <c r="EW40" i="9"/>
  <c r="EV42" i="9"/>
  <c r="EW42" i="9"/>
  <c r="EV43" i="9"/>
  <c r="EW43" i="9"/>
  <c r="EV44" i="9"/>
  <c r="EW44" i="9"/>
  <c r="EV45" i="9"/>
  <c r="EW45" i="9"/>
  <c r="EV46" i="9"/>
  <c r="EW46" i="9"/>
  <c r="EV47" i="9"/>
  <c r="EW47" i="9"/>
  <c r="EV48" i="9"/>
  <c r="EW48" i="9"/>
  <c r="EV49" i="9"/>
  <c r="EW49" i="9"/>
  <c r="EV50" i="9"/>
  <c r="EW50" i="9"/>
  <c r="EV51" i="9"/>
  <c r="EW51" i="9"/>
  <c r="EV52" i="9"/>
  <c r="EW52" i="9"/>
  <c r="EV53" i="9"/>
  <c r="EW53" i="9"/>
  <c r="EV54" i="9"/>
  <c r="EW54" i="9"/>
  <c r="EV55" i="9"/>
  <c r="EW55" i="9"/>
  <c r="EV58" i="9"/>
  <c r="EW58" i="9"/>
  <c r="EV59" i="9"/>
  <c r="EW59" i="9"/>
  <c r="EV60" i="9"/>
  <c r="EW60" i="9"/>
  <c r="EV61" i="9"/>
  <c r="EW61" i="9"/>
  <c r="EV62" i="9"/>
  <c r="EW62" i="9"/>
  <c r="EV63" i="9"/>
  <c r="EW63" i="9"/>
  <c r="EV56" i="9"/>
  <c r="EW56" i="9"/>
  <c r="EV64" i="9"/>
  <c r="EW64" i="9"/>
  <c r="EV57" i="9"/>
  <c r="EW57" i="9"/>
  <c r="EV71" i="9"/>
  <c r="EW71" i="9"/>
  <c r="EV65" i="9"/>
  <c r="EW65" i="9"/>
  <c r="EV66" i="9"/>
  <c r="EW66" i="9"/>
  <c r="EV67" i="9"/>
  <c r="EW67" i="9"/>
  <c r="EV68" i="9"/>
  <c r="EW68" i="9"/>
  <c r="EV69" i="9"/>
  <c r="EW69" i="9"/>
  <c r="EV70" i="9"/>
  <c r="EW70" i="9"/>
  <c r="EV72" i="9"/>
  <c r="EW72" i="9"/>
  <c r="EV73" i="9"/>
  <c r="EW73" i="9"/>
  <c r="EV74" i="9"/>
  <c r="EW74" i="9"/>
  <c r="EV75" i="9"/>
  <c r="EW75" i="9"/>
  <c r="EV76" i="9"/>
  <c r="EW76" i="9"/>
  <c r="EV78" i="9"/>
  <c r="EW78" i="9"/>
  <c r="EV77" i="9"/>
  <c r="EW77" i="9"/>
  <c r="EV79" i="9"/>
  <c r="EW79" i="9"/>
  <c r="EV80" i="9"/>
  <c r="EW80" i="9"/>
  <c r="EV81" i="9"/>
  <c r="EW81" i="9"/>
  <c r="EV82" i="9"/>
  <c r="EW82" i="9"/>
  <c r="EV83" i="9"/>
  <c r="EW83" i="9"/>
  <c r="EV84" i="9"/>
  <c r="EW84" i="9"/>
  <c r="EV85" i="9"/>
  <c r="EW85" i="9"/>
  <c r="EV86" i="9"/>
  <c r="EW86" i="9"/>
  <c r="EV87" i="9"/>
  <c r="EW87" i="9"/>
  <c r="EV88" i="9"/>
  <c r="EW88" i="9"/>
  <c r="EV89" i="9"/>
  <c r="EW89" i="9"/>
  <c r="EV90" i="9"/>
  <c r="EW90" i="9"/>
  <c r="EV91" i="9"/>
  <c r="EW91" i="9"/>
  <c r="EV92" i="9"/>
  <c r="EW92" i="9"/>
  <c r="EV94" i="9"/>
  <c r="EW94" i="9"/>
  <c r="EV95" i="9"/>
  <c r="EW95" i="9"/>
  <c r="EV96" i="9"/>
  <c r="EW96" i="9"/>
  <c r="EV97" i="9"/>
  <c r="EW97" i="9"/>
  <c r="EV93" i="9"/>
  <c r="EW93" i="9"/>
  <c r="EV99" i="9"/>
  <c r="EW99" i="9"/>
  <c r="EV100" i="9"/>
  <c r="EW100" i="9"/>
  <c r="EV101" i="9"/>
  <c r="EW101" i="9"/>
  <c r="EV103" i="9"/>
  <c r="EW103" i="9"/>
  <c r="EV104" i="9"/>
  <c r="EW104" i="9"/>
  <c r="EV106" i="9"/>
  <c r="EW106" i="9"/>
  <c r="EV107" i="9"/>
  <c r="EW107" i="9"/>
  <c r="EV108" i="9"/>
  <c r="EW108" i="9"/>
  <c r="EV110" i="9"/>
  <c r="EW110" i="9"/>
  <c r="EV102" i="9"/>
  <c r="EW102" i="9"/>
  <c r="EV111" i="9"/>
  <c r="EW111" i="9"/>
  <c r="EV105" i="9"/>
  <c r="EW105" i="9"/>
  <c r="EV109" i="9"/>
  <c r="EW109" i="9"/>
  <c r="EV112" i="9"/>
  <c r="EW112" i="9"/>
  <c r="EV113" i="9"/>
  <c r="EW113" i="9"/>
  <c r="EV98" i="9"/>
  <c r="EW98" i="9"/>
  <c r="EV114" i="9"/>
  <c r="EW114" i="9"/>
  <c r="EV115" i="9"/>
  <c r="EW115" i="9"/>
  <c r="EV116" i="9"/>
  <c r="EW116" i="9"/>
  <c r="EV117" i="9"/>
  <c r="EW117" i="9"/>
  <c r="EV118" i="9"/>
  <c r="EW118" i="9"/>
  <c r="EV119" i="9"/>
  <c r="EW119" i="9"/>
  <c r="EV120" i="9"/>
  <c r="EW120" i="9"/>
  <c r="EV121" i="9"/>
  <c r="EW121" i="9"/>
  <c r="EV122" i="9"/>
  <c r="EW122" i="9"/>
  <c r="EV123" i="9"/>
  <c r="EW123" i="9"/>
  <c r="EV124" i="9"/>
  <c r="EW124" i="9"/>
  <c r="EV125" i="9"/>
  <c r="EW125" i="9"/>
  <c r="EV126" i="9"/>
  <c r="EW126" i="9"/>
  <c r="EV128" i="9"/>
  <c r="EW128" i="9"/>
  <c r="EV129" i="9"/>
  <c r="EW129" i="9"/>
  <c r="EV130" i="9"/>
  <c r="EW130" i="9"/>
  <c r="EV131" i="9"/>
  <c r="EW131" i="9"/>
  <c r="EV132" i="9"/>
  <c r="EW132" i="9"/>
  <c r="EV133" i="9"/>
  <c r="EW133" i="9"/>
  <c r="EV134" i="9"/>
  <c r="EW134" i="9"/>
  <c r="EV135" i="9"/>
  <c r="EW135" i="9"/>
  <c r="EV127" i="9"/>
  <c r="EW127" i="9"/>
  <c r="EV136" i="9"/>
  <c r="EW136" i="9"/>
  <c r="EV137" i="9"/>
  <c r="EW137" i="9"/>
  <c r="EV138" i="9"/>
  <c r="EW138" i="9"/>
  <c r="EV139" i="9"/>
  <c r="EW139" i="9"/>
  <c r="EV140" i="9"/>
  <c r="EW140" i="9"/>
  <c r="EV141" i="9"/>
  <c r="EW141" i="9"/>
  <c r="EV142" i="9"/>
  <c r="EW142" i="9"/>
  <c r="EV143" i="9"/>
  <c r="EW143" i="9"/>
  <c r="EV144" i="9"/>
  <c r="EW144" i="9"/>
  <c r="EV145" i="9"/>
  <c r="EW145" i="9"/>
  <c r="EV146" i="9"/>
  <c r="EW146" i="9"/>
  <c r="EV147" i="9"/>
  <c r="EW147" i="9"/>
  <c r="EV148" i="9"/>
  <c r="EW148" i="9"/>
  <c r="EV149" i="9"/>
  <c r="EW149" i="9"/>
  <c r="EV150" i="9"/>
  <c r="EW150" i="9"/>
  <c r="EV151" i="9"/>
  <c r="EW151" i="9"/>
  <c r="EV152" i="9"/>
  <c r="EW152" i="9"/>
  <c r="EV153" i="9"/>
  <c r="EW153" i="9"/>
  <c r="EV154" i="9"/>
  <c r="EW154" i="9"/>
  <c r="EV155" i="9"/>
  <c r="EW155" i="9"/>
  <c r="EV156" i="9"/>
  <c r="EW156" i="9"/>
  <c r="EV157" i="9"/>
  <c r="EW157" i="9"/>
  <c r="EV158" i="9"/>
  <c r="EW158" i="9"/>
  <c r="EV160" i="9"/>
  <c r="EW160" i="9"/>
  <c r="EV161" i="9"/>
  <c r="EW161" i="9"/>
  <c r="EV162" i="9"/>
  <c r="EW162" i="9"/>
  <c r="EV163" i="9"/>
  <c r="EW163" i="9"/>
  <c r="EV164" i="9"/>
  <c r="EW164" i="9"/>
  <c r="EV165" i="9"/>
  <c r="EW165" i="9"/>
  <c r="EV166" i="9"/>
  <c r="EW166" i="9"/>
  <c r="EV167" i="9"/>
  <c r="EW167" i="9"/>
  <c r="EV168" i="9"/>
  <c r="EW168" i="9"/>
  <c r="EV169" i="9"/>
  <c r="EW169" i="9"/>
  <c r="EV170" i="9"/>
  <c r="EW170" i="9"/>
  <c r="EV171" i="9"/>
  <c r="EW171" i="9"/>
  <c r="EV172" i="9"/>
  <c r="EW172" i="9"/>
  <c r="EV173" i="9"/>
  <c r="EW173" i="9"/>
  <c r="EV174" i="9"/>
  <c r="EW174" i="9"/>
  <c r="EV175" i="9"/>
  <c r="EW175" i="9"/>
  <c r="EV176" i="9"/>
  <c r="EW176" i="9"/>
  <c r="EV177" i="9"/>
  <c r="EW177" i="9"/>
  <c r="EV178" i="9"/>
  <c r="EW178" i="9"/>
  <c r="EV179" i="9"/>
  <c r="EW179" i="9"/>
  <c r="EV180" i="9"/>
  <c r="EW180" i="9"/>
  <c r="EV181" i="9"/>
  <c r="EW181" i="9"/>
  <c r="EV182" i="9"/>
  <c r="EW182" i="9"/>
  <c r="EV183" i="9"/>
  <c r="EW183" i="9"/>
  <c r="EV184" i="9"/>
  <c r="EW184" i="9"/>
  <c r="EV186" i="9"/>
  <c r="EW186" i="9"/>
  <c r="EV185" i="9"/>
  <c r="EW185" i="9"/>
  <c r="EV187" i="9"/>
  <c r="EW187" i="9"/>
  <c r="EV188" i="9"/>
  <c r="EW188" i="9"/>
  <c r="EV189" i="9"/>
  <c r="EW189" i="9"/>
  <c r="EV190" i="9"/>
  <c r="EW190" i="9"/>
  <c r="EV191" i="9"/>
  <c r="EW191" i="9"/>
  <c r="EV192" i="9"/>
  <c r="EW192" i="9"/>
  <c r="EV193" i="9"/>
  <c r="EW193" i="9"/>
  <c r="EV194" i="9"/>
  <c r="EW194" i="9"/>
  <c r="EV195" i="9"/>
  <c r="EW195" i="9"/>
  <c r="EV196" i="9"/>
  <c r="EW196" i="9"/>
  <c r="EV197" i="9"/>
  <c r="EW197" i="9"/>
  <c r="EV198" i="9"/>
  <c r="EW198" i="9"/>
  <c r="EV199" i="9"/>
  <c r="EW199" i="9"/>
  <c r="EV200" i="9"/>
  <c r="EW200" i="9"/>
  <c r="EV201" i="9"/>
  <c r="EW201" i="9"/>
  <c r="EV202" i="9"/>
  <c r="EW202" i="9"/>
  <c r="EV203" i="9"/>
  <c r="EW203" i="9"/>
  <c r="EV204" i="9"/>
  <c r="EW204" i="9"/>
  <c r="EV205" i="9"/>
  <c r="EW205" i="9"/>
  <c r="EV206" i="9"/>
  <c r="EW206" i="9"/>
  <c r="EV207" i="9"/>
  <c r="EW207" i="9"/>
  <c r="EV208" i="9"/>
  <c r="EW208" i="9"/>
  <c r="EV209" i="9"/>
  <c r="EW209" i="9"/>
  <c r="EV210" i="9"/>
  <c r="EW210" i="9"/>
  <c r="EV211" i="9"/>
  <c r="EW211" i="9"/>
  <c r="EV212" i="9"/>
  <c r="EW212" i="9"/>
  <c r="EV213" i="9"/>
  <c r="EW213" i="9"/>
  <c r="EV214" i="9"/>
  <c r="EW214" i="9"/>
  <c r="EV215" i="9"/>
  <c r="EW215" i="9"/>
  <c r="EV216" i="9"/>
  <c r="EW216" i="9"/>
  <c r="EV217" i="9"/>
  <c r="EW217" i="9"/>
  <c r="EV218" i="9"/>
  <c r="EW218" i="9"/>
  <c r="EV219" i="9"/>
  <c r="EW219" i="9"/>
  <c r="EV220" i="9"/>
  <c r="EW220" i="9"/>
  <c r="EV221" i="9"/>
  <c r="EW221" i="9"/>
  <c r="EV222" i="9"/>
  <c r="EW222" i="9"/>
  <c r="EV223" i="9"/>
  <c r="EW223" i="9"/>
  <c r="EV224" i="9"/>
  <c r="EW224" i="9"/>
  <c r="EV225" i="9"/>
  <c r="EW225" i="9"/>
  <c r="EV226" i="9"/>
  <c r="EW226" i="9"/>
  <c r="EV227" i="9"/>
  <c r="EW227" i="9"/>
  <c r="EV228" i="9"/>
  <c r="EW228" i="9"/>
  <c r="EV229" i="9"/>
  <c r="EW229" i="9"/>
  <c r="EV230" i="9"/>
  <c r="EW230" i="9"/>
  <c r="EV231" i="9"/>
  <c r="EW231" i="9"/>
  <c r="EV232" i="9"/>
  <c r="EW232" i="9"/>
  <c r="EV233" i="9"/>
  <c r="EW233" i="9"/>
  <c r="EV234" i="9"/>
  <c r="EW234" i="9"/>
  <c r="EV235" i="9"/>
  <c r="EW235" i="9"/>
  <c r="EV236" i="9"/>
  <c r="EW236" i="9"/>
  <c r="EV237" i="9"/>
  <c r="EW237" i="9"/>
  <c r="EV238" i="9"/>
  <c r="EW238" i="9"/>
  <c r="EV239" i="9"/>
  <c r="EW239" i="9"/>
  <c r="EV240" i="9"/>
  <c r="EW240" i="9"/>
  <c r="EV241" i="9"/>
  <c r="EW241" i="9"/>
  <c r="EV242" i="9"/>
  <c r="EW242" i="9"/>
  <c r="EV243" i="9"/>
  <c r="EW243" i="9"/>
  <c r="EV244" i="9"/>
  <c r="EW244" i="9"/>
  <c r="EV245" i="9"/>
  <c r="EW245" i="9"/>
  <c r="EV246" i="9"/>
  <c r="EW246" i="9"/>
  <c r="EV247" i="9"/>
  <c r="EW247" i="9"/>
  <c r="EV248" i="9"/>
  <c r="EW248" i="9"/>
  <c r="EV249" i="9"/>
  <c r="EW249" i="9"/>
  <c r="EV250" i="9"/>
  <c r="EW250" i="9"/>
  <c r="EV251" i="9"/>
  <c r="EW251" i="9"/>
  <c r="EV252" i="9"/>
  <c r="EW252" i="9"/>
  <c r="EV253" i="9"/>
  <c r="EW253" i="9"/>
  <c r="EV254" i="9"/>
  <c r="EW254" i="9"/>
  <c r="EV255" i="9"/>
  <c r="EW255" i="9"/>
  <c r="EV284" i="9"/>
  <c r="EW284" i="9"/>
  <c r="EV285" i="9"/>
  <c r="EW285" i="9"/>
  <c r="EV287" i="9"/>
  <c r="EW287" i="9"/>
  <c r="EV288" i="9"/>
  <c r="EW288" i="9"/>
  <c r="EV289" i="9"/>
  <c r="EW289" i="9"/>
  <c r="EV286" i="9"/>
  <c r="EW286" i="9"/>
  <c r="EV290" i="9"/>
  <c r="EW290" i="9"/>
  <c r="EV291" i="9"/>
  <c r="EW291" i="9"/>
  <c r="EV292" i="9"/>
  <c r="EW292" i="9"/>
  <c r="EV293" i="9"/>
  <c r="EW293" i="9"/>
  <c r="EV295" i="9"/>
  <c r="EW295" i="9"/>
  <c r="EV296" i="9"/>
  <c r="EW296" i="9"/>
  <c r="EV298" i="9"/>
  <c r="EW298" i="9"/>
  <c r="EV301" i="9"/>
  <c r="EW301" i="9"/>
  <c r="EV302" i="9"/>
  <c r="EW302" i="9"/>
  <c r="EV294" i="9"/>
  <c r="EW294" i="9"/>
  <c r="EV303" i="9"/>
  <c r="EW303" i="9"/>
  <c r="EV304" i="9"/>
  <c r="EW304" i="9"/>
  <c r="EV297" i="9"/>
  <c r="EW297" i="9"/>
  <c r="EV305" i="9"/>
  <c r="EW305" i="9"/>
  <c r="EV300" i="9"/>
  <c r="EW300" i="9"/>
  <c r="EV306" i="9"/>
  <c r="EW306" i="9"/>
  <c r="EV307" i="9"/>
  <c r="EW307" i="9"/>
  <c r="EV308" i="9"/>
  <c r="EW308" i="9"/>
  <c r="EV309" i="9"/>
  <c r="EW309" i="9"/>
  <c r="EV310" i="9"/>
  <c r="EW310" i="9"/>
  <c r="EV311" i="9"/>
  <c r="EW311" i="9"/>
  <c r="EV312" i="9"/>
  <c r="EW312" i="9"/>
  <c r="EV313" i="9"/>
  <c r="EW313" i="9"/>
  <c r="EV314" i="9"/>
  <c r="EW314" i="9"/>
  <c r="EV315" i="9"/>
  <c r="EW315" i="9"/>
  <c r="EV316" i="9"/>
  <c r="EW316" i="9"/>
  <c r="EV317" i="9"/>
  <c r="EW317" i="9"/>
  <c r="EV318" i="9"/>
  <c r="EW318" i="9"/>
  <c r="EV319" i="9"/>
  <c r="EW319" i="9"/>
  <c r="EV320" i="9"/>
  <c r="EW320" i="9"/>
  <c r="EV321" i="9"/>
  <c r="EW321" i="9"/>
  <c r="EV322" i="9"/>
  <c r="EW322" i="9"/>
  <c r="EV323" i="9"/>
  <c r="EW323" i="9"/>
  <c r="EV324" i="9"/>
  <c r="EW324" i="9"/>
  <c r="EV325" i="9"/>
  <c r="EW325" i="9"/>
  <c r="EV326" i="9"/>
  <c r="EW326" i="9"/>
  <c r="EV327" i="9"/>
  <c r="EW327" i="9"/>
  <c r="EV328" i="9"/>
  <c r="EW328" i="9"/>
  <c r="EV329" i="9"/>
  <c r="EW329" i="9"/>
  <c r="EV330" i="9"/>
  <c r="EW330" i="9"/>
  <c r="EV331" i="9"/>
  <c r="EW331" i="9"/>
  <c r="EV332" i="9"/>
  <c r="EW332" i="9"/>
  <c r="EV334" i="9"/>
  <c r="EW334" i="9"/>
  <c r="EV335" i="9"/>
  <c r="EW335" i="9"/>
  <c r="EV336" i="9"/>
  <c r="EW336" i="9"/>
  <c r="EV337" i="9"/>
  <c r="EW337" i="9"/>
  <c r="EV333" i="9"/>
  <c r="EW333" i="9"/>
  <c r="EV338" i="9"/>
  <c r="EW338" i="9"/>
  <c r="EV339" i="9"/>
  <c r="EW339" i="9"/>
  <c r="EV340" i="9"/>
  <c r="EW340" i="9"/>
  <c r="EV341" i="9"/>
  <c r="EW341" i="9"/>
  <c r="EV342" i="9"/>
  <c r="EW342" i="9"/>
  <c r="EV343" i="9"/>
  <c r="EW343" i="9"/>
  <c r="EV344" i="9"/>
  <c r="EW344" i="9"/>
  <c r="EV345" i="9"/>
  <c r="EW345" i="9"/>
  <c r="EV346" i="9"/>
  <c r="EW346" i="9"/>
  <c r="EV347" i="9"/>
  <c r="EW347" i="9"/>
  <c r="EV348" i="9"/>
  <c r="EW348" i="9"/>
  <c r="EV349" i="9"/>
  <c r="EW349" i="9"/>
  <c r="EV350" i="9"/>
  <c r="EW350" i="9"/>
  <c r="EV351" i="9"/>
  <c r="EW351" i="9"/>
  <c r="EV352" i="9"/>
  <c r="EW352" i="9"/>
  <c r="EV353" i="9"/>
  <c r="EW353" i="9"/>
  <c r="EV354" i="9"/>
  <c r="EW354" i="9"/>
  <c r="EV356" i="9"/>
  <c r="EW356" i="9"/>
  <c r="EV357" i="9"/>
  <c r="EW357" i="9"/>
  <c r="EV358" i="9"/>
  <c r="EW358" i="9"/>
  <c r="EV359" i="9"/>
  <c r="EW359" i="9"/>
  <c r="EV360" i="9"/>
  <c r="EW360" i="9"/>
  <c r="EV361" i="9"/>
  <c r="EW361" i="9"/>
  <c r="EV362" i="9"/>
  <c r="EW362" i="9"/>
  <c r="EV363" i="9"/>
  <c r="EW363" i="9"/>
  <c r="EV364" i="9"/>
  <c r="EW364" i="9"/>
  <c r="EV365" i="9"/>
  <c r="EW365" i="9"/>
  <c r="EV366" i="9"/>
  <c r="EW366" i="9"/>
  <c r="EV367" i="9"/>
  <c r="EW367" i="9"/>
  <c r="EV368" i="9"/>
  <c r="EW368" i="9"/>
  <c r="EV369" i="9"/>
  <c r="EW369" i="9"/>
  <c r="EV370" i="9"/>
  <c r="EW370" i="9"/>
  <c r="EV373" i="9"/>
  <c r="EW373" i="9"/>
  <c r="EV374" i="9"/>
  <c r="EW374" i="9"/>
  <c r="EV375" i="9"/>
  <c r="EW375" i="9"/>
  <c r="EV376" i="9"/>
  <c r="EW376" i="9"/>
  <c r="EV377" i="9"/>
  <c r="EW377" i="9"/>
  <c r="EV378" i="9"/>
  <c r="EW378" i="9"/>
  <c r="EV379" i="9"/>
  <c r="EW379" i="9"/>
  <c r="EV380" i="9"/>
  <c r="EW380" i="9"/>
  <c r="EV381" i="9"/>
  <c r="EW381" i="9"/>
  <c r="EV382" i="9"/>
  <c r="EW382" i="9"/>
  <c r="EV355" i="9"/>
  <c r="EW355" i="9"/>
  <c r="EV383" i="9"/>
  <c r="EW383" i="9"/>
  <c r="EV384" i="9"/>
  <c r="EW384" i="9"/>
  <c r="EV385" i="9"/>
  <c r="EW385" i="9"/>
  <c r="EV387" i="9"/>
  <c r="EW387" i="9"/>
  <c r="EV388" i="9"/>
  <c r="EW388" i="9"/>
  <c r="EV389" i="9"/>
  <c r="EW389" i="9"/>
  <c r="EV390" i="9"/>
  <c r="EW390" i="9"/>
  <c r="EV391" i="9"/>
  <c r="EW391" i="9"/>
  <c r="EV392" i="9"/>
  <c r="EW392" i="9"/>
  <c r="EV371" i="9"/>
  <c r="EW371" i="9"/>
  <c r="EV372" i="9"/>
  <c r="EW372" i="9"/>
  <c r="EV393" i="9"/>
  <c r="EW393" i="9"/>
  <c r="EV394" i="9"/>
  <c r="EW394" i="9"/>
  <c r="EV395" i="9"/>
  <c r="EW395" i="9"/>
  <c r="EV396" i="9"/>
  <c r="EW396" i="9"/>
  <c r="EV397" i="9"/>
  <c r="EW397" i="9"/>
  <c r="EV398" i="9"/>
  <c r="EW398" i="9"/>
  <c r="EV399" i="9"/>
  <c r="EW399" i="9"/>
  <c r="EV400" i="9"/>
  <c r="EW400" i="9"/>
  <c r="EV401" i="9"/>
  <c r="EW401" i="9"/>
  <c r="EV402" i="9"/>
  <c r="EW402" i="9"/>
  <c r="EV386" i="9"/>
  <c r="EW386" i="9"/>
  <c r="EV403" i="9"/>
  <c r="EW403" i="9"/>
  <c r="EV404" i="9"/>
  <c r="EW404" i="9"/>
  <c r="EV405" i="9"/>
  <c r="EW405" i="9"/>
  <c r="EV406" i="9"/>
  <c r="EW406" i="9"/>
  <c r="EV407" i="9"/>
  <c r="EW407" i="9"/>
  <c r="EV408" i="9"/>
  <c r="EW408" i="9"/>
  <c r="EV409" i="9"/>
  <c r="EW409" i="9"/>
  <c r="EV410" i="9"/>
  <c r="EW410" i="9"/>
  <c r="EV411" i="9"/>
  <c r="EW411" i="9"/>
  <c r="EV412" i="9"/>
  <c r="EW412" i="9"/>
  <c r="EV413" i="9"/>
  <c r="EW413" i="9"/>
  <c r="EV414" i="9"/>
  <c r="EW414" i="9"/>
  <c r="EV415" i="9"/>
  <c r="EW415" i="9"/>
  <c r="EV416" i="9"/>
  <c r="EW416" i="9"/>
  <c r="EV417" i="9"/>
  <c r="EW417" i="9"/>
  <c r="EV418" i="9"/>
  <c r="EW418" i="9"/>
  <c r="EV419" i="9"/>
  <c r="EW419" i="9"/>
  <c r="EV420" i="9"/>
  <c r="EW420" i="9"/>
  <c r="EV421" i="9"/>
  <c r="EW421" i="9"/>
  <c r="EV422" i="9"/>
  <c r="EW422" i="9"/>
  <c r="EV423" i="9"/>
  <c r="EW423" i="9"/>
  <c r="EV424" i="9"/>
  <c r="EW424" i="9"/>
  <c r="EV425" i="9"/>
  <c r="EW425" i="9"/>
  <c r="EV426" i="9"/>
  <c r="EW426" i="9"/>
  <c r="EV427" i="9"/>
  <c r="EW427" i="9"/>
  <c r="EV428" i="9"/>
  <c r="EW428" i="9"/>
  <c r="EV429" i="9"/>
  <c r="EW429" i="9"/>
  <c r="EV430" i="9"/>
  <c r="EW430" i="9"/>
  <c r="EV431" i="9"/>
  <c r="EW431" i="9"/>
  <c r="EV432" i="9"/>
  <c r="EW432" i="9"/>
  <c r="EV433" i="9"/>
  <c r="EW433" i="9"/>
  <c r="EV435" i="9"/>
  <c r="EW435" i="9"/>
  <c r="EV436" i="9"/>
  <c r="EW436" i="9"/>
  <c r="EV437" i="9"/>
  <c r="EW437" i="9"/>
  <c r="EV438" i="9"/>
  <c r="EW438" i="9"/>
  <c r="EV446" i="9"/>
  <c r="EW446" i="9"/>
  <c r="EV440" i="9"/>
  <c r="EW440" i="9"/>
  <c r="EV441" i="9"/>
  <c r="EW441" i="9"/>
  <c r="EV434" i="9"/>
  <c r="EW434" i="9"/>
  <c r="EV442" i="9"/>
  <c r="EW442" i="9"/>
  <c r="EV443" i="9"/>
  <c r="EW443" i="9"/>
  <c r="EV444" i="9"/>
  <c r="EW444" i="9"/>
  <c r="EV445" i="9"/>
  <c r="EW445" i="9"/>
  <c r="EV439" i="9"/>
  <c r="EW439" i="9"/>
  <c r="EV447" i="9"/>
  <c r="EW447" i="9"/>
  <c r="EV448" i="9"/>
  <c r="EW448" i="9"/>
  <c r="EV449" i="9"/>
  <c r="EW449" i="9"/>
  <c r="EV450" i="9"/>
  <c r="EW450" i="9"/>
  <c r="EV451" i="9"/>
  <c r="EW451" i="9"/>
  <c r="EV452" i="9"/>
  <c r="EW452" i="9"/>
  <c r="EV453" i="9"/>
  <c r="EW453" i="9"/>
  <c r="EV454" i="9"/>
  <c r="EW454" i="9"/>
  <c r="EV455" i="9"/>
  <c r="EW455" i="9"/>
  <c r="EV456" i="9"/>
  <c r="EW456" i="9"/>
  <c r="EV457" i="9"/>
  <c r="EW457" i="9"/>
  <c r="EV458" i="9"/>
  <c r="EW458" i="9"/>
  <c r="EV460" i="9"/>
  <c r="EW460" i="9"/>
  <c r="EV461" i="9"/>
  <c r="EW461" i="9"/>
  <c r="EV462" i="9"/>
  <c r="EW462" i="9"/>
  <c r="EV463" i="9"/>
  <c r="EW463" i="9"/>
  <c r="EV464" i="9"/>
  <c r="EW464" i="9"/>
  <c r="EV465" i="9"/>
  <c r="EW465" i="9"/>
  <c r="EV466" i="9"/>
  <c r="EW466" i="9"/>
  <c r="EV467" i="9"/>
  <c r="EW467" i="9"/>
  <c r="EV459" i="9"/>
  <c r="EW459" i="9"/>
  <c r="ER9" i="9"/>
  <c r="ES9" i="9"/>
  <c r="ER10" i="9"/>
  <c r="ES10" i="9"/>
  <c r="ER11" i="9"/>
  <c r="ES11" i="9"/>
  <c r="ER12" i="9"/>
  <c r="ES12" i="9"/>
  <c r="ER13" i="9"/>
  <c r="ES13" i="9"/>
  <c r="ER14" i="9"/>
  <c r="ES14" i="9"/>
  <c r="ER15" i="9"/>
  <c r="ES15" i="9"/>
  <c r="ER16" i="9"/>
  <c r="ES16" i="9"/>
  <c r="ER17" i="9"/>
  <c r="ES17" i="9"/>
  <c r="ER18" i="9"/>
  <c r="ES18" i="9"/>
  <c r="ER20" i="9"/>
  <c r="ES20" i="9"/>
  <c r="ER21" i="9"/>
  <c r="ES21" i="9"/>
  <c r="ER22" i="9"/>
  <c r="ES22" i="9"/>
  <c r="ER19" i="9"/>
  <c r="ES19" i="9"/>
  <c r="ER23" i="9"/>
  <c r="ES23" i="9"/>
  <c r="ER24" i="9"/>
  <c r="ES24" i="9"/>
  <c r="ER25" i="9"/>
  <c r="ES25" i="9"/>
  <c r="ER26" i="9"/>
  <c r="ES26" i="9"/>
  <c r="ER28" i="9"/>
  <c r="ES28" i="9"/>
  <c r="ER29" i="9"/>
  <c r="ES29" i="9"/>
  <c r="ER30" i="9"/>
  <c r="ES30" i="9"/>
  <c r="ER31" i="9"/>
  <c r="ES31" i="9"/>
  <c r="ER27" i="9"/>
  <c r="ES27" i="9"/>
  <c r="ER32" i="9"/>
  <c r="ES32" i="9"/>
  <c r="ER33" i="9"/>
  <c r="ES33" i="9"/>
  <c r="ER34" i="9"/>
  <c r="ES34" i="9"/>
  <c r="ER35" i="9"/>
  <c r="ES35" i="9"/>
  <c r="ER36" i="9"/>
  <c r="ES36" i="9"/>
  <c r="ER37" i="9"/>
  <c r="ES37" i="9"/>
  <c r="ER38" i="9"/>
  <c r="ES38" i="9"/>
  <c r="ER39" i="9"/>
  <c r="ES39" i="9"/>
  <c r="ER40" i="9"/>
  <c r="ES40" i="9"/>
  <c r="ER42" i="9"/>
  <c r="ES42" i="9"/>
  <c r="ER43" i="9"/>
  <c r="ES43" i="9"/>
  <c r="ER44" i="9"/>
  <c r="ES44" i="9"/>
  <c r="ER45" i="9"/>
  <c r="ES45" i="9"/>
  <c r="ER46" i="9"/>
  <c r="ES46" i="9"/>
  <c r="ER47" i="9"/>
  <c r="ES47" i="9"/>
  <c r="ER48" i="9"/>
  <c r="ES48" i="9"/>
  <c r="ER49" i="9"/>
  <c r="ES49" i="9"/>
  <c r="ER50" i="9"/>
  <c r="ES50" i="9"/>
  <c r="ER51" i="9"/>
  <c r="ES51" i="9"/>
  <c r="ER52" i="9"/>
  <c r="ES52" i="9"/>
  <c r="ER53" i="9"/>
  <c r="ES53" i="9"/>
  <c r="ER54" i="9"/>
  <c r="ES54" i="9"/>
  <c r="ER55" i="9"/>
  <c r="ES55" i="9"/>
  <c r="ER58" i="9"/>
  <c r="ES58" i="9"/>
  <c r="ER59" i="9"/>
  <c r="ES59" i="9"/>
  <c r="ER60" i="9"/>
  <c r="ES60" i="9"/>
  <c r="ER61" i="9"/>
  <c r="ES61" i="9"/>
  <c r="ER62" i="9"/>
  <c r="ES62" i="9"/>
  <c r="ER63" i="9"/>
  <c r="ES63" i="9"/>
  <c r="ER56" i="9"/>
  <c r="ES56" i="9"/>
  <c r="ER64" i="9"/>
  <c r="ES64" i="9"/>
  <c r="ER57" i="9"/>
  <c r="ES57" i="9"/>
  <c r="ER71" i="9"/>
  <c r="ES71" i="9"/>
  <c r="ER65" i="9"/>
  <c r="ES65" i="9"/>
  <c r="ER66" i="9"/>
  <c r="ES66" i="9"/>
  <c r="ER67" i="9"/>
  <c r="ES67" i="9"/>
  <c r="ER68" i="9"/>
  <c r="ES68" i="9"/>
  <c r="ER69" i="9"/>
  <c r="ES69" i="9"/>
  <c r="ER70" i="9"/>
  <c r="ES70" i="9"/>
  <c r="ER72" i="9"/>
  <c r="ES72" i="9"/>
  <c r="ER73" i="9"/>
  <c r="ES73" i="9"/>
  <c r="ER74" i="9"/>
  <c r="ES74" i="9"/>
  <c r="ER75" i="9"/>
  <c r="ES75" i="9"/>
  <c r="ER76" i="9"/>
  <c r="ES76" i="9"/>
  <c r="ER78" i="9"/>
  <c r="ES78" i="9"/>
  <c r="ER77" i="9"/>
  <c r="ES77" i="9"/>
  <c r="ER79" i="9"/>
  <c r="ES79" i="9"/>
  <c r="ER80" i="9"/>
  <c r="ES80" i="9"/>
  <c r="ER81" i="9"/>
  <c r="ES81" i="9"/>
  <c r="ER82" i="9"/>
  <c r="ES82" i="9"/>
  <c r="ER83" i="9"/>
  <c r="ES83" i="9"/>
  <c r="ER84" i="9"/>
  <c r="ES84" i="9"/>
  <c r="ER85" i="9"/>
  <c r="ES85" i="9"/>
  <c r="ER86" i="9"/>
  <c r="ES86" i="9"/>
  <c r="ER87" i="9"/>
  <c r="ES87" i="9"/>
  <c r="ER88" i="9"/>
  <c r="ES88" i="9"/>
  <c r="ER89" i="9"/>
  <c r="ES89" i="9"/>
  <c r="ER90" i="9"/>
  <c r="ES90" i="9"/>
  <c r="ER91" i="9"/>
  <c r="ES91" i="9"/>
  <c r="ER92" i="9"/>
  <c r="ES92" i="9"/>
  <c r="ER94" i="9"/>
  <c r="ES94" i="9"/>
  <c r="ER95" i="9"/>
  <c r="ES95" i="9"/>
  <c r="ER96" i="9"/>
  <c r="ES96" i="9"/>
  <c r="ER97" i="9"/>
  <c r="ES97" i="9"/>
  <c r="ER93" i="9"/>
  <c r="ES93" i="9"/>
  <c r="ER99" i="9"/>
  <c r="ES99" i="9"/>
  <c r="ER100" i="9"/>
  <c r="ES100" i="9"/>
  <c r="ER101" i="9"/>
  <c r="ES101" i="9"/>
  <c r="ER103" i="9"/>
  <c r="ES103" i="9"/>
  <c r="ER104" i="9"/>
  <c r="ES104" i="9"/>
  <c r="ER106" i="9"/>
  <c r="ES106" i="9"/>
  <c r="ER107" i="9"/>
  <c r="ES107" i="9"/>
  <c r="ER108" i="9"/>
  <c r="ES108" i="9"/>
  <c r="ER110" i="9"/>
  <c r="ES110" i="9"/>
  <c r="ER102" i="9"/>
  <c r="ES102" i="9"/>
  <c r="ER111" i="9"/>
  <c r="ES111" i="9"/>
  <c r="ER105" i="9"/>
  <c r="ES105" i="9"/>
  <c r="ER109" i="9"/>
  <c r="ES109" i="9"/>
  <c r="ER112" i="9"/>
  <c r="ES112" i="9"/>
  <c r="ER113" i="9"/>
  <c r="ES113" i="9"/>
  <c r="ER98" i="9"/>
  <c r="ES98" i="9"/>
  <c r="ER114" i="9"/>
  <c r="ES114" i="9"/>
  <c r="ER115" i="9"/>
  <c r="ES115" i="9"/>
  <c r="ER116" i="9"/>
  <c r="ES116" i="9"/>
  <c r="ER117" i="9"/>
  <c r="ES117" i="9"/>
  <c r="ER118" i="9"/>
  <c r="ES118" i="9"/>
  <c r="ER119" i="9"/>
  <c r="ES119" i="9"/>
  <c r="ER120" i="9"/>
  <c r="ES120" i="9"/>
  <c r="ER121" i="9"/>
  <c r="ES121" i="9"/>
  <c r="ER122" i="9"/>
  <c r="ES122" i="9"/>
  <c r="ER123" i="9"/>
  <c r="ES123" i="9"/>
  <c r="ER124" i="9"/>
  <c r="ES124" i="9"/>
  <c r="ER125" i="9"/>
  <c r="ES125" i="9"/>
  <c r="ER126" i="9"/>
  <c r="ES126" i="9"/>
  <c r="ER128" i="9"/>
  <c r="ES128" i="9"/>
  <c r="ER129" i="9"/>
  <c r="ES129" i="9"/>
  <c r="ER130" i="9"/>
  <c r="ES130" i="9"/>
  <c r="ER131" i="9"/>
  <c r="ES131" i="9"/>
  <c r="ER132" i="9"/>
  <c r="ES132" i="9"/>
  <c r="ER133" i="9"/>
  <c r="ES133" i="9"/>
  <c r="ER134" i="9"/>
  <c r="ES134" i="9"/>
  <c r="ER135" i="9"/>
  <c r="ES135" i="9"/>
  <c r="ER127" i="9"/>
  <c r="ES127" i="9"/>
  <c r="ER136" i="9"/>
  <c r="ES136" i="9"/>
  <c r="ER137" i="9"/>
  <c r="ES137" i="9"/>
  <c r="ER138" i="9"/>
  <c r="ES138" i="9"/>
  <c r="ER139" i="9"/>
  <c r="ES139" i="9"/>
  <c r="ER140" i="9"/>
  <c r="ES140" i="9"/>
  <c r="ER141" i="9"/>
  <c r="ES141" i="9"/>
  <c r="ER142" i="9"/>
  <c r="ES142" i="9"/>
  <c r="ER143" i="9"/>
  <c r="ES143" i="9"/>
  <c r="ER144" i="9"/>
  <c r="ES144" i="9"/>
  <c r="ER145" i="9"/>
  <c r="ES145" i="9"/>
  <c r="ER146" i="9"/>
  <c r="ES146" i="9"/>
  <c r="ER147" i="9"/>
  <c r="ES147" i="9"/>
  <c r="ER148" i="9"/>
  <c r="ES148" i="9"/>
  <c r="ER149" i="9"/>
  <c r="ES149" i="9"/>
  <c r="ER150" i="9"/>
  <c r="ES150" i="9"/>
  <c r="ER151" i="9"/>
  <c r="ES151" i="9"/>
  <c r="ER152" i="9"/>
  <c r="ES152" i="9"/>
  <c r="ER153" i="9"/>
  <c r="ES153" i="9"/>
  <c r="ER154" i="9"/>
  <c r="ES154" i="9"/>
  <c r="ER155" i="9"/>
  <c r="ES155" i="9"/>
  <c r="ER156" i="9"/>
  <c r="ES156" i="9"/>
  <c r="ER157" i="9"/>
  <c r="ES157" i="9"/>
  <c r="ER158" i="9"/>
  <c r="ES158" i="9"/>
  <c r="ER160" i="9"/>
  <c r="ES160" i="9"/>
  <c r="ER161" i="9"/>
  <c r="ES161" i="9"/>
  <c r="ER162" i="9"/>
  <c r="ES162" i="9"/>
  <c r="ER163" i="9"/>
  <c r="ES163" i="9"/>
  <c r="ER164" i="9"/>
  <c r="ES164" i="9"/>
  <c r="ER165" i="9"/>
  <c r="ES165" i="9"/>
  <c r="ER166" i="9"/>
  <c r="ES166" i="9"/>
  <c r="ER167" i="9"/>
  <c r="ES167" i="9"/>
  <c r="ER168" i="9"/>
  <c r="ES168" i="9"/>
  <c r="ER169" i="9"/>
  <c r="ES169" i="9"/>
  <c r="ER170" i="9"/>
  <c r="ES170" i="9"/>
  <c r="ER171" i="9"/>
  <c r="ES171" i="9"/>
  <c r="ER172" i="9"/>
  <c r="ES172" i="9"/>
  <c r="ER173" i="9"/>
  <c r="ES173" i="9"/>
  <c r="ER174" i="9"/>
  <c r="ES174" i="9"/>
  <c r="ER175" i="9"/>
  <c r="ES175" i="9"/>
  <c r="ER176" i="9"/>
  <c r="ES176" i="9"/>
  <c r="ER177" i="9"/>
  <c r="ES177" i="9"/>
  <c r="ER178" i="9"/>
  <c r="ES178" i="9"/>
  <c r="ER179" i="9"/>
  <c r="ES179" i="9"/>
  <c r="ER180" i="9"/>
  <c r="ES180" i="9"/>
  <c r="ER181" i="9"/>
  <c r="ES181" i="9"/>
  <c r="ER182" i="9"/>
  <c r="ES182" i="9"/>
  <c r="ER183" i="9"/>
  <c r="ES183" i="9"/>
  <c r="ER184" i="9"/>
  <c r="ES184" i="9"/>
  <c r="ER186" i="9"/>
  <c r="ES186" i="9"/>
  <c r="ER185" i="9"/>
  <c r="ES185" i="9"/>
  <c r="ER187" i="9"/>
  <c r="ES187" i="9"/>
  <c r="ER188" i="9"/>
  <c r="ES188" i="9"/>
  <c r="ER189" i="9"/>
  <c r="ES189" i="9"/>
  <c r="ER190" i="9"/>
  <c r="ES190" i="9"/>
  <c r="ER191" i="9"/>
  <c r="ES191" i="9"/>
  <c r="ER192" i="9"/>
  <c r="ES192" i="9"/>
  <c r="ER193" i="9"/>
  <c r="ES193" i="9"/>
  <c r="ER194" i="9"/>
  <c r="ES194" i="9"/>
  <c r="ER195" i="9"/>
  <c r="ES195" i="9"/>
  <c r="ER196" i="9"/>
  <c r="ES196" i="9"/>
  <c r="ER197" i="9"/>
  <c r="ES197" i="9"/>
  <c r="ER198" i="9"/>
  <c r="ES198" i="9"/>
  <c r="ER199" i="9"/>
  <c r="ES199" i="9"/>
  <c r="ER200" i="9"/>
  <c r="ES200" i="9"/>
  <c r="ER201" i="9"/>
  <c r="ES201" i="9"/>
  <c r="ER202" i="9"/>
  <c r="ES202" i="9"/>
  <c r="ER203" i="9"/>
  <c r="ES203" i="9"/>
  <c r="ER204" i="9"/>
  <c r="ES204" i="9"/>
  <c r="ER205" i="9"/>
  <c r="ES205" i="9"/>
  <c r="ER206" i="9"/>
  <c r="ES206" i="9"/>
  <c r="ER207" i="9"/>
  <c r="ES207" i="9"/>
  <c r="ER208" i="9"/>
  <c r="ES208" i="9"/>
  <c r="ER209" i="9"/>
  <c r="ES209" i="9"/>
  <c r="ER210" i="9"/>
  <c r="ES210" i="9"/>
  <c r="ER211" i="9"/>
  <c r="ES211" i="9"/>
  <c r="ER212" i="9"/>
  <c r="ES212" i="9"/>
  <c r="ER213" i="9"/>
  <c r="ES213" i="9"/>
  <c r="ER214" i="9"/>
  <c r="ES214" i="9"/>
  <c r="ER215" i="9"/>
  <c r="ES215" i="9"/>
  <c r="ER216" i="9"/>
  <c r="ES216" i="9"/>
  <c r="ER217" i="9"/>
  <c r="ES217" i="9"/>
  <c r="ER218" i="9"/>
  <c r="ES218" i="9"/>
  <c r="ER219" i="9"/>
  <c r="ES219" i="9"/>
  <c r="ER220" i="9"/>
  <c r="ES220" i="9"/>
  <c r="ER221" i="9"/>
  <c r="ES221" i="9"/>
  <c r="ER222" i="9"/>
  <c r="ES222" i="9"/>
  <c r="ER223" i="9"/>
  <c r="ES223" i="9"/>
  <c r="ER224" i="9"/>
  <c r="ES224" i="9"/>
  <c r="ER225" i="9"/>
  <c r="ES225" i="9"/>
  <c r="ER226" i="9"/>
  <c r="ES226" i="9"/>
  <c r="ER227" i="9"/>
  <c r="ES227" i="9"/>
  <c r="ER228" i="9"/>
  <c r="ES228" i="9"/>
  <c r="ER229" i="9"/>
  <c r="ES229" i="9"/>
  <c r="ER230" i="9"/>
  <c r="ES230" i="9"/>
  <c r="ER231" i="9"/>
  <c r="ES231" i="9"/>
  <c r="ER232" i="9"/>
  <c r="ES232" i="9"/>
  <c r="ER233" i="9"/>
  <c r="ES233" i="9"/>
  <c r="ER234" i="9"/>
  <c r="ES234" i="9"/>
  <c r="ER235" i="9"/>
  <c r="ES235" i="9"/>
  <c r="ER236" i="9"/>
  <c r="ES236" i="9"/>
  <c r="ER237" i="9"/>
  <c r="ES237" i="9"/>
  <c r="ER238" i="9"/>
  <c r="ES238" i="9"/>
  <c r="ER239" i="9"/>
  <c r="ES239" i="9"/>
  <c r="ER240" i="9"/>
  <c r="ES240" i="9"/>
  <c r="ER241" i="9"/>
  <c r="ES241" i="9"/>
  <c r="ER242" i="9"/>
  <c r="ES242" i="9"/>
  <c r="ER243" i="9"/>
  <c r="ES243" i="9"/>
  <c r="ER244" i="9"/>
  <c r="ES244" i="9"/>
  <c r="ER245" i="9"/>
  <c r="ES245" i="9"/>
  <c r="ER246" i="9"/>
  <c r="ES246" i="9"/>
  <c r="ER247" i="9"/>
  <c r="ES247" i="9"/>
  <c r="ER248" i="9"/>
  <c r="ES248" i="9"/>
  <c r="ER249" i="9"/>
  <c r="ES249" i="9"/>
  <c r="ER250" i="9"/>
  <c r="ES250" i="9"/>
  <c r="ER251" i="9"/>
  <c r="ES251" i="9"/>
  <c r="ER252" i="9"/>
  <c r="ES252" i="9"/>
  <c r="ER253" i="9"/>
  <c r="ES253" i="9"/>
  <c r="ER254" i="9"/>
  <c r="ES254" i="9"/>
  <c r="ER255" i="9"/>
  <c r="ES255" i="9"/>
  <c r="ER284" i="9"/>
  <c r="ES284" i="9"/>
  <c r="ER285" i="9"/>
  <c r="ES285" i="9"/>
  <c r="ER287" i="9"/>
  <c r="ES287" i="9"/>
  <c r="ER288" i="9"/>
  <c r="ES288" i="9"/>
  <c r="ER289" i="9"/>
  <c r="ES289" i="9"/>
  <c r="ER286" i="9"/>
  <c r="ES286" i="9"/>
  <c r="ER290" i="9"/>
  <c r="ES290" i="9"/>
  <c r="ER291" i="9"/>
  <c r="ES291" i="9"/>
  <c r="ER292" i="9"/>
  <c r="ES292" i="9"/>
  <c r="ER293" i="9"/>
  <c r="ES293" i="9"/>
  <c r="ER295" i="9"/>
  <c r="ES295" i="9"/>
  <c r="ER296" i="9"/>
  <c r="ES296" i="9"/>
  <c r="ER298" i="9"/>
  <c r="ES298" i="9"/>
  <c r="ER301" i="9"/>
  <c r="ES301" i="9"/>
  <c r="ER302" i="9"/>
  <c r="ES302" i="9"/>
  <c r="ER294" i="9"/>
  <c r="ES294" i="9"/>
  <c r="ER303" i="9"/>
  <c r="ES303" i="9"/>
  <c r="ER304" i="9"/>
  <c r="ES304" i="9"/>
  <c r="ER297" i="9"/>
  <c r="ES297" i="9"/>
  <c r="ER305" i="9"/>
  <c r="ES305" i="9"/>
  <c r="ER300" i="9"/>
  <c r="ES300" i="9"/>
  <c r="ER306" i="9"/>
  <c r="ES306" i="9"/>
  <c r="ER307" i="9"/>
  <c r="ES307" i="9"/>
  <c r="ER308" i="9"/>
  <c r="ES308" i="9"/>
  <c r="ER309" i="9"/>
  <c r="ES309" i="9"/>
  <c r="ER310" i="9"/>
  <c r="ES310" i="9"/>
  <c r="ER311" i="9"/>
  <c r="ES311" i="9"/>
  <c r="ER312" i="9"/>
  <c r="ES312" i="9"/>
  <c r="ER313" i="9"/>
  <c r="ES313" i="9"/>
  <c r="ER314" i="9"/>
  <c r="ES314" i="9"/>
  <c r="ER315" i="9"/>
  <c r="ES315" i="9"/>
  <c r="ER316" i="9"/>
  <c r="ES316" i="9"/>
  <c r="ER317" i="9"/>
  <c r="ES317" i="9"/>
  <c r="ER318" i="9"/>
  <c r="ES318" i="9"/>
  <c r="ER319" i="9"/>
  <c r="ES319" i="9"/>
  <c r="ER320" i="9"/>
  <c r="ES320" i="9"/>
  <c r="ER321" i="9"/>
  <c r="ES321" i="9"/>
  <c r="ER322" i="9"/>
  <c r="ES322" i="9"/>
  <c r="ER323" i="9"/>
  <c r="ES323" i="9"/>
  <c r="ER324" i="9"/>
  <c r="ES324" i="9"/>
  <c r="ER325" i="9"/>
  <c r="ES325" i="9"/>
  <c r="ER326" i="9"/>
  <c r="ES326" i="9"/>
  <c r="ER327" i="9"/>
  <c r="ES327" i="9"/>
  <c r="ER328" i="9"/>
  <c r="ES328" i="9"/>
  <c r="ER329" i="9"/>
  <c r="ES329" i="9"/>
  <c r="ER330" i="9"/>
  <c r="ES330" i="9"/>
  <c r="ER331" i="9"/>
  <c r="ES331" i="9"/>
  <c r="ER332" i="9"/>
  <c r="ES332" i="9"/>
  <c r="ER334" i="9"/>
  <c r="ES334" i="9"/>
  <c r="ER335" i="9"/>
  <c r="ES335" i="9"/>
  <c r="ER336" i="9"/>
  <c r="ES336" i="9"/>
  <c r="ER337" i="9"/>
  <c r="ES337" i="9"/>
  <c r="ER333" i="9"/>
  <c r="ES333" i="9"/>
  <c r="ER338" i="9"/>
  <c r="ES338" i="9"/>
  <c r="ER339" i="9"/>
  <c r="ES339" i="9"/>
  <c r="ER340" i="9"/>
  <c r="ES340" i="9"/>
  <c r="ER341" i="9"/>
  <c r="ES341" i="9"/>
  <c r="ER342" i="9"/>
  <c r="ES342" i="9"/>
  <c r="ER343" i="9"/>
  <c r="ES343" i="9"/>
  <c r="ER344" i="9"/>
  <c r="ES344" i="9"/>
  <c r="ER345" i="9"/>
  <c r="ES345" i="9"/>
  <c r="ER346" i="9"/>
  <c r="ES346" i="9"/>
  <c r="ER347" i="9"/>
  <c r="ES347" i="9"/>
  <c r="ER348" i="9"/>
  <c r="ES348" i="9"/>
  <c r="ER349" i="9"/>
  <c r="ES349" i="9"/>
  <c r="ER350" i="9"/>
  <c r="ES350" i="9"/>
  <c r="ER351" i="9"/>
  <c r="ES351" i="9"/>
  <c r="ER352" i="9"/>
  <c r="ES352" i="9"/>
  <c r="ER353" i="9"/>
  <c r="ES353" i="9"/>
  <c r="ER354" i="9"/>
  <c r="ES354" i="9"/>
  <c r="ER356" i="9"/>
  <c r="ES356" i="9"/>
  <c r="ER357" i="9"/>
  <c r="ES357" i="9"/>
  <c r="ER358" i="9"/>
  <c r="ES358" i="9"/>
  <c r="ER359" i="9"/>
  <c r="ES359" i="9"/>
  <c r="ER360" i="9"/>
  <c r="ES360" i="9"/>
  <c r="ER361" i="9"/>
  <c r="ES361" i="9"/>
  <c r="ER362" i="9"/>
  <c r="ES362" i="9"/>
  <c r="ER363" i="9"/>
  <c r="ES363" i="9"/>
  <c r="ER364" i="9"/>
  <c r="ES364" i="9"/>
  <c r="ER365" i="9"/>
  <c r="ES365" i="9"/>
  <c r="ER366" i="9"/>
  <c r="ES366" i="9"/>
  <c r="ER367" i="9"/>
  <c r="ES367" i="9"/>
  <c r="ER368" i="9"/>
  <c r="ES368" i="9"/>
  <c r="ER369" i="9"/>
  <c r="ES369" i="9"/>
  <c r="ER370" i="9"/>
  <c r="ES370" i="9"/>
  <c r="ER373" i="9"/>
  <c r="ES373" i="9"/>
  <c r="ER374" i="9"/>
  <c r="ES374" i="9"/>
  <c r="ER375" i="9"/>
  <c r="ES375" i="9"/>
  <c r="ER376" i="9"/>
  <c r="ES376" i="9"/>
  <c r="ER377" i="9"/>
  <c r="ES377" i="9"/>
  <c r="ER378" i="9"/>
  <c r="ES378" i="9"/>
  <c r="ER379" i="9"/>
  <c r="ES379" i="9"/>
  <c r="ER380" i="9"/>
  <c r="ES380" i="9"/>
  <c r="ER381" i="9"/>
  <c r="ES381" i="9"/>
  <c r="ER382" i="9"/>
  <c r="ES382" i="9"/>
  <c r="ER355" i="9"/>
  <c r="ES355" i="9"/>
  <c r="ER383" i="9"/>
  <c r="ES383" i="9"/>
  <c r="ER384" i="9"/>
  <c r="ES384" i="9"/>
  <c r="ER385" i="9"/>
  <c r="ES385" i="9"/>
  <c r="ER387" i="9"/>
  <c r="ES387" i="9"/>
  <c r="ER388" i="9"/>
  <c r="ES388" i="9"/>
  <c r="ER389" i="9"/>
  <c r="ES389" i="9"/>
  <c r="ER390" i="9"/>
  <c r="ES390" i="9"/>
  <c r="ER391" i="9"/>
  <c r="ES391" i="9"/>
  <c r="ER392" i="9"/>
  <c r="ES392" i="9"/>
  <c r="ER371" i="9"/>
  <c r="ES371" i="9"/>
  <c r="ER372" i="9"/>
  <c r="ES372" i="9"/>
  <c r="ER393" i="9"/>
  <c r="ES393" i="9"/>
  <c r="ER394" i="9"/>
  <c r="ES394" i="9"/>
  <c r="ER395" i="9"/>
  <c r="ES395" i="9"/>
  <c r="ER396" i="9"/>
  <c r="ES396" i="9"/>
  <c r="ER397" i="9"/>
  <c r="ES397" i="9"/>
  <c r="ER398" i="9"/>
  <c r="ES398" i="9"/>
  <c r="ER399" i="9"/>
  <c r="ES399" i="9"/>
  <c r="ER400" i="9"/>
  <c r="ES400" i="9"/>
  <c r="ER401" i="9"/>
  <c r="ES401" i="9"/>
  <c r="ER402" i="9"/>
  <c r="ES402" i="9"/>
  <c r="ER386" i="9"/>
  <c r="ES386" i="9"/>
  <c r="ER403" i="9"/>
  <c r="ES403" i="9"/>
  <c r="ER404" i="9"/>
  <c r="ES404" i="9"/>
  <c r="ER405" i="9"/>
  <c r="ES405" i="9"/>
  <c r="ER406" i="9"/>
  <c r="ES406" i="9"/>
  <c r="ER407" i="9"/>
  <c r="ES407" i="9"/>
  <c r="ER408" i="9"/>
  <c r="ES408" i="9"/>
  <c r="ER409" i="9"/>
  <c r="ES409" i="9"/>
  <c r="ER410" i="9"/>
  <c r="ES410" i="9"/>
  <c r="ER411" i="9"/>
  <c r="ES411" i="9"/>
  <c r="ER412" i="9"/>
  <c r="ES412" i="9"/>
  <c r="ER413" i="9"/>
  <c r="ES413" i="9"/>
  <c r="ER414" i="9"/>
  <c r="ES414" i="9"/>
  <c r="ER415" i="9"/>
  <c r="ES415" i="9"/>
  <c r="ER416" i="9"/>
  <c r="ES416" i="9"/>
  <c r="ER417" i="9"/>
  <c r="ES417" i="9"/>
  <c r="ER418" i="9"/>
  <c r="ES418" i="9"/>
  <c r="ER419" i="9"/>
  <c r="ES419" i="9"/>
  <c r="ER420" i="9"/>
  <c r="ES420" i="9"/>
  <c r="ER421" i="9"/>
  <c r="ES421" i="9"/>
  <c r="ER422" i="9"/>
  <c r="ES422" i="9"/>
  <c r="ER423" i="9"/>
  <c r="ES423" i="9"/>
  <c r="ER424" i="9"/>
  <c r="ES424" i="9"/>
  <c r="ER425" i="9"/>
  <c r="ES425" i="9"/>
  <c r="ER426" i="9"/>
  <c r="ES426" i="9"/>
  <c r="ER427" i="9"/>
  <c r="ES427" i="9"/>
  <c r="ER428" i="9"/>
  <c r="ES428" i="9"/>
  <c r="ER429" i="9"/>
  <c r="ES429" i="9"/>
  <c r="ER430" i="9"/>
  <c r="ES430" i="9"/>
  <c r="ER431" i="9"/>
  <c r="ES431" i="9"/>
  <c r="ER432" i="9"/>
  <c r="ES432" i="9"/>
  <c r="ER433" i="9"/>
  <c r="ES433" i="9"/>
  <c r="ER435" i="9"/>
  <c r="ES435" i="9"/>
  <c r="ER436" i="9"/>
  <c r="ES436" i="9"/>
  <c r="ER437" i="9"/>
  <c r="ES437" i="9"/>
  <c r="ER438" i="9"/>
  <c r="ES438" i="9"/>
  <c r="ER446" i="9"/>
  <c r="ES446" i="9"/>
  <c r="ER440" i="9"/>
  <c r="ES440" i="9"/>
  <c r="ER441" i="9"/>
  <c r="ES441" i="9"/>
  <c r="ER434" i="9"/>
  <c r="ES434" i="9"/>
  <c r="ER442" i="9"/>
  <c r="ES442" i="9"/>
  <c r="ER443" i="9"/>
  <c r="ES443" i="9"/>
  <c r="ER444" i="9"/>
  <c r="ES444" i="9"/>
  <c r="ER445" i="9"/>
  <c r="ES445" i="9"/>
  <c r="ER439" i="9"/>
  <c r="ES439" i="9"/>
  <c r="ER447" i="9"/>
  <c r="ES447" i="9"/>
  <c r="ER448" i="9"/>
  <c r="ES448" i="9"/>
  <c r="ER449" i="9"/>
  <c r="ES449" i="9"/>
  <c r="ER450" i="9"/>
  <c r="ES450" i="9"/>
  <c r="ER451" i="9"/>
  <c r="ES451" i="9"/>
  <c r="ER452" i="9"/>
  <c r="ES452" i="9"/>
  <c r="ER453" i="9"/>
  <c r="ES453" i="9"/>
  <c r="ER454" i="9"/>
  <c r="ES454" i="9"/>
  <c r="ER455" i="9"/>
  <c r="ES455" i="9"/>
  <c r="ER456" i="9"/>
  <c r="ES456" i="9"/>
  <c r="ER457" i="9"/>
  <c r="ES457" i="9"/>
  <c r="ER458" i="9"/>
  <c r="ES458" i="9"/>
  <c r="ER460" i="9"/>
  <c r="ES460" i="9"/>
  <c r="ER461" i="9"/>
  <c r="ES461" i="9"/>
  <c r="ER462" i="9"/>
  <c r="ES462" i="9"/>
  <c r="ER463" i="9"/>
  <c r="ES463" i="9"/>
  <c r="ER464" i="9"/>
  <c r="ES464" i="9"/>
  <c r="ER465" i="9"/>
  <c r="ES465" i="9"/>
  <c r="ER466" i="9"/>
  <c r="ES466" i="9"/>
  <c r="ER467" i="9"/>
  <c r="ES467" i="9"/>
  <c r="ER459" i="9"/>
  <c r="ES459" i="9"/>
  <c r="EN9" i="9"/>
  <c r="EO9" i="9"/>
  <c r="EN10" i="9"/>
  <c r="EO10" i="9"/>
  <c r="EN11" i="9"/>
  <c r="EO11" i="9"/>
  <c r="EN12" i="9"/>
  <c r="EO12" i="9"/>
  <c r="EN13" i="9"/>
  <c r="EO13" i="9"/>
  <c r="EN14" i="9"/>
  <c r="EO14" i="9"/>
  <c r="EN15" i="9"/>
  <c r="EO15" i="9"/>
  <c r="EN16" i="9"/>
  <c r="EO16" i="9"/>
  <c r="EN17" i="9"/>
  <c r="EO17" i="9"/>
  <c r="EN18" i="9"/>
  <c r="EO18" i="9"/>
  <c r="EN20" i="9"/>
  <c r="EO20" i="9"/>
  <c r="EN21" i="9"/>
  <c r="EO21" i="9"/>
  <c r="EN22" i="9"/>
  <c r="EO22" i="9"/>
  <c r="EN19" i="9"/>
  <c r="EO19" i="9"/>
  <c r="EN23" i="9"/>
  <c r="EO23" i="9"/>
  <c r="EN24" i="9"/>
  <c r="EO24" i="9"/>
  <c r="EN25" i="9"/>
  <c r="EO25" i="9"/>
  <c r="EN26" i="9"/>
  <c r="EO26" i="9"/>
  <c r="EN28" i="9"/>
  <c r="EO28" i="9"/>
  <c r="EN29" i="9"/>
  <c r="EO29" i="9"/>
  <c r="EN30" i="9"/>
  <c r="EO30" i="9"/>
  <c r="EN31" i="9"/>
  <c r="EO31" i="9"/>
  <c r="EN27" i="9"/>
  <c r="EO27" i="9"/>
  <c r="EN32" i="9"/>
  <c r="EO32" i="9"/>
  <c r="EN33" i="9"/>
  <c r="EO33" i="9"/>
  <c r="EN34" i="9"/>
  <c r="EO34" i="9"/>
  <c r="EN35" i="9"/>
  <c r="EO35" i="9"/>
  <c r="EN36" i="9"/>
  <c r="EO36" i="9"/>
  <c r="EN37" i="9"/>
  <c r="EO37" i="9"/>
  <c r="EN38" i="9"/>
  <c r="EO38" i="9"/>
  <c r="EN39" i="9"/>
  <c r="EO39" i="9"/>
  <c r="EN40" i="9"/>
  <c r="EO40" i="9"/>
  <c r="EN42" i="9"/>
  <c r="EO42" i="9"/>
  <c r="EN43" i="9"/>
  <c r="EO43" i="9"/>
  <c r="EN44" i="9"/>
  <c r="EO44" i="9"/>
  <c r="EN45" i="9"/>
  <c r="EO45" i="9"/>
  <c r="EN46" i="9"/>
  <c r="EO46" i="9"/>
  <c r="EN47" i="9"/>
  <c r="EO47" i="9"/>
  <c r="EN48" i="9"/>
  <c r="EO48" i="9"/>
  <c r="EN49" i="9"/>
  <c r="EO49" i="9"/>
  <c r="EN50" i="9"/>
  <c r="EO50" i="9"/>
  <c r="EN51" i="9"/>
  <c r="EO51" i="9"/>
  <c r="EN52" i="9"/>
  <c r="EO52" i="9"/>
  <c r="EN53" i="9"/>
  <c r="EO53" i="9"/>
  <c r="EN54" i="9"/>
  <c r="EO54" i="9"/>
  <c r="EN55" i="9"/>
  <c r="EO55" i="9"/>
  <c r="EN58" i="9"/>
  <c r="EO58" i="9"/>
  <c r="EN59" i="9"/>
  <c r="EO59" i="9"/>
  <c r="EN60" i="9"/>
  <c r="EO60" i="9"/>
  <c r="EN61" i="9"/>
  <c r="EO61" i="9"/>
  <c r="EN62" i="9"/>
  <c r="EO62" i="9"/>
  <c r="EN63" i="9"/>
  <c r="EO63" i="9"/>
  <c r="EN56" i="9"/>
  <c r="EO56" i="9"/>
  <c r="EN64" i="9"/>
  <c r="EO64" i="9"/>
  <c r="EN57" i="9"/>
  <c r="EO57" i="9"/>
  <c r="EN71" i="9"/>
  <c r="EO71" i="9"/>
  <c r="EN65" i="9"/>
  <c r="EO65" i="9"/>
  <c r="EN66" i="9"/>
  <c r="EO66" i="9"/>
  <c r="EN67" i="9"/>
  <c r="EO67" i="9"/>
  <c r="EN68" i="9"/>
  <c r="EO68" i="9"/>
  <c r="EN69" i="9"/>
  <c r="EO69" i="9"/>
  <c r="EN70" i="9"/>
  <c r="EO70" i="9"/>
  <c r="EN72" i="9"/>
  <c r="EO72" i="9"/>
  <c r="EN73" i="9"/>
  <c r="EO73" i="9"/>
  <c r="EN74" i="9"/>
  <c r="EO74" i="9"/>
  <c r="EN75" i="9"/>
  <c r="EO75" i="9"/>
  <c r="EN76" i="9"/>
  <c r="EO76" i="9"/>
  <c r="EN78" i="9"/>
  <c r="EO78" i="9"/>
  <c r="EN77" i="9"/>
  <c r="EO77" i="9"/>
  <c r="EN79" i="9"/>
  <c r="EO79" i="9"/>
  <c r="EN80" i="9"/>
  <c r="EO80" i="9"/>
  <c r="EN81" i="9"/>
  <c r="EO81" i="9"/>
  <c r="EN82" i="9"/>
  <c r="EO82" i="9"/>
  <c r="EN83" i="9"/>
  <c r="EO83" i="9"/>
  <c r="EN84" i="9"/>
  <c r="EO84" i="9"/>
  <c r="EN85" i="9"/>
  <c r="EO85" i="9"/>
  <c r="EN86" i="9"/>
  <c r="EO86" i="9"/>
  <c r="EN87" i="9"/>
  <c r="EO87" i="9"/>
  <c r="EN88" i="9"/>
  <c r="EO88" i="9"/>
  <c r="EN89" i="9"/>
  <c r="EO89" i="9"/>
  <c r="EN90" i="9"/>
  <c r="EO90" i="9"/>
  <c r="EN91" i="9"/>
  <c r="EO91" i="9"/>
  <c r="EN92" i="9"/>
  <c r="EO92" i="9"/>
  <c r="EN94" i="9"/>
  <c r="EO94" i="9"/>
  <c r="EN95" i="9"/>
  <c r="EO95" i="9"/>
  <c r="EN96" i="9"/>
  <c r="EO96" i="9"/>
  <c r="EN97" i="9"/>
  <c r="EO97" i="9"/>
  <c r="EN93" i="9"/>
  <c r="EO93" i="9"/>
  <c r="EN99" i="9"/>
  <c r="EO99" i="9"/>
  <c r="EN100" i="9"/>
  <c r="EO100" i="9"/>
  <c r="EN101" i="9"/>
  <c r="EO101" i="9"/>
  <c r="EN103" i="9"/>
  <c r="EO103" i="9"/>
  <c r="EN104" i="9"/>
  <c r="EO104" i="9"/>
  <c r="EN106" i="9"/>
  <c r="EO106" i="9"/>
  <c r="EN107" i="9"/>
  <c r="EO107" i="9"/>
  <c r="EN108" i="9"/>
  <c r="EO108" i="9"/>
  <c r="EN110" i="9"/>
  <c r="EO110" i="9"/>
  <c r="EN102" i="9"/>
  <c r="EO102" i="9"/>
  <c r="EN111" i="9"/>
  <c r="EO111" i="9"/>
  <c r="EN105" i="9"/>
  <c r="EO105" i="9"/>
  <c r="EN109" i="9"/>
  <c r="EO109" i="9"/>
  <c r="EN112" i="9"/>
  <c r="EO112" i="9"/>
  <c r="EN113" i="9"/>
  <c r="EO113" i="9"/>
  <c r="EN98" i="9"/>
  <c r="EO98" i="9"/>
  <c r="EN114" i="9"/>
  <c r="EO114" i="9"/>
  <c r="EN115" i="9"/>
  <c r="EO115" i="9"/>
  <c r="EN116" i="9"/>
  <c r="EO116" i="9"/>
  <c r="EN117" i="9"/>
  <c r="EO117" i="9"/>
  <c r="EN118" i="9"/>
  <c r="EO118" i="9"/>
  <c r="EN119" i="9"/>
  <c r="EO119" i="9"/>
  <c r="EN120" i="9"/>
  <c r="EO120" i="9"/>
  <c r="EN121" i="9"/>
  <c r="EO121" i="9"/>
  <c r="EN122" i="9"/>
  <c r="EO122" i="9"/>
  <c r="EN123" i="9"/>
  <c r="EO123" i="9"/>
  <c r="EN124" i="9"/>
  <c r="EO124" i="9"/>
  <c r="EN125" i="9"/>
  <c r="EO125" i="9"/>
  <c r="EN126" i="9"/>
  <c r="EO126" i="9"/>
  <c r="EN128" i="9"/>
  <c r="EO128" i="9"/>
  <c r="EN129" i="9"/>
  <c r="EO129" i="9"/>
  <c r="EN130" i="9"/>
  <c r="EO130" i="9"/>
  <c r="EN131" i="9"/>
  <c r="EO131" i="9"/>
  <c r="EN132" i="9"/>
  <c r="EO132" i="9"/>
  <c r="EN133" i="9"/>
  <c r="EO133" i="9"/>
  <c r="EN134" i="9"/>
  <c r="EO134" i="9"/>
  <c r="EN135" i="9"/>
  <c r="EO135" i="9"/>
  <c r="EN127" i="9"/>
  <c r="EO127" i="9"/>
  <c r="EN136" i="9"/>
  <c r="EO136" i="9"/>
  <c r="EN137" i="9"/>
  <c r="EO137" i="9"/>
  <c r="EN138" i="9"/>
  <c r="EO138" i="9"/>
  <c r="EN139" i="9"/>
  <c r="EO139" i="9"/>
  <c r="EN140" i="9"/>
  <c r="EO140" i="9"/>
  <c r="EN141" i="9"/>
  <c r="EO141" i="9"/>
  <c r="EN142" i="9"/>
  <c r="EO142" i="9"/>
  <c r="EN143" i="9"/>
  <c r="EO143" i="9"/>
  <c r="EN144" i="9"/>
  <c r="EO144" i="9"/>
  <c r="EN145" i="9"/>
  <c r="EO145" i="9"/>
  <c r="EN146" i="9"/>
  <c r="EO146" i="9"/>
  <c r="EN147" i="9"/>
  <c r="EO147" i="9"/>
  <c r="EN148" i="9"/>
  <c r="EO148" i="9"/>
  <c r="EN149" i="9"/>
  <c r="EO149" i="9"/>
  <c r="EN150" i="9"/>
  <c r="EO150" i="9"/>
  <c r="EN151" i="9"/>
  <c r="EO151" i="9"/>
  <c r="EN152" i="9"/>
  <c r="EO152" i="9"/>
  <c r="EN153" i="9"/>
  <c r="EO153" i="9"/>
  <c r="EN154" i="9"/>
  <c r="EO154" i="9"/>
  <c r="EN155" i="9"/>
  <c r="EO155" i="9"/>
  <c r="EN156" i="9"/>
  <c r="EO156" i="9"/>
  <c r="EN157" i="9"/>
  <c r="EO157" i="9"/>
  <c r="EN158" i="9"/>
  <c r="EO158" i="9"/>
  <c r="EN160" i="9"/>
  <c r="EO160" i="9"/>
  <c r="EN161" i="9"/>
  <c r="EO161" i="9"/>
  <c r="EN162" i="9"/>
  <c r="EO162" i="9"/>
  <c r="EN163" i="9"/>
  <c r="EO163" i="9"/>
  <c r="EN164" i="9"/>
  <c r="EO164" i="9"/>
  <c r="EN165" i="9"/>
  <c r="EO165" i="9"/>
  <c r="EN166" i="9"/>
  <c r="EO166" i="9"/>
  <c r="EN167" i="9"/>
  <c r="EO167" i="9"/>
  <c r="EN168" i="9"/>
  <c r="EO168" i="9"/>
  <c r="EN169" i="9"/>
  <c r="EO169" i="9"/>
  <c r="EN170" i="9"/>
  <c r="EO170" i="9"/>
  <c r="EN171" i="9"/>
  <c r="EO171" i="9"/>
  <c r="EN172" i="9"/>
  <c r="EO172" i="9"/>
  <c r="EN173" i="9"/>
  <c r="EO173" i="9"/>
  <c r="EN174" i="9"/>
  <c r="EO174" i="9"/>
  <c r="EN175" i="9"/>
  <c r="EO175" i="9"/>
  <c r="EN176" i="9"/>
  <c r="EO176" i="9"/>
  <c r="EN177" i="9"/>
  <c r="EO177" i="9"/>
  <c r="EN178" i="9"/>
  <c r="EO178" i="9"/>
  <c r="EN179" i="9"/>
  <c r="EO179" i="9"/>
  <c r="EN180" i="9"/>
  <c r="EO180" i="9"/>
  <c r="EN181" i="9"/>
  <c r="EO181" i="9"/>
  <c r="EN182" i="9"/>
  <c r="EO182" i="9"/>
  <c r="EN183" i="9"/>
  <c r="EO183" i="9"/>
  <c r="EN184" i="9"/>
  <c r="EO184" i="9"/>
  <c r="EN186" i="9"/>
  <c r="EO186" i="9"/>
  <c r="EN185" i="9"/>
  <c r="EO185" i="9"/>
  <c r="EN187" i="9"/>
  <c r="EO187" i="9"/>
  <c r="EN188" i="9"/>
  <c r="EO188" i="9"/>
  <c r="EN189" i="9"/>
  <c r="EO189" i="9"/>
  <c r="EN190" i="9"/>
  <c r="EO190" i="9"/>
  <c r="EN191" i="9"/>
  <c r="EO191" i="9"/>
  <c r="EN192" i="9"/>
  <c r="EO192" i="9"/>
  <c r="EN193" i="9"/>
  <c r="EO193" i="9"/>
  <c r="EN194" i="9"/>
  <c r="EO194" i="9"/>
  <c r="EN195" i="9"/>
  <c r="EO195" i="9"/>
  <c r="EN196" i="9"/>
  <c r="EO196" i="9"/>
  <c r="EN197" i="9"/>
  <c r="EO197" i="9"/>
  <c r="EN198" i="9"/>
  <c r="EO198" i="9"/>
  <c r="EN199" i="9"/>
  <c r="EO199" i="9"/>
  <c r="EN200" i="9"/>
  <c r="EO200" i="9"/>
  <c r="EN201" i="9"/>
  <c r="EO201" i="9"/>
  <c r="EN202" i="9"/>
  <c r="EO202" i="9"/>
  <c r="EN203" i="9"/>
  <c r="EO203" i="9"/>
  <c r="EN204" i="9"/>
  <c r="EO204" i="9"/>
  <c r="EN205" i="9"/>
  <c r="EO205" i="9"/>
  <c r="EN206" i="9"/>
  <c r="EO206" i="9"/>
  <c r="EN207" i="9"/>
  <c r="EO207" i="9"/>
  <c r="EN208" i="9"/>
  <c r="EO208" i="9"/>
  <c r="EN209" i="9"/>
  <c r="EO209" i="9"/>
  <c r="EN210" i="9"/>
  <c r="EO210" i="9"/>
  <c r="EN211" i="9"/>
  <c r="EO211" i="9"/>
  <c r="EN212" i="9"/>
  <c r="EO212" i="9"/>
  <c r="EN213" i="9"/>
  <c r="EO213" i="9"/>
  <c r="EN214" i="9"/>
  <c r="EO214" i="9"/>
  <c r="EN215" i="9"/>
  <c r="EO215" i="9"/>
  <c r="EN216" i="9"/>
  <c r="EO216" i="9"/>
  <c r="EN217" i="9"/>
  <c r="EO217" i="9"/>
  <c r="EN218" i="9"/>
  <c r="EO218" i="9"/>
  <c r="EN219" i="9"/>
  <c r="EO219" i="9"/>
  <c r="EN220" i="9"/>
  <c r="EO220" i="9"/>
  <c r="EN221" i="9"/>
  <c r="EO221" i="9"/>
  <c r="EN222" i="9"/>
  <c r="EO222" i="9"/>
  <c r="EN223" i="9"/>
  <c r="EO223" i="9"/>
  <c r="EN224" i="9"/>
  <c r="EO224" i="9"/>
  <c r="EN225" i="9"/>
  <c r="EO225" i="9"/>
  <c r="EN226" i="9"/>
  <c r="EO226" i="9"/>
  <c r="EN227" i="9"/>
  <c r="EO227" i="9"/>
  <c r="EN228" i="9"/>
  <c r="EO228" i="9"/>
  <c r="EN229" i="9"/>
  <c r="EO229" i="9"/>
  <c r="EN230" i="9"/>
  <c r="EO230" i="9"/>
  <c r="EN231" i="9"/>
  <c r="EO231" i="9"/>
  <c r="EN232" i="9"/>
  <c r="EO232" i="9"/>
  <c r="EN233" i="9"/>
  <c r="EO233" i="9"/>
  <c r="EN234" i="9"/>
  <c r="EO234" i="9"/>
  <c r="EN235" i="9"/>
  <c r="EO235" i="9"/>
  <c r="EN236" i="9"/>
  <c r="EO236" i="9"/>
  <c r="EN237" i="9"/>
  <c r="EO237" i="9"/>
  <c r="EN238" i="9"/>
  <c r="EO238" i="9"/>
  <c r="EN239" i="9"/>
  <c r="EO239" i="9"/>
  <c r="EN240" i="9"/>
  <c r="EO240" i="9"/>
  <c r="EN241" i="9"/>
  <c r="EO241" i="9"/>
  <c r="EN242" i="9"/>
  <c r="EO242" i="9"/>
  <c r="EN243" i="9"/>
  <c r="EO243" i="9"/>
  <c r="EN244" i="9"/>
  <c r="EO244" i="9"/>
  <c r="EN245" i="9"/>
  <c r="EO245" i="9"/>
  <c r="EN246" i="9"/>
  <c r="EO246" i="9"/>
  <c r="EN247" i="9"/>
  <c r="EO247" i="9"/>
  <c r="EN248" i="9"/>
  <c r="EO248" i="9"/>
  <c r="EN249" i="9"/>
  <c r="EO249" i="9"/>
  <c r="EN250" i="9"/>
  <c r="EO250" i="9"/>
  <c r="EN251" i="9"/>
  <c r="EO251" i="9"/>
  <c r="EN252" i="9"/>
  <c r="EO252" i="9"/>
  <c r="EN253" i="9"/>
  <c r="EO253" i="9"/>
  <c r="EN254" i="9"/>
  <c r="EO254" i="9"/>
  <c r="EN255" i="9"/>
  <c r="EO255" i="9"/>
  <c r="EN284" i="9"/>
  <c r="EO284" i="9"/>
  <c r="EN285" i="9"/>
  <c r="EO285" i="9"/>
  <c r="EN287" i="9"/>
  <c r="EO287" i="9"/>
  <c r="EN288" i="9"/>
  <c r="EO288" i="9"/>
  <c r="EN289" i="9"/>
  <c r="EO289" i="9"/>
  <c r="EN286" i="9"/>
  <c r="EO286" i="9"/>
  <c r="EN290" i="9"/>
  <c r="EO290" i="9"/>
  <c r="EN291" i="9"/>
  <c r="EO291" i="9"/>
  <c r="EN292" i="9"/>
  <c r="EO292" i="9"/>
  <c r="EN293" i="9"/>
  <c r="EO293" i="9"/>
  <c r="EN295" i="9"/>
  <c r="EO295" i="9"/>
  <c r="EN296" i="9"/>
  <c r="EO296" i="9"/>
  <c r="EN298" i="9"/>
  <c r="EO298" i="9"/>
  <c r="EN301" i="9"/>
  <c r="EO301" i="9"/>
  <c r="EN302" i="9"/>
  <c r="EO302" i="9"/>
  <c r="EN294" i="9"/>
  <c r="EO294" i="9"/>
  <c r="EN303" i="9"/>
  <c r="EO303" i="9"/>
  <c r="EN304" i="9"/>
  <c r="EO304" i="9"/>
  <c r="EN297" i="9"/>
  <c r="EO297" i="9"/>
  <c r="EN305" i="9"/>
  <c r="EO305" i="9"/>
  <c r="EN300" i="9"/>
  <c r="EO300" i="9"/>
  <c r="EN306" i="9"/>
  <c r="EO306" i="9"/>
  <c r="EN307" i="9"/>
  <c r="EO307" i="9"/>
  <c r="EN308" i="9"/>
  <c r="EO308" i="9"/>
  <c r="EN309" i="9"/>
  <c r="EO309" i="9"/>
  <c r="EN310" i="9"/>
  <c r="EO310" i="9"/>
  <c r="EN311" i="9"/>
  <c r="EO311" i="9"/>
  <c r="EN312" i="9"/>
  <c r="EO312" i="9"/>
  <c r="EN313" i="9"/>
  <c r="EO313" i="9"/>
  <c r="EN314" i="9"/>
  <c r="EO314" i="9"/>
  <c r="EN315" i="9"/>
  <c r="EO315" i="9"/>
  <c r="EN316" i="9"/>
  <c r="EO316" i="9"/>
  <c r="EN317" i="9"/>
  <c r="EO317" i="9"/>
  <c r="EN318" i="9"/>
  <c r="EO318" i="9"/>
  <c r="EN319" i="9"/>
  <c r="EO319" i="9"/>
  <c r="EN320" i="9"/>
  <c r="EO320" i="9"/>
  <c r="EN321" i="9"/>
  <c r="EO321" i="9"/>
  <c r="EN322" i="9"/>
  <c r="EO322" i="9"/>
  <c r="EN323" i="9"/>
  <c r="EO323" i="9"/>
  <c r="EN324" i="9"/>
  <c r="EO324" i="9"/>
  <c r="EN325" i="9"/>
  <c r="EO325" i="9"/>
  <c r="EN326" i="9"/>
  <c r="EO326" i="9"/>
  <c r="EN327" i="9"/>
  <c r="EO327" i="9"/>
  <c r="EN328" i="9"/>
  <c r="EO328" i="9"/>
  <c r="EN329" i="9"/>
  <c r="EO329" i="9"/>
  <c r="EN330" i="9"/>
  <c r="EO330" i="9"/>
  <c r="EN331" i="9"/>
  <c r="EO331" i="9"/>
  <c r="EN332" i="9"/>
  <c r="EO332" i="9"/>
  <c r="EN334" i="9"/>
  <c r="EO334" i="9"/>
  <c r="EN335" i="9"/>
  <c r="EO335" i="9"/>
  <c r="EN336" i="9"/>
  <c r="EO336" i="9"/>
  <c r="EN337" i="9"/>
  <c r="EO337" i="9"/>
  <c r="EN333" i="9"/>
  <c r="EO333" i="9"/>
  <c r="EN338" i="9"/>
  <c r="EO338" i="9"/>
  <c r="EN339" i="9"/>
  <c r="EO339" i="9"/>
  <c r="EN340" i="9"/>
  <c r="EO340" i="9"/>
  <c r="EN341" i="9"/>
  <c r="EO341" i="9"/>
  <c r="EN342" i="9"/>
  <c r="EO342" i="9"/>
  <c r="EN343" i="9"/>
  <c r="EO343" i="9"/>
  <c r="EN344" i="9"/>
  <c r="EO344" i="9"/>
  <c r="EN345" i="9"/>
  <c r="EO345" i="9"/>
  <c r="EN346" i="9"/>
  <c r="EO346" i="9"/>
  <c r="EN347" i="9"/>
  <c r="EO347" i="9"/>
  <c r="EN348" i="9"/>
  <c r="EO348" i="9"/>
  <c r="EN349" i="9"/>
  <c r="EO349" i="9"/>
  <c r="EN350" i="9"/>
  <c r="EO350" i="9"/>
  <c r="EN351" i="9"/>
  <c r="EO351" i="9"/>
  <c r="EN352" i="9"/>
  <c r="EO352" i="9"/>
  <c r="EN353" i="9"/>
  <c r="EO353" i="9"/>
  <c r="EN354" i="9"/>
  <c r="EO354" i="9"/>
  <c r="EN356" i="9"/>
  <c r="EO356" i="9"/>
  <c r="EN357" i="9"/>
  <c r="EO357" i="9"/>
  <c r="EN358" i="9"/>
  <c r="EO358" i="9"/>
  <c r="EN359" i="9"/>
  <c r="EO359" i="9"/>
  <c r="EN360" i="9"/>
  <c r="EO360" i="9"/>
  <c r="EN361" i="9"/>
  <c r="EO361" i="9"/>
  <c r="EN362" i="9"/>
  <c r="EO362" i="9"/>
  <c r="EN363" i="9"/>
  <c r="EO363" i="9"/>
  <c r="EN364" i="9"/>
  <c r="EO364" i="9"/>
  <c r="EN365" i="9"/>
  <c r="EO365" i="9"/>
  <c r="EN366" i="9"/>
  <c r="EO366" i="9"/>
  <c r="EN367" i="9"/>
  <c r="EO367" i="9"/>
  <c r="EN368" i="9"/>
  <c r="EO368" i="9"/>
  <c r="EN369" i="9"/>
  <c r="EO369" i="9"/>
  <c r="EN370" i="9"/>
  <c r="EO370" i="9"/>
  <c r="EN373" i="9"/>
  <c r="EO373" i="9"/>
  <c r="EN374" i="9"/>
  <c r="EO374" i="9"/>
  <c r="EN375" i="9"/>
  <c r="EO375" i="9"/>
  <c r="EN376" i="9"/>
  <c r="EO376" i="9"/>
  <c r="EN377" i="9"/>
  <c r="EO377" i="9"/>
  <c r="EN378" i="9"/>
  <c r="EO378" i="9"/>
  <c r="EN379" i="9"/>
  <c r="EO379" i="9"/>
  <c r="EN380" i="9"/>
  <c r="EO380" i="9"/>
  <c r="EN381" i="9"/>
  <c r="EO381" i="9"/>
  <c r="EN382" i="9"/>
  <c r="EO382" i="9"/>
  <c r="EN355" i="9"/>
  <c r="EO355" i="9"/>
  <c r="EN383" i="9"/>
  <c r="EO383" i="9"/>
  <c r="EN384" i="9"/>
  <c r="EO384" i="9"/>
  <c r="EN385" i="9"/>
  <c r="EO385" i="9"/>
  <c r="EN387" i="9"/>
  <c r="EO387" i="9"/>
  <c r="EN388" i="9"/>
  <c r="EO388" i="9"/>
  <c r="EN389" i="9"/>
  <c r="EO389" i="9"/>
  <c r="EN390" i="9"/>
  <c r="EO390" i="9"/>
  <c r="EN391" i="9"/>
  <c r="EO391" i="9"/>
  <c r="EN392" i="9"/>
  <c r="EO392" i="9"/>
  <c r="EN371" i="9"/>
  <c r="EO371" i="9"/>
  <c r="EN372" i="9"/>
  <c r="EO372" i="9"/>
  <c r="EN393" i="9"/>
  <c r="EO393" i="9"/>
  <c r="EN394" i="9"/>
  <c r="EO394" i="9"/>
  <c r="EN395" i="9"/>
  <c r="EO395" i="9"/>
  <c r="EN396" i="9"/>
  <c r="EO396" i="9"/>
  <c r="EN397" i="9"/>
  <c r="EO397" i="9"/>
  <c r="EN398" i="9"/>
  <c r="EO398" i="9"/>
  <c r="EN399" i="9"/>
  <c r="EO399" i="9"/>
  <c r="EN400" i="9"/>
  <c r="EO400" i="9"/>
  <c r="EN401" i="9"/>
  <c r="EO401" i="9"/>
  <c r="EN402" i="9"/>
  <c r="EO402" i="9"/>
  <c r="EN386" i="9"/>
  <c r="EO386" i="9"/>
  <c r="EN403" i="9"/>
  <c r="EO403" i="9"/>
  <c r="EN404" i="9"/>
  <c r="EO404" i="9"/>
  <c r="EN405" i="9"/>
  <c r="EO405" i="9"/>
  <c r="EN406" i="9"/>
  <c r="EO406" i="9"/>
  <c r="EN407" i="9"/>
  <c r="EO407" i="9"/>
  <c r="EN408" i="9"/>
  <c r="EO408" i="9"/>
  <c r="EN409" i="9"/>
  <c r="EO409" i="9"/>
  <c r="EN410" i="9"/>
  <c r="EO410" i="9"/>
  <c r="EN411" i="9"/>
  <c r="EO411" i="9"/>
  <c r="EN412" i="9"/>
  <c r="EO412" i="9"/>
  <c r="EN413" i="9"/>
  <c r="EO413" i="9"/>
  <c r="EN414" i="9"/>
  <c r="EO414" i="9"/>
  <c r="EN415" i="9"/>
  <c r="EO415" i="9"/>
  <c r="EN416" i="9"/>
  <c r="EO416" i="9"/>
  <c r="EN417" i="9"/>
  <c r="EO417" i="9"/>
  <c r="EN418" i="9"/>
  <c r="EO418" i="9"/>
  <c r="EN419" i="9"/>
  <c r="EO419" i="9"/>
  <c r="EN420" i="9"/>
  <c r="EO420" i="9"/>
  <c r="EN421" i="9"/>
  <c r="EO421" i="9"/>
  <c r="EN422" i="9"/>
  <c r="EO422" i="9"/>
  <c r="EN423" i="9"/>
  <c r="EO423" i="9"/>
  <c r="EN424" i="9"/>
  <c r="EO424" i="9"/>
  <c r="EN425" i="9"/>
  <c r="EO425" i="9"/>
  <c r="EN426" i="9"/>
  <c r="EO426" i="9"/>
  <c r="EN427" i="9"/>
  <c r="EO427" i="9"/>
  <c r="EN428" i="9"/>
  <c r="EO428" i="9"/>
  <c r="EN429" i="9"/>
  <c r="EO429" i="9"/>
  <c r="EN430" i="9"/>
  <c r="EO430" i="9"/>
  <c r="EN431" i="9"/>
  <c r="EO431" i="9"/>
  <c r="EN432" i="9"/>
  <c r="EO432" i="9"/>
  <c r="EN433" i="9"/>
  <c r="EO433" i="9"/>
  <c r="EN435" i="9"/>
  <c r="EO435" i="9"/>
  <c r="EN436" i="9"/>
  <c r="EO436" i="9"/>
  <c r="EN437" i="9"/>
  <c r="EO437" i="9"/>
  <c r="EN438" i="9"/>
  <c r="EO438" i="9"/>
  <c r="EN446" i="9"/>
  <c r="EO446" i="9"/>
  <c r="EN440" i="9"/>
  <c r="EO440" i="9"/>
  <c r="EN441" i="9"/>
  <c r="EO441" i="9"/>
  <c r="EN434" i="9"/>
  <c r="EO434" i="9"/>
  <c r="EN442" i="9"/>
  <c r="EO442" i="9"/>
  <c r="EN443" i="9"/>
  <c r="EO443" i="9"/>
  <c r="EN444" i="9"/>
  <c r="EO444" i="9"/>
  <c r="EN445" i="9"/>
  <c r="EO445" i="9"/>
  <c r="EN439" i="9"/>
  <c r="EO439" i="9"/>
  <c r="EN447" i="9"/>
  <c r="EO447" i="9"/>
  <c r="EN448" i="9"/>
  <c r="EO448" i="9"/>
  <c r="EN449" i="9"/>
  <c r="EO449" i="9"/>
  <c r="EN450" i="9"/>
  <c r="EO450" i="9"/>
  <c r="EN451" i="9"/>
  <c r="EO451" i="9"/>
  <c r="EN452" i="9"/>
  <c r="EO452" i="9"/>
  <c r="EN453" i="9"/>
  <c r="EO453" i="9"/>
  <c r="EN454" i="9"/>
  <c r="EO454" i="9"/>
  <c r="EN455" i="9"/>
  <c r="EO455" i="9"/>
  <c r="EN456" i="9"/>
  <c r="EO456" i="9"/>
  <c r="EN457" i="9"/>
  <c r="EO457" i="9"/>
  <c r="EN458" i="9"/>
  <c r="EO458" i="9"/>
  <c r="EN460" i="9"/>
  <c r="EO460" i="9"/>
  <c r="EN461" i="9"/>
  <c r="EO461" i="9"/>
  <c r="EN462" i="9"/>
  <c r="EO462" i="9"/>
  <c r="EN463" i="9"/>
  <c r="EO463" i="9"/>
  <c r="EN464" i="9"/>
  <c r="EO464" i="9"/>
  <c r="EN465" i="9"/>
  <c r="EO465" i="9"/>
  <c r="EN466" i="9"/>
  <c r="EO466" i="9"/>
  <c r="EN467" i="9"/>
  <c r="EO467" i="9"/>
  <c r="EN459" i="9"/>
  <c r="EO459" i="9"/>
  <c r="EF9" i="9"/>
  <c r="EG9" i="9"/>
  <c r="FM9" i="9" s="1"/>
  <c r="EH9" i="9"/>
  <c r="EI9" i="9"/>
  <c r="EF10" i="9"/>
  <c r="FL10" i="9" s="1"/>
  <c r="EG10" i="9"/>
  <c r="FM10" i="9" s="1"/>
  <c r="EH10" i="9"/>
  <c r="EI10" i="9"/>
  <c r="EF11" i="9"/>
  <c r="FL11" i="9" s="1"/>
  <c r="EG11" i="9"/>
  <c r="FM11" i="9" s="1"/>
  <c r="EH11" i="9"/>
  <c r="EI11" i="9"/>
  <c r="EF12" i="9"/>
  <c r="FL12" i="9" s="1"/>
  <c r="EG12" i="9"/>
  <c r="FM12" i="9" s="1"/>
  <c r="EH12" i="9"/>
  <c r="FP12" i="9" s="1"/>
  <c r="EI12" i="9"/>
  <c r="EF13" i="9"/>
  <c r="FL13" i="9" s="1"/>
  <c r="EG13" i="9"/>
  <c r="FM13" i="9" s="1"/>
  <c r="EH13" i="9"/>
  <c r="EI13" i="9"/>
  <c r="EF14" i="9"/>
  <c r="FL14" i="9" s="1"/>
  <c r="EG14" i="9"/>
  <c r="FM14" i="9" s="1"/>
  <c r="EH14" i="9"/>
  <c r="EI14" i="9"/>
  <c r="EF15" i="9"/>
  <c r="FL15" i="9" s="1"/>
  <c r="EG15" i="9"/>
  <c r="FM15" i="9" s="1"/>
  <c r="EH15" i="9"/>
  <c r="EI15" i="9"/>
  <c r="EF16" i="9"/>
  <c r="FL16" i="9" s="1"/>
  <c r="EG16" i="9"/>
  <c r="FM16" i="9" s="1"/>
  <c r="EH16" i="9"/>
  <c r="EI16" i="9"/>
  <c r="EF17" i="9"/>
  <c r="FL17" i="9" s="1"/>
  <c r="EG17" i="9"/>
  <c r="FM17" i="9" s="1"/>
  <c r="EH17" i="9"/>
  <c r="EI17" i="9"/>
  <c r="EF18" i="9"/>
  <c r="FL18" i="9" s="1"/>
  <c r="EG18" i="9"/>
  <c r="FM18" i="9" s="1"/>
  <c r="EH18" i="9"/>
  <c r="EI18" i="9"/>
  <c r="EF20" i="9"/>
  <c r="FL20" i="9" s="1"/>
  <c r="EG20" i="9"/>
  <c r="FM20" i="9" s="1"/>
  <c r="EH20" i="9"/>
  <c r="EI20" i="9"/>
  <c r="EF21" i="9"/>
  <c r="FL21" i="9" s="1"/>
  <c r="EG21" i="9"/>
  <c r="FM21" i="9" s="1"/>
  <c r="EH21" i="9"/>
  <c r="EI21" i="9"/>
  <c r="EF22" i="9"/>
  <c r="FL22" i="9" s="1"/>
  <c r="EG22" i="9"/>
  <c r="FM22" i="9" s="1"/>
  <c r="EH22" i="9"/>
  <c r="EI22" i="9"/>
  <c r="EF19" i="9"/>
  <c r="FL19" i="9" s="1"/>
  <c r="EG19" i="9"/>
  <c r="FM19" i="9" s="1"/>
  <c r="EH19" i="9"/>
  <c r="EI19" i="9"/>
  <c r="EF23" i="9"/>
  <c r="FL23" i="9" s="1"/>
  <c r="EG23" i="9"/>
  <c r="FM23" i="9" s="1"/>
  <c r="EH23" i="9"/>
  <c r="EI23" i="9"/>
  <c r="EF24" i="9"/>
  <c r="FL24" i="9" s="1"/>
  <c r="EG24" i="9"/>
  <c r="FM24" i="9" s="1"/>
  <c r="EH24" i="9"/>
  <c r="EI24" i="9"/>
  <c r="EF25" i="9"/>
  <c r="FL25" i="9" s="1"/>
  <c r="EG25" i="9"/>
  <c r="FM25" i="9" s="1"/>
  <c r="EH25" i="9"/>
  <c r="EI25" i="9"/>
  <c r="EF26" i="9"/>
  <c r="FL26" i="9" s="1"/>
  <c r="EG26" i="9"/>
  <c r="FM26" i="9" s="1"/>
  <c r="EH26" i="9"/>
  <c r="EI26" i="9"/>
  <c r="EF28" i="9"/>
  <c r="FL28" i="9" s="1"/>
  <c r="EG28" i="9"/>
  <c r="FM28" i="9" s="1"/>
  <c r="EH28" i="9"/>
  <c r="EI28" i="9"/>
  <c r="EF29" i="9"/>
  <c r="FL29" i="9" s="1"/>
  <c r="EG29" i="9"/>
  <c r="FM29" i="9" s="1"/>
  <c r="EH29" i="9"/>
  <c r="EI29" i="9"/>
  <c r="EF30" i="9"/>
  <c r="FL30" i="9" s="1"/>
  <c r="EG30" i="9"/>
  <c r="FM30" i="9" s="1"/>
  <c r="EH30" i="9"/>
  <c r="EI30" i="9"/>
  <c r="EF31" i="9"/>
  <c r="FL31" i="9" s="1"/>
  <c r="EG31" i="9"/>
  <c r="FM31" i="9" s="1"/>
  <c r="EH31" i="9"/>
  <c r="EI31" i="9"/>
  <c r="EF27" i="9"/>
  <c r="FL27" i="9" s="1"/>
  <c r="EG27" i="9"/>
  <c r="FM27" i="9" s="1"/>
  <c r="EH27" i="9"/>
  <c r="EI27" i="9"/>
  <c r="EF32" i="9"/>
  <c r="FL32" i="9" s="1"/>
  <c r="EG32" i="9"/>
  <c r="FM32" i="9" s="1"/>
  <c r="EH32" i="9"/>
  <c r="EI32" i="9"/>
  <c r="EF33" i="9"/>
  <c r="FL33" i="9" s="1"/>
  <c r="EG33" i="9"/>
  <c r="FM33" i="9" s="1"/>
  <c r="EH33" i="9"/>
  <c r="EI33" i="9"/>
  <c r="EF34" i="9"/>
  <c r="FL34" i="9" s="1"/>
  <c r="EG34" i="9"/>
  <c r="FM34" i="9" s="1"/>
  <c r="EH34" i="9"/>
  <c r="EI34" i="9"/>
  <c r="EF35" i="9"/>
  <c r="FL35" i="9" s="1"/>
  <c r="EG35" i="9"/>
  <c r="FM35" i="9" s="1"/>
  <c r="EH35" i="9"/>
  <c r="EI35" i="9"/>
  <c r="EF36" i="9"/>
  <c r="FL36" i="9" s="1"/>
  <c r="EG36" i="9"/>
  <c r="FM36" i="9" s="1"/>
  <c r="EH36" i="9"/>
  <c r="EI36" i="9"/>
  <c r="EF37" i="9"/>
  <c r="FL37" i="9" s="1"/>
  <c r="EG37" i="9"/>
  <c r="FM37" i="9" s="1"/>
  <c r="EH37" i="9"/>
  <c r="EI37" i="9"/>
  <c r="EF38" i="9"/>
  <c r="FL38" i="9" s="1"/>
  <c r="EG38" i="9"/>
  <c r="FM38" i="9" s="1"/>
  <c r="EH38" i="9"/>
  <c r="EI38" i="9"/>
  <c r="EF39" i="9"/>
  <c r="FL39" i="9" s="1"/>
  <c r="EG39" i="9"/>
  <c r="FM39" i="9" s="1"/>
  <c r="EH39" i="9"/>
  <c r="EI39" i="9"/>
  <c r="EF40" i="9"/>
  <c r="FL40" i="9" s="1"/>
  <c r="EG40" i="9"/>
  <c r="FM40" i="9" s="1"/>
  <c r="EH40" i="9"/>
  <c r="EI40" i="9"/>
  <c r="EF42" i="9"/>
  <c r="FL42" i="9" s="1"/>
  <c r="EG42" i="9"/>
  <c r="FM42" i="9" s="1"/>
  <c r="EH42" i="9"/>
  <c r="EI42" i="9"/>
  <c r="EF43" i="9"/>
  <c r="FL43" i="9" s="1"/>
  <c r="EG43" i="9"/>
  <c r="FM43" i="9" s="1"/>
  <c r="EH43" i="9"/>
  <c r="EI43" i="9"/>
  <c r="EF44" i="9"/>
  <c r="FL44" i="9" s="1"/>
  <c r="EG44" i="9"/>
  <c r="FM44" i="9" s="1"/>
  <c r="EH44" i="9"/>
  <c r="EI44" i="9"/>
  <c r="EF45" i="9"/>
  <c r="FL45" i="9" s="1"/>
  <c r="EG45" i="9"/>
  <c r="FM45" i="9" s="1"/>
  <c r="EH45" i="9"/>
  <c r="EI45" i="9"/>
  <c r="EF46" i="9"/>
  <c r="FL46" i="9" s="1"/>
  <c r="EG46" i="9"/>
  <c r="FM46" i="9" s="1"/>
  <c r="EH46" i="9"/>
  <c r="EI46" i="9"/>
  <c r="EF47" i="9"/>
  <c r="FL47" i="9" s="1"/>
  <c r="EG47" i="9"/>
  <c r="FM47" i="9" s="1"/>
  <c r="EH47" i="9"/>
  <c r="EI47" i="9"/>
  <c r="EF48" i="9"/>
  <c r="FL48" i="9" s="1"/>
  <c r="EG48" i="9"/>
  <c r="FM48" i="9" s="1"/>
  <c r="EH48" i="9"/>
  <c r="EI48" i="9"/>
  <c r="EF49" i="9"/>
  <c r="FL49" i="9" s="1"/>
  <c r="EG49" i="9"/>
  <c r="FM49" i="9" s="1"/>
  <c r="EH49" i="9"/>
  <c r="EI49" i="9"/>
  <c r="EF50" i="9"/>
  <c r="FL50" i="9" s="1"/>
  <c r="EG50" i="9"/>
  <c r="FM50" i="9" s="1"/>
  <c r="EH50" i="9"/>
  <c r="EI50" i="9"/>
  <c r="EF51" i="9"/>
  <c r="FL51" i="9" s="1"/>
  <c r="EG51" i="9"/>
  <c r="FM51" i="9" s="1"/>
  <c r="EH51" i="9"/>
  <c r="EI51" i="9"/>
  <c r="EF52" i="9"/>
  <c r="FL52" i="9" s="1"/>
  <c r="EG52" i="9"/>
  <c r="FM52" i="9" s="1"/>
  <c r="EH52" i="9"/>
  <c r="EI52" i="9"/>
  <c r="EF53" i="9"/>
  <c r="FL53" i="9" s="1"/>
  <c r="EG53" i="9"/>
  <c r="FM53" i="9" s="1"/>
  <c r="EH53" i="9"/>
  <c r="EI53" i="9"/>
  <c r="EF54" i="9"/>
  <c r="FL54" i="9" s="1"/>
  <c r="EG54" i="9"/>
  <c r="FM54" i="9" s="1"/>
  <c r="EH54" i="9"/>
  <c r="EI54" i="9"/>
  <c r="EF55" i="9"/>
  <c r="FL55" i="9" s="1"/>
  <c r="EG55" i="9"/>
  <c r="FM55" i="9" s="1"/>
  <c r="EH55" i="9"/>
  <c r="EI55" i="9"/>
  <c r="EF58" i="9"/>
  <c r="FL58" i="9" s="1"/>
  <c r="EG58" i="9"/>
  <c r="FM58" i="9" s="1"/>
  <c r="EH58" i="9"/>
  <c r="EI58" i="9"/>
  <c r="EF59" i="9"/>
  <c r="FL59" i="9" s="1"/>
  <c r="EG59" i="9"/>
  <c r="FM59" i="9" s="1"/>
  <c r="EH59" i="9"/>
  <c r="EI59" i="9"/>
  <c r="EF60" i="9"/>
  <c r="FL60" i="9" s="1"/>
  <c r="EG60" i="9"/>
  <c r="FM60" i="9" s="1"/>
  <c r="EH60" i="9"/>
  <c r="EI60" i="9"/>
  <c r="EF61" i="9"/>
  <c r="FL61" i="9" s="1"/>
  <c r="EG61" i="9"/>
  <c r="FM61" i="9" s="1"/>
  <c r="EH61" i="9"/>
  <c r="EI61" i="9"/>
  <c r="EF62" i="9"/>
  <c r="FL62" i="9" s="1"/>
  <c r="EG62" i="9"/>
  <c r="FM62" i="9" s="1"/>
  <c r="EH62" i="9"/>
  <c r="EI62" i="9"/>
  <c r="EF63" i="9"/>
  <c r="FL63" i="9" s="1"/>
  <c r="EG63" i="9"/>
  <c r="FM63" i="9" s="1"/>
  <c r="EH63" i="9"/>
  <c r="EI63" i="9"/>
  <c r="EF56" i="9"/>
  <c r="FL56" i="9" s="1"/>
  <c r="EG56" i="9"/>
  <c r="FM56" i="9" s="1"/>
  <c r="EH56" i="9"/>
  <c r="EI56" i="9"/>
  <c r="EF64" i="9"/>
  <c r="FL64" i="9" s="1"/>
  <c r="EG64" i="9"/>
  <c r="FM64" i="9" s="1"/>
  <c r="EH64" i="9"/>
  <c r="EI64" i="9"/>
  <c r="EF57" i="9"/>
  <c r="FL57" i="9" s="1"/>
  <c r="EG57" i="9"/>
  <c r="FM57" i="9" s="1"/>
  <c r="EH57" i="9"/>
  <c r="EI57" i="9"/>
  <c r="EF71" i="9"/>
  <c r="FL71" i="9" s="1"/>
  <c r="EG71" i="9"/>
  <c r="FM71" i="9" s="1"/>
  <c r="EH71" i="9"/>
  <c r="EI71" i="9"/>
  <c r="EF65" i="9"/>
  <c r="FL65" i="9" s="1"/>
  <c r="EG65" i="9"/>
  <c r="FM65" i="9" s="1"/>
  <c r="EH65" i="9"/>
  <c r="EI65" i="9"/>
  <c r="EF66" i="9"/>
  <c r="FL66" i="9" s="1"/>
  <c r="EG66" i="9"/>
  <c r="FM66" i="9" s="1"/>
  <c r="EH66" i="9"/>
  <c r="EI66" i="9"/>
  <c r="EF67" i="9"/>
  <c r="FL67" i="9" s="1"/>
  <c r="EG67" i="9"/>
  <c r="FM67" i="9" s="1"/>
  <c r="EH67" i="9"/>
  <c r="EI67" i="9"/>
  <c r="EF68" i="9"/>
  <c r="FL68" i="9" s="1"/>
  <c r="EG68" i="9"/>
  <c r="FM68" i="9" s="1"/>
  <c r="EH68" i="9"/>
  <c r="EI68" i="9"/>
  <c r="EF69" i="9"/>
  <c r="FL69" i="9" s="1"/>
  <c r="EG69" i="9"/>
  <c r="FM69" i="9" s="1"/>
  <c r="EH69" i="9"/>
  <c r="EI69" i="9"/>
  <c r="EF70" i="9"/>
  <c r="FL70" i="9" s="1"/>
  <c r="EG70" i="9"/>
  <c r="FM70" i="9" s="1"/>
  <c r="EH70" i="9"/>
  <c r="EI70" i="9"/>
  <c r="EF72" i="9"/>
  <c r="FL72" i="9" s="1"/>
  <c r="EG72" i="9"/>
  <c r="FM72" i="9" s="1"/>
  <c r="EH72" i="9"/>
  <c r="EI72" i="9"/>
  <c r="EF73" i="9"/>
  <c r="FL73" i="9" s="1"/>
  <c r="EG73" i="9"/>
  <c r="FM73" i="9" s="1"/>
  <c r="EH73" i="9"/>
  <c r="EI73" i="9"/>
  <c r="EF74" i="9"/>
  <c r="FL74" i="9" s="1"/>
  <c r="EG74" i="9"/>
  <c r="FM74" i="9" s="1"/>
  <c r="EH74" i="9"/>
  <c r="EI74" i="9"/>
  <c r="EF75" i="9"/>
  <c r="FL75" i="9" s="1"/>
  <c r="EG75" i="9"/>
  <c r="EH75" i="9"/>
  <c r="EI75" i="9"/>
  <c r="EF76" i="9"/>
  <c r="FL76" i="9" s="1"/>
  <c r="EG76" i="9"/>
  <c r="FM76" i="9" s="1"/>
  <c r="EH76" i="9"/>
  <c r="EI76" i="9"/>
  <c r="EF78" i="9"/>
  <c r="FL78" i="9" s="1"/>
  <c r="EG78" i="9"/>
  <c r="FM78" i="9" s="1"/>
  <c r="EH78" i="9"/>
  <c r="EI78" i="9"/>
  <c r="EF77" i="9"/>
  <c r="FL77" i="9" s="1"/>
  <c r="EG77" i="9"/>
  <c r="FM77" i="9" s="1"/>
  <c r="EH77" i="9"/>
  <c r="EI77" i="9"/>
  <c r="EF79" i="9"/>
  <c r="FL79" i="9" s="1"/>
  <c r="EG79" i="9"/>
  <c r="FM79" i="9" s="1"/>
  <c r="EH79" i="9"/>
  <c r="EI79" i="9"/>
  <c r="EF80" i="9"/>
  <c r="FL80" i="9" s="1"/>
  <c r="EG80" i="9"/>
  <c r="FM80" i="9" s="1"/>
  <c r="EH80" i="9"/>
  <c r="EI80" i="9"/>
  <c r="EF81" i="9"/>
  <c r="FL81" i="9" s="1"/>
  <c r="EG81" i="9"/>
  <c r="FM81" i="9" s="1"/>
  <c r="EH81" i="9"/>
  <c r="EI81" i="9"/>
  <c r="EF82" i="9"/>
  <c r="FL82" i="9" s="1"/>
  <c r="EG82" i="9"/>
  <c r="FM82" i="9" s="1"/>
  <c r="EH82" i="9"/>
  <c r="EI82" i="9"/>
  <c r="EF83" i="9"/>
  <c r="FL83" i="9" s="1"/>
  <c r="EG83" i="9"/>
  <c r="FM83" i="9" s="1"/>
  <c r="EH83" i="9"/>
  <c r="EI83" i="9"/>
  <c r="EF84" i="9"/>
  <c r="FL84" i="9" s="1"/>
  <c r="EG84" i="9"/>
  <c r="FM84" i="9" s="1"/>
  <c r="EH84" i="9"/>
  <c r="EI84" i="9"/>
  <c r="EF85" i="9"/>
  <c r="FL85" i="9" s="1"/>
  <c r="EG85" i="9"/>
  <c r="FM85" i="9" s="1"/>
  <c r="EH85" i="9"/>
  <c r="EI85" i="9"/>
  <c r="EF86" i="9"/>
  <c r="FL86" i="9" s="1"/>
  <c r="EG86" i="9"/>
  <c r="FM86" i="9" s="1"/>
  <c r="EH86" i="9"/>
  <c r="EI86" i="9"/>
  <c r="EF87" i="9"/>
  <c r="FL87" i="9" s="1"/>
  <c r="EG87" i="9"/>
  <c r="FM87" i="9" s="1"/>
  <c r="EH87" i="9"/>
  <c r="EI87" i="9"/>
  <c r="EF88" i="9"/>
  <c r="FL88" i="9" s="1"/>
  <c r="EG88" i="9"/>
  <c r="FM88" i="9" s="1"/>
  <c r="EH88" i="9"/>
  <c r="EI88" i="9"/>
  <c r="EF89" i="9"/>
  <c r="FL89" i="9" s="1"/>
  <c r="EG89" i="9"/>
  <c r="FM89" i="9" s="1"/>
  <c r="EH89" i="9"/>
  <c r="EI89" i="9"/>
  <c r="EF90" i="9"/>
  <c r="FL90" i="9" s="1"/>
  <c r="EG90" i="9"/>
  <c r="FM90" i="9" s="1"/>
  <c r="EH90" i="9"/>
  <c r="EI90" i="9"/>
  <c r="EF91" i="9"/>
  <c r="FL91" i="9" s="1"/>
  <c r="EG91" i="9"/>
  <c r="FM91" i="9" s="1"/>
  <c r="EH91" i="9"/>
  <c r="EI91" i="9"/>
  <c r="EF92" i="9"/>
  <c r="FL92" i="9" s="1"/>
  <c r="EG92" i="9"/>
  <c r="FM92" i="9" s="1"/>
  <c r="EH92" i="9"/>
  <c r="EI92" i="9"/>
  <c r="EF94" i="9"/>
  <c r="FL94" i="9" s="1"/>
  <c r="EG94" i="9"/>
  <c r="FM94" i="9" s="1"/>
  <c r="EH94" i="9"/>
  <c r="EI94" i="9"/>
  <c r="EF95" i="9"/>
  <c r="FL95" i="9" s="1"/>
  <c r="EG95" i="9"/>
  <c r="FM95" i="9" s="1"/>
  <c r="EH95" i="9"/>
  <c r="EI95" i="9"/>
  <c r="EF96" i="9"/>
  <c r="FL96" i="9" s="1"/>
  <c r="EG96" i="9"/>
  <c r="FM96" i="9" s="1"/>
  <c r="EH96" i="9"/>
  <c r="EI96" i="9"/>
  <c r="EF97" i="9"/>
  <c r="FL97" i="9" s="1"/>
  <c r="EG97" i="9"/>
  <c r="FM97" i="9" s="1"/>
  <c r="EH97" i="9"/>
  <c r="EI97" i="9"/>
  <c r="EF93" i="9"/>
  <c r="FL93" i="9" s="1"/>
  <c r="EG93" i="9"/>
  <c r="FM93" i="9" s="1"/>
  <c r="EH93" i="9"/>
  <c r="EI93" i="9"/>
  <c r="EF99" i="9"/>
  <c r="FL99" i="9" s="1"/>
  <c r="EG99" i="9"/>
  <c r="FM99" i="9" s="1"/>
  <c r="EH99" i="9"/>
  <c r="EI99" i="9"/>
  <c r="EF100" i="9"/>
  <c r="FL100" i="9" s="1"/>
  <c r="EG100" i="9"/>
  <c r="FM100" i="9" s="1"/>
  <c r="EH100" i="9"/>
  <c r="EI100" i="9"/>
  <c r="EF101" i="9"/>
  <c r="FL101" i="9" s="1"/>
  <c r="EG101" i="9"/>
  <c r="FM101" i="9" s="1"/>
  <c r="EH101" i="9"/>
  <c r="EI101" i="9"/>
  <c r="EF103" i="9"/>
  <c r="FL103" i="9" s="1"/>
  <c r="EG103" i="9"/>
  <c r="FM103" i="9" s="1"/>
  <c r="EH103" i="9"/>
  <c r="EI103" i="9"/>
  <c r="EF104" i="9"/>
  <c r="FL104" i="9" s="1"/>
  <c r="EG104" i="9"/>
  <c r="FM104" i="9" s="1"/>
  <c r="EH104" i="9"/>
  <c r="EI104" i="9"/>
  <c r="EF106" i="9"/>
  <c r="FL106" i="9" s="1"/>
  <c r="EG106" i="9"/>
  <c r="FM106" i="9" s="1"/>
  <c r="EH106" i="9"/>
  <c r="EI106" i="9"/>
  <c r="EF107" i="9"/>
  <c r="FL107" i="9" s="1"/>
  <c r="EG107" i="9"/>
  <c r="FM107" i="9" s="1"/>
  <c r="EH107" i="9"/>
  <c r="EI107" i="9"/>
  <c r="EF108" i="9"/>
  <c r="FL108" i="9" s="1"/>
  <c r="EG108" i="9"/>
  <c r="FM108" i="9" s="1"/>
  <c r="EH108" i="9"/>
  <c r="EI108" i="9"/>
  <c r="EF110" i="9"/>
  <c r="FL110" i="9" s="1"/>
  <c r="EG110" i="9"/>
  <c r="FM110" i="9" s="1"/>
  <c r="EH110" i="9"/>
  <c r="EI110" i="9"/>
  <c r="EF102" i="9"/>
  <c r="FL102" i="9" s="1"/>
  <c r="EG102" i="9"/>
  <c r="FM102" i="9" s="1"/>
  <c r="EH102" i="9"/>
  <c r="EI102" i="9"/>
  <c r="EF111" i="9"/>
  <c r="FL111" i="9" s="1"/>
  <c r="EG111" i="9"/>
  <c r="FM111" i="9" s="1"/>
  <c r="EH111" i="9"/>
  <c r="EI111" i="9"/>
  <c r="EF105" i="9"/>
  <c r="FL105" i="9" s="1"/>
  <c r="EG105" i="9"/>
  <c r="FM105" i="9" s="1"/>
  <c r="EH105" i="9"/>
  <c r="EI105" i="9"/>
  <c r="EF109" i="9"/>
  <c r="FL109" i="9" s="1"/>
  <c r="EG109" i="9"/>
  <c r="FM109" i="9" s="1"/>
  <c r="EH109" i="9"/>
  <c r="EI109" i="9"/>
  <c r="EF112" i="9"/>
  <c r="FL112" i="9" s="1"/>
  <c r="EG112" i="9"/>
  <c r="FM112" i="9" s="1"/>
  <c r="EH112" i="9"/>
  <c r="EI112" i="9"/>
  <c r="EF113" i="9"/>
  <c r="FL113" i="9" s="1"/>
  <c r="EG113" i="9"/>
  <c r="FM113" i="9" s="1"/>
  <c r="EH113" i="9"/>
  <c r="EI113" i="9"/>
  <c r="EF98" i="9"/>
  <c r="FL98" i="9" s="1"/>
  <c r="EG98" i="9"/>
  <c r="FM98" i="9" s="1"/>
  <c r="EH98" i="9"/>
  <c r="EI98" i="9"/>
  <c r="EF114" i="9"/>
  <c r="FL114" i="9" s="1"/>
  <c r="EG114" i="9"/>
  <c r="FM114" i="9" s="1"/>
  <c r="EH114" i="9"/>
  <c r="EI114" i="9"/>
  <c r="EF115" i="9"/>
  <c r="FL115" i="9" s="1"/>
  <c r="EG115" i="9"/>
  <c r="FM115" i="9" s="1"/>
  <c r="EH115" i="9"/>
  <c r="EI115" i="9"/>
  <c r="EF116" i="9"/>
  <c r="FL116" i="9" s="1"/>
  <c r="EG116" i="9"/>
  <c r="FM116" i="9" s="1"/>
  <c r="EH116" i="9"/>
  <c r="EI116" i="9"/>
  <c r="EF117" i="9"/>
  <c r="FL117" i="9" s="1"/>
  <c r="EG117" i="9"/>
  <c r="FM117" i="9" s="1"/>
  <c r="EH117" i="9"/>
  <c r="EI117" i="9"/>
  <c r="EF118" i="9"/>
  <c r="FL118" i="9" s="1"/>
  <c r="EG118" i="9"/>
  <c r="FM118" i="9" s="1"/>
  <c r="EH118" i="9"/>
  <c r="EI118" i="9"/>
  <c r="EF119" i="9"/>
  <c r="FL119" i="9" s="1"/>
  <c r="EG119" i="9"/>
  <c r="FM119" i="9" s="1"/>
  <c r="EH119" i="9"/>
  <c r="EI119" i="9"/>
  <c r="EF120" i="9"/>
  <c r="FL120" i="9" s="1"/>
  <c r="EG120" i="9"/>
  <c r="FM120" i="9" s="1"/>
  <c r="EH120" i="9"/>
  <c r="EI120" i="9"/>
  <c r="EF121" i="9"/>
  <c r="FL121" i="9" s="1"/>
  <c r="EG121" i="9"/>
  <c r="FM121" i="9" s="1"/>
  <c r="EH121" i="9"/>
  <c r="EI121" i="9"/>
  <c r="EF122" i="9"/>
  <c r="FL122" i="9" s="1"/>
  <c r="EG122" i="9"/>
  <c r="FM122" i="9" s="1"/>
  <c r="EH122" i="9"/>
  <c r="EI122" i="9"/>
  <c r="EF123" i="9"/>
  <c r="FL123" i="9" s="1"/>
  <c r="EG123" i="9"/>
  <c r="FM123" i="9" s="1"/>
  <c r="EH123" i="9"/>
  <c r="EI123" i="9"/>
  <c r="EF124" i="9"/>
  <c r="FL124" i="9" s="1"/>
  <c r="EG124" i="9"/>
  <c r="FM124" i="9" s="1"/>
  <c r="EH124" i="9"/>
  <c r="EI124" i="9"/>
  <c r="EF125" i="9"/>
  <c r="FL125" i="9" s="1"/>
  <c r="EG125" i="9"/>
  <c r="FM125" i="9" s="1"/>
  <c r="EH125" i="9"/>
  <c r="EI125" i="9"/>
  <c r="EF126" i="9"/>
  <c r="FL126" i="9" s="1"/>
  <c r="EG126" i="9"/>
  <c r="FM126" i="9" s="1"/>
  <c r="EH126" i="9"/>
  <c r="EI126" i="9"/>
  <c r="EF128" i="9"/>
  <c r="FL128" i="9" s="1"/>
  <c r="EG128" i="9"/>
  <c r="FM128" i="9" s="1"/>
  <c r="EH128" i="9"/>
  <c r="EI128" i="9"/>
  <c r="EF129" i="9"/>
  <c r="FL129" i="9" s="1"/>
  <c r="EG129" i="9"/>
  <c r="FM129" i="9" s="1"/>
  <c r="EH129" i="9"/>
  <c r="EI129" i="9"/>
  <c r="EF130" i="9"/>
  <c r="FL130" i="9" s="1"/>
  <c r="EG130" i="9"/>
  <c r="FM130" i="9" s="1"/>
  <c r="EH130" i="9"/>
  <c r="EI130" i="9"/>
  <c r="EF131" i="9"/>
  <c r="FL131" i="9" s="1"/>
  <c r="EG131" i="9"/>
  <c r="FM131" i="9" s="1"/>
  <c r="EH131" i="9"/>
  <c r="EI131" i="9"/>
  <c r="EF132" i="9"/>
  <c r="FL132" i="9" s="1"/>
  <c r="EG132" i="9"/>
  <c r="FM132" i="9" s="1"/>
  <c r="EH132" i="9"/>
  <c r="EI132" i="9"/>
  <c r="EF133" i="9"/>
  <c r="FL133" i="9" s="1"/>
  <c r="EG133" i="9"/>
  <c r="FM133" i="9" s="1"/>
  <c r="EH133" i="9"/>
  <c r="EI133" i="9"/>
  <c r="EF134" i="9"/>
  <c r="FL134" i="9" s="1"/>
  <c r="EG134" i="9"/>
  <c r="FM134" i="9" s="1"/>
  <c r="EH134" i="9"/>
  <c r="EI134" i="9"/>
  <c r="EF135" i="9"/>
  <c r="FL135" i="9" s="1"/>
  <c r="EG135" i="9"/>
  <c r="FM135" i="9" s="1"/>
  <c r="EH135" i="9"/>
  <c r="EI135" i="9"/>
  <c r="EF127" i="9"/>
  <c r="FL127" i="9" s="1"/>
  <c r="EG127" i="9"/>
  <c r="FM127" i="9" s="1"/>
  <c r="EH127" i="9"/>
  <c r="EI127" i="9"/>
  <c r="EF136" i="9"/>
  <c r="FL136" i="9" s="1"/>
  <c r="EG136" i="9"/>
  <c r="FM136" i="9" s="1"/>
  <c r="EH136" i="9"/>
  <c r="EI136" i="9"/>
  <c r="EF137" i="9"/>
  <c r="FL137" i="9" s="1"/>
  <c r="EG137" i="9"/>
  <c r="FM137" i="9" s="1"/>
  <c r="EH137" i="9"/>
  <c r="EI137" i="9"/>
  <c r="EF138" i="9"/>
  <c r="FL138" i="9" s="1"/>
  <c r="EG138" i="9"/>
  <c r="FM138" i="9" s="1"/>
  <c r="EH138" i="9"/>
  <c r="EI138" i="9"/>
  <c r="EF139" i="9"/>
  <c r="FL139" i="9" s="1"/>
  <c r="EG139" i="9"/>
  <c r="EH139" i="9"/>
  <c r="EI139" i="9"/>
  <c r="EF140" i="9"/>
  <c r="FL140" i="9" s="1"/>
  <c r="EG140" i="9"/>
  <c r="FM140" i="9" s="1"/>
  <c r="EH140" i="9"/>
  <c r="EI140" i="9"/>
  <c r="EF141" i="9"/>
  <c r="FL141" i="9" s="1"/>
  <c r="EG141" i="9"/>
  <c r="FM141" i="9" s="1"/>
  <c r="EH141" i="9"/>
  <c r="EI141" i="9"/>
  <c r="EF142" i="9"/>
  <c r="FL142" i="9" s="1"/>
  <c r="EG142" i="9"/>
  <c r="FM142" i="9" s="1"/>
  <c r="EH142" i="9"/>
  <c r="EI142" i="9"/>
  <c r="EF143" i="9"/>
  <c r="FL143" i="9" s="1"/>
  <c r="EG143" i="9"/>
  <c r="FM143" i="9" s="1"/>
  <c r="EH143" i="9"/>
  <c r="EI143" i="9"/>
  <c r="EF144" i="9"/>
  <c r="FL144" i="9" s="1"/>
  <c r="EG144" i="9"/>
  <c r="FM144" i="9" s="1"/>
  <c r="EH144" i="9"/>
  <c r="EI144" i="9"/>
  <c r="EF145" i="9"/>
  <c r="FL145" i="9" s="1"/>
  <c r="EG145" i="9"/>
  <c r="FM145" i="9" s="1"/>
  <c r="EH145" i="9"/>
  <c r="EI145" i="9"/>
  <c r="EF146" i="9"/>
  <c r="FL146" i="9" s="1"/>
  <c r="EG146" i="9"/>
  <c r="FM146" i="9" s="1"/>
  <c r="EH146" i="9"/>
  <c r="EI146" i="9"/>
  <c r="EF147" i="9"/>
  <c r="FL147" i="9" s="1"/>
  <c r="EG147" i="9"/>
  <c r="FM147" i="9" s="1"/>
  <c r="EH147" i="9"/>
  <c r="EI147" i="9"/>
  <c r="EF148" i="9"/>
  <c r="FL148" i="9" s="1"/>
  <c r="EG148" i="9"/>
  <c r="FM148" i="9" s="1"/>
  <c r="EH148" i="9"/>
  <c r="EI148" i="9"/>
  <c r="EF149" i="9"/>
  <c r="FL149" i="9" s="1"/>
  <c r="EG149" i="9"/>
  <c r="FM149" i="9" s="1"/>
  <c r="EH149" i="9"/>
  <c r="EI149" i="9"/>
  <c r="EF150" i="9"/>
  <c r="FL150" i="9" s="1"/>
  <c r="EG150" i="9"/>
  <c r="FM150" i="9" s="1"/>
  <c r="EH150" i="9"/>
  <c r="EI150" i="9"/>
  <c r="EF151" i="9"/>
  <c r="FL151" i="9" s="1"/>
  <c r="EG151" i="9"/>
  <c r="FM151" i="9" s="1"/>
  <c r="EH151" i="9"/>
  <c r="EI151" i="9"/>
  <c r="EF152" i="9"/>
  <c r="FL152" i="9" s="1"/>
  <c r="EG152" i="9"/>
  <c r="FM152" i="9" s="1"/>
  <c r="EH152" i="9"/>
  <c r="EI152" i="9"/>
  <c r="EF153" i="9"/>
  <c r="FL153" i="9" s="1"/>
  <c r="EG153" i="9"/>
  <c r="FM153" i="9" s="1"/>
  <c r="EH153" i="9"/>
  <c r="EI153" i="9"/>
  <c r="EF154" i="9"/>
  <c r="FL154" i="9" s="1"/>
  <c r="EG154" i="9"/>
  <c r="FM154" i="9" s="1"/>
  <c r="EH154" i="9"/>
  <c r="EI154" i="9"/>
  <c r="EF155" i="9"/>
  <c r="FL155" i="9" s="1"/>
  <c r="EG155" i="9"/>
  <c r="FM155" i="9" s="1"/>
  <c r="EH155" i="9"/>
  <c r="EI155" i="9"/>
  <c r="EF156" i="9"/>
  <c r="FL156" i="9" s="1"/>
  <c r="EG156" i="9"/>
  <c r="FM156" i="9" s="1"/>
  <c r="EH156" i="9"/>
  <c r="EI156" i="9"/>
  <c r="EF157" i="9"/>
  <c r="FL157" i="9" s="1"/>
  <c r="EG157" i="9"/>
  <c r="FM157" i="9" s="1"/>
  <c r="EH157" i="9"/>
  <c r="EI157" i="9"/>
  <c r="EF158" i="9"/>
  <c r="FL158" i="9" s="1"/>
  <c r="EG158" i="9"/>
  <c r="FM158" i="9" s="1"/>
  <c r="EH158" i="9"/>
  <c r="EI158" i="9"/>
  <c r="EF160" i="9"/>
  <c r="FL160" i="9" s="1"/>
  <c r="EG160" i="9"/>
  <c r="FM160" i="9" s="1"/>
  <c r="EH160" i="9"/>
  <c r="EI160" i="9"/>
  <c r="EF161" i="9"/>
  <c r="FL161" i="9" s="1"/>
  <c r="EG161" i="9"/>
  <c r="FM161" i="9" s="1"/>
  <c r="EH161" i="9"/>
  <c r="EI161" i="9"/>
  <c r="EF162" i="9"/>
  <c r="FL162" i="9" s="1"/>
  <c r="EG162" i="9"/>
  <c r="FM162" i="9" s="1"/>
  <c r="EH162" i="9"/>
  <c r="EI162" i="9"/>
  <c r="EF163" i="9"/>
  <c r="FL163" i="9" s="1"/>
  <c r="EG163" i="9"/>
  <c r="FM163" i="9" s="1"/>
  <c r="EH163" i="9"/>
  <c r="EI163" i="9"/>
  <c r="EF164" i="9"/>
  <c r="FL164" i="9" s="1"/>
  <c r="EG164" i="9"/>
  <c r="FM164" i="9" s="1"/>
  <c r="EH164" i="9"/>
  <c r="EI164" i="9"/>
  <c r="EF165" i="9"/>
  <c r="FL165" i="9" s="1"/>
  <c r="EG165" i="9"/>
  <c r="FM165" i="9" s="1"/>
  <c r="EH165" i="9"/>
  <c r="EI165" i="9"/>
  <c r="EF166" i="9"/>
  <c r="FL166" i="9" s="1"/>
  <c r="EG166" i="9"/>
  <c r="FM166" i="9" s="1"/>
  <c r="EH166" i="9"/>
  <c r="EI166" i="9"/>
  <c r="EF167" i="9"/>
  <c r="FL167" i="9" s="1"/>
  <c r="EG167" i="9"/>
  <c r="FM167" i="9" s="1"/>
  <c r="EH167" i="9"/>
  <c r="EI167" i="9"/>
  <c r="EF168" i="9"/>
  <c r="FL168" i="9" s="1"/>
  <c r="EG168" i="9"/>
  <c r="FM168" i="9" s="1"/>
  <c r="EH168" i="9"/>
  <c r="FP168" i="9" s="1"/>
  <c r="EI168" i="9"/>
  <c r="EF169" i="9"/>
  <c r="FL169" i="9" s="1"/>
  <c r="EG169" i="9"/>
  <c r="FM169" i="9" s="1"/>
  <c r="EH169" i="9"/>
  <c r="EI169" i="9"/>
  <c r="EF170" i="9"/>
  <c r="FL170" i="9" s="1"/>
  <c r="EG170" i="9"/>
  <c r="FM170" i="9" s="1"/>
  <c r="EH170" i="9"/>
  <c r="EI170" i="9"/>
  <c r="EF171" i="9"/>
  <c r="FL171" i="9" s="1"/>
  <c r="EG171" i="9"/>
  <c r="FM171" i="9" s="1"/>
  <c r="EH171" i="9"/>
  <c r="EI171" i="9"/>
  <c r="EF172" i="9"/>
  <c r="FL172" i="9" s="1"/>
  <c r="EG172" i="9"/>
  <c r="FM172" i="9" s="1"/>
  <c r="EH172" i="9"/>
  <c r="EZ172" i="9" s="1"/>
  <c r="EI172" i="9"/>
  <c r="EF173" i="9"/>
  <c r="FL173" i="9" s="1"/>
  <c r="EG173" i="9"/>
  <c r="FM173" i="9" s="1"/>
  <c r="EH173" i="9"/>
  <c r="EI173" i="9"/>
  <c r="EF174" i="9"/>
  <c r="FL174" i="9" s="1"/>
  <c r="EG174" i="9"/>
  <c r="FM174" i="9" s="1"/>
  <c r="EH174" i="9"/>
  <c r="EI174" i="9"/>
  <c r="EF175" i="9"/>
  <c r="FL175" i="9" s="1"/>
  <c r="EG175" i="9"/>
  <c r="FM175" i="9" s="1"/>
  <c r="EH175" i="9"/>
  <c r="EI175" i="9"/>
  <c r="EF176" i="9"/>
  <c r="FL176" i="9" s="1"/>
  <c r="EG176" i="9"/>
  <c r="FM176" i="9" s="1"/>
  <c r="EH176" i="9"/>
  <c r="EI176" i="9"/>
  <c r="EF177" i="9"/>
  <c r="FL177" i="9" s="1"/>
  <c r="EG177" i="9"/>
  <c r="FM177" i="9" s="1"/>
  <c r="EH177" i="9"/>
  <c r="EI177" i="9"/>
  <c r="EF178" i="9"/>
  <c r="FL178" i="9" s="1"/>
  <c r="EG178" i="9"/>
  <c r="FM178" i="9" s="1"/>
  <c r="EH178" i="9"/>
  <c r="EI178" i="9"/>
  <c r="FA178" i="9" s="1"/>
  <c r="EF179" i="9"/>
  <c r="FL179" i="9" s="1"/>
  <c r="EG179" i="9"/>
  <c r="FM179" i="9" s="1"/>
  <c r="EH179" i="9"/>
  <c r="EI179" i="9"/>
  <c r="EF180" i="9"/>
  <c r="FL180" i="9" s="1"/>
  <c r="EG180" i="9"/>
  <c r="FM180" i="9" s="1"/>
  <c r="EH180" i="9"/>
  <c r="EI180" i="9"/>
  <c r="EF181" i="9"/>
  <c r="FL181" i="9" s="1"/>
  <c r="EG181" i="9"/>
  <c r="FM181" i="9" s="1"/>
  <c r="EH181" i="9"/>
  <c r="EI181" i="9"/>
  <c r="EF182" i="9"/>
  <c r="FL182" i="9" s="1"/>
  <c r="EG182" i="9"/>
  <c r="FM182" i="9" s="1"/>
  <c r="EH182" i="9"/>
  <c r="EI182" i="9"/>
  <c r="EF183" i="9"/>
  <c r="FL183" i="9" s="1"/>
  <c r="EG183" i="9"/>
  <c r="FM183" i="9" s="1"/>
  <c r="EH183" i="9"/>
  <c r="EI183" i="9"/>
  <c r="EF184" i="9"/>
  <c r="FL184" i="9" s="1"/>
  <c r="EG184" i="9"/>
  <c r="FM184" i="9" s="1"/>
  <c r="EH184" i="9"/>
  <c r="EI184" i="9"/>
  <c r="EF186" i="9"/>
  <c r="FL186" i="9" s="1"/>
  <c r="EG186" i="9"/>
  <c r="FM186" i="9" s="1"/>
  <c r="EH186" i="9"/>
  <c r="EI186" i="9"/>
  <c r="EF185" i="9"/>
  <c r="FL185" i="9" s="1"/>
  <c r="EG185" i="9"/>
  <c r="FM185" i="9" s="1"/>
  <c r="EH185" i="9"/>
  <c r="EI185" i="9"/>
  <c r="EF187" i="9"/>
  <c r="FL187" i="9" s="1"/>
  <c r="EG187" i="9"/>
  <c r="FM187" i="9" s="1"/>
  <c r="EH187" i="9"/>
  <c r="EI187" i="9"/>
  <c r="EF188" i="9"/>
  <c r="FL188" i="9" s="1"/>
  <c r="EG188" i="9"/>
  <c r="FM188" i="9" s="1"/>
  <c r="EH188" i="9"/>
  <c r="EI188" i="9"/>
  <c r="EF189" i="9"/>
  <c r="FL189" i="9" s="1"/>
  <c r="EG189" i="9"/>
  <c r="FM189" i="9" s="1"/>
  <c r="EH189" i="9"/>
  <c r="EI189" i="9"/>
  <c r="EF190" i="9"/>
  <c r="FL190" i="9" s="1"/>
  <c r="EG190" i="9"/>
  <c r="FM190" i="9" s="1"/>
  <c r="EH190" i="9"/>
  <c r="EI190" i="9"/>
  <c r="EF191" i="9"/>
  <c r="FL191" i="9" s="1"/>
  <c r="EG191" i="9"/>
  <c r="FM191" i="9" s="1"/>
  <c r="EH191" i="9"/>
  <c r="EI191" i="9"/>
  <c r="EF192" i="9"/>
  <c r="FL192" i="9" s="1"/>
  <c r="EG192" i="9"/>
  <c r="FM192" i="9" s="1"/>
  <c r="EH192" i="9"/>
  <c r="EI192" i="9"/>
  <c r="EF193" i="9"/>
  <c r="FL193" i="9" s="1"/>
  <c r="EG193" i="9"/>
  <c r="FM193" i="9" s="1"/>
  <c r="EH193" i="9"/>
  <c r="EI193" i="9"/>
  <c r="EF194" i="9"/>
  <c r="FL194" i="9" s="1"/>
  <c r="EG194" i="9"/>
  <c r="FM194" i="9" s="1"/>
  <c r="EH194" i="9"/>
  <c r="EI194" i="9"/>
  <c r="EF195" i="9"/>
  <c r="FL195" i="9" s="1"/>
  <c r="EG195" i="9"/>
  <c r="FM195" i="9" s="1"/>
  <c r="EH195" i="9"/>
  <c r="EI195" i="9"/>
  <c r="EF196" i="9"/>
  <c r="FL196" i="9" s="1"/>
  <c r="EG196" i="9"/>
  <c r="FM196" i="9" s="1"/>
  <c r="EH196" i="9"/>
  <c r="EI196" i="9"/>
  <c r="EF197" i="9"/>
  <c r="FL197" i="9" s="1"/>
  <c r="EG197" i="9"/>
  <c r="FM197" i="9" s="1"/>
  <c r="EH197" i="9"/>
  <c r="EI197" i="9"/>
  <c r="EF198" i="9"/>
  <c r="FL198" i="9" s="1"/>
  <c r="EG198" i="9"/>
  <c r="FM198" i="9" s="1"/>
  <c r="EH198" i="9"/>
  <c r="EI198" i="9"/>
  <c r="EF199" i="9"/>
  <c r="FL199" i="9" s="1"/>
  <c r="EG199" i="9"/>
  <c r="FM199" i="9" s="1"/>
  <c r="EH199" i="9"/>
  <c r="EI199" i="9"/>
  <c r="EF200" i="9"/>
  <c r="FL200" i="9" s="1"/>
  <c r="EG200" i="9"/>
  <c r="FM200" i="9" s="1"/>
  <c r="EH200" i="9"/>
  <c r="EI200" i="9"/>
  <c r="EF201" i="9"/>
  <c r="FL201" i="9" s="1"/>
  <c r="EG201" i="9"/>
  <c r="FM201" i="9" s="1"/>
  <c r="EH201" i="9"/>
  <c r="EI201" i="9"/>
  <c r="EF202" i="9"/>
  <c r="FL202" i="9" s="1"/>
  <c r="EG202" i="9"/>
  <c r="FM202" i="9" s="1"/>
  <c r="EH202" i="9"/>
  <c r="EI202" i="9"/>
  <c r="EF203" i="9"/>
  <c r="FL203" i="9" s="1"/>
  <c r="EG203" i="9"/>
  <c r="FM203" i="9" s="1"/>
  <c r="EH203" i="9"/>
  <c r="EI203" i="9"/>
  <c r="EF204" i="9"/>
  <c r="FL204" i="9" s="1"/>
  <c r="EG204" i="9"/>
  <c r="FM204" i="9" s="1"/>
  <c r="EH204" i="9"/>
  <c r="EI204" i="9"/>
  <c r="EF205" i="9"/>
  <c r="FL205" i="9" s="1"/>
  <c r="EG205" i="9"/>
  <c r="FM205" i="9" s="1"/>
  <c r="EH205" i="9"/>
  <c r="EI205" i="9"/>
  <c r="EF206" i="9"/>
  <c r="FL206" i="9" s="1"/>
  <c r="EG206" i="9"/>
  <c r="FM206" i="9" s="1"/>
  <c r="EH206" i="9"/>
  <c r="EI206" i="9"/>
  <c r="EF207" i="9"/>
  <c r="FL207" i="9" s="1"/>
  <c r="EG207" i="9"/>
  <c r="FM207" i="9" s="1"/>
  <c r="EH207" i="9"/>
  <c r="EI207" i="9"/>
  <c r="EF208" i="9"/>
  <c r="FL208" i="9" s="1"/>
  <c r="EG208" i="9"/>
  <c r="FM208" i="9" s="1"/>
  <c r="EH208" i="9"/>
  <c r="EI208" i="9"/>
  <c r="EF209" i="9"/>
  <c r="FL209" i="9" s="1"/>
  <c r="EG209" i="9"/>
  <c r="FM209" i="9" s="1"/>
  <c r="EH209" i="9"/>
  <c r="EI209" i="9"/>
  <c r="EF210" i="9"/>
  <c r="FL210" i="9" s="1"/>
  <c r="EG210" i="9"/>
  <c r="FM210" i="9" s="1"/>
  <c r="EH210" i="9"/>
  <c r="EI210" i="9"/>
  <c r="EF211" i="9"/>
  <c r="FL211" i="9" s="1"/>
  <c r="EG211" i="9"/>
  <c r="FM211" i="9" s="1"/>
  <c r="EH211" i="9"/>
  <c r="EI211" i="9"/>
  <c r="EF212" i="9"/>
  <c r="FL212" i="9" s="1"/>
  <c r="EG212" i="9"/>
  <c r="EH212" i="9"/>
  <c r="EI212" i="9"/>
  <c r="EF213" i="9"/>
  <c r="FL213" i="9" s="1"/>
  <c r="EG213" i="9"/>
  <c r="FM213" i="9" s="1"/>
  <c r="EH213" i="9"/>
  <c r="EI213" i="9"/>
  <c r="EF214" i="9"/>
  <c r="FL214" i="9" s="1"/>
  <c r="EG214" i="9"/>
  <c r="FM214" i="9" s="1"/>
  <c r="EH214" i="9"/>
  <c r="EI214" i="9"/>
  <c r="EF215" i="9"/>
  <c r="FL215" i="9" s="1"/>
  <c r="EG215" i="9"/>
  <c r="FM215" i="9" s="1"/>
  <c r="EH215" i="9"/>
  <c r="EI215" i="9"/>
  <c r="EF216" i="9"/>
  <c r="FL216" i="9" s="1"/>
  <c r="EG216" i="9"/>
  <c r="FM216" i="9" s="1"/>
  <c r="EH216" i="9"/>
  <c r="EI216" i="9"/>
  <c r="EF217" i="9"/>
  <c r="FL217" i="9" s="1"/>
  <c r="EG217" i="9"/>
  <c r="FM217" i="9" s="1"/>
  <c r="EH217" i="9"/>
  <c r="EI217" i="9"/>
  <c r="EF218" i="9"/>
  <c r="FL218" i="9" s="1"/>
  <c r="EG218" i="9"/>
  <c r="FM218" i="9" s="1"/>
  <c r="EH218" i="9"/>
  <c r="EI218" i="9"/>
  <c r="EF219" i="9"/>
  <c r="FL219" i="9" s="1"/>
  <c r="EG219" i="9"/>
  <c r="FM219" i="9" s="1"/>
  <c r="EH219" i="9"/>
  <c r="EI219" i="9"/>
  <c r="EF220" i="9"/>
  <c r="FL220" i="9" s="1"/>
  <c r="EG220" i="9"/>
  <c r="FM220" i="9" s="1"/>
  <c r="EH220" i="9"/>
  <c r="EI220" i="9"/>
  <c r="EF221" i="9"/>
  <c r="FL221" i="9" s="1"/>
  <c r="EG221" i="9"/>
  <c r="FM221" i="9" s="1"/>
  <c r="EH221" i="9"/>
  <c r="EI221" i="9"/>
  <c r="EF222" i="9"/>
  <c r="FL222" i="9" s="1"/>
  <c r="EG222" i="9"/>
  <c r="FM222" i="9" s="1"/>
  <c r="EH222" i="9"/>
  <c r="EI222" i="9"/>
  <c r="EF223" i="9"/>
  <c r="FL223" i="9" s="1"/>
  <c r="EG223" i="9"/>
  <c r="FM223" i="9" s="1"/>
  <c r="EH223" i="9"/>
  <c r="EI223" i="9"/>
  <c r="EF224" i="9"/>
  <c r="FL224" i="9" s="1"/>
  <c r="EG224" i="9"/>
  <c r="FM224" i="9" s="1"/>
  <c r="EH224" i="9"/>
  <c r="EI224" i="9"/>
  <c r="EF225" i="9"/>
  <c r="FL225" i="9" s="1"/>
  <c r="EG225" i="9"/>
  <c r="FM225" i="9" s="1"/>
  <c r="EH225" i="9"/>
  <c r="EI225" i="9"/>
  <c r="EF226" i="9"/>
  <c r="FL226" i="9" s="1"/>
  <c r="EG226" i="9"/>
  <c r="FM226" i="9" s="1"/>
  <c r="EH226" i="9"/>
  <c r="EI226" i="9"/>
  <c r="EF227" i="9"/>
  <c r="FL227" i="9" s="1"/>
  <c r="EG227" i="9"/>
  <c r="FM227" i="9" s="1"/>
  <c r="EH227" i="9"/>
  <c r="EI227" i="9"/>
  <c r="EF228" i="9"/>
  <c r="FL228" i="9" s="1"/>
  <c r="EG228" i="9"/>
  <c r="FM228" i="9" s="1"/>
  <c r="EH228" i="9"/>
  <c r="EI228" i="9"/>
  <c r="EF229" i="9"/>
  <c r="FL229" i="9" s="1"/>
  <c r="EG229" i="9"/>
  <c r="FM229" i="9" s="1"/>
  <c r="EH229" i="9"/>
  <c r="EI229" i="9"/>
  <c r="EF230" i="9"/>
  <c r="FL230" i="9" s="1"/>
  <c r="EG230" i="9"/>
  <c r="FM230" i="9" s="1"/>
  <c r="EH230" i="9"/>
  <c r="EI230" i="9"/>
  <c r="EF231" i="9"/>
  <c r="EG231" i="9"/>
  <c r="FM231" i="9" s="1"/>
  <c r="EH231" i="9"/>
  <c r="EI231" i="9"/>
  <c r="EF232" i="9"/>
  <c r="FL232" i="9" s="1"/>
  <c r="EG232" i="9"/>
  <c r="FM232" i="9" s="1"/>
  <c r="EH232" i="9"/>
  <c r="EI232" i="9"/>
  <c r="EF233" i="9"/>
  <c r="FL233" i="9" s="1"/>
  <c r="EG233" i="9"/>
  <c r="FM233" i="9" s="1"/>
  <c r="EH233" i="9"/>
  <c r="EI233" i="9"/>
  <c r="EF234" i="9"/>
  <c r="FL234" i="9" s="1"/>
  <c r="EG234" i="9"/>
  <c r="FM234" i="9" s="1"/>
  <c r="EH234" i="9"/>
  <c r="EI234" i="9"/>
  <c r="EF235" i="9"/>
  <c r="FL235" i="9" s="1"/>
  <c r="EG235" i="9"/>
  <c r="FM235" i="9" s="1"/>
  <c r="EH235" i="9"/>
  <c r="EI235" i="9"/>
  <c r="EF236" i="9"/>
  <c r="FL236" i="9" s="1"/>
  <c r="EG236" i="9"/>
  <c r="FM236" i="9" s="1"/>
  <c r="EH236" i="9"/>
  <c r="EI236" i="9"/>
  <c r="EF237" i="9"/>
  <c r="FL237" i="9" s="1"/>
  <c r="EG237" i="9"/>
  <c r="FM237" i="9" s="1"/>
  <c r="EH237" i="9"/>
  <c r="EI237" i="9"/>
  <c r="EF238" i="9"/>
  <c r="FL238" i="9" s="1"/>
  <c r="EG238" i="9"/>
  <c r="FM238" i="9" s="1"/>
  <c r="EH238" i="9"/>
  <c r="EI238" i="9"/>
  <c r="EF239" i="9"/>
  <c r="FL239" i="9" s="1"/>
  <c r="EG239" i="9"/>
  <c r="FM239" i="9" s="1"/>
  <c r="EH239" i="9"/>
  <c r="EI239" i="9"/>
  <c r="EF240" i="9"/>
  <c r="FL240" i="9" s="1"/>
  <c r="EG240" i="9"/>
  <c r="FM240" i="9" s="1"/>
  <c r="EH240" i="9"/>
  <c r="EI240" i="9"/>
  <c r="EF241" i="9"/>
  <c r="FL241" i="9" s="1"/>
  <c r="EG241" i="9"/>
  <c r="FM241" i="9" s="1"/>
  <c r="EH241" i="9"/>
  <c r="EI241" i="9"/>
  <c r="EF242" i="9"/>
  <c r="FL242" i="9" s="1"/>
  <c r="EG242" i="9"/>
  <c r="FM242" i="9" s="1"/>
  <c r="EH242" i="9"/>
  <c r="EI242" i="9"/>
  <c r="EF243" i="9"/>
  <c r="EG243" i="9"/>
  <c r="FM243" i="9" s="1"/>
  <c r="EH243" i="9"/>
  <c r="EI243" i="9"/>
  <c r="EF244" i="9"/>
  <c r="FL244" i="9" s="1"/>
  <c r="EG244" i="9"/>
  <c r="FM244" i="9" s="1"/>
  <c r="EH244" i="9"/>
  <c r="EI244" i="9"/>
  <c r="EF245" i="9"/>
  <c r="FL245" i="9" s="1"/>
  <c r="EG245" i="9"/>
  <c r="FM245" i="9" s="1"/>
  <c r="EH245" i="9"/>
  <c r="EI245" i="9"/>
  <c r="EF246" i="9"/>
  <c r="FL246" i="9" s="1"/>
  <c r="EG246" i="9"/>
  <c r="FM246" i="9" s="1"/>
  <c r="EH246" i="9"/>
  <c r="EI246" i="9"/>
  <c r="EF247" i="9"/>
  <c r="FL247" i="9" s="1"/>
  <c r="EG247" i="9"/>
  <c r="FM247" i="9" s="1"/>
  <c r="EH247" i="9"/>
  <c r="EI247" i="9"/>
  <c r="EF248" i="9"/>
  <c r="FL248" i="9" s="1"/>
  <c r="EG248" i="9"/>
  <c r="FM248" i="9" s="1"/>
  <c r="EH248" i="9"/>
  <c r="EI248" i="9"/>
  <c r="EF249" i="9"/>
  <c r="FL249" i="9" s="1"/>
  <c r="EG249" i="9"/>
  <c r="FM249" i="9" s="1"/>
  <c r="EH249" i="9"/>
  <c r="EI249" i="9"/>
  <c r="EF250" i="9"/>
  <c r="FL250" i="9" s="1"/>
  <c r="EG250" i="9"/>
  <c r="FM250" i="9" s="1"/>
  <c r="EH250" i="9"/>
  <c r="EI250" i="9"/>
  <c r="EF251" i="9"/>
  <c r="FL251" i="9" s="1"/>
  <c r="EG251" i="9"/>
  <c r="FM251" i="9" s="1"/>
  <c r="EH251" i="9"/>
  <c r="EI251" i="9"/>
  <c r="EF252" i="9"/>
  <c r="FL252" i="9" s="1"/>
  <c r="EG252" i="9"/>
  <c r="FM252" i="9" s="1"/>
  <c r="EH252" i="9"/>
  <c r="EI252" i="9"/>
  <c r="EF253" i="9"/>
  <c r="FL253" i="9" s="1"/>
  <c r="EG253" i="9"/>
  <c r="FM253" i="9" s="1"/>
  <c r="EH253" i="9"/>
  <c r="EI253" i="9"/>
  <c r="EF254" i="9"/>
  <c r="FL254" i="9" s="1"/>
  <c r="EG254" i="9"/>
  <c r="FM254" i="9" s="1"/>
  <c r="EH254" i="9"/>
  <c r="EI254" i="9"/>
  <c r="EF255" i="9"/>
  <c r="FL255" i="9" s="1"/>
  <c r="EG255" i="9"/>
  <c r="FM255" i="9" s="1"/>
  <c r="EH255" i="9"/>
  <c r="EI255" i="9"/>
  <c r="EF284" i="9"/>
  <c r="FL284" i="9" s="1"/>
  <c r="EG284" i="9"/>
  <c r="FM284" i="9" s="1"/>
  <c r="EH284" i="9"/>
  <c r="EI284" i="9"/>
  <c r="EF285" i="9"/>
  <c r="FL285" i="9" s="1"/>
  <c r="EG285" i="9"/>
  <c r="FM285" i="9" s="1"/>
  <c r="EH285" i="9"/>
  <c r="EI285" i="9"/>
  <c r="EF287" i="9"/>
  <c r="FL287" i="9" s="1"/>
  <c r="EG287" i="9"/>
  <c r="FM287" i="9" s="1"/>
  <c r="EH287" i="9"/>
  <c r="EI287" i="9"/>
  <c r="EF288" i="9"/>
  <c r="FL288" i="9" s="1"/>
  <c r="EG288" i="9"/>
  <c r="FM288" i="9" s="1"/>
  <c r="EH288" i="9"/>
  <c r="EI288" i="9"/>
  <c r="EF289" i="9"/>
  <c r="FL289" i="9" s="1"/>
  <c r="EG289" i="9"/>
  <c r="FM289" i="9" s="1"/>
  <c r="EH289" i="9"/>
  <c r="EI289" i="9"/>
  <c r="EF286" i="9"/>
  <c r="FL286" i="9" s="1"/>
  <c r="EG286" i="9"/>
  <c r="FM286" i="9" s="1"/>
  <c r="EH286" i="9"/>
  <c r="EI286" i="9"/>
  <c r="EF290" i="9"/>
  <c r="FL290" i="9" s="1"/>
  <c r="EG290" i="9"/>
  <c r="FM290" i="9" s="1"/>
  <c r="EH290" i="9"/>
  <c r="EI290" i="9"/>
  <c r="EF291" i="9"/>
  <c r="FL291" i="9" s="1"/>
  <c r="EG291" i="9"/>
  <c r="FM291" i="9" s="1"/>
  <c r="EH291" i="9"/>
  <c r="EI291" i="9"/>
  <c r="EF292" i="9"/>
  <c r="FL292" i="9" s="1"/>
  <c r="EG292" i="9"/>
  <c r="FM292" i="9" s="1"/>
  <c r="EH292" i="9"/>
  <c r="EI292" i="9"/>
  <c r="EF293" i="9"/>
  <c r="FL293" i="9" s="1"/>
  <c r="EG293" i="9"/>
  <c r="FM293" i="9" s="1"/>
  <c r="EH293" i="9"/>
  <c r="EI293" i="9"/>
  <c r="EF295" i="9"/>
  <c r="FL295" i="9" s="1"/>
  <c r="EG295" i="9"/>
  <c r="FM295" i="9" s="1"/>
  <c r="EH295" i="9"/>
  <c r="EI295" i="9"/>
  <c r="EF296" i="9"/>
  <c r="FL296" i="9" s="1"/>
  <c r="EG296" i="9"/>
  <c r="EH296" i="9"/>
  <c r="EI296" i="9"/>
  <c r="EF298" i="9"/>
  <c r="FL298" i="9" s="1"/>
  <c r="EG298" i="9"/>
  <c r="FM298" i="9" s="1"/>
  <c r="EH298" i="9"/>
  <c r="EI298" i="9"/>
  <c r="EF301" i="9"/>
  <c r="FL301" i="9" s="1"/>
  <c r="EG301" i="9"/>
  <c r="FM301" i="9" s="1"/>
  <c r="EH301" i="9"/>
  <c r="EI301" i="9"/>
  <c r="EF302" i="9"/>
  <c r="FL302" i="9" s="1"/>
  <c r="EG302" i="9"/>
  <c r="FM302" i="9" s="1"/>
  <c r="EH302" i="9"/>
  <c r="EI302" i="9"/>
  <c r="EF294" i="9"/>
  <c r="FL294" i="9" s="1"/>
  <c r="EG294" i="9"/>
  <c r="EH294" i="9"/>
  <c r="EI294" i="9"/>
  <c r="EF303" i="9"/>
  <c r="FL303" i="9" s="1"/>
  <c r="EG303" i="9"/>
  <c r="FM303" i="9" s="1"/>
  <c r="EH303" i="9"/>
  <c r="EI303" i="9"/>
  <c r="EF304" i="9"/>
  <c r="FL304" i="9" s="1"/>
  <c r="EG304" i="9"/>
  <c r="FM304" i="9" s="1"/>
  <c r="EH304" i="9"/>
  <c r="EI304" i="9"/>
  <c r="EF297" i="9"/>
  <c r="FL297" i="9" s="1"/>
  <c r="EG297" i="9"/>
  <c r="FM297" i="9" s="1"/>
  <c r="EH297" i="9"/>
  <c r="EI297" i="9"/>
  <c r="EF305" i="9"/>
  <c r="FL305" i="9" s="1"/>
  <c r="EG305" i="9"/>
  <c r="FM305" i="9" s="1"/>
  <c r="EH305" i="9"/>
  <c r="EI305" i="9"/>
  <c r="EF300" i="9"/>
  <c r="FL300" i="9" s="1"/>
  <c r="EG300" i="9"/>
  <c r="FM300" i="9" s="1"/>
  <c r="EH300" i="9"/>
  <c r="EI300" i="9"/>
  <c r="EF306" i="9"/>
  <c r="FL306" i="9" s="1"/>
  <c r="EG306" i="9"/>
  <c r="FM306" i="9" s="1"/>
  <c r="EH306" i="9"/>
  <c r="EI306" i="9"/>
  <c r="EF307" i="9"/>
  <c r="EG307" i="9"/>
  <c r="EH307" i="9"/>
  <c r="EI307" i="9"/>
  <c r="EF308" i="9"/>
  <c r="FL308" i="9" s="1"/>
  <c r="EG308" i="9"/>
  <c r="FM308" i="9" s="1"/>
  <c r="EH308" i="9"/>
  <c r="EI308" i="9"/>
  <c r="EF309" i="9"/>
  <c r="FL309" i="9" s="1"/>
  <c r="EG309" i="9"/>
  <c r="FM309" i="9" s="1"/>
  <c r="EH309" i="9"/>
  <c r="EI309" i="9"/>
  <c r="EF310" i="9"/>
  <c r="FL310" i="9" s="1"/>
  <c r="EG310" i="9"/>
  <c r="FM310" i="9" s="1"/>
  <c r="EH310" i="9"/>
  <c r="EI310" i="9"/>
  <c r="EF311" i="9"/>
  <c r="FL311" i="9" s="1"/>
  <c r="EG311" i="9"/>
  <c r="FM311" i="9" s="1"/>
  <c r="EH311" i="9"/>
  <c r="EI311" i="9"/>
  <c r="EF312" i="9"/>
  <c r="FL312" i="9" s="1"/>
  <c r="EG312" i="9"/>
  <c r="FM312" i="9" s="1"/>
  <c r="EH312" i="9"/>
  <c r="EI312" i="9"/>
  <c r="EF313" i="9"/>
  <c r="FL313" i="9" s="1"/>
  <c r="EG313" i="9"/>
  <c r="FM313" i="9" s="1"/>
  <c r="EH313" i="9"/>
  <c r="EI313" i="9"/>
  <c r="EF314" i="9"/>
  <c r="FL314" i="9" s="1"/>
  <c r="EG314" i="9"/>
  <c r="FM314" i="9" s="1"/>
  <c r="EH314" i="9"/>
  <c r="EI314" i="9"/>
  <c r="EF315" i="9"/>
  <c r="FL315" i="9" s="1"/>
  <c r="EG315" i="9"/>
  <c r="FM315" i="9" s="1"/>
  <c r="EH315" i="9"/>
  <c r="EI315" i="9"/>
  <c r="EF316" i="9"/>
  <c r="FL316" i="9" s="1"/>
  <c r="EG316" i="9"/>
  <c r="FM316" i="9" s="1"/>
  <c r="EH316" i="9"/>
  <c r="EI316" i="9"/>
  <c r="EF317" i="9"/>
  <c r="FL317" i="9" s="1"/>
  <c r="EG317" i="9"/>
  <c r="FM317" i="9" s="1"/>
  <c r="EH317" i="9"/>
  <c r="EI317" i="9"/>
  <c r="EF318" i="9"/>
  <c r="FL318" i="9" s="1"/>
  <c r="EG318" i="9"/>
  <c r="FM318" i="9" s="1"/>
  <c r="EH318" i="9"/>
  <c r="EI318" i="9"/>
  <c r="EF319" i="9"/>
  <c r="FL319" i="9" s="1"/>
  <c r="EG319" i="9"/>
  <c r="FM319" i="9" s="1"/>
  <c r="EH319" i="9"/>
  <c r="EI319" i="9"/>
  <c r="EF320" i="9"/>
  <c r="FL320" i="9" s="1"/>
  <c r="EG320" i="9"/>
  <c r="FM320" i="9" s="1"/>
  <c r="EH320" i="9"/>
  <c r="EI320" i="9"/>
  <c r="EF321" i="9"/>
  <c r="FL321" i="9" s="1"/>
  <c r="EG321" i="9"/>
  <c r="FM321" i="9" s="1"/>
  <c r="EH321" i="9"/>
  <c r="EI321" i="9"/>
  <c r="EF322" i="9"/>
  <c r="FL322" i="9" s="1"/>
  <c r="EG322" i="9"/>
  <c r="FM322" i="9" s="1"/>
  <c r="EH322" i="9"/>
  <c r="EI322" i="9"/>
  <c r="EF323" i="9"/>
  <c r="FL323" i="9" s="1"/>
  <c r="EG323" i="9"/>
  <c r="FM323" i="9" s="1"/>
  <c r="EH323" i="9"/>
  <c r="EI323" i="9"/>
  <c r="EF324" i="9"/>
  <c r="FL324" i="9" s="1"/>
  <c r="EG324" i="9"/>
  <c r="FM324" i="9" s="1"/>
  <c r="EH324" i="9"/>
  <c r="EI324" i="9"/>
  <c r="EF325" i="9"/>
  <c r="FL325" i="9" s="1"/>
  <c r="EG325" i="9"/>
  <c r="FM325" i="9" s="1"/>
  <c r="EH325" i="9"/>
  <c r="EI325" i="9"/>
  <c r="EF326" i="9"/>
  <c r="FL326" i="9" s="1"/>
  <c r="EG326" i="9"/>
  <c r="FM326" i="9" s="1"/>
  <c r="EH326" i="9"/>
  <c r="EI326" i="9"/>
  <c r="EF327" i="9"/>
  <c r="FL327" i="9" s="1"/>
  <c r="EG327" i="9"/>
  <c r="FM327" i="9" s="1"/>
  <c r="EH327" i="9"/>
  <c r="EI327" i="9"/>
  <c r="EF328" i="9"/>
  <c r="FL328" i="9" s="1"/>
  <c r="EG328" i="9"/>
  <c r="FM328" i="9" s="1"/>
  <c r="EH328" i="9"/>
  <c r="EI328" i="9"/>
  <c r="EF329" i="9"/>
  <c r="FL329" i="9" s="1"/>
  <c r="EG329" i="9"/>
  <c r="FM329" i="9" s="1"/>
  <c r="EH329" i="9"/>
  <c r="EI329" i="9"/>
  <c r="EF330" i="9"/>
  <c r="FL330" i="9" s="1"/>
  <c r="EG330" i="9"/>
  <c r="FM330" i="9" s="1"/>
  <c r="EH330" i="9"/>
  <c r="EI330" i="9"/>
  <c r="EF331" i="9"/>
  <c r="EG331" i="9"/>
  <c r="FM331" i="9" s="1"/>
  <c r="EH331" i="9"/>
  <c r="EI331" i="9"/>
  <c r="EF332" i="9"/>
  <c r="FL332" i="9" s="1"/>
  <c r="EG332" i="9"/>
  <c r="FM332" i="9" s="1"/>
  <c r="EH332" i="9"/>
  <c r="EI332" i="9"/>
  <c r="EF334" i="9"/>
  <c r="FL334" i="9" s="1"/>
  <c r="EG334" i="9"/>
  <c r="FM334" i="9" s="1"/>
  <c r="EH334" i="9"/>
  <c r="EI334" i="9"/>
  <c r="EF335" i="9"/>
  <c r="FL335" i="9" s="1"/>
  <c r="EG335" i="9"/>
  <c r="FM335" i="9" s="1"/>
  <c r="EH335" i="9"/>
  <c r="EI335" i="9"/>
  <c r="EF336" i="9"/>
  <c r="EG336" i="9"/>
  <c r="EH336" i="9"/>
  <c r="EI336" i="9"/>
  <c r="EF337" i="9"/>
  <c r="FL337" i="9" s="1"/>
  <c r="EG337" i="9"/>
  <c r="FM337" i="9" s="1"/>
  <c r="EH337" i="9"/>
  <c r="EI337" i="9"/>
  <c r="EF333" i="9"/>
  <c r="FL333" i="9" s="1"/>
  <c r="EG333" i="9"/>
  <c r="FM333" i="9" s="1"/>
  <c r="EH333" i="9"/>
  <c r="EI333" i="9"/>
  <c r="EF338" i="9"/>
  <c r="FL338" i="9" s="1"/>
  <c r="EG338" i="9"/>
  <c r="FM338" i="9" s="1"/>
  <c r="EH338" i="9"/>
  <c r="EI338" i="9"/>
  <c r="EF339" i="9"/>
  <c r="FL339" i="9" s="1"/>
  <c r="EG339" i="9"/>
  <c r="EH339" i="9"/>
  <c r="EI339" i="9"/>
  <c r="EF340" i="9"/>
  <c r="FL340" i="9" s="1"/>
  <c r="EG340" i="9"/>
  <c r="FM340" i="9" s="1"/>
  <c r="EH340" i="9"/>
  <c r="EI340" i="9"/>
  <c r="EF341" i="9"/>
  <c r="FL341" i="9" s="1"/>
  <c r="EG341" i="9"/>
  <c r="FM341" i="9" s="1"/>
  <c r="EH341" i="9"/>
  <c r="EI341" i="9"/>
  <c r="EF342" i="9"/>
  <c r="FL342" i="9" s="1"/>
  <c r="EG342" i="9"/>
  <c r="FM342" i="9" s="1"/>
  <c r="EH342" i="9"/>
  <c r="EI342" i="9"/>
  <c r="EF343" i="9"/>
  <c r="FL343" i="9" s="1"/>
  <c r="EG343" i="9"/>
  <c r="FM343" i="9" s="1"/>
  <c r="EH343" i="9"/>
  <c r="EI343" i="9"/>
  <c r="EF344" i="9"/>
  <c r="FL344" i="9" s="1"/>
  <c r="EG344" i="9"/>
  <c r="FM344" i="9" s="1"/>
  <c r="EH344" i="9"/>
  <c r="EI344" i="9"/>
  <c r="EF345" i="9"/>
  <c r="FL345" i="9" s="1"/>
  <c r="EG345" i="9"/>
  <c r="FM345" i="9" s="1"/>
  <c r="EH345" i="9"/>
  <c r="EI345" i="9"/>
  <c r="EF346" i="9"/>
  <c r="FL346" i="9" s="1"/>
  <c r="EG346" i="9"/>
  <c r="FM346" i="9" s="1"/>
  <c r="EH346" i="9"/>
  <c r="EI346" i="9"/>
  <c r="EF347" i="9"/>
  <c r="FL347" i="9" s="1"/>
  <c r="EG347" i="9"/>
  <c r="FM347" i="9" s="1"/>
  <c r="EH347" i="9"/>
  <c r="EI347" i="9"/>
  <c r="EF348" i="9"/>
  <c r="FL348" i="9" s="1"/>
  <c r="EG348" i="9"/>
  <c r="FM348" i="9" s="1"/>
  <c r="EH348" i="9"/>
  <c r="EI348" i="9"/>
  <c r="EF349" i="9"/>
  <c r="FL349" i="9" s="1"/>
  <c r="EG349" i="9"/>
  <c r="FM349" i="9" s="1"/>
  <c r="EH349" i="9"/>
  <c r="EI349" i="9"/>
  <c r="EF350" i="9"/>
  <c r="FL350" i="9" s="1"/>
  <c r="EG350" i="9"/>
  <c r="FM350" i="9" s="1"/>
  <c r="EH350" i="9"/>
  <c r="EI350" i="9"/>
  <c r="EF351" i="9"/>
  <c r="FL351" i="9" s="1"/>
  <c r="EG351" i="9"/>
  <c r="FM351" i="9" s="1"/>
  <c r="EH351" i="9"/>
  <c r="EI351" i="9"/>
  <c r="EF352" i="9"/>
  <c r="FL352" i="9" s="1"/>
  <c r="EG352" i="9"/>
  <c r="FM352" i="9" s="1"/>
  <c r="EH352" i="9"/>
  <c r="EI352" i="9"/>
  <c r="EF353" i="9"/>
  <c r="FL353" i="9" s="1"/>
  <c r="EG353" i="9"/>
  <c r="FM353" i="9" s="1"/>
  <c r="EH353" i="9"/>
  <c r="EI353" i="9"/>
  <c r="EF354" i="9"/>
  <c r="FL354" i="9" s="1"/>
  <c r="EG354" i="9"/>
  <c r="FM354" i="9" s="1"/>
  <c r="EH354" i="9"/>
  <c r="EI354" i="9"/>
  <c r="EF356" i="9"/>
  <c r="FL356" i="9" s="1"/>
  <c r="EG356" i="9"/>
  <c r="FM356" i="9" s="1"/>
  <c r="EH356" i="9"/>
  <c r="EI356" i="9"/>
  <c r="EF357" i="9"/>
  <c r="FL357" i="9" s="1"/>
  <c r="EG357" i="9"/>
  <c r="FM357" i="9" s="1"/>
  <c r="EH357" i="9"/>
  <c r="EI357" i="9"/>
  <c r="EF358" i="9"/>
  <c r="FL358" i="9" s="1"/>
  <c r="EG358" i="9"/>
  <c r="FM358" i="9" s="1"/>
  <c r="EH358" i="9"/>
  <c r="EI358" i="9"/>
  <c r="EF359" i="9"/>
  <c r="FL359" i="9" s="1"/>
  <c r="EG359" i="9"/>
  <c r="FM359" i="9" s="1"/>
  <c r="EH359" i="9"/>
  <c r="EI359" i="9"/>
  <c r="EF360" i="9"/>
  <c r="FL360" i="9" s="1"/>
  <c r="EG360" i="9"/>
  <c r="EH360" i="9"/>
  <c r="EI360" i="9"/>
  <c r="EF361" i="9"/>
  <c r="FL361" i="9" s="1"/>
  <c r="EG361" i="9"/>
  <c r="FM361" i="9" s="1"/>
  <c r="EH361" i="9"/>
  <c r="EI361" i="9"/>
  <c r="EF362" i="9"/>
  <c r="FL362" i="9" s="1"/>
  <c r="EG362" i="9"/>
  <c r="FM362" i="9" s="1"/>
  <c r="EH362" i="9"/>
  <c r="EI362" i="9"/>
  <c r="EF363" i="9"/>
  <c r="FL363" i="9" s="1"/>
  <c r="EG363" i="9"/>
  <c r="FM363" i="9" s="1"/>
  <c r="EH363" i="9"/>
  <c r="EI363" i="9"/>
  <c r="EF364" i="9"/>
  <c r="FL364" i="9" s="1"/>
  <c r="EG364" i="9"/>
  <c r="FM364" i="9" s="1"/>
  <c r="EH364" i="9"/>
  <c r="EI364" i="9"/>
  <c r="EF365" i="9"/>
  <c r="FL365" i="9" s="1"/>
  <c r="EG365" i="9"/>
  <c r="FM365" i="9" s="1"/>
  <c r="EH365" i="9"/>
  <c r="EI365" i="9"/>
  <c r="EF366" i="9"/>
  <c r="FL366" i="9" s="1"/>
  <c r="EG366" i="9"/>
  <c r="FM366" i="9" s="1"/>
  <c r="EH366" i="9"/>
  <c r="EI366" i="9"/>
  <c r="EF367" i="9"/>
  <c r="FL367" i="9" s="1"/>
  <c r="EG367" i="9"/>
  <c r="FM367" i="9" s="1"/>
  <c r="EH367" i="9"/>
  <c r="EI367" i="9"/>
  <c r="EF368" i="9"/>
  <c r="FL368" i="9" s="1"/>
  <c r="EG368" i="9"/>
  <c r="FM368" i="9" s="1"/>
  <c r="EH368" i="9"/>
  <c r="EI368" i="9"/>
  <c r="EF369" i="9"/>
  <c r="FL369" i="9" s="1"/>
  <c r="EG369" i="9"/>
  <c r="FM369" i="9" s="1"/>
  <c r="EH369" i="9"/>
  <c r="EI369" i="9"/>
  <c r="EF370" i="9"/>
  <c r="FL370" i="9" s="1"/>
  <c r="EG370" i="9"/>
  <c r="FM370" i="9" s="1"/>
  <c r="EH370" i="9"/>
  <c r="EI370" i="9"/>
  <c r="EF373" i="9"/>
  <c r="FL373" i="9" s="1"/>
  <c r="EG373" i="9"/>
  <c r="FM373" i="9" s="1"/>
  <c r="EH373" i="9"/>
  <c r="EI373" i="9"/>
  <c r="EF374" i="9"/>
  <c r="FL374" i="9" s="1"/>
  <c r="EG374" i="9"/>
  <c r="FM374" i="9" s="1"/>
  <c r="EH374" i="9"/>
  <c r="EI374" i="9"/>
  <c r="EF375" i="9"/>
  <c r="FL375" i="9" s="1"/>
  <c r="EG375" i="9"/>
  <c r="FM375" i="9" s="1"/>
  <c r="EH375" i="9"/>
  <c r="EI375" i="9"/>
  <c r="EF376" i="9"/>
  <c r="FL376" i="9" s="1"/>
  <c r="EG376" i="9"/>
  <c r="FM376" i="9" s="1"/>
  <c r="EH376" i="9"/>
  <c r="EI376" i="9"/>
  <c r="EF377" i="9"/>
  <c r="FL377" i="9" s="1"/>
  <c r="EG377" i="9"/>
  <c r="FM377" i="9" s="1"/>
  <c r="EH377" i="9"/>
  <c r="EI377" i="9"/>
  <c r="EF378" i="9"/>
  <c r="FL378" i="9" s="1"/>
  <c r="EG378" i="9"/>
  <c r="FM378" i="9" s="1"/>
  <c r="EH378" i="9"/>
  <c r="EI378" i="9"/>
  <c r="EF379" i="9"/>
  <c r="FL379" i="9" s="1"/>
  <c r="EG379" i="9"/>
  <c r="FM379" i="9" s="1"/>
  <c r="EH379" i="9"/>
  <c r="EI379" i="9"/>
  <c r="EF380" i="9"/>
  <c r="FL380" i="9" s="1"/>
  <c r="EG380" i="9"/>
  <c r="FM380" i="9" s="1"/>
  <c r="EH380" i="9"/>
  <c r="EI380" i="9"/>
  <c r="EF381" i="9"/>
  <c r="FL381" i="9" s="1"/>
  <c r="EG381" i="9"/>
  <c r="FM381" i="9" s="1"/>
  <c r="EH381" i="9"/>
  <c r="EI381" i="9"/>
  <c r="EF382" i="9"/>
  <c r="FL382" i="9" s="1"/>
  <c r="EG382" i="9"/>
  <c r="FM382" i="9" s="1"/>
  <c r="EH382" i="9"/>
  <c r="EI382" i="9"/>
  <c r="EF355" i="9"/>
  <c r="FL355" i="9" s="1"/>
  <c r="EG355" i="9"/>
  <c r="FM355" i="9" s="1"/>
  <c r="EH355" i="9"/>
  <c r="EI355" i="9"/>
  <c r="EF383" i="9"/>
  <c r="FL383" i="9" s="1"/>
  <c r="EG383" i="9"/>
  <c r="FM383" i="9" s="1"/>
  <c r="EH383" i="9"/>
  <c r="EI383" i="9"/>
  <c r="EF384" i="9"/>
  <c r="FL384" i="9" s="1"/>
  <c r="EG384" i="9"/>
  <c r="FM384" i="9" s="1"/>
  <c r="EH384" i="9"/>
  <c r="EI384" i="9"/>
  <c r="EF385" i="9"/>
  <c r="FL385" i="9" s="1"/>
  <c r="EG385" i="9"/>
  <c r="FM385" i="9" s="1"/>
  <c r="EH385" i="9"/>
  <c r="EI385" i="9"/>
  <c r="EF387" i="9"/>
  <c r="EG387" i="9"/>
  <c r="FM387" i="9" s="1"/>
  <c r="EH387" i="9"/>
  <c r="EI387" i="9"/>
  <c r="EF388" i="9"/>
  <c r="FL388" i="9" s="1"/>
  <c r="EG388" i="9"/>
  <c r="FM388" i="9" s="1"/>
  <c r="EH388" i="9"/>
  <c r="EI388" i="9"/>
  <c r="EF389" i="9"/>
  <c r="FL389" i="9" s="1"/>
  <c r="EG389" i="9"/>
  <c r="FM389" i="9" s="1"/>
  <c r="EH389" i="9"/>
  <c r="EI389" i="9"/>
  <c r="EF390" i="9"/>
  <c r="FL390" i="9" s="1"/>
  <c r="EG390" i="9"/>
  <c r="FM390" i="9" s="1"/>
  <c r="EH390" i="9"/>
  <c r="EI390" i="9"/>
  <c r="EF391" i="9"/>
  <c r="EG391" i="9"/>
  <c r="FM391" i="9" s="1"/>
  <c r="EH391" i="9"/>
  <c r="EI391" i="9"/>
  <c r="EF392" i="9"/>
  <c r="FL392" i="9" s="1"/>
  <c r="EG392" i="9"/>
  <c r="FM392" i="9" s="1"/>
  <c r="EH392" i="9"/>
  <c r="EI392" i="9"/>
  <c r="EF371" i="9"/>
  <c r="FL371" i="9" s="1"/>
  <c r="EG371" i="9"/>
  <c r="FM371" i="9" s="1"/>
  <c r="EH371" i="9"/>
  <c r="EI371" i="9"/>
  <c r="EF372" i="9"/>
  <c r="FL372" i="9" s="1"/>
  <c r="EG372" i="9"/>
  <c r="FM372" i="9" s="1"/>
  <c r="EH372" i="9"/>
  <c r="EI372" i="9"/>
  <c r="EF393" i="9"/>
  <c r="FL393" i="9" s="1"/>
  <c r="EG393" i="9"/>
  <c r="FM393" i="9" s="1"/>
  <c r="EH393" i="9"/>
  <c r="EI393" i="9"/>
  <c r="EF394" i="9"/>
  <c r="FL394" i="9" s="1"/>
  <c r="EG394" i="9"/>
  <c r="FM394" i="9" s="1"/>
  <c r="EH394" i="9"/>
  <c r="EI394" i="9"/>
  <c r="EF395" i="9"/>
  <c r="FL395" i="9" s="1"/>
  <c r="EG395" i="9"/>
  <c r="FM395" i="9" s="1"/>
  <c r="EH395" i="9"/>
  <c r="EI395" i="9"/>
  <c r="EF396" i="9"/>
  <c r="FL396" i="9" s="1"/>
  <c r="EG396" i="9"/>
  <c r="FM396" i="9" s="1"/>
  <c r="EH396" i="9"/>
  <c r="EI396" i="9"/>
  <c r="EF397" i="9"/>
  <c r="FL397" i="9" s="1"/>
  <c r="EG397" i="9"/>
  <c r="FM397" i="9" s="1"/>
  <c r="EH397" i="9"/>
  <c r="EI397" i="9"/>
  <c r="EF398" i="9"/>
  <c r="FL398" i="9" s="1"/>
  <c r="EG398" i="9"/>
  <c r="FM398" i="9" s="1"/>
  <c r="EH398" i="9"/>
  <c r="EI398" i="9"/>
  <c r="EF399" i="9"/>
  <c r="FL399" i="9" s="1"/>
  <c r="EG399" i="9"/>
  <c r="FM399" i="9" s="1"/>
  <c r="EH399" i="9"/>
  <c r="EI399" i="9"/>
  <c r="EF400" i="9"/>
  <c r="FL400" i="9" s="1"/>
  <c r="EG400" i="9"/>
  <c r="FM400" i="9" s="1"/>
  <c r="EH400" i="9"/>
  <c r="EI400" i="9"/>
  <c r="EF401" i="9"/>
  <c r="FL401" i="9" s="1"/>
  <c r="EG401" i="9"/>
  <c r="FM401" i="9" s="1"/>
  <c r="EH401" i="9"/>
  <c r="EI401" i="9"/>
  <c r="EF402" i="9"/>
  <c r="FL402" i="9" s="1"/>
  <c r="EG402" i="9"/>
  <c r="FM402" i="9" s="1"/>
  <c r="EH402" i="9"/>
  <c r="EI402" i="9"/>
  <c r="EF386" i="9"/>
  <c r="FL386" i="9" s="1"/>
  <c r="EG386" i="9"/>
  <c r="FM386" i="9" s="1"/>
  <c r="EH386" i="9"/>
  <c r="EI386" i="9"/>
  <c r="EF403" i="9"/>
  <c r="FL403" i="9" s="1"/>
  <c r="EG403" i="9"/>
  <c r="FM403" i="9" s="1"/>
  <c r="EH403" i="9"/>
  <c r="EI403" i="9"/>
  <c r="EF404" i="9"/>
  <c r="FL404" i="9" s="1"/>
  <c r="EG404" i="9"/>
  <c r="FM404" i="9" s="1"/>
  <c r="EH404" i="9"/>
  <c r="EI404" i="9"/>
  <c r="EF405" i="9"/>
  <c r="FL405" i="9" s="1"/>
  <c r="EG405" i="9"/>
  <c r="FM405" i="9" s="1"/>
  <c r="EH405" i="9"/>
  <c r="EI405" i="9"/>
  <c r="EF406" i="9"/>
  <c r="FL406" i="9" s="1"/>
  <c r="EG406" i="9"/>
  <c r="FM406" i="9" s="1"/>
  <c r="EH406" i="9"/>
  <c r="EI406" i="9"/>
  <c r="EF407" i="9"/>
  <c r="FL407" i="9" s="1"/>
  <c r="EG407" i="9"/>
  <c r="FM407" i="9" s="1"/>
  <c r="EH407" i="9"/>
  <c r="EI407" i="9"/>
  <c r="EF408" i="9"/>
  <c r="FL408" i="9" s="1"/>
  <c r="EG408" i="9"/>
  <c r="FM408" i="9" s="1"/>
  <c r="EH408" i="9"/>
  <c r="EI408" i="9"/>
  <c r="EF409" i="9"/>
  <c r="EG409" i="9"/>
  <c r="EH409" i="9"/>
  <c r="EI409" i="9"/>
  <c r="EF410" i="9"/>
  <c r="FL410" i="9" s="1"/>
  <c r="EG410" i="9"/>
  <c r="FM410" i="9" s="1"/>
  <c r="EH410" i="9"/>
  <c r="EI410" i="9"/>
  <c r="EF411" i="9"/>
  <c r="FL411" i="9" s="1"/>
  <c r="EG411" i="9"/>
  <c r="FM411" i="9" s="1"/>
  <c r="EH411" i="9"/>
  <c r="EI411" i="9"/>
  <c r="EF412" i="9"/>
  <c r="FL412" i="9" s="1"/>
  <c r="EG412" i="9"/>
  <c r="FM412" i="9" s="1"/>
  <c r="EH412" i="9"/>
  <c r="EI412" i="9"/>
  <c r="EF413" i="9"/>
  <c r="FL413" i="9" s="1"/>
  <c r="EG413" i="9"/>
  <c r="FM413" i="9" s="1"/>
  <c r="EH413" i="9"/>
  <c r="EI413" i="9"/>
  <c r="EF414" i="9"/>
  <c r="FL414" i="9" s="1"/>
  <c r="EG414" i="9"/>
  <c r="FM414" i="9" s="1"/>
  <c r="EH414" i="9"/>
  <c r="EI414" i="9"/>
  <c r="EF415" i="9"/>
  <c r="FL415" i="9" s="1"/>
  <c r="EG415" i="9"/>
  <c r="FM415" i="9" s="1"/>
  <c r="EH415" i="9"/>
  <c r="EI415" i="9"/>
  <c r="EF416" i="9"/>
  <c r="FL416" i="9" s="1"/>
  <c r="EG416" i="9"/>
  <c r="FM416" i="9" s="1"/>
  <c r="EH416" i="9"/>
  <c r="EI416" i="9"/>
  <c r="EF417" i="9"/>
  <c r="FL417" i="9" s="1"/>
  <c r="EG417" i="9"/>
  <c r="FM417" i="9" s="1"/>
  <c r="EH417" i="9"/>
  <c r="EI417" i="9"/>
  <c r="EF418" i="9"/>
  <c r="FL418" i="9" s="1"/>
  <c r="EG418" i="9"/>
  <c r="FM418" i="9" s="1"/>
  <c r="EH418" i="9"/>
  <c r="EI418" i="9"/>
  <c r="EF419" i="9"/>
  <c r="FL419" i="9" s="1"/>
  <c r="EG419" i="9"/>
  <c r="FM419" i="9" s="1"/>
  <c r="EH419" i="9"/>
  <c r="EI419" i="9"/>
  <c r="EF420" i="9"/>
  <c r="EG420" i="9"/>
  <c r="FM420" i="9" s="1"/>
  <c r="EH420" i="9"/>
  <c r="EI420" i="9"/>
  <c r="EF421" i="9"/>
  <c r="FL421" i="9" s="1"/>
  <c r="EG421" i="9"/>
  <c r="FM421" i="9" s="1"/>
  <c r="EH421" i="9"/>
  <c r="EI421" i="9"/>
  <c r="EF422" i="9"/>
  <c r="FL422" i="9" s="1"/>
  <c r="EG422" i="9"/>
  <c r="FM422" i="9" s="1"/>
  <c r="EH422" i="9"/>
  <c r="EI422" i="9"/>
  <c r="EF423" i="9"/>
  <c r="FL423" i="9" s="1"/>
  <c r="EG423" i="9"/>
  <c r="FM423" i="9" s="1"/>
  <c r="EH423" i="9"/>
  <c r="EI423" i="9"/>
  <c r="EF424" i="9"/>
  <c r="FL424" i="9" s="1"/>
  <c r="EG424" i="9"/>
  <c r="FM424" i="9" s="1"/>
  <c r="EH424" i="9"/>
  <c r="EI424" i="9"/>
  <c r="EF425" i="9"/>
  <c r="FL425" i="9" s="1"/>
  <c r="EG425" i="9"/>
  <c r="FM425" i="9" s="1"/>
  <c r="EH425" i="9"/>
  <c r="EI425" i="9"/>
  <c r="EF426" i="9"/>
  <c r="FL426" i="9" s="1"/>
  <c r="EG426" i="9"/>
  <c r="FM426" i="9" s="1"/>
  <c r="EH426" i="9"/>
  <c r="EI426" i="9"/>
  <c r="EF427" i="9"/>
  <c r="FL427" i="9" s="1"/>
  <c r="EG427" i="9"/>
  <c r="FM427" i="9" s="1"/>
  <c r="EH427" i="9"/>
  <c r="EI427" i="9"/>
  <c r="EF428" i="9"/>
  <c r="FL428" i="9" s="1"/>
  <c r="EG428" i="9"/>
  <c r="FM428" i="9" s="1"/>
  <c r="EH428" i="9"/>
  <c r="EI428" i="9"/>
  <c r="EF429" i="9"/>
  <c r="FL429" i="9" s="1"/>
  <c r="EG429" i="9"/>
  <c r="FM429" i="9" s="1"/>
  <c r="EH429" i="9"/>
  <c r="EI429" i="9"/>
  <c r="EF430" i="9"/>
  <c r="FL430" i="9" s="1"/>
  <c r="EG430" i="9"/>
  <c r="FM430" i="9" s="1"/>
  <c r="EH430" i="9"/>
  <c r="EI430" i="9"/>
  <c r="EF431" i="9"/>
  <c r="FL431" i="9" s="1"/>
  <c r="EG431" i="9"/>
  <c r="FM431" i="9" s="1"/>
  <c r="EH431" i="9"/>
  <c r="EI431" i="9"/>
  <c r="EF432" i="9"/>
  <c r="EG432" i="9"/>
  <c r="FM432" i="9" s="1"/>
  <c r="EH432" i="9"/>
  <c r="EI432" i="9"/>
  <c r="EF433" i="9"/>
  <c r="FL433" i="9" s="1"/>
  <c r="EG433" i="9"/>
  <c r="FM433" i="9" s="1"/>
  <c r="EH433" i="9"/>
  <c r="EI433" i="9"/>
  <c r="EF435" i="9"/>
  <c r="FL435" i="9" s="1"/>
  <c r="EG435" i="9"/>
  <c r="FM435" i="9" s="1"/>
  <c r="EH435" i="9"/>
  <c r="EI435" i="9"/>
  <c r="EF436" i="9"/>
  <c r="FL436" i="9" s="1"/>
  <c r="EG436" i="9"/>
  <c r="FM436" i="9" s="1"/>
  <c r="EH436" i="9"/>
  <c r="EI436" i="9"/>
  <c r="EF437" i="9"/>
  <c r="EG437" i="9"/>
  <c r="FM437" i="9" s="1"/>
  <c r="EH437" i="9"/>
  <c r="EI437" i="9"/>
  <c r="EF438" i="9"/>
  <c r="FL438" i="9" s="1"/>
  <c r="EG438" i="9"/>
  <c r="FM438" i="9" s="1"/>
  <c r="EH438" i="9"/>
  <c r="EI438" i="9"/>
  <c r="EF446" i="9"/>
  <c r="FL446" i="9" s="1"/>
  <c r="EG446" i="9"/>
  <c r="FM446" i="9" s="1"/>
  <c r="EH446" i="9"/>
  <c r="EI446" i="9"/>
  <c r="EF440" i="9"/>
  <c r="FL440" i="9" s="1"/>
  <c r="EG440" i="9"/>
  <c r="FM440" i="9" s="1"/>
  <c r="EH440" i="9"/>
  <c r="EI440" i="9"/>
  <c r="EF441" i="9"/>
  <c r="EG441" i="9"/>
  <c r="FM441" i="9" s="1"/>
  <c r="EH441" i="9"/>
  <c r="EI441" i="9"/>
  <c r="EF434" i="9"/>
  <c r="FL434" i="9" s="1"/>
  <c r="EG434" i="9"/>
  <c r="FM434" i="9" s="1"/>
  <c r="EH434" i="9"/>
  <c r="EI434" i="9"/>
  <c r="EF442" i="9"/>
  <c r="FL442" i="9" s="1"/>
  <c r="EG442" i="9"/>
  <c r="FM442" i="9" s="1"/>
  <c r="EH442" i="9"/>
  <c r="EI442" i="9"/>
  <c r="EF443" i="9"/>
  <c r="FL443" i="9" s="1"/>
  <c r="EG443" i="9"/>
  <c r="FM443" i="9" s="1"/>
  <c r="EH443" i="9"/>
  <c r="EI443" i="9"/>
  <c r="EF444" i="9"/>
  <c r="FL444" i="9" s="1"/>
  <c r="EG444" i="9"/>
  <c r="FM444" i="9" s="1"/>
  <c r="EH444" i="9"/>
  <c r="EI444" i="9"/>
  <c r="EF445" i="9"/>
  <c r="FL445" i="9" s="1"/>
  <c r="EG445" i="9"/>
  <c r="FM445" i="9" s="1"/>
  <c r="EH445" i="9"/>
  <c r="EI445" i="9"/>
  <c r="EF439" i="9"/>
  <c r="FL439" i="9" s="1"/>
  <c r="EG439" i="9"/>
  <c r="FM439" i="9" s="1"/>
  <c r="EH439" i="9"/>
  <c r="EI439" i="9"/>
  <c r="EF447" i="9"/>
  <c r="FL447" i="9" s="1"/>
  <c r="EG447" i="9"/>
  <c r="FM447" i="9" s="1"/>
  <c r="EH447" i="9"/>
  <c r="EI447" i="9"/>
  <c r="EF448" i="9"/>
  <c r="FL448" i="9" s="1"/>
  <c r="EG448" i="9"/>
  <c r="FM448" i="9" s="1"/>
  <c r="EH448" i="9"/>
  <c r="EI448" i="9"/>
  <c r="EF449" i="9"/>
  <c r="FL449" i="9" s="1"/>
  <c r="EG449" i="9"/>
  <c r="FM449" i="9" s="1"/>
  <c r="EH449" i="9"/>
  <c r="EI449" i="9"/>
  <c r="EF450" i="9"/>
  <c r="FL450" i="9" s="1"/>
  <c r="EG450" i="9"/>
  <c r="FM450" i="9" s="1"/>
  <c r="EH450" i="9"/>
  <c r="EI450" i="9"/>
  <c r="EF451" i="9"/>
  <c r="FL451" i="9" s="1"/>
  <c r="EG451" i="9"/>
  <c r="FM451" i="9" s="1"/>
  <c r="EH451" i="9"/>
  <c r="EI451" i="9"/>
  <c r="EF452" i="9"/>
  <c r="FL452" i="9" s="1"/>
  <c r="EG452" i="9"/>
  <c r="FM452" i="9" s="1"/>
  <c r="EH452" i="9"/>
  <c r="EI452" i="9"/>
  <c r="EF453" i="9"/>
  <c r="FL453" i="9" s="1"/>
  <c r="EG453" i="9"/>
  <c r="FM453" i="9" s="1"/>
  <c r="EH453" i="9"/>
  <c r="EI453" i="9"/>
  <c r="EF454" i="9"/>
  <c r="FL454" i="9" s="1"/>
  <c r="EG454" i="9"/>
  <c r="FM454" i="9" s="1"/>
  <c r="EH454" i="9"/>
  <c r="EI454" i="9"/>
  <c r="EF455" i="9"/>
  <c r="FL455" i="9" s="1"/>
  <c r="EG455" i="9"/>
  <c r="FM455" i="9" s="1"/>
  <c r="EH455" i="9"/>
  <c r="EI455" i="9"/>
  <c r="EF456" i="9"/>
  <c r="FL456" i="9" s="1"/>
  <c r="EG456" i="9"/>
  <c r="FM456" i="9" s="1"/>
  <c r="EH456" i="9"/>
  <c r="EI456" i="9"/>
  <c r="EF457" i="9"/>
  <c r="FL457" i="9" s="1"/>
  <c r="EG457" i="9"/>
  <c r="FM457" i="9" s="1"/>
  <c r="EH457" i="9"/>
  <c r="EI457" i="9"/>
  <c r="EF458" i="9"/>
  <c r="FL458" i="9" s="1"/>
  <c r="EG458" i="9"/>
  <c r="FM458" i="9" s="1"/>
  <c r="EH458" i="9"/>
  <c r="EI458" i="9"/>
  <c r="EF460" i="9"/>
  <c r="FL460" i="9" s="1"/>
  <c r="EG460" i="9"/>
  <c r="FM460" i="9" s="1"/>
  <c r="EH460" i="9"/>
  <c r="EI460" i="9"/>
  <c r="EF461" i="9"/>
  <c r="FL461" i="9" s="1"/>
  <c r="EG461" i="9"/>
  <c r="FM461" i="9" s="1"/>
  <c r="EH461" i="9"/>
  <c r="EI461" i="9"/>
  <c r="EF462" i="9"/>
  <c r="FL462" i="9" s="1"/>
  <c r="EG462" i="9"/>
  <c r="FM462" i="9" s="1"/>
  <c r="EH462" i="9"/>
  <c r="EI462" i="9"/>
  <c r="EF463" i="9"/>
  <c r="FL463" i="9" s="1"/>
  <c r="EG463" i="9"/>
  <c r="FM463" i="9" s="1"/>
  <c r="EH463" i="9"/>
  <c r="EI463" i="9"/>
  <c r="EF464" i="9"/>
  <c r="FL464" i="9" s="1"/>
  <c r="EG464" i="9"/>
  <c r="FM464" i="9" s="1"/>
  <c r="EH464" i="9"/>
  <c r="EI464" i="9"/>
  <c r="EF465" i="9"/>
  <c r="EG465" i="9"/>
  <c r="FM465" i="9" s="1"/>
  <c r="EH465" i="9"/>
  <c r="EI465" i="9"/>
  <c r="EF466" i="9"/>
  <c r="FL466" i="9" s="1"/>
  <c r="EG466" i="9"/>
  <c r="FM466" i="9" s="1"/>
  <c r="EH466" i="9"/>
  <c r="EI466" i="9"/>
  <c r="EF467" i="9"/>
  <c r="FL467" i="9" s="1"/>
  <c r="EG467" i="9"/>
  <c r="FM467" i="9" s="1"/>
  <c r="EH467" i="9"/>
  <c r="EI467" i="9"/>
  <c r="EF459" i="9"/>
  <c r="FL459" i="9" s="1"/>
  <c r="EG459" i="9"/>
  <c r="FM459" i="9" s="1"/>
  <c r="EH459" i="9"/>
  <c r="EI459" i="9"/>
  <c r="EB9" i="9"/>
  <c r="EC9" i="9"/>
  <c r="FI9" i="9" s="1"/>
  <c r="EB10" i="9"/>
  <c r="FH10" i="9" s="1"/>
  <c r="EC10" i="9"/>
  <c r="FI10" i="9" s="1"/>
  <c r="EB11" i="9"/>
  <c r="FH11" i="9" s="1"/>
  <c r="EC11" i="9"/>
  <c r="FI11" i="9" s="1"/>
  <c r="EB12" i="9"/>
  <c r="FH12" i="9" s="1"/>
  <c r="EC12" i="9"/>
  <c r="FI12" i="9" s="1"/>
  <c r="EB13" i="9"/>
  <c r="FH13" i="9" s="1"/>
  <c r="EC13" i="9"/>
  <c r="FI13" i="9" s="1"/>
  <c r="EB14" i="9"/>
  <c r="FH14" i="9" s="1"/>
  <c r="EC14" i="9"/>
  <c r="FI14" i="9" s="1"/>
  <c r="EB15" i="9"/>
  <c r="FH15" i="9" s="1"/>
  <c r="EC15" i="9"/>
  <c r="FI15" i="9" s="1"/>
  <c r="EB16" i="9"/>
  <c r="FH16" i="9" s="1"/>
  <c r="EC16" i="9"/>
  <c r="FI16" i="9" s="1"/>
  <c r="EB17" i="9"/>
  <c r="FH17" i="9" s="1"/>
  <c r="EC17" i="9"/>
  <c r="FI17" i="9" s="1"/>
  <c r="EB18" i="9"/>
  <c r="FH18" i="9" s="1"/>
  <c r="EC18" i="9"/>
  <c r="FI18" i="9" s="1"/>
  <c r="EB20" i="9"/>
  <c r="FH20" i="9" s="1"/>
  <c r="EC20" i="9"/>
  <c r="FI20" i="9" s="1"/>
  <c r="EB21" i="9"/>
  <c r="FH21" i="9" s="1"/>
  <c r="EC21" i="9"/>
  <c r="FI21" i="9" s="1"/>
  <c r="EB22" i="9"/>
  <c r="FH22" i="9" s="1"/>
  <c r="EC22" i="9"/>
  <c r="FI22" i="9" s="1"/>
  <c r="EB19" i="9"/>
  <c r="FH19" i="9" s="1"/>
  <c r="EC19" i="9"/>
  <c r="FI19" i="9" s="1"/>
  <c r="EB23" i="9"/>
  <c r="FH23" i="9" s="1"/>
  <c r="EC23" i="9"/>
  <c r="FI23" i="9" s="1"/>
  <c r="EB24" i="9"/>
  <c r="FH24" i="9" s="1"/>
  <c r="EC24" i="9"/>
  <c r="FI24" i="9" s="1"/>
  <c r="EB25" i="9"/>
  <c r="FH25" i="9" s="1"/>
  <c r="EC25" i="9"/>
  <c r="FI25" i="9" s="1"/>
  <c r="EB26" i="9"/>
  <c r="FH26" i="9" s="1"/>
  <c r="EC26" i="9"/>
  <c r="FI26" i="9" s="1"/>
  <c r="EB28" i="9"/>
  <c r="FH28" i="9" s="1"/>
  <c r="EC28" i="9"/>
  <c r="FI28" i="9" s="1"/>
  <c r="EB29" i="9"/>
  <c r="FH29" i="9" s="1"/>
  <c r="EC29" i="9"/>
  <c r="FI29" i="9" s="1"/>
  <c r="EB30" i="9"/>
  <c r="FH30" i="9" s="1"/>
  <c r="EC30" i="9"/>
  <c r="FI30" i="9" s="1"/>
  <c r="EB31" i="9"/>
  <c r="FH31" i="9" s="1"/>
  <c r="EC31" i="9"/>
  <c r="FI31" i="9" s="1"/>
  <c r="EB27" i="9"/>
  <c r="FH27" i="9" s="1"/>
  <c r="EC27" i="9"/>
  <c r="FI27" i="9" s="1"/>
  <c r="EB32" i="9"/>
  <c r="FH32" i="9" s="1"/>
  <c r="EC32" i="9"/>
  <c r="FI32" i="9" s="1"/>
  <c r="EB33" i="9"/>
  <c r="FH33" i="9" s="1"/>
  <c r="EC33" i="9"/>
  <c r="FI33" i="9" s="1"/>
  <c r="EB34" i="9"/>
  <c r="FH34" i="9" s="1"/>
  <c r="EC34" i="9"/>
  <c r="FI34" i="9" s="1"/>
  <c r="EB35" i="9"/>
  <c r="FH35" i="9" s="1"/>
  <c r="EC35" i="9"/>
  <c r="FI35" i="9" s="1"/>
  <c r="EB36" i="9"/>
  <c r="FH36" i="9" s="1"/>
  <c r="EC36" i="9"/>
  <c r="FI36" i="9" s="1"/>
  <c r="EB37" i="9"/>
  <c r="FH37" i="9" s="1"/>
  <c r="EC37" i="9"/>
  <c r="FI37" i="9" s="1"/>
  <c r="EB38" i="9"/>
  <c r="FH38" i="9" s="1"/>
  <c r="EC38" i="9"/>
  <c r="FI38" i="9" s="1"/>
  <c r="EB39" i="9"/>
  <c r="FH39" i="9" s="1"/>
  <c r="EC39" i="9"/>
  <c r="FI39" i="9" s="1"/>
  <c r="EB40" i="9"/>
  <c r="FH40" i="9" s="1"/>
  <c r="EC40" i="9"/>
  <c r="FI40" i="9" s="1"/>
  <c r="EB42" i="9"/>
  <c r="FH42" i="9" s="1"/>
  <c r="EC42" i="9"/>
  <c r="FI42" i="9" s="1"/>
  <c r="EB43" i="9"/>
  <c r="FH43" i="9" s="1"/>
  <c r="EC43" i="9"/>
  <c r="FI43" i="9" s="1"/>
  <c r="EB44" i="9"/>
  <c r="FH44" i="9" s="1"/>
  <c r="EC44" i="9"/>
  <c r="FI44" i="9" s="1"/>
  <c r="EB45" i="9"/>
  <c r="FH45" i="9" s="1"/>
  <c r="EC45" i="9"/>
  <c r="FI45" i="9" s="1"/>
  <c r="EB46" i="9"/>
  <c r="FH46" i="9" s="1"/>
  <c r="EC46" i="9"/>
  <c r="FI46" i="9" s="1"/>
  <c r="EB47" i="9"/>
  <c r="FH47" i="9" s="1"/>
  <c r="EC47" i="9"/>
  <c r="FI47" i="9" s="1"/>
  <c r="EB48" i="9"/>
  <c r="FH48" i="9" s="1"/>
  <c r="EC48" i="9"/>
  <c r="FI48" i="9" s="1"/>
  <c r="EB49" i="9"/>
  <c r="FH49" i="9" s="1"/>
  <c r="EC49" i="9"/>
  <c r="FI49" i="9" s="1"/>
  <c r="EB50" i="9"/>
  <c r="FH50" i="9" s="1"/>
  <c r="EC50" i="9"/>
  <c r="FI50" i="9" s="1"/>
  <c r="EB51" i="9"/>
  <c r="FH51" i="9" s="1"/>
  <c r="EC51" i="9"/>
  <c r="FI51" i="9" s="1"/>
  <c r="EB52" i="9"/>
  <c r="FH52" i="9" s="1"/>
  <c r="EC52" i="9"/>
  <c r="FI52" i="9" s="1"/>
  <c r="EB53" i="9"/>
  <c r="FH53" i="9" s="1"/>
  <c r="EC53" i="9"/>
  <c r="FI53" i="9" s="1"/>
  <c r="EB54" i="9"/>
  <c r="FH54" i="9" s="1"/>
  <c r="EC54" i="9"/>
  <c r="FI54" i="9" s="1"/>
  <c r="EB55" i="9"/>
  <c r="FH55" i="9" s="1"/>
  <c r="EC55" i="9"/>
  <c r="FI55" i="9" s="1"/>
  <c r="EB58" i="9"/>
  <c r="FH58" i="9" s="1"/>
  <c r="EC58" i="9"/>
  <c r="FI58" i="9" s="1"/>
  <c r="EB59" i="9"/>
  <c r="EC59" i="9"/>
  <c r="FI59" i="9" s="1"/>
  <c r="EB60" i="9"/>
  <c r="FH60" i="9" s="1"/>
  <c r="EC60" i="9"/>
  <c r="FI60" i="9" s="1"/>
  <c r="EB61" i="9"/>
  <c r="FH61" i="9" s="1"/>
  <c r="EC61" i="9"/>
  <c r="FI61" i="9" s="1"/>
  <c r="EB62" i="9"/>
  <c r="FH62" i="9" s="1"/>
  <c r="EC62" i="9"/>
  <c r="FI62" i="9" s="1"/>
  <c r="EB63" i="9"/>
  <c r="FH63" i="9" s="1"/>
  <c r="EC63" i="9"/>
  <c r="FI63" i="9" s="1"/>
  <c r="EB56" i="9"/>
  <c r="FH56" i="9" s="1"/>
  <c r="EC56" i="9"/>
  <c r="FI56" i="9" s="1"/>
  <c r="EB64" i="9"/>
  <c r="FH64" i="9" s="1"/>
  <c r="EC64" i="9"/>
  <c r="FI64" i="9" s="1"/>
  <c r="EB57" i="9"/>
  <c r="FH57" i="9" s="1"/>
  <c r="EC57" i="9"/>
  <c r="FI57" i="9" s="1"/>
  <c r="EB71" i="9"/>
  <c r="EC71" i="9"/>
  <c r="FI71" i="9" s="1"/>
  <c r="EB65" i="9"/>
  <c r="FH65" i="9" s="1"/>
  <c r="EC65" i="9"/>
  <c r="FI65" i="9" s="1"/>
  <c r="EB66" i="9"/>
  <c r="FH66" i="9" s="1"/>
  <c r="EC66" i="9"/>
  <c r="FI66" i="9" s="1"/>
  <c r="EB67" i="9"/>
  <c r="FH67" i="9" s="1"/>
  <c r="EC67" i="9"/>
  <c r="FI67" i="9" s="1"/>
  <c r="EB68" i="9"/>
  <c r="FH68" i="9" s="1"/>
  <c r="EC68" i="9"/>
  <c r="FI68" i="9" s="1"/>
  <c r="EB69" i="9"/>
  <c r="FH69" i="9" s="1"/>
  <c r="EC69" i="9"/>
  <c r="FI69" i="9" s="1"/>
  <c r="EB70" i="9"/>
  <c r="FH70" i="9" s="1"/>
  <c r="EC70" i="9"/>
  <c r="FI70" i="9" s="1"/>
  <c r="EB72" i="9"/>
  <c r="FH72" i="9" s="1"/>
  <c r="EC72" i="9"/>
  <c r="FI72" i="9" s="1"/>
  <c r="EB73" i="9"/>
  <c r="EC73" i="9"/>
  <c r="FI73" i="9" s="1"/>
  <c r="EB74" i="9"/>
  <c r="FH74" i="9" s="1"/>
  <c r="EC74" i="9"/>
  <c r="FI74" i="9" s="1"/>
  <c r="EB75" i="9"/>
  <c r="FH75" i="9" s="1"/>
  <c r="EC75" i="9"/>
  <c r="FI75" i="9" s="1"/>
  <c r="EB76" i="9"/>
  <c r="FH76" i="9" s="1"/>
  <c r="EC76" i="9"/>
  <c r="FI76" i="9" s="1"/>
  <c r="EB78" i="9"/>
  <c r="FH78" i="9" s="1"/>
  <c r="EC78" i="9"/>
  <c r="FI78" i="9" s="1"/>
  <c r="EB77" i="9"/>
  <c r="FH77" i="9" s="1"/>
  <c r="EC77" i="9"/>
  <c r="FI77" i="9" s="1"/>
  <c r="EB79" i="9"/>
  <c r="FH79" i="9" s="1"/>
  <c r="EC79" i="9"/>
  <c r="FI79" i="9" s="1"/>
  <c r="EB80" i="9"/>
  <c r="FH80" i="9" s="1"/>
  <c r="EC80" i="9"/>
  <c r="FI80" i="9" s="1"/>
  <c r="EB81" i="9"/>
  <c r="FH81" i="9" s="1"/>
  <c r="EC81" i="9"/>
  <c r="FI81" i="9" s="1"/>
  <c r="EB82" i="9"/>
  <c r="FH82" i="9" s="1"/>
  <c r="EC82" i="9"/>
  <c r="FI82" i="9" s="1"/>
  <c r="EB83" i="9"/>
  <c r="FH83" i="9" s="1"/>
  <c r="EC83" i="9"/>
  <c r="FI83" i="9" s="1"/>
  <c r="EB84" i="9"/>
  <c r="FH84" i="9" s="1"/>
  <c r="EC84" i="9"/>
  <c r="FI84" i="9" s="1"/>
  <c r="EB85" i="9"/>
  <c r="FH85" i="9" s="1"/>
  <c r="EC85" i="9"/>
  <c r="FI85" i="9" s="1"/>
  <c r="EB86" i="9"/>
  <c r="FH86" i="9" s="1"/>
  <c r="EC86" i="9"/>
  <c r="FI86" i="9" s="1"/>
  <c r="EB87" i="9"/>
  <c r="FH87" i="9" s="1"/>
  <c r="EC87" i="9"/>
  <c r="FI87" i="9" s="1"/>
  <c r="EB88" i="9"/>
  <c r="FH88" i="9" s="1"/>
  <c r="EC88" i="9"/>
  <c r="FI88" i="9" s="1"/>
  <c r="EB89" i="9"/>
  <c r="FH89" i="9" s="1"/>
  <c r="EC89" i="9"/>
  <c r="FI89" i="9" s="1"/>
  <c r="EB90" i="9"/>
  <c r="FH90" i="9" s="1"/>
  <c r="EC90" i="9"/>
  <c r="FI90" i="9" s="1"/>
  <c r="EB91" i="9"/>
  <c r="FH91" i="9" s="1"/>
  <c r="EC91" i="9"/>
  <c r="FI91" i="9" s="1"/>
  <c r="EB92" i="9"/>
  <c r="FH92" i="9" s="1"/>
  <c r="EC92" i="9"/>
  <c r="FI92" i="9" s="1"/>
  <c r="EB94" i="9"/>
  <c r="FH94" i="9" s="1"/>
  <c r="EC94" i="9"/>
  <c r="FI94" i="9" s="1"/>
  <c r="EB95" i="9"/>
  <c r="FH95" i="9" s="1"/>
  <c r="EC95" i="9"/>
  <c r="FI95" i="9" s="1"/>
  <c r="EB96" i="9"/>
  <c r="FH96" i="9" s="1"/>
  <c r="EC96" i="9"/>
  <c r="FI96" i="9" s="1"/>
  <c r="EB97" i="9"/>
  <c r="FH97" i="9" s="1"/>
  <c r="EC97" i="9"/>
  <c r="FI97" i="9" s="1"/>
  <c r="EB93" i="9"/>
  <c r="FH93" i="9" s="1"/>
  <c r="EC93" i="9"/>
  <c r="FI93" i="9" s="1"/>
  <c r="EB99" i="9"/>
  <c r="FH99" i="9" s="1"/>
  <c r="EC99" i="9"/>
  <c r="FI99" i="9" s="1"/>
  <c r="EB100" i="9"/>
  <c r="FH100" i="9" s="1"/>
  <c r="EC100" i="9"/>
  <c r="FI100" i="9" s="1"/>
  <c r="EB101" i="9"/>
  <c r="FH101" i="9" s="1"/>
  <c r="EC101" i="9"/>
  <c r="FI101" i="9" s="1"/>
  <c r="EB103" i="9"/>
  <c r="FH103" i="9" s="1"/>
  <c r="EC103" i="9"/>
  <c r="FI103" i="9" s="1"/>
  <c r="EB104" i="9"/>
  <c r="FH104" i="9" s="1"/>
  <c r="EC104" i="9"/>
  <c r="FI104" i="9" s="1"/>
  <c r="EB106" i="9"/>
  <c r="FH106" i="9" s="1"/>
  <c r="EC106" i="9"/>
  <c r="FI106" i="9" s="1"/>
  <c r="EB107" i="9"/>
  <c r="FH107" i="9" s="1"/>
  <c r="EC107" i="9"/>
  <c r="FI107" i="9" s="1"/>
  <c r="EB108" i="9"/>
  <c r="FH108" i="9" s="1"/>
  <c r="EC108" i="9"/>
  <c r="FI108" i="9" s="1"/>
  <c r="EB110" i="9"/>
  <c r="FH110" i="9" s="1"/>
  <c r="EC110" i="9"/>
  <c r="FI110" i="9" s="1"/>
  <c r="EB102" i="9"/>
  <c r="FH102" i="9" s="1"/>
  <c r="EC102" i="9"/>
  <c r="FI102" i="9" s="1"/>
  <c r="EB111" i="9"/>
  <c r="FH111" i="9" s="1"/>
  <c r="EC111" i="9"/>
  <c r="FI111" i="9" s="1"/>
  <c r="EB105" i="9"/>
  <c r="FH105" i="9" s="1"/>
  <c r="EC105" i="9"/>
  <c r="FI105" i="9" s="1"/>
  <c r="EB109" i="9"/>
  <c r="FH109" i="9" s="1"/>
  <c r="EC109" i="9"/>
  <c r="FI109" i="9" s="1"/>
  <c r="EB112" i="9"/>
  <c r="FH112" i="9" s="1"/>
  <c r="EC112" i="9"/>
  <c r="FI112" i="9" s="1"/>
  <c r="EB113" i="9"/>
  <c r="FH113" i="9" s="1"/>
  <c r="EC113" i="9"/>
  <c r="FI113" i="9" s="1"/>
  <c r="EB98" i="9"/>
  <c r="FH98" i="9" s="1"/>
  <c r="EC98" i="9"/>
  <c r="FI98" i="9" s="1"/>
  <c r="EB114" i="9"/>
  <c r="FH114" i="9" s="1"/>
  <c r="EC114" i="9"/>
  <c r="EB115" i="9"/>
  <c r="FH115" i="9" s="1"/>
  <c r="EC115" i="9"/>
  <c r="FI115" i="9" s="1"/>
  <c r="EB116" i="9"/>
  <c r="FH116" i="9" s="1"/>
  <c r="EC116" i="9"/>
  <c r="FI116" i="9" s="1"/>
  <c r="EB117" i="9"/>
  <c r="FH117" i="9" s="1"/>
  <c r="EC117" i="9"/>
  <c r="FI117" i="9" s="1"/>
  <c r="EB118" i="9"/>
  <c r="FH118" i="9" s="1"/>
  <c r="EC118" i="9"/>
  <c r="FI118" i="9" s="1"/>
  <c r="EB119" i="9"/>
  <c r="FH119" i="9" s="1"/>
  <c r="EC119" i="9"/>
  <c r="FI119" i="9" s="1"/>
  <c r="EB120" i="9"/>
  <c r="FH120" i="9" s="1"/>
  <c r="EC120" i="9"/>
  <c r="FI120" i="9" s="1"/>
  <c r="EB121" i="9"/>
  <c r="FH121" i="9" s="1"/>
  <c r="EC121" i="9"/>
  <c r="FI121" i="9" s="1"/>
  <c r="EB122" i="9"/>
  <c r="FH122" i="9" s="1"/>
  <c r="EC122" i="9"/>
  <c r="FI122" i="9" s="1"/>
  <c r="EB123" i="9"/>
  <c r="FH123" i="9" s="1"/>
  <c r="EC123" i="9"/>
  <c r="FI123" i="9" s="1"/>
  <c r="EB124" i="9"/>
  <c r="FH124" i="9" s="1"/>
  <c r="EC124" i="9"/>
  <c r="FI124" i="9" s="1"/>
  <c r="EB125" i="9"/>
  <c r="EC125" i="9"/>
  <c r="FI125" i="9" s="1"/>
  <c r="EB126" i="9"/>
  <c r="FH126" i="9" s="1"/>
  <c r="EC126" i="9"/>
  <c r="FI126" i="9" s="1"/>
  <c r="EB128" i="9"/>
  <c r="FH128" i="9" s="1"/>
  <c r="EC128" i="9"/>
  <c r="FI128" i="9" s="1"/>
  <c r="EB129" i="9"/>
  <c r="FH129" i="9" s="1"/>
  <c r="EC129" i="9"/>
  <c r="FI129" i="9" s="1"/>
  <c r="EB130" i="9"/>
  <c r="FH130" i="9" s="1"/>
  <c r="EC130" i="9"/>
  <c r="FI130" i="9" s="1"/>
  <c r="EB131" i="9"/>
  <c r="FH131" i="9" s="1"/>
  <c r="EC131" i="9"/>
  <c r="FI131" i="9" s="1"/>
  <c r="EB132" i="9"/>
  <c r="FH132" i="9" s="1"/>
  <c r="EC132" i="9"/>
  <c r="FI132" i="9" s="1"/>
  <c r="EB133" i="9"/>
  <c r="FH133" i="9" s="1"/>
  <c r="EC133" i="9"/>
  <c r="FI133" i="9" s="1"/>
  <c r="EB134" i="9"/>
  <c r="EC134" i="9"/>
  <c r="FI134" i="9" s="1"/>
  <c r="EB135" i="9"/>
  <c r="FH135" i="9" s="1"/>
  <c r="EC135" i="9"/>
  <c r="FI135" i="9" s="1"/>
  <c r="EB127" i="9"/>
  <c r="FH127" i="9" s="1"/>
  <c r="EC127" i="9"/>
  <c r="FI127" i="9" s="1"/>
  <c r="EB136" i="9"/>
  <c r="FH136" i="9" s="1"/>
  <c r="EC136" i="9"/>
  <c r="FI136" i="9" s="1"/>
  <c r="EB137" i="9"/>
  <c r="FH137" i="9" s="1"/>
  <c r="EC137" i="9"/>
  <c r="FI137" i="9" s="1"/>
  <c r="EB138" i="9"/>
  <c r="FH138" i="9" s="1"/>
  <c r="EC138" i="9"/>
  <c r="FI138" i="9" s="1"/>
  <c r="EB139" i="9"/>
  <c r="FH139" i="9" s="1"/>
  <c r="EC139" i="9"/>
  <c r="FI139" i="9" s="1"/>
  <c r="EB140" i="9"/>
  <c r="FH140" i="9" s="1"/>
  <c r="EC140" i="9"/>
  <c r="FI140" i="9" s="1"/>
  <c r="EB141" i="9"/>
  <c r="FH141" i="9" s="1"/>
  <c r="EC141" i="9"/>
  <c r="FI141" i="9" s="1"/>
  <c r="EB142" i="9"/>
  <c r="FH142" i="9" s="1"/>
  <c r="EC142" i="9"/>
  <c r="FI142" i="9" s="1"/>
  <c r="EB143" i="9"/>
  <c r="FH143" i="9" s="1"/>
  <c r="EC143" i="9"/>
  <c r="FI143" i="9" s="1"/>
  <c r="EB144" i="9"/>
  <c r="FH144" i="9" s="1"/>
  <c r="EC144" i="9"/>
  <c r="FI144" i="9" s="1"/>
  <c r="EB145" i="9"/>
  <c r="FH145" i="9" s="1"/>
  <c r="EC145" i="9"/>
  <c r="FI145" i="9" s="1"/>
  <c r="EB146" i="9"/>
  <c r="FH146" i="9" s="1"/>
  <c r="EC146" i="9"/>
  <c r="FI146" i="9" s="1"/>
  <c r="EB147" i="9"/>
  <c r="FH147" i="9" s="1"/>
  <c r="EC147" i="9"/>
  <c r="FI147" i="9" s="1"/>
  <c r="EB148" i="9"/>
  <c r="FH148" i="9" s="1"/>
  <c r="EC148" i="9"/>
  <c r="FI148" i="9" s="1"/>
  <c r="EB149" i="9"/>
  <c r="FH149" i="9" s="1"/>
  <c r="EC149" i="9"/>
  <c r="FI149" i="9" s="1"/>
  <c r="EB150" i="9"/>
  <c r="FH150" i="9" s="1"/>
  <c r="EC150" i="9"/>
  <c r="FI150" i="9" s="1"/>
  <c r="EB151" i="9"/>
  <c r="FH151" i="9" s="1"/>
  <c r="EC151" i="9"/>
  <c r="FI151" i="9" s="1"/>
  <c r="EB152" i="9"/>
  <c r="FH152" i="9" s="1"/>
  <c r="EC152" i="9"/>
  <c r="FI152" i="9" s="1"/>
  <c r="EB153" i="9"/>
  <c r="EC153" i="9"/>
  <c r="FI153" i="9" s="1"/>
  <c r="EB154" i="9"/>
  <c r="FH154" i="9" s="1"/>
  <c r="EC154" i="9"/>
  <c r="FI154" i="9" s="1"/>
  <c r="EB155" i="9"/>
  <c r="FH155" i="9" s="1"/>
  <c r="EC155" i="9"/>
  <c r="FI155" i="9" s="1"/>
  <c r="EB156" i="9"/>
  <c r="FH156" i="9" s="1"/>
  <c r="EC156" i="9"/>
  <c r="FI156" i="9" s="1"/>
  <c r="EB157" i="9"/>
  <c r="FH157" i="9" s="1"/>
  <c r="EC157" i="9"/>
  <c r="FI157" i="9" s="1"/>
  <c r="EB158" i="9"/>
  <c r="FH158" i="9" s="1"/>
  <c r="EC158" i="9"/>
  <c r="FI158" i="9" s="1"/>
  <c r="EB160" i="9"/>
  <c r="FH160" i="9" s="1"/>
  <c r="EC160" i="9"/>
  <c r="FI160" i="9" s="1"/>
  <c r="EB161" i="9"/>
  <c r="FH161" i="9" s="1"/>
  <c r="EC161" i="9"/>
  <c r="FI161" i="9" s="1"/>
  <c r="EB162" i="9"/>
  <c r="FH162" i="9" s="1"/>
  <c r="EC162" i="9"/>
  <c r="FI162" i="9" s="1"/>
  <c r="EB163" i="9"/>
  <c r="FH163" i="9" s="1"/>
  <c r="EC163" i="9"/>
  <c r="FI163" i="9" s="1"/>
  <c r="EB164" i="9"/>
  <c r="FH164" i="9" s="1"/>
  <c r="EC164" i="9"/>
  <c r="FI164" i="9" s="1"/>
  <c r="EB165" i="9"/>
  <c r="FH165" i="9" s="1"/>
  <c r="EC165" i="9"/>
  <c r="FI165" i="9" s="1"/>
  <c r="EB166" i="9"/>
  <c r="FH166" i="9" s="1"/>
  <c r="EC166" i="9"/>
  <c r="FI166" i="9" s="1"/>
  <c r="EB167" i="9"/>
  <c r="FH167" i="9" s="1"/>
  <c r="EC167" i="9"/>
  <c r="FI167" i="9" s="1"/>
  <c r="EB168" i="9"/>
  <c r="FH168" i="9" s="1"/>
  <c r="EC168" i="9"/>
  <c r="FI168" i="9" s="1"/>
  <c r="EB169" i="9"/>
  <c r="FH169" i="9" s="1"/>
  <c r="EC169" i="9"/>
  <c r="FI169" i="9" s="1"/>
  <c r="EB170" i="9"/>
  <c r="FH170" i="9" s="1"/>
  <c r="EC170" i="9"/>
  <c r="FI170" i="9" s="1"/>
  <c r="EB171" i="9"/>
  <c r="FH171" i="9" s="1"/>
  <c r="EC171" i="9"/>
  <c r="FI171" i="9" s="1"/>
  <c r="EB172" i="9"/>
  <c r="FH172" i="9" s="1"/>
  <c r="EC172" i="9"/>
  <c r="FI172" i="9" s="1"/>
  <c r="EB173" i="9"/>
  <c r="FH173" i="9" s="1"/>
  <c r="EC173" i="9"/>
  <c r="FI173" i="9" s="1"/>
  <c r="EB174" i="9"/>
  <c r="EC174" i="9"/>
  <c r="FI174" i="9" s="1"/>
  <c r="EB175" i="9"/>
  <c r="FH175" i="9" s="1"/>
  <c r="EC175" i="9"/>
  <c r="FI175" i="9" s="1"/>
  <c r="EB176" i="9"/>
  <c r="FH176" i="9" s="1"/>
  <c r="EC176" i="9"/>
  <c r="FI176" i="9" s="1"/>
  <c r="EB177" i="9"/>
  <c r="FH177" i="9" s="1"/>
  <c r="EC177" i="9"/>
  <c r="FI177" i="9" s="1"/>
  <c r="EB178" i="9"/>
  <c r="FH178" i="9" s="1"/>
  <c r="EC178" i="9"/>
  <c r="FI178" i="9" s="1"/>
  <c r="EB179" i="9"/>
  <c r="FH179" i="9" s="1"/>
  <c r="EC179" i="9"/>
  <c r="FI179" i="9" s="1"/>
  <c r="EB180" i="9"/>
  <c r="FH180" i="9" s="1"/>
  <c r="EC180" i="9"/>
  <c r="FI180" i="9" s="1"/>
  <c r="EB181" i="9"/>
  <c r="FH181" i="9" s="1"/>
  <c r="EC181" i="9"/>
  <c r="FI181" i="9" s="1"/>
  <c r="EB182" i="9"/>
  <c r="FH182" i="9" s="1"/>
  <c r="EC182" i="9"/>
  <c r="FI182" i="9" s="1"/>
  <c r="EB183" i="9"/>
  <c r="FH183" i="9" s="1"/>
  <c r="EC183" i="9"/>
  <c r="FI183" i="9" s="1"/>
  <c r="EB184" i="9"/>
  <c r="FH184" i="9" s="1"/>
  <c r="EC184" i="9"/>
  <c r="FI184" i="9" s="1"/>
  <c r="EB186" i="9"/>
  <c r="FH186" i="9" s="1"/>
  <c r="EC186" i="9"/>
  <c r="FI186" i="9" s="1"/>
  <c r="EB185" i="9"/>
  <c r="FH185" i="9" s="1"/>
  <c r="EC185" i="9"/>
  <c r="FI185" i="9" s="1"/>
  <c r="EB187" i="9"/>
  <c r="FH187" i="9" s="1"/>
  <c r="EC187" i="9"/>
  <c r="FI187" i="9" s="1"/>
  <c r="EB188" i="9"/>
  <c r="FH188" i="9" s="1"/>
  <c r="EC188" i="9"/>
  <c r="FI188" i="9" s="1"/>
  <c r="EB189" i="9"/>
  <c r="FH189" i="9" s="1"/>
  <c r="EC189" i="9"/>
  <c r="FI189" i="9" s="1"/>
  <c r="EB190" i="9"/>
  <c r="FH190" i="9" s="1"/>
  <c r="EC190" i="9"/>
  <c r="FI190" i="9" s="1"/>
  <c r="EB191" i="9"/>
  <c r="FH191" i="9" s="1"/>
  <c r="EC191" i="9"/>
  <c r="FI191" i="9" s="1"/>
  <c r="EB192" i="9"/>
  <c r="FH192" i="9" s="1"/>
  <c r="EC192" i="9"/>
  <c r="FI192" i="9" s="1"/>
  <c r="EB193" i="9"/>
  <c r="FH193" i="9" s="1"/>
  <c r="EC193" i="9"/>
  <c r="FI193" i="9" s="1"/>
  <c r="EB194" i="9"/>
  <c r="FH194" i="9" s="1"/>
  <c r="EC194" i="9"/>
  <c r="FI194" i="9" s="1"/>
  <c r="EB195" i="9"/>
  <c r="FH195" i="9" s="1"/>
  <c r="EC195" i="9"/>
  <c r="FI195" i="9" s="1"/>
  <c r="EB196" i="9"/>
  <c r="FH196" i="9" s="1"/>
  <c r="EC196" i="9"/>
  <c r="FI196" i="9" s="1"/>
  <c r="EB197" i="9"/>
  <c r="FH197" i="9" s="1"/>
  <c r="EC197" i="9"/>
  <c r="FI197" i="9" s="1"/>
  <c r="EB198" i="9"/>
  <c r="EC198" i="9"/>
  <c r="FI198" i="9" s="1"/>
  <c r="EB199" i="9"/>
  <c r="FH199" i="9" s="1"/>
  <c r="EC199" i="9"/>
  <c r="FI199" i="9" s="1"/>
  <c r="EB200" i="9"/>
  <c r="FH200" i="9" s="1"/>
  <c r="EC200" i="9"/>
  <c r="FI200" i="9" s="1"/>
  <c r="EB201" i="9"/>
  <c r="FH201" i="9" s="1"/>
  <c r="EC201" i="9"/>
  <c r="FI201" i="9" s="1"/>
  <c r="EB202" i="9"/>
  <c r="FH202" i="9" s="1"/>
  <c r="EC202" i="9"/>
  <c r="FI202" i="9" s="1"/>
  <c r="EB203" i="9"/>
  <c r="FH203" i="9" s="1"/>
  <c r="EC203" i="9"/>
  <c r="FI203" i="9" s="1"/>
  <c r="EB204" i="9"/>
  <c r="FH204" i="9" s="1"/>
  <c r="EC204" i="9"/>
  <c r="FI204" i="9" s="1"/>
  <c r="EB205" i="9"/>
  <c r="FH205" i="9" s="1"/>
  <c r="EC205" i="9"/>
  <c r="FI205" i="9" s="1"/>
  <c r="EB206" i="9"/>
  <c r="FH206" i="9" s="1"/>
  <c r="EC206" i="9"/>
  <c r="FI206" i="9" s="1"/>
  <c r="EB207" i="9"/>
  <c r="FH207" i="9" s="1"/>
  <c r="EC207" i="9"/>
  <c r="FI207" i="9" s="1"/>
  <c r="EB208" i="9"/>
  <c r="FH208" i="9" s="1"/>
  <c r="EC208" i="9"/>
  <c r="FI208" i="9" s="1"/>
  <c r="EB209" i="9"/>
  <c r="FH209" i="9" s="1"/>
  <c r="EC209" i="9"/>
  <c r="FI209" i="9" s="1"/>
  <c r="EB210" i="9"/>
  <c r="FH210" i="9" s="1"/>
  <c r="EC210" i="9"/>
  <c r="FI210" i="9" s="1"/>
  <c r="EB211" i="9"/>
  <c r="FH211" i="9" s="1"/>
  <c r="EC211" i="9"/>
  <c r="FI211" i="9" s="1"/>
  <c r="EB212" i="9"/>
  <c r="FH212" i="9" s="1"/>
  <c r="EC212" i="9"/>
  <c r="FI212" i="9" s="1"/>
  <c r="EB213" i="9"/>
  <c r="FH213" i="9" s="1"/>
  <c r="EC213" i="9"/>
  <c r="FI213" i="9" s="1"/>
  <c r="EB214" i="9"/>
  <c r="FH214" i="9" s="1"/>
  <c r="EC214" i="9"/>
  <c r="FI214" i="9" s="1"/>
  <c r="EB215" i="9"/>
  <c r="FH215" i="9" s="1"/>
  <c r="EC215" i="9"/>
  <c r="FI215" i="9" s="1"/>
  <c r="EB216" i="9"/>
  <c r="FH216" i="9" s="1"/>
  <c r="EC216" i="9"/>
  <c r="FI216" i="9" s="1"/>
  <c r="EB217" i="9"/>
  <c r="FH217" i="9" s="1"/>
  <c r="EC217" i="9"/>
  <c r="FI217" i="9" s="1"/>
  <c r="EB218" i="9"/>
  <c r="FH218" i="9" s="1"/>
  <c r="EC218" i="9"/>
  <c r="FI218" i="9" s="1"/>
  <c r="EB219" i="9"/>
  <c r="FH219" i="9" s="1"/>
  <c r="EC219" i="9"/>
  <c r="FI219" i="9" s="1"/>
  <c r="EB220" i="9"/>
  <c r="FH220" i="9" s="1"/>
  <c r="EC220" i="9"/>
  <c r="FI220" i="9" s="1"/>
  <c r="EB221" i="9"/>
  <c r="FH221" i="9" s="1"/>
  <c r="EC221" i="9"/>
  <c r="FI221" i="9" s="1"/>
  <c r="EB222" i="9"/>
  <c r="FH222" i="9" s="1"/>
  <c r="EC222" i="9"/>
  <c r="FI222" i="9" s="1"/>
  <c r="EB223" i="9"/>
  <c r="FH223" i="9" s="1"/>
  <c r="EC223" i="9"/>
  <c r="FI223" i="9" s="1"/>
  <c r="EB224" i="9"/>
  <c r="FH224" i="9" s="1"/>
  <c r="EC224" i="9"/>
  <c r="FI224" i="9" s="1"/>
  <c r="EB225" i="9"/>
  <c r="FH225" i="9" s="1"/>
  <c r="EC225" i="9"/>
  <c r="FI225" i="9" s="1"/>
  <c r="EB226" i="9"/>
  <c r="FH226" i="9" s="1"/>
  <c r="EC226" i="9"/>
  <c r="FI226" i="9" s="1"/>
  <c r="EB227" i="9"/>
  <c r="FH227" i="9" s="1"/>
  <c r="EC227" i="9"/>
  <c r="FI227" i="9" s="1"/>
  <c r="EB228" i="9"/>
  <c r="FH228" i="9" s="1"/>
  <c r="EC228" i="9"/>
  <c r="FI228" i="9" s="1"/>
  <c r="EB229" i="9"/>
  <c r="FH229" i="9" s="1"/>
  <c r="EC229" i="9"/>
  <c r="FI229" i="9" s="1"/>
  <c r="EB230" i="9"/>
  <c r="FH230" i="9" s="1"/>
  <c r="EC230" i="9"/>
  <c r="FI230" i="9" s="1"/>
  <c r="EB231" i="9"/>
  <c r="FH231" i="9" s="1"/>
  <c r="EC231" i="9"/>
  <c r="FI231" i="9" s="1"/>
  <c r="EB232" i="9"/>
  <c r="FH232" i="9" s="1"/>
  <c r="EC232" i="9"/>
  <c r="FI232" i="9" s="1"/>
  <c r="EB233" i="9"/>
  <c r="FH233" i="9" s="1"/>
  <c r="EC233" i="9"/>
  <c r="FI233" i="9" s="1"/>
  <c r="EB234" i="9"/>
  <c r="EC234" i="9"/>
  <c r="FI234" i="9" s="1"/>
  <c r="EB235" i="9"/>
  <c r="FH235" i="9" s="1"/>
  <c r="EC235" i="9"/>
  <c r="FI235" i="9" s="1"/>
  <c r="EB236" i="9"/>
  <c r="FH236" i="9" s="1"/>
  <c r="EC236" i="9"/>
  <c r="FI236" i="9" s="1"/>
  <c r="EB237" i="9"/>
  <c r="FH237" i="9" s="1"/>
  <c r="EC237" i="9"/>
  <c r="FI237" i="9" s="1"/>
  <c r="EB238" i="9"/>
  <c r="FH238" i="9" s="1"/>
  <c r="EC238" i="9"/>
  <c r="FI238" i="9" s="1"/>
  <c r="EB239" i="9"/>
  <c r="FH239" i="9" s="1"/>
  <c r="EC239" i="9"/>
  <c r="FI239" i="9" s="1"/>
  <c r="EB240" i="9"/>
  <c r="FH240" i="9" s="1"/>
  <c r="EC240" i="9"/>
  <c r="FI240" i="9" s="1"/>
  <c r="EB241" i="9"/>
  <c r="FH241" i="9" s="1"/>
  <c r="EC241" i="9"/>
  <c r="FI241" i="9" s="1"/>
  <c r="EB242" i="9"/>
  <c r="FH242" i="9" s="1"/>
  <c r="EC242" i="9"/>
  <c r="FI242" i="9" s="1"/>
  <c r="EB243" i="9"/>
  <c r="FH243" i="9" s="1"/>
  <c r="EC243" i="9"/>
  <c r="FI243" i="9" s="1"/>
  <c r="EB244" i="9"/>
  <c r="FH244" i="9" s="1"/>
  <c r="EC244" i="9"/>
  <c r="FI244" i="9" s="1"/>
  <c r="EB245" i="9"/>
  <c r="FH245" i="9" s="1"/>
  <c r="EC245" i="9"/>
  <c r="FI245" i="9" s="1"/>
  <c r="EB246" i="9"/>
  <c r="FH246" i="9" s="1"/>
  <c r="EC246" i="9"/>
  <c r="FI246" i="9" s="1"/>
  <c r="EB247" i="9"/>
  <c r="FH247" i="9" s="1"/>
  <c r="EC247" i="9"/>
  <c r="FI247" i="9" s="1"/>
  <c r="EB248" i="9"/>
  <c r="FH248" i="9" s="1"/>
  <c r="EC248" i="9"/>
  <c r="FI248" i="9" s="1"/>
  <c r="EB249" i="9"/>
  <c r="FH249" i="9" s="1"/>
  <c r="EC249" i="9"/>
  <c r="FI249" i="9" s="1"/>
  <c r="EB250" i="9"/>
  <c r="FH250" i="9" s="1"/>
  <c r="EC250" i="9"/>
  <c r="FI250" i="9" s="1"/>
  <c r="EB251" i="9"/>
  <c r="FH251" i="9" s="1"/>
  <c r="EC251" i="9"/>
  <c r="FI251" i="9" s="1"/>
  <c r="EB252" i="9"/>
  <c r="FH252" i="9" s="1"/>
  <c r="EC252" i="9"/>
  <c r="FI252" i="9" s="1"/>
  <c r="EB253" i="9"/>
  <c r="FH253" i="9" s="1"/>
  <c r="EC253" i="9"/>
  <c r="FI253" i="9" s="1"/>
  <c r="EB254" i="9"/>
  <c r="FH254" i="9" s="1"/>
  <c r="EC254" i="9"/>
  <c r="FI254" i="9" s="1"/>
  <c r="EB255" i="9"/>
  <c r="FH255" i="9" s="1"/>
  <c r="EC255" i="9"/>
  <c r="FI255" i="9" s="1"/>
  <c r="EB284" i="9"/>
  <c r="FH284" i="9" s="1"/>
  <c r="EC284" i="9"/>
  <c r="EB285" i="9"/>
  <c r="FH285" i="9" s="1"/>
  <c r="EC285" i="9"/>
  <c r="FI285" i="9" s="1"/>
  <c r="EB287" i="9"/>
  <c r="FH287" i="9" s="1"/>
  <c r="EC287" i="9"/>
  <c r="FI287" i="9" s="1"/>
  <c r="EB288" i="9"/>
  <c r="FH288" i="9" s="1"/>
  <c r="EC288" i="9"/>
  <c r="FI288" i="9" s="1"/>
  <c r="EB289" i="9"/>
  <c r="FH289" i="9" s="1"/>
  <c r="EC289" i="9"/>
  <c r="FI289" i="9" s="1"/>
  <c r="EB286" i="9"/>
  <c r="FH286" i="9" s="1"/>
  <c r="EC286" i="9"/>
  <c r="FI286" i="9" s="1"/>
  <c r="EB290" i="9"/>
  <c r="EC290" i="9"/>
  <c r="FI290" i="9" s="1"/>
  <c r="EB291" i="9"/>
  <c r="FH291" i="9" s="1"/>
  <c r="EC291" i="9"/>
  <c r="FI291" i="9" s="1"/>
  <c r="EB292" i="9"/>
  <c r="FH292" i="9" s="1"/>
  <c r="EC292" i="9"/>
  <c r="FI292" i="9" s="1"/>
  <c r="EB293" i="9"/>
  <c r="FH293" i="9" s="1"/>
  <c r="EC293" i="9"/>
  <c r="FI293" i="9" s="1"/>
  <c r="EB295" i="9"/>
  <c r="FH295" i="9" s="1"/>
  <c r="EC295" i="9"/>
  <c r="FI295" i="9" s="1"/>
  <c r="EB296" i="9"/>
  <c r="FH296" i="9" s="1"/>
  <c r="EC296" i="9"/>
  <c r="FI296" i="9" s="1"/>
  <c r="EB298" i="9"/>
  <c r="FH298" i="9" s="1"/>
  <c r="EC298" i="9"/>
  <c r="FI298" i="9" s="1"/>
  <c r="EB301" i="9"/>
  <c r="FH301" i="9" s="1"/>
  <c r="EC301" i="9"/>
  <c r="FI301" i="9" s="1"/>
  <c r="EB302" i="9"/>
  <c r="FH302" i="9" s="1"/>
  <c r="EC302" i="9"/>
  <c r="FI302" i="9" s="1"/>
  <c r="EB294" i="9"/>
  <c r="FH294" i="9" s="1"/>
  <c r="EC294" i="9"/>
  <c r="FI294" i="9" s="1"/>
  <c r="EB303" i="9"/>
  <c r="FH303" i="9" s="1"/>
  <c r="EC303" i="9"/>
  <c r="FI303" i="9" s="1"/>
  <c r="EB304" i="9"/>
  <c r="FH304" i="9" s="1"/>
  <c r="EC304" i="9"/>
  <c r="FI304" i="9" s="1"/>
  <c r="EB297" i="9"/>
  <c r="FH297" i="9" s="1"/>
  <c r="EC297" i="9"/>
  <c r="FI297" i="9" s="1"/>
  <c r="EB305" i="9"/>
  <c r="FH305" i="9" s="1"/>
  <c r="EC305" i="9"/>
  <c r="FI305" i="9" s="1"/>
  <c r="EB300" i="9"/>
  <c r="FH300" i="9" s="1"/>
  <c r="EC300" i="9"/>
  <c r="FI300" i="9" s="1"/>
  <c r="EB306" i="9"/>
  <c r="FH306" i="9" s="1"/>
  <c r="EC306" i="9"/>
  <c r="FI306" i="9" s="1"/>
  <c r="EB307" i="9"/>
  <c r="FH307" i="9" s="1"/>
  <c r="EC307" i="9"/>
  <c r="FI307" i="9" s="1"/>
  <c r="EB308" i="9"/>
  <c r="FH308" i="9" s="1"/>
  <c r="EC308" i="9"/>
  <c r="FI308" i="9" s="1"/>
  <c r="EB309" i="9"/>
  <c r="FH309" i="9" s="1"/>
  <c r="EC309" i="9"/>
  <c r="FI309" i="9" s="1"/>
  <c r="EB310" i="9"/>
  <c r="FH310" i="9" s="1"/>
  <c r="EC310" i="9"/>
  <c r="FI310" i="9" s="1"/>
  <c r="EB311" i="9"/>
  <c r="FH311" i="9" s="1"/>
  <c r="EC311" i="9"/>
  <c r="FI311" i="9" s="1"/>
  <c r="EB312" i="9"/>
  <c r="FH312" i="9" s="1"/>
  <c r="EC312" i="9"/>
  <c r="FI312" i="9" s="1"/>
  <c r="EB313" i="9"/>
  <c r="FH313" i="9" s="1"/>
  <c r="EC313" i="9"/>
  <c r="FI313" i="9" s="1"/>
  <c r="EB314" i="9"/>
  <c r="FH314" i="9" s="1"/>
  <c r="EC314" i="9"/>
  <c r="FI314" i="9" s="1"/>
  <c r="EB315" i="9"/>
  <c r="FH315" i="9" s="1"/>
  <c r="EC315" i="9"/>
  <c r="FI315" i="9" s="1"/>
  <c r="EB316" i="9"/>
  <c r="FH316" i="9" s="1"/>
  <c r="EC316" i="9"/>
  <c r="FI316" i="9" s="1"/>
  <c r="EB317" i="9"/>
  <c r="FH317" i="9" s="1"/>
  <c r="EC317" i="9"/>
  <c r="FI317" i="9" s="1"/>
  <c r="EB318" i="9"/>
  <c r="FH318" i="9" s="1"/>
  <c r="EC318" i="9"/>
  <c r="FI318" i="9" s="1"/>
  <c r="EB319" i="9"/>
  <c r="FH319" i="9" s="1"/>
  <c r="EC319" i="9"/>
  <c r="FI319" i="9" s="1"/>
  <c r="EB320" i="9"/>
  <c r="FH320" i="9" s="1"/>
  <c r="EC320" i="9"/>
  <c r="FI320" i="9" s="1"/>
  <c r="EB321" i="9"/>
  <c r="FH321" i="9" s="1"/>
  <c r="EC321" i="9"/>
  <c r="FI321" i="9" s="1"/>
  <c r="EB322" i="9"/>
  <c r="FH322" i="9" s="1"/>
  <c r="EC322" i="9"/>
  <c r="FI322" i="9" s="1"/>
  <c r="EB323" i="9"/>
  <c r="FH323" i="9" s="1"/>
  <c r="EC323" i="9"/>
  <c r="FI323" i="9" s="1"/>
  <c r="EB324" i="9"/>
  <c r="FH324" i="9" s="1"/>
  <c r="EC324" i="9"/>
  <c r="FI324" i="9" s="1"/>
  <c r="EB325" i="9"/>
  <c r="FH325" i="9" s="1"/>
  <c r="EC325" i="9"/>
  <c r="FI325" i="9" s="1"/>
  <c r="EB326" i="9"/>
  <c r="FH326" i="9" s="1"/>
  <c r="EC326" i="9"/>
  <c r="FI326" i="9" s="1"/>
  <c r="EB327" i="9"/>
  <c r="FH327" i="9" s="1"/>
  <c r="EC327" i="9"/>
  <c r="FI327" i="9" s="1"/>
  <c r="EB328" i="9"/>
  <c r="FH328" i="9" s="1"/>
  <c r="EC328" i="9"/>
  <c r="FI328" i="9" s="1"/>
  <c r="EB329" i="9"/>
  <c r="FH329" i="9" s="1"/>
  <c r="EC329" i="9"/>
  <c r="FI329" i="9" s="1"/>
  <c r="EB330" i="9"/>
  <c r="FH330" i="9" s="1"/>
  <c r="EC330" i="9"/>
  <c r="FI330" i="9" s="1"/>
  <c r="EB331" i="9"/>
  <c r="FH331" i="9" s="1"/>
  <c r="EC331" i="9"/>
  <c r="FI331" i="9" s="1"/>
  <c r="EB332" i="9"/>
  <c r="FH332" i="9" s="1"/>
  <c r="EC332" i="9"/>
  <c r="FI332" i="9" s="1"/>
  <c r="EB334" i="9"/>
  <c r="FH334" i="9" s="1"/>
  <c r="EC334" i="9"/>
  <c r="FI334" i="9" s="1"/>
  <c r="EB335" i="9"/>
  <c r="FH335" i="9" s="1"/>
  <c r="EC335" i="9"/>
  <c r="FI335" i="9" s="1"/>
  <c r="EB336" i="9"/>
  <c r="FH336" i="9" s="1"/>
  <c r="EC336" i="9"/>
  <c r="FI336" i="9" s="1"/>
  <c r="EB337" i="9"/>
  <c r="FH337" i="9" s="1"/>
  <c r="EC337" i="9"/>
  <c r="FI337" i="9" s="1"/>
  <c r="EB333" i="9"/>
  <c r="FH333" i="9" s="1"/>
  <c r="EC333" i="9"/>
  <c r="FI333" i="9" s="1"/>
  <c r="EB338" i="9"/>
  <c r="FH338" i="9" s="1"/>
  <c r="EC338" i="9"/>
  <c r="FI338" i="9" s="1"/>
  <c r="EB339" i="9"/>
  <c r="FH339" i="9" s="1"/>
  <c r="EC339" i="9"/>
  <c r="FI339" i="9" s="1"/>
  <c r="EB340" i="9"/>
  <c r="FH340" i="9" s="1"/>
  <c r="EC340" i="9"/>
  <c r="FI340" i="9" s="1"/>
  <c r="EB341" i="9"/>
  <c r="FH341" i="9" s="1"/>
  <c r="EC341" i="9"/>
  <c r="FI341" i="9" s="1"/>
  <c r="EB342" i="9"/>
  <c r="FH342" i="9" s="1"/>
  <c r="EC342" i="9"/>
  <c r="FI342" i="9" s="1"/>
  <c r="EB343" i="9"/>
  <c r="FH343" i="9" s="1"/>
  <c r="EC343" i="9"/>
  <c r="FI343" i="9" s="1"/>
  <c r="EB344" i="9"/>
  <c r="FH344" i="9" s="1"/>
  <c r="EC344" i="9"/>
  <c r="FI344" i="9" s="1"/>
  <c r="EB345" i="9"/>
  <c r="FH345" i="9" s="1"/>
  <c r="EC345" i="9"/>
  <c r="FI345" i="9" s="1"/>
  <c r="EB346" i="9"/>
  <c r="FH346" i="9" s="1"/>
  <c r="EC346" i="9"/>
  <c r="FI346" i="9" s="1"/>
  <c r="EB347" i="9"/>
  <c r="FH347" i="9" s="1"/>
  <c r="EC347" i="9"/>
  <c r="FI347" i="9" s="1"/>
  <c r="EB348" i="9"/>
  <c r="FH348" i="9" s="1"/>
  <c r="EC348" i="9"/>
  <c r="FI348" i="9" s="1"/>
  <c r="EB349" i="9"/>
  <c r="FH349" i="9" s="1"/>
  <c r="EC349" i="9"/>
  <c r="FI349" i="9" s="1"/>
  <c r="EB350" i="9"/>
  <c r="FH350" i="9" s="1"/>
  <c r="EC350" i="9"/>
  <c r="FI350" i="9" s="1"/>
  <c r="EB351" i="9"/>
  <c r="FH351" i="9" s="1"/>
  <c r="EC351" i="9"/>
  <c r="FI351" i="9" s="1"/>
  <c r="EB352" i="9"/>
  <c r="FH352" i="9" s="1"/>
  <c r="EC352" i="9"/>
  <c r="FI352" i="9" s="1"/>
  <c r="EB353" i="9"/>
  <c r="FH353" i="9" s="1"/>
  <c r="EC353" i="9"/>
  <c r="FI353" i="9" s="1"/>
  <c r="EB354" i="9"/>
  <c r="FH354" i="9" s="1"/>
  <c r="EC354" i="9"/>
  <c r="FI354" i="9" s="1"/>
  <c r="EB356" i="9"/>
  <c r="FH356" i="9" s="1"/>
  <c r="EC356" i="9"/>
  <c r="FI356" i="9" s="1"/>
  <c r="EB357" i="9"/>
  <c r="FH357" i="9" s="1"/>
  <c r="EC357" i="9"/>
  <c r="FI357" i="9" s="1"/>
  <c r="EB358" i="9"/>
  <c r="FH358" i="9" s="1"/>
  <c r="EC358" i="9"/>
  <c r="FI358" i="9" s="1"/>
  <c r="EB359" i="9"/>
  <c r="FH359" i="9" s="1"/>
  <c r="EC359" i="9"/>
  <c r="FI359" i="9" s="1"/>
  <c r="EB360" i="9"/>
  <c r="FH360" i="9" s="1"/>
  <c r="EC360" i="9"/>
  <c r="FI360" i="9" s="1"/>
  <c r="EB361" i="9"/>
  <c r="FH361" i="9" s="1"/>
  <c r="EC361" i="9"/>
  <c r="FI361" i="9" s="1"/>
  <c r="EB362" i="9"/>
  <c r="FH362" i="9" s="1"/>
  <c r="EC362" i="9"/>
  <c r="FI362" i="9" s="1"/>
  <c r="EB363" i="9"/>
  <c r="EC363" i="9"/>
  <c r="FI363" i="9" s="1"/>
  <c r="EB364" i="9"/>
  <c r="FH364" i="9" s="1"/>
  <c r="EC364" i="9"/>
  <c r="FI364" i="9" s="1"/>
  <c r="EB365" i="9"/>
  <c r="FH365" i="9" s="1"/>
  <c r="EC365" i="9"/>
  <c r="FI365" i="9" s="1"/>
  <c r="EB366" i="9"/>
  <c r="FH366" i="9" s="1"/>
  <c r="EC366" i="9"/>
  <c r="FI366" i="9" s="1"/>
  <c r="EB367" i="9"/>
  <c r="FH367" i="9" s="1"/>
  <c r="EC367" i="9"/>
  <c r="FI367" i="9" s="1"/>
  <c r="EB368" i="9"/>
  <c r="FH368" i="9" s="1"/>
  <c r="EC368" i="9"/>
  <c r="FI368" i="9" s="1"/>
  <c r="EB369" i="9"/>
  <c r="FH369" i="9" s="1"/>
  <c r="EC369" i="9"/>
  <c r="FI369" i="9" s="1"/>
  <c r="EB370" i="9"/>
  <c r="FH370" i="9" s="1"/>
  <c r="EC370" i="9"/>
  <c r="FI370" i="9" s="1"/>
  <c r="EB373" i="9"/>
  <c r="FH373" i="9" s="1"/>
  <c r="EC373" i="9"/>
  <c r="FI373" i="9" s="1"/>
  <c r="EB374" i="9"/>
  <c r="FH374" i="9" s="1"/>
  <c r="EC374" i="9"/>
  <c r="FI374" i="9" s="1"/>
  <c r="EB375" i="9"/>
  <c r="FH375" i="9" s="1"/>
  <c r="EC375" i="9"/>
  <c r="FI375" i="9" s="1"/>
  <c r="EB376" i="9"/>
  <c r="FH376" i="9" s="1"/>
  <c r="EC376" i="9"/>
  <c r="FI376" i="9" s="1"/>
  <c r="EB377" i="9"/>
  <c r="FH377" i="9" s="1"/>
  <c r="EC377" i="9"/>
  <c r="FI377" i="9" s="1"/>
  <c r="EB378" i="9"/>
  <c r="FH378" i="9" s="1"/>
  <c r="EC378" i="9"/>
  <c r="FI378" i="9" s="1"/>
  <c r="EB379" i="9"/>
  <c r="FH379" i="9" s="1"/>
  <c r="EC379" i="9"/>
  <c r="FI379" i="9" s="1"/>
  <c r="EB380" i="9"/>
  <c r="FH380" i="9" s="1"/>
  <c r="EC380" i="9"/>
  <c r="FI380" i="9" s="1"/>
  <c r="EB381" i="9"/>
  <c r="FH381" i="9" s="1"/>
  <c r="EC381" i="9"/>
  <c r="FI381" i="9" s="1"/>
  <c r="EB382" i="9"/>
  <c r="FH382" i="9" s="1"/>
  <c r="EC382" i="9"/>
  <c r="FI382" i="9" s="1"/>
  <c r="EB355" i="9"/>
  <c r="FH355" i="9" s="1"/>
  <c r="EC355" i="9"/>
  <c r="FI355" i="9" s="1"/>
  <c r="EB383" i="9"/>
  <c r="FH383" i="9" s="1"/>
  <c r="EC383" i="9"/>
  <c r="FI383" i="9" s="1"/>
  <c r="EB384" i="9"/>
  <c r="FH384" i="9" s="1"/>
  <c r="EC384" i="9"/>
  <c r="FI384" i="9" s="1"/>
  <c r="EB385" i="9"/>
  <c r="FH385" i="9" s="1"/>
  <c r="EC385" i="9"/>
  <c r="FI385" i="9" s="1"/>
  <c r="EB387" i="9"/>
  <c r="FH387" i="9" s="1"/>
  <c r="EC387" i="9"/>
  <c r="FI387" i="9" s="1"/>
  <c r="EB388" i="9"/>
  <c r="FH388" i="9" s="1"/>
  <c r="EC388" i="9"/>
  <c r="FI388" i="9" s="1"/>
  <c r="EB389" i="9"/>
  <c r="FH389" i="9" s="1"/>
  <c r="EC389" i="9"/>
  <c r="FI389" i="9" s="1"/>
  <c r="EB390" i="9"/>
  <c r="FH390" i="9" s="1"/>
  <c r="EC390" i="9"/>
  <c r="FI390" i="9" s="1"/>
  <c r="EB391" i="9"/>
  <c r="FH391" i="9" s="1"/>
  <c r="EC391" i="9"/>
  <c r="FI391" i="9" s="1"/>
  <c r="EB392" i="9"/>
  <c r="FH392" i="9" s="1"/>
  <c r="EC392" i="9"/>
  <c r="FI392" i="9" s="1"/>
  <c r="EB371" i="9"/>
  <c r="FH371" i="9" s="1"/>
  <c r="EC371" i="9"/>
  <c r="FI371" i="9" s="1"/>
  <c r="EB372" i="9"/>
  <c r="FH372" i="9" s="1"/>
  <c r="EC372" i="9"/>
  <c r="FI372" i="9" s="1"/>
  <c r="EB393" i="9"/>
  <c r="FH393" i="9" s="1"/>
  <c r="EC393" i="9"/>
  <c r="FI393" i="9" s="1"/>
  <c r="EB394" i="9"/>
  <c r="FH394" i="9" s="1"/>
  <c r="EC394" i="9"/>
  <c r="FI394" i="9" s="1"/>
  <c r="EB395" i="9"/>
  <c r="FH395" i="9" s="1"/>
  <c r="EC395" i="9"/>
  <c r="FI395" i="9" s="1"/>
  <c r="EB396" i="9"/>
  <c r="FH396" i="9" s="1"/>
  <c r="EC396" i="9"/>
  <c r="FI396" i="9" s="1"/>
  <c r="EB397" i="9"/>
  <c r="FH397" i="9" s="1"/>
  <c r="EC397" i="9"/>
  <c r="FI397" i="9" s="1"/>
  <c r="EB398" i="9"/>
  <c r="FH398" i="9" s="1"/>
  <c r="EC398" i="9"/>
  <c r="FI398" i="9" s="1"/>
  <c r="EB399" i="9"/>
  <c r="FH399" i="9" s="1"/>
  <c r="EC399" i="9"/>
  <c r="FI399" i="9" s="1"/>
  <c r="EB400" i="9"/>
  <c r="FH400" i="9" s="1"/>
  <c r="EC400" i="9"/>
  <c r="FI400" i="9" s="1"/>
  <c r="EB401" i="9"/>
  <c r="FH401" i="9" s="1"/>
  <c r="EC401" i="9"/>
  <c r="FI401" i="9" s="1"/>
  <c r="EB402" i="9"/>
  <c r="FH402" i="9" s="1"/>
  <c r="EC402" i="9"/>
  <c r="FI402" i="9" s="1"/>
  <c r="EB386" i="9"/>
  <c r="FH386" i="9" s="1"/>
  <c r="EC386" i="9"/>
  <c r="FI386" i="9" s="1"/>
  <c r="EB403" i="9"/>
  <c r="FH403" i="9" s="1"/>
  <c r="EC403" i="9"/>
  <c r="FI403" i="9" s="1"/>
  <c r="EB404" i="9"/>
  <c r="FH404" i="9" s="1"/>
  <c r="EC404" i="9"/>
  <c r="FI404" i="9" s="1"/>
  <c r="EB405" i="9"/>
  <c r="FH405" i="9" s="1"/>
  <c r="EC405" i="9"/>
  <c r="FI405" i="9" s="1"/>
  <c r="EB406" i="9"/>
  <c r="FH406" i="9" s="1"/>
  <c r="EC406" i="9"/>
  <c r="FI406" i="9" s="1"/>
  <c r="EB407" i="9"/>
  <c r="FH407" i="9" s="1"/>
  <c r="EC407" i="9"/>
  <c r="FI407" i="9" s="1"/>
  <c r="EB408" i="9"/>
  <c r="FH408" i="9" s="1"/>
  <c r="EC408" i="9"/>
  <c r="FI408" i="9" s="1"/>
  <c r="EB409" i="9"/>
  <c r="EC409" i="9"/>
  <c r="EB410" i="9"/>
  <c r="FH410" i="9" s="1"/>
  <c r="EC410" i="9"/>
  <c r="FI410" i="9" s="1"/>
  <c r="EB411" i="9"/>
  <c r="FH411" i="9" s="1"/>
  <c r="EC411" i="9"/>
  <c r="FI411" i="9" s="1"/>
  <c r="EB412" i="9"/>
  <c r="FH412" i="9" s="1"/>
  <c r="EC412" i="9"/>
  <c r="FI412" i="9" s="1"/>
  <c r="EB413" i="9"/>
  <c r="FH413" i="9" s="1"/>
  <c r="EC413" i="9"/>
  <c r="FI413" i="9" s="1"/>
  <c r="EB414" i="9"/>
  <c r="FH414" i="9" s="1"/>
  <c r="EC414" i="9"/>
  <c r="FI414" i="9" s="1"/>
  <c r="EB415" i="9"/>
  <c r="FH415" i="9" s="1"/>
  <c r="EC415" i="9"/>
  <c r="FI415" i="9" s="1"/>
  <c r="EB416" i="9"/>
  <c r="FH416" i="9" s="1"/>
  <c r="EC416" i="9"/>
  <c r="FI416" i="9" s="1"/>
  <c r="EB417" i="9"/>
  <c r="FH417" i="9" s="1"/>
  <c r="EC417" i="9"/>
  <c r="FI417" i="9" s="1"/>
  <c r="EB418" i="9"/>
  <c r="FH418" i="9" s="1"/>
  <c r="EC418" i="9"/>
  <c r="FI418" i="9" s="1"/>
  <c r="EB419" i="9"/>
  <c r="FH419" i="9" s="1"/>
  <c r="EC419" i="9"/>
  <c r="FI419" i="9" s="1"/>
  <c r="EB420" i="9"/>
  <c r="FH420" i="9" s="1"/>
  <c r="EC420" i="9"/>
  <c r="FI420" i="9" s="1"/>
  <c r="EB421" i="9"/>
  <c r="FH421" i="9" s="1"/>
  <c r="EC421" i="9"/>
  <c r="FI421" i="9" s="1"/>
  <c r="EB422" i="9"/>
  <c r="FH422" i="9" s="1"/>
  <c r="EC422" i="9"/>
  <c r="FI422" i="9" s="1"/>
  <c r="EB423" i="9"/>
  <c r="FH423" i="9" s="1"/>
  <c r="EC423" i="9"/>
  <c r="FI423" i="9" s="1"/>
  <c r="EB424" i="9"/>
  <c r="FH424" i="9" s="1"/>
  <c r="EC424" i="9"/>
  <c r="FI424" i="9" s="1"/>
  <c r="EB425" i="9"/>
  <c r="FH425" i="9" s="1"/>
  <c r="EC425" i="9"/>
  <c r="FI425" i="9" s="1"/>
  <c r="EB426" i="9"/>
  <c r="FH426" i="9" s="1"/>
  <c r="EC426" i="9"/>
  <c r="FI426" i="9" s="1"/>
  <c r="EB427" i="9"/>
  <c r="FH427" i="9" s="1"/>
  <c r="EC427" i="9"/>
  <c r="FI427" i="9" s="1"/>
  <c r="EB428" i="9"/>
  <c r="FH428" i="9" s="1"/>
  <c r="EC428" i="9"/>
  <c r="FI428" i="9" s="1"/>
  <c r="EB429" i="9"/>
  <c r="FH429" i="9" s="1"/>
  <c r="EC429" i="9"/>
  <c r="FI429" i="9" s="1"/>
  <c r="EB430" i="9"/>
  <c r="FH430" i="9" s="1"/>
  <c r="EC430" i="9"/>
  <c r="FI430" i="9" s="1"/>
  <c r="EB431" i="9"/>
  <c r="FH431" i="9" s="1"/>
  <c r="EC431" i="9"/>
  <c r="FI431" i="9" s="1"/>
  <c r="EB432" i="9"/>
  <c r="FH432" i="9" s="1"/>
  <c r="EC432" i="9"/>
  <c r="FI432" i="9" s="1"/>
  <c r="EB433" i="9"/>
  <c r="FH433" i="9" s="1"/>
  <c r="EC433" i="9"/>
  <c r="FI433" i="9" s="1"/>
  <c r="EB435" i="9"/>
  <c r="FH435" i="9" s="1"/>
  <c r="EC435" i="9"/>
  <c r="FI435" i="9" s="1"/>
  <c r="EB436" i="9"/>
  <c r="FH436" i="9" s="1"/>
  <c r="EC436" i="9"/>
  <c r="FI436" i="9" s="1"/>
  <c r="EB437" i="9"/>
  <c r="FH437" i="9" s="1"/>
  <c r="EC437" i="9"/>
  <c r="FI437" i="9" s="1"/>
  <c r="EB438" i="9"/>
  <c r="FH438" i="9" s="1"/>
  <c r="EC438" i="9"/>
  <c r="FI438" i="9" s="1"/>
  <c r="EB446" i="9"/>
  <c r="FH446" i="9" s="1"/>
  <c r="EC446" i="9"/>
  <c r="FI446" i="9" s="1"/>
  <c r="EB440" i="9"/>
  <c r="FH440" i="9" s="1"/>
  <c r="EC440" i="9"/>
  <c r="FI440" i="9" s="1"/>
  <c r="EB441" i="9"/>
  <c r="FH441" i="9" s="1"/>
  <c r="EC441" i="9"/>
  <c r="FI441" i="9" s="1"/>
  <c r="EB434" i="9"/>
  <c r="FH434" i="9" s="1"/>
  <c r="EC434" i="9"/>
  <c r="FI434" i="9" s="1"/>
  <c r="EB442" i="9"/>
  <c r="FH442" i="9" s="1"/>
  <c r="EC442" i="9"/>
  <c r="FI442" i="9" s="1"/>
  <c r="EB443" i="9"/>
  <c r="FH443" i="9" s="1"/>
  <c r="EC443" i="9"/>
  <c r="FI443" i="9" s="1"/>
  <c r="EB444" i="9"/>
  <c r="FH444" i="9" s="1"/>
  <c r="EC444" i="9"/>
  <c r="FI444" i="9" s="1"/>
  <c r="EB445" i="9"/>
  <c r="FH445" i="9" s="1"/>
  <c r="EC445" i="9"/>
  <c r="FI445" i="9" s="1"/>
  <c r="EB439" i="9"/>
  <c r="FH439" i="9" s="1"/>
  <c r="EC439" i="9"/>
  <c r="FI439" i="9" s="1"/>
  <c r="EB447" i="9"/>
  <c r="FH447" i="9" s="1"/>
  <c r="EC447" i="9"/>
  <c r="FI447" i="9" s="1"/>
  <c r="EB448" i="9"/>
  <c r="FH448" i="9" s="1"/>
  <c r="EC448" i="9"/>
  <c r="FI448" i="9" s="1"/>
  <c r="EB449" i="9"/>
  <c r="FH449" i="9" s="1"/>
  <c r="EC449" i="9"/>
  <c r="FI449" i="9" s="1"/>
  <c r="EB450" i="9"/>
  <c r="FH450" i="9" s="1"/>
  <c r="EC450" i="9"/>
  <c r="FI450" i="9" s="1"/>
  <c r="EB451" i="9"/>
  <c r="FH451" i="9" s="1"/>
  <c r="EC451" i="9"/>
  <c r="FI451" i="9" s="1"/>
  <c r="EB452" i="9"/>
  <c r="FH452" i="9" s="1"/>
  <c r="EC452" i="9"/>
  <c r="FI452" i="9" s="1"/>
  <c r="EB453" i="9"/>
  <c r="FH453" i="9" s="1"/>
  <c r="EC453" i="9"/>
  <c r="FI453" i="9" s="1"/>
  <c r="EB454" i="9"/>
  <c r="FH454" i="9" s="1"/>
  <c r="EC454" i="9"/>
  <c r="FI454" i="9" s="1"/>
  <c r="EB455" i="9"/>
  <c r="FH455" i="9" s="1"/>
  <c r="EC455" i="9"/>
  <c r="FI455" i="9" s="1"/>
  <c r="EB456" i="9"/>
  <c r="FH456" i="9" s="1"/>
  <c r="EC456" i="9"/>
  <c r="FI456" i="9" s="1"/>
  <c r="EB457" i="9"/>
  <c r="FH457" i="9" s="1"/>
  <c r="EC457" i="9"/>
  <c r="FI457" i="9" s="1"/>
  <c r="EB458" i="9"/>
  <c r="FH458" i="9" s="1"/>
  <c r="EC458" i="9"/>
  <c r="FI458" i="9" s="1"/>
  <c r="EB460" i="9"/>
  <c r="FH460" i="9" s="1"/>
  <c r="EC460" i="9"/>
  <c r="FI460" i="9" s="1"/>
  <c r="EB461" i="9"/>
  <c r="FH461" i="9" s="1"/>
  <c r="EC461" i="9"/>
  <c r="FI461" i="9" s="1"/>
  <c r="EB462" i="9"/>
  <c r="FH462" i="9" s="1"/>
  <c r="EC462" i="9"/>
  <c r="FI462" i="9" s="1"/>
  <c r="EB463" i="9"/>
  <c r="FH463" i="9" s="1"/>
  <c r="EC463" i="9"/>
  <c r="FI463" i="9" s="1"/>
  <c r="EB464" i="9"/>
  <c r="FH464" i="9" s="1"/>
  <c r="EC464" i="9"/>
  <c r="FI464" i="9" s="1"/>
  <c r="EB465" i="9"/>
  <c r="FH465" i="9" s="1"/>
  <c r="EC465" i="9"/>
  <c r="FI465" i="9" s="1"/>
  <c r="EB466" i="9"/>
  <c r="FH466" i="9" s="1"/>
  <c r="EC466" i="9"/>
  <c r="FI466" i="9" s="1"/>
  <c r="EB467" i="9"/>
  <c r="FH467" i="9" s="1"/>
  <c r="EC467" i="9"/>
  <c r="FI467" i="9" s="1"/>
  <c r="EB459" i="9"/>
  <c r="FH459" i="9" s="1"/>
  <c r="EC459" i="9"/>
  <c r="FI459" i="9" s="1"/>
  <c r="DX9" i="9"/>
  <c r="DY9" i="9"/>
  <c r="FE9" i="9" s="1"/>
  <c r="DX10" i="9"/>
  <c r="FD10" i="9" s="1"/>
  <c r="DY10" i="9"/>
  <c r="FE10" i="9" s="1"/>
  <c r="DX11" i="9"/>
  <c r="FD11" i="9" s="1"/>
  <c r="DY11" i="9"/>
  <c r="FE11" i="9" s="1"/>
  <c r="DX12" i="9"/>
  <c r="FD12" i="9" s="1"/>
  <c r="DY12" i="9"/>
  <c r="FE12" i="9" s="1"/>
  <c r="DX13" i="9"/>
  <c r="FD13" i="9" s="1"/>
  <c r="DY13" i="9"/>
  <c r="FE13" i="9" s="1"/>
  <c r="DX14" i="9"/>
  <c r="FD14" i="9" s="1"/>
  <c r="DY14" i="9"/>
  <c r="FE14" i="9" s="1"/>
  <c r="DX15" i="9"/>
  <c r="FD15" i="9" s="1"/>
  <c r="DY15" i="9"/>
  <c r="FE15" i="9" s="1"/>
  <c r="DX16" i="9"/>
  <c r="FD16" i="9" s="1"/>
  <c r="DY16" i="9"/>
  <c r="FE16" i="9" s="1"/>
  <c r="DX17" i="9"/>
  <c r="FD17" i="9" s="1"/>
  <c r="DY17" i="9"/>
  <c r="FE17" i="9" s="1"/>
  <c r="DX18" i="9"/>
  <c r="FD18" i="9" s="1"/>
  <c r="DY18" i="9"/>
  <c r="FE18" i="9" s="1"/>
  <c r="DX20" i="9"/>
  <c r="FD20" i="9" s="1"/>
  <c r="DY20" i="9"/>
  <c r="FE20" i="9" s="1"/>
  <c r="DX21" i="9"/>
  <c r="FD21" i="9" s="1"/>
  <c r="DY21" i="9"/>
  <c r="FE21" i="9" s="1"/>
  <c r="DX22" i="9"/>
  <c r="FD22" i="9" s="1"/>
  <c r="DY22" i="9"/>
  <c r="FE22" i="9" s="1"/>
  <c r="DX19" i="9"/>
  <c r="FD19" i="9" s="1"/>
  <c r="DY19" i="9"/>
  <c r="FE19" i="9" s="1"/>
  <c r="DX23" i="9"/>
  <c r="FD23" i="9" s="1"/>
  <c r="DY23" i="9"/>
  <c r="FE23" i="9" s="1"/>
  <c r="DX24" i="9"/>
  <c r="FD24" i="9" s="1"/>
  <c r="DY24" i="9"/>
  <c r="FE24" i="9" s="1"/>
  <c r="DX25" i="9"/>
  <c r="FD25" i="9" s="1"/>
  <c r="DY25" i="9"/>
  <c r="FE25" i="9" s="1"/>
  <c r="DX26" i="9"/>
  <c r="FD26" i="9" s="1"/>
  <c r="DY26" i="9"/>
  <c r="FE26" i="9" s="1"/>
  <c r="DX28" i="9"/>
  <c r="FD28" i="9" s="1"/>
  <c r="DY28" i="9"/>
  <c r="FE28" i="9" s="1"/>
  <c r="DX29" i="9"/>
  <c r="FD29" i="9" s="1"/>
  <c r="DY29" i="9"/>
  <c r="FE29" i="9" s="1"/>
  <c r="DX30" i="9"/>
  <c r="FD30" i="9" s="1"/>
  <c r="DY30" i="9"/>
  <c r="FE30" i="9" s="1"/>
  <c r="DX31" i="9"/>
  <c r="FD31" i="9" s="1"/>
  <c r="DY31" i="9"/>
  <c r="FE31" i="9" s="1"/>
  <c r="DX27" i="9"/>
  <c r="FD27" i="9" s="1"/>
  <c r="DY27" i="9"/>
  <c r="FE27" i="9" s="1"/>
  <c r="DX32" i="9"/>
  <c r="FD32" i="9" s="1"/>
  <c r="DY32" i="9"/>
  <c r="FE32" i="9" s="1"/>
  <c r="DX33" i="9"/>
  <c r="FD33" i="9" s="1"/>
  <c r="DY33" i="9"/>
  <c r="FE33" i="9" s="1"/>
  <c r="DX34" i="9"/>
  <c r="FD34" i="9" s="1"/>
  <c r="DY34" i="9"/>
  <c r="FE34" i="9" s="1"/>
  <c r="DX35" i="9"/>
  <c r="FD35" i="9" s="1"/>
  <c r="DY35" i="9"/>
  <c r="FE35" i="9" s="1"/>
  <c r="DX36" i="9"/>
  <c r="FD36" i="9" s="1"/>
  <c r="DY36" i="9"/>
  <c r="FE36" i="9" s="1"/>
  <c r="DX37" i="9"/>
  <c r="FD37" i="9" s="1"/>
  <c r="DY37" i="9"/>
  <c r="FE37" i="9" s="1"/>
  <c r="DX38" i="9"/>
  <c r="FD38" i="9" s="1"/>
  <c r="DY38" i="9"/>
  <c r="FE38" i="9" s="1"/>
  <c r="DX39" i="9"/>
  <c r="FD39" i="9" s="1"/>
  <c r="DY39" i="9"/>
  <c r="FE39" i="9" s="1"/>
  <c r="DX40" i="9"/>
  <c r="FD40" i="9" s="1"/>
  <c r="DY40" i="9"/>
  <c r="FE40" i="9" s="1"/>
  <c r="DX42" i="9"/>
  <c r="FD42" i="9" s="1"/>
  <c r="DY42" i="9"/>
  <c r="FE42" i="9" s="1"/>
  <c r="DX43" i="9"/>
  <c r="FD43" i="9" s="1"/>
  <c r="DY43" i="9"/>
  <c r="FE43" i="9" s="1"/>
  <c r="DX44" i="9"/>
  <c r="FD44" i="9" s="1"/>
  <c r="DY44" i="9"/>
  <c r="FE44" i="9" s="1"/>
  <c r="DX45" i="9"/>
  <c r="FD45" i="9" s="1"/>
  <c r="DY45" i="9"/>
  <c r="FE45" i="9" s="1"/>
  <c r="DX46" i="9"/>
  <c r="FD46" i="9" s="1"/>
  <c r="DY46" i="9"/>
  <c r="FE46" i="9" s="1"/>
  <c r="DX47" i="9"/>
  <c r="FD47" i="9" s="1"/>
  <c r="DY47" i="9"/>
  <c r="FE47" i="9" s="1"/>
  <c r="DX48" i="9"/>
  <c r="FD48" i="9" s="1"/>
  <c r="DY48" i="9"/>
  <c r="FE48" i="9" s="1"/>
  <c r="DX49" i="9"/>
  <c r="FD49" i="9" s="1"/>
  <c r="DY49" i="9"/>
  <c r="FE49" i="9" s="1"/>
  <c r="DX50" i="9"/>
  <c r="FD50" i="9" s="1"/>
  <c r="DY50" i="9"/>
  <c r="FE50" i="9" s="1"/>
  <c r="DX51" i="9"/>
  <c r="FD51" i="9" s="1"/>
  <c r="DY51" i="9"/>
  <c r="FE51" i="9" s="1"/>
  <c r="DX52" i="9"/>
  <c r="FD52" i="9" s="1"/>
  <c r="DY52" i="9"/>
  <c r="FE52" i="9" s="1"/>
  <c r="DX53" i="9"/>
  <c r="FD53" i="9" s="1"/>
  <c r="DY53" i="9"/>
  <c r="FE53" i="9" s="1"/>
  <c r="DX54" i="9"/>
  <c r="FD54" i="9" s="1"/>
  <c r="DY54" i="9"/>
  <c r="FE54" i="9" s="1"/>
  <c r="DX55" i="9"/>
  <c r="FD55" i="9" s="1"/>
  <c r="DY55" i="9"/>
  <c r="FE55" i="9" s="1"/>
  <c r="DX58" i="9"/>
  <c r="FD58" i="9" s="1"/>
  <c r="DY58" i="9"/>
  <c r="FE58" i="9" s="1"/>
  <c r="DX59" i="9"/>
  <c r="FD59" i="9" s="1"/>
  <c r="DY59" i="9"/>
  <c r="FE59" i="9" s="1"/>
  <c r="DX60" i="9"/>
  <c r="FD60" i="9" s="1"/>
  <c r="DY60" i="9"/>
  <c r="FE60" i="9" s="1"/>
  <c r="DX61" i="9"/>
  <c r="FD61" i="9" s="1"/>
  <c r="DY61" i="9"/>
  <c r="FE61" i="9" s="1"/>
  <c r="DX62" i="9"/>
  <c r="FD62" i="9" s="1"/>
  <c r="DY62" i="9"/>
  <c r="FE62" i="9" s="1"/>
  <c r="DX63" i="9"/>
  <c r="FD63" i="9" s="1"/>
  <c r="DY63" i="9"/>
  <c r="FE63" i="9" s="1"/>
  <c r="DX56" i="9"/>
  <c r="FD56" i="9" s="1"/>
  <c r="DY56" i="9"/>
  <c r="FE56" i="9" s="1"/>
  <c r="DX64" i="9"/>
  <c r="FD64" i="9" s="1"/>
  <c r="DY64" i="9"/>
  <c r="FE64" i="9" s="1"/>
  <c r="DX57" i="9"/>
  <c r="FD57" i="9" s="1"/>
  <c r="DY57" i="9"/>
  <c r="FE57" i="9" s="1"/>
  <c r="DX71" i="9"/>
  <c r="FD71" i="9" s="1"/>
  <c r="DY71" i="9"/>
  <c r="FE71" i="9" s="1"/>
  <c r="DX65" i="9"/>
  <c r="FD65" i="9" s="1"/>
  <c r="DY65" i="9"/>
  <c r="FE65" i="9" s="1"/>
  <c r="DX66" i="9"/>
  <c r="FD66" i="9" s="1"/>
  <c r="DY66" i="9"/>
  <c r="FE66" i="9" s="1"/>
  <c r="DX67" i="9"/>
  <c r="FD67" i="9" s="1"/>
  <c r="DY67" i="9"/>
  <c r="FE67" i="9" s="1"/>
  <c r="DX68" i="9"/>
  <c r="FD68" i="9" s="1"/>
  <c r="DY68" i="9"/>
  <c r="FE68" i="9" s="1"/>
  <c r="DX69" i="9"/>
  <c r="FD69" i="9" s="1"/>
  <c r="DY69" i="9"/>
  <c r="FE69" i="9" s="1"/>
  <c r="DX70" i="9"/>
  <c r="FD70" i="9" s="1"/>
  <c r="DY70" i="9"/>
  <c r="FE70" i="9" s="1"/>
  <c r="DX72" i="9"/>
  <c r="FD72" i="9" s="1"/>
  <c r="DY72" i="9"/>
  <c r="FE72" i="9" s="1"/>
  <c r="DX73" i="9"/>
  <c r="FD73" i="9" s="1"/>
  <c r="DY73" i="9"/>
  <c r="FE73" i="9" s="1"/>
  <c r="DX74" i="9"/>
  <c r="FD74" i="9" s="1"/>
  <c r="DY74" i="9"/>
  <c r="FE74" i="9" s="1"/>
  <c r="DX75" i="9"/>
  <c r="FD75" i="9" s="1"/>
  <c r="DY75" i="9"/>
  <c r="FE75" i="9" s="1"/>
  <c r="DX76" i="9"/>
  <c r="FD76" i="9" s="1"/>
  <c r="DY76" i="9"/>
  <c r="FE76" i="9" s="1"/>
  <c r="DX78" i="9"/>
  <c r="FD78" i="9" s="1"/>
  <c r="DY78" i="9"/>
  <c r="FE78" i="9" s="1"/>
  <c r="DX77" i="9"/>
  <c r="FD77" i="9" s="1"/>
  <c r="DY77" i="9"/>
  <c r="FE77" i="9" s="1"/>
  <c r="DX79" i="9"/>
  <c r="FD79" i="9" s="1"/>
  <c r="DY79" i="9"/>
  <c r="FE79" i="9" s="1"/>
  <c r="DX80" i="9"/>
  <c r="FD80" i="9" s="1"/>
  <c r="DY80" i="9"/>
  <c r="FE80" i="9" s="1"/>
  <c r="DX81" i="9"/>
  <c r="FD81" i="9" s="1"/>
  <c r="DY81" i="9"/>
  <c r="FE81" i="9" s="1"/>
  <c r="DX82" i="9"/>
  <c r="FD82" i="9" s="1"/>
  <c r="DY82" i="9"/>
  <c r="FE82" i="9" s="1"/>
  <c r="DX83" i="9"/>
  <c r="FD83" i="9" s="1"/>
  <c r="DY83" i="9"/>
  <c r="FE83" i="9" s="1"/>
  <c r="DX84" i="9"/>
  <c r="FD84" i="9" s="1"/>
  <c r="DY84" i="9"/>
  <c r="FE84" i="9" s="1"/>
  <c r="DX85" i="9"/>
  <c r="FD85" i="9" s="1"/>
  <c r="DY85" i="9"/>
  <c r="FE85" i="9" s="1"/>
  <c r="DX86" i="9"/>
  <c r="FD86" i="9" s="1"/>
  <c r="DY86" i="9"/>
  <c r="FE86" i="9" s="1"/>
  <c r="DX87" i="9"/>
  <c r="FD87" i="9" s="1"/>
  <c r="DY87" i="9"/>
  <c r="FE87" i="9" s="1"/>
  <c r="DX88" i="9"/>
  <c r="FD88" i="9" s="1"/>
  <c r="DY88" i="9"/>
  <c r="FE88" i="9" s="1"/>
  <c r="DX89" i="9"/>
  <c r="FD89" i="9" s="1"/>
  <c r="DY89" i="9"/>
  <c r="FE89" i="9" s="1"/>
  <c r="DX90" i="9"/>
  <c r="FD90" i="9" s="1"/>
  <c r="DY90" i="9"/>
  <c r="FE90" i="9" s="1"/>
  <c r="DX91" i="9"/>
  <c r="FD91" i="9" s="1"/>
  <c r="DY91" i="9"/>
  <c r="FE91" i="9" s="1"/>
  <c r="DX92" i="9"/>
  <c r="FD92" i="9" s="1"/>
  <c r="DY92" i="9"/>
  <c r="FE92" i="9" s="1"/>
  <c r="DX94" i="9"/>
  <c r="FD94" i="9" s="1"/>
  <c r="DY94" i="9"/>
  <c r="FE94" i="9" s="1"/>
  <c r="DX95" i="9"/>
  <c r="FD95" i="9" s="1"/>
  <c r="DY95" i="9"/>
  <c r="FE95" i="9" s="1"/>
  <c r="DX96" i="9"/>
  <c r="FD96" i="9" s="1"/>
  <c r="DY96" i="9"/>
  <c r="FE96" i="9" s="1"/>
  <c r="DX97" i="9"/>
  <c r="FD97" i="9" s="1"/>
  <c r="DY97" i="9"/>
  <c r="FE97" i="9" s="1"/>
  <c r="DX93" i="9"/>
  <c r="FD93" i="9" s="1"/>
  <c r="DY93" i="9"/>
  <c r="FE93" i="9" s="1"/>
  <c r="DX99" i="9"/>
  <c r="FD99" i="9" s="1"/>
  <c r="DY99" i="9"/>
  <c r="FE99" i="9" s="1"/>
  <c r="DX100" i="9"/>
  <c r="FD100" i="9" s="1"/>
  <c r="DY100" i="9"/>
  <c r="FE100" i="9" s="1"/>
  <c r="DX101" i="9"/>
  <c r="FD101" i="9" s="1"/>
  <c r="DY101" i="9"/>
  <c r="FE101" i="9" s="1"/>
  <c r="DX103" i="9"/>
  <c r="FD103" i="9" s="1"/>
  <c r="DY103" i="9"/>
  <c r="FE103" i="9" s="1"/>
  <c r="DX104" i="9"/>
  <c r="FD104" i="9" s="1"/>
  <c r="DY104" i="9"/>
  <c r="FE104" i="9" s="1"/>
  <c r="DX106" i="9"/>
  <c r="FD106" i="9" s="1"/>
  <c r="DY106" i="9"/>
  <c r="FE106" i="9" s="1"/>
  <c r="DX107" i="9"/>
  <c r="FD107" i="9" s="1"/>
  <c r="DY107" i="9"/>
  <c r="FE107" i="9" s="1"/>
  <c r="DX108" i="9"/>
  <c r="FD108" i="9" s="1"/>
  <c r="DY108" i="9"/>
  <c r="FE108" i="9" s="1"/>
  <c r="DX110" i="9"/>
  <c r="FD110" i="9" s="1"/>
  <c r="DY110" i="9"/>
  <c r="FE110" i="9" s="1"/>
  <c r="DX102" i="9"/>
  <c r="FD102" i="9" s="1"/>
  <c r="DY102" i="9"/>
  <c r="FE102" i="9" s="1"/>
  <c r="DX111" i="9"/>
  <c r="FD111" i="9" s="1"/>
  <c r="DY111" i="9"/>
  <c r="FE111" i="9" s="1"/>
  <c r="DX105" i="9"/>
  <c r="FD105" i="9" s="1"/>
  <c r="DY105" i="9"/>
  <c r="FE105" i="9" s="1"/>
  <c r="DX109" i="9"/>
  <c r="FD109" i="9" s="1"/>
  <c r="DY109" i="9"/>
  <c r="FE109" i="9" s="1"/>
  <c r="DX112" i="9"/>
  <c r="FD112" i="9" s="1"/>
  <c r="DY112" i="9"/>
  <c r="FE112" i="9" s="1"/>
  <c r="DX113" i="9"/>
  <c r="FD113" i="9" s="1"/>
  <c r="DY113" i="9"/>
  <c r="FE113" i="9" s="1"/>
  <c r="DX98" i="9"/>
  <c r="FD98" i="9" s="1"/>
  <c r="DY98" i="9"/>
  <c r="FE98" i="9" s="1"/>
  <c r="DX114" i="9"/>
  <c r="FD114" i="9" s="1"/>
  <c r="DY114" i="9"/>
  <c r="DX115" i="9"/>
  <c r="FD115" i="9" s="1"/>
  <c r="DY115" i="9"/>
  <c r="FE115" i="9" s="1"/>
  <c r="DX116" i="9"/>
  <c r="FD116" i="9" s="1"/>
  <c r="DY116" i="9"/>
  <c r="FE116" i="9" s="1"/>
  <c r="DX117" i="9"/>
  <c r="FD117" i="9" s="1"/>
  <c r="DY117" i="9"/>
  <c r="FE117" i="9" s="1"/>
  <c r="DX118" i="9"/>
  <c r="FD118" i="9" s="1"/>
  <c r="DY118" i="9"/>
  <c r="FE118" i="9" s="1"/>
  <c r="DX119" i="9"/>
  <c r="FD119" i="9" s="1"/>
  <c r="DY119" i="9"/>
  <c r="FE119" i="9" s="1"/>
  <c r="DX120" i="9"/>
  <c r="FD120" i="9" s="1"/>
  <c r="DY120" i="9"/>
  <c r="FE120" i="9" s="1"/>
  <c r="DX121" i="9"/>
  <c r="FD121" i="9" s="1"/>
  <c r="DY121" i="9"/>
  <c r="FE121" i="9" s="1"/>
  <c r="DX122" i="9"/>
  <c r="FD122" i="9" s="1"/>
  <c r="DY122" i="9"/>
  <c r="FE122" i="9" s="1"/>
  <c r="DX123" i="9"/>
  <c r="FD123" i="9" s="1"/>
  <c r="DY123" i="9"/>
  <c r="FE123" i="9" s="1"/>
  <c r="DX124" i="9"/>
  <c r="FD124" i="9" s="1"/>
  <c r="DY124" i="9"/>
  <c r="FE124" i="9" s="1"/>
  <c r="DX125" i="9"/>
  <c r="FD125" i="9" s="1"/>
  <c r="DY125" i="9"/>
  <c r="FE125" i="9" s="1"/>
  <c r="DX126" i="9"/>
  <c r="FD126" i="9" s="1"/>
  <c r="DY126" i="9"/>
  <c r="FE126" i="9" s="1"/>
  <c r="DX128" i="9"/>
  <c r="FD128" i="9" s="1"/>
  <c r="DY128" i="9"/>
  <c r="FE128" i="9" s="1"/>
  <c r="DX129" i="9"/>
  <c r="FD129" i="9" s="1"/>
  <c r="DY129" i="9"/>
  <c r="FE129" i="9" s="1"/>
  <c r="DX130" i="9"/>
  <c r="FD130" i="9" s="1"/>
  <c r="DY130" i="9"/>
  <c r="FE130" i="9" s="1"/>
  <c r="DX131" i="9"/>
  <c r="FD131" i="9" s="1"/>
  <c r="DY131" i="9"/>
  <c r="FE131" i="9" s="1"/>
  <c r="DX132" i="9"/>
  <c r="FD132" i="9" s="1"/>
  <c r="DY132" i="9"/>
  <c r="FE132" i="9" s="1"/>
  <c r="DX133" i="9"/>
  <c r="FD133" i="9" s="1"/>
  <c r="DY133" i="9"/>
  <c r="FE133" i="9" s="1"/>
  <c r="DX134" i="9"/>
  <c r="FD134" i="9" s="1"/>
  <c r="DY134" i="9"/>
  <c r="FE134" i="9" s="1"/>
  <c r="DX135" i="9"/>
  <c r="FD135" i="9" s="1"/>
  <c r="DY135" i="9"/>
  <c r="FE135" i="9" s="1"/>
  <c r="DX127" i="9"/>
  <c r="FD127" i="9" s="1"/>
  <c r="DY127" i="9"/>
  <c r="FE127" i="9" s="1"/>
  <c r="DX136" i="9"/>
  <c r="FD136" i="9" s="1"/>
  <c r="DY136" i="9"/>
  <c r="FE136" i="9" s="1"/>
  <c r="DX137" i="9"/>
  <c r="FD137" i="9" s="1"/>
  <c r="DY137" i="9"/>
  <c r="FE137" i="9" s="1"/>
  <c r="DX138" i="9"/>
  <c r="FD138" i="9" s="1"/>
  <c r="DY138" i="9"/>
  <c r="FE138" i="9" s="1"/>
  <c r="DX139" i="9"/>
  <c r="FD139" i="9" s="1"/>
  <c r="DY139" i="9"/>
  <c r="FE139" i="9" s="1"/>
  <c r="DX140" i="9"/>
  <c r="FD140" i="9" s="1"/>
  <c r="DY140" i="9"/>
  <c r="FE140" i="9" s="1"/>
  <c r="DX141" i="9"/>
  <c r="FD141" i="9" s="1"/>
  <c r="DY141" i="9"/>
  <c r="FE141" i="9" s="1"/>
  <c r="DX142" i="9"/>
  <c r="FD142" i="9" s="1"/>
  <c r="DY142" i="9"/>
  <c r="FE142" i="9" s="1"/>
  <c r="DX143" i="9"/>
  <c r="FD143" i="9" s="1"/>
  <c r="DY143" i="9"/>
  <c r="FE143" i="9" s="1"/>
  <c r="DX144" i="9"/>
  <c r="FD144" i="9" s="1"/>
  <c r="DY144" i="9"/>
  <c r="FE144" i="9" s="1"/>
  <c r="DX145" i="9"/>
  <c r="FD145" i="9" s="1"/>
  <c r="DY145" i="9"/>
  <c r="FE145" i="9" s="1"/>
  <c r="DX146" i="9"/>
  <c r="FD146" i="9" s="1"/>
  <c r="DY146" i="9"/>
  <c r="FE146" i="9" s="1"/>
  <c r="DX147" i="9"/>
  <c r="FD147" i="9" s="1"/>
  <c r="DY147" i="9"/>
  <c r="FE147" i="9" s="1"/>
  <c r="DX148" i="9"/>
  <c r="FD148" i="9" s="1"/>
  <c r="DY148" i="9"/>
  <c r="FE148" i="9" s="1"/>
  <c r="DX149" i="9"/>
  <c r="FD149" i="9" s="1"/>
  <c r="DY149" i="9"/>
  <c r="FE149" i="9" s="1"/>
  <c r="DX150" i="9"/>
  <c r="FD150" i="9" s="1"/>
  <c r="DY150" i="9"/>
  <c r="FE150" i="9" s="1"/>
  <c r="DX151" i="9"/>
  <c r="FD151" i="9" s="1"/>
  <c r="DY151" i="9"/>
  <c r="FE151" i="9" s="1"/>
  <c r="DX152" i="9"/>
  <c r="FD152" i="9" s="1"/>
  <c r="DY152" i="9"/>
  <c r="FE152" i="9" s="1"/>
  <c r="DX153" i="9"/>
  <c r="FD153" i="9" s="1"/>
  <c r="DY153" i="9"/>
  <c r="FE153" i="9" s="1"/>
  <c r="DX154" i="9"/>
  <c r="FD154" i="9" s="1"/>
  <c r="DY154" i="9"/>
  <c r="FE154" i="9" s="1"/>
  <c r="DX155" i="9"/>
  <c r="FD155" i="9" s="1"/>
  <c r="DY155" i="9"/>
  <c r="FE155" i="9" s="1"/>
  <c r="DX156" i="9"/>
  <c r="FD156" i="9" s="1"/>
  <c r="DY156" i="9"/>
  <c r="FE156" i="9" s="1"/>
  <c r="DX157" i="9"/>
  <c r="FD157" i="9" s="1"/>
  <c r="DY157" i="9"/>
  <c r="FE157" i="9" s="1"/>
  <c r="DX158" i="9"/>
  <c r="FD158" i="9" s="1"/>
  <c r="DY158" i="9"/>
  <c r="FE158" i="9" s="1"/>
  <c r="DX160" i="9"/>
  <c r="FD160" i="9" s="1"/>
  <c r="DY160" i="9"/>
  <c r="FE160" i="9" s="1"/>
  <c r="DX161" i="9"/>
  <c r="FD161" i="9" s="1"/>
  <c r="DY161" i="9"/>
  <c r="FE161" i="9" s="1"/>
  <c r="DX162" i="9"/>
  <c r="FD162" i="9" s="1"/>
  <c r="DY162" i="9"/>
  <c r="FE162" i="9" s="1"/>
  <c r="DX163" i="9"/>
  <c r="FD163" i="9" s="1"/>
  <c r="DY163" i="9"/>
  <c r="FE163" i="9" s="1"/>
  <c r="DX164" i="9"/>
  <c r="FD164" i="9" s="1"/>
  <c r="DY164" i="9"/>
  <c r="FE164" i="9" s="1"/>
  <c r="DX165" i="9"/>
  <c r="FD165" i="9" s="1"/>
  <c r="DY165" i="9"/>
  <c r="FE165" i="9" s="1"/>
  <c r="DX166" i="9"/>
  <c r="FD166" i="9" s="1"/>
  <c r="DY166" i="9"/>
  <c r="FE166" i="9" s="1"/>
  <c r="DX167" i="9"/>
  <c r="FD167" i="9" s="1"/>
  <c r="DY167" i="9"/>
  <c r="FE167" i="9" s="1"/>
  <c r="DX168" i="9"/>
  <c r="FD168" i="9" s="1"/>
  <c r="DY168" i="9"/>
  <c r="FE168" i="9" s="1"/>
  <c r="DX169" i="9"/>
  <c r="FD169" i="9" s="1"/>
  <c r="DY169" i="9"/>
  <c r="FE169" i="9" s="1"/>
  <c r="DX170" i="9"/>
  <c r="FD170" i="9" s="1"/>
  <c r="DY170" i="9"/>
  <c r="FE170" i="9" s="1"/>
  <c r="DX171" i="9"/>
  <c r="FD171" i="9" s="1"/>
  <c r="DY171" i="9"/>
  <c r="FE171" i="9" s="1"/>
  <c r="DX172" i="9"/>
  <c r="FD172" i="9" s="1"/>
  <c r="DY172" i="9"/>
  <c r="FE172" i="9" s="1"/>
  <c r="DX173" i="9"/>
  <c r="FD173" i="9" s="1"/>
  <c r="DY173" i="9"/>
  <c r="FE173" i="9" s="1"/>
  <c r="DX174" i="9"/>
  <c r="FD174" i="9" s="1"/>
  <c r="DY174" i="9"/>
  <c r="FE174" i="9" s="1"/>
  <c r="DX175" i="9"/>
  <c r="FD175" i="9" s="1"/>
  <c r="DY175" i="9"/>
  <c r="FE175" i="9" s="1"/>
  <c r="DX176" i="9"/>
  <c r="FD176" i="9" s="1"/>
  <c r="DY176" i="9"/>
  <c r="FE176" i="9" s="1"/>
  <c r="DX177" i="9"/>
  <c r="FD177" i="9" s="1"/>
  <c r="DY177" i="9"/>
  <c r="FE177" i="9" s="1"/>
  <c r="DX178" i="9"/>
  <c r="FD178" i="9" s="1"/>
  <c r="DY178" i="9"/>
  <c r="FE178" i="9" s="1"/>
  <c r="DX179" i="9"/>
  <c r="FD179" i="9" s="1"/>
  <c r="DY179" i="9"/>
  <c r="FE179" i="9" s="1"/>
  <c r="DX180" i="9"/>
  <c r="FD180" i="9" s="1"/>
  <c r="DY180" i="9"/>
  <c r="FE180" i="9" s="1"/>
  <c r="DX181" i="9"/>
  <c r="FD181" i="9" s="1"/>
  <c r="DY181" i="9"/>
  <c r="FE181" i="9" s="1"/>
  <c r="DX182" i="9"/>
  <c r="FD182" i="9" s="1"/>
  <c r="DY182" i="9"/>
  <c r="FE182" i="9" s="1"/>
  <c r="DX183" i="9"/>
  <c r="FD183" i="9" s="1"/>
  <c r="DY183" i="9"/>
  <c r="FE183" i="9" s="1"/>
  <c r="DX184" i="9"/>
  <c r="FD184" i="9" s="1"/>
  <c r="DY184" i="9"/>
  <c r="FE184" i="9" s="1"/>
  <c r="DX186" i="9"/>
  <c r="FD186" i="9" s="1"/>
  <c r="DY186" i="9"/>
  <c r="FE186" i="9" s="1"/>
  <c r="DX185" i="9"/>
  <c r="FD185" i="9" s="1"/>
  <c r="DY185" i="9"/>
  <c r="FE185" i="9" s="1"/>
  <c r="DX187" i="9"/>
  <c r="FD187" i="9" s="1"/>
  <c r="DY187" i="9"/>
  <c r="FE187" i="9" s="1"/>
  <c r="DX188" i="9"/>
  <c r="FD188" i="9" s="1"/>
  <c r="DY188" i="9"/>
  <c r="FE188" i="9" s="1"/>
  <c r="DX189" i="9"/>
  <c r="FD189" i="9" s="1"/>
  <c r="DY189" i="9"/>
  <c r="FE189" i="9" s="1"/>
  <c r="DX190" i="9"/>
  <c r="FD190" i="9" s="1"/>
  <c r="DY190" i="9"/>
  <c r="FE190" i="9" s="1"/>
  <c r="DX191" i="9"/>
  <c r="FD191" i="9" s="1"/>
  <c r="DY191" i="9"/>
  <c r="FE191" i="9" s="1"/>
  <c r="DX192" i="9"/>
  <c r="FD192" i="9" s="1"/>
  <c r="DY192" i="9"/>
  <c r="FE192" i="9" s="1"/>
  <c r="DX193" i="9"/>
  <c r="FD193" i="9" s="1"/>
  <c r="DY193" i="9"/>
  <c r="FE193" i="9" s="1"/>
  <c r="DX194" i="9"/>
  <c r="FD194" i="9" s="1"/>
  <c r="DY194" i="9"/>
  <c r="FE194" i="9" s="1"/>
  <c r="DX195" i="9"/>
  <c r="DY195" i="9"/>
  <c r="FE195" i="9" s="1"/>
  <c r="DX196" i="9"/>
  <c r="FD196" i="9" s="1"/>
  <c r="DY196" i="9"/>
  <c r="FE196" i="9" s="1"/>
  <c r="DX197" i="9"/>
  <c r="FD197" i="9" s="1"/>
  <c r="DY197" i="9"/>
  <c r="FE197" i="9" s="1"/>
  <c r="DX198" i="9"/>
  <c r="FD198" i="9" s="1"/>
  <c r="DY198" i="9"/>
  <c r="FE198" i="9" s="1"/>
  <c r="DX199" i="9"/>
  <c r="FD199" i="9" s="1"/>
  <c r="DY199" i="9"/>
  <c r="FE199" i="9" s="1"/>
  <c r="DX200" i="9"/>
  <c r="FD200" i="9" s="1"/>
  <c r="DY200" i="9"/>
  <c r="FE200" i="9" s="1"/>
  <c r="DX201" i="9"/>
  <c r="FD201" i="9" s="1"/>
  <c r="DY201" i="9"/>
  <c r="FE201" i="9" s="1"/>
  <c r="DX202" i="9"/>
  <c r="FD202" i="9" s="1"/>
  <c r="DY202" i="9"/>
  <c r="FE202" i="9" s="1"/>
  <c r="DX203" i="9"/>
  <c r="FD203" i="9" s="1"/>
  <c r="DY203" i="9"/>
  <c r="FE203" i="9" s="1"/>
  <c r="DX204" i="9"/>
  <c r="FD204" i="9" s="1"/>
  <c r="DY204" i="9"/>
  <c r="FE204" i="9" s="1"/>
  <c r="DX205" i="9"/>
  <c r="FD205" i="9" s="1"/>
  <c r="DY205" i="9"/>
  <c r="FE205" i="9" s="1"/>
  <c r="DX206" i="9"/>
  <c r="FD206" i="9" s="1"/>
  <c r="DY206" i="9"/>
  <c r="FE206" i="9" s="1"/>
  <c r="DX207" i="9"/>
  <c r="FD207" i="9" s="1"/>
  <c r="DY207" i="9"/>
  <c r="FE207" i="9" s="1"/>
  <c r="DX208" i="9"/>
  <c r="FD208" i="9" s="1"/>
  <c r="DY208" i="9"/>
  <c r="FE208" i="9" s="1"/>
  <c r="DX209" i="9"/>
  <c r="FD209" i="9" s="1"/>
  <c r="DY209" i="9"/>
  <c r="FE209" i="9" s="1"/>
  <c r="DX210" i="9"/>
  <c r="FD210" i="9" s="1"/>
  <c r="DY210" i="9"/>
  <c r="FE210" i="9" s="1"/>
  <c r="DX211" i="9"/>
  <c r="FD211" i="9" s="1"/>
  <c r="DY211" i="9"/>
  <c r="FE211" i="9" s="1"/>
  <c r="DX212" i="9"/>
  <c r="FD212" i="9" s="1"/>
  <c r="DY212" i="9"/>
  <c r="FE212" i="9" s="1"/>
  <c r="DX213" i="9"/>
  <c r="FD213" i="9" s="1"/>
  <c r="DY213" i="9"/>
  <c r="FE213" i="9" s="1"/>
  <c r="DX214" i="9"/>
  <c r="FD214" i="9" s="1"/>
  <c r="DY214" i="9"/>
  <c r="FE214" i="9" s="1"/>
  <c r="DX215" i="9"/>
  <c r="FD215" i="9" s="1"/>
  <c r="DY215" i="9"/>
  <c r="FE215" i="9" s="1"/>
  <c r="DX216" i="9"/>
  <c r="FD216" i="9" s="1"/>
  <c r="DY216" i="9"/>
  <c r="FE216" i="9" s="1"/>
  <c r="DX217" i="9"/>
  <c r="FD217" i="9" s="1"/>
  <c r="DY217" i="9"/>
  <c r="FE217" i="9" s="1"/>
  <c r="DX218" i="9"/>
  <c r="FD218" i="9" s="1"/>
  <c r="DY218" i="9"/>
  <c r="FE218" i="9" s="1"/>
  <c r="DX219" i="9"/>
  <c r="FD219" i="9" s="1"/>
  <c r="DY219" i="9"/>
  <c r="FE219" i="9" s="1"/>
  <c r="DX220" i="9"/>
  <c r="FD220" i="9" s="1"/>
  <c r="DY220" i="9"/>
  <c r="FE220" i="9" s="1"/>
  <c r="DX221" i="9"/>
  <c r="FD221" i="9" s="1"/>
  <c r="DY221" i="9"/>
  <c r="FE221" i="9" s="1"/>
  <c r="DX222" i="9"/>
  <c r="FD222" i="9" s="1"/>
  <c r="DY222" i="9"/>
  <c r="FE222" i="9" s="1"/>
  <c r="DX223" i="9"/>
  <c r="FD223" i="9" s="1"/>
  <c r="DY223" i="9"/>
  <c r="FE223" i="9" s="1"/>
  <c r="DX224" i="9"/>
  <c r="FD224" i="9" s="1"/>
  <c r="DY224" i="9"/>
  <c r="FE224" i="9" s="1"/>
  <c r="DX225" i="9"/>
  <c r="FD225" i="9" s="1"/>
  <c r="DY225" i="9"/>
  <c r="FE225" i="9" s="1"/>
  <c r="DX226" i="9"/>
  <c r="FD226" i="9" s="1"/>
  <c r="DY226" i="9"/>
  <c r="FE226" i="9" s="1"/>
  <c r="DX227" i="9"/>
  <c r="FD227" i="9" s="1"/>
  <c r="DY227" i="9"/>
  <c r="FE227" i="9" s="1"/>
  <c r="DX228" i="9"/>
  <c r="FD228" i="9" s="1"/>
  <c r="DY228" i="9"/>
  <c r="FE228" i="9" s="1"/>
  <c r="DX229" i="9"/>
  <c r="FD229" i="9" s="1"/>
  <c r="DY229" i="9"/>
  <c r="FE229" i="9" s="1"/>
  <c r="DX230" i="9"/>
  <c r="FD230" i="9" s="1"/>
  <c r="DY230" i="9"/>
  <c r="FE230" i="9" s="1"/>
  <c r="DX231" i="9"/>
  <c r="FD231" i="9" s="1"/>
  <c r="DY231" i="9"/>
  <c r="FE231" i="9" s="1"/>
  <c r="DX232" i="9"/>
  <c r="FD232" i="9" s="1"/>
  <c r="DY232" i="9"/>
  <c r="FE232" i="9" s="1"/>
  <c r="DX233" i="9"/>
  <c r="FD233" i="9" s="1"/>
  <c r="DY233" i="9"/>
  <c r="FE233" i="9" s="1"/>
  <c r="DX234" i="9"/>
  <c r="FD234" i="9" s="1"/>
  <c r="DY234" i="9"/>
  <c r="FE234" i="9" s="1"/>
  <c r="DX235" i="9"/>
  <c r="FD235" i="9" s="1"/>
  <c r="DY235" i="9"/>
  <c r="FE235" i="9" s="1"/>
  <c r="DX236" i="9"/>
  <c r="FD236" i="9" s="1"/>
  <c r="DY236" i="9"/>
  <c r="FE236" i="9" s="1"/>
  <c r="DX237" i="9"/>
  <c r="FD237" i="9" s="1"/>
  <c r="DY237" i="9"/>
  <c r="FE237" i="9" s="1"/>
  <c r="DX238" i="9"/>
  <c r="FD238" i="9" s="1"/>
  <c r="DY238" i="9"/>
  <c r="FE238" i="9" s="1"/>
  <c r="DX239" i="9"/>
  <c r="FD239" i="9" s="1"/>
  <c r="DY239" i="9"/>
  <c r="FE239" i="9" s="1"/>
  <c r="DX240" i="9"/>
  <c r="FD240" i="9" s="1"/>
  <c r="DY240" i="9"/>
  <c r="FE240" i="9" s="1"/>
  <c r="DX241" i="9"/>
  <c r="FD241" i="9" s="1"/>
  <c r="DY241" i="9"/>
  <c r="FE241" i="9" s="1"/>
  <c r="DX242" i="9"/>
  <c r="FD242" i="9" s="1"/>
  <c r="DY242" i="9"/>
  <c r="FE242" i="9" s="1"/>
  <c r="DX243" i="9"/>
  <c r="FD243" i="9" s="1"/>
  <c r="DY243" i="9"/>
  <c r="FE243" i="9" s="1"/>
  <c r="DX244" i="9"/>
  <c r="FD244" i="9" s="1"/>
  <c r="DY244" i="9"/>
  <c r="FE244" i="9" s="1"/>
  <c r="DX245" i="9"/>
  <c r="FD245" i="9" s="1"/>
  <c r="DY245" i="9"/>
  <c r="FE245" i="9" s="1"/>
  <c r="DX246" i="9"/>
  <c r="FD246" i="9" s="1"/>
  <c r="DY246" i="9"/>
  <c r="FE246" i="9" s="1"/>
  <c r="DX247" i="9"/>
  <c r="FD247" i="9" s="1"/>
  <c r="DY247" i="9"/>
  <c r="FE247" i="9" s="1"/>
  <c r="DX248" i="9"/>
  <c r="FD248" i="9" s="1"/>
  <c r="DY248" i="9"/>
  <c r="FE248" i="9" s="1"/>
  <c r="DX249" i="9"/>
  <c r="FD249" i="9" s="1"/>
  <c r="DY249" i="9"/>
  <c r="FE249" i="9" s="1"/>
  <c r="DX250" i="9"/>
  <c r="FD250" i="9" s="1"/>
  <c r="DY250" i="9"/>
  <c r="FE250" i="9" s="1"/>
  <c r="DX251" i="9"/>
  <c r="FD251" i="9" s="1"/>
  <c r="DY251" i="9"/>
  <c r="FE251" i="9" s="1"/>
  <c r="DX252" i="9"/>
  <c r="FD252" i="9" s="1"/>
  <c r="DY252" i="9"/>
  <c r="FE252" i="9" s="1"/>
  <c r="DX253" i="9"/>
  <c r="FD253" i="9" s="1"/>
  <c r="DY253" i="9"/>
  <c r="FE253" i="9" s="1"/>
  <c r="DX254" i="9"/>
  <c r="FD254" i="9" s="1"/>
  <c r="DY254" i="9"/>
  <c r="FE254" i="9" s="1"/>
  <c r="FD255" i="9"/>
  <c r="FE255" i="9"/>
  <c r="DX284" i="9"/>
  <c r="FD284" i="9" s="1"/>
  <c r="DY284" i="9"/>
  <c r="DX285" i="9"/>
  <c r="FD285" i="9" s="1"/>
  <c r="DY285" i="9"/>
  <c r="FE285" i="9" s="1"/>
  <c r="DX287" i="9"/>
  <c r="FD287" i="9" s="1"/>
  <c r="DY287" i="9"/>
  <c r="FE287" i="9" s="1"/>
  <c r="DX288" i="9"/>
  <c r="FD288" i="9" s="1"/>
  <c r="DY288" i="9"/>
  <c r="FE288" i="9" s="1"/>
  <c r="DX289" i="9"/>
  <c r="FD289" i="9" s="1"/>
  <c r="DY289" i="9"/>
  <c r="FE289" i="9" s="1"/>
  <c r="DX286" i="9"/>
  <c r="FD286" i="9" s="1"/>
  <c r="DY286" i="9"/>
  <c r="FE286" i="9" s="1"/>
  <c r="DX290" i="9"/>
  <c r="FD290" i="9" s="1"/>
  <c r="DY290" i="9"/>
  <c r="FE290" i="9" s="1"/>
  <c r="DX291" i="9"/>
  <c r="FD291" i="9" s="1"/>
  <c r="DY291" i="9"/>
  <c r="FE291" i="9" s="1"/>
  <c r="DX292" i="9"/>
  <c r="FD292" i="9" s="1"/>
  <c r="DY292" i="9"/>
  <c r="FE292" i="9" s="1"/>
  <c r="DX293" i="9"/>
  <c r="FD293" i="9" s="1"/>
  <c r="DY293" i="9"/>
  <c r="FE293" i="9" s="1"/>
  <c r="DX295" i="9"/>
  <c r="FD295" i="9" s="1"/>
  <c r="DY295" i="9"/>
  <c r="FE295" i="9" s="1"/>
  <c r="DX296" i="9"/>
  <c r="FD296" i="9" s="1"/>
  <c r="DY296" i="9"/>
  <c r="FE296" i="9" s="1"/>
  <c r="DX298" i="9"/>
  <c r="FD298" i="9" s="1"/>
  <c r="DY298" i="9"/>
  <c r="FE298" i="9" s="1"/>
  <c r="DX301" i="9"/>
  <c r="FD301" i="9" s="1"/>
  <c r="DY301" i="9"/>
  <c r="FE301" i="9" s="1"/>
  <c r="DX302" i="9"/>
  <c r="FD302" i="9" s="1"/>
  <c r="DY302" i="9"/>
  <c r="FE302" i="9" s="1"/>
  <c r="DX294" i="9"/>
  <c r="FD294" i="9" s="1"/>
  <c r="DY294" i="9"/>
  <c r="FE294" i="9" s="1"/>
  <c r="DX303" i="9"/>
  <c r="FD303" i="9" s="1"/>
  <c r="DY303" i="9"/>
  <c r="FE303" i="9" s="1"/>
  <c r="DX304" i="9"/>
  <c r="FD304" i="9" s="1"/>
  <c r="DY304" i="9"/>
  <c r="FE304" i="9" s="1"/>
  <c r="DX297" i="9"/>
  <c r="FD297" i="9" s="1"/>
  <c r="DY297" i="9"/>
  <c r="FE297" i="9" s="1"/>
  <c r="DX305" i="9"/>
  <c r="FD305" i="9" s="1"/>
  <c r="DY305" i="9"/>
  <c r="FE305" i="9" s="1"/>
  <c r="DX300" i="9"/>
  <c r="FD300" i="9" s="1"/>
  <c r="DY300" i="9"/>
  <c r="FE300" i="9" s="1"/>
  <c r="DX306" i="9"/>
  <c r="FD306" i="9" s="1"/>
  <c r="DY306" i="9"/>
  <c r="FE306" i="9" s="1"/>
  <c r="DX307" i="9"/>
  <c r="FD307" i="9" s="1"/>
  <c r="DY307" i="9"/>
  <c r="FE307" i="9" s="1"/>
  <c r="DX308" i="9"/>
  <c r="FD308" i="9" s="1"/>
  <c r="DY308" i="9"/>
  <c r="FE308" i="9" s="1"/>
  <c r="DX309" i="9"/>
  <c r="FD309" i="9" s="1"/>
  <c r="DY309" i="9"/>
  <c r="FE309" i="9" s="1"/>
  <c r="DX310" i="9"/>
  <c r="FD310" i="9" s="1"/>
  <c r="DY310" i="9"/>
  <c r="FE310" i="9" s="1"/>
  <c r="DX311" i="9"/>
  <c r="FD311" i="9" s="1"/>
  <c r="DY311" i="9"/>
  <c r="FE311" i="9" s="1"/>
  <c r="DX312" i="9"/>
  <c r="FD312" i="9" s="1"/>
  <c r="DY312" i="9"/>
  <c r="FE312" i="9" s="1"/>
  <c r="DX313" i="9"/>
  <c r="FD313" i="9" s="1"/>
  <c r="DY313" i="9"/>
  <c r="FE313" i="9" s="1"/>
  <c r="DX314" i="9"/>
  <c r="FD314" i="9" s="1"/>
  <c r="DY314" i="9"/>
  <c r="FE314" i="9" s="1"/>
  <c r="DX315" i="9"/>
  <c r="FD315" i="9" s="1"/>
  <c r="DY315" i="9"/>
  <c r="FE315" i="9" s="1"/>
  <c r="DX316" i="9"/>
  <c r="FD316" i="9" s="1"/>
  <c r="DY316" i="9"/>
  <c r="FE316" i="9" s="1"/>
  <c r="DX317" i="9"/>
  <c r="FD317" i="9" s="1"/>
  <c r="DY317" i="9"/>
  <c r="FE317" i="9" s="1"/>
  <c r="DX318" i="9"/>
  <c r="FD318" i="9" s="1"/>
  <c r="DY318" i="9"/>
  <c r="FE318" i="9" s="1"/>
  <c r="DX319" i="9"/>
  <c r="FD319" i="9" s="1"/>
  <c r="DY319" i="9"/>
  <c r="FE319" i="9" s="1"/>
  <c r="DX320" i="9"/>
  <c r="FD320" i="9" s="1"/>
  <c r="DY320" i="9"/>
  <c r="FE320" i="9" s="1"/>
  <c r="DX321" i="9"/>
  <c r="FD321" i="9" s="1"/>
  <c r="DY321" i="9"/>
  <c r="FE321" i="9" s="1"/>
  <c r="DX322" i="9"/>
  <c r="FD322" i="9" s="1"/>
  <c r="DY322" i="9"/>
  <c r="FE322" i="9" s="1"/>
  <c r="DX323" i="9"/>
  <c r="FD323" i="9" s="1"/>
  <c r="DY323" i="9"/>
  <c r="FE323" i="9" s="1"/>
  <c r="DX324" i="9"/>
  <c r="FD324" i="9" s="1"/>
  <c r="DY324" i="9"/>
  <c r="FE324" i="9" s="1"/>
  <c r="DX325" i="9"/>
  <c r="FD325" i="9" s="1"/>
  <c r="DY325" i="9"/>
  <c r="FE325" i="9" s="1"/>
  <c r="DX326" i="9"/>
  <c r="FD326" i="9" s="1"/>
  <c r="DY326" i="9"/>
  <c r="FE326" i="9" s="1"/>
  <c r="DX327" i="9"/>
  <c r="FD327" i="9" s="1"/>
  <c r="DY327" i="9"/>
  <c r="FE327" i="9" s="1"/>
  <c r="DX328" i="9"/>
  <c r="FD328" i="9" s="1"/>
  <c r="DY328" i="9"/>
  <c r="FE328" i="9" s="1"/>
  <c r="DX329" i="9"/>
  <c r="FD329" i="9" s="1"/>
  <c r="DY329" i="9"/>
  <c r="FE329" i="9" s="1"/>
  <c r="DX330" i="9"/>
  <c r="FD330" i="9" s="1"/>
  <c r="DY330" i="9"/>
  <c r="FE330" i="9" s="1"/>
  <c r="DX331" i="9"/>
  <c r="FD331" i="9" s="1"/>
  <c r="DY331" i="9"/>
  <c r="FE331" i="9" s="1"/>
  <c r="DX332" i="9"/>
  <c r="FD332" i="9" s="1"/>
  <c r="DY332" i="9"/>
  <c r="FE332" i="9" s="1"/>
  <c r="DX334" i="9"/>
  <c r="FD334" i="9" s="1"/>
  <c r="DY334" i="9"/>
  <c r="FE334" i="9" s="1"/>
  <c r="DX335" i="9"/>
  <c r="FD335" i="9" s="1"/>
  <c r="DY335" i="9"/>
  <c r="FE335" i="9" s="1"/>
  <c r="DX336" i="9"/>
  <c r="FD336" i="9" s="1"/>
  <c r="DY336" i="9"/>
  <c r="FE336" i="9" s="1"/>
  <c r="DX337" i="9"/>
  <c r="FD337" i="9" s="1"/>
  <c r="DY337" i="9"/>
  <c r="FE337" i="9" s="1"/>
  <c r="DX333" i="9"/>
  <c r="FD333" i="9" s="1"/>
  <c r="DY333" i="9"/>
  <c r="FE333" i="9" s="1"/>
  <c r="DX338" i="9"/>
  <c r="FD338" i="9" s="1"/>
  <c r="DY338" i="9"/>
  <c r="FE338" i="9" s="1"/>
  <c r="DX339" i="9"/>
  <c r="FD339" i="9" s="1"/>
  <c r="DY339" i="9"/>
  <c r="FE339" i="9" s="1"/>
  <c r="DX340" i="9"/>
  <c r="FD340" i="9" s="1"/>
  <c r="DY340" i="9"/>
  <c r="FE340" i="9" s="1"/>
  <c r="DX341" i="9"/>
  <c r="FD341" i="9" s="1"/>
  <c r="DY341" i="9"/>
  <c r="FE341" i="9" s="1"/>
  <c r="DX342" i="9"/>
  <c r="FD342" i="9" s="1"/>
  <c r="DY342" i="9"/>
  <c r="FE342" i="9" s="1"/>
  <c r="DX343" i="9"/>
  <c r="FD343" i="9" s="1"/>
  <c r="DY343" i="9"/>
  <c r="FE343" i="9" s="1"/>
  <c r="DX344" i="9"/>
  <c r="FD344" i="9" s="1"/>
  <c r="DY344" i="9"/>
  <c r="FE344" i="9" s="1"/>
  <c r="DX345" i="9"/>
  <c r="FD345" i="9" s="1"/>
  <c r="DY345" i="9"/>
  <c r="FE345" i="9" s="1"/>
  <c r="DX346" i="9"/>
  <c r="FD346" i="9" s="1"/>
  <c r="DY346" i="9"/>
  <c r="FE346" i="9" s="1"/>
  <c r="DX347" i="9"/>
  <c r="FD347" i="9" s="1"/>
  <c r="DY347" i="9"/>
  <c r="FE347" i="9" s="1"/>
  <c r="DX348" i="9"/>
  <c r="FD348" i="9" s="1"/>
  <c r="DY348" i="9"/>
  <c r="FE348" i="9" s="1"/>
  <c r="DX349" i="9"/>
  <c r="FD349" i="9" s="1"/>
  <c r="DY349" i="9"/>
  <c r="FE349" i="9" s="1"/>
  <c r="DX350" i="9"/>
  <c r="FD350" i="9" s="1"/>
  <c r="DY350" i="9"/>
  <c r="FE350" i="9" s="1"/>
  <c r="DX351" i="9"/>
  <c r="FD351" i="9" s="1"/>
  <c r="DY351" i="9"/>
  <c r="FE351" i="9" s="1"/>
  <c r="DX352" i="9"/>
  <c r="FD352" i="9" s="1"/>
  <c r="DY352" i="9"/>
  <c r="FE352" i="9" s="1"/>
  <c r="DX353" i="9"/>
  <c r="FD353" i="9" s="1"/>
  <c r="DY353" i="9"/>
  <c r="FE353" i="9" s="1"/>
  <c r="DX354" i="9"/>
  <c r="FD354" i="9" s="1"/>
  <c r="DY354" i="9"/>
  <c r="FE354" i="9" s="1"/>
  <c r="DX356" i="9"/>
  <c r="FD356" i="9" s="1"/>
  <c r="DY356" i="9"/>
  <c r="FE356" i="9" s="1"/>
  <c r="DX357" i="9"/>
  <c r="FD357" i="9" s="1"/>
  <c r="DY357" i="9"/>
  <c r="FE357" i="9" s="1"/>
  <c r="DX358" i="9"/>
  <c r="FD358" i="9" s="1"/>
  <c r="DY358" i="9"/>
  <c r="FE358" i="9" s="1"/>
  <c r="DX359" i="9"/>
  <c r="FD359" i="9" s="1"/>
  <c r="DY359" i="9"/>
  <c r="FE359" i="9" s="1"/>
  <c r="DX360" i="9"/>
  <c r="FD360" i="9" s="1"/>
  <c r="DY360" i="9"/>
  <c r="FE360" i="9" s="1"/>
  <c r="DX361" i="9"/>
  <c r="FD361" i="9" s="1"/>
  <c r="DY361" i="9"/>
  <c r="FE361" i="9" s="1"/>
  <c r="DX362" i="9"/>
  <c r="FD362" i="9" s="1"/>
  <c r="DY362" i="9"/>
  <c r="FE362" i="9" s="1"/>
  <c r="DX363" i="9"/>
  <c r="FD363" i="9" s="1"/>
  <c r="DY363" i="9"/>
  <c r="FE363" i="9" s="1"/>
  <c r="DX364" i="9"/>
  <c r="FD364" i="9" s="1"/>
  <c r="DY364" i="9"/>
  <c r="FE364" i="9" s="1"/>
  <c r="DX365" i="9"/>
  <c r="FD365" i="9" s="1"/>
  <c r="DY365" i="9"/>
  <c r="FE365" i="9" s="1"/>
  <c r="DX366" i="9"/>
  <c r="FD366" i="9" s="1"/>
  <c r="DY366" i="9"/>
  <c r="FE366" i="9" s="1"/>
  <c r="DX367" i="9"/>
  <c r="FD367" i="9" s="1"/>
  <c r="DY367" i="9"/>
  <c r="FE367" i="9" s="1"/>
  <c r="DX368" i="9"/>
  <c r="FD368" i="9" s="1"/>
  <c r="DY368" i="9"/>
  <c r="FE368" i="9" s="1"/>
  <c r="DX369" i="9"/>
  <c r="FD369" i="9" s="1"/>
  <c r="DY369" i="9"/>
  <c r="FE369" i="9" s="1"/>
  <c r="DX370" i="9"/>
  <c r="FD370" i="9" s="1"/>
  <c r="DY370" i="9"/>
  <c r="FE370" i="9" s="1"/>
  <c r="DX373" i="9"/>
  <c r="FD373" i="9" s="1"/>
  <c r="DY373" i="9"/>
  <c r="FE373" i="9" s="1"/>
  <c r="DX374" i="9"/>
  <c r="FD374" i="9" s="1"/>
  <c r="DY374" i="9"/>
  <c r="FE374" i="9" s="1"/>
  <c r="DX375" i="9"/>
  <c r="FD375" i="9" s="1"/>
  <c r="DY375" i="9"/>
  <c r="FE375" i="9" s="1"/>
  <c r="DX376" i="9"/>
  <c r="FD376" i="9" s="1"/>
  <c r="DY376" i="9"/>
  <c r="FE376" i="9" s="1"/>
  <c r="DX377" i="9"/>
  <c r="FD377" i="9" s="1"/>
  <c r="DY377" i="9"/>
  <c r="FE377" i="9" s="1"/>
  <c r="DX378" i="9"/>
  <c r="FD378" i="9" s="1"/>
  <c r="DY378" i="9"/>
  <c r="FE378" i="9" s="1"/>
  <c r="DX379" i="9"/>
  <c r="FD379" i="9" s="1"/>
  <c r="DY379" i="9"/>
  <c r="FE379" i="9" s="1"/>
  <c r="DX380" i="9"/>
  <c r="FD380" i="9" s="1"/>
  <c r="DY380" i="9"/>
  <c r="FE380" i="9" s="1"/>
  <c r="DX381" i="9"/>
  <c r="FD381" i="9" s="1"/>
  <c r="DY381" i="9"/>
  <c r="FE381" i="9" s="1"/>
  <c r="DX382" i="9"/>
  <c r="FD382" i="9" s="1"/>
  <c r="DY382" i="9"/>
  <c r="FE382" i="9" s="1"/>
  <c r="DX355" i="9"/>
  <c r="FD355" i="9" s="1"/>
  <c r="DY355" i="9"/>
  <c r="FE355" i="9" s="1"/>
  <c r="DX383" i="9"/>
  <c r="FD383" i="9" s="1"/>
  <c r="DY383" i="9"/>
  <c r="FE383" i="9" s="1"/>
  <c r="DX384" i="9"/>
  <c r="FD384" i="9" s="1"/>
  <c r="DY384" i="9"/>
  <c r="FE384" i="9" s="1"/>
  <c r="DX385" i="9"/>
  <c r="FD385" i="9" s="1"/>
  <c r="DY385" i="9"/>
  <c r="FE385" i="9" s="1"/>
  <c r="DX387" i="9"/>
  <c r="FD387" i="9" s="1"/>
  <c r="DY387" i="9"/>
  <c r="FE387" i="9" s="1"/>
  <c r="DX388" i="9"/>
  <c r="FD388" i="9" s="1"/>
  <c r="DY388" i="9"/>
  <c r="FE388" i="9" s="1"/>
  <c r="DX389" i="9"/>
  <c r="FD389" i="9" s="1"/>
  <c r="DY389" i="9"/>
  <c r="FE389" i="9" s="1"/>
  <c r="DX390" i="9"/>
  <c r="FD390" i="9" s="1"/>
  <c r="DY390" i="9"/>
  <c r="FE390" i="9" s="1"/>
  <c r="DX391" i="9"/>
  <c r="FD391" i="9" s="1"/>
  <c r="DY391" i="9"/>
  <c r="FE391" i="9" s="1"/>
  <c r="DX392" i="9"/>
  <c r="FD392" i="9" s="1"/>
  <c r="DY392" i="9"/>
  <c r="FE392" i="9" s="1"/>
  <c r="DX371" i="9"/>
  <c r="FD371" i="9" s="1"/>
  <c r="DY371" i="9"/>
  <c r="FE371" i="9" s="1"/>
  <c r="DX372" i="9"/>
  <c r="FD372" i="9" s="1"/>
  <c r="DY372" i="9"/>
  <c r="FE372" i="9" s="1"/>
  <c r="DX393" i="9"/>
  <c r="FD393" i="9" s="1"/>
  <c r="DY393" i="9"/>
  <c r="FE393" i="9" s="1"/>
  <c r="DX394" i="9"/>
  <c r="FD394" i="9" s="1"/>
  <c r="DY394" i="9"/>
  <c r="FE394" i="9" s="1"/>
  <c r="DX395" i="9"/>
  <c r="FD395" i="9" s="1"/>
  <c r="DY395" i="9"/>
  <c r="FE395" i="9" s="1"/>
  <c r="DX396" i="9"/>
  <c r="FD396" i="9" s="1"/>
  <c r="DY396" i="9"/>
  <c r="FE396" i="9" s="1"/>
  <c r="DX397" i="9"/>
  <c r="FD397" i="9" s="1"/>
  <c r="DY397" i="9"/>
  <c r="FE397" i="9" s="1"/>
  <c r="DX398" i="9"/>
  <c r="FD398" i="9" s="1"/>
  <c r="DY398" i="9"/>
  <c r="FE398" i="9" s="1"/>
  <c r="DX399" i="9"/>
  <c r="FD399" i="9" s="1"/>
  <c r="DY399" i="9"/>
  <c r="FE399" i="9" s="1"/>
  <c r="DX400" i="9"/>
  <c r="FD400" i="9" s="1"/>
  <c r="DY400" i="9"/>
  <c r="FE400" i="9" s="1"/>
  <c r="DX401" i="9"/>
  <c r="FD401" i="9" s="1"/>
  <c r="DY401" i="9"/>
  <c r="FE401" i="9" s="1"/>
  <c r="DX402" i="9"/>
  <c r="FD402" i="9" s="1"/>
  <c r="DY402" i="9"/>
  <c r="FE402" i="9" s="1"/>
  <c r="DX386" i="9"/>
  <c r="FD386" i="9" s="1"/>
  <c r="DY386" i="9"/>
  <c r="FE386" i="9" s="1"/>
  <c r="DX403" i="9"/>
  <c r="FD403" i="9" s="1"/>
  <c r="DY403" i="9"/>
  <c r="FE403" i="9" s="1"/>
  <c r="DX404" i="9"/>
  <c r="FD404" i="9" s="1"/>
  <c r="DY404" i="9"/>
  <c r="FE404" i="9" s="1"/>
  <c r="DX405" i="9"/>
  <c r="FD405" i="9" s="1"/>
  <c r="DY405" i="9"/>
  <c r="FE405" i="9" s="1"/>
  <c r="DX406" i="9"/>
  <c r="FD406" i="9" s="1"/>
  <c r="DY406" i="9"/>
  <c r="FE406" i="9" s="1"/>
  <c r="DX407" i="9"/>
  <c r="FD407" i="9" s="1"/>
  <c r="DY407" i="9"/>
  <c r="FE407" i="9" s="1"/>
  <c r="DX408" i="9"/>
  <c r="FD408" i="9" s="1"/>
  <c r="DY408" i="9"/>
  <c r="FE408" i="9" s="1"/>
  <c r="DX409" i="9"/>
  <c r="DY409" i="9"/>
  <c r="DX410" i="9"/>
  <c r="FD410" i="9" s="1"/>
  <c r="DY410" i="9"/>
  <c r="FE410" i="9" s="1"/>
  <c r="DX411" i="9"/>
  <c r="FD411" i="9" s="1"/>
  <c r="DY411" i="9"/>
  <c r="FE411" i="9" s="1"/>
  <c r="DX412" i="9"/>
  <c r="FD412" i="9" s="1"/>
  <c r="DY412" i="9"/>
  <c r="FE412" i="9" s="1"/>
  <c r="DX413" i="9"/>
  <c r="FD413" i="9" s="1"/>
  <c r="DY413" i="9"/>
  <c r="FE413" i="9" s="1"/>
  <c r="DX414" i="9"/>
  <c r="FD414" i="9" s="1"/>
  <c r="DY414" i="9"/>
  <c r="FE414" i="9" s="1"/>
  <c r="DX415" i="9"/>
  <c r="FD415" i="9" s="1"/>
  <c r="DY415" i="9"/>
  <c r="FE415" i="9" s="1"/>
  <c r="DX416" i="9"/>
  <c r="FD416" i="9" s="1"/>
  <c r="DY416" i="9"/>
  <c r="FE416" i="9" s="1"/>
  <c r="DX417" i="9"/>
  <c r="FD417" i="9" s="1"/>
  <c r="DY417" i="9"/>
  <c r="FE417" i="9" s="1"/>
  <c r="DX418" i="9"/>
  <c r="FD418" i="9" s="1"/>
  <c r="DY418" i="9"/>
  <c r="FE418" i="9" s="1"/>
  <c r="DX419" i="9"/>
  <c r="FD419" i="9" s="1"/>
  <c r="DY419" i="9"/>
  <c r="FE419" i="9" s="1"/>
  <c r="DX420" i="9"/>
  <c r="FD420" i="9" s="1"/>
  <c r="DY420" i="9"/>
  <c r="FE420" i="9" s="1"/>
  <c r="DX421" i="9"/>
  <c r="FD421" i="9" s="1"/>
  <c r="DY421" i="9"/>
  <c r="FE421" i="9" s="1"/>
  <c r="DX422" i="9"/>
  <c r="FD422" i="9" s="1"/>
  <c r="DY422" i="9"/>
  <c r="FE422" i="9" s="1"/>
  <c r="DX423" i="9"/>
  <c r="FD423" i="9" s="1"/>
  <c r="DY423" i="9"/>
  <c r="FE423" i="9" s="1"/>
  <c r="DX424" i="9"/>
  <c r="FD424" i="9" s="1"/>
  <c r="DY424" i="9"/>
  <c r="FE424" i="9" s="1"/>
  <c r="DX425" i="9"/>
  <c r="FD425" i="9" s="1"/>
  <c r="DY425" i="9"/>
  <c r="FE425" i="9" s="1"/>
  <c r="DX426" i="9"/>
  <c r="FD426" i="9" s="1"/>
  <c r="DY426" i="9"/>
  <c r="FE426" i="9" s="1"/>
  <c r="DX427" i="9"/>
  <c r="FD427" i="9" s="1"/>
  <c r="DY427" i="9"/>
  <c r="FE427" i="9" s="1"/>
  <c r="DX428" i="9"/>
  <c r="FD428" i="9" s="1"/>
  <c r="DY428" i="9"/>
  <c r="FE428" i="9" s="1"/>
  <c r="DX429" i="9"/>
  <c r="FD429" i="9" s="1"/>
  <c r="DY429" i="9"/>
  <c r="FE429" i="9" s="1"/>
  <c r="DX430" i="9"/>
  <c r="FD430" i="9" s="1"/>
  <c r="DY430" i="9"/>
  <c r="FE430" i="9" s="1"/>
  <c r="DX431" i="9"/>
  <c r="FD431" i="9" s="1"/>
  <c r="DY431" i="9"/>
  <c r="FE431" i="9" s="1"/>
  <c r="DX432" i="9"/>
  <c r="FD432" i="9" s="1"/>
  <c r="DY432" i="9"/>
  <c r="FE432" i="9" s="1"/>
  <c r="DX433" i="9"/>
  <c r="FD433" i="9" s="1"/>
  <c r="DY433" i="9"/>
  <c r="FE433" i="9" s="1"/>
  <c r="DX435" i="9"/>
  <c r="FD435" i="9" s="1"/>
  <c r="DY435" i="9"/>
  <c r="FE435" i="9" s="1"/>
  <c r="DX436" i="9"/>
  <c r="FD436" i="9" s="1"/>
  <c r="DY436" i="9"/>
  <c r="FE436" i="9" s="1"/>
  <c r="DX437" i="9"/>
  <c r="FD437" i="9" s="1"/>
  <c r="DY437" i="9"/>
  <c r="FE437" i="9" s="1"/>
  <c r="DX438" i="9"/>
  <c r="FD438" i="9" s="1"/>
  <c r="DY438" i="9"/>
  <c r="FE438" i="9" s="1"/>
  <c r="DX446" i="9"/>
  <c r="FD446" i="9" s="1"/>
  <c r="DY446" i="9"/>
  <c r="FE446" i="9" s="1"/>
  <c r="DX440" i="9"/>
  <c r="FD440" i="9" s="1"/>
  <c r="DY440" i="9"/>
  <c r="FE440" i="9" s="1"/>
  <c r="DX441" i="9"/>
  <c r="FD441" i="9" s="1"/>
  <c r="DY441" i="9"/>
  <c r="FE441" i="9" s="1"/>
  <c r="DX434" i="9"/>
  <c r="FD434" i="9" s="1"/>
  <c r="DY434" i="9"/>
  <c r="FE434" i="9" s="1"/>
  <c r="DX442" i="9"/>
  <c r="FD442" i="9" s="1"/>
  <c r="DY442" i="9"/>
  <c r="FE442" i="9" s="1"/>
  <c r="DX443" i="9"/>
  <c r="FD443" i="9" s="1"/>
  <c r="DY443" i="9"/>
  <c r="FE443" i="9" s="1"/>
  <c r="DX444" i="9"/>
  <c r="FD444" i="9" s="1"/>
  <c r="DY444" i="9"/>
  <c r="FE444" i="9" s="1"/>
  <c r="DX445" i="9"/>
  <c r="FD445" i="9" s="1"/>
  <c r="DY445" i="9"/>
  <c r="FE445" i="9" s="1"/>
  <c r="DX439" i="9"/>
  <c r="FD439" i="9" s="1"/>
  <c r="DY439" i="9"/>
  <c r="FE439" i="9" s="1"/>
  <c r="DX447" i="9"/>
  <c r="FD447" i="9" s="1"/>
  <c r="DY447" i="9"/>
  <c r="FE447" i="9" s="1"/>
  <c r="DX448" i="9"/>
  <c r="FD448" i="9" s="1"/>
  <c r="DY448" i="9"/>
  <c r="FE448" i="9" s="1"/>
  <c r="DX449" i="9"/>
  <c r="FD449" i="9" s="1"/>
  <c r="DY449" i="9"/>
  <c r="FE449" i="9" s="1"/>
  <c r="DX450" i="9"/>
  <c r="FD450" i="9" s="1"/>
  <c r="DY450" i="9"/>
  <c r="FE450" i="9" s="1"/>
  <c r="DX451" i="9"/>
  <c r="FD451" i="9" s="1"/>
  <c r="DY451" i="9"/>
  <c r="FE451" i="9" s="1"/>
  <c r="DX452" i="9"/>
  <c r="FD452" i="9" s="1"/>
  <c r="DY452" i="9"/>
  <c r="FE452" i="9" s="1"/>
  <c r="DX453" i="9"/>
  <c r="FD453" i="9" s="1"/>
  <c r="DY453" i="9"/>
  <c r="FE453" i="9" s="1"/>
  <c r="DX454" i="9"/>
  <c r="FD454" i="9" s="1"/>
  <c r="DY454" i="9"/>
  <c r="FE454" i="9" s="1"/>
  <c r="DX455" i="9"/>
  <c r="FD455" i="9" s="1"/>
  <c r="DY455" i="9"/>
  <c r="FE455" i="9" s="1"/>
  <c r="DX456" i="9"/>
  <c r="FD456" i="9" s="1"/>
  <c r="DY456" i="9"/>
  <c r="FE456" i="9" s="1"/>
  <c r="DX457" i="9"/>
  <c r="FD457" i="9" s="1"/>
  <c r="DY457" i="9"/>
  <c r="FE457" i="9" s="1"/>
  <c r="DX458" i="9"/>
  <c r="FD458" i="9" s="1"/>
  <c r="DY458" i="9"/>
  <c r="FE458" i="9" s="1"/>
  <c r="DX460" i="9"/>
  <c r="FD460" i="9" s="1"/>
  <c r="DY460" i="9"/>
  <c r="FE460" i="9" s="1"/>
  <c r="DX461" i="9"/>
  <c r="FD461" i="9" s="1"/>
  <c r="DY461" i="9"/>
  <c r="FE461" i="9" s="1"/>
  <c r="DX462" i="9"/>
  <c r="FD462" i="9" s="1"/>
  <c r="DY462" i="9"/>
  <c r="FE462" i="9" s="1"/>
  <c r="DX463" i="9"/>
  <c r="FD463" i="9" s="1"/>
  <c r="DY463" i="9"/>
  <c r="FE463" i="9" s="1"/>
  <c r="DX464" i="9"/>
  <c r="FD464" i="9" s="1"/>
  <c r="DY464" i="9"/>
  <c r="FE464" i="9" s="1"/>
  <c r="DX465" i="9"/>
  <c r="FD465" i="9" s="1"/>
  <c r="DY465" i="9"/>
  <c r="FE465" i="9" s="1"/>
  <c r="DX466" i="9"/>
  <c r="FD466" i="9" s="1"/>
  <c r="DY466" i="9"/>
  <c r="FE466" i="9" s="1"/>
  <c r="DX467" i="9"/>
  <c r="FD467" i="9" s="1"/>
  <c r="DY467" i="9"/>
  <c r="FE467" i="9" s="1"/>
  <c r="DX459" i="9"/>
  <c r="FD459" i="9" s="1"/>
  <c r="DY459" i="9"/>
  <c r="FE459" i="9" s="1"/>
  <c r="CN9" i="9"/>
  <c r="CO9" i="9"/>
  <c r="CN10" i="9"/>
  <c r="CO10" i="9"/>
  <c r="CN11" i="9"/>
  <c r="CO11" i="9"/>
  <c r="CN12" i="9"/>
  <c r="CO12" i="9"/>
  <c r="CN13" i="9"/>
  <c r="CO13" i="9"/>
  <c r="CN14" i="9"/>
  <c r="CO14" i="9"/>
  <c r="CN15" i="9"/>
  <c r="CO15" i="9"/>
  <c r="CN16" i="9"/>
  <c r="CO16" i="9"/>
  <c r="CN17" i="9"/>
  <c r="CO17" i="9"/>
  <c r="CN18" i="9"/>
  <c r="CO18" i="9"/>
  <c r="CN20" i="9"/>
  <c r="CO20" i="9"/>
  <c r="CN21" i="9"/>
  <c r="CO21" i="9"/>
  <c r="CN22" i="9"/>
  <c r="CO22" i="9"/>
  <c r="CN19" i="9"/>
  <c r="CO19" i="9"/>
  <c r="CN23" i="9"/>
  <c r="CO23" i="9"/>
  <c r="CN24" i="9"/>
  <c r="CO24" i="9"/>
  <c r="CN25" i="9"/>
  <c r="CO25" i="9"/>
  <c r="CN26" i="9"/>
  <c r="CO26" i="9"/>
  <c r="CN28" i="9"/>
  <c r="CO28" i="9"/>
  <c r="CN29" i="9"/>
  <c r="CO29" i="9"/>
  <c r="CN30" i="9"/>
  <c r="CO30" i="9"/>
  <c r="CN31" i="9"/>
  <c r="CO31" i="9"/>
  <c r="CN27" i="9"/>
  <c r="CO27" i="9"/>
  <c r="CN32" i="9"/>
  <c r="CO32" i="9"/>
  <c r="CN33" i="9"/>
  <c r="CO33" i="9"/>
  <c r="CN34" i="9"/>
  <c r="CO34" i="9"/>
  <c r="CN35" i="9"/>
  <c r="CO35" i="9"/>
  <c r="CN36" i="9"/>
  <c r="CO36" i="9"/>
  <c r="CN37" i="9"/>
  <c r="CO37" i="9"/>
  <c r="CN38" i="9"/>
  <c r="CO38" i="9"/>
  <c r="CN39" i="9"/>
  <c r="CO39" i="9"/>
  <c r="CN40" i="9"/>
  <c r="CO40"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8" i="9"/>
  <c r="CO58" i="9"/>
  <c r="CN59" i="9"/>
  <c r="CO59" i="9"/>
  <c r="CN60" i="9"/>
  <c r="CO60" i="9"/>
  <c r="CN61" i="9"/>
  <c r="CO61" i="9"/>
  <c r="CN62" i="9"/>
  <c r="CO62" i="9"/>
  <c r="CN63" i="9"/>
  <c r="CO63" i="9"/>
  <c r="CN56" i="9"/>
  <c r="CO56" i="9"/>
  <c r="CN64" i="9"/>
  <c r="CO64" i="9"/>
  <c r="CN57" i="9"/>
  <c r="CO57" i="9"/>
  <c r="CN71" i="9"/>
  <c r="CO71" i="9"/>
  <c r="CN65" i="9"/>
  <c r="CO65" i="9"/>
  <c r="CN66" i="9"/>
  <c r="CO66" i="9"/>
  <c r="CN67" i="9"/>
  <c r="CO67" i="9"/>
  <c r="CN68" i="9"/>
  <c r="CO68" i="9"/>
  <c r="CN69" i="9"/>
  <c r="CO69" i="9"/>
  <c r="CN70" i="9"/>
  <c r="CO70" i="9"/>
  <c r="CN72" i="9"/>
  <c r="CO72" i="9"/>
  <c r="CN73" i="9"/>
  <c r="CO73" i="9"/>
  <c r="CN74" i="9"/>
  <c r="CO74" i="9"/>
  <c r="CN75" i="9"/>
  <c r="CO75" i="9"/>
  <c r="CN76" i="9"/>
  <c r="CO76" i="9"/>
  <c r="CN78" i="9"/>
  <c r="CO78" i="9"/>
  <c r="CN77" i="9"/>
  <c r="CO77"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4" i="9"/>
  <c r="CO94" i="9"/>
  <c r="CN95" i="9"/>
  <c r="CO95" i="9"/>
  <c r="CN96" i="9"/>
  <c r="CO96" i="9"/>
  <c r="CN97" i="9"/>
  <c r="CO97" i="9"/>
  <c r="CN93" i="9"/>
  <c r="CO93" i="9"/>
  <c r="CN99" i="9"/>
  <c r="CO99" i="9"/>
  <c r="CN100" i="9"/>
  <c r="CO100" i="9"/>
  <c r="CN101" i="9"/>
  <c r="CO101" i="9"/>
  <c r="CN103" i="9"/>
  <c r="CO103" i="9"/>
  <c r="CN104" i="9"/>
  <c r="CO104" i="9"/>
  <c r="CN106" i="9"/>
  <c r="CO106" i="9"/>
  <c r="CN107" i="9"/>
  <c r="CO107" i="9"/>
  <c r="CN108" i="9"/>
  <c r="CO108" i="9"/>
  <c r="CN110" i="9"/>
  <c r="CO110" i="9"/>
  <c r="CN102" i="9"/>
  <c r="CO102" i="9"/>
  <c r="CN111" i="9"/>
  <c r="CO111" i="9"/>
  <c r="CN105" i="9"/>
  <c r="CO105" i="9"/>
  <c r="CN109" i="9"/>
  <c r="CO109" i="9"/>
  <c r="CN112" i="9"/>
  <c r="CO112" i="9"/>
  <c r="CN113" i="9"/>
  <c r="CO113" i="9"/>
  <c r="CN98" i="9"/>
  <c r="CO98"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8" i="9"/>
  <c r="CO128" i="9"/>
  <c r="CN129" i="9"/>
  <c r="CO129" i="9"/>
  <c r="CN130" i="9"/>
  <c r="CO130" i="9"/>
  <c r="CN131" i="9"/>
  <c r="CO131" i="9"/>
  <c r="CN132" i="9"/>
  <c r="CO132" i="9"/>
  <c r="CN133" i="9"/>
  <c r="CO133" i="9"/>
  <c r="CN134" i="9"/>
  <c r="CO134" i="9"/>
  <c r="CN135" i="9"/>
  <c r="CO135" i="9"/>
  <c r="CN127" i="9"/>
  <c r="CO127"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6" i="9"/>
  <c r="CO186" i="9"/>
  <c r="CN185" i="9"/>
  <c r="CO185"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84" i="9"/>
  <c r="CO284" i="9"/>
  <c r="CN285" i="9"/>
  <c r="CO285" i="9"/>
  <c r="CN287" i="9"/>
  <c r="CO287" i="9"/>
  <c r="CN288" i="9"/>
  <c r="CO288" i="9"/>
  <c r="CN289" i="9"/>
  <c r="CO289" i="9"/>
  <c r="CN286" i="9"/>
  <c r="CO286" i="9"/>
  <c r="CN290" i="9"/>
  <c r="CO290" i="9"/>
  <c r="CN291" i="9"/>
  <c r="CO291" i="9"/>
  <c r="CN292" i="9"/>
  <c r="CO292" i="9"/>
  <c r="CN293" i="9"/>
  <c r="CO293" i="9"/>
  <c r="CN295" i="9"/>
  <c r="CO295" i="9"/>
  <c r="CN296" i="9"/>
  <c r="CO296" i="9"/>
  <c r="CN298" i="9"/>
  <c r="CO298" i="9"/>
  <c r="CN301" i="9"/>
  <c r="CO301" i="9"/>
  <c r="CN302" i="9"/>
  <c r="CO302" i="9"/>
  <c r="CN294" i="9"/>
  <c r="CO294" i="9"/>
  <c r="CN303" i="9"/>
  <c r="CO303" i="9"/>
  <c r="CN304" i="9"/>
  <c r="CO304" i="9"/>
  <c r="CN297" i="9"/>
  <c r="CO297" i="9"/>
  <c r="CN305" i="9"/>
  <c r="CO305" i="9"/>
  <c r="CN300" i="9"/>
  <c r="CO300"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4" i="9"/>
  <c r="CO334" i="9"/>
  <c r="CN335" i="9"/>
  <c r="CO335" i="9"/>
  <c r="CN336" i="9"/>
  <c r="CO336" i="9"/>
  <c r="CN337" i="9"/>
  <c r="CO337" i="9"/>
  <c r="CN333" i="9"/>
  <c r="CO333"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3" i="9"/>
  <c r="CO373" i="9"/>
  <c r="CN374" i="9"/>
  <c r="CO374" i="9"/>
  <c r="CN375" i="9"/>
  <c r="CO375" i="9"/>
  <c r="CN376" i="9"/>
  <c r="CO376" i="9"/>
  <c r="CN377" i="9"/>
  <c r="CO377" i="9"/>
  <c r="CN378" i="9"/>
  <c r="CO378" i="9"/>
  <c r="CN379" i="9"/>
  <c r="CO379" i="9"/>
  <c r="CN380" i="9"/>
  <c r="CO380" i="9"/>
  <c r="CN381" i="9"/>
  <c r="CO381" i="9"/>
  <c r="CN382" i="9"/>
  <c r="CO382" i="9"/>
  <c r="CN355" i="9"/>
  <c r="CO355" i="9"/>
  <c r="CN383" i="9"/>
  <c r="CO383" i="9"/>
  <c r="CN384" i="9"/>
  <c r="CO384" i="9"/>
  <c r="CN385" i="9"/>
  <c r="CO385" i="9"/>
  <c r="CN387" i="9"/>
  <c r="CO387" i="9"/>
  <c r="CN388" i="9"/>
  <c r="CO388" i="9"/>
  <c r="CN389" i="9"/>
  <c r="CO389" i="9"/>
  <c r="CN390" i="9"/>
  <c r="CO390" i="9"/>
  <c r="CN391" i="9"/>
  <c r="CO391" i="9"/>
  <c r="CN392" i="9"/>
  <c r="CO392" i="9"/>
  <c r="CN371" i="9"/>
  <c r="CO371" i="9"/>
  <c r="CN372" i="9"/>
  <c r="CO372" i="9"/>
  <c r="CN393" i="9"/>
  <c r="CO393" i="9"/>
  <c r="CN394" i="9"/>
  <c r="CO394" i="9"/>
  <c r="CN395" i="9"/>
  <c r="CO395" i="9"/>
  <c r="CN396" i="9"/>
  <c r="CO396" i="9"/>
  <c r="CN397" i="9"/>
  <c r="CO397" i="9"/>
  <c r="CN398" i="9"/>
  <c r="CO398" i="9"/>
  <c r="CN399" i="9"/>
  <c r="CO399" i="9"/>
  <c r="CN400" i="9"/>
  <c r="CO400" i="9"/>
  <c r="CN401" i="9"/>
  <c r="CO401" i="9"/>
  <c r="CN402" i="9"/>
  <c r="CO402" i="9"/>
  <c r="CN386" i="9"/>
  <c r="CO386" i="9"/>
  <c r="CN403" i="9"/>
  <c r="CO403" i="9"/>
  <c r="CN404" i="9"/>
  <c r="CO404" i="9"/>
  <c r="CN405" i="9"/>
  <c r="CO405" i="9"/>
  <c r="CN406" i="9"/>
  <c r="CO406" i="9"/>
  <c r="CN407" i="9"/>
  <c r="CO407" i="9"/>
  <c r="CN408" i="9"/>
  <c r="CO408" i="9"/>
  <c r="CN409" i="9"/>
  <c r="CO409" i="9"/>
  <c r="CN410" i="9"/>
  <c r="CO410" i="9"/>
  <c r="CN411" i="9"/>
  <c r="CO411" i="9"/>
  <c r="CN412" i="9"/>
  <c r="CO412" i="9"/>
  <c r="CN413" i="9"/>
  <c r="CO413" i="9"/>
  <c r="CN414" i="9"/>
  <c r="CO414" i="9"/>
  <c r="CN415" i="9"/>
  <c r="CO415" i="9"/>
  <c r="CN416" i="9"/>
  <c r="CO416" i="9"/>
  <c r="CN417" i="9"/>
  <c r="CO417" i="9"/>
  <c r="CN418" i="9"/>
  <c r="CO418" i="9"/>
  <c r="CN419" i="9"/>
  <c r="CO419" i="9"/>
  <c r="CN420" i="9"/>
  <c r="CO420" i="9"/>
  <c r="CN421" i="9"/>
  <c r="CO421" i="9"/>
  <c r="CN422" i="9"/>
  <c r="CO422" i="9"/>
  <c r="CN423" i="9"/>
  <c r="CO423" i="9"/>
  <c r="CN424" i="9"/>
  <c r="CO424" i="9"/>
  <c r="CN425" i="9"/>
  <c r="CO425" i="9"/>
  <c r="CN426" i="9"/>
  <c r="CO426" i="9"/>
  <c r="CN427" i="9"/>
  <c r="CO427" i="9"/>
  <c r="CN428" i="9"/>
  <c r="CO428" i="9"/>
  <c r="CN429" i="9"/>
  <c r="CO429" i="9"/>
  <c r="CN430" i="9"/>
  <c r="CO430" i="9"/>
  <c r="CN431" i="9"/>
  <c r="CO431" i="9"/>
  <c r="CN432" i="9"/>
  <c r="CO432" i="9"/>
  <c r="CN433" i="9"/>
  <c r="CO433" i="9"/>
  <c r="CN435" i="9"/>
  <c r="CO435" i="9"/>
  <c r="CN436" i="9"/>
  <c r="CO436" i="9"/>
  <c r="CN437" i="9"/>
  <c r="CO437" i="9"/>
  <c r="CN438" i="9"/>
  <c r="CO438" i="9"/>
  <c r="CN446" i="9"/>
  <c r="CO446" i="9"/>
  <c r="CN440" i="9"/>
  <c r="CO440" i="9"/>
  <c r="CN441" i="9"/>
  <c r="CO441" i="9"/>
  <c r="CN434" i="9"/>
  <c r="CO434" i="9"/>
  <c r="CN442" i="9"/>
  <c r="CO442" i="9"/>
  <c r="CN443" i="9"/>
  <c r="CO443" i="9"/>
  <c r="CN444" i="9"/>
  <c r="CO444" i="9"/>
  <c r="CN445" i="9"/>
  <c r="CO445" i="9"/>
  <c r="CN439" i="9"/>
  <c r="CO439" i="9"/>
  <c r="CN447" i="9"/>
  <c r="CO447" i="9"/>
  <c r="CN448" i="9"/>
  <c r="CO448" i="9"/>
  <c r="CN449" i="9"/>
  <c r="CO449" i="9"/>
  <c r="CN450" i="9"/>
  <c r="CO450" i="9"/>
  <c r="CN451" i="9"/>
  <c r="CO451" i="9"/>
  <c r="CN452" i="9"/>
  <c r="CO452" i="9"/>
  <c r="CN453" i="9"/>
  <c r="CO453" i="9"/>
  <c r="CN454" i="9"/>
  <c r="CO454" i="9"/>
  <c r="CN455" i="9"/>
  <c r="CO455" i="9"/>
  <c r="CN456" i="9"/>
  <c r="CO456" i="9"/>
  <c r="CN457" i="9"/>
  <c r="CO457" i="9"/>
  <c r="CN458" i="9"/>
  <c r="CO458" i="9"/>
  <c r="CN460" i="9"/>
  <c r="CO460" i="9"/>
  <c r="CN461" i="9"/>
  <c r="CO461" i="9"/>
  <c r="CN462" i="9"/>
  <c r="CO462" i="9"/>
  <c r="CN463" i="9"/>
  <c r="CO463" i="9"/>
  <c r="CN464" i="9"/>
  <c r="CO464" i="9"/>
  <c r="CN465" i="9"/>
  <c r="CO465" i="9"/>
  <c r="CN466" i="9"/>
  <c r="CO466" i="9"/>
  <c r="CN467" i="9"/>
  <c r="CO467" i="9"/>
  <c r="CN459" i="9"/>
  <c r="CO459" i="9"/>
  <c r="CJ9" i="9"/>
  <c r="CK9" i="9"/>
  <c r="CJ10" i="9"/>
  <c r="CK10" i="9"/>
  <c r="CJ11" i="9"/>
  <c r="CK11" i="9"/>
  <c r="CJ12" i="9"/>
  <c r="CK12" i="9"/>
  <c r="CJ13" i="9"/>
  <c r="CK13" i="9"/>
  <c r="CJ14" i="9"/>
  <c r="CK14" i="9"/>
  <c r="CJ15" i="9"/>
  <c r="CK15" i="9"/>
  <c r="CJ16" i="9"/>
  <c r="CK16" i="9"/>
  <c r="CJ17" i="9"/>
  <c r="CK17" i="9"/>
  <c r="CJ18" i="9"/>
  <c r="CK18" i="9"/>
  <c r="CJ20" i="9"/>
  <c r="CK20" i="9"/>
  <c r="CJ21" i="9"/>
  <c r="CK21" i="9"/>
  <c r="CJ22" i="9"/>
  <c r="CK22" i="9"/>
  <c r="CJ19" i="9"/>
  <c r="CK19" i="9"/>
  <c r="CJ23" i="9"/>
  <c r="CK23" i="9"/>
  <c r="CJ24" i="9"/>
  <c r="CK24" i="9"/>
  <c r="CJ25" i="9"/>
  <c r="CK25" i="9"/>
  <c r="CJ26" i="9"/>
  <c r="CK26" i="9"/>
  <c r="CJ28" i="9"/>
  <c r="CK28" i="9"/>
  <c r="CJ29" i="9"/>
  <c r="CK29" i="9"/>
  <c r="CJ30" i="9"/>
  <c r="CK30" i="9"/>
  <c r="CJ31" i="9"/>
  <c r="CK31" i="9"/>
  <c r="CJ27" i="9"/>
  <c r="CK27" i="9"/>
  <c r="CJ32" i="9"/>
  <c r="CK32" i="9"/>
  <c r="CJ33" i="9"/>
  <c r="CK33" i="9"/>
  <c r="CJ34" i="9"/>
  <c r="CK34" i="9"/>
  <c r="CJ35" i="9"/>
  <c r="CK35" i="9"/>
  <c r="CJ36" i="9"/>
  <c r="CK36" i="9"/>
  <c r="CJ37" i="9"/>
  <c r="CK37" i="9"/>
  <c r="CJ38" i="9"/>
  <c r="CK38" i="9"/>
  <c r="CJ39" i="9"/>
  <c r="CK39" i="9"/>
  <c r="CJ40" i="9"/>
  <c r="CK40" i="9"/>
  <c r="CJ42" i="9"/>
  <c r="CK42" i="9"/>
  <c r="CJ43" i="9"/>
  <c r="CK43" i="9"/>
  <c r="CJ44" i="9"/>
  <c r="CK44" i="9"/>
  <c r="CJ45" i="9"/>
  <c r="CK45" i="9"/>
  <c r="CJ46" i="9"/>
  <c r="CK46" i="9"/>
  <c r="CJ47" i="9"/>
  <c r="CK47" i="9"/>
  <c r="CJ48" i="9"/>
  <c r="CK48" i="9"/>
  <c r="CJ49" i="9"/>
  <c r="CK49" i="9"/>
  <c r="CJ50" i="9"/>
  <c r="CK50" i="9"/>
  <c r="CJ51" i="9"/>
  <c r="CK51" i="9"/>
  <c r="CJ52" i="9"/>
  <c r="CK52" i="9"/>
  <c r="CJ53" i="9"/>
  <c r="CK53" i="9"/>
  <c r="CJ54" i="9"/>
  <c r="CK54" i="9"/>
  <c r="CJ55" i="9"/>
  <c r="CK55" i="9"/>
  <c r="CJ58" i="9"/>
  <c r="CK58" i="9"/>
  <c r="CJ59" i="9"/>
  <c r="CK59" i="9"/>
  <c r="CJ60" i="9"/>
  <c r="CK60" i="9"/>
  <c r="CJ61" i="9"/>
  <c r="CK61" i="9"/>
  <c r="CJ62" i="9"/>
  <c r="CK62" i="9"/>
  <c r="CJ63" i="9"/>
  <c r="CK63" i="9"/>
  <c r="CJ56" i="9"/>
  <c r="CK56" i="9"/>
  <c r="CJ64" i="9"/>
  <c r="CK64" i="9"/>
  <c r="CJ57" i="9"/>
  <c r="CK57" i="9"/>
  <c r="CJ71" i="9"/>
  <c r="CK71" i="9"/>
  <c r="CJ65" i="9"/>
  <c r="CK65" i="9"/>
  <c r="CJ66" i="9"/>
  <c r="CK66" i="9"/>
  <c r="CJ67" i="9"/>
  <c r="CK67" i="9"/>
  <c r="CJ68" i="9"/>
  <c r="CK68" i="9"/>
  <c r="CJ69" i="9"/>
  <c r="CK69" i="9"/>
  <c r="CJ70" i="9"/>
  <c r="CK70" i="9"/>
  <c r="CJ72" i="9"/>
  <c r="CK72" i="9"/>
  <c r="CJ73" i="9"/>
  <c r="CK73" i="9"/>
  <c r="CJ74" i="9"/>
  <c r="CK74" i="9"/>
  <c r="CJ75" i="9"/>
  <c r="CK75" i="9"/>
  <c r="CJ76" i="9"/>
  <c r="CK76" i="9"/>
  <c r="CJ78" i="9"/>
  <c r="CK78" i="9"/>
  <c r="CJ77" i="9"/>
  <c r="CK77" i="9"/>
  <c r="CJ79" i="9"/>
  <c r="CK79" i="9"/>
  <c r="CJ80" i="9"/>
  <c r="CK80" i="9"/>
  <c r="CJ81" i="9"/>
  <c r="CK81" i="9"/>
  <c r="CJ82" i="9"/>
  <c r="CK82" i="9"/>
  <c r="CJ83" i="9"/>
  <c r="CK83" i="9"/>
  <c r="CJ84" i="9"/>
  <c r="CK84" i="9"/>
  <c r="CJ85" i="9"/>
  <c r="CK85" i="9"/>
  <c r="CJ86" i="9"/>
  <c r="CK86" i="9"/>
  <c r="CJ87" i="9"/>
  <c r="CK87" i="9"/>
  <c r="CJ88" i="9"/>
  <c r="CK88" i="9"/>
  <c r="CJ89" i="9"/>
  <c r="CK89" i="9"/>
  <c r="CJ90" i="9"/>
  <c r="CK90" i="9"/>
  <c r="CJ91" i="9"/>
  <c r="CK91" i="9"/>
  <c r="CJ92" i="9"/>
  <c r="CK92" i="9"/>
  <c r="CJ94" i="9"/>
  <c r="CK94" i="9"/>
  <c r="CJ95" i="9"/>
  <c r="CK95" i="9"/>
  <c r="CJ96" i="9"/>
  <c r="CK96" i="9"/>
  <c r="CJ97" i="9"/>
  <c r="CK97" i="9"/>
  <c r="CJ93" i="9"/>
  <c r="CK93" i="9"/>
  <c r="CJ99" i="9"/>
  <c r="CK99" i="9"/>
  <c r="CJ100" i="9"/>
  <c r="CK100" i="9"/>
  <c r="CJ101" i="9"/>
  <c r="CK101" i="9"/>
  <c r="CJ103" i="9"/>
  <c r="CK103" i="9"/>
  <c r="CJ104" i="9"/>
  <c r="CK104" i="9"/>
  <c r="CJ106" i="9"/>
  <c r="CK106" i="9"/>
  <c r="CJ107" i="9"/>
  <c r="CK107" i="9"/>
  <c r="CJ108" i="9"/>
  <c r="CK108" i="9"/>
  <c r="CJ110" i="9"/>
  <c r="CK110" i="9"/>
  <c r="CJ102" i="9"/>
  <c r="CK102" i="9"/>
  <c r="CJ111" i="9"/>
  <c r="CK111" i="9"/>
  <c r="CJ105" i="9"/>
  <c r="CK105" i="9"/>
  <c r="CJ109" i="9"/>
  <c r="CK109" i="9"/>
  <c r="CJ112" i="9"/>
  <c r="CK112" i="9"/>
  <c r="CJ113" i="9"/>
  <c r="CK113" i="9"/>
  <c r="CJ98" i="9"/>
  <c r="CK98" i="9"/>
  <c r="CJ114" i="9"/>
  <c r="CK114" i="9"/>
  <c r="CJ115" i="9"/>
  <c r="CK115" i="9"/>
  <c r="CJ116" i="9"/>
  <c r="CK116" i="9"/>
  <c r="CJ117" i="9"/>
  <c r="CK117" i="9"/>
  <c r="CJ118" i="9"/>
  <c r="CK118" i="9"/>
  <c r="CJ119" i="9"/>
  <c r="CK119" i="9"/>
  <c r="CJ120" i="9"/>
  <c r="CK120" i="9"/>
  <c r="CJ121" i="9"/>
  <c r="CK121" i="9"/>
  <c r="CJ122" i="9"/>
  <c r="CK122" i="9"/>
  <c r="CJ123" i="9"/>
  <c r="CK123" i="9"/>
  <c r="CJ124" i="9"/>
  <c r="CK124" i="9"/>
  <c r="CJ125" i="9"/>
  <c r="CK125" i="9"/>
  <c r="CJ126" i="9"/>
  <c r="CK126" i="9"/>
  <c r="CJ128" i="9"/>
  <c r="CK128" i="9"/>
  <c r="CJ129" i="9"/>
  <c r="CK129" i="9"/>
  <c r="CJ130" i="9"/>
  <c r="CK130" i="9"/>
  <c r="CJ131" i="9"/>
  <c r="CK131" i="9"/>
  <c r="CJ132" i="9"/>
  <c r="CK132" i="9"/>
  <c r="CJ133" i="9"/>
  <c r="CK133" i="9"/>
  <c r="CJ134" i="9"/>
  <c r="CK134" i="9"/>
  <c r="CJ135" i="9"/>
  <c r="CK135" i="9"/>
  <c r="CJ127" i="9"/>
  <c r="CK127" i="9"/>
  <c r="CJ136" i="9"/>
  <c r="CK136" i="9"/>
  <c r="CJ137" i="9"/>
  <c r="CK137" i="9"/>
  <c r="CJ138" i="9"/>
  <c r="CK138" i="9"/>
  <c r="CJ139" i="9"/>
  <c r="CK139" i="9"/>
  <c r="CJ140" i="9"/>
  <c r="CK140" i="9"/>
  <c r="CJ141" i="9"/>
  <c r="CK141" i="9"/>
  <c r="CJ142" i="9"/>
  <c r="CK142" i="9"/>
  <c r="CJ143" i="9"/>
  <c r="CK143" i="9"/>
  <c r="CJ144" i="9"/>
  <c r="CK144" i="9"/>
  <c r="CJ145" i="9"/>
  <c r="CK145" i="9"/>
  <c r="CJ146" i="9"/>
  <c r="CK146" i="9"/>
  <c r="CJ147" i="9"/>
  <c r="CK147" i="9"/>
  <c r="CJ148" i="9"/>
  <c r="CK148" i="9"/>
  <c r="CJ149" i="9"/>
  <c r="CK149" i="9"/>
  <c r="CJ150" i="9"/>
  <c r="CK150" i="9"/>
  <c r="CJ151" i="9"/>
  <c r="CK151" i="9"/>
  <c r="CJ152" i="9"/>
  <c r="CK152" i="9"/>
  <c r="CJ153" i="9"/>
  <c r="CK153" i="9"/>
  <c r="CJ154" i="9"/>
  <c r="CK154" i="9"/>
  <c r="CJ155" i="9"/>
  <c r="CK155" i="9"/>
  <c r="CJ156" i="9"/>
  <c r="CK156" i="9"/>
  <c r="CJ157" i="9"/>
  <c r="CK157" i="9"/>
  <c r="CJ158" i="9"/>
  <c r="CK158" i="9"/>
  <c r="CJ160" i="9"/>
  <c r="CK160" i="9"/>
  <c r="CJ161" i="9"/>
  <c r="CK161" i="9"/>
  <c r="CJ162" i="9"/>
  <c r="CK162" i="9"/>
  <c r="CJ163" i="9"/>
  <c r="CK163" i="9"/>
  <c r="CJ164" i="9"/>
  <c r="CK164" i="9"/>
  <c r="CJ165" i="9"/>
  <c r="CK165" i="9"/>
  <c r="CJ166" i="9"/>
  <c r="CK166" i="9"/>
  <c r="CJ167" i="9"/>
  <c r="CK167" i="9"/>
  <c r="CJ168" i="9"/>
  <c r="CK168" i="9"/>
  <c r="CJ169" i="9"/>
  <c r="CK169" i="9"/>
  <c r="CJ170" i="9"/>
  <c r="CK170" i="9"/>
  <c r="CJ171" i="9"/>
  <c r="CK171" i="9"/>
  <c r="CJ172" i="9"/>
  <c r="CK172" i="9"/>
  <c r="CJ173" i="9"/>
  <c r="CK173" i="9"/>
  <c r="CJ174" i="9"/>
  <c r="CK174" i="9"/>
  <c r="CJ175" i="9"/>
  <c r="CK175" i="9"/>
  <c r="CJ176" i="9"/>
  <c r="CK176" i="9"/>
  <c r="CJ177" i="9"/>
  <c r="CK177" i="9"/>
  <c r="CJ178" i="9"/>
  <c r="CK178" i="9"/>
  <c r="CJ179" i="9"/>
  <c r="CK179" i="9"/>
  <c r="CJ180" i="9"/>
  <c r="CK180" i="9"/>
  <c r="CJ181" i="9"/>
  <c r="CK181" i="9"/>
  <c r="CJ182" i="9"/>
  <c r="CK182" i="9"/>
  <c r="CJ183" i="9"/>
  <c r="CK183" i="9"/>
  <c r="CJ184" i="9"/>
  <c r="CK184" i="9"/>
  <c r="CJ186" i="9"/>
  <c r="CK186" i="9"/>
  <c r="CJ185" i="9"/>
  <c r="CK185" i="9"/>
  <c r="CJ187" i="9"/>
  <c r="CK187" i="9"/>
  <c r="CJ188" i="9"/>
  <c r="CK188" i="9"/>
  <c r="CJ189" i="9"/>
  <c r="CK189" i="9"/>
  <c r="CJ190" i="9"/>
  <c r="CK190" i="9"/>
  <c r="CJ191" i="9"/>
  <c r="CK191" i="9"/>
  <c r="CJ192" i="9"/>
  <c r="CK192" i="9"/>
  <c r="CJ193" i="9"/>
  <c r="CK193" i="9"/>
  <c r="CJ194" i="9"/>
  <c r="CK194" i="9"/>
  <c r="CJ195" i="9"/>
  <c r="CK195" i="9"/>
  <c r="CJ196" i="9"/>
  <c r="CK196" i="9"/>
  <c r="CJ197" i="9"/>
  <c r="CK197" i="9"/>
  <c r="CJ198" i="9"/>
  <c r="CK198" i="9"/>
  <c r="CJ199" i="9"/>
  <c r="CK199" i="9"/>
  <c r="CJ200" i="9"/>
  <c r="CK200" i="9"/>
  <c r="CJ201" i="9"/>
  <c r="CK201" i="9"/>
  <c r="CJ202" i="9"/>
  <c r="CK202" i="9"/>
  <c r="CJ203" i="9"/>
  <c r="CK203" i="9"/>
  <c r="CJ204" i="9"/>
  <c r="CK204" i="9"/>
  <c r="CJ205" i="9"/>
  <c r="CK205" i="9"/>
  <c r="CJ206" i="9"/>
  <c r="CK206" i="9"/>
  <c r="CJ207" i="9"/>
  <c r="CK207" i="9"/>
  <c r="CJ208" i="9"/>
  <c r="CK208" i="9"/>
  <c r="CJ209" i="9"/>
  <c r="CK209" i="9"/>
  <c r="CJ210" i="9"/>
  <c r="CK210" i="9"/>
  <c r="CJ211" i="9"/>
  <c r="CK211" i="9"/>
  <c r="CJ212" i="9"/>
  <c r="CK212" i="9"/>
  <c r="CJ213" i="9"/>
  <c r="CK213" i="9"/>
  <c r="CJ214" i="9"/>
  <c r="CK214" i="9"/>
  <c r="CJ215" i="9"/>
  <c r="CK215" i="9"/>
  <c r="CJ216" i="9"/>
  <c r="CK216" i="9"/>
  <c r="CJ217" i="9"/>
  <c r="CK217" i="9"/>
  <c r="CJ218" i="9"/>
  <c r="CK218" i="9"/>
  <c r="CJ219" i="9"/>
  <c r="CK219" i="9"/>
  <c r="CJ220" i="9"/>
  <c r="CK220" i="9"/>
  <c r="CJ221" i="9"/>
  <c r="CK221" i="9"/>
  <c r="CJ222" i="9"/>
  <c r="CK222" i="9"/>
  <c r="CJ223" i="9"/>
  <c r="CK223" i="9"/>
  <c r="CJ224" i="9"/>
  <c r="CK224" i="9"/>
  <c r="CJ225" i="9"/>
  <c r="CK225" i="9"/>
  <c r="CJ226" i="9"/>
  <c r="CK226" i="9"/>
  <c r="CJ227" i="9"/>
  <c r="CK227" i="9"/>
  <c r="CJ228" i="9"/>
  <c r="CK228" i="9"/>
  <c r="CJ229" i="9"/>
  <c r="CK229" i="9"/>
  <c r="CJ230" i="9"/>
  <c r="CK230" i="9"/>
  <c r="CJ231" i="9"/>
  <c r="CK231" i="9"/>
  <c r="CJ232" i="9"/>
  <c r="CK232" i="9"/>
  <c r="CJ233" i="9"/>
  <c r="CK233" i="9"/>
  <c r="CJ234" i="9"/>
  <c r="CK234" i="9"/>
  <c r="CJ235" i="9"/>
  <c r="CK235" i="9"/>
  <c r="CJ236" i="9"/>
  <c r="CK236" i="9"/>
  <c r="CJ237" i="9"/>
  <c r="CK237" i="9"/>
  <c r="CJ238" i="9"/>
  <c r="CK238" i="9"/>
  <c r="CJ239" i="9"/>
  <c r="CK239" i="9"/>
  <c r="CJ240" i="9"/>
  <c r="CK240" i="9"/>
  <c r="CJ241" i="9"/>
  <c r="CK241" i="9"/>
  <c r="CJ242" i="9"/>
  <c r="CK242" i="9"/>
  <c r="CJ243" i="9"/>
  <c r="CK243" i="9"/>
  <c r="CJ244" i="9"/>
  <c r="CK244" i="9"/>
  <c r="CJ245" i="9"/>
  <c r="CK245" i="9"/>
  <c r="CJ246" i="9"/>
  <c r="CK246" i="9"/>
  <c r="CJ247" i="9"/>
  <c r="CK247" i="9"/>
  <c r="CJ248" i="9"/>
  <c r="CK248" i="9"/>
  <c r="CJ249" i="9"/>
  <c r="CK249" i="9"/>
  <c r="CJ250" i="9"/>
  <c r="CK250" i="9"/>
  <c r="CJ251" i="9"/>
  <c r="CK251" i="9"/>
  <c r="CJ252" i="9"/>
  <c r="CK252" i="9"/>
  <c r="CJ253" i="9"/>
  <c r="CK253" i="9"/>
  <c r="CJ254" i="9"/>
  <c r="CK254" i="9"/>
  <c r="CJ255" i="9"/>
  <c r="CK255" i="9"/>
  <c r="CJ284" i="9"/>
  <c r="CK284" i="9"/>
  <c r="CJ285" i="9"/>
  <c r="CK285" i="9"/>
  <c r="CJ287" i="9"/>
  <c r="CK287" i="9"/>
  <c r="CJ288" i="9"/>
  <c r="CK288" i="9"/>
  <c r="CJ289" i="9"/>
  <c r="CK289" i="9"/>
  <c r="CJ286" i="9"/>
  <c r="CK286" i="9"/>
  <c r="CJ290" i="9"/>
  <c r="CK290" i="9"/>
  <c r="CJ291" i="9"/>
  <c r="CK291" i="9"/>
  <c r="CJ292" i="9"/>
  <c r="CK292" i="9"/>
  <c r="CJ293" i="9"/>
  <c r="CK293" i="9"/>
  <c r="CJ295" i="9"/>
  <c r="CK295" i="9"/>
  <c r="CJ296" i="9"/>
  <c r="CK296" i="9"/>
  <c r="CJ298" i="9"/>
  <c r="CK298" i="9"/>
  <c r="CJ301" i="9"/>
  <c r="CK301" i="9"/>
  <c r="CJ302" i="9"/>
  <c r="CK302" i="9"/>
  <c r="CJ294" i="9"/>
  <c r="CK294" i="9"/>
  <c r="CJ303" i="9"/>
  <c r="CK303" i="9"/>
  <c r="CJ304" i="9"/>
  <c r="CK304" i="9"/>
  <c r="CJ297" i="9"/>
  <c r="CK297" i="9"/>
  <c r="CJ305" i="9"/>
  <c r="CK305" i="9"/>
  <c r="CJ300" i="9"/>
  <c r="CK300" i="9"/>
  <c r="CJ306" i="9"/>
  <c r="CK306" i="9"/>
  <c r="CJ307" i="9"/>
  <c r="CK307" i="9"/>
  <c r="CJ308" i="9"/>
  <c r="CK308" i="9"/>
  <c r="CJ309" i="9"/>
  <c r="CK309" i="9"/>
  <c r="CJ310" i="9"/>
  <c r="CK310" i="9"/>
  <c r="CJ311" i="9"/>
  <c r="CK311" i="9"/>
  <c r="CJ312" i="9"/>
  <c r="CK312" i="9"/>
  <c r="CJ313" i="9"/>
  <c r="CK313" i="9"/>
  <c r="CJ314" i="9"/>
  <c r="CK314" i="9"/>
  <c r="CJ315" i="9"/>
  <c r="CK315" i="9"/>
  <c r="CJ316" i="9"/>
  <c r="CK316" i="9"/>
  <c r="CJ317" i="9"/>
  <c r="CK317" i="9"/>
  <c r="CJ318" i="9"/>
  <c r="CK318" i="9"/>
  <c r="CJ319" i="9"/>
  <c r="CK319" i="9"/>
  <c r="CJ320" i="9"/>
  <c r="CK320" i="9"/>
  <c r="CJ321" i="9"/>
  <c r="CK321" i="9"/>
  <c r="CJ322" i="9"/>
  <c r="CK322" i="9"/>
  <c r="CJ323" i="9"/>
  <c r="CK323" i="9"/>
  <c r="CJ324" i="9"/>
  <c r="CK324" i="9"/>
  <c r="CJ325" i="9"/>
  <c r="CK325" i="9"/>
  <c r="CJ326" i="9"/>
  <c r="CK326" i="9"/>
  <c r="CJ327" i="9"/>
  <c r="CK327" i="9"/>
  <c r="CJ328" i="9"/>
  <c r="CK328" i="9"/>
  <c r="CJ329" i="9"/>
  <c r="CK329" i="9"/>
  <c r="CJ330" i="9"/>
  <c r="CK330" i="9"/>
  <c r="CJ331" i="9"/>
  <c r="CK331" i="9"/>
  <c r="CJ332" i="9"/>
  <c r="CK332" i="9"/>
  <c r="CJ334" i="9"/>
  <c r="CK334" i="9"/>
  <c r="CJ335" i="9"/>
  <c r="CK335" i="9"/>
  <c r="CJ336" i="9"/>
  <c r="CK336" i="9"/>
  <c r="CJ337" i="9"/>
  <c r="CK337" i="9"/>
  <c r="CJ333" i="9"/>
  <c r="CK333" i="9"/>
  <c r="CJ338" i="9"/>
  <c r="CK338" i="9"/>
  <c r="CJ339" i="9"/>
  <c r="CK339" i="9"/>
  <c r="CJ340" i="9"/>
  <c r="CK340" i="9"/>
  <c r="CJ341" i="9"/>
  <c r="CK341" i="9"/>
  <c r="CJ342" i="9"/>
  <c r="CK342" i="9"/>
  <c r="CJ343" i="9"/>
  <c r="CK343" i="9"/>
  <c r="CJ344" i="9"/>
  <c r="CK344" i="9"/>
  <c r="CJ345" i="9"/>
  <c r="CK345" i="9"/>
  <c r="CJ346" i="9"/>
  <c r="CK346" i="9"/>
  <c r="CJ347" i="9"/>
  <c r="CK347" i="9"/>
  <c r="CJ348" i="9"/>
  <c r="CK348" i="9"/>
  <c r="CJ349" i="9"/>
  <c r="CK349" i="9"/>
  <c r="CJ350" i="9"/>
  <c r="CK350" i="9"/>
  <c r="CJ351" i="9"/>
  <c r="CK351" i="9"/>
  <c r="CJ352" i="9"/>
  <c r="CK352" i="9"/>
  <c r="CJ353" i="9"/>
  <c r="CK353" i="9"/>
  <c r="CJ354" i="9"/>
  <c r="CK354" i="9"/>
  <c r="CJ356" i="9"/>
  <c r="CK356" i="9"/>
  <c r="CJ357" i="9"/>
  <c r="CK357" i="9"/>
  <c r="CJ358" i="9"/>
  <c r="CK358" i="9"/>
  <c r="CJ359" i="9"/>
  <c r="CK359" i="9"/>
  <c r="CJ360" i="9"/>
  <c r="CK360" i="9"/>
  <c r="CJ361" i="9"/>
  <c r="CK361" i="9"/>
  <c r="CJ362" i="9"/>
  <c r="CK362" i="9"/>
  <c r="CJ363" i="9"/>
  <c r="CK363" i="9"/>
  <c r="CJ364" i="9"/>
  <c r="CK364" i="9"/>
  <c r="CJ365" i="9"/>
  <c r="CK365" i="9"/>
  <c r="CJ366" i="9"/>
  <c r="CK366" i="9"/>
  <c r="CJ367" i="9"/>
  <c r="CK367" i="9"/>
  <c r="CJ368" i="9"/>
  <c r="CK368" i="9"/>
  <c r="CJ369" i="9"/>
  <c r="CK369" i="9"/>
  <c r="CJ370" i="9"/>
  <c r="CK370" i="9"/>
  <c r="CJ373" i="9"/>
  <c r="CK373" i="9"/>
  <c r="CJ374" i="9"/>
  <c r="CK374" i="9"/>
  <c r="CJ375" i="9"/>
  <c r="CK375" i="9"/>
  <c r="CJ376" i="9"/>
  <c r="CK376" i="9"/>
  <c r="CJ377" i="9"/>
  <c r="CK377" i="9"/>
  <c r="CJ378" i="9"/>
  <c r="CK378" i="9"/>
  <c r="CJ379" i="9"/>
  <c r="CK379" i="9"/>
  <c r="CJ380" i="9"/>
  <c r="CK380" i="9"/>
  <c r="CJ381" i="9"/>
  <c r="CK381" i="9"/>
  <c r="CJ382" i="9"/>
  <c r="CK382" i="9"/>
  <c r="CJ355" i="9"/>
  <c r="CK355" i="9"/>
  <c r="CJ383" i="9"/>
  <c r="CK383" i="9"/>
  <c r="CJ384" i="9"/>
  <c r="CK384" i="9"/>
  <c r="CJ385" i="9"/>
  <c r="CK385" i="9"/>
  <c r="CJ387" i="9"/>
  <c r="CK387" i="9"/>
  <c r="CJ388" i="9"/>
  <c r="CK388" i="9"/>
  <c r="CJ389" i="9"/>
  <c r="CK389" i="9"/>
  <c r="CJ390" i="9"/>
  <c r="CK390" i="9"/>
  <c r="CJ391" i="9"/>
  <c r="CK391" i="9"/>
  <c r="CJ392" i="9"/>
  <c r="CK392" i="9"/>
  <c r="CJ371" i="9"/>
  <c r="CK371" i="9"/>
  <c r="CJ372" i="9"/>
  <c r="CK372" i="9"/>
  <c r="CJ393" i="9"/>
  <c r="CK393" i="9"/>
  <c r="CJ394" i="9"/>
  <c r="CK394" i="9"/>
  <c r="CJ395" i="9"/>
  <c r="CK395" i="9"/>
  <c r="CJ396" i="9"/>
  <c r="CK396" i="9"/>
  <c r="CJ397" i="9"/>
  <c r="CK397" i="9"/>
  <c r="CJ398" i="9"/>
  <c r="CK398" i="9"/>
  <c r="CJ399" i="9"/>
  <c r="CK399" i="9"/>
  <c r="CJ400" i="9"/>
  <c r="CK400" i="9"/>
  <c r="CJ401" i="9"/>
  <c r="CK401" i="9"/>
  <c r="CJ402" i="9"/>
  <c r="CK402" i="9"/>
  <c r="CJ386" i="9"/>
  <c r="CK386" i="9"/>
  <c r="CJ403" i="9"/>
  <c r="CK403" i="9"/>
  <c r="CJ404" i="9"/>
  <c r="CK404" i="9"/>
  <c r="CJ405" i="9"/>
  <c r="CK405" i="9"/>
  <c r="CJ406" i="9"/>
  <c r="CK406" i="9"/>
  <c r="CJ407" i="9"/>
  <c r="CK407" i="9"/>
  <c r="CJ408" i="9"/>
  <c r="CK408" i="9"/>
  <c r="CJ409" i="9"/>
  <c r="CK409" i="9"/>
  <c r="CJ410" i="9"/>
  <c r="CK410" i="9"/>
  <c r="CJ411" i="9"/>
  <c r="CK411" i="9"/>
  <c r="CJ412" i="9"/>
  <c r="CK412" i="9"/>
  <c r="CJ413" i="9"/>
  <c r="CK413" i="9"/>
  <c r="CJ414" i="9"/>
  <c r="CK414" i="9"/>
  <c r="CJ415" i="9"/>
  <c r="CK415" i="9"/>
  <c r="CJ416" i="9"/>
  <c r="CK416" i="9"/>
  <c r="CJ417" i="9"/>
  <c r="CK417" i="9"/>
  <c r="CJ418" i="9"/>
  <c r="CK418" i="9"/>
  <c r="CJ419" i="9"/>
  <c r="CK419" i="9"/>
  <c r="CJ420" i="9"/>
  <c r="CK420" i="9"/>
  <c r="CJ421" i="9"/>
  <c r="CK421" i="9"/>
  <c r="CJ422" i="9"/>
  <c r="CK422" i="9"/>
  <c r="CJ423" i="9"/>
  <c r="CK423" i="9"/>
  <c r="CJ424" i="9"/>
  <c r="CK424" i="9"/>
  <c r="CJ425" i="9"/>
  <c r="CK425" i="9"/>
  <c r="CJ426" i="9"/>
  <c r="CK426" i="9"/>
  <c r="CJ427" i="9"/>
  <c r="CK427" i="9"/>
  <c r="CJ428" i="9"/>
  <c r="CK428" i="9"/>
  <c r="CJ429" i="9"/>
  <c r="CK429" i="9"/>
  <c r="CJ430" i="9"/>
  <c r="CK430" i="9"/>
  <c r="CJ431" i="9"/>
  <c r="CK431" i="9"/>
  <c r="CJ432" i="9"/>
  <c r="CK432" i="9"/>
  <c r="CJ433" i="9"/>
  <c r="CK433" i="9"/>
  <c r="CJ435" i="9"/>
  <c r="CK435" i="9"/>
  <c r="CJ436" i="9"/>
  <c r="CK436" i="9"/>
  <c r="CJ437" i="9"/>
  <c r="CK437" i="9"/>
  <c r="CJ438" i="9"/>
  <c r="CK438" i="9"/>
  <c r="CJ446" i="9"/>
  <c r="CK446" i="9"/>
  <c r="CJ440" i="9"/>
  <c r="CK440" i="9"/>
  <c r="CJ441" i="9"/>
  <c r="CK441" i="9"/>
  <c r="CJ434" i="9"/>
  <c r="CK434" i="9"/>
  <c r="CJ442" i="9"/>
  <c r="CK442" i="9"/>
  <c r="CJ443" i="9"/>
  <c r="CK443" i="9"/>
  <c r="CJ444" i="9"/>
  <c r="CK444" i="9"/>
  <c r="CJ445" i="9"/>
  <c r="CK445" i="9"/>
  <c r="CJ439" i="9"/>
  <c r="CK439" i="9"/>
  <c r="CJ447" i="9"/>
  <c r="CK447" i="9"/>
  <c r="CJ448" i="9"/>
  <c r="CK448" i="9"/>
  <c r="CJ449" i="9"/>
  <c r="CK449" i="9"/>
  <c r="CJ450" i="9"/>
  <c r="CK450" i="9"/>
  <c r="CJ451" i="9"/>
  <c r="CK451" i="9"/>
  <c r="CJ452" i="9"/>
  <c r="CK452" i="9"/>
  <c r="CJ453" i="9"/>
  <c r="CK453" i="9"/>
  <c r="CJ454" i="9"/>
  <c r="CK454" i="9"/>
  <c r="CJ455" i="9"/>
  <c r="CK455" i="9"/>
  <c r="CJ456" i="9"/>
  <c r="CK456" i="9"/>
  <c r="CJ457" i="9"/>
  <c r="CK457" i="9"/>
  <c r="CJ458" i="9"/>
  <c r="CK458" i="9"/>
  <c r="CJ460" i="9"/>
  <c r="CK460" i="9"/>
  <c r="CJ461" i="9"/>
  <c r="CK461" i="9"/>
  <c r="CJ462" i="9"/>
  <c r="CK462" i="9"/>
  <c r="CJ463" i="9"/>
  <c r="CK463" i="9"/>
  <c r="CJ464" i="9"/>
  <c r="CK464" i="9"/>
  <c r="CJ465" i="9"/>
  <c r="CK465" i="9"/>
  <c r="CJ466" i="9"/>
  <c r="CK466" i="9"/>
  <c r="CJ467" i="9"/>
  <c r="CK467" i="9"/>
  <c r="CJ459" i="9"/>
  <c r="CK459" i="9"/>
  <c r="CF9" i="9"/>
  <c r="CG9" i="9"/>
  <c r="CF10" i="9"/>
  <c r="CG10" i="9"/>
  <c r="CF11" i="9"/>
  <c r="CG11" i="9"/>
  <c r="CF12" i="9"/>
  <c r="CG12" i="9"/>
  <c r="CF13" i="9"/>
  <c r="CG13" i="9"/>
  <c r="CF14" i="9"/>
  <c r="CG14" i="9"/>
  <c r="CF15" i="9"/>
  <c r="CG15" i="9"/>
  <c r="CF16" i="9"/>
  <c r="CG16" i="9"/>
  <c r="CF17" i="9"/>
  <c r="CG17" i="9"/>
  <c r="CF18" i="9"/>
  <c r="CG18" i="9"/>
  <c r="CF20" i="9"/>
  <c r="CG20" i="9"/>
  <c r="CF21" i="9"/>
  <c r="CG21" i="9"/>
  <c r="CF22" i="9"/>
  <c r="CG22" i="9"/>
  <c r="CF19" i="9"/>
  <c r="CG19" i="9"/>
  <c r="CF23" i="9"/>
  <c r="CG23" i="9"/>
  <c r="CF24" i="9"/>
  <c r="CG24" i="9"/>
  <c r="CF25" i="9"/>
  <c r="CG25" i="9"/>
  <c r="CF26" i="9"/>
  <c r="CG26" i="9"/>
  <c r="CF28" i="9"/>
  <c r="CG28" i="9"/>
  <c r="CF29" i="9"/>
  <c r="CG29" i="9"/>
  <c r="CF30" i="9"/>
  <c r="CG30" i="9"/>
  <c r="CF31" i="9"/>
  <c r="CG31" i="9"/>
  <c r="CF27" i="9"/>
  <c r="CG27" i="9"/>
  <c r="CF32" i="9"/>
  <c r="CG32" i="9"/>
  <c r="CF33" i="9"/>
  <c r="CG33" i="9"/>
  <c r="CF34" i="9"/>
  <c r="CG34" i="9"/>
  <c r="CF35" i="9"/>
  <c r="CG35" i="9"/>
  <c r="CF36" i="9"/>
  <c r="CG36" i="9"/>
  <c r="CF37" i="9"/>
  <c r="CG37" i="9"/>
  <c r="CF38" i="9"/>
  <c r="CG38" i="9"/>
  <c r="CF39" i="9"/>
  <c r="CG39" i="9"/>
  <c r="CF40" i="9"/>
  <c r="CG40" i="9"/>
  <c r="CF42" i="9"/>
  <c r="CG42" i="9"/>
  <c r="CF43" i="9"/>
  <c r="CG43" i="9"/>
  <c r="CF44" i="9"/>
  <c r="CG44" i="9"/>
  <c r="CF45" i="9"/>
  <c r="CG45" i="9"/>
  <c r="CF46" i="9"/>
  <c r="CG46" i="9"/>
  <c r="CF47" i="9"/>
  <c r="CG47" i="9"/>
  <c r="CF48" i="9"/>
  <c r="CG48" i="9"/>
  <c r="CF49" i="9"/>
  <c r="CG49" i="9"/>
  <c r="CF50" i="9"/>
  <c r="CG50" i="9"/>
  <c r="CF51" i="9"/>
  <c r="CG51" i="9"/>
  <c r="CF52" i="9"/>
  <c r="CG52" i="9"/>
  <c r="CF53" i="9"/>
  <c r="CG53" i="9"/>
  <c r="CF54" i="9"/>
  <c r="CG54" i="9"/>
  <c r="CF55" i="9"/>
  <c r="CG55" i="9"/>
  <c r="CF58" i="9"/>
  <c r="CG58" i="9"/>
  <c r="CF59" i="9"/>
  <c r="CG59" i="9"/>
  <c r="CF60" i="9"/>
  <c r="CG60" i="9"/>
  <c r="CF61" i="9"/>
  <c r="CG61" i="9"/>
  <c r="CF62" i="9"/>
  <c r="CG62" i="9"/>
  <c r="CF63" i="9"/>
  <c r="CG63" i="9"/>
  <c r="CF56" i="9"/>
  <c r="CG56" i="9"/>
  <c r="CF64" i="9"/>
  <c r="CG64" i="9"/>
  <c r="CF57" i="9"/>
  <c r="CG57" i="9"/>
  <c r="CF71" i="9"/>
  <c r="CG71" i="9"/>
  <c r="CF65" i="9"/>
  <c r="CG65" i="9"/>
  <c r="CF66" i="9"/>
  <c r="CG66" i="9"/>
  <c r="CF67" i="9"/>
  <c r="CG67" i="9"/>
  <c r="CF68" i="9"/>
  <c r="CG68" i="9"/>
  <c r="CF69" i="9"/>
  <c r="CG69" i="9"/>
  <c r="CF70" i="9"/>
  <c r="CG70" i="9"/>
  <c r="CF72" i="9"/>
  <c r="CG72" i="9"/>
  <c r="CF73" i="9"/>
  <c r="CG73" i="9"/>
  <c r="CF74" i="9"/>
  <c r="CG74" i="9"/>
  <c r="CF75" i="9"/>
  <c r="CG75" i="9"/>
  <c r="CF76" i="9"/>
  <c r="CG76" i="9"/>
  <c r="CF78" i="9"/>
  <c r="CG78" i="9"/>
  <c r="CF77" i="9"/>
  <c r="CG77" i="9"/>
  <c r="CF79" i="9"/>
  <c r="CG79" i="9"/>
  <c r="CF80" i="9"/>
  <c r="CG80" i="9"/>
  <c r="CF81" i="9"/>
  <c r="CG81" i="9"/>
  <c r="CF82" i="9"/>
  <c r="CG82" i="9"/>
  <c r="CF83" i="9"/>
  <c r="CG83" i="9"/>
  <c r="CF84" i="9"/>
  <c r="CG84" i="9"/>
  <c r="CF85" i="9"/>
  <c r="CG85" i="9"/>
  <c r="CF86" i="9"/>
  <c r="CG86" i="9"/>
  <c r="CF87" i="9"/>
  <c r="CG87" i="9"/>
  <c r="CF88" i="9"/>
  <c r="CG88" i="9"/>
  <c r="CF89" i="9"/>
  <c r="CG89" i="9"/>
  <c r="CF90" i="9"/>
  <c r="CG90" i="9"/>
  <c r="CF91" i="9"/>
  <c r="CG91" i="9"/>
  <c r="CF92" i="9"/>
  <c r="CG92" i="9"/>
  <c r="CF94" i="9"/>
  <c r="CG94" i="9"/>
  <c r="CF95" i="9"/>
  <c r="CG95" i="9"/>
  <c r="CF96" i="9"/>
  <c r="CG96" i="9"/>
  <c r="CF97" i="9"/>
  <c r="CG97" i="9"/>
  <c r="CF93" i="9"/>
  <c r="CG93" i="9"/>
  <c r="CF99" i="9"/>
  <c r="CG99" i="9"/>
  <c r="CF100" i="9"/>
  <c r="CG100" i="9"/>
  <c r="CF101" i="9"/>
  <c r="CG101" i="9"/>
  <c r="CF103" i="9"/>
  <c r="CG103" i="9"/>
  <c r="CF104" i="9"/>
  <c r="CG104" i="9"/>
  <c r="CF106" i="9"/>
  <c r="CG106" i="9"/>
  <c r="CF107" i="9"/>
  <c r="CG107" i="9"/>
  <c r="CF108" i="9"/>
  <c r="CG108" i="9"/>
  <c r="CF110" i="9"/>
  <c r="CG110" i="9"/>
  <c r="CF102" i="9"/>
  <c r="CG102" i="9"/>
  <c r="CF111" i="9"/>
  <c r="CG111" i="9"/>
  <c r="CF105" i="9"/>
  <c r="CG105" i="9"/>
  <c r="CF109" i="9"/>
  <c r="CG109" i="9"/>
  <c r="CF112" i="9"/>
  <c r="CG112" i="9"/>
  <c r="CF113" i="9"/>
  <c r="CG113" i="9"/>
  <c r="CF98" i="9"/>
  <c r="CG98" i="9"/>
  <c r="CF114" i="9"/>
  <c r="CG114" i="9"/>
  <c r="CF115" i="9"/>
  <c r="CG115" i="9"/>
  <c r="CF116" i="9"/>
  <c r="CG116" i="9"/>
  <c r="CF117" i="9"/>
  <c r="CG117" i="9"/>
  <c r="CF118" i="9"/>
  <c r="CG118" i="9"/>
  <c r="CF119" i="9"/>
  <c r="CG119" i="9"/>
  <c r="CF120" i="9"/>
  <c r="CG120" i="9"/>
  <c r="CF121" i="9"/>
  <c r="CG121" i="9"/>
  <c r="CF122" i="9"/>
  <c r="CG122" i="9"/>
  <c r="CF123" i="9"/>
  <c r="CG123" i="9"/>
  <c r="CF124" i="9"/>
  <c r="CG124" i="9"/>
  <c r="CF125" i="9"/>
  <c r="CG125" i="9"/>
  <c r="CF126" i="9"/>
  <c r="CG126" i="9"/>
  <c r="CF128" i="9"/>
  <c r="CG128" i="9"/>
  <c r="CF129" i="9"/>
  <c r="CG129" i="9"/>
  <c r="CF130" i="9"/>
  <c r="CG130" i="9"/>
  <c r="CF131" i="9"/>
  <c r="CG131" i="9"/>
  <c r="CF132" i="9"/>
  <c r="CG132" i="9"/>
  <c r="CF133" i="9"/>
  <c r="CG133" i="9"/>
  <c r="CF134" i="9"/>
  <c r="CG134" i="9"/>
  <c r="CF135" i="9"/>
  <c r="CG135" i="9"/>
  <c r="CF127" i="9"/>
  <c r="CG127" i="9"/>
  <c r="CF136" i="9"/>
  <c r="CG136" i="9"/>
  <c r="CF137" i="9"/>
  <c r="CG137" i="9"/>
  <c r="CF138" i="9"/>
  <c r="CG138" i="9"/>
  <c r="CF139" i="9"/>
  <c r="CG139" i="9"/>
  <c r="CF140" i="9"/>
  <c r="CG140" i="9"/>
  <c r="CF141" i="9"/>
  <c r="CG141" i="9"/>
  <c r="CF142" i="9"/>
  <c r="CG142" i="9"/>
  <c r="CF143" i="9"/>
  <c r="CG143" i="9"/>
  <c r="CF144" i="9"/>
  <c r="CG144" i="9"/>
  <c r="CF145" i="9"/>
  <c r="CG145" i="9"/>
  <c r="CF146" i="9"/>
  <c r="CG146" i="9"/>
  <c r="CF147" i="9"/>
  <c r="CG147" i="9"/>
  <c r="CF148" i="9"/>
  <c r="CG148" i="9"/>
  <c r="CF149" i="9"/>
  <c r="CG149" i="9"/>
  <c r="CF150" i="9"/>
  <c r="CG150" i="9"/>
  <c r="CF151" i="9"/>
  <c r="CG151" i="9"/>
  <c r="CF152" i="9"/>
  <c r="CG152" i="9"/>
  <c r="CF153" i="9"/>
  <c r="CG153" i="9"/>
  <c r="CF154" i="9"/>
  <c r="CG154" i="9"/>
  <c r="CF155" i="9"/>
  <c r="CG155" i="9"/>
  <c r="CF156" i="9"/>
  <c r="CG156" i="9"/>
  <c r="CF157" i="9"/>
  <c r="CG157" i="9"/>
  <c r="CF158" i="9"/>
  <c r="CG158" i="9"/>
  <c r="CF160" i="9"/>
  <c r="CG160" i="9"/>
  <c r="CF161" i="9"/>
  <c r="CG161" i="9"/>
  <c r="CF162" i="9"/>
  <c r="CG162" i="9"/>
  <c r="CF163" i="9"/>
  <c r="CG163" i="9"/>
  <c r="CF164" i="9"/>
  <c r="CG164" i="9"/>
  <c r="CF165" i="9"/>
  <c r="CG165" i="9"/>
  <c r="CF166" i="9"/>
  <c r="CG166" i="9"/>
  <c r="CF167" i="9"/>
  <c r="CG167" i="9"/>
  <c r="CF168" i="9"/>
  <c r="CG168" i="9"/>
  <c r="CF169" i="9"/>
  <c r="CG169" i="9"/>
  <c r="CF170" i="9"/>
  <c r="CG170" i="9"/>
  <c r="CF171" i="9"/>
  <c r="CG171" i="9"/>
  <c r="CF172" i="9"/>
  <c r="CG172" i="9"/>
  <c r="CF173" i="9"/>
  <c r="CG173" i="9"/>
  <c r="CF174" i="9"/>
  <c r="CG174" i="9"/>
  <c r="CF175" i="9"/>
  <c r="CG175" i="9"/>
  <c r="CF176" i="9"/>
  <c r="CG176" i="9"/>
  <c r="CF177" i="9"/>
  <c r="CG177" i="9"/>
  <c r="CF178" i="9"/>
  <c r="CG178" i="9"/>
  <c r="CF179" i="9"/>
  <c r="CG179" i="9"/>
  <c r="CF180" i="9"/>
  <c r="CG180" i="9"/>
  <c r="CF181" i="9"/>
  <c r="CG181" i="9"/>
  <c r="CF182" i="9"/>
  <c r="CG182" i="9"/>
  <c r="CF183" i="9"/>
  <c r="CG183" i="9"/>
  <c r="CF184" i="9"/>
  <c r="CG184" i="9"/>
  <c r="CF186" i="9"/>
  <c r="CG186" i="9"/>
  <c r="CF185" i="9"/>
  <c r="CG185" i="9"/>
  <c r="CF187" i="9"/>
  <c r="CG187" i="9"/>
  <c r="CF188" i="9"/>
  <c r="CG188" i="9"/>
  <c r="CF189" i="9"/>
  <c r="CG189" i="9"/>
  <c r="CF190" i="9"/>
  <c r="CG190" i="9"/>
  <c r="CF191" i="9"/>
  <c r="CG191" i="9"/>
  <c r="CF192" i="9"/>
  <c r="CG192" i="9"/>
  <c r="CF193" i="9"/>
  <c r="CG193" i="9"/>
  <c r="CF194" i="9"/>
  <c r="CG194" i="9"/>
  <c r="CF195" i="9"/>
  <c r="CG195" i="9"/>
  <c r="CF196" i="9"/>
  <c r="CG196" i="9"/>
  <c r="CF197" i="9"/>
  <c r="CG197" i="9"/>
  <c r="CF198" i="9"/>
  <c r="CG198" i="9"/>
  <c r="CF199" i="9"/>
  <c r="CG199" i="9"/>
  <c r="CF200" i="9"/>
  <c r="CG200" i="9"/>
  <c r="CF201" i="9"/>
  <c r="CG201" i="9"/>
  <c r="CF202" i="9"/>
  <c r="CG202" i="9"/>
  <c r="CF203" i="9"/>
  <c r="CG203" i="9"/>
  <c r="CF204" i="9"/>
  <c r="CG204" i="9"/>
  <c r="CF205" i="9"/>
  <c r="CG205" i="9"/>
  <c r="CF206" i="9"/>
  <c r="CG206" i="9"/>
  <c r="CF207" i="9"/>
  <c r="CG207" i="9"/>
  <c r="CF208" i="9"/>
  <c r="CG208" i="9"/>
  <c r="CF209" i="9"/>
  <c r="CG209" i="9"/>
  <c r="CF210" i="9"/>
  <c r="CG210" i="9"/>
  <c r="CF211" i="9"/>
  <c r="CG211" i="9"/>
  <c r="CF212" i="9"/>
  <c r="CG212" i="9"/>
  <c r="CF213" i="9"/>
  <c r="CG213" i="9"/>
  <c r="CF214" i="9"/>
  <c r="CG214" i="9"/>
  <c r="CF215" i="9"/>
  <c r="CG215" i="9"/>
  <c r="CF216" i="9"/>
  <c r="CG216" i="9"/>
  <c r="CF217" i="9"/>
  <c r="CG217" i="9"/>
  <c r="CF218" i="9"/>
  <c r="CG218" i="9"/>
  <c r="CF219" i="9"/>
  <c r="CG219" i="9"/>
  <c r="CF220" i="9"/>
  <c r="CG220" i="9"/>
  <c r="CF221" i="9"/>
  <c r="CG221" i="9"/>
  <c r="CF222" i="9"/>
  <c r="CG222" i="9"/>
  <c r="CF223" i="9"/>
  <c r="CG223" i="9"/>
  <c r="CF224" i="9"/>
  <c r="CG224" i="9"/>
  <c r="CF225" i="9"/>
  <c r="CG225" i="9"/>
  <c r="CF226" i="9"/>
  <c r="CG226" i="9"/>
  <c r="CF227" i="9"/>
  <c r="CG227" i="9"/>
  <c r="CF228" i="9"/>
  <c r="CG228" i="9"/>
  <c r="CF229" i="9"/>
  <c r="CG229" i="9"/>
  <c r="CF230" i="9"/>
  <c r="CG230" i="9"/>
  <c r="CF231" i="9"/>
  <c r="CG231" i="9"/>
  <c r="CF232" i="9"/>
  <c r="CG232" i="9"/>
  <c r="CF233" i="9"/>
  <c r="CG233" i="9"/>
  <c r="CF234" i="9"/>
  <c r="CG234" i="9"/>
  <c r="CF235" i="9"/>
  <c r="CG235" i="9"/>
  <c r="CF236" i="9"/>
  <c r="CG236" i="9"/>
  <c r="CF237" i="9"/>
  <c r="CG237" i="9"/>
  <c r="CF238" i="9"/>
  <c r="CG238" i="9"/>
  <c r="CF239" i="9"/>
  <c r="CG239" i="9"/>
  <c r="CF240" i="9"/>
  <c r="CG240" i="9"/>
  <c r="CF241" i="9"/>
  <c r="CG241" i="9"/>
  <c r="CF242" i="9"/>
  <c r="CG242" i="9"/>
  <c r="CF243" i="9"/>
  <c r="CG243" i="9"/>
  <c r="CF244" i="9"/>
  <c r="CG244" i="9"/>
  <c r="CF245" i="9"/>
  <c r="CG245" i="9"/>
  <c r="CF246" i="9"/>
  <c r="CG246" i="9"/>
  <c r="CF247" i="9"/>
  <c r="CG247" i="9"/>
  <c r="CF248" i="9"/>
  <c r="CG248" i="9"/>
  <c r="CF249" i="9"/>
  <c r="CG249" i="9"/>
  <c r="CF250" i="9"/>
  <c r="CG250" i="9"/>
  <c r="CF251" i="9"/>
  <c r="CG251" i="9"/>
  <c r="CF252" i="9"/>
  <c r="CG252" i="9"/>
  <c r="CF253" i="9"/>
  <c r="CG253" i="9"/>
  <c r="CF254" i="9"/>
  <c r="CG254" i="9"/>
  <c r="CF255" i="9"/>
  <c r="CG255" i="9"/>
  <c r="CF284" i="9"/>
  <c r="CG284" i="9"/>
  <c r="CF285" i="9"/>
  <c r="CG285" i="9"/>
  <c r="CF287" i="9"/>
  <c r="CG287" i="9"/>
  <c r="CF288" i="9"/>
  <c r="CG288" i="9"/>
  <c r="CF289" i="9"/>
  <c r="CG289" i="9"/>
  <c r="CF286" i="9"/>
  <c r="CG286" i="9"/>
  <c r="CF290" i="9"/>
  <c r="CG290" i="9"/>
  <c r="CF291" i="9"/>
  <c r="CG291" i="9"/>
  <c r="CF292" i="9"/>
  <c r="CG292" i="9"/>
  <c r="CF293" i="9"/>
  <c r="CG293" i="9"/>
  <c r="CF295" i="9"/>
  <c r="CG295" i="9"/>
  <c r="CF296" i="9"/>
  <c r="CG296" i="9"/>
  <c r="CF298" i="9"/>
  <c r="CG298" i="9"/>
  <c r="CF301" i="9"/>
  <c r="CG301" i="9"/>
  <c r="CF302" i="9"/>
  <c r="CG302" i="9"/>
  <c r="CF294" i="9"/>
  <c r="CG294" i="9"/>
  <c r="CF303" i="9"/>
  <c r="CG303" i="9"/>
  <c r="CF304" i="9"/>
  <c r="CG304" i="9"/>
  <c r="CF297" i="9"/>
  <c r="CG297" i="9"/>
  <c r="CF305" i="9"/>
  <c r="CG305" i="9"/>
  <c r="CF300" i="9"/>
  <c r="CG300" i="9"/>
  <c r="CF306" i="9"/>
  <c r="CG306" i="9"/>
  <c r="CF307" i="9"/>
  <c r="CG307" i="9"/>
  <c r="CF308" i="9"/>
  <c r="CG308" i="9"/>
  <c r="CF309" i="9"/>
  <c r="CG309" i="9"/>
  <c r="CF310" i="9"/>
  <c r="CG310" i="9"/>
  <c r="CF311" i="9"/>
  <c r="CG311" i="9"/>
  <c r="CF312" i="9"/>
  <c r="CG312" i="9"/>
  <c r="CF313" i="9"/>
  <c r="CG313" i="9"/>
  <c r="CF314" i="9"/>
  <c r="CG314" i="9"/>
  <c r="CF315" i="9"/>
  <c r="CG315" i="9"/>
  <c r="CF316" i="9"/>
  <c r="CG316" i="9"/>
  <c r="CF317" i="9"/>
  <c r="CG317" i="9"/>
  <c r="CF318" i="9"/>
  <c r="CG318" i="9"/>
  <c r="CF319" i="9"/>
  <c r="CG319" i="9"/>
  <c r="CF320" i="9"/>
  <c r="CG320" i="9"/>
  <c r="CF321" i="9"/>
  <c r="CG321" i="9"/>
  <c r="CF322" i="9"/>
  <c r="CG322" i="9"/>
  <c r="CF323" i="9"/>
  <c r="CG323" i="9"/>
  <c r="CF324" i="9"/>
  <c r="CG324" i="9"/>
  <c r="CF325" i="9"/>
  <c r="CG325" i="9"/>
  <c r="CF326" i="9"/>
  <c r="CG326" i="9"/>
  <c r="CF327" i="9"/>
  <c r="CG327" i="9"/>
  <c r="CF328" i="9"/>
  <c r="CG328" i="9"/>
  <c r="CF329" i="9"/>
  <c r="CG329" i="9"/>
  <c r="CF330" i="9"/>
  <c r="CG330" i="9"/>
  <c r="CF331" i="9"/>
  <c r="CG331" i="9"/>
  <c r="CF332" i="9"/>
  <c r="CG332" i="9"/>
  <c r="CF334" i="9"/>
  <c r="CG334" i="9"/>
  <c r="CF335" i="9"/>
  <c r="CG335" i="9"/>
  <c r="CF336" i="9"/>
  <c r="CG336" i="9"/>
  <c r="CF337" i="9"/>
  <c r="CG337" i="9"/>
  <c r="CF333" i="9"/>
  <c r="CG333" i="9"/>
  <c r="CF338" i="9"/>
  <c r="CG338" i="9"/>
  <c r="CF339" i="9"/>
  <c r="CG339" i="9"/>
  <c r="CF340" i="9"/>
  <c r="CG340" i="9"/>
  <c r="CF341" i="9"/>
  <c r="CG341" i="9"/>
  <c r="CF342" i="9"/>
  <c r="CG342" i="9"/>
  <c r="CF343" i="9"/>
  <c r="CG343" i="9"/>
  <c r="CF344" i="9"/>
  <c r="CG344" i="9"/>
  <c r="CF345" i="9"/>
  <c r="CG345" i="9"/>
  <c r="CF346" i="9"/>
  <c r="CG346" i="9"/>
  <c r="CF347" i="9"/>
  <c r="CG347" i="9"/>
  <c r="CF348" i="9"/>
  <c r="CG348" i="9"/>
  <c r="CF349" i="9"/>
  <c r="CG349" i="9"/>
  <c r="CF350" i="9"/>
  <c r="CG350" i="9"/>
  <c r="CF351" i="9"/>
  <c r="CG351" i="9"/>
  <c r="CF352" i="9"/>
  <c r="CG352" i="9"/>
  <c r="CF353" i="9"/>
  <c r="CG353" i="9"/>
  <c r="CF354" i="9"/>
  <c r="CG354" i="9"/>
  <c r="CF356" i="9"/>
  <c r="CG356" i="9"/>
  <c r="CF357" i="9"/>
  <c r="CG357" i="9"/>
  <c r="CF358" i="9"/>
  <c r="CG358" i="9"/>
  <c r="CF359" i="9"/>
  <c r="CG359" i="9"/>
  <c r="CF360" i="9"/>
  <c r="CG360" i="9"/>
  <c r="CF361" i="9"/>
  <c r="CG361" i="9"/>
  <c r="CF362" i="9"/>
  <c r="CG362" i="9"/>
  <c r="CF363" i="9"/>
  <c r="CG363" i="9"/>
  <c r="CF364" i="9"/>
  <c r="CG364" i="9"/>
  <c r="CF365" i="9"/>
  <c r="CG365" i="9"/>
  <c r="CF366" i="9"/>
  <c r="CG366" i="9"/>
  <c r="CF367" i="9"/>
  <c r="CG367" i="9"/>
  <c r="CF368" i="9"/>
  <c r="CG368" i="9"/>
  <c r="CF369" i="9"/>
  <c r="CG369" i="9"/>
  <c r="CF370" i="9"/>
  <c r="CG370" i="9"/>
  <c r="CF373" i="9"/>
  <c r="CG373" i="9"/>
  <c r="CF374" i="9"/>
  <c r="CG374" i="9"/>
  <c r="CF375" i="9"/>
  <c r="CG375" i="9"/>
  <c r="CF376" i="9"/>
  <c r="CG376" i="9"/>
  <c r="CF377" i="9"/>
  <c r="CG377" i="9"/>
  <c r="CF378" i="9"/>
  <c r="CG378" i="9"/>
  <c r="CF379" i="9"/>
  <c r="CG379" i="9"/>
  <c r="CF380" i="9"/>
  <c r="CG380" i="9"/>
  <c r="CF381" i="9"/>
  <c r="CG381" i="9"/>
  <c r="CF382" i="9"/>
  <c r="CG382" i="9"/>
  <c r="CF355" i="9"/>
  <c r="CG355" i="9"/>
  <c r="CF383" i="9"/>
  <c r="CG383" i="9"/>
  <c r="CF384" i="9"/>
  <c r="CG384" i="9"/>
  <c r="CF385" i="9"/>
  <c r="CG385" i="9"/>
  <c r="CF387" i="9"/>
  <c r="CG387" i="9"/>
  <c r="CF388" i="9"/>
  <c r="CG388" i="9"/>
  <c r="CF389" i="9"/>
  <c r="CG389" i="9"/>
  <c r="CF390" i="9"/>
  <c r="CG390" i="9"/>
  <c r="CF391" i="9"/>
  <c r="CG391" i="9"/>
  <c r="CF392" i="9"/>
  <c r="CG392" i="9"/>
  <c r="CF371" i="9"/>
  <c r="CG371" i="9"/>
  <c r="CF372" i="9"/>
  <c r="CG372" i="9"/>
  <c r="CF393" i="9"/>
  <c r="CG393" i="9"/>
  <c r="CF394" i="9"/>
  <c r="CG394" i="9"/>
  <c r="CF395" i="9"/>
  <c r="CG395" i="9"/>
  <c r="CF396" i="9"/>
  <c r="CG396" i="9"/>
  <c r="CF397" i="9"/>
  <c r="CG397" i="9"/>
  <c r="CF398" i="9"/>
  <c r="CG398" i="9"/>
  <c r="CF399" i="9"/>
  <c r="CG399" i="9"/>
  <c r="CF400" i="9"/>
  <c r="CG400" i="9"/>
  <c r="CF401" i="9"/>
  <c r="CG401" i="9"/>
  <c r="CF402" i="9"/>
  <c r="CG402" i="9"/>
  <c r="CF386" i="9"/>
  <c r="CG386" i="9"/>
  <c r="CF403" i="9"/>
  <c r="CG403" i="9"/>
  <c r="CF404" i="9"/>
  <c r="CG404" i="9"/>
  <c r="CF405" i="9"/>
  <c r="CG405" i="9"/>
  <c r="CF406" i="9"/>
  <c r="CG406" i="9"/>
  <c r="CF407" i="9"/>
  <c r="CG407" i="9"/>
  <c r="CF408" i="9"/>
  <c r="CG408" i="9"/>
  <c r="CF409" i="9"/>
  <c r="CG409" i="9"/>
  <c r="CF410" i="9"/>
  <c r="CG410" i="9"/>
  <c r="CF411" i="9"/>
  <c r="CG411" i="9"/>
  <c r="CF412" i="9"/>
  <c r="CG412" i="9"/>
  <c r="CF413" i="9"/>
  <c r="CG413" i="9"/>
  <c r="CF414" i="9"/>
  <c r="CG414" i="9"/>
  <c r="CF415" i="9"/>
  <c r="CG415" i="9"/>
  <c r="CF416" i="9"/>
  <c r="CG416" i="9"/>
  <c r="CF417" i="9"/>
  <c r="CG417" i="9"/>
  <c r="CF418" i="9"/>
  <c r="CG418" i="9"/>
  <c r="CF419" i="9"/>
  <c r="CG419" i="9"/>
  <c r="CF420" i="9"/>
  <c r="CG420" i="9"/>
  <c r="CF421" i="9"/>
  <c r="CG421" i="9"/>
  <c r="CF422" i="9"/>
  <c r="CG422" i="9"/>
  <c r="CF423" i="9"/>
  <c r="CG423" i="9"/>
  <c r="CF424" i="9"/>
  <c r="CG424" i="9"/>
  <c r="CF425" i="9"/>
  <c r="CG425" i="9"/>
  <c r="CF426" i="9"/>
  <c r="CG426" i="9"/>
  <c r="CF427" i="9"/>
  <c r="CG427" i="9"/>
  <c r="CF428" i="9"/>
  <c r="CG428" i="9"/>
  <c r="CF429" i="9"/>
  <c r="CG429" i="9"/>
  <c r="CF430" i="9"/>
  <c r="CG430" i="9"/>
  <c r="CF431" i="9"/>
  <c r="CG431" i="9"/>
  <c r="CF432" i="9"/>
  <c r="CG432" i="9"/>
  <c r="CF433" i="9"/>
  <c r="CG433" i="9"/>
  <c r="CF435" i="9"/>
  <c r="CG435" i="9"/>
  <c r="CF436" i="9"/>
  <c r="CG436" i="9"/>
  <c r="CF437" i="9"/>
  <c r="CG437" i="9"/>
  <c r="CF438" i="9"/>
  <c r="CG438" i="9"/>
  <c r="CF446" i="9"/>
  <c r="CG446" i="9"/>
  <c r="CF440" i="9"/>
  <c r="CG440" i="9"/>
  <c r="CF441" i="9"/>
  <c r="CG441" i="9"/>
  <c r="CF434" i="9"/>
  <c r="CG434" i="9"/>
  <c r="CF442" i="9"/>
  <c r="CG442" i="9"/>
  <c r="CF443" i="9"/>
  <c r="CG443" i="9"/>
  <c r="CF444" i="9"/>
  <c r="CG444" i="9"/>
  <c r="CF445" i="9"/>
  <c r="CG445" i="9"/>
  <c r="CF439" i="9"/>
  <c r="CG439" i="9"/>
  <c r="CF447" i="9"/>
  <c r="CG447" i="9"/>
  <c r="CF448" i="9"/>
  <c r="CG448" i="9"/>
  <c r="CF449" i="9"/>
  <c r="CG449" i="9"/>
  <c r="CF450" i="9"/>
  <c r="CG450" i="9"/>
  <c r="CF451" i="9"/>
  <c r="CG451" i="9"/>
  <c r="CF452" i="9"/>
  <c r="CG452" i="9"/>
  <c r="CF453" i="9"/>
  <c r="CG453" i="9"/>
  <c r="CF454" i="9"/>
  <c r="CG454" i="9"/>
  <c r="CF455" i="9"/>
  <c r="CG455" i="9"/>
  <c r="CF456" i="9"/>
  <c r="CG456" i="9"/>
  <c r="CF457" i="9"/>
  <c r="CG457" i="9"/>
  <c r="CF458" i="9"/>
  <c r="CG458" i="9"/>
  <c r="CF460" i="9"/>
  <c r="CG460" i="9"/>
  <c r="CF461" i="9"/>
  <c r="CG461" i="9"/>
  <c r="CF462" i="9"/>
  <c r="CG462" i="9"/>
  <c r="CF463" i="9"/>
  <c r="CG463" i="9"/>
  <c r="CF464" i="9"/>
  <c r="CG464" i="9"/>
  <c r="CF465" i="9"/>
  <c r="CG465" i="9"/>
  <c r="CF466" i="9"/>
  <c r="CG466" i="9"/>
  <c r="CF467" i="9"/>
  <c r="CG467" i="9"/>
  <c r="CF459" i="9"/>
  <c r="CG459" i="9"/>
  <c r="CA459" i="9"/>
  <c r="BZ459" i="9"/>
  <c r="BY459" i="9"/>
  <c r="DE459" i="9" s="1"/>
  <c r="BX459" i="9"/>
  <c r="DD459" i="9" s="1"/>
  <c r="CA467" i="9"/>
  <c r="BZ467" i="9"/>
  <c r="BY467" i="9"/>
  <c r="DE467" i="9" s="1"/>
  <c r="BX467" i="9"/>
  <c r="DD467" i="9" s="1"/>
  <c r="CA466" i="9"/>
  <c r="BZ466" i="9"/>
  <c r="BY466" i="9"/>
  <c r="DE466" i="9" s="1"/>
  <c r="BX466" i="9"/>
  <c r="DD466" i="9" s="1"/>
  <c r="CA465" i="9"/>
  <c r="BZ465" i="9"/>
  <c r="BY465" i="9"/>
  <c r="DE465" i="9" s="1"/>
  <c r="BX465" i="9"/>
  <c r="DD465" i="9" s="1"/>
  <c r="CA464" i="9"/>
  <c r="BZ464" i="9"/>
  <c r="BY464" i="9"/>
  <c r="DE464" i="9" s="1"/>
  <c r="BX464" i="9"/>
  <c r="DD464" i="9" s="1"/>
  <c r="CA463" i="9"/>
  <c r="BZ463" i="9"/>
  <c r="BY463" i="9"/>
  <c r="DE463" i="9" s="1"/>
  <c r="BX463" i="9"/>
  <c r="DD463" i="9" s="1"/>
  <c r="CA462" i="9"/>
  <c r="BZ462" i="9"/>
  <c r="BY462" i="9"/>
  <c r="DE462" i="9" s="1"/>
  <c r="BX462" i="9"/>
  <c r="DD462" i="9" s="1"/>
  <c r="CA461" i="9"/>
  <c r="BZ461" i="9"/>
  <c r="BY461" i="9"/>
  <c r="DE461" i="9" s="1"/>
  <c r="BX461" i="9"/>
  <c r="DD461" i="9" s="1"/>
  <c r="CA460" i="9"/>
  <c r="BZ460" i="9"/>
  <c r="BY460" i="9"/>
  <c r="DE460" i="9" s="1"/>
  <c r="BX460" i="9"/>
  <c r="DD460" i="9" s="1"/>
  <c r="CA458" i="9"/>
  <c r="BZ458" i="9"/>
  <c r="BY458" i="9"/>
  <c r="DE458" i="9" s="1"/>
  <c r="BX458" i="9"/>
  <c r="DD458" i="9" s="1"/>
  <c r="CA457" i="9"/>
  <c r="BZ457" i="9"/>
  <c r="BY457" i="9"/>
  <c r="DE457" i="9" s="1"/>
  <c r="BX457" i="9"/>
  <c r="DD457" i="9" s="1"/>
  <c r="CA456" i="9"/>
  <c r="BZ456" i="9"/>
  <c r="BY456" i="9"/>
  <c r="DE456" i="9" s="1"/>
  <c r="BX456" i="9"/>
  <c r="DD456" i="9" s="1"/>
  <c r="CA455" i="9"/>
  <c r="BZ455" i="9"/>
  <c r="BY455" i="9"/>
  <c r="DE455" i="9" s="1"/>
  <c r="BX455" i="9"/>
  <c r="DD455" i="9" s="1"/>
  <c r="CA454" i="9"/>
  <c r="BZ454" i="9"/>
  <c r="BY454" i="9"/>
  <c r="DE454" i="9" s="1"/>
  <c r="BX454" i="9"/>
  <c r="DD454" i="9" s="1"/>
  <c r="CA453" i="9"/>
  <c r="BZ453" i="9"/>
  <c r="BY453" i="9"/>
  <c r="DE453" i="9" s="1"/>
  <c r="BX453" i="9"/>
  <c r="DD453" i="9" s="1"/>
  <c r="CA452" i="9"/>
  <c r="BZ452" i="9"/>
  <c r="BY452" i="9"/>
  <c r="DE452" i="9" s="1"/>
  <c r="BX452" i="9"/>
  <c r="DD452" i="9" s="1"/>
  <c r="CA451" i="9"/>
  <c r="BZ451" i="9"/>
  <c r="BY451" i="9"/>
  <c r="DE451" i="9" s="1"/>
  <c r="BX451" i="9"/>
  <c r="DD451" i="9" s="1"/>
  <c r="CA450" i="9"/>
  <c r="BZ450" i="9"/>
  <c r="BY450" i="9"/>
  <c r="DE450" i="9" s="1"/>
  <c r="BX450" i="9"/>
  <c r="DD450" i="9" s="1"/>
  <c r="CA449" i="9"/>
  <c r="BZ449" i="9"/>
  <c r="BY449" i="9"/>
  <c r="DE449" i="9" s="1"/>
  <c r="BX449" i="9"/>
  <c r="DD449" i="9" s="1"/>
  <c r="CA448" i="9"/>
  <c r="BZ448" i="9"/>
  <c r="BY448" i="9"/>
  <c r="DE448" i="9" s="1"/>
  <c r="BX448" i="9"/>
  <c r="DD448" i="9" s="1"/>
  <c r="CA447" i="9"/>
  <c r="BZ447" i="9"/>
  <c r="BY447" i="9"/>
  <c r="DE447" i="9" s="1"/>
  <c r="BX447" i="9"/>
  <c r="DD447" i="9" s="1"/>
  <c r="CA439" i="9"/>
  <c r="BZ439" i="9"/>
  <c r="BY439" i="9"/>
  <c r="DE439" i="9" s="1"/>
  <c r="BX439" i="9"/>
  <c r="DD439" i="9" s="1"/>
  <c r="CA445" i="9"/>
  <c r="BZ445" i="9"/>
  <c r="BY445" i="9"/>
  <c r="DE445" i="9" s="1"/>
  <c r="BX445" i="9"/>
  <c r="DD445" i="9" s="1"/>
  <c r="CA444" i="9"/>
  <c r="BZ444" i="9"/>
  <c r="BY444" i="9"/>
  <c r="DE444" i="9" s="1"/>
  <c r="BX444" i="9"/>
  <c r="DD444" i="9" s="1"/>
  <c r="CA443" i="9"/>
  <c r="BZ443" i="9"/>
  <c r="BY443" i="9"/>
  <c r="DE443" i="9" s="1"/>
  <c r="BX443" i="9"/>
  <c r="DD443" i="9" s="1"/>
  <c r="CA442" i="9"/>
  <c r="BZ442" i="9"/>
  <c r="BY442" i="9"/>
  <c r="DE442" i="9" s="1"/>
  <c r="BX442" i="9"/>
  <c r="DD442" i="9" s="1"/>
  <c r="CA434" i="9"/>
  <c r="BZ434" i="9"/>
  <c r="BY434" i="9"/>
  <c r="DE434" i="9" s="1"/>
  <c r="BX434" i="9"/>
  <c r="DD434" i="9" s="1"/>
  <c r="CA441" i="9"/>
  <c r="BZ441" i="9"/>
  <c r="BY441" i="9"/>
  <c r="DE441" i="9" s="1"/>
  <c r="BX441" i="9"/>
  <c r="DD441" i="9" s="1"/>
  <c r="CA440" i="9"/>
  <c r="BZ440" i="9"/>
  <c r="BY440" i="9"/>
  <c r="DE440" i="9" s="1"/>
  <c r="BX440" i="9"/>
  <c r="DD440" i="9" s="1"/>
  <c r="CA446" i="9"/>
  <c r="BZ446" i="9"/>
  <c r="BY446" i="9"/>
  <c r="DE446" i="9" s="1"/>
  <c r="BX446" i="9"/>
  <c r="DD446" i="9" s="1"/>
  <c r="CA438" i="9"/>
  <c r="BZ438" i="9"/>
  <c r="BY438" i="9"/>
  <c r="DE438" i="9" s="1"/>
  <c r="BX438" i="9"/>
  <c r="DD438" i="9" s="1"/>
  <c r="CA437" i="9"/>
  <c r="BZ437" i="9"/>
  <c r="BY437" i="9"/>
  <c r="DE437" i="9" s="1"/>
  <c r="BX437" i="9"/>
  <c r="DD437" i="9" s="1"/>
  <c r="CA436" i="9"/>
  <c r="BZ436" i="9"/>
  <c r="BY436" i="9"/>
  <c r="DE436" i="9" s="1"/>
  <c r="BX436" i="9"/>
  <c r="DD436" i="9" s="1"/>
  <c r="CA435" i="9"/>
  <c r="BZ435" i="9"/>
  <c r="BY435" i="9"/>
  <c r="DE435" i="9" s="1"/>
  <c r="BX435" i="9"/>
  <c r="DD435" i="9" s="1"/>
  <c r="CA433" i="9"/>
  <c r="BZ433" i="9"/>
  <c r="BY433" i="9"/>
  <c r="DE433" i="9" s="1"/>
  <c r="BX433" i="9"/>
  <c r="DD433" i="9" s="1"/>
  <c r="CA432" i="9"/>
  <c r="BZ432" i="9"/>
  <c r="BY432" i="9"/>
  <c r="DE432" i="9" s="1"/>
  <c r="BX432" i="9"/>
  <c r="DD432" i="9" s="1"/>
  <c r="CA431" i="9"/>
  <c r="BZ431" i="9"/>
  <c r="BY431" i="9"/>
  <c r="DE431" i="9" s="1"/>
  <c r="BX431" i="9"/>
  <c r="DD431" i="9" s="1"/>
  <c r="CA430" i="9"/>
  <c r="BZ430" i="9"/>
  <c r="BY430" i="9"/>
  <c r="DE430" i="9" s="1"/>
  <c r="BX430" i="9"/>
  <c r="DD430" i="9" s="1"/>
  <c r="CA429" i="9"/>
  <c r="BZ429" i="9"/>
  <c r="BY429" i="9"/>
  <c r="DE429" i="9" s="1"/>
  <c r="BX429" i="9"/>
  <c r="DD429" i="9" s="1"/>
  <c r="CA428" i="9"/>
  <c r="BZ428" i="9"/>
  <c r="BY428" i="9"/>
  <c r="DE428" i="9" s="1"/>
  <c r="BX428" i="9"/>
  <c r="DD428" i="9" s="1"/>
  <c r="CA427" i="9"/>
  <c r="BZ427" i="9"/>
  <c r="BY427" i="9"/>
  <c r="DE427" i="9" s="1"/>
  <c r="BX427" i="9"/>
  <c r="DD427" i="9" s="1"/>
  <c r="CA426" i="9"/>
  <c r="BZ426" i="9"/>
  <c r="BY426" i="9"/>
  <c r="DE426" i="9" s="1"/>
  <c r="BX426" i="9"/>
  <c r="DD426" i="9" s="1"/>
  <c r="CA425" i="9"/>
  <c r="BZ425" i="9"/>
  <c r="BY425" i="9"/>
  <c r="DE425" i="9" s="1"/>
  <c r="BX425" i="9"/>
  <c r="DD425" i="9" s="1"/>
  <c r="CA424" i="9"/>
  <c r="BZ424" i="9"/>
  <c r="BY424" i="9"/>
  <c r="DE424" i="9" s="1"/>
  <c r="BX424" i="9"/>
  <c r="DD424" i="9" s="1"/>
  <c r="CA423" i="9"/>
  <c r="BZ423" i="9"/>
  <c r="BY423" i="9"/>
  <c r="DE423" i="9" s="1"/>
  <c r="BX423" i="9"/>
  <c r="DD423" i="9" s="1"/>
  <c r="CA422" i="9"/>
  <c r="BZ422" i="9"/>
  <c r="BY422" i="9"/>
  <c r="DE422" i="9" s="1"/>
  <c r="BX422" i="9"/>
  <c r="DD422" i="9" s="1"/>
  <c r="CA421" i="9"/>
  <c r="BZ421" i="9"/>
  <c r="BY421" i="9"/>
  <c r="DE421" i="9" s="1"/>
  <c r="BX421" i="9"/>
  <c r="DD421" i="9" s="1"/>
  <c r="CA420" i="9"/>
  <c r="BZ420" i="9"/>
  <c r="BY420" i="9"/>
  <c r="DE420" i="9" s="1"/>
  <c r="BX420" i="9"/>
  <c r="DD420" i="9" s="1"/>
  <c r="CA419" i="9"/>
  <c r="BZ419" i="9"/>
  <c r="BY419" i="9"/>
  <c r="DE419" i="9" s="1"/>
  <c r="BX419" i="9"/>
  <c r="DD419" i="9" s="1"/>
  <c r="CA418" i="9"/>
  <c r="BZ418" i="9"/>
  <c r="BY418" i="9"/>
  <c r="DE418" i="9" s="1"/>
  <c r="BX418" i="9"/>
  <c r="DD418" i="9" s="1"/>
  <c r="CA417" i="9"/>
  <c r="BZ417" i="9"/>
  <c r="BY417" i="9"/>
  <c r="DE417" i="9" s="1"/>
  <c r="BX417" i="9"/>
  <c r="DD417" i="9" s="1"/>
  <c r="CA416" i="9"/>
  <c r="BZ416" i="9"/>
  <c r="BY416" i="9"/>
  <c r="DE416" i="9" s="1"/>
  <c r="BX416" i="9"/>
  <c r="DD416" i="9" s="1"/>
  <c r="CA415" i="9"/>
  <c r="BZ415" i="9"/>
  <c r="BY415" i="9"/>
  <c r="DE415" i="9" s="1"/>
  <c r="BX415" i="9"/>
  <c r="DD415" i="9" s="1"/>
  <c r="CA414" i="9"/>
  <c r="BZ414" i="9"/>
  <c r="BY414" i="9"/>
  <c r="DE414" i="9" s="1"/>
  <c r="BX414" i="9"/>
  <c r="DD414" i="9" s="1"/>
  <c r="CA413" i="9"/>
  <c r="BZ413" i="9"/>
  <c r="BY413" i="9"/>
  <c r="DE413" i="9" s="1"/>
  <c r="BX413" i="9"/>
  <c r="DD413" i="9" s="1"/>
  <c r="CA412" i="9"/>
  <c r="BZ412" i="9"/>
  <c r="BY412" i="9"/>
  <c r="DE412" i="9" s="1"/>
  <c r="BX412" i="9"/>
  <c r="DD412" i="9" s="1"/>
  <c r="CA411" i="9"/>
  <c r="BZ411" i="9"/>
  <c r="BY411" i="9"/>
  <c r="DE411" i="9" s="1"/>
  <c r="BX411" i="9"/>
  <c r="DD411" i="9" s="1"/>
  <c r="CA410" i="9"/>
  <c r="BZ410" i="9"/>
  <c r="BY410" i="9"/>
  <c r="DE410" i="9" s="1"/>
  <c r="BX410" i="9"/>
  <c r="DD410" i="9" s="1"/>
  <c r="CA409" i="9"/>
  <c r="BZ409" i="9"/>
  <c r="BY409" i="9"/>
  <c r="BX409" i="9"/>
  <c r="CA408" i="9"/>
  <c r="BZ408" i="9"/>
  <c r="BY408" i="9"/>
  <c r="DE408" i="9" s="1"/>
  <c r="BX408" i="9"/>
  <c r="DD408" i="9" s="1"/>
  <c r="CA407" i="9"/>
  <c r="BZ407" i="9"/>
  <c r="BY407" i="9"/>
  <c r="DE407" i="9" s="1"/>
  <c r="BX407" i="9"/>
  <c r="DD407" i="9" s="1"/>
  <c r="CA406" i="9"/>
  <c r="BZ406" i="9"/>
  <c r="BY406" i="9"/>
  <c r="DE406" i="9" s="1"/>
  <c r="BX406" i="9"/>
  <c r="DD406" i="9" s="1"/>
  <c r="CA405" i="9"/>
  <c r="BZ405" i="9"/>
  <c r="BY405" i="9"/>
  <c r="DE405" i="9" s="1"/>
  <c r="BX405" i="9"/>
  <c r="DD405" i="9" s="1"/>
  <c r="CA404" i="9"/>
  <c r="BZ404" i="9"/>
  <c r="BY404" i="9"/>
  <c r="DE404" i="9" s="1"/>
  <c r="BX404" i="9"/>
  <c r="DD404" i="9" s="1"/>
  <c r="CA403" i="9"/>
  <c r="BZ403" i="9"/>
  <c r="BY403" i="9"/>
  <c r="DE403" i="9" s="1"/>
  <c r="BX403" i="9"/>
  <c r="DD403" i="9" s="1"/>
  <c r="CA386" i="9"/>
  <c r="BZ386" i="9"/>
  <c r="BY386" i="9"/>
  <c r="DE386" i="9" s="1"/>
  <c r="BX386" i="9"/>
  <c r="DD386" i="9" s="1"/>
  <c r="CA402" i="9"/>
  <c r="BZ402" i="9"/>
  <c r="BY402" i="9"/>
  <c r="DE402" i="9" s="1"/>
  <c r="BX402" i="9"/>
  <c r="DD402" i="9" s="1"/>
  <c r="CA401" i="9"/>
  <c r="BZ401" i="9"/>
  <c r="BY401" i="9"/>
  <c r="DE401" i="9" s="1"/>
  <c r="BX401" i="9"/>
  <c r="DD401" i="9" s="1"/>
  <c r="CA400" i="9"/>
  <c r="BZ400" i="9"/>
  <c r="BY400" i="9"/>
  <c r="DE400" i="9" s="1"/>
  <c r="BX400" i="9"/>
  <c r="DD400" i="9" s="1"/>
  <c r="CA399" i="9"/>
  <c r="BZ399" i="9"/>
  <c r="BY399" i="9"/>
  <c r="DE399" i="9" s="1"/>
  <c r="BX399" i="9"/>
  <c r="DD399" i="9" s="1"/>
  <c r="CA398" i="9"/>
  <c r="BZ398" i="9"/>
  <c r="BY398" i="9"/>
  <c r="DE398" i="9" s="1"/>
  <c r="BX398" i="9"/>
  <c r="DD398" i="9" s="1"/>
  <c r="CA397" i="9"/>
  <c r="BZ397" i="9"/>
  <c r="BY397" i="9"/>
  <c r="DE397" i="9" s="1"/>
  <c r="BX397" i="9"/>
  <c r="DD397" i="9" s="1"/>
  <c r="CA396" i="9"/>
  <c r="BZ396" i="9"/>
  <c r="BY396" i="9"/>
  <c r="DE396" i="9" s="1"/>
  <c r="BX396" i="9"/>
  <c r="DD396" i="9" s="1"/>
  <c r="CA395" i="9"/>
  <c r="BZ395" i="9"/>
  <c r="BY395" i="9"/>
  <c r="DE395" i="9" s="1"/>
  <c r="BX395" i="9"/>
  <c r="DD395" i="9" s="1"/>
  <c r="CA394" i="9"/>
  <c r="BZ394" i="9"/>
  <c r="BY394" i="9"/>
  <c r="DE394" i="9" s="1"/>
  <c r="BX394" i="9"/>
  <c r="DD394" i="9" s="1"/>
  <c r="CA393" i="9"/>
  <c r="BZ393" i="9"/>
  <c r="BY393" i="9"/>
  <c r="DE393" i="9" s="1"/>
  <c r="BX393" i="9"/>
  <c r="DD393" i="9" s="1"/>
  <c r="CA372" i="9"/>
  <c r="BZ372" i="9"/>
  <c r="BY372" i="9"/>
  <c r="DE372" i="9" s="1"/>
  <c r="BX372" i="9"/>
  <c r="DD372" i="9" s="1"/>
  <c r="CA371" i="9"/>
  <c r="BZ371" i="9"/>
  <c r="BY371" i="9"/>
  <c r="DE371" i="9" s="1"/>
  <c r="BX371" i="9"/>
  <c r="DD371" i="9" s="1"/>
  <c r="CA392" i="9"/>
  <c r="BZ392" i="9"/>
  <c r="BY392" i="9"/>
  <c r="DE392" i="9" s="1"/>
  <c r="BX392" i="9"/>
  <c r="DD392" i="9" s="1"/>
  <c r="CA391" i="9"/>
  <c r="BZ391" i="9"/>
  <c r="BY391" i="9"/>
  <c r="DE391" i="9" s="1"/>
  <c r="BX391" i="9"/>
  <c r="DD391" i="9" s="1"/>
  <c r="CA390" i="9"/>
  <c r="BZ390" i="9"/>
  <c r="BY390" i="9"/>
  <c r="DE390" i="9" s="1"/>
  <c r="BX390" i="9"/>
  <c r="DD390" i="9" s="1"/>
  <c r="CA389" i="9"/>
  <c r="BZ389" i="9"/>
  <c r="BY389" i="9"/>
  <c r="DE389" i="9" s="1"/>
  <c r="BX389" i="9"/>
  <c r="DD389" i="9" s="1"/>
  <c r="CA388" i="9"/>
  <c r="BZ388" i="9"/>
  <c r="BY388" i="9"/>
  <c r="DE388" i="9" s="1"/>
  <c r="BX388" i="9"/>
  <c r="DD388" i="9" s="1"/>
  <c r="CA387" i="9"/>
  <c r="BZ387" i="9"/>
  <c r="BY387" i="9"/>
  <c r="DE387" i="9" s="1"/>
  <c r="BX387" i="9"/>
  <c r="DD387" i="9" s="1"/>
  <c r="CA385" i="9"/>
  <c r="BZ385" i="9"/>
  <c r="BY385" i="9"/>
  <c r="DE385" i="9" s="1"/>
  <c r="BX385" i="9"/>
  <c r="DD385" i="9" s="1"/>
  <c r="CA384" i="9"/>
  <c r="BZ384" i="9"/>
  <c r="BY384" i="9"/>
  <c r="DE384" i="9" s="1"/>
  <c r="BX384" i="9"/>
  <c r="DD384" i="9" s="1"/>
  <c r="CA383" i="9"/>
  <c r="BZ383" i="9"/>
  <c r="BY383" i="9"/>
  <c r="DE383" i="9" s="1"/>
  <c r="BX383" i="9"/>
  <c r="DD383" i="9" s="1"/>
  <c r="CA355" i="9"/>
  <c r="BZ355" i="9"/>
  <c r="BY355" i="9"/>
  <c r="DE355" i="9" s="1"/>
  <c r="BX355" i="9"/>
  <c r="DD355" i="9" s="1"/>
  <c r="CA382" i="9"/>
  <c r="BZ382" i="9"/>
  <c r="BY382" i="9"/>
  <c r="DE382" i="9" s="1"/>
  <c r="BX382" i="9"/>
  <c r="DD382" i="9" s="1"/>
  <c r="CA381" i="9"/>
  <c r="BZ381" i="9"/>
  <c r="BY381" i="9"/>
  <c r="DE381" i="9" s="1"/>
  <c r="BX381" i="9"/>
  <c r="DD381" i="9" s="1"/>
  <c r="CA380" i="9"/>
  <c r="BZ380" i="9"/>
  <c r="BY380" i="9"/>
  <c r="DE380" i="9" s="1"/>
  <c r="BX380" i="9"/>
  <c r="DD380" i="9" s="1"/>
  <c r="CA379" i="9"/>
  <c r="BZ379" i="9"/>
  <c r="BY379" i="9"/>
  <c r="DE379" i="9" s="1"/>
  <c r="BX379" i="9"/>
  <c r="DD379" i="9" s="1"/>
  <c r="CA378" i="9"/>
  <c r="BZ378" i="9"/>
  <c r="BY378" i="9"/>
  <c r="DE378" i="9" s="1"/>
  <c r="BX378" i="9"/>
  <c r="DD378" i="9" s="1"/>
  <c r="CA377" i="9"/>
  <c r="BZ377" i="9"/>
  <c r="BY377" i="9"/>
  <c r="DE377" i="9" s="1"/>
  <c r="BX377" i="9"/>
  <c r="DD377" i="9" s="1"/>
  <c r="CA376" i="9"/>
  <c r="BZ376" i="9"/>
  <c r="BY376" i="9"/>
  <c r="DE376" i="9" s="1"/>
  <c r="BX376" i="9"/>
  <c r="DD376" i="9" s="1"/>
  <c r="CA375" i="9"/>
  <c r="BZ375" i="9"/>
  <c r="BY375" i="9"/>
  <c r="DE375" i="9" s="1"/>
  <c r="BX375" i="9"/>
  <c r="DD375" i="9" s="1"/>
  <c r="CA374" i="9"/>
  <c r="BZ374" i="9"/>
  <c r="BY374" i="9"/>
  <c r="DE374" i="9" s="1"/>
  <c r="BX374" i="9"/>
  <c r="DD374" i="9" s="1"/>
  <c r="CA373" i="9"/>
  <c r="BZ373" i="9"/>
  <c r="BY373" i="9"/>
  <c r="DE373" i="9" s="1"/>
  <c r="BX373" i="9"/>
  <c r="DD373" i="9" s="1"/>
  <c r="CA370" i="9"/>
  <c r="BZ370" i="9"/>
  <c r="BY370" i="9"/>
  <c r="DE370" i="9" s="1"/>
  <c r="BX370" i="9"/>
  <c r="DD370" i="9" s="1"/>
  <c r="CA369" i="9"/>
  <c r="BZ369" i="9"/>
  <c r="BY369" i="9"/>
  <c r="DE369" i="9" s="1"/>
  <c r="BX369" i="9"/>
  <c r="DD369" i="9" s="1"/>
  <c r="CA368" i="9"/>
  <c r="BZ368" i="9"/>
  <c r="BY368" i="9"/>
  <c r="DE368" i="9" s="1"/>
  <c r="BX368" i="9"/>
  <c r="DD368" i="9" s="1"/>
  <c r="CA367" i="9"/>
  <c r="BZ367" i="9"/>
  <c r="BY367" i="9"/>
  <c r="DE367" i="9" s="1"/>
  <c r="BX367" i="9"/>
  <c r="DD367" i="9" s="1"/>
  <c r="CA366" i="9"/>
  <c r="BZ366" i="9"/>
  <c r="BY366" i="9"/>
  <c r="DE366" i="9" s="1"/>
  <c r="BX366" i="9"/>
  <c r="DD366" i="9" s="1"/>
  <c r="CA365" i="9"/>
  <c r="BZ365" i="9"/>
  <c r="BY365" i="9"/>
  <c r="DE365" i="9" s="1"/>
  <c r="BX365" i="9"/>
  <c r="DD365" i="9" s="1"/>
  <c r="CA364" i="9"/>
  <c r="BZ364" i="9"/>
  <c r="BY364" i="9"/>
  <c r="DE364" i="9" s="1"/>
  <c r="BX364" i="9"/>
  <c r="DD364" i="9" s="1"/>
  <c r="CA363" i="9"/>
  <c r="BZ363" i="9"/>
  <c r="BY363" i="9"/>
  <c r="DE363" i="9" s="1"/>
  <c r="BX363" i="9"/>
  <c r="DD363" i="9" s="1"/>
  <c r="CA362" i="9"/>
  <c r="BZ362" i="9"/>
  <c r="BY362" i="9"/>
  <c r="DE362" i="9" s="1"/>
  <c r="BX362" i="9"/>
  <c r="DD362" i="9" s="1"/>
  <c r="CA361" i="9"/>
  <c r="BZ361" i="9"/>
  <c r="BY361" i="9"/>
  <c r="DE361" i="9" s="1"/>
  <c r="BX361" i="9"/>
  <c r="DD361" i="9" s="1"/>
  <c r="CA360" i="9"/>
  <c r="BZ360" i="9"/>
  <c r="BY360" i="9"/>
  <c r="DE360" i="9" s="1"/>
  <c r="BX360" i="9"/>
  <c r="DD360" i="9" s="1"/>
  <c r="CA359" i="9"/>
  <c r="BZ359" i="9"/>
  <c r="BY359" i="9"/>
  <c r="DE359" i="9" s="1"/>
  <c r="BX359" i="9"/>
  <c r="DD359" i="9" s="1"/>
  <c r="CA358" i="9"/>
  <c r="BZ358" i="9"/>
  <c r="BY358" i="9"/>
  <c r="DE358" i="9" s="1"/>
  <c r="BX358" i="9"/>
  <c r="DD358" i="9" s="1"/>
  <c r="CA357" i="9"/>
  <c r="BZ357" i="9"/>
  <c r="BY357" i="9"/>
  <c r="DE357" i="9" s="1"/>
  <c r="BX357" i="9"/>
  <c r="DD357" i="9" s="1"/>
  <c r="CA356" i="9"/>
  <c r="BZ356" i="9"/>
  <c r="BY356" i="9"/>
  <c r="DE356" i="9" s="1"/>
  <c r="BX356" i="9"/>
  <c r="DD356" i="9" s="1"/>
  <c r="CA354" i="9"/>
  <c r="BZ354" i="9"/>
  <c r="BY354" i="9"/>
  <c r="DE354" i="9" s="1"/>
  <c r="BX354" i="9"/>
  <c r="DD354" i="9" s="1"/>
  <c r="CA353" i="9"/>
  <c r="BZ353" i="9"/>
  <c r="BY353" i="9"/>
  <c r="DE353" i="9" s="1"/>
  <c r="BX353" i="9"/>
  <c r="DD353" i="9" s="1"/>
  <c r="CA352" i="9"/>
  <c r="BZ352" i="9"/>
  <c r="BY352" i="9"/>
  <c r="DE352" i="9" s="1"/>
  <c r="BX352" i="9"/>
  <c r="DD352" i="9" s="1"/>
  <c r="CA351" i="9"/>
  <c r="BZ351" i="9"/>
  <c r="BY351" i="9"/>
  <c r="DE351" i="9" s="1"/>
  <c r="BX351" i="9"/>
  <c r="DD351" i="9" s="1"/>
  <c r="CA350" i="9"/>
  <c r="BZ350" i="9"/>
  <c r="BY350" i="9"/>
  <c r="DE350" i="9" s="1"/>
  <c r="BX350" i="9"/>
  <c r="DD350" i="9" s="1"/>
  <c r="CA349" i="9"/>
  <c r="BZ349" i="9"/>
  <c r="BY349" i="9"/>
  <c r="DE349" i="9" s="1"/>
  <c r="BX349" i="9"/>
  <c r="DD349" i="9" s="1"/>
  <c r="CA348" i="9"/>
  <c r="BZ348" i="9"/>
  <c r="BY348" i="9"/>
  <c r="DE348" i="9" s="1"/>
  <c r="BX348" i="9"/>
  <c r="DD348" i="9" s="1"/>
  <c r="CA347" i="9"/>
  <c r="BZ347" i="9"/>
  <c r="BY347" i="9"/>
  <c r="DE347" i="9" s="1"/>
  <c r="BX347" i="9"/>
  <c r="DD347" i="9" s="1"/>
  <c r="CA346" i="9"/>
  <c r="BZ346" i="9"/>
  <c r="BY346" i="9"/>
  <c r="DE346" i="9" s="1"/>
  <c r="BX346" i="9"/>
  <c r="DD346" i="9" s="1"/>
  <c r="CA345" i="9"/>
  <c r="BZ345" i="9"/>
  <c r="BY345" i="9"/>
  <c r="DE345" i="9" s="1"/>
  <c r="BX345" i="9"/>
  <c r="DD345" i="9" s="1"/>
  <c r="CA344" i="9"/>
  <c r="BZ344" i="9"/>
  <c r="BY344" i="9"/>
  <c r="DE344" i="9" s="1"/>
  <c r="BX344" i="9"/>
  <c r="DD344" i="9" s="1"/>
  <c r="CA343" i="9"/>
  <c r="BZ343" i="9"/>
  <c r="BY343" i="9"/>
  <c r="DE343" i="9" s="1"/>
  <c r="BX343" i="9"/>
  <c r="DD343" i="9" s="1"/>
  <c r="CA342" i="9"/>
  <c r="BZ342" i="9"/>
  <c r="BY342" i="9"/>
  <c r="DE342" i="9" s="1"/>
  <c r="BX342" i="9"/>
  <c r="DD342" i="9" s="1"/>
  <c r="CA341" i="9"/>
  <c r="BZ341" i="9"/>
  <c r="BY341" i="9"/>
  <c r="DE341" i="9" s="1"/>
  <c r="BX341" i="9"/>
  <c r="DD341" i="9" s="1"/>
  <c r="CA340" i="9"/>
  <c r="BZ340" i="9"/>
  <c r="BY340" i="9"/>
  <c r="DE340" i="9" s="1"/>
  <c r="BX340" i="9"/>
  <c r="DD340" i="9" s="1"/>
  <c r="CA339" i="9"/>
  <c r="BZ339" i="9"/>
  <c r="BY339" i="9"/>
  <c r="DE339" i="9" s="1"/>
  <c r="BX339" i="9"/>
  <c r="DD339" i="9" s="1"/>
  <c r="CA338" i="9"/>
  <c r="BZ338" i="9"/>
  <c r="BY338" i="9"/>
  <c r="DE338" i="9" s="1"/>
  <c r="BX338" i="9"/>
  <c r="DD338" i="9" s="1"/>
  <c r="CA333" i="9"/>
  <c r="BZ333" i="9"/>
  <c r="BY333" i="9"/>
  <c r="DE333" i="9" s="1"/>
  <c r="BX333" i="9"/>
  <c r="DD333" i="9" s="1"/>
  <c r="CA337" i="9"/>
  <c r="BZ337" i="9"/>
  <c r="BY337" i="9"/>
  <c r="DE337" i="9" s="1"/>
  <c r="BX337" i="9"/>
  <c r="DD337" i="9" s="1"/>
  <c r="CA336" i="9"/>
  <c r="CQ336" i="9" s="1"/>
  <c r="BZ336" i="9"/>
  <c r="BY336" i="9"/>
  <c r="DE336" i="9" s="1"/>
  <c r="BX336" i="9"/>
  <c r="DD336" i="9" s="1"/>
  <c r="CA335" i="9"/>
  <c r="BZ335" i="9"/>
  <c r="BY335" i="9"/>
  <c r="DE335" i="9" s="1"/>
  <c r="BX335" i="9"/>
  <c r="DD335" i="9" s="1"/>
  <c r="CA334" i="9"/>
  <c r="BZ334" i="9"/>
  <c r="BY334" i="9"/>
  <c r="DE334" i="9" s="1"/>
  <c r="BX334" i="9"/>
  <c r="DD334" i="9" s="1"/>
  <c r="CA332" i="9"/>
  <c r="BZ332" i="9"/>
  <c r="BY332" i="9"/>
  <c r="DE332" i="9" s="1"/>
  <c r="BX332" i="9"/>
  <c r="DD332" i="9" s="1"/>
  <c r="CA331" i="9"/>
  <c r="BZ331" i="9"/>
  <c r="BY331" i="9"/>
  <c r="DE331" i="9" s="1"/>
  <c r="BX331" i="9"/>
  <c r="DD331" i="9" s="1"/>
  <c r="CA330" i="9"/>
  <c r="BZ330" i="9"/>
  <c r="BY330" i="9"/>
  <c r="DE330" i="9" s="1"/>
  <c r="BX330" i="9"/>
  <c r="DD330" i="9" s="1"/>
  <c r="CA329" i="9"/>
  <c r="BZ329" i="9"/>
  <c r="BY329" i="9"/>
  <c r="DE329" i="9" s="1"/>
  <c r="BX329" i="9"/>
  <c r="DD329" i="9" s="1"/>
  <c r="CA328" i="9"/>
  <c r="BZ328" i="9"/>
  <c r="BY328" i="9"/>
  <c r="DE328" i="9" s="1"/>
  <c r="BX328" i="9"/>
  <c r="DD328" i="9" s="1"/>
  <c r="CA327" i="9"/>
  <c r="BZ327" i="9"/>
  <c r="BY327" i="9"/>
  <c r="DE327" i="9" s="1"/>
  <c r="BX327" i="9"/>
  <c r="DD327" i="9" s="1"/>
  <c r="CA326" i="9"/>
  <c r="BZ326" i="9"/>
  <c r="BY326" i="9"/>
  <c r="DE326" i="9" s="1"/>
  <c r="BX326" i="9"/>
  <c r="DD326" i="9" s="1"/>
  <c r="CA325" i="9"/>
  <c r="BZ325" i="9"/>
  <c r="BY325" i="9"/>
  <c r="DE325" i="9" s="1"/>
  <c r="BX325" i="9"/>
  <c r="DD325" i="9" s="1"/>
  <c r="CA324" i="9"/>
  <c r="BZ324" i="9"/>
  <c r="BY324" i="9"/>
  <c r="DE324" i="9" s="1"/>
  <c r="BX324" i="9"/>
  <c r="DD324" i="9" s="1"/>
  <c r="CA323" i="9"/>
  <c r="BZ323" i="9"/>
  <c r="BY323" i="9"/>
  <c r="DE323" i="9" s="1"/>
  <c r="BX323" i="9"/>
  <c r="DD323" i="9" s="1"/>
  <c r="CA322" i="9"/>
  <c r="BZ322" i="9"/>
  <c r="BY322" i="9"/>
  <c r="DE322" i="9" s="1"/>
  <c r="BX322" i="9"/>
  <c r="DD322" i="9" s="1"/>
  <c r="CA321" i="9"/>
  <c r="BZ321" i="9"/>
  <c r="BY321" i="9"/>
  <c r="DE321" i="9" s="1"/>
  <c r="BX321" i="9"/>
  <c r="DD321" i="9" s="1"/>
  <c r="CA320" i="9"/>
  <c r="BZ320" i="9"/>
  <c r="BY320" i="9"/>
  <c r="DE320" i="9" s="1"/>
  <c r="BX320" i="9"/>
  <c r="DD320" i="9" s="1"/>
  <c r="CA319" i="9"/>
  <c r="BZ319" i="9"/>
  <c r="BY319" i="9"/>
  <c r="DE319" i="9" s="1"/>
  <c r="BX319" i="9"/>
  <c r="DD319" i="9" s="1"/>
  <c r="CA318" i="9"/>
  <c r="BZ318" i="9"/>
  <c r="BY318" i="9"/>
  <c r="DE318" i="9" s="1"/>
  <c r="BX318" i="9"/>
  <c r="DD318" i="9" s="1"/>
  <c r="CA317" i="9"/>
  <c r="BZ317" i="9"/>
  <c r="BY317" i="9"/>
  <c r="DE317" i="9" s="1"/>
  <c r="BX317" i="9"/>
  <c r="DD317" i="9" s="1"/>
  <c r="CA316" i="9"/>
  <c r="BZ316" i="9"/>
  <c r="BY316" i="9"/>
  <c r="DE316" i="9" s="1"/>
  <c r="BX316" i="9"/>
  <c r="DD316" i="9" s="1"/>
  <c r="CA315" i="9"/>
  <c r="BZ315" i="9"/>
  <c r="BY315" i="9"/>
  <c r="DE315" i="9" s="1"/>
  <c r="BX315" i="9"/>
  <c r="DD315" i="9" s="1"/>
  <c r="CA314" i="9"/>
  <c r="BZ314" i="9"/>
  <c r="BY314" i="9"/>
  <c r="DE314" i="9" s="1"/>
  <c r="BX314" i="9"/>
  <c r="DD314" i="9" s="1"/>
  <c r="CA313" i="9"/>
  <c r="BZ313" i="9"/>
  <c r="BY313" i="9"/>
  <c r="DE313" i="9" s="1"/>
  <c r="BX313" i="9"/>
  <c r="DD313" i="9" s="1"/>
  <c r="CA312" i="9"/>
  <c r="BZ312" i="9"/>
  <c r="BY312" i="9"/>
  <c r="DE312" i="9" s="1"/>
  <c r="BX312" i="9"/>
  <c r="DD312" i="9" s="1"/>
  <c r="CA311" i="9"/>
  <c r="BZ311" i="9"/>
  <c r="BY311" i="9"/>
  <c r="DE311" i="9" s="1"/>
  <c r="BX311" i="9"/>
  <c r="DD311" i="9" s="1"/>
  <c r="CA310" i="9"/>
  <c r="BZ310" i="9"/>
  <c r="BY310" i="9"/>
  <c r="DE310" i="9" s="1"/>
  <c r="BX310" i="9"/>
  <c r="DD310" i="9" s="1"/>
  <c r="CA309" i="9"/>
  <c r="BZ309" i="9"/>
  <c r="BY309" i="9"/>
  <c r="DE309" i="9" s="1"/>
  <c r="BX309" i="9"/>
  <c r="DD309" i="9" s="1"/>
  <c r="CA308" i="9"/>
  <c r="BZ308" i="9"/>
  <c r="BY308" i="9"/>
  <c r="DE308" i="9" s="1"/>
  <c r="BX308" i="9"/>
  <c r="DD308" i="9" s="1"/>
  <c r="CA307" i="9"/>
  <c r="BZ307" i="9"/>
  <c r="BY307" i="9"/>
  <c r="DE307" i="9" s="1"/>
  <c r="BX307" i="9"/>
  <c r="DD307" i="9" s="1"/>
  <c r="CA306" i="9"/>
  <c r="BZ306" i="9"/>
  <c r="BY306" i="9"/>
  <c r="DE306" i="9" s="1"/>
  <c r="BX306" i="9"/>
  <c r="DD306" i="9" s="1"/>
  <c r="CA300" i="9"/>
  <c r="BZ300" i="9"/>
  <c r="BY300" i="9"/>
  <c r="DE300" i="9" s="1"/>
  <c r="BX300" i="9"/>
  <c r="DD300" i="9" s="1"/>
  <c r="CA305" i="9"/>
  <c r="BZ305" i="9"/>
  <c r="BY305" i="9"/>
  <c r="DE305" i="9" s="1"/>
  <c r="BX305" i="9"/>
  <c r="DD305" i="9" s="1"/>
  <c r="CA297" i="9"/>
  <c r="BZ297" i="9"/>
  <c r="BY297" i="9"/>
  <c r="DE297" i="9" s="1"/>
  <c r="BX297" i="9"/>
  <c r="DD297" i="9" s="1"/>
  <c r="CA304" i="9"/>
  <c r="BZ304" i="9"/>
  <c r="BY304" i="9"/>
  <c r="DE304" i="9" s="1"/>
  <c r="BX304" i="9"/>
  <c r="DD304" i="9" s="1"/>
  <c r="CA303" i="9"/>
  <c r="BZ303" i="9"/>
  <c r="BY303" i="9"/>
  <c r="DE303" i="9" s="1"/>
  <c r="BX303" i="9"/>
  <c r="DD303" i="9" s="1"/>
  <c r="CA294" i="9"/>
  <c r="BZ294" i="9"/>
  <c r="BY294" i="9"/>
  <c r="DE294" i="9" s="1"/>
  <c r="BX294" i="9"/>
  <c r="DD294" i="9" s="1"/>
  <c r="CA302" i="9"/>
  <c r="BZ302" i="9"/>
  <c r="BY302" i="9"/>
  <c r="DE302" i="9" s="1"/>
  <c r="BX302" i="9"/>
  <c r="DD302" i="9" s="1"/>
  <c r="CA301" i="9"/>
  <c r="BZ301" i="9"/>
  <c r="BY301" i="9"/>
  <c r="DE301" i="9" s="1"/>
  <c r="BX301" i="9"/>
  <c r="DD301" i="9" s="1"/>
  <c r="CA298" i="9"/>
  <c r="BZ298" i="9"/>
  <c r="BY298" i="9"/>
  <c r="DE298" i="9" s="1"/>
  <c r="BX298" i="9"/>
  <c r="DD298" i="9" s="1"/>
  <c r="CA296" i="9"/>
  <c r="BZ296" i="9"/>
  <c r="BY296" i="9"/>
  <c r="DE296" i="9" s="1"/>
  <c r="BX296" i="9"/>
  <c r="DD296" i="9" s="1"/>
  <c r="CA295" i="9"/>
  <c r="BZ295" i="9"/>
  <c r="BY295" i="9"/>
  <c r="DE295" i="9" s="1"/>
  <c r="BX295" i="9"/>
  <c r="DD295" i="9" s="1"/>
  <c r="CA293" i="9"/>
  <c r="BZ293" i="9"/>
  <c r="BY293" i="9"/>
  <c r="DE293" i="9" s="1"/>
  <c r="BX293" i="9"/>
  <c r="DD293" i="9" s="1"/>
  <c r="CA292" i="9"/>
  <c r="BZ292" i="9"/>
  <c r="BY292" i="9"/>
  <c r="DE292" i="9" s="1"/>
  <c r="BX292" i="9"/>
  <c r="DD292" i="9" s="1"/>
  <c r="CA291" i="9"/>
  <c r="BZ291" i="9"/>
  <c r="BY291" i="9"/>
  <c r="DE291" i="9" s="1"/>
  <c r="BX291" i="9"/>
  <c r="DD291" i="9" s="1"/>
  <c r="CA290" i="9"/>
  <c r="BZ290" i="9"/>
  <c r="BY290" i="9"/>
  <c r="DE290" i="9" s="1"/>
  <c r="BX290" i="9"/>
  <c r="DD290" i="9" s="1"/>
  <c r="CA286" i="9"/>
  <c r="BZ286" i="9"/>
  <c r="BY286" i="9"/>
  <c r="DE286" i="9" s="1"/>
  <c r="BX286" i="9"/>
  <c r="DD286" i="9" s="1"/>
  <c r="CA289" i="9"/>
  <c r="BZ289" i="9"/>
  <c r="BY289" i="9"/>
  <c r="DE289" i="9" s="1"/>
  <c r="BX289" i="9"/>
  <c r="DD289" i="9" s="1"/>
  <c r="CA288" i="9"/>
  <c r="BZ288" i="9"/>
  <c r="BY288" i="9"/>
  <c r="DE288" i="9" s="1"/>
  <c r="BX288" i="9"/>
  <c r="DD288" i="9" s="1"/>
  <c r="CA287" i="9"/>
  <c r="BZ287" i="9"/>
  <c r="BY287" i="9"/>
  <c r="DE287" i="9" s="1"/>
  <c r="BX287" i="9"/>
  <c r="DD287" i="9" s="1"/>
  <c r="CA285" i="9"/>
  <c r="BZ285" i="9"/>
  <c r="BY285" i="9"/>
  <c r="DE285" i="9" s="1"/>
  <c r="BX285" i="9"/>
  <c r="DD285" i="9" s="1"/>
  <c r="CA284" i="9"/>
  <c r="BZ284" i="9"/>
  <c r="BY284" i="9"/>
  <c r="DE284" i="9" s="1"/>
  <c r="BX284" i="9"/>
  <c r="DD284" i="9" s="1"/>
  <c r="CA255" i="9"/>
  <c r="BZ255" i="9"/>
  <c r="BY255" i="9"/>
  <c r="DE255" i="9" s="1"/>
  <c r="BX255" i="9"/>
  <c r="DD255" i="9" s="1"/>
  <c r="CA254" i="9"/>
  <c r="BZ254" i="9"/>
  <c r="BY254" i="9"/>
  <c r="DE254" i="9" s="1"/>
  <c r="BX254" i="9"/>
  <c r="DD254" i="9" s="1"/>
  <c r="CA253" i="9"/>
  <c r="BZ253" i="9"/>
  <c r="BY253" i="9"/>
  <c r="DE253" i="9" s="1"/>
  <c r="BX253" i="9"/>
  <c r="DD253" i="9" s="1"/>
  <c r="CA252" i="9"/>
  <c r="BZ252" i="9"/>
  <c r="BY252" i="9"/>
  <c r="DE252" i="9" s="1"/>
  <c r="BX252" i="9"/>
  <c r="DD252" i="9" s="1"/>
  <c r="CA251" i="9"/>
  <c r="BZ251" i="9"/>
  <c r="BY251" i="9"/>
  <c r="DE251" i="9" s="1"/>
  <c r="BX251" i="9"/>
  <c r="DD251" i="9" s="1"/>
  <c r="CA250" i="9"/>
  <c r="BZ250" i="9"/>
  <c r="BY250" i="9"/>
  <c r="DE250" i="9" s="1"/>
  <c r="BX250" i="9"/>
  <c r="DD250" i="9" s="1"/>
  <c r="CA249" i="9"/>
  <c r="BZ249" i="9"/>
  <c r="BY249" i="9"/>
  <c r="DE249" i="9" s="1"/>
  <c r="BX249" i="9"/>
  <c r="DD249" i="9" s="1"/>
  <c r="CA248" i="9"/>
  <c r="BZ248" i="9"/>
  <c r="BY248" i="9"/>
  <c r="DE248" i="9" s="1"/>
  <c r="BX248" i="9"/>
  <c r="DD248" i="9" s="1"/>
  <c r="CA247" i="9"/>
  <c r="BZ247" i="9"/>
  <c r="BY247" i="9"/>
  <c r="DE247" i="9" s="1"/>
  <c r="BX247" i="9"/>
  <c r="DD247" i="9" s="1"/>
  <c r="CA246" i="9"/>
  <c r="BZ246" i="9"/>
  <c r="BY246" i="9"/>
  <c r="DE246" i="9" s="1"/>
  <c r="BX246" i="9"/>
  <c r="DD246" i="9" s="1"/>
  <c r="CA245" i="9"/>
  <c r="BZ245" i="9"/>
  <c r="BY245" i="9"/>
  <c r="DE245" i="9" s="1"/>
  <c r="BX245" i="9"/>
  <c r="DD245" i="9" s="1"/>
  <c r="CA244" i="9"/>
  <c r="BZ244" i="9"/>
  <c r="BY244" i="9"/>
  <c r="DE244" i="9" s="1"/>
  <c r="BX244" i="9"/>
  <c r="DD244" i="9" s="1"/>
  <c r="CA243" i="9"/>
  <c r="BZ243" i="9"/>
  <c r="BY243" i="9"/>
  <c r="DE243" i="9" s="1"/>
  <c r="BX243" i="9"/>
  <c r="DD243" i="9" s="1"/>
  <c r="CA242" i="9"/>
  <c r="BZ242" i="9"/>
  <c r="BY242" i="9"/>
  <c r="DE242" i="9" s="1"/>
  <c r="BX242" i="9"/>
  <c r="DD242" i="9" s="1"/>
  <c r="CA241" i="9"/>
  <c r="BZ241" i="9"/>
  <c r="BY241" i="9"/>
  <c r="DE241" i="9" s="1"/>
  <c r="BX241" i="9"/>
  <c r="DD241" i="9" s="1"/>
  <c r="CA240" i="9"/>
  <c r="BZ240" i="9"/>
  <c r="BY240" i="9"/>
  <c r="DE240" i="9" s="1"/>
  <c r="BX240" i="9"/>
  <c r="DD240" i="9" s="1"/>
  <c r="CA239" i="9"/>
  <c r="BZ239" i="9"/>
  <c r="BY239" i="9"/>
  <c r="DE239" i="9" s="1"/>
  <c r="BX239" i="9"/>
  <c r="DD239" i="9" s="1"/>
  <c r="CA238" i="9"/>
  <c r="BZ238" i="9"/>
  <c r="BY238" i="9"/>
  <c r="DE238" i="9" s="1"/>
  <c r="BX238" i="9"/>
  <c r="DD238" i="9" s="1"/>
  <c r="CA237" i="9"/>
  <c r="BZ237" i="9"/>
  <c r="BY237" i="9"/>
  <c r="DE237" i="9" s="1"/>
  <c r="BX237" i="9"/>
  <c r="DD237" i="9" s="1"/>
  <c r="CA236" i="9"/>
  <c r="BZ236" i="9"/>
  <c r="BY236" i="9"/>
  <c r="DE236" i="9" s="1"/>
  <c r="BX236" i="9"/>
  <c r="DD236" i="9" s="1"/>
  <c r="CA235" i="9"/>
  <c r="BZ235" i="9"/>
  <c r="BY235" i="9"/>
  <c r="DE235" i="9" s="1"/>
  <c r="BX235" i="9"/>
  <c r="DD235" i="9" s="1"/>
  <c r="CA234" i="9"/>
  <c r="BZ234" i="9"/>
  <c r="BY234" i="9"/>
  <c r="DE234" i="9" s="1"/>
  <c r="BX234" i="9"/>
  <c r="DD234" i="9" s="1"/>
  <c r="CA233" i="9"/>
  <c r="BZ233" i="9"/>
  <c r="BY233" i="9"/>
  <c r="DE233" i="9" s="1"/>
  <c r="BX233" i="9"/>
  <c r="DD233" i="9" s="1"/>
  <c r="CA232" i="9"/>
  <c r="BZ232" i="9"/>
  <c r="BY232" i="9"/>
  <c r="DE232" i="9" s="1"/>
  <c r="BX232" i="9"/>
  <c r="DD232" i="9" s="1"/>
  <c r="CA231" i="9"/>
  <c r="BZ231" i="9"/>
  <c r="BY231" i="9"/>
  <c r="DE231" i="9" s="1"/>
  <c r="BX231" i="9"/>
  <c r="DD231" i="9" s="1"/>
  <c r="CA230" i="9"/>
  <c r="BZ230" i="9"/>
  <c r="BY230" i="9"/>
  <c r="DE230" i="9" s="1"/>
  <c r="BX230" i="9"/>
  <c r="DD230" i="9" s="1"/>
  <c r="CA229" i="9"/>
  <c r="BZ229" i="9"/>
  <c r="BY229" i="9"/>
  <c r="DE229" i="9" s="1"/>
  <c r="BX229" i="9"/>
  <c r="DD229" i="9" s="1"/>
  <c r="CA228" i="9"/>
  <c r="BZ228" i="9"/>
  <c r="BY228" i="9"/>
  <c r="DE228" i="9" s="1"/>
  <c r="BX228" i="9"/>
  <c r="DD228" i="9" s="1"/>
  <c r="CA227" i="9"/>
  <c r="BZ227" i="9"/>
  <c r="BY227" i="9"/>
  <c r="DE227" i="9" s="1"/>
  <c r="BX227" i="9"/>
  <c r="DD227" i="9" s="1"/>
  <c r="CA226" i="9"/>
  <c r="BZ226" i="9"/>
  <c r="BY226" i="9"/>
  <c r="DE226" i="9" s="1"/>
  <c r="BX226" i="9"/>
  <c r="DD226" i="9" s="1"/>
  <c r="CA225" i="9"/>
  <c r="BZ225" i="9"/>
  <c r="BY225" i="9"/>
  <c r="DE225" i="9" s="1"/>
  <c r="BX225" i="9"/>
  <c r="DD225" i="9" s="1"/>
  <c r="CA224" i="9"/>
  <c r="BZ224" i="9"/>
  <c r="BY224" i="9"/>
  <c r="DE224" i="9" s="1"/>
  <c r="BX224" i="9"/>
  <c r="DD224" i="9" s="1"/>
  <c r="CA223" i="9"/>
  <c r="BZ223" i="9"/>
  <c r="BY223" i="9"/>
  <c r="DE223" i="9" s="1"/>
  <c r="BX223" i="9"/>
  <c r="DD223" i="9" s="1"/>
  <c r="CA222" i="9"/>
  <c r="BZ222" i="9"/>
  <c r="BY222" i="9"/>
  <c r="DE222" i="9" s="1"/>
  <c r="BX222" i="9"/>
  <c r="DD222" i="9" s="1"/>
  <c r="CA221" i="9"/>
  <c r="BZ221" i="9"/>
  <c r="BY221" i="9"/>
  <c r="DE221" i="9" s="1"/>
  <c r="BX221" i="9"/>
  <c r="DD221" i="9" s="1"/>
  <c r="CA220" i="9"/>
  <c r="BZ220" i="9"/>
  <c r="BY220" i="9"/>
  <c r="DE220" i="9" s="1"/>
  <c r="BX220" i="9"/>
  <c r="DD220" i="9" s="1"/>
  <c r="CA219" i="9"/>
  <c r="BZ219" i="9"/>
  <c r="BY219" i="9"/>
  <c r="DE219" i="9" s="1"/>
  <c r="BX219" i="9"/>
  <c r="DD219" i="9" s="1"/>
  <c r="CA218" i="9"/>
  <c r="BZ218" i="9"/>
  <c r="BY218" i="9"/>
  <c r="DE218" i="9" s="1"/>
  <c r="BX218" i="9"/>
  <c r="DD218" i="9" s="1"/>
  <c r="CA217" i="9"/>
  <c r="BZ217" i="9"/>
  <c r="BY217" i="9"/>
  <c r="DE217" i="9" s="1"/>
  <c r="BX217" i="9"/>
  <c r="DD217" i="9" s="1"/>
  <c r="CA216" i="9"/>
  <c r="BZ216" i="9"/>
  <c r="BY216" i="9"/>
  <c r="DE216" i="9" s="1"/>
  <c r="BX216" i="9"/>
  <c r="DD216" i="9" s="1"/>
  <c r="CA215" i="9"/>
  <c r="BZ215" i="9"/>
  <c r="BY215" i="9"/>
  <c r="DE215" i="9" s="1"/>
  <c r="BX215" i="9"/>
  <c r="DD215" i="9" s="1"/>
  <c r="CA214" i="9"/>
  <c r="BZ214" i="9"/>
  <c r="BY214" i="9"/>
  <c r="DE214" i="9" s="1"/>
  <c r="BX214" i="9"/>
  <c r="DD214" i="9" s="1"/>
  <c r="CA213" i="9"/>
  <c r="BZ213" i="9"/>
  <c r="BY213" i="9"/>
  <c r="DE213" i="9" s="1"/>
  <c r="BX213" i="9"/>
  <c r="DD213" i="9" s="1"/>
  <c r="CA212" i="9"/>
  <c r="BZ212" i="9"/>
  <c r="BY212" i="9"/>
  <c r="DE212" i="9" s="1"/>
  <c r="BX212" i="9"/>
  <c r="DD212" i="9" s="1"/>
  <c r="CA211" i="9"/>
  <c r="BZ211" i="9"/>
  <c r="BY211" i="9"/>
  <c r="DE211" i="9" s="1"/>
  <c r="BX211" i="9"/>
  <c r="DD211" i="9" s="1"/>
  <c r="CA210" i="9"/>
  <c r="BZ210" i="9"/>
  <c r="BY210" i="9"/>
  <c r="DE210" i="9" s="1"/>
  <c r="BX210" i="9"/>
  <c r="DD210" i="9" s="1"/>
  <c r="CA209" i="9"/>
  <c r="BZ209" i="9"/>
  <c r="BY209" i="9"/>
  <c r="DE209" i="9" s="1"/>
  <c r="BX209" i="9"/>
  <c r="DD209" i="9" s="1"/>
  <c r="CA208" i="9"/>
  <c r="BZ208" i="9"/>
  <c r="BY208" i="9"/>
  <c r="DE208" i="9" s="1"/>
  <c r="BX208" i="9"/>
  <c r="DD208" i="9" s="1"/>
  <c r="CA207" i="9"/>
  <c r="BZ207" i="9"/>
  <c r="BY207" i="9"/>
  <c r="DE207" i="9" s="1"/>
  <c r="BX207" i="9"/>
  <c r="DD207" i="9" s="1"/>
  <c r="CA206" i="9"/>
  <c r="BZ206" i="9"/>
  <c r="BY206" i="9"/>
  <c r="DE206" i="9" s="1"/>
  <c r="BX206" i="9"/>
  <c r="DD206" i="9" s="1"/>
  <c r="CA205" i="9"/>
  <c r="BZ205" i="9"/>
  <c r="BY205" i="9"/>
  <c r="DE205" i="9" s="1"/>
  <c r="BX205" i="9"/>
  <c r="DD205" i="9" s="1"/>
  <c r="CA204" i="9"/>
  <c r="BZ204" i="9"/>
  <c r="BY204" i="9"/>
  <c r="DE204" i="9" s="1"/>
  <c r="BX204" i="9"/>
  <c r="DD204" i="9" s="1"/>
  <c r="CA203" i="9"/>
  <c r="BZ203" i="9"/>
  <c r="BY203" i="9"/>
  <c r="DE203" i="9" s="1"/>
  <c r="BX203" i="9"/>
  <c r="DD203" i="9" s="1"/>
  <c r="CA202" i="9"/>
  <c r="BZ202" i="9"/>
  <c r="BY202" i="9"/>
  <c r="DE202" i="9" s="1"/>
  <c r="BX202" i="9"/>
  <c r="DD202" i="9" s="1"/>
  <c r="CA201" i="9"/>
  <c r="BZ201" i="9"/>
  <c r="BY201" i="9"/>
  <c r="DE201" i="9" s="1"/>
  <c r="BX201" i="9"/>
  <c r="DD201" i="9" s="1"/>
  <c r="CA200" i="9"/>
  <c r="BZ200" i="9"/>
  <c r="BY200" i="9"/>
  <c r="DE200" i="9" s="1"/>
  <c r="BX200" i="9"/>
  <c r="DD200" i="9" s="1"/>
  <c r="CA199" i="9"/>
  <c r="BZ199" i="9"/>
  <c r="BY199" i="9"/>
  <c r="DE199" i="9" s="1"/>
  <c r="BX199" i="9"/>
  <c r="DD199" i="9" s="1"/>
  <c r="CA198" i="9"/>
  <c r="BZ198" i="9"/>
  <c r="BY198" i="9"/>
  <c r="DE198" i="9" s="1"/>
  <c r="BX198" i="9"/>
  <c r="DD198" i="9" s="1"/>
  <c r="CA197" i="9"/>
  <c r="BZ197" i="9"/>
  <c r="BY197" i="9"/>
  <c r="DE197" i="9" s="1"/>
  <c r="BX197" i="9"/>
  <c r="DD197" i="9" s="1"/>
  <c r="CA196" i="9"/>
  <c r="BZ196" i="9"/>
  <c r="BY196" i="9"/>
  <c r="DE196" i="9" s="1"/>
  <c r="BX196" i="9"/>
  <c r="DD196" i="9" s="1"/>
  <c r="CA195" i="9"/>
  <c r="BZ195" i="9"/>
  <c r="BY195" i="9"/>
  <c r="DE195" i="9" s="1"/>
  <c r="BX195" i="9"/>
  <c r="DD195" i="9" s="1"/>
  <c r="CA194" i="9"/>
  <c r="BZ194" i="9"/>
  <c r="BY194" i="9"/>
  <c r="DE194" i="9" s="1"/>
  <c r="BX194" i="9"/>
  <c r="DD194" i="9" s="1"/>
  <c r="CA193" i="9"/>
  <c r="BZ193" i="9"/>
  <c r="BY193" i="9"/>
  <c r="DE193" i="9" s="1"/>
  <c r="BX193" i="9"/>
  <c r="DD193" i="9" s="1"/>
  <c r="CA192" i="9"/>
  <c r="BZ192" i="9"/>
  <c r="BY192" i="9"/>
  <c r="DE192" i="9" s="1"/>
  <c r="BX192" i="9"/>
  <c r="DD192" i="9" s="1"/>
  <c r="CA191" i="9"/>
  <c r="BZ191" i="9"/>
  <c r="BY191" i="9"/>
  <c r="DE191" i="9" s="1"/>
  <c r="BX191" i="9"/>
  <c r="DD191" i="9" s="1"/>
  <c r="CA190" i="9"/>
  <c r="BZ190" i="9"/>
  <c r="BY190" i="9"/>
  <c r="DE190" i="9" s="1"/>
  <c r="BX190" i="9"/>
  <c r="DD190" i="9" s="1"/>
  <c r="CA189" i="9"/>
  <c r="BZ189" i="9"/>
  <c r="BY189" i="9"/>
  <c r="DE189" i="9" s="1"/>
  <c r="BX189" i="9"/>
  <c r="DD189" i="9" s="1"/>
  <c r="CA188" i="9"/>
  <c r="BZ188" i="9"/>
  <c r="BY188" i="9"/>
  <c r="DE188" i="9" s="1"/>
  <c r="BX188" i="9"/>
  <c r="DD188" i="9" s="1"/>
  <c r="CA187" i="9"/>
  <c r="BZ187" i="9"/>
  <c r="BY187" i="9"/>
  <c r="DE187" i="9" s="1"/>
  <c r="BX187" i="9"/>
  <c r="DD187" i="9" s="1"/>
  <c r="CA185" i="9"/>
  <c r="BZ185" i="9"/>
  <c r="BY185" i="9"/>
  <c r="DE185" i="9" s="1"/>
  <c r="BX185" i="9"/>
  <c r="DD185" i="9" s="1"/>
  <c r="CA186" i="9"/>
  <c r="BZ186" i="9"/>
  <c r="BY186" i="9"/>
  <c r="DE186" i="9" s="1"/>
  <c r="BX186" i="9"/>
  <c r="DD186" i="9" s="1"/>
  <c r="CA184" i="9"/>
  <c r="BZ184" i="9"/>
  <c r="BY184" i="9"/>
  <c r="DE184" i="9" s="1"/>
  <c r="BX184" i="9"/>
  <c r="DD184" i="9" s="1"/>
  <c r="CA183" i="9"/>
  <c r="BZ183" i="9"/>
  <c r="BY183" i="9"/>
  <c r="DE183" i="9" s="1"/>
  <c r="BX183" i="9"/>
  <c r="DD183" i="9" s="1"/>
  <c r="CA182" i="9"/>
  <c r="BZ182" i="9"/>
  <c r="BY182" i="9"/>
  <c r="DE182" i="9" s="1"/>
  <c r="BX182" i="9"/>
  <c r="DD182" i="9" s="1"/>
  <c r="CA181" i="9"/>
  <c r="BZ181" i="9"/>
  <c r="BY181" i="9"/>
  <c r="DE181" i="9" s="1"/>
  <c r="BX181" i="9"/>
  <c r="DD181" i="9" s="1"/>
  <c r="CA180" i="9"/>
  <c r="BZ180" i="9"/>
  <c r="BY180" i="9"/>
  <c r="DE180" i="9" s="1"/>
  <c r="BX180" i="9"/>
  <c r="DD180" i="9" s="1"/>
  <c r="CA179" i="9"/>
  <c r="BZ179" i="9"/>
  <c r="CR179" i="9" s="1"/>
  <c r="BY179" i="9"/>
  <c r="DE179" i="9" s="1"/>
  <c r="BX179" i="9"/>
  <c r="DD179" i="9" s="1"/>
  <c r="CA178" i="9"/>
  <c r="BZ178" i="9"/>
  <c r="BY178" i="9"/>
  <c r="DE178" i="9" s="1"/>
  <c r="BX178" i="9"/>
  <c r="DD178" i="9" s="1"/>
  <c r="CA177" i="9"/>
  <c r="BZ177" i="9"/>
  <c r="CR177" i="9" s="1"/>
  <c r="BY177" i="9"/>
  <c r="DE177" i="9" s="1"/>
  <c r="BX177" i="9"/>
  <c r="DD177" i="9" s="1"/>
  <c r="CA176" i="9"/>
  <c r="BZ176" i="9"/>
  <c r="BY176" i="9"/>
  <c r="DE176" i="9" s="1"/>
  <c r="BX176" i="9"/>
  <c r="DD176" i="9" s="1"/>
  <c r="CA175" i="9"/>
  <c r="BZ175" i="9"/>
  <c r="BY175" i="9"/>
  <c r="DE175" i="9" s="1"/>
  <c r="BX175" i="9"/>
  <c r="DD175" i="9" s="1"/>
  <c r="CA174" i="9"/>
  <c r="BZ174" i="9"/>
  <c r="CR174" i="9" s="1"/>
  <c r="BY174" i="9"/>
  <c r="DE174" i="9" s="1"/>
  <c r="BX174" i="9"/>
  <c r="DD174" i="9" s="1"/>
  <c r="CA173" i="9"/>
  <c r="BZ173" i="9"/>
  <c r="BY173" i="9"/>
  <c r="DE173" i="9" s="1"/>
  <c r="BX173" i="9"/>
  <c r="DD173" i="9" s="1"/>
  <c r="CA172" i="9"/>
  <c r="BZ172" i="9"/>
  <c r="CR172" i="9" s="1"/>
  <c r="BY172" i="9"/>
  <c r="DE172" i="9" s="1"/>
  <c r="BX172" i="9"/>
  <c r="DD172" i="9" s="1"/>
  <c r="CA171" i="9"/>
  <c r="BZ171" i="9"/>
  <c r="CP171" i="9" s="1"/>
  <c r="BY171" i="9"/>
  <c r="DE171" i="9" s="1"/>
  <c r="BX171" i="9"/>
  <c r="DD171" i="9" s="1"/>
  <c r="CA170" i="9"/>
  <c r="BZ170" i="9"/>
  <c r="BY170" i="9"/>
  <c r="DE170" i="9" s="1"/>
  <c r="BX170" i="9"/>
  <c r="DD170" i="9" s="1"/>
  <c r="CA169" i="9"/>
  <c r="BZ169" i="9"/>
  <c r="BY169" i="9"/>
  <c r="DE169" i="9" s="1"/>
  <c r="BX169" i="9"/>
  <c r="DD169" i="9" s="1"/>
  <c r="CA168" i="9"/>
  <c r="BZ168" i="9"/>
  <c r="BY168" i="9"/>
  <c r="DE168" i="9" s="1"/>
  <c r="BX168" i="9"/>
  <c r="DD168" i="9" s="1"/>
  <c r="CA167" i="9"/>
  <c r="BZ167" i="9"/>
  <c r="BY167" i="9"/>
  <c r="DE167" i="9" s="1"/>
  <c r="BX167" i="9"/>
  <c r="DD167" i="9" s="1"/>
  <c r="CA166" i="9"/>
  <c r="BZ166" i="9"/>
  <c r="BY166" i="9"/>
  <c r="DE166" i="9" s="1"/>
  <c r="BX166" i="9"/>
  <c r="DD166" i="9" s="1"/>
  <c r="CA165" i="9"/>
  <c r="BZ165" i="9"/>
  <c r="BY165" i="9"/>
  <c r="DE165" i="9" s="1"/>
  <c r="BX165" i="9"/>
  <c r="DD165" i="9" s="1"/>
  <c r="CA164" i="9"/>
  <c r="BZ164" i="9"/>
  <c r="BY164" i="9"/>
  <c r="DE164" i="9" s="1"/>
  <c r="BX164" i="9"/>
  <c r="DD164" i="9" s="1"/>
  <c r="CA163" i="9"/>
  <c r="BZ163" i="9"/>
  <c r="BY163" i="9"/>
  <c r="DE163" i="9" s="1"/>
  <c r="BX163" i="9"/>
  <c r="DD163" i="9" s="1"/>
  <c r="CA162" i="9"/>
  <c r="BZ162" i="9"/>
  <c r="BY162" i="9"/>
  <c r="DE162" i="9" s="1"/>
  <c r="BX162" i="9"/>
  <c r="DD162" i="9" s="1"/>
  <c r="CA161" i="9"/>
  <c r="BZ161" i="9"/>
  <c r="BY161" i="9"/>
  <c r="DE161" i="9" s="1"/>
  <c r="BX161" i="9"/>
  <c r="DD161" i="9" s="1"/>
  <c r="CA160" i="9"/>
  <c r="BZ160" i="9"/>
  <c r="BY160" i="9"/>
  <c r="DE160" i="9" s="1"/>
  <c r="BX160" i="9"/>
  <c r="DD160" i="9" s="1"/>
  <c r="CA158" i="9"/>
  <c r="BZ158" i="9"/>
  <c r="BY158" i="9"/>
  <c r="DE158" i="9" s="1"/>
  <c r="BX158" i="9"/>
  <c r="DD158" i="9" s="1"/>
  <c r="CA157" i="9"/>
  <c r="BZ157" i="9"/>
  <c r="BY157" i="9"/>
  <c r="DE157" i="9" s="1"/>
  <c r="BX157" i="9"/>
  <c r="DD157" i="9" s="1"/>
  <c r="CA156" i="9"/>
  <c r="BZ156" i="9"/>
  <c r="BY156" i="9"/>
  <c r="DE156" i="9" s="1"/>
  <c r="BX156" i="9"/>
  <c r="DD156" i="9" s="1"/>
  <c r="CA155" i="9"/>
  <c r="BZ155" i="9"/>
  <c r="BY155" i="9"/>
  <c r="DE155" i="9" s="1"/>
  <c r="BX155" i="9"/>
  <c r="DD155" i="9" s="1"/>
  <c r="CA154" i="9"/>
  <c r="BZ154" i="9"/>
  <c r="BY154" i="9"/>
  <c r="DE154" i="9" s="1"/>
  <c r="BX154" i="9"/>
  <c r="DD154" i="9" s="1"/>
  <c r="CA153" i="9"/>
  <c r="BZ153" i="9"/>
  <c r="BY153" i="9"/>
  <c r="DE153" i="9" s="1"/>
  <c r="BX153" i="9"/>
  <c r="DD153" i="9" s="1"/>
  <c r="CA152" i="9"/>
  <c r="BZ152" i="9"/>
  <c r="BY152" i="9"/>
  <c r="DE152" i="9" s="1"/>
  <c r="BX152" i="9"/>
  <c r="DD152" i="9" s="1"/>
  <c r="CA151" i="9"/>
  <c r="BZ151" i="9"/>
  <c r="BY151" i="9"/>
  <c r="DE151" i="9" s="1"/>
  <c r="BX151" i="9"/>
  <c r="DD151" i="9" s="1"/>
  <c r="CA150" i="9"/>
  <c r="BZ150" i="9"/>
  <c r="BY150" i="9"/>
  <c r="DE150" i="9" s="1"/>
  <c r="BX150" i="9"/>
  <c r="DD150" i="9" s="1"/>
  <c r="CA149" i="9"/>
  <c r="BZ149" i="9"/>
  <c r="BY149" i="9"/>
  <c r="DE149" i="9" s="1"/>
  <c r="BX149" i="9"/>
  <c r="DD149" i="9" s="1"/>
  <c r="CA148" i="9"/>
  <c r="BZ148" i="9"/>
  <c r="BY148" i="9"/>
  <c r="DE148" i="9" s="1"/>
  <c r="BX148" i="9"/>
  <c r="DD148" i="9" s="1"/>
  <c r="CA147" i="9"/>
  <c r="BZ147" i="9"/>
  <c r="BY147" i="9"/>
  <c r="DE147" i="9" s="1"/>
  <c r="BX147" i="9"/>
  <c r="DD147" i="9" s="1"/>
  <c r="CA146" i="9"/>
  <c r="BZ146" i="9"/>
  <c r="BY146" i="9"/>
  <c r="DE146" i="9" s="1"/>
  <c r="BX146" i="9"/>
  <c r="DD146" i="9" s="1"/>
  <c r="CA145" i="9"/>
  <c r="BZ145" i="9"/>
  <c r="BY145" i="9"/>
  <c r="DE145" i="9" s="1"/>
  <c r="BX145" i="9"/>
  <c r="DD145" i="9" s="1"/>
  <c r="CA144" i="9"/>
  <c r="BZ144" i="9"/>
  <c r="BY144" i="9"/>
  <c r="DE144" i="9" s="1"/>
  <c r="BX144" i="9"/>
  <c r="DD144" i="9" s="1"/>
  <c r="CA143" i="9"/>
  <c r="BZ143" i="9"/>
  <c r="BY143" i="9"/>
  <c r="DE143" i="9" s="1"/>
  <c r="BX143" i="9"/>
  <c r="DD143" i="9" s="1"/>
  <c r="CA142" i="9"/>
  <c r="BZ142" i="9"/>
  <c r="BY142" i="9"/>
  <c r="DE142" i="9" s="1"/>
  <c r="BX142" i="9"/>
  <c r="DD142" i="9" s="1"/>
  <c r="CA141" i="9"/>
  <c r="BZ141" i="9"/>
  <c r="BY141" i="9"/>
  <c r="DE141" i="9" s="1"/>
  <c r="BX141" i="9"/>
  <c r="DD141" i="9" s="1"/>
  <c r="CA140" i="9"/>
  <c r="BZ140" i="9"/>
  <c r="BY140" i="9"/>
  <c r="DE140" i="9" s="1"/>
  <c r="BX140" i="9"/>
  <c r="DD140" i="9" s="1"/>
  <c r="CA139" i="9"/>
  <c r="BZ139" i="9"/>
  <c r="BY139" i="9"/>
  <c r="DE139" i="9" s="1"/>
  <c r="BX139" i="9"/>
  <c r="DD139" i="9" s="1"/>
  <c r="CA138" i="9"/>
  <c r="BZ138" i="9"/>
  <c r="BY138" i="9"/>
  <c r="DE138" i="9" s="1"/>
  <c r="BX138" i="9"/>
  <c r="DD138" i="9" s="1"/>
  <c r="CA137" i="9"/>
  <c r="BZ137" i="9"/>
  <c r="BY137" i="9"/>
  <c r="DE137" i="9" s="1"/>
  <c r="BX137" i="9"/>
  <c r="DD137" i="9" s="1"/>
  <c r="CA136" i="9"/>
  <c r="BZ136" i="9"/>
  <c r="BY136" i="9"/>
  <c r="DE136" i="9" s="1"/>
  <c r="BX136" i="9"/>
  <c r="DD136" i="9" s="1"/>
  <c r="CA127" i="9"/>
  <c r="BZ127" i="9"/>
  <c r="BY127" i="9"/>
  <c r="DE127" i="9" s="1"/>
  <c r="BX127" i="9"/>
  <c r="DD127" i="9" s="1"/>
  <c r="CA135" i="9"/>
  <c r="BZ135" i="9"/>
  <c r="BY135" i="9"/>
  <c r="DE135" i="9" s="1"/>
  <c r="BX135" i="9"/>
  <c r="DD135" i="9" s="1"/>
  <c r="CA134" i="9"/>
  <c r="BZ134" i="9"/>
  <c r="BY134" i="9"/>
  <c r="DE134" i="9" s="1"/>
  <c r="BX134" i="9"/>
  <c r="DD134" i="9" s="1"/>
  <c r="CA133" i="9"/>
  <c r="BZ133" i="9"/>
  <c r="BY133" i="9"/>
  <c r="DE133" i="9" s="1"/>
  <c r="BX133" i="9"/>
  <c r="DD133" i="9" s="1"/>
  <c r="CA132" i="9"/>
  <c r="BZ132" i="9"/>
  <c r="BY132" i="9"/>
  <c r="DE132" i="9" s="1"/>
  <c r="BX132" i="9"/>
  <c r="DD132" i="9" s="1"/>
  <c r="CA131" i="9"/>
  <c r="BZ131" i="9"/>
  <c r="BY131" i="9"/>
  <c r="DE131" i="9" s="1"/>
  <c r="BX131" i="9"/>
  <c r="DD131" i="9" s="1"/>
  <c r="CA130" i="9"/>
  <c r="BZ130" i="9"/>
  <c r="BY130" i="9"/>
  <c r="DE130" i="9" s="1"/>
  <c r="BX130" i="9"/>
  <c r="DD130" i="9" s="1"/>
  <c r="CA129" i="9"/>
  <c r="BZ129" i="9"/>
  <c r="BY129" i="9"/>
  <c r="DE129" i="9" s="1"/>
  <c r="BX129" i="9"/>
  <c r="DD129" i="9" s="1"/>
  <c r="CA128" i="9"/>
  <c r="BZ128" i="9"/>
  <c r="BY128" i="9"/>
  <c r="DE128" i="9" s="1"/>
  <c r="BX128" i="9"/>
  <c r="DD128" i="9" s="1"/>
  <c r="CA126" i="9"/>
  <c r="BZ126" i="9"/>
  <c r="BY126" i="9"/>
  <c r="DE126" i="9" s="1"/>
  <c r="BX126" i="9"/>
  <c r="DD126" i="9" s="1"/>
  <c r="CA125" i="9"/>
  <c r="BZ125" i="9"/>
  <c r="BY125" i="9"/>
  <c r="DE125" i="9" s="1"/>
  <c r="BX125" i="9"/>
  <c r="DD125" i="9" s="1"/>
  <c r="CA124" i="9"/>
  <c r="BZ124" i="9"/>
  <c r="BY124" i="9"/>
  <c r="DE124" i="9" s="1"/>
  <c r="BX124" i="9"/>
  <c r="DD124" i="9" s="1"/>
  <c r="CA123" i="9"/>
  <c r="BZ123" i="9"/>
  <c r="BY123" i="9"/>
  <c r="DE123" i="9" s="1"/>
  <c r="BX123" i="9"/>
  <c r="DD123" i="9" s="1"/>
  <c r="CA122" i="9"/>
  <c r="BZ122" i="9"/>
  <c r="BY122" i="9"/>
  <c r="DE122" i="9" s="1"/>
  <c r="BX122" i="9"/>
  <c r="DD122" i="9" s="1"/>
  <c r="CA121" i="9"/>
  <c r="BZ121" i="9"/>
  <c r="BY121" i="9"/>
  <c r="DE121" i="9" s="1"/>
  <c r="BX121" i="9"/>
  <c r="DD121" i="9" s="1"/>
  <c r="CA120" i="9"/>
  <c r="BZ120" i="9"/>
  <c r="BY120" i="9"/>
  <c r="DE120" i="9" s="1"/>
  <c r="BX120" i="9"/>
  <c r="DD120" i="9" s="1"/>
  <c r="CA119" i="9"/>
  <c r="BZ119" i="9"/>
  <c r="BY119" i="9"/>
  <c r="DE119" i="9" s="1"/>
  <c r="BX119" i="9"/>
  <c r="DD119" i="9" s="1"/>
  <c r="CA118" i="9"/>
  <c r="BZ118" i="9"/>
  <c r="BY118" i="9"/>
  <c r="DE118" i="9" s="1"/>
  <c r="BX118" i="9"/>
  <c r="DD118" i="9" s="1"/>
  <c r="CA117" i="9"/>
  <c r="BZ117" i="9"/>
  <c r="BY117" i="9"/>
  <c r="DE117" i="9" s="1"/>
  <c r="BX117" i="9"/>
  <c r="DD117" i="9" s="1"/>
  <c r="CA116" i="9"/>
  <c r="BZ116" i="9"/>
  <c r="BY116" i="9"/>
  <c r="DE116" i="9" s="1"/>
  <c r="BX116" i="9"/>
  <c r="DD116" i="9" s="1"/>
  <c r="CA115" i="9"/>
  <c r="BZ115" i="9"/>
  <c r="BY115" i="9"/>
  <c r="DE115" i="9" s="1"/>
  <c r="BX115" i="9"/>
  <c r="DD115" i="9" s="1"/>
  <c r="CA114" i="9"/>
  <c r="BZ114" i="9"/>
  <c r="BY114" i="9"/>
  <c r="DE114" i="9" s="1"/>
  <c r="BX114" i="9"/>
  <c r="DD114" i="9" s="1"/>
  <c r="CA98" i="9"/>
  <c r="BZ98" i="9"/>
  <c r="CP98" i="9" s="1"/>
  <c r="BY98" i="9"/>
  <c r="DE98" i="9" s="1"/>
  <c r="BX98" i="9"/>
  <c r="DD98" i="9" s="1"/>
  <c r="CA113" i="9"/>
  <c r="BZ113" i="9"/>
  <c r="BY113" i="9"/>
  <c r="DE113" i="9" s="1"/>
  <c r="BX113" i="9"/>
  <c r="DD113" i="9" s="1"/>
  <c r="CA112" i="9"/>
  <c r="BZ112" i="9"/>
  <c r="BY112" i="9"/>
  <c r="DE112" i="9" s="1"/>
  <c r="BX112" i="9"/>
  <c r="DD112" i="9" s="1"/>
  <c r="CA109" i="9"/>
  <c r="BZ109" i="9"/>
  <c r="BY109" i="9"/>
  <c r="DE109" i="9" s="1"/>
  <c r="BX109" i="9"/>
  <c r="DD109" i="9" s="1"/>
  <c r="CA105" i="9"/>
  <c r="BZ105" i="9"/>
  <c r="BY105" i="9"/>
  <c r="DE105" i="9" s="1"/>
  <c r="BX105" i="9"/>
  <c r="DD105" i="9" s="1"/>
  <c r="CA111" i="9"/>
  <c r="BZ111" i="9"/>
  <c r="BY111" i="9"/>
  <c r="DE111" i="9" s="1"/>
  <c r="BX111" i="9"/>
  <c r="DD111" i="9" s="1"/>
  <c r="CA102" i="9"/>
  <c r="BZ102" i="9"/>
  <c r="BY102" i="9"/>
  <c r="DE102" i="9" s="1"/>
  <c r="BX102" i="9"/>
  <c r="DD102" i="9" s="1"/>
  <c r="CA110" i="9"/>
  <c r="BZ110" i="9"/>
  <c r="BY110" i="9"/>
  <c r="DE110" i="9" s="1"/>
  <c r="BX110" i="9"/>
  <c r="DD110" i="9" s="1"/>
  <c r="CA108" i="9"/>
  <c r="BZ108" i="9"/>
  <c r="BY108" i="9"/>
  <c r="DE108" i="9" s="1"/>
  <c r="BX108" i="9"/>
  <c r="DD108" i="9" s="1"/>
  <c r="CA107" i="9"/>
  <c r="BZ107" i="9"/>
  <c r="BY107" i="9"/>
  <c r="DE107" i="9" s="1"/>
  <c r="BX107" i="9"/>
  <c r="DD107" i="9" s="1"/>
  <c r="CA106" i="9"/>
  <c r="BZ106" i="9"/>
  <c r="BY106" i="9"/>
  <c r="DE106" i="9" s="1"/>
  <c r="BX106" i="9"/>
  <c r="DD106" i="9" s="1"/>
  <c r="CA104" i="9"/>
  <c r="BZ104" i="9"/>
  <c r="BY104" i="9"/>
  <c r="DE104" i="9" s="1"/>
  <c r="BX104" i="9"/>
  <c r="DD104" i="9" s="1"/>
  <c r="CA103" i="9"/>
  <c r="BZ103" i="9"/>
  <c r="BY103" i="9"/>
  <c r="DE103" i="9" s="1"/>
  <c r="BX103" i="9"/>
  <c r="DD103" i="9" s="1"/>
  <c r="CA101" i="9"/>
  <c r="BZ101" i="9"/>
  <c r="BY101" i="9"/>
  <c r="DE101" i="9" s="1"/>
  <c r="BX101" i="9"/>
  <c r="DD101" i="9" s="1"/>
  <c r="CA100" i="9"/>
  <c r="BZ100" i="9"/>
  <c r="BY100" i="9"/>
  <c r="DE100" i="9" s="1"/>
  <c r="BX100" i="9"/>
  <c r="DD100" i="9" s="1"/>
  <c r="CA99" i="9"/>
  <c r="BZ99" i="9"/>
  <c r="BY99" i="9"/>
  <c r="DE99" i="9" s="1"/>
  <c r="BX99" i="9"/>
  <c r="DD99" i="9" s="1"/>
  <c r="CA93" i="9"/>
  <c r="BZ93" i="9"/>
  <c r="BY93" i="9"/>
  <c r="DE93" i="9" s="1"/>
  <c r="BX93" i="9"/>
  <c r="DD93" i="9" s="1"/>
  <c r="CA97" i="9"/>
  <c r="BZ97" i="9"/>
  <c r="BY97" i="9"/>
  <c r="DE97" i="9" s="1"/>
  <c r="BX97" i="9"/>
  <c r="DD97" i="9" s="1"/>
  <c r="CA96" i="9"/>
  <c r="BZ96" i="9"/>
  <c r="BY96" i="9"/>
  <c r="DE96" i="9" s="1"/>
  <c r="BX96" i="9"/>
  <c r="DD96" i="9" s="1"/>
  <c r="CA95" i="9"/>
  <c r="BZ95" i="9"/>
  <c r="BY95" i="9"/>
  <c r="BX95" i="9"/>
  <c r="DD95" i="9" s="1"/>
  <c r="CA94" i="9"/>
  <c r="BZ94" i="9"/>
  <c r="BY94" i="9"/>
  <c r="DE94" i="9" s="1"/>
  <c r="BX94" i="9"/>
  <c r="DD94" i="9" s="1"/>
  <c r="CA92" i="9"/>
  <c r="BZ92" i="9"/>
  <c r="BY92" i="9"/>
  <c r="DE92" i="9" s="1"/>
  <c r="BX92" i="9"/>
  <c r="DD92" i="9" s="1"/>
  <c r="CA91" i="9"/>
  <c r="BZ91" i="9"/>
  <c r="BY91" i="9"/>
  <c r="DE91" i="9" s="1"/>
  <c r="BX91" i="9"/>
  <c r="DD91" i="9" s="1"/>
  <c r="CA90" i="9"/>
  <c r="BZ90" i="9"/>
  <c r="BY90" i="9"/>
  <c r="DE90" i="9" s="1"/>
  <c r="BX90" i="9"/>
  <c r="DD90" i="9" s="1"/>
  <c r="CA89" i="9"/>
  <c r="BZ89" i="9"/>
  <c r="BY89" i="9"/>
  <c r="DE89" i="9" s="1"/>
  <c r="BX89" i="9"/>
  <c r="DD89" i="9" s="1"/>
  <c r="CA88" i="9"/>
  <c r="BZ88" i="9"/>
  <c r="BY88" i="9"/>
  <c r="DE88" i="9" s="1"/>
  <c r="BX88" i="9"/>
  <c r="DD88" i="9" s="1"/>
  <c r="CA87" i="9"/>
  <c r="BZ87" i="9"/>
  <c r="BY87" i="9"/>
  <c r="DE87" i="9" s="1"/>
  <c r="BX87" i="9"/>
  <c r="DD87" i="9" s="1"/>
  <c r="CA86" i="9"/>
  <c r="BZ86" i="9"/>
  <c r="BY86" i="9"/>
  <c r="DE86" i="9" s="1"/>
  <c r="BX86" i="9"/>
  <c r="DD86" i="9" s="1"/>
  <c r="CA85" i="9"/>
  <c r="BZ85" i="9"/>
  <c r="BY85" i="9"/>
  <c r="DE85" i="9" s="1"/>
  <c r="BX85" i="9"/>
  <c r="DD85" i="9" s="1"/>
  <c r="CA84" i="9"/>
  <c r="BZ84" i="9"/>
  <c r="BY84" i="9"/>
  <c r="DE84" i="9" s="1"/>
  <c r="BX84" i="9"/>
  <c r="DD84" i="9" s="1"/>
  <c r="CA83" i="9"/>
  <c r="BZ83" i="9"/>
  <c r="BY83" i="9"/>
  <c r="DE83" i="9" s="1"/>
  <c r="BX83" i="9"/>
  <c r="DD83" i="9" s="1"/>
  <c r="CA82" i="9"/>
  <c r="BZ82" i="9"/>
  <c r="BY82" i="9"/>
  <c r="BX82" i="9"/>
  <c r="DD82" i="9" s="1"/>
  <c r="CA81" i="9"/>
  <c r="BZ81" i="9"/>
  <c r="BY81" i="9"/>
  <c r="DE81" i="9" s="1"/>
  <c r="BX81" i="9"/>
  <c r="DD81" i="9" s="1"/>
  <c r="CA80" i="9"/>
  <c r="BZ80" i="9"/>
  <c r="BY80" i="9"/>
  <c r="DE80" i="9" s="1"/>
  <c r="BX80" i="9"/>
  <c r="DD80" i="9" s="1"/>
  <c r="CA79" i="9"/>
  <c r="BZ79" i="9"/>
  <c r="BY79" i="9"/>
  <c r="DE79" i="9" s="1"/>
  <c r="BX79" i="9"/>
  <c r="DD79" i="9" s="1"/>
  <c r="CA77" i="9"/>
  <c r="BZ77" i="9"/>
  <c r="BY77" i="9"/>
  <c r="DE77" i="9" s="1"/>
  <c r="BX77" i="9"/>
  <c r="DD77" i="9" s="1"/>
  <c r="CA78" i="9"/>
  <c r="BZ78" i="9"/>
  <c r="BY78" i="9"/>
  <c r="DE78" i="9" s="1"/>
  <c r="BX78" i="9"/>
  <c r="DD78" i="9" s="1"/>
  <c r="CA76" i="9"/>
  <c r="BZ76" i="9"/>
  <c r="BY76" i="9"/>
  <c r="DE76" i="9" s="1"/>
  <c r="BX76" i="9"/>
  <c r="DD76" i="9" s="1"/>
  <c r="CA75" i="9"/>
  <c r="BZ75" i="9"/>
  <c r="BY75" i="9"/>
  <c r="DE75" i="9" s="1"/>
  <c r="BX75" i="9"/>
  <c r="DD75" i="9" s="1"/>
  <c r="CA74" i="9"/>
  <c r="BZ74" i="9"/>
  <c r="BY74" i="9"/>
  <c r="BX74" i="9"/>
  <c r="DD74" i="9" s="1"/>
  <c r="CA73" i="9"/>
  <c r="BZ73" i="9"/>
  <c r="BY73" i="9"/>
  <c r="DE73" i="9" s="1"/>
  <c r="BX73" i="9"/>
  <c r="DD73" i="9" s="1"/>
  <c r="CA72" i="9"/>
  <c r="BZ72" i="9"/>
  <c r="BY72" i="9"/>
  <c r="DE72" i="9" s="1"/>
  <c r="BX72" i="9"/>
  <c r="DD72" i="9" s="1"/>
  <c r="CA70" i="9"/>
  <c r="BZ70" i="9"/>
  <c r="BY70" i="9"/>
  <c r="DE70" i="9" s="1"/>
  <c r="BX70" i="9"/>
  <c r="DD70" i="9" s="1"/>
  <c r="CA69" i="9"/>
  <c r="BZ69" i="9"/>
  <c r="BY69" i="9"/>
  <c r="BX69" i="9"/>
  <c r="DD69" i="9" s="1"/>
  <c r="CA68" i="9"/>
  <c r="BZ68" i="9"/>
  <c r="BY68" i="9"/>
  <c r="DE68" i="9" s="1"/>
  <c r="BX68" i="9"/>
  <c r="DD68" i="9" s="1"/>
  <c r="CA67" i="9"/>
  <c r="BZ67" i="9"/>
  <c r="BY67" i="9"/>
  <c r="DE67" i="9" s="1"/>
  <c r="BX67" i="9"/>
  <c r="DD67" i="9" s="1"/>
  <c r="CA66" i="9"/>
  <c r="BZ66" i="9"/>
  <c r="BY66" i="9"/>
  <c r="DE66" i="9" s="1"/>
  <c r="BX66" i="9"/>
  <c r="DD66" i="9" s="1"/>
  <c r="CA65" i="9"/>
  <c r="BZ65" i="9"/>
  <c r="BY65" i="9"/>
  <c r="DE65" i="9" s="1"/>
  <c r="BX65" i="9"/>
  <c r="DD65" i="9" s="1"/>
  <c r="CA71" i="9"/>
  <c r="BZ71" i="9"/>
  <c r="BY71" i="9"/>
  <c r="DE71" i="9" s="1"/>
  <c r="BX71" i="9"/>
  <c r="DD71" i="9" s="1"/>
  <c r="CA57" i="9"/>
  <c r="BZ57" i="9"/>
  <c r="BY57" i="9"/>
  <c r="DE57" i="9" s="1"/>
  <c r="BX57" i="9"/>
  <c r="DD57" i="9" s="1"/>
  <c r="CA64" i="9"/>
  <c r="BZ64" i="9"/>
  <c r="BY64" i="9"/>
  <c r="DE64" i="9" s="1"/>
  <c r="BX64" i="9"/>
  <c r="DD64" i="9" s="1"/>
  <c r="CA56" i="9"/>
  <c r="BZ56" i="9"/>
  <c r="BY56" i="9"/>
  <c r="DE56" i="9" s="1"/>
  <c r="BX56" i="9"/>
  <c r="DD56" i="9" s="1"/>
  <c r="CA63" i="9"/>
  <c r="BZ63" i="9"/>
  <c r="BY63" i="9"/>
  <c r="DE63" i="9" s="1"/>
  <c r="BX63" i="9"/>
  <c r="DD63" i="9" s="1"/>
  <c r="CA62" i="9"/>
  <c r="BZ62" i="9"/>
  <c r="BY62" i="9"/>
  <c r="DE62" i="9" s="1"/>
  <c r="BX62" i="9"/>
  <c r="DD62" i="9" s="1"/>
  <c r="CA61" i="9"/>
  <c r="BZ61" i="9"/>
  <c r="BY61" i="9"/>
  <c r="DE61" i="9" s="1"/>
  <c r="BX61" i="9"/>
  <c r="DD61" i="9" s="1"/>
  <c r="CA60" i="9"/>
  <c r="BZ60" i="9"/>
  <c r="BY60" i="9"/>
  <c r="DE60" i="9" s="1"/>
  <c r="BX60" i="9"/>
  <c r="DD60" i="9" s="1"/>
  <c r="CA59" i="9"/>
  <c r="BZ59" i="9"/>
  <c r="BY59" i="9"/>
  <c r="DE59" i="9" s="1"/>
  <c r="BX59" i="9"/>
  <c r="DD59" i="9" s="1"/>
  <c r="CA58" i="9"/>
  <c r="BZ58" i="9"/>
  <c r="BY58" i="9"/>
  <c r="DE58" i="9" s="1"/>
  <c r="BX58" i="9"/>
  <c r="DD58" i="9" s="1"/>
  <c r="CA55" i="9"/>
  <c r="BZ55" i="9"/>
  <c r="BY55" i="9"/>
  <c r="DE55" i="9" s="1"/>
  <c r="BX55" i="9"/>
  <c r="DD55" i="9" s="1"/>
  <c r="CA54" i="9"/>
  <c r="BZ54" i="9"/>
  <c r="BY54" i="9"/>
  <c r="BX54" i="9"/>
  <c r="DD54" i="9" s="1"/>
  <c r="CA53" i="9"/>
  <c r="BZ53" i="9"/>
  <c r="BY53" i="9"/>
  <c r="DE53" i="9" s="1"/>
  <c r="BX53" i="9"/>
  <c r="DD53" i="9" s="1"/>
  <c r="CA52" i="9"/>
  <c r="BZ52" i="9"/>
  <c r="BY52" i="9"/>
  <c r="DE52" i="9" s="1"/>
  <c r="BX52" i="9"/>
  <c r="DD52" i="9" s="1"/>
  <c r="CA51" i="9"/>
  <c r="BZ51" i="9"/>
  <c r="BY51" i="9"/>
  <c r="DE51" i="9" s="1"/>
  <c r="BX51" i="9"/>
  <c r="DD51" i="9" s="1"/>
  <c r="CA50" i="9"/>
  <c r="BZ50" i="9"/>
  <c r="BY50" i="9"/>
  <c r="DE50" i="9" s="1"/>
  <c r="BX50" i="9"/>
  <c r="DD50" i="9" s="1"/>
  <c r="CA49" i="9"/>
  <c r="BZ49" i="9"/>
  <c r="BY49" i="9"/>
  <c r="DE49" i="9" s="1"/>
  <c r="BX49" i="9"/>
  <c r="DD49" i="9" s="1"/>
  <c r="CA48" i="9"/>
  <c r="BZ48" i="9"/>
  <c r="BY48" i="9"/>
  <c r="DE48" i="9" s="1"/>
  <c r="BX48" i="9"/>
  <c r="DD48" i="9" s="1"/>
  <c r="CA47" i="9"/>
  <c r="BZ47" i="9"/>
  <c r="BY47" i="9"/>
  <c r="DE47" i="9" s="1"/>
  <c r="BX47" i="9"/>
  <c r="DD47" i="9" s="1"/>
  <c r="CA46" i="9"/>
  <c r="BZ46" i="9"/>
  <c r="BY46" i="9"/>
  <c r="DE46" i="9" s="1"/>
  <c r="BX46" i="9"/>
  <c r="DD46" i="9" s="1"/>
  <c r="CA45" i="9"/>
  <c r="BZ45" i="9"/>
  <c r="BY45" i="9"/>
  <c r="DE45" i="9" s="1"/>
  <c r="BX45" i="9"/>
  <c r="DD45" i="9" s="1"/>
  <c r="CA44" i="9"/>
  <c r="BZ44" i="9"/>
  <c r="BY44" i="9"/>
  <c r="DE44" i="9" s="1"/>
  <c r="BX44" i="9"/>
  <c r="DD44" i="9" s="1"/>
  <c r="CA43" i="9"/>
  <c r="BZ43" i="9"/>
  <c r="BY43" i="9"/>
  <c r="DE43" i="9" s="1"/>
  <c r="BX43" i="9"/>
  <c r="DD43" i="9" s="1"/>
  <c r="CA42" i="9"/>
  <c r="BZ42" i="9"/>
  <c r="BY42" i="9"/>
  <c r="DE42" i="9" s="1"/>
  <c r="BX42" i="9"/>
  <c r="DD42" i="9" s="1"/>
  <c r="CA40" i="9"/>
  <c r="BZ40" i="9"/>
  <c r="BY40" i="9"/>
  <c r="DE40" i="9" s="1"/>
  <c r="BX40" i="9"/>
  <c r="DD40" i="9" s="1"/>
  <c r="CA39" i="9"/>
  <c r="BZ39" i="9"/>
  <c r="BY39" i="9"/>
  <c r="DE39" i="9" s="1"/>
  <c r="BX39" i="9"/>
  <c r="DD39" i="9" s="1"/>
  <c r="CA38" i="9"/>
  <c r="BZ38" i="9"/>
  <c r="BY38" i="9"/>
  <c r="DE38" i="9" s="1"/>
  <c r="BX38" i="9"/>
  <c r="DD38" i="9" s="1"/>
  <c r="CA37" i="9"/>
  <c r="BZ37" i="9"/>
  <c r="BY37" i="9"/>
  <c r="DE37" i="9" s="1"/>
  <c r="BX37" i="9"/>
  <c r="DD37" i="9" s="1"/>
  <c r="CA36" i="9"/>
  <c r="BZ36" i="9"/>
  <c r="BY36" i="9"/>
  <c r="DE36" i="9" s="1"/>
  <c r="BX36" i="9"/>
  <c r="DD36" i="9" s="1"/>
  <c r="CA35" i="9"/>
  <c r="BZ35" i="9"/>
  <c r="BY35" i="9"/>
  <c r="DE35" i="9" s="1"/>
  <c r="BX35" i="9"/>
  <c r="DD35" i="9" s="1"/>
  <c r="CA34" i="9"/>
  <c r="BZ34" i="9"/>
  <c r="BY34" i="9"/>
  <c r="DE34" i="9" s="1"/>
  <c r="BX34" i="9"/>
  <c r="DD34" i="9" s="1"/>
  <c r="CA33" i="9"/>
  <c r="BZ33" i="9"/>
  <c r="BY33" i="9"/>
  <c r="DE33" i="9" s="1"/>
  <c r="BX33" i="9"/>
  <c r="DD33" i="9" s="1"/>
  <c r="CA32" i="9"/>
  <c r="BZ32" i="9"/>
  <c r="BY32" i="9"/>
  <c r="DE32" i="9" s="1"/>
  <c r="BX32" i="9"/>
  <c r="DD32" i="9" s="1"/>
  <c r="CA27" i="9"/>
  <c r="BZ27" i="9"/>
  <c r="BY27" i="9"/>
  <c r="DE27" i="9" s="1"/>
  <c r="BX27" i="9"/>
  <c r="DD27" i="9" s="1"/>
  <c r="CA31" i="9"/>
  <c r="BZ31" i="9"/>
  <c r="BY31" i="9"/>
  <c r="DE31" i="9" s="1"/>
  <c r="BX31" i="9"/>
  <c r="CA30" i="9"/>
  <c r="BZ30" i="9"/>
  <c r="BY30" i="9"/>
  <c r="DE30" i="9" s="1"/>
  <c r="BX30" i="9"/>
  <c r="DD30" i="9" s="1"/>
  <c r="CA29" i="9"/>
  <c r="BZ29" i="9"/>
  <c r="BY29" i="9"/>
  <c r="DE29" i="9" s="1"/>
  <c r="BX29" i="9"/>
  <c r="CA28" i="9"/>
  <c r="BZ28" i="9"/>
  <c r="BY28" i="9"/>
  <c r="DE28" i="9" s="1"/>
  <c r="BX28" i="9"/>
  <c r="DD28" i="9" s="1"/>
  <c r="CA26" i="9"/>
  <c r="BZ26" i="9"/>
  <c r="BY26" i="9"/>
  <c r="DE26" i="9" s="1"/>
  <c r="BX26" i="9"/>
  <c r="DD26" i="9" s="1"/>
  <c r="CA25" i="9"/>
  <c r="BZ25" i="9"/>
  <c r="BY25" i="9"/>
  <c r="DE25" i="9" s="1"/>
  <c r="BX25" i="9"/>
  <c r="CA24" i="9"/>
  <c r="BZ24" i="9"/>
  <c r="BY24" i="9"/>
  <c r="DE24" i="9" s="1"/>
  <c r="BX24" i="9"/>
  <c r="DD24" i="9" s="1"/>
  <c r="CA23" i="9"/>
  <c r="BZ23" i="9"/>
  <c r="BY23" i="9"/>
  <c r="DE23" i="9" s="1"/>
  <c r="BX23" i="9"/>
  <c r="DD23" i="9" s="1"/>
  <c r="CA19" i="9"/>
  <c r="BZ19" i="9"/>
  <c r="BY19" i="9"/>
  <c r="DE19" i="9" s="1"/>
  <c r="BX19" i="9"/>
  <c r="CA22" i="9"/>
  <c r="BZ22" i="9"/>
  <c r="BY22" i="9"/>
  <c r="DE22" i="9" s="1"/>
  <c r="BX22" i="9"/>
  <c r="DD22" i="9" s="1"/>
  <c r="CA21" i="9"/>
  <c r="BZ21" i="9"/>
  <c r="BY21" i="9"/>
  <c r="DE21" i="9" s="1"/>
  <c r="BX21" i="9"/>
  <c r="DD21" i="9" s="1"/>
  <c r="CA20" i="9"/>
  <c r="BZ20" i="9"/>
  <c r="BY20" i="9"/>
  <c r="DE20" i="9" s="1"/>
  <c r="BX20" i="9"/>
  <c r="DD20" i="9" s="1"/>
  <c r="CA18" i="9"/>
  <c r="BZ18" i="9"/>
  <c r="BY18" i="9"/>
  <c r="DE18" i="9" s="1"/>
  <c r="BX18" i="9"/>
  <c r="DD18" i="9" s="1"/>
  <c r="CA17" i="9"/>
  <c r="BZ17" i="9"/>
  <c r="BY17" i="9"/>
  <c r="BX17" i="9"/>
  <c r="DD17" i="9" s="1"/>
  <c r="CA16" i="9"/>
  <c r="BZ16" i="9"/>
  <c r="BY16" i="9"/>
  <c r="DE16" i="9" s="1"/>
  <c r="BX16" i="9"/>
  <c r="DD16" i="9" s="1"/>
  <c r="CA15" i="9"/>
  <c r="BZ15" i="9"/>
  <c r="BY15" i="9"/>
  <c r="DE15" i="9" s="1"/>
  <c r="BX15" i="9"/>
  <c r="DD15" i="9" s="1"/>
  <c r="CA14" i="9"/>
  <c r="BZ14" i="9"/>
  <c r="BY14" i="9"/>
  <c r="DE14" i="9" s="1"/>
  <c r="BX14" i="9"/>
  <c r="CA13" i="9"/>
  <c r="BZ13" i="9"/>
  <c r="BY13" i="9"/>
  <c r="DE13" i="9" s="1"/>
  <c r="BX13" i="9"/>
  <c r="DD13" i="9" s="1"/>
  <c r="CA12" i="9"/>
  <c r="BZ12" i="9"/>
  <c r="BY12" i="9"/>
  <c r="DE12" i="9" s="1"/>
  <c r="BX12" i="9"/>
  <c r="CA11" i="9"/>
  <c r="BZ11" i="9"/>
  <c r="BY11" i="9"/>
  <c r="DE11" i="9" s="1"/>
  <c r="BX11" i="9"/>
  <c r="DD11" i="9" s="1"/>
  <c r="CA10" i="9"/>
  <c r="BZ10" i="9"/>
  <c r="BY10" i="9"/>
  <c r="DE10" i="9" s="1"/>
  <c r="BX10" i="9"/>
  <c r="DD10" i="9" s="1"/>
  <c r="CA9" i="9"/>
  <c r="BZ9" i="9"/>
  <c r="BY9" i="9"/>
  <c r="BX9" i="9"/>
  <c r="BT9" i="9"/>
  <c r="BU9" i="9"/>
  <c r="DA9" i="9" s="1"/>
  <c r="BT10" i="9"/>
  <c r="CZ10" i="9" s="1"/>
  <c r="BU10" i="9"/>
  <c r="DA10" i="9" s="1"/>
  <c r="BT11" i="9"/>
  <c r="CZ11" i="9" s="1"/>
  <c r="BU11" i="9"/>
  <c r="DA11" i="9" s="1"/>
  <c r="BT12" i="9"/>
  <c r="CZ12" i="9" s="1"/>
  <c r="BU12" i="9"/>
  <c r="DA12" i="9" s="1"/>
  <c r="BT13" i="9"/>
  <c r="CZ13" i="9" s="1"/>
  <c r="BU13" i="9"/>
  <c r="DA13" i="9" s="1"/>
  <c r="BT14" i="9"/>
  <c r="CZ14" i="9" s="1"/>
  <c r="BU14" i="9"/>
  <c r="DA14" i="9" s="1"/>
  <c r="BT15" i="9"/>
  <c r="CZ15" i="9" s="1"/>
  <c r="BU15" i="9"/>
  <c r="DA15" i="9" s="1"/>
  <c r="BT16" i="9"/>
  <c r="CZ16" i="9" s="1"/>
  <c r="BU16" i="9"/>
  <c r="DA16" i="9" s="1"/>
  <c r="BT17" i="9"/>
  <c r="CZ17" i="9" s="1"/>
  <c r="BU17" i="9"/>
  <c r="DA17" i="9" s="1"/>
  <c r="BT18" i="9"/>
  <c r="CZ18" i="9" s="1"/>
  <c r="BU18" i="9"/>
  <c r="DA18" i="9" s="1"/>
  <c r="BT20" i="9"/>
  <c r="CZ20" i="9" s="1"/>
  <c r="BU20" i="9"/>
  <c r="DA20" i="9" s="1"/>
  <c r="BT21" i="9"/>
  <c r="CZ21" i="9" s="1"/>
  <c r="BU21" i="9"/>
  <c r="DA21" i="9" s="1"/>
  <c r="BT22" i="9"/>
  <c r="CZ22" i="9" s="1"/>
  <c r="BU22" i="9"/>
  <c r="DA22" i="9" s="1"/>
  <c r="BT19" i="9"/>
  <c r="CZ19" i="9" s="1"/>
  <c r="BU19" i="9"/>
  <c r="DA19" i="9" s="1"/>
  <c r="BT23" i="9"/>
  <c r="CZ23" i="9" s="1"/>
  <c r="BU23" i="9"/>
  <c r="DA23" i="9" s="1"/>
  <c r="BT24" i="9"/>
  <c r="CZ24" i="9" s="1"/>
  <c r="BU24" i="9"/>
  <c r="DA24" i="9" s="1"/>
  <c r="BT25" i="9"/>
  <c r="CZ25" i="9" s="1"/>
  <c r="BU25" i="9"/>
  <c r="DA25" i="9" s="1"/>
  <c r="BT26" i="9"/>
  <c r="CZ26" i="9" s="1"/>
  <c r="BU26" i="9"/>
  <c r="DA26" i="9" s="1"/>
  <c r="BT28" i="9"/>
  <c r="CZ28" i="9" s="1"/>
  <c r="BU28" i="9"/>
  <c r="DA28" i="9" s="1"/>
  <c r="BT29" i="9"/>
  <c r="CZ29" i="9" s="1"/>
  <c r="BU29" i="9"/>
  <c r="DA29" i="9" s="1"/>
  <c r="BT30" i="9"/>
  <c r="CZ30" i="9" s="1"/>
  <c r="BU30" i="9"/>
  <c r="DA30" i="9" s="1"/>
  <c r="BT31" i="9"/>
  <c r="CZ31" i="9" s="1"/>
  <c r="BU31" i="9"/>
  <c r="DA31" i="9" s="1"/>
  <c r="BT27" i="9"/>
  <c r="CZ27" i="9" s="1"/>
  <c r="BU27" i="9"/>
  <c r="DA27" i="9" s="1"/>
  <c r="BT32" i="9"/>
  <c r="CZ32" i="9" s="1"/>
  <c r="BU32" i="9"/>
  <c r="DA32" i="9" s="1"/>
  <c r="BT33" i="9"/>
  <c r="CZ33" i="9" s="1"/>
  <c r="BU33" i="9"/>
  <c r="DA33" i="9" s="1"/>
  <c r="BT34" i="9"/>
  <c r="CZ34" i="9" s="1"/>
  <c r="BU34" i="9"/>
  <c r="DA34" i="9" s="1"/>
  <c r="BT35" i="9"/>
  <c r="CZ35" i="9" s="1"/>
  <c r="BU35" i="9"/>
  <c r="DA35" i="9" s="1"/>
  <c r="BT36" i="9"/>
  <c r="CZ36" i="9" s="1"/>
  <c r="BU36" i="9"/>
  <c r="DA36" i="9" s="1"/>
  <c r="BT37" i="9"/>
  <c r="CZ37" i="9" s="1"/>
  <c r="BU37" i="9"/>
  <c r="DA37" i="9" s="1"/>
  <c r="BT38" i="9"/>
  <c r="CZ38" i="9" s="1"/>
  <c r="BU38" i="9"/>
  <c r="DA38" i="9" s="1"/>
  <c r="BT39" i="9"/>
  <c r="CZ39" i="9" s="1"/>
  <c r="BU39" i="9"/>
  <c r="DA39" i="9" s="1"/>
  <c r="BT40" i="9"/>
  <c r="CZ40" i="9" s="1"/>
  <c r="BU40" i="9"/>
  <c r="DA40" i="9" s="1"/>
  <c r="BT42" i="9"/>
  <c r="CZ42" i="9" s="1"/>
  <c r="BU42" i="9"/>
  <c r="DA42" i="9" s="1"/>
  <c r="BT43" i="9"/>
  <c r="CZ43" i="9" s="1"/>
  <c r="BU43" i="9"/>
  <c r="DA43" i="9" s="1"/>
  <c r="BT44" i="9"/>
  <c r="CZ44" i="9" s="1"/>
  <c r="BU44" i="9"/>
  <c r="DA44" i="9" s="1"/>
  <c r="BT45" i="9"/>
  <c r="CZ45" i="9" s="1"/>
  <c r="BU45" i="9"/>
  <c r="DA45" i="9" s="1"/>
  <c r="BT46" i="9"/>
  <c r="CZ46" i="9" s="1"/>
  <c r="BU46" i="9"/>
  <c r="DA46" i="9" s="1"/>
  <c r="BT47" i="9"/>
  <c r="CZ47" i="9" s="1"/>
  <c r="BU47" i="9"/>
  <c r="DA47" i="9" s="1"/>
  <c r="BT48" i="9"/>
  <c r="CZ48" i="9" s="1"/>
  <c r="BU48" i="9"/>
  <c r="DA48" i="9" s="1"/>
  <c r="BT49" i="9"/>
  <c r="CZ49" i="9" s="1"/>
  <c r="BU49" i="9"/>
  <c r="DA49" i="9" s="1"/>
  <c r="BT50" i="9"/>
  <c r="CZ50" i="9" s="1"/>
  <c r="BU50" i="9"/>
  <c r="DA50" i="9" s="1"/>
  <c r="BT51" i="9"/>
  <c r="CZ51" i="9" s="1"/>
  <c r="BU51" i="9"/>
  <c r="DA51" i="9" s="1"/>
  <c r="BT52" i="9"/>
  <c r="CZ52" i="9" s="1"/>
  <c r="BU52" i="9"/>
  <c r="DA52" i="9" s="1"/>
  <c r="BT53" i="9"/>
  <c r="CZ53" i="9" s="1"/>
  <c r="BU53" i="9"/>
  <c r="DA53" i="9" s="1"/>
  <c r="BT54" i="9"/>
  <c r="CZ54" i="9" s="1"/>
  <c r="BU54" i="9"/>
  <c r="DA54" i="9" s="1"/>
  <c r="BT55" i="9"/>
  <c r="CZ55" i="9" s="1"/>
  <c r="BU55" i="9"/>
  <c r="DA55" i="9" s="1"/>
  <c r="BT58" i="9"/>
  <c r="CZ58" i="9" s="1"/>
  <c r="BU58" i="9"/>
  <c r="DA58" i="9" s="1"/>
  <c r="BT59" i="9"/>
  <c r="CZ59" i="9" s="1"/>
  <c r="BU59" i="9"/>
  <c r="DA59" i="9" s="1"/>
  <c r="BT60" i="9"/>
  <c r="CZ60" i="9" s="1"/>
  <c r="BU60" i="9"/>
  <c r="DA60" i="9" s="1"/>
  <c r="BT61" i="9"/>
  <c r="CZ61" i="9" s="1"/>
  <c r="BU61" i="9"/>
  <c r="DA61" i="9" s="1"/>
  <c r="BT62" i="9"/>
  <c r="CZ62" i="9" s="1"/>
  <c r="BU62" i="9"/>
  <c r="DA62" i="9" s="1"/>
  <c r="BT63" i="9"/>
  <c r="CZ63" i="9" s="1"/>
  <c r="BU63" i="9"/>
  <c r="DA63" i="9" s="1"/>
  <c r="BT56" i="9"/>
  <c r="CZ56" i="9" s="1"/>
  <c r="BU56" i="9"/>
  <c r="DA56" i="9" s="1"/>
  <c r="BT64" i="9"/>
  <c r="CZ64" i="9" s="1"/>
  <c r="BU64" i="9"/>
  <c r="DA64" i="9" s="1"/>
  <c r="BT57" i="9"/>
  <c r="CZ57" i="9" s="1"/>
  <c r="BU57" i="9"/>
  <c r="DA57" i="9" s="1"/>
  <c r="BT71" i="9"/>
  <c r="CZ71" i="9" s="1"/>
  <c r="BU71" i="9"/>
  <c r="DA71" i="9" s="1"/>
  <c r="BT65" i="9"/>
  <c r="CZ65" i="9" s="1"/>
  <c r="BU65" i="9"/>
  <c r="DA65" i="9" s="1"/>
  <c r="BT66" i="9"/>
  <c r="CZ66" i="9" s="1"/>
  <c r="BU66" i="9"/>
  <c r="DA66" i="9" s="1"/>
  <c r="BT67" i="9"/>
  <c r="CZ67" i="9" s="1"/>
  <c r="BU67" i="9"/>
  <c r="DA67" i="9" s="1"/>
  <c r="BT68" i="9"/>
  <c r="CZ68" i="9" s="1"/>
  <c r="BU68" i="9"/>
  <c r="DA68" i="9" s="1"/>
  <c r="BT69" i="9"/>
  <c r="CZ69" i="9" s="1"/>
  <c r="BU69" i="9"/>
  <c r="DA69" i="9" s="1"/>
  <c r="BT70" i="9"/>
  <c r="CZ70" i="9" s="1"/>
  <c r="BU70" i="9"/>
  <c r="DA70" i="9" s="1"/>
  <c r="BT72" i="9"/>
  <c r="CZ72" i="9" s="1"/>
  <c r="BU72" i="9"/>
  <c r="DA72" i="9" s="1"/>
  <c r="BT73" i="9"/>
  <c r="CZ73" i="9" s="1"/>
  <c r="BU73" i="9"/>
  <c r="DA73" i="9" s="1"/>
  <c r="BT74" i="9"/>
  <c r="CZ74" i="9" s="1"/>
  <c r="BU74" i="9"/>
  <c r="DA74" i="9" s="1"/>
  <c r="BT75" i="9"/>
  <c r="CZ75" i="9" s="1"/>
  <c r="BU75" i="9"/>
  <c r="DA75" i="9" s="1"/>
  <c r="BT76" i="9"/>
  <c r="CZ76" i="9" s="1"/>
  <c r="BU76" i="9"/>
  <c r="DA76" i="9" s="1"/>
  <c r="BT78" i="9"/>
  <c r="CZ78" i="9" s="1"/>
  <c r="BU78" i="9"/>
  <c r="DA78" i="9" s="1"/>
  <c r="BT77" i="9"/>
  <c r="CZ77" i="9" s="1"/>
  <c r="BU77" i="9"/>
  <c r="DA77" i="9" s="1"/>
  <c r="BT79" i="9"/>
  <c r="CZ79" i="9" s="1"/>
  <c r="BU79" i="9"/>
  <c r="DA79" i="9" s="1"/>
  <c r="BT80" i="9"/>
  <c r="CZ80" i="9" s="1"/>
  <c r="BU80" i="9"/>
  <c r="DA80" i="9" s="1"/>
  <c r="BT81" i="9"/>
  <c r="CZ81" i="9" s="1"/>
  <c r="BU81" i="9"/>
  <c r="DA81" i="9" s="1"/>
  <c r="BT82" i="9"/>
  <c r="CZ82" i="9" s="1"/>
  <c r="BU82" i="9"/>
  <c r="DA82" i="9" s="1"/>
  <c r="BT83" i="9"/>
  <c r="CZ83" i="9" s="1"/>
  <c r="BU83" i="9"/>
  <c r="DA83" i="9" s="1"/>
  <c r="BT84" i="9"/>
  <c r="CZ84" i="9" s="1"/>
  <c r="BU84" i="9"/>
  <c r="DA84" i="9" s="1"/>
  <c r="BT85" i="9"/>
  <c r="CZ85" i="9" s="1"/>
  <c r="BU85" i="9"/>
  <c r="DA85" i="9" s="1"/>
  <c r="BT86" i="9"/>
  <c r="CZ86" i="9" s="1"/>
  <c r="BU86" i="9"/>
  <c r="DA86" i="9" s="1"/>
  <c r="BT87" i="9"/>
  <c r="CZ87" i="9" s="1"/>
  <c r="BU87" i="9"/>
  <c r="DA87" i="9" s="1"/>
  <c r="BT88" i="9"/>
  <c r="CZ88" i="9" s="1"/>
  <c r="BU88" i="9"/>
  <c r="DA88" i="9" s="1"/>
  <c r="BT89" i="9"/>
  <c r="CZ89" i="9" s="1"/>
  <c r="BU89" i="9"/>
  <c r="DA89" i="9" s="1"/>
  <c r="BT90" i="9"/>
  <c r="CZ90" i="9" s="1"/>
  <c r="BU90" i="9"/>
  <c r="DA90" i="9" s="1"/>
  <c r="BT91" i="9"/>
  <c r="CZ91" i="9" s="1"/>
  <c r="BU91" i="9"/>
  <c r="DA91" i="9" s="1"/>
  <c r="BT92" i="9"/>
  <c r="CZ92" i="9" s="1"/>
  <c r="BU92" i="9"/>
  <c r="DA92" i="9" s="1"/>
  <c r="BT94" i="9"/>
  <c r="CZ94" i="9" s="1"/>
  <c r="BU94" i="9"/>
  <c r="DA94" i="9" s="1"/>
  <c r="BT95" i="9"/>
  <c r="CZ95" i="9" s="1"/>
  <c r="BU95" i="9"/>
  <c r="DA95" i="9" s="1"/>
  <c r="BT96" i="9"/>
  <c r="CZ96" i="9" s="1"/>
  <c r="BU96" i="9"/>
  <c r="DA96" i="9" s="1"/>
  <c r="BT97" i="9"/>
  <c r="CZ97" i="9" s="1"/>
  <c r="BU97" i="9"/>
  <c r="DA97" i="9" s="1"/>
  <c r="BT93" i="9"/>
  <c r="CZ93" i="9" s="1"/>
  <c r="BU93" i="9"/>
  <c r="DA93" i="9" s="1"/>
  <c r="BT99" i="9"/>
  <c r="CZ99" i="9" s="1"/>
  <c r="BU99" i="9"/>
  <c r="DA99" i="9" s="1"/>
  <c r="BT100" i="9"/>
  <c r="CZ100" i="9" s="1"/>
  <c r="BU100" i="9"/>
  <c r="DA100" i="9" s="1"/>
  <c r="BT101" i="9"/>
  <c r="CZ101" i="9" s="1"/>
  <c r="BU101" i="9"/>
  <c r="DA101" i="9" s="1"/>
  <c r="BT103" i="9"/>
  <c r="CZ103" i="9" s="1"/>
  <c r="BU103" i="9"/>
  <c r="DA103" i="9" s="1"/>
  <c r="BT104" i="9"/>
  <c r="CZ104" i="9" s="1"/>
  <c r="BU104" i="9"/>
  <c r="DA104" i="9" s="1"/>
  <c r="BT106" i="9"/>
  <c r="CZ106" i="9" s="1"/>
  <c r="BU106" i="9"/>
  <c r="DA106" i="9" s="1"/>
  <c r="BT107" i="9"/>
  <c r="CZ107" i="9" s="1"/>
  <c r="BU107" i="9"/>
  <c r="DA107" i="9" s="1"/>
  <c r="BT108" i="9"/>
  <c r="CZ108" i="9" s="1"/>
  <c r="BU108" i="9"/>
  <c r="DA108" i="9" s="1"/>
  <c r="BT110" i="9"/>
  <c r="CZ110" i="9" s="1"/>
  <c r="BU110" i="9"/>
  <c r="DA110" i="9" s="1"/>
  <c r="BT102" i="9"/>
  <c r="CZ102" i="9" s="1"/>
  <c r="BU102" i="9"/>
  <c r="DA102" i="9" s="1"/>
  <c r="BT111" i="9"/>
  <c r="CZ111" i="9" s="1"/>
  <c r="BU111" i="9"/>
  <c r="DA111" i="9" s="1"/>
  <c r="BT105" i="9"/>
  <c r="CZ105" i="9" s="1"/>
  <c r="BU105" i="9"/>
  <c r="DA105" i="9" s="1"/>
  <c r="BT109" i="9"/>
  <c r="CZ109" i="9" s="1"/>
  <c r="BU109" i="9"/>
  <c r="DA109" i="9" s="1"/>
  <c r="BT112" i="9"/>
  <c r="CZ112" i="9" s="1"/>
  <c r="BU112" i="9"/>
  <c r="DA112" i="9" s="1"/>
  <c r="BT113" i="9"/>
  <c r="CZ113" i="9" s="1"/>
  <c r="BU113" i="9"/>
  <c r="DA113" i="9" s="1"/>
  <c r="BT98" i="9"/>
  <c r="CZ98" i="9" s="1"/>
  <c r="BU98" i="9"/>
  <c r="DA98" i="9" s="1"/>
  <c r="BT114" i="9"/>
  <c r="CZ114" i="9" s="1"/>
  <c r="BU114" i="9"/>
  <c r="BT115" i="9"/>
  <c r="CZ115" i="9" s="1"/>
  <c r="BU115" i="9"/>
  <c r="DA115" i="9" s="1"/>
  <c r="BT116" i="9"/>
  <c r="CZ116" i="9" s="1"/>
  <c r="BU116" i="9"/>
  <c r="DA116" i="9" s="1"/>
  <c r="BT117" i="9"/>
  <c r="CZ117" i="9" s="1"/>
  <c r="BU117" i="9"/>
  <c r="DA117" i="9" s="1"/>
  <c r="BT118" i="9"/>
  <c r="CZ118" i="9" s="1"/>
  <c r="BU118" i="9"/>
  <c r="DA118" i="9" s="1"/>
  <c r="BT119" i="9"/>
  <c r="CZ119" i="9" s="1"/>
  <c r="BU119" i="9"/>
  <c r="DA119" i="9" s="1"/>
  <c r="BT120" i="9"/>
  <c r="CZ120" i="9" s="1"/>
  <c r="BU120" i="9"/>
  <c r="DA120" i="9" s="1"/>
  <c r="BT121" i="9"/>
  <c r="CZ121" i="9" s="1"/>
  <c r="BU121" i="9"/>
  <c r="DA121" i="9" s="1"/>
  <c r="BT122" i="9"/>
  <c r="CZ122" i="9" s="1"/>
  <c r="BU122" i="9"/>
  <c r="DA122" i="9" s="1"/>
  <c r="BT123" i="9"/>
  <c r="CZ123" i="9" s="1"/>
  <c r="BU123" i="9"/>
  <c r="DA123" i="9" s="1"/>
  <c r="BT124" i="9"/>
  <c r="CZ124" i="9" s="1"/>
  <c r="BU124" i="9"/>
  <c r="DA124" i="9" s="1"/>
  <c r="BT125" i="9"/>
  <c r="CZ125" i="9" s="1"/>
  <c r="BU125" i="9"/>
  <c r="DA125" i="9" s="1"/>
  <c r="BT126" i="9"/>
  <c r="CZ126" i="9" s="1"/>
  <c r="BU126" i="9"/>
  <c r="DA126" i="9" s="1"/>
  <c r="BT128" i="9"/>
  <c r="CZ128" i="9" s="1"/>
  <c r="BU128" i="9"/>
  <c r="DA128" i="9" s="1"/>
  <c r="BT129" i="9"/>
  <c r="CZ129" i="9" s="1"/>
  <c r="BU129" i="9"/>
  <c r="DA129" i="9" s="1"/>
  <c r="BT130" i="9"/>
  <c r="CZ130" i="9" s="1"/>
  <c r="BU130" i="9"/>
  <c r="DA130" i="9" s="1"/>
  <c r="BT131" i="9"/>
  <c r="CZ131" i="9" s="1"/>
  <c r="BU131" i="9"/>
  <c r="DA131" i="9" s="1"/>
  <c r="BT132" i="9"/>
  <c r="CZ132" i="9" s="1"/>
  <c r="BU132" i="9"/>
  <c r="DA132" i="9" s="1"/>
  <c r="BT133" i="9"/>
  <c r="CZ133" i="9" s="1"/>
  <c r="BU133" i="9"/>
  <c r="DA133" i="9" s="1"/>
  <c r="BT134" i="9"/>
  <c r="CZ134" i="9" s="1"/>
  <c r="BU134" i="9"/>
  <c r="DA134" i="9" s="1"/>
  <c r="BT135" i="9"/>
  <c r="CZ135" i="9" s="1"/>
  <c r="BU135" i="9"/>
  <c r="DA135" i="9" s="1"/>
  <c r="BT127" i="9"/>
  <c r="CZ127" i="9" s="1"/>
  <c r="BU127" i="9"/>
  <c r="DA127" i="9" s="1"/>
  <c r="BT136" i="9"/>
  <c r="CZ136" i="9" s="1"/>
  <c r="BU136" i="9"/>
  <c r="DA136" i="9" s="1"/>
  <c r="BT137" i="9"/>
  <c r="CZ137" i="9" s="1"/>
  <c r="BU137" i="9"/>
  <c r="DA137" i="9" s="1"/>
  <c r="BT138" i="9"/>
  <c r="CZ138" i="9" s="1"/>
  <c r="BU138" i="9"/>
  <c r="DA138" i="9" s="1"/>
  <c r="BT139" i="9"/>
  <c r="CZ139" i="9" s="1"/>
  <c r="BU139" i="9"/>
  <c r="DA139" i="9" s="1"/>
  <c r="BT140" i="9"/>
  <c r="CZ140" i="9" s="1"/>
  <c r="BU140" i="9"/>
  <c r="DA140" i="9" s="1"/>
  <c r="BT141" i="9"/>
  <c r="CZ141" i="9" s="1"/>
  <c r="BU141" i="9"/>
  <c r="DA141" i="9" s="1"/>
  <c r="BT142" i="9"/>
  <c r="CZ142" i="9" s="1"/>
  <c r="BU142" i="9"/>
  <c r="DA142" i="9" s="1"/>
  <c r="BT143" i="9"/>
  <c r="CZ143" i="9" s="1"/>
  <c r="BU143" i="9"/>
  <c r="DA143" i="9" s="1"/>
  <c r="BT144" i="9"/>
  <c r="CZ144" i="9" s="1"/>
  <c r="BU144" i="9"/>
  <c r="DA144" i="9" s="1"/>
  <c r="BT145" i="9"/>
  <c r="CZ145" i="9" s="1"/>
  <c r="BU145" i="9"/>
  <c r="DA145" i="9" s="1"/>
  <c r="BT146" i="9"/>
  <c r="CZ146" i="9" s="1"/>
  <c r="BU146" i="9"/>
  <c r="DA146" i="9" s="1"/>
  <c r="BT147" i="9"/>
  <c r="CZ147" i="9" s="1"/>
  <c r="BU147" i="9"/>
  <c r="DA147" i="9" s="1"/>
  <c r="BT148" i="9"/>
  <c r="CZ148" i="9" s="1"/>
  <c r="BU148" i="9"/>
  <c r="DA148" i="9" s="1"/>
  <c r="BT149" i="9"/>
  <c r="CZ149" i="9" s="1"/>
  <c r="BU149" i="9"/>
  <c r="DA149" i="9" s="1"/>
  <c r="BT150" i="9"/>
  <c r="CZ150" i="9" s="1"/>
  <c r="BU150" i="9"/>
  <c r="DA150" i="9" s="1"/>
  <c r="BT151" i="9"/>
  <c r="CZ151" i="9" s="1"/>
  <c r="BU151" i="9"/>
  <c r="DA151" i="9" s="1"/>
  <c r="BT152" i="9"/>
  <c r="CZ152" i="9" s="1"/>
  <c r="BU152" i="9"/>
  <c r="DA152" i="9" s="1"/>
  <c r="BT153" i="9"/>
  <c r="CZ153" i="9" s="1"/>
  <c r="BU153" i="9"/>
  <c r="DA153" i="9" s="1"/>
  <c r="BT154" i="9"/>
  <c r="CZ154" i="9" s="1"/>
  <c r="BU154" i="9"/>
  <c r="DA154" i="9" s="1"/>
  <c r="BT155" i="9"/>
  <c r="CZ155" i="9" s="1"/>
  <c r="BU155" i="9"/>
  <c r="DA155" i="9" s="1"/>
  <c r="BT156" i="9"/>
  <c r="CZ156" i="9" s="1"/>
  <c r="BU156" i="9"/>
  <c r="DA156" i="9" s="1"/>
  <c r="BT157" i="9"/>
  <c r="CZ157" i="9" s="1"/>
  <c r="BU157" i="9"/>
  <c r="DA157" i="9" s="1"/>
  <c r="BT158" i="9"/>
  <c r="CZ158" i="9" s="1"/>
  <c r="BU158" i="9"/>
  <c r="DA158" i="9" s="1"/>
  <c r="BT160" i="9"/>
  <c r="CZ160" i="9" s="1"/>
  <c r="BU160" i="9"/>
  <c r="DA160" i="9" s="1"/>
  <c r="BT161" i="9"/>
  <c r="CZ161" i="9" s="1"/>
  <c r="BU161" i="9"/>
  <c r="DA161" i="9" s="1"/>
  <c r="BT162" i="9"/>
  <c r="CZ162" i="9" s="1"/>
  <c r="BU162" i="9"/>
  <c r="DA162" i="9" s="1"/>
  <c r="BT163" i="9"/>
  <c r="CZ163" i="9" s="1"/>
  <c r="BU163" i="9"/>
  <c r="DA163" i="9" s="1"/>
  <c r="BT164" i="9"/>
  <c r="CZ164" i="9" s="1"/>
  <c r="BU164" i="9"/>
  <c r="DA164" i="9" s="1"/>
  <c r="BT165" i="9"/>
  <c r="CZ165" i="9" s="1"/>
  <c r="BU165" i="9"/>
  <c r="DA165" i="9" s="1"/>
  <c r="BT166" i="9"/>
  <c r="CZ166" i="9" s="1"/>
  <c r="BU166" i="9"/>
  <c r="DA166" i="9" s="1"/>
  <c r="BT167" i="9"/>
  <c r="CZ167" i="9" s="1"/>
  <c r="BU167" i="9"/>
  <c r="DA167" i="9" s="1"/>
  <c r="BT168" i="9"/>
  <c r="CZ168" i="9" s="1"/>
  <c r="BU168" i="9"/>
  <c r="DA168" i="9" s="1"/>
  <c r="BT169" i="9"/>
  <c r="CZ169" i="9" s="1"/>
  <c r="BU169" i="9"/>
  <c r="DA169" i="9" s="1"/>
  <c r="BT170" i="9"/>
  <c r="CZ170" i="9" s="1"/>
  <c r="BU170" i="9"/>
  <c r="DA170" i="9" s="1"/>
  <c r="BT171" i="9"/>
  <c r="CZ171" i="9" s="1"/>
  <c r="BU171" i="9"/>
  <c r="DA171" i="9" s="1"/>
  <c r="BT172" i="9"/>
  <c r="CZ172" i="9" s="1"/>
  <c r="BU172" i="9"/>
  <c r="DA172" i="9" s="1"/>
  <c r="BT173" i="9"/>
  <c r="CZ173" i="9" s="1"/>
  <c r="BU173" i="9"/>
  <c r="DA173" i="9" s="1"/>
  <c r="BT174" i="9"/>
  <c r="CZ174" i="9" s="1"/>
  <c r="BU174" i="9"/>
  <c r="DA174" i="9" s="1"/>
  <c r="BT175" i="9"/>
  <c r="CZ175" i="9" s="1"/>
  <c r="BU175" i="9"/>
  <c r="DA175" i="9" s="1"/>
  <c r="BT176" i="9"/>
  <c r="CZ176" i="9" s="1"/>
  <c r="BU176" i="9"/>
  <c r="DA176" i="9" s="1"/>
  <c r="BT177" i="9"/>
  <c r="CZ177" i="9" s="1"/>
  <c r="BU177" i="9"/>
  <c r="DA177" i="9" s="1"/>
  <c r="BT178" i="9"/>
  <c r="CZ178" i="9" s="1"/>
  <c r="BU178" i="9"/>
  <c r="DA178" i="9" s="1"/>
  <c r="BT179" i="9"/>
  <c r="CZ179" i="9" s="1"/>
  <c r="BU179" i="9"/>
  <c r="DA179" i="9" s="1"/>
  <c r="BT180" i="9"/>
  <c r="CZ180" i="9" s="1"/>
  <c r="BU180" i="9"/>
  <c r="DA180" i="9" s="1"/>
  <c r="BT181" i="9"/>
  <c r="CZ181" i="9" s="1"/>
  <c r="BU181" i="9"/>
  <c r="DA181" i="9" s="1"/>
  <c r="BT182" i="9"/>
  <c r="CZ182" i="9" s="1"/>
  <c r="BU182" i="9"/>
  <c r="DA182" i="9" s="1"/>
  <c r="BT183" i="9"/>
  <c r="CZ183" i="9" s="1"/>
  <c r="BU183" i="9"/>
  <c r="DA183" i="9" s="1"/>
  <c r="BT184" i="9"/>
  <c r="CZ184" i="9" s="1"/>
  <c r="BU184" i="9"/>
  <c r="DA184" i="9" s="1"/>
  <c r="BT186" i="9"/>
  <c r="CZ186" i="9" s="1"/>
  <c r="BU186" i="9"/>
  <c r="DA186" i="9" s="1"/>
  <c r="BT185" i="9"/>
  <c r="CZ185" i="9" s="1"/>
  <c r="BU185" i="9"/>
  <c r="DA185" i="9" s="1"/>
  <c r="BT187" i="9"/>
  <c r="CZ187" i="9" s="1"/>
  <c r="BU187" i="9"/>
  <c r="DA187" i="9" s="1"/>
  <c r="BT188" i="9"/>
  <c r="CZ188" i="9" s="1"/>
  <c r="BU188" i="9"/>
  <c r="DA188" i="9" s="1"/>
  <c r="BT189" i="9"/>
  <c r="CZ189" i="9" s="1"/>
  <c r="BU189" i="9"/>
  <c r="DA189" i="9" s="1"/>
  <c r="BT190" i="9"/>
  <c r="CZ190" i="9" s="1"/>
  <c r="BU190" i="9"/>
  <c r="DA190" i="9" s="1"/>
  <c r="BT191" i="9"/>
  <c r="CZ191" i="9" s="1"/>
  <c r="BU191" i="9"/>
  <c r="DA191" i="9" s="1"/>
  <c r="BT192" i="9"/>
  <c r="CZ192" i="9" s="1"/>
  <c r="BU192" i="9"/>
  <c r="DA192" i="9" s="1"/>
  <c r="BT193" i="9"/>
  <c r="CZ193" i="9" s="1"/>
  <c r="BU193" i="9"/>
  <c r="DA193" i="9" s="1"/>
  <c r="BT194" i="9"/>
  <c r="CZ194" i="9" s="1"/>
  <c r="BU194" i="9"/>
  <c r="DA194" i="9" s="1"/>
  <c r="BT195" i="9"/>
  <c r="CZ195" i="9" s="1"/>
  <c r="BU195" i="9"/>
  <c r="DA195" i="9" s="1"/>
  <c r="BT196" i="9"/>
  <c r="CZ196" i="9" s="1"/>
  <c r="BU196" i="9"/>
  <c r="DA196" i="9" s="1"/>
  <c r="BT197" i="9"/>
  <c r="CZ197" i="9" s="1"/>
  <c r="BU197" i="9"/>
  <c r="DA197" i="9" s="1"/>
  <c r="BT198" i="9"/>
  <c r="CZ198" i="9" s="1"/>
  <c r="BU198" i="9"/>
  <c r="DA198" i="9" s="1"/>
  <c r="BT199" i="9"/>
  <c r="CZ199" i="9" s="1"/>
  <c r="BU199" i="9"/>
  <c r="DA199" i="9" s="1"/>
  <c r="BT200" i="9"/>
  <c r="CZ200" i="9" s="1"/>
  <c r="BU200" i="9"/>
  <c r="DA200" i="9" s="1"/>
  <c r="BT201" i="9"/>
  <c r="CZ201" i="9" s="1"/>
  <c r="BU201" i="9"/>
  <c r="DA201" i="9" s="1"/>
  <c r="BT202" i="9"/>
  <c r="CZ202" i="9" s="1"/>
  <c r="BU202" i="9"/>
  <c r="DA202" i="9" s="1"/>
  <c r="BT203" i="9"/>
  <c r="CZ203" i="9" s="1"/>
  <c r="BU203" i="9"/>
  <c r="DA203" i="9" s="1"/>
  <c r="BT204" i="9"/>
  <c r="CZ204" i="9" s="1"/>
  <c r="BU204" i="9"/>
  <c r="DA204" i="9" s="1"/>
  <c r="BT205" i="9"/>
  <c r="CZ205" i="9" s="1"/>
  <c r="BU205" i="9"/>
  <c r="DA205" i="9" s="1"/>
  <c r="BT206" i="9"/>
  <c r="CZ206" i="9" s="1"/>
  <c r="BU206" i="9"/>
  <c r="DA206" i="9" s="1"/>
  <c r="BT207" i="9"/>
  <c r="CZ207" i="9" s="1"/>
  <c r="BU207" i="9"/>
  <c r="DA207" i="9" s="1"/>
  <c r="BT208" i="9"/>
  <c r="CZ208" i="9" s="1"/>
  <c r="BU208" i="9"/>
  <c r="DA208" i="9" s="1"/>
  <c r="BT209" i="9"/>
  <c r="CZ209" i="9" s="1"/>
  <c r="BU209" i="9"/>
  <c r="DA209" i="9" s="1"/>
  <c r="BT210" i="9"/>
  <c r="CZ210" i="9" s="1"/>
  <c r="BU210" i="9"/>
  <c r="DA210" i="9" s="1"/>
  <c r="BT211" i="9"/>
  <c r="CZ211" i="9" s="1"/>
  <c r="BU211" i="9"/>
  <c r="DA211" i="9" s="1"/>
  <c r="BT212" i="9"/>
  <c r="CZ212" i="9" s="1"/>
  <c r="BU212" i="9"/>
  <c r="DA212" i="9" s="1"/>
  <c r="BT213" i="9"/>
  <c r="CZ213" i="9" s="1"/>
  <c r="BU213" i="9"/>
  <c r="DA213" i="9" s="1"/>
  <c r="BT214" i="9"/>
  <c r="CZ214" i="9" s="1"/>
  <c r="BU214" i="9"/>
  <c r="DA214" i="9" s="1"/>
  <c r="BT215" i="9"/>
  <c r="CZ215" i="9" s="1"/>
  <c r="BU215" i="9"/>
  <c r="DA215" i="9" s="1"/>
  <c r="BT216" i="9"/>
  <c r="CZ216" i="9" s="1"/>
  <c r="BU216" i="9"/>
  <c r="DA216" i="9" s="1"/>
  <c r="BT217" i="9"/>
  <c r="CZ217" i="9" s="1"/>
  <c r="BU217" i="9"/>
  <c r="DA217" i="9" s="1"/>
  <c r="BT218" i="9"/>
  <c r="CZ218" i="9" s="1"/>
  <c r="BU218" i="9"/>
  <c r="DA218" i="9" s="1"/>
  <c r="BT219" i="9"/>
  <c r="CZ219" i="9" s="1"/>
  <c r="BU219" i="9"/>
  <c r="DA219" i="9" s="1"/>
  <c r="BT220" i="9"/>
  <c r="CZ220" i="9" s="1"/>
  <c r="BU220" i="9"/>
  <c r="DA220" i="9" s="1"/>
  <c r="BT221" i="9"/>
  <c r="CZ221" i="9" s="1"/>
  <c r="BU221" i="9"/>
  <c r="DA221" i="9" s="1"/>
  <c r="BT222" i="9"/>
  <c r="CZ222" i="9" s="1"/>
  <c r="BU222" i="9"/>
  <c r="DA222" i="9" s="1"/>
  <c r="BT223" i="9"/>
  <c r="CZ223" i="9" s="1"/>
  <c r="BU223" i="9"/>
  <c r="DA223" i="9" s="1"/>
  <c r="BT224" i="9"/>
  <c r="CZ224" i="9" s="1"/>
  <c r="BU224" i="9"/>
  <c r="DA224" i="9" s="1"/>
  <c r="BT225" i="9"/>
  <c r="CZ225" i="9" s="1"/>
  <c r="BU225" i="9"/>
  <c r="DA225" i="9" s="1"/>
  <c r="BT226" i="9"/>
  <c r="CZ226" i="9" s="1"/>
  <c r="BU226" i="9"/>
  <c r="DA226" i="9" s="1"/>
  <c r="BT227" i="9"/>
  <c r="CZ227" i="9" s="1"/>
  <c r="BU227" i="9"/>
  <c r="DA227" i="9" s="1"/>
  <c r="BT228" i="9"/>
  <c r="CZ228" i="9" s="1"/>
  <c r="BU228" i="9"/>
  <c r="DA228" i="9" s="1"/>
  <c r="BT229" i="9"/>
  <c r="CZ229" i="9" s="1"/>
  <c r="BU229" i="9"/>
  <c r="DA229" i="9" s="1"/>
  <c r="BT230" i="9"/>
  <c r="CZ230" i="9" s="1"/>
  <c r="BU230" i="9"/>
  <c r="DA230" i="9" s="1"/>
  <c r="BT231" i="9"/>
  <c r="CZ231" i="9" s="1"/>
  <c r="BU231" i="9"/>
  <c r="DA231" i="9" s="1"/>
  <c r="BT232" i="9"/>
  <c r="CZ232" i="9" s="1"/>
  <c r="BU232" i="9"/>
  <c r="DA232" i="9" s="1"/>
  <c r="BT233" i="9"/>
  <c r="CZ233" i="9" s="1"/>
  <c r="BU233" i="9"/>
  <c r="DA233" i="9" s="1"/>
  <c r="BT234" i="9"/>
  <c r="CZ234" i="9" s="1"/>
  <c r="BU234" i="9"/>
  <c r="DA234" i="9" s="1"/>
  <c r="BT235" i="9"/>
  <c r="CZ235" i="9" s="1"/>
  <c r="BU235" i="9"/>
  <c r="DA235" i="9" s="1"/>
  <c r="BT236" i="9"/>
  <c r="CZ236" i="9" s="1"/>
  <c r="BU236" i="9"/>
  <c r="DA236" i="9" s="1"/>
  <c r="BT237" i="9"/>
  <c r="CZ237" i="9" s="1"/>
  <c r="BU237" i="9"/>
  <c r="DA237" i="9" s="1"/>
  <c r="BT238" i="9"/>
  <c r="CZ238" i="9" s="1"/>
  <c r="BU238" i="9"/>
  <c r="DA238" i="9" s="1"/>
  <c r="BT239" i="9"/>
  <c r="CZ239" i="9" s="1"/>
  <c r="BU239" i="9"/>
  <c r="DA239" i="9" s="1"/>
  <c r="BT240" i="9"/>
  <c r="CZ240" i="9" s="1"/>
  <c r="BU240" i="9"/>
  <c r="DA240" i="9" s="1"/>
  <c r="BT241" i="9"/>
  <c r="CZ241" i="9" s="1"/>
  <c r="BU241" i="9"/>
  <c r="DA241" i="9" s="1"/>
  <c r="BT242" i="9"/>
  <c r="CZ242" i="9" s="1"/>
  <c r="BU242" i="9"/>
  <c r="DA242" i="9" s="1"/>
  <c r="BT243" i="9"/>
  <c r="CZ243" i="9" s="1"/>
  <c r="BU243" i="9"/>
  <c r="DA243" i="9" s="1"/>
  <c r="BT244" i="9"/>
  <c r="CZ244" i="9" s="1"/>
  <c r="BU244" i="9"/>
  <c r="DA244" i="9" s="1"/>
  <c r="BT245" i="9"/>
  <c r="CZ245" i="9" s="1"/>
  <c r="BU245" i="9"/>
  <c r="DA245" i="9" s="1"/>
  <c r="BT246" i="9"/>
  <c r="CZ246" i="9" s="1"/>
  <c r="BU246" i="9"/>
  <c r="DA246" i="9" s="1"/>
  <c r="BT247" i="9"/>
  <c r="CZ247" i="9" s="1"/>
  <c r="BU247" i="9"/>
  <c r="DA247" i="9" s="1"/>
  <c r="BT248" i="9"/>
  <c r="CZ248" i="9" s="1"/>
  <c r="BU248" i="9"/>
  <c r="DA248" i="9" s="1"/>
  <c r="BT249" i="9"/>
  <c r="CZ249" i="9" s="1"/>
  <c r="BU249" i="9"/>
  <c r="DA249" i="9" s="1"/>
  <c r="BT250" i="9"/>
  <c r="CZ250" i="9" s="1"/>
  <c r="BU250" i="9"/>
  <c r="DA250" i="9" s="1"/>
  <c r="BT251" i="9"/>
  <c r="CZ251" i="9" s="1"/>
  <c r="BU251" i="9"/>
  <c r="DA251" i="9" s="1"/>
  <c r="BT252" i="9"/>
  <c r="CZ252" i="9" s="1"/>
  <c r="BU252" i="9"/>
  <c r="DA252" i="9" s="1"/>
  <c r="BT253" i="9"/>
  <c r="CZ253" i="9" s="1"/>
  <c r="BU253" i="9"/>
  <c r="DA253" i="9" s="1"/>
  <c r="BT254" i="9"/>
  <c r="CZ254" i="9" s="1"/>
  <c r="BU254" i="9"/>
  <c r="DA254" i="9" s="1"/>
  <c r="BT255" i="9"/>
  <c r="CZ255" i="9" s="1"/>
  <c r="BU255" i="9"/>
  <c r="DA255" i="9" s="1"/>
  <c r="BT284" i="9"/>
  <c r="CZ284" i="9" s="1"/>
  <c r="BU284" i="9"/>
  <c r="BT285" i="9"/>
  <c r="CZ285" i="9" s="1"/>
  <c r="BU285" i="9"/>
  <c r="DA285" i="9" s="1"/>
  <c r="BT287" i="9"/>
  <c r="CZ287" i="9" s="1"/>
  <c r="BU287" i="9"/>
  <c r="DA287" i="9" s="1"/>
  <c r="BT288" i="9"/>
  <c r="CZ288" i="9" s="1"/>
  <c r="BU288" i="9"/>
  <c r="DA288" i="9" s="1"/>
  <c r="BT289" i="9"/>
  <c r="CZ289" i="9" s="1"/>
  <c r="BU289" i="9"/>
  <c r="DA289" i="9" s="1"/>
  <c r="BT286" i="9"/>
  <c r="CZ286" i="9" s="1"/>
  <c r="BU286" i="9"/>
  <c r="DA286" i="9" s="1"/>
  <c r="BT290" i="9"/>
  <c r="CZ290" i="9" s="1"/>
  <c r="BU290" i="9"/>
  <c r="DA290" i="9" s="1"/>
  <c r="BT291" i="9"/>
  <c r="CZ291" i="9" s="1"/>
  <c r="BU291" i="9"/>
  <c r="DA291" i="9" s="1"/>
  <c r="BT292" i="9"/>
  <c r="CZ292" i="9" s="1"/>
  <c r="BU292" i="9"/>
  <c r="DA292" i="9" s="1"/>
  <c r="BT293" i="9"/>
  <c r="CZ293" i="9" s="1"/>
  <c r="BU293" i="9"/>
  <c r="DA293" i="9" s="1"/>
  <c r="BT295" i="9"/>
  <c r="CZ295" i="9" s="1"/>
  <c r="BU295" i="9"/>
  <c r="DA295" i="9" s="1"/>
  <c r="BT296" i="9"/>
  <c r="CZ296" i="9" s="1"/>
  <c r="BU296" i="9"/>
  <c r="DA296" i="9" s="1"/>
  <c r="BT298" i="9"/>
  <c r="CZ298" i="9" s="1"/>
  <c r="BU298" i="9"/>
  <c r="DA298" i="9" s="1"/>
  <c r="BT301" i="9"/>
  <c r="CZ301" i="9" s="1"/>
  <c r="BU301" i="9"/>
  <c r="DA301" i="9" s="1"/>
  <c r="BT302" i="9"/>
  <c r="CZ302" i="9" s="1"/>
  <c r="BU302" i="9"/>
  <c r="DA302" i="9" s="1"/>
  <c r="BT294" i="9"/>
  <c r="CZ294" i="9" s="1"/>
  <c r="BU294" i="9"/>
  <c r="DA294" i="9" s="1"/>
  <c r="BT303" i="9"/>
  <c r="CZ303" i="9" s="1"/>
  <c r="BU303" i="9"/>
  <c r="DA303" i="9" s="1"/>
  <c r="BT304" i="9"/>
  <c r="CZ304" i="9" s="1"/>
  <c r="BU304" i="9"/>
  <c r="DA304" i="9" s="1"/>
  <c r="BT297" i="9"/>
  <c r="CZ297" i="9" s="1"/>
  <c r="BU297" i="9"/>
  <c r="DA297" i="9" s="1"/>
  <c r="BT305" i="9"/>
  <c r="CZ305" i="9" s="1"/>
  <c r="BU305" i="9"/>
  <c r="DA305" i="9" s="1"/>
  <c r="BT300" i="9"/>
  <c r="CZ300" i="9" s="1"/>
  <c r="BU300" i="9"/>
  <c r="DA300" i="9" s="1"/>
  <c r="BT306" i="9"/>
  <c r="CZ306" i="9" s="1"/>
  <c r="BU306" i="9"/>
  <c r="DA306" i="9" s="1"/>
  <c r="BT307" i="9"/>
  <c r="CZ307" i="9" s="1"/>
  <c r="BU307" i="9"/>
  <c r="DA307" i="9" s="1"/>
  <c r="BT308" i="9"/>
  <c r="CZ308" i="9" s="1"/>
  <c r="BU308" i="9"/>
  <c r="DA308" i="9" s="1"/>
  <c r="BT309" i="9"/>
  <c r="CZ309" i="9" s="1"/>
  <c r="BU309" i="9"/>
  <c r="DA309" i="9" s="1"/>
  <c r="BT310" i="9"/>
  <c r="CZ310" i="9" s="1"/>
  <c r="BU310" i="9"/>
  <c r="DA310" i="9" s="1"/>
  <c r="BT311" i="9"/>
  <c r="CZ311" i="9" s="1"/>
  <c r="BU311" i="9"/>
  <c r="DA311" i="9" s="1"/>
  <c r="BT312" i="9"/>
  <c r="CZ312" i="9" s="1"/>
  <c r="BU312" i="9"/>
  <c r="DA312" i="9" s="1"/>
  <c r="BT313" i="9"/>
  <c r="CZ313" i="9" s="1"/>
  <c r="BU313" i="9"/>
  <c r="DA313" i="9" s="1"/>
  <c r="BT314" i="9"/>
  <c r="CZ314" i="9" s="1"/>
  <c r="BU314" i="9"/>
  <c r="DA314" i="9" s="1"/>
  <c r="BT315" i="9"/>
  <c r="CZ315" i="9" s="1"/>
  <c r="BU315" i="9"/>
  <c r="DA315" i="9" s="1"/>
  <c r="BT316" i="9"/>
  <c r="CZ316" i="9" s="1"/>
  <c r="BU316" i="9"/>
  <c r="DA316" i="9" s="1"/>
  <c r="BT317" i="9"/>
  <c r="CZ317" i="9" s="1"/>
  <c r="BU317" i="9"/>
  <c r="DA317" i="9" s="1"/>
  <c r="BT318" i="9"/>
  <c r="CZ318" i="9" s="1"/>
  <c r="BU318" i="9"/>
  <c r="DA318" i="9" s="1"/>
  <c r="BT319" i="9"/>
  <c r="CZ319" i="9" s="1"/>
  <c r="BU319" i="9"/>
  <c r="DA319" i="9" s="1"/>
  <c r="BT320" i="9"/>
  <c r="CZ320" i="9" s="1"/>
  <c r="BU320" i="9"/>
  <c r="DA320" i="9" s="1"/>
  <c r="BT321" i="9"/>
  <c r="CZ321" i="9" s="1"/>
  <c r="BU321" i="9"/>
  <c r="DA321" i="9" s="1"/>
  <c r="BT322" i="9"/>
  <c r="CZ322" i="9" s="1"/>
  <c r="BU322" i="9"/>
  <c r="DA322" i="9" s="1"/>
  <c r="BT323" i="9"/>
  <c r="CZ323" i="9" s="1"/>
  <c r="BU323" i="9"/>
  <c r="DA323" i="9" s="1"/>
  <c r="BT324" i="9"/>
  <c r="CZ324" i="9" s="1"/>
  <c r="BU324" i="9"/>
  <c r="DA324" i="9" s="1"/>
  <c r="BT325" i="9"/>
  <c r="CZ325" i="9" s="1"/>
  <c r="BU325" i="9"/>
  <c r="DA325" i="9" s="1"/>
  <c r="BT326" i="9"/>
  <c r="CZ326" i="9" s="1"/>
  <c r="BU326" i="9"/>
  <c r="DA326" i="9" s="1"/>
  <c r="BT327" i="9"/>
  <c r="CZ327" i="9" s="1"/>
  <c r="BU327" i="9"/>
  <c r="DA327" i="9" s="1"/>
  <c r="BT328" i="9"/>
  <c r="CZ328" i="9" s="1"/>
  <c r="BU328" i="9"/>
  <c r="DA328" i="9" s="1"/>
  <c r="BT329" i="9"/>
  <c r="CZ329" i="9" s="1"/>
  <c r="BU329" i="9"/>
  <c r="DA329" i="9" s="1"/>
  <c r="BT330" i="9"/>
  <c r="CZ330" i="9" s="1"/>
  <c r="BU330" i="9"/>
  <c r="DA330" i="9" s="1"/>
  <c r="BT331" i="9"/>
  <c r="CZ331" i="9" s="1"/>
  <c r="BU331" i="9"/>
  <c r="DA331" i="9" s="1"/>
  <c r="BT332" i="9"/>
  <c r="CZ332" i="9" s="1"/>
  <c r="BU332" i="9"/>
  <c r="DA332" i="9" s="1"/>
  <c r="BT334" i="9"/>
  <c r="CZ334" i="9" s="1"/>
  <c r="BU334" i="9"/>
  <c r="DA334" i="9" s="1"/>
  <c r="BT335" i="9"/>
  <c r="CZ335" i="9" s="1"/>
  <c r="BU335" i="9"/>
  <c r="DA335" i="9" s="1"/>
  <c r="BT336" i="9"/>
  <c r="CZ336" i="9" s="1"/>
  <c r="BU336" i="9"/>
  <c r="DA336" i="9" s="1"/>
  <c r="BT337" i="9"/>
  <c r="CZ337" i="9" s="1"/>
  <c r="BU337" i="9"/>
  <c r="DA337" i="9" s="1"/>
  <c r="BT333" i="9"/>
  <c r="CZ333" i="9" s="1"/>
  <c r="BU333" i="9"/>
  <c r="DA333" i="9" s="1"/>
  <c r="BT338" i="9"/>
  <c r="CZ338" i="9" s="1"/>
  <c r="BU338" i="9"/>
  <c r="DA338" i="9" s="1"/>
  <c r="BT339" i="9"/>
  <c r="CZ339" i="9" s="1"/>
  <c r="BU339" i="9"/>
  <c r="DA339" i="9" s="1"/>
  <c r="BT340" i="9"/>
  <c r="CZ340" i="9" s="1"/>
  <c r="BU340" i="9"/>
  <c r="DA340" i="9" s="1"/>
  <c r="BT341" i="9"/>
  <c r="CZ341" i="9" s="1"/>
  <c r="BU341" i="9"/>
  <c r="DA341" i="9" s="1"/>
  <c r="BT342" i="9"/>
  <c r="CZ342" i="9" s="1"/>
  <c r="BU342" i="9"/>
  <c r="DA342" i="9" s="1"/>
  <c r="BT343" i="9"/>
  <c r="CZ343" i="9" s="1"/>
  <c r="BU343" i="9"/>
  <c r="DA343" i="9" s="1"/>
  <c r="BT344" i="9"/>
  <c r="CZ344" i="9" s="1"/>
  <c r="BU344" i="9"/>
  <c r="DA344" i="9" s="1"/>
  <c r="BT345" i="9"/>
  <c r="CZ345" i="9" s="1"/>
  <c r="BU345" i="9"/>
  <c r="DA345" i="9" s="1"/>
  <c r="BT346" i="9"/>
  <c r="CZ346" i="9" s="1"/>
  <c r="BU346" i="9"/>
  <c r="DA346" i="9" s="1"/>
  <c r="BT347" i="9"/>
  <c r="CZ347" i="9" s="1"/>
  <c r="BU347" i="9"/>
  <c r="DA347" i="9" s="1"/>
  <c r="BT348" i="9"/>
  <c r="CZ348" i="9" s="1"/>
  <c r="BU348" i="9"/>
  <c r="DA348" i="9" s="1"/>
  <c r="BT349" i="9"/>
  <c r="CZ349" i="9" s="1"/>
  <c r="BU349" i="9"/>
  <c r="DA349" i="9" s="1"/>
  <c r="BT350" i="9"/>
  <c r="CZ350" i="9" s="1"/>
  <c r="BU350" i="9"/>
  <c r="DA350" i="9" s="1"/>
  <c r="BT351" i="9"/>
  <c r="CZ351" i="9" s="1"/>
  <c r="BU351" i="9"/>
  <c r="DA351" i="9" s="1"/>
  <c r="BT352" i="9"/>
  <c r="CZ352" i="9" s="1"/>
  <c r="BU352" i="9"/>
  <c r="DA352" i="9" s="1"/>
  <c r="BT353" i="9"/>
  <c r="CZ353" i="9" s="1"/>
  <c r="BU353" i="9"/>
  <c r="DA353" i="9" s="1"/>
  <c r="BT354" i="9"/>
  <c r="CZ354" i="9" s="1"/>
  <c r="BU354" i="9"/>
  <c r="DA354" i="9" s="1"/>
  <c r="BT356" i="9"/>
  <c r="CZ356" i="9" s="1"/>
  <c r="BU356" i="9"/>
  <c r="DA356" i="9" s="1"/>
  <c r="BT357" i="9"/>
  <c r="CZ357" i="9" s="1"/>
  <c r="BU357" i="9"/>
  <c r="DA357" i="9" s="1"/>
  <c r="BT358" i="9"/>
  <c r="CZ358" i="9" s="1"/>
  <c r="BU358" i="9"/>
  <c r="DA358" i="9" s="1"/>
  <c r="BT359" i="9"/>
  <c r="CZ359" i="9" s="1"/>
  <c r="BU359" i="9"/>
  <c r="DA359" i="9" s="1"/>
  <c r="BT360" i="9"/>
  <c r="CZ360" i="9" s="1"/>
  <c r="BU360" i="9"/>
  <c r="DA360" i="9" s="1"/>
  <c r="BT361" i="9"/>
  <c r="CZ361" i="9" s="1"/>
  <c r="BU361" i="9"/>
  <c r="DA361" i="9" s="1"/>
  <c r="BT362" i="9"/>
  <c r="CZ362" i="9" s="1"/>
  <c r="BU362" i="9"/>
  <c r="DA362" i="9" s="1"/>
  <c r="BT363" i="9"/>
  <c r="CZ363" i="9" s="1"/>
  <c r="BU363" i="9"/>
  <c r="DA363" i="9" s="1"/>
  <c r="BT364" i="9"/>
  <c r="CZ364" i="9" s="1"/>
  <c r="BU364" i="9"/>
  <c r="DA364" i="9" s="1"/>
  <c r="BT365" i="9"/>
  <c r="CZ365" i="9" s="1"/>
  <c r="BU365" i="9"/>
  <c r="DA365" i="9" s="1"/>
  <c r="BT366" i="9"/>
  <c r="CZ366" i="9" s="1"/>
  <c r="BU366" i="9"/>
  <c r="DA366" i="9" s="1"/>
  <c r="BT367" i="9"/>
  <c r="CZ367" i="9" s="1"/>
  <c r="BU367" i="9"/>
  <c r="DA367" i="9" s="1"/>
  <c r="BT368" i="9"/>
  <c r="CZ368" i="9" s="1"/>
  <c r="BU368" i="9"/>
  <c r="DA368" i="9" s="1"/>
  <c r="BT369" i="9"/>
  <c r="CZ369" i="9" s="1"/>
  <c r="BU369" i="9"/>
  <c r="DA369" i="9" s="1"/>
  <c r="BT370" i="9"/>
  <c r="CZ370" i="9" s="1"/>
  <c r="BU370" i="9"/>
  <c r="DA370" i="9" s="1"/>
  <c r="BT373" i="9"/>
  <c r="CZ373" i="9" s="1"/>
  <c r="BU373" i="9"/>
  <c r="DA373" i="9" s="1"/>
  <c r="BT374" i="9"/>
  <c r="CZ374" i="9" s="1"/>
  <c r="BU374" i="9"/>
  <c r="DA374" i="9" s="1"/>
  <c r="BT375" i="9"/>
  <c r="CZ375" i="9" s="1"/>
  <c r="BU375" i="9"/>
  <c r="DA375" i="9" s="1"/>
  <c r="BT376" i="9"/>
  <c r="CZ376" i="9" s="1"/>
  <c r="BU376" i="9"/>
  <c r="DA376" i="9" s="1"/>
  <c r="BT377" i="9"/>
  <c r="CZ377" i="9" s="1"/>
  <c r="BU377" i="9"/>
  <c r="DA377" i="9" s="1"/>
  <c r="BT378" i="9"/>
  <c r="CZ378" i="9" s="1"/>
  <c r="BU378" i="9"/>
  <c r="DA378" i="9" s="1"/>
  <c r="BT379" i="9"/>
  <c r="CZ379" i="9" s="1"/>
  <c r="BU379" i="9"/>
  <c r="DA379" i="9" s="1"/>
  <c r="BT380" i="9"/>
  <c r="CZ380" i="9" s="1"/>
  <c r="BU380" i="9"/>
  <c r="DA380" i="9" s="1"/>
  <c r="BT381" i="9"/>
  <c r="CZ381" i="9" s="1"/>
  <c r="BU381" i="9"/>
  <c r="DA381" i="9" s="1"/>
  <c r="BT382" i="9"/>
  <c r="CZ382" i="9" s="1"/>
  <c r="BU382" i="9"/>
  <c r="DA382" i="9" s="1"/>
  <c r="BT355" i="9"/>
  <c r="CZ355" i="9" s="1"/>
  <c r="BU355" i="9"/>
  <c r="DA355" i="9" s="1"/>
  <c r="BT383" i="9"/>
  <c r="CZ383" i="9" s="1"/>
  <c r="BU383" i="9"/>
  <c r="DA383" i="9" s="1"/>
  <c r="BT384" i="9"/>
  <c r="CZ384" i="9" s="1"/>
  <c r="BU384" i="9"/>
  <c r="DA384" i="9" s="1"/>
  <c r="BT385" i="9"/>
  <c r="CZ385" i="9" s="1"/>
  <c r="BU385" i="9"/>
  <c r="DA385" i="9" s="1"/>
  <c r="BT387" i="9"/>
  <c r="CZ387" i="9" s="1"/>
  <c r="BU387" i="9"/>
  <c r="DA387" i="9" s="1"/>
  <c r="BT388" i="9"/>
  <c r="CZ388" i="9" s="1"/>
  <c r="BU388" i="9"/>
  <c r="DA388" i="9" s="1"/>
  <c r="BT389" i="9"/>
  <c r="CZ389" i="9" s="1"/>
  <c r="BU389" i="9"/>
  <c r="DA389" i="9" s="1"/>
  <c r="BT390" i="9"/>
  <c r="CZ390" i="9" s="1"/>
  <c r="BU390" i="9"/>
  <c r="DA390" i="9" s="1"/>
  <c r="BT391" i="9"/>
  <c r="CZ391" i="9" s="1"/>
  <c r="BU391" i="9"/>
  <c r="DA391" i="9" s="1"/>
  <c r="BT392" i="9"/>
  <c r="CZ392" i="9" s="1"/>
  <c r="BU392" i="9"/>
  <c r="DA392" i="9" s="1"/>
  <c r="BT371" i="9"/>
  <c r="CZ371" i="9" s="1"/>
  <c r="BU371" i="9"/>
  <c r="DA371" i="9" s="1"/>
  <c r="BT372" i="9"/>
  <c r="CZ372" i="9" s="1"/>
  <c r="BU372" i="9"/>
  <c r="DA372" i="9" s="1"/>
  <c r="BT393" i="9"/>
  <c r="CZ393" i="9" s="1"/>
  <c r="BU393" i="9"/>
  <c r="DA393" i="9" s="1"/>
  <c r="BT394" i="9"/>
  <c r="CZ394" i="9" s="1"/>
  <c r="BU394" i="9"/>
  <c r="DA394" i="9" s="1"/>
  <c r="BT395" i="9"/>
  <c r="CZ395" i="9" s="1"/>
  <c r="BU395" i="9"/>
  <c r="DA395" i="9" s="1"/>
  <c r="BT396" i="9"/>
  <c r="CZ396" i="9" s="1"/>
  <c r="BU396" i="9"/>
  <c r="DA396" i="9" s="1"/>
  <c r="BT397" i="9"/>
  <c r="CZ397" i="9" s="1"/>
  <c r="BU397" i="9"/>
  <c r="DA397" i="9" s="1"/>
  <c r="BT398" i="9"/>
  <c r="CZ398" i="9" s="1"/>
  <c r="BU398" i="9"/>
  <c r="DA398" i="9" s="1"/>
  <c r="BT399" i="9"/>
  <c r="CZ399" i="9" s="1"/>
  <c r="BU399" i="9"/>
  <c r="DA399" i="9" s="1"/>
  <c r="BT400" i="9"/>
  <c r="CZ400" i="9" s="1"/>
  <c r="BU400" i="9"/>
  <c r="DA400" i="9" s="1"/>
  <c r="BT401" i="9"/>
  <c r="CZ401" i="9" s="1"/>
  <c r="BU401" i="9"/>
  <c r="DA401" i="9" s="1"/>
  <c r="BT402" i="9"/>
  <c r="CZ402" i="9" s="1"/>
  <c r="BU402" i="9"/>
  <c r="DA402" i="9" s="1"/>
  <c r="BT386" i="9"/>
  <c r="CZ386" i="9" s="1"/>
  <c r="BU386" i="9"/>
  <c r="DA386" i="9" s="1"/>
  <c r="BT403" i="9"/>
  <c r="CZ403" i="9" s="1"/>
  <c r="BU403" i="9"/>
  <c r="DA403" i="9" s="1"/>
  <c r="BT404" i="9"/>
  <c r="CZ404" i="9" s="1"/>
  <c r="BU404" i="9"/>
  <c r="DA404" i="9" s="1"/>
  <c r="BT405" i="9"/>
  <c r="CZ405" i="9" s="1"/>
  <c r="BU405" i="9"/>
  <c r="DA405" i="9" s="1"/>
  <c r="BT406" i="9"/>
  <c r="CZ406" i="9" s="1"/>
  <c r="BU406" i="9"/>
  <c r="DA406" i="9" s="1"/>
  <c r="BT407" i="9"/>
  <c r="CZ407" i="9" s="1"/>
  <c r="BU407" i="9"/>
  <c r="DA407" i="9" s="1"/>
  <c r="BT408" i="9"/>
  <c r="CZ408" i="9" s="1"/>
  <c r="BU408" i="9"/>
  <c r="DA408" i="9" s="1"/>
  <c r="BU409" i="9"/>
  <c r="CZ410" i="9"/>
  <c r="BU410" i="9"/>
  <c r="DA410" i="9" s="1"/>
  <c r="CZ411" i="9"/>
  <c r="BU411" i="9"/>
  <c r="DA411" i="9" s="1"/>
  <c r="CZ412" i="9"/>
  <c r="BU412" i="9"/>
  <c r="DA412" i="9" s="1"/>
  <c r="CZ413" i="9"/>
  <c r="BU413" i="9"/>
  <c r="DA413" i="9" s="1"/>
  <c r="CZ414" i="9"/>
  <c r="BU414" i="9"/>
  <c r="DA414" i="9" s="1"/>
  <c r="CZ415" i="9"/>
  <c r="BU415" i="9"/>
  <c r="DA415" i="9" s="1"/>
  <c r="CZ416" i="9"/>
  <c r="BU416" i="9"/>
  <c r="DA416" i="9" s="1"/>
  <c r="CZ417" i="9"/>
  <c r="BU417" i="9"/>
  <c r="DA417" i="9" s="1"/>
  <c r="CZ418" i="9"/>
  <c r="BU418" i="9"/>
  <c r="DA418" i="9" s="1"/>
  <c r="CZ419" i="9"/>
  <c r="BU419" i="9"/>
  <c r="DA419" i="9" s="1"/>
  <c r="CZ420" i="9"/>
  <c r="BU420" i="9"/>
  <c r="DA420" i="9" s="1"/>
  <c r="CZ421" i="9"/>
  <c r="BU421" i="9"/>
  <c r="DA421" i="9" s="1"/>
  <c r="CZ422" i="9"/>
  <c r="BU422" i="9"/>
  <c r="DA422" i="9" s="1"/>
  <c r="CZ423" i="9"/>
  <c r="BU423" i="9"/>
  <c r="DA423" i="9" s="1"/>
  <c r="CZ424" i="9"/>
  <c r="BU424" i="9"/>
  <c r="DA424" i="9" s="1"/>
  <c r="CZ425" i="9"/>
  <c r="BU425" i="9"/>
  <c r="DA425" i="9" s="1"/>
  <c r="CZ426" i="9"/>
  <c r="BU426" i="9"/>
  <c r="DA426" i="9" s="1"/>
  <c r="CZ427" i="9"/>
  <c r="BU427" i="9"/>
  <c r="DA427" i="9" s="1"/>
  <c r="CZ428" i="9"/>
  <c r="BU428" i="9"/>
  <c r="DA428" i="9" s="1"/>
  <c r="CZ429" i="9"/>
  <c r="BU429" i="9"/>
  <c r="DA429" i="9" s="1"/>
  <c r="CZ430" i="9"/>
  <c r="BU430" i="9"/>
  <c r="DA430" i="9" s="1"/>
  <c r="CZ431" i="9"/>
  <c r="BU431" i="9"/>
  <c r="DA431" i="9" s="1"/>
  <c r="CZ432" i="9"/>
  <c r="BU432" i="9"/>
  <c r="DA432" i="9" s="1"/>
  <c r="CZ433" i="9"/>
  <c r="BU433" i="9"/>
  <c r="DA433" i="9" s="1"/>
  <c r="CZ435" i="9"/>
  <c r="BU435" i="9"/>
  <c r="DA435" i="9" s="1"/>
  <c r="CZ436" i="9"/>
  <c r="BU436" i="9"/>
  <c r="DA436" i="9" s="1"/>
  <c r="CZ437" i="9"/>
  <c r="BU437" i="9"/>
  <c r="DA437" i="9" s="1"/>
  <c r="CZ438" i="9"/>
  <c r="BU438" i="9"/>
  <c r="DA438" i="9" s="1"/>
  <c r="CZ446" i="9"/>
  <c r="BU446" i="9"/>
  <c r="DA446" i="9" s="1"/>
  <c r="CZ440" i="9"/>
  <c r="BU440" i="9"/>
  <c r="DA440" i="9" s="1"/>
  <c r="CZ441" i="9"/>
  <c r="BU441" i="9"/>
  <c r="DA441" i="9" s="1"/>
  <c r="CZ434" i="9"/>
  <c r="BU434" i="9"/>
  <c r="DA434" i="9" s="1"/>
  <c r="CZ442" i="9"/>
  <c r="BU442" i="9"/>
  <c r="DA442" i="9" s="1"/>
  <c r="CZ443" i="9"/>
  <c r="BU443" i="9"/>
  <c r="DA443" i="9" s="1"/>
  <c r="CZ444" i="9"/>
  <c r="BU444" i="9"/>
  <c r="DA444" i="9" s="1"/>
  <c r="CZ445" i="9"/>
  <c r="BU445" i="9"/>
  <c r="DA445" i="9" s="1"/>
  <c r="CZ439" i="9"/>
  <c r="BU439" i="9"/>
  <c r="DA439" i="9" s="1"/>
  <c r="BT447" i="9"/>
  <c r="CZ447" i="9" s="1"/>
  <c r="BU447" i="9"/>
  <c r="DA447" i="9" s="1"/>
  <c r="BT448" i="9"/>
  <c r="CZ448" i="9" s="1"/>
  <c r="BU448" i="9"/>
  <c r="DA448" i="9" s="1"/>
  <c r="BT449" i="9"/>
  <c r="CZ449" i="9" s="1"/>
  <c r="BU449" i="9"/>
  <c r="DA449" i="9" s="1"/>
  <c r="BT450" i="9"/>
  <c r="CZ450" i="9" s="1"/>
  <c r="BU450" i="9"/>
  <c r="DA450" i="9" s="1"/>
  <c r="BT451" i="9"/>
  <c r="CZ451" i="9" s="1"/>
  <c r="BU451" i="9"/>
  <c r="DA451" i="9" s="1"/>
  <c r="BT452" i="9"/>
  <c r="CZ452" i="9" s="1"/>
  <c r="BU452" i="9"/>
  <c r="DA452" i="9" s="1"/>
  <c r="BT453" i="9"/>
  <c r="CZ453" i="9" s="1"/>
  <c r="BU453" i="9"/>
  <c r="DA453" i="9" s="1"/>
  <c r="BT454" i="9"/>
  <c r="CZ454" i="9" s="1"/>
  <c r="BU454" i="9"/>
  <c r="DA454" i="9" s="1"/>
  <c r="BT455" i="9"/>
  <c r="CZ455" i="9" s="1"/>
  <c r="BU455" i="9"/>
  <c r="DA455" i="9" s="1"/>
  <c r="BT456" i="9"/>
  <c r="CZ456" i="9" s="1"/>
  <c r="BU456" i="9"/>
  <c r="DA456" i="9" s="1"/>
  <c r="BT457" i="9"/>
  <c r="CZ457" i="9" s="1"/>
  <c r="BU457" i="9"/>
  <c r="DA457" i="9" s="1"/>
  <c r="BT458" i="9"/>
  <c r="CZ458" i="9" s="1"/>
  <c r="BU458" i="9"/>
  <c r="DA458" i="9" s="1"/>
  <c r="BT460" i="9"/>
  <c r="CZ460" i="9" s="1"/>
  <c r="BU460" i="9"/>
  <c r="DA460" i="9" s="1"/>
  <c r="BT461" i="9"/>
  <c r="CZ461" i="9" s="1"/>
  <c r="BU461" i="9"/>
  <c r="DA461" i="9" s="1"/>
  <c r="BT462" i="9"/>
  <c r="CZ462" i="9" s="1"/>
  <c r="BU462" i="9"/>
  <c r="DA462" i="9" s="1"/>
  <c r="BT463" i="9"/>
  <c r="CZ463" i="9" s="1"/>
  <c r="BU463" i="9"/>
  <c r="DA463" i="9" s="1"/>
  <c r="BT464" i="9"/>
  <c r="CZ464" i="9" s="1"/>
  <c r="BU464" i="9"/>
  <c r="DA464" i="9" s="1"/>
  <c r="BT465" i="9"/>
  <c r="CZ465" i="9" s="1"/>
  <c r="BU465" i="9"/>
  <c r="DA465" i="9" s="1"/>
  <c r="BT466" i="9"/>
  <c r="CZ466" i="9" s="1"/>
  <c r="BU466" i="9"/>
  <c r="DA466" i="9" s="1"/>
  <c r="BT467" i="9"/>
  <c r="CZ467" i="9" s="1"/>
  <c r="BU467" i="9"/>
  <c r="DA467" i="9" s="1"/>
  <c r="BT459" i="9"/>
  <c r="CZ459" i="9" s="1"/>
  <c r="BU459" i="9"/>
  <c r="DA459" i="9" s="1"/>
  <c r="BP9" i="9"/>
  <c r="BQ9" i="9"/>
  <c r="CW9" i="9" s="1"/>
  <c r="BP10" i="9"/>
  <c r="CV10" i="9" s="1"/>
  <c r="BQ10" i="9"/>
  <c r="CW10" i="9" s="1"/>
  <c r="BP11" i="9"/>
  <c r="CV11" i="9" s="1"/>
  <c r="BQ11" i="9"/>
  <c r="CW11" i="9" s="1"/>
  <c r="BP12" i="9"/>
  <c r="CV12" i="9" s="1"/>
  <c r="BQ12" i="9"/>
  <c r="CW12" i="9" s="1"/>
  <c r="BP13" i="9"/>
  <c r="CV13" i="9" s="1"/>
  <c r="BQ13" i="9"/>
  <c r="CW13" i="9" s="1"/>
  <c r="BP14" i="9"/>
  <c r="CV14" i="9" s="1"/>
  <c r="BQ14" i="9"/>
  <c r="CW14" i="9" s="1"/>
  <c r="BP15" i="9"/>
  <c r="CV15" i="9" s="1"/>
  <c r="BQ15" i="9"/>
  <c r="CW15" i="9" s="1"/>
  <c r="BP16" i="9"/>
  <c r="CV16" i="9" s="1"/>
  <c r="BQ16" i="9"/>
  <c r="CW16" i="9" s="1"/>
  <c r="BP17" i="9"/>
  <c r="CV17" i="9" s="1"/>
  <c r="BQ17" i="9"/>
  <c r="CW17" i="9" s="1"/>
  <c r="BP18" i="9"/>
  <c r="CV18" i="9" s="1"/>
  <c r="BQ18" i="9"/>
  <c r="CW18" i="9" s="1"/>
  <c r="BP20" i="9"/>
  <c r="CV20" i="9" s="1"/>
  <c r="BQ20" i="9"/>
  <c r="CW20" i="9" s="1"/>
  <c r="BP21" i="9"/>
  <c r="CV21" i="9" s="1"/>
  <c r="BQ21" i="9"/>
  <c r="CW21" i="9" s="1"/>
  <c r="BP22" i="9"/>
  <c r="CV22" i="9" s="1"/>
  <c r="BQ22" i="9"/>
  <c r="CW22" i="9" s="1"/>
  <c r="BP19" i="9"/>
  <c r="CV19" i="9" s="1"/>
  <c r="BQ19" i="9"/>
  <c r="CW19" i="9" s="1"/>
  <c r="BP23" i="9"/>
  <c r="CV23" i="9" s="1"/>
  <c r="BQ23" i="9"/>
  <c r="CW23" i="9" s="1"/>
  <c r="BP24" i="9"/>
  <c r="CV24" i="9" s="1"/>
  <c r="BQ24" i="9"/>
  <c r="CW24" i="9" s="1"/>
  <c r="BP25" i="9"/>
  <c r="CV25" i="9" s="1"/>
  <c r="BQ25" i="9"/>
  <c r="CW25" i="9" s="1"/>
  <c r="BP26" i="9"/>
  <c r="CV26" i="9" s="1"/>
  <c r="BQ26" i="9"/>
  <c r="CW26" i="9" s="1"/>
  <c r="BP28" i="9"/>
  <c r="CV28" i="9" s="1"/>
  <c r="BQ28" i="9"/>
  <c r="CW28" i="9" s="1"/>
  <c r="BP29" i="9"/>
  <c r="CV29" i="9" s="1"/>
  <c r="BQ29" i="9"/>
  <c r="CW29" i="9" s="1"/>
  <c r="BP30" i="9"/>
  <c r="CV30" i="9" s="1"/>
  <c r="BQ30" i="9"/>
  <c r="CW30" i="9" s="1"/>
  <c r="BP31" i="9"/>
  <c r="CV31" i="9" s="1"/>
  <c r="BQ31" i="9"/>
  <c r="CW31" i="9" s="1"/>
  <c r="BP27" i="9"/>
  <c r="CV27" i="9" s="1"/>
  <c r="BQ27" i="9"/>
  <c r="CW27" i="9" s="1"/>
  <c r="BP32" i="9"/>
  <c r="CV32" i="9" s="1"/>
  <c r="BQ32" i="9"/>
  <c r="CW32" i="9" s="1"/>
  <c r="BP33" i="9"/>
  <c r="CV33" i="9" s="1"/>
  <c r="BQ33" i="9"/>
  <c r="CW33" i="9" s="1"/>
  <c r="BP34" i="9"/>
  <c r="CV34" i="9" s="1"/>
  <c r="BQ34" i="9"/>
  <c r="CW34" i="9" s="1"/>
  <c r="BP35" i="9"/>
  <c r="CV35" i="9" s="1"/>
  <c r="BQ35" i="9"/>
  <c r="CW35" i="9" s="1"/>
  <c r="BP36" i="9"/>
  <c r="CV36" i="9" s="1"/>
  <c r="BQ36" i="9"/>
  <c r="CW36" i="9" s="1"/>
  <c r="BP37" i="9"/>
  <c r="CV37" i="9" s="1"/>
  <c r="BQ37" i="9"/>
  <c r="CW37" i="9" s="1"/>
  <c r="BP38" i="9"/>
  <c r="CV38" i="9" s="1"/>
  <c r="BQ38" i="9"/>
  <c r="CW38" i="9" s="1"/>
  <c r="BP39" i="9"/>
  <c r="CV39" i="9" s="1"/>
  <c r="BQ39" i="9"/>
  <c r="CW39" i="9" s="1"/>
  <c r="BP40" i="9"/>
  <c r="CV40" i="9" s="1"/>
  <c r="BQ40" i="9"/>
  <c r="CW40" i="9" s="1"/>
  <c r="BP42" i="9"/>
  <c r="CV42" i="9" s="1"/>
  <c r="BQ42" i="9"/>
  <c r="CW42" i="9" s="1"/>
  <c r="BP43" i="9"/>
  <c r="CV43" i="9" s="1"/>
  <c r="CW43" i="9"/>
  <c r="BP44" i="9"/>
  <c r="CV44" i="9" s="1"/>
  <c r="BQ44" i="9"/>
  <c r="CW44" i="9" s="1"/>
  <c r="BP45" i="9"/>
  <c r="CV45" i="9" s="1"/>
  <c r="BQ45" i="9"/>
  <c r="CW45" i="9" s="1"/>
  <c r="BP46" i="9"/>
  <c r="CV46" i="9" s="1"/>
  <c r="BQ46" i="9"/>
  <c r="CW46" i="9" s="1"/>
  <c r="BP47" i="9"/>
  <c r="CV47" i="9" s="1"/>
  <c r="BQ47" i="9"/>
  <c r="CW47" i="9" s="1"/>
  <c r="BP48" i="9"/>
  <c r="CV48" i="9" s="1"/>
  <c r="BQ48" i="9"/>
  <c r="CW48" i="9" s="1"/>
  <c r="BP49" i="9"/>
  <c r="CV49" i="9" s="1"/>
  <c r="BQ49" i="9"/>
  <c r="CW49" i="9" s="1"/>
  <c r="BP50" i="9"/>
  <c r="CV50" i="9" s="1"/>
  <c r="BQ50" i="9"/>
  <c r="CW50" i="9" s="1"/>
  <c r="BP51" i="9"/>
  <c r="CV51" i="9" s="1"/>
  <c r="BQ51" i="9"/>
  <c r="CW51" i="9" s="1"/>
  <c r="BP52" i="9"/>
  <c r="CV52" i="9" s="1"/>
  <c r="BQ52" i="9"/>
  <c r="CW52" i="9" s="1"/>
  <c r="BP53" i="9"/>
  <c r="CV53" i="9" s="1"/>
  <c r="BQ53" i="9"/>
  <c r="CW53" i="9" s="1"/>
  <c r="BP54" i="9"/>
  <c r="CV54" i="9" s="1"/>
  <c r="BQ54" i="9"/>
  <c r="CW54" i="9" s="1"/>
  <c r="BP55" i="9"/>
  <c r="CV55" i="9" s="1"/>
  <c r="BQ55" i="9"/>
  <c r="CW55" i="9" s="1"/>
  <c r="BP58" i="9"/>
  <c r="CV58" i="9" s="1"/>
  <c r="BQ58" i="9"/>
  <c r="CW58" i="9" s="1"/>
  <c r="BP59" i="9"/>
  <c r="CV59" i="9" s="1"/>
  <c r="BQ59" i="9"/>
  <c r="CW59" i="9" s="1"/>
  <c r="BP60" i="9"/>
  <c r="CV60" i="9" s="1"/>
  <c r="BQ60" i="9"/>
  <c r="CW60" i="9" s="1"/>
  <c r="BP61" i="9"/>
  <c r="CV61" i="9" s="1"/>
  <c r="BQ61" i="9"/>
  <c r="CW61" i="9" s="1"/>
  <c r="BP62" i="9"/>
  <c r="CV62" i="9" s="1"/>
  <c r="BQ62" i="9"/>
  <c r="CW62" i="9" s="1"/>
  <c r="BP63" i="9"/>
  <c r="CV63" i="9" s="1"/>
  <c r="BQ63" i="9"/>
  <c r="CW63" i="9" s="1"/>
  <c r="BP56" i="9"/>
  <c r="CV56" i="9" s="1"/>
  <c r="BQ56" i="9"/>
  <c r="CW56" i="9" s="1"/>
  <c r="BP64" i="9"/>
  <c r="CV64" i="9" s="1"/>
  <c r="BQ64" i="9"/>
  <c r="CW64" i="9" s="1"/>
  <c r="BP57" i="9"/>
  <c r="CV57" i="9" s="1"/>
  <c r="BQ57" i="9"/>
  <c r="CW57" i="9" s="1"/>
  <c r="BP71" i="9"/>
  <c r="CV71" i="9" s="1"/>
  <c r="BQ71" i="9"/>
  <c r="CW71" i="9" s="1"/>
  <c r="BP65" i="9"/>
  <c r="CV65" i="9" s="1"/>
  <c r="BQ65" i="9"/>
  <c r="CW65" i="9" s="1"/>
  <c r="BP66" i="9"/>
  <c r="CV66" i="9" s="1"/>
  <c r="BQ66" i="9"/>
  <c r="CW66" i="9" s="1"/>
  <c r="BP67" i="9"/>
  <c r="CV67" i="9" s="1"/>
  <c r="BQ67" i="9"/>
  <c r="CW67" i="9" s="1"/>
  <c r="BP68" i="9"/>
  <c r="CV68" i="9" s="1"/>
  <c r="BQ68" i="9"/>
  <c r="CW68" i="9" s="1"/>
  <c r="BP69" i="9"/>
  <c r="CV69" i="9" s="1"/>
  <c r="BQ69" i="9"/>
  <c r="CW69" i="9" s="1"/>
  <c r="BP70" i="9"/>
  <c r="CV70" i="9" s="1"/>
  <c r="BQ70" i="9"/>
  <c r="CW70" i="9" s="1"/>
  <c r="BP72" i="9"/>
  <c r="CV72" i="9" s="1"/>
  <c r="BQ72" i="9"/>
  <c r="CW72" i="9" s="1"/>
  <c r="BP73" i="9"/>
  <c r="CV73" i="9" s="1"/>
  <c r="BQ73" i="9"/>
  <c r="CW73" i="9" s="1"/>
  <c r="BP74" i="9"/>
  <c r="CV74" i="9" s="1"/>
  <c r="BQ74" i="9"/>
  <c r="CW74" i="9" s="1"/>
  <c r="BP75" i="9"/>
  <c r="CV75" i="9" s="1"/>
  <c r="BQ75" i="9"/>
  <c r="CW75" i="9" s="1"/>
  <c r="BP76" i="9"/>
  <c r="CV76" i="9" s="1"/>
  <c r="BQ76" i="9"/>
  <c r="CW76" i="9" s="1"/>
  <c r="BP78" i="9"/>
  <c r="CV78" i="9" s="1"/>
  <c r="BQ78" i="9"/>
  <c r="CW78" i="9" s="1"/>
  <c r="BP77" i="9"/>
  <c r="CV77" i="9" s="1"/>
  <c r="BQ77" i="9"/>
  <c r="CW77" i="9" s="1"/>
  <c r="BP79" i="9"/>
  <c r="CV79" i="9" s="1"/>
  <c r="BQ79" i="9"/>
  <c r="CW79" i="9" s="1"/>
  <c r="BP80" i="9"/>
  <c r="CV80" i="9" s="1"/>
  <c r="BQ80" i="9"/>
  <c r="CW80" i="9" s="1"/>
  <c r="BP81" i="9"/>
  <c r="CV81" i="9" s="1"/>
  <c r="BQ81" i="9"/>
  <c r="CW81" i="9" s="1"/>
  <c r="BP82" i="9"/>
  <c r="CV82" i="9" s="1"/>
  <c r="BQ82" i="9"/>
  <c r="CW82" i="9" s="1"/>
  <c r="BP83" i="9"/>
  <c r="CV83" i="9" s="1"/>
  <c r="BQ83" i="9"/>
  <c r="CW83" i="9" s="1"/>
  <c r="BP84" i="9"/>
  <c r="CV84" i="9" s="1"/>
  <c r="BQ84" i="9"/>
  <c r="CW84" i="9" s="1"/>
  <c r="BP85" i="9"/>
  <c r="CV85" i="9" s="1"/>
  <c r="BQ85" i="9"/>
  <c r="CW85" i="9" s="1"/>
  <c r="BP86" i="9"/>
  <c r="CV86" i="9" s="1"/>
  <c r="BQ86" i="9"/>
  <c r="CW86" i="9" s="1"/>
  <c r="BP87" i="9"/>
  <c r="CV87" i="9" s="1"/>
  <c r="BQ87" i="9"/>
  <c r="CW87" i="9" s="1"/>
  <c r="BP88" i="9"/>
  <c r="CV88" i="9" s="1"/>
  <c r="BQ88" i="9"/>
  <c r="CW88" i="9" s="1"/>
  <c r="BP89" i="9"/>
  <c r="CV89" i="9" s="1"/>
  <c r="BQ89" i="9"/>
  <c r="CW89" i="9" s="1"/>
  <c r="BP90" i="9"/>
  <c r="CV90" i="9" s="1"/>
  <c r="BQ90" i="9"/>
  <c r="CW90" i="9" s="1"/>
  <c r="BP91" i="9"/>
  <c r="CV91" i="9" s="1"/>
  <c r="BQ91" i="9"/>
  <c r="CW91" i="9" s="1"/>
  <c r="BP92" i="9"/>
  <c r="CV92" i="9" s="1"/>
  <c r="BQ92" i="9"/>
  <c r="CW92" i="9" s="1"/>
  <c r="BP94" i="9"/>
  <c r="CV94" i="9" s="1"/>
  <c r="BQ94" i="9"/>
  <c r="CW94" i="9" s="1"/>
  <c r="BP95" i="9"/>
  <c r="CV95" i="9" s="1"/>
  <c r="BQ95" i="9"/>
  <c r="CW95" i="9" s="1"/>
  <c r="BP96" i="9"/>
  <c r="CV96" i="9" s="1"/>
  <c r="BQ96" i="9"/>
  <c r="CW96" i="9" s="1"/>
  <c r="BP97" i="9"/>
  <c r="CV97" i="9" s="1"/>
  <c r="BQ97" i="9"/>
  <c r="CW97" i="9" s="1"/>
  <c r="BP93" i="9"/>
  <c r="CV93" i="9" s="1"/>
  <c r="BQ93" i="9"/>
  <c r="CW93" i="9" s="1"/>
  <c r="BP99" i="9"/>
  <c r="CV99" i="9" s="1"/>
  <c r="BQ99" i="9"/>
  <c r="CW99" i="9" s="1"/>
  <c r="BP100" i="9"/>
  <c r="CV100" i="9" s="1"/>
  <c r="BQ100" i="9"/>
  <c r="CW100" i="9" s="1"/>
  <c r="BP101" i="9"/>
  <c r="CV101" i="9" s="1"/>
  <c r="BQ101" i="9"/>
  <c r="CW101" i="9" s="1"/>
  <c r="BP103" i="9"/>
  <c r="CV103" i="9" s="1"/>
  <c r="BQ103" i="9"/>
  <c r="CW103" i="9" s="1"/>
  <c r="BP104" i="9"/>
  <c r="CV104" i="9" s="1"/>
  <c r="BQ104" i="9"/>
  <c r="CW104" i="9" s="1"/>
  <c r="BP106" i="9"/>
  <c r="CV106" i="9" s="1"/>
  <c r="BQ106" i="9"/>
  <c r="CW106" i="9" s="1"/>
  <c r="BP107" i="9"/>
  <c r="CV107" i="9" s="1"/>
  <c r="BQ107" i="9"/>
  <c r="CW107" i="9" s="1"/>
  <c r="BP108" i="9"/>
  <c r="CV108" i="9" s="1"/>
  <c r="BQ108" i="9"/>
  <c r="CW108" i="9" s="1"/>
  <c r="BP110" i="9"/>
  <c r="CV110" i="9" s="1"/>
  <c r="BQ110" i="9"/>
  <c r="CW110" i="9" s="1"/>
  <c r="BP102" i="9"/>
  <c r="CV102" i="9" s="1"/>
  <c r="BQ102" i="9"/>
  <c r="CW102" i="9" s="1"/>
  <c r="BP111" i="9"/>
  <c r="CV111" i="9" s="1"/>
  <c r="BQ111" i="9"/>
  <c r="CW111" i="9" s="1"/>
  <c r="BP105" i="9"/>
  <c r="CV105" i="9" s="1"/>
  <c r="BQ105" i="9"/>
  <c r="CW105" i="9" s="1"/>
  <c r="BP109" i="9"/>
  <c r="CV109" i="9" s="1"/>
  <c r="BQ109" i="9"/>
  <c r="CW109" i="9" s="1"/>
  <c r="BP112" i="9"/>
  <c r="CV112" i="9" s="1"/>
  <c r="BQ112" i="9"/>
  <c r="CW112" i="9" s="1"/>
  <c r="BP113" i="9"/>
  <c r="CV113" i="9" s="1"/>
  <c r="BQ113" i="9"/>
  <c r="CW113" i="9" s="1"/>
  <c r="BP98" i="9"/>
  <c r="CV98" i="9" s="1"/>
  <c r="BQ98" i="9"/>
  <c r="CW98" i="9" s="1"/>
  <c r="BP114" i="9"/>
  <c r="CV114" i="9" s="1"/>
  <c r="BQ114" i="9"/>
  <c r="BP115" i="9"/>
  <c r="CV115" i="9" s="1"/>
  <c r="BQ115" i="9"/>
  <c r="CW115" i="9" s="1"/>
  <c r="BP116" i="9"/>
  <c r="CV116" i="9" s="1"/>
  <c r="BQ116" i="9"/>
  <c r="CW116" i="9" s="1"/>
  <c r="BP117" i="9"/>
  <c r="CV117" i="9" s="1"/>
  <c r="BQ117" i="9"/>
  <c r="CW117" i="9" s="1"/>
  <c r="BP118" i="9"/>
  <c r="CV118" i="9" s="1"/>
  <c r="BQ118" i="9"/>
  <c r="CW118" i="9" s="1"/>
  <c r="BP119" i="9"/>
  <c r="CV119" i="9" s="1"/>
  <c r="BQ119" i="9"/>
  <c r="CW119" i="9" s="1"/>
  <c r="BP120" i="9"/>
  <c r="CV120" i="9" s="1"/>
  <c r="BQ120" i="9"/>
  <c r="CW120" i="9" s="1"/>
  <c r="BP121" i="9"/>
  <c r="CV121" i="9" s="1"/>
  <c r="BQ121" i="9"/>
  <c r="CW121" i="9" s="1"/>
  <c r="BP122" i="9"/>
  <c r="CV122" i="9" s="1"/>
  <c r="BQ122" i="9"/>
  <c r="CW122" i="9" s="1"/>
  <c r="BP123" i="9"/>
  <c r="CV123" i="9" s="1"/>
  <c r="BQ123" i="9"/>
  <c r="CW123" i="9" s="1"/>
  <c r="BP124" i="9"/>
  <c r="CV124" i="9" s="1"/>
  <c r="BQ124" i="9"/>
  <c r="CW124" i="9" s="1"/>
  <c r="BP125" i="9"/>
  <c r="CV125" i="9" s="1"/>
  <c r="BQ125" i="9"/>
  <c r="CW125" i="9" s="1"/>
  <c r="BP126" i="9"/>
  <c r="CV126" i="9" s="1"/>
  <c r="BQ126" i="9"/>
  <c r="CW126" i="9" s="1"/>
  <c r="BP128" i="9"/>
  <c r="CV128" i="9" s="1"/>
  <c r="BQ128" i="9"/>
  <c r="CW128" i="9" s="1"/>
  <c r="BP129" i="9"/>
  <c r="CV129" i="9" s="1"/>
  <c r="BQ129" i="9"/>
  <c r="CW129" i="9" s="1"/>
  <c r="BP130" i="9"/>
  <c r="CV130" i="9" s="1"/>
  <c r="BQ130" i="9"/>
  <c r="CW130" i="9" s="1"/>
  <c r="BP131" i="9"/>
  <c r="CV131" i="9" s="1"/>
  <c r="BQ131" i="9"/>
  <c r="CW131" i="9" s="1"/>
  <c r="BP132" i="9"/>
  <c r="CV132" i="9" s="1"/>
  <c r="BQ132" i="9"/>
  <c r="CW132" i="9" s="1"/>
  <c r="BP133" i="9"/>
  <c r="CV133" i="9" s="1"/>
  <c r="BQ133" i="9"/>
  <c r="CW133" i="9" s="1"/>
  <c r="BP134" i="9"/>
  <c r="CV134" i="9" s="1"/>
  <c r="BQ134" i="9"/>
  <c r="CW134" i="9" s="1"/>
  <c r="BP135" i="9"/>
  <c r="CV135" i="9" s="1"/>
  <c r="BQ135" i="9"/>
  <c r="CW135" i="9" s="1"/>
  <c r="BP127" i="9"/>
  <c r="CV127" i="9" s="1"/>
  <c r="BQ127" i="9"/>
  <c r="CW127" i="9" s="1"/>
  <c r="BP136" i="9"/>
  <c r="CV136" i="9" s="1"/>
  <c r="BQ136" i="9"/>
  <c r="CW136" i="9" s="1"/>
  <c r="BP137" i="9"/>
  <c r="CV137" i="9" s="1"/>
  <c r="BQ137" i="9"/>
  <c r="CW137" i="9" s="1"/>
  <c r="BP138" i="9"/>
  <c r="CV138" i="9" s="1"/>
  <c r="BQ138" i="9"/>
  <c r="CW138" i="9" s="1"/>
  <c r="BP139" i="9"/>
  <c r="CV139" i="9" s="1"/>
  <c r="BQ139" i="9"/>
  <c r="CW139" i="9" s="1"/>
  <c r="BP140" i="9"/>
  <c r="CV140" i="9" s="1"/>
  <c r="BQ140" i="9"/>
  <c r="CW140" i="9" s="1"/>
  <c r="BP141" i="9"/>
  <c r="CV141" i="9" s="1"/>
  <c r="BQ141" i="9"/>
  <c r="CW141" i="9" s="1"/>
  <c r="BP142" i="9"/>
  <c r="CV142" i="9" s="1"/>
  <c r="BQ142" i="9"/>
  <c r="CW142" i="9" s="1"/>
  <c r="BP143" i="9"/>
  <c r="CV143" i="9" s="1"/>
  <c r="BQ143" i="9"/>
  <c r="CW143" i="9" s="1"/>
  <c r="BP144" i="9"/>
  <c r="CV144" i="9" s="1"/>
  <c r="BQ144" i="9"/>
  <c r="CW144" i="9" s="1"/>
  <c r="BP145" i="9"/>
  <c r="CV145" i="9" s="1"/>
  <c r="BQ145" i="9"/>
  <c r="CW145" i="9" s="1"/>
  <c r="BP146" i="9"/>
  <c r="CV146" i="9" s="1"/>
  <c r="BQ146" i="9"/>
  <c r="CW146" i="9" s="1"/>
  <c r="BP147" i="9"/>
  <c r="CV147" i="9" s="1"/>
  <c r="BQ147" i="9"/>
  <c r="CW147" i="9" s="1"/>
  <c r="BP148" i="9"/>
  <c r="CV148" i="9" s="1"/>
  <c r="BQ148" i="9"/>
  <c r="CW148" i="9" s="1"/>
  <c r="BP149" i="9"/>
  <c r="CV149" i="9" s="1"/>
  <c r="BQ149" i="9"/>
  <c r="CW149" i="9" s="1"/>
  <c r="BP150" i="9"/>
  <c r="CV150" i="9" s="1"/>
  <c r="BQ150" i="9"/>
  <c r="CW150" i="9" s="1"/>
  <c r="BP151" i="9"/>
  <c r="CV151" i="9" s="1"/>
  <c r="BQ151" i="9"/>
  <c r="CW151" i="9" s="1"/>
  <c r="BP152" i="9"/>
  <c r="CV152" i="9" s="1"/>
  <c r="BQ152" i="9"/>
  <c r="CW152" i="9" s="1"/>
  <c r="BP153" i="9"/>
  <c r="CV153" i="9" s="1"/>
  <c r="BQ153" i="9"/>
  <c r="CW153" i="9" s="1"/>
  <c r="BP154" i="9"/>
  <c r="CV154" i="9" s="1"/>
  <c r="BQ154" i="9"/>
  <c r="CW154" i="9" s="1"/>
  <c r="BP155" i="9"/>
  <c r="CV155" i="9" s="1"/>
  <c r="BQ155" i="9"/>
  <c r="CW155" i="9" s="1"/>
  <c r="BP156" i="9"/>
  <c r="CV156" i="9" s="1"/>
  <c r="BQ156" i="9"/>
  <c r="CW156" i="9" s="1"/>
  <c r="BP157" i="9"/>
  <c r="CV157" i="9" s="1"/>
  <c r="BQ157" i="9"/>
  <c r="CW157" i="9" s="1"/>
  <c r="BP158" i="9"/>
  <c r="CV158" i="9" s="1"/>
  <c r="BQ158" i="9"/>
  <c r="CW158" i="9" s="1"/>
  <c r="BP160" i="9"/>
  <c r="CV160" i="9" s="1"/>
  <c r="BQ160" i="9"/>
  <c r="CW160" i="9" s="1"/>
  <c r="BP161" i="9"/>
  <c r="CV161" i="9" s="1"/>
  <c r="BQ161" i="9"/>
  <c r="CW161" i="9" s="1"/>
  <c r="BP162" i="9"/>
  <c r="CV162" i="9" s="1"/>
  <c r="BQ162" i="9"/>
  <c r="CW162" i="9" s="1"/>
  <c r="BP163" i="9"/>
  <c r="CV163" i="9" s="1"/>
  <c r="BQ163" i="9"/>
  <c r="CW163" i="9" s="1"/>
  <c r="BP164" i="9"/>
  <c r="CV164" i="9" s="1"/>
  <c r="BQ164" i="9"/>
  <c r="CW164" i="9" s="1"/>
  <c r="BP165" i="9"/>
  <c r="CV165" i="9" s="1"/>
  <c r="BQ165" i="9"/>
  <c r="CW165" i="9" s="1"/>
  <c r="BP166" i="9"/>
  <c r="CV166" i="9" s="1"/>
  <c r="BQ166" i="9"/>
  <c r="CW166" i="9" s="1"/>
  <c r="BP167" i="9"/>
  <c r="CV167" i="9" s="1"/>
  <c r="BQ167" i="9"/>
  <c r="CW167" i="9" s="1"/>
  <c r="BP168" i="9"/>
  <c r="CV168" i="9" s="1"/>
  <c r="BQ168" i="9"/>
  <c r="CW168" i="9" s="1"/>
  <c r="BP169" i="9"/>
  <c r="CV169" i="9" s="1"/>
  <c r="BQ169" i="9"/>
  <c r="CW169" i="9" s="1"/>
  <c r="BP170" i="9"/>
  <c r="CV170" i="9" s="1"/>
  <c r="BQ170" i="9"/>
  <c r="CW170" i="9" s="1"/>
  <c r="BP171" i="9"/>
  <c r="CV171" i="9" s="1"/>
  <c r="BQ171" i="9"/>
  <c r="CW171" i="9" s="1"/>
  <c r="BP172" i="9"/>
  <c r="CV172" i="9" s="1"/>
  <c r="BQ172" i="9"/>
  <c r="CW172" i="9" s="1"/>
  <c r="BP173" i="9"/>
  <c r="CV173" i="9" s="1"/>
  <c r="BQ173" i="9"/>
  <c r="CW173" i="9" s="1"/>
  <c r="BP174" i="9"/>
  <c r="CV174" i="9" s="1"/>
  <c r="BQ174" i="9"/>
  <c r="CW174" i="9" s="1"/>
  <c r="BP175" i="9"/>
  <c r="CV175" i="9" s="1"/>
  <c r="BQ175" i="9"/>
  <c r="CW175" i="9" s="1"/>
  <c r="BP176" i="9"/>
  <c r="CV176" i="9" s="1"/>
  <c r="BQ176" i="9"/>
  <c r="CW176" i="9" s="1"/>
  <c r="BP177" i="9"/>
  <c r="CV177" i="9" s="1"/>
  <c r="BQ177" i="9"/>
  <c r="CW177" i="9" s="1"/>
  <c r="BP178" i="9"/>
  <c r="CV178" i="9" s="1"/>
  <c r="BQ178" i="9"/>
  <c r="CW178" i="9" s="1"/>
  <c r="BP179" i="9"/>
  <c r="CV179" i="9" s="1"/>
  <c r="BQ179" i="9"/>
  <c r="CW179" i="9" s="1"/>
  <c r="BP180" i="9"/>
  <c r="CV180" i="9" s="1"/>
  <c r="BQ180" i="9"/>
  <c r="CW180" i="9" s="1"/>
  <c r="BP181" i="9"/>
  <c r="CV181" i="9" s="1"/>
  <c r="BQ181" i="9"/>
  <c r="CW181" i="9" s="1"/>
  <c r="BP182" i="9"/>
  <c r="CV182" i="9" s="1"/>
  <c r="BQ182" i="9"/>
  <c r="CW182" i="9" s="1"/>
  <c r="BP183" i="9"/>
  <c r="CV183" i="9" s="1"/>
  <c r="BQ183" i="9"/>
  <c r="CW183" i="9" s="1"/>
  <c r="BP184" i="9"/>
  <c r="CV184" i="9" s="1"/>
  <c r="BQ184" i="9"/>
  <c r="CW184" i="9" s="1"/>
  <c r="BP186" i="9"/>
  <c r="CV186" i="9" s="1"/>
  <c r="BQ186" i="9"/>
  <c r="CW186" i="9" s="1"/>
  <c r="BP185" i="9"/>
  <c r="CV185" i="9" s="1"/>
  <c r="BQ185" i="9"/>
  <c r="CW185" i="9" s="1"/>
  <c r="BP187" i="9"/>
  <c r="CV187" i="9" s="1"/>
  <c r="BQ187" i="9"/>
  <c r="CW187" i="9" s="1"/>
  <c r="BP188" i="9"/>
  <c r="CV188" i="9" s="1"/>
  <c r="BQ188" i="9"/>
  <c r="CW188" i="9" s="1"/>
  <c r="BP189" i="9"/>
  <c r="CV189" i="9" s="1"/>
  <c r="BQ189" i="9"/>
  <c r="CW189" i="9" s="1"/>
  <c r="BP190" i="9"/>
  <c r="CV190" i="9" s="1"/>
  <c r="BQ190" i="9"/>
  <c r="CW190" i="9" s="1"/>
  <c r="BP191" i="9"/>
  <c r="CV191" i="9" s="1"/>
  <c r="BQ191" i="9"/>
  <c r="CW191" i="9" s="1"/>
  <c r="BP192" i="9"/>
  <c r="CV192" i="9" s="1"/>
  <c r="BQ192" i="9"/>
  <c r="CW192" i="9" s="1"/>
  <c r="BP193" i="9"/>
  <c r="CV193" i="9" s="1"/>
  <c r="BQ193" i="9"/>
  <c r="CW193" i="9" s="1"/>
  <c r="BP194" i="9"/>
  <c r="CV194" i="9" s="1"/>
  <c r="BQ194" i="9"/>
  <c r="CW194" i="9" s="1"/>
  <c r="BP195" i="9"/>
  <c r="CV195" i="9" s="1"/>
  <c r="BQ195" i="9"/>
  <c r="CW195" i="9" s="1"/>
  <c r="BP196" i="9"/>
  <c r="CV196" i="9" s="1"/>
  <c r="BQ196" i="9"/>
  <c r="CW196" i="9" s="1"/>
  <c r="BP197" i="9"/>
  <c r="CV197" i="9" s="1"/>
  <c r="BQ197" i="9"/>
  <c r="CW197" i="9" s="1"/>
  <c r="BP198" i="9"/>
  <c r="CV198" i="9" s="1"/>
  <c r="BQ198" i="9"/>
  <c r="CW198" i="9" s="1"/>
  <c r="BP199" i="9"/>
  <c r="CV199" i="9" s="1"/>
  <c r="BQ199" i="9"/>
  <c r="CW199" i="9" s="1"/>
  <c r="BP200" i="9"/>
  <c r="CV200" i="9" s="1"/>
  <c r="BQ200" i="9"/>
  <c r="CW200" i="9" s="1"/>
  <c r="BP201" i="9"/>
  <c r="CV201" i="9" s="1"/>
  <c r="BQ201" i="9"/>
  <c r="CW201" i="9" s="1"/>
  <c r="BP202" i="9"/>
  <c r="CV202" i="9" s="1"/>
  <c r="BQ202" i="9"/>
  <c r="CW202" i="9" s="1"/>
  <c r="BP203" i="9"/>
  <c r="CV203" i="9" s="1"/>
  <c r="BQ203" i="9"/>
  <c r="CW203" i="9" s="1"/>
  <c r="BP204" i="9"/>
  <c r="CV204" i="9" s="1"/>
  <c r="BQ204" i="9"/>
  <c r="CW204" i="9" s="1"/>
  <c r="BP205" i="9"/>
  <c r="CV205" i="9" s="1"/>
  <c r="BQ205" i="9"/>
  <c r="CW205" i="9" s="1"/>
  <c r="BP206" i="9"/>
  <c r="CV206" i="9" s="1"/>
  <c r="BQ206" i="9"/>
  <c r="CW206" i="9" s="1"/>
  <c r="BP207" i="9"/>
  <c r="CV207" i="9" s="1"/>
  <c r="BQ207" i="9"/>
  <c r="CW207" i="9" s="1"/>
  <c r="BP208" i="9"/>
  <c r="CV208" i="9" s="1"/>
  <c r="BQ208" i="9"/>
  <c r="CW208" i="9" s="1"/>
  <c r="BP209" i="9"/>
  <c r="CV209" i="9" s="1"/>
  <c r="BQ209" i="9"/>
  <c r="CW209" i="9" s="1"/>
  <c r="BP210" i="9"/>
  <c r="CV210" i="9" s="1"/>
  <c r="BQ210" i="9"/>
  <c r="CW210" i="9" s="1"/>
  <c r="BP211" i="9"/>
  <c r="CV211" i="9" s="1"/>
  <c r="BQ211" i="9"/>
  <c r="CW211" i="9" s="1"/>
  <c r="BP212" i="9"/>
  <c r="CV212" i="9" s="1"/>
  <c r="BQ212" i="9"/>
  <c r="CW212" i="9" s="1"/>
  <c r="BP213" i="9"/>
  <c r="CV213" i="9" s="1"/>
  <c r="BQ213" i="9"/>
  <c r="CW213" i="9" s="1"/>
  <c r="BP214" i="9"/>
  <c r="CV214" i="9" s="1"/>
  <c r="BQ214" i="9"/>
  <c r="CW214" i="9" s="1"/>
  <c r="BP215" i="9"/>
  <c r="CV215" i="9" s="1"/>
  <c r="BQ215" i="9"/>
  <c r="CW215" i="9" s="1"/>
  <c r="BP216" i="9"/>
  <c r="CV216" i="9" s="1"/>
  <c r="BQ216" i="9"/>
  <c r="CW216" i="9" s="1"/>
  <c r="BP217" i="9"/>
  <c r="CV217" i="9" s="1"/>
  <c r="BQ217" i="9"/>
  <c r="CW217" i="9" s="1"/>
  <c r="BP218" i="9"/>
  <c r="CV218" i="9" s="1"/>
  <c r="BQ218" i="9"/>
  <c r="CW218" i="9" s="1"/>
  <c r="BP219" i="9"/>
  <c r="CV219" i="9" s="1"/>
  <c r="BQ219" i="9"/>
  <c r="CW219" i="9" s="1"/>
  <c r="BP220" i="9"/>
  <c r="CV220" i="9" s="1"/>
  <c r="BQ220" i="9"/>
  <c r="CW220" i="9" s="1"/>
  <c r="BP221" i="9"/>
  <c r="CV221" i="9" s="1"/>
  <c r="BQ221" i="9"/>
  <c r="CW221" i="9" s="1"/>
  <c r="BP222" i="9"/>
  <c r="CV222" i="9" s="1"/>
  <c r="BQ222" i="9"/>
  <c r="CW222" i="9" s="1"/>
  <c r="BP223" i="9"/>
  <c r="CV223" i="9" s="1"/>
  <c r="BQ223" i="9"/>
  <c r="CW223" i="9" s="1"/>
  <c r="BP224" i="9"/>
  <c r="CV224" i="9" s="1"/>
  <c r="BQ224" i="9"/>
  <c r="CW224" i="9" s="1"/>
  <c r="BP225" i="9"/>
  <c r="CV225" i="9" s="1"/>
  <c r="BQ225" i="9"/>
  <c r="CW225" i="9" s="1"/>
  <c r="BP226" i="9"/>
  <c r="CV226" i="9" s="1"/>
  <c r="BQ226" i="9"/>
  <c r="CW226" i="9" s="1"/>
  <c r="BP227" i="9"/>
  <c r="CV227" i="9" s="1"/>
  <c r="BQ227" i="9"/>
  <c r="CW227" i="9" s="1"/>
  <c r="BP228" i="9"/>
  <c r="CV228" i="9" s="1"/>
  <c r="BQ228" i="9"/>
  <c r="CW228" i="9" s="1"/>
  <c r="BP229" i="9"/>
  <c r="CV229" i="9" s="1"/>
  <c r="BQ229" i="9"/>
  <c r="CW229" i="9" s="1"/>
  <c r="BP230" i="9"/>
  <c r="CV230" i="9" s="1"/>
  <c r="BQ230" i="9"/>
  <c r="CW230" i="9" s="1"/>
  <c r="BP231" i="9"/>
  <c r="CV231" i="9" s="1"/>
  <c r="BQ231" i="9"/>
  <c r="CW231" i="9" s="1"/>
  <c r="BP232" i="9"/>
  <c r="CV232" i="9" s="1"/>
  <c r="BQ232" i="9"/>
  <c r="CW232" i="9" s="1"/>
  <c r="BP233" i="9"/>
  <c r="CV233" i="9" s="1"/>
  <c r="BQ233" i="9"/>
  <c r="CW233" i="9" s="1"/>
  <c r="BP234" i="9"/>
  <c r="CV234" i="9" s="1"/>
  <c r="BQ234" i="9"/>
  <c r="CW234" i="9" s="1"/>
  <c r="BP235" i="9"/>
  <c r="CV235" i="9" s="1"/>
  <c r="BQ235" i="9"/>
  <c r="CW235" i="9" s="1"/>
  <c r="BP236" i="9"/>
  <c r="CV236" i="9" s="1"/>
  <c r="BQ236" i="9"/>
  <c r="CW236" i="9" s="1"/>
  <c r="BP237" i="9"/>
  <c r="CV237" i="9" s="1"/>
  <c r="BQ237" i="9"/>
  <c r="CW237" i="9" s="1"/>
  <c r="BP238" i="9"/>
  <c r="CV238" i="9" s="1"/>
  <c r="BQ238" i="9"/>
  <c r="CW238" i="9" s="1"/>
  <c r="BP239" i="9"/>
  <c r="CV239" i="9" s="1"/>
  <c r="BQ239" i="9"/>
  <c r="CW239" i="9" s="1"/>
  <c r="BP240" i="9"/>
  <c r="CV240" i="9" s="1"/>
  <c r="BQ240" i="9"/>
  <c r="CW240" i="9" s="1"/>
  <c r="BP241" i="9"/>
  <c r="CV241" i="9" s="1"/>
  <c r="BQ241" i="9"/>
  <c r="CW241" i="9" s="1"/>
  <c r="BP242" i="9"/>
  <c r="CV242" i="9" s="1"/>
  <c r="BQ242" i="9"/>
  <c r="CW242" i="9" s="1"/>
  <c r="BP243" i="9"/>
  <c r="CV243" i="9" s="1"/>
  <c r="BQ243" i="9"/>
  <c r="CW243" i="9" s="1"/>
  <c r="BP244" i="9"/>
  <c r="CV244" i="9" s="1"/>
  <c r="BQ244" i="9"/>
  <c r="CW244" i="9" s="1"/>
  <c r="BP245" i="9"/>
  <c r="CV245" i="9" s="1"/>
  <c r="BQ245" i="9"/>
  <c r="CW245" i="9" s="1"/>
  <c r="BP246" i="9"/>
  <c r="CV246" i="9" s="1"/>
  <c r="BQ246" i="9"/>
  <c r="CW246" i="9" s="1"/>
  <c r="BP247" i="9"/>
  <c r="CV247" i="9" s="1"/>
  <c r="BQ247" i="9"/>
  <c r="CW247" i="9" s="1"/>
  <c r="BP248" i="9"/>
  <c r="CV248" i="9" s="1"/>
  <c r="BQ248" i="9"/>
  <c r="CW248" i="9" s="1"/>
  <c r="BP249" i="9"/>
  <c r="CV249" i="9" s="1"/>
  <c r="BQ249" i="9"/>
  <c r="CW249" i="9" s="1"/>
  <c r="BP250" i="9"/>
  <c r="CV250" i="9" s="1"/>
  <c r="BQ250" i="9"/>
  <c r="CW250" i="9" s="1"/>
  <c r="BP251" i="9"/>
  <c r="CV251" i="9" s="1"/>
  <c r="BQ251" i="9"/>
  <c r="CW251" i="9" s="1"/>
  <c r="BP252" i="9"/>
  <c r="CV252" i="9" s="1"/>
  <c r="BQ252" i="9"/>
  <c r="CW252" i="9" s="1"/>
  <c r="BP253" i="9"/>
  <c r="CV253" i="9" s="1"/>
  <c r="BQ253" i="9"/>
  <c r="CW253" i="9" s="1"/>
  <c r="BP254" i="9"/>
  <c r="CV254" i="9" s="1"/>
  <c r="BQ254" i="9"/>
  <c r="CW254" i="9" s="1"/>
  <c r="BP255" i="9"/>
  <c r="CV255" i="9" s="1"/>
  <c r="BQ255" i="9"/>
  <c r="CW255" i="9" s="1"/>
  <c r="BP284" i="9"/>
  <c r="CV284" i="9" s="1"/>
  <c r="BQ284" i="9"/>
  <c r="BP285" i="9"/>
  <c r="CV285" i="9" s="1"/>
  <c r="BQ285" i="9"/>
  <c r="CW285" i="9" s="1"/>
  <c r="BP287" i="9"/>
  <c r="CV287" i="9" s="1"/>
  <c r="BQ287" i="9"/>
  <c r="CW287" i="9" s="1"/>
  <c r="BP288" i="9"/>
  <c r="CV288" i="9" s="1"/>
  <c r="BQ288" i="9"/>
  <c r="CW288" i="9" s="1"/>
  <c r="BP289" i="9"/>
  <c r="CV289" i="9" s="1"/>
  <c r="BQ289" i="9"/>
  <c r="CW289" i="9" s="1"/>
  <c r="BP286" i="9"/>
  <c r="CV286" i="9" s="1"/>
  <c r="BQ286" i="9"/>
  <c r="CW286" i="9" s="1"/>
  <c r="BP290" i="9"/>
  <c r="CV290" i="9" s="1"/>
  <c r="BQ290" i="9"/>
  <c r="CW290" i="9" s="1"/>
  <c r="BP291" i="9"/>
  <c r="CV291" i="9" s="1"/>
  <c r="BQ291" i="9"/>
  <c r="CW291" i="9" s="1"/>
  <c r="BP292" i="9"/>
  <c r="CV292" i="9" s="1"/>
  <c r="BQ292" i="9"/>
  <c r="CW292" i="9" s="1"/>
  <c r="BP293" i="9"/>
  <c r="CV293" i="9" s="1"/>
  <c r="BQ293" i="9"/>
  <c r="CW293" i="9" s="1"/>
  <c r="BP295" i="9"/>
  <c r="CV295" i="9" s="1"/>
  <c r="BQ295" i="9"/>
  <c r="CW295" i="9" s="1"/>
  <c r="BP296" i="9"/>
  <c r="CV296" i="9" s="1"/>
  <c r="BQ296" i="9"/>
  <c r="CW296" i="9" s="1"/>
  <c r="BP298" i="9"/>
  <c r="CV298" i="9" s="1"/>
  <c r="BQ298" i="9"/>
  <c r="CW298" i="9" s="1"/>
  <c r="BP301" i="9"/>
  <c r="CV301" i="9" s="1"/>
  <c r="BQ301" i="9"/>
  <c r="CW301" i="9" s="1"/>
  <c r="BP302" i="9"/>
  <c r="CV302" i="9" s="1"/>
  <c r="BQ302" i="9"/>
  <c r="CW302" i="9" s="1"/>
  <c r="BP294" i="9"/>
  <c r="CV294" i="9" s="1"/>
  <c r="BQ294" i="9"/>
  <c r="CW294" i="9" s="1"/>
  <c r="BP303" i="9"/>
  <c r="CV303" i="9" s="1"/>
  <c r="BQ303" i="9"/>
  <c r="CW303" i="9" s="1"/>
  <c r="BP304" i="9"/>
  <c r="CV304" i="9" s="1"/>
  <c r="BQ304" i="9"/>
  <c r="CW304" i="9" s="1"/>
  <c r="BP297" i="9"/>
  <c r="CV297" i="9" s="1"/>
  <c r="BQ297" i="9"/>
  <c r="CW297" i="9" s="1"/>
  <c r="BP305" i="9"/>
  <c r="CV305" i="9" s="1"/>
  <c r="BQ305" i="9"/>
  <c r="CW305" i="9" s="1"/>
  <c r="BP300" i="9"/>
  <c r="CV300" i="9" s="1"/>
  <c r="BQ300" i="9"/>
  <c r="CW300" i="9" s="1"/>
  <c r="BP306" i="9"/>
  <c r="CV306" i="9" s="1"/>
  <c r="BQ306" i="9"/>
  <c r="CW306" i="9" s="1"/>
  <c r="BP307" i="9"/>
  <c r="CV307" i="9" s="1"/>
  <c r="BQ307" i="9"/>
  <c r="CW307" i="9" s="1"/>
  <c r="BP308" i="9"/>
  <c r="CV308" i="9" s="1"/>
  <c r="BQ308" i="9"/>
  <c r="CW308" i="9" s="1"/>
  <c r="BP309" i="9"/>
  <c r="CV309" i="9" s="1"/>
  <c r="BQ309" i="9"/>
  <c r="CW309" i="9" s="1"/>
  <c r="BP310" i="9"/>
  <c r="CV310" i="9" s="1"/>
  <c r="BQ310" i="9"/>
  <c r="CW310" i="9" s="1"/>
  <c r="BP311" i="9"/>
  <c r="CV311" i="9" s="1"/>
  <c r="BQ311" i="9"/>
  <c r="CW311" i="9" s="1"/>
  <c r="BP312" i="9"/>
  <c r="CV312" i="9" s="1"/>
  <c r="BQ312" i="9"/>
  <c r="CW312" i="9" s="1"/>
  <c r="BP313" i="9"/>
  <c r="CV313" i="9" s="1"/>
  <c r="BQ313" i="9"/>
  <c r="CW313" i="9" s="1"/>
  <c r="BP314" i="9"/>
  <c r="CV314" i="9" s="1"/>
  <c r="BQ314" i="9"/>
  <c r="CW314" i="9" s="1"/>
  <c r="BP315" i="9"/>
  <c r="CV315" i="9" s="1"/>
  <c r="BQ315" i="9"/>
  <c r="CW315" i="9" s="1"/>
  <c r="BP316" i="9"/>
  <c r="CV316" i="9" s="1"/>
  <c r="BQ316" i="9"/>
  <c r="CW316" i="9" s="1"/>
  <c r="BP317" i="9"/>
  <c r="CV317" i="9" s="1"/>
  <c r="BQ317" i="9"/>
  <c r="CW317" i="9" s="1"/>
  <c r="BP318" i="9"/>
  <c r="CV318" i="9" s="1"/>
  <c r="BQ318" i="9"/>
  <c r="CW318" i="9" s="1"/>
  <c r="BP319" i="9"/>
  <c r="CV319" i="9" s="1"/>
  <c r="BQ319" i="9"/>
  <c r="CW319" i="9" s="1"/>
  <c r="BP320" i="9"/>
  <c r="CV320" i="9" s="1"/>
  <c r="BQ320" i="9"/>
  <c r="CW320" i="9" s="1"/>
  <c r="BP321" i="9"/>
  <c r="CV321" i="9" s="1"/>
  <c r="BQ321" i="9"/>
  <c r="CW321" i="9" s="1"/>
  <c r="BP322" i="9"/>
  <c r="CV322" i="9" s="1"/>
  <c r="BQ322" i="9"/>
  <c r="CW322" i="9" s="1"/>
  <c r="BP323" i="9"/>
  <c r="CV323" i="9" s="1"/>
  <c r="BQ323" i="9"/>
  <c r="CW323" i="9" s="1"/>
  <c r="BP324" i="9"/>
  <c r="CV324" i="9" s="1"/>
  <c r="BQ324" i="9"/>
  <c r="CW324" i="9" s="1"/>
  <c r="BP325" i="9"/>
  <c r="CV325" i="9" s="1"/>
  <c r="BQ325" i="9"/>
  <c r="CW325" i="9" s="1"/>
  <c r="BP326" i="9"/>
  <c r="CV326" i="9" s="1"/>
  <c r="BQ326" i="9"/>
  <c r="CW326" i="9" s="1"/>
  <c r="BP327" i="9"/>
  <c r="CV327" i="9" s="1"/>
  <c r="BQ327" i="9"/>
  <c r="CW327" i="9" s="1"/>
  <c r="BP328" i="9"/>
  <c r="CV328" i="9" s="1"/>
  <c r="BQ328" i="9"/>
  <c r="CW328" i="9" s="1"/>
  <c r="BP329" i="9"/>
  <c r="CV329" i="9" s="1"/>
  <c r="BQ329" i="9"/>
  <c r="CW329" i="9" s="1"/>
  <c r="BP330" i="9"/>
  <c r="CV330" i="9" s="1"/>
  <c r="BQ330" i="9"/>
  <c r="CW330" i="9" s="1"/>
  <c r="BP331" i="9"/>
  <c r="CV331" i="9" s="1"/>
  <c r="BQ331" i="9"/>
  <c r="CW331" i="9" s="1"/>
  <c r="BP332" i="9"/>
  <c r="CV332" i="9" s="1"/>
  <c r="BQ332" i="9"/>
  <c r="CW332" i="9" s="1"/>
  <c r="BP334" i="9"/>
  <c r="CV334" i="9" s="1"/>
  <c r="BQ334" i="9"/>
  <c r="CW334" i="9" s="1"/>
  <c r="BP335" i="9"/>
  <c r="CV335" i="9" s="1"/>
  <c r="BQ335" i="9"/>
  <c r="CW335" i="9" s="1"/>
  <c r="BP336" i="9"/>
  <c r="CV336" i="9" s="1"/>
  <c r="BQ336" i="9"/>
  <c r="CW336" i="9" s="1"/>
  <c r="BP337" i="9"/>
  <c r="CV337" i="9" s="1"/>
  <c r="BQ337" i="9"/>
  <c r="CW337" i="9" s="1"/>
  <c r="BP333" i="9"/>
  <c r="CV333" i="9" s="1"/>
  <c r="BQ333" i="9"/>
  <c r="CW333" i="9" s="1"/>
  <c r="BP338" i="9"/>
  <c r="CV338" i="9" s="1"/>
  <c r="BQ338" i="9"/>
  <c r="CW338" i="9" s="1"/>
  <c r="BP339" i="9"/>
  <c r="CV339" i="9" s="1"/>
  <c r="BQ339" i="9"/>
  <c r="CW339" i="9" s="1"/>
  <c r="BP340" i="9"/>
  <c r="CV340" i="9" s="1"/>
  <c r="BQ340" i="9"/>
  <c r="CW340" i="9" s="1"/>
  <c r="BP341" i="9"/>
  <c r="CV341" i="9" s="1"/>
  <c r="BQ341" i="9"/>
  <c r="CW341" i="9" s="1"/>
  <c r="BP342" i="9"/>
  <c r="CV342" i="9" s="1"/>
  <c r="BQ342" i="9"/>
  <c r="CW342" i="9" s="1"/>
  <c r="BP343" i="9"/>
  <c r="CV343" i="9" s="1"/>
  <c r="BQ343" i="9"/>
  <c r="CW343" i="9" s="1"/>
  <c r="BP344" i="9"/>
  <c r="CV344" i="9" s="1"/>
  <c r="BQ344" i="9"/>
  <c r="CW344" i="9" s="1"/>
  <c r="BP345" i="9"/>
  <c r="CV345" i="9" s="1"/>
  <c r="BQ345" i="9"/>
  <c r="CW345" i="9" s="1"/>
  <c r="BP346" i="9"/>
  <c r="CV346" i="9" s="1"/>
  <c r="BQ346" i="9"/>
  <c r="CW346" i="9" s="1"/>
  <c r="BP347" i="9"/>
  <c r="CV347" i="9" s="1"/>
  <c r="BQ347" i="9"/>
  <c r="CW347" i="9" s="1"/>
  <c r="BP348" i="9"/>
  <c r="CV348" i="9" s="1"/>
  <c r="BQ348" i="9"/>
  <c r="CW348" i="9" s="1"/>
  <c r="BP349" i="9"/>
  <c r="CV349" i="9" s="1"/>
  <c r="BQ349" i="9"/>
  <c r="CW349" i="9" s="1"/>
  <c r="BP350" i="9"/>
  <c r="CV350" i="9" s="1"/>
  <c r="BQ350" i="9"/>
  <c r="CW350" i="9" s="1"/>
  <c r="BP351" i="9"/>
  <c r="CV351" i="9" s="1"/>
  <c r="BQ351" i="9"/>
  <c r="CW351" i="9" s="1"/>
  <c r="BP352" i="9"/>
  <c r="CV352" i="9" s="1"/>
  <c r="BQ352" i="9"/>
  <c r="CW352" i="9" s="1"/>
  <c r="BP353" i="9"/>
  <c r="CV353" i="9" s="1"/>
  <c r="BQ353" i="9"/>
  <c r="CW353" i="9" s="1"/>
  <c r="BP354" i="9"/>
  <c r="CV354" i="9" s="1"/>
  <c r="BQ354" i="9"/>
  <c r="CW354" i="9" s="1"/>
  <c r="BP356" i="9"/>
  <c r="CV356" i="9" s="1"/>
  <c r="BQ356" i="9"/>
  <c r="CW356" i="9" s="1"/>
  <c r="BP357" i="9"/>
  <c r="CV357" i="9" s="1"/>
  <c r="BQ357" i="9"/>
  <c r="CW357" i="9" s="1"/>
  <c r="BP358" i="9"/>
  <c r="CV358" i="9" s="1"/>
  <c r="BQ358" i="9"/>
  <c r="CW358" i="9" s="1"/>
  <c r="BP359" i="9"/>
  <c r="CV359" i="9" s="1"/>
  <c r="BQ359" i="9"/>
  <c r="CW359" i="9" s="1"/>
  <c r="BP360" i="9"/>
  <c r="CV360" i="9" s="1"/>
  <c r="BQ360" i="9"/>
  <c r="CW360" i="9" s="1"/>
  <c r="BP361" i="9"/>
  <c r="CV361" i="9" s="1"/>
  <c r="BQ361" i="9"/>
  <c r="CW361" i="9" s="1"/>
  <c r="BP362" i="9"/>
  <c r="CV362" i="9" s="1"/>
  <c r="BQ362" i="9"/>
  <c r="CW362" i="9" s="1"/>
  <c r="BP363" i="9"/>
  <c r="CV363" i="9" s="1"/>
  <c r="BQ363" i="9"/>
  <c r="CW363" i="9" s="1"/>
  <c r="BP364" i="9"/>
  <c r="CV364" i="9" s="1"/>
  <c r="BQ364" i="9"/>
  <c r="CW364" i="9" s="1"/>
  <c r="BP365" i="9"/>
  <c r="CV365" i="9" s="1"/>
  <c r="BQ365" i="9"/>
  <c r="CW365" i="9" s="1"/>
  <c r="BP366" i="9"/>
  <c r="CV366" i="9" s="1"/>
  <c r="BQ366" i="9"/>
  <c r="CW366" i="9" s="1"/>
  <c r="BP367" i="9"/>
  <c r="CV367" i="9" s="1"/>
  <c r="BQ367" i="9"/>
  <c r="CW367" i="9" s="1"/>
  <c r="BP368" i="9"/>
  <c r="CV368" i="9" s="1"/>
  <c r="BQ368" i="9"/>
  <c r="CW368" i="9" s="1"/>
  <c r="BP369" i="9"/>
  <c r="CV369" i="9" s="1"/>
  <c r="BQ369" i="9"/>
  <c r="CW369" i="9" s="1"/>
  <c r="BP370" i="9"/>
  <c r="CV370" i="9" s="1"/>
  <c r="BQ370" i="9"/>
  <c r="CW370" i="9" s="1"/>
  <c r="BP373" i="9"/>
  <c r="CV373" i="9" s="1"/>
  <c r="BQ373" i="9"/>
  <c r="CW373" i="9" s="1"/>
  <c r="BP374" i="9"/>
  <c r="CV374" i="9" s="1"/>
  <c r="BQ374" i="9"/>
  <c r="CW374" i="9" s="1"/>
  <c r="BP375" i="9"/>
  <c r="CV375" i="9" s="1"/>
  <c r="BQ375" i="9"/>
  <c r="CW375" i="9" s="1"/>
  <c r="BP376" i="9"/>
  <c r="CV376" i="9" s="1"/>
  <c r="BQ376" i="9"/>
  <c r="CW376" i="9" s="1"/>
  <c r="BP377" i="9"/>
  <c r="CV377" i="9" s="1"/>
  <c r="BQ377" i="9"/>
  <c r="CW377" i="9" s="1"/>
  <c r="BP378" i="9"/>
  <c r="CV378" i="9" s="1"/>
  <c r="BQ378" i="9"/>
  <c r="CW378" i="9" s="1"/>
  <c r="BP379" i="9"/>
  <c r="CV379" i="9" s="1"/>
  <c r="BQ379" i="9"/>
  <c r="CW379" i="9" s="1"/>
  <c r="BP380" i="9"/>
  <c r="CV380" i="9" s="1"/>
  <c r="BQ380" i="9"/>
  <c r="CW380" i="9" s="1"/>
  <c r="BP381" i="9"/>
  <c r="CV381" i="9" s="1"/>
  <c r="BQ381" i="9"/>
  <c r="CW381" i="9" s="1"/>
  <c r="BP382" i="9"/>
  <c r="CV382" i="9" s="1"/>
  <c r="BQ382" i="9"/>
  <c r="CW382" i="9" s="1"/>
  <c r="BP355" i="9"/>
  <c r="CV355" i="9" s="1"/>
  <c r="BQ355" i="9"/>
  <c r="CW355" i="9" s="1"/>
  <c r="BP383" i="9"/>
  <c r="CV383" i="9" s="1"/>
  <c r="BQ383" i="9"/>
  <c r="CW383" i="9" s="1"/>
  <c r="BP384" i="9"/>
  <c r="CV384" i="9" s="1"/>
  <c r="BQ384" i="9"/>
  <c r="CW384" i="9" s="1"/>
  <c r="BP385" i="9"/>
  <c r="CV385" i="9" s="1"/>
  <c r="BQ385" i="9"/>
  <c r="CW385" i="9" s="1"/>
  <c r="BP387" i="9"/>
  <c r="CV387" i="9" s="1"/>
  <c r="BQ387" i="9"/>
  <c r="CW387" i="9" s="1"/>
  <c r="BP388" i="9"/>
  <c r="CV388" i="9" s="1"/>
  <c r="BQ388" i="9"/>
  <c r="CW388" i="9" s="1"/>
  <c r="BP389" i="9"/>
  <c r="CV389" i="9" s="1"/>
  <c r="BQ389" i="9"/>
  <c r="CW389" i="9" s="1"/>
  <c r="BP390" i="9"/>
  <c r="CV390" i="9" s="1"/>
  <c r="BQ390" i="9"/>
  <c r="CW390" i="9" s="1"/>
  <c r="BP391" i="9"/>
  <c r="CV391" i="9" s="1"/>
  <c r="BQ391" i="9"/>
  <c r="CW391" i="9" s="1"/>
  <c r="BP392" i="9"/>
  <c r="CV392" i="9" s="1"/>
  <c r="BQ392" i="9"/>
  <c r="CW392" i="9" s="1"/>
  <c r="BP371" i="9"/>
  <c r="CV371" i="9" s="1"/>
  <c r="BQ371" i="9"/>
  <c r="CW371" i="9" s="1"/>
  <c r="BP372" i="9"/>
  <c r="CV372" i="9" s="1"/>
  <c r="BQ372" i="9"/>
  <c r="CW372" i="9" s="1"/>
  <c r="BP393" i="9"/>
  <c r="CV393" i="9" s="1"/>
  <c r="BQ393" i="9"/>
  <c r="CW393" i="9" s="1"/>
  <c r="BP394" i="9"/>
  <c r="CV394" i="9" s="1"/>
  <c r="BQ394" i="9"/>
  <c r="CW394" i="9" s="1"/>
  <c r="BP395" i="9"/>
  <c r="CV395" i="9" s="1"/>
  <c r="BQ395" i="9"/>
  <c r="CW395" i="9" s="1"/>
  <c r="BP396" i="9"/>
  <c r="CV396" i="9" s="1"/>
  <c r="BQ396" i="9"/>
  <c r="CW396" i="9" s="1"/>
  <c r="BP397" i="9"/>
  <c r="CV397" i="9" s="1"/>
  <c r="BQ397" i="9"/>
  <c r="CW397" i="9" s="1"/>
  <c r="BP398" i="9"/>
  <c r="CV398" i="9" s="1"/>
  <c r="BQ398" i="9"/>
  <c r="CW398" i="9" s="1"/>
  <c r="BP399" i="9"/>
  <c r="CV399" i="9" s="1"/>
  <c r="BQ399" i="9"/>
  <c r="CW399" i="9" s="1"/>
  <c r="BP400" i="9"/>
  <c r="CV400" i="9" s="1"/>
  <c r="BQ400" i="9"/>
  <c r="CW400" i="9" s="1"/>
  <c r="BP401" i="9"/>
  <c r="CV401" i="9" s="1"/>
  <c r="BQ401" i="9"/>
  <c r="CW401" i="9" s="1"/>
  <c r="BP402" i="9"/>
  <c r="CV402" i="9" s="1"/>
  <c r="BQ402" i="9"/>
  <c r="CW402" i="9" s="1"/>
  <c r="BP386" i="9"/>
  <c r="CV386" i="9" s="1"/>
  <c r="BQ386" i="9"/>
  <c r="CW386" i="9" s="1"/>
  <c r="BP403" i="9"/>
  <c r="CV403" i="9" s="1"/>
  <c r="BQ403" i="9"/>
  <c r="CW403" i="9" s="1"/>
  <c r="BP404" i="9"/>
  <c r="CV404" i="9" s="1"/>
  <c r="BQ404" i="9"/>
  <c r="CW404" i="9" s="1"/>
  <c r="BP405" i="9"/>
  <c r="CV405" i="9" s="1"/>
  <c r="BQ405" i="9"/>
  <c r="CW405" i="9" s="1"/>
  <c r="BP406" i="9"/>
  <c r="CV406" i="9" s="1"/>
  <c r="BQ406" i="9"/>
  <c r="CW406" i="9" s="1"/>
  <c r="BP407" i="9"/>
  <c r="CV407" i="9" s="1"/>
  <c r="BQ407" i="9"/>
  <c r="CW407" i="9" s="1"/>
  <c r="BP408" i="9"/>
  <c r="CV408" i="9" s="1"/>
  <c r="BQ408" i="9"/>
  <c r="CW408" i="9" s="1"/>
  <c r="BP409" i="9"/>
  <c r="BQ409" i="9"/>
  <c r="BP410" i="9"/>
  <c r="CV410" i="9" s="1"/>
  <c r="BQ410" i="9"/>
  <c r="CW410" i="9" s="1"/>
  <c r="BP411" i="9"/>
  <c r="CV411" i="9" s="1"/>
  <c r="BQ411" i="9"/>
  <c r="CW411" i="9" s="1"/>
  <c r="BP412" i="9"/>
  <c r="CV412" i="9" s="1"/>
  <c r="BQ412" i="9"/>
  <c r="CW412" i="9" s="1"/>
  <c r="BP413" i="9"/>
  <c r="CV413" i="9" s="1"/>
  <c r="BQ413" i="9"/>
  <c r="CW413" i="9" s="1"/>
  <c r="BP414" i="9"/>
  <c r="CV414" i="9" s="1"/>
  <c r="BQ414" i="9"/>
  <c r="CW414" i="9" s="1"/>
  <c r="BP415" i="9"/>
  <c r="CV415" i="9" s="1"/>
  <c r="BQ415" i="9"/>
  <c r="CW415" i="9" s="1"/>
  <c r="BP416" i="9"/>
  <c r="CV416" i="9" s="1"/>
  <c r="BQ416" i="9"/>
  <c r="CW416" i="9" s="1"/>
  <c r="BP417" i="9"/>
  <c r="CV417" i="9" s="1"/>
  <c r="BQ417" i="9"/>
  <c r="CW417" i="9" s="1"/>
  <c r="BP418" i="9"/>
  <c r="CV418" i="9" s="1"/>
  <c r="BQ418" i="9"/>
  <c r="CW418" i="9" s="1"/>
  <c r="BP419" i="9"/>
  <c r="CV419" i="9" s="1"/>
  <c r="BQ419" i="9"/>
  <c r="CW419" i="9" s="1"/>
  <c r="BP420" i="9"/>
  <c r="CV420" i="9" s="1"/>
  <c r="BQ420" i="9"/>
  <c r="CW420" i="9" s="1"/>
  <c r="BP421" i="9"/>
  <c r="CV421" i="9" s="1"/>
  <c r="BQ421" i="9"/>
  <c r="CW421" i="9" s="1"/>
  <c r="BP422" i="9"/>
  <c r="CV422" i="9" s="1"/>
  <c r="BQ422" i="9"/>
  <c r="CW422" i="9" s="1"/>
  <c r="BP423" i="9"/>
  <c r="CV423" i="9" s="1"/>
  <c r="BQ423" i="9"/>
  <c r="CW423" i="9" s="1"/>
  <c r="BP424" i="9"/>
  <c r="CV424" i="9" s="1"/>
  <c r="BQ424" i="9"/>
  <c r="CW424" i="9" s="1"/>
  <c r="BP425" i="9"/>
  <c r="CV425" i="9" s="1"/>
  <c r="BQ425" i="9"/>
  <c r="CW425" i="9" s="1"/>
  <c r="BP426" i="9"/>
  <c r="CV426" i="9" s="1"/>
  <c r="BQ426" i="9"/>
  <c r="CW426" i="9" s="1"/>
  <c r="BP427" i="9"/>
  <c r="CV427" i="9" s="1"/>
  <c r="BQ427" i="9"/>
  <c r="CW427" i="9" s="1"/>
  <c r="BP428" i="9"/>
  <c r="CV428" i="9" s="1"/>
  <c r="BQ428" i="9"/>
  <c r="CW428" i="9" s="1"/>
  <c r="BP429" i="9"/>
  <c r="CV429" i="9" s="1"/>
  <c r="BQ429" i="9"/>
  <c r="CW429" i="9" s="1"/>
  <c r="BP430" i="9"/>
  <c r="CV430" i="9" s="1"/>
  <c r="BQ430" i="9"/>
  <c r="CW430" i="9" s="1"/>
  <c r="BP431" i="9"/>
  <c r="CV431" i="9" s="1"/>
  <c r="BQ431" i="9"/>
  <c r="CW431" i="9" s="1"/>
  <c r="BP432" i="9"/>
  <c r="CV432" i="9" s="1"/>
  <c r="BQ432" i="9"/>
  <c r="CW432" i="9" s="1"/>
  <c r="BP433" i="9"/>
  <c r="CV433" i="9" s="1"/>
  <c r="BQ433" i="9"/>
  <c r="CW433" i="9" s="1"/>
  <c r="BP435" i="9"/>
  <c r="CV435" i="9" s="1"/>
  <c r="BQ435" i="9"/>
  <c r="CW435" i="9" s="1"/>
  <c r="BP436" i="9"/>
  <c r="CV436" i="9" s="1"/>
  <c r="BQ436" i="9"/>
  <c r="CW436" i="9" s="1"/>
  <c r="BP437" i="9"/>
  <c r="CV437" i="9" s="1"/>
  <c r="BQ437" i="9"/>
  <c r="CW437" i="9" s="1"/>
  <c r="BP438" i="9"/>
  <c r="CV438" i="9" s="1"/>
  <c r="BQ438" i="9"/>
  <c r="CW438" i="9" s="1"/>
  <c r="BP446" i="9"/>
  <c r="CV446" i="9" s="1"/>
  <c r="BQ446" i="9"/>
  <c r="CW446" i="9" s="1"/>
  <c r="BP440" i="9"/>
  <c r="CV440" i="9" s="1"/>
  <c r="BQ440" i="9"/>
  <c r="CW440" i="9" s="1"/>
  <c r="BP441" i="9"/>
  <c r="CV441" i="9" s="1"/>
  <c r="BQ441" i="9"/>
  <c r="CW441" i="9" s="1"/>
  <c r="BP434" i="9"/>
  <c r="CV434" i="9" s="1"/>
  <c r="BQ434" i="9"/>
  <c r="CW434" i="9" s="1"/>
  <c r="BP442" i="9"/>
  <c r="CV442" i="9" s="1"/>
  <c r="BQ442" i="9"/>
  <c r="CW442" i="9" s="1"/>
  <c r="BP443" i="9"/>
  <c r="CV443" i="9" s="1"/>
  <c r="BQ443" i="9"/>
  <c r="CW443" i="9" s="1"/>
  <c r="BP444" i="9"/>
  <c r="CV444" i="9" s="1"/>
  <c r="BQ444" i="9"/>
  <c r="CW444" i="9" s="1"/>
  <c r="BP445" i="9"/>
  <c r="CV445" i="9" s="1"/>
  <c r="BQ445" i="9"/>
  <c r="CW445" i="9" s="1"/>
  <c r="BP439" i="9"/>
  <c r="CV439" i="9" s="1"/>
  <c r="BQ439" i="9"/>
  <c r="CW439" i="9" s="1"/>
  <c r="BP447" i="9"/>
  <c r="CV447" i="9" s="1"/>
  <c r="BQ447" i="9"/>
  <c r="CW447" i="9" s="1"/>
  <c r="BP448" i="9"/>
  <c r="CV448" i="9" s="1"/>
  <c r="BQ448" i="9"/>
  <c r="CW448" i="9" s="1"/>
  <c r="BP449" i="9"/>
  <c r="CV449" i="9" s="1"/>
  <c r="BQ449" i="9"/>
  <c r="CW449" i="9" s="1"/>
  <c r="BP450" i="9"/>
  <c r="CV450" i="9" s="1"/>
  <c r="BQ450" i="9"/>
  <c r="CW450" i="9" s="1"/>
  <c r="BP451" i="9"/>
  <c r="CV451" i="9" s="1"/>
  <c r="BQ451" i="9"/>
  <c r="CW451" i="9" s="1"/>
  <c r="BP452" i="9"/>
  <c r="CV452" i="9" s="1"/>
  <c r="BQ452" i="9"/>
  <c r="CW452" i="9" s="1"/>
  <c r="BP453" i="9"/>
  <c r="CV453" i="9" s="1"/>
  <c r="BQ453" i="9"/>
  <c r="CW453" i="9" s="1"/>
  <c r="BP454" i="9"/>
  <c r="CV454" i="9" s="1"/>
  <c r="BQ454" i="9"/>
  <c r="CW454" i="9" s="1"/>
  <c r="BP455" i="9"/>
  <c r="CV455" i="9" s="1"/>
  <c r="BQ455" i="9"/>
  <c r="CW455" i="9" s="1"/>
  <c r="BP456" i="9"/>
  <c r="CV456" i="9" s="1"/>
  <c r="BQ456" i="9"/>
  <c r="CW456" i="9" s="1"/>
  <c r="BP457" i="9"/>
  <c r="CV457" i="9" s="1"/>
  <c r="BQ457" i="9"/>
  <c r="CW457" i="9" s="1"/>
  <c r="BP458" i="9"/>
  <c r="CV458" i="9" s="1"/>
  <c r="BQ458" i="9"/>
  <c r="CW458" i="9" s="1"/>
  <c r="BP460" i="9"/>
  <c r="CV460" i="9" s="1"/>
  <c r="BQ460" i="9"/>
  <c r="CW460" i="9" s="1"/>
  <c r="BP461" i="9"/>
  <c r="CV461" i="9" s="1"/>
  <c r="BQ461" i="9"/>
  <c r="CW461" i="9" s="1"/>
  <c r="BP462" i="9"/>
  <c r="CV462" i="9" s="1"/>
  <c r="BQ462" i="9"/>
  <c r="CW462" i="9" s="1"/>
  <c r="BP463" i="9"/>
  <c r="CV463" i="9" s="1"/>
  <c r="BQ463" i="9"/>
  <c r="CW463" i="9" s="1"/>
  <c r="BP464" i="9"/>
  <c r="CV464" i="9" s="1"/>
  <c r="BQ464" i="9"/>
  <c r="CW464" i="9" s="1"/>
  <c r="BP465" i="9"/>
  <c r="CV465" i="9" s="1"/>
  <c r="BQ465" i="9"/>
  <c r="CW465" i="9" s="1"/>
  <c r="BP466" i="9"/>
  <c r="CV466" i="9" s="1"/>
  <c r="BQ466" i="9"/>
  <c r="CW466" i="9" s="1"/>
  <c r="BP467" i="9"/>
  <c r="CV467" i="9" s="1"/>
  <c r="BQ467" i="9"/>
  <c r="CW467" i="9" s="1"/>
  <c r="BP459" i="9"/>
  <c r="CV459" i="9" s="1"/>
  <c r="BQ459" i="9"/>
  <c r="CW459" i="9" s="1"/>
  <c r="AR9" i="9"/>
  <c r="AS9" i="9"/>
  <c r="AR10" i="9"/>
  <c r="AS10" i="9"/>
  <c r="AR11" i="9"/>
  <c r="AS11" i="9"/>
  <c r="AR12" i="9"/>
  <c r="AS12" i="9"/>
  <c r="AR13" i="9"/>
  <c r="AS13" i="9"/>
  <c r="AR14" i="9"/>
  <c r="AS14" i="9"/>
  <c r="AR15" i="9"/>
  <c r="AS15" i="9"/>
  <c r="AR16" i="9"/>
  <c r="AS16" i="9"/>
  <c r="AR17" i="9"/>
  <c r="AS17" i="9"/>
  <c r="AR18" i="9"/>
  <c r="AS18" i="9"/>
  <c r="AR20" i="9"/>
  <c r="AS20" i="9"/>
  <c r="AR21" i="9"/>
  <c r="AS21" i="9"/>
  <c r="AR22" i="9"/>
  <c r="AS22" i="9"/>
  <c r="AR19" i="9"/>
  <c r="AS19" i="9"/>
  <c r="AR23" i="9"/>
  <c r="AS23" i="9"/>
  <c r="AR24" i="9"/>
  <c r="AS24" i="9"/>
  <c r="AR25" i="9"/>
  <c r="AS25" i="9"/>
  <c r="AR26" i="9"/>
  <c r="AS26" i="9"/>
  <c r="AR28" i="9"/>
  <c r="AS28" i="9"/>
  <c r="AR29" i="9"/>
  <c r="AS29" i="9"/>
  <c r="AR30" i="9"/>
  <c r="AS30" i="9"/>
  <c r="AR31" i="9"/>
  <c r="AS31" i="9"/>
  <c r="AR27" i="9"/>
  <c r="AS27" i="9"/>
  <c r="AR32" i="9"/>
  <c r="AS32" i="9"/>
  <c r="AR33" i="9"/>
  <c r="AS33" i="9"/>
  <c r="AR34" i="9"/>
  <c r="AS34" i="9"/>
  <c r="AR35" i="9"/>
  <c r="AS35" i="9"/>
  <c r="AR36" i="9"/>
  <c r="AS36" i="9"/>
  <c r="AR37" i="9"/>
  <c r="AS37" i="9"/>
  <c r="AR38" i="9"/>
  <c r="AS38" i="9"/>
  <c r="AR39" i="9"/>
  <c r="AS39" i="9"/>
  <c r="AR40" i="9"/>
  <c r="AS40" i="9"/>
  <c r="AR42" i="9"/>
  <c r="AS42" i="9"/>
  <c r="AR43" i="9"/>
  <c r="AS43" i="9"/>
  <c r="AR44" i="9"/>
  <c r="AS44" i="9"/>
  <c r="AR45" i="9"/>
  <c r="AS45" i="9"/>
  <c r="AR46" i="9"/>
  <c r="AS46" i="9"/>
  <c r="AR47" i="9"/>
  <c r="AS47" i="9"/>
  <c r="AR48" i="9"/>
  <c r="AS48" i="9"/>
  <c r="AR49" i="9"/>
  <c r="AS49" i="9"/>
  <c r="AR50" i="9"/>
  <c r="AS50" i="9"/>
  <c r="AR51" i="9"/>
  <c r="AS51" i="9"/>
  <c r="AR52" i="9"/>
  <c r="AS52" i="9"/>
  <c r="AR53" i="9"/>
  <c r="AS53" i="9"/>
  <c r="AR54" i="9"/>
  <c r="AS54" i="9"/>
  <c r="AR55" i="9"/>
  <c r="AS55" i="9"/>
  <c r="AR58" i="9"/>
  <c r="AS58" i="9"/>
  <c r="AR59" i="9"/>
  <c r="AS59" i="9"/>
  <c r="AR60" i="9"/>
  <c r="AS60" i="9"/>
  <c r="AR61" i="9"/>
  <c r="AS61" i="9"/>
  <c r="AR62" i="9"/>
  <c r="AS62" i="9"/>
  <c r="AR63" i="9"/>
  <c r="AS63" i="9"/>
  <c r="AR56" i="9"/>
  <c r="AS56" i="9"/>
  <c r="AR64" i="9"/>
  <c r="AS64" i="9"/>
  <c r="AR57" i="9"/>
  <c r="AS57" i="9"/>
  <c r="AR71" i="9"/>
  <c r="AS71" i="9"/>
  <c r="AR65" i="9"/>
  <c r="AS65" i="9"/>
  <c r="AR66" i="9"/>
  <c r="AS66" i="9"/>
  <c r="AR67" i="9"/>
  <c r="AS67" i="9"/>
  <c r="AR68" i="9"/>
  <c r="AS68" i="9"/>
  <c r="AR69" i="9"/>
  <c r="AS69" i="9"/>
  <c r="AR70" i="9"/>
  <c r="AS70" i="9"/>
  <c r="AR72" i="9"/>
  <c r="AS72" i="9"/>
  <c r="AR73" i="9"/>
  <c r="AS73" i="9"/>
  <c r="AR74" i="9"/>
  <c r="AS74" i="9"/>
  <c r="AR75" i="9"/>
  <c r="AS75" i="9"/>
  <c r="AR76" i="9"/>
  <c r="AS76" i="9"/>
  <c r="AR78" i="9"/>
  <c r="AS78" i="9"/>
  <c r="AR77" i="9"/>
  <c r="AS77" i="9"/>
  <c r="AR79" i="9"/>
  <c r="AS79" i="9"/>
  <c r="AR80" i="9"/>
  <c r="AS80" i="9"/>
  <c r="AR81" i="9"/>
  <c r="AS81" i="9"/>
  <c r="AR82" i="9"/>
  <c r="AS82" i="9"/>
  <c r="AR83" i="9"/>
  <c r="AS83" i="9"/>
  <c r="AR84" i="9"/>
  <c r="AS84" i="9"/>
  <c r="AR85" i="9"/>
  <c r="AS85" i="9"/>
  <c r="AR86" i="9"/>
  <c r="AS86" i="9"/>
  <c r="AR87" i="9"/>
  <c r="AS87" i="9"/>
  <c r="AR88" i="9"/>
  <c r="AS88" i="9"/>
  <c r="AR89" i="9"/>
  <c r="AS89" i="9"/>
  <c r="AR90" i="9"/>
  <c r="AS90" i="9"/>
  <c r="AR91" i="9"/>
  <c r="AS91" i="9"/>
  <c r="AR92" i="9"/>
  <c r="AS92" i="9"/>
  <c r="AR94" i="9"/>
  <c r="AS94" i="9"/>
  <c r="AR95" i="9"/>
  <c r="AS95" i="9"/>
  <c r="AR96" i="9"/>
  <c r="AS96" i="9"/>
  <c r="AR97" i="9"/>
  <c r="AS97" i="9"/>
  <c r="AR93" i="9"/>
  <c r="AS93" i="9"/>
  <c r="AR99" i="9"/>
  <c r="AS99" i="9"/>
  <c r="AR100" i="9"/>
  <c r="AS100" i="9"/>
  <c r="AR101" i="9"/>
  <c r="AS101" i="9"/>
  <c r="AR103" i="9"/>
  <c r="AS103" i="9"/>
  <c r="AR104" i="9"/>
  <c r="AS104" i="9"/>
  <c r="AR106" i="9"/>
  <c r="AS106" i="9"/>
  <c r="AR107" i="9"/>
  <c r="AS107" i="9"/>
  <c r="AR108" i="9"/>
  <c r="AS108" i="9"/>
  <c r="AR110" i="9"/>
  <c r="AS110" i="9"/>
  <c r="AR102" i="9"/>
  <c r="AS102" i="9"/>
  <c r="AR111" i="9"/>
  <c r="AS111" i="9"/>
  <c r="AR105" i="9"/>
  <c r="AS105" i="9"/>
  <c r="AR109" i="9"/>
  <c r="AS109" i="9"/>
  <c r="AR112" i="9"/>
  <c r="AS112" i="9"/>
  <c r="AR113" i="9"/>
  <c r="AS113" i="9"/>
  <c r="AR98" i="9"/>
  <c r="AS98" i="9"/>
  <c r="AR114" i="9"/>
  <c r="AS114" i="9"/>
  <c r="AR115" i="9"/>
  <c r="AS115" i="9"/>
  <c r="AR116" i="9"/>
  <c r="AS116" i="9"/>
  <c r="AR117" i="9"/>
  <c r="AS117" i="9"/>
  <c r="AR118" i="9"/>
  <c r="AS118" i="9"/>
  <c r="AR119" i="9"/>
  <c r="AS119" i="9"/>
  <c r="AR120" i="9"/>
  <c r="AS120" i="9"/>
  <c r="AR121" i="9"/>
  <c r="AS121" i="9"/>
  <c r="AR122" i="9"/>
  <c r="AS122" i="9"/>
  <c r="AR123" i="9"/>
  <c r="AS123" i="9"/>
  <c r="AR124" i="9"/>
  <c r="AS124" i="9"/>
  <c r="AR125" i="9"/>
  <c r="AS125" i="9"/>
  <c r="AR126" i="9"/>
  <c r="AS126" i="9"/>
  <c r="AR128" i="9"/>
  <c r="AS128" i="9"/>
  <c r="AR129" i="9"/>
  <c r="AS129" i="9"/>
  <c r="AR130" i="9"/>
  <c r="AS130" i="9"/>
  <c r="AR131" i="9"/>
  <c r="AS131" i="9"/>
  <c r="AR132" i="9"/>
  <c r="AS132" i="9"/>
  <c r="AR133" i="9"/>
  <c r="AS133" i="9"/>
  <c r="AR134" i="9"/>
  <c r="AS134" i="9"/>
  <c r="AR135" i="9"/>
  <c r="AS135" i="9"/>
  <c r="AR127" i="9"/>
  <c r="AS127" i="9"/>
  <c r="AR136" i="9"/>
  <c r="AS136" i="9"/>
  <c r="AR137" i="9"/>
  <c r="AS137" i="9"/>
  <c r="AR138" i="9"/>
  <c r="AS138" i="9"/>
  <c r="AR139" i="9"/>
  <c r="AS139" i="9"/>
  <c r="AR140" i="9"/>
  <c r="AS140" i="9"/>
  <c r="AR141" i="9"/>
  <c r="AS141" i="9"/>
  <c r="AR142" i="9"/>
  <c r="AS142" i="9"/>
  <c r="AR143" i="9"/>
  <c r="AS143" i="9"/>
  <c r="AR144" i="9"/>
  <c r="AS144" i="9"/>
  <c r="AR145" i="9"/>
  <c r="AS145" i="9"/>
  <c r="AR146" i="9"/>
  <c r="AS146" i="9"/>
  <c r="AR147" i="9"/>
  <c r="AS147" i="9"/>
  <c r="AR148" i="9"/>
  <c r="AS148" i="9"/>
  <c r="AR149" i="9"/>
  <c r="AS149" i="9"/>
  <c r="AR150" i="9"/>
  <c r="AS150" i="9"/>
  <c r="AR151" i="9"/>
  <c r="AS151" i="9"/>
  <c r="AR152" i="9"/>
  <c r="AS152" i="9"/>
  <c r="AR153" i="9"/>
  <c r="AS153" i="9"/>
  <c r="AR154" i="9"/>
  <c r="AS154" i="9"/>
  <c r="AR155" i="9"/>
  <c r="AS155" i="9"/>
  <c r="AR156" i="9"/>
  <c r="AS156" i="9"/>
  <c r="AR157" i="9"/>
  <c r="AS157" i="9"/>
  <c r="AR158" i="9"/>
  <c r="AS158" i="9"/>
  <c r="AR160" i="9"/>
  <c r="AS160" i="9"/>
  <c r="AR161" i="9"/>
  <c r="AS161" i="9"/>
  <c r="AR162" i="9"/>
  <c r="AS162" i="9"/>
  <c r="AR163" i="9"/>
  <c r="AS163" i="9"/>
  <c r="AR164" i="9"/>
  <c r="AS164" i="9"/>
  <c r="AR165" i="9"/>
  <c r="AS165" i="9"/>
  <c r="AR166" i="9"/>
  <c r="AS166" i="9"/>
  <c r="AR167" i="9"/>
  <c r="AS167" i="9"/>
  <c r="AR168" i="9"/>
  <c r="AS168" i="9"/>
  <c r="AR169" i="9"/>
  <c r="AS169" i="9"/>
  <c r="AR170" i="9"/>
  <c r="AS170" i="9"/>
  <c r="AR171" i="9"/>
  <c r="AS171" i="9"/>
  <c r="AR172" i="9"/>
  <c r="AS172" i="9"/>
  <c r="AR173" i="9"/>
  <c r="AS173" i="9"/>
  <c r="AR174" i="9"/>
  <c r="AS174" i="9"/>
  <c r="AR175" i="9"/>
  <c r="AS175" i="9"/>
  <c r="AR176" i="9"/>
  <c r="AS176" i="9"/>
  <c r="AR177" i="9"/>
  <c r="AS177" i="9"/>
  <c r="AR178" i="9"/>
  <c r="AS178" i="9"/>
  <c r="AR179" i="9"/>
  <c r="AS179" i="9"/>
  <c r="AR180" i="9"/>
  <c r="AS180" i="9"/>
  <c r="AR181" i="9"/>
  <c r="AS181" i="9"/>
  <c r="AR182" i="9"/>
  <c r="AS182" i="9"/>
  <c r="AR183" i="9"/>
  <c r="AS183" i="9"/>
  <c r="AR184" i="9"/>
  <c r="AS184" i="9"/>
  <c r="AR186" i="9"/>
  <c r="AS186" i="9"/>
  <c r="AR185" i="9"/>
  <c r="AS185" i="9"/>
  <c r="AR187" i="9"/>
  <c r="AS187" i="9"/>
  <c r="AR188" i="9"/>
  <c r="AS188" i="9"/>
  <c r="AR189" i="9"/>
  <c r="AS189" i="9"/>
  <c r="AR190" i="9"/>
  <c r="AS190" i="9"/>
  <c r="AR191" i="9"/>
  <c r="AS191" i="9"/>
  <c r="AR192" i="9"/>
  <c r="AS192" i="9"/>
  <c r="AR193" i="9"/>
  <c r="AS193" i="9"/>
  <c r="AR194" i="9"/>
  <c r="AS194" i="9"/>
  <c r="AR195" i="9"/>
  <c r="AS195" i="9"/>
  <c r="AR196" i="9"/>
  <c r="AS196" i="9"/>
  <c r="AR197" i="9"/>
  <c r="AS197" i="9"/>
  <c r="AR198" i="9"/>
  <c r="AS198" i="9"/>
  <c r="AR199" i="9"/>
  <c r="AS199" i="9"/>
  <c r="AR200" i="9"/>
  <c r="AS200" i="9"/>
  <c r="AR201" i="9"/>
  <c r="AS201" i="9"/>
  <c r="AR202" i="9"/>
  <c r="AS202" i="9"/>
  <c r="AR203" i="9"/>
  <c r="AS203" i="9"/>
  <c r="AR204" i="9"/>
  <c r="AS204" i="9"/>
  <c r="AR205" i="9"/>
  <c r="AS205" i="9"/>
  <c r="AR206" i="9"/>
  <c r="AS206" i="9"/>
  <c r="AR207" i="9"/>
  <c r="AS207" i="9"/>
  <c r="AR208" i="9"/>
  <c r="AS208" i="9"/>
  <c r="AR209" i="9"/>
  <c r="AS209" i="9"/>
  <c r="AR210" i="9"/>
  <c r="AS210" i="9"/>
  <c r="AR211" i="9"/>
  <c r="AS211" i="9"/>
  <c r="AR212" i="9"/>
  <c r="AS212" i="9"/>
  <c r="AR213" i="9"/>
  <c r="AS213" i="9"/>
  <c r="AR214" i="9"/>
  <c r="AS214" i="9"/>
  <c r="AR215" i="9"/>
  <c r="AS215" i="9"/>
  <c r="AR216" i="9"/>
  <c r="AS216" i="9"/>
  <c r="AR217" i="9"/>
  <c r="AS217" i="9"/>
  <c r="AR218" i="9"/>
  <c r="AS218" i="9"/>
  <c r="AR219" i="9"/>
  <c r="AS219" i="9"/>
  <c r="AR220" i="9"/>
  <c r="AS220" i="9"/>
  <c r="AR221" i="9"/>
  <c r="AS221" i="9"/>
  <c r="AR222" i="9"/>
  <c r="AS222" i="9"/>
  <c r="AR223" i="9"/>
  <c r="AS223" i="9"/>
  <c r="AR224" i="9"/>
  <c r="AS224" i="9"/>
  <c r="AR225" i="9"/>
  <c r="AS225" i="9"/>
  <c r="AR226" i="9"/>
  <c r="AS226" i="9"/>
  <c r="AR227" i="9"/>
  <c r="AS227" i="9"/>
  <c r="AR228" i="9"/>
  <c r="AS228" i="9"/>
  <c r="AR229" i="9"/>
  <c r="AS229" i="9"/>
  <c r="AR230" i="9"/>
  <c r="AS230" i="9"/>
  <c r="AR231" i="9"/>
  <c r="AS231" i="9"/>
  <c r="AR232" i="9"/>
  <c r="AS232" i="9"/>
  <c r="AR233" i="9"/>
  <c r="AS233" i="9"/>
  <c r="AR234" i="9"/>
  <c r="AS234" i="9"/>
  <c r="AR235" i="9"/>
  <c r="AS235" i="9"/>
  <c r="AR236" i="9"/>
  <c r="AS236" i="9"/>
  <c r="AR237" i="9"/>
  <c r="AS237" i="9"/>
  <c r="AR238" i="9"/>
  <c r="AS238" i="9"/>
  <c r="AR239" i="9"/>
  <c r="AS239" i="9"/>
  <c r="AR240" i="9"/>
  <c r="AS240" i="9"/>
  <c r="AR241" i="9"/>
  <c r="AS241" i="9"/>
  <c r="AR242" i="9"/>
  <c r="AS242" i="9"/>
  <c r="AR243" i="9"/>
  <c r="AS243" i="9"/>
  <c r="AR244" i="9"/>
  <c r="AS244" i="9"/>
  <c r="AR245" i="9"/>
  <c r="AS245" i="9"/>
  <c r="AR246" i="9"/>
  <c r="AS246" i="9"/>
  <c r="AR247" i="9"/>
  <c r="AS247" i="9"/>
  <c r="AR248" i="9"/>
  <c r="AS248" i="9"/>
  <c r="AR249" i="9"/>
  <c r="AS249" i="9"/>
  <c r="AR250" i="9"/>
  <c r="AS250" i="9"/>
  <c r="AR251" i="9"/>
  <c r="AS251" i="9"/>
  <c r="AR252" i="9"/>
  <c r="AS252" i="9"/>
  <c r="AR253" i="9"/>
  <c r="AS253" i="9"/>
  <c r="AR254" i="9"/>
  <c r="AS254" i="9"/>
  <c r="AR255" i="9"/>
  <c r="AS255" i="9"/>
  <c r="AR284" i="9"/>
  <c r="AS284" i="9"/>
  <c r="AR285" i="9"/>
  <c r="AS285" i="9"/>
  <c r="AR287" i="9"/>
  <c r="AS287" i="9"/>
  <c r="AR288" i="9"/>
  <c r="AS288" i="9"/>
  <c r="AR289" i="9"/>
  <c r="AS289" i="9"/>
  <c r="AR286" i="9"/>
  <c r="AS286" i="9"/>
  <c r="AR290" i="9"/>
  <c r="AS290" i="9"/>
  <c r="AR291" i="9"/>
  <c r="AS291" i="9"/>
  <c r="AR292" i="9"/>
  <c r="AS292" i="9"/>
  <c r="AR293" i="9"/>
  <c r="AS293" i="9"/>
  <c r="AR295" i="9"/>
  <c r="AS295" i="9"/>
  <c r="AR296" i="9"/>
  <c r="AS296" i="9"/>
  <c r="AR298" i="9"/>
  <c r="AS298" i="9"/>
  <c r="AR301" i="9"/>
  <c r="AS301" i="9"/>
  <c r="AR302" i="9"/>
  <c r="AS302" i="9"/>
  <c r="AR294" i="9"/>
  <c r="AS294" i="9"/>
  <c r="AR303" i="9"/>
  <c r="AS303" i="9"/>
  <c r="AR304" i="9"/>
  <c r="AS304" i="9"/>
  <c r="AR297" i="9"/>
  <c r="AS297" i="9"/>
  <c r="AR305" i="9"/>
  <c r="AS305" i="9"/>
  <c r="AR300" i="9"/>
  <c r="AS300" i="9"/>
  <c r="AR306" i="9"/>
  <c r="AS306" i="9"/>
  <c r="AR307" i="9"/>
  <c r="AS307" i="9"/>
  <c r="AR308" i="9"/>
  <c r="AS308" i="9"/>
  <c r="AR309" i="9"/>
  <c r="AS309" i="9"/>
  <c r="AR310" i="9"/>
  <c r="AS310" i="9"/>
  <c r="AR311" i="9"/>
  <c r="AS311" i="9"/>
  <c r="AR312" i="9"/>
  <c r="AS312" i="9"/>
  <c r="AR313" i="9"/>
  <c r="AS313" i="9"/>
  <c r="AR314" i="9"/>
  <c r="AS314" i="9"/>
  <c r="AR315" i="9"/>
  <c r="AS315" i="9"/>
  <c r="AR316" i="9"/>
  <c r="AS316" i="9"/>
  <c r="AR317" i="9"/>
  <c r="AS317" i="9"/>
  <c r="AR318" i="9"/>
  <c r="AS318" i="9"/>
  <c r="AR319" i="9"/>
  <c r="AS319" i="9"/>
  <c r="AR320" i="9"/>
  <c r="AS320" i="9"/>
  <c r="AR321" i="9"/>
  <c r="AS321" i="9"/>
  <c r="AR322" i="9"/>
  <c r="AS322" i="9"/>
  <c r="AR323" i="9"/>
  <c r="AS323" i="9"/>
  <c r="AR324" i="9"/>
  <c r="AS324" i="9"/>
  <c r="AR325" i="9"/>
  <c r="AS325" i="9"/>
  <c r="AR326" i="9"/>
  <c r="AS326" i="9"/>
  <c r="AR327" i="9"/>
  <c r="AS327" i="9"/>
  <c r="AR328" i="9"/>
  <c r="AS328" i="9"/>
  <c r="AR329" i="9"/>
  <c r="AS329" i="9"/>
  <c r="AR330" i="9"/>
  <c r="AS330" i="9"/>
  <c r="AR331" i="9"/>
  <c r="AS331" i="9"/>
  <c r="AR332" i="9"/>
  <c r="AS332" i="9"/>
  <c r="AR334" i="9"/>
  <c r="AS334" i="9"/>
  <c r="AR335" i="9"/>
  <c r="AS335" i="9"/>
  <c r="AR336" i="9"/>
  <c r="AS336" i="9"/>
  <c r="AR337" i="9"/>
  <c r="AS337" i="9"/>
  <c r="AR333" i="9"/>
  <c r="AS333" i="9"/>
  <c r="AR338" i="9"/>
  <c r="AS338" i="9"/>
  <c r="AR339" i="9"/>
  <c r="AS339" i="9"/>
  <c r="AR340" i="9"/>
  <c r="AS340" i="9"/>
  <c r="AR341" i="9"/>
  <c r="AS341" i="9"/>
  <c r="AR342" i="9"/>
  <c r="AS342" i="9"/>
  <c r="AR343" i="9"/>
  <c r="AS343" i="9"/>
  <c r="AR344" i="9"/>
  <c r="AS344" i="9"/>
  <c r="AR345" i="9"/>
  <c r="AS345" i="9"/>
  <c r="AR346" i="9"/>
  <c r="AS346" i="9"/>
  <c r="AR347" i="9"/>
  <c r="AS347" i="9"/>
  <c r="AR348" i="9"/>
  <c r="AS348" i="9"/>
  <c r="AR349" i="9"/>
  <c r="AS349" i="9"/>
  <c r="AR350" i="9"/>
  <c r="AS350" i="9"/>
  <c r="AR351" i="9"/>
  <c r="AS351" i="9"/>
  <c r="AR352" i="9"/>
  <c r="AS352" i="9"/>
  <c r="AR353" i="9"/>
  <c r="AS353" i="9"/>
  <c r="AR354" i="9"/>
  <c r="AS354" i="9"/>
  <c r="AR356" i="9"/>
  <c r="AS356" i="9"/>
  <c r="AR357" i="9"/>
  <c r="AS357" i="9"/>
  <c r="AR358" i="9"/>
  <c r="AS358" i="9"/>
  <c r="AR359" i="9"/>
  <c r="AS359" i="9"/>
  <c r="AR360" i="9"/>
  <c r="AS360" i="9"/>
  <c r="AR361" i="9"/>
  <c r="AS361" i="9"/>
  <c r="AR362" i="9"/>
  <c r="AS362" i="9"/>
  <c r="AR363" i="9"/>
  <c r="AS363" i="9"/>
  <c r="AR364" i="9"/>
  <c r="AS364" i="9"/>
  <c r="AR365" i="9"/>
  <c r="AS365" i="9"/>
  <c r="AR366" i="9"/>
  <c r="AS366" i="9"/>
  <c r="AR367" i="9"/>
  <c r="AS367" i="9"/>
  <c r="AR368" i="9"/>
  <c r="AS368" i="9"/>
  <c r="AR369" i="9"/>
  <c r="AS369" i="9"/>
  <c r="AR370" i="9"/>
  <c r="AS370" i="9"/>
  <c r="AR373" i="9"/>
  <c r="AS373" i="9"/>
  <c r="AR374" i="9"/>
  <c r="AS374" i="9"/>
  <c r="AR375" i="9"/>
  <c r="AS375" i="9"/>
  <c r="AR376" i="9"/>
  <c r="AS376" i="9"/>
  <c r="AR377" i="9"/>
  <c r="AS377" i="9"/>
  <c r="AR378" i="9"/>
  <c r="AS378" i="9"/>
  <c r="AR379" i="9"/>
  <c r="AS379" i="9"/>
  <c r="AR380" i="9"/>
  <c r="AS380" i="9"/>
  <c r="AR381" i="9"/>
  <c r="AS381" i="9"/>
  <c r="AR382" i="9"/>
  <c r="AS382" i="9"/>
  <c r="AR355" i="9"/>
  <c r="AS355" i="9"/>
  <c r="AR383" i="9"/>
  <c r="AS383" i="9"/>
  <c r="AR384" i="9"/>
  <c r="AS384" i="9"/>
  <c r="AR385" i="9"/>
  <c r="AS385" i="9"/>
  <c r="AR387" i="9"/>
  <c r="AS387" i="9"/>
  <c r="AR388" i="9"/>
  <c r="AS388" i="9"/>
  <c r="AR389" i="9"/>
  <c r="AS389" i="9"/>
  <c r="AR390" i="9"/>
  <c r="AS390" i="9"/>
  <c r="AR391" i="9"/>
  <c r="AS391" i="9"/>
  <c r="AR392" i="9"/>
  <c r="AS392" i="9"/>
  <c r="AR371" i="9"/>
  <c r="AS371" i="9"/>
  <c r="AR372" i="9"/>
  <c r="AS372" i="9"/>
  <c r="AR393" i="9"/>
  <c r="AS393" i="9"/>
  <c r="AR394" i="9"/>
  <c r="AS394" i="9"/>
  <c r="AR395" i="9"/>
  <c r="AS395" i="9"/>
  <c r="AR396" i="9"/>
  <c r="AS396" i="9"/>
  <c r="AR397" i="9"/>
  <c r="AS397" i="9"/>
  <c r="AR398" i="9"/>
  <c r="AS398" i="9"/>
  <c r="AR399" i="9"/>
  <c r="AS399" i="9"/>
  <c r="AR400" i="9"/>
  <c r="AS400" i="9"/>
  <c r="AR401" i="9"/>
  <c r="AS401" i="9"/>
  <c r="AR402" i="9"/>
  <c r="AS402" i="9"/>
  <c r="AR386" i="9"/>
  <c r="AS386" i="9"/>
  <c r="AR403" i="9"/>
  <c r="AS403" i="9"/>
  <c r="AR404" i="9"/>
  <c r="AS404" i="9"/>
  <c r="AR405" i="9"/>
  <c r="AS405" i="9"/>
  <c r="AR406" i="9"/>
  <c r="AS406" i="9"/>
  <c r="AR407" i="9"/>
  <c r="AS407" i="9"/>
  <c r="AR408" i="9"/>
  <c r="AS408" i="9"/>
  <c r="AR409" i="9"/>
  <c r="AS409" i="9"/>
  <c r="AR410" i="9"/>
  <c r="AS410" i="9"/>
  <c r="AR411" i="9"/>
  <c r="AS411" i="9"/>
  <c r="AR412" i="9"/>
  <c r="AS412" i="9"/>
  <c r="AR413" i="9"/>
  <c r="AS413" i="9"/>
  <c r="AR414" i="9"/>
  <c r="AS414" i="9"/>
  <c r="AR415" i="9"/>
  <c r="AS415" i="9"/>
  <c r="AR416" i="9"/>
  <c r="AS416" i="9"/>
  <c r="AR417" i="9"/>
  <c r="AS417" i="9"/>
  <c r="AR418" i="9"/>
  <c r="AS418" i="9"/>
  <c r="AR419" i="9"/>
  <c r="AS419" i="9"/>
  <c r="AR420" i="9"/>
  <c r="AS420" i="9"/>
  <c r="AR421" i="9"/>
  <c r="AS421" i="9"/>
  <c r="AR422" i="9"/>
  <c r="AS422" i="9"/>
  <c r="AR423" i="9"/>
  <c r="AS423" i="9"/>
  <c r="AR424" i="9"/>
  <c r="AS424" i="9"/>
  <c r="AR425" i="9"/>
  <c r="AS425" i="9"/>
  <c r="AR426" i="9"/>
  <c r="AS426" i="9"/>
  <c r="AR427" i="9"/>
  <c r="AS427" i="9"/>
  <c r="AR428" i="9"/>
  <c r="AS428" i="9"/>
  <c r="AR429" i="9"/>
  <c r="AS429" i="9"/>
  <c r="AR430" i="9"/>
  <c r="AS430" i="9"/>
  <c r="AR431" i="9"/>
  <c r="AS431" i="9"/>
  <c r="AR432" i="9"/>
  <c r="AS432" i="9"/>
  <c r="AR433" i="9"/>
  <c r="AS433" i="9"/>
  <c r="AR435" i="9"/>
  <c r="AS435" i="9"/>
  <c r="AR436" i="9"/>
  <c r="AS436" i="9"/>
  <c r="AR437" i="9"/>
  <c r="AS437" i="9"/>
  <c r="AR438" i="9"/>
  <c r="AS438" i="9"/>
  <c r="AR446" i="9"/>
  <c r="AS446" i="9"/>
  <c r="AR440" i="9"/>
  <c r="AS440" i="9"/>
  <c r="AR441" i="9"/>
  <c r="AS441" i="9"/>
  <c r="AR434" i="9"/>
  <c r="AS434" i="9"/>
  <c r="AR442" i="9"/>
  <c r="AS442" i="9"/>
  <c r="AR443" i="9"/>
  <c r="AS443" i="9"/>
  <c r="AR444" i="9"/>
  <c r="AS444" i="9"/>
  <c r="AR445" i="9"/>
  <c r="AS445" i="9"/>
  <c r="AR439" i="9"/>
  <c r="AS439" i="9"/>
  <c r="AR447" i="9"/>
  <c r="AS447" i="9"/>
  <c r="AR448" i="9"/>
  <c r="AS448" i="9"/>
  <c r="AR449" i="9"/>
  <c r="AS449" i="9"/>
  <c r="AR450" i="9"/>
  <c r="AS450" i="9"/>
  <c r="AR451" i="9"/>
  <c r="AS451" i="9"/>
  <c r="AR452" i="9"/>
  <c r="AS452" i="9"/>
  <c r="AR453" i="9"/>
  <c r="AS453" i="9"/>
  <c r="AR454" i="9"/>
  <c r="AS454" i="9"/>
  <c r="AR455" i="9"/>
  <c r="AS455" i="9"/>
  <c r="AR456" i="9"/>
  <c r="AS456" i="9"/>
  <c r="AR457" i="9"/>
  <c r="AS457" i="9"/>
  <c r="AR458" i="9"/>
  <c r="AS458" i="9"/>
  <c r="AR460" i="9"/>
  <c r="AS460" i="9"/>
  <c r="AR461" i="9"/>
  <c r="AS461" i="9"/>
  <c r="AR462" i="9"/>
  <c r="AS462" i="9"/>
  <c r="AR463" i="9"/>
  <c r="AS463" i="9"/>
  <c r="AR464" i="9"/>
  <c r="AS464" i="9"/>
  <c r="AR465" i="9"/>
  <c r="AS465" i="9"/>
  <c r="AR466" i="9"/>
  <c r="AS466" i="9"/>
  <c r="AR467" i="9"/>
  <c r="AS467" i="9"/>
  <c r="AR459" i="9"/>
  <c r="AS459" i="9"/>
  <c r="AN9" i="9"/>
  <c r="AO9" i="9"/>
  <c r="AN10" i="9"/>
  <c r="AO10" i="9"/>
  <c r="AN11" i="9"/>
  <c r="AO11" i="9"/>
  <c r="AN12" i="9"/>
  <c r="AO12" i="9"/>
  <c r="AN13" i="9"/>
  <c r="AO13" i="9"/>
  <c r="AN14" i="9"/>
  <c r="AO14" i="9"/>
  <c r="AN15" i="9"/>
  <c r="AO15" i="9"/>
  <c r="AN16" i="9"/>
  <c r="AO16" i="9"/>
  <c r="AN17" i="9"/>
  <c r="AO17" i="9"/>
  <c r="AN18" i="9"/>
  <c r="AO18" i="9"/>
  <c r="AN20" i="9"/>
  <c r="AO20" i="9"/>
  <c r="AN21" i="9"/>
  <c r="AO21" i="9"/>
  <c r="AN22" i="9"/>
  <c r="AO22" i="9"/>
  <c r="AN19" i="9"/>
  <c r="AO19" i="9"/>
  <c r="AN23" i="9"/>
  <c r="AO23" i="9"/>
  <c r="AN24" i="9"/>
  <c r="AO24" i="9"/>
  <c r="AN25" i="9"/>
  <c r="AO25" i="9"/>
  <c r="AN26" i="9"/>
  <c r="AO26" i="9"/>
  <c r="AN28" i="9"/>
  <c r="AO28" i="9"/>
  <c r="AN29" i="9"/>
  <c r="AO29" i="9"/>
  <c r="AN30" i="9"/>
  <c r="AO30" i="9"/>
  <c r="AN31" i="9"/>
  <c r="AO31" i="9"/>
  <c r="AN27" i="9"/>
  <c r="AO27" i="9"/>
  <c r="AN32" i="9"/>
  <c r="AO32" i="9"/>
  <c r="AN33" i="9"/>
  <c r="AO33" i="9"/>
  <c r="AN34" i="9"/>
  <c r="AO34" i="9"/>
  <c r="AN35" i="9"/>
  <c r="AO35" i="9"/>
  <c r="AN36" i="9"/>
  <c r="AO36" i="9"/>
  <c r="AN37" i="9"/>
  <c r="AO37" i="9"/>
  <c r="AN38" i="9"/>
  <c r="AO38" i="9"/>
  <c r="AN39" i="9"/>
  <c r="AO39" i="9"/>
  <c r="AN40" i="9"/>
  <c r="AO40" i="9"/>
  <c r="AN42" i="9"/>
  <c r="AO42" i="9"/>
  <c r="AN43" i="9"/>
  <c r="AO43" i="9"/>
  <c r="AN44" i="9"/>
  <c r="AO44" i="9"/>
  <c r="AN45" i="9"/>
  <c r="AO45" i="9"/>
  <c r="AN46" i="9"/>
  <c r="AO46" i="9"/>
  <c r="AN47" i="9"/>
  <c r="AO47" i="9"/>
  <c r="AN48" i="9"/>
  <c r="AO48" i="9"/>
  <c r="AN49" i="9"/>
  <c r="AO49" i="9"/>
  <c r="AN50" i="9"/>
  <c r="AO50" i="9"/>
  <c r="AN51" i="9"/>
  <c r="AO51" i="9"/>
  <c r="AN52" i="9"/>
  <c r="AO52" i="9"/>
  <c r="AN53" i="9"/>
  <c r="AO53" i="9"/>
  <c r="AN54" i="9"/>
  <c r="AO54" i="9"/>
  <c r="AN55" i="9"/>
  <c r="AO55" i="9"/>
  <c r="AN58" i="9"/>
  <c r="AO58" i="9"/>
  <c r="AN59" i="9"/>
  <c r="AO59" i="9"/>
  <c r="AN60" i="9"/>
  <c r="AO60" i="9"/>
  <c r="AN61" i="9"/>
  <c r="AO61" i="9"/>
  <c r="AN62" i="9"/>
  <c r="AO62" i="9"/>
  <c r="AN63" i="9"/>
  <c r="AO63" i="9"/>
  <c r="AN56" i="9"/>
  <c r="AO56" i="9"/>
  <c r="AN64" i="9"/>
  <c r="AO64" i="9"/>
  <c r="AN57" i="9"/>
  <c r="AO57" i="9"/>
  <c r="AN71" i="9"/>
  <c r="AO71" i="9"/>
  <c r="AN65" i="9"/>
  <c r="AO65" i="9"/>
  <c r="AN66" i="9"/>
  <c r="AO66" i="9"/>
  <c r="AN67" i="9"/>
  <c r="AO67" i="9"/>
  <c r="AN68" i="9"/>
  <c r="AO68" i="9"/>
  <c r="AN69" i="9"/>
  <c r="AO69" i="9"/>
  <c r="AN70" i="9"/>
  <c r="AO70" i="9"/>
  <c r="AN72" i="9"/>
  <c r="AO72" i="9"/>
  <c r="AN73" i="9"/>
  <c r="AO73" i="9"/>
  <c r="AN74" i="9"/>
  <c r="AO74" i="9"/>
  <c r="AN75" i="9"/>
  <c r="AO75" i="9"/>
  <c r="AN76" i="9"/>
  <c r="AO76" i="9"/>
  <c r="AN78" i="9"/>
  <c r="AO78" i="9"/>
  <c r="AN77" i="9"/>
  <c r="AO77" i="9"/>
  <c r="AN79" i="9"/>
  <c r="AO79" i="9"/>
  <c r="AN80" i="9"/>
  <c r="AO80" i="9"/>
  <c r="AN81" i="9"/>
  <c r="AO81" i="9"/>
  <c r="AN82" i="9"/>
  <c r="AO82" i="9"/>
  <c r="AN83" i="9"/>
  <c r="AO83" i="9"/>
  <c r="AN84" i="9"/>
  <c r="AO84" i="9"/>
  <c r="AN85" i="9"/>
  <c r="AO85" i="9"/>
  <c r="AN86" i="9"/>
  <c r="AO86" i="9"/>
  <c r="AN87" i="9"/>
  <c r="AO87" i="9"/>
  <c r="AN88" i="9"/>
  <c r="AO88" i="9"/>
  <c r="AN89" i="9"/>
  <c r="AO89" i="9"/>
  <c r="AN90" i="9"/>
  <c r="AO90" i="9"/>
  <c r="AN91" i="9"/>
  <c r="AO91" i="9"/>
  <c r="AN92" i="9"/>
  <c r="AO92" i="9"/>
  <c r="AN94" i="9"/>
  <c r="AO94" i="9"/>
  <c r="AN95" i="9"/>
  <c r="AO95" i="9"/>
  <c r="AN96" i="9"/>
  <c r="AO96" i="9"/>
  <c r="AN97" i="9"/>
  <c r="AO97" i="9"/>
  <c r="AN93" i="9"/>
  <c r="AO93" i="9"/>
  <c r="AN99" i="9"/>
  <c r="AO99" i="9"/>
  <c r="AN100" i="9"/>
  <c r="AO100" i="9"/>
  <c r="AN101" i="9"/>
  <c r="AO101" i="9"/>
  <c r="AN103" i="9"/>
  <c r="AO103" i="9"/>
  <c r="AN104" i="9"/>
  <c r="AO104" i="9"/>
  <c r="AN106" i="9"/>
  <c r="AO106" i="9"/>
  <c r="AN107" i="9"/>
  <c r="AO107" i="9"/>
  <c r="AN108" i="9"/>
  <c r="AO108" i="9"/>
  <c r="AN110" i="9"/>
  <c r="AO110" i="9"/>
  <c r="AN102" i="9"/>
  <c r="AO102" i="9"/>
  <c r="AN111" i="9"/>
  <c r="AO111" i="9"/>
  <c r="AN105" i="9"/>
  <c r="AO105" i="9"/>
  <c r="AN109" i="9"/>
  <c r="AO109" i="9"/>
  <c r="AN112" i="9"/>
  <c r="AO112" i="9"/>
  <c r="AN113" i="9"/>
  <c r="AO113" i="9"/>
  <c r="AN98" i="9"/>
  <c r="AO98" i="9"/>
  <c r="AN114" i="9"/>
  <c r="AO114" i="9"/>
  <c r="AN115" i="9"/>
  <c r="AO115" i="9"/>
  <c r="AN116" i="9"/>
  <c r="AO116" i="9"/>
  <c r="AN117" i="9"/>
  <c r="AO117" i="9"/>
  <c r="AN118" i="9"/>
  <c r="AO118" i="9"/>
  <c r="AN119" i="9"/>
  <c r="AO119" i="9"/>
  <c r="AN120" i="9"/>
  <c r="AO120" i="9"/>
  <c r="AN121" i="9"/>
  <c r="AO121" i="9"/>
  <c r="AN122" i="9"/>
  <c r="AO122" i="9"/>
  <c r="AN123" i="9"/>
  <c r="AO123" i="9"/>
  <c r="AN124" i="9"/>
  <c r="AO124" i="9"/>
  <c r="AN125" i="9"/>
  <c r="AO125" i="9"/>
  <c r="AN126" i="9"/>
  <c r="AO126" i="9"/>
  <c r="AN128" i="9"/>
  <c r="AO128" i="9"/>
  <c r="AN129" i="9"/>
  <c r="AO129" i="9"/>
  <c r="AN130" i="9"/>
  <c r="AO130" i="9"/>
  <c r="AN131" i="9"/>
  <c r="AO131" i="9"/>
  <c r="AN132" i="9"/>
  <c r="AO132" i="9"/>
  <c r="AN133" i="9"/>
  <c r="AO133" i="9"/>
  <c r="AN134" i="9"/>
  <c r="AO134" i="9"/>
  <c r="AN135" i="9"/>
  <c r="AO135" i="9"/>
  <c r="AN127" i="9"/>
  <c r="AO127" i="9"/>
  <c r="AN136" i="9"/>
  <c r="AO136" i="9"/>
  <c r="AN137" i="9"/>
  <c r="AO137" i="9"/>
  <c r="AN138" i="9"/>
  <c r="AO138" i="9"/>
  <c r="AN139" i="9"/>
  <c r="AO139" i="9"/>
  <c r="AN140" i="9"/>
  <c r="AO140" i="9"/>
  <c r="AN141" i="9"/>
  <c r="AO141" i="9"/>
  <c r="AN142" i="9"/>
  <c r="AO142" i="9"/>
  <c r="AN143" i="9"/>
  <c r="AO143" i="9"/>
  <c r="AN144" i="9"/>
  <c r="AO144" i="9"/>
  <c r="AN145" i="9"/>
  <c r="AO145" i="9"/>
  <c r="AN146" i="9"/>
  <c r="AO146" i="9"/>
  <c r="AN147" i="9"/>
  <c r="AO147" i="9"/>
  <c r="AN148" i="9"/>
  <c r="AO148" i="9"/>
  <c r="AN149" i="9"/>
  <c r="AO149" i="9"/>
  <c r="AN150" i="9"/>
  <c r="AO150" i="9"/>
  <c r="AN151" i="9"/>
  <c r="AO151" i="9"/>
  <c r="AN152" i="9"/>
  <c r="AO152" i="9"/>
  <c r="AN153" i="9"/>
  <c r="AO153" i="9"/>
  <c r="AN154" i="9"/>
  <c r="AO154" i="9"/>
  <c r="AN155" i="9"/>
  <c r="AO155" i="9"/>
  <c r="AN156" i="9"/>
  <c r="AO156" i="9"/>
  <c r="AN157" i="9"/>
  <c r="AO157" i="9"/>
  <c r="AN158" i="9"/>
  <c r="AO158" i="9"/>
  <c r="AN160" i="9"/>
  <c r="AO160" i="9"/>
  <c r="AN161" i="9"/>
  <c r="AO161" i="9"/>
  <c r="AN162" i="9"/>
  <c r="AO162" i="9"/>
  <c r="AN163" i="9"/>
  <c r="AO163" i="9"/>
  <c r="AN164" i="9"/>
  <c r="AO164" i="9"/>
  <c r="AN165" i="9"/>
  <c r="AO165" i="9"/>
  <c r="AN166" i="9"/>
  <c r="AO166" i="9"/>
  <c r="AN167" i="9"/>
  <c r="AO167" i="9"/>
  <c r="AN168" i="9"/>
  <c r="AO168" i="9"/>
  <c r="AN169" i="9"/>
  <c r="AO169" i="9"/>
  <c r="AN170" i="9"/>
  <c r="AO170" i="9"/>
  <c r="AN171" i="9"/>
  <c r="AO171" i="9"/>
  <c r="AN172" i="9"/>
  <c r="AO172" i="9"/>
  <c r="AN173" i="9"/>
  <c r="AO173" i="9"/>
  <c r="AN174" i="9"/>
  <c r="AO174" i="9"/>
  <c r="AN175" i="9"/>
  <c r="AO175" i="9"/>
  <c r="AN176" i="9"/>
  <c r="AO176" i="9"/>
  <c r="AN177" i="9"/>
  <c r="AO177" i="9"/>
  <c r="AN178" i="9"/>
  <c r="AO178" i="9"/>
  <c r="AN179" i="9"/>
  <c r="AO179" i="9"/>
  <c r="AN180" i="9"/>
  <c r="AO180" i="9"/>
  <c r="AN181" i="9"/>
  <c r="AO181" i="9"/>
  <c r="AN182" i="9"/>
  <c r="AO182" i="9"/>
  <c r="AN183" i="9"/>
  <c r="AO183" i="9"/>
  <c r="AN184" i="9"/>
  <c r="AO184" i="9"/>
  <c r="AN186" i="9"/>
  <c r="AO186" i="9"/>
  <c r="AN185" i="9"/>
  <c r="AO185" i="9"/>
  <c r="AN187" i="9"/>
  <c r="AO187" i="9"/>
  <c r="AN188" i="9"/>
  <c r="AO188" i="9"/>
  <c r="AN189" i="9"/>
  <c r="AO189" i="9"/>
  <c r="AN190" i="9"/>
  <c r="AO190" i="9"/>
  <c r="AN191" i="9"/>
  <c r="AO191" i="9"/>
  <c r="AN192" i="9"/>
  <c r="AO192" i="9"/>
  <c r="AN193" i="9"/>
  <c r="AO193" i="9"/>
  <c r="AN194" i="9"/>
  <c r="AO194" i="9"/>
  <c r="AN195" i="9"/>
  <c r="AO195" i="9"/>
  <c r="AN196" i="9"/>
  <c r="AO196" i="9"/>
  <c r="AN197" i="9"/>
  <c r="AO197" i="9"/>
  <c r="AN198" i="9"/>
  <c r="AO198" i="9"/>
  <c r="AN199" i="9"/>
  <c r="AO199" i="9"/>
  <c r="AN200" i="9"/>
  <c r="AO200" i="9"/>
  <c r="AN201" i="9"/>
  <c r="AO201" i="9"/>
  <c r="AN202" i="9"/>
  <c r="AO202" i="9"/>
  <c r="AN203" i="9"/>
  <c r="AO203" i="9"/>
  <c r="AN204" i="9"/>
  <c r="AO204" i="9"/>
  <c r="AN205" i="9"/>
  <c r="AO205" i="9"/>
  <c r="AN206" i="9"/>
  <c r="AO206" i="9"/>
  <c r="AN207" i="9"/>
  <c r="AO207" i="9"/>
  <c r="AN208" i="9"/>
  <c r="AO208" i="9"/>
  <c r="AN209" i="9"/>
  <c r="AO209" i="9"/>
  <c r="AN210" i="9"/>
  <c r="AO210" i="9"/>
  <c r="AN211" i="9"/>
  <c r="AO211" i="9"/>
  <c r="AN212" i="9"/>
  <c r="AO212" i="9"/>
  <c r="AN213" i="9"/>
  <c r="AO213" i="9"/>
  <c r="AN214" i="9"/>
  <c r="AO214" i="9"/>
  <c r="AN215" i="9"/>
  <c r="AO215" i="9"/>
  <c r="AN216" i="9"/>
  <c r="AO216" i="9"/>
  <c r="AN217" i="9"/>
  <c r="AO217" i="9"/>
  <c r="AN218" i="9"/>
  <c r="AO218" i="9"/>
  <c r="AN219" i="9"/>
  <c r="AO219" i="9"/>
  <c r="AN220" i="9"/>
  <c r="AO220" i="9"/>
  <c r="AN221" i="9"/>
  <c r="AO221" i="9"/>
  <c r="AN222" i="9"/>
  <c r="AO222" i="9"/>
  <c r="AN223" i="9"/>
  <c r="AO223" i="9"/>
  <c r="AN224" i="9"/>
  <c r="AO224" i="9"/>
  <c r="AN225" i="9"/>
  <c r="AO225" i="9"/>
  <c r="AN226" i="9"/>
  <c r="AO226" i="9"/>
  <c r="AN227" i="9"/>
  <c r="AO227" i="9"/>
  <c r="AN228" i="9"/>
  <c r="AO228" i="9"/>
  <c r="AN229" i="9"/>
  <c r="AO229" i="9"/>
  <c r="AN230" i="9"/>
  <c r="AO230" i="9"/>
  <c r="AN231" i="9"/>
  <c r="AO231" i="9"/>
  <c r="AN232" i="9"/>
  <c r="AO232" i="9"/>
  <c r="AN233" i="9"/>
  <c r="AO233" i="9"/>
  <c r="AN234" i="9"/>
  <c r="AO234" i="9"/>
  <c r="AN235" i="9"/>
  <c r="AO235" i="9"/>
  <c r="AN236" i="9"/>
  <c r="AO236" i="9"/>
  <c r="AN237" i="9"/>
  <c r="AO237" i="9"/>
  <c r="AN238" i="9"/>
  <c r="AO238" i="9"/>
  <c r="AN239" i="9"/>
  <c r="AO239" i="9"/>
  <c r="AN240" i="9"/>
  <c r="AO240" i="9"/>
  <c r="AN241" i="9"/>
  <c r="AO241" i="9"/>
  <c r="AN242" i="9"/>
  <c r="AO242" i="9"/>
  <c r="AN243" i="9"/>
  <c r="AO243" i="9"/>
  <c r="AN244" i="9"/>
  <c r="AO244" i="9"/>
  <c r="AN245" i="9"/>
  <c r="AO245" i="9"/>
  <c r="AN246" i="9"/>
  <c r="AO246" i="9"/>
  <c r="AN247" i="9"/>
  <c r="AO247" i="9"/>
  <c r="AN248" i="9"/>
  <c r="AO248" i="9"/>
  <c r="AN249" i="9"/>
  <c r="AO249" i="9"/>
  <c r="AN250" i="9"/>
  <c r="AO250" i="9"/>
  <c r="AN251" i="9"/>
  <c r="AO251" i="9"/>
  <c r="AN252" i="9"/>
  <c r="AO252" i="9"/>
  <c r="AN253" i="9"/>
  <c r="AO253" i="9"/>
  <c r="AN254" i="9"/>
  <c r="AO254" i="9"/>
  <c r="AN255" i="9"/>
  <c r="AO255" i="9"/>
  <c r="AN284" i="9"/>
  <c r="AO284" i="9"/>
  <c r="AN285" i="9"/>
  <c r="AO285" i="9"/>
  <c r="AN287" i="9"/>
  <c r="AO287" i="9"/>
  <c r="AN288" i="9"/>
  <c r="AO288" i="9"/>
  <c r="AN289" i="9"/>
  <c r="AO289" i="9"/>
  <c r="AN286" i="9"/>
  <c r="AO286" i="9"/>
  <c r="AN290" i="9"/>
  <c r="AO290" i="9"/>
  <c r="AN291" i="9"/>
  <c r="AO291" i="9"/>
  <c r="AN292" i="9"/>
  <c r="AO292" i="9"/>
  <c r="AN293" i="9"/>
  <c r="AO293" i="9"/>
  <c r="AN295" i="9"/>
  <c r="AO295" i="9"/>
  <c r="AN296" i="9"/>
  <c r="AO296" i="9"/>
  <c r="AN298" i="9"/>
  <c r="AO298" i="9"/>
  <c r="AN301" i="9"/>
  <c r="AO301" i="9"/>
  <c r="AN302" i="9"/>
  <c r="AO302" i="9"/>
  <c r="AN294" i="9"/>
  <c r="AO294" i="9"/>
  <c r="AN303" i="9"/>
  <c r="AO303" i="9"/>
  <c r="AN304" i="9"/>
  <c r="AO304" i="9"/>
  <c r="AN297" i="9"/>
  <c r="AO297" i="9"/>
  <c r="AN305" i="9"/>
  <c r="AO305" i="9"/>
  <c r="AN300" i="9"/>
  <c r="AO300" i="9"/>
  <c r="AN306" i="9"/>
  <c r="AO306" i="9"/>
  <c r="AN307" i="9"/>
  <c r="AO307" i="9"/>
  <c r="AN308" i="9"/>
  <c r="AO308" i="9"/>
  <c r="AN309" i="9"/>
  <c r="AO309" i="9"/>
  <c r="AN310" i="9"/>
  <c r="AO310" i="9"/>
  <c r="AN311" i="9"/>
  <c r="AO311" i="9"/>
  <c r="AN312" i="9"/>
  <c r="AO312" i="9"/>
  <c r="AN313" i="9"/>
  <c r="AO313" i="9"/>
  <c r="AN314" i="9"/>
  <c r="AO314" i="9"/>
  <c r="AN315" i="9"/>
  <c r="AO315" i="9"/>
  <c r="AN316" i="9"/>
  <c r="AO316" i="9"/>
  <c r="AN317" i="9"/>
  <c r="AO317" i="9"/>
  <c r="AN318" i="9"/>
  <c r="AO318" i="9"/>
  <c r="AN319" i="9"/>
  <c r="AO319" i="9"/>
  <c r="AN320" i="9"/>
  <c r="AO320" i="9"/>
  <c r="AN321" i="9"/>
  <c r="AO321" i="9"/>
  <c r="AN322" i="9"/>
  <c r="AO322" i="9"/>
  <c r="AN323" i="9"/>
  <c r="AO323" i="9"/>
  <c r="AN324" i="9"/>
  <c r="AO324" i="9"/>
  <c r="AN325" i="9"/>
  <c r="AO325" i="9"/>
  <c r="AN326" i="9"/>
  <c r="AO326" i="9"/>
  <c r="AN327" i="9"/>
  <c r="AO327" i="9"/>
  <c r="AN328" i="9"/>
  <c r="AO328" i="9"/>
  <c r="AN329" i="9"/>
  <c r="AO329" i="9"/>
  <c r="AN330" i="9"/>
  <c r="AO330" i="9"/>
  <c r="AN331" i="9"/>
  <c r="AO331" i="9"/>
  <c r="AN332" i="9"/>
  <c r="AO332" i="9"/>
  <c r="AN334" i="9"/>
  <c r="AO334" i="9"/>
  <c r="AN335" i="9"/>
  <c r="AO335" i="9"/>
  <c r="AN336" i="9"/>
  <c r="AO336" i="9"/>
  <c r="AN337" i="9"/>
  <c r="AO337" i="9"/>
  <c r="AN333" i="9"/>
  <c r="AO333" i="9"/>
  <c r="AN338" i="9"/>
  <c r="AO338" i="9"/>
  <c r="AN339" i="9"/>
  <c r="AO339" i="9"/>
  <c r="AN340" i="9"/>
  <c r="AO340" i="9"/>
  <c r="AN341" i="9"/>
  <c r="AO341" i="9"/>
  <c r="AN342" i="9"/>
  <c r="AO342" i="9"/>
  <c r="AN343" i="9"/>
  <c r="AO343" i="9"/>
  <c r="AN344" i="9"/>
  <c r="AO344" i="9"/>
  <c r="AN345" i="9"/>
  <c r="AO345" i="9"/>
  <c r="AN346" i="9"/>
  <c r="AO346" i="9"/>
  <c r="AN347" i="9"/>
  <c r="AO347" i="9"/>
  <c r="AN348" i="9"/>
  <c r="AO348" i="9"/>
  <c r="AN349" i="9"/>
  <c r="AO349" i="9"/>
  <c r="AN350" i="9"/>
  <c r="AO350" i="9"/>
  <c r="AN351" i="9"/>
  <c r="AO351" i="9"/>
  <c r="AN352" i="9"/>
  <c r="AO352" i="9"/>
  <c r="AN353" i="9"/>
  <c r="AO353" i="9"/>
  <c r="AN354" i="9"/>
  <c r="AO354" i="9"/>
  <c r="AN356" i="9"/>
  <c r="AO356" i="9"/>
  <c r="AN357" i="9"/>
  <c r="AO357" i="9"/>
  <c r="AN358" i="9"/>
  <c r="AO358" i="9"/>
  <c r="AN359" i="9"/>
  <c r="AO359" i="9"/>
  <c r="AN360" i="9"/>
  <c r="AO360" i="9"/>
  <c r="AN361" i="9"/>
  <c r="AO361" i="9"/>
  <c r="AN362" i="9"/>
  <c r="AO362" i="9"/>
  <c r="AN363" i="9"/>
  <c r="AO363" i="9"/>
  <c r="AN364" i="9"/>
  <c r="AO364" i="9"/>
  <c r="AN365" i="9"/>
  <c r="AO365" i="9"/>
  <c r="AN366" i="9"/>
  <c r="AO366" i="9"/>
  <c r="AN367" i="9"/>
  <c r="AO367" i="9"/>
  <c r="AN368" i="9"/>
  <c r="AO368" i="9"/>
  <c r="AN369" i="9"/>
  <c r="AO369" i="9"/>
  <c r="AN370" i="9"/>
  <c r="AO370" i="9"/>
  <c r="AN373" i="9"/>
  <c r="AO373" i="9"/>
  <c r="AN374" i="9"/>
  <c r="AO374" i="9"/>
  <c r="AN375" i="9"/>
  <c r="AO375" i="9"/>
  <c r="AN376" i="9"/>
  <c r="AO376" i="9"/>
  <c r="AN377" i="9"/>
  <c r="AO377" i="9"/>
  <c r="AN378" i="9"/>
  <c r="AO378" i="9"/>
  <c r="AN379" i="9"/>
  <c r="AO379" i="9"/>
  <c r="AN380" i="9"/>
  <c r="AO380" i="9"/>
  <c r="AN381" i="9"/>
  <c r="AO381" i="9"/>
  <c r="AN382" i="9"/>
  <c r="AO382" i="9"/>
  <c r="AN355" i="9"/>
  <c r="AO355" i="9"/>
  <c r="AN383" i="9"/>
  <c r="AO383" i="9"/>
  <c r="AN384" i="9"/>
  <c r="AO384" i="9"/>
  <c r="AN385" i="9"/>
  <c r="AO385" i="9"/>
  <c r="AN387" i="9"/>
  <c r="AO387" i="9"/>
  <c r="AN388" i="9"/>
  <c r="AO388" i="9"/>
  <c r="AN389" i="9"/>
  <c r="AO389" i="9"/>
  <c r="AN390" i="9"/>
  <c r="AO390" i="9"/>
  <c r="AN391" i="9"/>
  <c r="AO391" i="9"/>
  <c r="AN392" i="9"/>
  <c r="AO392" i="9"/>
  <c r="AN371" i="9"/>
  <c r="AO371" i="9"/>
  <c r="AN372" i="9"/>
  <c r="AO372" i="9"/>
  <c r="AN393" i="9"/>
  <c r="AO393" i="9"/>
  <c r="AN394" i="9"/>
  <c r="AO394" i="9"/>
  <c r="AN395" i="9"/>
  <c r="AO395" i="9"/>
  <c r="AN396" i="9"/>
  <c r="AO396" i="9"/>
  <c r="AN397" i="9"/>
  <c r="AO397" i="9"/>
  <c r="AN398" i="9"/>
  <c r="AO398" i="9"/>
  <c r="AN399" i="9"/>
  <c r="AO399" i="9"/>
  <c r="AN400" i="9"/>
  <c r="AO400" i="9"/>
  <c r="AN401" i="9"/>
  <c r="AO401" i="9"/>
  <c r="AN402" i="9"/>
  <c r="AN386" i="9"/>
  <c r="AO386" i="9"/>
  <c r="AN403" i="9"/>
  <c r="AN404" i="9"/>
  <c r="AN405" i="9"/>
  <c r="AN406" i="9"/>
  <c r="AN407" i="9"/>
  <c r="AN408" i="9"/>
  <c r="AN409" i="9"/>
  <c r="AN410" i="9"/>
  <c r="AN411" i="9"/>
  <c r="AN412" i="9"/>
  <c r="AN413" i="9"/>
  <c r="AN414" i="9"/>
  <c r="AN415" i="9"/>
  <c r="AN416" i="9"/>
  <c r="AN417" i="9"/>
  <c r="AN418" i="9"/>
  <c r="AN419" i="9"/>
  <c r="AN420" i="9"/>
  <c r="AN421" i="9"/>
  <c r="AN422" i="9"/>
  <c r="AN423" i="9"/>
  <c r="AN424" i="9"/>
  <c r="AN425" i="9"/>
  <c r="AN426" i="9"/>
  <c r="AN427" i="9"/>
  <c r="AN428" i="9"/>
  <c r="AN429" i="9"/>
  <c r="AN430" i="9"/>
  <c r="AN431" i="9"/>
  <c r="AN432" i="9"/>
  <c r="AN433" i="9"/>
  <c r="AN435" i="9"/>
  <c r="AN436" i="9"/>
  <c r="AN437" i="9"/>
  <c r="AN438" i="9"/>
  <c r="AN446" i="9"/>
  <c r="AN440" i="9"/>
  <c r="AN441" i="9"/>
  <c r="AN434" i="9"/>
  <c r="AN442" i="9"/>
  <c r="AN443" i="9"/>
  <c r="AN444" i="9"/>
  <c r="AN445" i="9"/>
  <c r="AN439" i="9"/>
  <c r="AN447" i="9"/>
  <c r="AO447" i="9"/>
  <c r="AN448" i="9"/>
  <c r="AO448" i="9"/>
  <c r="AN449" i="9"/>
  <c r="AO449" i="9"/>
  <c r="AN450" i="9"/>
  <c r="AO450" i="9"/>
  <c r="AN451" i="9"/>
  <c r="AO451" i="9"/>
  <c r="AN452" i="9"/>
  <c r="AO452" i="9"/>
  <c r="AN453" i="9"/>
  <c r="AO453" i="9"/>
  <c r="AN454" i="9"/>
  <c r="AO454" i="9"/>
  <c r="AN455" i="9"/>
  <c r="AO455" i="9"/>
  <c r="AN456" i="9"/>
  <c r="AO456" i="9"/>
  <c r="AN457" i="9"/>
  <c r="AO457" i="9"/>
  <c r="AN458" i="9"/>
  <c r="AO458" i="9"/>
  <c r="AN460" i="9"/>
  <c r="AO460" i="9"/>
  <c r="AN461" i="9"/>
  <c r="AO461" i="9"/>
  <c r="AN462" i="9"/>
  <c r="AO462" i="9"/>
  <c r="AN463" i="9"/>
  <c r="AO463" i="9"/>
  <c r="AN464" i="9"/>
  <c r="AO464" i="9"/>
  <c r="AN465" i="9"/>
  <c r="AO465" i="9"/>
  <c r="AN466" i="9"/>
  <c r="AO466" i="9"/>
  <c r="AN467" i="9"/>
  <c r="AO467" i="9"/>
  <c r="AN459" i="9"/>
  <c r="AO459" i="9"/>
  <c r="AJ9" i="9"/>
  <c r="AK9" i="9"/>
  <c r="AJ10" i="9"/>
  <c r="AK10" i="9"/>
  <c r="AJ11" i="9"/>
  <c r="AK11" i="9"/>
  <c r="AJ12" i="9"/>
  <c r="AK12" i="9"/>
  <c r="AJ13" i="9"/>
  <c r="AK13" i="9"/>
  <c r="AJ14" i="9"/>
  <c r="AK14" i="9"/>
  <c r="AJ15" i="9"/>
  <c r="AK15" i="9"/>
  <c r="AJ16" i="9"/>
  <c r="AK16" i="9"/>
  <c r="AJ17" i="9"/>
  <c r="AK17" i="9"/>
  <c r="AJ18" i="9"/>
  <c r="AK18" i="9"/>
  <c r="AJ20" i="9"/>
  <c r="AK20" i="9"/>
  <c r="AJ21" i="9"/>
  <c r="AK21" i="9"/>
  <c r="AJ22" i="9"/>
  <c r="AK22" i="9"/>
  <c r="AJ19" i="9"/>
  <c r="AK19" i="9"/>
  <c r="AJ23" i="9"/>
  <c r="AK23" i="9"/>
  <c r="AJ24" i="9"/>
  <c r="AK24" i="9"/>
  <c r="AJ25" i="9"/>
  <c r="AK25" i="9"/>
  <c r="AJ26" i="9"/>
  <c r="AK26" i="9"/>
  <c r="AJ28" i="9"/>
  <c r="AK28" i="9"/>
  <c r="AJ29" i="9"/>
  <c r="AK29" i="9"/>
  <c r="AJ30" i="9"/>
  <c r="AK30" i="9"/>
  <c r="AJ31" i="9"/>
  <c r="AK31" i="9"/>
  <c r="AJ27" i="9"/>
  <c r="AK27" i="9"/>
  <c r="AJ32" i="9"/>
  <c r="AK32" i="9"/>
  <c r="AJ33" i="9"/>
  <c r="AK33" i="9"/>
  <c r="AJ34" i="9"/>
  <c r="AK34" i="9"/>
  <c r="AJ35" i="9"/>
  <c r="AK35" i="9"/>
  <c r="AJ36" i="9"/>
  <c r="AK36" i="9"/>
  <c r="AJ37" i="9"/>
  <c r="AK37" i="9"/>
  <c r="AJ38" i="9"/>
  <c r="AK38" i="9"/>
  <c r="AJ39" i="9"/>
  <c r="AK39" i="9"/>
  <c r="AJ40" i="9"/>
  <c r="AK40" i="9"/>
  <c r="AJ42" i="9"/>
  <c r="AK42" i="9"/>
  <c r="AJ43" i="9"/>
  <c r="AK43" i="9"/>
  <c r="AJ44" i="9"/>
  <c r="AK44" i="9"/>
  <c r="AJ45" i="9"/>
  <c r="AK45" i="9"/>
  <c r="AJ46" i="9"/>
  <c r="AK46" i="9"/>
  <c r="AJ47" i="9"/>
  <c r="AK47" i="9"/>
  <c r="AJ48" i="9"/>
  <c r="AK48" i="9"/>
  <c r="AJ49" i="9"/>
  <c r="AK49" i="9"/>
  <c r="AJ50" i="9"/>
  <c r="AK50" i="9"/>
  <c r="AJ51" i="9"/>
  <c r="AK51" i="9"/>
  <c r="AJ52" i="9"/>
  <c r="AK52" i="9"/>
  <c r="AJ53" i="9"/>
  <c r="AK53" i="9"/>
  <c r="AJ54" i="9"/>
  <c r="AK54" i="9"/>
  <c r="AJ55" i="9"/>
  <c r="AK55" i="9"/>
  <c r="AJ58" i="9"/>
  <c r="AK58" i="9"/>
  <c r="AJ59" i="9"/>
  <c r="AK59" i="9"/>
  <c r="AJ60" i="9"/>
  <c r="AK60" i="9"/>
  <c r="AJ61" i="9"/>
  <c r="AK61" i="9"/>
  <c r="AJ62" i="9"/>
  <c r="AK62" i="9"/>
  <c r="AJ63" i="9"/>
  <c r="AK63" i="9"/>
  <c r="AJ56" i="9"/>
  <c r="AK56" i="9"/>
  <c r="AJ64" i="9"/>
  <c r="AK64" i="9"/>
  <c r="AJ57" i="9"/>
  <c r="AK57" i="9"/>
  <c r="AJ71" i="9"/>
  <c r="AK71" i="9"/>
  <c r="AJ65" i="9"/>
  <c r="AK65" i="9"/>
  <c r="AJ66" i="9"/>
  <c r="AK66" i="9"/>
  <c r="AJ67" i="9"/>
  <c r="AK67" i="9"/>
  <c r="AJ68" i="9"/>
  <c r="AK68" i="9"/>
  <c r="AJ69" i="9"/>
  <c r="AK69" i="9"/>
  <c r="AJ70" i="9"/>
  <c r="AK70" i="9"/>
  <c r="AJ72" i="9"/>
  <c r="AK72" i="9"/>
  <c r="AJ73" i="9"/>
  <c r="AK73" i="9"/>
  <c r="AJ74" i="9"/>
  <c r="AK74" i="9"/>
  <c r="AJ75" i="9"/>
  <c r="AK75" i="9"/>
  <c r="AJ76" i="9"/>
  <c r="AK76" i="9"/>
  <c r="AJ78" i="9"/>
  <c r="AK78" i="9"/>
  <c r="AJ77" i="9"/>
  <c r="AK77" i="9"/>
  <c r="AJ79" i="9"/>
  <c r="AK79" i="9"/>
  <c r="AJ80" i="9"/>
  <c r="AK80" i="9"/>
  <c r="AJ81" i="9"/>
  <c r="AK81" i="9"/>
  <c r="AJ82" i="9"/>
  <c r="AK82" i="9"/>
  <c r="AJ83" i="9"/>
  <c r="AK83" i="9"/>
  <c r="AJ84" i="9"/>
  <c r="AK84" i="9"/>
  <c r="AJ85" i="9"/>
  <c r="AK85" i="9"/>
  <c r="AJ86" i="9"/>
  <c r="AK86" i="9"/>
  <c r="AJ87" i="9"/>
  <c r="AK87" i="9"/>
  <c r="AJ88" i="9"/>
  <c r="AK88" i="9"/>
  <c r="AJ89" i="9"/>
  <c r="AK89" i="9"/>
  <c r="AJ90" i="9"/>
  <c r="AK90" i="9"/>
  <c r="AJ91" i="9"/>
  <c r="AK91" i="9"/>
  <c r="AJ92" i="9"/>
  <c r="AK92" i="9"/>
  <c r="AJ94" i="9"/>
  <c r="AK94" i="9"/>
  <c r="AJ95" i="9"/>
  <c r="AK95" i="9"/>
  <c r="AJ96" i="9"/>
  <c r="AK96" i="9"/>
  <c r="AJ97" i="9"/>
  <c r="AK97" i="9"/>
  <c r="AJ93" i="9"/>
  <c r="AK93" i="9"/>
  <c r="AJ99" i="9"/>
  <c r="AK99" i="9"/>
  <c r="AJ100" i="9"/>
  <c r="AK100" i="9"/>
  <c r="AJ101" i="9"/>
  <c r="AK101" i="9"/>
  <c r="AJ103" i="9"/>
  <c r="AK103" i="9"/>
  <c r="AJ104" i="9"/>
  <c r="AK104" i="9"/>
  <c r="AJ106" i="9"/>
  <c r="AK106" i="9"/>
  <c r="AJ107" i="9"/>
  <c r="AK107" i="9"/>
  <c r="AJ108" i="9"/>
  <c r="AK108" i="9"/>
  <c r="AJ110" i="9"/>
  <c r="AK110" i="9"/>
  <c r="AJ102" i="9"/>
  <c r="AK102" i="9"/>
  <c r="AJ111" i="9"/>
  <c r="AK111" i="9"/>
  <c r="AJ105" i="9"/>
  <c r="AK105" i="9"/>
  <c r="AJ109" i="9"/>
  <c r="AK109" i="9"/>
  <c r="AJ112" i="9"/>
  <c r="AK112" i="9"/>
  <c r="AJ113" i="9"/>
  <c r="AK113" i="9"/>
  <c r="AJ98" i="9"/>
  <c r="AK98" i="9"/>
  <c r="AJ114" i="9"/>
  <c r="AK114" i="9"/>
  <c r="AJ115" i="9"/>
  <c r="AK115" i="9"/>
  <c r="AJ116" i="9"/>
  <c r="AK116" i="9"/>
  <c r="AJ117" i="9"/>
  <c r="AK117" i="9"/>
  <c r="AJ118" i="9"/>
  <c r="AK118" i="9"/>
  <c r="AJ119" i="9"/>
  <c r="AK119" i="9"/>
  <c r="AJ120" i="9"/>
  <c r="AK120" i="9"/>
  <c r="AJ121" i="9"/>
  <c r="AK121" i="9"/>
  <c r="AJ122" i="9"/>
  <c r="AK122" i="9"/>
  <c r="AJ123" i="9"/>
  <c r="AK123" i="9"/>
  <c r="AJ124" i="9"/>
  <c r="AK124" i="9"/>
  <c r="AJ125" i="9"/>
  <c r="AK125" i="9"/>
  <c r="AJ126" i="9"/>
  <c r="AK126" i="9"/>
  <c r="AJ128" i="9"/>
  <c r="AK128" i="9"/>
  <c r="AJ129" i="9"/>
  <c r="AK129" i="9"/>
  <c r="AJ130" i="9"/>
  <c r="AK130" i="9"/>
  <c r="AJ131" i="9"/>
  <c r="AK131" i="9"/>
  <c r="AJ132" i="9"/>
  <c r="AK132" i="9"/>
  <c r="AJ133" i="9"/>
  <c r="AK133" i="9"/>
  <c r="AJ134" i="9"/>
  <c r="AK134" i="9"/>
  <c r="AJ135" i="9"/>
  <c r="AK135" i="9"/>
  <c r="AJ127" i="9"/>
  <c r="AK127" i="9"/>
  <c r="AJ136" i="9"/>
  <c r="AK136" i="9"/>
  <c r="AJ137" i="9"/>
  <c r="AK137" i="9"/>
  <c r="AJ138" i="9"/>
  <c r="AK138" i="9"/>
  <c r="AJ139" i="9"/>
  <c r="AK139" i="9"/>
  <c r="AJ140" i="9"/>
  <c r="AK140" i="9"/>
  <c r="AJ141" i="9"/>
  <c r="AK141" i="9"/>
  <c r="AJ142" i="9"/>
  <c r="AK142" i="9"/>
  <c r="AJ143" i="9"/>
  <c r="AK143" i="9"/>
  <c r="AJ144" i="9"/>
  <c r="AK144" i="9"/>
  <c r="AJ145" i="9"/>
  <c r="AK145" i="9"/>
  <c r="AJ146" i="9"/>
  <c r="AK146" i="9"/>
  <c r="AJ147" i="9"/>
  <c r="AK147" i="9"/>
  <c r="AJ148" i="9"/>
  <c r="AK148" i="9"/>
  <c r="AJ149" i="9"/>
  <c r="AK149" i="9"/>
  <c r="AJ150" i="9"/>
  <c r="AK150" i="9"/>
  <c r="AJ151" i="9"/>
  <c r="AK151" i="9"/>
  <c r="AJ152" i="9"/>
  <c r="AK152" i="9"/>
  <c r="AJ153" i="9"/>
  <c r="AK153" i="9"/>
  <c r="AJ154" i="9"/>
  <c r="AK154" i="9"/>
  <c r="AJ155" i="9"/>
  <c r="AK155" i="9"/>
  <c r="AJ156" i="9"/>
  <c r="AK156" i="9"/>
  <c r="AJ157" i="9"/>
  <c r="AK157" i="9"/>
  <c r="AJ158" i="9"/>
  <c r="AK158" i="9"/>
  <c r="AJ160" i="9"/>
  <c r="AK160" i="9"/>
  <c r="AJ161" i="9"/>
  <c r="AK161" i="9"/>
  <c r="AJ162" i="9"/>
  <c r="AK162" i="9"/>
  <c r="AJ163" i="9"/>
  <c r="AK163" i="9"/>
  <c r="AJ164" i="9"/>
  <c r="AK164" i="9"/>
  <c r="AJ165" i="9"/>
  <c r="AK165" i="9"/>
  <c r="AJ166" i="9"/>
  <c r="AK166" i="9"/>
  <c r="AJ167" i="9"/>
  <c r="AK167" i="9"/>
  <c r="AJ168" i="9"/>
  <c r="AK168" i="9"/>
  <c r="AJ169" i="9"/>
  <c r="AK169" i="9"/>
  <c r="AJ170" i="9"/>
  <c r="AK170" i="9"/>
  <c r="AJ171" i="9"/>
  <c r="AK171" i="9"/>
  <c r="AJ172" i="9"/>
  <c r="AK172" i="9"/>
  <c r="AJ173" i="9"/>
  <c r="AK173" i="9"/>
  <c r="AJ174" i="9"/>
  <c r="AK174" i="9"/>
  <c r="AJ175" i="9"/>
  <c r="AK175" i="9"/>
  <c r="AJ176" i="9"/>
  <c r="AK176" i="9"/>
  <c r="AJ177" i="9"/>
  <c r="AK177" i="9"/>
  <c r="AJ178" i="9"/>
  <c r="AK178" i="9"/>
  <c r="AJ179" i="9"/>
  <c r="AK179" i="9"/>
  <c r="AJ180" i="9"/>
  <c r="AK180" i="9"/>
  <c r="AJ181" i="9"/>
  <c r="AK181" i="9"/>
  <c r="AJ182" i="9"/>
  <c r="AK182" i="9"/>
  <c r="AJ183" i="9"/>
  <c r="AK183" i="9"/>
  <c r="AJ184" i="9"/>
  <c r="AK184" i="9"/>
  <c r="AJ186" i="9"/>
  <c r="AK186" i="9"/>
  <c r="AJ185" i="9"/>
  <c r="AK185" i="9"/>
  <c r="AJ187" i="9"/>
  <c r="AK187" i="9"/>
  <c r="AJ188" i="9"/>
  <c r="AK188" i="9"/>
  <c r="AJ189" i="9"/>
  <c r="AK189" i="9"/>
  <c r="AJ190" i="9"/>
  <c r="AK190" i="9"/>
  <c r="AJ191" i="9"/>
  <c r="AK191" i="9"/>
  <c r="AJ192" i="9"/>
  <c r="AK192" i="9"/>
  <c r="AJ193" i="9"/>
  <c r="AK193" i="9"/>
  <c r="AJ194" i="9"/>
  <c r="AK194" i="9"/>
  <c r="AJ195" i="9"/>
  <c r="AK195" i="9"/>
  <c r="AJ196" i="9"/>
  <c r="AK196" i="9"/>
  <c r="AJ197" i="9"/>
  <c r="AK197" i="9"/>
  <c r="AJ198" i="9"/>
  <c r="AK198" i="9"/>
  <c r="AJ199" i="9"/>
  <c r="AK199" i="9"/>
  <c r="AJ200" i="9"/>
  <c r="AK200" i="9"/>
  <c r="AJ201" i="9"/>
  <c r="AK201" i="9"/>
  <c r="AJ202" i="9"/>
  <c r="AK202" i="9"/>
  <c r="AJ203" i="9"/>
  <c r="AK203" i="9"/>
  <c r="AJ204" i="9"/>
  <c r="AK204" i="9"/>
  <c r="AJ205" i="9"/>
  <c r="AK205" i="9"/>
  <c r="AJ206" i="9"/>
  <c r="AK206" i="9"/>
  <c r="AJ207" i="9"/>
  <c r="AK207" i="9"/>
  <c r="AJ208" i="9"/>
  <c r="AK208" i="9"/>
  <c r="AJ209" i="9"/>
  <c r="AK209" i="9"/>
  <c r="AJ210" i="9"/>
  <c r="AK210" i="9"/>
  <c r="AJ211" i="9"/>
  <c r="AK211" i="9"/>
  <c r="AJ212" i="9"/>
  <c r="AK212" i="9"/>
  <c r="AJ213" i="9"/>
  <c r="AK213" i="9"/>
  <c r="AJ214" i="9"/>
  <c r="AK214" i="9"/>
  <c r="AJ215" i="9"/>
  <c r="AK215" i="9"/>
  <c r="AJ216" i="9"/>
  <c r="AK216" i="9"/>
  <c r="AJ217" i="9"/>
  <c r="AK217" i="9"/>
  <c r="AJ218" i="9"/>
  <c r="AK218" i="9"/>
  <c r="AJ219" i="9"/>
  <c r="AK219" i="9"/>
  <c r="AJ220" i="9"/>
  <c r="AK220" i="9"/>
  <c r="AJ221" i="9"/>
  <c r="AK221" i="9"/>
  <c r="AJ222" i="9"/>
  <c r="AK222" i="9"/>
  <c r="AJ223" i="9"/>
  <c r="AK223" i="9"/>
  <c r="AJ224" i="9"/>
  <c r="AK224" i="9"/>
  <c r="AJ225" i="9"/>
  <c r="AK225" i="9"/>
  <c r="AJ226" i="9"/>
  <c r="AK226" i="9"/>
  <c r="AJ227" i="9"/>
  <c r="AK227" i="9"/>
  <c r="AJ228" i="9"/>
  <c r="AK228" i="9"/>
  <c r="AJ229" i="9"/>
  <c r="AK229" i="9"/>
  <c r="AJ230" i="9"/>
  <c r="AK230" i="9"/>
  <c r="AJ231" i="9"/>
  <c r="AK231" i="9"/>
  <c r="AJ232" i="9"/>
  <c r="AK232" i="9"/>
  <c r="AJ233" i="9"/>
  <c r="AK233" i="9"/>
  <c r="AJ234" i="9"/>
  <c r="AK234" i="9"/>
  <c r="AJ235" i="9"/>
  <c r="AK235" i="9"/>
  <c r="AJ236" i="9"/>
  <c r="AK236" i="9"/>
  <c r="AJ237" i="9"/>
  <c r="AK237" i="9"/>
  <c r="AJ238" i="9"/>
  <c r="AK238" i="9"/>
  <c r="AJ239" i="9"/>
  <c r="AK239" i="9"/>
  <c r="AJ240" i="9"/>
  <c r="AK240" i="9"/>
  <c r="AJ241" i="9"/>
  <c r="AK241" i="9"/>
  <c r="AJ242" i="9"/>
  <c r="AK242" i="9"/>
  <c r="AJ243" i="9"/>
  <c r="AK243" i="9"/>
  <c r="AJ244" i="9"/>
  <c r="AK244" i="9"/>
  <c r="AJ245" i="9"/>
  <c r="AK245" i="9"/>
  <c r="AJ246" i="9"/>
  <c r="AK246" i="9"/>
  <c r="AJ247" i="9"/>
  <c r="AK247" i="9"/>
  <c r="AJ248" i="9"/>
  <c r="AK248" i="9"/>
  <c r="AJ249" i="9"/>
  <c r="AK249" i="9"/>
  <c r="AJ250" i="9"/>
  <c r="AK250" i="9"/>
  <c r="AJ251" i="9"/>
  <c r="AK251" i="9"/>
  <c r="AJ252" i="9"/>
  <c r="AK252" i="9"/>
  <c r="AJ253" i="9"/>
  <c r="AK253" i="9"/>
  <c r="AJ254" i="9"/>
  <c r="AK254" i="9"/>
  <c r="AJ255" i="9"/>
  <c r="AK255" i="9"/>
  <c r="AJ284" i="9"/>
  <c r="AK284" i="9"/>
  <c r="AJ285" i="9"/>
  <c r="AK285" i="9"/>
  <c r="AJ287" i="9"/>
  <c r="AK287" i="9"/>
  <c r="AJ288" i="9"/>
  <c r="AK288" i="9"/>
  <c r="AJ289" i="9"/>
  <c r="AK289" i="9"/>
  <c r="AJ286" i="9"/>
  <c r="AK286" i="9"/>
  <c r="AJ290" i="9"/>
  <c r="AK290" i="9"/>
  <c r="AJ291" i="9"/>
  <c r="AK291" i="9"/>
  <c r="AJ292" i="9"/>
  <c r="AK292" i="9"/>
  <c r="AJ293" i="9"/>
  <c r="AK293" i="9"/>
  <c r="AJ295" i="9"/>
  <c r="AK295" i="9"/>
  <c r="AJ296" i="9"/>
  <c r="AK296" i="9"/>
  <c r="AJ298" i="9"/>
  <c r="AK298" i="9"/>
  <c r="AJ301" i="9"/>
  <c r="AK301" i="9"/>
  <c r="AJ302" i="9"/>
  <c r="AK302" i="9"/>
  <c r="AJ294" i="9"/>
  <c r="AK294" i="9"/>
  <c r="AJ303" i="9"/>
  <c r="AK303" i="9"/>
  <c r="AJ304" i="9"/>
  <c r="AK304" i="9"/>
  <c r="AJ297" i="9"/>
  <c r="AK297" i="9"/>
  <c r="AJ305" i="9"/>
  <c r="AK305" i="9"/>
  <c r="AJ300" i="9"/>
  <c r="AK300" i="9"/>
  <c r="AJ306" i="9"/>
  <c r="AK306" i="9"/>
  <c r="AJ307" i="9"/>
  <c r="AK307" i="9"/>
  <c r="AJ308" i="9"/>
  <c r="AK308" i="9"/>
  <c r="AJ309" i="9"/>
  <c r="AK309" i="9"/>
  <c r="AJ310" i="9"/>
  <c r="AK310" i="9"/>
  <c r="AJ311" i="9"/>
  <c r="AK311" i="9"/>
  <c r="AJ312" i="9"/>
  <c r="AK312" i="9"/>
  <c r="AJ313" i="9"/>
  <c r="AK313" i="9"/>
  <c r="AJ314" i="9"/>
  <c r="AK314" i="9"/>
  <c r="AJ315" i="9"/>
  <c r="AK315" i="9"/>
  <c r="AJ316" i="9"/>
  <c r="AK316" i="9"/>
  <c r="AJ317" i="9"/>
  <c r="AK317" i="9"/>
  <c r="AJ318" i="9"/>
  <c r="AK318" i="9"/>
  <c r="AJ319" i="9"/>
  <c r="AK319" i="9"/>
  <c r="AJ320" i="9"/>
  <c r="AK320" i="9"/>
  <c r="AJ321" i="9"/>
  <c r="AK321" i="9"/>
  <c r="AJ322" i="9"/>
  <c r="AK322" i="9"/>
  <c r="AJ323" i="9"/>
  <c r="AK323" i="9"/>
  <c r="AJ324" i="9"/>
  <c r="AK324" i="9"/>
  <c r="AJ325" i="9"/>
  <c r="AK325" i="9"/>
  <c r="AJ326" i="9"/>
  <c r="AK326" i="9"/>
  <c r="AJ327" i="9"/>
  <c r="AK327" i="9"/>
  <c r="AJ328" i="9"/>
  <c r="AK328" i="9"/>
  <c r="AJ329" i="9"/>
  <c r="AK329" i="9"/>
  <c r="AJ330" i="9"/>
  <c r="AK330" i="9"/>
  <c r="AJ331" i="9"/>
  <c r="AK331" i="9"/>
  <c r="AJ332" i="9"/>
  <c r="AK332" i="9"/>
  <c r="AJ334" i="9"/>
  <c r="AK334" i="9"/>
  <c r="AJ335" i="9"/>
  <c r="AK335" i="9"/>
  <c r="AJ336" i="9"/>
  <c r="AK336" i="9"/>
  <c r="AJ337" i="9"/>
  <c r="AK337" i="9"/>
  <c r="AJ333" i="9"/>
  <c r="AK333" i="9"/>
  <c r="AJ338" i="9"/>
  <c r="AK338" i="9"/>
  <c r="AJ339" i="9"/>
  <c r="AK339" i="9"/>
  <c r="AJ340" i="9"/>
  <c r="AK340" i="9"/>
  <c r="AJ341" i="9"/>
  <c r="AK341" i="9"/>
  <c r="AJ342" i="9"/>
  <c r="AK342" i="9"/>
  <c r="AJ343" i="9"/>
  <c r="AK343" i="9"/>
  <c r="AJ344" i="9"/>
  <c r="AK344" i="9"/>
  <c r="AJ345" i="9"/>
  <c r="AK345" i="9"/>
  <c r="AJ346" i="9"/>
  <c r="AK346" i="9"/>
  <c r="AJ347" i="9"/>
  <c r="AK347" i="9"/>
  <c r="AJ348" i="9"/>
  <c r="AK348" i="9"/>
  <c r="AJ349" i="9"/>
  <c r="AK349" i="9"/>
  <c r="AJ350" i="9"/>
  <c r="AK350" i="9"/>
  <c r="AJ351" i="9"/>
  <c r="AK351" i="9"/>
  <c r="AJ352" i="9"/>
  <c r="AK352" i="9"/>
  <c r="AJ353" i="9"/>
  <c r="AK353" i="9"/>
  <c r="AJ354" i="9"/>
  <c r="AK354" i="9"/>
  <c r="AJ356" i="9"/>
  <c r="AK356" i="9"/>
  <c r="AJ357" i="9"/>
  <c r="AK357" i="9"/>
  <c r="AJ358" i="9"/>
  <c r="AK358" i="9"/>
  <c r="AJ359" i="9"/>
  <c r="AK359" i="9"/>
  <c r="AJ360" i="9"/>
  <c r="AK360" i="9"/>
  <c r="AJ361" i="9"/>
  <c r="AK361" i="9"/>
  <c r="AJ362" i="9"/>
  <c r="AK362" i="9"/>
  <c r="AJ363" i="9"/>
  <c r="AK363" i="9"/>
  <c r="AJ364" i="9"/>
  <c r="AK364" i="9"/>
  <c r="AJ365" i="9"/>
  <c r="AK365" i="9"/>
  <c r="AJ366" i="9"/>
  <c r="AK366" i="9"/>
  <c r="AJ367" i="9"/>
  <c r="AK367" i="9"/>
  <c r="AJ368" i="9"/>
  <c r="AK368" i="9"/>
  <c r="AJ369" i="9"/>
  <c r="AK369" i="9"/>
  <c r="AJ370" i="9"/>
  <c r="AK370" i="9"/>
  <c r="AJ373" i="9"/>
  <c r="AK373" i="9"/>
  <c r="AJ374" i="9"/>
  <c r="AK374" i="9"/>
  <c r="AJ375" i="9"/>
  <c r="AK375" i="9"/>
  <c r="AJ376" i="9"/>
  <c r="AK376" i="9"/>
  <c r="AJ377" i="9"/>
  <c r="AK377" i="9"/>
  <c r="AJ378" i="9"/>
  <c r="AK378" i="9"/>
  <c r="AJ379" i="9"/>
  <c r="AK379" i="9"/>
  <c r="AJ380" i="9"/>
  <c r="AK380" i="9"/>
  <c r="AJ381" i="9"/>
  <c r="AK381" i="9"/>
  <c r="AJ382" i="9"/>
  <c r="AK382" i="9"/>
  <c r="AJ355" i="9"/>
  <c r="AK355" i="9"/>
  <c r="AJ383" i="9"/>
  <c r="AK383" i="9"/>
  <c r="AJ384" i="9"/>
  <c r="AK384" i="9"/>
  <c r="AJ385" i="9"/>
  <c r="AK385" i="9"/>
  <c r="AJ387" i="9"/>
  <c r="AK387" i="9"/>
  <c r="AJ388" i="9"/>
  <c r="AK388" i="9"/>
  <c r="AJ389" i="9"/>
  <c r="AK389" i="9"/>
  <c r="AJ390" i="9"/>
  <c r="AK390" i="9"/>
  <c r="AJ391" i="9"/>
  <c r="AK391" i="9"/>
  <c r="AJ392" i="9"/>
  <c r="AK392" i="9"/>
  <c r="AJ371" i="9"/>
  <c r="AK371" i="9"/>
  <c r="AJ372" i="9"/>
  <c r="AK372" i="9"/>
  <c r="AJ393" i="9"/>
  <c r="AK393" i="9"/>
  <c r="AJ394" i="9"/>
  <c r="AK394" i="9"/>
  <c r="AJ395" i="9"/>
  <c r="AK395" i="9"/>
  <c r="AJ396" i="9"/>
  <c r="AK396" i="9"/>
  <c r="AJ397" i="9"/>
  <c r="AK397" i="9"/>
  <c r="AJ398" i="9"/>
  <c r="AK398" i="9"/>
  <c r="AJ399" i="9"/>
  <c r="AK399" i="9"/>
  <c r="AJ400" i="9"/>
  <c r="AK400" i="9"/>
  <c r="AJ401" i="9"/>
  <c r="AK401" i="9"/>
  <c r="AJ402" i="9"/>
  <c r="AK402" i="9"/>
  <c r="AJ386" i="9"/>
  <c r="AK386" i="9"/>
  <c r="AJ403" i="9"/>
  <c r="AK403" i="9"/>
  <c r="AJ404" i="9"/>
  <c r="AK404" i="9"/>
  <c r="AJ405" i="9"/>
  <c r="AK405" i="9"/>
  <c r="AJ406" i="9"/>
  <c r="AK406" i="9"/>
  <c r="AJ407" i="9"/>
  <c r="AK407" i="9"/>
  <c r="AJ408" i="9"/>
  <c r="AK408" i="9"/>
  <c r="AJ409" i="9"/>
  <c r="AK409" i="9"/>
  <c r="AJ410" i="9"/>
  <c r="AK410" i="9"/>
  <c r="AJ411" i="9"/>
  <c r="AK411" i="9"/>
  <c r="AJ412" i="9"/>
  <c r="AK412" i="9"/>
  <c r="AJ413" i="9"/>
  <c r="AK413" i="9"/>
  <c r="AJ414" i="9"/>
  <c r="AK414" i="9"/>
  <c r="AJ415" i="9"/>
  <c r="AK415" i="9"/>
  <c r="AJ416" i="9"/>
  <c r="AK416" i="9"/>
  <c r="AJ417" i="9"/>
  <c r="AK417" i="9"/>
  <c r="AJ418" i="9"/>
  <c r="AK418" i="9"/>
  <c r="AJ419" i="9"/>
  <c r="AK419" i="9"/>
  <c r="AJ420" i="9"/>
  <c r="AK420" i="9"/>
  <c r="AJ421" i="9"/>
  <c r="AK421" i="9"/>
  <c r="AJ422" i="9"/>
  <c r="AK422" i="9"/>
  <c r="AJ423" i="9"/>
  <c r="AK423" i="9"/>
  <c r="AJ424" i="9"/>
  <c r="AK424" i="9"/>
  <c r="AJ425" i="9"/>
  <c r="AK425" i="9"/>
  <c r="AJ426" i="9"/>
  <c r="AK426" i="9"/>
  <c r="AJ427" i="9"/>
  <c r="AK427" i="9"/>
  <c r="AJ428" i="9"/>
  <c r="AK428" i="9"/>
  <c r="AJ429" i="9"/>
  <c r="AK429" i="9"/>
  <c r="AJ430" i="9"/>
  <c r="AK430" i="9"/>
  <c r="AJ431" i="9"/>
  <c r="AK431" i="9"/>
  <c r="AJ432" i="9"/>
  <c r="AK432" i="9"/>
  <c r="AJ433" i="9"/>
  <c r="AK433" i="9"/>
  <c r="AJ435" i="9"/>
  <c r="AK435" i="9"/>
  <c r="AJ436" i="9"/>
  <c r="AK436" i="9"/>
  <c r="AJ437" i="9"/>
  <c r="AK437" i="9"/>
  <c r="AJ438" i="9"/>
  <c r="AK438" i="9"/>
  <c r="AJ446" i="9"/>
  <c r="AK446" i="9"/>
  <c r="AJ440" i="9"/>
  <c r="AK440" i="9"/>
  <c r="AJ441" i="9"/>
  <c r="AK441" i="9"/>
  <c r="AJ434" i="9"/>
  <c r="AK434" i="9"/>
  <c r="AJ442" i="9"/>
  <c r="AK442" i="9"/>
  <c r="AJ443" i="9"/>
  <c r="AK443" i="9"/>
  <c r="AJ444" i="9"/>
  <c r="AK444" i="9"/>
  <c r="AJ445" i="9"/>
  <c r="AK445" i="9"/>
  <c r="AJ439" i="9"/>
  <c r="AK439" i="9"/>
  <c r="AJ447" i="9"/>
  <c r="AK447" i="9"/>
  <c r="AJ448" i="9"/>
  <c r="AK448" i="9"/>
  <c r="AJ449" i="9"/>
  <c r="AK449" i="9"/>
  <c r="AJ450" i="9"/>
  <c r="AK450" i="9"/>
  <c r="AJ451" i="9"/>
  <c r="AK451" i="9"/>
  <c r="AJ452" i="9"/>
  <c r="AK452" i="9"/>
  <c r="AJ453" i="9"/>
  <c r="AK453" i="9"/>
  <c r="AJ454" i="9"/>
  <c r="AK454" i="9"/>
  <c r="AJ455" i="9"/>
  <c r="AK455" i="9"/>
  <c r="AJ456" i="9"/>
  <c r="AK456" i="9"/>
  <c r="AJ457" i="9"/>
  <c r="AK457" i="9"/>
  <c r="AJ458" i="9"/>
  <c r="AK458" i="9"/>
  <c r="AJ460" i="9"/>
  <c r="AK460" i="9"/>
  <c r="AJ461" i="9"/>
  <c r="AK461" i="9"/>
  <c r="AJ462" i="9"/>
  <c r="AK462" i="9"/>
  <c r="AJ463" i="9"/>
  <c r="AK463" i="9"/>
  <c r="AJ464" i="9"/>
  <c r="AK464" i="9"/>
  <c r="AJ465" i="9"/>
  <c r="AK465" i="9"/>
  <c r="AJ466" i="9"/>
  <c r="AK466" i="9"/>
  <c r="AJ467" i="9"/>
  <c r="AK467" i="9"/>
  <c r="AJ459" i="9"/>
  <c r="AK459" i="9"/>
  <c r="AB9" i="9"/>
  <c r="AC9" i="9"/>
  <c r="BI9" i="9" s="1"/>
  <c r="AD9" i="9"/>
  <c r="AE9" i="9"/>
  <c r="AB10" i="9"/>
  <c r="AC10" i="9"/>
  <c r="AD10" i="9"/>
  <c r="AE10" i="9"/>
  <c r="AB11" i="9"/>
  <c r="AC11" i="9"/>
  <c r="AD11" i="9"/>
  <c r="AE11" i="9"/>
  <c r="AB12" i="9"/>
  <c r="AC12" i="9"/>
  <c r="BI12" i="9" s="1"/>
  <c r="AD12" i="9"/>
  <c r="AE12" i="9"/>
  <c r="AB13" i="9"/>
  <c r="AC13" i="9"/>
  <c r="AD13" i="9"/>
  <c r="AE13" i="9"/>
  <c r="AB14" i="9"/>
  <c r="AC14" i="9"/>
  <c r="AD14" i="9"/>
  <c r="AE14" i="9"/>
  <c r="AB15" i="9"/>
  <c r="AC15" i="9"/>
  <c r="AD15" i="9"/>
  <c r="AE15" i="9"/>
  <c r="AB16" i="9"/>
  <c r="AC16" i="9"/>
  <c r="BI16" i="9" s="1"/>
  <c r="AD16" i="9"/>
  <c r="AE16" i="9"/>
  <c r="AB17" i="9"/>
  <c r="AC17" i="9"/>
  <c r="BI17" i="9" s="1"/>
  <c r="AD17" i="9"/>
  <c r="AE17" i="9"/>
  <c r="AB18" i="9"/>
  <c r="AC18" i="9"/>
  <c r="AD18" i="9"/>
  <c r="AE18" i="9"/>
  <c r="AB20" i="9"/>
  <c r="AC20" i="9"/>
  <c r="BI20" i="9" s="1"/>
  <c r="AD20" i="9"/>
  <c r="AE20" i="9"/>
  <c r="AB21" i="9"/>
  <c r="AC21" i="9"/>
  <c r="AD21" i="9"/>
  <c r="AE21" i="9"/>
  <c r="AB22" i="9"/>
  <c r="AC22" i="9"/>
  <c r="AD22" i="9"/>
  <c r="AE22" i="9"/>
  <c r="AB19" i="9"/>
  <c r="AC19" i="9"/>
  <c r="BI19" i="9" s="1"/>
  <c r="AD19" i="9"/>
  <c r="AE19" i="9"/>
  <c r="AB23" i="9"/>
  <c r="AC23" i="9"/>
  <c r="AD23" i="9"/>
  <c r="AE23" i="9"/>
  <c r="AB24" i="9"/>
  <c r="AC24" i="9"/>
  <c r="AD24" i="9"/>
  <c r="AE24" i="9"/>
  <c r="AB25" i="9"/>
  <c r="AC25" i="9"/>
  <c r="BI25" i="9" s="1"/>
  <c r="AD25" i="9"/>
  <c r="AE25" i="9"/>
  <c r="AB26" i="9"/>
  <c r="AC26" i="9"/>
  <c r="AD26" i="9"/>
  <c r="AE26" i="9"/>
  <c r="AB28" i="9"/>
  <c r="AC28" i="9"/>
  <c r="AD28" i="9"/>
  <c r="AE28" i="9"/>
  <c r="AB29" i="9"/>
  <c r="AC29" i="9"/>
  <c r="AD29" i="9"/>
  <c r="AE29" i="9"/>
  <c r="AB30" i="9"/>
  <c r="AC30" i="9"/>
  <c r="AD30" i="9"/>
  <c r="AE30" i="9"/>
  <c r="AB31" i="9"/>
  <c r="AC31" i="9"/>
  <c r="AD31" i="9"/>
  <c r="AE31" i="9"/>
  <c r="AB27" i="9"/>
  <c r="AC27" i="9"/>
  <c r="BI27" i="9" s="1"/>
  <c r="AD27" i="9"/>
  <c r="AE27" i="9"/>
  <c r="AB32" i="9"/>
  <c r="AC32" i="9"/>
  <c r="AD32" i="9"/>
  <c r="AE32" i="9"/>
  <c r="AB33" i="9"/>
  <c r="AC33" i="9"/>
  <c r="AD33" i="9"/>
  <c r="AE33" i="9"/>
  <c r="AB34" i="9"/>
  <c r="AC34" i="9"/>
  <c r="AD34" i="9"/>
  <c r="AE34" i="9"/>
  <c r="AB35" i="9"/>
  <c r="AC35" i="9"/>
  <c r="AD35" i="9"/>
  <c r="AE35" i="9"/>
  <c r="AB36" i="9"/>
  <c r="AC36" i="9"/>
  <c r="AD36" i="9"/>
  <c r="AE36" i="9"/>
  <c r="AB37" i="9"/>
  <c r="AC37" i="9"/>
  <c r="AD37" i="9"/>
  <c r="AE37" i="9"/>
  <c r="AB38" i="9"/>
  <c r="AC38" i="9"/>
  <c r="AD38" i="9"/>
  <c r="AE38" i="9"/>
  <c r="AB39" i="9"/>
  <c r="AC39" i="9"/>
  <c r="AD39" i="9"/>
  <c r="AE39" i="9"/>
  <c r="AB40" i="9"/>
  <c r="AC40" i="9"/>
  <c r="AD40" i="9"/>
  <c r="AE40" i="9"/>
  <c r="AB42" i="9"/>
  <c r="BH42" i="9" s="1"/>
  <c r="AC42" i="9"/>
  <c r="AD42" i="9"/>
  <c r="AE42" i="9"/>
  <c r="AB43" i="9"/>
  <c r="AC43" i="9"/>
  <c r="AD43" i="9"/>
  <c r="AE43" i="9"/>
  <c r="AB44" i="9"/>
  <c r="AC44" i="9"/>
  <c r="BI44" i="9" s="1"/>
  <c r="AD44" i="9"/>
  <c r="AE44" i="9"/>
  <c r="AB45" i="9"/>
  <c r="AC45" i="9"/>
  <c r="AD45" i="9"/>
  <c r="AE45" i="9"/>
  <c r="AB46" i="9"/>
  <c r="AC46" i="9"/>
  <c r="AD46" i="9"/>
  <c r="AE46" i="9"/>
  <c r="AB47" i="9"/>
  <c r="AC47" i="9"/>
  <c r="AD47" i="9"/>
  <c r="AE47" i="9"/>
  <c r="AB48" i="9"/>
  <c r="AC48" i="9"/>
  <c r="BI48" i="9" s="1"/>
  <c r="AD48" i="9"/>
  <c r="AE48" i="9"/>
  <c r="AB49" i="9"/>
  <c r="AC49" i="9"/>
  <c r="AD49" i="9"/>
  <c r="AE49" i="9"/>
  <c r="AB50" i="9"/>
  <c r="AC50" i="9"/>
  <c r="AD50" i="9"/>
  <c r="AE50" i="9"/>
  <c r="AB51" i="9"/>
  <c r="AC51" i="9"/>
  <c r="AD51" i="9"/>
  <c r="AE51" i="9"/>
  <c r="AB52" i="9"/>
  <c r="AC52" i="9"/>
  <c r="BI52" i="9" s="1"/>
  <c r="AD52" i="9"/>
  <c r="AE52" i="9"/>
  <c r="AB53" i="9"/>
  <c r="AC53" i="9"/>
  <c r="AD53" i="9"/>
  <c r="AE53" i="9"/>
  <c r="AB54" i="9"/>
  <c r="AC54" i="9"/>
  <c r="BI54" i="9" s="1"/>
  <c r="AD54" i="9"/>
  <c r="AE54" i="9"/>
  <c r="AB55" i="9"/>
  <c r="AC55" i="9"/>
  <c r="AD55" i="9"/>
  <c r="AE55" i="9"/>
  <c r="AB58" i="9"/>
  <c r="AC58" i="9"/>
  <c r="AD58" i="9"/>
  <c r="AE58" i="9"/>
  <c r="AB59" i="9"/>
  <c r="AC59" i="9"/>
  <c r="AD59" i="9"/>
  <c r="AE59" i="9"/>
  <c r="AB60" i="9"/>
  <c r="AC60" i="9"/>
  <c r="BI60" i="9" s="1"/>
  <c r="AD60" i="9"/>
  <c r="AE60" i="9"/>
  <c r="AB61" i="9"/>
  <c r="AC61" i="9"/>
  <c r="AD61" i="9"/>
  <c r="AE61" i="9"/>
  <c r="AB62" i="9"/>
  <c r="AC62" i="9"/>
  <c r="BI62" i="9" s="1"/>
  <c r="AD62" i="9"/>
  <c r="AE62" i="9"/>
  <c r="AB63" i="9"/>
  <c r="AC63" i="9"/>
  <c r="AD63" i="9"/>
  <c r="AE63" i="9"/>
  <c r="AB56" i="9"/>
  <c r="AC56" i="9"/>
  <c r="BI56" i="9" s="1"/>
  <c r="AD56" i="9"/>
  <c r="AE56" i="9"/>
  <c r="AB64" i="9"/>
  <c r="AC64" i="9"/>
  <c r="AD64" i="9"/>
  <c r="AE64" i="9"/>
  <c r="AB57" i="9"/>
  <c r="AC57" i="9"/>
  <c r="BI57" i="9" s="1"/>
  <c r="AD57" i="9"/>
  <c r="AE57" i="9"/>
  <c r="AB71" i="9"/>
  <c r="AC71" i="9"/>
  <c r="AD71" i="9"/>
  <c r="AE71" i="9"/>
  <c r="AB65" i="9"/>
  <c r="AC65" i="9"/>
  <c r="BI65" i="9" s="1"/>
  <c r="AD65" i="9"/>
  <c r="AE65" i="9"/>
  <c r="AB66" i="9"/>
  <c r="AC66" i="9"/>
  <c r="AD66" i="9"/>
  <c r="AE66" i="9"/>
  <c r="AB67" i="9"/>
  <c r="AC67" i="9"/>
  <c r="AD67" i="9"/>
  <c r="AE67" i="9"/>
  <c r="AB68" i="9"/>
  <c r="AC68" i="9"/>
  <c r="AD68" i="9"/>
  <c r="AE68" i="9"/>
  <c r="AB69" i="9"/>
  <c r="AC69" i="9"/>
  <c r="BI69" i="9" s="1"/>
  <c r="AD69" i="9"/>
  <c r="AE69" i="9"/>
  <c r="AB70" i="9"/>
  <c r="AC70" i="9"/>
  <c r="AD70" i="9"/>
  <c r="AE70" i="9"/>
  <c r="AB72" i="9"/>
  <c r="AC72" i="9"/>
  <c r="BI72" i="9" s="1"/>
  <c r="AD72" i="9"/>
  <c r="AE72" i="9"/>
  <c r="AB73" i="9"/>
  <c r="AC73" i="9"/>
  <c r="AD73" i="9"/>
  <c r="AE73" i="9"/>
  <c r="AB74" i="9"/>
  <c r="AC74" i="9"/>
  <c r="AD74" i="9"/>
  <c r="AE74" i="9"/>
  <c r="AB75" i="9"/>
  <c r="AC75" i="9"/>
  <c r="AD75" i="9"/>
  <c r="AE75" i="9"/>
  <c r="AB76" i="9"/>
  <c r="AC76" i="9"/>
  <c r="AD76" i="9"/>
  <c r="AE76" i="9"/>
  <c r="AB78" i="9"/>
  <c r="AC78" i="9"/>
  <c r="AD78" i="9"/>
  <c r="AE78" i="9"/>
  <c r="AB77" i="9"/>
  <c r="AC77" i="9"/>
  <c r="BI77" i="9" s="1"/>
  <c r="AD77" i="9"/>
  <c r="AE77" i="9"/>
  <c r="AB79" i="9"/>
  <c r="AC79" i="9"/>
  <c r="AD79" i="9"/>
  <c r="AE79" i="9"/>
  <c r="AB80" i="9"/>
  <c r="AC80" i="9"/>
  <c r="BI80" i="9" s="1"/>
  <c r="AD80" i="9"/>
  <c r="AE80" i="9"/>
  <c r="AB81" i="9"/>
  <c r="AC81" i="9"/>
  <c r="AD81" i="9"/>
  <c r="AE81" i="9"/>
  <c r="AB82" i="9"/>
  <c r="AC82" i="9"/>
  <c r="AD82" i="9"/>
  <c r="AE82" i="9"/>
  <c r="AB83" i="9"/>
  <c r="AC83" i="9"/>
  <c r="AD83" i="9"/>
  <c r="AE83" i="9"/>
  <c r="AB84" i="9"/>
  <c r="AC84" i="9"/>
  <c r="AD84" i="9"/>
  <c r="AE84" i="9"/>
  <c r="AB85" i="9"/>
  <c r="AC85" i="9"/>
  <c r="AD85" i="9"/>
  <c r="AE85" i="9"/>
  <c r="AB86" i="9"/>
  <c r="AC86" i="9"/>
  <c r="BI86" i="9" s="1"/>
  <c r="AD86" i="9"/>
  <c r="AE86" i="9"/>
  <c r="AB87" i="9"/>
  <c r="AC87" i="9"/>
  <c r="AD87" i="9"/>
  <c r="AE87" i="9"/>
  <c r="AB88" i="9"/>
  <c r="AC88" i="9"/>
  <c r="AD88" i="9"/>
  <c r="AE88" i="9"/>
  <c r="AB89" i="9"/>
  <c r="AC89" i="9"/>
  <c r="AD89" i="9"/>
  <c r="AE89" i="9"/>
  <c r="AB90" i="9"/>
  <c r="AC90" i="9"/>
  <c r="AD90" i="9"/>
  <c r="AE90" i="9"/>
  <c r="AB91" i="9"/>
  <c r="AC91" i="9"/>
  <c r="AD91" i="9"/>
  <c r="AE91" i="9"/>
  <c r="AB92" i="9"/>
  <c r="AC92" i="9"/>
  <c r="BI92" i="9" s="1"/>
  <c r="AD92" i="9"/>
  <c r="AE92" i="9"/>
  <c r="AB94" i="9"/>
  <c r="AC94" i="9"/>
  <c r="AD94" i="9"/>
  <c r="AE94" i="9"/>
  <c r="AB95" i="9"/>
  <c r="AC95" i="9"/>
  <c r="AD95" i="9"/>
  <c r="AE95" i="9"/>
  <c r="AB96" i="9"/>
  <c r="AC96" i="9"/>
  <c r="AD96" i="9"/>
  <c r="AE96" i="9"/>
  <c r="AB97" i="9"/>
  <c r="AC97" i="9"/>
  <c r="AD97" i="9"/>
  <c r="AE97" i="9"/>
  <c r="AB93" i="9"/>
  <c r="AC93" i="9"/>
  <c r="AD93" i="9"/>
  <c r="AE93" i="9"/>
  <c r="AB99" i="9"/>
  <c r="AC99" i="9"/>
  <c r="AD99" i="9"/>
  <c r="AE99" i="9"/>
  <c r="AB100" i="9"/>
  <c r="AC100" i="9"/>
  <c r="AD100" i="9"/>
  <c r="AE100" i="9"/>
  <c r="AB101" i="9"/>
  <c r="AC101" i="9"/>
  <c r="AD101" i="9"/>
  <c r="AE101" i="9"/>
  <c r="AB103" i="9"/>
  <c r="AC103" i="9"/>
  <c r="AD103" i="9"/>
  <c r="AE103" i="9"/>
  <c r="AB104" i="9"/>
  <c r="AC104" i="9"/>
  <c r="BI104" i="9" s="1"/>
  <c r="AD104" i="9"/>
  <c r="AE104" i="9"/>
  <c r="AB106" i="9"/>
  <c r="AC106" i="9"/>
  <c r="AD106" i="9"/>
  <c r="AE106" i="9"/>
  <c r="AB107" i="9"/>
  <c r="AC107" i="9"/>
  <c r="AD107" i="9"/>
  <c r="AE107" i="9"/>
  <c r="AB108" i="9"/>
  <c r="AC108" i="9"/>
  <c r="AD108" i="9"/>
  <c r="AE108" i="9"/>
  <c r="AB110" i="9"/>
  <c r="AC110" i="9"/>
  <c r="AD110" i="9"/>
  <c r="AE110" i="9"/>
  <c r="AB102" i="9"/>
  <c r="AC102" i="9"/>
  <c r="AD102" i="9"/>
  <c r="AE102" i="9"/>
  <c r="AB111" i="9"/>
  <c r="AC111" i="9"/>
  <c r="BI111" i="9" s="1"/>
  <c r="AD111" i="9"/>
  <c r="AE111" i="9"/>
  <c r="AB105" i="9"/>
  <c r="AC105" i="9"/>
  <c r="AD105" i="9"/>
  <c r="AE105" i="9"/>
  <c r="AB109" i="9"/>
  <c r="AC109" i="9"/>
  <c r="AD109" i="9"/>
  <c r="AE109" i="9"/>
  <c r="AB112" i="9"/>
  <c r="AC112" i="9"/>
  <c r="AD112" i="9"/>
  <c r="AE112" i="9"/>
  <c r="AB113" i="9"/>
  <c r="AC113" i="9"/>
  <c r="AD113" i="9"/>
  <c r="AE113" i="9"/>
  <c r="AB98" i="9"/>
  <c r="AC98" i="9"/>
  <c r="AD98" i="9"/>
  <c r="AV98" i="9" s="1"/>
  <c r="AE98" i="9"/>
  <c r="AU98" i="9" s="1"/>
  <c r="AB114" i="9"/>
  <c r="AC114" i="9"/>
  <c r="AD114" i="9"/>
  <c r="AE114" i="9"/>
  <c r="AB115" i="9"/>
  <c r="AC115" i="9"/>
  <c r="AD115" i="9"/>
  <c r="AE115" i="9"/>
  <c r="AB116" i="9"/>
  <c r="AC116" i="9"/>
  <c r="BI116" i="9" s="1"/>
  <c r="AD116" i="9"/>
  <c r="AE116" i="9"/>
  <c r="AB117" i="9"/>
  <c r="AC117" i="9"/>
  <c r="AD117" i="9"/>
  <c r="AE117" i="9"/>
  <c r="AB118" i="9"/>
  <c r="AC118" i="9"/>
  <c r="AD118" i="9"/>
  <c r="AE118" i="9"/>
  <c r="AB119" i="9"/>
  <c r="AC119" i="9"/>
  <c r="AD119" i="9"/>
  <c r="AE119" i="9"/>
  <c r="AB120" i="9"/>
  <c r="AC120" i="9"/>
  <c r="AD120" i="9"/>
  <c r="AE120" i="9"/>
  <c r="AB121" i="9"/>
  <c r="AC121" i="9"/>
  <c r="AD121" i="9"/>
  <c r="AE121" i="9"/>
  <c r="AB122" i="9"/>
  <c r="AC122" i="9"/>
  <c r="BI122" i="9" s="1"/>
  <c r="AD122" i="9"/>
  <c r="AE122" i="9"/>
  <c r="AB123" i="9"/>
  <c r="AC123" i="9"/>
  <c r="AD123" i="9"/>
  <c r="AE123" i="9"/>
  <c r="AB124" i="9"/>
  <c r="AC124" i="9"/>
  <c r="BI124" i="9" s="1"/>
  <c r="AD124" i="9"/>
  <c r="AE124" i="9"/>
  <c r="AB125" i="9"/>
  <c r="AC125" i="9"/>
  <c r="AD125" i="9"/>
  <c r="AE125" i="9"/>
  <c r="AB126" i="9"/>
  <c r="AC126" i="9"/>
  <c r="BI126" i="9" s="1"/>
  <c r="AD126" i="9"/>
  <c r="AE126" i="9"/>
  <c r="AB128" i="9"/>
  <c r="AC128" i="9"/>
  <c r="AD128" i="9"/>
  <c r="AE128" i="9"/>
  <c r="AB129" i="9"/>
  <c r="AC129" i="9"/>
  <c r="AD129" i="9"/>
  <c r="AE129" i="9"/>
  <c r="AB130" i="9"/>
  <c r="AC130" i="9"/>
  <c r="AD130" i="9"/>
  <c r="AE130" i="9"/>
  <c r="AB131" i="9"/>
  <c r="AC131" i="9"/>
  <c r="AD131" i="9"/>
  <c r="AE131" i="9"/>
  <c r="AB132" i="9"/>
  <c r="AC132" i="9"/>
  <c r="AD132" i="9"/>
  <c r="AE132" i="9"/>
  <c r="AB133" i="9"/>
  <c r="AC133" i="9"/>
  <c r="AD133" i="9"/>
  <c r="AE133" i="9"/>
  <c r="AB134" i="9"/>
  <c r="AC134" i="9"/>
  <c r="AD134" i="9"/>
  <c r="AE134" i="9"/>
  <c r="AB135" i="9"/>
  <c r="AC135" i="9"/>
  <c r="AD135" i="9"/>
  <c r="AE135" i="9"/>
  <c r="AB127" i="9"/>
  <c r="AC127" i="9"/>
  <c r="AD127" i="9"/>
  <c r="AE127" i="9"/>
  <c r="AB136" i="9"/>
  <c r="AC136" i="9"/>
  <c r="AD136" i="9"/>
  <c r="AE136" i="9"/>
  <c r="AB137" i="9"/>
  <c r="AC137" i="9"/>
  <c r="AD137" i="9"/>
  <c r="AE137" i="9"/>
  <c r="AB138" i="9"/>
  <c r="AC138" i="9"/>
  <c r="BI138" i="9" s="1"/>
  <c r="AD138" i="9"/>
  <c r="AE138" i="9"/>
  <c r="AB139" i="9"/>
  <c r="AC139" i="9"/>
  <c r="AD139" i="9"/>
  <c r="AE139" i="9"/>
  <c r="AB140" i="9"/>
  <c r="AC140" i="9"/>
  <c r="BI140" i="9" s="1"/>
  <c r="AD140" i="9"/>
  <c r="AE140" i="9"/>
  <c r="AB141" i="9"/>
  <c r="AC141" i="9"/>
  <c r="AD141" i="9"/>
  <c r="AE141" i="9"/>
  <c r="AB142" i="9"/>
  <c r="AC142" i="9"/>
  <c r="AD142" i="9"/>
  <c r="AE142" i="9"/>
  <c r="AB143" i="9"/>
  <c r="AC143" i="9"/>
  <c r="AD143" i="9"/>
  <c r="AE143" i="9"/>
  <c r="AB144" i="9"/>
  <c r="AC144" i="9"/>
  <c r="BI144" i="9" s="1"/>
  <c r="AD144" i="9"/>
  <c r="AE144" i="9"/>
  <c r="AB145" i="9"/>
  <c r="AC145" i="9"/>
  <c r="AD145" i="9"/>
  <c r="AE145" i="9"/>
  <c r="AB146" i="9"/>
  <c r="AC146" i="9"/>
  <c r="BI146" i="9" s="1"/>
  <c r="AD146" i="9"/>
  <c r="AE146" i="9"/>
  <c r="AB147" i="9"/>
  <c r="AC147" i="9"/>
  <c r="AD147" i="9"/>
  <c r="AE147" i="9"/>
  <c r="AB148" i="9"/>
  <c r="AC148" i="9"/>
  <c r="AD148" i="9"/>
  <c r="AV148" i="9" s="1"/>
  <c r="AE148" i="9"/>
  <c r="AB149" i="9"/>
  <c r="AC149" i="9"/>
  <c r="AD149" i="9"/>
  <c r="AE149" i="9"/>
  <c r="AB150" i="9"/>
  <c r="AC150" i="9"/>
  <c r="AD150" i="9"/>
  <c r="AE150" i="9"/>
  <c r="AB151" i="9"/>
  <c r="AC151" i="9"/>
  <c r="AD151" i="9"/>
  <c r="AE151" i="9"/>
  <c r="AB152" i="9"/>
  <c r="AC152" i="9"/>
  <c r="BI152" i="9" s="1"/>
  <c r="AD152" i="9"/>
  <c r="AE152" i="9"/>
  <c r="AB153" i="9"/>
  <c r="AC153" i="9"/>
  <c r="AD153" i="9"/>
  <c r="AE153" i="9"/>
  <c r="AB154" i="9"/>
  <c r="AC154" i="9"/>
  <c r="AD154" i="9"/>
  <c r="AE154" i="9"/>
  <c r="AB155" i="9"/>
  <c r="AC155" i="9"/>
  <c r="AD155" i="9"/>
  <c r="AE155" i="9"/>
  <c r="AB156" i="9"/>
  <c r="AC156" i="9"/>
  <c r="AD156" i="9"/>
  <c r="AE156" i="9"/>
  <c r="AB157" i="9"/>
  <c r="AC157" i="9"/>
  <c r="AD157" i="9"/>
  <c r="AT157" i="9" s="1"/>
  <c r="AE157" i="9"/>
  <c r="AB158" i="9"/>
  <c r="AC158" i="9"/>
  <c r="AD158" i="9"/>
  <c r="AE158" i="9"/>
  <c r="AB160" i="9"/>
  <c r="AC160" i="9"/>
  <c r="AD160" i="9"/>
  <c r="AE160" i="9"/>
  <c r="AB161" i="9"/>
  <c r="AC161" i="9"/>
  <c r="AD161" i="9"/>
  <c r="AE161" i="9"/>
  <c r="AB162" i="9"/>
  <c r="AC162" i="9"/>
  <c r="AD162" i="9"/>
  <c r="AE162" i="9"/>
  <c r="AB163" i="9"/>
  <c r="AC163" i="9"/>
  <c r="BI163" i="9" s="1"/>
  <c r="AD163" i="9"/>
  <c r="AE163" i="9"/>
  <c r="AB164" i="9"/>
  <c r="AC164" i="9"/>
  <c r="AD164" i="9"/>
  <c r="AE164" i="9"/>
  <c r="AB165" i="9"/>
  <c r="AC165" i="9"/>
  <c r="AD165" i="9"/>
  <c r="AE165" i="9"/>
  <c r="AB166" i="9"/>
  <c r="AC166" i="9"/>
  <c r="AD166" i="9"/>
  <c r="AE166" i="9"/>
  <c r="AB167" i="9"/>
  <c r="AC167" i="9"/>
  <c r="AD167" i="9"/>
  <c r="AE167" i="9"/>
  <c r="AB168" i="9"/>
  <c r="AC168" i="9"/>
  <c r="AD168" i="9"/>
  <c r="AE168" i="9"/>
  <c r="AB169" i="9"/>
  <c r="AC169" i="9"/>
  <c r="AD169" i="9"/>
  <c r="AE169" i="9"/>
  <c r="AB170" i="9"/>
  <c r="AC170" i="9"/>
  <c r="AD170" i="9"/>
  <c r="AE170" i="9"/>
  <c r="AW170" i="9" s="1"/>
  <c r="AB171" i="9"/>
  <c r="AC171" i="9"/>
  <c r="BI171" i="9" s="1"/>
  <c r="AD171" i="9"/>
  <c r="AV171" i="9" s="1"/>
  <c r="AE171" i="9"/>
  <c r="AB172" i="9"/>
  <c r="AC172" i="9"/>
  <c r="AD172" i="9"/>
  <c r="AE172" i="9"/>
  <c r="AB173" i="9"/>
  <c r="AC173" i="9"/>
  <c r="AD173" i="9"/>
  <c r="AE173" i="9"/>
  <c r="AU173" i="9" s="1"/>
  <c r="AB174" i="9"/>
  <c r="AC174" i="9"/>
  <c r="AD174" i="9"/>
  <c r="AE174" i="9"/>
  <c r="AW174" i="9" s="1"/>
  <c r="AB175" i="9"/>
  <c r="BH175" i="9" s="1"/>
  <c r="AC175" i="9"/>
  <c r="AD175" i="9"/>
  <c r="AE175" i="9"/>
  <c r="AB176" i="9"/>
  <c r="AC176" i="9"/>
  <c r="AD176" i="9"/>
  <c r="AV176" i="9" s="1"/>
  <c r="AE176" i="9"/>
  <c r="AB177" i="9"/>
  <c r="AC177" i="9"/>
  <c r="AD177" i="9"/>
  <c r="AE177" i="9"/>
  <c r="AB178" i="9"/>
  <c r="AC178" i="9"/>
  <c r="AD178" i="9"/>
  <c r="AV178" i="9" s="1"/>
  <c r="AE178" i="9"/>
  <c r="AU178" i="9" s="1"/>
  <c r="AB179" i="9"/>
  <c r="AC179" i="9"/>
  <c r="BI179" i="9" s="1"/>
  <c r="AD179" i="9"/>
  <c r="AE179" i="9"/>
  <c r="AB180" i="9"/>
  <c r="AC180" i="9"/>
  <c r="AD180" i="9"/>
  <c r="AV180" i="9" s="1"/>
  <c r="AE180" i="9"/>
  <c r="AB181" i="9"/>
  <c r="AC181" i="9"/>
  <c r="AD181" i="9"/>
  <c r="AV181" i="9" s="1"/>
  <c r="AE181" i="9"/>
  <c r="AB182" i="9"/>
  <c r="AC182" i="9"/>
  <c r="AD182" i="9"/>
  <c r="AE182" i="9"/>
  <c r="AW182" i="9" s="1"/>
  <c r="AB183" i="9"/>
  <c r="AC183" i="9"/>
  <c r="AD183" i="9"/>
  <c r="AE183" i="9"/>
  <c r="AB184" i="9"/>
  <c r="AC184" i="9"/>
  <c r="AD184" i="9"/>
  <c r="AE184" i="9"/>
  <c r="AB186" i="9"/>
  <c r="AC186" i="9"/>
  <c r="BI186" i="9" s="1"/>
  <c r="AD186" i="9"/>
  <c r="AE186" i="9"/>
  <c r="AB185" i="9"/>
  <c r="AC185" i="9"/>
  <c r="AD185" i="9"/>
  <c r="AE185" i="9"/>
  <c r="AB187" i="9"/>
  <c r="AC187" i="9"/>
  <c r="BI187" i="9" s="1"/>
  <c r="AD187" i="9"/>
  <c r="AE187" i="9"/>
  <c r="AB188" i="9"/>
  <c r="AC188" i="9"/>
  <c r="AD188" i="9"/>
  <c r="AT188" i="9" s="1"/>
  <c r="AE188" i="9"/>
  <c r="AB189" i="9"/>
  <c r="AC189" i="9"/>
  <c r="AD189" i="9"/>
  <c r="AE189" i="9"/>
  <c r="AB190" i="9"/>
  <c r="AC190" i="9"/>
  <c r="AD190" i="9"/>
  <c r="AE190" i="9"/>
  <c r="AB191" i="9"/>
  <c r="AC191" i="9"/>
  <c r="AD191" i="9"/>
  <c r="AE191" i="9"/>
  <c r="AB192" i="9"/>
  <c r="AC192" i="9"/>
  <c r="AD192" i="9"/>
  <c r="AE192" i="9"/>
  <c r="AB193" i="9"/>
  <c r="AC193" i="9"/>
  <c r="BI193" i="9" s="1"/>
  <c r="AD193" i="9"/>
  <c r="AV193" i="9" s="1"/>
  <c r="AE193" i="9"/>
  <c r="AB194" i="9"/>
  <c r="AC194" i="9"/>
  <c r="AD194" i="9"/>
  <c r="AE194" i="9"/>
  <c r="AB195" i="9"/>
  <c r="AC195" i="9"/>
  <c r="BI195" i="9" s="1"/>
  <c r="AD195" i="9"/>
  <c r="AT195" i="9" s="1"/>
  <c r="AE195" i="9"/>
  <c r="AU195" i="9" s="1"/>
  <c r="AB196" i="9"/>
  <c r="AC196" i="9"/>
  <c r="AD196" i="9"/>
  <c r="AE196" i="9"/>
  <c r="AW196" i="9" s="1"/>
  <c r="AB197" i="9"/>
  <c r="AC197" i="9"/>
  <c r="BI197" i="9" s="1"/>
  <c r="AD197" i="9"/>
  <c r="AE197" i="9"/>
  <c r="AB198" i="9"/>
  <c r="AC198" i="9"/>
  <c r="AD198" i="9"/>
  <c r="AE198" i="9"/>
  <c r="AB199" i="9"/>
  <c r="AC199" i="9"/>
  <c r="BI199" i="9" s="1"/>
  <c r="AD199" i="9"/>
  <c r="AE199" i="9"/>
  <c r="AB200" i="9"/>
  <c r="AC200" i="9"/>
  <c r="AD200" i="9"/>
  <c r="AE200" i="9"/>
  <c r="AB201" i="9"/>
  <c r="AC201" i="9"/>
  <c r="AD201" i="9"/>
  <c r="AE201" i="9"/>
  <c r="AB202" i="9"/>
  <c r="AC202" i="9"/>
  <c r="AD202" i="9"/>
  <c r="AE202" i="9"/>
  <c r="AB203" i="9"/>
  <c r="AC203" i="9"/>
  <c r="AD203" i="9"/>
  <c r="AE203" i="9"/>
  <c r="AB204" i="9"/>
  <c r="AC204" i="9"/>
  <c r="AD204" i="9"/>
  <c r="AE204" i="9"/>
  <c r="AB205" i="9"/>
  <c r="AC205" i="9"/>
  <c r="BI205" i="9" s="1"/>
  <c r="AD205" i="9"/>
  <c r="AE205" i="9"/>
  <c r="AB206" i="9"/>
  <c r="AC206" i="9"/>
  <c r="AD206" i="9"/>
  <c r="AE206" i="9"/>
  <c r="AB207" i="9"/>
  <c r="AC207" i="9"/>
  <c r="AD207" i="9"/>
  <c r="AE207" i="9"/>
  <c r="AB208" i="9"/>
  <c r="AC208" i="9"/>
  <c r="AD208" i="9"/>
  <c r="AE208" i="9"/>
  <c r="AB209" i="9"/>
  <c r="AC209" i="9"/>
  <c r="BI209" i="9" s="1"/>
  <c r="AD209" i="9"/>
  <c r="AE209" i="9"/>
  <c r="AB210" i="9"/>
  <c r="AC210" i="9"/>
  <c r="AD210" i="9"/>
  <c r="AE210" i="9"/>
  <c r="AB211" i="9"/>
  <c r="AC211" i="9"/>
  <c r="AD211" i="9"/>
  <c r="AE211" i="9"/>
  <c r="AB212" i="9"/>
  <c r="AC212" i="9"/>
  <c r="AD212" i="9"/>
  <c r="AE212" i="9"/>
  <c r="AB213" i="9"/>
  <c r="AC213" i="9"/>
  <c r="AD213" i="9"/>
  <c r="AE213" i="9"/>
  <c r="AB214" i="9"/>
  <c r="AC214" i="9"/>
  <c r="AD214" i="9"/>
  <c r="AE214" i="9"/>
  <c r="AB215" i="9"/>
  <c r="AC215" i="9"/>
  <c r="BI215" i="9" s="1"/>
  <c r="AD215" i="9"/>
  <c r="AE215" i="9"/>
  <c r="AB216" i="9"/>
  <c r="AC216" i="9"/>
  <c r="AD216" i="9"/>
  <c r="AE216" i="9"/>
  <c r="AB217" i="9"/>
  <c r="AC217" i="9"/>
  <c r="AD217" i="9"/>
  <c r="AE217" i="9"/>
  <c r="AB218" i="9"/>
  <c r="AC218" i="9"/>
  <c r="AD218" i="9"/>
  <c r="AE218" i="9"/>
  <c r="AB219" i="9"/>
  <c r="AC219" i="9"/>
  <c r="BI219" i="9" s="1"/>
  <c r="AD219" i="9"/>
  <c r="AE219" i="9"/>
  <c r="AB220" i="9"/>
  <c r="AC220" i="9"/>
  <c r="AD220" i="9"/>
  <c r="AE220" i="9"/>
  <c r="AB221" i="9"/>
  <c r="AC221" i="9"/>
  <c r="AD221" i="9"/>
  <c r="AE221" i="9"/>
  <c r="AB222" i="9"/>
  <c r="AC222" i="9"/>
  <c r="AD222" i="9"/>
  <c r="AE222" i="9"/>
  <c r="AB223" i="9"/>
  <c r="AC223" i="9"/>
  <c r="AD223" i="9"/>
  <c r="AE223" i="9"/>
  <c r="AB224" i="9"/>
  <c r="AC224" i="9"/>
  <c r="AD224" i="9"/>
  <c r="AE224" i="9"/>
  <c r="AB225" i="9"/>
  <c r="AC225" i="9"/>
  <c r="AD225" i="9"/>
  <c r="AE225" i="9"/>
  <c r="AB226" i="9"/>
  <c r="AC226" i="9"/>
  <c r="AD226" i="9"/>
  <c r="AE226" i="9"/>
  <c r="AB227" i="9"/>
  <c r="AC227" i="9"/>
  <c r="AD227" i="9"/>
  <c r="AE227" i="9"/>
  <c r="AB228" i="9"/>
  <c r="AC228" i="9"/>
  <c r="AD228" i="9"/>
  <c r="AE228" i="9"/>
  <c r="AB229" i="9"/>
  <c r="AC229" i="9"/>
  <c r="AD229" i="9"/>
  <c r="AE229" i="9"/>
  <c r="AB230" i="9"/>
  <c r="AC230" i="9"/>
  <c r="AD230" i="9"/>
  <c r="AE230" i="9"/>
  <c r="AB231" i="9"/>
  <c r="AC231" i="9"/>
  <c r="BI231" i="9" s="1"/>
  <c r="AD231" i="9"/>
  <c r="AE231" i="9"/>
  <c r="AB232" i="9"/>
  <c r="AC232" i="9"/>
  <c r="AD232" i="9"/>
  <c r="AE232" i="9"/>
  <c r="AB233" i="9"/>
  <c r="AC233" i="9"/>
  <c r="AD233" i="9"/>
  <c r="AE233" i="9"/>
  <c r="AB234" i="9"/>
  <c r="AC234" i="9"/>
  <c r="AD234" i="9"/>
  <c r="AE234" i="9"/>
  <c r="AB235" i="9"/>
  <c r="AC235" i="9"/>
  <c r="BI235" i="9" s="1"/>
  <c r="AD235" i="9"/>
  <c r="AE235" i="9"/>
  <c r="AB236" i="9"/>
  <c r="AC236" i="9"/>
  <c r="AD236" i="9"/>
  <c r="AE236" i="9"/>
  <c r="AB237" i="9"/>
  <c r="AC237" i="9"/>
  <c r="AD237" i="9"/>
  <c r="AE237" i="9"/>
  <c r="AB238" i="9"/>
  <c r="AC238" i="9"/>
  <c r="AD238" i="9"/>
  <c r="AE238" i="9"/>
  <c r="AB239" i="9"/>
  <c r="AC239" i="9"/>
  <c r="AD239" i="9"/>
  <c r="AE239" i="9"/>
  <c r="AB240" i="9"/>
  <c r="AC240" i="9"/>
  <c r="AD240" i="9"/>
  <c r="AE240" i="9"/>
  <c r="AB241" i="9"/>
  <c r="AC241" i="9"/>
  <c r="BI241" i="9" s="1"/>
  <c r="AD241" i="9"/>
  <c r="AE241" i="9"/>
  <c r="AB242" i="9"/>
  <c r="AC242" i="9"/>
  <c r="AD242" i="9"/>
  <c r="AE242" i="9"/>
  <c r="AB243" i="9"/>
  <c r="AC243" i="9"/>
  <c r="AD243" i="9"/>
  <c r="AE243" i="9"/>
  <c r="AB244" i="9"/>
  <c r="AC244" i="9"/>
  <c r="AD244" i="9"/>
  <c r="AE244" i="9"/>
  <c r="AB245" i="9"/>
  <c r="AC245" i="9"/>
  <c r="AD245" i="9"/>
  <c r="AE245" i="9"/>
  <c r="AB246" i="9"/>
  <c r="AC246" i="9"/>
  <c r="AD246" i="9"/>
  <c r="AE246" i="9"/>
  <c r="AB247" i="9"/>
  <c r="AC247" i="9"/>
  <c r="AD247" i="9"/>
  <c r="AE247" i="9"/>
  <c r="AB248" i="9"/>
  <c r="AC248" i="9"/>
  <c r="AD248" i="9"/>
  <c r="AE248" i="9"/>
  <c r="AB249" i="9"/>
  <c r="AC249" i="9"/>
  <c r="AD249" i="9"/>
  <c r="AE249" i="9"/>
  <c r="AB250" i="9"/>
  <c r="AC250" i="9"/>
  <c r="AD250" i="9"/>
  <c r="AE250" i="9"/>
  <c r="AB251" i="9"/>
  <c r="BH251" i="9" s="1"/>
  <c r="AC251" i="9"/>
  <c r="AD251" i="9"/>
  <c r="AE251" i="9"/>
  <c r="AB252" i="9"/>
  <c r="AC252" i="9"/>
  <c r="AD252" i="9"/>
  <c r="AE252" i="9"/>
  <c r="AB253" i="9"/>
  <c r="AC253" i="9"/>
  <c r="AD253" i="9"/>
  <c r="AE253" i="9"/>
  <c r="AB254" i="9"/>
  <c r="AC254" i="9"/>
  <c r="AD254" i="9"/>
  <c r="AE254" i="9"/>
  <c r="AB255" i="9"/>
  <c r="AC255" i="9"/>
  <c r="BI255" i="9" s="1"/>
  <c r="AD255" i="9"/>
  <c r="AE255" i="9"/>
  <c r="AB284" i="9"/>
  <c r="AC284" i="9"/>
  <c r="AD284" i="9"/>
  <c r="AE284" i="9"/>
  <c r="AB285" i="9"/>
  <c r="AC285" i="9"/>
  <c r="AD285" i="9"/>
  <c r="AE285" i="9"/>
  <c r="AB287" i="9"/>
  <c r="AC287" i="9"/>
  <c r="AD287" i="9"/>
  <c r="AE287" i="9"/>
  <c r="AB288" i="9"/>
  <c r="AC288" i="9"/>
  <c r="AD288" i="9"/>
  <c r="AE288" i="9"/>
  <c r="AB289" i="9"/>
  <c r="AC289" i="9"/>
  <c r="AD289" i="9"/>
  <c r="AE289" i="9"/>
  <c r="AB286" i="9"/>
  <c r="AC286" i="9"/>
  <c r="AD286" i="9"/>
  <c r="AE286" i="9"/>
  <c r="AB290" i="9"/>
  <c r="AC290" i="9"/>
  <c r="AD290" i="9"/>
  <c r="AE290" i="9"/>
  <c r="AB291" i="9"/>
  <c r="AC291" i="9"/>
  <c r="BI291" i="9" s="1"/>
  <c r="AD291" i="9"/>
  <c r="AE291" i="9"/>
  <c r="AB292" i="9"/>
  <c r="AC292" i="9"/>
  <c r="AD292" i="9"/>
  <c r="AE292" i="9"/>
  <c r="AB293" i="9"/>
  <c r="AC293" i="9"/>
  <c r="BI293" i="9" s="1"/>
  <c r="AD293" i="9"/>
  <c r="AE293" i="9"/>
  <c r="AB295" i="9"/>
  <c r="AC295" i="9"/>
  <c r="AD295" i="9"/>
  <c r="AE295" i="9"/>
  <c r="AB296" i="9"/>
  <c r="AC296" i="9"/>
  <c r="AD296" i="9"/>
  <c r="AE296" i="9"/>
  <c r="AB298" i="9"/>
  <c r="AC298" i="9"/>
  <c r="AD298" i="9"/>
  <c r="AE298" i="9"/>
  <c r="AB301" i="9"/>
  <c r="AC301" i="9"/>
  <c r="AD301" i="9"/>
  <c r="AE301" i="9"/>
  <c r="AB302" i="9"/>
  <c r="AC302" i="9"/>
  <c r="AD302" i="9"/>
  <c r="AE302" i="9"/>
  <c r="AB294" i="9"/>
  <c r="AC294" i="9"/>
  <c r="AD294" i="9"/>
  <c r="AE294" i="9"/>
  <c r="AB303" i="9"/>
  <c r="AC303" i="9"/>
  <c r="AD303" i="9"/>
  <c r="AE303" i="9"/>
  <c r="AB304" i="9"/>
  <c r="AC304" i="9"/>
  <c r="AD304" i="9"/>
  <c r="AE304" i="9"/>
  <c r="AB297" i="9"/>
  <c r="AC297" i="9"/>
  <c r="BI297" i="9" s="1"/>
  <c r="AD297" i="9"/>
  <c r="AE297" i="9"/>
  <c r="AB305" i="9"/>
  <c r="AC305" i="9"/>
  <c r="AD305" i="9"/>
  <c r="AE305" i="9"/>
  <c r="AB300" i="9"/>
  <c r="AC300" i="9"/>
  <c r="AD300" i="9"/>
  <c r="AE300" i="9"/>
  <c r="AB306" i="9"/>
  <c r="AC306" i="9"/>
  <c r="AD306" i="9"/>
  <c r="AE306" i="9"/>
  <c r="AB307" i="9"/>
  <c r="AC307" i="9"/>
  <c r="AD307" i="9"/>
  <c r="AE307" i="9"/>
  <c r="AB308" i="9"/>
  <c r="AC308" i="9"/>
  <c r="AD308" i="9"/>
  <c r="AE308" i="9"/>
  <c r="AB309" i="9"/>
  <c r="AC309" i="9"/>
  <c r="AD309" i="9"/>
  <c r="AE309" i="9"/>
  <c r="AB310" i="9"/>
  <c r="AC310" i="9"/>
  <c r="AD310" i="9"/>
  <c r="AE310" i="9"/>
  <c r="AB311" i="9"/>
  <c r="AC311" i="9"/>
  <c r="AD311" i="9"/>
  <c r="AE311" i="9"/>
  <c r="AB312" i="9"/>
  <c r="AC312" i="9"/>
  <c r="AD312" i="9"/>
  <c r="AE312" i="9"/>
  <c r="AB313" i="9"/>
  <c r="AC313" i="9"/>
  <c r="AD313" i="9"/>
  <c r="AE313" i="9"/>
  <c r="AB314" i="9"/>
  <c r="AC314" i="9"/>
  <c r="AD314" i="9"/>
  <c r="AE314" i="9"/>
  <c r="AB315" i="9"/>
  <c r="AC315" i="9"/>
  <c r="BI315" i="9" s="1"/>
  <c r="AD315" i="9"/>
  <c r="AE315" i="9"/>
  <c r="AB316" i="9"/>
  <c r="AC316" i="9"/>
  <c r="AD316" i="9"/>
  <c r="AE316" i="9"/>
  <c r="AB317" i="9"/>
  <c r="AC317" i="9"/>
  <c r="AD317" i="9"/>
  <c r="AE317" i="9"/>
  <c r="AB318" i="9"/>
  <c r="AC318" i="9"/>
  <c r="AD318" i="9"/>
  <c r="AE318" i="9"/>
  <c r="AB319" i="9"/>
  <c r="BH319" i="9" s="1"/>
  <c r="AC319" i="9"/>
  <c r="AD319" i="9"/>
  <c r="AE319" i="9"/>
  <c r="AB320" i="9"/>
  <c r="AC320" i="9"/>
  <c r="AD320" i="9"/>
  <c r="AE320" i="9"/>
  <c r="AB321" i="9"/>
  <c r="AC321" i="9"/>
  <c r="AD321" i="9"/>
  <c r="AE321" i="9"/>
  <c r="AB322" i="9"/>
  <c r="AC322" i="9"/>
  <c r="AD322" i="9"/>
  <c r="AE322" i="9"/>
  <c r="AB323" i="9"/>
  <c r="AC323" i="9"/>
  <c r="BI323" i="9" s="1"/>
  <c r="AD323" i="9"/>
  <c r="AE323" i="9"/>
  <c r="AB324" i="9"/>
  <c r="AC324" i="9"/>
  <c r="AD324" i="9"/>
  <c r="AE324" i="9"/>
  <c r="AB325" i="9"/>
  <c r="AC325" i="9"/>
  <c r="BI325" i="9" s="1"/>
  <c r="AD325" i="9"/>
  <c r="AE325" i="9"/>
  <c r="AB326" i="9"/>
  <c r="AC326" i="9"/>
  <c r="AD326" i="9"/>
  <c r="AE326" i="9"/>
  <c r="AB327" i="9"/>
  <c r="AC327" i="9"/>
  <c r="AD327" i="9"/>
  <c r="AE327" i="9"/>
  <c r="AB328" i="9"/>
  <c r="AC328" i="9"/>
  <c r="AD328" i="9"/>
  <c r="AE328" i="9"/>
  <c r="AB329" i="9"/>
  <c r="AC329" i="9"/>
  <c r="AD329" i="9"/>
  <c r="AE329" i="9"/>
  <c r="AB330" i="9"/>
  <c r="AC330" i="9"/>
  <c r="AD330" i="9"/>
  <c r="AT330" i="9" s="1"/>
  <c r="AE330" i="9"/>
  <c r="AB331" i="9"/>
  <c r="AC331" i="9"/>
  <c r="AD331" i="9"/>
  <c r="AE331" i="9"/>
  <c r="AB332" i="9"/>
  <c r="AC332" i="9"/>
  <c r="AD332" i="9"/>
  <c r="AE332" i="9"/>
  <c r="AB334" i="9"/>
  <c r="AC334" i="9"/>
  <c r="AD334" i="9"/>
  <c r="AE334" i="9"/>
  <c r="AB335" i="9"/>
  <c r="AC335" i="9"/>
  <c r="AD335" i="9"/>
  <c r="AE335" i="9"/>
  <c r="AB336" i="9"/>
  <c r="AC336" i="9"/>
  <c r="BI336" i="9" s="1"/>
  <c r="AD336" i="9"/>
  <c r="AV336" i="9" s="1"/>
  <c r="AE336" i="9"/>
  <c r="AB337" i="9"/>
  <c r="AC337" i="9"/>
  <c r="AD337" i="9"/>
  <c r="AE337" i="9"/>
  <c r="AU337" i="9" s="1"/>
  <c r="AB333" i="9"/>
  <c r="AC333" i="9"/>
  <c r="AD333" i="9"/>
  <c r="AE333" i="9"/>
  <c r="AB338" i="9"/>
  <c r="AC338" i="9"/>
  <c r="AD338" i="9"/>
  <c r="AE338" i="9"/>
  <c r="AB339" i="9"/>
  <c r="AC339" i="9"/>
  <c r="AD339" i="9"/>
  <c r="AE339" i="9"/>
  <c r="AB340" i="9"/>
  <c r="AC340" i="9"/>
  <c r="AD340" i="9"/>
  <c r="AE340" i="9"/>
  <c r="AB341" i="9"/>
  <c r="AC341" i="9"/>
  <c r="AD341" i="9"/>
  <c r="AE341" i="9"/>
  <c r="AB342" i="9"/>
  <c r="AC342" i="9"/>
  <c r="AD342" i="9"/>
  <c r="AE342" i="9"/>
  <c r="AB343" i="9"/>
  <c r="BH343" i="9" s="1"/>
  <c r="AC343" i="9"/>
  <c r="AD343" i="9"/>
  <c r="AE343" i="9"/>
  <c r="AB344" i="9"/>
  <c r="AC344" i="9"/>
  <c r="AD344" i="9"/>
  <c r="AE344" i="9"/>
  <c r="AB345" i="9"/>
  <c r="AC345" i="9"/>
  <c r="AD345" i="9"/>
  <c r="AE345" i="9"/>
  <c r="AB346" i="9"/>
  <c r="AC346" i="9"/>
  <c r="AD346" i="9"/>
  <c r="AE346" i="9"/>
  <c r="AB347" i="9"/>
  <c r="AC347" i="9"/>
  <c r="AD347" i="9"/>
  <c r="AE347" i="9"/>
  <c r="AB348" i="9"/>
  <c r="AC348" i="9"/>
  <c r="AD348" i="9"/>
  <c r="AE348" i="9"/>
  <c r="AB349" i="9"/>
  <c r="AC349" i="9"/>
  <c r="AD349" i="9"/>
  <c r="AE349" i="9"/>
  <c r="AB350" i="9"/>
  <c r="AC350" i="9"/>
  <c r="AD350" i="9"/>
  <c r="AE350" i="9"/>
  <c r="AB351" i="9"/>
  <c r="AC351" i="9"/>
  <c r="AD351" i="9"/>
  <c r="AE351" i="9"/>
  <c r="AB352" i="9"/>
  <c r="AC352" i="9"/>
  <c r="AD352" i="9"/>
  <c r="AE352" i="9"/>
  <c r="AB353" i="9"/>
  <c r="AC353" i="9"/>
  <c r="AD353" i="9"/>
  <c r="AE353" i="9"/>
  <c r="AB354" i="9"/>
  <c r="AC354" i="9"/>
  <c r="AD354" i="9"/>
  <c r="AE354" i="9"/>
  <c r="AB356" i="9"/>
  <c r="AC356" i="9"/>
  <c r="AD356" i="9"/>
  <c r="AE356" i="9"/>
  <c r="AB357" i="9"/>
  <c r="AC357" i="9"/>
  <c r="AD357" i="9"/>
  <c r="AE357" i="9"/>
  <c r="AB358" i="9"/>
  <c r="AC358" i="9"/>
  <c r="AD358" i="9"/>
  <c r="AE358" i="9"/>
  <c r="AB359" i="9"/>
  <c r="AC359" i="9"/>
  <c r="AD359" i="9"/>
  <c r="AE359" i="9"/>
  <c r="AB360" i="9"/>
  <c r="AC360" i="9"/>
  <c r="AD360" i="9"/>
  <c r="AE360" i="9"/>
  <c r="AB361" i="9"/>
  <c r="AC361" i="9"/>
  <c r="AD361" i="9"/>
  <c r="AE361" i="9"/>
  <c r="AB362" i="9"/>
  <c r="AC362" i="9"/>
  <c r="AD362" i="9"/>
  <c r="AE362" i="9"/>
  <c r="AB363" i="9"/>
  <c r="AC363" i="9"/>
  <c r="AD363" i="9"/>
  <c r="AE363" i="9"/>
  <c r="AB364" i="9"/>
  <c r="AC364" i="9"/>
  <c r="AD364" i="9"/>
  <c r="AE364" i="9"/>
  <c r="AB365" i="9"/>
  <c r="AC365" i="9"/>
  <c r="AD365" i="9"/>
  <c r="AE365" i="9"/>
  <c r="AB366" i="9"/>
  <c r="AC366" i="9"/>
  <c r="AD366" i="9"/>
  <c r="AE366" i="9"/>
  <c r="AB367" i="9"/>
  <c r="AC367" i="9"/>
  <c r="AD367" i="9"/>
  <c r="AE367" i="9"/>
  <c r="AB368" i="9"/>
  <c r="AC368" i="9"/>
  <c r="AD368" i="9"/>
  <c r="AE368" i="9"/>
  <c r="AB369" i="9"/>
  <c r="AC369" i="9"/>
  <c r="AD369" i="9"/>
  <c r="AE369" i="9"/>
  <c r="AB370" i="9"/>
  <c r="AC370" i="9"/>
  <c r="AD370" i="9"/>
  <c r="AE370" i="9"/>
  <c r="AB373" i="9"/>
  <c r="AC373" i="9"/>
  <c r="AD373" i="9"/>
  <c r="AE373" i="9"/>
  <c r="AB374" i="9"/>
  <c r="AC374" i="9"/>
  <c r="AD374" i="9"/>
  <c r="AE374" i="9"/>
  <c r="AB375" i="9"/>
  <c r="AC375" i="9"/>
  <c r="AD375" i="9"/>
  <c r="AE375" i="9"/>
  <c r="AB376" i="9"/>
  <c r="AC376" i="9"/>
  <c r="AD376" i="9"/>
  <c r="AE376" i="9"/>
  <c r="AB377" i="9"/>
  <c r="AC377" i="9"/>
  <c r="AD377" i="9"/>
  <c r="AE377" i="9"/>
  <c r="AB378" i="9"/>
  <c r="AC378" i="9"/>
  <c r="AD378" i="9"/>
  <c r="AE378" i="9"/>
  <c r="AB379" i="9"/>
  <c r="AC379" i="9"/>
  <c r="AD379" i="9"/>
  <c r="AE379" i="9"/>
  <c r="AB380" i="9"/>
  <c r="AC380" i="9"/>
  <c r="AD380" i="9"/>
  <c r="AE380" i="9"/>
  <c r="AB381" i="9"/>
  <c r="AC381" i="9"/>
  <c r="AD381" i="9"/>
  <c r="AE381" i="9"/>
  <c r="AB382" i="9"/>
  <c r="AC382" i="9"/>
  <c r="AD382" i="9"/>
  <c r="AE382" i="9"/>
  <c r="AB355" i="9"/>
  <c r="AC355" i="9"/>
  <c r="AD355" i="9"/>
  <c r="AE355" i="9"/>
  <c r="AB383" i="9"/>
  <c r="AC383" i="9"/>
  <c r="AD383" i="9"/>
  <c r="AE383" i="9"/>
  <c r="AB384" i="9"/>
  <c r="AC384" i="9"/>
  <c r="AD384" i="9"/>
  <c r="AE384" i="9"/>
  <c r="AB385" i="9"/>
  <c r="AC385" i="9"/>
  <c r="AD385" i="9"/>
  <c r="AE385" i="9"/>
  <c r="AB387" i="9"/>
  <c r="AC387" i="9"/>
  <c r="AD387" i="9"/>
  <c r="AE387" i="9"/>
  <c r="AB388" i="9"/>
  <c r="AC388" i="9"/>
  <c r="AD388" i="9"/>
  <c r="AE388" i="9"/>
  <c r="AB389" i="9"/>
  <c r="AC389" i="9"/>
  <c r="AD389" i="9"/>
  <c r="AE389" i="9"/>
  <c r="AB390" i="9"/>
  <c r="AC390" i="9"/>
  <c r="AD390" i="9"/>
  <c r="AE390" i="9"/>
  <c r="AB391" i="9"/>
  <c r="AC391" i="9"/>
  <c r="AD391" i="9"/>
  <c r="AE391" i="9"/>
  <c r="AB392" i="9"/>
  <c r="AC392" i="9"/>
  <c r="AD392" i="9"/>
  <c r="AE392" i="9"/>
  <c r="AB371" i="9"/>
  <c r="AC371" i="9"/>
  <c r="AD371" i="9"/>
  <c r="AE371" i="9"/>
  <c r="AB372" i="9"/>
  <c r="AC372" i="9"/>
  <c r="AD372" i="9"/>
  <c r="AE372" i="9"/>
  <c r="AB393" i="9"/>
  <c r="AC393" i="9"/>
  <c r="AD393" i="9"/>
  <c r="AE393" i="9"/>
  <c r="AB394" i="9"/>
  <c r="AC394" i="9"/>
  <c r="AD394" i="9"/>
  <c r="AE394" i="9"/>
  <c r="AB395" i="9"/>
  <c r="AC395" i="9"/>
  <c r="AD395" i="9"/>
  <c r="AE395" i="9"/>
  <c r="AB396" i="9"/>
  <c r="AC396" i="9"/>
  <c r="AD396" i="9"/>
  <c r="AE396" i="9"/>
  <c r="AB397" i="9"/>
  <c r="AC397" i="9"/>
  <c r="AD397" i="9"/>
  <c r="AE397" i="9"/>
  <c r="AB398" i="9"/>
  <c r="AC398" i="9"/>
  <c r="AD398" i="9"/>
  <c r="AE398" i="9"/>
  <c r="AB399" i="9"/>
  <c r="AC399" i="9"/>
  <c r="AD399" i="9"/>
  <c r="AE399" i="9"/>
  <c r="AB400" i="9"/>
  <c r="AC400" i="9"/>
  <c r="AD400" i="9"/>
  <c r="AE400" i="9"/>
  <c r="AB401" i="9"/>
  <c r="AC401" i="9"/>
  <c r="AD401" i="9"/>
  <c r="AE401" i="9"/>
  <c r="AB402" i="9"/>
  <c r="AC402" i="9"/>
  <c r="AD402" i="9"/>
  <c r="AV402" i="9" s="1"/>
  <c r="AE402" i="9"/>
  <c r="AU402" i="9" s="1"/>
  <c r="AB386" i="9"/>
  <c r="AC386" i="9"/>
  <c r="AD386" i="9"/>
  <c r="AE386" i="9"/>
  <c r="AB403" i="9"/>
  <c r="AC403" i="9"/>
  <c r="BI403" i="9" s="1"/>
  <c r="AD403" i="9"/>
  <c r="AE403" i="9"/>
  <c r="AB404" i="9"/>
  <c r="AC404" i="9"/>
  <c r="AD404" i="9"/>
  <c r="AE404" i="9"/>
  <c r="AB405" i="9"/>
  <c r="AC405" i="9"/>
  <c r="AD405" i="9"/>
  <c r="AE405" i="9"/>
  <c r="AW405" i="9" s="1"/>
  <c r="AB406" i="9"/>
  <c r="AC406" i="9"/>
  <c r="AD406" i="9"/>
  <c r="AE406" i="9"/>
  <c r="AB407" i="9"/>
  <c r="AC407" i="9"/>
  <c r="AD407" i="9"/>
  <c r="AE407" i="9"/>
  <c r="AB408" i="9"/>
  <c r="AC408" i="9"/>
  <c r="AD408" i="9"/>
  <c r="AE408" i="9"/>
  <c r="AB409" i="9"/>
  <c r="AC409" i="9"/>
  <c r="AD409" i="9"/>
  <c r="AE409" i="9"/>
  <c r="AB410" i="9"/>
  <c r="AC410" i="9"/>
  <c r="AD410" i="9"/>
  <c r="AE410" i="9"/>
  <c r="AW410" i="9" s="1"/>
  <c r="AB411" i="9"/>
  <c r="AC411" i="9"/>
  <c r="BI411" i="9" s="1"/>
  <c r="AD411" i="9"/>
  <c r="AE411" i="9"/>
  <c r="AB412" i="9"/>
  <c r="AC412" i="9"/>
  <c r="AD412" i="9"/>
  <c r="AE412" i="9"/>
  <c r="AB413" i="9"/>
  <c r="AC413" i="9"/>
  <c r="AD413" i="9"/>
  <c r="AE413" i="9"/>
  <c r="AB414" i="9"/>
  <c r="AC414" i="9"/>
  <c r="AD414" i="9"/>
  <c r="AE414" i="9"/>
  <c r="AB415" i="9"/>
  <c r="AC415" i="9"/>
  <c r="AD415" i="9"/>
  <c r="AE415" i="9"/>
  <c r="AB416" i="9"/>
  <c r="AC416" i="9"/>
  <c r="AD416" i="9"/>
  <c r="AE416" i="9"/>
  <c r="AB417" i="9"/>
  <c r="AC417" i="9"/>
  <c r="AD417" i="9"/>
  <c r="AE417" i="9"/>
  <c r="AB418" i="9"/>
  <c r="AC418" i="9"/>
  <c r="AD418" i="9"/>
  <c r="AT418" i="9" s="1"/>
  <c r="AE418" i="9"/>
  <c r="AW418" i="9" s="1"/>
  <c r="AB419" i="9"/>
  <c r="AC419" i="9"/>
  <c r="AD419" i="9"/>
  <c r="AE419" i="9"/>
  <c r="AU419" i="9" s="1"/>
  <c r="AB420" i="9"/>
  <c r="AC420" i="9"/>
  <c r="AD420" i="9"/>
  <c r="AE420" i="9"/>
  <c r="AB421" i="9"/>
  <c r="AC421" i="9"/>
  <c r="AD421" i="9"/>
  <c r="AE421" i="9"/>
  <c r="AB422" i="9"/>
  <c r="AC422" i="9"/>
  <c r="AD422" i="9"/>
  <c r="AE422" i="9"/>
  <c r="AB423" i="9"/>
  <c r="AC423" i="9"/>
  <c r="AD423" i="9"/>
  <c r="AE423" i="9"/>
  <c r="AB424" i="9"/>
  <c r="AC424" i="9"/>
  <c r="AD424" i="9"/>
  <c r="AE424" i="9"/>
  <c r="AB425" i="9"/>
  <c r="AC425" i="9"/>
  <c r="AD425" i="9"/>
  <c r="AE425" i="9"/>
  <c r="AB426" i="9"/>
  <c r="AC426" i="9"/>
  <c r="AD426" i="9"/>
  <c r="AE426" i="9"/>
  <c r="AB427" i="9"/>
  <c r="AC427" i="9"/>
  <c r="AD427" i="9"/>
  <c r="AE427" i="9"/>
  <c r="AB428" i="9"/>
  <c r="AC428" i="9"/>
  <c r="AD428" i="9"/>
  <c r="AE428" i="9"/>
  <c r="AB429" i="9"/>
  <c r="AC429" i="9"/>
  <c r="AD429" i="9"/>
  <c r="AE429" i="9"/>
  <c r="AB430" i="9"/>
  <c r="AC430" i="9"/>
  <c r="AD430" i="9"/>
  <c r="AE430" i="9"/>
  <c r="AB431" i="9"/>
  <c r="AC431" i="9"/>
  <c r="AD431" i="9"/>
  <c r="AE431" i="9"/>
  <c r="AB432" i="9"/>
  <c r="AC432" i="9"/>
  <c r="AD432" i="9"/>
  <c r="AE432" i="9"/>
  <c r="AB433" i="9"/>
  <c r="AC433" i="9"/>
  <c r="AD433" i="9"/>
  <c r="AE433" i="9"/>
  <c r="AB435" i="9"/>
  <c r="AC435" i="9"/>
  <c r="AD435" i="9"/>
  <c r="AE435" i="9"/>
  <c r="AB436" i="9"/>
  <c r="AC436" i="9"/>
  <c r="AD436" i="9"/>
  <c r="AE436" i="9"/>
  <c r="AB437" i="9"/>
  <c r="AC437" i="9"/>
  <c r="AD437" i="9"/>
  <c r="AE437" i="9"/>
  <c r="AB438" i="9"/>
  <c r="AC438" i="9"/>
  <c r="AD438" i="9"/>
  <c r="AE438" i="9"/>
  <c r="AB446" i="9"/>
  <c r="AC446" i="9"/>
  <c r="AD446" i="9"/>
  <c r="AE446" i="9"/>
  <c r="AB440" i="9"/>
  <c r="AC440" i="9"/>
  <c r="AD440" i="9"/>
  <c r="AE440" i="9"/>
  <c r="AB441" i="9"/>
  <c r="AC441" i="9"/>
  <c r="AD441" i="9"/>
  <c r="AE441" i="9"/>
  <c r="AB434" i="9"/>
  <c r="AC434" i="9"/>
  <c r="AD434" i="9"/>
  <c r="AE434" i="9"/>
  <c r="AB442" i="9"/>
  <c r="AC442" i="9"/>
  <c r="AD442" i="9"/>
  <c r="AE442" i="9"/>
  <c r="AB443" i="9"/>
  <c r="AC443" i="9"/>
  <c r="BI443" i="9" s="1"/>
  <c r="AD443" i="9"/>
  <c r="AE443" i="9"/>
  <c r="AB444" i="9"/>
  <c r="AC444" i="9"/>
  <c r="AD444" i="9"/>
  <c r="AE444" i="9"/>
  <c r="AB445" i="9"/>
  <c r="AC445" i="9"/>
  <c r="AD445" i="9"/>
  <c r="AE445" i="9"/>
  <c r="AB439" i="9"/>
  <c r="AC439" i="9"/>
  <c r="AD439" i="9"/>
  <c r="AE439" i="9"/>
  <c r="AB447" i="9"/>
  <c r="AC447" i="9"/>
  <c r="AD447" i="9"/>
  <c r="AE447" i="9"/>
  <c r="AB448" i="9"/>
  <c r="AC448" i="9"/>
  <c r="AD448" i="9"/>
  <c r="AE448" i="9"/>
  <c r="AB449" i="9"/>
  <c r="AC449" i="9"/>
  <c r="AD449" i="9"/>
  <c r="AE449" i="9"/>
  <c r="AB450" i="9"/>
  <c r="AC450" i="9"/>
  <c r="AD450" i="9"/>
  <c r="AE450" i="9"/>
  <c r="AB451" i="9"/>
  <c r="AC451" i="9"/>
  <c r="BI451" i="9" s="1"/>
  <c r="AD451" i="9"/>
  <c r="AE451" i="9"/>
  <c r="AB452" i="9"/>
  <c r="AC452" i="9"/>
  <c r="AD452" i="9"/>
  <c r="AE452" i="9"/>
  <c r="AB453" i="9"/>
  <c r="AC453" i="9"/>
  <c r="AD453" i="9"/>
  <c r="AE453" i="9"/>
  <c r="AB454" i="9"/>
  <c r="AC454" i="9"/>
  <c r="AD454" i="9"/>
  <c r="AE454" i="9"/>
  <c r="AB455" i="9"/>
  <c r="AC455" i="9"/>
  <c r="AD455" i="9"/>
  <c r="AE455" i="9"/>
  <c r="AB456" i="9"/>
  <c r="AC456" i="9"/>
  <c r="AD456" i="9"/>
  <c r="AE456" i="9"/>
  <c r="AB457" i="9"/>
  <c r="AC457" i="9"/>
  <c r="AD457" i="9"/>
  <c r="AE457" i="9"/>
  <c r="AB458" i="9"/>
  <c r="AC458" i="9"/>
  <c r="AD458" i="9"/>
  <c r="AE458" i="9"/>
  <c r="AB460" i="9"/>
  <c r="AC460" i="9"/>
  <c r="AD460" i="9"/>
  <c r="AE460" i="9"/>
  <c r="AB461" i="9"/>
  <c r="AC461" i="9"/>
  <c r="AD461" i="9"/>
  <c r="AE461" i="9"/>
  <c r="AB462" i="9"/>
  <c r="AC462" i="9"/>
  <c r="AD462" i="9"/>
  <c r="AE462" i="9"/>
  <c r="AB463" i="9"/>
  <c r="AC463" i="9"/>
  <c r="AD463" i="9"/>
  <c r="AE463" i="9"/>
  <c r="AB464" i="9"/>
  <c r="AC464" i="9"/>
  <c r="AD464" i="9"/>
  <c r="AE464" i="9"/>
  <c r="AB465" i="9"/>
  <c r="AC465" i="9"/>
  <c r="AD465" i="9"/>
  <c r="AE465" i="9"/>
  <c r="AB466" i="9"/>
  <c r="AC466" i="9"/>
  <c r="AD466" i="9"/>
  <c r="AE466" i="9"/>
  <c r="AB467" i="9"/>
  <c r="AC467" i="9"/>
  <c r="AD467" i="9"/>
  <c r="AE467" i="9"/>
  <c r="AB459" i="9"/>
  <c r="AC459" i="9"/>
  <c r="AD459" i="9"/>
  <c r="AE459" i="9"/>
  <c r="X9" i="9"/>
  <c r="Y9" i="9"/>
  <c r="X10" i="9"/>
  <c r="Y10" i="9"/>
  <c r="X11" i="9"/>
  <c r="Y11" i="9"/>
  <c r="X12" i="9"/>
  <c r="Y12" i="9"/>
  <c r="X13" i="9"/>
  <c r="BD13" i="9" s="1"/>
  <c r="Y13" i="9"/>
  <c r="X14" i="9"/>
  <c r="Y14" i="9"/>
  <c r="X15" i="9"/>
  <c r="Y15" i="9"/>
  <c r="X16" i="9"/>
  <c r="Y16" i="9"/>
  <c r="X17" i="9"/>
  <c r="Y17" i="9"/>
  <c r="X18" i="9"/>
  <c r="Y18" i="9"/>
  <c r="X20" i="9"/>
  <c r="Y20" i="9"/>
  <c r="X21" i="9"/>
  <c r="Y21" i="9"/>
  <c r="X22" i="9"/>
  <c r="BD22" i="9" s="1"/>
  <c r="Y22" i="9"/>
  <c r="X19" i="9"/>
  <c r="Y19" i="9"/>
  <c r="X23" i="9"/>
  <c r="Y23" i="9"/>
  <c r="X24" i="9"/>
  <c r="Y24" i="9"/>
  <c r="X25" i="9"/>
  <c r="Y25" i="9"/>
  <c r="X26" i="9"/>
  <c r="Y26" i="9"/>
  <c r="X28" i="9"/>
  <c r="Y28" i="9"/>
  <c r="X29" i="9"/>
  <c r="Y29" i="9"/>
  <c r="X30" i="9"/>
  <c r="BD30" i="9" s="1"/>
  <c r="Y30" i="9"/>
  <c r="X31" i="9"/>
  <c r="Y31" i="9"/>
  <c r="X27" i="9"/>
  <c r="Y27" i="9"/>
  <c r="X32" i="9"/>
  <c r="Y32" i="9"/>
  <c r="X33" i="9"/>
  <c r="Y33" i="9"/>
  <c r="X34" i="9"/>
  <c r="Y34" i="9"/>
  <c r="X35" i="9"/>
  <c r="Y35" i="9"/>
  <c r="X36" i="9"/>
  <c r="Y36" i="9"/>
  <c r="X37" i="9"/>
  <c r="BD37" i="9" s="1"/>
  <c r="Y37" i="9"/>
  <c r="X38" i="9"/>
  <c r="Y38" i="9"/>
  <c r="X39" i="9"/>
  <c r="Y39" i="9"/>
  <c r="X40" i="9"/>
  <c r="Y40" i="9"/>
  <c r="X42" i="9"/>
  <c r="Y42" i="9"/>
  <c r="X43" i="9"/>
  <c r="Y43" i="9"/>
  <c r="X44" i="9"/>
  <c r="Y44" i="9"/>
  <c r="X45" i="9"/>
  <c r="Y45" i="9"/>
  <c r="X46" i="9"/>
  <c r="BD46" i="9" s="1"/>
  <c r="Y46" i="9"/>
  <c r="X47" i="9"/>
  <c r="Y47" i="9"/>
  <c r="X48" i="9"/>
  <c r="Y48" i="9"/>
  <c r="X49" i="9"/>
  <c r="Y49" i="9"/>
  <c r="X50" i="9"/>
  <c r="Y50" i="9"/>
  <c r="X51" i="9"/>
  <c r="Y51" i="9"/>
  <c r="X52" i="9"/>
  <c r="Y52" i="9"/>
  <c r="X53" i="9"/>
  <c r="Y53" i="9"/>
  <c r="X54" i="9"/>
  <c r="BD54" i="9" s="1"/>
  <c r="Y54" i="9"/>
  <c r="X55" i="9"/>
  <c r="Y55" i="9"/>
  <c r="X58" i="9"/>
  <c r="Y58" i="9"/>
  <c r="X59" i="9"/>
  <c r="Y59" i="9"/>
  <c r="X60" i="9"/>
  <c r="Y60" i="9"/>
  <c r="X61" i="9"/>
  <c r="Y61" i="9"/>
  <c r="X62" i="9"/>
  <c r="Y62" i="9"/>
  <c r="X63" i="9"/>
  <c r="Y63" i="9"/>
  <c r="X56" i="9"/>
  <c r="BD56" i="9" s="1"/>
  <c r="Y56" i="9"/>
  <c r="X64" i="9"/>
  <c r="Y64" i="9"/>
  <c r="X57" i="9"/>
  <c r="Y57" i="9"/>
  <c r="X71" i="9"/>
  <c r="Y71" i="9"/>
  <c r="X65" i="9"/>
  <c r="Y65" i="9"/>
  <c r="X66" i="9"/>
  <c r="Y66" i="9"/>
  <c r="X67" i="9"/>
  <c r="Y67" i="9"/>
  <c r="X68" i="9"/>
  <c r="Y68" i="9"/>
  <c r="X69" i="9"/>
  <c r="BD69" i="9" s="1"/>
  <c r="Y69" i="9"/>
  <c r="X70" i="9"/>
  <c r="Y70" i="9"/>
  <c r="X72" i="9"/>
  <c r="Y72" i="9"/>
  <c r="X73" i="9"/>
  <c r="Y73" i="9"/>
  <c r="X74" i="9"/>
  <c r="Y74" i="9"/>
  <c r="X75" i="9"/>
  <c r="Y75" i="9"/>
  <c r="X76" i="9"/>
  <c r="Y76" i="9"/>
  <c r="X78" i="9"/>
  <c r="Y78" i="9"/>
  <c r="X77" i="9"/>
  <c r="BD77" i="9" s="1"/>
  <c r="Y77" i="9"/>
  <c r="X79" i="9"/>
  <c r="Y79" i="9"/>
  <c r="X80" i="9"/>
  <c r="Y80" i="9"/>
  <c r="X81" i="9"/>
  <c r="Y81" i="9"/>
  <c r="X82" i="9"/>
  <c r="Y82" i="9"/>
  <c r="X83" i="9"/>
  <c r="Y83" i="9"/>
  <c r="X84" i="9"/>
  <c r="Y84" i="9"/>
  <c r="X85" i="9"/>
  <c r="Y85" i="9"/>
  <c r="X86" i="9"/>
  <c r="BD86" i="9" s="1"/>
  <c r="Y86" i="9"/>
  <c r="X87" i="9"/>
  <c r="Y87" i="9"/>
  <c r="X88" i="9"/>
  <c r="Y88" i="9"/>
  <c r="X89" i="9"/>
  <c r="Y89" i="9"/>
  <c r="X90" i="9"/>
  <c r="Y90" i="9"/>
  <c r="X91" i="9"/>
  <c r="Y91" i="9"/>
  <c r="X92" i="9"/>
  <c r="Y92" i="9"/>
  <c r="X94" i="9"/>
  <c r="Y94" i="9"/>
  <c r="X95" i="9"/>
  <c r="BD95" i="9" s="1"/>
  <c r="Y95" i="9"/>
  <c r="X96" i="9"/>
  <c r="Y96" i="9"/>
  <c r="X97" i="9"/>
  <c r="Y97" i="9"/>
  <c r="X93" i="9"/>
  <c r="Y93" i="9"/>
  <c r="X99" i="9"/>
  <c r="Y99" i="9"/>
  <c r="X100" i="9"/>
  <c r="Y100" i="9"/>
  <c r="X101" i="9"/>
  <c r="Y101" i="9"/>
  <c r="X103" i="9"/>
  <c r="Y103" i="9"/>
  <c r="X104" i="9"/>
  <c r="BD104" i="9" s="1"/>
  <c r="Y104" i="9"/>
  <c r="X106" i="9"/>
  <c r="Y106" i="9"/>
  <c r="X107" i="9"/>
  <c r="Y107" i="9"/>
  <c r="X108" i="9"/>
  <c r="Y108" i="9"/>
  <c r="X110" i="9"/>
  <c r="Y110" i="9"/>
  <c r="X102" i="9"/>
  <c r="Y102" i="9"/>
  <c r="X111" i="9"/>
  <c r="Y111" i="9"/>
  <c r="X105" i="9"/>
  <c r="Y105" i="9"/>
  <c r="X109" i="9"/>
  <c r="BD109" i="9" s="1"/>
  <c r="Y109" i="9"/>
  <c r="X112" i="9"/>
  <c r="Y112" i="9"/>
  <c r="X113" i="9"/>
  <c r="Y113" i="9"/>
  <c r="X98" i="9"/>
  <c r="Y98" i="9"/>
  <c r="X114" i="9"/>
  <c r="Y114" i="9"/>
  <c r="X115" i="9"/>
  <c r="Y115" i="9"/>
  <c r="X116" i="9"/>
  <c r="Y116" i="9"/>
  <c r="X117" i="9"/>
  <c r="Y117" i="9"/>
  <c r="X118" i="9"/>
  <c r="BD118" i="9" s="1"/>
  <c r="Y118" i="9"/>
  <c r="X119" i="9"/>
  <c r="Y119" i="9"/>
  <c r="X120" i="9"/>
  <c r="Y120" i="9"/>
  <c r="X121" i="9"/>
  <c r="Y121" i="9"/>
  <c r="X122" i="9"/>
  <c r="Y122" i="9"/>
  <c r="X123" i="9"/>
  <c r="Y123" i="9"/>
  <c r="X124" i="9"/>
  <c r="Y124" i="9"/>
  <c r="X125" i="9"/>
  <c r="Y125" i="9"/>
  <c r="X126" i="9"/>
  <c r="BD126" i="9" s="1"/>
  <c r="Y126" i="9"/>
  <c r="X128" i="9"/>
  <c r="Y128" i="9"/>
  <c r="X129" i="9"/>
  <c r="Y129" i="9"/>
  <c r="X130" i="9"/>
  <c r="Y130" i="9"/>
  <c r="X131" i="9"/>
  <c r="Y131" i="9"/>
  <c r="X132" i="9"/>
  <c r="Y132" i="9"/>
  <c r="X133" i="9"/>
  <c r="Y133" i="9"/>
  <c r="X134" i="9"/>
  <c r="Y134" i="9"/>
  <c r="X135" i="9"/>
  <c r="BD135" i="9" s="1"/>
  <c r="Y135" i="9"/>
  <c r="X127" i="9"/>
  <c r="Y127" i="9"/>
  <c r="X136" i="9"/>
  <c r="Y136" i="9"/>
  <c r="X137" i="9"/>
  <c r="Y137" i="9"/>
  <c r="X138" i="9"/>
  <c r="Y138" i="9"/>
  <c r="X139" i="9"/>
  <c r="Y139" i="9"/>
  <c r="X140" i="9"/>
  <c r="Y140" i="9"/>
  <c r="X141" i="9"/>
  <c r="Y141" i="9"/>
  <c r="X142" i="9"/>
  <c r="BD142" i="9" s="1"/>
  <c r="Y142" i="9"/>
  <c r="X143" i="9"/>
  <c r="Y143" i="9"/>
  <c r="X144" i="9"/>
  <c r="Y144" i="9"/>
  <c r="X145" i="9"/>
  <c r="Y145" i="9"/>
  <c r="X146" i="9"/>
  <c r="Y146" i="9"/>
  <c r="X147" i="9"/>
  <c r="Y147" i="9"/>
  <c r="X148" i="9"/>
  <c r="Y148" i="9"/>
  <c r="X149" i="9"/>
  <c r="Y149" i="9"/>
  <c r="X150" i="9"/>
  <c r="BD150" i="9" s="1"/>
  <c r="Y150" i="9"/>
  <c r="X151" i="9"/>
  <c r="Y151" i="9"/>
  <c r="X152" i="9"/>
  <c r="Y152" i="9"/>
  <c r="X153" i="9"/>
  <c r="Y153" i="9"/>
  <c r="X154" i="9"/>
  <c r="Y154" i="9"/>
  <c r="X155" i="9"/>
  <c r="Y155" i="9"/>
  <c r="X156" i="9"/>
  <c r="BD156" i="9" s="1"/>
  <c r="Y156" i="9"/>
  <c r="X157" i="9"/>
  <c r="Y157" i="9"/>
  <c r="X158" i="9"/>
  <c r="BD158" i="9" s="1"/>
  <c r="Y158" i="9"/>
  <c r="X160" i="9"/>
  <c r="Y160" i="9"/>
  <c r="X161" i="9"/>
  <c r="Y161" i="9"/>
  <c r="X162" i="9"/>
  <c r="Y162" i="9"/>
  <c r="X163" i="9"/>
  <c r="Y163" i="9"/>
  <c r="X164" i="9"/>
  <c r="Y164" i="9"/>
  <c r="X165" i="9"/>
  <c r="Y165" i="9"/>
  <c r="X166" i="9"/>
  <c r="Y166" i="9"/>
  <c r="X167" i="9"/>
  <c r="BD167" i="9" s="1"/>
  <c r="Y167" i="9"/>
  <c r="X168" i="9"/>
  <c r="Y168" i="9"/>
  <c r="X169" i="9"/>
  <c r="Y169" i="9"/>
  <c r="X170" i="9"/>
  <c r="Y170" i="9"/>
  <c r="X171" i="9"/>
  <c r="Y171" i="9"/>
  <c r="X172" i="9"/>
  <c r="Y172" i="9"/>
  <c r="X173" i="9"/>
  <c r="Y173" i="9"/>
  <c r="X174" i="9"/>
  <c r="Y174" i="9"/>
  <c r="X175" i="9"/>
  <c r="BD175" i="9" s="1"/>
  <c r="Y175" i="9"/>
  <c r="X176" i="9"/>
  <c r="Y176" i="9"/>
  <c r="X177" i="9"/>
  <c r="Y177" i="9"/>
  <c r="X178" i="9"/>
  <c r="Y178" i="9"/>
  <c r="X179" i="9"/>
  <c r="Y179" i="9"/>
  <c r="X180" i="9"/>
  <c r="Y180" i="9"/>
  <c r="X181" i="9"/>
  <c r="Y181" i="9"/>
  <c r="X182" i="9"/>
  <c r="Y182" i="9"/>
  <c r="X183" i="9"/>
  <c r="BD183" i="9" s="1"/>
  <c r="Y183" i="9"/>
  <c r="X184" i="9"/>
  <c r="Y184" i="9"/>
  <c r="X186" i="9"/>
  <c r="Y186" i="9"/>
  <c r="X185" i="9"/>
  <c r="Y185" i="9"/>
  <c r="X187" i="9"/>
  <c r="Y187" i="9"/>
  <c r="X188" i="9"/>
  <c r="Y188" i="9"/>
  <c r="X189" i="9"/>
  <c r="Y189" i="9"/>
  <c r="X190" i="9"/>
  <c r="Y190" i="9"/>
  <c r="X191" i="9"/>
  <c r="BD191" i="9" s="1"/>
  <c r="Y191" i="9"/>
  <c r="X192" i="9"/>
  <c r="Y192" i="9"/>
  <c r="X193" i="9"/>
  <c r="Y193" i="9"/>
  <c r="X194" i="9"/>
  <c r="Y194" i="9"/>
  <c r="X195" i="9"/>
  <c r="Y195" i="9"/>
  <c r="X196" i="9"/>
  <c r="Y196" i="9"/>
  <c r="X197" i="9"/>
  <c r="Y197" i="9"/>
  <c r="X198" i="9"/>
  <c r="Y198" i="9"/>
  <c r="X199" i="9"/>
  <c r="BD199" i="9" s="1"/>
  <c r="Y199" i="9"/>
  <c r="X200" i="9"/>
  <c r="Y200" i="9"/>
  <c r="X201" i="9"/>
  <c r="Y201" i="9"/>
  <c r="X202" i="9"/>
  <c r="Y202" i="9"/>
  <c r="X203" i="9"/>
  <c r="Y203" i="9"/>
  <c r="X204" i="9"/>
  <c r="Y204" i="9"/>
  <c r="X205" i="9"/>
  <c r="Y205" i="9"/>
  <c r="X206" i="9"/>
  <c r="Y206" i="9"/>
  <c r="X207" i="9"/>
  <c r="BD207" i="9" s="1"/>
  <c r="Y207" i="9"/>
  <c r="X208" i="9"/>
  <c r="Y208" i="9"/>
  <c r="X209" i="9"/>
  <c r="Y209" i="9"/>
  <c r="X210" i="9"/>
  <c r="Y210" i="9"/>
  <c r="X211" i="9"/>
  <c r="Y211" i="9"/>
  <c r="X212" i="9"/>
  <c r="Y212" i="9"/>
  <c r="X213" i="9"/>
  <c r="Y213" i="9"/>
  <c r="X214" i="9"/>
  <c r="Y214" i="9"/>
  <c r="X215" i="9"/>
  <c r="BD215" i="9" s="1"/>
  <c r="Y215" i="9"/>
  <c r="X216" i="9"/>
  <c r="Y216" i="9"/>
  <c r="X217" i="9"/>
  <c r="Y217" i="9"/>
  <c r="X218" i="9"/>
  <c r="Y218" i="9"/>
  <c r="X219" i="9"/>
  <c r="Y219" i="9"/>
  <c r="X220" i="9"/>
  <c r="Y220" i="9"/>
  <c r="X221" i="9"/>
  <c r="Y221" i="9"/>
  <c r="X222" i="9"/>
  <c r="Y222" i="9"/>
  <c r="X223" i="9"/>
  <c r="BD223" i="9" s="1"/>
  <c r="Y223" i="9"/>
  <c r="X224" i="9"/>
  <c r="Y224" i="9"/>
  <c r="X225" i="9"/>
  <c r="Y225" i="9"/>
  <c r="X226" i="9"/>
  <c r="Y226" i="9"/>
  <c r="X227" i="9"/>
  <c r="Y227" i="9"/>
  <c r="X228" i="9"/>
  <c r="Y228" i="9"/>
  <c r="X229" i="9"/>
  <c r="Y229" i="9"/>
  <c r="X230" i="9"/>
  <c r="Y230" i="9"/>
  <c r="X231" i="9"/>
  <c r="BD231" i="9" s="1"/>
  <c r="Y231" i="9"/>
  <c r="X232" i="9"/>
  <c r="Y232" i="9"/>
  <c r="X233" i="9"/>
  <c r="Y233" i="9"/>
  <c r="X234" i="9"/>
  <c r="Y234" i="9"/>
  <c r="X235" i="9"/>
  <c r="Y235" i="9"/>
  <c r="X236" i="9"/>
  <c r="Y236" i="9"/>
  <c r="X237" i="9"/>
  <c r="Y237" i="9"/>
  <c r="X238" i="9"/>
  <c r="Y238" i="9"/>
  <c r="X239" i="9"/>
  <c r="BD239" i="9" s="1"/>
  <c r="Y239" i="9"/>
  <c r="X240" i="9"/>
  <c r="Y240" i="9"/>
  <c r="X241" i="9"/>
  <c r="Y241" i="9"/>
  <c r="X242" i="9"/>
  <c r="Y242" i="9"/>
  <c r="X243" i="9"/>
  <c r="Y243" i="9"/>
  <c r="X244" i="9"/>
  <c r="Y244" i="9"/>
  <c r="X245" i="9"/>
  <c r="Y245" i="9"/>
  <c r="X246" i="9"/>
  <c r="Y246" i="9"/>
  <c r="X247" i="9"/>
  <c r="BD247" i="9" s="1"/>
  <c r="Y247" i="9"/>
  <c r="X248" i="9"/>
  <c r="Y248" i="9"/>
  <c r="X249" i="9"/>
  <c r="Y249" i="9"/>
  <c r="X250" i="9"/>
  <c r="Y250" i="9"/>
  <c r="X251" i="9"/>
  <c r="Y251" i="9"/>
  <c r="X252" i="9"/>
  <c r="Y252" i="9"/>
  <c r="X253" i="9"/>
  <c r="Y253" i="9"/>
  <c r="X254" i="9"/>
  <c r="Y254" i="9"/>
  <c r="X255" i="9"/>
  <c r="BD255" i="9" s="1"/>
  <c r="Y255" i="9"/>
  <c r="X284" i="9"/>
  <c r="Y284" i="9"/>
  <c r="X285" i="9"/>
  <c r="Y285" i="9"/>
  <c r="X287" i="9"/>
  <c r="Y287" i="9"/>
  <c r="X288" i="9"/>
  <c r="Y288" i="9"/>
  <c r="X289" i="9"/>
  <c r="Y289" i="9"/>
  <c r="X286" i="9"/>
  <c r="Y286" i="9"/>
  <c r="X290" i="9"/>
  <c r="Y290" i="9"/>
  <c r="X291" i="9"/>
  <c r="BD291" i="9" s="1"/>
  <c r="Y291" i="9"/>
  <c r="X292" i="9"/>
  <c r="Y292" i="9"/>
  <c r="X293" i="9"/>
  <c r="Y293" i="9"/>
  <c r="X295" i="9"/>
  <c r="Y295" i="9"/>
  <c r="X296" i="9"/>
  <c r="Y296" i="9"/>
  <c r="X298" i="9"/>
  <c r="Y298" i="9"/>
  <c r="X301" i="9"/>
  <c r="Y301" i="9"/>
  <c r="X302" i="9"/>
  <c r="BD302" i="9" s="1"/>
  <c r="Y302" i="9"/>
  <c r="X294" i="9"/>
  <c r="Y294" i="9"/>
  <c r="X303" i="9"/>
  <c r="Y303" i="9"/>
  <c r="X304" i="9"/>
  <c r="Y304" i="9"/>
  <c r="X297" i="9"/>
  <c r="Y297" i="9"/>
  <c r="X305" i="9"/>
  <c r="Y305" i="9"/>
  <c r="X300" i="9"/>
  <c r="Y300" i="9"/>
  <c r="X306" i="9"/>
  <c r="Y306" i="9"/>
  <c r="X307" i="9"/>
  <c r="BD307" i="9" s="1"/>
  <c r="Y307" i="9"/>
  <c r="X308" i="9"/>
  <c r="Y308" i="9"/>
  <c r="X309" i="9"/>
  <c r="Y309" i="9"/>
  <c r="X310" i="9"/>
  <c r="Y310" i="9"/>
  <c r="X311" i="9"/>
  <c r="Y311" i="9"/>
  <c r="X312" i="9"/>
  <c r="Y312" i="9"/>
  <c r="X313" i="9"/>
  <c r="Y313" i="9"/>
  <c r="X314" i="9"/>
  <c r="Y314" i="9"/>
  <c r="X315" i="9"/>
  <c r="BD315" i="9" s="1"/>
  <c r="Y315" i="9"/>
  <c r="X316" i="9"/>
  <c r="Y316" i="9"/>
  <c r="X317" i="9"/>
  <c r="Y317" i="9"/>
  <c r="X318" i="9"/>
  <c r="Y318" i="9"/>
  <c r="X319" i="9"/>
  <c r="Y319" i="9"/>
  <c r="X320" i="9"/>
  <c r="Y320" i="9"/>
  <c r="X321" i="9"/>
  <c r="Y321" i="9"/>
  <c r="X322" i="9"/>
  <c r="Y322" i="9"/>
  <c r="X323" i="9"/>
  <c r="BD323" i="9" s="1"/>
  <c r="Y323" i="9"/>
  <c r="X324" i="9"/>
  <c r="Y324" i="9"/>
  <c r="X325" i="9"/>
  <c r="Y325" i="9"/>
  <c r="X326" i="9"/>
  <c r="Y326" i="9"/>
  <c r="X327" i="9"/>
  <c r="Y327" i="9"/>
  <c r="X328" i="9"/>
  <c r="Y328" i="9"/>
  <c r="X329" i="9"/>
  <c r="Y329" i="9"/>
  <c r="X330" i="9"/>
  <c r="Y330" i="9"/>
  <c r="X331" i="9"/>
  <c r="BD331" i="9" s="1"/>
  <c r="Y331" i="9"/>
  <c r="X332" i="9"/>
  <c r="Y332" i="9"/>
  <c r="X334" i="9"/>
  <c r="Y334" i="9"/>
  <c r="X335" i="9"/>
  <c r="Y335" i="9"/>
  <c r="X336" i="9"/>
  <c r="Y336" i="9"/>
  <c r="X337" i="9"/>
  <c r="Y337" i="9"/>
  <c r="X333" i="9"/>
  <c r="Y333" i="9"/>
  <c r="X338" i="9"/>
  <c r="Y338" i="9"/>
  <c r="X339" i="9"/>
  <c r="BD339" i="9" s="1"/>
  <c r="Y339" i="9"/>
  <c r="X340" i="9"/>
  <c r="Y340" i="9"/>
  <c r="X341" i="9"/>
  <c r="Y341" i="9"/>
  <c r="X342" i="9"/>
  <c r="Y342" i="9"/>
  <c r="X343" i="9"/>
  <c r="Y343" i="9"/>
  <c r="X344" i="9"/>
  <c r="Y344" i="9"/>
  <c r="X345" i="9"/>
  <c r="Y345" i="9"/>
  <c r="X346" i="9"/>
  <c r="Y346" i="9"/>
  <c r="X347" i="9"/>
  <c r="BD347" i="9" s="1"/>
  <c r="Y347" i="9"/>
  <c r="X348" i="9"/>
  <c r="Y348" i="9"/>
  <c r="X349" i="9"/>
  <c r="Y349" i="9"/>
  <c r="X350" i="9"/>
  <c r="Y350" i="9"/>
  <c r="X351" i="9"/>
  <c r="Y351" i="9"/>
  <c r="X352" i="9"/>
  <c r="Y352" i="9"/>
  <c r="X353" i="9"/>
  <c r="Y353" i="9"/>
  <c r="X354" i="9"/>
  <c r="Y354" i="9"/>
  <c r="X356" i="9"/>
  <c r="BD356" i="9" s="1"/>
  <c r="Y356" i="9"/>
  <c r="X357" i="9"/>
  <c r="Y357" i="9"/>
  <c r="X358" i="9"/>
  <c r="Y358" i="9"/>
  <c r="X359" i="9"/>
  <c r="Y359" i="9"/>
  <c r="X360" i="9"/>
  <c r="Y360" i="9"/>
  <c r="X361" i="9"/>
  <c r="Y361" i="9"/>
  <c r="X362" i="9"/>
  <c r="Y362" i="9"/>
  <c r="X363" i="9"/>
  <c r="Y363" i="9"/>
  <c r="X364" i="9"/>
  <c r="BD364" i="9" s="1"/>
  <c r="Y364" i="9"/>
  <c r="X365" i="9"/>
  <c r="Y365" i="9"/>
  <c r="X366" i="9"/>
  <c r="Y366" i="9"/>
  <c r="X367" i="9"/>
  <c r="Y367" i="9"/>
  <c r="X368" i="9"/>
  <c r="Y368" i="9"/>
  <c r="X369" i="9"/>
  <c r="Y369" i="9"/>
  <c r="X370" i="9"/>
  <c r="Y370" i="9"/>
  <c r="X373" i="9"/>
  <c r="Y373" i="9"/>
  <c r="X374" i="9"/>
  <c r="BD374" i="9" s="1"/>
  <c r="Y374" i="9"/>
  <c r="X375" i="9"/>
  <c r="Y375" i="9"/>
  <c r="X376" i="9"/>
  <c r="Y376" i="9"/>
  <c r="X377" i="9"/>
  <c r="Y377" i="9"/>
  <c r="X378" i="9"/>
  <c r="Y378" i="9"/>
  <c r="X379" i="9"/>
  <c r="Y379" i="9"/>
  <c r="X380" i="9"/>
  <c r="Y380" i="9"/>
  <c r="X381" i="9"/>
  <c r="Y381" i="9"/>
  <c r="X382" i="9"/>
  <c r="BD382" i="9" s="1"/>
  <c r="Y382" i="9"/>
  <c r="X355" i="9"/>
  <c r="Y355" i="9"/>
  <c r="X383" i="9"/>
  <c r="Y383" i="9"/>
  <c r="X384" i="9"/>
  <c r="Y384" i="9"/>
  <c r="X385" i="9"/>
  <c r="Y385" i="9"/>
  <c r="X387" i="9"/>
  <c r="Y387" i="9"/>
  <c r="X388" i="9"/>
  <c r="Y388" i="9"/>
  <c r="X389" i="9"/>
  <c r="Y389" i="9"/>
  <c r="X390" i="9"/>
  <c r="BD390" i="9" s="1"/>
  <c r="Y390" i="9"/>
  <c r="X391" i="9"/>
  <c r="Y391" i="9"/>
  <c r="X392" i="9"/>
  <c r="Y392" i="9"/>
  <c r="X371" i="9"/>
  <c r="Y371" i="9"/>
  <c r="X372" i="9"/>
  <c r="Y372" i="9"/>
  <c r="X393" i="9"/>
  <c r="Y393" i="9"/>
  <c r="X394" i="9"/>
  <c r="Y394" i="9"/>
  <c r="X395" i="9"/>
  <c r="Y395" i="9"/>
  <c r="X396" i="9"/>
  <c r="BD396" i="9" s="1"/>
  <c r="Y396" i="9"/>
  <c r="X397" i="9"/>
  <c r="Y397" i="9"/>
  <c r="X398" i="9"/>
  <c r="Y398" i="9"/>
  <c r="X399" i="9"/>
  <c r="Y399" i="9"/>
  <c r="X400" i="9"/>
  <c r="Y400" i="9"/>
  <c r="X401" i="9"/>
  <c r="Y401" i="9"/>
  <c r="X402" i="9"/>
  <c r="Y402" i="9"/>
  <c r="X386" i="9"/>
  <c r="Y386" i="9"/>
  <c r="X403" i="9"/>
  <c r="BD403" i="9" s="1"/>
  <c r="Y403" i="9"/>
  <c r="X404" i="9"/>
  <c r="Y404" i="9"/>
  <c r="X405" i="9"/>
  <c r="Y405" i="9"/>
  <c r="X406" i="9"/>
  <c r="Y406" i="9"/>
  <c r="X407" i="9"/>
  <c r="Y407" i="9"/>
  <c r="X408" i="9"/>
  <c r="Y408" i="9"/>
  <c r="X409" i="9"/>
  <c r="Y409" i="9"/>
  <c r="X410" i="9"/>
  <c r="Y410" i="9"/>
  <c r="X411" i="9"/>
  <c r="BD411" i="9" s="1"/>
  <c r="Y411" i="9"/>
  <c r="X412" i="9"/>
  <c r="Y412" i="9"/>
  <c r="X413" i="9"/>
  <c r="Y413" i="9"/>
  <c r="X414" i="9"/>
  <c r="Y414" i="9"/>
  <c r="X415" i="9"/>
  <c r="BD415" i="9" s="1"/>
  <c r="Y415" i="9"/>
  <c r="X416" i="9"/>
  <c r="Y416" i="9"/>
  <c r="X417" i="9"/>
  <c r="Y417" i="9"/>
  <c r="X418" i="9"/>
  <c r="Y418" i="9"/>
  <c r="X419" i="9"/>
  <c r="BD419" i="9" s="1"/>
  <c r="Y419" i="9"/>
  <c r="X420" i="9"/>
  <c r="Y420" i="9"/>
  <c r="X421" i="9"/>
  <c r="Y421" i="9"/>
  <c r="X422" i="9"/>
  <c r="Y422" i="9"/>
  <c r="X423" i="9"/>
  <c r="Y423" i="9"/>
  <c r="X424" i="9"/>
  <c r="Y424" i="9"/>
  <c r="X425" i="9"/>
  <c r="Y425" i="9"/>
  <c r="X426" i="9"/>
  <c r="Y426" i="9"/>
  <c r="X427" i="9"/>
  <c r="BD427" i="9" s="1"/>
  <c r="Y427" i="9"/>
  <c r="X428" i="9"/>
  <c r="Y428" i="9"/>
  <c r="X429" i="9"/>
  <c r="Y429" i="9"/>
  <c r="X430" i="9"/>
  <c r="Y430" i="9"/>
  <c r="X431" i="9"/>
  <c r="Y431" i="9"/>
  <c r="X432" i="9"/>
  <c r="Y432" i="9"/>
  <c r="X433" i="9"/>
  <c r="Y433" i="9"/>
  <c r="X435" i="9"/>
  <c r="Y435" i="9"/>
  <c r="X436" i="9"/>
  <c r="BD436" i="9" s="1"/>
  <c r="Y436" i="9"/>
  <c r="X437" i="9"/>
  <c r="Y437" i="9"/>
  <c r="X438" i="9"/>
  <c r="Y438" i="9"/>
  <c r="X446" i="9"/>
  <c r="Y446" i="9"/>
  <c r="X440" i="9"/>
  <c r="Y440" i="9"/>
  <c r="X441" i="9"/>
  <c r="Y441" i="9"/>
  <c r="X434" i="9"/>
  <c r="Y434" i="9"/>
  <c r="X442" i="9"/>
  <c r="Y442" i="9"/>
  <c r="X443" i="9"/>
  <c r="BD443" i="9" s="1"/>
  <c r="Y443" i="9"/>
  <c r="X444" i="9"/>
  <c r="Y444" i="9"/>
  <c r="X445" i="9"/>
  <c r="Y445" i="9"/>
  <c r="X439" i="9"/>
  <c r="Y439" i="9"/>
  <c r="X447" i="9"/>
  <c r="Y447" i="9"/>
  <c r="X448" i="9"/>
  <c r="Y448" i="9"/>
  <c r="X449" i="9"/>
  <c r="Y449" i="9"/>
  <c r="X450" i="9"/>
  <c r="Y450" i="9"/>
  <c r="X451" i="9"/>
  <c r="BD451" i="9" s="1"/>
  <c r="Y451" i="9"/>
  <c r="X452" i="9"/>
  <c r="Y452" i="9"/>
  <c r="X453" i="9"/>
  <c r="Y453" i="9"/>
  <c r="X454" i="9"/>
  <c r="Y454" i="9"/>
  <c r="X455" i="9"/>
  <c r="Y455" i="9"/>
  <c r="X456" i="9"/>
  <c r="Y456" i="9"/>
  <c r="X457" i="9"/>
  <c r="Y457" i="9"/>
  <c r="X458" i="9"/>
  <c r="Y458" i="9"/>
  <c r="X460" i="9"/>
  <c r="BD460" i="9" s="1"/>
  <c r="Y460" i="9"/>
  <c r="X461" i="9"/>
  <c r="Y461" i="9"/>
  <c r="X462" i="9"/>
  <c r="Y462" i="9"/>
  <c r="X463" i="9"/>
  <c r="Y463" i="9"/>
  <c r="X464" i="9"/>
  <c r="Y464" i="9"/>
  <c r="X465" i="9"/>
  <c r="Y465" i="9"/>
  <c r="X466" i="9"/>
  <c r="Y466" i="9"/>
  <c r="X467" i="9"/>
  <c r="Y467" i="9"/>
  <c r="X459" i="9"/>
  <c r="BD459" i="9" s="1"/>
  <c r="Y459" i="9"/>
  <c r="T9" i="9"/>
  <c r="U9" i="9"/>
  <c r="T10" i="9"/>
  <c r="U10" i="9"/>
  <c r="T11" i="9"/>
  <c r="U11" i="9"/>
  <c r="T12" i="9"/>
  <c r="U12" i="9"/>
  <c r="T13" i="9"/>
  <c r="U13" i="9"/>
  <c r="T14" i="9"/>
  <c r="U14" i="9"/>
  <c r="T15" i="9"/>
  <c r="U15" i="9"/>
  <c r="T16" i="9"/>
  <c r="U16" i="9"/>
  <c r="T17" i="9"/>
  <c r="U17" i="9"/>
  <c r="T18" i="9"/>
  <c r="U18" i="9"/>
  <c r="T20" i="9"/>
  <c r="U20" i="9"/>
  <c r="T21" i="9"/>
  <c r="U21" i="9"/>
  <c r="T22" i="9"/>
  <c r="AZ22" i="9" s="1"/>
  <c r="U22" i="9"/>
  <c r="T19" i="9"/>
  <c r="U19" i="9"/>
  <c r="T23" i="9"/>
  <c r="U23" i="9"/>
  <c r="T24" i="9"/>
  <c r="U24" i="9"/>
  <c r="T25" i="9"/>
  <c r="U25" i="9"/>
  <c r="T26" i="9"/>
  <c r="U26" i="9"/>
  <c r="T28" i="9"/>
  <c r="U28" i="9"/>
  <c r="T29" i="9"/>
  <c r="U29" i="9"/>
  <c r="T30" i="9"/>
  <c r="AZ30" i="9" s="1"/>
  <c r="U30" i="9"/>
  <c r="T31" i="9"/>
  <c r="U31" i="9"/>
  <c r="T27" i="9"/>
  <c r="U27" i="9"/>
  <c r="T32" i="9"/>
  <c r="U32" i="9"/>
  <c r="T33" i="9"/>
  <c r="U33" i="9"/>
  <c r="T34" i="9"/>
  <c r="U34" i="9"/>
  <c r="T35" i="9"/>
  <c r="U35" i="9"/>
  <c r="T36" i="9"/>
  <c r="U36" i="9"/>
  <c r="T37" i="9"/>
  <c r="AZ37" i="9" s="1"/>
  <c r="U37" i="9"/>
  <c r="T38" i="9"/>
  <c r="U38" i="9"/>
  <c r="T39" i="9"/>
  <c r="U39" i="9"/>
  <c r="T40" i="9"/>
  <c r="U40" i="9"/>
  <c r="T42" i="9"/>
  <c r="U42" i="9"/>
  <c r="T43" i="9"/>
  <c r="U43" i="9"/>
  <c r="T44" i="9"/>
  <c r="U44" i="9"/>
  <c r="T45" i="9"/>
  <c r="U45" i="9"/>
  <c r="T46" i="9"/>
  <c r="AZ46" i="9" s="1"/>
  <c r="U46" i="9"/>
  <c r="T47" i="9"/>
  <c r="U47" i="9"/>
  <c r="T48" i="9"/>
  <c r="U48" i="9"/>
  <c r="T49" i="9"/>
  <c r="U49" i="9"/>
  <c r="T50" i="9"/>
  <c r="U50" i="9"/>
  <c r="T51" i="9"/>
  <c r="U51" i="9"/>
  <c r="T52" i="9"/>
  <c r="U52" i="9"/>
  <c r="T53" i="9"/>
  <c r="U53" i="9"/>
  <c r="T54" i="9"/>
  <c r="AZ54" i="9" s="1"/>
  <c r="U54" i="9"/>
  <c r="T55" i="9"/>
  <c r="U55" i="9"/>
  <c r="T58" i="9"/>
  <c r="U58" i="9"/>
  <c r="T59" i="9"/>
  <c r="U59" i="9"/>
  <c r="T60" i="9"/>
  <c r="U60" i="9"/>
  <c r="T61" i="9"/>
  <c r="U61" i="9"/>
  <c r="T62" i="9"/>
  <c r="U62" i="9"/>
  <c r="T63" i="9"/>
  <c r="U63" i="9"/>
  <c r="T56" i="9"/>
  <c r="AZ56" i="9" s="1"/>
  <c r="U56" i="9"/>
  <c r="T64" i="9"/>
  <c r="U64" i="9"/>
  <c r="T57" i="9"/>
  <c r="U57" i="9"/>
  <c r="T71" i="9"/>
  <c r="U71" i="9"/>
  <c r="T65" i="9"/>
  <c r="U65" i="9"/>
  <c r="T66" i="9"/>
  <c r="U66" i="9"/>
  <c r="T67" i="9"/>
  <c r="U67" i="9"/>
  <c r="T68" i="9"/>
  <c r="U68" i="9"/>
  <c r="T69" i="9"/>
  <c r="AZ69" i="9" s="1"/>
  <c r="U69" i="9"/>
  <c r="T70" i="9"/>
  <c r="U70" i="9"/>
  <c r="T72" i="9"/>
  <c r="U72" i="9"/>
  <c r="T73" i="9"/>
  <c r="U73" i="9"/>
  <c r="T74" i="9"/>
  <c r="U74" i="9"/>
  <c r="T75" i="9"/>
  <c r="U75" i="9"/>
  <c r="T76" i="9"/>
  <c r="U76" i="9"/>
  <c r="T78" i="9"/>
  <c r="U78" i="9"/>
  <c r="T77" i="9"/>
  <c r="U77" i="9"/>
  <c r="T79" i="9"/>
  <c r="U79" i="9"/>
  <c r="T80" i="9"/>
  <c r="U80" i="9"/>
  <c r="T81" i="9"/>
  <c r="U81" i="9"/>
  <c r="T82" i="9"/>
  <c r="U82" i="9"/>
  <c r="T83" i="9"/>
  <c r="U83" i="9"/>
  <c r="T84" i="9"/>
  <c r="U84" i="9"/>
  <c r="T85" i="9"/>
  <c r="U85" i="9"/>
  <c r="T86" i="9"/>
  <c r="AZ86" i="9" s="1"/>
  <c r="U86" i="9"/>
  <c r="T87" i="9"/>
  <c r="U87" i="9"/>
  <c r="T88" i="9"/>
  <c r="U88" i="9"/>
  <c r="T89" i="9"/>
  <c r="U89" i="9"/>
  <c r="T90" i="9"/>
  <c r="U90" i="9"/>
  <c r="T91" i="9"/>
  <c r="U91" i="9"/>
  <c r="T92" i="9"/>
  <c r="U92" i="9"/>
  <c r="T94" i="9"/>
  <c r="U94" i="9"/>
  <c r="T95" i="9"/>
  <c r="AZ95" i="9" s="1"/>
  <c r="U95" i="9"/>
  <c r="T96" i="9"/>
  <c r="U96" i="9"/>
  <c r="T97" i="9"/>
  <c r="U97" i="9"/>
  <c r="T93" i="9"/>
  <c r="U93" i="9"/>
  <c r="T99" i="9"/>
  <c r="U99" i="9"/>
  <c r="T100" i="9"/>
  <c r="U100" i="9"/>
  <c r="T101" i="9"/>
  <c r="U101" i="9"/>
  <c r="T103" i="9"/>
  <c r="U103" i="9"/>
  <c r="T104" i="9"/>
  <c r="AZ104" i="9" s="1"/>
  <c r="U104" i="9"/>
  <c r="T106" i="9"/>
  <c r="U106" i="9"/>
  <c r="T107" i="9"/>
  <c r="U107" i="9"/>
  <c r="T108" i="9"/>
  <c r="U108" i="9"/>
  <c r="T110" i="9"/>
  <c r="AZ110" i="9" s="1"/>
  <c r="U110" i="9"/>
  <c r="T102" i="9"/>
  <c r="U102" i="9"/>
  <c r="T111" i="9"/>
  <c r="U111" i="9"/>
  <c r="T105" i="9"/>
  <c r="U105" i="9"/>
  <c r="T109" i="9"/>
  <c r="U109" i="9"/>
  <c r="T112" i="9"/>
  <c r="U112" i="9"/>
  <c r="T113" i="9"/>
  <c r="U113" i="9"/>
  <c r="T98" i="9"/>
  <c r="U98" i="9"/>
  <c r="T114" i="9"/>
  <c r="U114" i="9"/>
  <c r="T115" i="9"/>
  <c r="U115" i="9"/>
  <c r="T116" i="9"/>
  <c r="U116" i="9"/>
  <c r="T117" i="9"/>
  <c r="U117" i="9"/>
  <c r="T118" i="9"/>
  <c r="AZ118" i="9" s="1"/>
  <c r="U118" i="9"/>
  <c r="T119" i="9"/>
  <c r="U119" i="9"/>
  <c r="T120" i="9"/>
  <c r="U120" i="9"/>
  <c r="T121" i="9"/>
  <c r="U121" i="9"/>
  <c r="T122" i="9"/>
  <c r="U122" i="9"/>
  <c r="T123" i="9"/>
  <c r="U123" i="9"/>
  <c r="T124" i="9"/>
  <c r="U124" i="9"/>
  <c r="T125" i="9"/>
  <c r="U125" i="9"/>
  <c r="T126" i="9"/>
  <c r="AZ126" i="9" s="1"/>
  <c r="U126" i="9"/>
  <c r="T128" i="9"/>
  <c r="U128" i="9"/>
  <c r="T129" i="9"/>
  <c r="U129" i="9"/>
  <c r="T130" i="9"/>
  <c r="U130" i="9"/>
  <c r="T131" i="9"/>
  <c r="U131" i="9"/>
  <c r="T132" i="9"/>
  <c r="U132" i="9"/>
  <c r="T133" i="9"/>
  <c r="U133" i="9"/>
  <c r="T134" i="9"/>
  <c r="U134" i="9"/>
  <c r="T135" i="9"/>
  <c r="AZ135" i="9" s="1"/>
  <c r="U135" i="9"/>
  <c r="T127" i="9"/>
  <c r="U127" i="9"/>
  <c r="T136" i="9"/>
  <c r="U136" i="9"/>
  <c r="T137" i="9"/>
  <c r="U137" i="9"/>
  <c r="T138" i="9"/>
  <c r="U138" i="9"/>
  <c r="T139" i="9"/>
  <c r="U139" i="9"/>
  <c r="T140" i="9"/>
  <c r="U140" i="9"/>
  <c r="T141" i="9"/>
  <c r="U141" i="9"/>
  <c r="T142" i="9"/>
  <c r="AZ142" i="9" s="1"/>
  <c r="U142" i="9"/>
  <c r="T143" i="9"/>
  <c r="U143" i="9"/>
  <c r="T144" i="9"/>
  <c r="U144" i="9"/>
  <c r="T145" i="9"/>
  <c r="U145" i="9"/>
  <c r="T146" i="9"/>
  <c r="U146" i="9"/>
  <c r="T147" i="9"/>
  <c r="U147" i="9"/>
  <c r="T148" i="9"/>
  <c r="U148" i="9"/>
  <c r="T149" i="9"/>
  <c r="U149" i="9"/>
  <c r="T150" i="9"/>
  <c r="AZ150" i="9" s="1"/>
  <c r="U150" i="9"/>
  <c r="T151" i="9"/>
  <c r="U151" i="9"/>
  <c r="T152" i="9"/>
  <c r="U152" i="9"/>
  <c r="T153" i="9"/>
  <c r="U153" i="9"/>
  <c r="T154" i="9"/>
  <c r="U154" i="9"/>
  <c r="T155" i="9"/>
  <c r="U155" i="9"/>
  <c r="T156" i="9"/>
  <c r="U156" i="9"/>
  <c r="T157" i="9"/>
  <c r="U157" i="9"/>
  <c r="T158" i="9"/>
  <c r="U158" i="9"/>
  <c r="T160" i="9"/>
  <c r="U160" i="9"/>
  <c r="T161" i="9"/>
  <c r="U161" i="9"/>
  <c r="T162" i="9"/>
  <c r="U162" i="9"/>
  <c r="T163" i="9"/>
  <c r="U163" i="9"/>
  <c r="T164" i="9"/>
  <c r="U164" i="9"/>
  <c r="T165" i="9"/>
  <c r="U165" i="9"/>
  <c r="T166" i="9"/>
  <c r="U166" i="9"/>
  <c r="T167" i="9"/>
  <c r="AZ167" i="9" s="1"/>
  <c r="U167" i="9"/>
  <c r="T168" i="9"/>
  <c r="U168" i="9"/>
  <c r="T169" i="9"/>
  <c r="U169" i="9"/>
  <c r="T170" i="9"/>
  <c r="U170" i="9"/>
  <c r="T171" i="9"/>
  <c r="AZ171" i="9" s="1"/>
  <c r="U171" i="9"/>
  <c r="T172" i="9"/>
  <c r="U172" i="9"/>
  <c r="T173" i="9"/>
  <c r="U173" i="9"/>
  <c r="T174" i="9"/>
  <c r="U174" i="9"/>
  <c r="T175" i="9"/>
  <c r="AZ175" i="9" s="1"/>
  <c r="U175" i="9"/>
  <c r="T176" i="9"/>
  <c r="U176" i="9"/>
  <c r="T177" i="9"/>
  <c r="U177" i="9"/>
  <c r="T178" i="9"/>
  <c r="U178" i="9"/>
  <c r="T179" i="9"/>
  <c r="U179" i="9"/>
  <c r="T180" i="9"/>
  <c r="U180" i="9"/>
  <c r="T181" i="9"/>
  <c r="U181" i="9"/>
  <c r="T182" i="9"/>
  <c r="U182" i="9"/>
  <c r="T183" i="9"/>
  <c r="AZ183" i="9" s="1"/>
  <c r="U183" i="9"/>
  <c r="T184" i="9"/>
  <c r="U184" i="9"/>
  <c r="T186" i="9"/>
  <c r="U186" i="9"/>
  <c r="T185" i="9"/>
  <c r="U185" i="9"/>
  <c r="T187" i="9"/>
  <c r="U187" i="9"/>
  <c r="T188" i="9"/>
  <c r="U188" i="9"/>
  <c r="T189" i="9"/>
  <c r="U189" i="9"/>
  <c r="T190" i="9"/>
  <c r="AZ190" i="9" s="1"/>
  <c r="U190" i="9"/>
  <c r="T191" i="9"/>
  <c r="AZ191" i="9" s="1"/>
  <c r="U191" i="9"/>
  <c r="T192" i="9"/>
  <c r="U192" i="9"/>
  <c r="T193" i="9"/>
  <c r="U193" i="9"/>
  <c r="T194" i="9"/>
  <c r="U194" i="9"/>
  <c r="T195" i="9"/>
  <c r="AZ195" i="9" s="1"/>
  <c r="U195" i="9"/>
  <c r="T196" i="9"/>
  <c r="U196" i="9"/>
  <c r="T197" i="9"/>
  <c r="U197" i="9"/>
  <c r="T198" i="9"/>
  <c r="U198" i="9"/>
  <c r="T199" i="9"/>
  <c r="AZ199" i="9" s="1"/>
  <c r="U199" i="9"/>
  <c r="T200" i="9"/>
  <c r="U200" i="9"/>
  <c r="T201" i="9"/>
  <c r="U201" i="9"/>
  <c r="T202" i="9"/>
  <c r="U202" i="9"/>
  <c r="T203" i="9"/>
  <c r="AZ203" i="9" s="1"/>
  <c r="U203" i="9"/>
  <c r="T204" i="9"/>
  <c r="U204" i="9"/>
  <c r="T205" i="9"/>
  <c r="U205" i="9"/>
  <c r="T206" i="9"/>
  <c r="U206" i="9"/>
  <c r="T207" i="9"/>
  <c r="AZ207" i="9" s="1"/>
  <c r="U207" i="9"/>
  <c r="T208" i="9"/>
  <c r="U208" i="9"/>
  <c r="T209" i="9"/>
  <c r="U209" i="9"/>
  <c r="T210" i="9"/>
  <c r="U210" i="9"/>
  <c r="T211" i="9"/>
  <c r="U211" i="9"/>
  <c r="T212" i="9"/>
  <c r="U212" i="9"/>
  <c r="T213" i="9"/>
  <c r="U213" i="9"/>
  <c r="T214" i="9"/>
  <c r="U214" i="9"/>
  <c r="T215" i="9"/>
  <c r="AZ215" i="9" s="1"/>
  <c r="U215" i="9"/>
  <c r="T216" i="9"/>
  <c r="U216" i="9"/>
  <c r="T217" i="9"/>
  <c r="U217" i="9"/>
  <c r="T218" i="9"/>
  <c r="U218" i="9"/>
  <c r="T219" i="9"/>
  <c r="U219" i="9"/>
  <c r="T220" i="9"/>
  <c r="U220" i="9"/>
  <c r="T221" i="9"/>
  <c r="U221" i="9"/>
  <c r="T222" i="9"/>
  <c r="U222" i="9"/>
  <c r="T223" i="9"/>
  <c r="AZ223" i="9" s="1"/>
  <c r="U223" i="9"/>
  <c r="T224" i="9"/>
  <c r="U224" i="9"/>
  <c r="T225" i="9"/>
  <c r="U225" i="9"/>
  <c r="T226" i="9"/>
  <c r="U226" i="9"/>
  <c r="T227" i="9"/>
  <c r="U227" i="9"/>
  <c r="T228" i="9"/>
  <c r="U228" i="9"/>
  <c r="T229" i="9"/>
  <c r="U229" i="9"/>
  <c r="T230" i="9"/>
  <c r="U230" i="9"/>
  <c r="T231" i="9"/>
  <c r="AZ231" i="9" s="1"/>
  <c r="U231" i="9"/>
  <c r="T232" i="9"/>
  <c r="U232" i="9"/>
  <c r="T233" i="9"/>
  <c r="U233" i="9"/>
  <c r="T234" i="9"/>
  <c r="U234" i="9"/>
  <c r="T235" i="9"/>
  <c r="U235" i="9"/>
  <c r="T236" i="9"/>
  <c r="U236" i="9"/>
  <c r="T237" i="9"/>
  <c r="U237" i="9"/>
  <c r="T238" i="9"/>
  <c r="U238" i="9"/>
  <c r="T239" i="9"/>
  <c r="AZ239" i="9" s="1"/>
  <c r="U239" i="9"/>
  <c r="T240" i="9"/>
  <c r="U240" i="9"/>
  <c r="T241" i="9"/>
  <c r="U241" i="9"/>
  <c r="T242" i="9"/>
  <c r="U242" i="9"/>
  <c r="BA242" i="9" s="1"/>
  <c r="T243" i="9"/>
  <c r="U243" i="9"/>
  <c r="T244" i="9"/>
  <c r="U244" i="9"/>
  <c r="T245" i="9"/>
  <c r="U245" i="9"/>
  <c r="T246" i="9"/>
  <c r="U246" i="9"/>
  <c r="T247" i="9"/>
  <c r="AZ247" i="9" s="1"/>
  <c r="U247" i="9"/>
  <c r="T248" i="9"/>
  <c r="U248" i="9"/>
  <c r="T249" i="9"/>
  <c r="U249" i="9"/>
  <c r="T250" i="9"/>
  <c r="U250" i="9"/>
  <c r="T251" i="9"/>
  <c r="AZ251" i="9" s="1"/>
  <c r="U251" i="9"/>
  <c r="T252" i="9"/>
  <c r="U252" i="9"/>
  <c r="T253" i="9"/>
  <c r="U253" i="9"/>
  <c r="T254" i="9"/>
  <c r="U254" i="9"/>
  <c r="T255" i="9"/>
  <c r="AZ255" i="9" s="1"/>
  <c r="U255" i="9"/>
  <c r="T284" i="9"/>
  <c r="U284" i="9"/>
  <c r="T285" i="9"/>
  <c r="U285" i="9"/>
  <c r="T287" i="9"/>
  <c r="U287" i="9"/>
  <c r="T288" i="9"/>
  <c r="U288" i="9"/>
  <c r="T289" i="9"/>
  <c r="U289" i="9"/>
  <c r="T286" i="9"/>
  <c r="U286" i="9"/>
  <c r="T290" i="9"/>
  <c r="U290" i="9"/>
  <c r="T291" i="9"/>
  <c r="AZ291" i="9" s="1"/>
  <c r="U291" i="9"/>
  <c r="T292" i="9"/>
  <c r="U292" i="9"/>
  <c r="T293" i="9"/>
  <c r="U293" i="9"/>
  <c r="T295" i="9"/>
  <c r="U295" i="9"/>
  <c r="T296" i="9"/>
  <c r="U296" i="9"/>
  <c r="T298" i="9"/>
  <c r="U298" i="9"/>
  <c r="T301" i="9"/>
  <c r="U301" i="9"/>
  <c r="T302" i="9"/>
  <c r="AZ302" i="9" s="1"/>
  <c r="U302" i="9"/>
  <c r="T294" i="9"/>
  <c r="U294" i="9"/>
  <c r="T303" i="9"/>
  <c r="U303" i="9"/>
  <c r="BA303" i="9" s="1"/>
  <c r="T304" i="9"/>
  <c r="U304" i="9"/>
  <c r="T297" i="9"/>
  <c r="U297" i="9"/>
  <c r="T305" i="9"/>
  <c r="U305" i="9"/>
  <c r="T300" i="9"/>
  <c r="U300" i="9"/>
  <c r="T306" i="9"/>
  <c r="U306" i="9"/>
  <c r="T307" i="9"/>
  <c r="AZ307" i="9" s="1"/>
  <c r="U307" i="9"/>
  <c r="T308" i="9"/>
  <c r="U308" i="9"/>
  <c r="T309" i="9"/>
  <c r="U309" i="9"/>
  <c r="T310" i="9"/>
  <c r="U310" i="9"/>
  <c r="T311" i="9"/>
  <c r="U311" i="9"/>
  <c r="T312" i="9"/>
  <c r="U312" i="9"/>
  <c r="T313" i="9"/>
  <c r="U313" i="9"/>
  <c r="T314" i="9"/>
  <c r="U314" i="9"/>
  <c r="T315" i="9"/>
  <c r="AZ315" i="9" s="1"/>
  <c r="U315" i="9"/>
  <c r="T316" i="9"/>
  <c r="U316" i="9"/>
  <c r="T317" i="9"/>
  <c r="U317" i="9"/>
  <c r="T318" i="9"/>
  <c r="AZ318" i="9" s="1"/>
  <c r="U318" i="9"/>
  <c r="T319" i="9"/>
  <c r="AZ319" i="9" s="1"/>
  <c r="U319" i="9"/>
  <c r="T320" i="9"/>
  <c r="U320" i="9"/>
  <c r="T321" i="9"/>
  <c r="U321" i="9"/>
  <c r="T322" i="9"/>
  <c r="U322" i="9"/>
  <c r="T323" i="9"/>
  <c r="U323" i="9"/>
  <c r="T324" i="9"/>
  <c r="U324" i="9"/>
  <c r="T325" i="9"/>
  <c r="U325" i="9"/>
  <c r="T326" i="9"/>
  <c r="AZ326" i="9" s="1"/>
  <c r="U326" i="9"/>
  <c r="T327" i="9"/>
  <c r="U327" i="9"/>
  <c r="T328" i="9"/>
  <c r="U328" i="9"/>
  <c r="T329" i="9"/>
  <c r="U329" i="9"/>
  <c r="T330" i="9"/>
  <c r="U330" i="9"/>
  <c r="T331" i="9"/>
  <c r="AZ331" i="9" s="1"/>
  <c r="U331" i="9"/>
  <c r="T332" i="9"/>
  <c r="U332" i="9"/>
  <c r="T334" i="9"/>
  <c r="U334" i="9"/>
  <c r="T335" i="9"/>
  <c r="U335" i="9"/>
  <c r="T336" i="9"/>
  <c r="U336" i="9"/>
  <c r="T337" i="9"/>
  <c r="U337" i="9"/>
  <c r="T333" i="9"/>
  <c r="U333" i="9"/>
  <c r="T338" i="9"/>
  <c r="U338" i="9"/>
  <c r="T339" i="9"/>
  <c r="AZ339" i="9" s="1"/>
  <c r="U339" i="9"/>
  <c r="T340" i="9"/>
  <c r="U340" i="9"/>
  <c r="T341" i="9"/>
  <c r="U341" i="9"/>
  <c r="T342" i="9"/>
  <c r="U342" i="9"/>
  <c r="T343" i="9"/>
  <c r="AZ343" i="9" s="1"/>
  <c r="U343" i="9"/>
  <c r="T344" i="9"/>
  <c r="U344" i="9"/>
  <c r="T345" i="9"/>
  <c r="U345" i="9"/>
  <c r="T346" i="9"/>
  <c r="U346" i="9"/>
  <c r="T347" i="9"/>
  <c r="AZ347" i="9" s="1"/>
  <c r="U347" i="9"/>
  <c r="T348" i="9"/>
  <c r="AZ348" i="9" s="1"/>
  <c r="U348" i="9"/>
  <c r="T349" i="9"/>
  <c r="U349" i="9"/>
  <c r="T350" i="9"/>
  <c r="U350" i="9"/>
  <c r="T351" i="9"/>
  <c r="U351" i="9"/>
  <c r="T352" i="9"/>
  <c r="U352" i="9"/>
  <c r="T353" i="9"/>
  <c r="U353" i="9"/>
  <c r="T354" i="9"/>
  <c r="U354" i="9"/>
  <c r="T356" i="9"/>
  <c r="AZ356" i="9" s="1"/>
  <c r="U356" i="9"/>
  <c r="T357" i="9"/>
  <c r="U357" i="9"/>
  <c r="T358" i="9"/>
  <c r="U358" i="9"/>
  <c r="T359" i="9"/>
  <c r="U359" i="9"/>
  <c r="T360" i="9"/>
  <c r="U360" i="9"/>
  <c r="T361" i="9"/>
  <c r="U361" i="9"/>
  <c r="T362" i="9"/>
  <c r="U362" i="9"/>
  <c r="T363" i="9"/>
  <c r="U363" i="9"/>
  <c r="T364" i="9"/>
  <c r="AZ364" i="9" s="1"/>
  <c r="U364" i="9"/>
  <c r="T365" i="9"/>
  <c r="U365" i="9"/>
  <c r="T366" i="9"/>
  <c r="U366" i="9"/>
  <c r="T367" i="9"/>
  <c r="U367" i="9"/>
  <c r="T368" i="9"/>
  <c r="U368" i="9"/>
  <c r="T369" i="9"/>
  <c r="U369" i="9"/>
  <c r="T370" i="9"/>
  <c r="U370" i="9"/>
  <c r="T373" i="9"/>
  <c r="U373" i="9"/>
  <c r="T374" i="9"/>
  <c r="AZ374" i="9" s="1"/>
  <c r="U374" i="9"/>
  <c r="T375" i="9"/>
  <c r="U375" i="9"/>
  <c r="T376" i="9"/>
  <c r="U376" i="9"/>
  <c r="T377" i="9"/>
  <c r="U377" i="9"/>
  <c r="T378" i="9"/>
  <c r="U378" i="9"/>
  <c r="T379" i="9"/>
  <c r="U379" i="9"/>
  <c r="T380" i="9"/>
  <c r="U380" i="9"/>
  <c r="T381" i="9"/>
  <c r="U381" i="9"/>
  <c r="T382" i="9"/>
  <c r="AZ382" i="9" s="1"/>
  <c r="U382" i="9"/>
  <c r="T355" i="9"/>
  <c r="U355" i="9"/>
  <c r="T383" i="9"/>
  <c r="U383" i="9"/>
  <c r="T384" i="9"/>
  <c r="AZ384" i="9" s="1"/>
  <c r="U384" i="9"/>
  <c r="T385" i="9"/>
  <c r="U385" i="9"/>
  <c r="T387" i="9"/>
  <c r="U387" i="9"/>
  <c r="T388" i="9"/>
  <c r="U388" i="9"/>
  <c r="T389" i="9"/>
  <c r="U389" i="9"/>
  <c r="T390" i="9"/>
  <c r="AZ390" i="9" s="1"/>
  <c r="U390" i="9"/>
  <c r="T391" i="9"/>
  <c r="U391" i="9"/>
  <c r="T392" i="9"/>
  <c r="U392" i="9"/>
  <c r="T371" i="9"/>
  <c r="U371" i="9"/>
  <c r="T372" i="9"/>
  <c r="AZ372" i="9" s="1"/>
  <c r="U372" i="9"/>
  <c r="T393" i="9"/>
  <c r="U393" i="9"/>
  <c r="T394" i="9"/>
  <c r="U394" i="9"/>
  <c r="T395" i="9"/>
  <c r="U395" i="9"/>
  <c r="T396" i="9"/>
  <c r="AZ396" i="9" s="1"/>
  <c r="U396" i="9"/>
  <c r="T397" i="9"/>
  <c r="U397" i="9"/>
  <c r="T398" i="9"/>
  <c r="U398" i="9"/>
  <c r="T399" i="9"/>
  <c r="U399" i="9"/>
  <c r="T400" i="9"/>
  <c r="AZ400" i="9" s="1"/>
  <c r="U400" i="9"/>
  <c r="T401" i="9"/>
  <c r="U401" i="9"/>
  <c r="T402" i="9"/>
  <c r="U402" i="9"/>
  <c r="T386" i="9"/>
  <c r="U386" i="9"/>
  <c r="T403" i="9"/>
  <c r="AZ403" i="9" s="1"/>
  <c r="U403" i="9"/>
  <c r="T404" i="9"/>
  <c r="U404" i="9"/>
  <c r="T405" i="9"/>
  <c r="U405" i="9"/>
  <c r="T406" i="9"/>
  <c r="U406" i="9"/>
  <c r="T407" i="9"/>
  <c r="U407" i="9"/>
  <c r="T408" i="9"/>
  <c r="U408" i="9"/>
  <c r="T409" i="9"/>
  <c r="U409" i="9"/>
  <c r="T410" i="9"/>
  <c r="U410" i="9"/>
  <c r="T411" i="9"/>
  <c r="AZ411" i="9" s="1"/>
  <c r="U411" i="9"/>
  <c r="T412" i="9"/>
  <c r="U412" i="9"/>
  <c r="T413" i="9"/>
  <c r="U413" i="9"/>
  <c r="T414" i="9"/>
  <c r="U414" i="9"/>
  <c r="T415" i="9"/>
  <c r="U415" i="9"/>
  <c r="T416" i="9"/>
  <c r="U416" i="9"/>
  <c r="T417" i="9"/>
  <c r="U417" i="9"/>
  <c r="T418" i="9"/>
  <c r="U418" i="9"/>
  <c r="T419" i="9"/>
  <c r="AZ419" i="9" s="1"/>
  <c r="U419" i="9"/>
  <c r="T420" i="9"/>
  <c r="U420" i="9"/>
  <c r="T421" i="9"/>
  <c r="U421" i="9"/>
  <c r="T422" i="9"/>
  <c r="U422" i="9"/>
  <c r="T423" i="9"/>
  <c r="AZ423" i="9" s="1"/>
  <c r="U423" i="9"/>
  <c r="T424" i="9"/>
  <c r="U424" i="9"/>
  <c r="T425" i="9"/>
  <c r="U425" i="9"/>
  <c r="T426" i="9"/>
  <c r="U426" i="9"/>
  <c r="T427" i="9"/>
  <c r="AZ427" i="9" s="1"/>
  <c r="U427" i="9"/>
  <c r="T428" i="9"/>
  <c r="U428" i="9"/>
  <c r="T429" i="9"/>
  <c r="U429" i="9"/>
  <c r="T430" i="9"/>
  <c r="U430" i="9"/>
  <c r="T431" i="9"/>
  <c r="U431" i="9"/>
  <c r="T432" i="9"/>
  <c r="U432" i="9"/>
  <c r="T433" i="9"/>
  <c r="U433" i="9"/>
  <c r="T435" i="9"/>
  <c r="U435" i="9"/>
  <c r="T436" i="9"/>
  <c r="AZ436" i="9" s="1"/>
  <c r="U436" i="9"/>
  <c r="T437" i="9"/>
  <c r="U437" i="9"/>
  <c r="T438" i="9"/>
  <c r="U438" i="9"/>
  <c r="T446" i="9"/>
  <c r="U446" i="9"/>
  <c r="T440" i="9"/>
  <c r="U440" i="9"/>
  <c r="T441" i="9"/>
  <c r="U441" i="9"/>
  <c r="T434" i="9"/>
  <c r="U434" i="9"/>
  <c r="T442" i="9"/>
  <c r="U442" i="9"/>
  <c r="T443" i="9"/>
  <c r="U443" i="9"/>
  <c r="T444" i="9"/>
  <c r="U444" i="9"/>
  <c r="T445" i="9"/>
  <c r="U445" i="9"/>
  <c r="T439" i="9"/>
  <c r="U439" i="9"/>
  <c r="T447" i="9"/>
  <c r="AZ447" i="9" s="1"/>
  <c r="U447" i="9"/>
  <c r="T448" i="9"/>
  <c r="U448" i="9"/>
  <c r="T449" i="9"/>
  <c r="U449" i="9"/>
  <c r="T450" i="9"/>
  <c r="U450" i="9"/>
  <c r="T451" i="9"/>
  <c r="U451" i="9"/>
  <c r="T452" i="9"/>
  <c r="U452" i="9"/>
  <c r="T453" i="9"/>
  <c r="U453" i="9"/>
  <c r="T454" i="9"/>
  <c r="U454" i="9"/>
  <c r="T455" i="9"/>
  <c r="U455" i="9"/>
  <c r="T456" i="9"/>
  <c r="U456" i="9"/>
  <c r="T457" i="9"/>
  <c r="U457" i="9"/>
  <c r="T458" i="9"/>
  <c r="U458" i="9"/>
  <c r="T460" i="9"/>
  <c r="AZ460" i="9" s="1"/>
  <c r="U460" i="9"/>
  <c r="T461" i="9"/>
  <c r="U461" i="9"/>
  <c r="T462" i="9"/>
  <c r="U462" i="9"/>
  <c r="T463" i="9"/>
  <c r="U463" i="9"/>
  <c r="BA463" i="9" s="1"/>
  <c r="T464" i="9"/>
  <c r="U464" i="9"/>
  <c r="T465" i="9"/>
  <c r="U465" i="9"/>
  <c r="T466" i="9"/>
  <c r="U466" i="9"/>
  <c r="T467" i="9"/>
  <c r="U467" i="9"/>
  <c r="T459" i="9"/>
  <c r="AZ459" i="9" s="1"/>
  <c r="U459" i="9"/>
  <c r="N9" i="9"/>
  <c r="O9" i="9"/>
  <c r="O10" i="9"/>
  <c r="O11" i="9"/>
  <c r="O12" i="9"/>
  <c r="O13" i="9"/>
  <c r="O14" i="9"/>
  <c r="O15" i="9"/>
  <c r="O16" i="9"/>
  <c r="O17" i="9"/>
  <c r="O18" i="9"/>
  <c r="O20" i="9"/>
  <c r="O21" i="9"/>
  <c r="O22" i="9"/>
  <c r="O19" i="9"/>
  <c r="O23" i="9"/>
  <c r="O24" i="9"/>
  <c r="O25" i="9"/>
  <c r="O26" i="9"/>
  <c r="O28" i="9"/>
  <c r="O29" i="9"/>
  <c r="O30" i="9"/>
  <c r="O31" i="9"/>
  <c r="O27" i="9"/>
  <c r="O32" i="9"/>
  <c r="O33" i="9"/>
  <c r="O34" i="9"/>
  <c r="O35" i="9"/>
  <c r="O36" i="9"/>
  <c r="O37" i="9"/>
  <c r="O38" i="9"/>
  <c r="O39" i="9"/>
  <c r="O40" i="9"/>
  <c r="O42" i="9"/>
  <c r="O43" i="9"/>
  <c r="O44" i="9"/>
  <c r="O45" i="9"/>
  <c r="O46" i="9"/>
  <c r="O47" i="9"/>
  <c r="O48" i="9"/>
  <c r="O49" i="9"/>
  <c r="O50" i="9"/>
  <c r="O51" i="9"/>
  <c r="O52" i="9"/>
  <c r="O53" i="9"/>
  <c r="O54" i="9"/>
  <c r="O55" i="9"/>
  <c r="O58" i="9"/>
  <c r="O59" i="9"/>
  <c r="O60" i="9"/>
  <c r="O61" i="9"/>
  <c r="O62" i="9"/>
  <c r="O63" i="9"/>
  <c r="O56" i="9"/>
  <c r="O64" i="9"/>
  <c r="O57" i="9"/>
  <c r="O71" i="9"/>
  <c r="O65" i="9"/>
  <c r="O66" i="9"/>
  <c r="O67" i="9"/>
  <c r="O68" i="9"/>
  <c r="O69" i="9"/>
  <c r="O70" i="9"/>
  <c r="O72" i="9"/>
  <c r="O73" i="9"/>
  <c r="O74" i="9"/>
  <c r="O75" i="9"/>
  <c r="O76" i="9"/>
  <c r="O78" i="9"/>
  <c r="O77" i="9"/>
  <c r="O79" i="9"/>
  <c r="O80" i="9"/>
  <c r="O81" i="9"/>
  <c r="O82" i="9"/>
  <c r="O83" i="9"/>
  <c r="O84" i="9"/>
  <c r="O85" i="9"/>
  <c r="O86" i="9"/>
  <c r="O87" i="9"/>
  <c r="O88" i="9"/>
  <c r="O89" i="9"/>
  <c r="O90" i="9"/>
  <c r="O91" i="9"/>
  <c r="O92" i="9"/>
  <c r="O94" i="9"/>
  <c r="O95" i="9"/>
  <c r="O96" i="9"/>
  <c r="O97" i="9"/>
  <c r="O93" i="9"/>
  <c r="O99" i="9"/>
  <c r="O100" i="9"/>
  <c r="O101" i="9"/>
  <c r="O103" i="9"/>
  <c r="O104" i="9"/>
  <c r="O106" i="9"/>
  <c r="O107" i="9"/>
  <c r="O108" i="9"/>
  <c r="O110" i="9"/>
  <c r="O102" i="9"/>
  <c r="O111" i="9"/>
  <c r="O105" i="9"/>
  <c r="O109" i="9"/>
  <c r="O112" i="9"/>
  <c r="O113" i="9"/>
  <c r="O98" i="9"/>
  <c r="O114" i="9"/>
  <c r="O115" i="9"/>
  <c r="O116" i="9"/>
  <c r="O117" i="9"/>
  <c r="O118" i="9"/>
  <c r="O119" i="9"/>
  <c r="O120" i="9"/>
  <c r="O121" i="9"/>
  <c r="O122" i="9"/>
  <c r="O123" i="9"/>
  <c r="O124" i="9"/>
  <c r="O125" i="9"/>
  <c r="O126" i="9"/>
  <c r="O128" i="9"/>
  <c r="O129" i="9"/>
  <c r="O130" i="9"/>
  <c r="O131" i="9"/>
  <c r="O132" i="9"/>
  <c r="O133" i="9"/>
  <c r="O134" i="9"/>
  <c r="O135" i="9"/>
  <c r="O127" i="9"/>
  <c r="O136" i="9"/>
  <c r="O137" i="9"/>
  <c r="O138" i="9"/>
  <c r="O139" i="9"/>
  <c r="O140" i="9"/>
  <c r="O141" i="9"/>
  <c r="O142" i="9"/>
  <c r="O143" i="9"/>
  <c r="O144" i="9"/>
  <c r="O145" i="9"/>
  <c r="O146" i="9"/>
  <c r="O147" i="9"/>
  <c r="O148" i="9"/>
  <c r="O149" i="9"/>
  <c r="O150" i="9"/>
  <c r="O151" i="9"/>
  <c r="O152" i="9"/>
  <c r="O153" i="9"/>
  <c r="O154" i="9"/>
  <c r="O155" i="9"/>
  <c r="O156" i="9"/>
  <c r="O157" i="9"/>
  <c r="O158"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6" i="9"/>
  <c r="O185"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85" i="9"/>
  <c r="O287" i="9"/>
  <c r="O288" i="9"/>
  <c r="O289" i="9"/>
  <c r="O286" i="9"/>
  <c r="O290" i="9"/>
  <c r="O291" i="9"/>
  <c r="O292" i="9"/>
  <c r="O293" i="9"/>
  <c r="O295" i="9"/>
  <c r="O296" i="9"/>
  <c r="O298" i="9"/>
  <c r="O301" i="9"/>
  <c r="O302" i="9"/>
  <c r="O294" i="9"/>
  <c r="O303" i="9"/>
  <c r="O304" i="9"/>
  <c r="O297" i="9"/>
  <c r="O305" i="9"/>
  <c r="O300"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4" i="9"/>
  <c r="O335" i="9"/>
  <c r="O336" i="9"/>
  <c r="O337" i="9"/>
  <c r="O333" i="9"/>
  <c r="O338" i="9"/>
  <c r="O339" i="9"/>
  <c r="O340" i="9"/>
  <c r="O341" i="9"/>
  <c r="O342" i="9"/>
  <c r="O343" i="9"/>
  <c r="O344" i="9"/>
  <c r="O345" i="9"/>
  <c r="O346" i="9"/>
  <c r="O347" i="9"/>
  <c r="O348" i="9"/>
  <c r="O349" i="9"/>
  <c r="O350" i="9"/>
  <c r="O351" i="9"/>
  <c r="O352" i="9"/>
  <c r="O353" i="9"/>
  <c r="O354" i="9"/>
  <c r="O356" i="9"/>
  <c r="O357" i="9"/>
  <c r="O358" i="9"/>
  <c r="O359" i="9"/>
  <c r="O360" i="9"/>
  <c r="O361" i="9"/>
  <c r="O362" i="9"/>
  <c r="O363" i="9"/>
  <c r="O364" i="9"/>
  <c r="O365" i="9"/>
  <c r="O366" i="9"/>
  <c r="O367" i="9"/>
  <c r="O368" i="9"/>
  <c r="O369" i="9"/>
  <c r="O370" i="9"/>
  <c r="O373" i="9"/>
  <c r="O374" i="9"/>
  <c r="O375" i="9"/>
  <c r="O376" i="9"/>
  <c r="O377" i="9"/>
  <c r="O378" i="9"/>
  <c r="O379" i="9"/>
  <c r="O380" i="9"/>
  <c r="O381" i="9"/>
  <c r="O382" i="9"/>
  <c r="O355" i="9"/>
  <c r="O383" i="9"/>
  <c r="O384" i="9"/>
  <c r="O385" i="9"/>
  <c r="O387" i="9"/>
  <c r="O388" i="9"/>
  <c r="O389" i="9"/>
  <c r="O390" i="9"/>
  <c r="O391" i="9"/>
  <c r="O392" i="9"/>
  <c r="O371" i="9"/>
  <c r="O372" i="9"/>
  <c r="O393" i="9"/>
  <c r="O394" i="9"/>
  <c r="O395" i="9"/>
  <c r="O396" i="9"/>
  <c r="O397" i="9"/>
  <c r="O398" i="9"/>
  <c r="O399" i="9"/>
  <c r="O400" i="9"/>
  <c r="O401" i="9"/>
  <c r="O402" i="9"/>
  <c r="O386" i="9"/>
  <c r="O403" i="9"/>
  <c r="O404" i="9"/>
  <c r="O405" i="9"/>
  <c r="O406" i="9"/>
  <c r="O407" i="9"/>
  <c r="O408" i="9"/>
  <c r="O447" i="9"/>
  <c r="O448" i="9"/>
  <c r="O449" i="9"/>
  <c r="O450" i="9"/>
  <c r="O451" i="9"/>
  <c r="O452" i="9"/>
  <c r="O453" i="9"/>
  <c r="O454" i="9"/>
  <c r="O455" i="9"/>
  <c r="O456" i="9"/>
  <c r="O457" i="9"/>
  <c r="O458" i="9"/>
  <c r="O460" i="9"/>
  <c r="O461" i="9"/>
  <c r="O462" i="9"/>
  <c r="O463" i="9"/>
  <c r="O464" i="9"/>
  <c r="O465" i="9"/>
  <c r="O466" i="9"/>
  <c r="O467" i="9"/>
  <c r="O459" i="9"/>
  <c r="J9" i="9"/>
  <c r="K9" i="9"/>
  <c r="J10" i="9"/>
  <c r="K10" i="9"/>
  <c r="J11" i="9"/>
  <c r="K11" i="9"/>
  <c r="J12" i="9"/>
  <c r="K12" i="9"/>
  <c r="J13" i="9"/>
  <c r="K13" i="9"/>
  <c r="J14" i="9"/>
  <c r="K14" i="9"/>
  <c r="J15" i="9"/>
  <c r="K15" i="9"/>
  <c r="J16" i="9"/>
  <c r="K16" i="9"/>
  <c r="J17" i="9"/>
  <c r="K17" i="9"/>
  <c r="J18" i="9"/>
  <c r="K18" i="9"/>
  <c r="J20" i="9"/>
  <c r="K20" i="9"/>
  <c r="J21" i="9"/>
  <c r="K21" i="9"/>
  <c r="J22" i="9"/>
  <c r="K22" i="9"/>
  <c r="J19" i="9"/>
  <c r="K19" i="9"/>
  <c r="J23" i="9"/>
  <c r="K23" i="9"/>
  <c r="J24" i="9"/>
  <c r="K24" i="9"/>
  <c r="J25" i="9"/>
  <c r="K25" i="9"/>
  <c r="J26" i="9"/>
  <c r="K26" i="9"/>
  <c r="J28" i="9"/>
  <c r="K28" i="9"/>
  <c r="J29" i="9"/>
  <c r="K29" i="9"/>
  <c r="J30" i="9"/>
  <c r="K30" i="9"/>
  <c r="J31" i="9"/>
  <c r="K31" i="9"/>
  <c r="J27" i="9"/>
  <c r="K27" i="9"/>
  <c r="J32" i="9"/>
  <c r="K32" i="9"/>
  <c r="J33" i="9"/>
  <c r="K33" i="9"/>
  <c r="J34" i="9"/>
  <c r="K34" i="9"/>
  <c r="J35" i="9"/>
  <c r="K35" i="9"/>
  <c r="J36" i="9"/>
  <c r="K36" i="9"/>
  <c r="J37" i="9"/>
  <c r="K37" i="9"/>
  <c r="J38" i="9"/>
  <c r="K38" i="9"/>
  <c r="J39" i="9"/>
  <c r="K39" i="9"/>
  <c r="J40" i="9"/>
  <c r="K40" i="9"/>
  <c r="J42" i="9"/>
  <c r="K42" i="9"/>
  <c r="J43" i="9"/>
  <c r="K43" i="9"/>
  <c r="J44" i="9"/>
  <c r="K44" i="9"/>
  <c r="J45" i="9"/>
  <c r="K45" i="9"/>
  <c r="J46" i="9"/>
  <c r="K46" i="9"/>
  <c r="J47" i="9"/>
  <c r="K47" i="9"/>
  <c r="J48" i="9"/>
  <c r="K48" i="9"/>
  <c r="J49" i="9"/>
  <c r="K49" i="9"/>
  <c r="J50" i="9"/>
  <c r="K50" i="9"/>
  <c r="J51" i="9"/>
  <c r="K51" i="9"/>
  <c r="J52" i="9"/>
  <c r="K52" i="9"/>
  <c r="J53" i="9"/>
  <c r="K53" i="9"/>
  <c r="J54" i="9"/>
  <c r="K54" i="9"/>
  <c r="J55" i="9"/>
  <c r="K55" i="9"/>
  <c r="J58" i="9"/>
  <c r="K58" i="9"/>
  <c r="J59" i="9"/>
  <c r="K59" i="9"/>
  <c r="J60" i="9"/>
  <c r="K60" i="9"/>
  <c r="J61" i="9"/>
  <c r="K61" i="9"/>
  <c r="J62" i="9"/>
  <c r="K62" i="9"/>
  <c r="J63" i="9"/>
  <c r="K63" i="9"/>
  <c r="J56" i="9"/>
  <c r="K56" i="9"/>
  <c r="J64" i="9"/>
  <c r="K64" i="9"/>
  <c r="J57" i="9"/>
  <c r="K57" i="9"/>
  <c r="J71" i="9"/>
  <c r="K71" i="9"/>
  <c r="J65" i="9"/>
  <c r="K65" i="9"/>
  <c r="J66" i="9"/>
  <c r="K66" i="9"/>
  <c r="J67" i="9"/>
  <c r="K67" i="9"/>
  <c r="J68" i="9"/>
  <c r="K68" i="9"/>
  <c r="J69" i="9"/>
  <c r="K69" i="9"/>
  <c r="J70" i="9"/>
  <c r="K70" i="9"/>
  <c r="J72" i="9"/>
  <c r="K72" i="9"/>
  <c r="J73" i="9"/>
  <c r="K73" i="9"/>
  <c r="J74" i="9"/>
  <c r="K74" i="9"/>
  <c r="J75" i="9"/>
  <c r="K75" i="9"/>
  <c r="J76" i="9"/>
  <c r="K76" i="9"/>
  <c r="J78" i="9"/>
  <c r="K78" i="9"/>
  <c r="J77" i="9"/>
  <c r="K77" i="9"/>
  <c r="J79" i="9"/>
  <c r="K79" i="9"/>
  <c r="J80" i="9"/>
  <c r="K80" i="9"/>
  <c r="J81" i="9"/>
  <c r="K81" i="9"/>
  <c r="J82" i="9"/>
  <c r="K82" i="9"/>
  <c r="J83" i="9"/>
  <c r="K83" i="9"/>
  <c r="J84" i="9"/>
  <c r="K84" i="9"/>
  <c r="J85" i="9"/>
  <c r="K85" i="9"/>
  <c r="J86" i="9"/>
  <c r="K86" i="9"/>
  <c r="J87" i="9"/>
  <c r="K87" i="9"/>
  <c r="J88" i="9"/>
  <c r="K88" i="9"/>
  <c r="J89" i="9"/>
  <c r="K89" i="9"/>
  <c r="J90" i="9"/>
  <c r="K90" i="9"/>
  <c r="J91" i="9"/>
  <c r="K91" i="9"/>
  <c r="J92" i="9"/>
  <c r="K92" i="9"/>
  <c r="J94" i="9"/>
  <c r="K94" i="9"/>
  <c r="J95" i="9"/>
  <c r="K95" i="9"/>
  <c r="J96" i="9"/>
  <c r="K96" i="9"/>
  <c r="J97" i="9"/>
  <c r="K97" i="9"/>
  <c r="J93" i="9"/>
  <c r="K93" i="9"/>
  <c r="J99" i="9"/>
  <c r="K99" i="9"/>
  <c r="J100" i="9"/>
  <c r="K100" i="9"/>
  <c r="J101" i="9"/>
  <c r="K101" i="9"/>
  <c r="J103" i="9"/>
  <c r="K103" i="9"/>
  <c r="J104" i="9"/>
  <c r="K104" i="9"/>
  <c r="J106" i="9"/>
  <c r="K106" i="9"/>
  <c r="J107" i="9"/>
  <c r="K107" i="9"/>
  <c r="J108" i="9"/>
  <c r="K108" i="9"/>
  <c r="J110" i="9"/>
  <c r="K110" i="9"/>
  <c r="J102" i="9"/>
  <c r="K102" i="9"/>
  <c r="J111" i="9"/>
  <c r="K111" i="9"/>
  <c r="J105" i="9"/>
  <c r="K105" i="9"/>
  <c r="J109" i="9"/>
  <c r="K109" i="9"/>
  <c r="J112" i="9"/>
  <c r="K112" i="9"/>
  <c r="J113" i="9"/>
  <c r="K113" i="9"/>
  <c r="J98" i="9"/>
  <c r="K98" i="9"/>
  <c r="J114" i="9"/>
  <c r="K114" i="9"/>
  <c r="J115" i="9"/>
  <c r="K115" i="9"/>
  <c r="J116" i="9"/>
  <c r="K116" i="9"/>
  <c r="J117" i="9"/>
  <c r="K117" i="9"/>
  <c r="J118" i="9"/>
  <c r="K118" i="9"/>
  <c r="J119" i="9"/>
  <c r="K119" i="9"/>
  <c r="J120" i="9"/>
  <c r="K120" i="9"/>
  <c r="J121" i="9"/>
  <c r="K121" i="9"/>
  <c r="J122" i="9"/>
  <c r="K122" i="9"/>
  <c r="J123" i="9"/>
  <c r="K123" i="9"/>
  <c r="J124" i="9"/>
  <c r="K124" i="9"/>
  <c r="J125" i="9"/>
  <c r="K125" i="9"/>
  <c r="J126" i="9"/>
  <c r="K126" i="9"/>
  <c r="J128" i="9"/>
  <c r="K128" i="9"/>
  <c r="J129" i="9"/>
  <c r="K129" i="9"/>
  <c r="J130" i="9"/>
  <c r="K130" i="9"/>
  <c r="J131" i="9"/>
  <c r="K131" i="9"/>
  <c r="J132" i="9"/>
  <c r="K132" i="9"/>
  <c r="J133" i="9"/>
  <c r="K133" i="9"/>
  <c r="J134" i="9"/>
  <c r="K134" i="9"/>
  <c r="J135" i="9"/>
  <c r="K135" i="9"/>
  <c r="J127" i="9"/>
  <c r="K127" i="9"/>
  <c r="J136" i="9"/>
  <c r="K136" i="9"/>
  <c r="J137" i="9"/>
  <c r="K137" i="9"/>
  <c r="J138" i="9"/>
  <c r="K138" i="9"/>
  <c r="J139" i="9"/>
  <c r="K139" i="9"/>
  <c r="J140" i="9"/>
  <c r="K140" i="9"/>
  <c r="J141" i="9"/>
  <c r="K141" i="9"/>
  <c r="J142" i="9"/>
  <c r="K142" i="9"/>
  <c r="J143" i="9"/>
  <c r="K143" i="9"/>
  <c r="J144" i="9"/>
  <c r="K144" i="9"/>
  <c r="J145" i="9"/>
  <c r="K145" i="9"/>
  <c r="J146" i="9"/>
  <c r="K146" i="9"/>
  <c r="J147" i="9"/>
  <c r="K147" i="9"/>
  <c r="J148" i="9"/>
  <c r="K148" i="9"/>
  <c r="J149" i="9"/>
  <c r="K149" i="9"/>
  <c r="J150" i="9"/>
  <c r="K150" i="9"/>
  <c r="J151" i="9"/>
  <c r="K151" i="9"/>
  <c r="J152" i="9"/>
  <c r="K152" i="9"/>
  <c r="J153" i="9"/>
  <c r="K153" i="9"/>
  <c r="J154" i="9"/>
  <c r="K154" i="9"/>
  <c r="J155" i="9"/>
  <c r="K155" i="9"/>
  <c r="J156" i="9"/>
  <c r="K156" i="9"/>
  <c r="J157" i="9"/>
  <c r="K157" i="9"/>
  <c r="J158" i="9"/>
  <c r="K158" i="9"/>
  <c r="J160" i="9"/>
  <c r="K160" i="9"/>
  <c r="J161" i="9"/>
  <c r="K161" i="9"/>
  <c r="J162" i="9"/>
  <c r="K162" i="9"/>
  <c r="J163" i="9"/>
  <c r="K163" i="9"/>
  <c r="J164" i="9"/>
  <c r="K164" i="9"/>
  <c r="J165" i="9"/>
  <c r="K165" i="9"/>
  <c r="J166" i="9"/>
  <c r="K166" i="9"/>
  <c r="J167" i="9"/>
  <c r="K167" i="9"/>
  <c r="J168" i="9"/>
  <c r="K168" i="9"/>
  <c r="J169" i="9"/>
  <c r="K169" i="9"/>
  <c r="J170" i="9"/>
  <c r="K170" i="9"/>
  <c r="J171" i="9"/>
  <c r="K171" i="9"/>
  <c r="J172" i="9"/>
  <c r="K172" i="9"/>
  <c r="J173" i="9"/>
  <c r="K173" i="9"/>
  <c r="J174" i="9"/>
  <c r="K174" i="9"/>
  <c r="J175" i="9"/>
  <c r="K175" i="9"/>
  <c r="J176" i="9"/>
  <c r="K176" i="9"/>
  <c r="J177" i="9"/>
  <c r="K177" i="9"/>
  <c r="J178" i="9"/>
  <c r="K178" i="9"/>
  <c r="J179" i="9"/>
  <c r="K179" i="9"/>
  <c r="J180" i="9"/>
  <c r="K180" i="9"/>
  <c r="J181" i="9"/>
  <c r="K181" i="9"/>
  <c r="J182" i="9"/>
  <c r="K182" i="9"/>
  <c r="J183" i="9"/>
  <c r="K183" i="9"/>
  <c r="J184" i="9"/>
  <c r="K184" i="9"/>
  <c r="J186" i="9"/>
  <c r="K186" i="9"/>
  <c r="J185" i="9"/>
  <c r="K185" i="9"/>
  <c r="J187" i="9"/>
  <c r="K187" i="9"/>
  <c r="J188" i="9"/>
  <c r="K188" i="9"/>
  <c r="J189" i="9"/>
  <c r="K189" i="9"/>
  <c r="J190" i="9"/>
  <c r="K190" i="9"/>
  <c r="J191" i="9"/>
  <c r="K191" i="9"/>
  <c r="J192" i="9"/>
  <c r="K192" i="9"/>
  <c r="J193" i="9"/>
  <c r="K193" i="9"/>
  <c r="J194" i="9"/>
  <c r="K194" i="9"/>
  <c r="J195" i="9"/>
  <c r="K195" i="9"/>
  <c r="J196" i="9"/>
  <c r="K196" i="9"/>
  <c r="J197" i="9"/>
  <c r="K197" i="9"/>
  <c r="J198" i="9"/>
  <c r="K198" i="9"/>
  <c r="J199" i="9"/>
  <c r="K199" i="9"/>
  <c r="J200" i="9"/>
  <c r="K200" i="9"/>
  <c r="J201" i="9"/>
  <c r="K201" i="9"/>
  <c r="J202" i="9"/>
  <c r="K202" i="9"/>
  <c r="J203" i="9"/>
  <c r="K203" i="9"/>
  <c r="J204" i="9"/>
  <c r="K204" i="9"/>
  <c r="J205" i="9"/>
  <c r="K205" i="9"/>
  <c r="J206" i="9"/>
  <c r="K206" i="9"/>
  <c r="J207" i="9"/>
  <c r="K207" i="9"/>
  <c r="J208" i="9"/>
  <c r="K208" i="9"/>
  <c r="J209" i="9"/>
  <c r="K209" i="9"/>
  <c r="J210" i="9"/>
  <c r="K210" i="9"/>
  <c r="J211" i="9"/>
  <c r="K211" i="9"/>
  <c r="J212" i="9"/>
  <c r="K212" i="9"/>
  <c r="J213" i="9"/>
  <c r="K213" i="9"/>
  <c r="J214" i="9"/>
  <c r="K214" i="9"/>
  <c r="J215" i="9"/>
  <c r="K215" i="9"/>
  <c r="J216" i="9"/>
  <c r="K216" i="9"/>
  <c r="J217" i="9"/>
  <c r="K217" i="9"/>
  <c r="J218" i="9"/>
  <c r="K218" i="9"/>
  <c r="J219" i="9"/>
  <c r="K219" i="9"/>
  <c r="J220" i="9"/>
  <c r="K220" i="9"/>
  <c r="J221" i="9"/>
  <c r="K221" i="9"/>
  <c r="J222" i="9"/>
  <c r="K222" i="9"/>
  <c r="J223" i="9"/>
  <c r="K223" i="9"/>
  <c r="J224" i="9"/>
  <c r="K224" i="9"/>
  <c r="J225" i="9"/>
  <c r="K225" i="9"/>
  <c r="J226" i="9"/>
  <c r="K226" i="9"/>
  <c r="J227" i="9"/>
  <c r="K227" i="9"/>
  <c r="J228" i="9"/>
  <c r="K228" i="9"/>
  <c r="J229" i="9"/>
  <c r="K229" i="9"/>
  <c r="J230" i="9"/>
  <c r="K230" i="9"/>
  <c r="J231" i="9"/>
  <c r="K231" i="9"/>
  <c r="J232" i="9"/>
  <c r="K232" i="9"/>
  <c r="J233" i="9"/>
  <c r="K233" i="9"/>
  <c r="J234" i="9"/>
  <c r="K234" i="9"/>
  <c r="J235" i="9"/>
  <c r="K235" i="9"/>
  <c r="J236" i="9"/>
  <c r="K236" i="9"/>
  <c r="J237" i="9"/>
  <c r="K237" i="9"/>
  <c r="J238" i="9"/>
  <c r="K238" i="9"/>
  <c r="J239" i="9"/>
  <c r="K239" i="9"/>
  <c r="J240" i="9"/>
  <c r="K240" i="9"/>
  <c r="J241" i="9"/>
  <c r="K241" i="9"/>
  <c r="J242" i="9"/>
  <c r="K242" i="9"/>
  <c r="J243" i="9"/>
  <c r="K243" i="9"/>
  <c r="J244" i="9"/>
  <c r="K244" i="9"/>
  <c r="J245" i="9"/>
  <c r="K245" i="9"/>
  <c r="J246" i="9"/>
  <c r="K246" i="9"/>
  <c r="J247" i="9"/>
  <c r="K247" i="9"/>
  <c r="J248" i="9"/>
  <c r="K248" i="9"/>
  <c r="J249" i="9"/>
  <c r="K249" i="9"/>
  <c r="J250" i="9"/>
  <c r="K250" i="9"/>
  <c r="J251" i="9"/>
  <c r="K251" i="9"/>
  <c r="J252" i="9"/>
  <c r="K252" i="9"/>
  <c r="J253" i="9"/>
  <c r="K253" i="9"/>
  <c r="J254" i="9"/>
  <c r="K254" i="9"/>
  <c r="J255" i="9"/>
  <c r="K255" i="9"/>
  <c r="K284" i="9"/>
  <c r="J285" i="9"/>
  <c r="K285" i="9"/>
  <c r="J287" i="9"/>
  <c r="K287" i="9"/>
  <c r="J288" i="9"/>
  <c r="K288" i="9"/>
  <c r="J289" i="9"/>
  <c r="K289" i="9"/>
  <c r="J286" i="9"/>
  <c r="K286" i="9"/>
  <c r="J290" i="9"/>
  <c r="K290" i="9"/>
  <c r="J291" i="9"/>
  <c r="K291" i="9"/>
  <c r="J292" i="9"/>
  <c r="K292" i="9"/>
  <c r="J293" i="9"/>
  <c r="K293" i="9"/>
  <c r="J295" i="9"/>
  <c r="K295" i="9"/>
  <c r="J296" i="9"/>
  <c r="K296" i="9"/>
  <c r="J298" i="9"/>
  <c r="K298" i="9"/>
  <c r="J301" i="9"/>
  <c r="K301" i="9"/>
  <c r="J302" i="9"/>
  <c r="K302" i="9"/>
  <c r="J294" i="9"/>
  <c r="K294" i="9"/>
  <c r="J303" i="9"/>
  <c r="K303" i="9"/>
  <c r="J304" i="9"/>
  <c r="K304" i="9"/>
  <c r="J297" i="9"/>
  <c r="K297" i="9"/>
  <c r="J305" i="9"/>
  <c r="K305" i="9"/>
  <c r="J300" i="9"/>
  <c r="K300" i="9"/>
  <c r="J306" i="9"/>
  <c r="K306" i="9"/>
  <c r="J307" i="9"/>
  <c r="K307" i="9"/>
  <c r="J308" i="9"/>
  <c r="K308" i="9"/>
  <c r="J309" i="9"/>
  <c r="K309" i="9"/>
  <c r="J310" i="9"/>
  <c r="K310" i="9"/>
  <c r="J311" i="9"/>
  <c r="K311" i="9"/>
  <c r="J312" i="9"/>
  <c r="K312" i="9"/>
  <c r="J313" i="9"/>
  <c r="K313" i="9"/>
  <c r="J314" i="9"/>
  <c r="K314" i="9"/>
  <c r="J315" i="9"/>
  <c r="K315" i="9"/>
  <c r="J316" i="9"/>
  <c r="K316" i="9"/>
  <c r="J317" i="9"/>
  <c r="K317" i="9"/>
  <c r="J318" i="9"/>
  <c r="K318" i="9"/>
  <c r="J319" i="9"/>
  <c r="K319" i="9"/>
  <c r="J320" i="9"/>
  <c r="K320" i="9"/>
  <c r="J321" i="9"/>
  <c r="K321" i="9"/>
  <c r="J322" i="9"/>
  <c r="K322" i="9"/>
  <c r="J323" i="9"/>
  <c r="K323" i="9"/>
  <c r="J324" i="9"/>
  <c r="K324" i="9"/>
  <c r="J325" i="9"/>
  <c r="K325" i="9"/>
  <c r="J326" i="9"/>
  <c r="K326" i="9"/>
  <c r="J327" i="9"/>
  <c r="K327" i="9"/>
  <c r="J328" i="9"/>
  <c r="K328" i="9"/>
  <c r="J329" i="9"/>
  <c r="K329" i="9"/>
  <c r="J330" i="9"/>
  <c r="K330" i="9"/>
  <c r="J331" i="9"/>
  <c r="K331" i="9"/>
  <c r="J332" i="9"/>
  <c r="K332" i="9"/>
  <c r="J334" i="9"/>
  <c r="K334" i="9"/>
  <c r="J335" i="9"/>
  <c r="K335" i="9"/>
  <c r="J336" i="9"/>
  <c r="K336" i="9"/>
  <c r="J337" i="9"/>
  <c r="K337" i="9"/>
  <c r="J333" i="9"/>
  <c r="K333" i="9"/>
  <c r="J338" i="9"/>
  <c r="K338" i="9"/>
  <c r="J339" i="9"/>
  <c r="K339" i="9"/>
  <c r="J340" i="9"/>
  <c r="K340" i="9"/>
  <c r="J341" i="9"/>
  <c r="K341" i="9"/>
  <c r="J342" i="9"/>
  <c r="K342" i="9"/>
  <c r="J343" i="9"/>
  <c r="K343" i="9"/>
  <c r="J344" i="9"/>
  <c r="K344" i="9"/>
  <c r="J345" i="9"/>
  <c r="K345" i="9"/>
  <c r="J346" i="9"/>
  <c r="K346" i="9"/>
  <c r="J347" i="9"/>
  <c r="K347" i="9"/>
  <c r="J348" i="9"/>
  <c r="K348" i="9"/>
  <c r="J349" i="9"/>
  <c r="K349" i="9"/>
  <c r="J350" i="9"/>
  <c r="K350" i="9"/>
  <c r="J351" i="9"/>
  <c r="K351" i="9"/>
  <c r="J352" i="9"/>
  <c r="K352" i="9"/>
  <c r="J353" i="9"/>
  <c r="K353" i="9"/>
  <c r="J354" i="9"/>
  <c r="K354" i="9"/>
  <c r="J356" i="9"/>
  <c r="K356" i="9"/>
  <c r="J357" i="9"/>
  <c r="K357" i="9"/>
  <c r="J358" i="9"/>
  <c r="K358" i="9"/>
  <c r="J359" i="9"/>
  <c r="K359" i="9"/>
  <c r="J360" i="9"/>
  <c r="K360" i="9"/>
  <c r="J361" i="9"/>
  <c r="K361" i="9"/>
  <c r="J362" i="9"/>
  <c r="K362" i="9"/>
  <c r="J363" i="9"/>
  <c r="K363" i="9"/>
  <c r="J364" i="9"/>
  <c r="K364" i="9"/>
  <c r="J365" i="9"/>
  <c r="K365" i="9"/>
  <c r="J366" i="9"/>
  <c r="K366" i="9"/>
  <c r="J367" i="9"/>
  <c r="K367" i="9"/>
  <c r="J368" i="9"/>
  <c r="K368" i="9"/>
  <c r="J369" i="9"/>
  <c r="K369" i="9"/>
  <c r="J370" i="9"/>
  <c r="K370" i="9"/>
  <c r="J373" i="9"/>
  <c r="K373" i="9"/>
  <c r="J374" i="9"/>
  <c r="K374" i="9"/>
  <c r="J375" i="9"/>
  <c r="K375" i="9"/>
  <c r="J376" i="9"/>
  <c r="K376" i="9"/>
  <c r="J377" i="9"/>
  <c r="K377" i="9"/>
  <c r="J378" i="9"/>
  <c r="K378" i="9"/>
  <c r="J379" i="9"/>
  <c r="K379" i="9"/>
  <c r="J380" i="9"/>
  <c r="K380" i="9"/>
  <c r="J381" i="9"/>
  <c r="K381" i="9"/>
  <c r="J382" i="9"/>
  <c r="K382" i="9"/>
  <c r="J355" i="9"/>
  <c r="K355" i="9"/>
  <c r="J383" i="9"/>
  <c r="K383" i="9"/>
  <c r="J384" i="9"/>
  <c r="K384" i="9"/>
  <c r="J385" i="9"/>
  <c r="K385" i="9"/>
  <c r="J387" i="9"/>
  <c r="K387" i="9"/>
  <c r="J388" i="9"/>
  <c r="K388" i="9"/>
  <c r="J389" i="9"/>
  <c r="K389" i="9"/>
  <c r="J390" i="9"/>
  <c r="K390" i="9"/>
  <c r="J391" i="9"/>
  <c r="K391" i="9"/>
  <c r="J392" i="9"/>
  <c r="K392" i="9"/>
  <c r="J371" i="9"/>
  <c r="K371" i="9"/>
  <c r="J372" i="9"/>
  <c r="K372" i="9"/>
  <c r="J393" i="9"/>
  <c r="K393" i="9"/>
  <c r="J394" i="9"/>
  <c r="K394" i="9"/>
  <c r="J395" i="9"/>
  <c r="K395" i="9"/>
  <c r="J396" i="9"/>
  <c r="K396" i="9"/>
  <c r="J397" i="9"/>
  <c r="K397" i="9"/>
  <c r="J398" i="9"/>
  <c r="K398" i="9"/>
  <c r="J399" i="9"/>
  <c r="K399" i="9"/>
  <c r="J400" i="9"/>
  <c r="K400" i="9"/>
  <c r="J401" i="9"/>
  <c r="K401" i="9"/>
  <c r="J402" i="9"/>
  <c r="K402" i="9"/>
  <c r="J386" i="9"/>
  <c r="K386" i="9"/>
  <c r="J403" i="9"/>
  <c r="K403" i="9"/>
  <c r="J404" i="9"/>
  <c r="K404" i="9"/>
  <c r="J405" i="9"/>
  <c r="K405" i="9"/>
  <c r="J406" i="9"/>
  <c r="K406" i="9"/>
  <c r="J407" i="9"/>
  <c r="K407" i="9"/>
  <c r="J408" i="9"/>
  <c r="K408" i="9"/>
  <c r="J409" i="9"/>
  <c r="K409" i="9"/>
  <c r="J410" i="9"/>
  <c r="K410" i="9"/>
  <c r="J411" i="9"/>
  <c r="K411" i="9"/>
  <c r="J412" i="9"/>
  <c r="K412" i="9"/>
  <c r="J413" i="9"/>
  <c r="K413" i="9"/>
  <c r="J414" i="9"/>
  <c r="K414" i="9"/>
  <c r="J415" i="9"/>
  <c r="K415" i="9"/>
  <c r="J416" i="9"/>
  <c r="K416" i="9"/>
  <c r="J417" i="9"/>
  <c r="K417" i="9"/>
  <c r="J418" i="9"/>
  <c r="K418" i="9"/>
  <c r="J419" i="9"/>
  <c r="K419" i="9"/>
  <c r="J420" i="9"/>
  <c r="K420" i="9"/>
  <c r="J421" i="9"/>
  <c r="K421" i="9"/>
  <c r="J422" i="9"/>
  <c r="K422" i="9"/>
  <c r="J423" i="9"/>
  <c r="K423" i="9"/>
  <c r="J424" i="9"/>
  <c r="K424" i="9"/>
  <c r="J425" i="9"/>
  <c r="K425" i="9"/>
  <c r="J426" i="9"/>
  <c r="K426" i="9"/>
  <c r="J427" i="9"/>
  <c r="K427" i="9"/>
  <c r="J428" i="9"/>
  <c r="K428" i="9"/>
  <c r="J429" i="9"/>
  <c r="K429" i="9"/>
  <c r="J430" i="9"/>
  <c r="K430" i="9"/>
  <c r="J431" i="9"/>
  <c r="K431" i="9"/>
  <c r="J432" i="9"/>
  <c r="K432" i="9"/>
  <c r="J433" i="9"/>
  <c r="K433" i="9"/>
  <c r="J435" i="9"/>
  <c r="K435" i="9"/>
  <c r="J436" i="9"/>
  <c r="K436" i="9"/>
  <c r="J437" i="9"/>
  <c r="K437" i="9"/>
  <c r="J438" i="9"/>
  <c r="K438" i="9"/>
  <c r="J446" i="9"/>
  <c r="K446" i="9"/>
  <c r="J440" i="9"/>
  <c r="K440" i="9"/>
  <c r="J441" i="9"/>
  <c r="K441" i="9"/>
  <c r="J434" i="9"/>
  <c r="K434" i="9"/>
  <c r="J442" i="9"/>
  <c r="K442" i="9"/>
  <c r="J443" i="9"/>
  <c r="K443" i="9"/>
  <c r="J444" i="9"/>
  <c r="K444" i="9"/>
  <c r="J445" i="9"/>
  <c r="K445" i="9"/>
  <c r="J439" i="9"/>
  <c r="K439" i="9"/>
  <c r="J447" i="9"/>
  <c r="K447" i="9"/>
  <c r="J448" i="9"/>
  <c r="K448" i="9"/>
  <c r="J449" i="9"/>
  <c r="K449" i="9"/>
  <c r="J450" i="9"/>
  <c r="K450" i="9"/>
  <c r="J451" i="9"/>
  <c r="K451" i="9"/>
  <c r="J452" i="9"/>
  <c r="K452" i="9"/>
  <c r="J453" i="9"/>
  <c r="K453" i="9"/>
  <c r="J454" i="9"/>
  <c r="K454" i="9"/>
  <c r="J455" i="9"/>
  <c r="K455" i="9"/>
  <c r="J456" i="9"/>
  <c r="K456" i="9"/>
  <c r="J457" i="9"/>
  <c r="K457" i="9"/>
  <c r="J458" i="9"/>
  <c r="K458" i="9"/>
  <c r="J460" i="9"/>
  <c r="K460" i="9"/>
  <c r="J461" i="9"/>
  <c r="K461" i="9"/>
  <c r="J462" i="9"/>
  <c r="K462" i="9"/>
  <c r="J463" i="9"/>
  <c r="K463" i="9"/>
  <c r="J464" i="9"/>
  <c r="K464" i="9"/>
  <c r="J465" i="9"/>
  <c r="K465" i="9"/>
  <c r="J466" i="9"/>
  <c r="K466" i="9"/>
  <c r="J467" i="9"/>
  <c r="K467" i="9"/>
  <c r="J459" i="9"/>
  <c r="K459" i="9"/>
  <c r="EK256" i="9" l="1"/>
  <c r="HM256" i="9" s="1"/>
  <c r="FI114" i="9"/>
  <c r="FE114" i="9"/>
  <c r="DA114" i="9"/>
  <c r="CW114" i="9"/>
  <c r="GP404" i="9"/>
  <c r="FL9" i="9"/>
  <c r="FH9" i="9"/>
  <c r="FD9" i="9"/>
  <c r="HG39" i="9"/>
  <c r="HG27" i="9"/>
  <c r="HG23" i="9"/>
  <c r="HG11" i="9"/>
  <c r="HG34" i="9"/>
  <c r="HG31" i="9"/>
  <c r="HG18" i="9"/>
  <c r="HG14" i="9"/>
  <c r="HG10" i="9"/>
  <c r="HF38" i="9"/>
  <c r="HG30" i="9"/>
  <c r="HG22" i="9"/>
  <c r="HG17" i="9"/>
  <c r="HG9" i="9"/>
  <c r="CZ9" i="9"/>
  <c r="CV9" i="9"/>
  <c r="HF9" i="9"/>
  <c r="EJ279" i="9"/>
  <c r="EJ273" i="9"/>
  <c r="FN459" i="9"/>
  <c r="FP459" i="9" s="1"/>
  <c r="FN464" i="9"/>
  <c r="FP464" i="9" s="1"/>
  <c r="FN460" i="9"/>
  <c r="FN455" i="9"/>
  <c r="FP455" i="9" s="1"/>
  <c r="FN451" i="9"/>
  <c r="FP451" i="9" s="1"/>
  <c r="FN447" i="9"/>
  <c r="FP447" i="9" s="1"/>
  <c r="FN297" i="9"/>
  <c r="FN302" i="9"/>
  <c r="FP302" i="9" s="1"/>
  <c r="GP420" i="9"/>
  <c r="GP412" i="9"/>
  <c r="HD462" i="9"/>
  <c r="HH462" i="9" s="1"/>
  <c r="HD447" i="9"/>
  <c r="HH447" i="9" s="1"/>
  <c r="HD434" i="9"/>
  <c r="HH434" i="9" s="1"/>
  <c r="HD431" i="9"/>
  <c r="HH431" i="9" s="1"/>
  <c r="HD421" i="9"/>
  <c r="HH421" i="9" s="1"/>
  <c r="HD394" i="9"/>
  <c r="HH394" i="9" s="1"/>
  <c r="HD376" i="9"/>
  <c r="HH376" i="9" s="1"/>
  <c r="HD370" i="9"/>
  <c r="HH370" i="9" s="1"/>
  <c r="HD353" i="9"/>
  <c r="HH353" i="9" s="1"/>
  <c r="HD339" i="9"/>
  <c r="HH339" i="9" s="1"/>
  <c r="HD334" i="9"/>
  <c r="HH334" i="9" s="1"/>
  <c r="GU166" i="9"/>
  <c r="GU162" i="9"/>
  <c r="GU137" i="9"/>
  <c r="GU103" i="9"/>
  <c r="GU93" i="9"/>
  <c r="GU68" i="9"/>
  <c r="GQ426" i="9"/>
  <c r="GT236" i="9"/>
  <c r="GT200" i="9"/>
  <c r="GT192" i="9"/>
  <c r="GT188" i="9"/>
  <c r="GT184" i="9"/>
  <c r="GT164" i="9"/>
  <c r="GT151" i="9"/>
  <c r="GT147" i="9"/>
  <c r="GT139" i="9"/>
  <c r="GT123" i="9"/>
  <c r="GT112" i="9"/>
  <c r="GT102" i="9"/>
  <c r="GT106" i="9"/>
  <c r="GT100" i="9"/>
  <c r="GT79" i="9"/>
  <c r="GT16" i="9"/>
  <c r="EY290" i="9"/>
  <c r="FA290" i="9" s="1"/>
  <c r="EY254" i="9"/>
  <c r="FA254" i="9" s="1"/>
  <c r="EY230" i="9"/>
  <c r="FA230" i="9" s="1"/>
  <c r="EY226" i="9"/>
  <c r="FA226" i="9" s="1"/>
  <c r="EY214" i="9"/>
  <c r="FA214" i="9" s="1"/>
  <c r="EY202" i="9"/>
  <c r="FA202" i="9" s="1"/>
  <c r="EY198" i="9"/>
  <c r="FA198" i="9" s="1"/>
  <c r="DF466" i="9"/>
  <c r="DF462" i="9"/>
  <c r="CQ32" i="9"/>
  <c r="CS32" i="9" s="1"/>
  <c r="CQ36" i="9"/>
  <c r="CS36" i="9" s="1"/>
  <c r="CQ40" i="9"/>
  <c r="CS40" i="9" s="1"/>
  <c r="CQ45" i="9"/>
  <c r="CS45" i="9" s="1"/>
  <c r="CQ53" i="9"/>
  <c r="CS53" i="9" s="1"/>
  <c r="CQ71" i="9"/>
  <c r="CS71" i="9" s="1"/>
  <c r="CQ68" i="9"/>
  <c r="CS68" i="9" s="1"/>
  <c r="CQ78" i="9"/>
  <c r="CS78" i="9" s="1"/>
  <c r="CQ94" i="9"/>
  <c r="CS94" i="9" s="1"/>
  <c r="CQ103" i="9"/>
  <c r="CS103" i="9" s="1"/>
  <c r="CQ125" i="9"/>
  <c r="CS125" i="9" s="1"/>
  <c r="CQ134" i="9"/>
  <c r="CS134" i="9" s="1"/>
  <c r="CQ166" i="9"/>
  <c r="CS166" i="9" s="1"/>
  <c r="CQ182" i="9"/>
  <c r="CS182" i="9" s="1"/>
  <c r="CQ190" i="9"/>
  <c r="CS190" i="9" s="1"/>
  <c r="CQ202" i="9"/>
  <c r="CS202" i="9" s="1"/>
  <c r="CQ206" i="9"/>
  <c r="CS206" i="9" s="1"/>
  <c r="CQ210" i="9"/>
  <c r="CS210" i="9" s="1"/>
  <c r="CQ214" i="9"/>
  <c r="CS214" i="9" s="1"/>
  <c r="CQ226" i="9"/>
  <c r="CS226" i="9" s="1"/>
  <c r="CQ234" i="9"/>
  <c r="CS234" i="9" s="1"/>
  <c r="CQ238" i="9"/>
  <c r="CS238" i="9" s="1"/>
  <c r="CQ246" i="9"/>
  <c r="CS246" i="9" s="1"/>
  <c r="CQ250" i="9"/>
  <c r="CS250" i="9" s="1"/>
  <c r="EX162" i="9"/>
  <c r="EZ162" i="9" s="1"/>
  <c r="EX153" i="9"/>
  <c r="EZ153" i="9" s="1"/>
  <c r="EX145" i="9"/>
  <c r="EZ145" i="9" s="1"/>
  <c r="EX141" i="9"/>
  <c r="EZ141" i="9" s="1"/>
  <c r="EX130" i="9"/>
  <c r="EZ130" i="9" s="1"/>
  <c r="EX125" i="9"/>
  <c r="EX98" i="9"/>
  <c r="EZ98" i="9" s="1"/>
  <c r="EX108" i="9"/>
  <c r="EX89" i="9"/>
  <c r="EZ89" i="9" s="1"/>
  <c r="EX81" i="9"/>
  <c r="EZ81" i="9" s="1"/>
  <c r="EX68" i="9"/>
  <c r="EZ68" i="9" s="1"/>
  <c r="EX16" i="9"/>
  <c r="EZ16" i="9" s="1"/>
  <c r="DF163" i="9"/>
  <c r="AU435" i="9"/>
  <c r="AW435" i="9" s="1"/>
  <c r="AU430" i="9"/>
  <c r="AW430" i="9" s="1"/>
  <c r="AU422" i="9"/>
  <c r="AW422" i="9" s="1"/>
  <c r="AU386" i="9"/>
  <c r="AW386" i="9" s="1"/>
  <c r="AU399" i="9"/>
  <c r="AW399" i="9" s="1"/>
  <c r="AU395" i="9"/>
  <c r="AW395" i="9" s="1"/>
  <c r="DG242" i="9"/>
  <c r="FO219" i="9"/>
  <c r="FQ219" i="9" s="1"/>
  <c r="FO211" i="9"/>
  <c r="FQ211" i="9" s="1"/>
  <c r="FO199" i="9"/>
  <c r="FQ199" i="9" s="1"/>
  <c r="FO154" i="9"/>
  <c r="FQ154" i="9" s="1"/>
  <c r="FO150" i="9"/>
  <c r="FQ150" i="9" s="1"/>
  <c r="FO146" i="9"/>
  <c r="FQ146" i="9" s="1"/>
  <c r="FO50" i="9"/>
  <c r="FQ50" i="9" s="1"/>
  <c r="EY335" i="9"/>
  <c r="FA335" i="9" s="1"/>
  <c r="EY326" i="9"/>
  <c r="FA326" i="9" s="1"/>
  <c r="DF179" i="9"/>
  <c r="AT384" i="9"/>
  <c r="AV384" i="9" s="1"/>
  <c r="CQ310" i="9"/>
  <c r="CS310" i="9" s="1"/>
  <c r="CQ314" i="9"/>
  <c r="CS314" i="9" s="1"/>
  <c r="CQ318" i="9"/>
  <c r="CS318" i="9" s="1"/>
  <c r="CQ326" i="9"/>
  <c r="CS326" i="9" s="1"/>
  <c r="CQ330" i="9"/>
  <c r="CS330" i="9" s="1"/>
  <c r="CQ346" i="9"/>
  <c r="CS346" i="9" s="1"/>
  <c r="CQ359" i="9"/>
  <c r="CS359" i="9" s="1"/>
  <c r="CQ363" i="9"/>
  <c r="CS363" i="9" s="1"/>
  <c r="CQ381" i="9"/>
  <c r="CS381" i="9" s="1"/>
  <c r="CQ384" i="9"/>
  <c r="CS384" i="9" s="1"/>
  <c r="CQ410" i="9"/>
  <c r="CS410" i="9" s="1"/>
  <c r="CQ414" i="9"/>
  <c r="CS414" i="9" s="1"/>
  <c r="CQ426" i="9"/>
  <c r="CS426" i="9" s="1"/>
  <c r="CQ442" i="9"/>
  <c r="CS442" i="9" s="1"/>
  <c r="FN296" i="9"/>
  <c r="FN291" i="9"/>
  <c r="FP291" i="9" s="1"/>
  <c r="FN288" i="9"/>
  <c r="FP288" i="9" s="1"/>
  <c r="FN163" i="9"/>
  <c r="FN158" i="9"/>
  <c r="FN154" i="9"/>
  <c r="FP154" i="9" s="1"/>
  <c r="FN150" i="9"/>
  <c r="FP150" i="9" s="1"/>
  <c r="FN138" i="9"/>
  <c r="FP138" i="9" s="1"/>
  <c r="FN50" i="9"/>
  <c r="FP50" i="9" s="1"/>
  <c r="EX467" i="9"/>
  <c r="EZ467" i="9" s="1"/>
  <c r="EX463" i="9"/>
  <c r="EZ463" i="9" s="1"/>
  <c r="EX458" i="9"/>
  <c r="EZ458" i="9" s="1"/>
  <c r="EX454" i="9"/>
  <c r="EZ454" i="9" s="1"/>
  <c r="EX439" i="9"/>
  <c r="EZ439" i="9" s="1"/>
  <c r="EX442" i="9"/>
  <c r="EZ442" i="9" s="1"/>
  <c r="EX446" i="9"/>
  <c r="EZ446" i="9" s="1"/>
  <c r="EX435" i="9"/>
  <c r="EZ435" i="9" s="1"/>
  <c r="EX430" i="9"/>
  <c r="EZ430" i="9" s="1"/>
  <c r="EX426" i="9"/>
  <c r="EZ426" i="9" s="1"/>
  <c r="EX422" i="9"/>
  <c r="EZ422" i="9" s="1"/>
  <c r="EX418" i="9"/>
  <c r="EZ418" i="9" s="1"/>
  <c r="EX414" i="9"/>
  <c r="EZ414" i="9" s="1"/>
  <c r="EX386" i="9"/>
  <c r="EZ386" i="9" s="1"/>
  <c r="EX399" i="9"/>
  <c r="EZ399" i="9" s="1"/>
  <c r="EX395" i="9"/>
  <c r="EZ395" i="9" s="1"/>
  <c r="EX371" i="9"/>
  <c r="EZ371" i="9" s="1"/>
  <c r="EX389" i="9"/>
  <c r="EZ389" i="9" s="1"/>
  <c r="EX384" i="9"/>
  <c r="EZ384" i="9" s="1"/>
  <c r="EX381" i="9"/>
  <c r="EZ381" i="9" s="1"/>
  <c r="EX363" i="9"/>
  <c r="EZ363" i="9" s="1"/>
  <c r="EX359" i="9"/>
  <c r="EZ359" i="9" s="1"/>
  <c r="EX354" i="9"/>
  <c r="EZ354" i="9" s="1"/>
  <c r="EX350" i="9"/>
  <c r="EZ350" i="9" s="1"/>
  <c r="EX346" i="9"/>
  <c r="EZ346" i="9" s="1"/>
  <c r="EX342" i="9"/>
  <c r="EZ342" i="9" s="1"/>
  <c r="P423" i="9"/>
  <c r="GQ463" i="9"/>
  <c r="GQ454" i="9"/>
  <c r="GQ450" i="9"/>
  <c r="GP397" i="9"/>
  <c r="GP393" i="9"/>
  <c r="GP391" i="9"/>
  <c r="GP387" i="9"/>
  <c r="GP355" i="9"/>
  <c r="GP379" i="9"/>
  <c r="GP375" i="9"/>
  <c r="GP369" i="9"/>
  <c r="GP365" i="9"/>
  <c r="GP361" i="9"/>
  <c r="GP357" i="9"/>
  <c r="GP352" i="9"/>
  <c r="GP348" i="9"/>
  <c r="GP344" i="9"/>
  <c r="GP340" i="9"/>
  <c r="GP337" i="9"/>
  <c r="GP332" i="9"/>
  <c r="GP328" i="9"/>
  <c r="GP324" i="9"/>
  <c r="GP320" i="9"/>
  <c r="GP316" i="9"/>
  <c r="EK279" i="9"/>
  <c r="HM279" i="9" s="1"/>
  <c r="EK259" i="9"/>
  <c r="HM259" i="9" s="1"/>
  <c r="FO459" i="9"/>
  <c r="P204" i="9"/>
  <c r="FO181" i="9"/>
  <c r="FQ181" i="9" s="1"/>
  <c r="EJ268" i="9"/>
  <c r="GF458" i="9"/>
  <c r="GJ458" i="9" s="1"/>
  <c r="GF439" i="9"/>
  <c r="GF430" i="9"/>
  <c r="GF406" i="9"/>
  <c r="GF399" i="9"/>
  <c r="GF395" i="9"/>
  <c r="GF371" i="9"/>
  <c r="GF377" i="9"/>
  <c r="GF373" i="9"/>
  <c r="GF367" i="9"/>
  <c r="GF363" i="9"/>
  <c r="GF359" i="9"/>
  <c r="GF354" i="9"/>
  <c r="GF350" i="9"/>
  <c r="GF342" i="9"/>
  <c r="GV342" i="9" s="1"/>
  <c r="GF335" i="9"/>
  <c r="GF330" i="9"/>
  <c r="GF310" i="9"/>
  <c r="GF304" i="9"/>
  <c r="GJ304" i="9" s="1"/>
  <c r="GF301" i="9"/>
  <c r="GJ301" i="9" s="1"/>
  <c r="GF295" i="9"/>
  <c r="GJ295" i="9" s="1"/>
  <c r="GF287" i="9"/>
  <c r="GJ287" i="9" s="1"/>
  <c r="GF254" i="9"/>
  <c r="GV254" i="9" s="1"/>
  <c r="GF250" i="9"/>
  <c r="GF246" i="9"/>
  <c r="GF242" i="9"/>
  <c r="GF226" i="9"/>
  <c r="GF218" i="9"/>
  <c r="GF214" i="9"/>
  <c r="GF210" i="9"/>
  <c r="GF202" i="9"/>
  <c r="GF194" i="9"/>
  <c r="GF178" i="9"/>
  <c r="GJ178" i="9" s="1"/>
  <c r="GF170" i="9"/>
  <c r="GJ170" i="9" s="1"/>
  <c r="GF166" i="9"/>
  <c r="GJ166" i="9" s="1"/>
  <c r="GF162" i="9"/>
  <c r="GJ162" i="9" s="1"/>
  <c r="GF153" i="9"/>
  <c r="GJ153" i="9" s="1"/>
  <c r="GF149" i="9"/>
  <c r="GJ149" i="9" s="1"/>
  <c r="GF145" i="9"/>
  <c r="GJ145" i="9" s="1"/>
  <c r="GF137" i="9"/>
  <c r="GJ137" i="9" s="1"/>
  <c r="GF130" i="9"/>
  <c r="GN463" i="9"/>
  <c r="GR463" i="9" s="1"/>
  <c r="GN454" i="9"/>
  <c r="GN450" i="9"/>
  <c r="GN439" i="9"/>
  <c r="GN446" i="9"/>
  <c r="GN430" i="9"/>
  <c r="GN426" i="9"/>
  <c r="GN422" i="9"/>
  <c r="GN414" i="9"/>
  <c r="GN410" i="9"/>
  <c r="GN406" i="9"/>
  <c r="GN386" i="9"/>
  <c r="GN399" i="9"/>
  <c r="GN371" i="9"/>
  <c r="GV371" i="9" s="1"/>
  <c r="GN389" i="9"/>
  <c r="GN384" i="9"/>
  <c r="GN381" i="9"/>
  <c r="GN377" i="9"/>
  <c r="GN367" i="9"/>
  <c r="GN363" i="9"/>
  <c r="GN359" i="9"/>
  <c r="GN354" i="9"/>
  <c r="GN350" i="9"/>
  <c r="GN342" i="9"/>
  <c r="GN338" i="9"/>
  <c r="GN335" i="9"/>
  <c r="GN330" i="9"/>
  <c r="GR330" i="9" s="1"/>
  <c r="GN326" i="9"/>
  <c r="GN318" i="9"/>
  <c r="FE409" i="9"/>
  <c r="FI409" i="9"/>
  <c r="GP444" i="9"/>
  <c r="GP437" i="9"/>
  <c r="GP428" i="9"/>
  <c r="FD409" i="9"/>
  <c r="FH409" i="9"/>
  <c r="HF409" i="9"/>
  <c r="CV409" i="9"/>
  <c r="CZ409" i="9"/>
  <c r="GF463" i="9"/>
  <c r="GJ463" i="9" s="1"/>
  <c r="GF446" i="9"/>
  <c r="GF418" i="9"/>
  <c r="GF121" i="9"/>
  <c r="GF462" i="9"/>
  <c r="GJ462" i="9" s="1"/>
  <c r="GF449" i="9"/>
  <c r="GJ449" i="9" s="1"/>
  <c r="GF438" i="9"/>
  <c r="GF425" i="9"/>
  <c r="GF413" i="9"/>
  <c r="GF402" i="9"/>
  <c r="GF392" i="9"/>
  <c r="GF380" i="9"/>
  <c r="GF366" i="9"/>
  <c r="GF353" i="9"/>
  <c r="GF341" i="9"/>
  <c r="GF329" i="9"/>
  <c r="GF317" i="9"/>
  <c r="GQ287" i="9"/>
  <c r="P379" i="9"/>
  <c r="P316" i="9"/>
  <c r="P143" i="9"/>
  <c r="AT466" i="9"/>
  <c r="AV466" i="9" s="1"/>
  <c r="GP465" i="9"/>
  <c r="GP461" i="9"/>
  <c r="GP456" i="9"/>
  <c r="GP452" i="9"/>
  <c r="GP448" i="9"/>
  <c r="DD409" i="9"/>
  <c r="GF450" i="9"/>
  <c r="GJ450" i="9" s="1"/>
  <c r="GF414" i="9"/>
  <c r="GF466" i="9"/>
  <c r="GJ466" i="9" s="1"/>
  <c r="GF453" i="9"/>
  <c r="GJ453" i="9" s="1"/>
  <c r="GF434" i="9"/>
  <c r="GF429" i="9"/>
  <c r="GF417" i="9"/>
  <c r="GF405" i="9"/>
  <c r="GF394" i="9"/>
  <c r="GF383" i="9"/>
  <c r="GF370" i="9"/>
  <c r="GF358" i="9"/>
  <c r="GF345" i="9"/>
  <c r="GF334" i="9"/>
  <c r="GF321" i="9"/>
  <c r="GQ49" i="9"/>
  <c r="DF458" i="9"/>
  <c r="DF178" i="9"/>
  <c r="DF145" i="9"/>
  <c r="DF141" i="9"/>
  <c r="DE409" i="9"/>
  <c r="FL409" i="9"/>
  <c r="GF454" i="9"/>
  <c r="GJ454" i="9" s="1"/>
  <c r="GF422" i="9"/>
  <c r="GF389" i="9"/>
  <c r="GF117" i="9"/>
  <c r="GF457" i="9"/>
  <c r="GJ457" i="9" s="1"/>
  <c r="GF445" i="9"/>
  <c r="GF433" i="9"/>
  <c r="GF421" i="9"/>
  <c r="GF409" i="9"/>
  <c r="GF398" i="9"/>
  <c r="GF388" i="9"/>
  <c r="GF376" i="9"/>
  <c r="GF362" i="9"/>
  <c r="GF349" i="9"/>
  <c r="GF333" i="9"/>
  <c r="GF325" i="9"/>
  <c r="GQ16" i="9"/>
  <c r="CW409" i="9"/>
  <c r="DA409" i="9"/>
  <c r="CP447" i="9"/>
  <c r="CR447" i="9" s="1"/>
  <c r="FI284" i="9"/>
  <c r="FE284" i="9"/>
  <c r="CQ287" i="9"/>
  <c r="CS287" i="9" s="1"/>
  <c r="CQ295" i="9"/>
  <c r="CS295" i="9" s="1"/>
  <c r="DA284" i="9"/>
  <c r="CW284" i="9"/>
  <c r="P142" i="9"/>
  <c r="FO124" i="9"/>
  <c r="FQ124" i="9" s="1"/>
  <c r="FO107" i="9"/>
  <c r="FQ107" i="9" s="1"/>
  <c r="FO88" i="9"/>
  <c r="FQ88" i="9" s="1"/>
  <c r="FO14" i="9"/>
  <c r="FQ14" i="9" s="1"/>
  <c r="EY133" i="9"/>
  <c r="FA133" i="9" s="1"/>
  <c r="HD286" i="9"/>
  <c r="HH286" i="9" s="1"/>
  <c r="HD225" i="9"/>
  <c r="HH225" i="9" s="1"/>
  <c r="HD186" i="9"/>
  <c r="HD156" i="9"/>
  <c r="HH156" i="9" s="1"/>
  <c r="HD150" i="9"/>
  <c r="HH150" i="9" s="1"/>
  <c r="HD133" i="9"/>
  <c r="HH133" i="9" s="1"/>
  <c r="HD54" i="9"/>
  <c r="HD35" i="9"/>
  <c r="HD33" i="9"/>
  <c r="HH33" i="9" s="1"/>
  <c r="HD27" i="9"/>
  <c r="HD28" i="9"/>
  <c r="HH28" i="9" s="1"/>
  <c r="HD22" i="9"/>
  <c r="HD17" i="9"/>
  <c r="HD15" i="9"/>
  <c r="HD9" i="9"/>
  <c r="P191" i="9"/>
  <c r="AU314" i="9"/>
  <c r="AW314" i="9" s="1"/>
  <c r="AU295" i="9"/>
  <c r="AW295" i="9" s="1"/>
  <c r="AU250" i="9"/>
  <c r="AW250" i="9" s="1"/>
  <c r="AU234" i="9"/>
  <c r="AW234" i="9" s="1"/>
  <c r="AU218" i="9"/>
  <c r="AW218" i="9" s="1"/>
  <c r="AU206" i="9"/>
  <c r="AW206" i="9" s="1"/>
  <c r="AU194" i="9"/>
  <c r="AW194" i="9" s="1"/>
  <c r="AU153" i="9"/>
  <c r="AW153" i="9" s="1"/>
  <c r="AU121" i="9"/>
  <c r="AW121" i="9" s="1"/>
  <c r="GI94" i="9"/>
  <c r="GI85" i="9"/>
  <c r="GI73" i="9"/>
  <c r="GI68" i="9"/>
  <c r="GI63" i="9"/>
  <c r="GI45" i="9"/>
  <c r="GI32" i="9"/>
  <c r="GI29" i="9"/>
  <c r="GI16" i="9"/>
  <c r="GU89" i="9"/>
  <c r="GF98" i="9"/>
  <c r="GF105" i="9"/>
  <c r="GF108" i="9"/>
  <c r="GF93" i="9"/>
  <c r="GF94" i="9"/>
  <c r="GF89" i="9"/>
  <c r="GF85" i="9"/>
  <c r="GF81" i="9"/>
  <c r="GF73" i="9"/>
  <c r="GV73" i="9" s="1"/>
  <c r="GF71" i="9"/>
  <c r="GF63" i="9"/>
  <c r="GF59" i="9"/>
  <c r="GF49" i="9"/>
  <c r="GJ49" i="9" s="1"/>
  <c r="GF40" i="9"/>
  <c r="GF36" i="9"/>
  <c r="GF32" i="9"/>
  <c r="GF24" i="9"/>
  <c r="GF16" i="9"/>
  <c r="GN314" i="9"/>
  <c r="GN310" i="9"/>
  <c r="GN304" i="9"/>
  <c r="GN295" i="9"/>
  <c r="GN290" i="9"/>
  <c r="GR290" i="9" s="1"/>
  <c r="GN287" i="9"/>
  <c r="GR287" i="9" s="1"/>
  <c r="GN254" i="9"/>
  <c r="GN250" i="9"/>
  <c r="GN242" i="9"/>
  <c r="GN238" i="9"/>
  <c r="GN234" i="9"/>
  <c r="GN230" i="9"/>
  <c r="GN226" i="9"/>
  <c r="GN218" i="9"/>
  <c r="GN210" i="9"/>
  <c r="GN202" i="9"/>
  <c r="GN198" i="9"/>
  <c r="GN194" i="9"/>
  <c r="GN182" i="9"/>
  <c r="GR182" i="9" s="1"/>
  <c r="GN178" i="9"/>
  <c r="GR178" i="9" s="1"/>
  <c r="GN174" i="9"/>
  <c r="GR174" i="9" s="1"/>
  <c r="GN170" i="9"/>
  <c r="GN162" i="9"/>
  <c r="GR162" i="9" s="1"/>
  <c r="GN153" i="9"/>
  <c r="GR153" i="9" s="1"/>
  <c r="GN149" i="9"/>
  <c r="GR149" i="9" s="1"/>
  <c r="GN145" i="9"/>
  <c r="GR145" i="9" s="1"/>
  <c r="GN141" i="9"/>
  <c r="GN137" i="9"/>
  <c r="GR137" i="9" s="1"/>
  <c r="GN130" i="9"/>
  <c r="GN121" i="9"/>
  <c r="GN117" i="9"/>
  <c r="GN98" i="9"/>
  <c r="GN108" i="9"/>
  <c r="GN93" i="9"/>
  <c r="GN94" i="9"/>
  <c r="GN89" i="9"/>
  <c r="GN85" i="9"/>
  <c r="GN81" i="9"/>
  <c r="GN73" i="9"/>
  <c r="GN71" i="9"/>
  <c r="GN63" i="9"/>
  <c r="GN59" i="9"/>
  <c r="GN49" i="9"/>
  <c r="GN45" i="9"/>
  <c r="GR45" i="9" s="1"/>
  <c r="GN40" i="9"/>
  <c r="GN32" i="9"/>
  <c r="GR32" i="9" s="1"/>
  <c r="GN29" i="9"/>
  <c r="GN24" i="9"/>
  <c r="GN16" i="9"/>
  <c r="GN12" i="9"/>
  <c r="AT250" i="9"/>
  <c r="AV250" i="9" s="1"/>
  <c r="AT121" i="9"/>
  <c r="AV121" i="9" s="1"/>
  <c r="GP312" i="9"/>
  <c r="GP308" i="9"/>
  <c r="GP305" i="9"/>
  <c r="GT241" i="9"/>
  <c r="GT237" i="9"/>
  <c r="GT233" i="9"/>
  <c r="GT221" i="9"/>
  <c r="GT213" i="9"/>
  <c r="P464" i="9"/>
  <c r="FM409" i="9"/>
  <c r="HD467" i="9"/>
  <c r="HH467" i="9" s="1"/>
  <c r="HD456" i="9"/>
  <c r="HH456" i="9" s="1"/>
  <c r="HD439" i="9"/>
  <c r="HH439" i="9" s="1"/>
  <c r="DG466" i="9"/>
  <c r="DG300" i="9"/>
  <c r="DG286" i="9"/>
  <c r="DG245" i="9"/>
  <c r="DG241" i="9"/>
  <c r="DG221" i="9"/>
  <c r="DG217" i="9"/>
  <c r="DG209" i="9"/>
  <c r="DG205" i="9"/>
  <c r="DG152" i="9"/>
  <c r="DG48" i="9"/>
  <c r="GH305" i="9"/>
  <c r="GH298" i="9"/>
  <c r="GH284" i="9"/>
  <c r="GH248" i="9"/>
  <c r="GH236" i="9"/>
  <c r="GH224" i="9"/>
  <c r="GH212" i="9"/>
  <c r="GH200" i="9"/>
  <c r="GH188" i="9"/>
  <c r="DF456" i="9"/>
  <c r="DF294" i="9"/>
  <c r="DF284" i="9"/>
  <c r="DF180" i="9"/>
  <c r="DF168" i="9"/>
  <c r="DF164" i="9"/>
  <c r="DF160" i="9"/>
  <c r="CB160" i="9" s="1"/>
  <c r="DH160" i="9" s="1"/>
  <c r="DF151" i="9"/>
  <c r="DF147" i="9"/>
  <c r="DF143" i="9"/>
  <c r="DF139" i="9"/>
  <c r="DF51" i="9"/>
  <c r="DF47" i="9"/>
  <c r="DF43" i="9"/>
  <c r="GH308" i="9"/>
  <c r="GH292" i="9"/>
  <c r="GH252" i="9"/>
  <c r="GH240" i="9"/>
  <c r="GH232" i="9"/>
  <c r="GH220" i="9"/>
  <c r="GH208" i="9"/>
  <c r="GH196" i="9"/>
  <c r="GH184" i="9"/>
  <c r="AT82" i="9"/>
  <c r="AV82" i="9" s="1"/>
  <c r="AT403" i="9"/>
  <c r="AV403" i="9" s="1"/>
  <c r="AT307" i="9"/>
  <c r="AV307" i="9" s="1"/>
  <c r="GH294" i="9"/>
  <c r="GH289" i="9"/>
  <c r="GH244" i="9"/>
  <c r="GH228" i="9"/>
  <c r="GH216" i="9"/>
  <c r="GH204" i="9"/>
  <c r="GH192" i="9"/>
  <c r="AU424" i="9"/>
  <c r="AW424" i="9" s="1"/>
  <c r="AU216" i="9"/>
  <c r="AW216" i="9" s="1"/>
  <c r="AU200" i="9"/>
  <c r="AW200" i="9" s="1"/>
  <c r="DF245" i="9"/>
  <c r="GT62" i="9"/>
  <c r="GT44" i="9"/>
  <c r="GT28" i="9"/>
  <c r="GH422" i="9"/>
  <c r="GH418" i="9"/>
  <c r="GH414" i="9"/>
  <c r="GH410" i="9"/>
  <c r="GH406" i="9"/>
  <c r="GH386" i="9"/>
  <c r="GH399" i="9"/>
  <c r="GH395" i="9"/>
  <c r="GH371" i="9"/>
  <c r="GH389" i="9"/>
  <c r="GH384" i="9"/>
  <c r="GH381" i="9"/>
  <c r="GH377" i="9"/>
  <c r="GH373" i="9"/>
  <c r="GH367" i="9"/>
  <c r="GH363" i="9"/>
  <c r="GH359" i="9"/>
  <c r="GH354" i="9"/>
  <c r="GH350" i="9"/>
  <c r="GH346" i="9"/>
  <c r="GH342" i="9"/>
  <c r="GH338" i="9"/>
  <c r="GH335" i="9"/>
  <c r="GH330" i="9"/>
  <c r="GH326" i="9"/>
  <c r="GH322" i="9"/>
  <c r="GH318" i="9"/>
  <c r="GH314" i="9"/>
  <c r="GH310" i="9"/>
  <c r="GH306" i="9"/>
  <c r="GH304" i="9"/>
  <c r="GH301" i="9"/>
  <c r="GH295" i="9"/>
  <c r="GH290" i="9"/>
  <c r="GH287" i="9"/>
  <c r="GH254" i="9"/>
  <c r="GH250" i="9"/>
  <c r="GH246" i="9"/>
  <c r="GH242" i="9"/>
  <c r="GH238" i="9"/>
  <c r="GH234" i="9"/>
  <c r="GH230" i="9"/>
  <c r="GH222" i="9"/>
  <c r="GH214" i="9"/>
  <c r="GH206" i="9"/>
  <c r="GH198" i="9"/>
  <c r="GH190" i="9"/>
  <c r="CP224" i="9"/>
  <c r="CR224" i="9" s="1"/>
  <c r="CP232" i="9"/>
  <c r="CR232" i="9" s="1"/>
  <c r="CP236" i="9"/>
  <c r="CR236" i="9" s="1"/>
  <c r="CP240" i="9"/>
  <c r="CR240" i="9" s="1"/>
  <c r="CP308" i="9"/>
  <c r="CR308" i="9" s="1"/>
  <c r="CP361" i="9"/>
  <c r="CR361" i="9" s="1"/>
  <c r="EJ281" i="9"/>
  <c r="EJ277" i="9"/>
  <c r="EJ265" i="9"/>
  <c r="EJ261" i="9"/>
  <c r="FN457" i="9"/>
  <c r="FP457" i="9" s="1"/>
  <c r="FN285" i="9"/>
  <c r="FP285" i="9" s="1"/>
  <c r="FN181" i="9"/>
  <c r="FN169" i="9"/>
  <c r="FN165" i="9"/>
  <c r="FP165" i="9" s="1"/>
  <c r="FN161" i="9"/>
  <c r="FP161" i="9" s="1"/>
  <c r="CQ106" i="9"/>
  <c r="CS106" i="9" s="1"/>
  <c r="CQ160" i="9"/>
  <c r="CS160" i="9" s="1"/>
  <c r="CQ192" i="9"/>
  <c r="CS192" i="9" s="1"/>
  <c r="CQ200" i="9"/>
  <c r="CS200" i="9" s="1"/>
  <c r="CQ208" i="9"/>
  <c r="CS208" i="9" s="1"/>
  <c r="CQ216" i="9"/>
  <c r="CQ228" i="9"/>
  <c r="CS228" i="9" s="1"/>
  <c r="CQ232" i="9"/>
  <c r="CS232" i="9" s="1"/>
  <c r="CQ240" i="9"/>
  <c r="CS240" i="9" s="1"/>
  <c r="CQ248" i="9"/>
  <c r="CS248" i="9" s="1"/>
  <c r="CQ289" i="9"/>
  <c r="CS289" i="9" s="1"/>
  <c r="CQ294" i="9"/>
  <c r="CS294" i="9" s="1"/>
  <c r="CQ308" i="9"/>
  <c r="CS308" i="9" s="1"/>
  <c r="CQ324" i="9"/>
  <c r="CS324" i="9" s="1"/>
  <c r="CQ332" i="9"/>
  <c r="CS332" i="9" s="1"/>
  <c r="CQ344" i="9"/>
  <c r="CS344" i="9" s="1"/>
  <c r="CQ379" i="9"/>
  <c r="CS379" i="9" s="1"/>
  <c r="CQ393" i="9"/>
  <c r="CS393" i="9" s="1"/>
  <c r="CQ408" i="9"/>
  <c r="CS408" i="9" s="1"/>
  <c r="CQ416" i="9"/>
  <c r="CS416" i="9" s="1"/>
  <c r="CQ424" i="9"/>
  <c r="CS424" i="9" s="1"/>
  <c r="CQ441" i="9"/>
  <c r="CS441" i="9" s="1"/>
  <c r="EY436" i="9"/>
  <c r="FA436" i="9" s="1"/>
  <c r="EY423" i="9"/>
  <c r="FA423" i="9" s="1"/>
  <c r="EY54" i="9"/>
  <c r="FA54" i="9" s="1"/>
  <c r="EY22" i="9"/>
  <c r="FA22" i="9" s="1"/>
  <c r="EY17" i="9"/>
  <c r="FA17" i="9" s="1"/>
  <c r="HD442" i="9"/>
  <c r="HH442" i="9" s="1"/>
  <c r="HD437" i="9"/>
  <c r="HH437" i="9" s="1"/>
  <c r="HD426" i="9"/>
  <c r="HH426" i="9" s="1"/>
  <c r="HD422" i="9"/>
  <c r="HH422" i="9" s="1"/>
  <c r="HD412" i="9"/>
  <c r="HH412" i="9" s="1"/>
  <c r="HD391" i="9"/>
  <c r="HH391" i="9" s="1"/>
  <c r="HD387" i="9"/>
  <c r="HH387" i="9" s="1"/>
  <c r="HD381" i="9"/>
  <c r="HH381" i="9" s="1"/>
  <c r="HD377" i="9"/>
  <c r="HH377" i="9" s="1"/>
  <c r="HD365" i="9"/>
  <c r="HH365" i="9" s="1"/>
  <c r="HD354" i="9"/>
  <c r="HH354" i="9" s="1"/>
  <c r="HD348" i="9"/>
  <c r="HH348" i="9" s="1"/>
  <c r="HD338" i="9"/>
  <c r="HH338" i="9" s="1"/>
  <c r="HD328" i="9"/>
  <c r="HH328" i="9" s="1"/>
  <c r="HD324" i="9"/>
  <c r="HH324" i="9" s="1"/>
  <c r="HD318" i="9"/>
  <c r="HH318" i="9" s="1"/>
  <c r="HD314" i="9"/>
  <c r="HH314" i="9" s="1"/>
  <c r="HD305" i="9"/>
  <c r="HH305" i="9" s="1"/>
  <c r="HD246" i="9"/>
  <c r="HD236" i="9"/>
  <c r="HH236" i="9" s="1"/>
  <c r="HD226" i="9"/>
  <c r="HD210" i="9"/>
  <c r="HD204" i="9"/>
  <c r="HD196" i="9"/>
  <c r="HD190" i="9"/>
  <c r="HD168" i="9"/>
  <c r="HH168" i="9" s="1"/>
  <c r="HD162" i="9"/>
  <c r="HH162" i="9" s="1"/>
  <c r="HD143" i="9"/>
  <c r="HH143" i="9" s="1"/>
  <c r="HD137" i="9"/>
  <c r="HH137" i="9" s="1"/>
  <c r="HD93" i="9"/>
  <c r="HH93" i="9" s="1"/>
  <c r="HD73" i="9"/>
  <c r="HD66" i="9"/>
  <c r="HD55" i="9"/>
  <c r="HD49" i="9"/>
  <c r="HH49" i="9" s="1"/>
  <c r="HD34" i="9"/>
  <c r="HD16" i="9"/>
  <c r="HD10" i="9"/>
  <c r="DG463" i="9"/>
  <c r="DG458" i="9"/>
  <c r="DG454" i="9"/>
  <c r="DG287" i="9"/>
  <c r="EX336" i="9"/>
  <c r="EZ336" i="9" s="1"/>
  <c r="EX327" i="9"/>
  <c r="EZ327" i="9" s="1"/>
  <c r="EX319" i="9"/>
  <c r="EZ319" i="9" s="1"/>
  <c r="EX315" i="9"/>
  <c r="EZ315" i="9" s="1"/>
  <c r="EX311" i="9"/>
  <c r="EZ311" i="9" s="1"/>
  <c r="EX297" i="9"/>
  <c r="EZ297" i="9" s="1"/>
  <c r="EX302" i="9"/>
  <c r="EZ302" i="9" s="1"/>
  <c r="EX296" i="9"/>
  <c r="EZ296" i="9" s="1"/>
  <c r="EX291" i="9"/>
  <c r="EZ291" i="9" s="1"/>
  <c r="EX288" i="9"/>
  <c r="EZ288" i="9" s="1"/>
  <c r="EX255" i="9"/>
  <c r="EZ255" i="9" s="1"/>
  <c r="EX251" i="9"/>
  <c r="EZ251" i="9" s="1"/>
  <c r="EX247" i="9"/>
  <c r="EZ247" i="9" s="1"/>
  <c r="EX243" i="9"/>
  <c r="EZ243" i="9" s="1"/>
  <c r="EX239" i="9"/>
  <c r="EZ239" i="9" s="1"/>
  <c r="EX235" i="9"/>
  <c r="EZ235" i="9" s="1"/>
  <c r="EX231" i="9"/>
  <c r="EZ231" i="9" s="1"/>
  <c r="EX227" i="9"/>
  <c r="EZ227" i="9" s="1"/>
  <c r="EX223" i="9"/>
  <c r="EZ223" i="9" s="1"/>
  <c r="EX215" i="9"/>
  <c r="EZ215" i="9" s="1"/>
  <c r="EX211" i="9"/>
  <c r="EZ211" i="9" s="1"/>
  <c r="EX207" i="9"/>
  <c r="EZ207" i="9" s="1"/>
  <c r="EX203" i="9"/>
  <c r="EZ203" i="9" s="1"/>
  <c r="EX199" i="9"/>
  <c r="EZ199" i="9" s="1"/>
  <c r="EX195" i="9"/>
  <c r="EZ195" i="9" s="1"/>
  <c r="EX191" i="9"/>
  <c r="EZ191" i="9" s="1"/>
  <c r="EX183" i="9"/>
  <c r="EZ183" i="9" s="1"/>
  <c r="GU292" i="9"/>
  <c r="GU284" i="9"/>
  <c r="GU248" i="9"/>
  <c r="GU224" i="9"/>
  <c r="GU216" i="9"/>
  <c r="GU208" i="9"/>
  <c r="GU290" i="9"/>
  <c r="GU121" i="9"/>
  <c r="GU73" i="9"/>
  <c r="GU21" i="9"/>
  <c r="CQ128" i="9"/>
  <c r="CS128" i="9" s="1"/>
  <c r="CQ132" i="9"/>
  <c r="CS132" i="9" s="1"/>
  <c r="GF185" i="9"/>
  <c r="GN185" i="9"/>
  <c r="HD185" i="9"/>
  <c r="GH467" i="9"/>
  <c r="GH463" i="9"/>
  <c r="GH458" i="9"/>
  <c r="GH454" i="9"/>
  <c r="GH450" i="9"/>
  <c r="GH439" i="9"/>
  <c r="GH442" i="9"/>
  <c r="GH446" i="9"/>
  <c r="GH435" i="9"/>
  <c r="GH430" i="9"/>
  <c r="GH426" i="9"/>
  <c r="DF402" i="9"/>
  <c r="DF392" i="9"/>
  <c r="DF383" i="9"/>
  <c r="DF358" i="9"/>
  <c r="DF353" i="9"/>
  <c r="DF341" i="9"/>
  <c r="DF325" i="9"/>
  <c r="DF249" i="9"/>
  <c r="DF241" i="9"/>
  <c r="DF229" i="9"/>
  <c r="DF209" i="9"/>
  <c r="DF193" i="9"/>
  <c r="CQ11" i="9"/>
  <c r="CS11" i="9" s="1"/>
  <c r="CQ20" i="9"/>
  <c r="CS20" i="9" s="1"/>
  <c r="CQ44" i="9"/>
  <c r="CS44" i="9" s="1"/>
  <c r="CQ52" i="9"/>
  <c r="CS52" i="9" s="1"/>
  <c r="CQ57" i="9"/>
  <c r="CS57" i="9" s="1"/>
  <c r="CQ67" i="9"/>
  <c r="CS67" i="9" s="1"/>
  <c r="CQ80" i="9"/>
  <c r="CS80" i="9" s="1"/>
  <c r="CQ161" i="9"/>
  <c r="CS161" i="9" s="1"/>
  <c r="CQ165" i="9"/>
  <c r="CS165" i="9" s="1"/>
  <c r="CQ329" i="9"/>
  <c r="CQ333" i="9"/>
  <c r="CS333" i="9" s="1"/>
  <c r="CQ341" i="9"/>
  <c r="CS341" i="9" s="1"/>
  <c r="CQ345" i="9"/>
  <c r="CQ349" i="9"/>
  <c r="CQ392" i="9"/>
  <c r="CS392" i="9" s="1"/>
  <c r="CQ398" i="9"/>
  <c r="CS398" i="9" s="1"/>
  <c r="CQ409" i="9"/>
  <c r="CQ421" i="9"/>
  <c r="CS421" i="9" s="1"/>
  <c r="CQ429" i="9"/>
  <c r="CS429" i="9" s="1"/>
  <c r="CQ445" i="9"/>
  <c r="CS445" i="9" s="1"/>
  <c r="CQ449" i="9"/>
  <c r="CS449" i="9" s="1"/>
  <c r="CQ453" i="9"/>
  <c r="CS453" i="9" s="1"/>
  <c r="CP225" i="9"/>
  <c r="CR225" i="9" s="1"/>
  <c r="GG84" i="9"/>
  <c r="P348" i="9"/>
  <c r="P340" i="9"/>
  <c r="P192" i="9"/>
  <c r="P61" i="9"/>
  <c r="AU410" i="9"/>
  <c r="CP181" i="9"/>
  <c r="CR181" i="9"/>
  <c r="GG457" i="9"/>
  <c r="GK457" i="9" s="1"/>
  <c r="GG445" i="9"/>
  <c r="GG433" i="9"/>
  <c r="GG417" i="9"/>
  <c r="GG402" i="9"/>
  <c r="GG392" i="9"/>
  <c r="GG380" i="9"/>
  <c r="GG353" i="9"/>
  <c r="GG341" i="9"/>
  <c r="GG321" i="9"/>
  <c r="GG309" i="9"/>
  <c r="GG245" i="9"/>
  <c r="GK245" i="9" s="1"/>
  <c r="GG233" i="9"/>
  <c r="GK233" i="9" s="1"/>
  <c r="GG213" i="9"/>
  <c r="GK213" i="9" s="1"/>
  <c r="GG201" i="9"/>
  <c r="GK201" i="9" s="1"/>
  <c r="GG186" i="9"/>
  <c r="GG173" i="9"/>
  <c r="GK173" i="9" s="1"/>
  <c r="GG148" i="9"/>
  <c r="GK148" i="9" s="1"/>
  <c r="GG136" i="9"/>
  <c r="GK136" i="9" s="1"/>
  <c r="GG124" i="9"/>
  <c r="GG113" i="9"/>
  <c r="GG101" i="9"/>
  <c r="GG88" i="9"/>
  <c r="GG62" i="9"/>
  <c r="GG28" i="9"/>
  <c r="GG11" i="9"/>
  <c r="GO466" i="9"/>
  <c r="GO449" i="9"/>
  <c r="GS449" i="9" s="1"/>
  <c r="GO433" i="9"/>
  <c r="GO417" i="9"/>
  <c r="GO388" i="9"/>
  <c r="GO370" i="9"/>
  <c r="GO353" i="9"/>
  <c r="GO333" i="9"/>
  <c r="GO321" i="9"/>
  <c r="DJ459" i="9"/>
  <c r="DJ464" i="9"/>
  <c r="DJ451" i="9"/>
  <c r="DJ445" i="9"/>
  <c r="DJ434" i="9"/>
  <c r="DJ429" i="9"/>
  <c r="DJ425" i="9"/>
  <c r="DJ409" i="9"/>
  <c r="DJ392" i="9"/>
  <c r="DJ368" i="9"/>
  <c r="DJ362" i="9"/>
  <c r="DJ356" i="9"/>
  <c r="DJ351" i="9"/>
  <c r="DJ345" i="9"/>
  <c r="DJ323" i="9"/>
  <c r="DJ315" i="9"/>
  <c r="DJ311" i="9"/>
  <c r="DJ307" i="9"/>
  <c r="DJ291" i="9"/>
  <c r="DJ285" i="9"/>
  <c r="DJ253" i="9"/>
  <c r="DJ245" i="9"/>
  <c r="DJ239" i="9"/>
  <c r="DJ235" i="9"/>
  <c r="DJ225" i="9"/>
  <c r="DJ221" i="9"/>
  <c r="DJ217" i="9"/>
  <c r="DJ211" i="9"/>
  <c r="DJ199" i="9"/>
  <c r="DJ189" i="9"/>
  <c r="DJ179" i="9"/>
  <c r="DN179" i="9" s="1"/>
  <c r="DJ167" i="9"/>
  <c r="DJ140" i="9"/>
  <c r="DJ136" i="9"/>
  <c r="DJ131" i="9"/>
  <c r="DJ126" i="9"/>
  <c r="DJ120" i="9"/>
  <c r="DJ114" i="9"/>
  <c r="DJ111" i="9"/>
  <c r="DJ107" i="9"/>
  <c r="DJ101" i="9"/>
  <c r="DJ92" i="9"/>
  <c r="DJ88" i="9"/>
  <c r="DJ82" i="9"/>
  <c r="DJ76" i="9"/>
  <c r="DJ72" i="9"/>
  <c r="DJ67" i="9"/>
  <c r="DJ57" i="9"/>
  <c r="DJ54" i="9"/>
  <c r="DJ44" i="9"/>
  <c r="DJ39" i="9"/>
  <c r="DJ30" i="9"/>
  <c r="DJ15" i="9"/>
  <c r="DF423" i="9"/>
  <c r="DF351" i="9"/>
  <c r="DF319" i="9"/>
  <c r="CP459" i="9"/>
  <c r="CR459" i="9" s="1"/>
  <c r="CP464" i="9"/>
  <c r="CR464" i="9" s="1"/>
  <c r="CP455" i="9"/>
  <c r="CR455" i="9" s="1"/>
  <c r="CP443" i="9"/>
  <c r="CR443" i="9" s="1"/>
  <c r="CP431" i="9"/>
  <c r="CR431" i="9" s="1"/>
  <c r="CP427" i="9"/>
  <c r="CR427" i="9" s="1"/>
  <c r="CP415" i="9"/>
  <c r="CR415" i="9" s="1"/>
  <c r="CP411" i="9"/>
  <c r="CR411" i="9" s="1"/>
  <c r="CP400" i="9"/>
  <c r="CR400" i="9" s="1"/>
  <c r="CP396" i="9"/>
  <c r="CR396" i="9" s="1"/>
  <c r="CP390" i="9"/>
  <c r="CR390" i="9" s="1"/>
  <c r="CP385" i="9"/>
  <c r="CR385" i="9" s="1"/>
  <c r="CP364" i="9"/>
  <c r="CR364" i="9" s="1"/>
  <c r="CP339" i="9"/>
  <c r="CR339" i="9" s="1"/>
  <c r="CP319" i="9"/>
  <c r="CR319" i="9" s="1"/>
  <c r="CP307" i="9"/>
  <c r="CR307" i="9" s="1"/>
  <c r="CP297" i="9"/>
  <c r="CR297" i="9" s="1"/>
  <c r="CP223" i="9"/>
  <c r="CR223" i="9" s="1"/>
  <c r="CP122" i="9"/>
  <c r="CR122" i="9" s="1"/>
  <c r="GG449" i="9"/>
  <c r="GK449" i="9" s="1"/>
  <c r="GG438" i="9"/>
  <c r="GG421" i="9"/>
  <c r="GG409" i="9"/>
  <c r="GG398" i="9"/>
  <c r="BA398" i="9"/>
  <c r="GG388" i="9"/>
  <c r="GW388" i="9" s="1"/>
  <c r="GG376" i="9"/>
  <c r="GG362" i="9"/>
  <c r="GG333" i="9"/>
  <c r="GG325" i="9"/>
  <c r="GG313" i="9"/>
  <c r="GG300" i="9"/>
  <c r="GK300" i="9" s="1"/>
  <c r="GG293" i="9"/>
  <c r="GK293" i="9" s="1"/>
  <c r="GG253" i="9"/>
  <c r="GK253" i="9" s="1"/>
  <c r="GG241" i="9"/>
  <c r="GK241" i="9" s="1"/>
  <c r="GG229" i="9"/>
  <c r="GK229" i="9" s="1"/>
  <c r="GG217" i="9"/>
  <c r="GK217" i="9" s="1"/>
  <c r="GG205" i="9"/>
  <c r="GK205" i="9" s="1"/>
  <c r="GG181" i="9"/>
  <c r="GK181" i="9" s="1"/>
  <c r="GG169" i="9"/>
  <c r="GK169" i="9" s="1"/>
  <c r="GG156" i="9"/>
  <c r="GK156" i="9" s="1"/>
  <c r="GG133" i="9"/>
  <c r="GG120" i="9"/>
  <c r="GG111" i="9"/>
  <c r="GG97" i="9"/>
  <c r="GG76" i="9"/>
  <c r="GG52" i="9"/>
  <c r="GK52" i="9" s="1"/>
  <c r="GG35" i="9"/>
  <c r="GG20" i="9"/>
  <c r="GO457" i="9"/>
  <c r="GS457" i="9" s="1"/>
  <c r="GO434" i="9"/>
  <c r="GO425" i="9"/>
  <c r="GO402" i="9"/>
  <c r="GO394" i="9"/>
  <c r="GO345" i="9"/>
  <c r="GO313" i="9"/>
  <c r="GO300" i="9"/>
  <c r="GO286" i="9"/>
  <c r="GS286" i="9" s="1"/>
  <c r="DJ460" i="9"/>
  <c r="DJ449" i="9"/>
  <c r="DJ440" i="9"/>
  <c r="DJ436" i="9"/>
  <c r="DJ427" i="9"/>
  <c r="DJ423" i="9"/>
  <c r="DJ415" i="9"/>
  <c r="DJ411" i="9"/>
  <c r="DJ403" i="9"/>
  <c r="DJ394" i="9"/>
  <c r="DJ390" i="9"/>
  <c r="DJ383" i="9"/>
  <c r="DJ380" i="9"/>
  <c r="DJ374" i="9"/>
  <c r="DJ360" i="9"/>
  <c r="DJ349" i="9"/>
  <c r="DJ343" i="9"/>
  <c r="DJ339" i="9"/>
  <c r="DJ325" i="9"/>
  <c r="DJ317" i="9"/>
  <c r="DJ313" i="9"/>
  <c r="DJ309" i="9"/>
  <c r="DJ303" i="9"/>
  <c r="DJ296" i="9"/>
  <c r="DJ286" i="9"/>
  <c r="DJ255" i="9"/>
  <c r="DJ247" i="9"/>
  <c r="DJ241" i="9"/>
  <c r="DJ237" i="9"/>
  <c r="DJ233" i="9"/>
  <c r="DJ229" i="9"/>
  <c r="DJ223" i="9"/>
  <c r="DJ219" i="9"/>
  <c r="DJ201" i="9"/>
  <c r="DJ191" i="9"/>
  <c r="DJ165" i="9"/>
  <c r="DJ158" i="9"/>
  <c r="DJ152" i="9"/>
  <c r="DJ150" i="9"/>
  <c r="DJ146" i="9"/>
  <c r="DJ142" i="9"/>
  <c r="DJ138" i="9"/>
  <c r="DJ133" i="9"/>
  <c r="DJ129" i="9"/>
  <c r="DJ124" i="9"/>
  <c r="DJ116" i="9"/>
  <c r="DJ113" i="9"/>
  <c r="DJ110" i="9"/>
  <c r="DJ104" i="9"/>
  <c r="DJ97" i="9"/>
  <c r="DJ90" i="9"/>
  <c r="DJ84" i="9"/>
  <c r="DJ80" i="9"/>
  <c r="DJ69" i="9"/>
  <c r="AT65" i="9"/>
  <c r="DJ62" i="9"/>
  <c r="DJ58" i="9"/>
  <c r="DJ52" i="9"/>
  <c r="DJ48" i="9"/>
  <c r="DJ27" i="9"/>
  <c r="DJ28" i="9"/>
  <c r="DJ23" i="9"/>
  <c r="DJ11" i="9"/>
  <c r="EK280" i="9"/>
  <c r="HM280" i="9" s="1"/>
  <c r="EK274" i="9"/>
  <c r="HM274" i="9" s="1"/>
  <c r="EK268" i="9"/>
  <c r="HM268" i="9" s="1"/>
  <c r="EK264" i="9"/>
  <c r="HM264" i="9" s="1"/>
  <c r="FO465" i="9"/>
  <c r="FQ465" i="9" s="1"/>
  <c r="FO456" i="9"/>
  <c r="FQ456" i="9" s="1"/>
  <c r="FO452" i="9"/>
  <c r="FQ452" i="9" s="1"/>
  <c r="FO448" i="9"/>
  <c r="FQ448" i="9" s="1"/>
  <c r="FO444" i="9"/>
  <c r="FQ444" i="9" s="1"/>
  <c r="FO437" i="9"/>
  <c r="FQ437" i="9" s="1"/>
  <c r="FO432" i="9"/>
  <c r="FQ432" i="9" s="1"/>
  <c r="FO428" i="9"/>
  <c r="FQ428" i="9" s="1"/>
  <c r="FO420" i="9"/>
  <c r="FQ420" i="9" s="1"/>
  <c r="FO412" i="9"/>
  <c r="FQ412" i="9" s="1"/>
  <c r="FO404" i="9"/>
  <c r="FQ404" i="9" s="1"/>
  <c r="FO391" i="9"/>
  <c r="FQ391" i="9" s="1"/>
  <c r="FO355" i="9"/>
  <c r="FQ355" i="9" s="1"/>
  <c r="FO375" i="9"/>
  <c r="FQ375" i="9" s="1"/>
  <c r="FO365" i="9"/>
  <c r="FQ365" i="9" s="1"/>
  <c r="FO361" i="9"/>
  <c r="FQ361" i="9" s="1"/>
  <c r="FO348" i="9"/>
  <c r="FQ348" i="9" s="1"/>
  <c r="FO340" i="9"/>
  <c r="FQ340" i="9" s="1"/>
  <c r="FO332" i="9"/>
  <c r="FQ332" i="9" s="1"/>
  <c r="FO328" i="9"/>
  <c r="FQ328" i="9" s="1"/>
  <c r="GG466" i="9"/>
  <c r="GK466" i="9" s="1"/>
  <c r="GG453" i="9"/>
  <c r="GK453" i="9" s="1"/>
  <c r="GG434" i="9"/>
  <c r="GG425" i="9"/>
  <c r="GG405" i="9"/>
  <c r="GG394" i="9"/>
  <c r="GG383" i="9"/>
  <c r="GG370" i="9"/>
  <c r="GG358" i="9"/>
  <c r="GG345" i="9"/>
  <c r="GG329" i="9"/>
  <c r="GG303" i="9"/>
  <c r="GK303" i="9" s="1"/>
  <c r="GG286" i="9"/>
  <c r="GK286" i="9" s="1"/>
  <c r="GG249" i="9"/>
  <c r="GK249" i="9" s="1"/>
  <c r="GG237" i="9"/>
  <c r="GK237" i="9" s="1"/>
  <c r="GG221" i="9"/>
  <c r="GK221" i="9" s="1"/>
  <c r="GG209" i="9"/>
  <c r="GK209" i="9" s="1"/>
  <c r="GG197" i="9"/>
  <c r="GG189" i="9"/>
  <c r="GG177" i="9"/>
  <c r="GK177" i="9" s="1"/>
  <c r="GG165" i="9"/>
  <c r="GK165" i="9" s="1"/>
  <c r="GG152" i="9"/>
  <c r="GK152" i="9" s="1"/>
  <c r="GG140" i="9"/>
  <c r="GK140" i="9" s="1"/>
  <c r="GG129" i="9"/>
  <c r="GG116" i="9"/>
  <c r="GG67" i="9"/>
  <c r="GG44" i="9"/>
  <c r="GK44" i="9" s="1"/>
  <c r="GO409" i="9"/>
  <c r="GO380" i="9"/>
  <c r="GO362" i="9"/>
  <c r="GO329" i="9"/>
  <c r="DG181" i="9"/>
  <c r="GF313" i="9"/>
  <c r="GF309" i="9"/>
  <c r="GF300" i="9"/>
  <c r="GJ300" i="9" s="1"/>
  <c r="GF303" i="9"/>
  <c r="GJ303" i="9" s="1"/>
  <c r="GF293" i="9"/>
  <c r="GJ293" i="9" s="1"/>
  <c r="GF286" i="9"/>
  <c r="GJ286" i="9" s="1"/>
  <c r="GF285" i="9"/>
  <c r="GJ285" i="9" s="1"/>
  <c r="GF253" i="9"/>
  <c r="GF249" i="9"/>
  <c r="GF245" i="9"/>
  <c r="GF241" i="9"/>
  <c r="GF237" i="9"/>
  <c r="GF233" i="9"/>
  <c r="GF229" i="9"/>
  <c r="GF225" i="9"/>
  <c r="GF221" i="9"/>
  <c r="GF217" i="9"/>
  <c r="GF213" i="9"/>
  <c r="GF209" i="9"/>
  <c r="GF205" i="9"/>
  <c r="GF201" i="9"/>
  <c r="GF197" i="9"/>
  <c r="GF193" i="9"/>
  <c r="GF189" i="9"/>
  <c r="GF186" i="9"/>
  <c r="GF181" i="9"/>
  <c r="GJ181" i="9" s="1"/>
  <c r="GF177" i="9"/>
  <c r="GJ177" i="9" s="1"/>
  <c r="GF173" i="9"/>
  <c r="GJ173" i="9" s="1"/>
  <c r="GF169" i="9"/>
  <c r="GJ169" i="9" s="1"/>
  <c r="GF165" i="9"/>
  <c r="GJ165" i="9" s="1"/>
  <c r="GF161" i="9"/>
  <c r="GJ161" i="9" s="1"/>
  <c r="GF156" i="9"/>
  <c r="GJ156" i="9" s="1"/>
  <c r="GF152" i="9"/>
  <c r="GJ152" i="9" s="1"/>
  <c r="GF148" i="9"/>
  <c r="GJ148" i="9" s="1"/>
  <c r="GF144" i="9"/>
  <c r="GJ144" i="9" s="1"/>
  <c r="GF140" i="9"/>
  <c r="GJ140" i="9" s="1"/>
  <c r="GF136" i="9"/>
  <c r="GJ136" i="9" s="1"/>
  <c r="GF133" i="9"/>
  <c r="GF129" i="9"/>
  <c r="GF120" i="9"/>
  <c r="GF113" i="9"/>
  <c r="GF111" i="9"/>
  <c r="GF107" i="9"/>
  <c r="GF97" i="9"/>
  <c r="GF92" i="9"/>
  <c r="AZ92" i="9"/>
  <c r="GF88" i="9"/>
  <c r="GF80" i="9"/>
  <c r="GF72" i="9"/>
  <c r="GF67" i="9"/>
  <c r="GF57" i="9"/>
  <c r="GF58" i="9"/>
  <c r="GF48" i="9"/>
  <c r="GJ48" i="9" s="1"/>
  <c r="GF44" i="9"/>
  <c r="GJ44" i="9" s="1"/>
  <c r="AZ44" i="9"/>
  <c r="GF39" i="9"/>
  <c r="GF27" i="9"/>
  <c r="GF23" i="9"/>
  <c r="GF15" i="9"/>
  <c r="GN462" i="9"/>
  <c r="GN453" i="9"/>
  <c r="GR453" i="9" s="1"/>
  <c r="GN449" i="9"/>
  <c r="GR449" i="9" s="1"/>
  <c r="GN445" i="9"/>
  <c r="GN438" i="9"/>
  <c r="GN429" i="9"/>
  <c r="GN425" i="9"/>
  <c r="GN421" i="9"/>
  <c r="GN413" i="9"/>
  <c r="GN405" i="9"/>
  <c r="GN398" i="9"/>
  <c r="GN392" i="9"/>
  <c r="GN383" i="9"/>
  <c r="GN380" i="9"/>
  <c r="GN376" i="9"/>
  <c r="GV376" i="9" s="1"/>
  <c r="GN366" i="9"/>
  <c r="GN358" i="9"/>
  <c r="GN353" i="9"/>
  <c r="GN349" i="9"/>
  <c r="GN341" i="9"/>
  <c r="GN334" i="9"/>
  <c r="GN325" i="9"/>
  <c r="BD353" i="9"/>
  <c r="EY20" i="9"/>
  <c r="FA20" i="9" s="1"/>
  <c r="HE466" i="9"/>
  <c r="HI466" i="9" s="1"/>
  <c r="HE464" i="9"/>
  <c r="HI464" i="9" s="1"/>
  <c r="HE449" i="9"/>
  <c r="HI449" i="9" s="1"/>
  <c r="HE433" i="9"/>
  <c r="HE429" i="9"/>
  <c r="HE425" i="9"/>
  <c r="HE423" i="9"/>
  <c r="HE419" i="9"/>
  <c r="HE415" i="9"/>
  <c r="HE409" i="9"/>
  <c r="HE405" i="9"/>
  <c r="HI405" i="9" s="1"/>
  <c r="HE398" i="9"/>
  <c r="HI398" i="9" s="1"/>
  <c r="HE383" i="9"/>
  <c r="HI383" i="9" s="1"/>
  <c r="HE380" i="9"/>
  <c r="HI380" i="9" s="1"/>
  <c r="HE378" i="9"/>
  <c r="HI378" i="9" s="1"/>
  <c r="HE366" i="9"/>
  <c r="HI366" i="9" s="1"/>
  <c r="HE362" i="9"/>
  <c r="HI362" i="9" s="1"/>
  <c r="HE356" i="9"/>
  <c r="HI356" i="9" s="1"/>
  <c r="HE351" i="9"/>
  <c r="HI351" i="9" s="1"/>
  <c r="HE347" i="9"/>
  <c r="HI347" i="9" s="1"/>
  <c r="HE345" i="9"/>
  <c r="HI345" i="9" s="1"/>
  <c r="GO253" i="9"/>
  <c r="GS253" i="9" s="1"/>
  <c r="GO245" i="9"/>
  <c r="GS245" i="9" s="1"/>
  <c r="GO237" i="9"/>
  <c r="GS237" i="9" s="1"/>
  <c r="GO229" i="9"/>
  <c r="GS229" i="9" s="1"/>
  <c r="GO221" i="9"/>
  <c r="GO213" i="9"/>
  <c r="GS213" i="9" s="1"/>
  <c r="GO205" i="9"/>
  <c r="GS205" i="9" s="1"/>
  <c r="GO197" i="9"/>
  <c r="GO189" i="9"/>
  <c r="GO181" i="9"/>
  <c r="GS181" i="9" s="1"/>
  <c r="GO173" i="9"/>
  <c r="GO165" i="9"/>
  <c r="GW165" i="9" s="1"/>
  <c r="HA165" i="9" s="1"/>
  <c r="GO156" i="9"/>
  <c r="GS156" i="9" s="1"/>
  <c r="GO148" i="9"/>
  <c r="GS148" i="9" s="1"/>
  <c r="GO140" i="9"/>
  <c r="GO133" i="9"/>
  <c r="GO124" i="9"/>
  <c r="GO116" i="9"/>
  <c r="GO111" i="9"/>
  <c r="GO101" i="9"/>
  <c r="GO92" i="9"/>
  <c r="GO84" i="9"/>
  <c r="GO76" i="9"/>
  <c r="GO67" i="9"/>
  <c r="GO62" i="9"/>
  <c r="GO52" i="9"/>
  <c r="GS52" i="9" s="1"/>
  <c r="GO44" i="9"/>
  <c r="GO35" i="9"/>
  <c r="GW35" i="9" s="1"/>
  <c r="GO28" i="9"/>
  <c r="GO20" i="9"/>
  <c r="GO11" i="9"/>
  <c r="HE439" i="9"/>
  <c r="HE437" i="9"/>
  <c r="HE432" i="9"/>
  <c r="HE426" i="9"/>
  <c r="HE399" i="9"/>
  <c r="HI399" i="9" s="1"/>
  <c r="HE393" i="9"/>
  <c r="HI393" i="9" s="1"/>
  <c r="HE381" i="9"/>
  <c r="HI381" i="9" s="1"/>
  <c r="HE369" i="9"/>
  <c r="HI369" i="9" s="1"/>
  <c r="HE359" i="9"/>
  <c r="HI359" i="9" s="1"/>
  <c r="HE338" i="9"/>
  <c r="HI338" i="9" s="1"/>
  <c r="HE318" i="9"/>
  <c r="HI318" i="9" s="1"/>
  <c r="HE308" i="9"/>
  <c r="HI308" i="9" s="1"/>
  <c r="HE301" i="9"/>
  <c r="HI301" i="9" s="1"/>
  <c r="HE295" i="9"/>
  <c r="HI295" i="9" s="1"/>
  <c r="HE284" i="9"/>
  <c r="HI284" i="9" s="1"/>
  <c r="HE240" i="9"/>
  <c r="HI240" i="9" s="1"/>
  <c r="HE230" i="9"/>
  <c r="HI230" i="9" s="1"/>
  <c r="HE220" i="9"/>
  <c r="HI220" i="9" s="1"/>
  <c r="HE204" i="9"/>
  <c r="HI204" i="9" s="1"/>
  <c r="HE200" i="9"/>
  <c r="HI200" i="9" s="1"/>
  <c r="HE180" i="9"/>
  <c r="HI180" i="9" s="1"/>
  <c r="HE174" i="9"/>
  <c r="HI174" i="9" s="1"/>
  <c r="HE162" i="9"/>
  <c r="HI162" i="9" s="1"/>
  <c r="HE143" i="9"/>
  <c r="HI143" i="9" s="1"/>
  <c r="HE137" i="9"/>
  <c r="HI137" i="9" s="1"/>
  <c r="HE132" i="9"/>
  <c r="HI132" i="9" s="1"/>
  <c r="HE119" i="9"/>
  <c r="HI119" i="9" s="1"/>
  <c r="GI177" i="9"/>
  <c r="GI173" i="9"/>
  <c r="GI169" i="9"/>
  <c r="GI161" i="9"/>
  <c r="GI156" i="9"/>
  <c r="GI152" i="9"/>
  <c r="GI144" i="9"/>
  <c r="GI140" i="9"/>
  <c r="GI136" i="9"/>
  <c r="GI129" i="9"/>
  <c r="GI124" i="9"/>
  <c r="GI120" i="9"/>
  <c r="GI116" i="9"/>
  <c r="GI113" i="9"/>
  <c r="GI111" i="9"/>
  <c r="GI107" i="9"/>
  <c r="GI97" i="9"/>
  <c r="GI84" i="9"/>
  <c r="GI52" i="9"/>
  <c r="GI44" i="9"/>
  <c r="GI35" i="9"/>
  <c r="GI28" i="9"/>
  <c r="GI11" i="9"/>
  <c r="GN300" i="9"/>
  <c r="GR300" i="9" s="1"/>
  <c r="GN253" i="9"/>
  <c r="GN233" i="9"/>
  <c r="GN225" i="9"/>
  <c r="GN217" i="9"/>
  <c r="GV217" i="9" s="1"/>
  <c r="GN205" i="9"/>
  <c r="GN173" i="9"/>
  <c r="GR173" i="9" s="1"/>
  <c r="GN161" i="9"/>
  <c r="GR161" i="9" s="1"/>
  <c r="GN152" i="9"/>
  <c r="GR152" i="9" s="1"/>
  <c r="GN144" i="9"/>
  <c r="GR144" i="9" s="1"/>
  <c r="GN136" i="9"/>
  <c r="GR136" i="9" s="1"/>
  <c r="GN107" i="9"/>
  <c r="GN97" i="9"/>
  <c r="GN88" i="9"/>
  <c r="GN48" i="9"/>
  <c r="GN39" i="9"/>
  <c r="GP466" i="9"/>
  <c r="GP462" i="9"/>
  <c r="GP457" i="9"/>
  <c r="GP449" i="9"/>
  <c r="GP445" i="9"/>
  <c r="GP293" i="9"/>
  <c r="GP249" i="9"/>
  <c r="GP58" i="9"/>
  <c r="GP39" i="9"/>
  <c r="GP23" i="9"/>
  <c r="HG71" i="9"/>
  <c r="FQ459" i="9"/>
  <c r="FO440" i="9"/>
  <c r="FQ440" i="9" s="1"/>
  <c r="FO431" i="9"/>
  <c r="FQ431" i="9" s="1"/>
  <c r="FO427" i="9"/>
  <c r="FQ427" i="9" s="1"/>
  <c r="FO423" i="9"/>
  <c r="FQ423" i="9" s="1"/>
  <c r="FO415" i="9"/>
  <c r="FQ415" i="9" s="1"/>
  <c r="FO411" i="9"/>
  <c r="FQ411" i="9" s="1"/>
  <c r="FO400" i="9"/>
  <c r="FQ400" i="9" s="1"/>
  <c r="FO382" i="9"/>
  <c r="FO368" i="9"/>
  <c r="FQ368" i="9" s="1"/>
  <c r="FO347" i="9"/>
  <c r="FQ347" i="9" s="1"/>
  <c r="FO131" i="9"/>
  <c r="FQ131" i="9" s="1"/>
  <c r="FO122" i="9"/>
  <c r="FQ122" i="9" s="1"/>
  <c r="FO114" i="9"/>
  <c r="FO110" i="9"/>
  <c r="FQ110" i="9" s="1"/>
  <c r="FO104" i="9"/>
  <c r="FQ104" i="9" s="1"/>
  <c r="FO95" i="9"/>
  <c r="FQ95" i="9" s="1"/>
  <c r="FO90" i="9"/>
  <c r="FQ90" i="9" s="1"/>
  <c r="FO86" i="9"/>
  <c r="FQ86" i="9" s="1"/>
  <c r="FO82" i="9"/>
  <c r="FQ82" i="9" s="1"/>
  <c r="FO77" i="9"/>
  <c r="FQ77" i="9" s="1"/>
  <c r="FO65" i="9"/>
  <c r="FQ65" i="9" s="1"/>
  <c r="FO56" i="9"/>
  <c r="FQ56" i="9" s="1"/>
  <c r="FO60" i="9"/>
  <c r="FQ60" i="9" s="1"/>
  <c r="FO54" i="9"/>
  <c r="EK54" i="9" s="1"/>
  <c r="FO37" i="9"/>
  <c r="FQ37" i="9" s="1"/>
  <c r="FO30" i="9"/>
  <c r="FQ30" i="9" s="1"/>
  <c r="FO25" i="9"/>
  <c r="FQ25" i="9" s="1"/>
  <c r="FO22" i="9"/>
  <c r="FQ22" i="9" s="1"/>
  <c r="FO17" i="9"/>
  <c r="FQ17" i="9" s="1"/>
  <c r="FO13" i="9"/>
  <c r="FQ13" i="9" s="1"/>
  <c r="EY99" i="9"/>
  <c r="FA99" i="9" s="1"/>
  <c r="GN317" i="9"/>
  <c r="GN309" i="9"/>
  <c r="GN303" i="9"/>
  <c r="GR303" i="9" s="1"/>
  <c r="GN293" i="9"/>
  <c r="GR293" i="9" s="1"/>
  <c r="GN285" i="9"/>
  <c r="GN249" i="9"/>
  <c r="GN241" i="9"/>
  <c r="GN229" i="9"/>
  <c r="GN209" i="9"/>
  <c r="GN201" i="9"/>
  <c r="GN193" i="9"/>
  <c r="GN186" i="9"/>
  <c r="GN177" i="9"/>
  <c r="GN169" i="9"/>
  <c r="GR169" i="9" s="1"/>
  <c r="GN156" i="9"/>
  <c r="GR156" i="9" s="1"/>
  <c r="GN148" i="9"/>
  <c r="GR148" i="9" s="1"/>
  <c r="GN129" i="9"/>
  <c r="GN120" i="9"/>
  <c r="GN113" i="9"/>
  <c r="GN80" i="9"/>
  <c r="GN72" i="9"/>
  <c r="GN57" i="9"/>
  <c r="GN58" i="9"/>
  <c r="GN27" i="9"/>
  <c r="GN23" i="9"/>
  <c r="GN15" i="9"/>
  <c r="DK459" i="9"/>
  <c r="DK464" i="9"/>
  <c r="DK460" i="9"/>
  <c r="DK455" i="9"/>
  <c r="DK451" i="9"/>
  <c r="DK449" i="9"/>
  <c r="DK443" i="9"/>
  <c r="DK440" i="9"/>
  <c r="DK438" i="9"/>
  <c r="DK436" i="9"/>
  <c r="DK433" i="9"/>
  <c r="DK429" i="9"/>
  <c r="DK427" i="9"/>
  <c r="DK423" i="9"/>
  <c r="DK421" i="9"/>
  <c r="DK413" i="9"/>
  <c r="DK409" i="9"/>
  <c r="DK407" i="9"/>
  <c r="DK403" i="9"/>
  <c r="DK400" i="9"/>
  <c r="DK398" i="9"/>
  <c r="DK394" i="9"/>
  <c r="DK372" i="9"/>
  <c r="DK392" i="9"/>
  <c r="DK390" i="9"/>
  <c r="DK385" i="9"/>
  <c r="DK383" i="9"/>
  <c r="DK382" i="9"/>
  <c r="DK380" i="9"/>
  <c r="DK378" i="9"/>
  <c r="DK376" i="9"/>
  <c r="DK374" i="9"/>
  <c r="DK368" i="9"/>
  <c r="DK364" i="9"/>
  <c r="DK362" i="9"/>
  <c r="DK360" i="9"/>
  <c r="DK358" i="9"/>
  <c r="DK356" i="9"/>
  <c r="DK353" i="9"/>
  <c r="DK351" i="9"/>
  <c r="DK347" i="9"/>
  <c r="DK345" i="9"/>
  <c r="DK343" i="9"/>
  <c r="DK341" i="9"/>
  <c r="DK339" i="9"/>
  <c r="DK333" i="9"/>
  <c r="DK331" i="9"/>
  <c r="DK327" i="9"/>
  <c r="DK325" i="9"/>
  <c r="DK323" i="9"/>
  <c r="DK321" i="9"/>
  <c r="DK319" i="9"/>
  <c r="DK315" i="9"/>
  <c r="DK311" i="9"/>
  <c r="DK309" i="9"/>
  <c r="AU286" i="9"/>
  <c r="AW286" i="9" s="1"/>
  <c r="AU146" i="9"/>
  <c r="AW146" i="9" s="1"/>
  <c r="AU126" i="9"/>
  <c r="AW126" i="9" s="1"/>
  <c r="AU99" i="9"/>
  <c r="AW99" i="9" s="1"/>
  <c r="GI176" i="9"/>
  <c r="GI168" i="9"/>
  <c r="GI160" i="9"/>
  <c r="GI151" i="9"/>
  <c r="GI143" i="9"/>
  <c r="GI127" i="9"/>
  <c r="GI128" i="9"/>
  <c r="GI119" i="9"/>
  <c r="GI112" i="9"/>
  <c r="GI106" i="9"/>
  <c r="GI96" i="9"/>
  <c r="GI91" i="9"/>
  <c r="GI83" i="9"/>
  <c r="GI79" i="9"/>
  <c r="GI66" i="9"/>
  <c r="GI55" i="9"/>
  <c r="GI47" i="9"/>
  <c r="GI38" i="9"/>
  <c r="GI26" i="9"/>
  <c r="GI19" i="9"/>
  <c r="GI18" i="9"/>
  <c r="GI10" i="9"/>
  <c r="GQ393" i="9"/>
  <c r="GQ391" i="9"/>
  <c r="GQ387" i="9"/>
  <c r="GQ355" i="9"/>
  <c r="GQ379" i="9"/>
  <c r="GQ375" i="9"/>
  <c r="GQ365" i="9"/>
  <c r="GQ361" i="9"/>
  <c r="GQ357" i="9"/>
  <c r="GQ352" i="9"/>
  <c r="GQ348" i="9"/>
  <c r="GQ344" i="9"/>
  <c r="GQ340" i="9"/>
  <c r="GQ337" i="9"/>
  <c r="GQ332" i="9"/>
  <c r="GQ328" i="9"/>
  <c r="GQ324" i="9"/>
  <c r="GQ320" i="9"/>
  <c r="GQ316" i="9"/>
  <c r="GQ312" i="9"/>
  <c r="GQ308" i="9"/>
  <c r="GQ305" i="9"/>
  <c r="GQ298" i="9"/>
  <c r="GQ289" i="9"/>
  <c r="GQ252" i="9"/>
  <c r="GQ244" i="9"/>
  <c r="GQ228" i="9"/>
  <c r="GQ212" i="9"/>
  <c r="BH34" i="9"/>
  <c r="DG411" i="9"/>
  <c r="DG407" i="9"/>
  <c r="DG435" i="9"/>
  <c r="DG414" i="9"/>
  <c r="DG335" i="9"/>
  <c r="EK282" i="9"/>
  <c r="HM282" i="9" s="1"/>
  <c r="EK278" i="9"/>
  <c r="HM278" i="9" s="1"/>
  <c r="EK266" i="9"/>
  <c r="HM266" i="9" s="1"/>
  <c r="FO467" i="9"/>
  <c r="FQ467" i="9" s="1"/>
  <c r="DG400" i="9"/>
  <c r="DG396" i="9"/>
  <c r="DG372" i="9"/>
  <c r="CC372" i="9" s="1"/>
  <c r="DI372" i="9" s="1"/>
  <c r="DG390" i="9"/>
  <c r="DG382" i="9"/>
  <c r="DG378" i="9"/>
  <c r="DG374" i="9"/>
  <c r="DG368" i="9"/>
  <c r="DG364" i="9"/>
  <c r="DG360" i="9"/>
  <c r="DG356" i="9"/>
  <c r="DG351" i="9"/>
  <c r="CC351" i="9" s="1"/>
  <c r="DI351" i="9" s="1"/>
  <c r="DG347" i="9"/>
  <c r="DG343" i="9"/>
  <c r="DG339" i="9"/>
  <c r="CC339" i="9" s="1"/>
  <c r="DI339" i="9" s="1"/>
  <c r="DG336" i="9"/>
  <c r="DG331" i="9"/>
  <c r="DG327" i="9"/>
  <c r="DG323" i="9"/>
  <c r="DG319" i="9"/>
  <c r="DG311" i="9"/>
  <c r="DG307" i="9"/>
  <c r="DG297" i="9"/>
  <c r="DG296" i="9"/>
  <c r="DG291" i="9"/>
  <c r="DG288" i="9"/>
  <c r="DG255" i="9"/>
  <c r="DG251" i="9"/>
  <c r="DG247" i="9"/>
  <c r="DG243" i="9"/>
  <c r="DG239" i="9"/>
  <c r="DG235" i="9"/>
  <c r="DG231" i="9"/>
  <c r="DG227" i="9"/>
  <c r="DG223" i="9"/>
  <c r="DG215" i="9"/>
  <c r="DG211" i="9"/>
  <c r="DG207" i="9"/>
  <c r="DG203" i="9"/>
  <c r="DG199" i="9"/>
  <c r="DG195" i="9"/>
  <c r="DG191" i="9"/>
  <c r="CC191" i="9" s="1"/>
  <c r="DI191" i="9" s="1"/>
  <c r="DG187" i="9"/>
  <c r="DG183" i="9"/>
  <c r="DG175" i="9"/>
  <c r="DG171" i="9"/>
  <c r="DG154" i="9"/>
  <c r="DG142" i="9"/>
  <c r="DG138" i="9"/>
  <c r="CC138" i="9" s="1"/>
  <c r="DI138" i="9" s="1"/>
  <c r="DG126" i="9"/>
  <c r="DG122" i="9"/>
  <c r="CC122" i="9" s="1"/>
  <c r="DI122" i="9" s="1"/>
  <c r="DG109" i="9"/>
  <c r="DG110" i="9"/>
  <c r="DG90" i="9"/>
  <c r="DG86" i="9"/>
  <c r="DG77" i="9"/>
  <c r="DG65" i="9"/>
  <c r="DG56" i="9"/>
  <c r="DG60" i="9"/>
  <c r="DG50" i="9"/>
  <c r="DG46" i="9"/>
  <c r="DG33" i="9"/>
  <c r="DG30" i="9"/>
  <c r="DG25" i="9"/>
  <c r="DG22" i="9"/>
  <c r="DG13" i="9"/>
  <c r="CP19" i="9"/>
  <c r="CR19" i="9" s="1"/>
  <c r="DF24" i="9"/>
  <c r="CP36" i="9"/>
  <c r="CR36" i="9" s="1"/>
  <c r="CP51" i="9"/>
  <c r="CR51" i="9" s="1"/>
  <c r="CP66" i="9"/>
  <c r="CR66" i="9" s="1"/>
  <c r="CP70" i="9"/>
  <c r="CR70" i="9" s="1"/>
  <c r="CP73" i="9"/>
  <c r="CR73" i="9" s="1"/>
  <c r="CP75" i="9"/>
  <c r="CR75" i="9" s="1"/>
  <c r="CP87" i="9"/>
  <c r="CR87" i="9" s="1"/>
  <c r="DF125" i="9"/>
  <c r="CP132" i="9"/>
  <c r="CR132" i="9" s="1"/>
  <c r="CP139" i="9"/>
  <c r="CR139" i="9" s="1"/>
  <c r="CP147" i="9"/>
  <c r="CR147" i="9" s="1"/>
  <c r="CP151" i="9"/>
  <c r="CR151" i="9" s="1"/>
  <c r="GU81" i="9"/>
  <c r="GT290" i="9"/>
  <c r="GT246" i="9"/>
  <c r="GT218" i="9"/>
  <c r="GT302" i="9"/>
  <c r="GT291" i="9"/>
  <c r="GT255" i="9"/>
  <c r="GT247" i="9"/>
  <c r="GT215" i="9"/>
  <c r="GU294" i="9"/>
  <c r="FO454" i="9"/>
  <c r="FQ454" i="9" s="1"/>
  <c r="FO439" i="9"/>
  <c r="FQ439" i="9" s="1"/>
  <c r="FO442" i="9"/>
  <c r="FQ442" i="9" s="1"/>
  <c r="FO446" i="9"/>
  <c r="FQ446" i="9" s="1"/>
  <c r="FO435" i="9"/>
  <c r="FQ435" i="9" s="1"/>
  <c r="FO430" i="9"/>
  <c r="FQ430" i="9" s="1"/>
  <c r="FO426" i="9"/>
  <c r="FQ426" i="9" s="1"/>
  <c r="FO418" i="9"/>
  <c r="FQ418" i="9" s="1"/>
  <c r="FO414" i="9"/>
  <c r="FQ414" i="9" s="1"/>
  <c r="FO410" i="9"/>
  <c r="FQ410" i="9" s="1"/>
  <c r="FO386" i="9"/>
  <c r="FQ386" i="9" s="1"/>
  <c r="FO395" i="9"/>
  <c r="FO389" i="9"/>
  <c r="FQ389" i="9" s="1"/>
  <c r="FO384" i="9"/>
  <c r="FQ384" i="9" s="1"/>
  <c r="FO381" i="9"/>
  <c r="FQ381" i="9" s="1"/>
  <c r="FO373" i="9"/>
  <c r="FQ373" i="9" s="1"/>
  <c r="FO367" i="9"/>
  <c r="FQ367" i="9" s="1"/>
  <c r="FO363" i="9"/>
  <c r="FQ363" i="9" s="1"/>
  <c r="FO354" i="9"/>
  <c r="FQ354" i="9" s="1"/>
  <c r="FO350" i="9"/>
  <c r="FQ350" i="9" s="1"/>
  <c r="FO346" i="9"/>
  <c r="FQ346" i="9" s="1"/>
  <c r="FO342" i="9"/>
  <c r="FQ342" i="9" s="1"/>
  <c r="FO338" i="9"/>
  <c r="FQ338" i="9" s="1"/>
  <c r="FO335" i="9"/>
  <c r="FQ335" i="9" s="1"/>
  <c r="FO330" i="9"/>
  <c r="FQ330" i="9" s="1"/>
  <c r="FO326" i="9"/>
  <c r="FQ326" i="9" s="1"/>
  <c r="FO322" i="9"/>
  <c r="FQ322" i="9" s="1"/>
  <c r="FO318" i="9"/>
  <c r="FQ318" i="9" s="1"/>
  <c r="FO314" i="9"/>
  <c r="FQ314" i="9" s="1"/>
  <c r="FO310" i="9"/>
  <c r="FQ310" i="9" s="1"/>
  <c r="FO306" i="9"/>
  <c r="FQ306" i="9" s="1"/>
  <c r="FO304" i="9"/>
  <c r="FQ304" i="9" s="1"/>
  <c r="FO301" i="9"/>
  <c r="FQ301" i="9" s="1"/>
  <c r="FO295" i="9"/>
  <c r="FQ295" i="9" s="1"/>
  <c r="FO290" i="9"/>
  <c r="FQ290" i="9" s="1"/>
  <c r="FO287" i="9"/>
  <c r="FQ287" i="9" s="1"/>
  <c r="FO254" i="9"/>
  <c r="FQ254" i="9" s="1"/>
  <c r="FO250" i="9"/>
  <c r="FQ250" i="9" s="1"/>
  <c r="FO246" i="9"/>
  <c r="FQ246" i="9" s="1"/>
  <c r="FO242" i="9"/>
  <c r="FQ242" i="9" s="1"/>
  <c r="FO238" i="9"/>
  <c r="FQ238" i="9" s="1"/>
  <c r="FO230" i="9"/>
  <c r="FQ230" i="9" s="1"/>
  <c r="FO222" i="9"/>
  <c r="FQ222" i="9" s="1"/>
  <c r="FO214" i="9"/>
  <c r="FQ214" i="9" s="1"/>
  <c r="FO206" i="9"/>
  <c r="FQ206" i="9" s="1"/>
  <c r="FO198" i="9"/>
  <c r="FQ198" i="9" s="1"/>
  <c r="FO190" i="9"/>
  <c r="FQ190" i="9" s="1"/>
  <c r="FO182" i="9"/>
  <c r="FQ182" i="9" s="1"/>
  <c r="FO178" i="9"/>
  <c r="FO166" i="9"/>
  <c r="FQ166" i="9" s="1"/>
  <c r="FO157" i="9"/>
  <c r="FQ157" i="9" s="1"/>
  <c r="FO149" i="9"/>
  <c r="FQ149" i="9" s="1"/>
  <c r="FO137" i="9"/>
  <c r="FQ137" i="9" s="1"/>
  <c r="FO121" i="9"/>
  <c r="FQ121" i="9" s="1"/>
  <c r="FO89" i="9"/>
  <c r="FQ89" i="9" s="1"/>
  <c r="FO81" i="9"/>
  <c r="FQ81" i="9" s="1"/>
  <c r="FO73" i="9"/>
  <c r="FQ73" i="9" s="1"/>
  <c r="FO59" i="9"/>
  <c r="FQ59" i="9" s="1"/>
  <c r="FO45" i="9"/>
  <c r="FQ45" i="9" s="1"/>
  <c r="FO36" i="9"/>
  <c r="FQ36" i="9" s="1"/>
  <c r="FO32" i="9"/>
  <c r="FO24" i="9"/>
  <c r="FQ24" i="9" s="1"/>
  <c r="FO16" i="9"/>
  <c r="FQ16" i="9" s="1"/>
  <c r="FO12" i="9"/>
  <c r="FQ12" i="9" s="1"/>
  <c r="EY404" i="9"/>
  <c r="FA404" i="9" s="1"/>
  <c r="EY401" i="9"/>
  <c r="FA401" i="9" s="1"/>
  <c r="EY355" i="9"/>
  <c r="FA355" i="9" s="1"/>
  <c r="EY141" i="9"/>
  <c r="FA141" i="9" s="1"/>
  <c r="GU459" i="9"/>
  <c r="GU464" i="9"/>
  <c r="GU460" i="9"/>
  <c r="GU455" i="9"/>
  <c r="GU451" i="9"/>
  <c r="GU447" i="9"/>
  <c r="GU443" i="9"/>
  <c r="EX36" i="9"/>
  <c r="EZ36" i="9" s="1"/>
  <c r="EX24" i="9"/>
  <c r="EZ24" i="9" s="1"/>
  <c r="EX21" i="9"/>
  <c r="EZ21" i="9" s="1"/>
  <c r="GU190" i="9"/>
  <c r="HG158" i="9"/>
  <c r="HG149" i="9"/>
  <c r="CQ16" i="9"/>
  <c r="CS16" i="9" s="1"/>
  <c r="AU448" i="9"/>
  <c r="AW448" i="9" s="1"/>
  <c r="AU437" i="9"/>
  <c r="AW437" i="9" s="1"/>
  <c r="AU119" i="9"/>
  <c r="AW119" i="9" s="1"/>
  <c r="Q372" i="9"/>
  <c r="DG406" i="9"/>
  <c r="AU136" i="9"/>
  <c r="AW136" i="9" s="1"/>
  <c r="Q56" i="9"/>
  <c r="P315" i="9"/>
  <c r="Q447" i="9"/>
  <c r="Q396" i="9"/>
  <c r="Q351" i="9"/>
  <c r="Q319" i="9"/>
  <c r="Q302" i="9"/>
  <c r="Q42" i="9"/>
  <c r="GI175" i="9"/>
  <c r="GI167" i="9"/>
  <c r="GI158" i="9"/>
  <c r="GI154" i="9"/>
  <c r="GI150" i="9"/>
  <c r="GI146" i="9"/>
  <c r="GI142" i="9"/>
  <c r="GI138" i="9"/>
  <c r="GI135" i="9"/>
  <c r="GI131" i="9"/>
  <c r="GI126" i="9"/>
  <c r="GI122" i="9"/>
  <c r="GI118" i="9"/>
  <c r="GI114" i="9"/>
  <c r="GI109" i="9"/>
  <c r="GI110" i="9"/>
  <c r="GI104" i="9"/>
  <c r="GI99" i="9"/>
  <c r="GQ431" i="9"/>
  <c r="GQ415" i="9"/>
  <c r="GQ400" i="9"/>
  <c r="GQ296" i="9"/>
  <c r="GQ251" i="9"/>
  <c r="GQ239" i="9"/>
  <c r="GQ231" i="9"/>
  <c r="GQ223" i="9"/>
  <c r="GQ37" i="9"/>
  <c r="AW178" i="9"/>
  <c r="AU135" i="9"/>
  <c r="CP178" i="9"/>
  <c r="CR178" i="9"/>
  <c r="Q135" i="9"/>
  <c r="P443" i="9"/>
  <c r="AZ368" i="9"/>
  <c r="P368" i="9"/>
  <c r="AZ323" i="9"/>
  <c r="P323" i="9"/>
  <c r="GF227" i="9"/>
  <c r="P211" i="9"/>
  <c r="P158" i="9"/>
  <c r="AZ158" i="9"/>
  <c r="AZ154" i="9"/>
  <c r="P154" i="9"/>
  <c r="AZ131" i="9"/>
  <c r="P131" i="9"/>
  <c r="AZ109" i="9"/>
  <c r="P109" i="9"/>
  <c r="P99" i="9"/>
  <c r="AZ77" i="9"/>
  <c r="P77" i="9"/>
  <c r="P33" i="9"/>
  <c r="P13" i="9"/>
  <c r="HD417" i="9"/>
  <c r="HH417" i="9" s="1"/>
  <c r="BH417" i="9"/>
  <c r="HD385" i="9"/>
  <c r="HH385" i="9" s="1"/>
  <c r="BH385" i="9"/>
  <c r="HD309" i="9"/>
  <c r="HH309" i="9" s="1"/>
  <c r="BH309" i="9"/>
  <c r="AU170" i="9"/>
  <c r="AT167" i="9"/>
  <c r="AV167" i="9" s="1"/>
  <c r="CP238" i="9"/>
  <c r="CR238" i="9" s="1"/>
  <c r="CP174" i="9"/>
  <c r="CP102" i="9"/>
  <c r="CR102" i="9" s="1"/>
  <c r="CP176" i="9"/>
  <c r="CR176" i="9"/>
  <c r="CP204" i="9"/>
  <c r="CR204" i="9" s="1"/>
  <c r="DK370" i="9"/>
  <c r="AU370" i="9"/>
  <c r="AW370" i="9" s="1"/>
  <c r="P223" i="9"/>
  <c r="AU465" i="9"/>
  <c r="AW465" i="9" s="1"/>
  <c r="AU461" i="9"/>
  <c r="AW461" i="9" s="1"/>
  <c r="AU441" i="9"/>
  <c r="AW441" i="9" s="1"/>
  <c r="DK446" i="9"/>
  <c r="DK428" i="9"/>
  <c r="AU412" i="9"/>
  <c r="AW412" i="9"/>
  <c r="AU397" i="9"/>
  <c r="AW397" i="9" s="1"/>
  <c r="DK371" i="9"/>
  <c r="AU391" i="9"/>
  <c r="AW391" i="9" s="1"/>
  <c r="AU355" i="9"/>
  <c r="AW355" i="9" s="1"/>
  <c r="AU381" i="9"/>
  <c r="AW381" i="9" s="1"/>
  <c r="AU379" i="9"/>
  <c r="AW379" i="9" s="1"/>
  <c r="DK352" i="9"/>
  <c r="DK238" i="9"/>
  <c r="AU238" i="9"/>
  <c r="AW238" i="9" s="1"/>
  <c r="DK202" i="9"/>
  <c r="AU188" i="9"/>
  <c r="AW188" i="9"/>
  <c r="DK185" i="9"/>
  <c r="AU172" i="9"/>
  <c r="AW172" i="9"/>
  <c r="DK141" i="9"/>
  <c r="AU139" i="9"/>
  <c r="AW139" i="9" s="1"/>
  <c r="DK128" i="9"/>
  <c r="DK105" i="9"/>
  <c r="AU94" i="9"/>
  <c r="AW94" i="9" s="1"/>
  <c r="DK78" i="9"/>
  <c r="DK73" i="9"/>
  <c r="DK53" i="9"/>
  <c r="DK26" i="9"/>
  <c r="DK12" i="9"/>
  <c r="BH150" i="9"/>
  <c r="BJ150" i="9" s="1"/>
  <c r="P444" i="9"/>
  <c r="P365" i="9"/>
  <c r="P337" i="9"/>
  <c r="P332" i="9"/>
  <c r="P305" i="9"/>
  <c r="P289" i="9"/>
  <c r="P240" i="9"/>
  <c r="P232" i="9"/>
  <c r="P224" i="9"/>
  <c r="P220" i="9"/>
  <c r="P208" i="9"/>
  <c r="P188" i="9"/>
  <c r="P180" i="9"/>
  <c r="P160" i="9"/>
  <c r="P151" i="9"/>
  <c r="P128" i="9"/>
  <c r="P115" i="9"/>
  <c r="P91" i="9"/>
  <c r="P51" i="9"/>
  <c r="P38" i="9"/>
  <c r="DJ453" i="9"/>
  <c r="AT453" i="9"/>
  <c r="AV453" i="9" s="1"/>
  <c r="DJ419" i="9"/>
  <c r="AT419" i="9"/>
  <c r="AT302" i="9"/>
  <c r="AV302" i="9" s="1"/>
  <c r="DJ56" i="9"/>
  <c r="AT56" i="9"/>
  <c r="AV56" i="9" s="1"/>
  <c r="AT22" i="9"/>
  <c r="AV22" i="9" s="1"/>
  <c r="DJ20" i="9"/>
  <c r="AU201" i="9"/>
  <c r="AW201" i="9" s="1"/>
  <c r="AU49" i="9"/>
  <c r="AW49" i="9" s="1"/>
  <c r="AU24" i="9"/>
  <c r="AW24" i="9" s="1"/>
  <c r="AZ67" i="9"/>
  <c r="BH49" i="9"/>
  <c r="DF444" i="9"/>
  <c r="DF437" i="9"/>
  <c r="DF428" i="9"/>
  <c r="DF424" i="9"/>
  <c r="DF404" i="9"/>
  <c r="DF401" i="9"/>
  <c r="DF397" i="9"/>
  <c r="DF391" i="9"/>
  <c r="DF387" i="9"/>
  <c r="DF355" i="9"/>
  <c r="DF375" i="9"/>
  <c r="DF365" i="9"/>
  <c r="CB365" i="9" s="1"/>
  <c r="DH365" i="9" s="1"/>
  <c r="DF348" i="9"/>
  <c r="DF324" i="9"/>
  <c r="DF316" i="9"/>
  <c r="DF308" i="9"/>
  <c r="DF248" i="9"/>
  <c r="DF192" i="9"/>
  <c r="DF132" i="9"/>
  <c r="DF128" i="9"/>
  <c r="DF123" i="9"/>
  <c r="DF115" i="9"/>
  <c r="DF112" i="9"/>
  <c r="DF102" i="9"/>
  <c r="DF106" i="9"/>
  <c r="DF100" i="9"/>
  <c r="DF96" i="9"/>
  <c r="DF91" i="9"/>
  <c r="DF87" i="9"/>
  <c r="DF79" i="9"/>
  <c r="DF66" i="9"/>
  <c r="DF64" i="9"/>
  <c r="DF61" i="9"/>
  <c r="CB61" i="9" s="1"/>
  <c r="DH61" i="9" s="1"/>
  <c r="DF38" i="9"/>
  <c r="DF34" i="9"/>
  <c r="DF26" i="9"/>
  <c r="DF10" i="9"/>
  <c r="DG34" i="9"/>
  <c r="DG55" i="9"/>
  <c r="DG64" i="9"/>
  <c r="DG70" i="9"/>
  <c r="DG79" i="9"/>
  <c r="DJ467" i="9"/>
  <c r="DJ465" i="9"/>
  <c r="DJ454" i="9"/>
  <c r="DJ452" i="9"/>
  <c r="DJ439" i="9"/>
  <c r="DJ442" i="9"/>
  <c r="DJ446" i="9"/>
  <c r="DJ437" i="9"/>
  <c r="DJ430" i="9"/>
  <c r="DJ426" i="9"/>
  <c r="DJ422" i="9"/>
  <c r="DJ416" i="9"/>
  <c r="DJ408" i="9"/>
  <c r="DJ406" i="9"/>
  <c r="DJ397" i="9"/>
  <c r="DJ393" i="9"/>
  <c r="DJ371" i="9"/>
  <c r="DJ355" i="9"/>
  <c r="DJ379" i="9"/>
  <c r="DJ377" i="9"/>
  <c r="AT369" i="9"/>
  <c r="AV369" i="9" s="1"/>
  <c r="DJ365" i="9"/>
  <c r="DJ361" i="9"/>
  <c r="DJ359" i="9"/>
  <c r="DJ348" i="9"/>
  <c r="DJ346" i="9"/>
  <c r="DJ344" i="9"/>
  <c r="DJ342" i="9"/>
  <c r="DJ337" i="9"/>
  <c r="DJ328" i="9"/>
  <c r="DJ326" i="9"/>
  <c r="DJ324" i="9"/>
  <c r="DJ322" i="9"/>
  <c r="DJ318" i="9"/>
  <c r="DJ310" i="9"/>
  <c r="DJ305" i="9"/>
  <c r="DJ304" i="9"/>
  <c r="DJ295" i="9"/>
  <c r="DJ290" i="9"/>
  <c r="DJ246" i="9"/>
  <c r="DJ244" i="9"/>
  <c r="AT232" i="9"/>
  <c r="AV232" i="9" s="1"/>
  <c r="DJ230" i="9"/>
  <c r="AT224" i="9"/>
  <c r="AV224" i="9" s="1"/>
  <c r="DJ218" i="9"/>
  <c r="DJ210" i="9"/>
  <c r="AT204" i="9"/>
  <c r="AV204" i="9" s="1"/>
  <c r="DJ198" i="9"/>
  <c r="DJ194" i="9"/>
  <c r="DJ190" i="9"/>
  <c r="DJ185" i="9"/>
  <c r="DJ166" i="9"/>
  <c r="DJ162" i="9"/>
  <c r="DJ155" i="9"/>
  <c r="DJ153" i="9"/>
  <c r="DJ145" i="9"/>
  <c r="DJ137" i="9"/>
  <c r="DJ125" i="9"/>
  <c r="DJ117" i="9"/>
  <c r="DJ105" i="9"/>
  <c r="DJ108" i="9"/>
  <c r="DJ93" i="9"/>
  <c r="AT96" i="9"/>
  <c r="AV96" i="9" s="1"/>
  <c r="AT89" i="9"/>
  <c r="AV89" i="9" s="1"/>
  <c r="DJ85" i="9"/>
  <c r="AT83" i="9"/>
  <c r="AV83" i="9" s="1"/>
  <c r="DJ68" i="9"/>
  <c r="AT66" i="9"/>
  <c r="AV66" i="9" s="1"/>
  <c r="DJ61" i="9"/>
  <c r="DJ45" i="9"/>
  <c r="DJ12" i="9"/>
  <c r="DJ10" i="9"/>
  <c r="GP446" i="9"/>
  <c r="GP422" i="9"/>
  <c r="GP406" i="9"/>
  <c r="GP395" i="9"/>
  <c r="GP371" i="9"/>
  <c r="GP389" i="9"/>
  <c r="GP384" i="9"/>
  <c r="GP381" i="9"/>
  <c r="GP377" i="9"/>
  <c r="GP373" i="9"/>
  <c r="GP367" i="9"/>
  <c r="GP363" i="9"/>
  <c r="GP359" i="9"/>
  <c r="GP354" i="9"/>
  <c r="GP350" i="9"/>
  <c r="GP346" i="9"/>
  <c r="GP342" i="9"/>
  <c r="GP338" i="9"/>
  <c r="GP335" i="9"/>
  <c r="GP330" i="9"/>
  <c r="GP326" i="9"/>
  <c r="GP322" i="9"/>
  <c r="GP318" i="9"/>
  <c r="GP314" i="9"/>
  <c r="GP310" i="9"/>
  <c r="GP306" i="9"/>
  <c r="GP304" i="9"/>
  <c r="GP287" i="9"/>
  <c r="GP29" i="9"/>
  <c r="GP12" i="9"/>
  <c r="AT460" i="9"/>
  <c r="AV460" i="9" s="1"/>
  <c r="AU376" i="9"/>
  <c r="AW376" i="9" s="1"/>
  <c r="AU254" i="9"/>
  <c r="AW254" i="9" s="1"/>
  <c r="AU177" i="9"/>
  <c r="AW177" i="9" s="1"/>
  <c r="HG162" i="9"/>
  <c r="AU51" i="9"/>
  <c r="AW51" i="9" s="1"/>
  <c r="AU43" i="9"/>
  <c r="AW43" i="9" s="1"/>
  <c r="AU34" i="9"/>
  <c r="AW34" i="9" s="1"/>
  <c r="DF306" i="9"/>
  <c r="DF199" i="9"/>
  <c r="GG193" i="9"/>
  <c r="BA193" i="9"/>
  <c r="GG107" i="9"/>
  <c r="BA107" i="9"/>
  <c r="AU421" i="9"/>
  <c r="AW421" i="9" s="1"/>
  <c r="AU333" i="9"/>
  <c r="AU229" i="9"/>
  <c r="AW229" i="9" s="1"/>
  <c r="AU225" i="9"/>
  <c r="AW225" i="9" s="1"/>
  <c r="AU213" i="9"/>
  <c r="AW213" i="9" s="1"/>
  <c r="AU387" i="9"/>
  <c r="AW387" i="9" s="1"/>
  <c r="AT199" i="9"/>
  <c r="AV199" i="9" s="1"/>
  <c r="BA209" i="9"/>
  <c r="BD449" i="9"/>
  <c r="BD205" i="9"/>
  <c r="CP65" i="9"/>
  <c r="CR65" i="9" s="1"/>
  <c r="CP192" i="9"/>
  <c r="CR192" i="9" s="1"/>
  <c r="CP188" i="9"/>
  <c r="CR188" i="9" s="1"/>
  <c r="DF382" i="9"/>
  <c r="GF20" i="9"/>
  <c r="AZ20" i="9"/>
  <c r="GF11" i="9"/>
  <c r="AZ11" i="9"/>
  <c r="GN402" i="9"/>
  <c r="BD402" i="9"/>
  <c r="GN213" i="9"/>
  <c r="BD213" i="9"/>
  <c r="GN101" i="9"/>
  <c r="BD101" i="9"/>
  <c r="GN35" i="9"/>
  <c r="BD35" i="9"/>
  <c r="HD79" i="9"/>
  <c r="BH79" i="9"/>
  <c r="GH466" i="9"/>
  <c r="GH462" i="9"/>
  <c r="GH457" i="9"/>
  <c r="GH453" i="9"/>
  <c r="GH445" i="9"/>
  <c r="GH434" i="9"/>
  <c r="GH438" i="9"/>
  <c r="GH433" i="9"/>
  <c r="GH429" i="9"/>
  <c r="GH425" i="9"/>
  <c r="GH421" i="9"/>
  <c r="GH417" i="9"/>
  <c r="GH413" i="9"/>
  <c r="GH409" i="9"/>
  <c r="GH405" i="9"/>
  <c r="GH402" i="9"/>
  <c r="GH398" i="9"/>
  <c r="GH394" i="9"/>
  <c r="GH392" i="9"/>
  <c r="GH388" i="9"/>
  <c r="GH383" i="9"/>
  <c r="GH380" i="9"/>
  <c r="GH376" i="9"/>
  <c r="GH370" i="9"/>
  <c r="GH366" i="9"/>
  <c r="GH362" i="9"/>
  <c r="GH358" i="9"/>
  <c r="GH353" i="9"/>
  <c r="GH349" i="9"/>
  <c r="GH345" i="9"/>
  <c r="GH341" i="9"/>
  <c r="GH333" i="9"/>
  <c r="GH334" i="9"/>
  <c r="GH329" i="9"/>
  <c r="GH325" i="9"/>
  <c r="GH321" i="9"/>
  <c r="GH317" i="9"/>
  <c r="GH313" i="9"/>
  <c r="GH309" i="9"/>
  <c r="GH300" i="9"/>
  <c r="GH303" i="9"/>
  <c r="GH293" i="9"/>
  <c r="GH286" i="9"/>
  <c r="GH285" i="9"/>
  <c r="GH253" i="9"/>
  <c r="GH249" i="9"/>
  <c r="GH245" i="9"/>
  <c r="GH241" i="9"/>
  <c r="GH237" i="9"/>
  <c r="GH233" i="9"/>
  <c r="GH229" i="9"/>
  <c r="GH225" i="9"/>
  <c r="GH221" i="9"/>
  <c r="GH217" i="9"/>
  <c r="GH213" i="9"/>
  <c r="GH209" i="9"/>
  <c r="AU33" i="9"/>
  <c r="AW33" i="9" s="1"/>
  <c r="AU22" i="9"/>
  <c r="AW22" i="9" s="1"/>
  <c r="AZ140" i="9"/>
  <c r="BD173" i="9"/>
  <c r="CQ9" i="9"/>
  <c r="CQ33" i="9"/>
  <c r="CS33" i="9" s="1"/>
  <c r="CQ46" i="9"/>
  <c r="CS46" i="9" s="1"/>
  <c r="CQ50" i="9"/>
  <c r="CS50" i="9" s="1"/>
  <c r="CQ54" i="9"/>
  <c r="CS54" i="9" s="1"/>
  <c r="CQ56" i="9"/>
  <c r="CS56" i="9" s="1"/>
  <c r="CQ65" i="9"/>
  <c r="CS65" i="9" s="1"/>
  <c r="CQ86" i="9"/>
  <c r="CS86" i="9" s="1"/>
  <c r="CQ92" i="9"/>
  <c r="CS92" i="9" s="1"/>
  <c r="CQ95" i="9"/>
  <c r="CS95" i="9" s="1"/>
  <c r="CQ99" i="9"/>
  <c r="CS99" i="9" s="1"/>
  <c r="CQ104" i="9"/>
  <c r="CS104" i="9" s="1"/>
  <c r="CQ107" i="9"/>
  <c r="CS107" i="9" s="1"/>
  <c r="CQ111" i="9"/>
  <c r="CS111" i="9" s="1"/>
  <c r="CQ109" i="9"/>
  <c r="CS109" i="9" s="1"/>
  <c r="CQ118" i="9"/>
  <c r="CS118" i="9" s="1"/>
  <c r="CQ135" i="9"/>
  <c r="CS135" i="9" s="1"/>
  <c r="CQ138" i="9"/>
  <c r="CS138" i="9" s="1"/>
  <c r="CQ146" i="9"/>
  <c r="CS146" i="9" s="1"/>
  <c r="CQ154" i="9"/>
  <c r="CS154" i="9" s="1"/>
  <c r="CQ163" i="9"/>
  <c r="CS163" i="9" s="1"/>
  <c r="DK173" i="9"/>
  <c r="CQ193" i="9"/>
  <c r="CS193" i="9" s="1"/>
  <c r="CQ195" i="9"/>
  <c r="CS195" i="9" s="1"/>
  <c r="CQ197" i="9"/>
  <c r="CS197" i="9" s="1"/>
  <c r="CQ199" i="9"/>
  <c r="CS199" i="9" s="1"/>
  <c r="CQ203" i="9"/>
  <c r="CS203" i="9" s="1"/>
  <c r="CQ207" i="9"/>
  <c r="CS207" i="9" s="1"/>
  <c r="CQ255" i="9"/>
  <c r="CS255" i="9" s="1"/>
  <c r="CQ296" i="9"/>
  <c r="CS296" i="9" s="1"/>
  <c r="CQ302" i="9"/>
  <c r="CS302" i="9" s="1"/>
  <c r="CQ313" i="9"/>
  <c r="CS313" i="9" s="1"/>
  <c r="CQ315" i="9"/>
  <c r="CS315" i="9" s="1"/>
  <c r="CQ347" i="9"/>
  <c r="CS347" i="9" s="1"/>
  <c r="CQ364" i="9"/>
  <c r="CS364" i="9" s="1"/>
  <c r="CQ368" i="9"/>
  <c r="CS368" i="9" s="1"/>
  <c r="CQ382" i="9"/>
  <c r="CS382" i="9" s="1"/>
  <c r="CQ385" i="9"/>
  <c r="CS385" i="9" s="1"/>
  <c r="CQ396" i="9"/>
  <c r="CS396" i="9" s="1"/>
  <c r="CQ411" i="9"/>
  <c r="CS411" i="9" s="1"/>
  <c r="CQ415" i="9"/>
  <c r="CS415" i="9" s="1"/>
  <c r="CQ427" i="9"/>
  <c r="CS427" i="9" s="1"/>
  <c r="CQ443" i="9"/>
  <c r="CS443" i="9" s="1"/>
  <c r="CQ447" i="9"/>
  <c r="CS447" i="9" s="1"/>
  <c r="CQ451" i="9"/>
  <c r="CS451" i="9" s="1"/>
  <c r="CQ455" i="9"/>
  <c r="CS455" i="9" s="1"/>
  <c r="CQ460" i="9"/>
  <c r="CS460" i="9" s="1"/>
  <c r="CQ464" i="9"/>
  <c r="CS464" i="9" s="1"/>
  <c r="CQ459" i="9"/>
  <c r="CS459" i="9" s="1"/>
  <c r="CP359" i="9"/>
  <c r="CR359" i="9" s="1"/>
  <c r="AT356" i="9"/>
  <c r="AV356" i="9" s="1"/>
  <c r="AT323" i="9"/>
  <c r="AV323" i="9" s="1"/>
  <c r="AT315" i="9"/>
  <c r="DG456" i="9"/>
  <c r="DG441" i="9"/>
  <c r="DG437" i="9"/>
  <c r="CC437" i="9" s="1"/>
  <c r="DI437" i="9" s="1"/>
  <c r="DG424" i="9"/>
  <c r="DG420" i="9"/>
  <c r="DG180" i="9"/>
  <c r="DG172" i="9"/>
  <c r="DG155" i="9"/>
  <c r="DG139" i="9"/>
  <c r="DF328" i="9"/>
  <c r="CB328" i="9" s="1"/>
  <c r="DH328" i="9" s="1"/>
  <c r="DF350" i="9"/>
  <c r="DF367" i="9"/>
  <c r="CP193" i="9"/>
  <c r="CR193" i="9" s="1"/>
  <c r="CP34" i="9"/>
  <c r="CR34" i="9" s="1"/>
  <c r="DG250" i="9"/>
  <c r="DG238" i="9"/>
  <c r="DG234" i="9"/>
  <c r="DG226" i="9"/>
  <c r="DG222" i="9"/>
  <c r="DG218" i="9"/>
  <c r="DG190" i="9"/>
  <c r="DG170" i="9"/>
  <c r="CC170" i="9" s="1"/>
  <c r="DI170" i="9" s="1"/>
  <c r="DG162" i="9"/>
  <c r="DG153" i="9"/>
  <c r="DG149" i="9"/>
  <c r="DG137" i="9"/>
  <c r="DG117" i="9"/>
  <c r="DF17" i="9"/>
  <c r="DF28" i="9"/>
  <c r="DF30" i="9"/>
  <c r="DF33" i="9"/>
  <c r="DF37" i="9"/>
  <c r="DF42" i="9"/>
  <c r="DF46" i="9"/>
  <c r="DF50" i="9"/>
  <c r="DF54" i="9"/>
  <c r="DF69" i="9"/>
  <c r="DF72" i="9"/>
  <c r="DF76" i="9"/>
  <c r="DF77" i="9"/>
  <c r="DF80" i="9"/>
  <c r="DF86" i="9"/>
  <c r="DF114" i="9"/>
  <c r="DF118" i="9"/>
  <c r="DF120" i="9"/>
  <c r="DF131" i="9"/>
  <c r="DF135" i="9"/>
  <c r="DF136" i="9"/>
  <c r="DF138" i="9"/>
  <c r="DF142" i="9"/>
  <c r="DF146" i="9"/>
  <c r="DF150" i="9"/>
  <c r="DF154" i="9"/>
  <c r="DF171" i="9"/>
  <c r="CB171" i="9" s="1"/>
  <c r="DH171" i="9" s="1"/>
  <c r="DF191" i="9"/>
  <c r="DF195" i="9"/>
  <c r="DF207" i="9"/>
  <c r="DF211" i="9"/>
  <c r="DF288" i="9"/>
  <c r="DF291" i="9"/>
  <c r="DF293" i="9"/>
  <c r="DF296" i="9"/>
  <c r="DF302" i="9"/>
  <c r="DF307" i="9"/>
  <c r="DF311" i="9"/>
  <c r="DF315" i="9"/>
  <c r="DF323" i="9"/>
  <c r="DF327" i="9"/>
  <c r="CB327" i="9" s="1"/>
  <c r="DH327" i="9" s="1"/>
  <c r="DF331" i="9"/>
  <c r="DF343" i="9"/>
  <c r="DF347" i="9"/>
  <c r="DF390" i="9"/>
  <c r="DF372" i="9"/>
  <c r="DF400" i="9"/>
  <c r="DF415" i="9"/>
  <c r="DF419" i="9"/>
  <c r="DF427" i="9"/>
  <c r="DF431" i="9"/>
  <c r="DF436" i="9"/>
  <c r="DF447" i="9"/>
  <c r="DF464" i="9"/>
  <c r="CP233" i="9"/>
  <c r="CR233" i="9" s="1"/>
  <c r="CP195" i="9"/>
  <c r="CR195" i="9" s="1"/>
  <c r="CP57" i="9"/>
  <c r="CR57" i="9" s="1"/>
  <c r="CP58" i="9"/>
  <c r="CR58" i="9" s="1"/>
  <c r="AU293" i="9"/>
  <c r="AW293" i="9" s="1"/>
  <c r="AT126" i="9"/>
  <c r="AV126" i="9" s="1"/>
  <c r="AU96" i="9"/>
  <c r="AW96" i="9" s="1"/>
  <c r="AU66" i="9"/>
  <c r="AW66" i="9" s="1"/>
  <c r="DF442" i="9"/>
  <c r="DF430" i="9"/>
  <c r="DF386" i="9"/>
  <c r="DF395" i="9"/>
  <c r="DF389" i="9"/>
  <c r="DF381" i="9"/>
  <c r="DF373" i="9"/>
  <c r="DF246" i="9"/>
  <c r="DF105" i="9"/>
  <c r="CB105" i="9" s="1"/>
  <c r="DH105" i="9" s="1"/>
  <c r="DF108" i="9"/>
  <c r="DF93" i="9"/>
  <c r="DF94" i="9"/>
  <c r="DF89" i="9"/>
  <c r="DF81" i="9"/>
  <c r="DF73" i="9"/>
  <c r="DF40" i="9"/>
  <c r="DF32" i="9"/>
  <c r="DF21" i="9"/>
  <c r="CB21" i="9" s="1"/>
  <c r="DH21" i="9" s="1"/>
  <c r="DG150" i="9"/>
  <c r="GP47" i="9"/>
  <c r="GP14" i="9"/>
  <c r="AU168" i="9"/>
  <c r="AW168" i="9" s="1"/>
  <c r="DG434" i="9"/>
  <c r="DG438" i="9"/>
  <c r="DG417" i="9"/>
  <c r="DG402" i="9"/>
  <c r="DG398" i="9"/>
  <c r="DG388" i="9"/>
  <c r="DG380" i="9"/>
  <c r="DG353" i="9"/>
  <c r="DG345" i="9"/>
  <c r="DG333" i="9"/>
  <c r="CC333" i="9" s="1"/>
  <c r="DI333" i="9" s="1"/>
  <c r="DG329" i="9"/>
  <c r="DG321" i="9"/>
  <c r="DG313" i="9"/>
  <c r="DG197" i="9"/>
  <c r="DG193" i="9"/>
  <c r="DG189" i="9"/>
  <c r="DG186" i="9"/>
  <c r="DG120" i="9"/>
  <c r="CP9" i="9"/>
  <c r="CP50" i="9"/>
  <c r="CR50" i="9" s="1"/>
  <c r="CP99" i="9"/>
  <c r="CR99" i="9" s="1"/>
  <c r="CP104" i="9"/>
  <c r="CR104" i="9" s="1"/>
  <c r="CP118" i="9"/>
  <c r="CR118" i="9" s="1"/>
  <c r="CP245" i="9"/>
  <c r="CR245" i="9" s="1"/>
  <c r="CP251" i="9"/>
  <c r="CR251" i="9" s="1"/>
  <c r="CP253" i="9"/>
  <c r="CR253" i="9" s="1"/>
  <c r="CP285" i="9"/>
  <c r="CR285" i="9" s="1"/>
  <c r="CP321" i="9"/>
  <c r="CR321" i="9" s="1"/>
  <c r="CP353" i="9"/>
  <c r="CR353" i="9" s="1"/>
  <c r="CP383" i="9"/>
  <c r="CR383" i="9" s="1"/>
  <c r="CP388" i="9"/>
  <c r="CR388" i="9" s="1"/>
  <c r="CP392" i="9"/>
  <c r="CR392" i="9" s="1"/>
  <c r="CP425" i="9"/>
  <c r="CR425" i="9" s="1"/>
  <c r="CP429" i="9"/>
  <c r="CR429" i="9" s="1"/>
  <c r="CP449" i="9"/>
  <c r="CR449" i="9" s="1"/>
  <c r="CP453" i="9"/>
  <c r="CR453" i="9" s="1"/>
  <c r="CP145" i="9"/>
  <c r="CR145" i="9" s="1"/>
  <c r="CP49" i="9"/>
  <c r="CR49" i="9" s="1"/>
  <c r="CP45" i="9"/>
  <c r="CR45" i="9" s="1"/>
  <c r="GT143" i="9"/>
  <c r="GT75" i="9"/>
  <c r="CP113" i="9"/>
  <c r="CR113" i="9" s="1"/>
  <c r="CP107" i="9"/>
  <c r="CR107" i="9" s="1"/>
  <c r="CP15" i="9"/>
  <c r="CR15" i="9" s="1"/>
  <c r="FP460" i="9"/>
  <c r="FN443" i="9"/>
  <c r="FP443" i="9" s="1"/>
  <c r="FN440" i="9"/>
  <c r="FP440" i="9" s="1"/>
  <c r="FN436" i="9"/>
  <c r="FP436" i="9" s="1"/>
  <c r="FN431" i="9"/>
  <c r="FP431" i="9" s="1"/>
  <c r="FN427" i="9"/>
  <c r="FP427" i="9" s="1"/>
  <c r="FN423" i="9"/>
  <c r="FP423" i="9" s="1"/>
  <c r="FN419" i="9"/>
  <c r="FN415" i="9"/>
  <c r="FP415" i="9" s="1"/>
  <c r="FN411" i="9"/>
  <c r="FP411" i="9" s="1"/>
  <c r="FN407" i="9"/>
  <c r="FN403" i="9"/>
  <c r="FP403" i="9" s="1"/>
  <c r="FN400" i="9"/>
  <c r="FN396" i="9"/>
  <c r="FP396" i="9" s="1"/>
  <c r="FN372" i="9"/>
  <c r="FP372" i="9" s="1"/>
  <c r="FN390" i="9"/>
  <c r="FN385" i="9"/>
  <c r="FP385" i="9" s="1"/>
  <c r="FN382" i="9"/>
  <c r="FP382" i="9" s="1"/>
  <c r="FN378" i="9"/>
  <c r="FP378" i="9" s="1"/>
  <c r="FN374" i="9"/>
  <c r="FP374" i="9" s="1"/>
  <c r="FN368" i="9"/>
  <c r="FP368" i="9" s="1"/>
  <c r="FN364" i="9"/>
  <c r="FP364" i="9" s="1"/>
  <c r="FN360" i="9"/>
  <c r="FP360" i="9" s="1"/>
  <c r="FN356" i="9"/>
  <c r="FP356" i="9" s="1"/>
  <c r="FN351" i="9"/>
  <c r="FP351" i="9" s="1"/>
  <c r="FN347" i="9"/>
  <c r="FP347" i="9" s="1"/>
  <c r="FN343" i="9"/>
  <c r="FP343" i="9" s="1"/>
  <c r="FN339" i="9"/>
  <c r="FP339" i="9" s="1"/>
  <c r="FN327" i="9"/>
  <c r="FP327" i="9" s="1"/>
  <c r="FN323" i="9"/>
  <c r="FP323" i="9" s="1"/>
  <c r="FN319" i="9"/>
  <c r="FP319" i="9" s="1"/>
  <c r="FN315" i="9"/>
  <c r="FP315" i="9" s="1"/>
  <c r="FN311" i="9"/>
  <c r="FP311" i="9" s="1"/>
  <c r="FP297" i="9"/>
  <c r="FP296" i="9"/>
  <c r="FN255" i="9"/>
  <c r="FP255" i="9" s="1"/>
  <c r="FN251" i="9"/>
  <c r="FP251" i="9" s="1"/>
  <c r="FN247" i="9"/>
  <c r="FP247" i="9" s="1"/>
  <c r="FN239" i="9"/>
  <c r="FP239" i="9" s="1"/>
  <c r="FN223" i="9"/>
  <c r="FP223" i="9" s="1"/>
  <c r="FN215" i="9"/>
  <c r="FP215" i="9" s="1"/>
  <c r="FN207" i="9"/>
  <c r="FP207" i="9" s="1"/>
  <c r="FN199" i="9"/>
  <c r="FP199" i="9" s="1"/>
  <c r="FN191" i="9"/>
  <c r="FP191" i="9" s="1"/>
  <c r="FP163" i="9"/>
  <c r="FP158" i="9"/>
  <c r="FN131" i="9"/>
  <c r="FP131" i="9" s="1"/>
  <c r="FN126" i="9"/>
  <c r="FP126" i="9" s="1"/>
  <c r="FN114" i="9"/>
  <c r="FP114" i="9" s="1"/>
  <c r="FN109" i="9"/>
  <c r="FP109" i="9" s="1"/>
  <c r="FN110" i="9"/>
  <c r="FP110" i="9" s="1"/>
  <c r="FN104" i="9"/>
  <c r="FP104" i="9" s="1"/>
  <c r="FN99" i="9"/>
  <c r="FP99" i="9" s="1"/>
  <c r="FN95" i="9"/>
  <c r="FP95" i="9" s="1"/>
  <c r="FN90" i="9"/>
  <c r="FP90" i="9" s="1"/>
  <c r="FN86" i="9"/>
  <c r="FP86" i="9" s="1"/>
  <c r="FN82" i="9"/>
  <c r="FP82" i="9" s="1"/>
  <c r="FN77" i="9"/>
  <c r="FP77" i="9" s="1"/>
  <c r="FN74" i="9"/>
  <c r="FP74" i="9" s="1"/>
  <c r="FN69" i="9"/>
  <c r="FP69" i="9" s="1"/>
  <c r="FN65" i="9"/>
  <c r="FP65" i="9" s="1"/>
  <c r="FN56" i="9"/>
  <c r="FP56" i="9" s="1"/>
  <c r="FN60" i="9"/>
  <c r="FP60" i="9" s="1"/>
  <c r="FN54" i="9"/>
  <c r="FP54" i="9" s="1"/>
  <c r="EY79" i="9"/>
  <c r="FA79" i="9" s="1"/>
  <c r="EY369" i="9"/>
  <c r="FA369" i="9" s="1"/>
  <c r="EY284" i="9"/>
  <c r="EY184" i="9"/>
  <c r="FA184" i="9" s="1"/>
  <c r="EY174" i="9"/>
  <c r="FA174" i="9" s="1"/>
  <c r="EY170" i="9"/>
  <c r="FA170" i="9" s="1"/>
  <c r="EY162" i="9"/>
  <c r="FA162" i="9" s="1"/>
  <c r="EY149" i="9"/>
  <c r="FA149" i="9" s="1"/>
  <c r="EY130" i="9"/>
  <c r="FA130" i="9" s="1"/>
  <c r="EY454" i="9"/>
  <c r="FA454" i="9" s="1"/>
  <c r="EY377" i="9"/>
  <c r="FA377" i="9" s="1"/>
  <c r="EY373" i="9"/>
  <c r="FA373" i="9" s="1"/>
  <c r="EY322" i="9"/>
  <c r="FA322" i="9" s="1"/>
  <c r="EK277" i="9"/>
  <c r="HM277" i="9" s="1"/>
  <c r="EK269" i="9"/>
  <c r="HM269" i="9" s="1"/>
  <c r="EY139" i="9"/>
  <c r="FA139" i="9" s="1"/>
  <c r="EY12" i="9"/>
  <c r="FA12" i="9" s="1"/>
  <c r="GU425" i="9"/>
  <c r="GQ369" i="9"/>
  <c r="GT196" i="9"/>
  <c r="GT160" i="9"/>
  <c r="GT127" i="9"/>
  <c r="GT128" i="9"/>
  <c r="GT119" i="9"/>
  <c r="GT96" i="9"/>
  <c r="GT83" i="9"/>
  <c r="GT70" i="9"/>
  <c r="GT51" i="9"/>
  <c r="GT168" i="9"/>
  <c r="GX168" i="9" s="1"/>
  <c r="FN148" i="9"/>
  <c r="FP148" i="9" s="1"/>
  <c r="FN52" i="9"/>
  <c r="FP52" i="9" s="1"/>
  <c r="FN44" i="9"/>
  <c r="FP44" i="9" s="1"/>
  <c r="EJ272" i="9"/>
  <c r="FN467" i="9"/>
  <c r="FP467" i="9" s="1"/>
  <c r="FN305" i="9"/>
  <c r="FP305" i="9" s="1"/>
  <c r="FN304" i="9"/>
  <c r="FP304" i="9" s="1"/>
  <c r="FN294" i="9"/>
  <c r="FP294" i="9" s="1"/>
  <c r="FN301" i="9"/>
  <c r="FP301" i="9" s="1"/>
  <c r="FN298" i="9"/>
  <c r="FP298" i="9" s="1"/>
  <c r="FN295" i="9"/>
  <c r="FP295" i="9" s="1"/>
  <c r="FN292" i="9"/>
  <c r="FP292" i="9" s="1"/>
  <c r="FN289" i="9"/>
  <c r="FP289" i="9" s="1"/>
  <c r="FN287" i="9"/>
  <c r="FP287" i="9" s="1"/>
  <c r="FN284" i="9"/>
  <c r="FP284" i="9" s="1"/>
  <c r="FN182" i="9"/>
  <c r="FN180" i="9"/>
  <c r="FN170" i="9"/>
  <c r="FN168" i="9"/>
  <c r="FN166" i="9"/>
  <c r="FP166" i="9" s="1"/>
  <c r="FN151" i="9"/>
  <c r="FP151" i="9" s="1"/>
  <c r="FN145" i="9"/>
  <c r="FP145" i="9" s="1"/>
  <c r="FN137" i="9"/>
  <c r="FP137" i="9" s="1"/>
  <c r="FN51" i="9"/>
  <c r="FP51" i="9" s="1"/>
  <c r="FN47" i="9"/>
  <c r="FP47" i="9" s="1"/>
  <c r="FN43" i="9"/>
  <c r="FP43" i="9" s="1"/>
  <c r="FN38" i="9"/>
  <c r="FP38" i="9" s="1"/>
  <c r="FN36" i="9"/>
  <c r="FP36" i="9" s="1"/>
  <c r="FN34" i="9"/>
  <c r="FP34" i="9" s="1"/>
  <c r="EX205" i="9"/>
  <c r="EZ205" i="9" s="1"/>
  <c r="EY189" i="9"/>
  <c r="FA189" i="9" s="1"/>
  <c r="GT167" i="9"/>
  <c r="GT158" i="9"/>
  <c r="GT150" i="9"/>
  <c r="GT142" i="9"/>
  <c r="GT135" i="9"/>
  <c r="GT126" i="9"/>
  <c r="GT118" i="9"/>
  <c r="GT109" i="9"/>
  <c r="GT104" i="9"/>
  <c r="GT95" i="9"/>
  <c r="GT86" i="9"/>
  <c r="GT77" i="9"/>
  <c r="GT74" i="9"/>
  <c r="FO316" i="9"/>
  <c r="FQ316" i="9" s="1"/>
  <c r="FO312" i="9"/>
  <c r="FQ312" i="9" s="1"/>
  <c r="FO298" i="9"/>
  <c r="FQ298" i="9" s="1"/>
  <c r="FO252" i="9"/>
  <c r="FQ252" i="9" s="1"/>
  <c r="FO240" i="9"/>
  <c r="FQ240" i="9" s="1"/>
  <c r="FO232" i="9"/>
  <c r="FQ232" i="9" s="1"/>
  <c r="FO224" i="9"/>
  <c r="FQ224" i="9" s="1"/>
  <c r="FO216" i="9"/>
  <c r="FQ216" i="9" s="1"/>
  <c r="FO192" i="9"/>
  <c r="FQ192" i="9" s="1"/>
  <c r="FO184" i="9"/>
  <c r="FQ184" i="9" s="1"/>
  <c r="FO160" i="9"/>
  <c r="FQ160" i="9" s="1"/>
  <c r="FO151" i="9"/>
  <c r="FQ151" i="9" s="1"/>
  <c r="FO143" i="9"/>
  <c r="FQ143" i="9" s="1"/>
  <c r="FO128" i="9"/>
  <c r="FQ128" i="9" s="1"/>
  <c r="FO123" i="9"/>
  <c r="FQ123" i="9" s="1"/>
  <c r="FO119" i="9"/>
  <c r="FQ119" i="9" s="1"/>
  <c r="FO112" i="9"/>
  <c r="FQ112" i="9" s="1"/>
  <c r="FO102" i="9"/>
  <c r="FQ102" i="9" s="1"/>
  <c r="EY462" i="9"/>
  <c r="FA462" i="9" s="1"/>
  <c r="EY453" i="9"/>
  <c r="FA453" i="9" s="1"/>
  <c r="EY434" i="9"/>
  <c r="FA434" i="9" s="1"/>
  <c r="EY438" i="9"/>
  <c r="FA438" i="9" s="1"/>
  <c r="EY417" i="9"/>
  <c r="FA417" i="9" s="1"/>
  <c r="EY413" i="9"/>
  <c r="FA413" i="9" s="1"/>
  <c r="EY402" i="9"/>
  <c r="FA402" i="9" s="1"/>
  <c r="EY383" i="9"/>
  <c r="FA383" i="9" s="1"/>
  <c r="EY380" i="9"/>
  <c r="FA380" i="9" s="1"/>
  <c r="EY376" i="9"/>
  <c r="EY366" i="9"/>
  <c r="FA366" i="9" s="1"/>
  <c r="EY362" i="9"/>
  <c r="FA362" i="9" s="1"/>
  <c r="EY349" i="9"/>
  <c r="FA349" i="9" s="1"/>
  <c r="EY333" i="9"/>
  <c r="FA333" i="9" s="1"/>
  <c r="EY331" i="9"/>
  <c r="FA331" i="9" s="1"/>
  <c r="EY329" i="9"/>
  <c r="FA329" i="9" s="1"/>
  <c r="EY321" i="9"/>
  <c r="FA321" i="9" s="1"/>
  <c r="EY313" i="9"/>
  <c r="FA313" i="9" s="1"/>
  <c r="EY311" i="9"/>
  <c r="FA311" i="9" s="1"/>
  <c r="EY291" i="9"/>
  <c r="FA291" i="9" s="1"/>
  <c r="EY288" i="9"/>
  <c r="FA288" i="9" s="1"/>
  <c r="EY243" i="9"/>
  <c r="FA243" i="9" s="1"/>
  <c r="EY227" i="9"/>
  <c r="FA227" i="9" s="1"/>
  <c r="EY223" i="9"/>
  <c r="FA223" i="9" s="1"/>
  <c r="EY211" i="9"/>
  <c r="FA211" i="9" s="1"/>
  <c r="EY199" i="9"/>
  <c r="FA199" i="9" s="1"/>
  <c r="EY191" i="9"/>
  <c r="FA191" i="9" s="1"/>
  <c r="EY179" i="9"/>
  <c r="FA179" i="9" s="1"/>
  <c r="EY171" i="9"/>
  <c r="FA171" i="9" s="1"/>
  <c r="EY154" i="9"/>
  <c r="FA154" i="9" s="1"/>
  <c r="EY148" i="9"/>
  <c r="FA148" i="9" s="1"/>
  <c r="EY138" i="9"/>
  <c r="FA138" i="9" s="1"/>
  <c r="EY135" i="9"/>
  <c r="FA135" i="9" s="1"/>
  <c r="EY131" i="9"/>
  <c r="FA131" i="9" s="1"/>
  <c r="EY126" i="9"/>
  <c r="FA126" i="9" s="1"/>
  <c r="EY116" i="9"/>
  <c r="FA116" i="9" s="1"/>
  <c r="EY111" i="9"/>
  <c r="FA111" i="9" s="1"/>
  <c r="EY101" i="9"/>
  <c r="FA101" i="9" s="1"/>
  <c r="EY97" i="9"/>
  <c r="FA97" i="9" s="1"/>
  <c r="EY92" i="9"/>
  <c r="FA92" i="9" s="1"/>
  <c r="EY90" i="9"/>
  <c r="FA90" i="9" s="1"/>
  <c r="EY82" i="9"/>
  <c r="FA82" i="9" s="1"/>
  <c r="EY80" i="9"/>
  <c r="FA80" i="9" s="1"/>
  <c r="EY76" i="9"/>
  <c r="FA76" i="9" s="1"/>
  <c r="EY72" i="9"/>
  <c r="FA72" i="9" s="1"/>
  <c r="EY65" i="9"/>
  <c r="FA65" i="9" s="1"/>
  <c r="EY57" i="9"/>
  <c r="FA57" i="9" s="1"/>
  <c r="EY56" i="9"/>
  <c r="FA56" i="9" s="1"/>
  <c r="EY62" i="9"/>
  <c r="FA62" i="9" s="1"/>
  <c r="EY48" i="9"/>
  <c r="FA48" i="9" s="1"/>
  <c r="EY35" i="9"/>
  <c r="FA35" i="9" s="1"/>
  <c r="EY15" i="9"/>
  <c r="FA15" i="9" s="1"/>
  <c r="EY11" i="9"/>
  <c r="FA11" i="9" s="1"/>
  <c r="EY78" i="9"/>
  <c r="FA78" i="9" s="1"/>
  <c r="GU149" i="9"/>
  <c r="HE453" i="9"/>
  <c r="HI453" i="9" s="1"/>
  <c r="BI453" i="9"/>
  <c r="HE431" i="9"/>
  <c r="BI431" i="9"/>
  <c r="HE421" i="9"/>
  <c r="BI421" i="9"/>
  <c r="HE407" i="9"/>
  <c r="HI407" i="9" s="1"/>
  <c r="BI407" i="9"/>
  <c r="HE388" i="9"/>
  <c r="HI388" i="9" s="1"/>
  <c r="BI388" i="9"/>
  <c r="HE385" i="9"/>
  <c r="HI385" i="9" s="1"/>
  <c r="BI385" i="9"/>
  <c r="HE376" i="9"/>
  <c r="HI376" i="9" s="1"/>
  <c r="BI376" i="9"/>
  <c r="HE364" i="9"/>
  <c r="HI364" i="9" s="1"/>
  <c r="BI364" i="9"/>
  <c r="HE360" i="9"/>
  <c r="HI360" i="9" s="1"/>
  <c r="BI360" i="9"/>
  <c r="HE353" i="9"/>
  <c r="HI353" i="9" s="1"/>
  <c r="BI353" i="9"/>
  <c r="HE343" i="9"/>
  <c r="HI343" i="9" s="1"/>
  <c r="BI343" i="9"/>
  <c r="AT185" i="9"/>
  <c r="AV185" i="9" s="1"/>
  <c r="AU158" i="9"/>
  <c r="AW158" i="9" s="1"/>
  <c r="AZ363" i="9"/>
  <c r="AZ105" i="9"/>
  <c r="BD230" i="9"/>
  <c r="BI425" i="9"/>
  <c r="P451" i="9"/>
  <c r="AZ451" i="9"/>
  <c r="AF273" i="9"/>
  <c r="BL273" i="9" s="1"/>
  <c r="P460" i="9"/>
  <c r="HD451" i="9"/>
  <c r="HH451" i="9" s="1"/>
  <c r="BH451" i="9"/>
  <c r="P427" i="9"/>
  <c r="HD407" i="9"/>
  <c r="HH407" i="9" s="1"/>
  <c r="BH407" i="9"/>
  <c r="HD313" i="9"/>
  <c r="HH313" i="9" s="1"/>
  <c r="BH313" i="9"/>
  <c r="HD302" i="9"/>
  <c r="HH302" i="9" s="1"/>
  <c r="BH302" i="9"/>
  <c r="BJ302" i="9" s="1"/>
  <c r="P239" i="9"/>
  <c r="P183" i="9"/>
  <c r="HD169" i="9"/>
  <c r="HH169" i="9" s="1"/>
  <c r="BH169" i="9"/>
  <c r="P118" i="9"/>
  <c r="HD114" i="9"/>
  <c r="HH114" i="9" s="1"/>
  <c r="BH114" i="9"/>
  <c r="P86" i="9"/>
  <c r="HD65" i="9"/>
  <c r="BH65" i="9"/>
  <c r="HD48" i="9"/>
  <c r="HH48" i="9" s="1"/>
  <c r="BH48" i="9"/>
  <c r="P46" i="9"/>
  <c r="HD30" i="9"/>
  <c r="BH30" i="9"/>
  <c r="BJ30" i="9" s="1"/>
  <c r="HD25" i="9"/>
  <c r="HH25" i="9" s="1"/>
  <c r="BH25" i="9"/>
  <c r="HD23" i="9"/>
  <c r="BH23" i="9"/>
  <c r="HD20" i="9"/>
  <c r="HH20" i="9" s="1"/>
  <c r="BH20" i="9"/>
  <c r="HD13" i="9"/>
  <c r="BH13" i="9"/>
  <c r="HD11" i="9"/>
  <c r="BH11" i="9"/>
  <c r="AV419" i="9"/>
  <c r="AT383" i="9"/>
  <c r="AV383" i="9" s="1"/>
  <c r="AT210" i="9"/>
  <c r="AV210" i="9" s="1"/>
  <c r="AU28" i="9"/>
  <c r="AW28" i="9" s="1"/>
  <c r="AT10" i="9"/>
  <c r="AV10" i="9" s="1"/>
  <c r="AZ418" i="9"/>
  <c r="AZ214" i="9"/>
  <c r="AZ111" i="9"/>
  <c r="AZ13" i="9"/>
  <c r="BD450" i="9"/>
  <c r="BD386" i="9"/>
  <c r="BD354" i="9"/>
  <c r="GR354" i="9" s="1"/>
  <c r="BD300" i="9"/>
  <c r="BD229" i="9"/>
  <c r="BD174" i="9"/>
  <c r="BD117" i="9"/>
  <c r="BD63" i="9"/>
  <c r="BH421" i="9"/>
  <c r="BH334" i="9"/>
  <c r="DG385" i="9"/>
  <c r="DG315" i="9"/>
  <c r="DG219" i="9"/>
  <c r="DG42" i="9"/>
  <c r="CQ223" i="9"/>
  <c r="CS223" i="9" s="1"/>
  <c r="CQ211" i="9"/>
  <c r="CS211" i="9" s="1"/>
  <c r="CQ186" i="9"/>
  <c r="CS186" i="9" s="1"/>
  <c r="FO215" i="9"/>
  <c r="FQ215" i="9" s="1"/>
  <c r="AU227" i="9"/>
  <c r="AW227" i="9" s="1"/>
  <c r="AT85" i="9"/>
  <c r="AV85" i="9" s="1"/>
  <c r="AZ354" i="9"/>
  <c r="AZ301" i="9"/>
  <c r="AZ149" i="9"/>
  <c r="AZ63" i="9"/>
  <c r="DJ89" i="9"/>
  <c r="GF467" i="9"/>
  <c r="GJ467" i="9" s="1"/>
  <c r="AZ467" i="9"/>
  <c r="GF386" i="9"/>
  <c r="AZ386" i="9"/>
  <c r="GF381" i="9"/>
  <c r="GV381" i="9" s="1"/>
  <c r="AZ381" i="9"/>
  <c r="GF322" i="9"/>
  <c r="AZ322" i="9"/>
  <c r="GF314" i="9"/>
  <c r="AZ314" i="9"/>
  <c r="GF290" i="9"/>
  <c r="GJ290" i="9" s="1"/>
  <c r="AZ290" i="9"/>
  <c r="GF238" i="9"/>
  <c r="AZ238" i="9"/>
  <c r="GF174" i="9"/>
  <c r="GJ174" i="9" s="1"/>
  <c r="AZ174" i="9"/>
  <c r="GF157" i="9"/>
  <c r="GJ157" i="9" s="1"/>
  <c r="AZ157" i="9"/>
  <c r="GF141" i="9"/>
  <c r="GJ141" i="9" s="1"/>
  <c r="AZ141" i="9"/>
  <c r="GF134" i="9"/>
  <c r="AZ134" i="9"/>
  <c r="GF103" i="9"/>
  <c r="AZ103" i="9"/>
  <c r="GF78" i="9"/>
  <c r="AZ78" i="9"/>
  <c r="GF45" i="9"/>
  <c r="GJ45" i="9" s="1"/>
  <c r="AZ45" i="9"/>
  <c r="GF29" i="9"/>
  <c r="AZ29" i="9"/>
  <c r="GN442" i="9"/>
  <c r="BD442" i="9"/>
  <c r="GN435" i="9"/>
  <c r="BD435" i="9"/>
  <c r="GN373" i="9"/>
  <c r="BD373" i="9"/>
  <c r="GN306" i="9"/>
  <c r="BD306" i="9"/>
  <c r="GN301" i="9"/>
  <c r="GR301" i="9" s="1"/>
  <c r="BD301" i="9"/>
  <c r="GN246" i="9"/>
  <c r="BD246" i="9"/>
  <c r="GN190" i="9"/>
  <c r="BD190" i="9"/>
  <c r="GN166" i="9"/>
  <c r="BD166" i="9"/>
  <c r="GN134" i="9"/>
  <c r="BD134" i="9"/>
  <c r="GN103" i="9"/>
  <c r="BD103" i="9"/>
  <c r="GN78" i="9"/>
  <c r="BD78" i="9"/>
  <c r="GN36" i="9"/>
  <c r="BD36" i="9"/>
  <c r="GN21" i="9"/>
  <c r="BD21" i="9"/>
  <c r="DJ367" i="9"/>
  <c r="AT367" i="9"/>
  <c r="AV367" i="9" s="1"/>
  <c r="DJ164" i="9"/>
  <c r="AT164" i="9"/>
  <c r="AV164" i="9" s="1"/>
  <c r="DJ143" i="9"/>
  <c r="AT143" i="9"/>
  <c r="AV143" i="9" s="1"/>
  <c r="DJ100" i="9"/>
  <c r="AT100" i="9"/>
  <c r="AV100" i="9" s="1"/>
  <c r="DJ87" i="9"/>
  <c r="AT87" i="9"/>
  <c r="GG462" i="9"/>
  <c r="GK462" i="9" s="1"/>
  <c r="BA462" i="9"/>
  <c r="GG349" i="9"/>
  <c r="BA349" i="9"/>
  <c r="GG225" i="9"/>
  <c r="GK225" i="9" s="1"/>
  <c r="BA225" i="9"/>
  <c r="GG161" i="9"/>
  <c r="GK161" i="9" s="1"/>
  <c r="BA161" i="9"/>
  <c r="HE34" i="9"/>
  <c r="HI34" i="9" s="1"/>
  <c r="HE29" i="9"/>
  <c r="HI29" i="9" s="1"/>
  <c r="AT12" i="9"/>
  <c r="AV12" i="9" s="1"/>
  <c r="GF124" i="9"/>
  <c r="AZ124" i="9"/>
  <c r="GF116" i="9"/>
  <c r="AZ116" i="9"/>
  <c r="GF101" i="9"/>
  <c r="AZ101" i="9"/>
  <c r="GF84" i="9"/>
  <c r="AZ84" i="9"/>
  <c r="GF76" i="9"/>
  <c r="AZ76" i="9"/>
  <c r="GF62" i="9"/>
  <c r="AZ62" i="9"/>
  <c r="GF52" i="9"/>
  <c r="GJ52" i="9" s="1"/>
  <c r="AZ52" i="9"/>
  <c r="GF35" i="9"/>
  <c r="AZ35" i="9"/>
  <c r="GF28" i="9"/>
  <c r="AZ28" i="9"/>
  <c r="GN466" i="9"/>
  <c r="GR466" i="9" s="1"/>
  <c r="BD466" i="9"/>
  <c r="GN457" i="9"/>
  <c r="GR457" i="9" s="1"/>
  <c r="BD457" i="9"/>
  <c r="GN434" i="9"/>
  <c r="BD434" i="9"/>
  <c r="GN433" i="9"/>
  <c r="BD433" i="9"/>
  <c r="GN417" i="9"/>
  <c r="BD417" i="9"/>
  <c r="GN409" i="9"/>
  <c r="BD409" i="9"/>
  <c r="GN394" i="9"/>
  <c r="BD394" i="9"/>
  <c r="GN388" i="9"/>
  <c r="BD388" i="9"/>
  <c r="GN370" i="9"/>
  <c r="BD370" i="9"/>
  <c r="GN362" i="9"/>
  <c r="BD362" i="9"/>
  <c r="GN345" i="9"/>
  <c r="BD345" i="9"/>
  <c r="GN333" i="9"/>
  <c r="BD333" i="9"/>
  <c r="GN329" i="9"/>
  <c r="BD329" i="9"/>
  <c r="GN321" i="9"/>
  <c r="BD321" i="9"/>
  <c r="GN313" i="9"/>
  <c r="BD313" i="9"/>
  <c r="GN286" i="9"/>
  <c r="GR286" i="9" s="1"/>
  <c r="BD286" i="9"/>
  <c r="GN245" i="9"/>
  <c r="BD245" i="9"/>
  <c r="GN237" i="9"/>
  <c r="BD237" i="9"/>
  <c r="GN221" i="9"/>
  <c r="BD221" i="9"/>
  <c r="GN197" i="9"/>
  <c r="BD197" i="9"/>
  <c r="GN189" i="9"/>
  <c r="BD189" i="9"/>
  <c r="GN181" i="9"/>
  <c r="GR181" i="9" s="1"/>
  <c r="BD181" i="9"/>
  <c r="GN165" i="9"/>
  <c r="GR165" i="9" s="1"/>
  <c r="BD165" i="9"/>
  <c r="GN140" i="9"/>
  <c r="GR140" i="9" s="1"/>
  <c r="BD140" i="9"/>
  <c r="GN133" i="9"/>
  <c r="BD133" i="9"/>
  <c r="GN124" i="9"/>
  <c r="BD124" i="9"/>
  <c r="GN116" i="9"/>
  <c r="BD116" i="9"/>
  <c r="GN111" i="9"/>
  <c r="BD111" i="9"/>
  <c r="GN92" i="9"/>
  <c r="BD92" i="9"/>
  <c r="GN84" i="9"/>
  <c r="BD84" i="9"/>
  <c r="GN76" i="9"/>
  <c r="BD76" i="9"/>
  <c r="GN67" i="9"/>
  <c r="BD67" i="9"/>
  <c r="GN62" i="9"/>
  <c r="BD62" i="9"/>
  <c r="GN52" i="9"/>
  <c r="GR52" i="9" s="1"/>
  <c r="BD52" i="9"/>
  <c r="GN44" i="9"/>
  <c r="BD44" i="9"/>
  <c r="GN28" i="9"/>
  <c r="BD28" i="9"/>
  <c r="GN20" i="9"/>
  <c r="BD20" i="9"/>
  <c r="GN11" i="9"/>
  <c r="BD11" i="9"/>
  <c r="HD452" i="9"/>
  <c r="HH452" i="9" s="1"/>
  <c r="BH452" i="9"/>
  <c r="HD359" i="9"/>
  <c r="HH359" i="9" s="1"/>
  <c r="BH359" i="9"/>
  <c r="P292" i="9"/>
  <c r="HD105" i="9"/>
  <c r="HH105" i="9" s="1"/>
  <c r="BH105" i="9"/>
  <c r="AT467" i="9"/>
  <c r="AV467" i="9" s="1"/>
  <c r="AT427" i="9"/>
  <c r="AV427" i="9" s="1"/>
  <c r="AT415" i="9"/>
  <c r="AV415" i="9" s="1"/>
  <c r="AT359" i="9"/>
  <c r="AV359" i="9" s="1"/>
  <c r="AU343" i="9"/>
  <c r="AW343" i="9" s="1"/>
  <c r="AU339" i="9"/>
  <c r="AW339" i="9" s="1"/>
  <c r="AT296" i="9"/>
  <c r="AV296" i="9" s="1"/>
  <c r="AU288" i="9"/>
  <c r="AW288" i="9" s="1"/>
  <c r="AU255" i="9"/>
  <c r="AW255" i="9" s="1"/>
  <c r="AU215" i="9"/>
  <c r="AW215" i="9" s="1"/>
  <c r="AT142" i="9"/>
  <c r="AV142" i="9" s="1"/>
  <c r="AT20" i="9"/>
  <c r="AV20" i="9" s="1"/>
  <c r="BA445" i="9"/>
  <c r="AZ389" i="9"/>
  <c r="AZ330" i="9"/>
  <c r="BA241" i="9"/>
  <c r="AZ133" i="9"/>
  <c r="BD426" i="9"/>
  <c r="BD381" i="9"/>
  <c r="BD330" i="9"/>
  <c r="BD253" i="9"/>
  <c r="BD148" i="9"/>
  <c r="BI464" i="9"/>
  <c r="BI380" i="9"/>
  <c r="BH286" i="9"/>
  <c r="DG453" i="9"/>
  <c r="DG229" i="9"/>
  <c r="DG67" i="9"/>
  <c r="DG62" i="9"/>
  <c r="DG35" i="9"/>
  <c r="DG28" i="9"/>
  <c r="DG20" i="9"/>
  <c r="DG15" i="9"/>
  <c r="DJ369" i="9"/>
  <c r="GF206" i="9"/>
  <c r="AZ206" i="9"/>
  <c r="GG429" i="9"/>
  <c r="BA429" i="9"/>
  <c r="GG413" i="9"/>
  <c r="BA413" i="9"/>
  <c r="GG366" i="9"/>
  <c r="BA366" i="9"/>
  <c r="GG317" i="9"/>
  <c r="BA317" i="9"/>
  <c r="GG285" i="9"/>
  <c r="GK285" i="9" s="1"/>
  <c r="BA285" i="9"/>
  <c r="HE91" i="9"/>
  <c r="HI91" i="9" s="1"/>
  <c r="HE63" i="9"/>
  <c r="HE40" i="9"/>
  <c r="HI40" i="9" s="1"/>
  <c r="AT117" i="9"/>
  <c r="AV117" i="9" s="1"/>
  <c r="AT68" i="9"/>
  <c r="AV68" i="9" s="1"/>
  <c r="AZ395" i="9"/>
  <c r="BD254" i="9"/>
  <c r="BD149" i="9"/>
  <c r="BI466" i="9"/>
  <c r="P255" i="9"/>
  <c r="P167" i="9"/>
  <c r="P49" i="9"/>
  <c r="P30" i="9"/>
  <c r="AU462" i="9"/>
  <c r="AW462" i="9" s="1"/>
  <c r="DK462" i="9"/>
  <c r="AU457" i="9"/>
  <c r="AW457" i="9" s="1"/>
  <c r="AU453" i="9"/>
  <c r="AW453" i="9" s="1"/>
  <c r="AU445" i="9"/>
  <c r="DK445" i="9"/>
  <c r="AU425" i="9"/>
  <c r="AW425" i="9" s="1"/>
  <c r="DK425" i="9"/>
  <c r="AW417" i="9"/>
  <c r="DK417" i="9"/>
  <c r="AU388" i="9"/>
  <c r="AW388" i="9" s="1"/>
  <c r="AU366" i="9"/>
  <c r="AW366" i="9" s="1"/>
  <c r="AU334" i="9"/>
  <c r="AW334" i="9" s="1"/>
  <c r="AU329" i="9"/>
  <c r="AW329" i="9" s="1"/>
  <c r="DK329" i="9"/>
  <c r="DK317" i="9"/>
  <c r="AU317" i="9"/>
  <c r="AW317" i="9" s="1"/>
  <c r="AU150" i="9"/>
  <c r="AW150" i="9" s="1"/>
  <c r="AU20" i="9"/>
  <c r="AW20" i="9" s="1"/>
  <c r="AT464" i="9"/>
  <c r="AV464" i="9" s="1"/>
  <c r="AW445" i="9"/>
  <c r="AT430" i="9"/>
  <c r="AV430" i="9" s="1"/>
  <c r="AT408" i="9"/>
  <c r="AV408" i="9" s="1"/>
  <c r="AU398" i="9"/>
  <c r="AW398" i="9" s="1"/>
  <c r="AT379" i="9"/>
  <c r="AV379" i="9" s="1"/>
  <c r="AT346" i="9"/>
  <c r="AV346" i="9" s="1"/>
  <c r="AT339" i="9"/>
  <c r="AV339" i="9" s="1"/>
  <c r="AU309" i="9"/>
  <c r="AW309" i="9" s="1"/>
  <c r="AT190" i="9"/>
  <c r="AV190" i="9" s="1"/>
  <c r="AU152" i="9"/>
  <c r="AW152" i="9" s="1"/>
  <c r="AT105" i="9"/>
  <c r="AV105" i="9" s="1"/>
  <c r="AU72" i="9"/>
  <c r="AW72" i="9" s="1"/>
  <c r="AT42" i="9"/>
  <c r="AV42" i="9" s="1"/>
  <c r="AZ443" i="9"/>
  <c r="BA383" i="9"/>
  <c r="BA177" i="9"/>
  <c r="AZ85" i="9"/>
  <c r="AZ36" i="9"/>
  <c r="BD425" i="9"/>
  <c r="BD380" i="9"/>
  <c r="BD198" i="9"/>
  <c r="BD141" i="9"/>
  <c r="BD85" i="9"/>
  <c r="BD29" i="9"/>
  <c r="BH462" i="9"/>
  <c r="BH370" i="9"/>
  <c r="BH27" i="9"/>
  <c r="DF449" i="9"/>
  <c r="CQ17" i="9"/>
  <c r="CS17" i="9" s="1"/>
  <c r="CQ42" i="9"/>
  <c r="CS42" i="9" s="1"/>
  <c r="CQ69" i="9"/>
  <c r="CS69" i="9" s="1"/>
  <c r="CQ110" i="9"/>
  <c r="CS110" i="9" s="1"/>
  <c r="CQ113" i="9"/>
  <c r="CS113" i="9" s="1"/>
  <c r="CQ150" i="9"/>
  <c r="CS150" i="9" s="1"/>
  <c r="CQ187" i="9"/>
  <c r="CS187" i="9" s="1"/>
  <c r="CQ243" i="9"/>
  <c r="CS243" i="9" s="1"/>
  <c r="CQ297" i="9"/>
  <c r="CQ327" i="9"/>
  <c r="CS327" i="9" s="1"/>
  <c r="CQ351" i="9"/>
  <c r="CS351" i="9" s="1"/>
  <c r="CQ366" i="9"/>
  <c r="CS366" i="9" s="1"/>
  <c r="CQ431" i="9"/>
  <c r="CS431" i="9" s="1"/>
  <c r="DJ250" i="9"/>
  <c r="P442" i="9"/>
  <c r="AZ442" i="9"/>
  <c r="GF435" i="9"/>
  <c r="AZ435" i="9"/>
  <c r="GF426" i="9"/>
  <c r="AZ426" i="9"/>
  <c r="GF410" i="9"/>
  <c r="AZ410" i="9"/>
  <c r="GF346" i="9"/>
  <c r="AZ346" i="9"/>
  <c r="GF338" i="9"/>
  <c r="AZ338" i="9"/>
  <c r="GF306" i="9"/>
  <c r="AZ306" i="9"/>
  <c r="AZ234" i="9"/>
  <c r="GF234" i="9"/>
  <c r="GF230" i="9"/>
  <c r="AZ230" i="9"/>
  <c r="GF222" i="9"/>
  <c r="AZ222" i="9"/>
  <c r="GF198" i="9"/>
  <c r="AZ198" i="9"/>
  <c r="GF182" i="9"/>
  <c r="GJ182" i="9" s="1"/>
  <c r="AZ182" i="9"/>
  <c r="GF125" i="9"/>
  <c r="AZ125" i="9"/>
  <c r="GF68" i="9"/>
  <c r="AZ68" i="9"/>
  <c r="GF53" i="9"/>
  <c r="AZ53" i="9"/>
  <c r="GF21" i="9"/>
  <c r="AZ21" i="9"/>
  <c r="GF12" i="9"/>
  <c r="AZ12" i="9"/>
  <c r="GN467" i="9"/>
  <c r="GR467" i="9" s="1"/>
  <c r="BD467" i="9"/>
  <c r="GN458" i="9"/>
  <c r="GR458" i="9" s="1"/>
  <c r="BD458" i="9"/>
  <c r="GN418" i="9"/>
  <c r="BD418" i="9"/>
  <c r="GN395" i="9"/>
  <c r="BD395" i="9"/>
  <c r="GN346" i="9"/>
  <c r="BD346" i="9"/>
  <c r="GN322" i="9"/>
  <c r="BD322" i="9"/>
  <c r="GN222" i="9"/>
  <c r="BD222" i="9"/>
  <c r="GN214" i="9"/>
  <c r="BD214" i="9"/>
  <c r="GN206" i="9"/>
  <c r="BD206" i="9"/>
  <c r="GN157" i="9"/>
  <c r="GR157" i="9" s="1"/>
  <c r="BD157" i="9"/>
  <c r="GN125" i="9"/>
  <c r="BD125" i="9"/>
  <c r="GN105" i="9"/>
  <c r="BD105" i="9"/>
  <c r="GN68" i="9"/>
  <c r="BD68" i="9"/>
  <c r="GN53" i="9"/>
  <c r="GV53" i="9" s="1"/>
  <c r="BD53" i="9"/>
  <c r="DJ450" i="9"/>
  <c r="AT450" i="9"/>
  <c r="AT410" i="9"/>
  <c r="AV410" i="9" s="1"/>
  <c r="DJ314" i="9"/>
  <c r="AT314" i="9"/>
  <c r="AV314" i="9" s="1"/>
  <c r="DJ123" i="9"/>
  <c r="AT123" i="9"/>
  <c r="AV123" i="9" s="1"/>
  <c r="DJ112" i="9"/>
  <c r="AT112" i="9"/>
  <c r="AV112" i="9" s="1"/>
  <c r="DJ38" i="9"/>
  <c r="AT38" i="9"/>
  <c r="AV38" i="9" s="1"/>
  <c r="DJ14" i="9"/>
  <c r="AT14" i="9"/>
  <c r="AV14" i="9" s="1"/>
  <c r="AU459" i="9"/>
  <c r="AW459" i="9" s="1"/>
  <c r="AU436" i="9"/>
  <c r="AW436" i="9" s="1"/>
  <c r="AT416" i="9"/>
  <c r="AV416" i="9" s="1"/>
  <c r="AU396" i="9"/>
  <c r="AW396" i="9" s="1"/>
  <c r="AZ458" i="9"/>
  <c r="AZ254" i="9"/>
  <c r="AZ94" i="9"/>
  <c r="BD389" i="9"/>
  <c r="BD338" i="9"/>
  <c r="BD290" i="9"/>
  <c r="BD45" i="9"/>
  <c r="BI398" i="9"/>
  <c r="GG334" i="9"/>
  <c r="BA334" i="9"/>
  <c r="GG144" i="9"/>
  <c r="GK144" i="9" s="1"/>
  <c r="BA144" i="9"/>
  <c r="GG92" i="9"/>
  <c r="BA92" i="9"/>
  <c r="HE85" i="9"/>
  <c r="HI85" i="9" s="1"/>
  <c r="AU133" i="9"/>
  <c r="AW133" i="9" s="1"/>
  <c r="AZ450" i="9"/>
  <c r="AZ246" i="9"/>
  <c r="GJ246" i="9" s="1"/>
  <c r="BA133" i="9"/>
  <c r="BD94" i="9"/>
  <c r="P301" i="9"/>
  <c r="P247" i="9"/>
  <c r="P95" i="9"/>
  <c r="DJ447" i="9"/>
  <c r="AT447" i="9"/>
  <c r="AV447" i="9" s="1"/>
  <c r="AT431" i="9"/>
  <c r="AV431" i="9" s="1"/>
  <c r="DJ400" i="9"/>
  <c r="AT400" i="9"/>
  <c r="AV400" i="9" s="1"/>
  <c r="AT382" i="9"/>
  <c r="AV382" i="9" s="1"/>
  <c r="DJ382" i="9"/>
  <c r="DJ378" i="9"/>
  <c r="AT378" i="9"/>
  <c r="AV378" i="9" s="1"/>
  <c r="DJ331" i="9"/>
  <c r="DJ297" i="9"/>
  <c r="AT297" i="9"/>
  <c r="AV297" i="9" s="1"/>
  <c r="AT243" i="9"/>
  <c r="AV243" i="9" s="1"/>
  <c r="AT231" i="9"/>
  <c r="AV231" i="9" s="1"/>
  <c r="DJ231" i="9"/>
  <c r="DJ227" i="9"/>
  <c r="AT227" i="9"/>
  <c r="AV227" i="9" s="1"/>
  <c r="DJ203" i="9"/>
  <c r="AT203" i="9"/>
  <c r="AV203" i="9" s="1"/>
  <c r="DJ195" i="9"/>
  <c r="AV195" i="9"/>
  <c r="AV186" i="9"/>
  <c r="DJ186" i="9"/>
  <c r="AT186" i="9"/>
  <c r="AT169" i="9"/>
  <c r="DJ169" i="9"/>
  <c r="DN169" i="9" s="1"/>
  <c r="AV169" i="9"/>
  <c r="DJ135" i="9"/>
  <c r="AT135" i="9"/>
  <c r="AT118" i="9"/>
  <c r="AV118" i="9" s="1"/>
  <c r="AT95" i="9"/>
  <c r="AV95" i="9" s="1"/>
  <c r="DJ74" i="9"/>
  <c r="AT74" i="9"/>
  <c r="AV74" i="9" s="1"/>
  <c r="AT46" i="9"/>
  <c r="AV46" i="9" s="1"/>
  <c r="AT25" i="9"/>
  <c r="AV25" i="9" s="1"/>
  <c r="AU374" i="9"/>
  <c r="AW374" i="9" s="1"/>
  <c r="AU353" i="9"/>
  <c r="AW353" i="9" s="1"/>
  <c r="AT331" i="9"/>
  <c r="AV331" i="9" s="1"/>
  <c r="AT247" i="9"/>
  <c r="AV247" i="9" s="1"/>
  <c r="AT155" i="9"/>
  <c r="AV155" i="9" s="1"/>
  <c r="AT90" i="9"/>
  <c r="AV90" i="9" s="1"/>
  <c r="AZ373" i="9"/>
  <c r="AZ166" i="9"/>
  <c r="AZ117" i="9"/>
  <c r="BD410" i="9"/>
  <c r="BD363" i="9"/>
  <c r="BD314" i="9"/>
  <c r="BD238" i="9"/>
  <c r="BD182" i="9"/>
  <c r="BD12" i="9"/>
  <c r="BH434" i="9"/>
  <c r="BI347" i="9"/>
  <c r="DG164" i="9"/>
  <c r="CC164" i="9" s="1"/>
  <c r="DI164" i="9" s="1"/>
  <c r="DG102" i="9"/>
  <c r="DG100" i="9"/>
  <c r="DG91" i="9"/>
  <c r="AU454" i="9"/>
  <c r="AW454" i="9" s="1"/>
  <c r="AU420" i="9"/>
  <c r="DK420" i="9"/>
  <c r="AU310" i="9"/>
  <c r="AW310" i="9" s="1"/>
  <c r="AU137" i="9"/>
  <c r="AW137" i="9" s="1"/>
  <c r="AU89" i="9"/>
  <c r="AW89" i="9" s="1"/>
  <c r="AU460" i="9"/>
  <c r="AW460" i="9" s="1"/>
  <c r="AU455" i="9"/>
  <c r="AW455" i="9" s="1"/>
  <c r="AT436" i="9"/>
  <c r="AV436" i="9" s="1"/>
  <c r="AU428" i="9"/>
  <c r="AW428" i="9" s="1"/>
  <c r="AU323" i="9"/>
  <c r="AW323" i="9" s="1"/>
  <c r="AU300" i="9"/>
  <c r="AW300" i="9" s="1"/>
  <c r="AT304" i="9"/>
  <c r="AV304" i="9" s="1"/>
  <c r="AT255" i="9"/>
  <c r="AV255" i="9" s="1"/>
  <c r="AU210" i="9"/>
  <c r="AW210" i="9" s="1"/>
  <c r="AT138" i="9"/>
  <c r="AV138" i="9" s="1"/>
  <c r="AU106" i="9"/>
  <c r="AW106" i="9" s="1"/>
  <c r="AT69" i="9"/>
  <c r="AV69" i="9" s="1"/>
  <c r="AU58" i="9"/>
  <c r="DF413" i="9"/>
  <c r="DF398" i="9"/>
  <c r="DF217" i="9"/>
  <c r="CP219" i="9"/>
  <c r="CR219" i="9" s="1"/>
  <c r="CS216" i="9"/>
  <c r="CQ97" i="9"/>
  <c r="CS97" i="9" s="1"/>
  <c r="DF362" i="9"/>
  <c r="DG135" i="9"/>
  <c r="DK307" i="9"/>
  <c r="DK300" i="9"/>
  <c r="DK297" i="9"/>
  <c r="DK303" i="9"/>
  <c r="DK302" i="9"/>
  <c r="DK296" i="9"/>
  <c r="DK293" i="9"/>
  <c r="DK291" i="9"/>
  <c r="DK288" i="9"/>
  <c r="DK255" i="9"/>
  <c r="AU253" i="9"/>
  <c r="AW253" i="9" s="1"/>
  <c r="DK251" i="9"/>
  <c r="DK249" i="9"/>
  <c r="DK247" i="9"/>
  <c r="DK243" i="9"/>
  <c r="DK241" i="9"/>
  <c r="DK239" i="9"/>
  <c r="DK237" i="9"/>
  <c r="DK235" i="9"/>
  <c r="DK231" i="9"/>
  <c r="DK229" i="9"/>
  <c r="DK227" i="9"/>
  <c r="DK225" i="9"/>
  <c r="DK223" i="9"/>
  <c r="DK221" i="9"/>
  <c r="DK219" i="9"/>
  <c r="DK217" i="9"/>
  <c r="DK215" i="9"/>
  <c r="AU209" i="9"/>
  <c r="AW209" i="9" s="1"/>
  <c r="DK205" i="9"/>
  <c r="DK201" i="9"/>
  <c r="DK199" i="9"/>
  <c r="AU197" i="9"/>
  <c r="AW197" i="9" s="1"/>
  <c r="DK193" i="9"/>
  <c r="AU187" i="9"/>
  <c r="AW187" i="9" s="1"/>
  <c r="AU183" i="9"/>
  <c r="AW183" i="9" s="1"/>
  <c r="DK181" i="9"/>
  <c r="DK177" i="9"/>
  <c r="DK175" i="9"/>
  <c r="DK171" i="9"/>
  <c r="DK165" i="9"/>
  <c r="DK158" i="9"/>
  <c r="DK154" i="9"/>
  <c r="DK152" i="9"/>
  <c r="DK150" i="9"/>
  <c r="DK144" i="9"/>
  <c r="DK140" i="9"/>
  <c r="DK138" i="9"/>
  <c r="DK136" i="9"/>
  <c r="DK135" i="9"/>
  <c r="DK133" i="9"/>
  <c r="DK129" i="9"/>
  <c r="DK126" i="9"/>
  <c r="AU118" i="9"/>
  <c r="AW118" i="9" s="1"/>
  <c r="DK116" i="9"/>
  <c r="AU113" i="9"/>
  <c r="AW113" i="9" s="1"/>
  <c r="DK111" i="9"/>
  <c r="DK99" i="9"/>
  <c r="DK88" i="9"/>
  <c r="AU86" i="9"/>
  <c r="AW86" i="9" s="1"/>
  <c r="DK84" i="9"/>
  <c r="AU80" i="9"/>
  <c r="AW80" i="9" s="1"/>
  <c r="DK76" i="9"/>
  <c r="DK72" i="9"/>
  <c r="DK67" i="9"/>
  <c r="DK57" i="9"/>
  <c r="DK60" i="9"/>
  <c r="DK58" i="9"/>
  <c r="DK52" i="9"/>
  <c r="DK48" i="9"/>
  <c r="AU42" i="9"/>
  <c r="AW42" i="9" s="1"/>
  <c r="DK42" i="9"/>
  <c r="DK39" i="9"/>
  <c r="AU37" i="9"/>
  <c r="AW37" i="9" s="1"/>
  <c r="DK30" i="9"/>
  <c r="DK28" i="9"/>
  <c r="DK25" i="9"/>
  <c r="DK23" i="9"/>
  <c r="DK22" i="9"/>
  <c r="DK20" i="9"/>
  <c r="DK17" i="9"/>
  <c r="DK15" i="9"/>
  <c r="AU9" i="9"/>
  <c r="AW9" i="9" s="1"/>
  <c r="AU344" i="9"/>
  <c r="AW344" i="9" s="1"/>
  <c r="AU220" i="9"/>
  <c r="AW220" i="9" s="1"/>
  <c r="AU433" i="9"/>
  <c r="AW433" i="9" s="1"/>
  <c r="HG430" i="9"/>
  <c r="AU409" i="9"/>
  <c r="AW409" i="9" s="1"/>
  <c r="AU371" i="9"/>
  <c r="AW371" i="9" s="1"/>
  <c r="AU361" i="9"/>
  <c r="AW361" i="9" s="1"/>
  <c r="AU247" i="9"/>
  <c r="AW247" i="9" s="1"/>
  <c r="AT219" i="9"/>
  <c r="AV219" i="9" s="1"/>
  <c r="AU208" i="9"/>
  <c r="AW208" i="9" s="1"/>
  <c r="AU125" i="9"/>
  <c r="AW125" i="9" s="1"/>
  <c r="AT122" i="9"/>
  <c r="AV122" i="9" s="1"/>
  <c r="AU103" i="9"/>
  <c r="AW103" i="9" s="1"/>
  <c r="CQ237" i="9"/>
  <c r="CS237" i="9" s="1"/>
  <c r="DF384" i="9"/>
  <c r="AU129" i="9"/>
  <c r="AW129" i="9" s="1"/>
  <c r="DG230" i="9"/>
  <c r="DG121" i="9"/>
  <c r="DG85" i="9"/>
  <c r="DG49" i="9"/>
  <c r="DG45" i="9"/>
  <c r="CC45" i="9" s="1"/>
  <c r="DI45" i="9" s="1"/>
  <c r="DG134" i="9"/>
  <c r="DG29" i="9"/>
  <c r="DK64" i="9"/>
  <c r="DG81" i="9"/>
  <c r="DK89" i="9"/>
  <c r="DK91" i="9"/>
  <c r="CQ119" i="9"/>
  <c r="CS119" i="9" s="1"/>
  <c r="DK121" i="9"/>
  <c r="CQ141" i="9"/>
  <c r="CS141" i="9" s="1"/>
  <c r="CQ149" i="9"/>
  <c r="CS149" i="9" s="1"/>
  <c r="DK153" i="9"/>
  <c r="CQ172" i="9"/>
  <c r="CS172" i="9" s="1"/>
  <c r="DK188" i="9"/>
  <c r="DK218" i="9"/>
  <c r="CQ242" i="9"/>
  <c r="CS242" i="9" s="1"/>
  <c r="CQ292" i="9"/>
  <c r="CS292" i="9" s="1"/>
  <c r="CQ301" i="9"/>
  <c r="CS301" i="9" s="1"/>
  <c r="CQ304" i="9"/>
  <c r="CS304" i="9" s="1"/>
  <c r="CQ306" i="9"/>
  <c r="CS306" i="9" s="1"/>
  <c r="DK342" i="9"/>
  <c r="CQ361" i="9"/>
  <c r="CS361" i="9" s="1"/>
  <c r="DK377" i="9"/>
  <c r="DK422" i="9"/>
  <c r="EY457" i="9"/>
  <c r="FA457" i="9" s="1"/>
  <c r="EY445" i="9"/>
  <c r="FA445" i="9" s="1"/>
  <c r="EY409" i="9"/>
  <c r="EY405" i="9"/>
  <c r="FA405" i="9" s="1"/>
  <c r="EY398" i="9"/>
  <c r="FA398" i="9" s="1"/>
  <c r="EY394" i="9"/>
  <c r="FA394" i="9" s="1"/>
  <c r="EY392" i="9"/>
  <c r="FA392" i="9" s="1"/>
  <c r="EY358" i="9"/>
  <c r="FA358" i="9" s="1"/>
  <c r="EY341" i="9"/>
  <c r="FA341" i="9" s="1"/>
  <c r="EY315" i="9"/>
  <c r="FA315" i="9" s="1"/>
  <c r="EY309" i="9"/>
  <c r="FA309" i="9" s="1"/>
  <c r="AU467" i="9"/>
  <c r="AW467" i="9" s="1"/>
  <c r="AU443" i="9"/>
  <c r="AW443" i="9" s="1"/>
  <c r="AU432" i="9"/>
  <c r="AW432" i="9" s="1"/>
  <c r="AU408" i="9"/>
  <c r="AW408" i="9" s="1"/>
  <c r="AU389" i="9"/>
  <c r="AW389" i="9" s="1"/>
  <c r="AU382" i="9"/>
  <c r="AW382" i="9" s="1"/>
  <c r="AU364" i="9"/>
  <c r="AW364" i="9" s="1"/>
  <c r="AU360" i="9"/>
  <c r="AW360" i="9" s="1"/>
  <c r="AU356" i="9"/>
  <c r="AW356" i="9" s="1"/>
  <c r="AU302" i="9"/>
  <c r="AW302" i="9" s="1"/>
  <c r="AU296" i="9"/>
  <c r="AW296" i="9" s="1"/>
  <c r="AU291" i="9"/>
  <c r="AW291" i="9" s="1"/>
  <c r="AU249" i="9"/>
  <c r="AW249" i="9" s="1"/>
  <c r="AU235" i="9"/>
  <c r="AW235" i="9" s="1"/>
  <c r="AU204" i="9"/>
  <c r="AW204" i="9" s="1"/>
  <c r="AU174" i="9"/>
  <c r="AT162" i="9"/>
  <c r="AV162" i="9" s="1"/>
  <c r="AU141" i="9"/>
  <c r="AW141" i="9" s="1"/>
  <c r="AU138" i="9"/>
  <c r="AW138" i="9" s="1"/>
  <c r="AU78" i="9"/>
  <c r="AW78" i="9" s="1"/>
  <c r="AU57" i="9"/>
  <c r="AW57" i="9" s="1"/>
  <c r="AU53" i="9"/>
  <c r="AU17" i="9"/>
  <c r="DF301" i="9"/>
  <c r="DF290" i="9"/>
  <c r="DF16" i="9"/>
  <c r="CB16" i="9" s="1"/>
  <c r="DH16" i="9" s="1"/>
  <c r="DF11" i="9"/>
  <c r="DF434" i="9"/>
  <c r="CQ251" i="9"/>
  <c r="CS251" i="9" s="1"/>
  <c r="CQ30" i="9"/>
  <c r="CS30" i="9" s="1"/>
  <c r="DG156" i="9"/>
  <c r="DF103" i="9"/>
  <c r="DK96" i="9"/>
  <c r="DF461" i="9"/>
  <c r="DF452" i="9"/>
  <c r="DF340" i="9"/>
  <c r="DF332" i="9"/>
  <c r="DF204" i="9"/>
  <c r="DF176" i="9"/>
  <c r="DF172" i="9"/>
  <c r="DF155" i="9"/>
  <c r="DF119" i="9"/>
  <c r="DF75" i="9"/>
  <c r="DF36" i="9"/>
  <c r="DF121" i="9"/>
  <c r="DF149" i="9"/>
  <c r="DF166" i="9"/>
  <c r="DF185" i="9"/>
  <c r="DF198" i="9"/>
  <c r="DF202" i="9"/>
  <c r="DF206" i="9"/>
  <c r="DF210" i="9"/>
  <c r="DF214" i="9"/>
  <c r="CB214" i="9" s="1"/>
  <c r="DH214" i="9" s="1"/>
  <c r="DF222" i="9"/>
  <c r="DF230" i="9"/>
  <c r="CB230" i="9" s="1"/>
  <c r="DH230" i="9" s="1"/>
  <c r="DF234" i="9"/>
  <c r="DF238" i="9"/>
  <c r="DF242" i="9"/>
  <c r="DF250" i="9"/>
  <c r="CB250" i="9" s="1"/>
  <c r="DH250" i="9" s="1"/>
  <c r="DF254" i="9"/>
  <c r="DF287" i="9"/>
  <c r="DF314" i="9"/>
  <c r="DF318" i="9"/>
  <c r="DF322" i="9"/>
  <c r="DF326" i="9"/>
  <c r="DF335" i="9"/>
  <c r="DF359" i="9"/>
  <c r="DF377" i="9"/>
  <c r="DF418" i="9"/>
  <c r="DF422" i="9"/>
  <c r="DF435" i="9"/>
  <c r="DF439" i="9"/>
  <c r="DF450" i="9"/>
  <c r="DF454" i="9"/>
  <c r="CB454" i="9" s="1"/>
  <c r="DH454" i="9" s="1"/>
  <c r="CP457" i="9"/>
  <c r="CR457" i="9" s="1"/>
  <c r="CP434" i="9"/>
  <c r="CR434" i="9" s="1"/>
  <c r="CP433" i="9"/>
  <c r="CR433" i="9" s="1"/>
  <c r="CP413" i="9"/>
  <c r="CR413" i="9" s="1"/>
  <c r="CP409" i="9"/>
  <c r="CP398" i="9"/>
  <c r="CR398" i="9" s="1"/>
  <c r="CP394" i="9"/>
  <c r="CR394" i="9" s="1"/>
  <c r="CP376" i="9"/>
  <c r="CR376" i="9" s="1"/>
  <c r="CP366" i="9"/>
  <c r="CR366" i="9" s="1"/>
  <c r="CP349" i="9"/>
  <c r="CR349" i="9" s="1"/>
  <c r="CP345" i="9"/>
  <c r="CR345" i="9" s="1"/>
  <c r="CP341" i="9"/>
  <c r="CR341" i="9" s="1"/>
  <c r="CP300" i="9"/>
  <c r="CR300" i="9" s="1"/>
  <c r="CP303" i="9"/>
  <c r="CR303" i="9" s="1"/>
  <c r="CP249" i="9"/>
  <c r="CR249" i="9" s="1"/>
  <c r="CP241" i="9"/>
  <c r="CR241" i="9" s="1"/>
  <c r="CP205" i="9"/>
  <c r="CR205" i="9" s="1"/>
  <c r="CQ438" i="9"/>
  <c r="CS438" i="9" s="1"/>
  <c r="CQ419" i="9"/>
  <c r="CS419" i="9" s="1"/>
  <c r="CP202" i="9"/>
  <c r="CR202" i="9" s="1"/>
  <c r="CQ15" i="9"/>
  <c r="CS15" i="9" s="1"/>
  <c r="EJ267" i="9"/>
  <c r="DF52" i="9"/>
  <c r="CB52" i="9" s="1"/>
  <c r="DH52" i="9" s="1"/>
  <c r="DF62" i="9"/>
  <c r="DF67" i="9"/>
  <c r="DF84" i="9"/>
  <c r="DF88" i="9"/>
  <c r="DF116" i="9"/>
  <c r="DF124" i="9"/>
  <c r="DF140" i="9"/>
  <c r="DF148" i="9"/>
  <c r="DF156" i="9"/>
  <c r="DF285" i="9"/>
  <c r="DF321" i="9"/>
  <c r="DF425" i="9"/>
  <c r="DF453" i="9"/>
  <c r="CP460" i="9"/>
  <c r="CR460" i="9" s="1"/>
  <c r="CP351" i="9"/>
  <c r="CR351" i="9" s="1"/>
  <c r="CP347" i="9"/>
  <c r="CR347" i="9" s="1"/>
  <c r="CP255" i="9"/>
  <c r="CR255" i="9" s="1"/>
  <c r="CP231" i="9"/>
  <c r="CR231" i="9" s="1"/>
  <c r="CP215" i="9"/>
  <c r="CR215" i="9" s="1"/>
  <c r="CP211" i="9"/>
  <c r="CR211" i="9" s="1"/>
  <c r="CP207" i="9"/>
  <c r="CR207" i="9" s="1"/>
  <c r="CP203" i="9"/>
  <c r="CR203" i="9" s="1"/>
  <c r="CP191" i="9"/>
  <c r="CR191" i="9" s="1"/>
  <c r="CP187" i="9"/>
  <c r="CR187" i="9" s="1"/>
  <c r="CP183" i="9"/>
  <c r="CR183" i="9" s="1"/>
  <c r="CP167" i="9"/>
  <c r="CR167" i="9" s="1"/>
  <c r="CP158" i="9"/>
  <c r="CR158" i="9" s="1"/>
  <c r="CP154" i="9"/>
  <c r="CR154" i="9" s="1"/>
  <c r="CP95" i="9"/>
  <c r="CR95" i="9" s="1"/>
  <c r="CP60" i="9"/>
  <c r="CR60" i="9" s="1"/>
  <c r="CP42" i="9"/>
  <c r="CR42" i="9" s="1"/>
  <c r="CP13" i="9"/>
  <c r="CR13" i="9" s="1"/>
  <c r="CQ440" i="9"/>
  <c r="CS440" i="9" s="1"/>
  <c r="CP306" i="9"/>
  <c r="CR306" i="9" s="1"/>
  <c r="CP304" i="9"/>
  <c r="CR304" i="9" s="1"/>
  <c r="CP301" i="9"/>
  <c r="CR301" i="9" s="1"/>
  <c r="CP177" i="9"/>
  <c r="CQ122" i="9"/>
  <c r="CS122" i="9" s="1"/>
  <c r="EJ269" i="9"/>
  <c r="FP182" i="9"/>
  <c r="EZ182" i="9"/>
  <c r="EX182" i="9"/>
  <c r="FP180" i="9"/>
  <c r="EX180" i="9"/>
  <c r="EZ180" i="9"/>
  <c r="EX178" i="9"/>
  <c r="FP178" i="9"/>
  <c r="EZ176" i="9"/>
  <c r="FP176" i="9"/>
  <c r="EX176" i="9"/>
  <c r="FP174" i="9"/>
  <c r="EX174" i="9"/>
  <c r="FP170" i="9"/>
  <c r="EZ170" i="9"/>
  <c r="EX137" i="9"/>
  <c r="EZ137" i="9" s="1"/>
  <c r="EX134" i="9"/>
  <c r="EZ134" i="9" s="1"/>
  <c r="EX117" i="9"/>
  <c r="EZ117" i="9" s="1"/>
  <c r="EX105" i="9"/>
  <c r="EZ105" i="9" s="1"/>
  <c r="EX103" i="9"/>
  <c r="EZ103" i="9" s="1"/>
  <c r="EX93" i="9"/>
  <c r="EZ93" i="9" s="1"/>
  <c r="EX78" i="9"/>
  <c r="EZ78" i="9" s="1"/>
  <c r="EX53" i="9"/>
  <c r="EZ53" i="9" s="1"/>
  <c r="EX49" i="9"/>
  <c r="EZ49" i="9" s="1"/>
  <c r="EX45" i="9"/>
  <c r="EZ45" i="9" s="1"/>
  <c r="FP32" i="9"/>
  <c r="EZ32" i="9"/>
  <c r="EX32" i="9"/>
  <c r="EX373" i="9"/>
  <c r="EZ373" i="9" s="1"/>
  <c r="DG84" i="9"/>
  <c r="DG116" i="9"/>
  <c r="DG392" i="9"/>
  <c r="DG462" i="9"/>
  <c r="DG464" i="9"/>
  <c r="CR171" i="9"/>
  <c r="CP152" i="9"/>
  <c r="CQ144" i="9"/>
  <c r="CS144" i="9" s="1"/>
  <c r="CQ114" i="9"/>
  <c r="CQ60" i="9"/>
  <c r="CS60" i="9" s="1"/>
  <c r="DF349" i="9"/>
  <c r="DF201" i="9"/>
  <c r="CP126" i="9"/>
  <c r="CR126" i="9" s="1"/>
  <c r="CP135" i="9"/>
  <c r="CR135" i="9" s="1"/>
  <c r="CR152" i="9"/>
  <c r="CR169" i="9"/>
  <c r="CP169" i="9"/>
  <c r="CR173" i="9"/>
  <c r="CP173" i="9"/>
  <c r="CP175" i="9"/>
  <c r="CR175" i="9"/>
  <c r="CP209" i="9"/>
  <c r="CR209" i="9" s="1"/>
  <c r="CP243" i="9"/>
  <c r="CR243" i="9" s="1"/>
  <c r="CP291" i="9"/>
  <c r="CR291" i="9" s="1"/>
  <c r="CP325" i="9"/>
  <c r="CR325" i="9" s="1"/>
  <c r="CP336" i="9"/>
  <c r="CR336" i="9"/>
  <c r="CP356" i="9"/>
  <c r="CR356" i="9" s="1"/>
  <c r="CP380" i="9"/>
  <c r="CR380" i="9" s="1"/>
  <c r="CP451" i="9"/>
  <c r="CR451" i="9" s="1"/>
  <c r="CQ339" i="9"/>
  <c r="CS339" i="9" s="1"/>
  <c r="CP293" i="9"/>
  <c r="CR293" i="9" s="1"/>
  <c r="CQ191" i="9"/>
  <c r="CS191" i="9" s="1"/>
  <c r="CP140" i="9"/>
  <c r="CR140" i="9" s="1"/>
  <c r="CQ133" i="9"/>
  <c r="CS133" i="9" s="1"/>
  <c r="FN439" i="9"/>
  <c r="FP439" i="9" s="1"/>
  <c r="FN446" i="9"/>
  <c r="FP446" i="9" s="1"/>
  <c r="FN428" i="9"/>
  <c r="FP428" i="9" s="1"/>
  <c r="FN424" i="9"/>
  <c r="FP424" i="9" s="1"/>
  <c r="FN416" i="9"/>
  <c r="FP416" i="9" s="1"/>
  <c r="FN414" i="9"/>
  <c r="FP414" i="9" s="1"/>
  <c r="FN412" i="9"/>
  <c r="FP412" i="9" s="1"/>
  <c r="FN408" i="9"/>
  <c r="FP408" i="9" s="1"/>
  <c r="FN404" i="9"/>
  <c r="FP404" i="9" s="1"/>
  <c r="FN386" i="9"/>
  <c r="FP386" i="9" s="1"/>
  <c r="FN401" i="9"/>
  <c r="FP401" i="9" s="1"/>
  <c r="FN399" i="9"/>
  <c r="FP399" i="9" s="1"/>
  <c r="FN397" i="9"/>
  <c r="FP397" i="9" s="1"/>
  <c r="FN393" i="9"/>
  <c r="FP393" i="9" s="1"/>
  <c r="FN355" i="9"/>
  <c r="FP355" i="9" s="1"/>
  <c r="FN379" i="9"/>
  <c r="FP379" i="9" s="1"/>
  <c r="FN377" i="9"/>
  <c r="FP377" i="9" s="1"/>
  <c r="FN375" i="9"/>
  <c r="FP375" i="9" s="1"/>
  <c r="FN369" i="9"/>
  <c r="FP369" i="9" s="1"/>
  <c r="FN367" i="9"/>
  <c r="FP367" i="9" s="1"/>
  <c r="FN365" i="9"/>
  <c r="FP365" i="9" s="1"/>
  <c r="FN361" i="9"/>
  <c r="FP361" i="9" s="1"/>
  <c r="FN357" i="9"/>
  <c r="FP357" i="9" s="1"/>
  <c r="FN352" i="9"/>
  <c r="FP352" i="9" s="1"/>
  <c r="FN350" i="9"/>
  <c r="FP350" i="9" s="1"/>
  <c r="FN348" i="9"/>
  <c r="FP348" i="9" s="1"/>
  <c r="FN344" i="9"/>
  <c r="FP344" i="9" s="1"/>
  <c r="FN342" i="9"/>
  <c r="FP342" i="9" s="1"/>
  <c r="FN340" i="9"/>
  <c r="FP340" i="9" s="1"/>
  <c r="FN338" i="9"/>
  <c r="FP338" i="9" s="1"/>
  <c r="FN337" i="9"/>
  <c r="FP337" i="9" s="1"/>
  <c r="FN332" i="9"/>
  <c r="FP332" i="9" s="1"/>
  <c r="FN330" i="9"/>
  <c r="FP330" i="9" s="1"/>
  <c r="FN328" i="9"/>
  <c r="FP328" i="9" s="1"/>
  <c r="FN326" i="9"/>
  <c r="FP326" i="9" s="1"/>
  <c r="FN324" i="9"/>
  <c r="FP324" i="9" s="1"/>
  <c r="FN322" i="9"/>
  <c r="FP322" i="9" s="1"/>
  <c r="FN320" i="9"/>
  <c r="FP320" i="9" s="1"/>
  <c r="FN316" i="9"/>
  <c r="FP316" i="9" s="1"/>
  <c r="FN312" i="9"/>
  <c r="FP312" i="9" s="1"/>
  <c r="FN310" i="9"/>
  <c r="FP310" i="9" s="1"/>
  <c r="FN308" i="9"/>
  <c r="FN252" i="9"/>
  <c r="FP252" i="9" s="1"/>
  <c r="FN250" i="9"/>
  <c r="FP250" i="9" s="1"/>
  <c r="FN248" i="9"/>
  <c r="FP248" i="9" s="1"/>
  <c r="FN246" i="9"/>
  <c r="FP246" i="9" s="1"/>
  <c r="FN244" i="9"/>
  <c r="FP244" i="9" s="1"/>
  <c r="FN242" i="9"/>
  <c r="FP242" i="9" s="1"/>
  <c r="FN240" i="9"/>
  <c r="FP240" i="9" s="1"/>
  <c r="FN230" i="9"/>
  <c r="FP230" i="9" s="1"/>
  <c r="FN202" i="9"/>
  <c r="FP202" i="9" s="1"/>
  <c r="FN194" i="9"/>
  <c r="FP194" i="9" s="1"/>
  <c r="FN192" i="9"/>
  <c r="FP192" i="9" s="1"/>
  <c r="FN185" i="9"/>
  <c r="FP185" i="9" s="1"/>
  <c r="FN184" i="9"/>
  <c r="FP184" i="9" s="1"/>
  <c r="FN141" i="9"/>
  <c r="FP141" i="9" s="1"/>
  <c r="FN127" i="9"/>
  <c r="FP127" i="9" s="1"/>
  <c r="FN130" i="9"/>
  <c r="FP130" i="9" s="1"/>
  <c r="FN128" i="9"/>
  <c r="FP128" i="9" s="1"/>
  <c r="FN121" i="9"/>
  <c r="FP121" i="9" s="1"/>
  <c r="FN119" i="9"/>
  <c r="FP119" i="9" s="1"/>
  <c r="FN117" i="9"/>
  <c r="FP117" i="9" s="1"/>
  <c r="FN98" i="9"/>
  <c r="FP98" i="9" s="1"/>
  <c r="FN112" i="9"/>
  <c r="FP112" i="9" s="1"/>
  <c r="FN105" i="9"/>
  <c r="FP105" i="9" s="1"/>
  <c r="FN108" i="9"/>
  <c r="FP108" i="9" s="1"/>
  <c r="FN106" i="9"/>
  <c r="FP106" i="9" s="1"/>
  <c r="FN103" i="9"/>
  <c r="FP103" i="9" s="1"/>
  <c r="FN100" i="9"/>
  <c r="FP100" i="9" s="1"/>
  <c r="FN96" i="9"/>
  <c r="FP96" i="9" s="1"/>
  <c r="FN91" i="9"/>
  <c r="FP91" i="9" s="1"/>
  <c r="FN89" i="9"/>
  <c r="FP89" i="9" s="1"/>
  <c r="FN87" i="9"/>
  <c r="FP87" i="9" s="1"/>
  <c r="FN83" i="9"/>
  <c r="FP83" i="9" s="1"/>
  <c r="FN81" i="9"/>
  <c r="FP81" i="9" s="1"/>
  <c r="FN79" i="9"/>
  <c r="FP79" i="9" s="1"/>
  <c r="FN78" i="9"/>
  <c r="FP78" i="9" s="1"/>
  <c r="FN75" i="9"/>
  <c r="FP75" i="9" s="1"/>
  <c r="FN70" i="9"/>
  <c r="FP70" i="9" s="1"/>
  <c r="FN68" i="9"/>
  <c r="FP68" i="9" s="1"/>
  <c r="FN66" i="9"/>
  <c r="FP66" i="9" s="1"/>
  <c r="FN64" i="9"/>
  <c r="FP64" i="9" s="1"/>
  <c r="FN61" i="9"/>
  <c r="FP61" i="9" s="1"/>
  <c r="FN55" i="9"/>
  <c r="FP55" i="9" s="1"/>
  <c r="FN53" i="9"/>
  <c r="FP53" i="9" s="1"/>
  <c r="FN45" i="9"/>
  <c r="FP45" i="9" s="1"/>
  <c r="FN40" i="9"/>
  <c r="FP40" i="9" s="1"/>
  <c r="FN31" i="9"/>
  <c r="FP31" i="9" s="1"/>
  <c r="FN26" i="9"/>
  <c r="FP26" i="9" s="1"/>
  <c r="FN24" i="9"/>
  <c r="FP24" i="9" s="1"/>
  <c r="FN19" i="9"/>
  <c r="FP19" i="9" s="1"/>
  <c r="FN16" i="9"/>
  <c r="FP16" i="9" s="1"/>
  <c r="FN14" i="9"/>
  <c r="FP14" i="9" s="1"/>
  <c r="FN12" i="9"/>
  <c r="EJ12" i="9" s="1"/>
  <c r="FN10" i="9"/>
  <c r="FP10" i="9" s="1"/>
  <c r="DG130" i="9"/>
  <c r="DG168" i="9"/>
  <c r="DG188" i="9"/>
  <c r="DG200" i="9"/>
  <c r="DG232" i="9"/>
  <c r="DG240" i="9"/>
  <c r="DG244" i="9"/>
  <c r="DG301" i="9"/>
  <c r="DG308" i="9"/>
  <c r="DG320" i="9"/>
  <c r="DG324" i="9"/>
  <c r="DG332" i="9"/>
  <c r="DG337" i="9"/>
  <c r="DG340" i="9"/>
  <c r="DG352" i="9"/>
  <c r="DG357" i="9"/>
  <c r="DG365" i="9"/>
  <c r="DG410" i="9"/>
  <c r="DG428" i="9"/>
  <c r="CP186" i="9"/>
  <c r="CR186" i="9" s="1"/>
  <c r="CQ158" i="9"/>
  <c r="CS158" i="9" s="1"/>
  <c r="CP72" i="9"/>
  <c r="CR72" i="9" s="1"/>
  <c r="DF443" i="9"/>
  <c r="DF407" i="9"/>
  <c r="DF378" i="9"/>
  <c r="DF336" i="9"/>
  <c r="DF243" i="9"/>
  <c r="DF239" i="9"/>
  <c r="DF235" i="9"/>
  <c r="DF126" i="9"/>
  <c r="DF109" i="9"/>
  <c r="CP12" i="9"/>
  <c r="CR12" i="9" s="1"/>
  <c r="CP16" i="9"/>
  <c r="CR16" i="9" s="1"/>
  <c r="CP21" i="9"/>
  <c r="CR21" i="9" s="1"/>
  <c r="CP24" i="9"/>
  <c r="CR24" i="9" s="1"/>
  <c r="CP26" i="9"/>
  <c r="CR26" i="9" s="1"/>
  <c r="CP31" i="9"/>
  <c r="CR31" i="9" s="1"/>
  <c r="CP32" i="9"/>
  <c r="CR32" i="9" s="1"/>
  <c r="CP38" i="9"/>
  <c r="CR38" i="9" s="1"/>
  <c r="CP40" i="9"/>
  <c r="CR40" i="9" s="1"/>
  <c r="CP53" i="9"/>
  <c r="CR53" i="9" s="1"/>
  <c r="CP59" i="9"/>
  <c r="CR59" i="9" s="1"/>
  <c r="CP61" i="9"/>
  <c r="CR61" i="9" s="1"/>
  <c r="CP64" i="9"/>
  <c r="CR64" i="9" s="1"/>
  <c r="CP71" i="9"/>
  <c r="CR71" i="9" s="1"/>
  <c r="CP68" i="9"/>
  <c r="CR68" i="9" s="1"/>
  <c r="CP78" i="9"/>
  <c r="CR78" i="9" s="1"/>
  <c r="CP79" i="9"/>
  <c r="CR79" i="9" s="1"/>
  <c r="CP81" i="9"/>
  <c r="CR81" i="9" s="1"/>
  <c r="CP83" i="9"/>
  <c r="CR83" i="9" s="1"/>
  <c r="CP89" i="9"/>
  <c r="CR89" i="9" s="1"/>
  <c r="CP91" i="9"/>
  <c r="CR91" i="9" s="1"/>
  <c r="CP108" i="9"/>
  <c r="CR108" i="9" s="1"/>
  <c r="CP105" i="9"/>
  <c r="CR105" i="9" s="1"/>
  <c r="CP112" i="9"/>
  <c r="CR112" i="9" s="1"/>
  <c r="CP115" i="9"/>
  <c r="CR115" i="9" s="1"/>
  <c r="CP117" i="9"/>
  <c r="CR117" i="9" s="1"/>
  <c r="CP119" i="9"/>
  <c r="CR119" i="9" s="1"/>
  <c r="CP121" i="9"/>
  <c r="CR121" i="9" s="1"/>
  <c r="CP123" i="9"/>
  <c r="CR123" i="9" s="1"/>
  <c r="CP134" i="9"/>
  <c r="CR134" i="9" s="1"/>
  <c r="CP137" i="9"/>
  <c r="CR137" i="9" s="1"/>
  <c r="CP141" i="9"/>
  <c r="CR141" i="9" s="1"/>
  <c r="CP153" i="9"/>
  <c r="CR153" i="9" s="1"/>
  <c r="CP155" i="9"/>
  <c r="CR155" i="9" s="1"/>
  <c r="CP164" i="9"/>
  <c r="CR164" i="9" s="1"/>
  <c r="CP166" i="9"/>
  <c r="CR166" i="9" s="1"/>
  <c r="CR168" i="9"/>
  <c r="CP168" i="9"/>
  <c r="CR170" i="9"/>
  <c r="CP170" i="9"/>
  <c r="CR180" i="9"/>
  <c r="CP180" i="9"/>
  <c r="CP196" i="9"/>
  <c r="CR196" i="9" s="1"/>
  <c r="CP212" i="9"/>
  <c r="CR212" i="9" s="1"/>
  <c r="CP216" i="9"/>
  <c r="CR216" i="9" s="1"/>
  <c r="CP248" i="9"/>
  <c r="CR248" i="9" s="1"/>
  <c r="CP289" i="9"/>
  <c r="CR289" i="9" s="1"/>
  <c r="CP292" i="9"/>
  <c r="CR292" i="9" s="1"/>
  <c r="CP294" i="9"/>
  <c r="CR294" i="9" s="1"/>
  <c r="CP338" i="9"/>
  <c r="CR338" i="9"/>
  <c r="CP424" i="9"/>
  <c r="CR424" i="9" s="1"/>
  <c r="CP441" i="9"/>
  <c r="CR441" i="9" s="1"/>
  <c r="CP439" i="9"/>
  <c r="CR439" i="9" s="1"/>
  <c r="CP450" i="9"/>
  <c r="CR450" i="9" s="1"/>
  <c r="CP454" i="9"/>
  <c r="CR454" i="9" s="1"/>
  <c r="CP463" i="9"/>
  <c r="CR463" i="9" s="1"/>
  <c r="CP467" i="9"/>
  <c r="CR467" i="9" s="1"/>
  <c r="CP404" i="9"/>
  <c r="CR404" i="9" s="1"/>
  <c r="CQ402" i="9"/>
  <c r="CS402" i="9" s="1"/>
  <c r="CQ253" i="9"/>
  <c r="CS253" i="9" s="1"/>
  <c r="CQ209" i="9"/>
  <c r="CS209" i="9" s="1"/>
  <c r="CP172" i="9"/>
  <c r="CP35" i="9"/>
  <c r="CR35" i="9" s="1"/>
  <c r="CP28" i="9"/>
  <c r="CR28" i="9" s="1"/>
  <c r="CP23" i="9"/>
  <c r="CR23" i="9" s="1"/>
  <c r="EX326" i="9"/>
  <c r="EZ326" i="9" s="1"/>
  <c r="EY334" i="9"/>
  <c r="FA334" i="9" s="1"/>
  <c r="EK260" i="9"/>
  <c r="HM260" i="9" s="1"/>
  <c r="FO352" i="9"/>
  <c r="FQ352" i="9" s="1"/>
  <c r="EX71" i="9"/>
  <c r="EZ71" i="9" s="1"/>
  <c r="CQ388" i="9"/>
  <c r="CS388" i="9" s="1"/>
  <c r="CP381" i="9"/>
  <c r="CR381" i="9" s="1"/>
  <c r="CQ377" i="9"/>
  <c r="CS377" i="9" s="1"/>
  <c r="CP346" i="9"/>
  <c r="CR346" i="9" s="1"/>
  <c r="CP342" i="9"/>
  <c r="CR342" i="9" s="1"/>
  <c r="CP334" i="9"/>
  <c r="CR334" i="9" s="1"/>
  <c r="CQ249" i="9"/>
  <c r="CS249" i="9" s="1"/>
  <c r="CP246" i="9"/>
  <c r="CR246" i="9" s="1"/>
  <c r="CQ221" i="9"/>
  <c r="CS221" i="9" s="1"/>
  <c r="CP133" i="9"/>
  <c r="CR133" i="9" s="1"/>
  <c r="CP129" i="9"/>
  <c r="CR129" i="9" s="1"/>
  <c r="CQ124" i="9"/>
  <c r="CS124" i="9" s="1"/>
  <c r="CP67" i="9"/>
  <c r="CR67" i="9" s="1"/>
  <c r="CP11" i="9"/>
  <c r="CR11" i="9" s="1"/>
  <c r="EK262" i="9"/>
  <c r="HM262" i="9" s="1"/>
  <c r="FO399" i="9"/>
  <c r="FQ399" i="9" s="1"/>
  <c r="EX433" i="9"/>
  <c r="EZ433" i="9" s="1"/>
  <c r="FN366" i="9"/>
  <c r="FP366" i="9" s="1"/>
  <c r="FN333" i="9"/>
  <c r="FP333" i="9" s="1"/>
  <c r="EX300" i="9"/>
  <c r="EZ300" i="9" s="1"/>
  <c r="EX293" i="9"/>
  <c r="EZ293" i="9" s="1"/>
  <c r="EX377" i="9"/>
  <c r="EZ377" i="9" s="1"/>
  <c r="EY319" i="9"/>
  <c r="FA319" i="9" s="1"/>
  <c r="GH391" i="9"/>
  <c r="CP375" i="9"/>
  <c r="CR375" i="9" s="1"/>
  <c r="CP357" i="9"/>
  <c r="CR357" i="9" s="1"/>
  <c r="CP344" i="9"/>
  <c r="CR344" i="9" s="1"/>
  <c r="GH328" i="9"/>
  <c r="CP320" i="9"/>
  <c r="CR320" i="9" s="1"/>
  <c r="CP442" i="9"/>
  <c r="CR442" i="9" s="1"/>
  <c r="CP422" i="9"/>
  <c r="CR422" i="9" s="1"/>
  <c r="CP418" i="9"/>
  <c r="CR418" i="9" s="1"/>
  <c r="CQ407" i="9"/>
  <c r="CS407" i="9" s="1"/>
  <c r="CP377" i="9"/>
  <c r="CR377" i="9" s="1"/>
  <c r="CP373" i="9"/>
  <c r="CR373" i="9" s="1"/>
  <c r="CP367" i="9"/>
  <c r="CR367" i="9" s="1"/>
  <c r="CQ311" i="9"/>
  <c r="CS311" i="9" s="1"/>
  <c r="CQ142" i="9"/>
  <c r="CS142" i="9" s="1"/>
  <c r="CP124" i="9"/>
  <c r="CR124" i="9" s="1"/>
  <c r="CQ120" i="9"/>
  <c r="CS120" i="9" s="1"/>
  <c r="CP85" i="9"/>
  <c r="CR85" i="9" s="1"/>
  <c r="CP47" i="9"/>
  <c r="CR47" i="9" s="1"/>
  <c r="CQ43" i="9"/>
  <c r="CS43" i="9" s="1"/>
  <c r="CP39" i="9"/>
  <c r="CR39" i="9" s="1"/>
  <c r="FN426" i="9"/>
  <c r="FP426" i="9" s="1"/>
  <c r="FN422" i="9"/>
  <c r="FP422" i="9" s="1"/>
  <c r="FN410" i="9"/>
  <c r="FP410" i="9" s="1"/>
  <c r="FN381" i="9"/>
  <c r="FP381" i="9" s="1"/>
  <c r="FN373" i="9"/>
  <c r="FP373" i="9" s="1"/>
  <c r="FN222" i="9"/>
  <c r="FP222" i="9" s="1"/>
  <c r="FN190" i="9"/>
  <c r="FP190" i="9" s="1"/>
  <c r="EK257" i="9"/>
  <c r="HM257" i="9" s="1"/>
  <c r="FO466" i="9"/>
  <c r="FQ466" i="9" s="1"/>
  <c r="FO462" i="9"/>
  <c r="FQ462" i="9" s="1"/>
  <c r="FO457" i="9"/>
  <c r="FQ457" i="9" s="1"/>
  <c r="FO453" i="9"/>
  <c r="FQ453" i="9" s="1"/>
  <c r="FO449" i="9"/>
  <c r="FQ449" i="9" s="1"/>
  <c r="FO434" i="9"/>
  <c r="FQ434" i="9" s="1"/>
  <c r="FO438" i="9"/>
  <c r="FQ438" i="9" s="1"/>
  <c r="FO429" i="9"/>
  <c r="FQ429" i="9" s="1"/>
  <c r="FO421" i="9"/>
  <c r="FQ421" i="9" s="1"/>
  <c r="FO405" i="9"/>
  <c r="FQ405" i="9" s="1"/>
  <c r="FO392" i="9"/>
  <c r="FQ392" i="9" s="1"/>
  <c r="FO390" i="9"/>
  <c r="FQ390" i="9" s="1"/>
  <c r="EY136" i="9"/>
  <c r="FA136" i="9" s="1"/>
  <c r="CP462" i="9"/>
  <c r="CR462" i="9" s="1"/>
  <c r="CQ380" i="9"/>
  <c r="CS380" i="9" s="1"/>
  <c r="CQ307" i="9"/>
  <c r="CS307" i="9" s="1"/>
  <c r="CQ245" i="9"/>
  <c r="CS245" i="9" s="1"/>
  <c r="CQ235" i="9"/>
  <c r="CS235" i="9" s="1"/>
  <c r="CQ213" i="9"/>
  <c r="CS213" i="9" s="1"/>
  <c r="CP63" i="9"/>
  <c r="CR63" i="9" s="1"/>
  <c r="FO433" i="9"/>
  <c r="FQ433" i="9" s="1"/>
  <c r="FO349" i="9"/>
  <c r="FQ349" i="9" s="1"/>
  <c r="FO58" i="9"/>
  <c r="FQ58" i="9" s="1"/>
  <c r="FO165" i="9"/>
  <c r="FQ165" i="9" s="1"/>
  <c r="FN380" i="9"/>
  <c r="FP380" i="9" s="1"/>
  <c r="FN233" i="9"/>
  <c r="FP233" i="9" s="1"/>
  <c r="FN221" i="9"/>
  <c r="FP221" i="9" s="1"/>
  <c r="FN217" i="9"/>
  <c r="FP217" i="9" s="1"/>
  <c r="FN209" i="9"/>
  <c r="FP209" i="9" s="1"/>
  <c r="EY372" i="9"/>
  <c r="FA372" i="9" s="1"/>
  <c r="EY461" i="9"/>
  <c r="FA461" i="9" s="1"/>
  <c r="EY456" i="9"/>
  <c r="FA456" i="9" s="1"/>
  <c r="EY452" i="9"/>
  <c r="FA452" i="9" s="1"/>
  <c r="EY448" i="9"/>
  <c r="FA448" i="9" s="1"/>
  <c r="EY441" i="9"/>
  <c r="FA441" i="9" s="1"/>
  <c r="EY437" i="9"/>
  <c r="FA437" i="9" s="1"/>
  <c r="EY428" i="9"/>
  <c r="FA428" i="9" s="1"/>
  <c r="EY420" i="9"/>
  <c r="FA420" i="9" s="1"/>
  <c r="EY416" i="9"/>
  <c r="FA416" i="9" s="1"/>
  <c r="EY412" i="9"/>
  <c r="FA412" i="9" s="1"/>
  <c r="EY408" i="9"/>
  <c r="FA408" i="9" s="1"/>
  <c r="EY393" i="9"/>
  <c r="FA393" i="9" s="1"/>
  <c r="EY379" i="9"/>
  <c r="FA379" i="9" s="1"/>
  <c r="EY375" i="9"/>
  <c r="FA375" i="9" s="1"/>
  <c r="EY365" i="9"/>
  <c r="FA365" i="9" s="1"/>
  <c r="EY352" i="9"/>
  <c r="FA352" i="9" s="1"/>
  <c r="EY340" i="9"/>
  <c r="FA340" i="9" s="1"/>
  <c r="EY332" i="9"/>
  <c r="FA332" i="9" s="1"/>
  <c r="EY324" i="9"/>
  <c r="FA324" i="9" s="1"/>
  <c r="EY316" i="9"/>
  <c r="FA316" i="9" s="1"/>
  <c r="EY312" i="9"/>
  <c r="FA312" i="9" s="1"/>
  <c r="EY308" i="9"/>
  <c r="FA308" i="9" s="1"/>
  <c r="EY306" i="9"/>
  <c r="FA306" i="9" s="1"/>
  <c r="EY305" i="9"/>
  <c r="FA305" i="9" s="1"/>
  <c r="EY294" i="9"/>
  <c r="FA294" i="9" s="1"/>
  <c r="EY292" i="9"/>
  <c r="FA292" i="9" s="1"/>
  <c r="EY289" i="9"/>
  <c r="FA289" i="9" s="1"/>
  <c r="EY248" i="9"/>
  <c r="FA248" i="9" s="1"/>
  <c r="EY240" i="9"/>
  <c r="FA240" i="9" s="1"/>
  <c r="EY236" i="9"/>
  <c r="FA236" i="9" s="1"/>
  <c r="EY232" i="9"/>
  <c r="FA232" i="9" s="1"/>
  <c r="EY228" i="9"/>
  <c r="FA228" i="9" s="1"/>
  <c r="EY224" i="9"/>
  <c r="FA224" i="9" s="1"/>
  <c r="EY220" i="9"/>
  <c r="FA220" i="9" s="1"/>
  <c r="EY204" i="9"/>
  <c r="FA204" i="9" s="1"/>
  <c r="EY192" i="9"/>
  <c r="FA192" i="9" s="1"/>
  <c r="EY182" i="9"/>
  <c r="FA182" i="9" s="1"/>
  <c r="EY145" i="9"/>
  <c r="FA145" i="9" s="1"/>
  <c r="EY134" i="9"/>
  <c r="FA134" i="9" s="1"/>
  <c r="EY117" i="9"/>
  <c r="FA117" i="9" s="1"/>
  <c r="FQ32" i="9"/>
  <c r="EY32" i="9"/>
  <c r="EY425" i="9"/>
  <c r="FA425" i="9" s="1"/>
  <c r="EY403" i="9"/>
  <c r="FA403" i="9" s="1"/>
  <c r="EY361" i="9"/>
  <c r="FA361" i="9" s="1"/>
  <c r="EY249" i="9"/>
  <c r="FA249" i="9" s="1"/>
  <c r="EY169" i="9"/>
  <c r="FA169" i="9" s="1"/>
  <c r="EY158" i="9"/>
  <c r="FA158" i="9" s="1"/>
  <c r="EY152" i="9"/>
  <c r="FA152" i="9" s="1"/>
  <c r="EY140" i="9"/>
  <c r="FA140" i="9" s="1"/>
  <c r="EY113" i="9"/>
  <c r="FA113" i="9" s="1"/>
  <c r="EY109" i="9"/>
  <c r="FA109" i="9" s="1"/>
  <c r="EY67" i="9"/>
  <c r="FA67" i="9" s="1"/>
  <c r="EY60" i="9"/>
  <c r="FA60" i="9" s="1"/>
  <c r="EY58" i="9"/>
  <c r="FA58" i="9" s="1"/>
  <c r="EY27" i="9"/>
  <c r="FA27" i="9" s="1"/>
  <c r="EY23" i="9"/>
  <c r="FA23" i="9" s="1"/>
  <c r="EY446" i="9"/>
  <c r="FA446" i="9" s="1"/>
  <c r="EY427" i="9"/>
  <c r="FA427" i="9" s="1"/>
  <c r="EY390" i="9"/>
  <c r="FA390" i="9" s="1"/>
  <c r="EY304" i="9"/>
  <c r="FA304" i="9" s="1"/>
  <c r="EY105" i="9"/>
  <c r="FA105" i="9" s="1"/>
  <c r="EY108" i="9"/>
  <c r="FA108" i="9" s="1"/>
  <c r="EX136" i="9"/>
  <c r="EZ136" i="9" s="1"/>
  <c r="EX120" i="9"/>
  <c r="EZ120" i="9" s="1"/>
  <c r="EX465" i="9"/>
  <c r="EZ465" i="9" s="1"/>
  <c r="EX452" i="9"/>
  <c r="EZ452" i="9" s="1"/>
  <c r="EX420" i="9"/>
  <c r="EZ420" i="9" s="1"/>
  <c r="EX416" i="9"/>
  <c r="EZ416" i="9" s="1"/>
  <c r="EX412" i="9"/>
  <c r="EZ412" i="9" s="1"/>
  <c r="EX393" i="9"/>
  <c r="EZ393" i="9" s="1"/>
  <c r="EX379" i="9"/>
  <c r="EZ379" i="9" s="1"/>
  <c r="EX375" i="9"/>
  <c r="EZ375" i="9" s="1"/>
  <c r="EX369" i="9"/>
  <c r="EZ369" i="9" s="1"/>
  <c r="EX365" i="9"/>
  <c r="EZ365" i="9" s="1"/>
  <c r="EX352" i="9"/>
  <c r="EZ352" i="9" s="1"/>
  <c r="EX340" i="9"/>
  <c r="EZ340" i="9" s="1"/>
  <c r="EX337" i="9"/>
  <c r="EZ337" i="9" s="1"/>
  <c r="EX324" i="9"/>
  <c r="EZ324" i="9" s="1"/>
  <c r="EX308" i="9"/>
  <c r="EZ308" i="9" s="1"/>
  <c r="EX294" i="9"/>
  <c r="EZ294" i="9" s="1"/>
  <c r="EX298" i="9"/>
  <c r="EZ298" i="9" s="1"/>
  <c r="EX292" i="9"/>
  <c r="EZ292" i="9" s="1"/>
  <c r="EX289" i="9"/>
  <c r="EZ289" i="9" s="1"/>
  <c r="EX284" i="9"/>
  <c r="EZ284" i="9" s="1"/>
  <c r="EX252" i="9"/>
  <c r="EZ252" i="9" s="1"/>
  <c r="EX248" i="9"/>
  <c r="EZ248" i="9" s="1"/>
  <c r="EX232" i="9"/>
  <c r="EZ232" i="9" s="1"/>
  <c r="EX220" i="9"/>
  <c r="EZ220" i="9" s="1"/>
  <c r="EX208" i="9"/>
  <c r="EZ208" i="9" s="1"/>
  <c r="EX204" i="9"/>
  <c r="EZ204" i="9" s="1"/>
  <c r="EX196" i="9"/>
  <c r="EZ196" i="9" s="1"/>
  <c r="EX192" i="9"/>
  <c r="EZ192" i="9" s="1"/>
  <c r="EX184" i="9"/>
  <c r="EZ184" i="9" s="1"/>
  <c r="EY219" i="9"/>
  <c r="FA219" i="9" s="1"/>
  <c r="EY203" i="9"/>
  <c r="FA203" i="9" s="1"/>
  <c r="EY128" i="9"/>
  <c r="FA128" i="9" s="1"/>
  <c r="EY64" i="9"/>
  <c r="FA64" i="9" s="1"/>
  <c r="FO383" i="9"/>
  <c r="FQ383" i="9" s="1"/>
  <c r="FO380" i="9"/>
  <c r="FQ380" i="9" s="1"/>
  <c r="FO376" i="9"/>
  <c r="FQ376" i="9" s="1"/>
  <c r="FO366" i="9"/>
  <c r="FQ366" i="9" s="1"/>
  <c r="FO362" i="9"/>
  <c r="FQ362" i="9" s="1"/>
  <c r="FO358" i="9"/>
  <c r="FQ358" i="9" s="1"/>
  <c r="FO356" i="9"/>
  <c r="FQ356" i="9" s="1"/>
  <c r="FO345" i="9"/>
  <c r="FQ345" i="9" s="1"/>
  <c r="FO319" i="9"/>
  <c r="FQ319" i="9" s="1"/>
  <c r="FO317" i="9"/>
  <c r="FQ317" i="9" s="1"/>
  <c r="FO311" i="9"/>
  <c r="FQ311" i="9" s="1"/>
  <c r="FO309" i="9"/>
  <c r="FQ309" i="9" s="1"/>
  <c r="FO303" i="9"/>
  <c r="FQ303" i="9" s="1"/>
  <c r="FO293" i="9"/>
  <c r="FQ293" i="9" s="1"/>
  <c r="FO245" i="9"/>
  <c r="FQ245" i="9" s="1"/>
  <c r="FO241" i="9"/>
  <c r="FQ241" i="9" s="1"/>
  <c r="FO239" i="9"/>
  <c r="FQ239" i="9" s="1"/>
  <c r="FO237" i="9"/>
  <c r="FQ237" i="9" s="1"/>
  <c r="FO229" i="9"/>
  <c r="FQ229" i="9" s="1"/>
  <c r="FO227" i="9"/>
  <c r="FQ227" i="9" s="1"/>
  <c r="FO225" i="9"/>
  <c r="FQ225" i="9" s="1"/>
  <c r="FO221" i="9"/>
  <c r="FQ221" i="9" s="1"/>
  <c r="FO213" i="9"/>
  <c r="FQ213" i="9" s="1"/>
  <c r="FO209" i="9"/>
  <c r="FQ209" i="9" s="1"/>
  <c r="FO205" i="9"/>
  <c r="FQ205" i="9" s="1"/>
  <c r="FO201" i="9"/>
  <c r="FQ201" i="9" s="1"/>
  <c r="FO197" i="9"/>
  <c r="FQ197" i="9" s="1"/>
  <c r="FO193" i="9"/>
  <c r="FQ193" i="9" s="1"/>
  <c r="FO189" i="9"/>
  <c r="FQ189" i="9" s="1"/>
  <c r="FO156" i="9"/>
  <c r="FQ156" i="9" s="1"/>
  <c r="FO152" i="9"/>
  <c r="FQ152" i="9" s="1"/>
  <c r="FO144" i="9"/>
  <c r="FQ144" i="9" s="1"/>
  <c r="FO142" i="9"/>
  <c r="FQ142" i="9" s="1"/>
  <c r="FO136" i="9"/>
  <c r="FQ136" i="9" s="1"/>
  <c r="FO133" i="9"/>
  <c r="FQ133" i="9" s="1"/>
  <c r="FO129" i="9"/>
  <c r="FQ129" i="9" s="1"/>
  <c r="FO116" i="9"/>
  <c r="FQ116" i="9" s="1"/>
  <c r="FO113" i="9"/>
  <c r="FQ113" i="9" s="1"/>
  <c r="FO109" i="9"/>
  <c r="FQ109" i="9" s="1"/>
  <c r="FO80" i="9"/>
  <c r="FQ80" i="9" s="1"/>
  <c r="FO57" i="9"/>
  <c r="FQ57" i="9" s="1"/>
  <c r="FO48" i="9"/>
  <c r="FQ48" i="9" s="1"/>
  <c r="FO44" i="9"/>
  <c r="FQ44" i="9" s="1"/>
  <c r="FO35" i="9"/>
  <c r="FQ35" i="9" s="1"/>
  <c r="FO27" i="9"/>
  <c r="FQ27" i="9" s="1"/>
  <c r="FO20" i="9"/>
  <c r="FQ20" i="9" s="1"/>
  <c r="FO15" i="9"/>
  <c r="FQ15" i="9" s="1"/>
  <c r="EY415" i="9"/>
  <c r="FA415" i="9" s="1"/>
  <c r="EY467" i="9"/>
  <c r="FA467" i="9" s="1"/>
  <c r="EY463" i="9"/>
  <c r="FA463" i="9" s="1"/>
  <c r="EX460" i="9"/>
  <c r="EZ460" i="9" s="1"/>
  <c r="EY123" i="9"/>
  <c r="FA123" i="9" s="1"/>
  <c r="EY94" i="9"/>
  <c r="FA94" i="9" s="1"/>
  <c r="EY421" i="9"/>
  <c r="FA421" i="9" s="1"/>
  <c r="EY381" i="9"/>
  <c r="FA381" i="9" s="1"/>
  <c r="EY354" i="9"/>
  <c r="FA354" i="9" s="1"/>
  <c r="EY347" i="9"/>
  <c r="FA347" i="9" s="1"/>
  <c r="EX335" i="9"/>
  <c r="EZ335" i="9" s="1"/>
  <c r="EY320" i="9"/>
  <c r="FA320" i="9" s="1"/>
  <c r="EY302" i="9"/>
  <c r="FA302" i="9" s="1"/>
  <c r="EY235" i="9"/>
  <c r="FA235" i="9" s="1"/>
  <c r="EY173" i="9"/>
  <c r="FA173" i="9" s="1"/>
  <c r="EY155" i="9"/>
  <c r="FA155" i="9" s="1"/>
  <c r="EY120" i="9"/>
  <c r="FA120" i="9" s="1"/>
  <c r="EX94" i="9"/>
  <c r="EZ94" i="9" s="1"/>
  <c r="EY89" i="9"/>
  <c r="FA89" i="9" s="1"/>
  <c r="EY70" i="9"/>
  <c r="FA70" i="9" s="1"/>
  <c r="GI366" i="9"/>
  <c r="GU241" i="9"/>
  <c r="GU209" i="9"/>
  <c r="GQ209" i="9"/>
  <c r="GU205" i="9"/>
  <c r="EY400" i="9"/>
  <c r="FA400" i="9" s="1"/>
  <c r="EY297" i="9"/>
  <c r="FA297" i="9" s="1"/>
  <c r="EY195" i="9"/>
  <c r="FA195" i="9" s="1"/>
  <c r="EY167" i="9"/>
  <c r="FA167" i="9" s="1"/>
  <c r="EY163" i="9"/>
  <c r="FA163" i="9" s="1"/>
  <c r="EY150" i="9"/>
  <c r="FA150" i="9" s="1"/>
  <c r="EY142" i="9"/>
  <c r="FA142" i="9" s="1"/>
  <c r="EY122" i="9"/>
  <c r="FA122" i="9" s="1"/>
  <c r="EY118" i="9"/>
  <c r="FA118" i="9" s="1"/>
  <c r="EY114" i="9"/>
  <c r="EY86" i="9"/>
  <c r="FA86" i="9" s="1"/>
  <c r="EY46" i="9"/>
  <c r="FA46" i="9" s="1"/>
  <c r="EY30" i="9"/>
  <c r="FA30" i="9" s="1"/>
  <c r="EY397" i="9"/>
  <c r="FA397" i="9" s="1"/>
  <c r="EY367" i="9"/>
  <c r="FA367" i="9" s="1"/>
  <c r="EY360" i="9"/>
  <c r="FA360" i="9" s="1"/>
  <c r="EY345" i="9"/>
  <c r="FA345" i="9" s="1"/>
  <c r="EX290" i="9"/>
  <c r="EZ290" i="9" s="1"/>
  <c r="EX287" i="9"/>
  <c r="EZ287" i="9" s="1"/>
  <c r="EY218" i="9"/>
  <c r="FA218" i="9" s="1"/>
  <c r="EY181" i="9"/>
  <c r="FA181" i="9" s="1"/>
  <c r="EY153" i="9"/>
  <c r="FA153" i="9" s="1"/>
  <c r="EY146" i="9"/>
  <c r="FA146" i="9" s="1"/>
  <c r="EY52" i="9"/>
  <c r="FA52" i="9" s="1"/>
  <c r="EY26" i="9"/>
  <c r="FA26" i="9" s="1"/>
  <c r="EX457" i="9"/>
  <c r="EZ457" i="9" s="1"/>
  <c r="EY450" i="9"/>
  <c r="FA450" i="9" s="1"/>
  <c r="EY439" i="9"/>
  <c r="FA439" i="9" s="1"/>
  <c r="EY384" i="9"/>
  <c r="FA384" i="9" s="1"/>
  <c r="EY328" i="9"/>
  <c r="FA328" i="9" s="1"/>
  <c r="EY307" i="9"/>
  <c r="FA307" i="9" s="1"/>
  <c r="EY247" i="9"/>
  <c r="FA247" i="9" s="1"/>
  <c r="EY229" i="9"/>
  <c r="FA229" i="9" s="1"/>
  <c r="EY168" i="9"/>
  <c r="FA168" i="9" s="1"/>
  <c r="EX157" i="9"/>
  <c r="EZ157" i="9" s="1"/>
  <c r="EY112" i="9"/>
  <c r="FA112" i="9" s="1"/>
  <c r="EX87" i="9"/>
  <c r="EZ87" i="9" s="1"/>
  <c r="EY68" i="9"/>
  <c r="FA68" i="9" s="1"/>
  <c r="EX40" i="9"/>
  <c r="EZ40" i="9" s="1"/>
  <c r="EX459" i="9"/>
  <c r="EZ459" i="9" s="1"/>
  <c r="EY411" i="9"/>
  <c r="FA411" i="9" s="1"/>
  <c r="EY399" i="9"/>
  <c r="FA399" i="9" s="1"/>
  <c r="EY396" i="9"/>
  <c r="FA396" i="9" s="1"/>
  <c r="EY348" i="9"/>
  <c r="FA348" i="9" s="1"/>
  <c r="EX338" i="9"/>
  <c r="EZ338" i="9" s="1"/>
  <c r="EY317" i="9"/>
  <c r="FA317" i="9" s="1"/>
  <c r="EX254" i="9"/>
  <c r="EZ254" i="9" s="1"/>
  <c r="EY250" i="9"/>
  <c r="FA250" i="9" s="1"/>
  <c r="EY225" i="9"/>
  <c r="FA225" i="9" s="1"/>
  <c r="EX210" i="9"/>
  <c r="EZ210" i="9" s="1"/>
  <c r="EY177" i="9"/>
  <c r="FA177" i="9" s="1"/>
  <c r="GT253" i="9"/>
  <c r="GT229" i="9"/>
  <c r="GU302" i="9"/>
  <c r="GU255" i="9"/>
  <c r="EX301" i="9"/>
  <c r="EZ301" i="9" s="1"/>
  <c r="EY241" i="9"/>
  <c r="FA241" i="9" s="1"/>
  <c r="EY234" i="9"/>
  <c r="FA234" i="9" s="1"/>
  <c r="EY205" i="9"/>
  <c r="FA205" i="9" s="1"/>
  <c r="EY201" i="9"/>
  <c r="FA201" i="9" s="1"/>
  <c r="EX198" i="9"/>
  <c r="EZ198" i="9" s="1"/>
  <c r="EX194" i="9"/>
  <c r="EZ194" i="9" s="1"/>
  <c r="EY185" i="9"/>
  <c r="FA185" i="9" s="1"/>
  <c r="EY172" i="9"/>
  <c r="FA172" i="9" s="1"/>
  <c r="EY132" i="9"/>
  <c r="FA132" i="9" s="1"/>
  <c r="EY88" i="9"/>
  <c r="FA88" i="9" s="1"/>
  <c r="EY84" i="9"/>
  <c r="FA84" i="9" s="1"/>
  <c r="EY59" i="9"/>
  <c r="FA59" i="9" s="1"/>
  <c r="EY43" i="9"/>
  <c r="FA43" i="9" s="1"/>
  <c r="EY14" i="9"/>
  <c r="FA14" i="9" s="1"/>
  <c r="EY10" i="9"/>
  <c r="FA10" i="9" s="1"/>
  <c r="EY293" i="9"/>
  <c r="FA293" i="9" s="1"/>
  <c r="EY216" i="9"/>
  <c r="FA216" i="9" s="1"/>
  <c r="EY193" i="9"/>
  <c r="FA193" i="9" s="1"/>
  <c r="EX190" i="9"/>
  <c r="EZ190" i="9" s="1"/>
  <c r="EX185" i="9"/>
  <c r="EZ185" i="9" s="1"/>
  <c r="EY151" i="9"/>
  <c r="FA151" i="9" s="1"/>
  <c r="EY144" i="9"/>
  <c r="FA144" i="9" s="1"/>
  <c r="EY129" i="9"/>
  <c r="FA129" i="9" s="1"/>
  <c r="EY125" i="9"/>
  <c r="FA125" i="9" s="1"/>
  <c r="EY121" i="9"/>
  <c r="FA121" i="9" s="1"/>
  <c r="EY107" i="9"/>
  <c r="FA107" i="9" s="1"/>
  <c r="EY96" i="9"/>
  <c r="FA96" i="9" s="1"/>
  <c r="EY34" i="9"/>
  <c r="FA34" i="9" s="1"/>
  <c r="EY24" i="9"/>
  <c r="FA24" i="9" s="1"/>
  <c r="GT176" i="9"/>
  <c r="GX176" i="9" s="1"/>
  <c r="GT71" i="9"/>
  <c r="GT63" i="9"/>
  <c r="GT172" i="9"/>
  <c r="GX172" i="9" s="1"/>
  <c r="GI429" i="9"/>
  <c r="GU467" i="9"/>
  <c r="GU463" i="9"/>
  <c r="GU458" i="9"/>
  <c r="GU454" i="9"/>
  <c r="GU450" i="9"/>
  <c r="GU439" i="9"/>
  <c r="GU442" i="9"/>
  <c r="GU435" i="9"/>
  <c r="GU426" i="9"/>
  <c r="GU418" i="9"/>
  <c r="GU410" i="9"/>
  <c r="GU386" i="9"/>
  <c r="GU287" i="9"/>
  <c r="GU125" i="9"/>
  <c r="GU85" i="9"/>
  <c r="GT180" i="9"/>
  <c r="GX180" i="9" s="1"/>
  <c r="GI76" i="9"/>
  <c r="GI22" i="9"/>
  <c r="GU298" i="9"/>
  <c r="GU289" i="9"/>
  <c r="GU252" i="9"/>
  <c r="GU244" i="9"/>
  <c r="GU228" i="9"/>
  <c r="GQ220" i="9"/>
  <c r="GU212" i="9"/>
  <c r="GU9" i="9"/>
  <c r="HE461" i="9"/>
  <c r="HI461" i="9" s="1"/>
  <c r="BI461" i="9"/>
  <c r="HE452" i="9"/>
  <c r="HI452" i="9" s="1"/>
  <c r="BI452" i="9"/>
  <c r="HE444" i="9"/>
  <c r="BI444" i="9"/>
  <c r="HE424" i="9"/>
  <c r="HI424" i="9" s="1"/>
  <c r="BI424" i="9"/>
  <c r="HE414" i="9"/>
  <c r="HI414" i="9" s="1"/>
  <c r="BI414" i="9"/>
  <c r="HE371" i="9"/>
  <c r="HI371" i="9" s="1"/>
  <c r="BI371" i="9"/>
  <c r="HE384" i="9"/>
  <c r="HI384" i="9" s="1"/>
  <c r="BI384" i="9"/>
  <c r="HE363" i="9"/>
  <c r="HI363" i="9" s="1"/>
  <c r="BI363" i="9"/>
  <c r="HE354" i="9"/>
  <c r="HI354" i="9" s="1"/>
  <c r="BI354" i="9"/>
  <c r="HE344" i="9"/>
  <c r="HI344" i="9" s="1"/>
  <c r="BI344" i="9"/>
  <c r="HE337" i="9"/>
  <c r="HI337" i="9" s="1"/>
  <c r="BI337" i="9"/>
  <c r="HE305" i="9"/>
  <c r="HI305" i="9" s="1"/>
  <c r="BI305" i="9"/>
  <c r="HE304" i="9"/>
  <c r="HI304" i="9" s="1"/>
  <c r="BI304" i="9"/>
  <c r="HE298" i="9"/>
  <c r="HI298" i="9" s="1"/>
  <c r="BI298" i="9"/>
  <c r="HE289" i="9"/>
  <c r="HI289" i="9" s="1"/>
  <c r="BI289" i="9"/>
  <c r="HE254" i="9"/>
  <c r="HI254" i="9" s="1"/>
  <c r="BI254" i="9"/>
  <c r="HE246" i="9"/>
  <c r="HI246" i="9" s="1"/>
  <c r="BI246" i="9"/>
  <c r="HE236" i="9"/>
  <c r="HI236" i="9" s="1"/>
  <c r="BI236" i="9"/>
  <c r="HE212" i="9"/>
  <c r="HI212" i="9" s="1"/>
  <c r="BI212" i="9"/>
  <c r="HE208" i="9"/>
  <c r="HI208" i="9" s="1"/>
  <c r="BI208" i="9"/>
  <c r="HE202" i="9"/>
  <c r="HI202" i="9" s="1"/>
  <c r="BI202" i="9"/>
  <c r="HE196" i="9"/>
  <c r="BI196" i="9"/>
  <c r="HE190" i="9"/>
  <c r="BI190" i="9"/>
  <c r="HE184" i="9"/>
  <c r="BI184" i="9"/>
  <c r="HE176" i="9"/>
  <c r="HI176" i="9" s="1"/>
  <c r="BI176" i="9"/>
  <c r="HE155" i="9"/>
  <c r="HI155" i="9" s="1"/>
  <c r="BI155" i="9"/>
  <c r="HE151" i="9"/>
  <c r="HI151" i="9" s="1"/>
  <c r="BI151" i="9"/>
  <c r="HE147" i="9"/>
  <c r="HI147" i="9" s="1"/>
  <c r="BI147" i="9"/>
  <c r="HE145" i="9"/>
  <c r="HI145" i="9" s="1"/>
  <c r="BI145" i="9"/>
  <c r="HE139" i="9"/>
  <c r="HI139" i="9" s="1"/>
  <c r="BI139" i="9"/>
  <c r="HE127" i="9"/>
  <c r="HI127" i="9" s="1"/>
  <c r="BI127" i="9"/>
  <c r="HE130" i="9"/>
  <c r="HI130" i="9" s="1"/>
  <c r="BI130" i="9"/>
  <c r="HE123" i="9"/>
  <c r="HI123" i="9" s="1"/>
  <c r="BI123" i="9"/>
  <c r="HE115" i="9"/>
  <c r="HI115" i="9" s="1"/>
  <c r="BI115" i="9"/>
  <c r="HE105" i="9"/>
  <c r="HI105" i="9" s="1"/>
  <c r="BI105" i="9"/>
  <c r="HE103" i="9"/>
  <c r="HI103" i="9" s="1"/>
  <c r="BI103" i="9"/>
  <c r="HE96" i="9"/>
  <c r="HI96" i="9" s="1"/>
  <c r="BI96" i="9"/>
  <c r="HE89" i="9"/>
  <c r="HI89" i="9" s="1"/>
  <c r="BI89" i="9"/>
  <c r="HE81" i="9"/>
  <c r="HI81" i="9" s="1"/>
  <c r="BI81" i="9"/>
  <c r="HE73" i="9"/>
  <c r="BI73" i="9"/>
  <c r="HE61" i="9"/>
  <c r="BI61" i="9"/>
  <c r="HE36" i="9"/>
  <c r="HI36" i="9" s="1"/>
  <c r="BI36" i="9"/>
  <c r="HE31" i="9"/>
  <c r="HI31" i="9" s="1"/>
  <c r="BI31" i="9"/>
  <c r="BI204" i="9"/>
  <c r="HD461" i="9"/>
  <c r="HH461" i="9" s="1"/>
  <c r="BH461" i="9"/>
  <c r="HD448" i="9"/>
  <c r="HH448" i="9" s="1"/>
  <c r="BH448" i="9"/>
  <c r="HD444" i="9"/>
  <c r="HH444" i="9" s="1"/>
  <c r="BH444" i="9"/>
  <c r="HD441" i="9"/>
  <c r="HH441" i="9" s="1"/>
  <c r="BH441" i="9"/>
  <c r="HD435" i="9"/>
  <c r="HH435" i="9" s="1"/>
  <c r="BH435" i="9"/>
  <c r="HD428" i="9"/>
  <c r="HH428" i="9" s="1"/>
  <c r="BH428" i="9"/>
  <c r="HD404" i="9"/>
  <c r="HH404" i="9" s="1"/>
  <c r="BH404" i="9"/>
  <c r="HD395" i="9"/>
  <c r="HH395" i="9" s="1"/>
  <c r="BH395" i="9"/>
  <c r="HD355" i="9"/>
  <c r="HH355" i="9" s="1"/>
  <c r="BH355" i="9"/>
  <c r="HD379" i="9"/>
  <c r="HH379" i="9" s="1"/>
  <c r="BH379" i="9"/>
  <c r="HD373" i="9"/>
  <c r="HH373" i="9" s="1"/>
  <c r="BH373" i="9"/>
  <c r="HD363" i="9"/>
  <c r="HH363" i="9" s="1"/>
  <c r="BH363" i="9"/>
  <c r="HD342" i="9"/>
  <c r="HH342" i="9" s="1"/>
  <c r="BH342" i="9"/>
  <c r="HD337" i="9"/>
  <c r="HH337" i="9" s="1"/>
  <c r="BH337" i="9"/>
  <c r="HD330" i="9"/>
  <c r="HH330" i="9" s="1"/>
  <c r="BH330" i="9"/>
  <c r="HD322" i="9"/>
  <c r="HH322" i="9" s="1"/>
  <c r="BH322" i="9"/>
  <c r="HD298" i="9"/>
  <c r="HH298" i="9" s="1"/>
  <c r="BH298" i="9"/>
  <c r="HD287" i="9"/>
  <c r="HH287" i="9" s="1"/>
  <c r="BH287" i="9"/>
  <c r="HD238" i="9"/>
  <c r="BH238" i="9"/>
  <c r="HD220" i="9"/>
  <c r="BH220" i="9"/>
  <c r="HD214" i="9"/>
  <c r="HH214" i="9" s="1"/>
  <c r="BH214" i="9"/>
  <c r="HD208" i="9"/>
  <c r="HH208" i="9" s="1"/>
  <c r="BH208" i="9"/>
  <c r="HD180" i="9"/>
  <c r="HH180" i="9" s="1"/>
  <c r="BH180" i="9"/>
  <c r="HD176" i="9"/>
  <c r="HH176" i="9" s="1"/>
  <c r="BH176" i="9"/>
  <c r="HD170" i="9"/>
  <c r="HH170" i="9" s="1"/>
  <c r="BH170" i="9"/>
  <c r="HD164" i="9"/>
  <c r="HH164" i="9" s="1"/>
  <c r="BH164" i="9"/>
  <c r="HD160" i="9"/>
  <c r="HH160" i="9" s="1"/>
  <c r="BH160" i="9"/>
  <c r="HD151" i="9"/>
  <c r="HH151" i="9" s="1"/>
  <c r="BH151" i="9"/>
  <c r="HD147" i="9"/>
  <c r="HH147" i="9" s="1"/>
  <c r="BH147" i="9"/>
  <c r="HD139" i="9"/>
  <c r="HH139" i="9" s="1"/>
  <c r="BH139" i="9"/>
  <c r="HD130" i="9"/>
  <c r="HH130" i="9" s="1"/>
  <c r="BH130" i="9"/>
  <c r="HD106" i="9"/>
  <c r="HH106" i="9" s="1"/>
  <c r="BH106" i="9"/>
  <c r="HD94" i="9"/>
  <c r="HH94" i="9" s="1"/>
  <c r="BH94" i="9"/>
  <c r="HD47" i="9"/>
  <c r="HH47" i="9" s="1"/>
  <c r="BH47" i="9"/>
  <c r="HD40" i="9"/>
  <c r="BH40" i="9"/>
  <c r="HD36" i="9"/>
  <c r="HH36" i="9" s="1"/>
  <c r="BH36" i="9"/>
  <c r="HD29" i="9"/>
  <c r="BH29" i="9"/>
  <c r="HD21" i="9"/>
  <c r="BH21" i="9"/>
  <c r="GH449" i="9"/>
  <c r="AT449" i="9"/>
  <c r="AV449" i="9" s="1"/>
  <c r="BJ175" i="9"/>
  <c r="BH204" i="9"/>
  <c r="P355" i="9"/>
  <c r="P426" i="9"/>
  <c r="P236" i="9"/>
  <c r="P106" i="9"/>
  <c r="P66" i="9"/>
  <c r="GG459" i="9"/>
  <c r="GK459" i="9" s="1"/>
  <c r="BA459" i="9"/>
  <c r="GG464" i="9"/>
  <c r="GK464" i="9" s="1"/>
  <c r="BA464" i="9"/>
  <c r="Q464" i="9"/>
  <c r="GG460" i="9"/>
  <c r="GK460" i="9" s="1"/>
  <c r="BA460" i="9"/>
  <c r="GG455" i="9"/>
  <c r="GK455" i="9" s="1"/>
  <c r="BA455" i="9"/>
  <c r="Q455" i="9"/>
  <c r="GG451" i="9"/>
  <c r="GK451" i="9" s="1"/>
  <c r="BA451" i="9"/>
  <c r="GG447" i="9"/>
  <c r="GK447" i="9" s="1"/>
  <c r="BA447" i="9"/>
  <c r="GG443" i="9"/>
  <c r="BA443" i="9"/>
  <c r="GG440" i="9"/>
  <c r="BA440" i="9"/>
  <c r="Q440" i="9"/>
  <c r="GG436" i="9"/>
  <c r="BA436" i="9"/>
  <c r="GG431" i="9"/>
  <c r="BA431" i="9"/>
  <c r="Q431" i="9"/>
  <c r="GG427" i="9"/>
  <c r="BA427" i="9"/>
  <c r="GG423" i="9"/>
  <c r="BA423" i="9"/>
  <c r="GG419" i="9"/>
  <c r="BA419" i="9"/>
  <c r="GG415" i="9"/>
  <c r="BA415" i="9"/>
  <c r="Q415" i="9"/>
  <c r="GG411" i="9"/>
  <c r="BA411" i="9"/>
  <c r="GG407" i="9"/>
  <c r="BA407" i="9"/>
  <c r="Q407" i="9"/>
  <c r="GG403" i="9"/>
  <c r="BA403" i="9"/>
  <c r="GG400" i="9"/>
  <c r="BA400" i="9"/>
  <c r="Q400" i="9"/>
  <c r="GG396" i="9"/>
  <c r="BA396" i="9"/>
  <c r="GG372" i="9"/>
  <c r="BA372" i="9"/>
  <c r="GG390" i="9"/>
  <c r="BA390" i="9"/>
  <c r="GG385" i="9"/>
  <c r="BA385" i="9"/>
  <c r="GG382" i="9"/>
  <c r="BA382" i="9"/>
  <c r="GG378" i="9"/>
  <c r="BA378" i="9"/>
  <c r="Q378" i="9"/>
  <c r="GG374" i="9"/>
  <c r="BA374" i="9"/>
  <c r="GG368" i="9"/>
  <c r="BA368" i="9"/>
  <c r="GG364" i="9"/>
  <c r="BA364" i="9"/>
  <c r="GG360" i="9"/>
  <c r="BA360" i="9"/>
  <c r="GG356" i="9"/>
  <c r="BA356" i="9"/>
  <c r="Q356" i="9"/>
  <c r="GG351" i="9"/>
  <c r="BA351" i="9"/>
  <c r="GG347" i="9"/>
  <c r="BA347" i="9"/>
  <c r="Q347" i="9"/>
  <c r="GG343" i="9"/>
  <c r="BA343" i="9"/>
  <c r="Q343" i="9"/>
  <c r="GG339" i="9"/>
  <c r="BA339" i="9"/>
  <c r="GG336" i="9"/>
  <c r="BA336" i="9"/>
  <c r="GG331" i="9"/>
  <c r="BA331" i="9"/>
  <c r="Q331" i="9"/>
  <c r="GG327" i="9"/>
  <c r="BA327" i="9"/>
  <c r="GG323" i="9"/>
  <c r="BA323" i="9"/>
  <c r="Q323" i="9"/>
  <c r="GG319" i="9"/>
  <c r="BA319" i="9"/>
  <c r="GG315" i="9"/>
  <c r="BA315" i="9"/>
  <c r="Q315" i="9"/>
  <c r="GG311" i="9"/>
  <c r="BA311" i="9"/>
  <c r="GG307" i="9"/>
  <c r="BA307" i="9"/>
  <c r="GG297" i="9"/>
  <c r="GK297" i="9" s="1"/>
  <c r="BA297" i="9"/>
  <c r="Q297" i="9"/>
  <c r="GG302" i="9"/>
  <c r="GK302" i="9" s="1"/>
  <c r="BA302" i="9"/>
  <c r="GG296" i="9"/>
  <c r="GK296" i="9" s="1"/>
  <c r="BA296" i="9"/>
  <c r="GG291" i="9"/>
  <c r="GK291" i="9" s="1"/>
  <c r="BA291" i="9"/>
  <c r="Q291" i="9"/>
  <c r="GG288" i="9"/>
  <c r="GK288" i="9" s="1"/>
  <c r="BA288" i="9"/>
  <c r="Q288" i="9"/>
  <c r="GG255" i="9"/>
  <c r="GK255" i="9" s="1"/>
  <c r="BA255" i="9"/>
  <c r="Q255" i="9"/>
  <c r="GG251" i="9"/>
  <c r="GK251" i="9" s="1"/>
  <c r="BA251" i="9"/>
  <c r="GG247" i="9"/>
  <c r="GK247" i="9" s="1"/>
  <c r="BA247" i="9"/>
  <c r="Q247" i="9"/>
  <c r="GG243" i="9"/>
  <c r="GK243" i="9" s="1"/>
  <c r="BA243" i="9"/>
  <c r="Q243" i="9"/>
  <c r="GG239" i="9"/>
  <c r="GK239" i="9" s="1"/>
  <c r="BA239" i="9"/>
  <c r="Q239" i="9"/>
  <c r="GG235" i="9"/>
  <c r="GK235" i="9" s="1"/>
  <c r="BA235" i="9"/>
  <c r="GG231" i="9"/>
  <c r="GK231" i="9" s="1"/>
  <c r="BA231" i="9"/>
  <c r="Q231" i="9"/>
  <c r="GG227" i="9"/>
  <c r="GK227" i="9" s="1"/>
  <c r="BA227" i="9"/>
  <c r="GG223" i="9"/>
  <c r="GK223" i="9" s="1"/>
  <c r="BA223" i="9"/>
  <c r="GG219" i="9"/>
  <c r="GK219" i="9" s="1"/>
  <c r="BA219" i="9"/>
  <c r="Q219" i="9"/>
  <c r="GG215" i="9"/>
  <c r="GK215" i="9" s="1"/>
  <c r="BA215" i="9"/>
  <c r="GG211" i="9"/>
  <c r="GK211" i="9" s="1"/>
  <c r="BA211" i="9"/>
  <c r="GG207" i="9"/>
  <c r="GK207" i="9" s="1"/>
  <c r="BA207" i="9"/>
  <c r="GG203" i="9"/>
  <c r="GK203" i="9" s="1"/>
  <c r="BA203" i="9"/>
  <c r="GG199" i="9"/>
  <c r="GK199" i="9" s="1"/>
  <c r="BA199" i="9"/>
  <c r="Q199" i="9"/>
  <c r="GG195" i="9"/>
  <c r="BA195" i="9"/>
  <c r="Q195" i="9"/>
  <c r="GG191" i="9"/>
  <c r="BA191" i="9"/>
  <c r="GG187" i="9"/>
  <c r="BA187" i="9"/>
  <c r="Q187" i="9"/>
  <c r="GG183" i="9"/>
  <c r="Q183" i="9"/>
  <c r="BA183" i="9"/>
  <c r="GG179" i="9"/>
  <c r="GK179" i="9" s="1"/>
  <c r="BA179" i="9"/>
  <c r="GG175" i="9"/>
  <c r="GK175" i="9" s="1"/>
  <c r="BA175" i="9"/>
  <c r="GG171" i="9"/>
  <c r="GK171" i="9" s="1"/>
  <c r="BA171" i="9"/>
  <c r="Q171" i="9"/>
  <c r="GG167" i="9"/>
  <c r="GK167" i="9" s="1"/>
  <c r="BA167" i="9"/>
  <c r="Q167" i="9"/>
  <c r="GG163" i="9"/>
  <c r="GK163" i="9" s="1"/>
  <c r="BA163" i="9"/>
  <c r="BA158" i="9"/>
  <c r="Q158" i="9"/>
  <c r="GG158" i="9"/>
  <c r="GK158" i="9" s="1"/>
  <c r="GG154" i="9"/>
  <c r="GK154" i="9" s="1"/>
  <c r="BA154" i="9"/>
  <c r="GG150" i="9"/>
  <c r="GK150" i="9" s="1"/>
  <c r="BA150" i="9"/>
  <c r="Q150" i="9"/>
  <c r="GG146" i="9"/>
  <c r="GK146" i="9" s="1"/>
  <c r="BA146" i="9"/>
  <c r="GG142" i="9"/>
  <c r="GK142" i="9" s="1"/>
  <c r="BA142" i="9"/>
  <c r="GG138" i="9"/>
  <c r="GK138" i="9" s="1"/>
  <c r="BA138" i="9"/>
  <c r="Q138" i="9"/>
  <c r="GG135" i="9"/>
  <c r="BA135" i="9"/>
  <c r="GG131" i="9"/>
  <c r="BA131" i="9"/>
  <c r="BA126" i="9"/>
  <c r="GG126" i="9"/>
  <c r="Q126" i="9"/>
  <c r="GG122" i="9"/>
  <c r="BA122" i="9"/>
  <c r="GG118" i="9"/>
  <c r="BA118" i="9"/>
  <c r="GG114" i="9"/>
  <c r="BA114" i="9"/>
  <c r="Q114" i="9"/>
  <c r="GG109" i="9"/>
  <c r="BA109" i="9"/>
  <c r="Q109" i="9"/>
  <c r="GG110" i="9"/>
  <c r="BA110" i="9"/>
  <c r="GG104" i="9"/>
  <c r="BA104" i="9"/>
  <c r="Q104" i="9"/>
  <c r="GG99" i="9"/>
  <c r="BA99" i="9"/>
  <c r="Q99" i="9"/>
  <c r="GG95" i="9"/>
  <c r="BA95" i="9"/>
  <c r="GG90" i="9"/>
  <c r="BA90" i="9"/>
  <c r="Q90" i="9"/>
  <c r="GG86" i="9"/>
  <c r="BA86" i="9"/>
  <c r="Q86" i="9"/>
  <c r="GG82" i="9"/>
  <c r="BA82" i="9"/>
  <c r="GG77" i="9"/>
  <c r="BA77" i="9"/>
  <c r="GG74" i="9"/>
  <c r="BA74" i="9"/>
  <c r="GG69" i="9"/>
  <c r="BA69" i="9"/>
  <c r="GG65" i="9"/>
  <c r="BA65" i="9"/>
  <c r="Q65" i="9"/>
  <c r="GG56" i="9"/>
  <c r="BA56" i="9"/>
  <c r="GG60" i="9"/>
  <c r="BA60" i="9"/>
  <c r="GG54" i="9"/>
  <c r="BA54" i="9"/>
  <c r="GG50" i="9"/>
  <c r="GK50" i="9" s="1"/>
  <c r="BA50" i="9"/>
  <c r="Q50" i="9"/>
  <c r="GG46" i="9"/>
  <c r="GK46" i="9" s="1"/>
  <c r="BA46" i="9"/>
  <c r="GG42" i="9"/>
  <c r="GK42" i="9" s="1"/>
  <c r="BA42" i="9"/>
  <c r="GG37" i="9"/>
  <c r="BA37" i="9"/>
  <c r="GG33" i="9"/>
  <c r="BA33" i="9"/>
  <c r="GG30" i="9"/>
  <c r="BA30" i="9"/>
  <c r="GG25" i="9"/>
  <c r="BA25" i="9"/>
  <c r="Q25" i="9"/>
  <c r="GG22" i="9"/>
  <c r="BA22" i="9"/>
  <c r="Q22" i="9"/>
  <c r="GG17" i="9"/>
  <c r="BA17" i="9"/>
  <c r="GG13" i="9"/>
  <c r="BA13" i="9"/>
  <c r="Q13" i="9"/>
  <c r="GG9" i="9"/>
  <c r="BA9" i="9"/>
  <c r="GO459" i="9"/>
  <c r="BE459" i="9"/>
  <c r="GO464" i="9"/>
  <c r="BE464" i="9"/>
  <c r="GO460" i="9"/>
  <c r="BE460" i="9"/>
  <c r="GO455" i="9"/>
  <c r="BE455" i="9"/>
  <c r="GO451" i="9"/>
  <c r="BE451" i="9"/>
  <c r="GO447" i="9"/>
  <c r="BE447" i="9"/>
  <c r="GO443" i="9"/>
  <c r="BE443" i="9"/>
  <c r="GO440" i="9"/>
  <c r="BE440" i="9"/>
  <c r="GO436" i="9"/>
  <c r="BE436" i="9"/>
  <c r="GO431" i="9"/>
  <c r="BE431" i="9"/>
  <c r="GO427" i="9"/>
  <c r="BE427" i="9"/>
  <c r="GO423" i="9"/>
  <c r="BE423" i="9"/>
  <c r="GO419" i="9"/>
  <c r="BE419" i="9"/>
  <c r="GO415" i="9"/>
  <c r="BE415" i="9"/>
  <c r="GO411" i="9"/>
  <c r="BE411" i="9"/>
  <c r="GO407" i="9"/>
  <c r="BE407" i="9"/>
  <c r="GO403" i="9"/>
  <c r="BE403" i="9"/>
  <c r="GO400" i="9"/>
  <c r="BE400" i="9"/>
  <c r="GO396" i="9"/>
  <c r="BE396" i="9"/>
  <c r="GO372" i="9"/>
  <c r="BE372" i="9"/>
  <c r="GO390" i="9"/>
  <c r="BE390" i="9"/>
  <c r="GO385" i="9"/>
  <c r="BE385" i="9"/>
  <c r="GO382" i="9"/>
  <c r="BE382" i="9"/>
  <c r="GO378" i="9"/>
  <c r="BE378" i="9"/>
  <c r="GO374" i="9"/>
  <c r="BE374" i="9"/>
  <c r="GO368" i="9"/>
  <c r="BE368" i="9"/>
  <c r="GO364" i="9"/>
  <c r="BE364" i="9"/>
  <c r="GO360" i="9"/>
  <c r="BE360" i="9"/>
  <c r="GO356" i="9"/>
  <c r="BE356" i="9"/>
  <c r="GO351" i="9"/>
  <c r="BE351" i="9"/>
  <c r="GO347" i="9"/>
  <c r="BE347" i="9"/>
  <c r="GO343" i="9"/>
  <c r="BE343" i="9"/>
  <c r="GO339" i="9"/>
  <c r="BE339" i="9"/>
  <c r="GO336" i="9"/>
  <c r="BE336" i="9"/>
  <c r="GO331" i="9"/>
  <c r="BE331" i="9"/>
  <c r="GO327" i="9"/>
  <c r="BE327" i="9"/>
  <c r="GO323" i="9"/>
  <c r="BE323" i="9"/>
  <c r="GO319" i="9"/>
  <c r="BE319" i="9"/>
  <c r="GO315" i="9"/>
  <c r="BE315" i="9"/>
  <c r="GO311" i="9"/>
  <c r="BE311" i="9"/>
  <c r="GO307" i="9"/>
  <c r="BE307" i="9"/>
  <c r="GO297" i="9"/>
  <c r="BE297" i="9"/>
  <c r="GO302" i="9"/>
  <c r="BE302" i="9"/>
  <c r="GO296" i="9"/>
  <c r="BE296" i="9"/>
  <c r="GO291" i="9"/>
  <c r="BE291" i="9"/>
  <c r="GO288" i="9"/>
  <c r="BE288" i="9"/>
  <c r="GO255" i="9"/>
  <c r="BE255" i="9"/>
  <c r="GO251" i="9"/>
  <c r="BE251" i="9"/>
  <c r="GO247" i="9"/>
  <c r="BE247" i="9"/>
  <c r="GO243" i="9"/>
  <c r="BE243" i="9"/>
  <c r="GO239" i="9"/>
  <c r="BE239" i="9"/>
  <c r="GO235" i="9"/>
  <c r="BE235" i="9"/>
  <c r="GO231" i="9"/>
  <c r="BE231" i="9"/>
  <c r="GO227" i="9"/>
  <c r="BE227" i="9"/>
  <c r="GO223" i="9"/>
  <c r="BE223" i="9"/>
  <c r="GO219" i="9"/>
  <c r="BE219" i="9"/>
  <c r="GO215" i="9"/>
  <c r="BE215" i="9"/>
  <c r="GO211" i="9"/>
  <c r="BE211" i="9"/>
  <c r="GO207" i="9"/>
  <c r="BE207" i="9"/>
  <c r="GO203" i="9"/>
  <c r="BE203" i="9"/>
  <c r="GO199" i="9"/>
  <c r="BE199" i="9"/>
  <c r="GO195" i="9"/>
  <c r="BE195" i="9"/>
  <c r="GO191" i="9"/>
  <c r="BE191" i="9"/>
  <c r="GO187" i="9"/>
  <c r="BE187" i="9"/>
  <c r="GO183" i="9"/>
  <c r="BE183" i="9"/>
  <c r="GO179" i="9"/>
  <c r="BE179" i="9"/>
  <c r="GO175" i="9"/>
  <c r="BE175" i="9"/>
  <c r="GO171" i="9"/>
  <c r="BE171" i="9"/>
  <c r="GO167" i="9"/>
  <c r="BE167" i="9"/>
  <c r="GO163" i="9"/>
  <c r="BE163" i="9"/>
  <c r="GO158" i="9"/>
  <c r="BE158" i="9"/>
  <c r="GO154" i="9"/>
  <c r="BE154" i="9"/>
  <c r="GO150" i="9"/>
  <c r="BE150" i="9"/>
  <c r="GO146" i="9"/>
  <c r="BE146" i="9"/>
  <c r="GO142" i="9"/>
  <c r="BE142" i="9"/>
  <c r="GO138" i="9"/>
  <c r="BE138" i="9"/>
  <c r="GO135" i="9"/>
  <c r="BE135" i="9"/>
  <c r="GO131" i="9"/>
  <c r="BE131" i="9"/>
  <c r="GO126" i="9"/>
  <c r="BE126" i="9"/>
  <c r="GO122" i="9"/>
  <c r="BE122" i="9"/>
  <c r="GO118" i="9"/>
  <c r="BE118" i="9"/>
  <c r="GO114" i="9"/>
  <c r="BE114" i="9"/>
  <c r="GO109" i="9"/>
  <c r="BE109" i="9"/>
  <c r="GO110" i="9"/>
  <c r="BE110" i="9"/>
  <c r="GO104" i="9"/>
  <c r="BE104" i="9"/>
  <c r="GO99" i="9"/>
  <c r="BE99" i="9"/>
  <c r="GO95" i="9"/>
  <c r="BE95" i="9"/>
  <c r="GO90" i="9"/>
  <c r="BE90" i="9"/>
  <c r="GO86" i="9"/>
  <c r="BE86" i="9"/>
  <c r="GO82" i="9"/>
  <c r="BE82" i="9"/>
  <c r="GO77" i="9"/>
  <c r="BE77" i="9"/>
  <c r="GO74" i="9"/>
  <c r="BE74" i="9"/>
  <c r="GO69" i="9"/>
  <c r="BE69" i="9"/>
  <c r="GO65" i="9"/>
  <c r="BE65" i="9"/>
  <c r="GO56" i="9"/>
  <c r="BE56" i="9"/>
  <c r="GO60" i="9"/>
  <c r="BE60" i="9"/>
  <c r="GO54" i="9"/>
  <c r="BE54" i="9"/>
  <c r="GO50" i="9"/>
  <c r="BE50" i="9"/>
  <c r="GO46" i="9"/>
  <c r="BE46" i="9"/>
  <c r="GO42" i="9"/>
  <c r="BE42" i="9"/>
  <c r="GO37" i="9"/>
  <c r="BE37" i="9"/>
  <c r="GO33" i="9"/>
  <c r="BE33" i="9"/>
  <c r="GO30" i="9"/>
  <c r="BE30" i="9"/>
  <c r="GO25" i="9"/>
  <c r="BE25" i="9"/>
  <c r="GO22" i="9"/>
  <c r="BE22" i="9"/>
  <c r="GO17" i="9"/>
  <c r="BE17" i="9"/>
  <c r="GO13" i="9"/>
  <c r="BE13" i="9"/>
  <c r="GO9" i="9"/>
  <c r="BE9" i="9"/>
  <c r="AT457" i="9"/>
  <c r="AV457" i="9" s="1"/>
  <c r="AT358" i="9"/>
  <c r="AV358" i="9" s="1"/>
  <c r="AT300" i="9"/>
  <c r="AV300" i="9" s="1"/>
  <c r="AT197" i="9"/>
  <c r="AV197" i="9" s="1"/>
  <c r="AT129" i="9"/>
  <c r="AV129" i="9" s="1"/>
  <c r="AT88" i="9"/>
  <c r="AV88" i="9" s="1"/>
  <c r="AT23" i="9"/>
  <c r="AV23" i="9" s="1"/>
  <c r="BA97" i="9"/>
  <c r="BA84" i="9"/>
  <c r="BA67" i="9"/>
  <c r="BA52" i="9"/>
  <c r="BA35" i="9"/>
  <c r="BA20" i="9"/>
  <c r="BE457" i="9"/>
  <c r="BE434" i="9"/>
  <c r="BE425" i="9"/>
  <c r="BE409" i="9"/>
  <c r="BE394" i="9"/>
  <c r="BE380" i="9"/>
  <c r="BE362" i="9"/>
  <c r="BE345" i="9"/>
  <c r="BE329" i="9"/>
  <c r="BE313" i="9"/>
  <c r="BE253" i="9"/>
  <c r="BE237" i="9"/>
  <c r="BE221" i="9"/>
  <c r="BE205" i="9"/>
  <c r="BE189" i="9"/>
  <c r="BE173" i="9"/>
  <c r="BE156" i="9"/>
  <c r="BE140" i="9"/>
  <c r="BE124" i="9"/>
  <c r="BE111" i="9"/>
  <c r="BE92" i="9"/>
  <c r="BE76" i="9"/>
  <c r="BE62" i="9"/>
  <c r="BE44" i="9"/>
  <c r="BE28" i="9"/>
  <c r="BE11" i="9"/>
  <c r="BH387" i="9"/>
  <c r="BH324" i="9"/>
  <c r="BH196" i="9"/>
  <c r="BI174" i="9"/>
  <c r="BI143" i="9"/>
  <c r="BI132" i="9"/>
  <c r="BI85" i="9"/>
  <c r="Q179" i="9"/>
  <c r="DG426" i="9"/>
  <c r="CC426" i="9" s="1"/>
  <c r="DI426" i="9" s="1"/>
  <c r="DF405" i="9"/>
  <c r="DG348" i="9"/>
  <c r="DG47" i="9"/>
  <c r="Q460" i="9"/>
  <c r="Q419" i="9"/>
  <c r="Q211" i="9"/>
  <c r="Q154" i="9"/>
  <c r="Q131" i="9"/>
  <c r="Q110" i="9"/>
  <c r="P396" i="9"/>
  <c r="P302" i="9"/>
  <c r="P146" i="9"/>
  <c r="P135" i="9"/>
  <c r="P122" i="9"/>
  <c r="P56" i="9"/>
  <c r="AT463" i="9"/>
  <c r="AV463" i="9" s="1"/>
  <c r="DJ463" i="9"/>
  <c r="DJ461" i="9"/>
  <c r="AT461" i="9"/>
  <c r="AV461" i="9" s="1"/>
  <c r="DJ458" i="9"/>
  <c r="AT458" i="9"/>
  <c r="AV458" i="9" s="1"/>
  <c r="AT456" i="9"/>
  <c r="AV456" i="9" s="1"/>
  <c r="DJ448" i="9"/>
  <c r="AT448" i="9"/>
  <c r="AV448" i="9" s="1"/>
  <c r="AT439" i="9"/>
  <c r="AV439" i="9" s="1"/>
  <c r="DJ444" i="9"/>
  <c r="AT444" i="9"/>
  <c r="AV444" i="9" s="1"/>
  <c r="AT441" i="9"/>
  <c r="AV441" i="9" s="1"/>
  <c r="DJ441" i="9"/>
  <c r="DJ435" i="9"/>
  <c r="AT435" i="9"/>
  <c r="AV435" i="9" s="1"/>
  <c r="DJ432" i="9"/>
  <c r="DJ428" i="9"/>
  <c r="AT428" i="9"/>
  <c r="AV428" i="9" s="1"/>
  <c r="DJ424" i="9"/>
  <c r="AT424" i="9"/>
  <c r="AV424" i="9" s="1"/>
  <c r="DJ420" i="9"/>
  <c r="AT420" i="9"/>
  <c r="DJ418" i="9"/>
  <c r="AV418" i="9"/>
  <c r="DJ414" i="9"/>
  <c r="AT414" i="9"/>
  <c r="AV414" i="9" s="1"/>
  <c r="DJ412" i="9"/>
  <c r="AV412" i="9"/>
  <c r="AT412" i="9"/>
  <c r="DJ404" i="9"/>
  <c r="AT404" i="9"/>
  <c r="AV404" i="9" s="1"/>
  <c r="DJ386" i="9"/>
  <c r="AT386" i="9"/>
  <c r="AV386" i="9" s="1"/>
  <c r="DJ401" i="9"/>
  <c r="AT401" i="9"/>
  <c r="AV401" i="9" s="1"/>
  <c r="AT399" i="9"/>
  <c r="AV399" i="9" s="1"/>
  <c r="DJ399" i="9"/>
  <c r="AT395" i="9"/>
  <c r="AV395" i="9" s="1"/>
  <c r="DJ395" i="9"/>
  <c r="DJ391" i="9"/>
  <c r="AT391" i="9"/>
  <c r="AV391" i="9" s="1"/>
  <c r="DJ389" i="9"/>
  <c r="AT389" i="9"/>
  <c r="AV389" i="9" s="1"/>
  <c r="AT387" i="9"/>
  <c r="AV387" i="9" s="1"/>
  <c r="DJ384" i="9"/>
  <c r="DJ381" i="9"/>
  <c r="AT381" i="9"/>
  <c r="AV381" i="9" s="1"/>
  <c r="DJ375" i="9"/>
  <c r="AT375" i="9"/>
  <c r="AV375" i="9" s="1"/>
  <c r="DJ373" i="9"/>
  <c r="AT363" i="9"/>
  <c r="AV363" i="9" s="1"/>
  <c r="DJ363" i="9"/>
  <c r="DJ357" i="9"/>
  <c r="AT357" i="9"/>
  <c r="AV357" i="9" s="1"/>
  <c r="DJ354" i="9"/>
  <c r="AT354" i="9"/>
  <c r="AV354" i="9" s="1"/>
  <c r="DJ352" i="9"/>
  <c r="AT352" i="9"/>
  <c r="AV352" i="9" s="1"/>
  <c r="DJ350" i="9"/>
  <c r="AT350" i="9"/>
  <c r="AV350" i="9" s="1"/>
  <c r="DJ340" i="9"/>
  <c r="AT340" i="9"/>
  <c r="AV340" i="9" s="1"/>
  <c r="DJ338" i="9"/>
  <c r="AV338" i="9"/>
  <c r="AT338" i="9"/>
  <c r="AV337" i="9"/>
  <c r="AT337" i="9"/>
  <c r="DJ335" i="9"/>
  <c r="AT335" i="9"/>
  <c r="AV335" i="9" s="1"/>
  <c r="DJ332" i="9"/>
  <c r="AT332" i="9"/>
  <c r="AV332" i="9" s="1"/>
  <c r="DJ330" i="9"/>
  <c r="AV330" i="9"/>
  <c r="DJ320" i="9"/>
  <c r="AT320" i="9"/>
  <c r="AV320" i="9" s="1"/>
  <c r="DJ316" i="9"/>
  <c r="AT316" i="9"/>
  <c r="AV316" i="9" s="1"/>
  <c r="AT312" i="9"/>
  <c r="AV312" i="9" s="1"/>
  <c r="DJ312" i="9"/>
  <c r="DJ308" i="9"/>
  <c r="AT308" i="9"/>
  <c r="AV308" i="9" s="1"/>
  <c r="DJ306" i="9"/>
  <c r="AT306" i="9"/>
  <c r="AV306" i="9" s="1"/>
  <c r="AT305" i="9"/>
  <c r="AV305" i="9" s="1"/>
  <c r="DJ294" i="9"/>
  <c r="AT294" i="9"/>
  <c r="AV294" i="9" s="1"/>
  <c r="AT301" i="9"/>
  <c r="AV301" i="9" s="1"/>
  <c r="DJ301" i="9"/>
  <c r="AT298" i="9"/>
  <c r="AV298" i="9" s="1"/>
  <c r="DJ298" i="9"/>
  <c r="DJ292" i="9"/>
  <c r="AT292" i="9"/>
  <c r="AV292" i="9" s="1"/>
  <c r="DJ289" i="9"/>
  <c r="AT289" i="9"/>
  <c r="AV289" i="9" s="1"/>
  <c r="DJ287" i="9"/>
  <c r="AT287" i="9"/>
  <c r="AV287" i="9" s="1"/>
  <c r="DJ284" i="9"/>
  <c r="AT284" i="9"/>
  <c r="DJ254" i="9"/>
  <c r="AT254" i="9"/>
  <c r="AV254" i="9" s="1"/>
  <c r="AT252" i="9"/>
  <c r="AV252" i="9" s="1"/>
  <c r="DJ252" i="9"/>
  <c r="DJ248" i="9"/>
  <c r="AT248" i="9"/>
  <c r="AV248" i="9" s="1"/>
  <c r="AT244" i="9"/>
  <c r="DJ242" i="9"/>
  <c r="AT242" i="9"/>
  <c r="AV242" i="9" s="1"/>
  <c r="DJ240" i="9"/>
  <c r="AT240" i="9"/>
  <c r="AV240" i="9" s="1"/>
  <c r="DJ238" i="9"/>
  <c r="AT238" i="9"/>
  <c r="AV238" i="9" s="1"/>
  <c r="AT236" i="9"/>
  <c r="AV236" i="9" s="1"/>
  <c r="DJ236" i="9"/>
  <c r="AT234" i="9"/>
  <c r="AV234" i="9" s="1"/>
  <c r="DJ234" i="9"/>
  <c r="DJ232" i="9"/>
  <c r="AT228" i="9"/>
  <c r="AV228" i="9" s="1"/>
  <c r="DJ228" i="9"/>
  <c r="AT226" i="9"/>
  <c r="AV226" i="9" s="1"/>
  <c r="DJ226" i="9"/>
  <c r="DJ224" i="9"/>
  <c r="DJ222" i="9"/>
  <c r="AT222" i="9"/>
  <c r="AV222" i="9" s="1"/>
  <c r="DJ220" i="9"/>
  <c r="AT220" i="9"/>
  <c r="AV220" i="9" s="1"/>
  <c r="DJ216" i="9"/>
  <c r="AT216" i="9"/>
  <c r="AV216" i="9" s="1"/>
  <c r="AT214" i="9"/>
  <c r="AV214" i="9" s="1"/>
  <c r="DJ214" i="9"/>
  <c r="DJ212" i="9"/>
  <c r="AT212" i="9"/>
  <c r="AV212" i="9" s="1"/>
  <c r="DJ208" i="9"/>
  <c r="AT208" i="9"/>
  <c r="AV208" i="9" s="1"/>
  <c r="DJ206" i="9"/>
  <c r="AT206" i="9"/>
  <c r="AV206" i="9" s="1"/>
  <c r="DJ204" i="9"/>
  <c r="DJ202" i="9"/>
  <c r="AT202" i="9"/>
  <c r="AV202" i="9" s="1"/>
  <c r="DJ200" i="9"/>
  <c r="AT200" i="9"/>
  <c r="AV200" i="9" s="1"/>
  <c r="AT196" i="9"/>
  <c r="DJ196" i="9"/>
  <c r="AV196" i="9"/>
  <c r="DJ192" i="9"/>
  <c r="AT192" i="9"/>
  <c r="AV192" i="9" s="1"/>
  <c r="DJ188" i="9"/>
  <c r="AV188" i="9"/>
  <c r="DJ184" i="9"/>
  <c r="AT184" i="9"/>
  <c r="AV184" i="9" s="1"/>
  <c r="AT182" i="9"/>
  <c r="AV182" i="9"/>
  <c r="DJ182" i="9"/>
  <c r="DJ180" i="9"/>
  <c r="AT180" i="9"/>
  <c r="DJ178" i="9"/>
  <c r="AT178" i="9"/>
  <c r="DJ176" i="9"/>
  <c r="AT176" i="9"/>
  <c r="DJ174" i="9"/>
  <c r="AV174" i="9"/>
  <c r="AT174" i="9"/>
  <c r="DJ172" i="9"/>
  <c r="AT172" i="9"/>
  <c r="AV172" i="9"/>
  <c r="AV170" i="9"/>
  <c r="AT170" i="9"/>
  <c r="DJ170" i="9"/>
  <c r="DJ168" i="9"/>
  <c r="AT168" i="9"/>
  <c r="DJ160" i="9"/>
  <c r="AT160" i="9"/>
  <c r="AV160" i="9" s="1"/>
  <c r="DJ157" i="9"/>
  <c r="AV157" i="9"/>
  <c r="AT153" i="9"/>
  <c r="DJ151" i="9"/>
  <c r="AT151" i="9"/>
  <c r="AV151" i="9" s="1"/>
  <c r="AT149" i="9"/>
  <c r="AV149" i="9" s="1"/>
  <c r="DJ149" i="9"/>
  <c r="DJ147" i="9"/>
  <c r="AT147" i="9"/>
  <c r="AV147" i="9" s="1"/>
  <c r="DJ141" i="9"/>
  <c r="AT141" i="9"/>
  <c r="AV141" i="9" s="1"/>
  <c r="DJ139" i="9"/>
  <c r="AT139" i="9"/>
  <c r="AV139" i="9" s="1"/>
  <c r="DJ127" i="9"/>
  <c r="AT127" i="9"/>
  <c r="AV127" i="9" s="1"/>
  <c r="DJ134" i="9"/>
  <c r="AT134" i="9"/>
  <c r="AV134" i="9" s="1"/>
  <c r="AT132" i="9"/>
  <c r="AV132" i="9" s="1"/>
  <c r="DJ132" i="9"/>
  <c r="AT130" i="9"/>
  <c r="AV130" i="9" s="1"/>
  <c r="DJ130" i="9"/>
  <c r="DJ128" i="9"/>
  <c r="AT128" i="9"/>
  <c r="AV128" i="9" s="1"/>
  <c r="DJ119" i="9"/>
  <c r="AT119" i="9"/>
  <c r="AV119" i="9" s="1"/>
  <c r="DJ115" i="9"/>
  <c r="AT115" i="9"/>
  <c r="AV115" i="9" s="1"/>
  <c r="DJ98" i="9"/>
  <c r="AT98" i="9"/>
  <c r="DJ102" i="9"/>
  <c r="AT102" i="9"/>
  <c r="AV102" i="9" s="1"/>
  <c r="DJ106" i="9"/>
  <c r="AT106" i="9"/>
  <c r="AV106" i="9" s="1"/>
  <c r="DJ103" i="9"/>
  <c r="AT103" i="9"/>
  <c r="AV103" i="9" s="1"/>
  <c r="DJ96" i="9"/>
  <c r="DJ94" i="9"/>
  <c r="AT94" i="9"/>
  <c r="AV94" i="9" s="1"/>
  <c r="DJ91" i="9"/>
  <c r="DJ83" i="9"/>
  <c r="DJ81" i="9"/>
  <c r="AT81" i="9"/>
  <c r="AV81" i="9" s="1"/>
  <c r="DJ79" i="9"/>
  <c r="DJ78" i="9"/>
  <c r="AT78" i="9"/>
  <c r="AV78" i="9" s="1"/>
  <c r="DJ75" i="9"/>
  <c r="AT75" i="9"/>
  <c r="AV75" i="9" s="1"/>
  <c r="AT73" i="9"/>
  <c r="AV73" i="9" s="1"/>
  <c r="DJ73" i="9"/>
  <c r="DJ70" i="9"/>
  <c r="AT70" i="9"/>
  <c r="AV70" i="9" s="1"/>
  <c r="DJ66" i="9"/>
  <c r="DJ71" i="9"/>
  <c r="AT71" i="9"/>
  <c r="AV71" i="9" s="1"/>
  <c r="DJ64" i="9"/>
  <c r="AT64" i="9"/>
  <c r="AV64" i="9" s="1"/>
  <c r="DJ63" i="9"/>
  <c r="AT63" i="9"/>
  <c r="AV63" i="9" s="1"/>
  <c r="AT59" i="9"/>
  <c r="AV59" i="9" s="1"/>
  <c r="DJ59" i="9"/>
  <c r="DJ55" i="9"/>
  <c r="AT55" i="9"/>
  <c r="AV55" i="9" s="1"/>
  <c r="DJ53" i="9"/>
  <c r="AT53" i="9"/>
  <c r="AV53" i="9" s="1"/>
  <c r="DJ51" i="9"/>
  <c r="AT51" i="9"/>
  <c r="AV51" i="9" s="1"/>
  <c r="DJ49" i="9"/>
  <c r="AT49" i="9"/>
  <c r="AV49" i="9" s="1"/>
  <c r="DJ47" i="9"/>
  <c r="AT47" i="9"/>
  <c r="AV47" i="9" s="1"/>
  <c r="DJ43" i="9"/>
  <c r="AT43" i="9"/>
  <c r="AV43" i="9" s="1"/>
  <c r="AT40" i="9"/>
  <c r="AV40" i="9" s="1"/>
  <c r="DJ40" i="9"/>
  <c r="DJ36" i="9"/>
  <c r="AT36" i="9"/>
  <c r="AV36" i="9" s="1"/>
  <c r="DJ34" i="9"/>
  <c r="AT34" i="9"/>
  <c r="AV34" i="9" s="1"/>
  <c r="AT32" i="9"/>
  <c r="AV32" i="9" s="1"/>
  <c r="DJ32" i="9"/>
  <c r="AT31" i="9"/>
  <c r="AV31" i="9" s="1"/>
  <c r="DJ31" i="9"/>
  <c r="DJ29" i="9"/>
  <c r="AT29" i="9"/>
  <c r="AV29" i="9" s="1"/>
  <c r="DJ26" i="9"/>
  <c r="AT26" i="9"/>
  <c r="AV26" i="9" s="1"/>
  <c r="DJ24" i="9"/>
  <c r="AT24" i="9"/>
  <c r="AV24" i="9" s="1"/>
  <c r="DJ19" i="9"/>
  <c r="AT19" i="9"/>
  <c r="AV19" i="9" s="1"/>
  <c r="AT21" i="9"/>
  <c r="AV21" i="9" s="1"/>
  <c r="DJ21" i="9"/>
  <c r="AT18" i="9"/>
  <c r="AV18" i="9" s="1"/>
  <c r="DJ18" i="9"/>
  <c r="DJ16" i="9"/>
  <c r="AT16" i="9"/>
  <c r="AV16" i="9" s="1"/>
  <c r="AT432" i="9"/>
  <c r="AV432" i="9" s="1"/>
  <c r="AT365" i="9"/>
  <c r="AV365" i="9" s="1"/>
  <c r="AT348" i="9"/>
  <c r="AV348" i="9" s="1"/>
  <c r="AT326" i="9"/>
  <c r="AT310" i="9"/>
  <c r="AV310" i="9" s="1"/>
  <c r="AT290" i="9"/>
  <c r="AV290" i="9" s="1"/>
  <c r="AT213" i="9"/>
  <c r="AV213" i="9" s="1"/>
  <c r="AV168" i="9"/>
  <c r="AT145" i="9"/>
  <c r="AV145" i="9" s="1"/>
  <c r="AT108" i="9"/>
  <c r="AV108" i="9" s="1"/>
  <c r="AV87" i="9"/>
  <c r="BA466" i="9"/>
  <c r="BA449" i="9"/>
  <c r="BA433" i="9"/>
  <c r="BA417" i="9"/>
  <c r="BA402" i="9"/>
  <c r="BA388" i="9"/>
  <c r="BA370" i="9"/>
  <c r="BA353" i="9"/>
  <c r="BA333" i="9"/>
  <c r="BA321" i="9"/>
  <c r="BA300" i="9"/>
  <c r="BA286" i="9"/>
  <c r="BA245" i="9"/>
  <c r="BA229" i="9"/>
  <c r="BA213" i="9"/>
  <c r="BA197" i="9"/>
  <c r="BA181" i="9"/>
  <c r="BA165" i="9"/>
  <c r="BA148" i="9"/>
  <c r="BA120" i="9"/>
  <c r="BA111" i="9"/>
  <c r="BH442" i="9"/>
  <c r="BH431" i="9"/>
  <c r="BH394" i="9"/>
  <c r="BH376" i="9"/>
  <c r="BI359" i="9"/>
  <c r="BH246" i="9"/>
  <c r="BH186" i="9"/>
  <c r="BH156" i="9"/>
  <c r="BH143" i="9"/>
  <c r="BH93" i="9"/>
  <c r="BH66" i="9"/>
  <c r="BH54" i="9"/>
  <c r="BJ54" i="9" s="1"/>
  <c r="BI34" i="9"/>
  <c r="BH16" i="9"/>
  <c r="CQ147" i="9"/>
  <c r="CS147" i="9" s="1"/>
  <c r="CQ18" i="9"/>
  <c r="CS18" i="9" s="1"/>
  <c r="DG449" i="9"/>
  <c r="DG63" i="9"/>
  <c r="DG455" i="9"/>
  <c r="DG379" i="9"/>
  <c r="DG314" i="9"/>
  <c r="DG249" i="9"/>
  <c r="DG113" i="9"/>
  <c r="DG66" i="9"/>
  <c r="DJ387" i="9"/>
  <c r="DK250" i="9"/>
  <c r="DK192" i="9"/>
  <c r="GF348" i="9"/>
  <c r="GJ348" i="9" s="1"/>
  <c r="HE465" i="9"/>
  <c r="HI465" i="9" s="1"/>
  <c r="BI465" i="9"/>
  <c r="HE456" i="9"/>
  <c r="HI456" i="9" s="1"/>
  <c r="BI456" i="9"/>
  <c r="HE450" i="9"/>
  <c r="HI450" i="9" s="1"/>
  <c r="BI450" i="9"/>
  <c r="HE441" i="9"/>
  <c r="BI441" i="9"/>
  <c r="HE420" i="9"/>
  <c r="BI420" i="9"/>
  <c r="HE416" i="9"/>
  <c r="BI416" i="9"/>
  <c r="HE410" i="9"/>
  <c r="BI410" i="9"/>
  <c r="HE406" i="9"/>
  <c r="HI406" i="9" s="1"/>
  <c r="BI406" i="9"/>
  <c r="HE401" i="9"/>
  <c r="HI401" i="9" s="1"/>
  <c r="BI401" i="9"/>
  <c r="HE395" i="9"/>
  <c r="HI395" i="9" s="1"/>
  <c r="BI395" i="9"/>
  <c r="HE387" i="9"/>
  <c r="HI387" i="9" s="1"/>
  <c r="BI387" i="9"/>
  <c r="HE377" i="9"/>
  <c r="HI377" i="9" s="1"/>
  <c r="BI377" i="9"/>
  <c r="HE350" i="9"/>
  <c r="HI350" i="9" s="1"/>
  <c r="BI350" i="9"/>
  <c r="HE346" i="9"/>
  <c r="HI346" i="9" s="1"/>
  <c r="BI346" i="9"/>
  <c r="HE340" i="9"/>
  <c r="HI340" i="9" s="1"/>
  <c r="BI340" i="9"/>
  <c r="HE330" i="9"/>
  <c r="HI330" i="9" s="1"/>
  <c r="BI330" i="9"/>
  <c r="HE322" i="9"/>
  <c r="HI322" i="9" s="1"/>
  <c r="BI322" i="9"/>
  <c r="HE312" i="9"/>
  <c r="HI312" i="9" s="1"/>
  <c r="BI312" i="9"/>
  <c r="HE290" i="9"/>
  <c r="HI290" i="9" s="1"/>
  <c r="BI290" i="9"/>
  <c r="HE252" i="9"/>
  <c r="HI252" i="9" s="1"/>
  <c r="BI252" i="9"/>
  <c r="HE242" i="9"/>
  <c r="HI242" i="9" s="1"/>
  <c r="BI242" i="9"/>
  <c r="HE224" i="9"/>
  <c r="HI224" i="9" s="1"/>
  <c r="BI224" i="9"/>
  <c r="HE214" i="9"/>
  <c r="HI214" i="9" s="1"/>
  <c r="BI214" i="9"/>
  <c r="HE188" i="9"/>
  <c r="BI188" i="9"/>
  <c r="HE168" i="9"/>
  <c r="HI168" i="9" s="1"/>
  <c r="BI168" i="9"/>
  <c r="HE166" i="9"/>
  <c r="HI166" i="9" s="1"/>
  <c r="BI166" i="9"/>
  <c r="HE157" i="9"/>
  <c r="HI157" i="9" s="1"/>
  <c r="BI157" i="9"/>
  <c r="HE149" i="9"/>
  <c r="HI149" i="9" s="1"/>
  <c r="BI149" i="9"/>
  <c r="HE134" i="9"/>
  <c r="HI134" i="9" s="1"/>
  <c r="BI134" i="9"/>
  <c r="HE128" i="9"/>
  <c r="HI128" i="9" s="1"/>
  <c r="BI128" i="9"/>
  <c r="HE121" i="9"/>
  <c r="HI121" i="9" s="1"/>
  <c r="BI121" i="9"/>
  <c r="HE98" i="9"/>
  <c r="HI98" i="9" s="1"/>
  <c r="BI98" i="9"/>
  <c r="HE108" i="9"/>
  <c r="HI108" i="9" s="1"/>
  <c r="BI108" i="9"/>
  <c r="HE93" i="9"/>
  <c r="HI93" i="9" s="1"/>
  <c r="BI93" i="9"/>
  <c r="HE75" i="9"/>
  <c r="BI75" i="9"/>
  <c r="HE66" i="9"/>
  <c r="BI66" i="9"/>
  <c r="HE59" i="9"/>
  <c r="BI59" i="9"/>
  <c r="HE49" i="9"/>
  <c r="HI49" i="9" s="1"/>
  <c r="BI49" i="9"/>
  <c r="BI284" i="9"/>
  <c r="BI180" i="9"/>
  <c r="HD465" i="9"/>
  <c r="HH465" i="9" s="1"/>
  <c r="BH465" i="9"/>
  <c r="HD458" i="9"/>
  <c r="HH458" i="9" s="1"/>
  <c r="BH458" i="9"/>
  <c r="HD446" i="9"/>
  <c r="HH446" i="9" s="1"/>
  <c r="BH446" i="9"/>
  <c r="HD420" i="9"/>
  <c r="HH420" i="9" s="1"/>
  <c r="BH420" i="9"/>
  <c r="HD414" i="9"/>
  <c r="HH414" i="9" s="1"/>
  <c r="BH414" i="9"/>
  <c r="HD406" i="9"/>
  <c r="HH406" i="9" s="1"/>
  <c r="BH406" i="9"/>
  <c r="HD386" i="9"/>
  <c r="HH386" i="9" s="1"/>
  <c r="BH386" i="9"/>
  <c r="HD397" i="9"/>
  <c r="HH397" i="9" s="1"/>
  <c r="BH397" i="9"/>
  <c r="HD393" i="9"/>
  <c r="HH393" i="9" s="1"/>
  <c r="BH393" i="9"/>
  <c r="HD389" i="9"/>
  <c r="HH389" i="9" s="1"/>
  <c r="BH389" i="9"/>
  <c r="HD369" i="9"/>
  <c r="HH369" i="9" s="1"/>
  <c r="BH369" i="9"/>
  <c r="HD367" i="9"/>
  <c r="HH367" i="9" s="1"/>
  <c r="BH367" i="9"/>
  <c r="HD361" i="9"/>
  <c r="HH361" i="9" s="1"/>
  <c r="BH361" i="9"/>
  <c r="HD357" i="9"/>
  <c r="HH357" i="9" s="1"/>
  <c r="BH357" i="9"/>
  <c r="HD350" i="9"/>
  <c r="HH350" i="9" s="1"/>
  <c r="BH350" i="9"/>
  <c r="HD344" i="9"/>
  <c r="HH344" i="9" s="1"/>
  <c r="BH344" i="9"/>
  <c r="HD335" i="9"/>
  <c r="HH335" i="9" s="1"/>
  <c r="BH335" i="9"/>
  <c r="HD320" i="9"/>
  <c r="HH320" i="9" s="1"/>
  <c r="BH320" i="9"/>
  <c r="HD316" i="9"/>
  <c r="HH316" i="9" s="1"/>
  <c r="BH316" i="9"/>
  <c r="HD308" i="9"/>
  <c r="HH308" i="9" s="1"/>
  <c r="BH308" i="9"/>
  <c r="HD301" i="9"/>
  <c r="HH301" i="9" s="1"/>
  <c r="BH301" i="9"/>
  <c r="HD290" i="9"/>
  <c r="HH290" i="9" s="1"/>
  <c r="BH290" i="9"/>
  <c r="HD252" i="9"/>
  <c r="HH252" i="9" s="1"/>
  <c r="BH252" i="9"/>
  <c r="HD244" i="9"/>
  <c r="HH244" i="9" s="1"/>
  <c r="BH244" i="9"/>
  <c r="HD240" i="9"/>
  <c r="HH240" i="9" s="1"/>
  <c r="BH240" i="9"/>
  <c r="HD232" i="9"/>
  <c r="BH232" i="9"/>
  <c r="HD224" i="9"/>
  <c r="BH224" i="9"/>
  <c r="HD202" i="9"/>
  <c r="BH202" i="9"/>
  <c r="HD182" i="9"/>
  <c r="HH182" i="9" s="1"/>
  <c r="BH182" i="9"/>
  <c r="HD174" i="9"/>
  <c r="HH174" i="9" s="1"/>
  <c r="BH174" i="9"/>
  <c r="HD153" i="9"/>
  <c r="HH153" i="9" s="1"/>
  <c r="BH153" i="9"/>
  <c r="HD149" i="9"/>
  <c r="HH149" i="9" s="1"/>
  <c r="BH149" i="9"/>
  <c r="HD145" i="9"/>
  <c r="HH145" i="9" s="1"/>
  <c r="BH145" i="9"/>
  <c r="HD141" i="9"/>
  <c r="HH141" i="9" s="1"/>
  <c r="BH141" i="9"/>
  <c r="HD127" i="9"/>
  <c r="HH127" i="9" s="1"/>
  <c r="BH127" i="9"/>
  <c r="HD128" i="9"/>
  <c r="HH128" i="9" s="1"/>
  <c r="BH128" i="9"/>
  <c r="HD123" i="9"/>
  <c r="HH123" i="9" s="1"/>
  <c r="BH123" i="9"/>
  <c r="HD117" i="9"/>
  <c r="HH117" i="9" s="1"/>
  <c r="BH117" i="9"/>
  <c r="HD98" i="9"/>
  <c r="HH98" i="9" s="1"/>
  <c r="BH98" i="9"/>
  <c r="HD102" i="9"/>
  <c r="HH102" i="9" s="1"/>
  <c r="BH102" i="9"/>
  <c r="HD100" i="9"/>
  <c r="HH100" i="9" s="1"/>
  <c r="BH100" i="9"/>
  <c r="HD89" i="9"/>
  <c r="HH89" i="9" s="1"/>
  <c r="BH89" i="9"/>
  <c r="HD75" i="9"/>
  <c r="BH75" i="9"/>
  <c r="HD26" i="9"/>
  <c r="BH26" i="9"/>
  <c r="HD19" i="9"/>
  <c r="BH19" i="9"/>
  <c r="HD12" i="9"/>
  <c r="BH12" i="9"/>
  <c r="BH354" i="9"/>
  <c r="BI230" i="9"/>
  <c r="DG285" i="9"/>
  <c r="GG80" i="9"/>
  <c r="BA80" i="9"/>
  <c r="GG57" i="9"/>
  <c r="BA57" i="9"/>
  <c r="GG58" i="9"/>
  <c r="BA58" i="9"/>
  <c r="GO383" i="9"/>
  <c r="BE383" i="9"/>
  <c r="GO376" i="9"/>
  <c r="BE376" i="9"/>
  <c r="GO349" i="9"/>
  <c r="BE349" i="9"/>
  <c r="GO341" i="9"/>
  <c r="BE341" i="9"/>
  <c r="GO334" i="9"/>
  <c r="BE334" i="9"/>
  <c r="GO325" i="9"/>
  <c r="BE325" i="9"/>
  <c r="GO317" i="9"/>
  <c r="BE317" i="9"/>
  <c r="GO293" i="9"/>
  <c r="BE293" i="9"/>
  <c r="GO241" i="9"/>
  <c r="BE241" i="9"/>
  <c r="GS173" i="9"/>
  <c r="GO107" i="9"/>
  <c r="BE107" i="9"/>
  <c r="GO97" i="9"/>
  <c r="BE97" i="9"/>
  <c r="GO88" i="9"/>
  <c r="BE88" i="9"/>
  <c r="GO80" i="9"/>
  <c r="BE80" i="9"/>
  <c r="GO72" i="9"/>
  <c r="BE72" i="9"/>
  <c r="GO57" i="9"/>
  <c r="BE57" i="9"/>
  <c r="GO58" i="9"/>
  <c r="BE58" i="9"/>
  <c r="GO48" i="9"/>
  <c r="BE48" i="9"/>
  <c r="GO39" i="9"/>
  <c r="BE39" i="9"/>
  <c r="AT285" i="9"/>
  <c r="AT241" i="9"/>
  <c r="AV241" i="9" s="1"/>
  <c r="BA129" i="9"/>
  <c r="BA44" i="9"/>
  <c r="BE449" i="9"/>
  <c r="BE402" i="9"/>
  <c r="BE353" i="9"/>
  <c r="BE321" i="9"/>
  <c r="BE245" i="9"/>
  <c r="BE213" i="9"/>
  <c r="BE165" i="9"/>
  <c r="BE116" i="9"/>
  <c r="BE67" i="9"/>
  <c r="BE35" i="9"/>
  <c r="BI318" i="9"/>
  <c r="BH226" i="9"/>
  <c r="BI200" i="9"/>
  <c r="BH168" i="9"/>
  <c r="BI137" i="9"/>
  <c r="DG147" i="9"/>
  <c r="DG123" i="9"/>
  <c r="CQ102" i="9"/>
  <c r="CS102" i="9" s="1"/>
  <c r="CQ145" i="9"/>
  <c r="CS145" i="9" s="1"/>
  <c r="CQ151" i="9"/>
  <c r="CS151" i="9" s="1"/>
  <c r="DK155" i="9"/>
  <c r="CQ157" i="9"/>
  <c r="CS157" i="9" s="1"/>
  <c r="CQ162" i="9"/>
  <c r="CS162" i="9" s="1"/>
  <c r="CQ164" i="9"/>
  <c r="CS164" i="9" s="1"/>
  <c r="CQ176" i="9"/>
  <c r="CS176" i="9" s="1"/>
  <c r="CQ178" i="9"/>
  <c r="CS178" i="9"/>
  <c r="CQ180" i="9"/>
  <c r="CS180" i="9" s="1"/>
  <c r="CQ184" i="9"/>
  <c r="CS184" i="9" s="1"/>
  <c r="CQ194" i="9"/>
  <c r="CS194" i="9" s="1"/>
  <c r="CQ204" i="9"/>
  <c r="CS204" i="9" s="1"/>
  <c r="CQ224" i="9"/>
  <c r="CS224" i="9" s="1"/>
  <c r="CQ236" i="9"/>
  <c r="CS236" i="9" s="1"/>
  <c r="CQ252" i="9"/>
  <c r="CS252" i="9" s="1"/>
  <c r="CQ312" i="9"/>
  <c r="CS312" i="9" s="1"/>
  <c r="CQ316" i="9"/>
  <c r="CS316" i="9" s="1"/>
  <c r="CS337" i="9"/>
  <c r="CQ337" i="9"/>
  <c r="CQ348" i="9"/>
  <c r="CS348" i="9" s="1"/>
  <c r="CQ365" i="9"/>
  <c r="CS365" i="9" s="1"/>
  <c r="Q118" i="9"/>
  <c r="Q60" i="9"/>
  <c r="AT288" i="9"/>
  <c r="AV288" i="9" s="1"/>
  <c r="AT392" i="9"/>
  <c r="AV392" i="9" s="1"/>
  <c r="AT136" i="9"/>
  <c r="AT80" i="9"/>
  <c r="AV80" i="9" s="1"/>
  <c r="AT62" i="9"/>
  <c r="AV62" i="9" s="1"/>
  <c r="BA457" i="9"/>
  <c r="BA434" i="9"/>
  <c r="BA425" i="9"/>
  <c r="BA409" i="9"/>
  <c r="BA394" i="9"/>
  <c r="BA380" i="9"/>
  <c r="BA362" i="9"/>
  <c r="BA345" i="9"/>
  <c r="BA329" i="9"/>
  <c r="BA313" i="9"/>
  <c r="BA253" i="9"/>
  <c r="BA237" i="9"/>
  <c r="BA221" i="9"/>
  <c r="BA205" i="9"/>
  <c r="BA189" i="9"/>
  <c r="BA173" i="9"/>
  <c r="BA156" i="9"/>
  <c r="BA140" i="9"/>
  <c r="BA88" i="9"/>
  <c r="BH447" i="9"/>
  <c r="BI437" i="9"/>
  <c r="BH412" i="9"/>
  <c r="BH391" i="9"/>
  <c r="BH381" i="9"/>
  <c r="BH365" i="9"/>
  <c r="BH353" i="9"/>
  <c r="BH339" i="9"/>
  <c r="BJ339" i="9" s="1"/>
  <c r="BH328" i="9"/>
  <c r="BH318" i="9"/>
  <c r="BI240" i="9"/>
  <c r="BH225" i="9"/>
  <c r="BH137" i="9"/>
  <c r="BI91" i="9"/>
  <c r="BH10" i="9"/>
  <c r="DF441" i="9"/>
  <c r="DF420" i="9"/>
  <c r="DF357" i="9"/>
  <c r="DF292" i="9"/>
  <c r="DF127" i="9"/>
  <c r="DF83" i="9"/>
  <c r="DF70" i="9"/>
  <c r="DF55" i="9"/>
  <c r="DF18" i="9"/>
  <c r="DF97" i="9"/>
  <c r="DF111" i="9"/>
  <c r="CP408" i="9"/>
  <c r="DG346" i="9"/>
  <c r="DG98" i="9"/>
  <c r="DG290" i="9"/>
  <c r="DG448" i="9"/>
  <c r="DG306" i="9"/>
  <c r="DG196" i="9"/>
  <c r="DK310" i="9"/>
  <c r="DJ121" i="9"/>
  <c r="HE467" i="9"/>
  <c r="HI467" i="9" s="1"/>
  <c r="BI467" i="9"/>
  <c r="HE463" i="9"/>
  <c r="HI463" i="9" s="1"/>
  <c r="BI463" i="9"/>
  <c r="HE454" i="9"/>
  <c r="HI454" i="9" s="1"/>
  <c r="BI454" i="9"/>
  <c r="HE448" i="9"/>
  <c r="HI448" i="9" s="1"/>
  <c r="BI448" i="9"/>
  <c r="HE430" i="9"/>
  <c r="BI430" i="9"/>
  <c r="HE422" i="9"/>
  <c r="BI422" i="9"/>
  <c r="HE412" i="9"/>
  <c r="BI412" i="9"/>
  <c r="HE404" i="9"/>
  <c r="HI404" i="9" s="1"/>
  <c r="BI404" i="9"/>
  <c r="HE391" i="9"/>
  <c r="HI391" i="9" s="1"/>
  <c r="BI391" i="9"/>
  <c r="HE389" i="9"/>
  <c r="HI389" i="9" s="1"/>
  <c r="BI389" i="9"/>
  <c r="HE355" i="9"/>
  <c r="HI355" i="9" s="1"/>
  <c r="BI355" i="9"/>
  <c r="HE379" i="9"/>
  <c r="HI379" i="9" s="1"/>
  <c r="BI379" i="9"/>
  <c r="HE373" i="9"/>
  <c r="HI373" i="9" s="1"/>
  <c r="BI373" i="9"/>
  <c r="HE367" i="9"/>
  <c r="HI367" i="9" s="1"/>
  <c r="BI367" i="9"/>
  <c r="HE361" i="9"/>
  <c r="HI361" i="9" s="1"/>
  <c r="BI361" i="9"/>
  <c r="HE357" i="9"/>
  <c r="HI357" i="9" s="1"/>
  <c r="BI357" i="9"/>
  <c r="HE348" i="9"/>
  <c r="HI348" i="9" s="1"/>
  <c r="BI348" i="9"/>
  <c r="HE342" i="9"/>
  <c r="HI342" i="9" s="1"/>
  <c r="BI342" i="9"/>
  <c r="HE335" i="9"/>
  <c r="HI335" i="9" s="1"/>
  <c r="BI335" i="9"/>
  <c r="HE328" i="9"/>
  <c r="HI328" i="9" s="1"/>
  <c r="BI328" i="9"/>
  <c r="HE324" i="9"/>
  <c r="HI324" i="9" s="1"/>
  <c r="BI324" i="9"/>
  <c r="HE316" i="9"/>
  <c r="HI316" i="9" s="1"/>
  <c r="BI316" i="9"/>
  <c r="HE310" i="9"/>
  <c r="HI310" i="9" s="1"/>
  <c r="BI310" i="9"/>
  <c r="HE294" i="9"/>
  <c r="HI294" i="9" s="1"/>
  <c r="BI294" i="9"/>
  <c r="HE234" i="9"/>
  <c r="HI234" i="9" s="1"/>
  <c r="BI234" i="9"/>
  <c r="HE228" i="9"/>
  <c r="HI228" i="9" s="1"/>
  <c r="BI228" i="9"/>
  <c r="HE222" i="9"/>
  <c r="HI222" i="9" s="1"/>
  <c r="BI222" i="9"/>
  <c r="HE216" i="9"/>
  <c r="HI216" i="9" s="1"/>
  <c r="BI216" i="9"/>
  <c r="HE210" i="9"/>
  <c r="HI210" i="9" s="1"/>
  <c r="BI210" i="9"/>
  <c r="HE206" i="9"/>
  <c r="HI206" i="9" s="1"/>
  <c r="BI206" i="9"/>
  <c r="HE194" i="9"/>
  <c r="BI194" i="9"/>
  <c r="HE172" i="9"/>
  <c r="HI172" i="9" s="1"/>
  <c r="BI172" i="9"/>
  <c r="HE160" i="9"/>
  <c r="HI160" i="9" s="1"/>
  <c r="BI160" i="9"/>
  <c r="HE125" i="9"/>
  <c r="HI125" i="9" s="1"/>
  <c r="BI125" i="9"/>
  <c r="HE117" i="9"/>
  <c r="HI117" i="9" s="1"/>
  <c r="BI117" i="9"/>
  <c r="HE102" i="9"/>
  <c r="HI102" i="9" s="1"/>
  <c r="BI102" i="9"/>
  <c r="HE83" i="9"/>
  <c r="HI83" i="9" s="1"/>
  <c r="BI83" i="9"/>
  <c r="HE78" i="9"/>
  <c r="BI78" i="9"/>
  <c r="HE68" i="9"/>
  <c r="BI68" i="9"/>
  <c r="HE71" i="9"/>
  <c r="BI71" i="9"/>
  <c r="HE64" i="9"/>
  <c r="BI64" i="9"/>
  <c r="HE53" i="9"/>
  <c r="BI53" i="9"/>
  <c r="HE26" i="9"/>
  <c r="HI26" i="9" s="1"/>
  <c r="BI26" i="9"/>
  <c r="BI301" i="9"/>
  <c r="DG399" i="9"/>
  <c r="HD463" i="9"/>
  <c r="HH463" i="9" s="1"/>
  <c r="BH463" i="9"/>
  <c r="HD454" i="9"/>
  <c r="HH454" i="9" s="1"/>
  <c r="BH454" i="9"/>
  <c r="HD432" i="9"/>
  <c r="HH432" i="9" s="1"/>
  <c r="BH432" i="9"/>
  <c r="HD416" i="9"/>
  <c r="HH416" i="9" s="1"/>
  <c r="BH416" i="9"/>
  <c r="HD408" i="9"/>
  <c r="HH408" i="9" s="1"/>
  <c r="BH408" i="9"/>
  <c r="HD401" i="9"/>
  <c r="HH401" i="9" s="1"/>
  <c r="BH401" i="9"/>
  <c r="HD371" i="9"/>
  <c r="HH371" i="9" s="1"/>
  <c r="BH371" i="9"/>
  <c r="HD346" i="9"/>
  <c r="HH346" i="9" s="1"/>
  <c r="BH346" i="9"/>
  <c r="HD340" i="9"/>
  <c r="HH340" i="9" s="1"/>
  <c r="BH340" i="9"/>
  <c r="HD312" i="9"/>
  <c r="HH312" i="9" s="1"/>
  <c r="BH312" i="9"/>
  <c r="HD306" i="9"/>
  <c r="HH306" i="9" s="1"/>
  <c r="BH306" i="9"/>
  <c r="HD294" i="9"/>
  <c r="HH294" i="9" s="1"/>
  <c r="BH294" i="9"/>
  <c r="HD295" i="9"/>
  <c r="HH295" i="9" s="1"/>
  <c r="BH295" i="9"/>
  <c r="HD289" i="9"/>
  <c r="HH289" i="9" s="1"/>
  <c r="BH289" i="9"/>
  <c r="HD254" i="9"/>
  <c r="HH254" i="9" s="1"/>
  <c r="BH254" i="9"/>
  <c r="HD248" i="9"/>
  <c r="HH248" i="9" s="1"/>
  <c r="BH248" i="9"/>
  <c r="HD242" i="9"/>
  <c r="BH242" i="9"/>
  <c r="HD234" i="9"/>
  <c r="HH234" i="9" s="1"/>
  <c r="BH234" i="9"/>
  <c r="HD228" i="9"/>
  <c r="BH228" i="9"/>
  <c r="HD218" i="9"/>
  <c r="HH218" i="9" s="1"/>
  <c r="BH218" i="9"/>
  <c r="HD198" i="9"/>
  <c r="BH198" i="9"/>
  <c r="HD192" i="9"/>
  <c r="BH192" i="9"/>
  <c r="HD188" i="9"/>
  <c r="BH188" i="9"/>
  <c r="HD178" i="9"/>
  <c r="HH178" i="9" s="1"/>
  <c r="BH178" i="9"/>
  <c r="HD172" i="9"/>
  <c r="HH172" i="9" s="1"/>
  <c r="BH172" i="9"/>
  <c r="HD166" i="9"/>
  <c r="HH166" i="9" s="1"/>
  <c r="BH166" i="9"/>
  <c r="HD155" i="9"/>
  <c r="HH155" i="9" s="1"/>
  <c r="BH155" i="9"/>
  <c r="HD132" i="9"/>
  <c r="HH132" i="9" s="1"/>
  <c r="BH132" i="9"/>
  <c r="HD125" i="9"/>
  <c r="HH125" i="9" s="1"/>
  <c r="BH125" i="9"/>
  <c r="HD119" i="9"/>
  <c r="HH119" i="9" s="1"/>
  <c r="BH119" i="9"/>
  <c r="HD115" i="9"/>
  <c r="HH115" i="9" s="1"/>
  <c r="BH115" i="9"/>
  <c r="HD112" i="9"/>
  <c r="HH112" i="9" s="1"/>
  <c r="BH112" i="9"/>
  <c r="HD108" i="9"/>
  <c r="HH108" i="9" s="1"/>
  <c r="BH108" i="9"/>
  <c r="HD103" i="9"/>
  <c r="HH103" i="9" s="1"/>
  <c r="BH103" i="9"/>
  <c r="HD96" i="9"/>
  <c r="HH96" i="9" s="1"/>
  <c r="BH96" i="9"/>
  <c r="HD85" i="9"/>
  <c r="HH85" i="9" s="1"/>
  <c r="BH85" i="9"/>
  <c r="HD68" i="9"/>
  <c r="BH68" i="9"/>
  <c r="HD64" i="9"/>
  <c r="BH64" i="9"/>
  <c r="HD61" i="9"/>
  <c r="BH61" i="9"/>
  <c r="HD53" i="9"/>
  <c r="HH53" i="9" s="1"/>
  <c r="BH53" i="9"/>
  <c r="HD45" i="9"/>
  <c r="HH45" i="9" s="1"/>
  <c r="BH45" i="9"/>
  <c r="HD32" i="9"/>
  <c r="HH32" i="9" s="1"/>
  <c r="BH32" i="9"/>
  <c r="Q385" i="9"/>
  <c r="P354" i="9"/>
  <c r="P248" i="9"/>
  <c r="Q227" i="9"/>
  <c r="P182" i="9"/>
  <c r="Q175" i="9"/>
  <c r="Q146" i="9"/>
  <c r="Q122" i="9"/>
  <c r="Q30" i="9"/>
  <c r="P26" i="9"/>
  <c r="GG72" i="9"/>
  <c r="BA72" i="9"/>
  <c r="GG27" i="9"/>
  <c r="BA27" i="9"/>
  <c r="GO462" i="9"/>
  <c r="BE462" i="9"/>
  <c r="GO453" i="9"/>
  <c r="BE453" i="9"/>
  <c r="GO445" i="9"/>
  <c r="BE445" i="9"/>
  <c r="GO438" i="9"/>
  <c r="BE438" i="9"/>
  <c r="GO429" i="9"/>
  <c r="BE429" i="9"/>
  <c r="GO309" i="9"/>
  <c r="BE309" i="9"/>
  <c r="GO285" i="9"/>
  <c r="BE285" i="9"/>
  <c r="GO120" i="9"/>
  <c r="BE120" i="9"/>
  <c r="GO113" i="9"/>
  <c r="BE113" i="9"/>
  <c r="AT429" i="9"/>
  <c r="AV429" i="9" s="1"/>
  <c r="AT221" i="9"/>
  <c r="AV221" i="9" s="1"/>
  <c r="AT120" i="9"/>
  <c r="AV120" i="9" s="1"/>
  <c r="BA76" i="9"/>
  <c r="BA62" i="9"/>
  <c r="BA11" i="9"/>
  <c r="BE466" i="9"/>
  <c r="BE433" i="9"/>
  <c r="BE388" i="9"/>
  <c r="BE370" i="9"/>
  <c r="BE333" i="9"/>
  <c r="BE286" i="9"/>
  <c r="BE229" i="9"/>
  <c r="BE197" i="9"/>
  <c r="BE181" i="9"/>
  <c r="BE148" i="9"/>
  <c r="BE101" i="9"/>
  <c r="BE84" i="9"/>
  <c r="BE52" i="9"/>
  <c r="BE20" i="9"/>
  <c r="BH426" i="9"/>
  <c r="BI381" i="9"/>
  <c r="BI369" i="9"/>
  <c r="BI308" i="9"/>
  <c r="BH190" i="9"/>
  <c r="BI63" i="9"/>
  <c r="DG452" i="9"/>
  <c r="DG132" i="9"/>
  <c r="Q316" i="9"/>
  <c r="CQ29" i="9"/>
  <c r="CS29" i="9" s="1"/>
  <c r="DG36" i="9"/>
  <c r="DK36" i="9"/>
  <c r="CQ49" i="9"/>
  <c r="CS49" i="9" s="1"/>
  <c r="CQ59" i="9"/>
  <c r="CS59" i="9" s="1"/>
  <c r="DK61" i="9"/>
  <c r="CQ63" i="9"/>
  <c r="CS63" i="9" s="1"/>
  <c r="CQ73" i="9"/>
  <c r="CS73" i="9" s="1"/>
  <c r="CQ89" i="9"/>
  <c r="CQ93" i="9"/>
  <c r="CS93" i="9" s="1"/>
  <c r="CQ105" i="9"/>
  <c r="CS105" i="9" s="1"/>
  <c r="CQ115" i="9"/>
  <c r="CS115" i="9" s="1"/>
  <c r="CQ117" i="9"/>
  <c r="CS117" i="9" s="1"/>
  <c r="DK123" i="9"/>
  <c r="CQ130" i="9"/>
  <c r="CS130" i="9" s="1"/>
  <c r="CQ127" i="9"/>
  <c r="CS127" i="9" s="1"/>
  <c r="CQ168" i="9"/>
  <c r="CS168" i="9" s="1"/>
  <c r="CQ196" i="9"/>
  <c r="CS196" i="9" s="1"/>
  <c r="CQ198" i="9"/>
  <c r="CS198" i="9" s="1"/>
  <c r="CQ212" i="9"/>
  <c r="CS212" i="9" s="1"/>
  <c r="CQ220" i="9"/>
  <c r="CS220" i="9" s="1"/>
  <c r="DK220" i="9"/>
  <c r="CQ244" i="9"/>
  <c r="CS244" i="9" s="1"/>
  <c r="CQ284" i="9"/>
  <c r="CQ298" i="9"/>
  <c r="CS298" i="9" s="1"/>
  <c r="CQ305" i="9"/>
  <c r="CS305" i="9" s="1"/>
  <c r="CQ322" i="9"/>
  <c r="CS322" i="9" s="1"/>
  <c r="CQ328" i="9"/>
  <c r="CS328" i="9" s="1"/>
  <c r="CQ335" i="9"/>
  <c r="CS335" i="9" s="1"/>
  <c r="CS338" i="9"/>
  <c r="CQ338" i="9"/>
  <c r="CQ342" i="9"/>
  <c r="CS342" i="9" s="1"/>
  <c r="CQ352" i="9"/>
  <c r="CS352" i="9" s="1"/>
  <c r="CQ354" i="9"/>
  <c r="CS354" i="9" s="1"/>
  <c r="CQ369" i="9"/>
  <c r="CS369" i="9" s="1"/>
  <c r="CQ373" i="9"/>
  <c r="CS373" i="9" s="1"/>
  <c r="CQ355" i="9"/>
  <c r="CS355" i="9" s="1"/>
  <c r="CQ387" i="9"/>
  <c r="CS387" i="9" s="1"/>
  <c r="CQ389" i="9"/>
  <c r="CS389" i="9" s="1"/>
  <c r="CQ395" i="9"/>
  <c r="CS395" i="9" s="1"/>
  <c r="CQ397" i="9"/>
  <c r="CS397" i="9" s="1"/>
  <c r="CQ401" i="9"/>
  <c r="CS401" i="9" s="1"/>
  <c r="CQ386" i="9"/>
  <c r="CS386" i="9" s="1"/>
  <c r="CQ412" i="9"/>
  <c r="CS412" i="9" s="1"/>
  <c r="DK412" i="9"/>
  <c r="CQ418" i="9"/>
  <c r="CS418" i="9" s="1"/>
  <c r="CQ428" i="9"/>
  <c r="CS428" i="9" s="1"/>
  <c r="CQ430" i="9"/>
  <c r="CS430" i="9" s="1"/>
  <c r="DG430" i="9"/>
  <c r="CQ432" i="9"/>
  <c r="CS432" i="9" s="1"/>
  <c r="CQ435" i="9"/>
  <c r="CS435" i="9" s="1"/>
  <c r="CQ444" i="9"/>
  <c r="CS444" i="9" s="1"/>
  <c r="CQ448" i="9"/>
  <c r="CS448" i="9" s="1"/>
  <c r="CQ452" i="9"/>
  <c r="CS452" i="9" s="1"/>
  <c r="CQ456" i="9"/>
  <c r="CS456" i="9" s="1"/>
  <c r="CQ461" i="9"/>
  <c r="CS461" i="9" s="1"/>
  <c r="CQ465" i="9"/>
  <c r="CS465" i="9" s="1"/>
  <c r="DG418" i="9"/>
  <c r="DF388" i="9"/>
  <c r="DG12" i="9"/>
  <c r="DK430" i="9"/>
  <c r="DK224" i="9"/>
  <c r="Q251" i="9"/>
  <c r="Q368" i="9"/>
  <c r="P339" i="9"/>
  <c r="Q311" i="9"/>
  <c r="Q223" i="9"/>
  <c r="Q191" i="9"/>
  <c r="Q163" i="9"/>
  <c r="Q142" i="9"/>
  <c r="P54" i="9"/>
  <c r="GG465" i="9"/>
  <c r="GK465" i="9" s="1"/>
  <c r="BA465" i="9"/>
  <c r="GG461" i="9"/>
  <c r="GK461" i="9" s="1"/>
  <c r="BA461" i="9"/>
  <c r="GG456" i="9"/>
  <c r="GK456" i="9" s="1"/>
  <c r="BA456" i="9"/>
  <c r="GG452" i="9"/>
  <c r="GK452" i="9" s="1"/>
  <c r="Q452" i="9"/>
  <c r="BA452" i="9"/>
  <c r="GG448" i="9"/>
  <c r="GK448" i="9" s="1"/>
  <c r="BA448" i="9"/>
  <c r="GG444" i="9"/>
  <c r="BA444" i="9"/>
  <c r="GG441" i="9"/>
  <c r="BA441" i="9"/>
  <c r="GG437" i="9"/>
  <c r="BA437" i="9"/>
  <c r="GG432" i="9"/>
  <c r="BA432" i="9"/>
  <c r="GG428" i="9"/>
  <c r="BA428" i="9"/>
  <c r="GG424" i="9"/>
  <c r="BA424" i="9"/>
  <c r="GG420" i="9"/>
  <c r="BA420" i="9"/>
  <c r="GG416" i="9"/>
  <c r="BA416" i="9"/>
  <c r="GG412" i="9"/>
  <c r="BA412" i="9"/>
  <c r="GG408" i="9"/>
  <c r="BA408" i="9"/>
  <c r="GG404" i="9"/>
  <c r="BA404" i="9"/>
  <c r="GG401" i="9"/>
  <c r="BA401" i="9"/>
  <c r="GG397" i="9"/>
  <c r="BA397" i="9"/>
  <c r="GG393" i="9"/>
  <c r="BA393" i="9"/>
  <c r="GG391" i="9"/>
  <c r="BA391" i="9"/>
  <c r="GG387" i="9"/>
  <c r="BA387" i="9"/>
  <c r="GG355" i="9"/>
  <c r="BA355" i="9"/>
  <c r="GG379" i="9"/>
  <c r="BA379" i="9"/>
  <c r="GG375" i="9"/>
  <c r="BA375" i="9"/>
  <c r="GG369" i="9"/>
  <c r="BA369" i="9"/>
  <c r="GG365" i="9"/>
  <c r="BA365" i="9"/>
  <c r="GG361" i="9"/>
  <c r="BA361" i="9"/>
  <c r="GG357" i="9"/>
  <c r="BA357" i="9"/>
  <c r="GG352" i="9"/>
  <c r="BA352" i="9"/>
  <c r="GG348" i="9"/>
  <c r="BA348" i="9"/>
  <c r="GG344" i="9"/>
  <c r="BA344" i="9"/>
  <c r="GG340" i="9"/>
  <c r="BA340" i="9"/>
  <c r="GG337" i="9"/>
  <c r="BA337" i="9"/>
  <c r="GG332" i="9"/>
  <c r="BA332" i="9"/>
  <c r="GG328" i="9"/>
  <c r="BA328" i="9"/>
  <c r="GG324" i="9"/>
  <c r="BA324" i="9"/>
  <c r="GG320" i="9"/>
  <c r="BA320" i="9"/>
  <c r="GG316" i="9"/>
  <c r="BA316" i="9"/>
  <c r="GG312" i="9"/>
  <c r="BA312" i="9"/>
  <c r="GG308" i="9"/>
  <c r="BA308" i="9"/>
  <c r="GG305" i="9"/>
  <c r="GK305" i="9" s="1"/>
  <c r="BA305" i="9"/>
  <c r="GG294" i="9"/>
  <c r="GK294" i="9" s="1"/>
  <c r="BA294" i="9"/>
  <c r="GG298" i="9"/>
  <c r="GK298" i="9" s="1"/>
  <c r="BA298" i="9"/>
  <c r="GG292" i="9"/>
  <c r="GK292" i="9" s="1"/>
  <c r="BA292" i="9"/>
  <c r="GG289" i="9"/>
  <c r="GK289" i="9" s="1"/>
  <c r="BA289" i="9"/>
  <c r="GG284" i="9"/>
  <c r="BA284" i="9"/>
  <c r="GG252" i="9"/>
  <c r="GK252" i="9" s="1"/>
  <c r="BA252" i="9"/>
  <c r="GG248" i="9"/>
  <c r="GK248" i="9" s="1"/>
  <c r="BA248" i="9"/>
  <c r="GG244" i="9"/>
  <c r="GK244" i="9" s="1"/>
  <c r="BA244" i="9"/>
  <c r="GG240" i="9"/>
  <c r="GK240" i="9" s="1"/>
  <c r="BA240" i="9"/>
  <c r="GG236" i="9"/>
  <c r="GK236" i="9" s="1"/>
  <c r="BA236" i="9"/>
  <c r="GG232" i="9"/>
  <c r="GK232" i="9" s="1"/>
  <c r="BA232" i="9"/>
  <c r="GG228" i="9"/>
  <c r="GK228" i="9" s="1"/>
  <c r="BA228" i="9"/>
  <c r="GG224" i="9"/>
  <c r="GK224" i="9" s="1"/>
  <c r="BA224" i="9"/>
  <c r="GG220" i="9"/>
  <c r="GK220" i="9" s="1"/>
  <c r="BA220" i="9"/>
  <c r="GG216" i="9"/>
  <c r="GK216" i="9" s="1"/>
  <c r="BA216" i="9"/>
  <c r="GG212" i="9"/>
  <c r="GK212" i="9" s="1"/>
  <c r="BA212" i="9"/>
  <c r="GG208" i="9"/>
  <c r="GK208" i="9" s="1"/>
  <c r="BA208" i="9"/>
  <c r="GG204" i="9"/>
  <c r="GK204" i="9" s="1"/>
  <c r="BA204" i="9"/>
  <c r="GG200" i="9"/>
  <c r="GK200" i="9" s="1"/>
  <c r="BA200" i="9"/>
  <c r="GG196" i="9"/>
  <c r="BA196" i="9"/>
  <c r="GG192" i="9"/>
  <c r="BA192" i="9"/>
  <c r="GG188" i="9"/>
  <c r="BA188" i="9"/>
  <c r="GG184" i="9"/>
  <c r="BA184" i="9"/>
  <c r="GG180" i="9"/>
  <c r="GK180" i="9" s="1"/>
  <c r="BA180" i="9"/>
  <c r="GG176" i="9"/>
  <c r="GK176" i="9" s="1"/>
  <c r="BA176" i="9"/>
  <c r="GG172" i="9"/>
  <c r="GK172" i="9" s="1"/>
  <c r="BA172" i="9"/>
  <c r="GG168" i="9"/>
  <c r="GK168" i="9" s="1"/>
  <c r="BA168" i="9"/>
  <c r="GG164" i="9"/>
  <c r="GK164" i="9" s="1"/>
  <c r="BA164" i="9"/>
  <c r="GG160" i="9"/>
  <c r="GK160" i="9" s="1"/>
  <c r="BA160" i="9"/>
  <c r="GG155" i="9"/>
  <c r="GK155" i="9" s="1"/>
  <c r="BA155" i="9"/>
  <c r="GG151" i="9"/>
  <c r="GK151" i="9" s="1"/>
  <c r="BA151" i="9"/>
  <c r="GG147" i="9"/>
  <c r="GK147" i="9" s="1"/>
  <c r="BA147" i="9"/>
  <c r="GG143" i="9"/>
  <c r="GK143" i="9" s="1"/>
  <c r="BA143" i="9"/>
  <c r="GG139" i="9"/>
  <c r="GK139" i="9" s="1"/>
  <c r="BA139" i="9"/>
  <c r="GG127" i="9"/>
  <c r="BA127" i="9"/>
  <c r="GG132" i="9"/>
  <c r="BA132" i="9"/>
  <c r="GG128" i="9"/>
  <c r="BA128" i="9"/>
  <c r="GG123" i="9"/>
  <c r="BA123" i="9"/>
  <c r="GG119" i="9"/>
  <c r="BA119" i="9"/>
  <c r="GG115" i="9"/>
  <c r="BA115" i="9"/>
  <c r="GG112" i="9"/>
  <c r="BA112" i="9"/>
  <c r="GG102" i="9"/>
  <c r="BA102" i="9"/>
  <c r="GG106" i="9"/>
  <c r="BA106" i="9"/>
  <c r="GG100" i="9"/>
  <c r="BA100" i="9"/>
  <c r="GG96" i="9"/>
  <c r="BA96" i="9"/>
  <c r="GG91" i="9"/>
  <c r="BA91" i="9"/>
  <c r="GG87" i="9"/>
  <c r="BA87" i="9"/>
  <c r="GG83" i="9"/>
  <c r="BA83" i="9"/>
  <c r="GG79" i="9"/>
  <c r="BA79" i="9"/>
  <c r="GG75" i="9"/>
  <c r="BA75" i="9"/>
  <c r="GG70" i="9"/>
  <c r="BA70" i="9"/>
  <c r="GG66" i="9"/>
  <c r="BA66" i="9"/>
  <c r="GG64" i="9"/>
  <c r="BA64" i="9"/>
  <c r="GG61" i="9"/>
  <c r="BA61" i="9"/>
  <c r="GG55" i="9"/>
  <c r="BA55" i="9"/>
  <c r="GG51" i="9"/>
  <c r="GK51" i="9" s="1"/>
  <c r="BA51" i="9"/>
  <c r="GG47" i="9"/>
  <c r="GK47" i="9" s="1"/>
  <c r="BA47" i="9"/>
  <c r="GG43" i="9"/>
  <c r="GK43" i="9" s="1"/>
  <c r="BA43" i="9"/>
  <c r="GG38" i="9"/>
  <c r="BA38" i="9"/>
  <c r="GG34" i="9"/>
  <c r="BA34" i="9"/>
  <c r="GG31" i="9"/>
  <c r="BA31" i="9"/>
  <c r="GG26" i="9"/>
  <c r="BA26" i="9"/>
  <c r="GG19" i="9"/>
  <c r="BA19" i="9"/>
  <c r="GG18" i="9"/>
  <c r="BA18" i="9"/>
  <c r="GG14" i="9"/>
  <c r="BA14" i="9"/>
  <c r="GG10" i="9"/>
  <c r="BA10" i="9"/>
  <c r="GO465" i="9"/>
  <c r="BE465" i="9"/>
  <c r="GO461" i="9"/>
  <c r="BE461" i="9"/>
  <c r="GO456" i="9"/>
  <c r="BE456" i="9"/>
  <c r="GO452" i="9"/>
  <c r="BE452" i="9"/>
  <c r="GO448" i="9"/>
  <c r="BE448" i="9"/>
  <c r="Q444" i="9"/>
  <c r="GO444" i="9"/>
  <c r="BE444" i="9"/>
  <c r="GO441" i="9"/>
  <c r="BE441" i="9"/>
  <c r="GO437" i="9"/>
  <c r="BE437" i="9"/>
  <c r="GO432" i="9"/>
  <c r="BE432" i="9"/>
  <c r="Q428" i="9"/>
  <c r="GO428" i="9"/>
  <c r="BE428" i="9"/>
  <c r="GO424" i="9"/>
  <c r="BE424" i="9"/>
  <c r="GO420" i="9"/>
  <c r="BE420" i="9"/>
  <c r="GO416" i="9"/>
  <c r="BE416" i="9"/>
  <c r="GO412" i="9"/>
  <c r="BE412" i="9"/>
  <c r="GO408" i="9"/>
  <c r="BE408" i="9"/>
  <c r="Q404" i="9"/>
  <c r="GO404" i="9"/>
  <c r="BE404" i="9"/>
  <c r="GO401" i="9"/>
  <c r="BE401" i="9"/>
  <c r="GO397" i="9"/>
  <c r="BE397" i="9"/>
  <c r="GO393" i="9"/>
  <c r="BE393" i="9"/>
  <c r="GO391" i="9"/>
  <c r="BE391" i="9"/>
  <c r="GO387" i="9"/>
  <c r="BE387" i="9"/>
  <c r="GO355" i="9"/>
  <c r="BE355" i="9"/>
  <c r="GO379" i="9"/>
  <c r="BE379" i="9"/>
  <c r="GO375" i="9"/>
  <c r="BE375" i="9"/>
  <c r="GO369" i="9"/>
  <c r="BE369" i="9"/>
  <c r="GO365" i="9"/>
  <c r="BE365" i="9"/>
  <c r="GO361" i="9"/>
  <c r="BE361" i="9"/>
  <c r="GO357" i="9"/>
  <c r="BE357" i="9"/>
  <c r="GO352" i="9"/>
  <c r="BE352" i="9"/>
  <c r="Q348" i="9"/>
  <c r="GO348" i="9"/>
  <c r="BE348" i="9"/>
  <c r="GO344" i="9"/>
  <c r="BE344" i="9"/>
  <c r="GO340" i="9"/>
  <c r="BE340" i="9"/>
  <c r="GO337" i="9"/>
  <c r="BE337" i="9"/>
  <c r="GO332" i="9"/>
  <c r="BE332" i="9"/>
  <c r="GO328" i="9"/>
  <c r="BE328" i="9"/>
  <c r="GO324" i="9"/>
  <c r="BE324" i="9"/>
  <c r="GO320" i="9"/>
  <c r="BE320" i="9"/>
  <c r="GO316" i="9"/>
  <c r="BE316" i="9"/>
  <c r="GO312" i="9"/>
  <c r="BE312" i="9"/>
  <c r="GO308" i="9"/>
  <c r="BE308" i="9"/>
  <c r="GO305" i="9"/>
  <c r="BE305" i="9"/>
  <c r="GO294" i="9"/>
  <c r="BE294" i="9"/>
  <c r="GO298" i="9"/>
  <c r="BE298" i="9"/>
  <c r="GO292" i="9"/>
  <c r="BE292" i="9"/>
  <c r="GO289" i="9"/>
  <c r="BE289" i="9"/>
  <c r="Q284" i="9"/>
  <c r="GO284" i="9"/>
  <c r="BE284" i="9"/>
  <c r="GO252" i="9"/>
  <c r="BE252" i="9"/>
  <c r="GO248" i="9"/>
  <c r="BE248" i="9"/>
  <c r="GO244" i="9"/>
  <c r="BE244" i="9"/>
  <c r="GO240" i="9"/>
  <c r="BE240" i="9"/>
  <c r="GO236" i="9"/>
  <c r="BE236" i="9"/>
  <c r="GO232" i="9"/>
  <c r="BE232" i="9"/>
  <c r="GO228" i="9"/>
  <c r="BE228" i="9"/>
  <c r="Q224" i="9"/>
  <c r="GO224" i="9"/>
  <c r="BE224" i="9"/>
  <c r="GO220" i="9"/>
  <c r="BE220" i="9"/>
  <c r="GO216" i="9"/>
  <c r="BE216" i="9"/>
  <c r="GO212" i="9"/>
  <c r="BE212" i="9"/>
  <c r="Q208" i="9"/>
  <c r="GO208" i="9"/>
  <c r="BE208" i="9"/>
  <c r="GO204" i="9"/>
  <c r="BE204" i="9"/>
  <c r="GO200" i="9"/>
  <c r="BE200" i="9"/>
  <c r="GO196" i="9"/>
  <c r="BE196" i="9"/>
  <c r="GO192" i="9"/>
  <c r="BE192" i="9"/>
  <c r="GO188" i="9"/>
  <c r="BE188" i="9"/>
  <c r="GO184" i="9"/>
  <c r="BE184" i="9"/>
  <c r="GO180" i="9"/>
  <c r="BE180" i="9"/>
  <c r="GO176" i="9"/>
  <c r="BE176" i="9"/>
  <c r="GO172" i="9"/>
  <c r="BE172" i="9"/>
  <c r="GO168" i="9"/>
  <c r="BE168" i="9"/>
  <c r="GO164" i="9"/>
  <c r="BE164" i="9"/>
  <c r="GO160" i="9"/>
  <c r="BE160" i="9"/>
  <c r="GO155" i="9"/>
  <c r="BE155" i="9"/>
  <c r="GO151" i="9"/>
  <c r="BE151" i="9"/>
  <c r="GO147" i="9"/>
  <c r="BE147" i="9"/>
  <c r="GO143" i="9"/>
  <c r="BE143" i="9"/>
  <c r="GO139" i="9"/>
  <c r="BE139" i="9"/>
  <c r="GO127" i="9"/>
  <c r="BE127" i="9"/>
  <c r="GO132" i="9"/>
  <c r="BE132" i="9"/>
  <c r="GO128" i="9"/>
  <c r="BE128" i="9"/>
  <c r="GO123" i="9"/>
  <c r="BE123" i="9"/>
  <c r="GO119" i="9"/>
  <c r="BE119" i="9"/>
  <c r="GO115" i="9"/>
  <c r="BE115" i="9"/>
  <c r="GO112" i="9"/>
  <c r="BE112" i="9"/>
  <c r="GO102" i="9"/>
  <c r="BE102" i="9"/>
  <c r="GO106" i="9"/>
  <c r="BE106" i="9"/>
  <c r="GO100" i="9"/>
  <c r="BE100" i="9"/>
  <c r="Q96" i="9"/>
  <c r="GO96" i="9"/>
  <c r="BE96" i="9"/>
  <c r="GO91" i="9"/>
  <c r="BE91" i="9"/>
  <c r="GO87" i="9"/>
  <c r="BE87" i="9"/>
  <c r="GO83" i="9"/>
  <c r="BE83" i="9"/>
  <c r="Q79" i="9"/>
  <c r="GO79" i="9"/>
  <c r="BE79" i="9"/>
  <c r="GO75" i="9"/>
  <c r="BE75" i="9"/>
  <c r="GO70" i="9"/>
  <c r="BE70" i="9"/>
  <c r="GO66" i="9"/>
  <c r="BE66" i="9"/>
  <c r="Q64" i="9"/>
  <c r="GO64" i="9"/>
  <c r="BE64" i="9"/>
  <c r="GO61" i="9"/>
  <c r="BE61" i="9"/>
  <c r="GO55" i="9"/>
  <c r="BE55" i="9"/>
  <c r="GO51" i="9"/>
  <c r="BE51" i="9"/>
  <c r="GO47" i="9"/>
  <c r="BE47" i="9"/>
  <c r="GO43" i="9"/>
  <c r="BE43" i="9"/>
  <c r="GO38" i="9"/>
  <c r="BE38" i="9"/>
  <c r="GO34" i="9"/>
  <c r="BE34" i="9"/>
  <c r="GO31" i="9"/>
  <c r="BE31" i="9"/>
  <c r="GO26" i="9"/>
  <c r="BE26" i="9"/>
  <c r="GO19" i="9"/>
  <c r="BE19" i="9"/>
  <c r="GO18" i="9"/>
  <c r="BE18" i="9"/>
  <c r="GO14" i="9"/>
  <c r="BE14" i="9"/>
  <c r="GO10" i="9"/>
  <c r="BE10" i="9"/>
  <c r="AT465" i="9"/>
  <c r="AV465" i="9" s="1"/>
  <c r="AT462" i="9"/>
  <c r="AV462" i="9" s="1"/>
  <c r="AV420" i="9"/>
  <c r="AT355" i="9"/>
  <c r="AV355" i="9" s="1"/>
  <c r="AT376" i="9"/>
  <c r="AV376" i="9" s="1"/>
  <c r="AT373" i="9"/>
  <c r="AV373" i="9" s="1"/>
  <c r="AT328" i="9"/>
  <c r="AV328" i="9" s="1"/>
  <c r="AT253" i="9"/>
  <c r="AT125" i="9"/>
  <c r="AT93" i="9"/>
  <c r="AV93" i="9" s="1"/>
  <c r="AT91" i="9"/>
  <c r="AV91" i="9" s="1"/>
  <c r="AT79" i="9"/>
  <c r="AV79" i="9" s="1"/>
  <c r="AT67" i="9"/>
  <c r="AV67" i="9" s="1"/>
  <c r="AT61" i="9"/>
  <c r="AT45" i="9"/>
  <c r="BA453" i="9"/>
  <c r="BA438" i="9"/>
  <c r="BA421" i="9"/>
  <c r="BA405" i="9"/>
  <c r="BA392" i="9"/>
  <c r="BA376" i="9"/>
  <c r="BA358" i="9"/>
  <c r="BA341" i="9"/>
  <c r="BA325" i="9"/>
  <c r="BA309" i="9"/>
  <c r="BA293" i="9"/>
  <c r="BA249" i="9"/>
  <c r="BA233" i="9"/>
  <c r="BA217" i="9"/>
  <c r="BA201" i="9"/>
  <c r="BA186" i="9"/>
  <c r="BA169" i="9"/>
  <c r="BA152" i="9"/>
  <c r="BA113" i="9"/>
  <c r="BA101" i="9"/>
  <c r="BI439" i="9"/>
  <c r="BH437" i="9"/>
  <c r="BH422" i="9"/>
  <c r="BI399" i="9"/>
  <c r="BI338" i="9"/>
  <c r="BH305" i="9"/>
  <c r="BH236" i="9"/>
  <c r="BI162" i="9"/>
  <c r="BI119" i="9"/>
  <c r="BH73" i="9"/>
  <c r="DG403" i="9"/>
  <c r="CC403" i="9" s="1"/>
  <c r="DI403" i="9" s="1"/>
  <c r="DG302" i="9"/>
  <c r="DG158" i="9"/>
  <c r="DG37" i="9"/>
  <c r="DG80" i="9"/>
  <c r="CC80" i="9" s="1"/>
  <c r="DI80" i="9" s="1"/>
  <c r="DG88" i="9"/>
  <c r="DG104" i="9"/>
  <c r="DG111" i="9"/>
  <c r="DG146" i="9"/>
  <c r="DG163" i="9"/>
  <c r="DG165" i="9"/>
  <c r="DG173" i="9"/>
  <c r="DG303" i="9"/>
  <c r="DG366" i="9"/>
  <c r="DG376" i="9"/>
  <c r="DG383" i="9"/>
  <c r="DG394" i="9"/>
  <c r="DG451" i="9"/>
  <c r="CC451" i="9" s="1"/>
  <c r="DI451" i="9" s="1"/>
  <c r="DG460" i="9"/>
  <c r="DG225" i="9"/>
  <c r="DG178" i="9"/>
  <c r="DF237" i="9"/>
  <c r="DG93" i="9"/>
  <c r="DJ410" i="9"/>
  <c r="DK160" i="9"/>
  <c r="HE458" i="9"/>
  <c r="HI458" i="9" s="1"/>
  <c r="BI458" i="9"/>
  <c r="HE442" i="9"/>
  <c r="BI442" i="9"/>
  <c r="HE446" i="9"/>
  <c r="BI446" i="9"/>
  <c r="HE435" i="9"/>
  <c r="BI435" i="9"/>
  <c r="HE428" i="9"/>
  <c r="BI428" i="9"/>
  <c r="HE418" i="9"/>
  <c r="BI418" i="9"/>
  <c r="HE408" i="9"/>
  <c r="HI408" i="9" s="1"/>
  <c r="BI408" i="9"/>
  <c r="HE386" i="9"/>
  <c r="HI386" i="9" s="1"/>
  <c r="BI386" i="9"/>
  <c r="HE397" i="9"/>
  <c r="HI397" i="9" s="1"/>
  <c r="BI397" i="9"/>
  <c r="HE375" i="9"/>
  <c r="HI375" i="9" s="1"/>
  <c r="BI375" i="9"/>
  <c r="HE365" i="9"/>
  <c r="HI365" i="9" s="1"/>
  <c r="BI365" i="9"/>
  <c r="HE352" i="9"/>
  <c r="HI352" i="9" s="1"/>
  <c r="BI352" i="9"/>
  <c r="HE332" i="9"/>
  <c r="HI332" i="9" s="1"/>
  <c r="BI332" i="9"/>
  <c r="HE326" i="9"/>
  <c r="HI326" i="9" s="1"/>
  <c r="BI326" i="9"/>
  <c r="HE320" i="9"/>
  <c r="HI320" i="9" s="1"/>
  <c r="BI320" i="9"/>
  <c r="HE314" i="9"/>
  <c r="HI314" i="9" s="1"/>
  <c r="BI314" i="9"/>
  <c r="HE306" i="9"/>
  <c r="HI306" i="9" s="1"/>
  <c r="BI306" i="9"/>
  <c r="HE292" i="9"/>
  <c r="HI292" i="9" s="1"/>
  <c r="BI292" i="9"/>
  <c r="HE287" i="9"/>
  <c r="HI287" i="9" s="1"/>
  <c r="BI287" i="9"/>
  <c r="HE250" i="9"/>
  <c r="HI250" i="9" s="1"/>
  <c r="BI250" i="9"/>
  <c r="HE248" i="9"/>
  <c r="HI248" i="9" s="1"/>
  <c r="BI248" i="9"/>
  <c r="HE244" i="9"/>
  <c r="HI244" i="9" s="1"/>
  <c r="BI244" i="9"/>
  <c r="HE238" i="9"/>
  <c r="HI238" i="9" s="1"/>
  <c r="BI238" i="9"/>
  <c r="HE232" i="9"/>
  <c r="HI232" i="9" s="1"/>
  <c r="BI232" i="9"/>
  <c r="HE226" i="9"/>
  <c r="HI226" i="9" s="1"/>
  <c r="BI226" i="9"/>
  <c r="HE218" i="9"/>
  <c r="HI218" i="9" s="1"/>
  <c r="BI218" i="9"/>
  <c r="HE198" i="9"/>
  <c r="HI198" i="9" s="1"/>
  <c r="BI198" i="9"/>
  <c r="HE192" i="9"/>
  <c r="BI192" i="9"/>
  <c r="HE185" i="9"/>
  <c r="BI185" i="9"/>
  <c r="HE182" i="9"/>
  <c r="HI182" i="9" s="1"/>
  <c r="BI182" i="9"/>
  <c r="HE178" i="9"/>
  <c r="HI178" i="9" s="1"/>
  <c r="BI178" i="9"/>
  <c r="HE170" i="9"/>
  <c r="HI170" i="9" s="1"/>
  <c r="BI170" i="9"/>
  <c r="HE164" i="9"/>
  <c r="HI164" i="9" s="1"/>
  <c r="BI164" i="9"/>
  <c r="HE153" i="9"/>
  <c r="HI153" i="9" s="1"/>
  <c r="BI153" i="9"/>
  <c r="HE141" i="9"/>
  <c r="HI141" i="9" s="1"/>
  <c r="BI141" i="9"/>
  <c r="HE112" i="9"/>
  <c r="HI112" i="9" s="1"/>
  <c r="BI112" i="9"/>
  <c r="HE106" i="9"/>
  <c r="HI106" i="9" s="1"/>
  <c r="BI106" i="9"/>
  <c r="HE100" i="9"/>
  <c r="HI100" i="9" s="1"/>
  <c r="BI100" i="9"/>
  <c r="HE94" i="9"/>
  <c r="HI94" i="9" s="1"/>
  <c r="BI94" i="9"/>
  <c r="HE87" i="9"/>
  <c r="HI87" i="9" s="1"/>
  <c r="BI87" i="9"/>
  <c r="HE79" i="9"/>
  <c r="BI79" i="9"/>
  <c r="HE70" i="9"/>
  <c r="HI70" i="9" s="1"/>
  <c r="BI70" i="9"/>
  <c r="HE55" i="9"/>
  <c r="BI55" i="9"/>
  <c r="HE51" i="9"/>
  <c r="HI51" i="9" s="1"/>
  <c r="BI51" i="9"/>
  <c r="HE47" i="9"/>
  <c r="HI47" i="9" s="1"/>
  <c r="BI47" i="9"/>
  <c r="HE45" i="9"/>
  <c r="HI45" i="9" s="1"/>
  <c r="BI45" i="9"/>
  <c r="HE43" i="9"/>
  <c r="HI43" i="9" s="1"/>
  <c r="BI43" i="9"/>
  <c r="HE38" i="9"/>
  <c r="HI38" i="9" s="1"/>
  <c r="BI38" i="9"/>
  <c r="HE32" i="9"/>
  <c r="HI32" i="9" s="1"/>
  <c r="BI32" i="9"/>
  <c r="HD450" i="9"/>
  <c r="HH450" i="9" s="1"/>
  <c r="BH450" i="9"/>
  <c r="HD430" i="9"/>
  <c r="HH430" i="9" s="1"/>
  <c r="BH430" i="9"/>
  <c r="HD424" i="9"/>
  <c r="HH424" i="9" s="1"/>
  <c r="BH424" i="9"/>
  <c r="HD418" i="9"/>
  <c r="HH418" i="9" s="1"/>
  <c r="BH418" i="9"/>
  <c r="HD410" i="9"/>
  <c r="HH410" i="9" s="1"/>
  <c r="BH410" i="9"/>
  <c r="HD399" i="9"/>
  <c r="HH399" i="9" s="1"/>
  <c r="BH399" i="9"/>
  <c r="HD384" i="9"/>
  <c r="HH384" i="9" s="1"/>
  <c r="BH384" i="9"/>
  <c r="HD375" i="9"/>
  <c r="HH375" i="9" s="1"/>
  <c r="BH375" i="9"/>
  <c r="HD352" i="9"/>
  <c r="HH352" i="9" s="1"/>
  <c r="BH352" i="9"/>
  <c r="HD332" i="9"/>
  <c r="HH332" i="9" s="1"/>
  <c r="BH332" i="9"/>
  <c r="HD326" i="9"/>
  <c r="HH326" i="9" s="1"/>
  <c r="BH326" i="9"/>
  <c r="HD310" i="9"/>
  <c r="HH310" i="9" s="1"/>
  <c r="BH310" i="9"/>
  <c r="HD304" i="9"/>
  <c r="HH304" i="9" s="1"/>
  <c r="BH304" i="9"/>
  <c r="HD292" i="9"/>
  <c r="HH292" i="9" s="1"/>
  <c r="BH292" i="9"/>
  <c r="HD284" i="9"/>
  <c r="HH284" i="9" s="1"/>
  <c r="BH284" i="9"/>
  <c r="HD250" i="9"/>
  <c r="HH250" i="9" s="1"/>
  <c r="BH250" i="9"/>
  <c r="HD230" i="9"/>
  <c r="BH230" i="9"/>
  <c r="HD222" i="9"/>
  <c r="BH222" i="9"/>
  <c r="HD216" i="9"/>
  <c r="BH216" i="9"/>
  <c r="HD212" i="9"/>
  <c r="HH212" i="9" s="1"/>
  <c r="BH212" i="9"/>
  <c r="HD206" i="9"/>
  <c r="BH206" i="9"/>
  <c r="HD200" i="9"/>
  <c r="BH200" i="9"/>
  <c r="HD194" i="9"/>
  <c r="BH194" i="9"/>
  <c r="HD184" i="9"/>
  <c r="BH184" i="9"/>
  <c r="HD157" i="9"/>
  <c r="HH157" i="9" s="1"/>
  <c r="BH157" i="9"/>
  <c r="HD134" i="9"/>
  <c r="HH134" i="9" s="1"/>
  <c r="BH134" i="9"/>
  <c r="HD121" i="9"/>
  <c r="HH121" i="9" s="1"/>
  <c r="BH121" i="9"/>
  <c r="HD91" i="9"/>
  <c r="HH91" i="9" s="1"/>
  <c r="BH91" i="9"/>
  <c r="HD87" i="9"/>
  <c r="HH87" i="9" s="1"/>
  <c r="BH87" i="9"/>
  <c r="HD83" i="9"/>
  <c r="HH83" i="9" s="1"/>
  <c r="BH83" i="9"/>
  <c r="HD81" i="9"/>
  <c r="HH81" i="9" s="1"/>
  <c r="BH81" i="9"/>
  <c r="HD78" i="9"/>
  <c r="BH78" i="9"/>
  <c r="HD70" i="9"/>
  <c r="HH70" i="9" s="1"/>
  <c r="BH70" i="9"/>
  <c r="HD71" i="9"/>
  <c r="BH71" i="9"/>
  <c r="HD63" i="9"/>
  <c r="BH63" i="9"/>
  <c r="HD59" i="9"/>
  <c r="BH59" i="9"/>
  <c r="HD51" i="9"/>
  <c r="HH51" i="9" s="1"/>
  <c r="BH51" i="9"/>
  <c r="HD43" i="9"/>
  <c r="HH43" i="9" s="1"/>
  <c r="BH43" i="9"/>
  <c r="HD38" i="9"/>
  <c r="HH38" i="9" s="1"/>
  <c r="BH38" i="9"/>
  <c r="HD31" i="9"/>
  <c r="BH31" i="9"/>
  <c r="HD24" i="9"/>
  <c r="HH24" i="9" s="1"/>
  <c r="BH24" i="9"/>
  <c r="HD18" i="9"/>
  <c r="BH18" i="9"/>
  <c r="HD14" i="9"/>
  <c r="BH14" i="9"/>
  <c r="AT421" i="9"/>
  <c r="AV421" i="9" s="1"/>
  <c r="AT293" i="9"/>
  <c r="AV293" i="9" s="1"/>
  <c r="BI426" i="9"/>
  <c r="BI393" i="9"/>
  <c r="BI295" i="9"/>
  <c r="GG48" i="9"/>
  <c r="GK48" i="9" s="1"/>
  <c r="BA48" i="9"/>
  <c r="GG39" i="9"/>
  <c r="BA39" i="9"/>
  <c r="GG23" i="9"/>
  <c r="BA23" i="9"/>
  <c r="GG15" i="9"/>
  <c r="BA15" i="9"/>
  <c r="GO421" i="9"/>
  <c r="BE421" i="9"/>
  <c r="GO413" i="9"/>
  <c r="BE413" i="9"/>
  <c r="GO405" i="9"/>
  <c r="BE405" i="9"/>
  <c r="GO398" i="9"/>
  <c r="BE398" i="9"/>
  <c r="GO392" i="9"/>
  <c r="BE392" i="9"/>
  <c r="GO366" i="9"/>
  <c r="BE366" i="9"/>
  <c r="GO358" i="9"/>
  <c r="BE358" i="9"/>
  <c r="GO303" i="9"/>
  <c r="BE303" i="9"/>
  <c r="GO249" i="9"/>
  <c r="BE249" i="9"/>
  <c r="GO233" i="9"/>
  <c r="BE233" i="9"/>
  <c r="GO225" i="9"/>
  <c r="BE225" i="9"/>
  <c r="GO217" i="9"/>
  <c r="BE217" i="9"/>
  <c r="GO209" i="9"/>
  <c r="BE209" i="9"/>
  <c r="GO201" i="9"/>
  <c r="BE201" i="9"/>
  <c r="GO193" i="9"/>
  <c r="BE193" i="9"/>
  <c r="GO186" i="9"/>
  <c r="BE186" i="9"/>
  <c r="GO177" i="9"/>
  <c r="BE177" i="9"/>
  <c r="GO169" i="9"/>
  <c r="BE169" i="9"/>
  <c r="GO161" i="9"/>
  <c r="BE161" i="9"/>
  <c r="GO152" i="9"/>
  <c r="BE152" i="9"/>
  <c r="GO144" i="9"/>
  <c r="BE144" i="9"/>
  <c r="GO136" i="9"/>
  <c r="BE136" i="9"/>
  <c r="GO129" i="9"/>
  <c r="BE129" i="9"/>
  <c r="GO27" i="9"/>
  <c r="BE27" i="9"/>
  <c r="GO23" i="9"/>
  <c r="BE23" i="9"/>
  <c r="GO15" i="9"/>
  <c r="BE15" i="9"/>
  <c r="BA116" i="9"/>
  <c r="BA28" i="9"/>
  <c r="BE417" i="9"/>
  <c r="BE300" i="9"/>
  <c r="BE133" i="9"/>
  <c r="Q423" i="9"/>
  <c r="Q361" i="9"/>
  <c r="P328" i="9"/>
  <c r="Q77" i="9"/>
  <c r="P75" i="9"/>
  <c r="GF465" i="9"/>
  <c r="GJ465" i="9" s="1"/>
  <c r="AZ465" i="9"/>
  <c r="GF461" i="9"/>
  <c r="GJ461" i="9" s="1"/>
  <c r="AZ461" i="9"/>
  <c r="P461" i="9"/>
  <c r="GF456" i="9"/>
  <c r="GJ456" i="9" s="1"/>
  <c r="AZ456" i="9"/>
  <c r="GF452" i="9"/>
  <c r="GJ452" i="9" s="1"/>
  <c r="AZ452" i="9"/>
  <c r="P452" i="9"/>
  <c r="GF448" i="9"/>
  <c r="GJ448" i="9" s="1"/>
  <c r="AZ448" i="9"/>
  <c r="AZ444" i="9"/>
  <c r="GF444" i="9"/>
  <c r="GF441" i="9"/>
  <c r="AZ441" i="9"/>
  <c r="GF437" i="9"/>
  <c r="AZ437" i="9"/>
  <c r="GF432" i="9"/>
  <c r="AZ432" i="9"/>
  <c r="GF428" i="9"/>
  <c r="AZ428" i="9"/>
  <c r="P428" i="9"/>
  <c r="GF424" i="9"/>
  <c r="AZ424" i="9"/>
  <c r="GF420" i="9"/>
  <c r="AZ420" i="9"/>
  <c r="GF416" i="9"/>
  <c r="AZ416" i="9"/>
  <c r="GF412" i="9"/>
  <c r="AZ412" i="9"/>
  <c r="P412" i="9"/>
  <c r="GF408" i="9"/>
  <c r="AZ408" i="9"/>
  <c r="AZ404" i="9"/>
  <c r="GF404" i="9"/>
  <c r="P404" i="9"/>
  <c r="GF401" i="9"/>
  <c r="AZ401" i="9"/>
  <c r="P397" i="9"/>
  <c r="GF397" i="9"/>
  <c r="AZ397" i="9"/>
  <c r="GF393" i="9"/>
  <c r="AZ393" i="9"/>
  <c r="GF391" i="9"/>
  <c r="AZ391" i="9"/>
  <c r="GF387" i="9"/>
  <c r="AZ387" i="9"/>
  <c r="GF355" i="9"/>
  <c r="AZ355" i="9"/>
  <c r="GF379" i="9"/>
  <c r="AZ379" i="9"/>
  <c r="AZ375" i="9"/>
  <c r="GF375" i="9"/>
  <c r="P375" i="9"/>
  <c r="GF369" i="9"/>
  <c r="AZ369" i="9"/>
  <c r="P369" i="9"/>
  <c r="GF365" i="9"/>
  <c r="AZ365" i="9"/>
  <c r="GF361" i="9"/>
  <c r="AZ361" i="9"/>
  <c r="P361" i="9"/>
  <c r="GF357" i="9"/>
  <c r="AZ357" i="9"/>
  <c r="P357" i="9"/>
  <c r="GF352" i="9"/>
  <c r="AZ352" i="9"/>
  <c r="P352" i="9"/>
  <c r="GF344" i="9"/>
  <c r="AZ344" i="9"/>
  <c r="P344" i="9"/>
  <c r="GF340" i="9"/>
  <c r="AZ340" i="9"/>
  <c r="GF337" i="9"/>
  <c r="AZ337" i="9"/>
  <c r="GF332" i="9"/>
  <c r="AZ332" i="9"/>
  <c r="GF328" i="9"/>
  <c r="AZ328" i="9"/>
  <c r="GF324" i="9"/>
  <c r="AZ324" i="9"/>
  <c r="P324" i="9"/>
  <c r="GF320" i="9"/>
  <c r="AZ320" i="9"/>
  <c r="P320" i="9"/>
  <c r="AZ316" i="9"/>
  <c r="GF316" i="9"/>
  <c r="GF312" i="9"/>
  <c r="AZ312" i="9"/>
  <c r="P312" i="9"/>
  <c r="GF308" i="9"/>
  <c r="AZ308" i="9"/>
  <c r="P308" i="9"/>
  <c r="GF305" i="9"/>
  <c r="GJ305" i="9" s="1"/>
  <c r="AZ305" i="9"/>
  <c r="GF294" i="9"/>
  <c r="GJ294" i="9" s="1"/>
  <c r="AZ294" i="9"/>
  <c r="P294" i="9"/>
  <c r="GF298" i="9"/>
  <c r="GJ298" i="9" s="1"/>
  <c r="AZ298" i="9"/>
  <c r="P298" i="9"/>
  <c r="GF292" i="9"/>
  <c r="GJ292" i="9" s="1"/>
  <c r="AZ292" i="9"/>
  <c r="GF289" i="9"/>
  <c r="GJ289" i="9" s="1"/>
  <c r="AZ289" i="9"/>
  <c r="GF284" i="9"/>
  <c r="AZ284" i="9"/>
  <c r="P284" i="9"/>
  <c r="GF252" i="9"/>
  <c r="AZ252" i="9"/>
  <c r="P252" i="9"/>
  <c r="GF248" i="9"/>
  <c r="AZ248" i="9"/>
  <c r="GF244" i="9"/>
  <c r="AZ244" i="9"/>
  <c r="P244" i="9"/>
  <c r="GF240" i="9"/>
  <c r="AZ240" i="9"/>
  <c r="GF236" i="9"/>
  <c r="AZ236" i="9"/>
  <c r="GF232" i="9"/>
  <c r="AZ232" i="9"/>
  <c r="GF228" i="9"/>
  <c r="AZ228" i="9"/>
  <c r="P228" i="9"/>
  <c r="GF224" i="9"/>
  <c r="AZ224" i="9"/>
  <c r="GF220" i="9"/>
  <c r="AZ220" i="9"/>
  <c r="GF216" i="9"/>
  <c r="AZ216" i="9"/>
  <c r="P216" i="9"/>
  <c r="GF212" i="9"/>
  <c r="AZ212" i="9"/>
  <c r="P212" i="9"/>
  <c r="GF208" i="9"/>
  <c r="AZ208" i="9"/>
  <c r="GF204" i="9"/>
  <c r="AZ204" i="9"/>
  <c r="GF200" i="9"/>
  <c r="AZ200" i="9"/>
  <c r="P200" i="9"/>
  <c r="GF196" i="9"/>
  <c r="AZ196" i="9"/>
  <c r="P196" i="9"/>
  <c r="GF192" i="9"/>
  <c r="AZ192" i="9"/>
  <c r="GF188" i="9"/>
  <c r="AZ188" i="9"/>
  <c r="GF184" i="9"/>
  <c r="AZ184" i="9"/>
  <c r="P184" i="9"/>
  <c r="GF180" i="9"/>
  <c r="GJ180" i="9" s="1"/>
  <c r="AZ180" i="9"/>
  <c r="GF176" i="9"/>
  <c r="GJ176" i="9" s="1"/>
  <c r="AZ176" i="9"/>
  <c r="P176" i="9"/>
  <c r="GF172" i="9"/>
  <c r="GJ172" i="9" s="1"/>
  <c r="AZ172" i="9"/>
  <c r="GF168" i="9"/>
  <c r="GJ168" i="9" s="1"/>
  <c r="AZ168" i="9"/>
  <c r="P168" i="9"/>
  <c r="GF164" i="9"/>
  <c r="GJ164" i="9" s="1"/>
  <c r="AZ164" i="9"/>
  <c r="P164" i="9"/>
  <c r="GF160" i="9"/>
  <c r="GJ160" i="9" s="1"/>
  <c r="AZ160" i="9"/>
  <c r="GF155" i="9"/>
  <c r="GJ155" i="9" s="1"/>
  <c r="AZ155" i="9"/>
  <c r="P155" i="9"/>
  <c r="GF151" i="9"/>
  <c r="GJ151" i="9" s="1"/>
  <c r="AZ151" i="9"/>
  <c r="GF147" i="9"/>
  <c r="GJ147" i="9" s="1"/>
  <c r="AZ147" i="9"/>
  <c r="P147" i="9"/>
  <c r="GF143" i="9"/>
  <c r="GJ143" i="9" s="1"/>
  <c r="AZ143" i="9"/>
  <c r="GF139" i="9"/>
  <c r="GJ139" i="9" s="1"/>
  <c r="AZ139" i="9"/>
  <c r="GF127" i="9"/>
  <c r="AZ127" i="9"/>
  <c r="P127" i="9"/>
  <c r="GF132" i="9"/>
  <c r="AZ132" i="9"/>
  <c r="GF128" i="9"/>
  <c r="AZ128" i="9"/>
  <c r="GF123" i="9"/>
  <c r="AZ123" i="9"/>
  <c r="P123" i="9"/>
  <c r="GF119" i="9"/>
  <c r="AZ119" i="9"/>
  <c r="GF115" i="9"/>
  <c r="AZ115" i="9"/>
  <c r="GF112" i="9"/>
  <c r="AZ112" i="9"/>
  <c r="P112" i="9"/>
  <c r="GF102" i="9"/>
  <c r="AZ102" i="9"/>
  <c r="P102" i="9"/>
  <c r="GF106" i="9"/>
  <c r="AZ106" i="9"/>
  <c r="GF100" i="9"/>
  <c r="AZ100" i="9"/>
  <c r="P100" i="9"/>
  <c r="GF96" i="9"/>
  <c r="AZ96" i="9"/>
  <c r="P96" i="9"/>
  <c r="GF91" i="9"/>
  <c r="AZ91" i="9"/>
  <c r="GF87" i="9"/>
  <c r="AZ87" i="9"/>
  <c r="GF83" i="9"/>
  <c r="AZ83" i="9"/>
  <c r="P83" i="9"/>
  <c r="GF79" i="9"/>
  <c r="AZ79" i="9"/>
  <c r="GF75" i="9"/>
  <c r="AZ75" i="9"/>
  <c r="GF70" i="9"/>
  <c r="AZ70" i="9"/>
  <c r="GF66" i="9"/>
  <c r="AZ66" i="9"/>
  <c r="GF64" i="9"/>
  <c r="AZ64" i="9"/>
  <c r="GF61" i="9"/>
  <c r="AZ61" i="9"/>
  <c r="GF55" i="9"/>
  <c r="AZ55" i="9"/>
  <c r="GF51" i="9"/>
  <c r="GJ51" i="9" s="1"/>
  <c r="AZ51" i="9"/>
  <c r="GF47" i="9"/>
  <c r="GJ47" i="9" s="1"/>
  <c r="AZ47" i="9"/>
  <c r="P47" i="9"/>
  <c r="GF43" i="9"/>
  <c r="GJ43" i="9" s="1"/>
  <c r="AZ43" i="9"/>
  <c r="P43" i="9"/>
  <c r="GF38" i="9"/>
  <c r="AZ38" i="9"/>
  <c r="GF34" i="9"/>
  <c r="AZ34" i="9"/>
  <c r="P34" i="9"/>
  <c r="GF31" i="9"/>
  <c r="AZ31" i="9"/>
  <c r="GF26" i="9"/>
  <c r="AZ26" i="9"/>
  <c r="GF19" i="9"/>
  <c r="AZ19" i="9"/>
  <c r="GF18" i="9"/>
  <c r="AZ18" i="9"/>
  <c r="P18" i="9"/>
  <c r="GF14" i="9"/>
  <c r="AZ14" i="9"/>
  <c r="GF10" i="9"/>
  <c r="AZ10" i="9"/>
  <c r="P10" i="9"/>
  <c r="GN465" i="9"/>
  <c r="BD465" i="9"/>
  <c r="GN461" i="9"/>
  <c r="BD461" i="9"/>
  <c r="GN456" i="9"/>
  <c r="BD456" i="9"/>
  <c r="GN452" i="9"/>
  <c r="BD452" i="9"/>
  <c r="GN448" i="9"/>
  <c r="BD448" i="9"/>
  <c r="GN444" i="9"/>
  <c r="BD444" i="9"/>
  <c r="GN441" i="9"/>
  <c r="BD441" i="9"/>
  <c r="GN437" i="9"/>
  <c r="BD437" i="9"/>
  <c r="GN432" i="9"/>
  <c r="BD432" i="9"/>
  <c r="GN428" i="9"/>
  <c r="BD428" i="9"/>
  <c r="GN424" i="9"/>
  <c r="BD424" i="9"/>
  <c r="GN420" i="9"/>
  <c r="BD420" i="9"/>
  <c r="GN416" i="9"/>
  <c r="BD416" i="9"/>
  <c r="GN412" i="9"/>
  <c r="BD412" i="9"/>
  <c r="GN408" i="9"/>
  <c r="BD408" i="9"/>
  <c r="GN404" i="9"/>
  <c r="BD404" i="9"/>
  <c r="GN401" i="9"/>
  <c r="BD401" i="9"/>
  <c r="GN397" i="9"/>
  <c r="BD397" i="9"/>
  <c r="GN393" i="9"/>
  <c r="BD393" i="9"/>
  <c r="GN391" i="9"/>
  <c r="BD391" i="9"/>
  <c r="GN387" i="9"/>
  <c r="BD387" i="9"/>
  <c r="GN355" i="9"/>
  <c r="BD355" i="9"/>
  <c r="GN379" i="9"/>
  <c r="BD379" i="9"/>
  <c r="GN375" i="9"/>
  <c r="BD375" i="9"/>
  <c r="GN369" i="9"/>
  <c r="BD369" i="9"/>
  <c r="GN365" i="9"/>
  <c r="BD365" i="9"/>
  <c r="GN361" i="9"/>
  <c r="BD361" i="9"/>
  <c r="GN357" i="9"/>
  <c r="BD357" i="9"/>
  <c r="GN352" i="9"/>
  <c r="BD352" i="9"/>
  <c r="GN348" i="9"/>
  <c r="BD348" i="9"/>
  <c r="GN344" i="9"/>
  <c r="BD344" i="9"/>
  <c r="GN340" i="9"/>
  <c r="BD340" i="9"/>
  <c r="GN337" i="9"/>
  <c r="BD337" i="9"/>
  <c r="GN332" i="9"/>
  <c r="BD332" i="9"/>
  <c r="GN328" i="9"/>
  <c r="BD328" i="9"/>
  <c r="GN324" i="9"/>
  <c r="BD324" i="9"/>
  <c r="GN320" i="9"/>
  <c r="BD320" i="9"/>
  <c r="GN316" i="9"/>
  <c r="BD316" i="9"/>
  <c r="GN312" i="9"/>
  <c r="BD312" i="9"/>
  <c r="GN308" i="9"/>
  <c r="BD308" i="9"/>
  <c r="GN305" i="9"/>
  <c r="BD305" i="9"/>
  <c r="GN294" i="9"/>
  <c r="BD294" i="9"/>
  <c r="GN298" i="9"/>
  <c r="BD298" i="9"/>
  <c r="GN292" i="9"/>
  <c r="BD292" i="9"/>
  <c r="GN289" i="9"/>
  <c r="BD289" i="9"/>
  <c r="GN284" i="9"/>
  <c r="BD284" i="9"/>
  <c r="GN252" i="9"/>
  <c r="BD252" i="9"/>
  <c r="GN248" i="9"/>
  <c r="BD248" i="9"/>
  <c r="GN244" i="9"/>
  <c r="BD244" i="9"/>
  <c r="GN240" i="9"/>
  <c r="BD240" i="9"/>
  <c r="GN236" i="9"/>
  <c r="BD236" i="9"/>
  <c r="GN232" i="9"/>
  <c r="BD232" i="9"/>
  <c r="GN228" i="9"/>
  <c r="BD228" i="9"/>
  <c r="GN224" i="9"/>
  <c r="BD224" i="9"/>
  <c r="GN220" i="9"/>
  <c r="BD220" i="9"/>
  <c r="GN216" i="9"/>
  <c r="BD216" i="9"/>
  <c r="GN212" i="9"/>
  <c r="BD212" i="9"/>
  <c r="GN208" i="9"/>
  <c r="BD208" i="9"/>
  <c r="GN204" i="9"/>
  <c r="BD204" i="9"/>
  <c r="GN200" i="9"/>
  <c r="BD200" i="9"/>
  <c r="GN196" i="9"/>
  <c r="BD196" i="9"/>
  <c r="GN192" i="9"/>
  <c r="BD192" i="9"/>
  <c r="GN188" i="9"/>
  <c r="BD188" i="9"/>
  <c r="GN184" i="9"/>
  <c r="BD184" i="9"/>
  <c r="GN180" i="9"/>
  <c r="BD180" i="9"/>
  <c r="GN176" i="9"/>
  <c r="BD176" i="9"/>
  <c r="GN172" i="9"/>
  <c r="BD172" i="9"/>
  <c r="GN168" i="9"/>
  <c r="BD168" i="9"/>
  <c r="GN164" i="9"/>
  <c r="BD164" i="9"/>
  <c r="GN160" i="9"/>
  <c r="BD160" i="9"/>
  <c r="GN155" i="9"/>
  <c r="BD155" i="9"/>
  <c r="GN151" i="9"/>
  <c r="BD151" i="9"/>
  <c r="GN147" i="9"/>
  <c r="BD147" i="9"/>
  <c r="GN143" i="9"/>
  <c r="BD143" i="9"/>
  <c r="GN139" i="9"/>
  <c r="BD139" i="9"/>
  <c r="GN127" i="9"/>
  <c r="BD127" i="9"/>
  <c r="GN132" i="9"/>
  <c r="BD132" i="9"/>
  <c r="GN128" i="9"/>
  <c r="BD128" i="9"/>
  <c r="GN123" i="9"/>
  <c r="BD123" i="9"/>
  <c r="GN119" i="9"/>
  <c r="BD119" i="9"/>
  <c r="GN115" i="9"/>
  <c r="BD115" i="9"/>
  <c r="GN112" i="9"/>
  <c r="BD112" i="9"/>
  <c r="GN102" i="9"/>
  <c r="BD102" i="9"/>
  <c r="GN106" i="9"/>
  <c r="BD106" i="9"/>
  <c r="GN100" i="9"/>
  <c r="BD100" i="9"/>
  <c r="GN96" i="9"/>
  <c r="BD96" i="9"/>
  <c r="GN91" i="9"/>
  <c r="BD91" i="9"/>
  <c r="GN87" i="9"/>
  <c r="BD87" i="9"/>
  <c r="GN83" i="9"/>
  <c r="BD83" i="9"/>
  <c r="GN79" i="9"/>
  <c r="BD79" i="9"/>
  <c r="GN75" i="9"/>
  <c r="BD75" i="9"/>
  <c r="GN70" i="9"/>
  <c r="BD70" i="9"/>
  <c r="GN66" i="9"/>
  <c r="BD66" i="9"/>
  <c r="GN64" i="9"/>
  <c r="BD64" i="9"/>
  <c r="GN61" i="9"/>
  <c r="BD61" i="9"/>
  <c r="GN55" i="9"/>
  <c r="BD55" i="9"/>
  <c r="GN51" i="9"/>
  <c r="BD51" i="9"/>
  <c r="GN47" i="9"/>
  <c r="BD47" i="9"/>
  <c r="GN43" i="9"/>
  <c r="BD43" i="9"/>
  <c r="GN38" i="9"/>
  <c r="BD38" i="9"/>
  <c r="GN34" i="9"/>
  <c r="BD34" i="9"/>
  <c r="GN31" i="9"/>
  <c r="BD31" i="9"/>
  <c r="GN26" i="9"/>
  <c r="BD26" i="9"/>
  <c r="GN19" i="9"/>
  <c r="BD19" i="9"/>
  <c r="GN18" i="9"/>
  <c r="BD18" i="9"/>
  <c r="GN14" i="9"/>
  <c r="BD14" i="9"/>
  <c r="GN10" i="9"/>
  <c r="BD10" i="9"/>
  <c r="HD459" i="9"/>
  <c r="HH459" i="9" s="1"/>
  <c r="BH459" i="9"/>
  <c r="BJ459" i="9" s="1"/>
  <c r="HD466" i="9"/>
  <c r="HH466" i="9" s="1"/>
  <c r="BH466" i="9"/>
  <c r="HD464" i="9"/>
  <c r="HH464" i="9" s="1"/>
  <c r="BH464" i="9"/>
  <c r="HD460" i="9"/>
  <c r="HH460" i="9" s="1"/>
  <c r="BH460" i="9"/>
  <c r="BJ460" i="9" s="1"/>
  <c r="HD457" i="9"/>
  <c r="HH457" i="9" s="1"/>
  <c r="BH457" i="9"/>
  <c r="HD455" i="9"/>
  <c r="HH455" i="9" s="1"/>
  <c r="BH455" i="9"/>
  <c r="HD453" i="9"/>
  <c r="HH453" i="9" s="1"/>
  <c r="BH453" i="9"/>
  <c r="HD449" i="9"/>
  <c r="HH449" i="9" s="1"/>
  <c r="BH449" i="9"/>
  <c r="HD445" i="9"/>
  <c r="HH445" i="9" s="1"/>
  <c r="BH445" i="9"/>
  <c r="HD443" i="9"/>
  <c r="HH443" i="9" s="1"/>
  <c r="BH443" i="9"/>
  <c r="HD440" i="9"/>
  <c r="HH440" i="9" s="1"/>
  <c r="BH440" i="9"/>
  <c r="HD438" i="9"/>
  <c r="HH438" i="9" s="1"/>
  <c r="BH438" i="9"/>
  <c r="HD436" i="9"/>
  <c r="HH436" i="9" s="1"/>
  <c r="BH436" i="9"/>
  <c r="BJ436" i="9" s="1"/>
  <c r="HD433" i="9"/>
  <c r="HH433" i="9" s="1"/>
  <c r="BH433" i="9"/>
  <c r="HD429" i="9"/>
  <c r="HH429" i="9" s="1"/>
  <c r="BH429" i="9"/>
  <c r="HD427" i="9"/>
  <c r="HH427" i="9" s="1"/>
  <c r="BH427" i="9"/>
  <c r="BJ427" i="9" s="1"/>
  <c r="HD425" i="9"/>
  <c r="HH425" i="9" s="1"/>
  <c r="BH425" i="9"/>
  <c r="HD423" i="9"/>
  <c r="HH423" i="9" s="1"/>
  <c r="BH423" i="9"/>
  <c r="HD419" i="9"/>
  <c r="HH419" i="9" s="1"/>
  <c r="BH419" i="9"/>
  <c r="BJ419" i="9" s="1"/>
  <c r="HD415" i="9"/>
  <c r="HH415" i="9" s="1"/>
  <c r="BH415" i="9"/>
  <c r="HD413" i="9"/>
  <c r="HH413" i="9" s="1"/>
  <c r="BH413" i="9"/>
  <c r="HD411" i="9"/>
  <c r="HH411" i="9" s="1"/>
  <c r="BH411" i="9"/>
  <c r="BJ411" i="9" s="1"/>
  <c r="HD409" i="9"/>
  <c r="BH409" i="9"/>
  <c r="HD405" i="9"/>
  <c r="HH405" i="9" s="1"/>
  <c r="BH405" i="9"/>
  <c r="HD403" i="9"/>
  <c r="HH403" i="9" s="1"/>
  <c r="BH403" i="9"/>
  <c r="BJ403" i="9" s="1"/>
  <c r="HD402" i="9"/>
  <c r="HH402" i="9" s="1"/>
  <c r="BH402" i="9"/>
  <c r="HD400" i="9"/>
  <c r="HH400" i="9" s="1"/>
  <c r="BH400" i="9"/>
  <c r="P400" i="9"/>
  <c r="HD398" i="9"/>
  <c r="HH398" i="9" s="1"/>
  <c r="BH398" i="9"/>
  <c r="HD396" i="9"/>
  <c r="HH396" i="9" s="1"/>
  <c r="BH396" i="9"/>
  <c r="BJ396" i="9" s="1"/>
  <c r="HD372" i="9"/>
  <c r="HH372" i="9" s="1"/>
  <c r="BH372" i="9"/>
  <c r="HD392" i="9"/>
  <c r="HH392" i="9" s="1"/>
  <c r="BH392" i="9"/>
  <c r="HD390" i="9"/>
  <c r="HH390" i="9" s="1"/>
  <c r="BH390" i="9"/>
  <c r="BJ390" i="9" s="1"/>
  <c r="HD388" i="9"/>
  <c r="HH388" i="9" s="1"/>
  <c r="BH388" i="9"/>
  <c r="HD383" i="9"/>
  <c r="HH383" i="9" s="1"/>
  <c r="BH383" i="9"/>
  <c r="HD382" i="9"/>
  <c r="HH382" i="9" s="1"/>
  <c r="BH382" i="9"/>
  <c r="BJ382" i="9" s="1"/>
  <c r="HD380" i="9"/>
  <c r="HH380" i="9" s="1"/>
  <c r="BH380" i="9"/>
  <c r="HD378" i="9"/>
  <c r="HH378" i="9" s="1"/>
  <c r="BH378" i="9"/>
  <c r="HD374" i="9"/>
  <c r="HH374" i="9" s="1"/>
  <c r="BH374" i="9"/>
  <c r="BJ374" i="9" s="1"/>
  <c r="HD368" i="9"/>
  <c r="HH368" i="9" s="1"/>
  <c r="BH368" i="9"/>
  <c r="HD366" i="9"/>
  <c r="HH366" i="9" s="1"/>
  <c r="BH366" i="9"/>
  <c r="HD364" i="9"/>
  <c r="HH364" i="9" s="1"/>
  <c r="P364" i="9"/>
  <c r="HD362" i="9"/>
  <c r="HH362" i="9" s="1"/>
  <c r="BH362" i="9"/>
  <c r="HD360" i="9"/>
  <c r="HH360" i="9" s="1"/>
  <c r="BH360" i="9"/>
  <c r="HD358" i="9"/>
  <c r="HH358" i="9" s="1"/>
  <c r="BH358" i="9"/>
  <c r="P356" i="9"/>
  <c r="HD356" i="9"/>
  <c r="HH356" i="9" s="1"/>
  <c r="BH356" i="9"/>
  <c r="BJ356" i="9" s="1"/>
  <c r="HD351" i="9"/>
  <c r="HH351" i="9" s="1"/>
  <c r="BH351" i="9"/>
  <c r="HD349" i="9"/>
  <c r="HH349" i="9" s="1"/>
  <c r="BH349" i="9"/>
  <c r="HD347" i="9"/>
  <c r="HH347" i="9" s="1"/>
  <c r="BH347" i="9"/>
  <c r="BJ347" i="9" s="1"/>
  <c r="HD345" i="9"/>
  <c r="HH345" i="9" s="1"/>
  <c r="BH345" i="9"/>
  <c r="P343" i="9"/>
  <c r="HD343" i="9"/>
  <c r="HH343" i="9" s="1"/>
  <c r="HD341" i="9"/>
  <c r="HH341" i="9" s="1"/>
  <c r="BH341" i="9"/>
  <c r="HD333" i="9"/>
  <c r="HH333" i="9" s="1"/>
  <c r="BH333" i="9"/>
  <c r="HD336" i="9"/>
  <c r="HH336" i="9" s="1"/>
  <c r="BH336" i="9"/>
  <c r="HD331" i="9"/>
  <c r="HH331" i="9" s="1"/>
  <c r="BH331" i="9"/>
  <c r="BJ331" i="9" s="1"/>
  <c r="HD329" i="9"/>
  <c r="HH329" i="9" s="1"/>
  <c r="BH329" i="9"/>
  <c r="HD327" i="9"/>
  <c r="HH327" i="9" s="1"/>
  <c r="BH327" i="9"/>
  <c r="HD325" i="9"/>
  <c r="HH325" i="9" s="1"/>
  <c r="BH325" i="9"/>
  <c r="HD323" i="9"/>
  <c r="HH323" i="9" s="1"/>
  <c r="BH323" i="9"/>
  <c r="HD321" i="9"/>
  <c r="HH321" i="9" s="1"/>
  <c r="BH321" i="9"/>
  <c r="HD319" i="9"/>
  <c r="HH319" i="9" s="1"/>
  <c r="P319" i="9"/>
  <c r="HD317" i="9"/>
  <c r="HH317" i="9" s="1"/>
  <c r="BH317" i="9"/>
  <c r="HD315" i="9"/>
  <c r="HH315" i="9" s="1"/>
  <c r="BH315" i="9"/>
  <c r="BJ315" i="9" s="1"/>
  <c r="P311" i="9"/>
  <c r="HD311" i="9"/>
  <c r="HH311" i="9" s="1"/>
  <c r="BH311" i="9"/>
  <c r="HD307" i="9"/>
  <c r="HH307" i="9" s="1"/>
  <c r="BH307" i="9"/>
  <c r="BJ307" i="9" s="1"/>
  <c r="HD300" i="9"/>
  <c r="HH300" i="9" s="1"/>
  <c r="BH300" i="9"/>
  <c r="HD297" i="9"/>
  <c r="HH297" i="9" s="1"/>
  <c r="BH297" i="9"/>
  <c r="HD303" i="9"/>
  <c r="HH303" i="9" s="1"/>
  <c r="BH303" i="9"/>
  <c r="HD296" i="9"/>
  <c r="HH296" i="9" s="1"/>
  <c r="BH296" i="9"/>
  <c r="HD293" i="9"/>
  <c r="HH293" i="9" s="1"/>
  <c r="BH293" i="9"/>
  <c r="P291" i="9"/>
  <c r="HD291" i="9"/>
  <c r="HH291" i="9" s="1"/>
  <c r="BH291" i="9"/>
  <c r="BJ291" i="9" s="1"/>
  <c r="HD288" i="9"/>
  <c r="HH288" i="9" s="1"/>
  <c r="BH288" i="9"/>
  <c r="HD285" i="9"/>
  <c r="HH285" i="9" s="1"/>
  <c r="BH285" i="9"/>
  <c r="HD255" i="9"/>
  <c r="BH255" i="9"/>
  <c r="BJ255" i="9" s="1"/>
  <c r="HD253" i="9"/>
  <c r="BH253" i="9"/>
  <c r="HD251" i="9"/>
  <c r="HH251" i="9" s="1"/>
  <c r="P251" i="9"/>
  <c r="HD249" i="9"/>
  <c r="BH249" i="9"/>
  <c r="HD247" i="9"/>
  <c r="BH247" i="9"/>
  <c r="BJ247" i="9" s="1"/>
  <c r="HD245" i="9"/>
  <c r="HH245" i="9" s="1"/>
  <c r="BH245" i="9"/>
  <c r="HD243" i="9"/>
  <c r="HH243" i="9" s="1"/>
  <c r="BH243" i="9"/>
  <c r="HD241" i="9"/>
  <c r="HH241" i="9" s="1"/>
  <c r="BH241" i="9"/>
  <c r="HD239" i="9"/>
  <c r="HH239" i="9" s="1"/>
  <c r="BH239" i="9"/>
  <c r="BJ239" i="9" s="1"/>
  <c r="HD237" i="9"/>
  <c r="HH237" i="9" s="1"/>
  <c r="BH237" i="9"/>
  <c r="HD235" i="9"/>
  <c r="HH235" i="9" s="1"/>
  <c r="BH235" i="9"/>
  <c r="HD233" i="9"/>
  <c r="HH233" i="9" s="1"/>
  <c r="BH233" i="9"/>
  <c r="HD231" i="9"/>
  <c r="BH231" i="9"/>
  <c r="BJ231" i="9" s="1"/>
  <c r="HD229" i="9"/>
  <c r="BH229" i="9"/>
  <c r="HD227" i="9"/>
  <c r="HH227" i="9" s="1"/>
  <c r="BH227" i="9"/>
  <c r="HD223" i="9"/>
  <c r="BH223" i="9"/>
  <c r="BJ223" i="9" s="1"/>
  <c r="HD221" i="9"/>
  <c r="BH221" i="9"/>
  <c r="HD219" i="9"/>
  <c r="HH219" i="9" s="1"/>
  <c r="BH219" i="9"/>
  <c r="HD217" i="9"/>
  <c r="BH217" i="9"/>
  <c r="HD215" i="9"/>
  <c r="BH215" i="9"/>
  <c r="BJ215" i="9" s="1"/>
  <c r="HD213" i="9"/>
  <c r="BH213" i="9"/>
  <c r="HD211" i="9"/>
  <c r="BH211" i="9"/>
  <c r="HD209" i="9"/>
  <c r="BH209" i="9"/>
  <c r="HD207" i="9"/>
  <c r="BH207" i="9"/>
  <c r="BJ207" i="9" s="1"/>
  <c r="P207" i="9"/>
  <c r="HD205" i="9"/>
  <c r="BH205" i="9"/>
  <c r="HD203" i="9"/>
  <c r="BH203" i="9"/>
  <c r="HD201" i="9"/>
  <c r="BH201" i="9"/>
  <c r="P199" i="9"/>
  <c r="HD199" i="9"/>
  <c r="BH199" i="9"/>
  <c r="BJ199" i="9" s="1"/>
  <c r="HD197" i="9"/>
  <c r="BH197" i="9"/>
  <c r="HD195" i="9"/>
  <c r="BH195" i="9"/>
  <c r="HD193" i="9"/>
  <c r="BH193" i="9"/>
  <c r="HD191" i="9"/>
  <c r="BH191" i="9"/>
  <c r="BJ191" i="9" s="1"/>
  <c r="HD189" i="9"/>
  <c r="BH189" i="9"/>
  <c r="P187" i="9"/>
  <c r="HD187" i="9"/>
  <c r="BH187" i="9"/>
  <c r="HD183" i="9"/>
  <c r="BH183" i="9"/>
  <c r="BJ183" i="9" s="1"/>
  <c r="HD181" i="9"/>
  <c r="HH181" i="9" s="1"/>
  <c r="BH181" i="9"/>
  <c r="HD179" i="9"/>
  <c r="HH179" i="9" s="1"/>
  <c r="BH179" i="9"/>
  <c r="HD177" i="9"/>
  <c r="HH177" i="9" s="1"/>
  <c r="BH177" i="9"/>
  <c r="HD175" i="9"/>
  <c r="HH175" i="9" s="1"/>
  <c r="P175" i="9"/>
  <c r="HD173" i="9"/>
  <c r="HH173" i="9" s="1"/>
  <c r="BH173" i="9"/>
  <c r="HD171" i="9"/>
  <c r="HH171" i="9" s="1"/>
  <c r="BH171" i="9"/>
  <c r="HD167" i="9"/>
  <c r="HH167" i="9" s="1"/>
  <c r="BH167" i="9"/>
  <c r="BJ167" i="9" s="1"/>
  <c r="HD165" i="9"/>
  <c r="HH165" i="9" s="1"/>
  <c r="BH165" i="9"/>
  <c r="HD163" i="9"/>
  <c r="HH163" i="9" s="1"/>
  <c r="BH163" i="9"/>
  <c r="P163" i="9"/>
  <c r="HD161" i="9"/>
  <c r="HH161" i="9" s="1"/>
  <c r="BH161" i="9"/>
  <c r="HD158" i="9"/>
  <c r="HH158" i="9" s="1"/>
  <c r="BH158" i="9"/>
  <c r="HD154" i="9"/>
  <c r="HH154" i="9" s="1"/>
  <c r="BH154" i="9"/>
  <c r="HD152" i="9"/>
  <c r="HH152" i="9" s="1"/>
  <c r="BH152" i="9"/>
  <c r="HD148" i="9"/>
  <c r="HH148" i="9" s="1"/>
  <c r="BH148" i="9"/>
  <c r="HD146" i="9"/>
  <c r="HH146" i="9" s="1"/>
  <c r="BH146" i="9"/>
  <c r="HD144" i="9"/>
  <c r="HH144" i="9" s="1"/>
  <c r="BH144" i="9"/>
  <c r="HD142" i="9"/>
  <c r="HH142" i="9" s="1"/>
  <c r="BH142" i="9"/>
  <c r="BJ142" i="9" s="1"/>
  <c r="HD140" i="9"/>
  <c r="HH140" i="9" s="1"/>
  <c r="BH140" i="9"/>
  <c r="HD138" i="9"/>
  <c r="HH138" i="9" s="1"/>
  <c r="BH138" i="9"/>
  <c r="HD136" i="9"/>
  <c r="HH136" i="9" s="1"/>
  <c r="BH136" i="9"/>
  <c r="HD135" i="9"/>
  <c r="HH135" i="9" s="1"/>
  <c r="BH135" i="9"/>
  <c r="BJ135" i="9" s="1"/>
  <c r="HD131" i="9"/>
  <c r="HH131" i="9" s="1"/>
  <c r="BH131" i="9"/>
  <c r="HD129" i="9"/>
  <c r="HH129" i="9" s="1"/>
  <c r="BH129" i="9"/>
  <c r="HD126" i="9"/>
  <c r="HH126" i="9" s="1"/>
  <c r="BH126" i="9"/>
  <c r="BJ126" i="9" s="1"/>
  <c r="HD124" i="9"/>
  <c r="HH124" i="9" s="1"/>
  <c r="BH124" i="9"/>
  <c r="HD122" i="9"/>
  <c r="HH122" i="9" s="1"/>
  <c r="BH122" i="9"/>
  <c r="HD120" i="9"/>
  <c r="HH120" i="9" s="1"/>
  <c r="BH120" i="9"/>
  <c r="HD118" i="9"/>
  <c r="HH118" i="9" s="1"/>
  <c r="BH118" i="9"/>
  <c r="BJ118" i="9" s="1"/>
  <c r="HD116" i="9"/>
  <c r="HH116" i="9" s="1"/>
  <c r="BH116" i="9"/>
  <c r="HD113" i="9"/>
  <c r="HH113" i="9" s="1"/>
  <c r="BH113" i="9"/>
  <c r="HD109" i="9"/>
  <c r="HH109" i="9" s="1"/>
  <c r="BH109" i="9"/>
  <c r="HD111" i="9"/>
  <c r="HH111" i="9" s="1"/>
  <c r="BH111" i="9"/>
  <c r="HD110" i="9"/>
  <c r="HH110" i="9" s="1"/>
  <c r="BH110" i="9"/>
  <c r="HD107" i="9"/>
  <c r="HH107" i="9" s="1"/>
  <c r="BH107" i="9"/>
  <c r="HD104" i="9"/>
  <c r="HH104" i="9" s="1"/>
  <c r="BH104" i="9"/>
  <c r="BJ104" i="9" s="1"/>
  <c r="HD101" i="9"/>
  <c r="HH101" i="9" s="1"/>
  <c r="BH101" i="9"/>
  <c r="HD99" i="9"/>
  <c r="HH99" i="9" s="1"/>
  <c r="BH99" i="9"/>
  <c r="HD97" i="9"/>
  <c r="HH97" i="9" s="1"/>
  <c r="BH97" i="9"/>
  <c r="HD95" i="9"/>
  <c r="HH95" i="9" s="1"/>
  <c r="BH95" i="9"/>
  <c r="BJ95" i="9" s="1"/>
  <c r="HD92" i="9"/>
  <c r="HH92" i="9" s="1"/>
  <c r="BH92" i="9"/>
  <c r="HD90" i="9"/>
  <c r="HH90" i="9" s="1"/>
  <c r="BH90" i="9"/>
  <c r="HD88" i="9"/>
  <c r="HH88" i="9" s="1"/>
  <c r="BH88" i="9"/>
  <c r="HD86" i="9"/>
  <c r="HH86" i="9" s="1"/>
  <c r="BH86" i="9"/>
  <c r="BJ86" i="9" s="1"/>
  <c r="HD84" i="9"/>
  <c r="HH84" i="9" s="1"/>
  <c r="BH84" i="9"/>
  <c r="HD82" i="9"/>
  <c r="HH82" i="9" s="1"/>
  <c r="BH82" i="9"/>
  <c r="HD80" i="9"/>
  <c r="BH80" i="9"/>
  <c r="HD77" i="9"/>
  <c r="BH77" i="9"/>
  <c r="HD76" i="9"/>
  <c r="BH76" i="9"/>
  <c r="HD74" i="9"/>
  <c r="BH74" i="9"/>
  <c r="HD72" i="9"/>
  <c r="BH72" i="9"/>
  <c r="HD69" i="9"/>
  <c r="HH69" i="9" s="1"/>
  <c r="BH69" i="9"/>
  <c r="BJ69" i="9" s="1"/>
  <c r="P69" i="9"/>
  <c r="HD67" i="9"/>
  <c r="BH67" i="9"/>
  <c r="HD57" i="9"/>
  <c r="BH57" i="9"/>
  <c r="HD56" i="9"/>
  <c r="BH56" i="9"/>
  <c r="BJ56" i="9" s="1"/>
  <c r="HD62" i="9"/>
  <c r="BH62" i="9"/>
  <c r="HD60" i="9"/>
  <c r="BH60" i="9"/>
  <c r="HD58" i="9"/>
  <c r="BH58" i="9"/>
  <c r="HD52" i="9"/>
  <c r="HH52" i="9" s="1"/>
  <c r="BH52" i="9"/>
  <c r="HD50" i="9"/>
  <c r="HH50" i="9" s="1"/>
  <c r="BH50" i="9"/>
  <c r="HD46" i="9"/>
  <c r="HH46" i="9" s="1"/>
  <c r="BH46" i="9"/>
  <c r="BJ46" i="9" s="1"/>
  <c r="HD44" i="9"/>
  <c r="HH44" i="9" s="1"/>
  <c r="BH44" i="9"/>
  <c r="HD42" i="9"/>
  <c r="HH42" i="9" s="1"/>
  <c r="P42" i="9"/>
  <c r="HD39" i="9"/>
  <c r="BH39" i="9"/>
  <c r="HD37" i="9"/>
  <c r="BH37" i="9"/>
  <c r="BJ37" i="9" s="1"/>
  <c r="AT321" i="9"/>
  <c r="AV321" i="9" s="1"/>
  <c r="AU79" i="9"/>
  <c r="AW79" i="9" s="1"/>
  <c r="HG79" i="9"/>
  <c r="BA136" i="9"/>
  <c r="BA124" i="9"/>
  <c r="AF263" i="9"/>
  <c r="BL263" i="9" s="1"/>
  <c r="BH467" i="9"/>
  <c r="BH456" i="9"/>
  <c r="BH439" i="9"/>
  <c r="BI432" i="9"/>
  <c r="BH377" i="9"/>
  <c r="BH364" i="9"/>
  <c r="BJ364" i="9" s="1"/>
  <c r="BH348" i="9"/>
  <c r="BH338" i="9"/>
  <c r="BH314" i="9"/>
  <c r="BI220" i="9"/>
  <c r="BH210" i="9"/>
  <c r="BH185" i="9"/>
  <c r="BH162" i="9"/>
  <c r="BH133" i="9"/>
  <c r="BH55" i="9"/>
  <c r="BI40" i="9"/>
  <c r="BI29" i="9"/>
  <c r="CP25" i="9"/>
  <c r="CR25" i="9" s="1"/>
  <c r="CQ404" i="9"/>
  <c r="CS404" i="9" s="1"/>
  <c r="CQ85" i="9"/>
  <c r="CS85" i="9" s="1"/>
  <c r="CQ34" i="9"/>
  <c r="CS34" i="9" s="1"/>
  <c r="CQ31" i="9"/>
  <c r="CS31" i="9" s="1"/>
  <c r="DG293" i="9"/>
  <c r="DG176" i="9"/>
  <c r="DJ456" i="9"/>
  <c r="FD195" i="9"/>
  <c r="FN195" i="9" s="1"/>
  <c r="FP195" i="9" s="1"/>
  <c r="GF195" i="9"/>
  <c r="GG463" i="9"/>
  <c r="GK463" i="9" s="1"/>
  <c r="DG457" i="9"/>
  <c r="DG433" i="9"/>
  <c r="DG425" i="9"/>
  <c r="DG421" i="9"/>
  <c r="DG370" i="9"/>
  <c r="DG362" i="9"/>
  <c r="DG253" i="9"/>
  <c r="DG237" i="9"/>
  <c r="DG233" i="9"/>
  <c r="DG213" i="9"/>
  <c r="DG201" i="9"/>
  <c r="DG169" i="9"/>
  <c r="DG136" i="9"/>
  <c r="DG107" i="9"/>
  <c r="DG76" i="9"/>
  <c r="DG52" i="9"/>
  <c r="DG44" i="9"/>
  <c r="DG11" i="9"/>
  <c r="DF212" i="9"/>
  <c r="DF220" i="9"/>
  <c r="DF224" i="9"/>
  <c r="DF228" i="9"/>
  <c r="DF232" i="9"/>
  <c r="DF244" i="9"/>
  <c r="DF252" i="9"/>
  <c r="DF289" i="9"/>
  <c r="DF298" i="9"/>
  <c r="DF305" i="9"/>
  <c r="DF369" i="9"/>
  <c r="DF379" i="9"/>
  <c r="DF393" i="9"/>
  <c r="DF408" i="9"/>
  <c r="DF432" i="9"/>
  <c r="CP465" i="9"/>
  <c r="CR465" i="9" s="1"/>
  <c r="CQ437" i="9"/>
  <c r="CS437" i="9" s="1"/>
  <c r="CQ230" i="9"/>
  <c r="CS230" i="9" s="1"/>
  <c r="CQ174" i="9"/>
  <c r="CS174" i="9" s="1"/>
  <c r="DG363" i="9"/>
  <c r="DF333" i="9"/>
  <c r="DG465" i="9"/>
  <c r="DF457" i="9"/>
  <c r="DG443" i="9"/>
  <c r="DG419" i="9"/>
  <c r="DG395" i="9"/>
  <c r="DG252" i="9"/>
  <c r="DG208" i="9"/>
  <c r="DG160" i="9"/>
  <c r="DG92" i="9"/>
  <c r="DG26" i="9"/>
  <c r="DG21" i="9"/>
  <c r="FN452" i="9"/>
  <c r="FP452" i="9" s="1"/>
  <c r="FN448" i="9"/>
  <c r="FP448" i="9" s="1"/>
  <c r="FN216" i="9"/>
  <c r="FP216" i="9" s="1"/>
  <c r="FN188" i="9"/>
  <c r="FP188" i="9" s="1"/>
  <c r="FN176" i="9"/>
  <c r="FN123" i="9"/>
  <c r="FP123" i="9" s="1"/>
  <c r="FN115" i="9"/>
  <c r="FP115" i="9" s="1"/>
  <c r="FN102" i="9"/>
  <c r="FP102" i="9" s="1"/>
  <c r="EJ256" i="9"/>
  <c r="GU349" i="9"/>
  <c r="GQ349" i="9"/>
  <c r="GU341" i="9"/>
  <c r="GQ341" i="9"/>
  <c r="GU317" i="9"/>
  <c r="GQ317" i="9"/>
  <c r="GU309" i="9"/>
  <c r="GQ309" i="9"/>
  <c r="P447" i="9"/>
  <c r="P227" i="9"/>
  <c r="GV449" i="9"/>
  <c r="GZ449" i="9" s="1"/>
  <c r="GV392" i="9"/>
  <c r="GR48" i="9"/>
  <c r="AF279" i="9"/>
  <c r="BL279" i="9" s="1"/>
  <c r="DK467" i="9"/>
  <c r="DK465" i="9"/>
  <c r="DK463" i="9"/>
  <c r="DK461" i="9"/>
  <c r="DK458" i="9"/>
  <c r="DK456" i="9"/>
  <c r="DK452" i="9"/>
  <c r="DK450" i="9"/>
  <c r="DK448" i="9"/>
  <c r="DK439" i="9"/>
  <c r="AU444" i="9"/>
  <c r="AW444" i="9" s="1"/>
  <c r="DK442" i="9"/>
  <c r="AU442" i="9"/>
  <c r="AW442" i="9" s="1"/>
  <c r="DK441" i="9"/>
  <c r="DK437" i="9"/>
  <c r="DK435" i="9"/>
  <c r="DK432" i="9"/>
  <c r="DK426" i="9"/>
  <c r="DK424" i="9"/>
  <c r="DK418" i="9"/>
  <c r="AU418" i="9"/>
  <c r="DK416" i="9"/>
  <c r="DK414" i="9"/>
  <c r="AU414" i="9"/>
  <c r="AW414" i="9" s="1"/>
  <c r="DK410" i="9"/>
  <c r="DK408" i="9"/>
  <c r="DK406" i="9"/>
  <c r="DK404" i="9"/>
  <c r="DK386" i="9"/>
  <c r="DK401" i="9"/>
  <c r="DK399" i="9"/>
  <c r="DK397" i="9"/>
  <c r="DK395" i="9"/>
  <c r="DK393" i="9"/>
  <c r="DK391" i="9"/>
  <c r="DK389" i="9"/>
  <c r="DK387" i="9"/>
  <c r="DK384" i="9"/>
  <c r="DK381" i="9"/>
  <c r="DK379" i="9"/>
  <c r="AU377" i="9"/>
  <c r="DK375" i="9"/>
  <c r="AU375" i="9"/>
  <c r="AW375" i="9" s="1"/>
  <c r="DK373" i="9"/>
  <c r="AU373" i="9"/>
  <c r="AW373" i="9" s="1"/>
  <c r="DK369" i="9"/>
  <c r="DK367" i="9"/>
  <c r="AU367" i="9"/>
  <c r="AW367" i="9" s="1"/>
  <c r="DK365" i="9"/>
  <c r="AU365" i="9"/>
  <c r="AW365" i="9" s="1"/>
  <c r="DK363" i="9"/>
  <c r="AU363" i="9"/>
  <c r="AW363" i="9" s="1"/>
  <c r="DK361" i="9"/>
  <c r="AU359" i="9"/>
  <c r="AW359" i="9" s="1"/>
  <c r="DK357" i="9"/>
  <c r="AU357" i="9"/>
  <c r="AW357" i="9" s="1"/>
  <c r="DK354" i="9"/>
  <c r="AU354" i="9"/>
  <c r="AW354" i="9" s="1"/>
  <c r="DK350" i="9"/>
  <c r="AU350" i="9"/>
  <c r="AW350" i="9" s="1"/>
  <c r="DK348" i="9"/>
  <c r="AU348" i="9"/>
  <c r="AW348" i="9" s="1"/>
  <c r="DK346" i="9"/>
  <c r="AU346" i="9"/>
  <c r="AW346" i="9" s="1"/>
  <c r="DK344" i="9"/>
  <c r="AU342" i="9"/>
  <c r="DK340" i="9"/>
  <c r="AU340" i="9"/>
  <c r="AW340" i="9" s="1"/>
  <c r="DK338" i="9"/>
  <c r="AU338" i="9"/>
  <c r="DK337" i="9"/>
  <c r="DK335" i="9"/>
  <c r="AU335" i="9"/>
  <c r="AW335" i="9" s="1"/>
  <c r="DK332" i="9"/>
  <c r="DK330" i="9"/>
  <c r="AU330" i="9"/>
  <c r="AW330" i="9" s="1"/>
  <c r="DK328" i="9"/>
  <c r="AU328" i="9"/>
  <c r="AW328" i="9" s="1"/>
  <c r="AU326" i="9"/>
  <c r="AW326" i="9" s="1"/>
  <c r="DK324" i="9"/>
  <c r="AU324" i="9"/>
  <c r="AW324" i="9" s="1"/>
  <c r="DK322" i="9"/>
  <c r="AU322" i="9"/>
  <c r="AW322" i="9" s="1"/>
  <c r="AU320" i="9"/>
  <c r="AW320" i="9" s="1"/>
  <c r="DK318" i="9"/>
  <c r="AU318" i="9"/>
  <c r="AW318" i="9" s="1"/>
  <c r="DK316" i="9"/>
  <c r="AU316" i="9"/>
  <c r="AW316" i="9" s="1"/>
  <c r="DK314" i="9"/>
  <c r="DK312" i="9"/>
  <c r="AU312" i="9"/>
  <c r="AW312" i="9" s="1"/>
  <c r="DK308" i="9"/>
  <c r="DK306" i="9"/>
  <c r="AU305" i="9"/>
  <c r="AW305" i="9" s="1"/>
  <c r="DK305" i="9"/>
  <c r="DK304" i="9"/>
  <c r="AU304" i="9"/>
  <c r="AW304" i="9" s="1"/>
  <c r="DK294" i="9"/>
  <c r="AU294" i="9"/>
  <c r="AW294" i="9" s="1"/>
  <c r="DK301" i="9"/>
  <c r="AU301" i="9"/>
  <c r="AW301" i="9" s="1"/>
  <c r="DK298" i="9"/>
  <c r="AU298" i="9"/>
  <c r="AW298" i="9" s="1"/>
  <c r="DK292" i="9"/>
  <c r="AU292" i="9"/>
  <c r="AW292" i="9" s="1"/>
  <c r="DK290" i="9"/>
  <c r="AU290" i="9"/>
  <c r="AW290" i="9" s="1"/>
  <c r="AU289" i="9"/>
  <c r="AW289" i="9" s="1"/>
  <c r="DK287" i="9"/>
  <c r="AU287" i="9"/>
  <c r="AW287" i="9" s="1"/>
  <c r="DK284" i="9"/>
  <c r="AU284" i="9"/>
  <c r="DK254" i="9"/>
  <c r="DK252" i="9"/>
  <c r="AU252" i="9"/>
  <c r="AW252" i="9" s="1"/>
  <c r="DK248" i="9"/>
  <c r="AU248" i="9"/>
  <c r="AW248" i="9" s="1"/>
  <c r="DK246" i="9"/>
  <c r="AU246" i="9"/>
  <c r="AW246" i="9" s="1"/>
  <c r="AU244" i="9"/>
  <c r="AW244" i="9" s="1"/>
  <c r="DK244" i="9"/>
  <c r="DK242" i="9"/>
  <c r="AU242" i="9"/>
  <c r="AW242" i="9" s="1"/>
  <c r="DK240" i="9"/>
  <c r="AU240" i="9"/>
  <c r="AW240" i="9" s="1"/>
  <c r="DK236" i="9"/>
  <c r="AU236" i="9"/>
  <c r="AW236" i="9" s="1"/>
  <c r="DK232" i="9"/>
  <c r="AU232" i="9"/>
  <c r="AW232" i="9" s="1"/>
  <c r="DK230" i="9"/>
  <c r="AU230" i="9"/>
  <c r="AW230" i="9" s="1"/>
  <c r="DK228" i="9"/>
  <c r="AU228" i="9"/>
  <c r="AW228" i="9" s="1"/>
  <c r="AU226" i="9"/>
  <c r="AW226" i="9" s="1"/>
  <c r="DK226" i="9"/>
  <c r="AU224" i="9"/>
  <c r="AW224" i="9" s="1"/>
  <c r="DK222" i="9"/>
  <c r="AU222" i="9"/>
  <c r="AW222" i="9" s="1"/>
  <c r="DK216" i="9"/>
  <c r="DK214" i="9"/>
  <c r="DK212" i="9"/>
  <c r="DK210" i="9"/>
  <c r="DK208" i="9"/>
  <c r="DK204" i="9"/>
  <c r="DK200" i="9"/>
  <c r="DK198" i="9"/>
  <c r="DK196" i="9"/>
  <c r="AU196" i="9"/>
  <c r="DK194" i="9"/>
  <c r="DK190" i="9"/>
  <c r="AU190" i="9"/>
  <c r="AW190" i="9" s="1"/>
  <c r="DK184" i="9"/>
  <c r="DK182" i="9"/>
  <c r="AU182" i="9"/>
  <c r="DK180" i="9"/>
  <c r="DK178" i="9"/>
  <c r="DK176" i="9"/>
  <c r="DK172" i="9"/>
  <c r="DK168" i="9"/>
  <c r="DK166" i="9"/>
  <c r="DK164" i="9"/>
  <c r="AU164" i="9"/>
  <c r="AW164" i="9" s="1"/>
  <c r="DK162" i="9"/>
  <c r="DK157" i="9"/>
  <c r="DK151" i="9"/>
  <c r="AU151" i="9"/>
  <c r="AW151" i="9" s="1"/>
  <c r="DK149" i="9"/>
  <c r="AW149" i="9"/>
  <c r="DK147" i="9"/>
  <c r="DK145" i="9"/>
  <c r="DK143" i="9"/>
  <c r="DK139" i="9"/>
  <c r="DK127" i="9"/>
  <c r="DK134" i="9"/>
  <c r="AU134" i="9"/>
  <c r="AW134" i="9" s="1"/>
  <c r="DK132" i="9"/>
  <c r="AU130" i="9"/>
  <c r="AW130" i="9" s="1"/>
  <c r="DK130" i="9"/>
  <c r="DK125" i="9"/>
  <c r="DK119" i="9"/>
  <c r="DK117" i="9"/>
  <c r="DK115" i="9"/>
  <c r="DK98" i="9"/>
  <c r="AW98" i="9"/>
  <c r="DK112" i="9"/>
  <c r="DK102" i="9"/>
  <c r="AU108" i="9"/>
  <c r="AW108" i="9" s="1"/>
  <c r="DK106" i="9"/>
  <c r="DK103" i="9"/>
  <c r="DK100" i="9"/>
  <c r="DK93" i="9"/>
  <c r="AU93" i="9"/>
  <c r="AW93" i="9" s="1"/>
  <c r="DK94" i="9"/>
  <c r="DK87" i="9"/>
  <c r="DK85" i="9"/>
  <c r="DK83" i="9"/>
  <c r="DK81" i="9"/>
  <c r="DK79" i="9"/>
  <c r="DK75" i="9"/>
  <c r="DK70" i="9"/>
  <c r="DK68" i="9"/>
  <c r="DK66" i="9"/>
  <c r="DK71" i="9"/>
  <c r="DK63" i="9"/>
  <c r="AU63" i="9"/>
  <c r="AW63" i="9" s="1"/>
  <c r="DK59" i="9"/>
  <c r="DK55" i="9"/>
  <c r="DK51" i="9"/>
  <c r="DK49" i="9"/>
  <c r="DK47" i="9"/>
  <c r="DK45" i="9"/>
  <c r="AU45" i="9"/>
  <c r="AW45" i="9" s="1"/>
  <c r="DK43" i="9"/>
  <c r="DK40" i="9"/>
  <c r="DK38" i="9"/>
  <c r="AU36" i="9"/>
  <c r="AW36" i="9" s="1"/>
  <c r="DK32" i="9"/>
  <c r="AU32" i="9"/>
  <c r="AW32" i="9" s="1"/>
  <c r="DK31" i="9"/>
  <c r="DK29" i="9"/>
  <c r="AU29" i="9"/>
  <c r="AW29" i="9" s="1"/>
  <c r="DK24" i="9"/>
  <c r="DK19" i="9"/>
  <c r="DK21" i="9"/>
  <c r="AU21" i="9"/>
  <c r="AW21" i="9" s="1"/>
  <c r="DK18" i="9"/>
  <c r="DK16" i="9"/>
  <c r="AU16" i="9"/>
  <c r="AW16" i="9" s="1"/>
  <c r="DK14" i="9"/>
  <c r="AU12" i="9"/>
  <c r="AW12" i="9" s="1"/>
  <c r="DK10" i="9"/>
  <c r="AU463" i="9"/>
  <c r="AW463" i="9" s="1"/>
  <c r="AU450" i="9"/>
  <c r="AW450" i="9" s="1"/>
  <c r="AU439" i="9"/>
  <c r="AW439" i="9" s="1"/>
  <c r="AT434" i="9"/>
  <c r="AV434" i="9" s="1"/>
  <c r="AU446" i="9"/>
  <c r="AU426" i="9"/>
  <c r="AW426" i="9" s="1"/>
  <c r="AU416" i="9"/>
  <c r="AW416" i="9" s="1"/>
  <c r="AT411" i="9"/>
  <c r="AT406" i="9"/>
  <c r="AV406" i="9" s="1"/>
  <c r="AU400" i="9"/>
  <c r="AT393" i="9"/>
  <c r="AV393" i="9" s="1"/>
  <c r="AT380" i="9"/>
  <c r="AV380" i="9" s="1"/>
  <c r="AT377" i="9"/>
  <c r="AT374" i="9"/>
  <c r="AT351" i="9"/>
  <c r="AT343" i="9"/>
  <c r="AU321" i="9"/>
  <c r="AT313" i="9"/>
  <c r="AV313" i="9" s="1"/>
  <c r="AU297" i="9"/>
  <c r="AW297" i="9" s="1"/>
  <c r="AT245" i="9"/>
  <c r="AU241" i="9"/>
  <c r="AW241" i="9" s="1"/>
  <c r="AT235" i="9"/>
  <c r="AT211" i="9"/>
  <c r="AT205" i="9"/>
  <c r="AV205" i="9" s="1"/>
  <c r="AU193" i="9"/>
  <c r="AW193" i="9" s="1"/>
  <c r="AU185" i="9"/>
  <c r="AU181" i="9"/>
  <c r="AU162" i="9"/>
  <c r="AW162" i="9" s="1"/>
  <c r="AU143" i="9"/>
  <c r="AW143" i="9" s="1"/>
  <c r="AT133" i="9"/>
  <c r="AV133" i="9" s="1"/>
  <c r="AU123" i="9"/>
  <c r="AW123" i="9" s="1"/>
  <c r="AU117" i="9"/>
  <c r="AW117" i="9" s="1"/>
  <c r="AU83" i="9"/>
  <c r="AW83" i="9" s="1"/>
  <c r="AU71" i="9"/>
  <c r="AW71" i="9" s="1"/>
  <c r="AT54" i="9"/>
  <c r="AV54" i="9" s="1"/>
  <c r="AT52" i="9"/>
  <c r="AV52" i="9" s="1"/>
  <c r="AT27" i="9"/>
  <c r="AU25" i="9"/>
  <c r="AW25" i="9" s="1"/>
  <c r="AZ462" i="9"/>
  <c r="AZ453" i="9"/>
  <c r="AZ445" i="9"/>
  <c r="AZ438" i="9"/>
  <c r="AZ429" i="9"/>
  <c r="AZ421" i="9"/>
  <c r="AZ413" i="9"/>
  <c r="AZ405" i="9"/>
  <c r="AZ398" i="9"/>
  <c r="AZ392" i="9"/>
  <c r="AZ383" i="9"/>
  <c r="AZ376" i="9"/>
  <c r="GJ376" i="9" s="1"/>
  <c r="AZ366" i="9"/>
  <c r="AZ358" i="9"/>
  <c r="AZ349" i="9"/>
  <c r="AZ341" i="9"/>
  <c r="AZ334" i="9"/>
  <c r="AZ325" i="9"/>
  <c r="AZ317" i="9"/>
  <c r="AZ309" i="9"/>
  <c r="AZ303" i="9"/>
  <c r="AZ293" i="9"/>
  <c r="AZ285" i="9"/>
  <c r="AZ249" i="9"/>
  <c r="AZ241" i="9"/>
  <c r="AZ233" i="9"/>
  <c r="AZ225" i="9"/>
  <c r="AZ217" i="9"/>
  <c r="AZ209" i="9"/>
  <c r="AZ201" i="9"/>
  <c r="AZ193" i="9"/>
  <c r="AZ186" i="9"/>
  <c r="AZ177" i="9"/>
  <c r="AZ169" i="9"/>
  <c r="AZ161" i="9"/>
  <c r="AZ152" i="9"/>
  <c r="AZ144" i="9"/>
  <c r="AZ136" i="9"/>
  <c r="AZ129" i="9"/>
  <c r="AZ120" i="9"/>
  <c r="AZ113" i="9"/>
  <c r="AZ107" i="9"/>
  <c r="AZ97" i="9"/>
  <c r="AZ88" i="9"/>
  <c r="AZ80" i="9"/>
  <c r="AZ72" i="9"/>
  <c r="AZ57" i="9"/>
  <c r="AZ58" i="9"/>
  <c r="AZ48" i="9"/>
  <c r="AZ39" i="9"/>
  <c r="AZ27" i="9"/>
  <c r="AZ23" i="9"/>
  <c r="AZ15" i="9"/>
  <c r="BD462" i="9"/>
  <c r="BD453" i="9"/>
  <c r="BD445" i="9"/>
  <c r="BD438" i="9"/>
  <c r="BD429" i="9"/>
  <c r="BD421" i="9"/>
  <c r="BD413" i="9"/>
  <c r="BD405" i="9"/>
  <c r="BD398" i="9"/>
  <c r="BD392" i="9"/>
  <c r="BD383" i="9"/>
  <c r="BD376" i="9"/>
  <c r="BD366" i="9"/>
  <c r="GR366" i="9" s="1"/>
  <c r="BD358" i="9"/>
  <c r="BD349" i="9"/>
  <c r="BD341" i="9"/>
  <c r="BD334" i="9"/>
  <c r="BD325" i="9"/>
  <c r="BD317" i="9"/>
  <c r="BD309" i="9"/>
  <c r="BD303" i="9"/>
  <c r="BD293" i="9"/>
  <c r="BD285" i="9"/>
  <c r="BD249" i="9"/>
  <c r="BD241" i="9"/>
  <c r="GR241" i="9" s="1"/>
  <c r="BD233" i="9"/>
  <c r="BD225" i="9"/>
  <c r="BD217" i="9"/>
  <c r="BD209" i="9"/>
  <c r="BD201" i="9"/>
  <c r="BD193" i="9"/>
  <c r="BD186" i="9"/>
  <c r="BD177" i="9"/>
  <c r="BD169" i="9"/>
  <c r="BD161" i="9"/>
  <c r="BD152" i="9"/>
  <c r="BD144" i="9"/>
  <c r="BD136" i="9"/>
  <c r="BD129" i="9"/>
  <c r="BD120" i="9"/>
  <c r="BD113" i="9"/>
  <c r="BD107" i="9"/>
  <c r="BD97" i="9"/>
  <c r="BD88" i="9"/>
  <c r="BD80" i="9"/>
  <c r="BD72" i="9"/>
  <c r="BD57" i="9"/>
  <c r="BD58" i="9"/>
  <c r="BD48" i="9"/>
  <c r="BD39" i="9"/>
  <c r="BD27" i="9"/>
  <c r="BD23" i="9"/>
  <c r="BD15" i="9"/>
  <c r="BI433" i="9"/>
  <c r="BI423" i="9"/>
  <c r="BI378" i="9"/>
  <c r="BI366" i="9"/>
  <c r="BI356" i="9"/>
  <c r="DF445" i="9"/>
  <c r="DF429" i="9"/>
  <c r="DF366" i="9"/>
  <c r="DF345" i="9"/>
  <c r="DF317" i="9"/>
  <c r="DF313" i="9"/>
  <c r="DF253" i="9"/>
  <c r="DF233" i="9"/>
  <c r="DF225" i="9"/>
  <c r="DF221" i="9"/>
  <c r="DF189" i="9"/>
  <c r="P203" i="9"/>
  <c r="DG10" i="9"/>
  <c r="DG14" i="9"/>
  <c r="DG18" i="9"/>
  <c r="DG19" i="9"/>
  <c r="DG24" i="9"/>
  <c r="DG31" i="9"/>
  <c r="DG38" i="9"/>
  <c r="DG40" i="9"/>
  <c r="DG43" i="9"/>
  <c r="DG51" i="9"/>
  <c r="DG53" i="9"/>
  <c r="DG59" i="9"/>
  <c r="DG61" i="9"/>
  <c r="DG75" i="9"/>
  <c r="DG78" i="9"/>
  <c r="DG83" i="9"/>
  <c r="DG87" i="9"/>
  <c r="DG94" i="9"/>
  <c r="DG96" i="9"/>
  <c r="DG106" i="9"/>
  <c r="DG105" i="9"/>
  <c r="DG112" i="9"/>
  <c r="DG115" i="9"/>
  <c r="DG119" i="9"/>
  <c r="DG125" i="9"/>
  <c r="DG128" i="9"/>
  <c r="DG127" i="9"/>
  <c r="DG141" i="9"/>
  <c r="DG143" i="9"/>
  <c r="DG151" i="9"/>
  <c r="DG157" i="9"/>
  <c r="DG174" i="9"/>
  <c r="DG184" i="9"/>
  <c r="DG192" i="9"/>
  <c r="DG202" i="9"/>
  <c r="CC202" i="9" s="1"/>
  <c r="DI202" i="9" s="1"/>
  <c r="DG204" i="9"/>
  <c r="DG206" i="9"/>
  <c r="CC206" i="9" s="1"/>
  <c r="DI206" i="9" s="1"/>
  <c r="DG210" i="9"/>
  <c r="DG214" i="9"/>
  <c r="DG216" i="9"/>
  <c r="DG220" i="9"/>
  <c r="DG224" i="9"/>
  <c r="DG228" i="9"/>
  <c r="DG236" i="9"/>
  <c r="DG246" i="9"/>
  <c r="DG248" i="9"/>
  <c r="DG254" i="9"/>
  <c r="DG289" i="9"/>
  <c r="DG292" i="9"/>
  <c r="DG298" i="9"/>
  <c r="DG294" i="9"/>
  <c r="DG305" i="9"/>
  <c r="DG312" i="9"/>
  <c r="DG316" i="9"/>
  <c r="DG322" i="9"/>
  <c r="DG326" i="9"/>
  <c r="DG328" i="9"/>
  <c r="DG338" i="9"/>
  <c r="DG344" i="9"/>
  <c r="DG359" i="9"/>
  <c r="DG367" i="9"/>
  <c r="DG375" i="9"/>
  <c r="DG381" i="9"/>
  <c r="DG355" i="9"/>
  <c r="DG384" i="9"/>
  <c r="DG387" i="9"/>
  <c r="DG391" i="9"/>
  <c r="DG371" i="9"/>
  <c r="CC371" i="9" s="1"/>
  <c r="DI371" i="9" s="1"/>
  <c r="DG393" i="9"/>
  <c r="DG397" i="9"/>
  <c r="DG401" i="9"/>
  <c r="DG404" i="9"/>
  <c r="DG408" i="9"/>
  <c r="DG412" i="9"/>
  <c r="DG416" i="9"/>
  <c r="DG432" i="9"/>
  <c r="DG444" i="9"/>
  <c r="DG461" i="9"/>
  <c r="CP466" i="9"/>
  <c r="CR466" i="9" s="1"/>
  <c r="CP445" i="9"/>
  <c r="CR445" i="9" s="1"/>
  <c r="CP438" i="9"/>
  <c r="CR438" i="9" s="1"/>
  <c r="CP421" i="9"/>
  <c r="CR421" i="9" s="1"/>
  <c r="CP370" i="9"/>
  <c r="CR370" i="9" s="1"/>
  <c r="CP333" i="9"/>
  <c r="CR333" i="9" s="1"/>
  <c r="CP317" i="9"/>
  <c r="CP309" i="9"/>
  <c r="CR309" i="9" s="1"/>
  <c r="CP221" i="9"/>
  <c r="CR221" i="9" s="1"/>
  <c r="CQ391" i="9"/>
  <c r="CS391" i="9" s="1"/>
  <c r="CP378" i="9"/>
  <c r="CR378" i="9" s="1"/>
  <c r="CQ79" i="9"/>
  <c r="CS79" i="9" s="1"/>
  <c r="CQ55" i="9"/>
  <c r="CS55" i="9" s="1"/>
  <c r="CQ10" i="9"/>
  <c r="CS10" i="9" s="1"/>
  <c r="DG450" i="9"/>
  <c r="DG389" i="9"/>
  <c r="DF205" i="9"/>
  <c r="DG166" i="9"/>
  <c r="DG103" i="9"/>
  <c r="DF465" i="9"/>
  <c r="DF412" i="9"/>
  <c r="DF380" i="9"/>
  <c r="DF184" i="9"/>
  <c r="DF101" i="9"/>
  <c r="DF92" i="9"/>
  <c r="DF58" i="9"/>
  <c r="DF48" i="9"/>
  <c r="DK396" i="9"/>
  <c r="DK388" i="9"/>
  <c r="DK355" i="9"/>
  <c r="DK206" i="9"/>
  <c r="DK174" i="9"/>
  <c r="DK34" i="9"/>
  <c r="EX143" i="9"/>
  <c r="EZ143" i="9" s="1"/>
  <c r="GF384" i="9"/>
  <c r="GJ384" i="9" s="1"/>
  <c r="GG242" i="9"/>
  <c r="GK242" i="9" s="1"/>
  <c r="DG330" i="9"/>
  <c r="DF213" i="9"/>
  <c r="DF416" i="9"/>
  <c r="DG361" i="9"/>
  <c r="DF196" i="9"/>
  <c r="FN463" i="9"/>
  <c r="FP463" i="9" s="1"/>
  <c r="FN442" i="9"/>
  <c r="FP442" i="9" s="1"/>
  <c r="P437" i="9"/>
  <c r="FL437" i="9"/>
  <c r="FN437" i="9" s="1"/>
  <c r="FP437" i="9" s="1"/>
  <c r="FN430" i="9"/>
  <c r="FP430" i="9" s="1"/>
  <c r="FN418" i="9"/>
  <c r="FP418" i="9" s="1"/>
  <c r="FN371" i="9"/>
  <c r="FP371" i="9" s="1"/>
  <c r="P387" i="9"/>
  <c r="FL387" i="9"/>
  <c r="FN387" i="9" s="1"/>
  <c r="FP387" i="9" s="1"/>
  <c r="FN354" i="9"/>
  <c r="FP354" i="9" s="1"/>
  <c r="FN318" i="9"/>
  <c r="FP318" i="9" s="1"/>
  <c r="FN214" i="9"/>
  <c r="FP214" i="9" s="1"/>
  <c r="FN162" i="9"/>
  <c r="FP162" i="9" s="1"/>
  <c r="FN32" i="9"/>
  <c r="EX453" i="9"/>
  <c r="EZ453" i="9" s="1"/>
  <c r="GF459" i="9"/>
  <c r="GJ459" i="9" s="1"/>
  <c r="P459" i="9"/>
  <c r="GF455" i="9"/>
  <c r="GJ455" i="9" s="1"/>
  <c r="GF440" i="9"/>
  <c r="GF427" i="9"/>
  <c r="GJ427" i="9" s="1"/>
  <c r="GF415" i="9"/>
  <c r="P415" i="9"/>
  <c r="GF403" i="9"/>
  <c r="GJ403" i="9" s="1"/>
  <c r="GF390" i="9"/>
  <c r="GJ390" i="9" s="1"/>
  <c r="P390" i="9"/>
  <c r="GF378" i="9"/>
  <c r="GF364" i="9"/>
  <c r="GJ364" i="9" s="1"/>
  <c r="GF351" i="9"/>
  <c r="P351" i="9"/>
  <c r="GF339" i="9"/>
  <c r="GJ339" i="9" s="1"/>
  <c r="GF323" i="9"/>
  <c r="GJ323" i="9" s="1"/>
  <c r="GF311" i="9"/>
  <c r="GF302" i="9"/>
  <c r="GJ302" i="9" s="1"/>
  <c r="GF288" i="9"/>
  <c r="GJ288" i="9" s="1"/>
  <c r="GF247" i="9"/>
  <c r="GJ247" i="9" s="1"/>
  <c r="GF231" i="9"/>
  <c r="GJ231" i="9" s="1"/>
  <c r="GF219" i="9"/>
  <c r="GF207" i="9"/>
  <c r="GJ207" i="9" s="1"/>
  <c r="GF199" i="9"/>
  <c r="GJ199" i="9" s="1"/>
  <c r="GF187" i="9"/>
  <c r="GF175" i="9"/>
  <c r="GJ175" i="9" s="1"/>
  <c r="GF163" i="9"/>
  <c r="GJ163" i="9" s="1"/>
  <c r="GF150" i="9"/>
  <c r="GJ150" i="9" s="1"/>
  <c r="GF138" i="9"/>
  <c r="GJ138" i="9" s="1"/>
  <c r="GF126" i="9"/>
  <c r="GJ126" i="9" s="1"/>
  <c r="GF114" i="9"/>
  <c r="GF99" i="9"/>
  <c r="GF90" i="9"/>
  <c r="GF77" i="9"/>
  <c r="GF65" i="9"/>
  <c r="GF60" i="9"/>
  <c r="GF50" i="9"/>
  <c r="GJ50" i="9" s="1"/>
  <c r="GF42" i="9"/>
  <c r="GJ42" i="9" s="1"/>
  <c r="GF30" i="9"/>
  <c r="GJ30" i="9" s="1"/>
  <c r="GF22" i="9"/>
  <c r="GJ22" i="9" s="1"/>
  <c r="GF13" i="9"/>
  <c r="GN464" i="9"/>
  <c r="GN455" i="9"/>
  <c r="GN447" i="9"/>
  <c r="GN440" i="9"/>
  <c r="GN431" i="9"/>
  <c r="GN423" i="9"/>
  <c r="GN411" i="9"/>
  <c r="GN400" i="9"/>
  <c r="GN372" i="9"/>
  <c r="GN385" i="9"/>
  <c r="GN378" i="9"/>
  <c r="GN368" i="9"/>
  <c r="GN356" i="9"/>
  <c r="GN347" i="9"/>
  <c r="GN339" i="9"/>
  <c r="GN331" i="9"/>
  <c r="GN323" i="9"/>
  <c r="GN315" i="9"/>
  <c r="GN307" i="9"/>
  <c r="GN302" i="9"/>
  <c r="GN291" i="9"/>
  <c r="GN255" i="9"/>
  <c r="GN243" i="9"/>
  <c r="GN235" i="9"/>
  <c r="GN227" i="9"/>
  <c r="GN219" i="9"/>
  <c r="GN211" i="9"/>
  <c r="GN203" i="9"/>
  <c r="GN195" i="9"/>
  <c r="GN187" i="9"/>
  <c r="GN179" i="9"/>
  <c r="GN171" i="9"/>
  <c r="GN163" i="9"/>
  <c r="GN154" i="9"/>
  <c r="GN146" i="9"/>
  <c r="GN138" i="9"/>
  <c r="GN126" i="9"/>
  <c r="GN118" i="9"/>
  <c r="GN109" i="9"/>
  <c r="GN104" i="9"/>
  <c r="GN95" i="9"/>
  <c r="GN82" i="9"/>
  <c r="GN74" i="9"/>
  <c r="GN65" i="9"/>
  <c r="GN60" i="9"/>
  <c r="GN50" i="9"/>
  <c r="GN42" i="9"/>
  <c r="GN33" i="9"/>
  <c r="GN25" i="9"/>
  <c r="GN17" i="9"/>
  <c r="GN13" i="9"/>
  <c r="DK466" i="9"/>
  <c r="DK434" i="9"/>
  <c r="AU434" i="9"/>
  <c r="AW434" i="9" s="1"/>
  <c r="DK419" i="9"/>
  <c r="AW419" i="9"/>
  <c r="DK415" i="9"/>
  <c r="DK411" i="9"/>
  <c r="AU405" i="9"/>
  <c r="DK405" i="9"/>
  <c r="DK402" i="9"/>
  <c r="AW402" i="9"/>
  <c r="DK349" i="9"/>
  <c r="AU349" i="9"/>
  <c r="AW349" i="9" s="1"/>
  <c r="DK336" i="9"/>
  <c r="AW336" i="9"/>
  <c r="AU313" i="9"/>
  <c r="AW313" i="9" s="1"/>
  <c r="DK286" i="9"/>
  <c r="DK285" i="9"/>
  <c r="AU237" i="9"/>
  <c r="AW237" i="9" s="1"/>
  <c r="DK233" i="9"/>
  <c r="DK35" i="9"/>
  <c r="AU35" i="9"/>
  <c r="AW35" i="9" s="1"/>
  <c r="DK33" i="9"/>
  <c r="DK27" i="9"/>
  <c r="AU27" i="9"/>
  <c r="AW27" i="9" s="1"/>
  <c r="DK13" i="9"/>
  <c r="AU13" i="9"/>
  <c r="AW13" i="9" s="1"/>
  <c r="DK11" i="9"/>
  <c r="AU11" i="9"/>
  <c r="AW11" i="9" s="1"/>
  <c r="AU438" i="9"/>
  <c r="AU423" i="9"/>
  <c r="AW423" i="9" s="1"/>
  <c r="AU417" i="9"/>
  <c r="AU394" i="9"/>
  <c r="AU358" i="9"/>
  <c r="AW358" i="9" s="1"/>
  <c r="AT342" i="9"/>
  <c r="AV342" i="9" s="1"/>
  <c r="AU336" i="9"/>
  <c r="AT309" i="9"/>
  <c r="AV309" i="9" s="1"/>
  <c r="AU303" i="9"/>
  <c r="AU243" i="9"/>
  <c r="AW243" i="9" s="1"/>
  <c r="AT237" i="9"/>
  <c r="AU192" i="9"/>
  <c r="AW192" i="9" s="1"/>
  <c r="AU180" i="9"/>
  <c r="AW180" i="9" s="1"/>
  <c r="AW173" i="9"/>
  <c r="AT161" i="9"/>
  <c r="AV161" i="9" s="1"/>
  <c r="AU112" i="9"/>
  <c r="AW112" i="9" s="1"/>
  <c r="AU76" i="9"/>
  <c r="AU47" i="9"/>
  <c r="AW47" i="9" s="1"/>
  <c r="AZ466" i="9"/>
  <c r="AZ457" i="9"/>
  <c r="AZ449" i="9"/>
  <c r="AZ434" i="9"/>
  <c r="AZ433" i="9"/>
  <c r="AZ425" i="9"/>
  <c r="AZ417" i="9"/>
  <c r="AZ409" i="9"/>
  <c r="AZ402" i="9"/>
  <c r="AZ394" i="9"/>
  <c r="GJ394" i="9" s="1"/>
  <c r="AZ388" i="9"/>
  <c r="AZ380" i="9"/>
  <c r="AZ370" i="9"/>
  <c r="AZ362" i="9"/>
  <c r="AZ353" i="9"/>
  <c r="AZ345" i="9"/>
  <c r="AZ333" i="9"/>
  <c r="AZ329" i="9"/>
  <c r="AZ321" i="9"/>
  <c r="AZ313" i="9"/>
  <c r="AZ300" i="9"/>
  <c r="AZ286" i="9"/>
  <c r="AZ253" i="9"/>
  <c r="GJ253" i="9" s="1"/>
  <c r="AZ245" i="9"/>
  <c r="AZ237" i="9"/>
  <c r="AZ229" i="9"/>
  <c r="AZ221" i="9"/>
  <c r="AZ213" i="9"/>
  <c r="AZ205" i="9"/>
  <c r="AZ197" i="9"/>
  <c r="AZ189" i="9"/>
  <c r="AZ181" i="9"/>
  <c r="AZ173" i="9"/>
  <c r="AZ165" i="9"/>
  <c r="AZ156" i="9"/>
  <c r="AZ148" i="9"/>
  <c r="DF297" i="9"/>
  <c r="DF251" i="9"/>
  <c r="DF231" i="9"/>
  <c r="DF227" i="9"/>
  <c r="DF219" i="9"/>
  <c r="DF203" i="9"/>
  <c r="DF183" i="9"/>
  <c r="DF175" i="9"/>
  <c r="DF95" i="9"/>
  <c r="P440" i="9"/>
  <c r="Q9" i="9"/>
  <c r="DE9" i="9"/>
  <c r="Q17" i="9"/>
  <c r="DE17" i="9"/>
  <c r="DG17" i="9" s="1"/>
  <c r="DG23" i="9"/>
  <c r="CC23" i="9" s="1"/>
  <c r="DI23" i="9" s="1"/>
  <c r="DG27" i="9"/>
  <c r="Q33" i="9"/>
  <c r="Q37" i="9"/>
  <c r="DG39" i="9"/>
  <c r="Q46" i="9"/>
  <c r="Q54" i="9"/>
  <c r="DE54" i="9"/>
  <c r="DG54" i="9" s="1"/>
  <c r="DG58" i="9"/>
  <c r="DG57" i="9"/>
  <c r="Q69" i="9"/>
  <c r="DE69" i="9"/>
  <c r="DG69" i="9" s="1"/>
  <c r="DG72" i="9"/>
  <c r="Q74" i="9"/>
  <c r="DE74" i="9"/>
  <c r="DG74" i="9" s="1"/>
  <c r="Q82" i="9"/>
  <c r="DE82" i="9"/>
  <c r="DG82" i="9" s="1"/>
  <c r="Q95" i="9"/>
  <c r="DG97" i="9"/>
  <c r="DG99" i="9"/>
  <c r="DG101" i="9"/>
  <c r="DG114" i="9"/>
  <c r="DG118" i="9"/>
  <c r="DG124" i="9"/>
  <c r="DG129" i="9"/>
  <c r="DG131" i="9"/>
  <c r="CC131" i="9" s="1"/>
  <c r="DI131" i="9" s="1"/>
  <c r="DG133" i="9"/>
  <c r="DG140" i="9"/>
  <c r="DG144" i="9"/>
  <c r="DG148" i="9"/>
  <c r="DG161" i="9"/>
  <c r="DG167" i="9"/>
  <c r="DG177" i="9"/>
  <c r="DG179" i="9"/>
  <c r="DG309" i="9"/>
  <c r="DG317" i="9"/>
  <c r="CC317" i="9" s="1"/>
  <c r="DI317" i="9" s="1"/>
  <c r="DG325" i="9"/>
  <c r="DG334" i="9"/>
  <c r="DG341" i="9"/>
  <c r="DG349" i="9"/>
  <c r="DG358" i="9"/>
  <c r="DG405" i="9"/>
  <c r="DG413" i="9"/>
  <c r="DG415" i="9"/>
  <c r="DG427" i="9"/>
  <c r="DG429" i="9"/>
  <c r="DG431" i="9"/>
  <c r="DG436" i="9"/>
  <c r="DG445" i="9"/>
  <c r="DG447" i="9"/>
  <c r="CP436" i="9"/>
  <c r="CP382" i="9"/>
  <c r="CR382" i="9" s="1"/>
  <c r="CP374" i="9"/>
  <c r="CR374" i="9" s="1"/>
  <c r="CP247" i="9"/>
  <c r="CR247" i="9" s="1"/>
  <c r="CP407" i="9"/>
  <c r="CR407" i="9" s="1"/>
  <c r="CP323" i="9"/>
  <c r="CQ100" i="9"/>
  <c r="CS100" i="9" s="1"/>
  <c r="CQ87" i="9"/>
  <c r="CS87" i="9" s="1"/>
  <c r="CQ21" i="9"/>
  <c r="CS21" i="9" s="1"/>
  <c r="DF394" i="9"/>
  <c r="DG354" i="9"/>
  <c r="DF329" i="9"/>
  <c r="DG198" i="9"/>
  <c r="DG68" i="9"/>
  <c r="DF361" i="9"/>
  <c r="DF334" i="9"/>
  <c r="DF169" i="9"/>
  <c r="DF44" i="9"/>
  <c r="DK454" i="9"/>
  <c r="DK444" i="9"/>
  <c r="DK366" i="9"/>
  <c r="DK334" i="9"/>
  <c r="DK320" i="9"/>
  <c r="DK289" i="9"/>
  <c r="DK209" i="9"/>
  <c r="DJ171" i="9"/>
  <c r="DK113" i="9"/>
  <c r="DK80" i="9"/>
  <c r="DK9" i="9"/>
  <c r="GF442" i="9"/>
  <c r="GF326" i="9"/>
  <c r="GI185" i="9"/>
  <c r="DF438" i="9"/>
  <c r="CQ371" i="9"/>
  <c r="CS371" i="9" s="1"/>
  <c r="CP387" i="9"/>
  <c r="CR387" i="9" s="1"/>
  <c r="DF433" i="9"/>
  <c r="DF370" i="9"/>
  <c r="DG440" i="9"/>
  <c r="DG423" i="9"/>
  <c r="CC423" i="9" s="1"/>
  <c r="DI423" i="9" s="1"/>
  <c r="DG386" i="9"/>
  <c r="DG369" i="9"/>
  <c r="DG212" i="9"/>
  <c r="FN454" i="9"/>
  <c r="FP454" i="9" s="1"/>
  <c r="FN450" i="9"/>
  <c r="FP450" i="9" s="1"/>
  <c r="P441" i="9"/>
  <c r="FL441" i="9"/>
  <c r="FN441" i="9" s="1"/>
  <c r="FP441" i="9" s="1"/>
  <c r="FN335" i="9"/>
  <c r="FP335" i="9" s="1"/>
  <c r="FN226" i="9"/>
  <c r="FP226" i="9" s="1"/>
  <c r="FN157" i="9"/>
  <c r="FP157" i="9" s="1"/>
  <c r="FN149" i="9"/>
  <c r="FP149" i="9" s="1"/>
  <c r="FN93" i="9"/>
  <c r="FP93" i="9" s="1"/>
  <c r="FN94" i="9"/>
  <c r="FP94" i="9" s="1"/>
  <c r="FN85" i="9"/>
  <c r="FP85" i="9" s="1"/>
  <c r="FN63" i="9"/>
  <c r="FP63" i="9" s="1"/>
  <c r="FN49" i="9"/>
  <c r="FP49" i="9" s="1"/>
  <c r="FN21" i="9"/>
  <c r="FP21" i="9" s="1"/>
  <c r="GQ129" i="9"/>
  <c r="GU129" i="9"/>
  <c r="GF464" i="9"/>
  <c r="GJ464" i="9" s="1"/>
  <c r="GF451" i="9"/>
  <c r="GJ451" i="9" s="1"/>
  <c r="GF443" i="9"/>
  <c r="GF431" i="9"/>
  <c r="P431" i="9"/>
  <c r="GF419" i="9"/>
  <c r="GJ419" i="9" s="1"/>
  <c r="P419" i="9"/>
  <c r="GF407" i="9"/>
  <c r="GF396" i="9"/>
  <c r="GJ396" i="9" s="1"/>
  <c r="GF385" i="9"/>
  <c r="P385" i="9"/>
  <c r="GF374" i="9"/>
  <c r="GJ374" i="9" s="1"/>
  <c r="GF360" i="9"/>
  <c r="P360" i="9"/>
  <c r="GF347" i="9"/>
  <c r="GJ347" i="9" s="1"/>
  <c r="GF336" i="9"/>
  <c r="GF327" i="9"/>
  <c r="GF315" i="9"/>
  <c r="GJ315" i="9" s="1"/>
  <c r="GF297" i="9"/>
  <c r="GJ297" i="9" s="1"/>
  <c r="GF296" i="9"/>
  <c r="GJ296" i="9" s="1"/>
  <c r="P296" i="9"/>
  <c r="GF255" i="9"/>
  <c r="GJ255" i="9" s="1"/>
  <c r="GF243" i="9"/>
  <c r="GF235" i="9"/>
  <c r="GF211" i="9"/>
  <c r="GF191" i="9"/>
  <c r="GJ191" i="9" s="1"/>
  <c r="GF179" i="9"/>
  <c r="GJ179" i="9" s="1"/>
  <c r="GF167" i="9"/>
  <c r="GJ167" i="9" s="1"/>
  <c r="GF158" i="9"/>
  <c r="GJ158" i="9" s="1"/>
  <c r="GF146" i="9"/>
  <c r="GJ146" i="9" s="1"/>
  <c r="GF135" i="9"/>
  <c r="GJ135" i="9" s="1"/>
  <c r="GF122" i="9"/>
  <c r="GF109" i="9"/>
  <c r="GF104" i="9"/>
  <c r="GJ104" i="9" s="1"/>
  <c r="GF95" i="9"/>
  <c r="GJ95" i="9" s="1"/>
  <c r="GF82" i="9"/>
  <c r="GF74" i="9"/>
  <c r="GF69" i="9"/>
  <c r="GJ69" i="9" s="1"/>
  <c r="GF56" i="9"/>
  <c r="GJ56" i="9" s="1"/>
  <c r="GF54" i="9"/>
  <c r="GJ54" i="9" s="1"/>
  <c r="GF46" i="9"/>
  <c r="GJ46" i="9" s="1"/>
  <c r="GF33" i="9"/>
  <c r="GF25" i="9"/>
  <c r="GF17" i="9"/>
  <c r="GF9" i="9"/>
  <c r="GN459" i="9"/>
  <c r="GN460" i="9"/>
  <c r="GN451" i="9"/>
  <c r="GN443" i="9"/>
  <c r="GN436" i="9"/>
  <c r="GN427" i="9"/>
  <c r="GN419" i="9"/>
  <c r="GN407" i="9"/>
  <c r="GN403" i="9"/>
  <c r="GN396" i="9"/>
  <c r="GN390" i="9"/>
  <c r="GN382" i="9"/>
  <c r="GN374" i="9"/>
  <c r="GN364" i="9"/>
  <c r="GN360" i="9"/>
  <c r="GN351" i="9"/>
  <c r="GN343" i="9"/>
  <c r="GN336" i="9"/>
  <c r="GN327" i="9"/>
  <c r="GN319" i="9"/>
  <c r="GN311" i="9"/>
  <c r="GN297" i="9"/>
  <c r="GN296" i="9"/>
  <c r="GN288" i="9"/>
  <c r="GN251" i="9"/>
  <c r="GN247" i="9"/>
  <c r="GN239" i="9"/>
  <c r="GN231" i="9"/>
  <c r="GN223" i="9"/>
  <c r="GN215" i="9"/>
  <c r="GN207" i="9"/>
  <c r="GN199" i="9"/>
  <c r="GN191" i="9"/>
  <c r="GN183" i="9"/>
  <c r="GN175" i="9"/>
  <c r="GN167" i="9"/>
  <c r="GN158" i="9"/>
  <c r="GN150" i="9"/>
  <c r="GN142" i="9"/>
  <c r="GN135" i="9"/>
  <c r="GN131" i="9"/>
  <c r="GN122" i="9"/>
  <c r="GN114" i="9"/>
  <c r="GN110" i="9"/>
  <c r="GN99" i="9"/>
  <c r="GN90" i="9"/>
  <c r="GN86" i="9"/>
  <c r="GN77" i="9"/>
  <c r="GN69" i="9"/>
  <c r="GN56" i="9"/>
  <c r="GN54" i="9"/>
  <c r="GN46" i="9"/>
  <c r="GN37" i="9"/>
  <c r="GN30" i="9"/>
  <c r="GN22" i="9"/>
  <c r="GN9" i="9"/>
  <c r="DK457" i="9"/>
  <c r="DK447" i="9"/>
  <c r="DK431" i="9"/>
  <c r="AU383" i="9"/>
  <c r="DK245" i="9"/>
  <c r="DK213" i="9"/>
  <c r="DK211" i="9"/>
  <c r="AU211" i="9"/>
  <c r="AW211" i="9" s="1"/>
  <c r="DK207" i="9"/>
  <c r="DK203" i="9"/>
  <c r="AU203" i="9"/>
  <c r="AW203" i="9" s="1"/>
  <c r="DK197" i="9"/>
  <c r="DK195" i="9"/>
  <c r="AW195" i="9"/>
  <c r="DK191" i="9"/>
  <c r="AU191" i="9"/>
  <c r="AW191" i="9" s="1"/>
  <c r="AU189" i="9"/>
  <c r="AW189" i="9" s="1"/>
  <c r="DK189" i="9"/>
  <c r="DK187" i="9"/>
  <c r="DK186" i="9"/>
  <c r="AU186" i="9"/>
  <c r="AW186" i="9" s="1"/>
  <c r="DK179" i="9"/>
  <c r="AU179" i="9"/>
  <c r="AW179" i="9" s="1"/>
  <c r="DK169" i="9"/>
  <c r="AU169" i="9"/>
  <c r="AW169" i="9" s="1"/>
  <c r="AU167" i="9"/>
  <c r="AW167" i="9" s="1"/>
  <c r="DK167" i="9"/>
  <c r="DK163" i="9"/>
  <c r="AU163" i="9"/>
  <c r="AW163" i="9" s="1"/>
  <c r="DK161" i="9"/>
  <c r="AU156" i="9"/>
  <c r="AW156" i="9" s="1"/>
  <c r="DK156" i="9"/>
  <c r="DK148" i="9"/>
  <c r="AU148" i="9"/>
  <c r="AW148" i="9" s="1"/>
  <c r="DK146" i="9"/>
  <c r="AU142" i="9"/>
  <c r="AW142" i="9" s="1"/>
  <c r="DK142" i="9"/>
  <c r="DK131" i="9"/>
  <c r="AU131" i="9"/>
  <c r="AW131" i="9" s="1"/>
  <c r="AU124" i="9"/>
  <c r="AW124" i="9" s="1"/>
  <c r="DK124" i="9"/>
  <c r="DK122" i="9"/>
  <c r="AU122" i="9"/>
  <c r="AW122" i="9" s="1"/>
  <c r="DK120" i="9"/>
  <c r="AU120" i="9"/>
  <c r="AW120" i="9" s="1"/>
  <c r="DK114" i="9"/>
  <c r="AU114" i="9"/>
  <c r="DK109" i="9"/>
  <c r="DK110" i="9"/>
  <c r="AU110" i="9"/>
  <c r="AW110" i="9" s="1"/>
  <c r="DK107" i="9"/>
  <c r="AU107" i="9"/>
  <c r="AW107" i="9" s="1"/>
  <c r="AU104" i="9"/>
  <c r="AW104" i="9" s="1"/>
  <c r="DK104" i="9"/>
  <c r="DK101" i="9"/>
  <c r="AU101" i="9"/>
  <c r="AW101" i="9" s="1"/>
  <c r="DK97" i="9"/>
  <c r="AU97" i="9"/>
  <c r="AW97" i="9" s="1"/>
  <c r="AU95" i="9"/>
  <c r="AW95" i="9" s="1"/>
  <c r="DK95" i="9"/>
  <c r="AU92" i="9"/>
  <c r="AW92" i="9" s="1"/>
  <c r="DK92" i="9"/>
  <c r="DK90" i="9"/>
  <c r="AU90" i="9"/>
  <c r="AW90" i="9" s="1"/>
  <c r="DK82" i="9"/>
  <c r="AU82" i="9"/>
  <c r="AW82" i="9" s="1"/>
  <c r="AU77" i="9"/>
  <c r="AW77" i="9" s="1"/>
  <c r="DK77" i="9"/>
  <c r="DK74" i="9"/>
  <c r="AU74" i="9"/>
  <c r="AW74" i="9" s="1"/>
  <c r="AU69" i="9"/>
  <c r="AW69" i="9" s="1"/>
  <c r="DK69" i="9"/>
  <c r="DK65" i="9"/>
  <c r="AU65" i="9"/>
  <c r="AW65" i="9" s="1"/>
  <c r="DK56" i="9"/>
  <c r="AU56" i="9"/>
  <c r="AW56" i="9" s="1"/>
  <c r="DK62" i="9"/>
  <c r="AU62" i="9"/>
  <c r="AW62" i="9" s="1"/>
  <c r="DK54" i="9"/>
  <c r="AU54" i="9"/>
  <c r="AW54" i="9" s="1"/>
  <c r="DK50" i="9"/>
  <c r="AU50" i="9"/>
  <c r="AW50" i="9" s="1"/>
  <c r="AU46" i="9"/>
  <c r="AW46" i="9" s="1"/>
  <c r="DK46" i="9"/>
  <c r="DK44" i="9"/>
  <c r="AU44" i="9"/>
  <c r="AW44" i="9" s="1"/>
  <c r="P455" i="9"/>
  <c r="P297" i="9"/>
  <c r="P150" i="9"/>
  <c r="P138" i="9"/>
  <c r="P126" i="9"/>
  <c r="P117" i="9"/>
  <c r="GG467" i="9"/>
  <c r="GK467" i="9" s="1"/>
  <c r="BA467" i="9"/>
  <c r="GG458" i="9"/>
  <c r="GK458" i="9" s="1"/>
  <c r="BA458" i="9"/>
  <c r="GG454" i="9"/>
  <c r="GK454" i="9" s="1"/>
  <c r="BA454" i="9"/>
  <c r="GG450" i="9"/>
  <c r="GK450" i="9" s="1"/>
  <c r="BA450" i="9"/>
  <c r="GG439" i="9"/>
  <c r="BA439" i="9"/>
  <c r="GG442" i="9"/>
  <c r="BA442" i="9"/>
  <c r="GG446" i="9"/>
  <c r="BA446" i="9"/>
  <c r="GG435" i="9"/>
  <c r="BA435" i="9"/>
  <c r="GG430" i="9"/>
  <c r="BA430" i="9"/>
  <c r="GG426" i="9"/>
  <c r="BA426" i="9"/>
  <c r="GG422" i="9"/>
  <c r="BA422" i="9"/>
  <c r="GG418" i="9"/>
  <c r="BA418" i="9"/>
  <c r="GG414" i="9"/>
  <c r="BA414" i="9"/>
  <c r="GG410" i="9"/>
  <c r="BA410" i="9"/>
  <c r="GG406" i="9"/>
  <c r="BA406" i="9"/>
  <c r="GG386" i="9"/>
  <c r="BA386" i="9"/>
  <c r="GG399" i="9"/>
  <c r="BA399" i="9"/>
  <c r="GG395" i="9"/>
  <c r="BA395" i="9"/>
  <c r="GG371" i="9"/>
  <c r="BA371" i="9"/>
  <c r="GG389" i="9"/>
  <c r="BA389" i="9"/>
  <c r="GG384" i="9"/>
  <c r="BA384" i="9"/>
  <c r="GG381" i="9"/>
  <c r="BA381" i="9"/>
  <c r="GG377" i="9"/>
  <c r="BA377" i="9"/>
  <c r="GG373" i="9"/>
  <c r="BA373" i="9"/>
  <c r="GG367" i="9"/>
  <c r="BA367" i="9"/>
  <c r="GG363" i="9"/>
  <c r="BA363" i="9"/>
  <c r="GG359" i="9"/>
  <c r="BA359" i="9"/>
  <c r="GG354" i="9"/>
  <c r="BA354" i="9"/>
  <c r="GG350" i="9"/>
  <c r="BA350" i="9"/>
  <c r="GG346" i="9"/>
  <c r="BA346" i="9"/>
  <c r="GG342" i="9"/>
  <c r="BA342" i="9"/>
  <c r="GG338" i="9"/>
  <c r="BA338" i="9"/>
  <c r="GG335" i="9"/>
  <c r="BA335" i="9"/>
  <c r="GG330" i="9"/>
  <c r="BA330" i="9"/>
  <c r="GG326" i="9"/>
  <c r="BA326" i="9"/>
  <c r="GG322" i="9"/>
  <c r="BA322" i="9"/>
  <c r="GG318" i="9"/>
  <c r="BA318" i="9"/>
  <c r="GG314" i="9"/>
  <c r="BA314" i="9"/>
  <c r="GG310" i="9"/>
  <c r="BA310" i="9"/>
  <c r="GG306" i="9"/>
  <c r="BA306" i="9"/>
  <c r="GG304" i="9"/>
  <c r="GK304" i="9" s="1"/>
  <c r="BA304" i="9"/>
  <c r="GG301" i="9"/>
  <c r="GK301" i="9" s="1"/>
  <c r="BA301" i="9"/>
  <c r="GG295" i="9"/>
  <c r="GK295" i="9" s="1"/>
  <c r="BA295" i="9"/>
  <c r="GG290" i="9"/>
  <c r="GK290" i="9" s="1"/>
  <c r="BA290" i="9"/>
  <c r="GG287" i="9"/>
  <c r="GK287" i="9" s="1"/>
  <c r="BA287" i="9"/>
  <c r="GG254" i="9"/>
  <c r="GK254" i="9" s="1"/>
  <c r="BA254" i="9"/>
  <c r="GG250" i="9"/>
  <c r="GK250" i="9" s="1"/>
  <c r="BA250" i="9"/>
  <c r="GG246" i="9"/>
  <c r="GK246" i="9" s="1"/>
  <c r="BA246" i="9"/>
  <c r="GG238" i="9"/>
  <c r="GK238" i="9" s="1"/>
  <c r="BA238" i="9"/>
  <c r="GG234" i="9"/>
  <c r="GK234" i="9" s="1"/>
  <c r="BA234" i="9"/>
  <c r="GG230" i="9"/>
  <c r="GK230" i="9" s="1"/>
  <c r="BA230" i="9"/>
  <c r="GG226" i="9"/>
  <c r="GK226" i="9" s="1"/>
  <c r="BA226" i="9"/>
  <c r="GG222" i="9"/>
  <c r="GK222" i="9" s="1"/>
  <c r="BA222" i="9"/>
  <c r="GG218" i="9"/>
  <c r="GK218" i="9" s="1"/>
  <c r="BA218" i="9"/>
  <c r="GG214" i="9"/>
  <c r="GK214" i="9" s="1"/>
  <c r="BA214" i="9"/>
  <c r="GG210" i="9"/>
  <c r="GK210" i="9" s="1"/>
  <c r="BA210" i="9"/>
  <c r="GG206" i="9"/>
  <c r="GK206" i="9" s="1"/>
  <c r="BA206" i="9"/>
  <c r="GG202" i="9"/>
  <c r="GK202" i="9" s="1"/>
  <c r="BA202" i="9"/>
  <c r="GG198" i="9"/>
  <c r="GK198" i="9" s="1"/>
  <c r="BA198" i="9"/>
  <c r="GG194" i="9"/>
  <c r="BA194" i="9"/>
  <c r="GG190" i="9"/>
  <c r="BA190" i="9"/>
  <c r="GG185" i="9"/>
  <c r="BA185" i="9"/>
  <c r="GG182" i="9"/>
  <c r="GK182" i="9" s="1"/>
  <c r="BA182" i="9"/>
  <c r="GG178" i="9"/>
  <c r="GK178" i="9" s="1"/>
  <c r="BA178" i="9"/>
  <c r="GG174" i="9"/>
  <c r="GK174" i="9" s="1"/>
  <c r="BA174" i="9"/>
  <c r="GG170" i="9"/>
  <c r="GK170" i="9" s="1"/>
  <c r="BA170" i="9"/>
  <c r="GG166" i="9"/>
  <c r="GK166" i="9" s="1"/>
  <c r="BA166" i="9"/>
  <c r="GG162" i="9"/>
  <c r="GK162" i="9" s="1"/>
  <c r="BA162" i="9"/>
  <c r="GG157" i="9"/>
  <c r="GK157" i="9" s="1"/>
  <c r="BA157" i="9"/>
  <c r="GG153" i="9"/>
  <c r="GK153" i="9" s="1"/>
  <c r="BA153" i="9"/>
  <c r="GG149" i="9"/>
  <c r="GK149" i="9" s="1"/>
  <c r="BA149" i="9"/>
  <c r="GG145" i="9"/>
  <c r="GK145" i="9" s="1"/>
  <c r="BA145" i="9"/>
  <c r="GG141" i="9"/>
  <c r="GK141" i="9" s="1"/>
  <c r="BA141" i="9"/>
  <c r="GG137" i="9"/>
  <c r="GK137" i="9" s="1"/>
  <c r="BA137" i="9"/>
  <c r="GG134" i="9"/>
  <c r="BA134" i="9"/>
  <c r="GG130" i="9"/>
  <c r="BA130" i="9"/>
  <c r="GG125" i="9"/>
  <c r="BA125" i="9"/>
  <c r="GG121" i="9"/>
  <c r="BA121" i="9"/>
  <c r="GG117" i="9"/>
  <c r="BA117" i="9"/>
  <c r="GG98" i="9"/>
  <c r="BA98" i="9"/>
  <c r="GG105" i="9"/>
  <c r="BA105" i="9"/>
  <c r="GG108" i="9"/>
  <c r="BA108" i="9"/>
  <c r="GG103" i="9"/>
  <c r="BA103" i="9"/>
  <c r="GG93" i="9"/>
  <c r="BA93" i="9"/>
  <c r="GG94" i="9"/>
  <c r="BA94" i="9"/>
  <c r="GG89" i="9"/>
  <c r="BA89" i="9"/>
  <c r="GG85" i="9"/>
  <c r="BA85" i="9"/>
  <c r="GG81" i="9"/>
  <c r="BA81" i="9"/>
  <c r="GG78" i="9"/>
  <c r="BA78" i="9"/>
  <c r="GG73" i="9"/>
  <c r="BA73" i="9"/>
  <c r="GG68" i="9"/>
  <c r="BA68" i="9"/>
  <c r="GG71" i="9"/>
  <c r="BA71" i="9"/>
  <c r="GG63" i="9"/>
  <c r="BA63" i="9"/>
  <c r="GG59" i="9"/>
  <c r="BA59" i="9"/>
  <c r="GG53" i="9"/>
  <c r="BA53" i="9"/>
  <c r="GG49" i="9"/>
  <c r="GK49" i="9" s="1"/>
  <c r="BA49" i="9"/>
  <c r="GG45" i="9"/>
  <c r="GK45" i="9" s="1"/>
  <c r="BA45" i="9"/>
  <c r="GG40" i="9"/>
  <c r="BA40" i="9"/>
  <c r="GG36" i="9"/>
  <c r="BA36" i="9"/>
  <c r="GG32" i="9"/>
  <c r="BA32" i="9"/>
  <c r="GG29" i="9"/>
  <c r="BA29" i="9"/>
  <c r="GG24" i="9"/>
  <c r="BA24" i="9"/>
  <c r="GG21" i="9"/>
  <c r="BA21" i="9"/>
  <c r="GG16" i="9"/>
  <c r="BA16" i="9"/>
  <c r="GG12" i="9"/>
  <c r="BA12" i="9"/>
  <c r="GO467" i="9"/>
  <c r="BE467" i="9"/>
  <c r="GO463" i="9"/>
  <c r="BE463" i="9"/>
  <c r="GO458" i="9"/>
  <c r="BE458" i="9"/>
  <c r="GO454" i="9"/>
  <c r="BE454" i="9"/>
  <c r="GO450" i="9"/>
  <c r="BE450" i="9"/>
  <c r="GO439" i="9"/>
  <c r="BE439" i="9"/>
  <c r="GO442" i="9"/>
  <c r="BE442" i="9"/>
  <c r="GO446" i="9"/>
  <c r="BE446" i="9"/>
  <c r="GO435" i="9"/>
  <c r="BE435" i="9"/>
  <c r="GO430" i="9"/>
  <c r="BE430" i="9"/>
  <c r="GO426" i="9"/>
  <c r="BE426" i="9"/>
  <c r="GO422" i="9"/>
  <c r="BE422" i="9"/>
  <c r="GO418" i="9"/>
  <c r="BE418" i="9"/>
  <c r="GO414" i="9"/>
  <c r="BE414" i="9"/>
  <c r="GO410" i="9"/>
  <c r="BE410" i="9"/>
  <c r="GO406" i="9"/>
  <c r="BE406" i="9"/>
  <c r="GO386" i="9"/>
  <c r="BE386" i="9"/>
  <c r="GO399" i="9"/>
  <c r="BE399" i="9"/>
  <c r="GO395" i="9"/>
  <c r="BE395" i="9"/>
  <c r="GO371" i="9"/>
  <c r="BE371" i="9"/>
  <c r="GO389" i="9"/>
  <c r="BE389" i="9"/>
  <c r="GO384" i="9"/>
  <c r="BE384" i="9"/>
  <c r="GO381" i="9"/>
  <c r="BE381" i="9"/>
  <c r="GO377" i="9"/>
  <c r="BE377" i="9"/>
  <c r="GO373" i="9"/>
  <c r="BE373" i="9"/>
  <c r="GO367" i="9"/>
  <c r="BE367" i="9"/>
  <c r="GO363" i="9"/>
  <c r="BE363" i="9"/>
  <c r="GO359" i="9"/>
  <c r="BE359" i="9"/>
  <c r="GO354" i="9"/>
  <c r="BE354" i="9"/>
  <c r="GO350" i="9"/>
  <c r="BE350" i="9"/>
  <c r="GO346" i="9"/>
  <c r="BE346" i="9"/>
  <c r="GO342" i="9"/>
  <c r="BE342" i="9"/>
  <c r="GO338" i="9"/>
  <c r="BE338" i="9"/>
  <c r="GO335" i="9"/>
  <c r="BE335" i="9"/>
  <c r="GO330" i="9"/>
  <c r="BE330" i="9"/>
  <c r="GO326" i="9"/>
  <c r="BE326" i="9"/>
  <c r="GO322" i="9"/>
  <c r="BE322" i="9"/>
  <c r="GO318" i="9"/>
  <c r="BE318" i="9"/>
  <c r="GO314" i="9"/>
  <c r="BE314" i="9"/>
  <c r="GO310" i="9"/>
  <c r="BE310" i="9"/>
  <c r="GO306" i="9"/>
  <c r="BE306" i="9"/>
  <c r="GO304" i="9"/>
  <c r="BE304" i="9"/>
  <c r="GO301" i="9"/>
  <c r="BE301" i="9"/>
  <c r="GO295" i="9"/>
  <c r="BE295" i="9"/>
  <c r="GO290" i="9"/>
  <c r="BE290" i="9"/>
  <c r="GO287" i="9"/>
  <c r="BE287" i="9"/>
  <c r="GO254" i="9"/>
  <c r="BE254" i="9"/>
  <c r="GO250" i="9"/>
  <c r="BE250" i="9"/>
  <c r="GO246" i="9"/>
  <c r="BE246" i="9"/>
  <c r="GO242" i="9"/>
  <c r="BE242" i="9"/>
  <c r="GO238" i="9"/>
  <c r="BE238" i="9"/>
  <c r="GO234" i="9"/>
  <c r="BE234" i="9"/>
  <c r="GO230" i="9"/>
  <c r="BE230" i="9"/>
  <c r="GO226" i="9"/>
  <c r="BE226" i="9"/>
  <c r="GO222" i="9"/>
  <c r="BE222" i="9"/>
  <c r="GO218" i="9"/>
  <c r="BE218" i="9"/>
  <c r="GO214" i="9"/>
  <c r="BE214" i="9"/>
  <c r="GO210" i="9"/>
  <c r="BE210" i="9"/>
  <c r="GO206" i="9"/>
  <c r="BE206" i="9"/>
  <c r="GO202" i="9"/>
  <c r="BE202" i="9"/>
  <c r="GO198" i="9"/>
  <c r="BE198" i="9"/>
  <c r="GO194" i="9"/>
  <c r="BE194" i="9"/>
  <c r="GO190" i="9"/>
  <c r="BE190" i="9"/>
  <c r="GO185" i="9"/>
  <c r="BE185" i="9"/>
  <c r="GO182" i="9"/>
  <c r="BE182" i="9"/>
  <c r="GO178" i="9"/>
  <c r="BE178" i="9"/>
  <c r="GO174" i="9"/>
  <c r="BE174" i="9"/>
  <c r="GO170" i="9"/>
  <c r="BE170" i="9"/>
  <c r="GO166" i="9"/>
  <c r="BE166" i="9"/>
  <c r="GO162" i="9"/>
  <c r="BE162" i="9"/>
  <c r="GO157" i="9"/>
  <c r="BE157" i="9"/>
  <c r="GO153" i="9"/>
  <c r="BE153" i="9"/>
  <c r="GO149" i="9"/>
  <c r="BE149" i="9"/>
  <c r="GO145" i="9"/>
  <c r="BE145" i="9"/>
  <c r="GO141" i="9"/>
  <c r="BE141" i="9"/>
  <c r="GO137" i="9"/>
  <c r="BE137" i="9"/>
  <c r="GO134" i="9"/>
  <c r="BE134" i="9"/>
  <c r="GO130" i="9"/>
  <c r="BE130" i="9"/>
  <c r="GO125" i="9"/>
  <c r="BE125" i="9"/>
  <c r="GO121" i="9"/>
  <c r="BE121" i="9"/>
  <c r="GO117" i="9"/>
  <c r="BE117" i="9"/>
  <c r="GO98" i="9"/>
  <c r="BE98" i="9"/>
  <c r="GO105" i="9"/>
  <c r="BE105" i="9"/>
  <c r="GO108" i="9"/>
  <c r="BE108" i="9"/>
  <c r="GO103" i="9"/>
  <c r="BE103" i="9"/>
  <c r="GO93" i="9"/>
  <c r="BE93" i="9"/>
  <c r="GO94" i="9"/>
  <c r="BE94" i="9"/>
  <c r="GO89" i="9"/>
  <c r="BE89" i="9"/>
  <c r="GO85" i="9"/>
  <c r="BE85" i="9"/>
  <c r="GO81" i="9"/>
  <c r="BE81" i="9"/>
  <c r="GO78" i="9"/>
  <c r="BE78" i="9"/>
  <c r="GO73" i="9"/>
  <c r="BE73" i="9"/>
  <c r="GO68" i="9"/>
  <c r="BE68" i="9"/>
  <c r="GO71" i="9"/>
  <c r="BE71" i="9"/>
  <c r="GO63" i="9"/>
  <c r="BE63" i="9"/>
  <c r="GO59" i="9"/>
  <c r="BE59" i="9"/>
  <c r="GO53" i="9"/>
  <c r="BE53" i="9"/>
  <c r="GO49" i="9"/>
  <c r="BE49" i="9"/>
  <c r="GO45" i="9"/>
  <c r="BE45" i="9"/>
  <c r="GO40" i="9"/>
  <c r="BE40" i="9"/>
  <c r="GO36" i="9"/>
  <c r="BE36" i="9"/>
  <c r="GO32" i="9"/>
  <c r="BE32" i="9"/>
  <c r="GO29" i="9"/>
  <c r="BE29" i="9"/>
  <c r="GO24" i="9"/>
  <c r="BE24" i="9"/>
  <c r="GO21" i="9"/>
  <c r="BE21" i="9"/>
  <c r="GO16" i="9"/>
  <c r="BE16" i="9"/>
  <c r="GO12" i="9"/>
  <c r="BE12" i="9"/>
  <c r="DJ466" i="9"/>
  <c r="DJ462" i="9"/>
  <c r="DJ457" i="9"/>
  <c r="DJ455" i="9"/>
  <c r="AT455" i="9"/>
  <c r="AV455" i="9" s="1"/>
  <c r="AT443" i="9"/>
  <c r="AV443" i="9" s="1"/>
  <c r="DJ438" i="9"/>
  <c r="AT438" i="9"/>
  <c r="AV438" i="9" s="1"/>
  <c r="AT433" i="9"/>
  <c r="AV433" i="9" s="1"/>
  <c r="DJ431" i="9"/>
  <c r="DJ421" i="9"/>
  <c r="DJ417" i="9"/>
  <c r="DJ413" i="9"/>
  <c r="AT413" i="9"/>
  <c r="AV413" i="9" s="1"/>
  <c r="DJ407" i="9"/>
  <c r="AT407" i="9"/>
  <c r="AV407" i="9" s="1"/>
  <c r="DJ405" i="9"/>
  <c r="AT405" i="9"/>
  <c r="AV405" i="9" s="1"/>
  <c r="DJ402" i="9"/>
  <c r="AT402" i="9"/>
  <c r="DJ398" i="9"/>
  <c r="AT398" i="9"/>
  <c r="AV398" i="9" s="1"/>
  <c r="DJ396" i="9"/>
  <c r="AT396" i="9"/>
  <c r="AV396" i="9" s="1"/>
  <c r="DJ372" i="9"/>
  <c r="AT372" i="9"/>
  <c r="AV372" i="9" s="1"/>
  <c r="DJ388" i="9"/>
  <c r="DJ385" i="9"/>
  <c r="AT385" i="9"/>
  <c r="AV385" i="9" s="1"/>
  <c r="DJ376" i="9"/>
  <c r="DJ370" i="9"/>
  <c r="AT370" i="9"/>
  <c r="AV370" i="9" s="1"/>
  <c r="DJ366" i="9"/>
  <c r="AT366" i="9"/>
  <c r="AV366" i="9" s="1"/>
  <c r="DJ364" i="9"/>
  <c r="AT364" i="9"/>
  <c r="AV364" i="9" s="1"/>
  <c r="DJ358" i="9"/>
  <c r="DJ353" i="9"/>
  <c r="AT353" i="9"/>
  <c r="AV353" i="9" s="1"/>
  <c r="AT349" i="9"/>
  <c r="DJ347" i="9"/>
  <c r="AT347" i="9"/>
  <c r="AV347" i="9" s="1"/>
  <c r="DJ341" i="9"/>
  <c r="DJ333" i="9"/>
  <c r="AT333" i="9"/>
  <c r="AV333" i="9" s="1"/>
  <c r="DJ336" i="9"/>
  <c r="AT336" i="9"/>
  <c r="DJ334" i="9"/>
  <c r="AT334" i="9"/>
  <c r="AV334" i="9" s="1"/>
  <c r="DJ329" i="9"/>
  <c r="AT329" i="9"/>
  <c r="AV329" i="9" s="1"/>
  <c r="DJ327" i="9"/>
  <c r="AT327" i="9"/>
  <c r="AV327" i="9" s="1"/>
  <c r="DJ321" i="9"/>
  <c r="DJ319" i="9"/>
  <c r="DJ300" i="9"/>
  <c r="DJ302" i="9"/>
  <c r="DJ293" i="9"/>
  <c r="DJ288" i="9"/>
  <c r="DJ251" i="9"/>
  <c r="AT251" i="9"/>
  <c r="AV251" i="9" s="1"/>
  <c r="DJ249" i="9"/>
  <c r="DJ243" i="9"/>
  <c r="AT215" i="9"/>
  <c r="AV215" i="9" s="1"/>
  <c r="DJ213" i="9"/>
  <c r="DJ209" i="9"/>
  <c r="DJ207" i="9"/>
  <c r="AT207" i="9"/>
  <c r="AV207" i="9" s="1"/>
  <c r="DJ205" i="9"/>
  <c r="DJ197" i="9"/>
  <c r="DJ193" i="9"/>
  <c r="AT193" i="9"/>
  <c r="DJ187" i="9"/>
  <c r="AT183" i="9"/>
  <c r="AV183" i="9" s="1"/>
  <c r="DJ181" i="9"/>
  <c r="AT181" i="9"/>
  <c r="AT179" i="9"/>
  <c r="AV179" i="9"/>
  <c r="DJ177" i="9"/>
  <c r="AT177" i="9"/>
  <c r="DJ175" i="9"/>
  <c r="AV175" i="9"/>
  <c r="DJ173" i="9"/>
  <c r="AT173" i="9"/>
  <c r="AV173" i="9"/>
  <c r="DJ163" i="9"/>
  <c r="AT163" i="9"/>
  <c r="AV163" i="9" s="1"/>
  <c r="DJ161" i="9"/>
  <c r="DJ154" i="9"/>
  <c r="AT154" i="9"/>
  <c r="AV154" i="9" s="1"/>
  <c r="DJ148" i="9"/>
  <c r="AT148" i="9"/>
  <c r="AT146" i="9"/>
  <c r="AV146" i="9" s="1"/>
  <c r="DJ144" i="9"/>
  <c r="DJ122" i="9"/>
  <c r="AT114" i="9"/>
  <c r="DJ109" i="9"/>
  <c r="AT109" i="9"/>
  <c r="AV109" i="9" s="1"/>
  <c r="AT110" i="9"/>
  <c r="AT104" i="9"/>
  <c r="DJ99" i="9"/>
  <c r="AT99" i="9"/>
  <c r="AV99" i="9" s="1"/>
  <c r="DJ95" i="9"/>
  <c r="AT86" i="9"/>
  <c r="AV86" i="9" s="1"/>
  <c r="DJ77" i="9"/>
  <c r="DJ65" i="9"/>
  <c r="AV65" i="9"/>
  <c r="DJ60" i="9"/>
  <c r="AT60" i="9"/>
  <c r="AV60" i="9" s="1"/>
  <c r="AT50" i="9"/>
  <c r="AV50" i="9" s="1"/>
  <c r="DJ50" i="9"/>
  <c r="DJ42" i="9"/>
  <c r="DJ37" i="9"/>
  <c r="AT37" i="9"/>
  <c r="AV37" i="9" s="1"/>
  <c r="DJ35" i="9"/>
  <c r="AT35" i="9"/>
  <c r="AV35" i="9" s="1"/>
  <c r="DJ33" i="9"/>
  <c r="AT33" i="9"/>
  <c r="AV33" i="9" s="1"/>
  <c r="DJ25" i="9"/>
  <c r="DJ22" i="9"/>
  <c r="DJ17" i="9"/>
  <c r="AT17" i="9"/>
  <c r="AV17" i="9" s="1"/>
  <c r="DJ13" i="9"/>
  <c r="AT13" i="9"/>
  <c r="AV13" i="9" s="1"/>
  <c r="DJ9" i="9"/>
  <c r="AT9" i="9"/>
  <c r="GH465" i="9"/>
  <c r="GH461" i="9"/>
  <c r="GH456" i="9"/>
  <c r="GH452" i="9"/>
  <c r="GH448" i="9"/>
  <c r="GH444" i="9"/>
  <c r="GH441" i="9"/>
  <c r="GH437" i="9"/>
  <c r="GH432" i="9"/>
  <c r="GH428" i="9"/>
  <c r="GH424" i="9"/>
  <c r="GH420" i="9"/>
  <c r="GH416" i="9"/>
  <c r="GH412" i="9"/>
  <c r="GH408" i="9"/>
  <c r="GH404" i="9"/>
  <c r="GH401" i="9"/>
  <c r="GH397" i="9"/>
  <c r="GH393" i="9"/>
  <c r="GH387" i="9"/>
  <c r="GH355" i="9"/>
  <c r="GH379" i="9"/>
  <c r="GH375" i="9"/>
  <c r="GH369" i="9"/>
  <c r="GH365" i="9"/>
  <c r="GH361" i="9"/>
  <c r="GH357" i="9"/>
  <c r="GH352" i="9"/>
  <c r="GH348" i="9"/>
  <c r="GH344" i="9"/>
  <c r="GH340" i="9"/>
  <c r="GH337" i="9"/>
  <c r="GH332" i="9"/>
  <c r="GH324" i="9"/>
  <c r="GH320" i="9"/>
  <c r="GH316" i="9"/>
  <c r="GH312" i="9"/>
  <c r="AU456" i="9"/>
  <c r="AW456" i="9" s="1"/>
  <c r="AT454" i="9"/>
  <c r="AV454" i="9" s="1"/>
  <c r="AU451" i="9"/>
  <c r="AW451" i="9" s="1"/>
  <c r="AU449" i="9"/>
  <c r="AT445" i="9"/>
  <c r="AV445" i="9" s="1"/>
  <c r="AT442" i="9"/>
  <c r="AU431" i="9"/>
  <c r="AW431" i="9" s="1"/>
  <c r="AU429" i="9"/>
  <c r="AW429" i="9" s="1"/>
  <c r="AT417" i="9"/>
  <c r="AV417" i="9" s="1"/>
  <c r="AU404" i="9"/>
  <c r="AW404" i="9" s="1"/>
  <c r="AT371" i="9"/>
  <c r="AT388" i="9"/>
  <c r="AV388" i="9" s="1"/>
  <c r="AU378" i="9"/>
  <c r="AW378" i="9" s="1"/>
  <c r="AU347" i="9"/>
  <c r="AW347" i="9" s="1"/>
  <c r="AT341" i="9"/>
  <c r="AV341" i="9" s="1"/>
  <c r="AW338" i="9"/>
  <c r="AT319" i="9"/>
  <c r="AV319" i="9" s="1"/>
  <c r="AT317" i="9"/>
  <c r="AV317" i="9" s="1"/>
  <c r="AT311" i="9"/>
  <c r="AU306" i="9"/>
  <c r="AW306" i="9" s="1"/>
  <c r="AT286" i="9"/>
  <c r="AV286" i="9" s="1"/>
  <c r="AU285" i="9"/>
  <c r="AW285" i="9" s="1"/>
  <c r="AU251" i="9"/>
  <c r="AT249" i="9"/>
  <c r="AV249" i="9" s="1"/>
  <c r="AT246" i="9"/>
  <c r="AU239" i="9"/>
  <c r="AU223" i="9"/>
  <c r="AW223" i="9" s="1"/>
  <c r="AU214" i="9"/>
  <c r="AW214" i="9" s="1"/>
  <c r="AU212" i="9"/>
  <c r="AW212" i="9" s="1"/>
  <c r="AT209" i="9"/>
  <c r="AV209" i="9" s="1"/>
  <c r="HF209" i="9"/>
  <c r="AU198" i="9"/>
  <c r="AW198" i="9" s="1"/>
  <c r="AU175" i="9"/>
  <c r="AW175" i="9" s="1"/>
  <c r="AU171" i="9"/>
  <c r="AW171" i="9" s="1"/>
  <c r="AU166" i="9"/>
  <c r="AW166" i="9" s="1"/>
  <c r="AU160" i="9"/>
  <c r="AW160" i="9" s="1"/>
  <c r="AU154" i="9"/>
  <c r="AW154" i="9" s="1"/>
  <c r="AU149" i="9"/>
  <c r="AU147" i="9"/>
  <c r="AW147" i="9" s="1"/>
  <c r="AU144" i="9"/>
  <c r="AT140" i="9"/>
  <c r="AV140" i="9" s="1"/>
  <c r="AU127" i="9"/>
  <c r="AW127" i="9" s="1"/>
  <c r="AT131" i="9"/>
  <c r="AV131" i="9" s="1"/>
  <c r="AT111" i="9"/>
  <c r="AT84" i="9"/>
  <c r="AT77" i="9"/>
  <c r="AV77" i="9" s="1"/>
  <c r="AU70" i="9"/>
  <c r="AW70" i="9" s="1"/>
  <c r="AT57" i="9"/>
  <c r="AV57" i="9" s="1"/>
  <c r="AU60" i="9"/>
  <c r="AW60" i="9" s="1"/>
  <c r="AU40" i="9"/>
  <c r="AW40" i="9" s="1"/>
  <c r="AU30" i="9"/>
  <c r="AT28" i="9"/>
  <c r="AV28" i="9" s="1"/>
  <c r="AZ464" i="9"/>
  <c r="AZ455" i="9"/>
  <c r="AZ440" i="9"/>
  <c r="AZ431" i="9"/>
  <c r="AZ415" i="9"/>
  <c r="AZ407" i="9"/>
  <c r="AZ385" i="9"/>
  <c r="AZ378" i="9"/>
  <c r="AZ360" i="9"/>
  <c r="AZ351" i="9"/>
  <c r="AZ336" i="9"/>
  <c r="AZ327" i="9"/>
  <c r="AZ311" i="9"/>
  <c r="AZ297" i="9"/>
  <c r="AZ296" i="9"/>
  <c r="AZ288" i="9"/>
  <c r="AZ243" i="9"/>
  <c r="AZ235" i="9"/>
  <c r="AZ227" i="9"/>
  <c r="AZ219" i="9"/>
  <c r="AZ211" i="9"/>
  <c r="AZ187" i="9"/>
  <c r="AZ179" i="9"/>
  <c r="AZ163" i="9"/>
  <c r="AZ146" i="9"/>
  <c r="AZ138" i="9"/>
  <c r="AZ122" i="9"/>
  <c r="AZ114" i="9"/>
  <c r="AZ99" i="9"/>
  <c r="AZ90" i="9"/>
  <c r="AZ82" i="9"/>
  <c r="AZ74" i="9"/>
  <c r="AZ65" i="9"/>
  <c r="AZ60" i="9"/>
  <c r="AZ50" i="9"/>
  <c r="AZ42" i="9"/>
  <c r="AZ33" i="9"/>
  <c r="AZ25" i="9"/>
  <c r="AZ17" i="9"/>
  <c r="AZ9" i="9"/>
  <c r="BD464" i="9"/>
  <c r="BD455" i="9"/>
  <c r="BD447" i="9"/>
  <c r="BD440" i="9"/>
  <c r="BD431" i="9"/>
  <c r="BD423" i="9"/>
  <c r="BD407" i="9"/>
  <c r="BD400" i="9"/>
  <c r="BD372" i="9"/>
  <c r="BD385" i="9"/>
  <c r="BD378" i="9"/>
  <c r="BD368" i="9"/>
  <c r="BD360" i="9"/>
  <c r="BD351" i="9"/>
  <c r="BD343" i="9"/>
  <c r="BJ343" i="9" s="1"/>
  <c r="BD336" i="9"/>
  <c r="BD327" i="9"/>
  <c r="BD319" i="9"/>
  <c r="BJ319" i="9" s="1"/>
  <c r="BD311" i="9"/>
  <c r="BD297" i="9"/>
  <c r="BD296" i="9"/>
  <c r="BD288" i="9"/>
  <c r="BD251" i="9"/>
  <c r="BJ251" i="9" s="1"/>
  <c r="BD243" i="9"/>
  <c r="BD235" i="9"/>
  <c r="BD227" i="9"/>
  <c r="BD219" i="9"/>
  <c r="BD211" i="9"/>
  <c r="BD203" i="9"/>
  <c r="BD195" i="9"/>
  <c r="BD187" i="9"/>
  <c r="BD179" i="9"/>
  <c r="BD171" i="9"/>
  <c r="BD163" i="9"/>
  <c r="BD154" i="9"/>
  <c r="BD146" i="9"/>
  <c r="BD138" i="9"/>
  <c r="BD131" i="9"/>
  <c r="BD122" i="9"/>
  <c r="BD114" i="9"/>
  <c r="BD110" i="9"/>
  <c r="BD99" i="9"/>
  <c r="BD90" i="9"/>
  <c r="BD82" i="9"/>
  <c r="BD74" i="9"/>
  <c r="BD65" i="9"/>
  <c r="BD60" i="9"/>
  <c r="BD50" i="9"/>
  <c r="BD42" i="9"/>
  <c r="BD33" i="9"/>
  <c r="BD25" i="9"/>
  <c r="BD17" i="9"/>
  <c r="BD9" i="9"/>
  <c r="BI449" i="9"/>
  <c r="BI429" i="9"/>
  <c r="BI415" i="9"/>
  <c r="BI405" i="9"/>
  <c r="BI383" i="9"/>
  <c r="BI362" i="9"/>
  <c r="BI351" i="9"/>
  <c r="DG467" i="9"/>
  <c r="DG439" i="9"/>
  <c r="DG446" i="9"/>
  <c r="DG422" i="9"/>
  <c r="DG377" i="9"/>
  <c r="DG373" i="9"/>
  <c r="DG350" i="9"/>
  <c r="CC350" i="9" s="1"/>
  <c r="DI350" i="9" s="1"/>
  <c r="DG342" i="9"/>
  <c r="DG318" i="9"/>
  <c r="DG310" i="9"/>
  <c r="DG295" i="9"/>
  <c r="DG194" i="9"/>
  <c r="CC194" i="9" s="1"/>
  <c r="DI194" i="9" s="1"/>
  <c r="DG185" i="9"/>
  <c r="DG182" i="9"/>
  <c r="DG108" i="9"/>
  <c r="DG89" i="9"/>
  <c r="DG73" i="9"/>
  <c r="DG71" i="9"/>
  <c r="DG32" i="9"/>
  <c r="CP69" i="9"/>
  <c r="CP109" i="9"/>
  <c r="CR109" i="9" s="1"/>
  <c r="CP142" i="9"/>
  <c r="CP150" i="9"/>
  <c r="CR150" i="9" s="1"/>
  <c r="CQ458" i="9"/>
  <c r="CS458" i="9" s="1"/>
  <c r="CQ139" i="9"/>
  <c r="CS139" i="9" s="1"/>
  <c r="CQ83" i="9"/>
  <c r="CS83" i="9" s="1"/>
  <c r="DG304" i="9"/>
  <c r="DF186" i="9"/>
  <c r="DG145" i="9"/>
  <c r="DG16" i="9"/>
  <c r="DF376" i="9"/>
  <c r="DF188" i="9"/>
  <c r="DK359" i="9"/>
  <c r="DK326" i="9"/>
  <c r="DK313" i="9"/>
  <c r="DK295" i="9"/>
  <c r="DK253" i="9"/>
  <c r="DK234" i="9"/>
  <c r="DK183" i="9"/>
  <c r="DK170" i="9"/>
  <c r="DJ156" i="9"/>
  <c r="DK137" i="9"/>
  <c r="DK118" i="9"/>
  <c r="DK108" i="9"/>
  <c r="DK86" i="9"/>
  <c r="DJ46" i="9"/>
  <c r="EX438" i="9"/>
  <c r="EZ438" i="9" s="1"/>
  <c r="EX429" i="9"/>
  <c r="EZ429" i="9" s="1"/>
  <c r="EX425" i="9"/>
  <c r="EZ425" i="9" s="1"/>
  <c r="EX421" i="9"/>
  <c r="EZ421" i="9" s="1"/>
  <c r="FP419" i="9"/>
  <c r="EX417" i="9"/>
  <c r="EZ417" i="9" s="1"/>
  <c r="EX413" i="9"/>
  <c r="EZ413" i="9" s="1"/>
  <c r="EX409" i="9"/>
  <c r="EX405" i="9"/>
  <c r="EZ405" i="9" s="1"/>
  <c r="EX402" i="9"/>
  <c r="EZ402" i="9" s="1"/>
  <c r="EX398" i="9"/>
  <c r="EZ398" i="9" s="1"/>
  <c r="EX394" i="9"/>
  <c r="EZ394" i="9" s="1"/>
  <c r="EX392" i="9"/>
  <c r="EZ392" i="9" s="1"/>
  <c r="FP390" i="9"/>
  <c r="EX388" i="9"/>
  <c r="EZ388" i="9" s="1"/>
  <c r="EX383" i="9"/>
  <c r="EZ383" i="9" s="1"/>
  <c r="EX380" i="9"/>
  <c r="EZ380" i="9" s="1"/>
  <c r="EX376" i="9"/>
  <c r="EZ376" i="9" s="1"/>
  <c r="EX370" i="9"/>
  <c r="EZ370" i="9" s="1"/>
  <c r="EX366" i="9"/>
  <c r="EZ366" i="9" s="1"/>
  <c r="EX333" i="9"/>
  <c r="EZ333" i="9" s="1"/>
  <c r="EX334" i="9"/>
  <c r="EZ334" i="9" s="1"/>
  <c r="EX329" i="9"/>
  <c r="EZ329" i="9" s="1"/>
  <c r="EX325" i="9"/>
  <c r="EZ325" i="9" s="1"/>
  <c r="EX321" i="9"/>
  <c r="EZ321" i="9" s="1"/>
  <c r="EX317" i="9"/>
  <c r="EZ317" i="9" s="1"/>
  <c r="EX313" i="9"/>
  <c r="EZ313" i="9" s="1"/>
  <c r="EX309" i="9"/>
  <c r="EZ309" i="9" s="1"/>
  <c r="EX303" i="9"/>
  <c r="EZ303" i="9" s="1"/>
  <c r="EX286" i="9"/>
  <c r="EZ286" i="9" s="1"/>
  <c r="EX285" i="9"/>
  <c r="EZ285" i="9" s="1"/>
  <c r="EX253" i="9"/>
  <c r="EZ253" i="9" s="1"/>
  <c r="EX249" i="9"/>
  <c r="EZ249" i="9" s="1"/>
  <c r="EX245" i="9"/>
  <c r="EZ245" i="9" s="1"/>
  <c r="EX241" i="9"/>
  <c r="EZ241" i="9" s="1"/>
  <c r="EX237" i="9"/>
  <c r="EZ237" i="9" s="1"/>
  <c r="EX233" i="9"/>
  <c r="EZ233" i="9" s="1"/>
  <c r="EX229" i="9"/>
  <c r="EZ229" i="9" s="1"/>
  <c r="EX225" i="9"/>
  <c r="EZ225" i="9" s="1"/>
  <c r="EX221" i="9"/>
  <c r="EZ221" i="9" s="1"/>
  <c r="EX219" i="9"/>
  <c r="EZ219" i="9" s="1"/>
  <c r="EX217" i="9"/>
  <c r="EZ217" i="9" s="1"/>
  <c r="EX213" i="9"/>
  <c r="EZ213" i="9" s="1"/>
  <c r="EX209" i="9"/>
  <c r="EZ209" i="9" s="1"/>
  <c r="EX201" i="9"/>
  <c r="EZ201" i="9" s="1"/>
  <c r="EX197" i="9"/>
  <c r="EZ197" i="9" s="1"/>
  <c r="EX193" i="9"/>
  <c r="EZ193" i="9" s="1"/>
  <c r="EX189" i="9"/>
  <c r="EZ189" i="9" s="1"/>
  <c r="EX187" i="9"/>
  <c r="EZ187" i="9" s="1"/>
  <c r="EX186" i="9"/>
  <c r="EZ186" i="9" s="1"/>
  <c r="EX181" i="9"/>
  <c r="EZ181" i="9"/>
  <c r="FP181" i="9"/>
  <c r="FP179" i="9"/>
  <c r="EZ179" i="9"/>
  <c r="EX179" i="9"/>
  <c r="FP177" i="9"/>
  <c r="EZ177" i="9"/>
  <c r="EX177" i="9"/>
  <c r="FP175" i="9"/>
  <c r="EX175" i="9"/>
  <c r="EZ175" i="9"/>
  <c r="FP173" i="9"/>
  <c r="EX173" i="9"/>
  <c r="EZ173" i="9"/>
  <c r="EZ171" i="9"/>
  <c r="EX171" i="9"/>
  <c r="FP171" i="9"/>
  <c r="EX169" i="9"/>
  <c r="FP169" i="9"/>
  <c r="EZ169" i="9"/>
  <c r="EX165" i="9"/>
  <c r="EZ165" i="9" s="1"/>
  <c r="EX161" i="9"/>
  <c r="EZ161" i="9" s="1"/>
  <c r="EX152" i="9"/>
  <c r="EZ152" i="9" s="1"/>
  <c r="EX148" i="9"/>
  <c r="EZ148" i="9" s="1"/>
  <c r="EX144" i="9"/>
  <c r="EZ144" i="9" s="1"/>
  <c r="EX133" i="9"/>
  <c r="EZ133" i="9" s="1"/>
  <c r="EX129" i="9"/>
  <c r="EZ129" i="9" s="1"/>
  <c r="FN124" i="9"/>
  <c r="FP124" i="9" s="1"/>
  <c r="EX116" i="9"/>
  <c r="EZ116" i="9" s="1"/>
  <c r="EX113" i="9"/>
  <c r="EZ113" i="9" s="1"/>
  <c r="FN113" i="9"/>
  <c r="FP113" i="9" s="1"/>
  <c r="EX111" i="9"/>
  <c r="EZ111" i="9" s="1"/>
  <c r="EX107" i="9"/>
  <c r="EZ107" i="9" s="1"/>
  <c r="EX101" i="9"/>
  <c r="EZ101" i="9" s="1"/>
  <c r="EX97" i="9"/>
  <c r="EZ97" i="9" s="1"/>
  <c r="EX92" i="9"/>
  <c r="EZ92" i="9" s="1"/>
  <c r="EX88" i="9"/>
  <c r="EZ88" i="9" s="1"/>
  <c r="EX84" i="9"/>
  <c r="EZ84" i="9" s="1"/>
  <c r="EX80" i="9"/>
  <c r="EZ80" i="9" s="1"/>
  <c r="EX76" i="9"/>
  <c r="EZ76" i="9" s="1"/>
  <c r="FN76" i="9"/>
  <c r="FP76" i="9" s="1"/>
  <c r="EX72" i="9"/>
  <c r="EZ72" i="9" s="1"/>
  <c r="EX67" i="9"/>
  <c r="EZ67" i="9" s="1"/>
  <c r="EX57" i="9"/>
  <c r="EZ57" i="9" s="1"/>
  <c r="EX62" i="9"/>
  <c r="EZ62" i="9" s="1"/>
  <c r="EX58" i="9"/>
  <c r="EZ58" i="9" s="1"/>
  <c r="EX52" i="9"/>
  <c r="EZ52" i="9" s="1"/>
  <c r="EX48" i="9"/>
  <c r="EZ48" i="9" s="1"/>
  <c r="EX44" i="9"/>
  <c r="EZ44" i="9" s="1"/>
  <c r="EX39" i="9"/>
  <c r="EZ39" i="9" s="1"/>
  <c r="EX35" i="9"/>
  <c r="EZ35" i="9" s="1"/>
  <c r="FN35" i="9"/>
  <c r="FP35" i="9" s="1"/>
  <c r="EX461" i="9"/>
  <c r="EZ461" i="9" s="1"/>
  <c r="EX448" i="9"/>
  <c r="EZ448" i="9" s="1"/>
  <c r="EX444" i="9"/>
  <c r="EZ444" i="9" s="1"/>
  <c r="EX339" i="9"/>
  <c r="EZ339" i="9" s="1"/>
  <c r="GF318" i="9"/>
  <c r="GJ318" i="9" s="1"/>
  <c r="DG459" i="9"/>
  <c r="DF312" i="9"/>
  <c r="P465" i="9"/>
  <c r="FL465" i="9"/>
  <c r="FN465" i="9" s="1"/>
  <c r="FP465" i="9" s="1"/>
  <c r="FN458" i="9"/>
  <c r="FP458" i="9" s="1"/>
  <c r="P432" i="9"/>
  <c r="FL432" i="9"/>
  <c r="FN432" i="9" s="1"/>
  <c r="FP432" i="9" s="1"/>
  <c r="P420" i="9"/>
  <c r="FL420" i="9"/>
  <c r="FN420" i="9" s="1"/>
  <c r="FP420" i="9" s="1"/>
  <c r="P391" i="9"/>
  <c r="FL391" i="9"/>
  <c r="FN391" i="9" s="1"/>
  <c r="FP391" i="9" s="1"/>
  <c r="FN384" i="9"/>
  <c r="FP384" i="9" s="1"/>
  <c r="FN346" i="9"/>
  <c r="FP346" i="9" s="1"/>
  <c r="FN314" i="9"/>
  <c r="FP314" i="9" s="1"/>
  <c r="FN306" i="9"/>
  <c r="FP306" i="9" s="1"/>
  <c r="FN254" i="9"/>
  <c r="FP254" i="9" s="1"/>
  <c r="FN210" i="9"/>
  <c r="FP210" i="9" s="1"/>
  <c r="FN178" i="9"/>
  <c r="FN29" i="9"/>
  <c r="FP29" i="9" s="1"/>
  <c r="FN18" i="9"/>
  <c r="FP18" i="9" s="1"/>
  <c r="GQ120" i="9"/>
  <c r="GU120" i="9"/>
  <c r="GF460" i="9"/>
  <c r="GJ460" i="9" s="1"/>
  <c r="GF447" i="9"/>
  <c r="GJ447" i="9" s="1"/>
  <c r="GF436" i="9"/>
  <c r="GJ436" i="9" s="1"/>
  <c r="P436" i="9"/>
  <c r="GF423" i="9"/>
  <c r="GJ423" i="9" s="1"/>
  <c r="GF411" i="9"/>
  <c r="GJ411" i="9" s="1"/>
  <c r="P411" i="9"/>
  <c r="GF400" i="9"/>
  <c r="GJ400" i="9" s="1"/>
  <c r="GF372" i="9"/>
  <c r="GJ372" i="9" s="1"/>
  <c r="P372" i="9"/>
  <c r="GF382" i="9"/>
  <c r="GJ382" i="9" s="1"/>
  <c r="P382" i="9"/>
  <c r="GF368" i="9"/>
  <c r="GF356" i="9"/>
  <c r="GJ356" i="9" s="1"/>
  <c r="GF343" i="9"/>
  <c r="GJ343" i="9" s="1"/>
  <c r="GF331" i="9"/>
  <c r="GJ331" i="9" s="1"/>
  <c r="GF319" i="9"/>
  <c r="GJ319" i="9" s="1"/>
  <c r="GF307" i="9"/>
  <c r="GJ307" i="9" s="1"/>
  <c r="GF291" i="9"/>
  <c r="GJ291" i="9" s="1"/>
  <c r="GF251" i="9"/>
  <c r="GJ251" i="9" s="1"/>
  <c r="GF239" i="9"/>
  <c r="GJ239" i="9" s="1"/>
  <c r="GF223" i="9"/>
  <c r="GJ223" i="9" s="1"/>
  <c r="GF215" i="9"/>
  <c r="GJ215" i="9" s="1"/>
  <c r="GF203" i="9"/>
  <c r="GJ203" i="9" s="1"/>
  <c r="P195" i="9"/>
  <c r="GF183" i="9"/>
  <c r="GJ183" i="9" s="1"/>
  <c r="GF171" i="9"/>
  <c r="GJ171" i="9" s="1"/>
  <c r="GF154" i="9"/>
  <c r="GJ154" i="9" s="1"/>
  <c r="GF142" i="9"/>
  <c r="GJ142" i="9" s="1"/>
  <c r="GF131" i="9"/>
  <c r="GF118" i="9"/>
  <c r="GJ118" i="9" s="1"/>
  <c r="GF110" i="9"/>
  <c r="GJ110" i="9" s="1"/>
  <c r="GF86" i="9"/>
  <c r="GJ86" i="9" s="1"/>
  <c r="GF37" i="9"/>
  <c r="GJ37" i="9" s="1"/>
  <c r="GN415" i="9"/>
  <c r="P407" i="9"/>
  <c r="P378" i="9"/>
  <c r="P347" i="9"/>
  <c r="P327" i="9"/>
  <c r="P219" i="9"/>
  <c r="P171" i="9"/>
  <c r="P114" i="9"/>
  <c r="P104" i="9"/>
  <c r="P50" i="9"/>
  <c r="P37" i="9"/>
  <c r="P22" i="9"/>
  <c r="GF190" i="9"/>
  <c r="GJ190" i="9" s="1"/>
  <c r="P190" i="9"/>
  <c r="GR450" i="9"/>
  <c r="GV406" i="9"/>
  <c r="GV384" i="9"/>
  <c r="GV367" i="9"/>
  <c r="GV335" i="9"/>
  <c r="GR170" i="9"/>
  <c r="GR141" i="9"/>
  <c r="GV93" i="9"/>
  <c r="Q459" i="9"/>
  <c r="HE459" i="9"/>
  <c r="HI459" i="9" s="1"/>
  <c r="BI459" i="9"/>
  <c r="HE462" i="9"/>
  <c r="HI462" i="9" s="1"/>
  <c r="BI462" i="9"/>
  <c r="HE460" i="9"/>
  <c r="HI460" i="9" s="1"/>
  <c r="BI460" i="9"/>
  <c r="HE457" i="9"/>
  <c r="HI457" i="9" s="1"/>
  <c r="BI457" i="9"/>
  <c r="HE455" i="9"/>
  <c r="HI455" i="9" s="1"/>
  <c r="BI455" i="9"/>
  <c r="Q451" i="9"/>
  <c r="HE451" i="9"/>
  <c r="HI451" i="9" s="1"/>
  <c r="HE447" i="9"/>
  <c r="HI447" i="9" s="1"/>
  <c r="BI447" i="9"/>
  <c r="HE445" i="9"/>
  <c r="BI445" i="9"/>
  <c r="Q443" i="9"/>
  <c r="HE443" i="9"/>
  <c r="HI443" i="9" s="1"/>
  <c r="HE434" i="9"/>
  <c r="BI434" i="9"/>
  <c r="HE440" i="9"/>
  <c r="BI440" i="9"/>
  <c r="HE438" i="9"/>
  <c r="BI438" i="9"/>
  <c r="Q436" i="9"/>
  <c r="HE436" i="9"/>
  <c r="BI436" i="9"/>
  <c r="Q427" i="9"/>
  <c r="HE427" i="9"/>
  <c r="BI427" i="9"/>
  <c r="HE417" i="9"/>
  <c r="BI417" i="9"/>
  <c r="HE413" i="9"/>
  <c r="BI413" i="9"/>
  <c r="Q411" i="9"/>
  <c r="HE411" i="9"/>
  <c r="HI411" i="9" s="1"/>
  <c r="Q403" i="9"/>
  <c r="HE403" i="9"/>
  <c r="HI403" i="9" s="1"/>
  <c r="HE402" i="9"/>
  <c r="HI402" i="9" s="1"/>
  <c r="BI402" i="9"/>
  <c r="HE400" i="9"/>
  <c r="HI400" i="9" s="1"/>
  <c r="BI400" i="9"/>
  <c r="HE396" i="9"/>
  <c r="HI396" i="9" s="1"/>
  <c r="BI396" i="9"/>
  <c r="HE394" i="9"/>
  <c r="HI394" i="9" s="1"/>
  <c r="BI394" i="9"/>
  <c r="HE372" i="9"/>
  <c r="HI372" i="9" s="1"/>
  <c r="BI372" i="9"/>
  <c r="HE392" i="9"/>
  <c r="HI392" i="9" s="1"/>
  <c r="BI392" i="9"/>
  <c r="Q390" i="9"/>
  <c r="HE390" i="9"/>
  <c r="HI390" i="9" s="1"/>
  <c r="BI390" i="9"/>
  <c r="Q382" i="9"/>
  <c r="HE382" i="9"/>
  <c r="HI382" i="9" s="1"/>
  <c r="BI382" i="9"/>
  <c r="HE374" i="9"/>
  <c r="HI374" i="9" s="1"/>
  <c r="BI374" i="9"/>
  <c r="HE370" i="9"/>
  <c r="HI370" i="9" s="1"/>
  <c r="BI370" i="9"/>
  <c r="HE368" i="9"/>
  <c r="HI368" i="9" s="1"/>
  <c r="BI368" i="9"/>
  <c r="HE358" i="9"/>
  <c r="HI358" i="9" s="1"/>
  <c r="BI358" i="9"/>
  <c r="HE349" i="9"/>
  <c r="HI349" i="9" s="1"/>
  <c r="BI349" i="9"/>
  <c r="HE341" i="9"/>
  <c r="HI341" i="9" s="1"/>
  <c r="BI341" i="9"/>
  <c r="HE339" i="9"/>
  <c r="HI339" i="9" s="1"/>
  <c r="BI339" i="9"/>
  <c r="HE333" i="9"/>
  <c r="HI333" i="9" s="1"/>
  <c r="BI333" i="9"/>
  <c r="HE336" i="9"/>
  <c r="HI336" i="9" s="1"/>
  <c r="HE334" i="9"/>
  <c r="HI334" i="9" s="1"/>
  <c r="BI334" i="9"/>
  <c r="HE331" i="9"/>
  <c r="HI331" i="9" s="1"/>
  <c r="BI331" i="9"/>
  <c r="HE329" i="9"/>
  <c r="HI329" i="9" s="1"/>
  <c r="BI329" i="9"/>
  <c r="Q327" i="9"/>
  <c r="HE327" i="9"/>
  <c r="HI327" i="9" s="1"/>
  <c r="BI327" i="9"/>
  <c r="HE325" i="9"/>
  <c r="HI325" i="9" s="1"/>
  <c r="HE323" i="9"/>
  <c r="HI323" i="9" s="1"/>
  <c r="HE321" i="9"/>
  <c r="HI321" i="9" s="1"/>
  <c r="BI321" i="9"/>
  <c r="HE319" i="9"/>
  <c r="HI319" i="9" s="1"/>
  <c r="BI319" i="9"/>
  <c r="HE317" i="9"/>
  <c r="HI317" i="9" s="1"/>
  <c r="BI317" i="9"/>
  <c r="HE315" i="9"/>
  <c r="HI315" i="9" s="1"/>
  <c r="HE313" i="9"/>
  <c r="HI313" i="9" s="1"/>
  <c r="BI313" i="9"/>
  <c r="HE311" i="9"/>
  <c r="HI311" i="9" s="1"/>
  <c r="BI311" i="9"/>
  <c r="HE309" i="9"/>
  <c r="HI309" i="9" s="1"/>
  <c r="BI309" i="9"/>
  <c r="HE307" i="9"/>
  <c r="HI307" i="9" s="1"/>
  <c r="BI307" i="9"/>
  <c r="HE300" i="9"/>
  <c r="HI300" i="9" s="1"/>
  <c r="BI300" i="9"/>
  <c r="HE297" i="9"/>
  <c r="HI297" i="9" s="1"/>
  <c r="HE303" i="9"/>
  <c r="HI303" i="9" s="1"/>
  <c r="BI303" i="9"/>
  <c r="HE302" i="9"/>
  <c r="HI302" i="9" s="1"/>
  <c r="BI302" i="9"/>
  <c r="HE296" i="9"/>
  <c r="HI296" i="9" s="1"/>
  <c r="BI296" i="9"/>
  <c r="HE293" i="9"/>
  <c r="HI293" i="9" s="1"/>
  <c r="HE291" i="9"/>
  <c r="HI291" i="9" s="1"/>
  <c r="HE286" i="9"/>
  <c r="HI286" i="9" s="1"/>
  <c r="BI286" i="9"/>
  <c r="HE288" i="9"/>
  <c r="HI288" i="9" s="1"/>
  <c r="BI288" i="9"/>
  <c r="HE285" i="9"/>
  <c r="HI285" i="9" s="1"/>
  <c r="BI285" i="9"/>
  <c r="HE255" i="9"/>
  <c r="HI255" i="9" s="1"/>
  <c r="HE253" i="9"/>
  <c r="HI253" i="9" s="1"/>
  <c r="BI253" i="9"/>
  <c r="HE251" i="9"/>
  <c r="HI251" i="9" s="1"/>
  <c r="BI251" i="9"/>
  <c r="HE249" i="9"/>
  <c r="HI249" i="9" s="1"/>
  <c r="BI249" i="9"/>
  <c r="HE247" i="9"/>
  <c r="HI247" i="9" s="1"/>
  <c r="BI247" i="9"/>
  <c r="HE245" i="9"/>
  <c r="HI245" i="9" s="1"/>
  <c r="BI245" i="9"/>
  <c r="HE243" i="9"/>
  <c r="HI243" i="9" s="1"/>
  <c r="HE241" i="9"/>
  <c r="HI241" i="9" s="1"/>
  <c r="HE239" i="9"/>
  <c r="HI239" i="9" s="1"/>
  <c r="BI239" i="9"/>
  <c r="HE237" i="9"/>
  <c r="HI237" i="9" s="1"/>
  <c r="BI237" i="9"/>
  <c r="Q235" i="9"/>
  <c r="HE235" i="9"/>
  <c r="HI235" i="9" s="1"/>
  <c r="HE233" i="9"/>
  <c r="HI233" i="9" s="1"/>
  <c r="BI233" i="9"/>
  <c r="HE231" i="9"/>
  <c r="HI231" i="9" s="1"/>
  <c r="HE229" i="9"/>
  <c r="HI229" i="9" s="1"/>
  <c r="BI229" i="9"/>
  <c r="HE227" i="9"/>
  <c r="HI227" i="9" s="1"/>
  <c r="BI227" i="9"/>
  <c r="HE225" i="9"/>
  <c r="HI225" i="9" s="1"/>
  <c r="BI225" i="9"/>
  <c r="HE223" i="9"/>
  <c r="HI223" i="9" s="1"/>
  <c r="BI223" i="9"/>
  <c r="HE221" i="9"/>
  <c r="HI221" i="9" s="1"/>
  <c r="BI221" i="9"/>
  <c r="HE219" i="9"/>
  <c r="HI219" i="9" s="1"/>
  <c r="HE217" i="9"/>
  <c r="HI217" i="9" s="1"/>
  <c r="BI217" i="9"/>
  <c r="HE215" i="9"/>
  <c r="HI215" i="9" s="1"/>
  <c r="HE213" i="9"/>
  <c r="HI213" i="9" s="1"/>
  <c r="BI213" i="9"/>
  <c r="HE211" i="9"/>
  <c r="HI211" i="9" s="1"/>
  <c r="BI211" i="9"/>
  <c r="HE209" i="9"/>
  <c r="HI209" i="9" s="1"/>
  <c r="HE207" i="9"/>
  <c r="HI207" i="9" s="1"/>
  <c r="BI207" i="9"/>
  <c r="HE205" i="9"/>
  <c r="HI205" i="9" s="1"/>
  <c r="HE203" i="9"/>
  <c r="HI203" i="9" s="1"/>
  <c r="BI203" i="9"/>
  <c r="HE201" i="9"/>
  <c r="HI201" i="9" s="1"/>
  <c r="BI201" i="9"/>
  <c r="HE199" i="9"/>
  <c r="HI199" i="9" s="1"/>
  <c r="HE197" i="9"/>
  <c r="HI197" i="9" s="1"/>
  <c r="HE195" i="9"/>
  <c r="HI195" i="9" s="1"/>
  <c r="HE193" i="9"/>
  <c r="HI193" i="9" s="1"/>
  <c r="HE191" i="9"/>
  <c r="BI191" i="9"/>
  <c r="HE189" i="9"/>
  <c r="BI189" i="9"/>
  <c r="HE187" i="9"/>
  <c r="HI187" i="9" s="1"/>
  <c r="HE186" i="9"/>
  <c r="HI186" i="9" s="1"/>
  <c r="HE183" i="9"/>
  <c r="BI183" i="9"/>
  <c r="HE181" i="9"/>
  <c r="HI181" i="9" s="1"/>
  <c r="BI181" i="9"/>
  <c r="HE179" i="9"/>
  <c r="HI179" i="9" s="1"/>
  <c r="HE177" i="9"/>
  <c r="HI177" i="9" s="1"/>
  <c r="BI177" i="9"/>
  <c r="HE175" i="9"/>
  <c r="HI175" i="9" s="1"/>
  <c r="BI175" i="9"/>
  <c r="HE173" i="9"/>
  <c r="HI173" i="9" s="1"/>
  <c r="BI173" i="9"/>
  <c r="HE171" i="9"/>
  <c r="HI171" i="9" s="1"/>
  <c r="HE169" i="9"/>
  <c r="HI169" i="9" s="1"/>
  <c r="BI169" i="9"/>
  <c r="HE167" i="9"/>
  <c r="HI167" i="9" s="1"/>
  <c r="BI167" i="9"/>
  <c r="HE165" i="9"/>
  <c r="HI165" i="9" s="1"/>
  <c r="HE163" i="9"/>
  <c r="HI163" i="9" s="1"/>
  <c r="HE161" i="9"/>
  <c r="HI161" i="9" s="1"/>
  <c r="BI161" i="9"/>
  <c r="HE158" i="9"/>
  <c r="HI158" i="9" s="1"/>
  <c r="HE156" i="9"/>
  <c r="HI156" i="9" s="1"/>
  <c r="BI156" i="9"/>
  <c r="HE154" i="9"/>
  <c r="HI154" i="9" s="1"/>
  <c r="BI154" i="9"/>
  <c r="HE152" i="9"/>
  <c r="HI152" i="9" s="1"/>
  <c r="HE150" i="9"/>
  <c r="HI150" i="9" s="1"/>
  <c r="BI150" i="9"/>
  <c r="HE148" i="9"/>
  <c r="HI148" i="9" s="1"/>
  <c r="BI148" i="9"/>
  <c r="HE146" i="9"/>
  <c r="HI146" i="9" s="1"/>
  <c r="HE144" i="9"/>
  <c r="HI144" i="9" s="1"/>
  <c r="HE142" i="9"/>
  <c r="HI142" i="9" s="1"/>
  <c r="BI142" i="9"/>
  <c r="HE140" i="9"/>
  <c r="HI140" i="9" s="1"/>
  <c r="HE138" i="9"/>
  <c r="HI138" i="9" s="1"/>
  <c r="HE136" i="9"/>
  <c r="HI136" i="9" s="1"/>
  <c r="BI136" i="9"/>
  <c r="HE135" i="9"/>
  <c r="HI135" i="9" s="1"/>
  <c r="HE133" i="9"/>
  <c r="HI133" i="9" s="1"/>
  <c r="BI133" i="9"/>
  <c r="HE131" i="9"/>
  <c r="HI131" i="9" s="1"/>
  <c r="BI131" i="9"/>
  <c r="HE129" i="9"/>
  <c r="HI129" i="9" s="1"/>
  <c r="BI129" i="9"/>
  <c r="HE126" i="9"/>
  <c r="HI126" i="9" s="1"/>
  <c r="HE124" i="9"/>
  <c r="HI124" i="9" s="1"/>
  <c r="HE122" i="9"/>
  <c r="HI122" i="9" s="1"/>
  <c r="HE120" i="9"/>
  <c r="HI120" i="9" s="1"/>
  <c r="BI120" i="9"/>
  <c r="HE118" i="9"/>
  <c r="HI118" i="9" s="1"/>
  <c r="BI118" i="9"/>
  <c r="HE116" i="9"/>
  <c r="HI116" i="9" s="1"/>
  <c r="HE114" i="9"/>
  <c r="HI114" i="9" s="1"/>
  <c r="BI114" i="9"/>
  <c r="HE113" i="9"/>
  <c r="HI113" i="9" s="1"/>
  <c r="BI113" i="9"/>
  <c r="HE109" i="9"/>
  <c r="HI109" i="9" s="1"/>
  <c r="BI109" i="9"/>
  <c r="HE111" i="9"/>
  <c r="HI111" i="9" s="1"/>
  <c r="HE110" i="9"/>
  <c r="HI110" i="9" s="1"/>
  <c r="BI110" i="9"/>
  <c r="HE107" i="9"/>
  <c r="HI107" i="9" s="1"/>
  <c r="BI107" i="9"/>
  <c r="HE104" i="9"/>
  <c r="HI104" i="9" s="1"/>
  <c r="HE101" i="9"/>
  <c r="HI101" i="9" s="1"/>
  <c r="HE99" i="9"/>
  <c r="HI99" i="9" s="1"/>
  <c r="BI99" i="9"/>
  <c r="HE97" i="9"/>
  <c r="HI97" i="9" s="1"/>
  <c r="BI97" i="9"/>
  <c r="HE95" i="9"/>
  <c r="HI95" i="9" s="1"/>
  <c r="HE92" i="9"/>
  <c r="HI92" i="9" s="1"/>
  <c r="HE90" i="9"/>
  <c r="HI90" i="9" s="1"/>
  <c r="BI90" i="9"/>
  <c r="HE88" i="9"/>
  <c r="HI88" i="9" s="1"/>
  <c r="BI88" i="9"/>
  <c r="HE86" i="9"/>
  <c r="HI86" i="9" s="1"/>
  <c r="HE84" i="9"/>
  <c r="HI84" i="9" s="1"/>
  <c r="BI84" i="9"/>
  <c r="HE82" i="9"/>
  <c r="HI82" i="9" s="1"/>
  <c r="BI82" i="9"/>
  <c r="HE80" i="9"/>
  <c r="HI80" i="9" s="1"/>
  <c r="HE77" i="9"/>
  <c r="HI77" i="9" s="1"/>
  <c r="HE76" i="9"/>
  <c r="HE74" i="9"/>
  <c r="BI74" i="9"/>
  <c r="HE72" i="9"/>
  <c r="HI72" i="9" s="1"/>
  <c r="HE69" i="9"/>
  <c r="HE67" i="9"/>
  <c r="BI67" i="9"/>
  <c r="HE65" i="9"/>
  <c r="HI65" i="9" s="1"/>
  <c r="HE57" i="9"/>
  <c r="HI57" i="9" s="1"/>
  <c r="HE56" i="9"/>
  <c r="HI56" i="9" s="1"/>
  <c r="HE62" i="9"/>
  <c r="HI62" i="9" s="1"/>
  <c r="HE60" i="9"/>
  <c r="HI60" i="9" s="1"/>
  <c r="HE58" i="9"/>
  <c r="BI58" i="9"/>
  <c r="HE54" i="9"/>
  <c r="HE52" i="9"/>
  <c r="HI52" i="9" s="1"/>
  <c r="HE50" i="9"/>
  <c r="HI50" i="9" s="1"/>
  <c r="BI50" i="9"/>
  <c r="HE48" i="9"/>
  <c r="HI48" i="9" s="1"/>
  <c r="HE46" i="9"/>
  <c r="HI46" i="9" s="1"/>
  <c r="BI46" i="9"/>
  <c r="HE44" i="9"/>
  <c r="HI44" i="9" s="1"/>
  <c r="HE42" i="9"/>
  <c r="HI42" i="9" s="1"/>
  <c r="BI42" i="9"/>
  <c r="HE39" i="9"/>
  <c r="HI39" i="9" s="1"/>
  <c r="BI39" i="9"/>
  <c r="HE37" i="9"/>
  <c r="HI37" i="9" s="1"/>
  <c r="HE35" i="9"/>
  <c r="HI35" i="9" s="1"/>
  <c r="BI35" i="9"/>
  <c r="HE33" i="9"/>
  <c r="HI33" i="9" s="1"/>
  <c r="BI33" i="9"/>
  <c r="HE27" i="9"/>
  <c r="HI27" i="9" s="1"/>
  <c r="HE30" i="9"/>
  <c r="HI30" i="9" s="1"/>
  <c r="BI30" i="9"/>
  <c r="HE28" i="9"/>
  <c r="HI28" i="9" s="1"/>
  <c r="BI28" i="9"/>
  <c r="HE25" i="9"/>
  <c r="HI25" i="9" s="1"/>
  <c r="HE23" i="9"/>
  <c r="HI23" i="9" s="1"/>
  <c r="BI23" i="9"/>
  <c r="HE22" i="9"/>
  <c r="HI22" i="9" s="1"/>
  <c r="BI22" i="9"/>
  <c r="HE20" i="9"/>
  <c r="HI20" i="9" s="1"/>
  <c r="HE17" i="9"/>
  <c r="HI17" i="9" s="1"/>
  <c r="HE15" i="9"/>
  <c r="HI15" i="9" s="1"/>
  <c r="BI15" i="9"/>
  <c r="HE13" i="9"/>
  <c r="HI13" i="9" s="1"/>
  <c r="BI13" i="9"/>
  <c r="HE11" i="9"/>
  <c r="HI11" i="9" s="1"/>
  <c r="BI11" i="9"/>
  <c r="HE9" i="9"/>
  <c r="AU466" i="9"/>
  <c r="AW466" i="9" s="1"/>
  <c r="AU464" i="9"/>
  <c r="AW464" i="9" s="1"/>
  <c r="AU458" i="9"/>
  <c r="AW458" i="9" s="1"/>
  <c r="AT440" i="9"/>
  <c r="AT425" i="9"/>
  <c r="AW420" i="9"/>
  <c r="AU406" i="9"/>
  <c r="AW406" i="9" s="1"/>
  <c r="AU393" i="9"/>
  <c r="AW393" i="9" s="1"/>
  <c r="AU390" i="9"/>
  <c r="AW390" i="9" s="1"/>
  <c r="AU384" i="9"/>
  <c r="AW384" i="9" s="1"/>
  <c r="AT368" i="9"/>
  <c r="AV368" i="9" s="1"/>
  <c r="AT360" i="9"/>
  <c r="AV360" i="9" s="1"/>
  <c r="AU341" i="9"/>
  <c r="AW341" i="9" s="1"/>
  <c r="AW337" i="9"/>
  <c r="AU319" i="9"/>
  <c r="AU308" i="9"/>
  <c r="AW308" i="9" s="1"/>
  <c r="AT303" i="9"/>
  <c r="AV303" i="9" s="1"/>
  <c r="AT291" i="9"/>
  <c r="AV291" i="9" s="1"/>
  <c r="AU245" i="9"/>
  <c r="AW245" i="9" s="1"/>
  <c r="AT239" i="9"/>
  <c r="AU233" i="9"/>
  <c r="AW233" i="9" s="1"/>
  <c r="AT223" i="9"/>
  <c r="AV223" i="9" s="1"/>
  <c r="AT217" i="9"/>
  <c r="AV217" i="9" s="1"/>
  <c r="AT194" i="9"/>
  <c r="AV194" i="9" s="1"/>
  <c r="AT187" i="9"/>
  <c r="AV187" i="9" s="1"/>
  <c r="AU184" i="9"/>
  <c r="AW184" i="9" s="1"/>
  <c r="AW181" i="9"/>
  <c r="AV177" i="9"/>
  <c r="AT175" i="9"/>
  <c r="AT171" i="9"/>
  <c r="AT166" i="9"/>
  <c r="AV166" i="9" s="1"/>
  <c r="AT124" i="9"/>
  <c r="AU109" i="9"/>
  <c r="AW109" i="9" s="1"/>
  <c r="AU102" i="9"/>
  <c r="AW102" i="9" s="1"/>
  <c r="AU81" i="9"/>
  <c r="AW81" i="9" s="1"/>
  <c r="HG60" i="9"/>
  <c r="AU55" i="9"/>
  <c r="AW55" i="9" s="1"/>
  <c r="AT30" i="9"/>
  <c r="AU23" i="9"/>
  <c r="AW23" i="9" s="1"/>
  <c r="AZ463" i="9"/>
  <c r="AZ454" i="9"/>
  <c r="AZ439" i="9"/>
  <c r="AZ446" i="9"/>
  <c r="AZ430" i="9"/>
  <c r="AZ422" i="9"/>
  <c r="AZ414" i="9"/>
  <c r="AZ406" i="9"/>
  <c r="AZ399" i="9"/>
  <c r="AZ371" i="9"/>
  <c r="AZ377" i="9"/>
  <c r="AZ367" i="9"/>
  <c r="AZ359" i="9"/>
  <c r="AZ350" i="9"/>
  <c r="AZ342" i="9"/>
  <c r="AZ335" i="9"/>
  <c r="AZ310" i="9"/>
  <c r="AZ304" i="9"/>
  <c r="AZ295" i="9"/>
  <c r="AZ287" i="9"/>
  <c r="AZ250" i="9"/>
  <c r="AZ242" i="9"/>
  <c r="AZ226" i="9"/>
  <c r="AZ218" i="9"/>
  <c r="AZ210" i="9"/>
  <c r="AZ202" i="9"/>
  <c r="AZ194" i="9"/>
  <c r="AZ185" i="9"/>
  <c r="AZ178" i="9"/>
  <c r="AZ170" i="9"/>
  <c r="AZ162" i="9"/>
  <c r="AZ153" i="9"/>
  <c r="AZ145" i="9"/>
  <c r="AZ137" i="9"/>
  <c r="AZ130" i="9"/>
  <c r="AZ121" i="9"/>
  <c r="AZ98" i="9"/>
  <c r="AZ108" i="9"/>
  <c r="AZ93" i="9"/>
  <c r="AZ89" i="9"/>
  <c r="AZ81" i="9"/>
  <c r="AZ73" i="9"/>
  <c r="AZ71" i="9"/>
  <c r="AZ59" i="9"/>
  <c r="AZ49" i="9"/>
  <c r="AZ40" i="9"/>
  <c r="AZ32" i="9"/>
  <c r="AZ24" i="9"/>
  <c r="AZ16" i="9"/>
  <c r="BD463" i="9"/>
  <c r="BD454" i="9"/>
  <c r="BD439" i="9"/>
  <c r="BD446" i="9"/>
  <c r="BD430" i="9"/>
  <c r="BD422" i="9"/>
  <c r="BD414" i="9"/>
  <c r="BD406" i="9"/>
  <c r="BD399" i="9"/>
  <c r="BD371" i="9"/>
  <c r="BD384" i="9"/>
  <c r="GR384" i="9" s="1"/>
  <c r="BD377" i="9"/>
  <c r="BD367" i="9"/>
  <c r="BD359" i="9"/>
  <c r="BD350" i="9"/>
  <c r="BD342" i="9"/>
  <c r="BD335" i="9"/>
  <c r="GR335" i="9" s="1"/>
  <c r="BD326" i="9"/>
  <c r="BD318" i="9"/>
  <c r="BD310" i="9"/>
  <c r="BD304" i="9"/>
  <c r="BD295" i="9"/>
  <c r="BD287" i="9"/>
  <c r="BD250" i="9"/>
  <c r="BD242" i="9"/>
  <c r="BD234" i="9"/>
  <c r="BD226" i="9"/>
  <c r="BD218" i="9"/>
  <c r="BD210" i="9"/>
  <c r="BD202" i="9"/>
  <c r="BD194" i="9"/>
  <c r="BD185" i="9"/>
  <c r="BD178" i="9"/>
  <c r="BD170" i="9"/>
  <c r="BD162" i="9"/>
  <c r="BD153" i="9"/>
  <c r="BD145" i="9"/>
  <c r="BD137" i="9"/>
  <c r="BD130" i="9"/>
  <c r="BD121" i="9"/>
  <c r="BD98" i="9"/>
  <c r="BD108" i="9"/>
  <c r="BD93" i="9"/>
  <c r="BD89" i="9"/>
  <c r="BD81" i="9"/>
  <c r="BD73" i="9"/>
  <c r="BD71" i="9"/>
  <c r="BD59" i="9"/>
  <c r="BD49" i="9"/>
  <c r="BD40" i="9"/>
  <c r="BD32" i="9"/>
  <c r="BD24" i="9"/>
  <c r="BD16" i="9"/>
  <c r="BI419" i="9"/>
  <c r="BI409" i="9"/>
  <c r="BI345" i="9"/>
  <c r="BI243" i="9"/>
  <c r="BI165" i="9"/>
  <c r="BI158" i="9"/>
  <c r="BI135" i="9"/>
  <c r="BI101" i="9"/>
  <c r="BI95" i="9"/>
  <c r="BI76" i="9"/>
  <c r="BI37" i="9"/>
  <c r="DF463" i="9"/>
  <c r="DF371" i="9"/>
  <c r="DF346" i="9"/>
  <c r="DF330" i="9"/>
  <c r="DF174" i="9"/>
  <c r="DF157" i="9"/>
  <c r="DF78" i="9"/>
  <c r="DF63" i="9"/>
  <c r="DF45" i="9"/>
  <c r="P403" i="9"/>
  <c r="CQ22" i="9"/>
  <c r="CQ25" i="9"/>
  <c r="CS25" i="9" s="1"/>
  <c r="CQ101" i="9"/>
  <c r="CS101" i="9" s="1"/>
  <c r="CQ405" i="9"/>
  <c r="CS405" i="9" s="1"/>
  <c r="CQ457" i="9"/>
  <c r="CS457" i="9" s="1"/>
  <c r="CP428" i="9"/>
  <c r="CR428" i="9" s="1"/>
  <c r="CP412" i="9"/>
  <c r="CR412" i="9" s="1"/>
  <c r="CP397" i="9"/>
  <c r="CR397" i="9" s="1"/>
  <c r="CP114" i="9"/>
  <c r="CR114" i="9" s="1"/>
  <c r="DG442" i="9"/>
  <c r="DF417" i="9"/>
  <c r="DF286" i="9"/>
  <c r="DF197" i="9"/>
  <c r="DF344" i="9"/>
  <c r="DF161" i="9"/>
  <c r="DE95" i="9"/>
  <c r="DG95" i="9" s="1"/>
  <c r="DK453" i="9"/>
  <c r="DJ443" i="9"/>
  <c r="DJ433" i="9"/>
  <c r="DJ215" i="9"/>
  <c r="DJ183" i="9"/>
  <c r="DJ118" i="9"/>
  <c r="DJ86" i="9"/>
  <c r="DK37" i="9"/>
  <c r="EY419" i="9"/>
  <c r="FA419" i="9" s="1"/>
  <c r="EY231" i="9"/>
  <c r="FA231" i="9" s="1"/>
  <c r="EY50" i="9"/>
  <c r="FA50" i="9" s="1"/>
  <c r="EX436" i="9"/>
  <c r="EZ436" i="9" s="1"/>
  <c r="HE24" i="9"/>
  <c r="HI24" i="9" s="1"/>
  <c r="HE19" i="9"/>
  <c r="HI19" i="9" s="1"/>
  <c r="HE21" i="9"/>
  <c r="HI21" i="9" s="1"/>
  <c r="HE18" i="9"/>
  <c r="HI18" i="9" s="1"/>
  <c r="HE16" i="9"/>
  <c r="HI16" i="9" s="1"/>
  <c r="HE14" i="9"/>
  <c r="HI14" i="9" s="1"/>
  <c r="HE12" i="9"/>
  <c r="HI12" i="9" s="1"/>
  <c r="HE10" i="9"/>
  <c r="HI10" i="9" s="1"/>
  <c r="AT459" i="9"/>
  <c r="AV459" i="9" s="1"/>
  <c r="AT451" i="9"/>
  <c r="AV451" i="9" s="1"/>
  <c r="AU447" i="9"/>
  <c r="AW447" i="9" s="1"/>
  <c r="AU440" i="9"/>
  <c r="AU427" i="9"/>
  <c r="AW427" i="9" s="1"/>
  <c r="AT423" i="9"/>
  <c r="AU411" i="9"/>
  <c r="AW411" i="9" s="1"/>
  <c r="AT409" i="9"/>
  <c r="AT394" i="9"/>
  <c r="AU369" i="9"/>
  <c r="AW369" i="9" s="1"/>
  <c r="AT361" i="9"/>
  <c r="AU352" i="9"/>
  <c r="AW352" i="9" s="1"/>
  <c r="AT344" i="9"/>
  <c r="AV344" i="9" s="1"/>
  <c r="AU332" i="9"/>
  <c r="AW332" i="9" s="1"/>
  <c r="AT324" i="9"/>
  <c r="AU315" i="9"/>
  <c r="AW315" i="9" s="1"/>
  <c r="AU311" i="9"/>
  <c r="AU307" i="9"/>
  <c r="AW307" i="9" s="1"/>
  <c r="AT230" i="9"/>
  <c r="AU221" i="9"/>
  <c r="AW221" i="9" s="1"/>
  <c r="AU219" i="9"/>
  <c r="AW219" i="9" s="1"/>
  <c r="AT201" i="9"/>
  <c r="AU199" i="9"/>
  <c r="AW199" i="9" s="1"/>
  <c r="AU157" i="9"/>
  <c r="AW157" i="9" s="1"/>
  <c r="AU155" i="9"/>
  <c r="AW155" i="9" s="1"/>
  <c r="AT144" i="9"/>
  <c r="AV144" i="9" s="1"/>
  <c r="AU140" i="9"/>
  <c r="AW140" i="9" s="1"/>
  <c r="AU115" i="9"/>
  <c r="AW115" i="9" s="1"/>
  <c r="AT113" i="9"/>
  <c r="AV113" i="9" s="1"/>
  <c r="AU100" i="9"/>
  <c r="AW100" i="9" s="1"/>
  <c r="AT92" i="9"/>
  <c r="AU88" i="9"/>
  <c r="AW88" i="9" s="1"/>
  <c r="AT76" i="9"/>
  <c r="AT72" i="9"/>
  <c r="AV72" i="9" s="1"/>
  <c r="AT58" i="9"/>
  <c r="AV58" i="9" s="1"/>
  <c r="AU38" i="9"/>
  <c r="AW38" i="9" s="1"/>
  <c r="HF29" i="9"/>
  <c r="AU18" i="9"/>
  <c r="AW18" i="9" s="1"/>
  <c r="AU14" i="9"/>
  <c r="AW14" i="9" s="1"/>
  <c r="AU10" i="9"/>
  <c r="AW10" i="9" s="1"/>
  <c r="BH35" i="9"/>
  <c r="BI21" i="9"/>
  <c r="BH17" i="9"/>
  <c r="BI10" i="9"/>
  <c r="CP10" i="9"/>
  <c r="CR10" i="9" s="1"/>
  <c r="CP14" i="9"/>
  <c r="CP18" i="9"/>
  <c r="CR18" i="9" s="1"/>
  <c r="CP29" i="9"/>
  <c r="CR29" i="9" s="1"/>
  <c r="CP55" i="9"/>
  <c r="CR55" i="9" s="1"/>
  <c r="CP94" i="9"/>
  <c r="CR94" i="9" s="1"/>
  <c r="CP93" i="9"/>
  <c r="CR93" i="9" s="1"/>
  <c r="CP100" i="9"/>
  <c r="CP125" i="9"/>
  <c r="CR125" i="9" s="1"/>
  <c r="CP128" i="9"/>
  <c r="CR128" i="9" s="1"/>
  <c r="CP127" i="9"/>
  <c r="CR127" i="9" s="1"/>
  <c r="CP143" i="9"/>
  <c r="CR143" i="9" s="1"/>
  <c r="CP157" i="9"/>
  <c r="CR157" i="9" s="1"/>
  <c r="CP160" i="9"/>
  <c r="CR160" i="9" s="1"/>
  <c r="CR182" i="9"/>
  <c r="CP182" i="9"/>
  <c r="CP184" i="9"/>
  <c r="CR184" i="9" s="1"/>
  <c r="CP190" i="9"/>
  <c r="CP198" i="9"/>
  <c r="CP208" i="9"/>
  <c r="CR208" i="9" s="1"/>
  <c r="CP228" i="9"/>
  <c r="CR228" i="9" s="1"/>
  <c r="CP284" i="9"/>
  <c r="CP324" i="9"/>
  <c r="CR324" i="9" s="1"/>
  <c r="CP340" i="9"/>
  <c r="CR340" i="9" s="1"/>
  <c r="CP379" i="9"/>
  <c r="CP391" i="9"/>
  <c r="CR391" i="9" s="1"/>
  <c r="CP420" i="9"/>
  <c r="CR420" i="9" s="1"/>
  <c r="CP437" i="9"/>
  <c r="CR437" i="9" s="1"/>
  <c r="CP458" i="9"/>
  <c r="CR458" i="9" s="1"/>
  <c r="CQ454" i="9"/>
  <c r="CS454" i="9" s="1"/>
  <c r="CQ425" i="9"/>
  <c r="CS425" i="9" s="1"/>
  <c r="CQ423" i="9"/>
  <c r="CS423" i="9" s="1"/>
  <c r="CQ417" i="9"/>
  <c r="CS417" i="9" s="1"/>
  <c r="CP401" i="9"/>
  <c r="CR401" i="9" s="1"/>
  <c r="CP395" i="9"/>
  <c r="CR395" i="9" s="1"/>
  <c r="CQ378" i="9"/>
  <c r="CS378" i="9" s="1"/>
  <c r="CQ375" i="9"/>
  <c r="CS375" i="9" s="1"/>
  <c r="CQ367" i="9"/>
  <c r="CS367" i="9" s="1"/>
  <c r="CP365" i="9"/>
  <c r="CR365" i="9" s="1"/>
  <c r="CP360" i="9"/>
  <c r="CR360" i="9" s="1"/>
  <c r="CQ357" i="9"/>
  <c r="CS357" i="9" s="1"/>
  <c r="CP354" i="9"/>
  <c r="CR354" i="9" s="1"/>
  <c r="CQ323" i="9"/>
  <c r="CP305" i="9"/>
  <c r="CR305" i="9" s="1"/>
  <c r="CP298" i="9"/>
  <c r="CR298" i="9" s="1"/>
  <c r="CQ286" i="9"/>
  <c r="CS286" i="9" s="1"/>
  <c r="CP242" i="9"/>
  <c r="CR242" i="9" s="1"/>
  <c r="CQ219" i="9"/>
  <c r="CS219" i="9" s="1"/>
  <c r="CP200" i="9"/>
  <c r="CR200" i="9" s="1"/>
  <c r="CP185" i="9"/>
  <c r="CR185" i="9" s="1"/>
  <c r="CQ183" i="9"/>
  <c r="CS183" i="9" s="1"/>
  <c r="CQ177" i="9"/>
  <c r="CS177" i="9" s="1"/>
  <c r="CQ152" i="9"/>
  <c r="CQ148" i="9"/>
  <c r="CS148" i="9" s="1"/>
  <c r="CP131" i="9"/>
  <c r="CR131" i="9" s="1"/>
  <c r="CP120" i="9"/>
  <c r="CP101" i="9"/>
  <c r="CR101" i="9" s="1"/>
  <c r="CQ90" i="9"/>
  <c r="CS90" i="9" s="1"/>
  <c r="CQ75" i="9"/>
  <c r="CS75" i="9" s="1"/>
  <c r="CQ58" i="9"/>
  <c r="CS58" i="9" s="1"/>
  <c r="CP54" i="9"/>
  <c r="CR54" i="9" s="1"/>
  <c r="CQ13" i="9"/>
  <c r="CS13" i="9" s="1"/>
  <c r="DF411" i="9"/>
  <c r="DF396" i="9"/>
  <c r="CB396" i="9" s="1"/>
  <c r="DH396" i="9" s="1"/>
  <c r="DF181" i="9"/>
  <c r="CB181" i="9" s="1"/>
  <c r="DH181" i="9" s="1"/>
  <c r="DF177" i="9"/>
  <c r="DF173" i="9"/>
  <c r="DF165" i="9"/>
  <c r="DF152" i="9"/>
  <c r="DF104" i="9"/>
  <c r="DF57" i="9"/>
  <c r="DF22" i="9"/>
  <c r="DF13" i="9"/>
  <c r="FO464" i="9"/>
  <c r="FQ464" i="9" s="1"/>
  <c r="FO69" i="9"/>
  <c r="FQ69" i="9" s="1"/>
  <c r="EK263" i="9"/>
  <c r="HM263" i="9" s="1"/>
  <c r="EX451" i="9"/>
  <c r="EZ451" i="9" s="1"/>
  <c r="EX358" i="9"/>
  <c r="EZ358" i="9" s="1"/>
  <c r="EX114" i="9"/>
  <c r="EZ114" i="9" s="1"/>
  <c r="EX31" i="9"/>
  <c r="EZ31" i="9" s="1"/>
  <c r="FO407" i="9"/>
  <c r="FQ407" i="9" s="1"/>
  <c r="FN392" i="9"/>
  <c r="FP392" i="9" s="1"/>
  <c r="FO378" i="9"/>
  <c r="FQ378" i="9" s="1"/>
  <c r="FO343" i="9"/>
  <c r="FQ343" i="9" s="1"/>
  <c r="FN325" i="9"/>
  <c r="FP325" i="9" s="1"/>
  <c r="FO187" i="9"/>
  <c r="FQ187" i="9" s="1"/>
  <c r="FN107" i="9"/>
  <c r="FP107" i="9" s="1"/>
  <c r="FN39" i="9"/>
  <c r="FP39" i="9" s="1"/>
  <c r="GQ161" i="9"/>
  <c r="GU161" i="9"/>
  <c r="GQ152" i="9"/>
  <c r="GU152" i="9"/>
  <c r="AU452" i="9"/>
  <c r="AW452" i="9" s="1"/>
  <c r="AT437" i="9"/>
  <c r="AT422" i="9"/>
  <c r="AU401" i="9"/>
  <c r="AW401" i="9" s="1"/>
  <c r="AU392" i="9"/>
  <c r="AT390" i="9"/>
  <c r="AV390" i="9" s="1"/>
  <c r="AU368" i="9"/>
  <c r="AU362" i="9"/>
  <c r="AU351" i="9"/>
  <c r="AW351" i="9" s="1"/>
  <c r="AU345" i="9"/>
  <c r="AU331" i="9"/>
  <c r="AU325" i="9"/>
  <c r="AW325" i="9" s="1"/>
  <c r="AT233" i="9"/>
  <c r="AV233" i="9" s="1"/>
  <c r="AU231" i="9"/>
  <c r="AW231" i="9" s="1"/>
  <c r="AT229" i="9"/>
  <c r="AV229" i="9" s="1"/>
  <c r="AT225" i="9"/>
  <c r="AT218" i="9"/>
  <c r="AU202" i="9"/>
  <c r="AT198" i="9"/>
  <c r="AV198" i="9" s="1"/>
  <c r="AU165" i="9"/>
  <c r="AW165" i="9" s="1"/>
  <c r="AU145" i="9"/>
  <c r="AW145" i="9" s="1"/>
  <c r="AU116" i="9"/>
  <c r="AW116" i="9" s="1"/>
  <c r="AU105" i="9"/>
  <c r="AU91" i="9"/>
  <c r="AU87" i="9"/>
  <c r="AW87" i="9" s="1"/>
  <c r="AU85" i="9"/>
  <c r="AW85" i="9" s="1"/>
  <c r="AU75" i="9"/>
  <c r="AW75" i="9" s="1"/>
  <c r="AU68" i="9"/>
  <c r="AW68" i="9" s="1"/>
  <c r="AU61" i="9"/>
  <c r="AW61" i="9" s="1"/>
  <c r="AU48" i="9"/>
  <c r="AW48" i="9" s="1"/>
  <c r="AU39" i="9"/>
  <c r="AU15" i="9"/>
  <c r="BI18" i="9"/>
  <c r="BH9" i="9"/>
  <c r="DF460" i="9"/>
  <c r="DF455" i="9"/>
  <c r="DF440" i="9"/>
  <c r="DF403" i="9"/>
  <c r="DF385" i="9"/>
  <c r="DF368" i="9"/>
  <c r="DF360" i="9"/>
  <c r="DF223" i="9"/>
  <c r="DF215" i="9"/>
  <c r="DF187" i="9"/>
  <c r="DF158" i="9"/>
  <c r="DF122" i="9"/>
  <c r="DF110" i="9"/>
  <c r="DF99" i="9"/>
  <c r="DF90" i="9"/>
  <c r="CP30" i="9"/>
  <c r="CR30" i="9" s="1"/>
  <c r="CP37" i="9"/>
  <c r="CR37" i="9" s="1"/>
  <c r="CP46" i="9"/>
  <c r="CR46" i="9" s="1"/>
  <c r="CP74" i="9"/>
  <c r="CP77" i="9"/>
  <c r="CR77" i="9" s="1"/>
  <c r="CP82" i="9"/>
  <c r="CP90" i="9"/>
  <c r="CP138" i="9"/>
  <c r="CR138" i="9" s="1"/>
  <c r="CP199" i="9"/>
  <c r="CP201" i="9"/>
  <c r="CR201" i="9" s="1"/>
  <c r="CP213" i="9"/>
  <c r="CR213" i="9" s="1"/>
  <c r="CP217" i="9"/>
  <c r="CR217" i="9" s="1"/>
  <c r="CP227" i="9"/>
  <c r="CP229" i="9"/>
  <c r="CR229" i="9" s="1"/>
  <c r="CP235" i="9"/>
  <c r="CR235" i="9" s="1"/>
  <c r="CP237" i="9"/>
  <c r="CR237" i="9" s="1"/>
  <c r="CP239" i="9"/>
  <c r="CR239" i="9" s="1"/>
  <c r="CP288" i="9"/>
  <c r="CR288" i="9" s="1"/>
  <c r="CP286" i="9"/>
  <c r="CR286" i="9" s="1"/>
  <c r="CP296" i="9"/>
  <c r="CR296" i="9" s="1"/>
  <c r="CP302" i="9"/>
  <c r="CR302" i="9" s="1"/>
  <c r="CP311" i="9"/>
  <c r="CR311" i="9" s="1"/>
  <c r="CP313" i="9"/>
  <c r="CR313" i="9" s="1"/>
  <c r="CP315" i="9"/>
  <c r="CR315" i="9" s="1"/>
  <c r="CP327" i="9"/>
  <c r="CR327" i="9" s="1"/>
  <c r="CP329" i="9"/>
  <c r="CR329" i="9" s="1"/>
  <c r="CP331" i="9"/>
  <c r="CR331" i="9" s="1"/>
  <c r="CP358" i="9"/>
  <c r="CR358" i="9" s="1"/>
  <c r="CP362" i="9"/>
  <c r="CR362" i="9" s="1"/>
  <c r="CP368" i="9"/>
  <c r="CR368" i="9" s="1"/>
  <c r="CP402" i="9"/>
  <c r="CR402" i="9" s="1"/>
  <c r="CP403" i="9"/>
  <c r="CR403" i="9" s="1"/>
  <c r="CP417" i="9"/>
  <c r="CR417" i="9" s="1"/>
  <c r="CP419" i="9"/>
  <c r="CQ406" i="9"/>
  <c r="CS406" i="9" s="1"/>
  <c r="CQ403" i="9"/>
  <c r="CS403" i="9" s="1"/>
  <c r="CQ399" i="9"/>
  <c r="CS399" i="9" s="1"/>
  <c r="CP369" i="9"/>
  <c r="CR369" i="9" s="1"/>
  <c r="CP350" i="9"/>
  <c r="CR350" i="9" s="1"/>
  <c r="CP348" i="9"/>
  <c r="CR348" i="9" s="1"/>
  <c r="CS345" i="9"/>
  <c r="CP337" i="9"/>
  <c r="CR337" i="9" s="1"/>
  <c r="CQ227" i="9"/>
  <c r="CS227" i="9" s="1"/>
  <c r="CP220" i="9"/>
  <c r="CR220" i="9" s="1"/>
  <c r="CQ215" i="9"/>
  <c r="CP206" i="9"/>
  <c r="CR206" i="9" s="1"/>
  <c r="CQ201" i="9"/>
  <c r="CS201" i="9" s="1"/>
  <c r="CQ156" i="9"/>
  <c r="CS156" i="9" s="1"/>
  <c r="CP144" i="9"/>
  <c r="CR144" i="9" s="1"/>
  <c r="CQ116" i="9"/>
  <c r="CS116" i="9" s="1"/>
  <c r="CR98" i="9"/>
  <c r="CP106" i="9"/>
  <c r="CR106" i="9" s="1"/>
  <c r="CP97" i="9"/>
  <c r="CR97" i="9" s="1"/>
  <c r="CQ62" i="9"/>
  <c r="CS62" i="9" s="1"/>
  <c r="CQ38" i="9"/>
  <c r="CS38" i="9" s="1"/>
  <c r="CP33" i="9"/>
  <c r="CR33" i="9" s="1"/>
  <c r="CQ14" i="9"/>
  <c r="CS14" i="9" s="1"/>
  <c r="DF459" i="9"/>
  <c r="DF451" i="9"/>
  <c r="DF356" i="9"/>
  <c r="DF339" i="9"/>
  <c r="DF303" i="9"/>
  <c r="DF167" i="9"/>
  <c r="DF113" i="9"/>
  <c r="DF107" i="9"/>
  <c r="DF56" i="9"/>
  <c r="DF20" i="9"/>
  <c r="EJ275" i="9"/>
  <c r="GI462" i="9"/>
  <c r="GH37" i="9"/>
  <c r="GH23" i="9"/>
  <c r="GU445" i="9"/>
  <c r="GQ445" i="9"/>
  <c r="GU438" i="9"/>
  <c r="GQ438" i="9"/>
  <c r="GH459" i="9"/>
  <c r="GH464" i="9"/>
  <c r="GH460" i="9"/>
  <c r="GH455" i="9"/>
  <c r="GH451" i="9"/>
  <c r="GH447" i="9"/>
  <c r="GH443" i="9"/>
  <c r="GH440" i="9"/>
  <c r="GH436" i="9"/>
  <c r="GH431" i="9"/>
  <c r="GH427" i="9"/>
  <c r="GH423" i="9"/>
  <c r="GH419" i="9"/>
  <c r="GH415" i="9"/>
  <c r="GH411" i="9"/>
  <c r="GH407" i="9"/>
  <c r="GH403" i="9"/>
  <c r="GH400" i="9"/>
  <c r="GH396" i="9"/>
  <c r="GH372" i="9"/>
  <c r="GH390" i="9"/>
  <c r="GH385" i="9"/>
  <c r="GH382" i="9"/>
  <c r="GH378" i="9"/>
  <c r="GH374" i="9"/>
  <c r="GH368" i="9"/>
  <c r="GH364" i="9"/>
  <c r="GH360" i="9"/>
  <c r="GH356" i="9"/>
  <c r="GH351" i="9"/>
  <c r="GH347" i="9"/>
  <c r="GH343" i="9"/>
  <c r="GH339" i="9"/>
  <c r="GH336" i="9"/>
  <c r="GH331" i="9"/>
  <c r="GH327" i="9"/>
  <c r="GH323" i="9"/>
  <c r="GH319" i="9"/>
  <c r="GH315" i="9"/>
  <c r="GH311" i="9"/>
  <c r="GH307" i="9"/>
  <c r="GH297" i="9"/>
  <c r="GH302" i="9"/>
  <c r="GH296" i="9"/>
  <c r="GH291" i="9"/>
  <c r="GH288" i="9"/>
  <c r="GH255" i="9"/>
  <c r="GH251" i="9"/>
  <c r="GH247" i="9"/>
  <c r="GH243" i="9"/>
  <c r="GH239" i="9"/>
  <c r="GH235" i="9"/>
  <c r="GH227" i="9"/>
  <c r="GH223" i="9"/>
  <c r="GH219" i="9"/>
  <c r="GH215" i="9"/>
  <c r="GH211" i="9"/>
  <c r="GH207" i="9"/>
  <c r="GH203" i="9"/>
  <c r="GH199" i="9"/>
  <c r="GH195" i="9"/>
  <c r="GH191" i="9"/>
  <c r="GH187" i="9"/>
  <c r="GH183" i="9"/>
  <c r="GP440" i="9"/>
  <c r="GP431" i="9"/>
  <c r="GP423" i="9"/>
  <c r="GP415" i="9"/>
  <c r="GP407" i="9"/>
  <c r="GP400" i="9"/>
  <c r="GP296" i="9"/>
  <c r="GP288" i="9"/>
  <c r="GP251" i="9"/>
  <c r="AT452" i="9"/>
  <c r="AV452" i="9" s="1"/>
  <c r="AT446" i="9"/>
  <c r="AT426" i="9"/>
  <c r="AU415" i="9"/>
  <c r="AW415" i="9" s="1"/>
  <c r="AU413" i="9"/>
  <c r="AU407" i="9"/>
  <c r="AW407" i="9" s="1"/>
  <c r="AU403" i="9"/>
  <c r="AW403" i="9" s="1"/>
  <c r="AT397" i="9"/>
  <c r="AU372" i="9"/>
  <c r="AW372" i="9" s="1"/>
  <c r="AU385" i="9"/>
  <c r="AW385" i="9" s="1"/>
  <c r="AU380" i="9"/>
  <c r="AW380" i="9" s="1"/>
  <c r="AT362" i="9"/>
  <c r="AV362" i="9" s="1"/>
  <c r="AT345" i="9"/>
  <c r="AT325" i="9"/>
  <c r="AV325" i="9" s="1"/>
  <c r="AU176" i="9"/>
  <c r="AW176" i="9" s="1"/>
  <c r="AT165" i="9"/>
  <c r="AV165" i="9" s="1"/>
  <c r="AT158" i="9"/>
  <c r="AV158" i="9" s="1"/>
  <c r="AT152" i="9"/>
  <c r="AT150" i="9"/>
  <c r="AT137" i="9"/>
  <c r="AU132" i="9"/>
  <c r="AW132" i="9" s="1"/>
  <c r="AU128" i="9"/>
  <c r="AW128" i="9" s="1"/>
  <c r="AT116" i="9"/>
  <c r="AV116" i="9" s="1"/>
  <c r="AU73" i="9"/>
  <c r="AU64" i="9"/>
  <c r="AW64" i="9" s="1"/>
  <c r="AU59" i="9"/>
  <c r="AW59" i="9" s="1"/>
  <c r="AT48" i="9"/>
  <c r="AT39" i="9"/>
  <c r="AU31" i="9"/>
  <c r="AW31" i="9" s="1"/>
  <c r="AT15" i="9"/>
  <c r="AV15" i="9" s="1"/>
  <c r="BH33" i="9"/>
  <c r="BI24" i="9"/>
  <c r="BH22" i="9"/>
  <c r="BJ22" i="9" s="1"/>
  <c r="BH15" i="9"/>
  <c r="CQ23" i="9"/>
  <c r="CS23" i="9" s="1"/>
  <c r="CQ27" i="9"/>
  <c r="CS27" i="9" s="1"/>
  <c r="CQ37" i="9"/>
  <c r="CS37" i="9" s="1"/>
  <c r="CQ74" i="9"/>
  <c r="CS74" i="9" s="1"/>
  <c r="CQ76" i="9"/>
  <c r="CS76" i="9" s="1"/>
  <c r="CQ77" i="9"/>
  <c r="CS77" i="9" s="1"/>
  <c r="CQ82" i="9"/>
  <c r="CS82" i="9" s="1"/>
  <c r="CQ84" i="9"/>
  <c r="CS84" i="9" s="1"/>
  <c r="CQ129" i="9"/>
  <c r="CS129" i="9" s="1"/>
  <c r="CQ131" i="9"/>
  <c r="CS131" i="9" s="1"/>
  <c r="CQ175" i="9"/>
  <c r="CS175" i="9" s="1"/>
  <c r="CQ231" i="9"/>
  <c r="CS231" i="9" s="1"/>
  <c r="CQ239" i="9"/>
  <c r="CS239" i="9" s="1"/>
  <c r="CQ291" i="9"/>
  <c r="CQ309" i="9"/>
  <c r="CQ321" i="9"/>
  <c r="CS321" i="9" s="1"/>
  <c r="CQ325" i="9"/>
  <c r="CS325" i="9" s="1"/>
  <c r="CS329" i="9"/>
  <c r="CQ358" i="9"/>
  <c r="CS358" i="9" s="1"/>
  <c r="CQ362" i="9"/>
  <c r="CS362" i="9" s="1"/>
  <c r="CQ376" i="9"/>
  <c r="CS376" i="9" s="1"/>
  <c r="CQ400" i="9"/>
  <c r="CS400" i="9" s="1"/>
  <c r="CQ413" i="9"/>
  <c r="CS413" i="9" s="1"/>
  <c r="CQ462" i="9"/>
  <c r="CS462" i="9" s="1"/>
  <c r="CQ466" i="9"/>
  <c r="CS466" i="9" s="1"/>
  <c r="CQ450" i="9"/>
  <c r="CS450" i="9" s="1"/>
  <c r="CQ439" i="9"/>
  <c r="CS439" i="9" s="1"/>
  <c r="CP444" i="9"/>
  <c r="CR444" i="9" s="1"/>
  <c r="CQ433" i="9"/>
  <c r="CP399" i="9"/>
  <c r="CR399" i="9" s="1"/>
  <c r="CQ390" i="9"/>
  <c r="CS390" i="9" s="1"/>
  <c r="CP384" i="9"/>
  <c r="CR384" i="9" s="1"/>
  <c r="CP363" i="9"/>
  <c r="CR363" i="9" s="1"/>
  <c r="CS349" i="9"/>
  <c r="CS336" i="9"/>
  <c r="CQ300" i="9"/>
  <c r="CQ290" i="9"/>
  <c r="CS290" i="9" s="1"/>
  <c r="CP250" i="9"/>
  <c r="CQ217" i="9"/>
  <c r="CS217" i="9" s="1"/>
  <c r="CP197" i="9"/>
  <c r="CR197" i="9" s="1"/>
  <c r="CQ189" i="9"/>
  <c r="CS189" i="9" s="1"/>
  <c r="CQ167" i="9"/>
  <c r="CS167" i="9" s="1"/>
  <c r="CP156" i="9"/>
  <c r="CR156" i="9" s="1"/>
  <c r="CQ153" i="9"/>
  <c r="CS153" i="9" s="1"/>
  <c r="CP149" i="9"/>
  <c r="CR149" i="9" s="1"/>
  <c r="CP136" i="9"/>
  <c r="CR136" i="9" s="1"/>
  <c r="CQ126" i="9"/>
  <c r="CP116" i="9"/>
  <c r="CR116" i="9" s="1"/>
  <c r="CP96" i="9"/>
  <c r="CR96" i="9" s="1"/>
  <c r="CP84" i="9"/>
  <c r="CR84" i="9" s="1"/>
  <c r="CQ81" i="9"/>
  <c r="CS81" i="9" s="1"/>
  <c r="CQ70" i="9"/>
  <c r="CS70" i="9" s="1"/>
  <c r="CP62" i="9"/>
  <c r="CR62" i="9" s="1"/>
  <c r="CQ48" i="9"/>
  <c r="CS48" i="9" s="1"/>
  <c r="CP20" i="9"/>
  <c r="DF374" i="9"/>
  <c r="DF364" i="9"/>
  <c r="DF309" i="9"/>
  <c r="DF300" i="9"/>
  <c r="DF133" i="9"/>
  <c r="DF74" i="9"/>
  <c r="DF65" i="9"/>
  <c r="DF60" i="9"/>
  <c r="DF23" i="9"/>
  <c r="DF15" i="9"/>
  <c r="FN11" i="9"/>
  <c r="FP11" i="9" s="1"/>
  <c r="EX456" i="9"/>
  <c r="EZ456" i="9" s="1"/>
  <c r="EX450" i="9"/>
  <c r="EZ450" i="9" s="1"/>
  <c r="EX437" i="9"/>
  <c r="EZ437" i="9" s="1"/>
  <c r="EX432" i="9"/>
  <c r="EZ432" i="9" s="1"/>
  <c r="EX428" i="9"/>
  <c r="EZ428" i="9" s="1"/>
  <c r="EX424" i="9"/>
  <c r="EZ424" i="9" s="1"/>
  <c r="EX408" i="9"/>
  <c r="EZ408" i="9" s="1"/>
  <c r="EX401" i="9"/>
  <c r="EZ401" i="9" s="1"/>
  <c r="EX397" i="9"/>
  <c r="EZ397" i="9" s="1"/>
  <c r="EX387" i="9"/>
  <c r="EZ387" i="9" s="1"/>
  <c r="EX355" i="9"/>
  <c r="EZ355" i="9" s="1"/>
  <c r="EX367" i="9"/>
  <c r="EZ367" i="9" s="1"/>
  <c r="EX361" i="9"/>
  <c r="EZ361" i="9" s="1"/>
  <c r="EX348" i="9"/>
  <c r="EZ348" i="9" s="1"/>
  <c r="EX344" i="9"/>
  <c r="EZ344" i="9" s="1"/>
  <c r="EX320" i="9"/>
  <c r="EZ320" i="9" s="1"/>
  <c r="EX305" i="9"/>
  <c r="EZ305" i="9" s="1"/>
  <c r="EX244" i="9"/>
  <c r="EZ244" i="9" s="1"/>
  <c r="EX240" i="9"/>
  <c r="EZ240" i="9" s="1"/>
  <c r="EX236" i="9"/>
  <c r="EZ236" i="9" s="1"/>
  <c r="EX188" i="9"/>
  <c r="EZ188" i="9" s="1"/>
  <c r="EX166" i="9"/>
  <c r="EZ166" i="9" s="1"/>
  <c r="EX17" i="9"/>
  <c r="EZ17" i="9" s="1"/>
  <c r="FN429" i="9"/>
  <c r="FP429" i="9" s="1"/>
  <c r="FN383" i="9"/>
  <c r="FP383" i="9" s="1"/>
  <c r="FO364" i="9"/>
  <c r="FQ364" i="9" s="1"/>
  <c r="FN317" i="9"/>
  <c r="FP317" i="9" s="1"/>
  <c r="FN97" i="9"/>
  <c r="FP97" i="9" s="1"/>
  <c r="FN27" i="9"/>
  <c r="FP27" i="9" s="1"/>
  <c r="GI334" i="9"/>
  <c r="GI105" i="9"/>
  <c r="GU105" i="9"/>
  <c r="GU413" i="9"/>
  <c r="GQ413" i="9"/>
  <c r="GU405" i="9"/>
  <c r="GQ405" i="9"/>
  <c r="GU57" i="9"/>
  <c r="GQ57" i="9"/>
  <c r="GU58" i="9"/>
  <c r="GQ58" i="9"/>
  <c r="GU27" i="9"/>
  <c r="GQ27" i="9"/>
  <c r="GU23" i="9"/>
  <c r="GQ23" i="9"/>
  <c r="AU327" i="9"/>
  <c r="AW327" i="9" s="1"/>
  <c r="AT322" i="9"/>
  <c r="AT318" i="9"/>
  <c r="AT295" i="9"/>
  <c r="AU217" i="9"/>
  <c r="AU207" i="9"/>
  <c r="AW207" i="9" s="1"/>
  <c r="AU205" i="9"/>
  <c r="AW205" i="9" s="1"/>
  <c r="AT191" i="9"/>
  <c r="AV191" i="9" s="1"/>
  <c r="AT189" i="9"/>
  <c r="AV189" i="9" s="1"/>
  <c r="AU161" i="9"/>
  <c r="AW161" i="9" s="1"/>
  <c r="AT156" i="9"/>
  <c r="AV156" i="9" s="1"/>
  <c r="AU111" i="9"/>
  <c r="AW111" i="9" s="1"/>
  <c r="AT107" i="9"/>
  <c r="AT101" i="9"/>
  <c r="AV101" i="9" s="1"/>
  <c r="AT97" i="9"/>
  <c r="AV97" i="9" s="1"/>
  <c r="AU84" i="9"/>
  <c r="AW84" i="9" s="1"/>
  <c r="AU67" i="9"/>
  <c r="AU52" i="9"/>
  <c r="AW52" i="9" s="1"/>
  <c r="AT44" i="9"/>
  <c r="AU26" i="9"/>
  <c r="AU19" i="9"/>
  <c r="AW19" i="9" s="1"/>
  <c r="AT11" i="9"/>
  <c r="AV11" i="9" s="1"/>
  <c r="BH28" i="9"/>
  <c r="BI14" i="9"/>
  <c r="DF426" i="9"/>
  <c r="DF414" i="9"/>
  <c r="DF410" i="9"/>
  <c r="DF363" i="9"/>
  <c r="DF354" i="9"/>
  <c r="DF338" i="9"/>
  <c r="DF170" i="9"/>
  <c r="DF162" i="9"/>
  <c r="DF137" i="9"/>
  <c r="DF130" i="9"/>
  <c r="DF98" i="9"/>
  <c r="DF85" i="9"/>
  <c r="DF68" i="9"/>
  <c r="DF71" i="9"/>
  <c r="DF59" i="9"/>
  <c r="DF53" i="9"/>
  <c r="DF49" i="9"/>
  <c r="P12" i="9"/>
  <c r="DD12" i="9"/>
  <c r="DF12" i="9" s="1"/>
  <c r="P14" i="9"/>
  <c r="P21" i="9"/>
  <c r="P19" i="9"/>
  <c r="DD19" i="9"/>
  <c r="DF19" i="9" s="1"/>
  <c r="P29" i="9"/>
  <c r="DD29" i="9"/>
  <c r="DF29" i="9" s="1"/>
  <c r="P31" i="9"/>
  <c r="DD31" i="9"/>
  <c r="DF31" i="9" s="1"/>
  <c r="P36" i="9"/>
  <c r="P55" i="9"/>
  <c r="P64" i="9"/>
  <c r="P70" i="9"/>
  <c r="P79" i="9"/>
  <c r="P87" i="9"/>
  <c r="DF117" i="9"/>
  <c r="P119" i="9"/>
  <c r="P132" i="9"/>
  <c r="DF134" i="9"/>
  <c r="P139" i="9"/>
  <c r="DF153" i="9"/>
  <c r="P172" i="9"/>
  <c r="DF182" i="9"/>
  <c r="DF190" i="9"/>
  <c r="DF194" i="9"/>
  <c r="DF200" i="9"/>
  <c r="DF208" i="9"/>
  <c r="DF216" i="9"/>
  <c r="DF218" i="9"/>
  <c r="DF226" i="9"/>
  <c r="DF236" i="9"/>
  <c r="DF240" i="9"/>
  <c r="DF295" i="9"/>
  <c r="DF304" i="9"/>
  <c r="DF310" i="9"/>
  <c r="DF320" i="9"/>
  <c r="DF337" i="9"/>
  <c r="DF342" i="9"/>
  <c r="DF352" i="9"/>
  <c r="DF399" i="9"/>
  <c r="DF406" i="9"/>
  <c r="DF446" i="9"/>
  <c r="DF448" i="9"/>
  <c r="DF467" i="9"/>
  <c r="CP461" i="9"/>
  <c r="CR461" i="9" s="1"/>
  <c r="CP448" i="9"/>
  <c r="CR448" i="9" s="1"/>
  <c r="CP446" i="9"/>
  <c r="CR446" i="9" s="1"/>
  <c r="CQ436" i="9"/>
  <c r="CP393" i="9"/>
  <c r="CR393" i="9" s="1"/>
  <c r="CQ383" i="9"/>
  <c r="CS383" i="9" s="1"/>
  <c r="CP352" i="9"/>
  <c r="CR352" i="9" s="1"/>
  <c r="CQ340" i="9"/>
  <c r="CS340" i="9" s="1"/>
  <c r="CQ331" i="9"/>
  <c r="CS331" i="9" s="1"/>
  <c r="CQ288" i="9"/>
  <c r="CS288" i="9" s="1"/>
  <c r="CP252" i="9"/>
  <c r="CR252" i="9" s="1"/>
  <c r="CQ247" i="9"/>
  <c r="CS247" i="9" s="1"/>
  <c r="CP244" i="9"/>
  <c r="CR244" i="9" s="1"/>
  <c r="CQ229" i="9"/>
  <c r="CQ179" i="9"/>
  <c r="CS179" i="9" s="1"/>
  <c r="CQ171" i="9"/>
  <c r="CS171" i="9" s="1"/>
  <c r="CQ169" i="9"/>
  <c r="CS169" i="9" s="1"/>
  <c r="CP162" i="9"/>
  <c r="CR162" i="9" s="1"/>
  <c r="CQ155" i="9"/>
  <c r="CS155" i="9" s="1"/>
  <c r="CP146" i="9"/>
  <c r="CR146" i="9" s="1"/>
  <c r="CP111" i="9"/>
  <c r="CR111" i="9" s="1"/>
  <c r="CQ108" i="9"/>
  <c r="CS108" i="9" s="1"/>
  <c r="CP86" i="9"/>
  <c r="CR86" i="9" s="1"/>
  <c r="CP76" i="9"/>
  <c r="CR76" i="9" s="1"/>
  <c r="CP56" i="9"/>
  <c r="CP43" i="9"/>
  <c r="CR43" i="9" s="1"/>
  <c r="CP22" i="9"/>
  <c r="CR22" i="9" s="1"/>
  <c r="DF421" i="9"/>
  <c r="DF255" i="9"/>
  <c r="DF247" i="9"/>
  <c r="DF144" i="9"/>
  <c r="DF129" i="9"/>
  <c r="DF82" i="9"/>
  <c r="CB82" i="9" s="1"/>
  <c r="DH82" i="9" s="1"/>
  <c r="DF39" i="9"/>
  <c r="DF35" i="9"/>
  <c r="DF27" i="9"/>
  <c r="DD14" i="9"/>
  <c r="DF14" i="9" s="1"/>
  <c r="FO461" i="9"/>
  <c r="FQ461" i="9" s="1"/>
  <c r="FO397" i="9"/>
  <c r="FQ397" i="9" s="1"/>
  <c r="EX331" i="9"/>
  <c r="EZ331" i="9" s="1"/>
  <c r="EX55" i="9"/>
  <c r="EZ55" i="9" s="1"/>
  <c r="EX37" i="9"/>
  <c r="EZ37" i="9" s="1"/>
  <c r="EX27" i="9"/>
  <c r="EZ27" i="9" s="1"/>
  <c r="EX28" i="9"/>
  <c r="EZ28" i="9" s="1"/>
  <c r="FN456" i="9"/>
  <c r="FP456" i="9" s="1"/>
  <c r="FN413" i="9"/>
  <c r="FP413" i="9" s="1"/>
  <c r="FN395" i="9"/>
  <c r="FP395" i="9" s="1"/>
  <c r="FN349" i="9"/>
  <c r="FP349" i="9" s="1"/>
  <c r="FN238" i="9"/>
  <c r="FP238" i="9" s="1"/>
  <c r="FN206" i="9"/>
  <c r="FP206" i="9" s="1"/>
  <c r="FN129" i="9"/>
  <c r="FP129" i="9" s="1"/>
  <c r="FN57" i="9"/>
  <c r="FP57" i="9" s="1"/>
  <c r="FO403" i="9"/>
  <c r="FQ403" i="9" s="1"/>
  <c r="FO374" i="9"/>
  <c r="FQ374" i="9" s="1"/>
  <c r="FO220" i="9"/>
  <c r="FQ220" i="9" s="1"/>
  <c r="FN142" i="9"/>
  <c r="FP142" i="9" s="1"/>
  <c r="FQ382" i="9"/>
  <c r="EY327" i="9"/>
  <c r="FA327" i="9" s="1"/>
  <c r="EY255" i="9"/>
  <c r="FA255" i="9" s="1"/>
  <c r="EY28" i="9"/>
  <c r="FA28" i="9" s="1"/>
  <c r="EX434" i="9"/>
  <c r="EZ434" i="9" s="1"/>
  <c r="EX131" i="9"/>
  <c r="EZ131" i="9" s="1"/>
  <c r="EX128" i="9"/>
  <c r="EZ128" i="9" s="1"/>
  <c r="EX74" i="9"/>
  <c r="EZ74" i="9" s="1"/>
  <c r="EX60" i="9"/>
  <c r="EZ60" i="9" s="1"/>
  <c r="FN220" i="9"/>
  <c r="FP220" i="9" s="1"/>
  <c r="FN155" i="9"/>
  <c r="FP155" i="9" s="1"/>
  <c r="FO393" i="9"/>
  <c r="FQ393" i="9" s="1"/>
  <c r="GI398" i="9"/>
  <c r="GH231" i="9"/>
  <c r="GI148" i="9"/>
  <c r="GQ441" i="9"/>
  <c r="GU225" i="9"/>
  <c r="GQ225" i="9"/>
  <c r="GU217" i="9"/>
  <c r="GQ217" i="9"/>
  <c r="FN122" i="9"/>
  <c r="FP122" i="9" s="1"/>
  <c r="FN30" i="9"/>
  <c r="FP30" i="9" s="1"/>
  <c r="FN25" i="9"/>
  <c r="FP25" i="9" s="1"/>
  <c r="EX455" i="9"/>
  <c r="EZ455" i="9" s="1"/>
  <c r="EX390" i="9"/>
  <c r="EZ390" i="9" s="1"/>
  <c r="EX109" i="9"/>
  <c r="EZ109" i="9" s="1"/>
  <c r="EX102" i="9"/>
  <c r="EZ102" i="9" s="1"/>
  <c r="EX82" i="9"/>
  <c r="EZ82" i="9" s="1"/>
  <c r="EX25" i="9"/>
  <c r="EZ25" i="9" s="1"/>
  <c r="FN402" i="9"/>
  <c r="FP402" i="9" s="1"/>
  <c r="FO369" i="9"/>
  <c r="FQ369" i="9" s="1"/>
  <c r="FN245" i="9"/>
  <c r="FP245" i="9" s="1"/>
  <c r="FN232" i="9"/>
  <c r="FP232" i="9" s="1"/>
  <c r="FN200" i="9"/>
  <c r="FP200" i="9" s="1"/>
  <c r="FO147" i="9"/>
  <c r="FQ147" i="9" s="1"/>
  <c r="FN116" i="9"/>
  <c r="FP116" i="9" s="1"/>
  <c r="FO78" i="9"/>
  <c r="FQ78" i="9" s="1"/>
  <c r="FO51" i="9"/>
  <c r="FQ51" i="9" s="1"/>
  <c r="FO29" i="9"/>
  <c r="FQ29" i="9" s="1"/>
  <c r="GI303" i="9"/>
  <c r="GH197" i="9"/>
  <c r="GQ408" i="9"/>
  <c r="GQ193" i="9"/>
  <c r="GU193" i="9"/>
  <c r="GQ186" i="9"/>
  <c r="GU186" i="9"/>
  <c r="EX440" i="9"/>
  <c r="EZ440" i="9" s="1"/>
  <c r="EX316" i="9"/>
  <c r="EZ316" i="9" s="1"/>
  <c r="EX147" i="9"/>
  <c r="EZ147" i="9" s="1"/>
  <c r="EX46" i="9"/>
  <c r="EZ46" i="9" s="1"/>
  <c r="FN462" i="9"/>
  <c r="FP462" i="9" s="1"/>
  <c r="FN435" i="9"/>
  <c r="FP435" i="9" s="1"/>
  <c r="FO387" i="9"/>
  <c r="FQ387" i="9" s="1"/>
  <c r="FO337" i="9"/>
  <c r="FQ337" i="9" s="1"/>
  <c r="FO244" i="9"/>
  <c r="FQ244" i="9" s="1"/>
  <c r="FO447" i="9"/>
  <c r="FQ447" i="9" s="1"/>
  <c r="FO19" i="9"/>
  <c r="FQ19" i="9" s="1"/>
  <c r="GI241" i="9"/>
  <c r="GI218" i="9"/>
  <c r="GH120" i="9"/>
  <c r="GU383" i="9"/>
  <c r="GQ383" i="9"/>
  <c r="GU376" i="9"/>
  <c r="GQ376" i="9"/>
  <c r="GQ97" i="9"/>
  <c r="GU97" i="9"/>
  <c r="GQ88" i="9"/>
  <c r="GU88" i="9"/>
  <c r="EX411" i="9"/>
  <c r="EZ411" i="9" s="1"/>
  <c r="EX374" i="9"/>
  <c r="EZ374" i="9" s="1"/>
  <c r="EX163" i="9"/>
  <c r="EZ163" i="9" s="1"/>
  <c r="EX160" i="9"/>
  <c r="EZ160" i="9" s="1"/>
  <c r="EX118" i="9"/>
  <c r="EZ118" i="9" s="1"/>
  <c r="EX91" i="9"/>
  <c r="EZ91" i="9" s="1"/>
  <c r="EX43" i="9"/>
  <c r="EZ43" i="9" s="1"/>
  <c r="FN445" i="9"/>
  <c r="FP445" i="9" s="1"/>
  <c r="FO351" i="9"/>
  <c r="FQ351" i="9" s="1"/>
  <c r="FN208" i="9"/>
  <c r="FP208" i="9" s="1"/>
  <c r="FO195" i="9"/>
  <c r="FQ195" i="9" s="1"/>
  <c r="FN143" i="9"/>
  <c r="FP143" i="9" s="1"/>
  <c r="FO43" i="9"/>
  <c r="FQ43" i="9" s="1"/>
  <c r="GI210" i="9"/>
  <c r="GH155" i="9"/>
  <c r="GT155" i="9"/>
  <c r="GU285" i="9"/>
  <c r="GQ285" i="9"/>
  <c r="GU249" i="9"/>
  <c r="GQ249" i="9"/>
  <c r="CP456" i="9"/>
  <c r="CR456" i="9" s="1"/>
  <c r="CP452" i="9"/>
  <c r="CR452" i="9" s="1"/>
  <c r="CP435" i="9"/>
  <c r="CR435" i="9" s="1"/>
  <c r="CP432" i="9"/>
  <c r="CR432" i="9" s="1"/>
  <c r="CP430" i="9"/>
  <c r="CP426" i="9"/>
  <c r="CR426" i="9" s="1"/>
  <c r="CP405" i="9"/>
  <c r="CR405" i="9" s="1"/>
  <c r="CP371" i="9"/>
  <c r="CR371" i="9" s="1"/>
  <c r="CP389" i="9"/>
  <c r="CR389" i="9" s="1"/>
  <c r="CP355" i="9"/>
  <c r="CR355" i="9" s="1"/>
  <c r="CQ350" i="9"/>
  <c r="CS350" i="9" s="1"/>
  <c r="CQ334" i="9"/>
  <c r="CS334" i="9" s="1"/>
  <c r="CQ319" i="9"/>
  <c r="CS319" i="9" s="1"/>
  <c r="CQ317" i="9"/>
  <c r="CQ293" i="9"/>
  <c r="CQ285" i="9"/>
  <c r="CS285" i="9" s="1"/>
  <c r="CQ233" i="9"/>
  <c r="CS233" i="9" s="1"/>
  <c r="CQ225" i="9"/>
  <c r="CS225" i="9" s="1"/>
  <c r="CP210" i="9"/>
  <c r="CR210" i="9" s="1"/>
  <c r="CP194" i="9"/>
  <c r="CR194" i="9" s="1"/>
  <c r="CQ188" i="9"/>
  <c r="CQ185" i="9"/>
  <c r="CS185" i="9" s="1"/>
  <c r="CP179" i="9"/>
  <c r="CQ173" i="9"/>
  <c r="CQ140" i="9"/>
  <c r="CS140" i="9" s="1"/>
  <c r="CQ136" i="9"/>
  <c r="CS136" i="9" s="1"/>
  <c r="CP103" i="9"/>
  <c r="CR103" i="9" s="1"/>
  <c r="CQ96" i="9"/>
  <c r="CQ91" i="9"/>
  <c r="CS91" i="9" s="1"/>
  <c r="CQ51" i="9"/>
  <c r="CS51" i="9" s="1"/>
  <c r="CQ47" i="9"/>
  <c r="CS47" i="9" s="1"/>
  <c r="CP27" i="9"/>
  <c r="CR27" i="9" s="1"/>
  <c r="CQ28" i="9"/>
  <c r="CS28" i="9" s="1"/>
  <c r="CQ12" i="9"/>
  <c r="CS12" i="9" s="1"/>
  <c r="EJ280" i="9"/>
  <c r="EJ264" i="9"/>
  <c r="FN461" i="9"/>
  <c r="FP461" i="9" s="1"/>
  <c r="FN444" i="9"/>
  <c r="FP444" i="9" s="1"/>
  <c r="FN236" i="9"/>
  <c r="FP236" i="9" s="1"/>
  <c r="FN228" i="9"/>
  <c r="FP228" i="9" s="1"/>
  <c r="FN224" i="9"/>
  <c r="FP224" i="9" s="1"/>
  <c r="FN212" i="9"/>
  <c r="FP212" i="9" s="1"/>
  <c r="FN204" i="9"/>
  <c r="FP204" i="9" s="1"/>
  <c r="FN196" i="9"/>
  <c r="FP196" i="9" s="1"/>
  <c r="FN172" i="9"/>
  <c r="FN164" i="9"/>
  <c r="FP164" i="9" s="1"/>
  <c r="FN160" i="9"/>
  <c r="FP160" i="9" s="1"/>
  <c r="FN147" i="9"/>
  <c r="FP147" i="9" s="1"/>
  <c r="FN139" i="9"/>
  <c r="FP139" i="9" s="1"/>
  <c r="FN132" i="9"/>
  <c r="FP132" i="9" s="1"/>
  <c r="EJ282" i="9"/>
  <c r="FO450" i="9"/>
  <c r="FQ450" i="9" s="1"/>
  <c r="FO248" i="9"/>
  <c r="FQ248" i="9" s="1"/>
  <c r="FO236" i="9"/>
  <c r="FO210" i="9"/>
  <c r="FQ210" i="9" s="1"/>
  <c r="FO174" i="9"/>
  <c r="FQ174" i="9" s="1"/>
  <c r="FO164" i="9"/>
  <c r="FQ164" i="9" s="1"/>
  <c r="FO155" i="9"/>
  <c r="FQ155" i="9" s="1"/>
  <c r="FO117" i="9"/>
  <c r="FQ117" i="9" s="1"/>
  <c r="FO66" i="9"/>
  <c r="FQ66" i="9" s="1"/>
  <c r="FO47" i="9"/>
  <c r="FQ47" i="9" s="1"/>
  <c r="FO31" i="9"/>
  <c r="FQ31" i="9" s="1"/>
  <c r="FO26" i="9"/>
  <c r="FQ26" i="9" s="1"/>
  <c r="EX466" i="9"/>
  <c r="EZ466" i="9" s="1"/>
  <c r="EY460" i="9"/>
  <c r="FA460" i="9" s="1"/>
  <c r="EX427" i="9"/>
  <c r="EZ427" i="9" s="1"/>
  <c r="EX372" i="9"/>
  <c r="EZ372" i="9" s="1"/>
  <c r="EY382" i="9"/>
  <c r="FA382" i="9" s="1"/>
  <c r="EY239" i="9"/>
  <c r="FA239" i="9" s="1"/>
  <c r="EX167" i="9"/>
  <c r="EZ167" i="9" s="1"/>
  <c r="EX104" i="9"/>
  <c r="EZ104" i="9" s="1"/>
  <c r="EX69" i="9"/>
  <c r="EZ69" i="9" s="1"/>
  <c r="EX66" i="9"/>
  <c r="EZ66" i="9" s="1"/>
  <c r="EX50" i="9"/>
  <c r="EZ50" i="9" s="1"/>
  <c r="EX34" i="9"/>
  <c r="EZ34" i="9" s="1"/>
  <c r="EX11" i="9"/>
  <c r="EZ11" i="9" s="1"/>
  <c r="EJ257" i="9"/>
  <c r="FN438" i="9"/>
  <c r="FP438" i="9" s="1"/>
  <c r="FO372" i="9"/>
  <c r="FQ372" i="9" s="1"/>
  <c r="FO327" i="9"/>
  <c r="FQ327" i="9" s="1"/>
  <c r="FN303" i="9"/>
  <c r="FP303" i="9" s="1"/>
  <c r="FO235" i="9"/>
  <c r="FQ235" i="9" s="1"/>
  <c r="FO196" i="9"/>
  <c r="FQ196" i="9" s="1"/>
  <c r="FO171" i="9"/>
  <c r="FQ171" i="9" s="1"/>
  <c r="FN144" i="9"/>
  <c r="FP144" i="9" s="1"/>
  <c r="FN80" i="9"/>
  <c r="FP80" i="9" s="1"/>
  <c r="FO42" i="9"/>
  <c r="FQ42" i="9" s="1"/>
  <c r="FN15" i="9"/>
  <c r="FP15" i="9" s="1"/>
  <c r="EJ258" i="9"/>
  <c r="FO406" i="9"/>
  <c r="FQ406" i="9" s="1"/>
  <c r="FO79" i="9"/>
  <c r="FQ79" i="9" s="1"/>
  <c r="FO38" i="9"/>
  <c r="FQ38" i="9" s="1"/>
  <c r="GI451" i="9"/>
  <c r="GI449" i="9"/>
  <c r="GI419" i="9"/>
  <c r="GI417" i="9"/>
  <c r="GI390" i="9"/>
  <c r="GI388" i="9"/>
  <c r="GI356" i="9"/>
  <c r="GI353" i="9"/>
  <c r="GI323" i="9"/>
  <c r="GI321" i="9"/>
  <c r="GI291" i="9"/>
  <c r="GI286" i="9"/>
  <c r="GI229" i="9"/>
  <c r="GI197" i="9"/>
  <c r="GI165" i="9"/>
  <c r="GH21" i="9"/>
  <c r="GH18" i="9"/>
  <c r="GT18" i="9"/>
  <c r="GQ448" i="9"/>
  <c r="GU434" i="9"/>
  <c r="GQ434" i="9"/>
  <c r="GQ416" i="9"/>
  <c r="GU409" i="9"/>
  <c r="GQ409" i="9"/>
  <c r="GU380" i="9"/>
  <c r="GQ380" i="9"/>
  <c r="GU345" i="9"/>
  <c r="GQ345" i="9"/>
  <c r="GU313" i="9"/>
  <c r="GQ313" i="9"/>
  <c r="GQ253" i="9"/>
  <c r="GU253" i="9"/>
  <c r="GQ221" i="9"/>
  <c r="GU221" i="9"/>
  <c r="GQ189" i="9"/>
  <c r="GU189" i="9"/>
  <c r="GQ156" i="9"/>
  <c r="GU156" i="9"/>
  <c r="GQ124" i="9"/>
  <c r="GU124" i="9"/>
  <c r="GQ92" i="9"/>
  <c r="GU92" i="9"/>
  <c r="GQ62" i="9"/>
  <c r="GU62" i="9"/>
  <c r="GQ28" i="9"/>
  <c r="GU28" i="9"/>
  <c r="GQ425" i="9"/>
  <c r="FO103" i="9"/>
  <c r="FQ103" i="9" s="1"/>
  <c r="GI202" i="9"/>
  <c r="GU202" i="9"/>
  <c r="GI174" i="9"/>
  <c r="GU174" i="9"/>
  <c r="GI134" i="9"/>
  <c r="GU134" i="9"/>
  <c r="GH91" i="9"/>
  <c r="GT91" i="9"/>
  <c r="GI62" i="9"/>
  <c r="GU462" i="9"/>
  <c r="GQ462" i="9"/>
  <c r="GU429" i="9"/>
  <c r="GQ429" i="9"/>
  <c r="GU398" i="9"/>
  <c r="GQ398" i="9"/>
  <c r="GU366" i="9"/>
  <c r="GQ366" i="9"/>
  <c r="GU334" i="9"/>
  <c r="GQ334" i="9"/>
  <c r="GU303" i="9"/>
  <c r="GQ303" i="9"/>
  <c r="GQ241" i="9"/>
  <c r="GQ177" i="9"/>
  <c r="GU177" i="9"/>
  <c r="GQ144" i="9"/>
  <c r="GU144" i="9"/>
  <c r="GQ113" i="9"/>
  <c r="GU113" i="9"/>
  <c r="GQ80" i="9"/>
  <c r="GU80" i="9"/>
  <c r="GU48" i="9"/>
  <c r="GQ48" i="9"/>
  <c r="HG441" i="9"/>
  <c r="HF194" i="9"/>
  <c r="FN406" i="9"/>
  <c r="FP406" i="9" s="1"/>
  <c r="FN389" i="9"/>
  <c r="FP389" i="9" s="1"/>
  <c r="FN359" i="9"/>
  <c r="FP359" i="9" s="1"/>
  <c r="FN218" i="9"/>
  <c r="FP218" i="9" s="1"/>
  <c r="P363" i="9"/>
  <c r="FH363" i="9"/>
  <c r="P314" i="9"/>
  <c r="P290" i="9"/>
  <c r="FH290" i="9"/>
  <c r="FN290" i="9" s="1"/>
  <c r="FP290" i="9" s="1"/>
  <c r="P234" i="9"/>
  <c r="FH234" i="9"/>
  <c r="FN234" i="9" s="1"/>
  <c r="FP234" i="9" s="1"/>
  <c r="P198" i="9"/>
  <c r="FH198" i="9"/>
  <c r="FN198" i="9" s="1"/>
  <c r="FP198" i="9" s="1"/>
  <c r="P174" i="9"/>
  <c r="P153" i="9"/>
  <c r="FH153" i="9"/>
  <c r="FN153" i="9" s="1"/>
  <c r="FP153" i="9" s="1"/>
  <c r="P134" i="9"/>
  <c r="FH134" i="9"/>
  <c r="FN134" i="9" s="1"/>
  <c r="FP134" i="9" s="1"/>
  <c r="P125" i="9"/>
  <c r="P81" i="9"/>
  <c r="P73" i="9"/>
  <c r="FH73" i="9"/>
  <c r="FN73" i="9" s="1"/>
  <c r="FP73" i="9" s="1"/>
  <c r="P71" i="9"/>
  <c r="FH71" i="9"/>
  <c r="FN71" i="9" s="1"/>
  <c r="FP71" i="9" s="1"/>
  <c r="P59" i="9"/>
  <c r="FH59" i="9"/>
  <c r="P45" i="9"/>
  <c r="FO460" i="9"/>
  <c r="FQ460" i="9" s="1"/>
  <c r="FO455" i="9"/>
  <c r="FQ455" i="9" s="1"/>
  <c r="FO445" i="9"/>
  <c r="FQ445" i="9" s="1"/>
  <c r="FO443" i="9"/>
  <c r="FQ443" i="9" s="1"/>
  <c r="FO436" i="9"/>
  <c r="FQ436" i="9" s="1"/>
  <c r="FO419" i="9"/>
  <c r="FQ419" i="9" s="1"/>
  <c r="FO413" i="9"/>
  <c r="FQ413" i="9" s="1"/>
  <c r="Q374" i="9"/>
  <c r="Q360" i="9"/>
  <c r="FM360" i="9"/>
  <c r="FO360" i="9" s="1"/>
  <c r="FQ360" i="9" s="1"/>
  <c r="Q339" i="9"/>
  <c r="FM339" i="9"/>
  <c r="FO339" i="9" s="1"/>
  <c r="FQ339" i="9" s="1"/>
  <c r="FO333" i="9"/>
  <c r="FQ333" i="9" s="1"/>
  <c r="Q336" i="9"/>
  <c r="FM336" i="9"/>
  <c r="FO336" i="9" s="1"/>
  <c r="FQ336" i="9" s="1"/>
  <c r="FO329" i="9"/>
  <c r="FQ329" i="9" s="1"/>
  <c r="FO323" i="9"/>
  <c r="FQ323" i="9" s="1"/>
  <c r="FO315" i="9"/>
  <c r="FQ315" i="9" s="1"/>
  <c r="FO313" i="9"/>
  <c r="FQ313" i="9" s="1"/>
  <c r="Q307" i="9"/>
  <c r="FM307" i="9"/>
  <c r="FO307" i="9" s="1"/>
  <c r="FQ307" i="9" s="1"/>
  <c r="FO297" i="9"/>
  <c r="FQ297" i="9" s="1"/>
  <c r="FO302" i="9"/>
  <c r="FQ302" i="9" s="1"/>
  <c r="Q296" i="9"/>
  <c r="FM296" i="9"/>
  <c r="FO296" i="9" s="1"/>
  <c r="FQ296" i="9" s="1"/>
  <c r="FO291" i="9"/>
  <c r="FQ291" i="9" s="1"/>
  <c r="FO288" i="9"/>
  <c r="FQ288" i="9" s="1"/>
  <c r="FO255" i="9"/>
  <c r="FQ255" i="9" s="1"/>
  <c r="FO251" i="9"/>
  <c r="FQ251" i="9" s="1"/>
  <c r="FO247" i="9"/>
  <c r="FQ247" i="9" s="1"/>
  <c r="FO243" i="9"/>
  <c r="FQ243" i="9" s="1"/>
  <c r="FO233" i="9"/>
  <c r="FQ233" i="9" s="1"/>
  <c r="FO231" i="9"/>
  <c r="FQ231" i="9" s="1"/>
  <c r="FO223" i="9"/>
  <c r="FQ223" i="9" s="1"/>
  <c r="FO217" i="9"/>
  <c r="FQ217" i="9" s="1"/>
  <c r="Q215" i="9"/>
  <c r="FO207" i="9"/>
  <c r="FQ207" i="9" s="1"/>
  <c r="Q203" i="9"/>
  <c r="FO191" i="9"/>
  <c r="FQ191" i="9" s="1"/>
  <c r="FO183" i="9"/>
  <c r="FQ183" i="9" s="1"/>
  <c r="FO179" i="9"/>
  <c r="FQ179" i="9" s="1"/>
  <c r="FO173" i="9"/>
  <c r="FQ173" i="9" s="1"/>
  <c r="FO167" i="9"/>
  <c r="FQ167" i="9" s="1"/>
  <c r="FO158" i="9"/>
  <c r="FQ158" i="9" s="1"/>
  <c r="FO148" i="9"/>
  <c r="FQ148" i="9" s="1"/>
  <c r="FO135" i="9"/>
  <c r="FQ135" i="9" s="1"/>
  <c r="FO126" i="9"/>
  <c r="FQ126" i="9" s="1"/>
  <c r="FO118" i="9"/>
  <c r="FQ118" i="9" s="1"/>
  <c r="FO101" i="9"/>
  <c r="FQ101" i="9" s="1"/>
  <c r="FO76" i="9"/>
  <c r="FQ76" i="9" s="1"/>
  <c r="FO62" i="9"/>
  <c r="FQ62" i="9" s="1"/>
  <c r="FO39" i="9"/>
  <c r="FQ39" i="9" s="1"/>
  <c r="FO28" i="9"/>
  <c r="FQ28" i="9" s="1"/>
  <c r="FO23" i="9"/>
  <c r="FQ23" i="9" s="1"/>
  <c r="FO11" i="9"/>
  <c r="FQ11" i="9" s="1"/>
  <c r="EX449" i="9"/>
  <c r="EZ449" i="9" s="1"/>
  <c r="EY443" i="9"/>
  <c r="FA443" i="9" s="1"/>
  <c r="EY431" i="9"/>
  <c r="FA431" i="9" s="1"/>
  <c r="EX341" i="9"/>
  <c r="EZ341" i="9" s="1"/>
  <c r="EX307" i="9"/>
  <c r="EZ307" i="9" s="1"/>
  <c r="EX126" i="9"/>
  <c r="EZ126" i="9" s="1"/>
  <c r="EX13" i="9"/>
  <c r="EZ13" i="9" s="1"/>
  <c r="EJ270" i="9"/>
  <c r="FN453" i="9"/>
  <c r="FP453" i="9" s="1"/>
  <c r="FN421" i="9"/>
  <c r="FP421" i="9" s="1"/>
  <c r="FN398" i="9"/>
  <c r="FP398" i="9" s="1"/>
  <c r="FN334" i="9"/>
  <c r="FP334" i="9" s="1"/>
  <c r="FN241" i="9"/>
  <c r="FP241" i="9" s="1"/>
  <c r="FO203" i="9"/>
  <c r="FQ203" i="9" s="1"/>
  <c r="FN177" i="9"/>
  <c r="FO138" i="9"/>
  <c r="FQ138" i="9" s="1"/>
  <c r="FO74" i="9"/>
  <c r="FQ74" i="9" s="1"/>
  <c r="FN48" i="9"/>
  <c r="FP48" i="9" s="1"/>
  <c r="FO9" i="9"/>
  <c r="FQ9" i="9" s="1"/>
  <c r="FH125" i="9"/>
  <c r="FN125" i="9" s="1"/>
  <c r="FP125" i="9" s="1"/>
  <c r="FO401" i="9"/>
  <c r="FQ401" i="9" s="1"/>
  <c r="FO168" i="9"/>
  <c r="FO105" i="9"/>
  <c r="FQ105" i="9" s="1"/>
  <c r="GI459" i="9"/>
  <c r="GI466" i="9"/>
  <c r="GI436" i="9"/>
  <c r="GI433" i="9"/>
  <c r="GI403" i="9"/>
  <c r="GI402" i="9"/>
  <c r="GI374" i="9"/>
  <c r="GI370" i="9"/>
  <c r="GI339" i="9"/>
  <c r="GI333" i="9"/>
  <c r="GI307" i="9"/>
  <c r="GI300" i="9"/>
  <c r="GI247" i="9"/>
  <c r="GI245" i="9"/>
  <c r="GI213" i="9"/>
  <c r="GI101" i="9"/>
  <c r="GI54" i="9"/>
  <c r="GQ465" i="9"/>
  <c r="GU457" i="9"/>
  <c r="GQ457" i="9"/>
  <c r="GQ432" i="9"/>
  <c r="GQ401" i="9"/>
  <c r="GU394" i="9"/>
  <c r="GQ394" i="9"/>
  <c r="GU362" i="9"/>
  <c r="GQ362" i="9"/>
  <c r="GU329" i="9"/>
  <c r="GQ329" i="9"/>
  <c r="GQ237" i="9"/>
  <c r="GU237" i="9"/>
  <c r="GQ205" i="9"/>
  <c r="GQ173" i="9"/>
  <c r="GU173" i="9"/>
  <c r="GQ140" i="9"/>
  <c r="GU140" i="9"/>
  <c r="GQ111" i="9"/>
  <c r="GU111" i="9"/>
  <c r="GQ76" i="9"/>
  <c r="GU76" i="9"/>
  <c r="GQ44" i="9"/>
  <c r="GU44" i="9"/>
  <c r="GP11" i="9"/>
  <c r="GT11" i="9"/>
  <c r="CQ434" i="9"/>
  <c r="CS434" i="9" s="1"/>
  <c r="CP440" i="9"/>
  <c r="CR440" i="9" s="1"/>
  <c r="CP423" i="9"/>
  <c r="CR423" i="9" s="1"/>
  <c r="CP406" i="9"/>
  <c r="CR406" i="9" s="1"/>
  <c r="CP386" i="9"/>
  <c r="CR386" i="9" s="1"/>
  <c r="CQ372" i="9"/>
  <c r="CS372" i="9" s="1"/>
  <c r="CQ356" i="9"/>
  <c r="CS356" i="9" s="1"/>
  <c r="CQ353" i="9"/>
  <c r="CS353" i="9" s="1"/>
  <c r="CQ343" i="9"/>
  <c r="CS343" i="9" s="1"/>
  <c r="CP332" i="9"/>
  <c r="CR332" i="9" s="1"/>
  <c r="CP330" i="9"/>
  <c r="CR330" i="9" s="1"/>
  <c r="CP326" i="9"/>
  <c r="CR326" i="9" s="1"/>
  <c r="CQ320" i="9"/>
  <c r="CS320" i="9" s="1"/>
  <c r="CP316" i="9"/>
  <c r="CR316" i="9" s="1"/>
  <c r="CP314" i="9"/>
  <c r="CP310" i="9"/>
  <c r="CR310" i="9" s="1"/>
  <c r="CQ303" i="9"/>
  <c r="CS303" i="9" s="1"/>
  <c r="CP295" i="9"/>
  <c r="CR295" i="9" s="1"/>
  <c r="CP290" i="9"/>
  <c r="CR290" i="9" s="1"/>
  <c r="CP287" i="9"/>
  <c r="CR287" i="9" s="1"/>
  <c r="CQ254" i="9"/>
  <c r="CS254" i="9" s="1"/>
  <c r="CQ241" i="9"/>
  <c r="CP234" i="9"/>
  <c r="CR234" i="9" s="1"/>
  <c r="CP230" i="9"/>
  <c r="CR230" i="9" s="1"/>
  <c r="CP226" i="9"/>
  <c r="CR226" i="9" s="1"/>
  <c r="CQ222" i="9"/>
  <c r="CS222" i="9" s="1"/>
  <c r="CQ218" i="9"/>
  <c r="CP189" i="9"/>
  <c r="CR189" i="9" s="1"/>
  <c r="CQ181" i="9"/>
  <c r="CS181" i="9" s="1"/>
  <c r="CQ170" i="9"/>
  <c r="CS170" i="9" s="1"/>
  <c r="CP165" i="9"/>
  <c r="CR165" i="9" s="1"/>
  <c r="CP163" i="9"/>
  <c r="CR163" i="9" s="1"/>
  <c r="CP161" i="9"/>
  <c r="CR161" i="9" s="1"/>
  <c r="CP148" i="9"/>
  <c r="CR148" i="9" s="1"/>
  <c r="CQ137" i="9"/>
  <c r="CS137" i="9" s="1"/>
  <c r="CQ123" i="9"/>
  <c r="CS123" i="9" s="1"/>
  <c r="CP110" i="9"/>
  <c r="CR110" i="9" s="1"/>
  <c r="CP92" i="9"/>
  <c r="CR92" i="9" s="1"/>
  <c r="CQ88" i="9"/>
  <c r="CS88" i="9" s="1"/>
  <c r="CQ66" i="9"/>
  <c r="CS66" i="9" s="1"/>
  <c r="CP52" i="9"/>
  <c r="CR52" i="9" s="1"/>
  <c r="CP48" i="9"/>
  <c r="CR48" i="9" s="1"/>
  <c r="CQ26" i="9"/>
  <c r="CS26" i="9" s="1"/>
  <c r="CQ19" i="9"/>
  <c r="CS19" i="9" s="1"/>
  <c r="CP17" i="9"/>
  <c r="CR17" i="9" s="1"/>
  <c r="FO425" i="9"/>
  <c r="FO417" i="9"/>
  <c r="FQ417" i="9" s="1"/>
  <c r="FO370" i="9"/>
  <c r="FQ370" i="9" s="1"/>
  <c r="FO321" i="9"/>
  <c r="FQ321" i="9" s="1"/>
  <c r="FO300" i="9"/>
  <c r="FQ300" i="9" s="1"/>
  <c r="FO177" i="9"/>
  <c r="FQ177" i="9" s="1"/>
  <c r="FO120" i="9"/>
  <c r="FQ120" i="9" s="1"/>
  <c r="FO92" i="9"/>
  <c r="FQ92" i="9" s="1"/>
  <c r="EK265" i="9"/>
  <c r="HM265" i="9" s="1"/>
  <c r="FN425" i="9"/>
  <c r="FP425" i="9" s="1"/>
  <c r="FN394" i="9"/>
  <c r="FP394" i="9" s="1"/>
  <c r="P374" i="9"/>
  <c r="FN362" i="9"/>
  <c r="FP362" i="9" s="1"/>
  <c r="P336" i="9"/>
  <c r="FL336" i="9"/>
  <c r="FN336" i="9" s="1"/>
  <c r="P331" i="9"/>
  <c r="FL331" i="9"/>
  <c r="FN331" i="9" s="1"/>
  <c r="FP331" i="9" s="1"/>
  <c r="P307" i="9"/>
  <c r="FL307" i="9"/>
  <c r="FN307" i="9" s="1"/>
  <c r="FP307" i="9" s="1"/>
  <c r="P243" i="9"/>
  <c r="FL243" i="9"/>
  <c r="FN243" i="9" s="1"/>
  <c r="FP243" i="9" s="1"/>
  <c r="FN237" i="9"/>
  <c r="FP237" i="9" s="1"/>
  <c r="FN235" i="9"/>
  <c r="FP235" i="9" s="1"/>
  <c r="P231" i="9"/>
  <c r="FL231" i="9"/>
  <c r="FN231" i="9" s="1"/>
  <c r="FP231" i="9" s="1"/>
  <c r="FN229" i="9"/>
  <c r="FP229" i="9" s="1"/>
  <c r="FN227" i="9"/>
  <c r="FP227" i="9" s="1"/>
  <c r="FN225" i="9"/>
  <c r="FP225" i="9" s="1"/>
  <c r="FN219" i="9"/>
  <c r="FP219" i="9" s="1"/>
  <c r="P215" i="9"/>
  <c r="FN213" i="9"/>
  <c r="FP213" i="9" s="1"/>
  <c r="FN211" i="9"/>
  <c r="FP211" i="9" s="1"/>
  <c r="FN205" i="9"/>
  <c r="FP205" i="9" s="1"/>
  <c r="FN203" i="9"/>
  <c r="FP203" i="9" s="1"/>
  <c r="FN201" i="9"/>
  <c r="FP201" i="9" s="1"/>
  <c r="FN197" i="9"/>
  <c r="FP197" i="9" s="1"/>
  <c r="FN193" i="9"/>
  <c r="FP193" i="9" s="1"/>
  <c r="FN189" i="9"/>
  <c r="FP189" i="9" s="1"/>
  <c r="FN187" i="9"/>
  <c r="FP187" i="9" s="1"/>
  <c r="FN183" i="9"/>
  <c r="FP183" i="9" s="1"/>
  <c r="FN179" i="9"/>
  <c r="FN175" i="9"/>
  <c r="FN171" i="9"/>
  <c r="FN167" i="9"/>
  <c r="FP167" i="9" s="1"/>
  <c r="FN146" i="9"/>
  <c r="FP146" i="9" s="1"/>
  <c r="FN135" i="9"/>
  <c r="FP135" i="9" s="1"/>
  <c r="FN118" i="9"/>
  <c r="FP118" i="9" s="1"/>
  <c r="FN46" i="9"/>
  <c r="FP46" i="9" s="1"/>
  <c r="FN42" i="9"/>
  <c r="FP42" i="9" s="1"/>
  <c r="FN37" i="9"/>
  <c r="FP37" i="9" s="1"/>
  <c r="FN33" i="9"/>
  <c r="FP33" i="9" s="1"/>
  <c r="FN22" i="9"/>
  <c r="FP22" i="9" s="1"/>
  <c r="FN17" i="9"/>
  <c r="FP17" i="9" s="1"/>
  <c r="FN13" i="9"/>
  <c r="FP13" i="9" s="1"/>
  <c r="EX443" i="9"/>
  <c r="EZ443" i="9" s="1"/>
  <c r="EX431" i="9"/>
  <c r="EZ431" i="9" s="1"/>
  <c r="EX423" i="9"/>
  <c r="EZ423" i="9" s="1"/>
  <c r="EX378" i="9"/>
  <c r="EZ378" i="9" s="1"/>
  <c r="EX368" i="9"/>
  <c r="EZ368" i="9" s="1"/>
  <c r="EX356" i="9"/>
  <c r="EZ356" i="9" s="1"/>
  <c r="EY343" i="9"/>
  <c r="FA343" i="9" s="1"/>
  <c r="EY336" i="9"/>
  <c r="FA336" i="9" s="1"/>
  <c r="EX312" i="9"/>
  <c r="EZ312" i="9" s="1"/>
  <c r="EX77" i="9"/>
  <c r="EZ77" i="9" s="1"/>
  <c r="EX75" i="9"/>
  <c r="EZ75" i="9" s="1"/>
  <c r="FN434" i="9"/>
  <c r="FP434" i="9" s="1"/>
  <c r="FO385" i="9"/>
  <c r="FQ385" i="9" s="1"/>
  <c r="FN358" i="9"/>
  <c r="FP358" i="9" s="1"/>
  <c r="FO344" i="9"/>
  <c r="FQ344" i="9" s="1"/>
  <c r="FN293" i="9"/>
  <c r="FP293" i="9" s="1"/>
  <c r="FO163" i="9"/>
  <c r="FQ163" i="9" s="1"/>
  <c r="FN136" i="9"/>
  <c r="FP136" i="9" s="1"/>
  <c r="FO99" i="9"/>
  <c r="FQ99" i="9" s="1"/>
  <c r="FN72" i="9"/>
  <c r="FP72" i="9" s="1"/>
  <c r="FO33" i="9"/>
  <c r="FQ33" i="9" s="1"/>
  <c r="FO132" i="9"/>
  <c r="FQ132" i="9" s="1"/>
  <c r="GI445" i="9"/>
  <c r="GI413" i="9"/>
  <c r="GI383" i="9"/>
  <c r="GI349" i="9"/>
  <c r="GI317" i="9"/>
  <c r="GI285" i="9"/>
  <c r="GI181" i="9"/>
  <c r="GI179" i="9"/>
  <c r="GU453" i="9"/>
  <c r="GQ453" i="9"/>
  <c r="GU421" i="9"/>
  <c r="GQ421" i="9"/>
  <c r="GU392" i="9"/>
  <c r="GQ392" i="9"/>
  <c r="GU358" i="9"/>
  <c r="GQ358" i="9"/>
  <c r="GU325" i="9"/>
  <c r="GQ325" i="9"/>
  <c r="GU293" i="9"/>
  <c r="GQ293" i="9"/>
  <c r="GQ233" i="9"/>
  <c r="GU233" i="9"/>
  <c r="GQ201" i="9"/>
  <c r="GU201" i="9"/>
  <c r="GQ169" i="9"/>
  <c r="GU169" i="9"/>
  <c r="GQ136" i="9"/>
  <c r="GU136" i="9"/>
  <c r="GQ107" i="9"/>
  <c r="GU107" i="9"/>
  <c r="GQ72" i="9"/>
  <c r="GU72" i="9"/>
  <c r="GU39" i="9"/>
  <c r="GQ39" i="9"/>
  <c r="P9" i="9"/>
  <c r="P17" i="9"/>
  <c r="P25" i="9"/>
  <c r="P60" i="9"/>
  <c r="P65" i="9"/>
  <c r="P74" i="9"/>
  <c r="P82" i="9"/>
  <c r="P90" i="9"/>
  <c r="P110" i="9"/>
  <c r="P179" i="9"/>
  <c r="CQ467" i="9"/>
  <c r="CS467" i="9" s="1"/>
  <c r="CQ463" i="9"/>
  <c r="CS463" i="9" s="1"/>
  <c r="CQ446" i="9"/>
  <c r="CS446" i="9" s="1"/>
  <c r="CQ422" i="9"/>
  <c r="CQ420" i="9"/>
  <c r="CS420" i="9" s="1"/>
  <c r="CP416" i="9"/>
  <c r="CP414" i="9"/>
  <c r="CR414" i="9" s="1"/>
  <c r="CP410" i="9"/>
  <c r="CR410" i="9" s="1"/>
  <c r="CQ394" i="9"/>
  <c r="CS394" i="9" s="1"/>
  <c r="CP372" i="9"/>
  <c r="CR372" i="9" s="1"/>
  <c r="CQ374" i="9"/>
  <c r="CQ370" i="9"/>
  <c r="CQ360" i="9"/>
  <c r="CS360" i="9" s="1"/>
  <c r="CP343" i="9"/>
  <c r="CR343" i="9" s="1"/>
  <c r="CP335" i="9"/>
  <c r="CR335" i="9" s="1"/>
  <c r="CP328" i="9"/>
  <c r="CP322" i="9"/>
  <c r="CR322" i="9" s="1"/>
  <c r="CP318" i="9"/>
  <c r="CR318" i="9" s="1"/>
  <c r="CP312" i="9"/>
  <c r="CR312" i="9" s="1"/>
  <c r="CP254" i="9"/>
  <c r="CR254" i="9" s="1"/>
  <c r="CP222" i="9"/>
  <c r="CR222" i="9" s="1"/>
  <c r="CP218" i="9"/>
  <c r="CR218" i="9" s="1"/>
  <c r="CP214" i="9"/>
  <c r="CR214" i="9" s="1"/>
  <c r="CQ205" i="9"/>
  <c r="CS205" i="9" s="1"/>
  <c r="CQ143" i="9"/>
  <c r="CS143" i="9" s="1"/>
  <c r="CP130" i="9"/>
  <c r="CR130" i="9" s="1"/>
  <c r="CQ121" i="9"/>
  <c r="CQ98" i="9"/>
  <c r="CS98" i="9" s="1"/>
  <c r="CQ112" i="9"/>
  <c r="CS112" i="9" s="1"/>
  <c r="CP88" i="9"/>
  <c r="CP80" i="9"/>
  <c r="CR80" i="9" s="1"/>
  <c r="CQ72" i="9"/>
  <c r="CS72" i="9" s="1"/>
  <c r="CQ64" i="9"/>
  <c r="CS64" i="9" s="1"/>
  <c r="CQ61" i="9"/>
  <c r="CS61" i="9" s="1"/>
  <c r="CP44" i="9"/>
  <c r="CR44" i="9" s="1"/>
  <c r="CQ39" i="9"/>
  <c r="CS39" i="9" s="1"/>
  <c r="CQ35" i="9"/>
  <c r="CS35" i="9" s="1"/>
  <c r="CQ24" i="9"/>
  <c r="CS24" i="9" s="1"/>
  <c r="DD25" i="9"/>
  <c r="DF25" i="9" s="1"/>
  <c r="DD9" i="9"/>
  <c r="FN466" i="9"/>
  <c r="FP466" i="9" s="1"/>
  <c r="FN449" i="9"/>
  <c r="FP449" i="9" s="1"/>
  <c r="FN433" i="9"/>
  <c r="FP433" i="9" s="1"/>
  <c r="FN417" i="9"/>
  <c r="FP417" i="9" s="1"/>
  <c r="FN405" i="9"/>
  <c r="FP405" i="9" s="1"/>
  <c r="FN388" i="9"/>
  <c r="FP388" i="9" s="1"/>
  <c r="FN376" i="9"/>
  <c r="FP376" i="9" s="1"/>
  <c r="FN353" i="9"/>
  <c r="FP353" i="9" s="1"/>
  <c r="FN345" i="9"/>
  <c r="FP345" i="9" s="1"/>
  <c r="FN341" i="9"/>
  <c r="FP341" i="9" s="1"/>
  <c r="FN329" i="9"/>
  <c r="FP329" i="9" s="1"/>
  <c r="FN321" i="9"/>
  <c r="FP321" i="9" s="1"/>
  <c r="FN313" i="9"/>
  <c r="FP313" i="9" s="1"/>
  <c r="FN309" i="9"/>
  <c r="FP309" i="9" s="1"/>
  <c r="FN286" i="9"/>
  <c r="FP286" i="9" s="1"/>
  <c r="FN253" i="9"/>
  <c r="FP253" i="9" s="1"/>
  <c r="FN249" i="9"/>
  <c r="FP249" i="9" s="1"/>
  <c r="FN186" i="9"/>
  <c r="FP186" i="9" s="1"/>
  <c r="FN173" i="9"/>
  <c r="FN156" i="9"/>
  <c r="FP156" i="9" s="1"/>
  <c r="FN152" i="9"/>
  <c r="FP152" i="9" s="1"/>
  <c r="FN140" i="9"/>
  <c r="FP140" i="9" s="1"/>
  <c r="FN133" i="9"/>
  <c r="FP133" i="9" s="1"/>
  <c r="FN120" i="9"/>
  <c r="FP120" i="9" s="1"/>
  <c r="FN111" i="9"/>
  <c r="FP111" i="9" s="1"/>
  <c r="FN101" i="9"/>
  <c r="FP101" i="9" s="1"/>
  <c r="FN92" i="9"/>
  <c r="FP92" i="9" s="1"/>
  <c r="FN88" i="9"/>
  <c r="FP88" i="9" s="1"/>
  <c r="FN67" i="9"/>
  <c r="FP67" i="9" s="1"/>
  <c r="FN62" i="9"/>
  <c r="FP62" i="9" s="1"/>
  <c r="FN58" i="9"/>
  <c r="FP58" i="9" s="1"/>
  <c r="FN28" i="9"/>
  <c r="FP28" i="9" s="1"/>
  <c r="FN23" i="9"/>
  <c r="FP23" i="9" s="1"/>
  <c r="EK271" i="9"/>
  <c r="HM271" i="9" s="1"/>
  <c r="EY465" i="9"/>
  <c r="FA465" i="9" s="1"/>
  <c r="EY424" i="9"/>
  <c r="FA424" i="9" s="1"/>
  <c r="EY344" i="9"/>
  <c r="FA344" i="9" s="1"/>
  <c r="EY318" i="9"/>
  <c r="FA318" i="9" s="1"/>
  <c r="EY298" i="9"/>
  <c r="FA298" i="9" s="1"/>
  <c r="EY287" i="9"/>
  <c r="FA287" i="9" s="1"/>
  <c r="EY252" i="9"/>
  <c r="FA252" i="9" s="1"/>
  <c r="EY244" i="9"/>
  <c r="FA244" i="9" s="1"/>
  <c r="EY208" i="9"/>
  <c r="FA208" i="9" s="1"/>
  <c r="EY157" i="9"/>
  <c r="FA157" i="9" s="1"/>
  <c r="EY407" i="9"/>
  <c r="FA407" i="9" s="1"/>
  <c r="EX385" i="9"/>
  <c r="EZ385" i="9" s="1"/>
  <c r="EX343" i="9"/>
  <c r="EZ343" i="9" s="1"/>
  <c r="EX332" i="9"/>
  <c r="EZ332" i="9" s="1"/>
  <c r="EX135" i="9"/>
  <c r="EZ135" i="9" s="1"/>
  <c r="EX86" i="9"/>
  <c r="EZ86" i="9" s="1"/>
  <c r="EX19" i="9"/>
  <c r="EZ19" i="9" s="1"/>
  <c r="EX20" i="9"/>
  <c r="EZ20" i="9" s="1"/>
  <c r="EK273" i="9"/>
  <c r="HM273" i="9" s="1"/>
  <c r="FO451" i="9"/>
  <c r="FQ451" i="9" s="1"/>
  <c r="FO441" i="9"/>
  <c r="FQ441" i="9" s="1"/>
  <c r="FO396" i="9"/>
  <c r="FQ396" i="9" s="1"/>
  <c r="FN370" i="9"/>
  <c r="FP370" i="9" s="1"/>
  <c r="FO357" i="9"/>
  <c r="FQ357" i="9" s="1"/>
  <c r="FO331" i="9"/>
  <c r="FQ331" i="9" s="1"/>
  <c r="FN300" i="9"/>
  <c r="FP300" i="9" s="1"/>
  <c r="FO292" i="9"/>
  <c r="FQ292" i="9" s="1"/>
  <c r="FO200" i="9"/>
  <c r="FQ200" i="9" s="1"/>
  <c r="FO175" i="9"/>
  <c r="FQ175" i="9" s="1"/>
  <c r="FN84" i="9"/>
  <c r="FP84" i="9" s="1"/>
  <c r="FO46" i="9"/>
  <c r="FQ46" i="9" s="1"/>
  <c r="FN20" i="9"/>
  <c r="FP20" i="9" s="1"/>
  <c r="FH174" i="9"/>
  <c r="FN174" i="9" s="1"/>
  <c r="FO308" i="9"/>
  <c r="FQ308" i="9" s="1"/>
  <c r="FO96" i="9"/>
  <c r="FQ96" i="9" s="1"/>
  <c r="FO83" i="9"/>
  <c r="FQ83" i="9" s="1"/>
  <c r="GI226" i="9"/>
  <c r="GI194" i="9"/>
  <c r="GI155" i="9"/>
  <c r="GI153" i="9"/>
  <c r="GU153" i="9"/>
  <c r="GI71" i="9"/>
  <c r="GQ456" i="9"/>
  <c r="GQ424" i="9"/>
  <c r="GQ204" i="9"/>
  <c r="EJ262" i="9"/>
  <c r="EY175" i="9"/>
  <c r="FA175" i="9" s="1"/>
  <c r="EY165" i="9"/>
  <c r="FA165" i="9" s="1"/>
  <c r="EY110" i="9"/>
  <c r="FA110" i="9" s="1"/>
  <c r="EY74" i="9"/>
  <c r="FA74" i="9" s="1"/>
  <c r="EY69" i="9"/>
  <c r="FA69" i="9" s="1"/>
  <c r="EY44" i="9"/>
  <c r="FA44" i="9" s="1"/>
  <c r="EY42" i="9"/>
  <c r="FA42" i="9" s="1"/>
  <c r="EY39" i="9"/>
  <c r="FA39" i="9" s="1"/>
  <c r="EY37" i="9"/>
  <c r="FA37" i="9" s="1"/>
  <c r="EY13" i="9"/>
  <c r="FA13" i="9" s="1"/>
  <c r="EY455" i="9"/>
  <c r="FA455" i="9" s="1"/>
  <c r="EY440" i="9"/>
  <c r="FA440" i="9" s="1"/>
  <c r="EY433" i="9"/>
  <c r="FA433" i="9" s="1"/>
  <c r="EY429" i="9"/>
  <c r="FA429" i="9" s="1"/>
  <c r="EX404" i="9"/>
  <c r="EZ404" i="9" s="1"/>
  <c r="EY388" i="9"/>
  <c r="FA388" i="9" s="1"/>
  <c r="EY385" i="9"/>
  <c r="FA385" i="9" s="1"/>
  <c r="EX382" i="9"/>
  <c r="EZ382" i="9" s="1"/>
  <c r="EY363" i="9"/>
  <c r="FA363" i="9" s="1"/>
  <c r="EY356" i="9"/>
  <c r="FA356" i="9" s="1"/>
  <c r="EX353" i="9"/>
  <c r="EZ353" i="9" s="1"/>
  <c r="EY350" i="9"/>
  <c r="FA350" i="9" s="1"/>
  <c r="EY338" i="9"/>
  <c r="FA338" i="9" s="1"/>
  <c r="EY337" i="9"/>
  <c r="FA337" i="9" s="1"/>
  <c r="EX322" i="9"/>
  <c r="EZ322" i="9" s="1"/>
  <c r="EX318" i="9"/>
  <c r="EZ318" i="9" s="1"/>
  <c r="EY300" i="9"/>
  <c r="FA300" i="9" s="1"/>
  <c r="EY303" i="9"/>
  <c r="FA303" i="9" s="1"/>
  <c r="EX295" i="9"/>
  <c r="EZ295" i="9" s="1"/>
  <c r="EX250" i="9"/>
  <c r="EZ250" i="9" s="1"/>
  <c r="EY237" i="9"/>
  <c r="FA237" i="9" s="1"/>
  <c r="EY221" i="9"/>
  <c r="FA221" i="9" s="1"/>
  <c r="EY212" i="9"/>
  <c r="FA212" i="9" s="1"/>
  <c r="EX206" i="9"/>
  <c r="EZ206" i="9" s="1"/>
  <c r="EY187" i="9"/>
  <c r="FA187" i="9" s="1"/>
  <c r="EY176" i="9"/>
  <c r="FA176" i="9" s="1"/>
  <c r="EZ174" i="9"/>
  <c r="EY160" i="9"/>
  <c r="FA160" i="9" s="1"/>
  <c r="EX155" i="9"/>
  <c r="EZ155" i="9" s="1"/>
  <c r="EX151" i="9"/>
  <c r="EZ151" i="9" s="1"/>
  <c r="EX139" i="9"/>
  <c r="EZ139" i="9" s="1"/>
  <c r="EY137" i="9"/>
  <c r="FA137" i="9" s="1"/>
  <c r="EZ125" i="9"/>
  <c r="EX123" i="9"/>
  <c r="EZ123" i="9" s="1"/>
  <c r="EY102" i="9"/>
  <c r="FA102" i="9" s="1"/>
  <c r="EY104" i="9"/>
  <c r="FA104" i="9" s="1"/>
  <c r="EX95" i="9"/>
  <c r="EZ95" i="9" s="1"/>
  <c r="EY91" i="9"/>
  <c r="FA91" i="9" s="1"/>
  <c r="EY75" i="9"/>
  <c r="FA75" i="9" s="1"/>
  <c r="EY66" i="9"/>
  <c r="FA66" i="9" s="1"/>
  <c r="EY71" i="9"/>
  <c r="FA71" i="9" s="1"/>
  <c r="EX64" i="9"/>
  <c r="EZ64" i="9" s="1"/>
  <c r="EY40" i="9"/>
  <c r="FA40" i="9" s="1"/>
  <c r="FA32" i="9"/>
  <c r="EY31" i="9"/>
  <c r="FA31" i="9" s="1"/>
  <c r="EX14" i="9"/>
  <c r="EZ14" i="9" s="1"/>
  <c r="GI461" i="9"/>
  <c r="GI444" i="9"/>
  <c r="GI428" i="9"/>
  <c r="GI412" i="9"/>
  <c r="GI397" i="9"/>
  <c r="GI355" i="9"/>
  <c r="GI365" i="9"/>
  <c r="GI348" i="9"/>
  <c r="GI332" i="9"/>
  <c r="GI316" i="9"/>
  <c r="GI294" i="9"/>
  <c r="GI240" i="9"/>
  <c r="GH226" i="9"/>
  <c r="GH210" i="9"/>
  <c r="GH194" i="9"/>
  <c r="GI157" i="9"/>
  <c r="GH107" i="9"/>
  <c r="GI82" i="9"/>
  <c r="GI70" i="9"/>
  <c r="GH35" i="9"/>
  <c r="GH11" i="9"/>
  <c r="GP15" i="9"/>
  <c r="FO402" i="9"/>
  <c r="FQ402" i="9" s="1"/>
  <c r="FO398" i="9"/>
  <c r="FQ398" i="9" s="1"/>
  <c r="FO394" i="9"/>
  <c r="FQ394" i="9" s="1"/>
  <c r="FO388" i="9"/>
  <c r="FQ388" i="9" s="1"/>
  <c r="FO353" i="9"/>
  <c r="FQ353" i="9" s="1"/>
  <c r="FO341" i="9"/>
  <c r="FQ341" i="9" s="1"/>
  <c r="FO334" i="9"/>
  <c r="FQ334" i="9" s="1"/>
  <c r="FO325" i="9"/>
  <c r="FQ325" i="9" s="1"/>
  <c r="FO286" i="9"/>
  <c r="FQ286" i="9" s="1"/>
  <c r="FO285" i="9"/>
  <c r="EK285" i="9" s="1"/>
  <c r="FO253" i="9"/>
  <c r="FQ253" i="9" s="1"/>
  <c r="FO249" i="9"/>
  <c r="FQ249" i="9" s="1"/>
  <c r="FO186" i="9"/>
  <c r="EK186" i="9" s="1"/>
  <c r="FO169" i="9"/>
  <c r="FQ169" i="9" s="1"/>
  <c r="FO161" i="9"/>
  <c r="FQ161" i="9" s="1"/>
  <c r="FO140" i="9"/>
  <c r="FQ140" i="9" s="1"/>
  <c r="FO111" i="9"/>
  <c r="FQ111" i="9" s="1"/>
  <c r="FO97" i="9"/>
  <c r="FQ97" i="9" s="1"/>
  <c r="FO84" i="9"/>
  <c r="FQ84" i="9" s="1"/>
  <c r="FO72" i="9"/>
  <c r="FQ72" i="9" s="1"/>
  <c r="FO67" i="9"/>
  <c r="FQ67" i="9" s="1"/>
  <c r="FO52" i="9"/>
  <c r="FQ52" i="9" s="1"/>
  <c r="EK281" i="9"/>
  <c r="HM281" i="9" s="1"/>
  <c r="EY301" i="9"/>
  <c r="FA301" i="9" s="1"/>
  <c r="EY206" i="9"/>
  <c r="FA206" i="9" s="1"/>
  <c r="FQ178" i="9"/>
  <c r="EY178" i="9"/>
  <c r="EY464" i="9"/>
  <c r="FA464" i="9" s="1"/>
  <c r="EY447" i="9"/>
  <c r="FA447" i="9" s="1"/>
  <c r="EY435" i="9"/>
  <c r="FA435" i="9" s="1"/>
  <c r="EY430" i="9"/>
  <c r="FA430" i="9" s="1"/>
  <c r="EX419" i="9"/>
  <c r="EZ419" i="9" s="1"/>
  <c r="EX415" i="9"/>
  <c r="EZ415" i="9" s="1"/>
  <c r="EX407" i="9"/>
  <c r="EZ407" i="9" s="1"/>
  <c r="EX403" i="9"/>
  <c r="EZ403" i="9" s="1"/>
  <c r="EX396" i="9"/>
  <c r="EZ396" i="9" s="1"/>
  <c r="EY389" i="9"/>
  <c r="FA389" i="9" s="1"/>
  <c r="EY387" i="9"/>
  <c r="FA387" i="9" s="1"/>
  <c r="FA376" i="9"/>
  <c r="EX360" i="9"/>
  <c r="EZ360" i="9" s="1"/>
  <c r="EY357" i="9"/>
  <c r="FA357" i="9" s="1"/>
  <c r="EX347" i="9"/>
  <c r="EZ347" i="9" s="1"/>
  <c r="EX345" i="9"/>
  <c r="EZ345" i="9" s="1"/>
  <c r="EY342" i="9"/>
  <c r="FA342" i="9" s="1"/>
  <c r="EY330" i="9"/>
  <c r="FA330" i="9" s="1"/>
  <c r="EX328" i="9"/>
  <c r="EZ328" i="9" s="1"/>
  <c r="EY310" i="9"/>
  <c r="FA310" i="9" s="1"/>
  <c r="EX304" i="9"/>
  <c r="EZ304" i="9" s="1"/>
  <c r="EY246" i="9"/>
  <c r="FA246" i="9" s="1"/>
  <c r="EY238" i="9"/>
  <c r="FA238" i="9" s="1"/>
  <c r="EX234" i="9"/>
  <c r="EZ234" i="9" s="1"/>
  <c r="EY222" i="9"/>
  <c r="FA222" i="9" s="1"/>
  <c r="EY213" i="9"/>
  <c r="FA213" i="9" s="1"/>
  <c r="EY200" i="9"/>
  <c r="FA200" i="9" s="1"/>
  <c r="EY188" i="9"/>
  <c r="FA188" i="9" s="1"/>
  <c r="EY180" i="9"/>
  <c r="FA180" i="9" s="1"/>
  <c r="EZ178" i="9"/>
  <c r="EY164" i="9"/>
  <c r="FA164" i="9" s="1"/>
  <c r="EY156" i="9"/>
  <c r="FA156" i="9" s="1"/>
  <c r="EX150" i="9"/>
  <c r="EZ150" i="9" s="1"/>
  <c r="EX132" i="9"/>
  <c r="EZ132" i="9" s="1"/>
  <c r="EX122" i="9"/>
  <c r="EZ122" i="9" s="1"/>
  <c r="EY119" i="9"/>
  <c r="FA119" i="9" s="1"/>
  <c r="EY115" i="9"/>
  <c r="FA115" i="9" s="1"/>
  <c r="EY98" i="9"/>
  <c r="FA98" i="9" s="1"/>
  <c r="EX112" i="9"/>
  <c r="EZ112" i="9" s="1"/>
  <c r="EX110" i="9"/>
  <c r="EZ110" i="9" s="1"/>
  <c r="EY100" i="9"/>
  <c r="FA100" i="9" s="1"/>
  <c r="EY93" i="9"/>
  <c r="FA93" i="9" s="1"/>
  <c r="EX96" i="9"/>
  <c r="EZ96" i="9" s="1"/>
  <c r="EX70" i="9"/>
  <c r="EZ70" i="9" s="1"/>
  <c r="EY61" i="9"/>
  <c r="FA61" i="9" s="1"/>
  <c r="EY45" i="9"/>
  <c r="FA45" i="9" s="1"/>
  <c r="EY36" i="9"/>
  <c r="FA36" i="9" s="1"/>
  <c r="EX10" i="9"/>
  <c r="EZ10" i="9" s="1"/>
  <c r="GI452" i="9"/>
  <c r="GI437" i="9"/>
  <c r="GI420" i="9"/>
  <c r="GI404" i="9"/>
  <c r="GI391" i="9"/>
  <c r="GI375" i="9"/>
  <c r="GI357" i="9"/>
  <c r="GI340" i="9"/>
  <c r="GI324" i="9"/>
  <c r="GI308" i="9"/>
  <c r="GI232" i="9"/>
  <c r="GH218" i="9"/>
  <c r="GT202" i="9"/>
  <c r="GH202" i="9"/>
  <c r="GH185" i="9"/>
  <c r="GH136" i="9"/>
  <c r="GI125" i="9"/>
  <c r="EK261" i="9"/>
  <c r="HM261" i="9" s="1"/>
  <c r="FP308" i="9"/>
  <c r="EX228" i="9"/>
  <c r="EZ228" i="9" s="1"/>
  <c r="EX216" i="9"/>
  <c r="EZ216" i="9" s="1"/>
  <c r="EX212" i="9"/>
  <c r="EZ212" i="9" s="1"/>
  <c r="FP172" i="9"/>
  <c r="EX172" i="9"/>
  <c r="EX85" i="9"/>
  <c r="EZ85" i="9" s="1"/>
  <c r="EX59" i="9"/>
  <c r="EZ59" i="9" s="1"/>
  <c r="EX29" i="9"/>
  <c r="EZ29" i="9" s="1"/>
  <c r="EY466" i="9"/>
  <c r="FA466" i="9" s="1"/>
  <c r="EX464" i="9"/>
  <c r="EZ464" i="9" s="1"/>
  <c r="EX462" i="9"/>
  <c r="EZ462" i="9" s="1"/>
  <c r="EY458" i="9"/>
  <c r="FA458" i="9" s="1"/>
  <c r="EY449" i="9"/>
  <c r="FA449" i="9" s="1"/>
  <c r="EX447" i="9"/>
  <c r="EZ447" i="9" s="1"/>
  <c r="EX445" i="9"/>
  <c r="EZ445" i="9" s="1"/>
  <c r="EY442" i="9"/>
  <c r="FA442" i="9" s="1"/>
  <c r="EX441" i="9"/>
  <c r="EZ441" i="9" s="1"/>
  <c r="EY432" i="9"/>
  <c r="FA432" i="9" s="1"/>
  <c r="EY426" i="9"/>
  <c r="FA426" i="9" s="1"/>
  <c r="EY422" i="9"/>
  <c r="FA422" i="9" s="1"/>
  <c r="EX410" i="9"/>
  <c r="EZ410" i="9" s="1"/>
  <c r="EX406" i="9"/>
  <c r="EZ406" i="9" s="1"/>
  <c r="EX400" i="9"/>
  <c r="EZ400" i="9" s="1"/>
  <c r="EY371" i="9"/>
  <c r="FA371" i="9" s="1"/>
  <c r="EY391" i="9"/>
  <c r="FA391" i="9" s="1"/>
  <c r="EY364" i="9"/>
  <c r="FA364" i="9" s="1"/>
  <c r="EX357" i="9"/>
  <c r="EZ357" i="9" s="1"/>
  <c r="EY351" i="9"/>
  <c r="FA351" i="9" s="1"/>
  <c r="EX330" i="9"/>
  <c r="EZ330" i="9" s="1"/>
  <c r="EY323" i="9"/>
  <c r="FA323" i="9" s="1"/>
  <c r="EY314" i="9"/>
  <c r="FA314" i="9" s="1"/>
  <c r="EX306" i="9"/>
  <c r="EZ306" i="9" s="1"/>
  <c r="EY296" i="9"/>
  <c r="FA296" i="9" s="1"/>
  <c r="EY286" i="9"/>
  <c r="FA286" i="9" s="1"/>
  <c r="EY285" i="9"/>
  <c r="FA285" i="9" s="1"/>
  <c r="EY253" i="9"/>
  <c r="FA253" i="9" s="1"/>
  <c r="EY251" i="9"/>
  <c r="FA251" i="9" s="1"/>
  <c r="EY242" i="9"/>
  <c r="FA242" i="9" s="1"/>
  <c r="EX226" i="9"/>
  <c r="EZ226" i="9" s="1"/>
  <c r="EX224" i="9"/>
  <c r="EZ224" i="9" s="1"/>
  <c r="EX222" i="9"/>
  <c r="EZ222" i="9" s="1"/>
  <c r="EY215" i="9"/>
  <c r="FA215" i="9" s="1"/>
  <c r="EY209" i="9"/>
  <c r="FA209" i="9" s="1"/>
  <c r="EY207" i="9"/>
  <c r="FA207" i="9" s="1"/>
  <c r="EX200" i="9"/>
  <c r="EZ200" i="9" s="1"/>
  <c r="EY194" i="9"/>
  <c r="FA194" i="9" s="1"/>
  <c r="EX170" i="9"/>
  <c r="EZ168" i="9"/>
  <c r="EX164" i="9"/>
  <c r="EZ164" i="9" s="1"/>
  <c r="EX140" i="9"/>
  <c r="EZ140" i="9" s="1"/>
  <c r="EY127" i="9"/>
  <c r="FA127" i="9" s="1"/>
  <c r="EY124" i="9"/>
  <c r="FA124" i="9" s="1"/>
  <c r="EZ108" i="9"/>
  <c r="EY106" i="9"/>
  <c r="FA106" i="9" s="1"/>
  <c r="EY103" i="9"/>
  <c r="FA103" i="9" s="1"/>
  <c r="EX100" i="9"/>
  <c r="EZ100" i="9" s="1"/>
  <c r="EX90" i="9"/>
  <c r="EZ90" i="9" s="1"/>
  <c r="EY77" i="9"/>
  <c r="FA77" i="9" s="1"/>
  <c r="EX73" i="9"/>
  <c r="EZ73" i="9" s="1"/>
  <c r="EX63" i="9"/>
  <c r="EZ63" i="9" s="1"/>
  <c r="EX61" i="9"/>
  <c r="EZ61" i="9" s="1"/>
  <c r="EX54" i="9"/>
  <c r="EZ54" i="9" s="1"/>
  <c r="EY47" i="9"/>
  <c r="FA47" i="9" s="1"/>
  <c r="EX42" i="9"/>
  <c r="EZ42" i="9" s="1"/>
  <c r="EY38" i="9"/>
  <c r="FA38" i="9" s="1"/>
  <c r="EY33" i="9"/>
  <c r="FA33" i="9" s="1"/>
  <c r="EY25" i="9"/>
  <c r="FA25" i="9" s="1"/>
  <c r="EX23" i="9"/>
  <c r="EZ23" i="9" s="1"/>
  <c r="EY21" i="9"/>
  <c r="FA21" i="9" s="1"/>
  <c r="EZ12" i="9"/>
  <c r="GI460" i="9"/>
  <c r="GI443" i="9"/>
  <c r="GI427" i="9"/>
  <c r="GI411" i="9"/>
  <c r="GI396" i="9"/>
  <c r="GI382" i="9"/>
  <c r="GI364" i="9"/>
  <c r="GI347" i="9"/>
  <c r="GI331" i="9"/>
  <c r="GI315" i="9"/>
  <c r="GI302" i="9"/>
  <c r="GI255" i="9"/>
  <c r="GI239" i="9"/>
  <c r="GI221" i="9"/>
  <c r="GI205" i="9"/>
  <c r="GI189" i="9"/>
  <c r="GI141" i="9"/>
  <c r="GI123" i="9"/>
  <c r="GI121" i="9"/>
  <c r="GH61" i="9"/>
  <c r="GI53" i="9"/>
  <c r="GH31" i="9"/>
  <c r="GU466" i="9"/>
  <c r="GQ466" i="9"/>
  <c r="GU449" i="9"/>
  <c r="GQ449" i="9"/>
  <c r="GU433" i="9"/>
  <c r="GQ433" i="9"/>
  <c r="GU417" i="9"/>
  <c r="GQ417" i="9"/>
  <c r="GU402" i="9"/>
  <c r="GQ402" i="9"/>
  <c r="GU388" i="9"/>
  <c r="GQ388" i="9"/>
  <c r="GU370" i="9"/>
  <c r="GQ370" i="9"/>
  <c r="GU353" i="9"/>
  <c r="GQ353" i="9"/>
  <c r="GU333" i="9"/>
  <c r="GQ333" i="9"/>
  <c r="GU321" i="9"/>
  <c r="GQ321" i="9"/>
  <c r="GU300" i="9"/>
  <c r="GQ300" i="9"/>
  <c r="GQ286" i="9"/>
  <c r="GU286" i="9"/>
  <c r="GQ245" i="9"/>
  <c r="GU245" i="9"/>
  <c r="GQ229" i="9"/>
  <c r="GU229" i="9"/>
  <c r="GQ213" i="9"/>
  <c r="GU213" i="9"/>
  <c r="GQ197" i="9"/>
  <c r="GU197" i="9"/>
  <c r="GQ181" i="9"/>
  <c r="GU181" i="9"/>
  <c r="GQ165" i="9"/>
  <c r="GU165" i="9"/>
  <c r="GQ148" i="9"/>
  <c r="GU148" i="9"/>
  <c r="GQ133" i="9"/>
  <c r="GU133" i="9"/>
  <c r="GQ116" i="9"/>
  <c r="GU116" i="9"/>
  <c r="GQ101" i="9"/>
  <c r="GU101" i="9"/>
  <c r="GQ84" i="9"/>
  <c r="GU84" i="9"/>
  <c r="GQ67" i="9"/>
  <c r="GU67" i="9"/>
  <c r="GQ52" i="9"/>
  <c r="GU52" i="9"/>
  <c r="GQ35" i="9"/>
  <c r="GU35" i="9"/>
  <c r="GQ20" i="9"/>
  <c r="GU20" i="9"/>
  <c r="GQ9" i="9"/>
  <c r="Q461" i="9"/>
  <c r="Q437" i="9"/>
  <c r="Q397" i="9"/>
  <c r="Q355" i="9"/>
  <c r="Q324" i="9"/>
  <c r="Q112" i="9"/>
  <c r="EK270" i="9"/>
  <c r="HM270" i="9" s="1"/>
  <c r="EJ271" i="9"/>
  <c r="FO463" i="9"/>
  <c r="FQ463" i="9" s="1"/>
  <c r="FO458" i="9"/>
  <c r="FQ458" i="9" s="1"/>
  <c r="FO424" i="9"/>
  <c r="FQ424" i="9" s="1"/>
  <c r="FO422" i="9"/>
  <c r="FQ422" i="9" s="1"/>
  <c r="FO416" i="9"/>
  <c r="FQ416" i="9" s="1"/>
  <c r="FO408" i="9"/>
  <c r="FQ408" i="9" s="1"/>
  <c r="FO371" i="9"/>
  <c r="FQ371" i="9" s="1"/>
  <c r="FO379" i="9"/>
  <c r="FQ379" i="9" s="1"/>
  <c r="FO377" i="9"/>
  <c r="FQ377" i="9" s="1"/>
  <c r="FO359" i="9"/>
  <c r="FQ359" i="9" s="1"/>
  <c r="FO324" i="9"/>
  <c r="FQ324" i="9" s="1"/>
  <c r="FO320" i="9"/>
  <c r="FQ320" i="9" s="1"/>
  <c r="FO305" i="9"/>
  <c r="FQ305" i="9" s="1"/>
  <c r="Q294" i="9"/>
  <c r="FM294" i="9"/>
  <c r="FO294" i="9" s="1"/>
  <c r="FQ294" i="9" s="1"/>
  <c r="Q298" i="9"/>
  <c r="FO289" i="9"/>
  <c r="FQ289" i="9" s="1"/>
  <c r="FO234" i="9"/>
  <c r="FQ234" i="9" s="1"/>
  <c r="FO228" i="9"/>
  <c r="FQ228" i="9" s="1"/>
  <c r="FO226" i="9"/>
  <c r="FQ226" i="9" s="1"/>
  <c r="FO218" i="9"/>
  <c r="FQ218" i="9" s="1"/>
  <c r="Q212" i="9"/>
  <c r="FM212" i="9"/>
  <c r="FO212" i="9" s="1"/>
  <c r="FQ212" i="9" s="1"/>
  <c r="FO208" i="9"/>
  <c r="FQ208" i="9" s="1"/>
  <c r="FO204" i="9"/>
  <c r="FQ204" i="9" s="1"/>
  <c r="FO202" i="9"/>
  <c r="FQ202" i="9" s="1"/>
  <c r="FO194" i="9"/>
  <c r="FQ194" i="9" s="1"/>
  <c r="FO188" i="9"/>
  <c r="FQ188" i="9" s="1"/>
  <c r="FO185" i="9"/>
  <c r="FQ185" i="9" s="1"/>
  <c r="FO180" i="9"/>
  <c r="FQ180" i="9" s="1"/>
  <c r="FO176" i="9"/>
  <c r="FQ176" i="9" s="1"/>
  <c r="FO172" i="9"/>
  <c r="FQ172" i="9" s="1"/>
  <c r="FO170" i="9"/>
  <c r="FQ170" i="9" s="1"/>
  <c r="FO162" i="9"/>
  <c r="FQ162" i="9" s="1"/>
  <c r="FO153" i="9"/>
  <c r="FQ153" i="9" s="1"/>
  <c r="FO145" i="9"/>
  <c r="FQ145" i="9" s="1"/>
  <c r="FO141" i="9"/>
  <c r="FQ141" i="9" s="1"/>
  <c r="Q139" i="9"/>
  <c r="FM139" i="9"/>
  <c r="FO139" i="9" s="1"/>
  <c r="FQ139" i="9" s="1"/>
  <c r="FO127" i="9"/>
  <c r="FQ127" i="9" s="1"/>
  <c r="FO134" i="9"/>
  <c r="FQ134" i="9" s="1"/>
  <c r="FO130" i="9"/>
  <c r="FQ130" i="9" s="1"/>
  <c r="FO125" i="9"/>
  <c r="FQ125" i="9" s="1"/>
  <c r="FO115" i="9"/>
  <c r="FQ115" i="9" s="1"/>
  <c r="FO98" i="9"/>
  <c r="FQ98" i="9" s="1"/>
  <c r="FO108" i="9"/>
  <c r="FQ108" i="9" s="1"/>
  <c r="FO106" i="9"/>
  <c r="FQ106" i="9" s="1"/>
  <c r="FO100" i="9"/>
  <c r="FQ100" i="9" s="1"/>
  <c r="FO93" i="9"/>
  <c r="FQ93" i="9" s="1"/>
  <c r="FO94" i="9"/>
  <c r="FQ94" i="9" s="1"/>
  <c r="FO91" i="9"/>
  <c r="FQ91" i="9" s="1"/>
  <c r="FO87" i="9"/>
  <c r="FQ87" i="9" s="1"/>
  <c r="FO85" i="9"/>
  <c r="FQ85" i="9" s="1"/>
  <c r="Q75" i="9"/>
  <c r="FM75" i="9"/>
  <c r="FO75" i="9" s="1"/>
  <c r="FQ75" i="9" s="1"/>
  <c r="FO70" i="9"/>
  <c r="FQ70" i="9" s="1"/>
  <c r="FO68" i="9"/>
  <c r="FQ68" i="9" s="1"/>
  <c r="FO71" i="9"/>
  <c r="FQ71" i="9" s="1"/>
  <c r="FO64" i="9"/>
  <c r="FQ64" i="9" s="1"/>
  <c r="FO63" i="9"/>
  <c r="FQ63" i="9" s="1"/>
  <c r="FO61" i="9"/>
  <c r="FQ61" i="9" s="1"/>
  <c r="FO55" i="9"/>
  <c r="FQ55" i="9" s="1"/>
  <c r="FO53" i="9"/>
  <c r="FQ53" i="9" s="1"/>
  <c r="FO49" i="9"/>
  <c r="FQ49" i="9" s="1"/>
  <c r="FO40" i="9"/>
  <c r="FQ40" i="9" s="1"/>
  <c r="FO34" i="9"/>
  <c r="FQ34" i="9" s="1"/>
  <c r="FO21" i="9"/>
  <c r="FQ21" i="9" s="1"/>
  <c r="FO18" i="9"/>
  <c r="FQ18" i="9" s="1"/>
  <c r="FO10" i="9"/>
  <c r="FQ10" i="9" s="1"/>
  <c r="EY459" i="9"/>
  <c r="FA459" i="9" s="1"/>
  <c r="EY451" i="9"/>
  <c r="FA451" i="9" s="1"/>
  <c r="EY444" i="9"/>
  <c r="FA444" i="9" s="1"/>
  <c r="EY418" i="9"/>
  <c r="FA418" i="9" s="1"/>
  <c r="EY414" i="9"/>
  <c r="FA414" i="9" s="1"/>
  <c r="EY410" i="9"/>
  <c r="FA410" i="9" s="1"/>
  <c r="EY406" i="9"/>
  <c r="FA406" i="9" s="1"/>
  <c r="EY386" i="9"/>
  <c r="FA386" i="9" s="1"/>
  <c r="EY395" i="9"/>
  <c r="FA395" i="9" s="1"/>
  <c r="EX391" i="9"/>
  <c r="EZ391" i="9" s="1"/>
  <c r="EY378" i="9"/>
  <c r="FA378" i="9" s="1"/>
  <c r="EY374" i="9"/>
  <c r="FA374" i="9" s="1"/>
  <c r="EY370" i="9"/>
  <c r="FA370" i="9" s="1"/>
  <c r="EY368" i="9"/>
  <c r="FA368" i="9" s="1"/>
  <c r="EX364" i="9"/>
  <c r="EZ364" i="9" s="1"/>
  <c r="EX362" i="9"/>
  <c r="EZ362" i="9" s="1"/>
  <c r="EY359" i="9"/>
  <c r="FA359" i="9" s="1"/>
  <c r="EY353" i="9"/>
  <c r="FA353" i="9" s="1"/>
  <c r="EX351" i="9"/>
  <c r="EZ351" i="9" s="1"/>
  <c r="EX349" i="9"/>
  <c r="EZ349" i="9" s="1"/>
  <c r="EY346" i="9"/>
  <c r="FA346" i="9" s="1"/>
  <c r="EY339" i="9"/>
  <c r="FA339" i="9" s="1"/>
  <c r="EY325" i="9"/>
  <c r="FA325" i="9" s="1"/>
  <c r="EX323" i="9"/>
  <c r="EZ323" i="9" s="1"/>
  <c r="EX314" i="9"/>
  <c r="EZ314" i="9" s="1"/>
  <c r="EX310" i="9"/>
  <c r="EZ310" i="9" s="1"/>
  <c r="EX246" i="9"/>
  <c r="EZ246" i="9" s="1"/>
  <c r="EX242" i="9"/>
  <c r="EZ242" i="9" s="1"/>
  <c r="EX238" i="9"/>
  <c r="EZ238" i="9" s="1"/>
  <c r="EY233" i="9"/>
  <c r="FA233" i="9" s="1"/>
  <c r="EY217" i="9"/>
  <c r="FA217" i="9" s="1"/>
  <c r="EX202" i="9"/>
  <c r="EZ202" i="9" s="1"/>
  <c r="EY196" i="9"/>
  <c r="FA196" i="9" s="1"/>
  <c r="EY190" i="9"/>
  <c r="FA190" i="9" s="1"/>
  <c r="EX168" i="9"/>
  <c r="EY166" i="9"/>
  <c r="FA166" i="9" s="1"/>
  <c r="EY161" i="9"/>
  <c r="FA161" i="9" s="1"/>
  <c r="EX158" i="9"/>
  <c r="EZ158" i="9" s="1"/>
  <c r="EX149" i="9"/>
  <c r="EZ149" i="9" s="1"/>
  <c r="EY147" i="9"/>
  <c r="FA147" i="9" s="1"/>
  <c r="EY143" i="9"/>
  <c r="FA143" i="9" s="1"/>
  <c r="EX127" i="9"/>
  <c r="EZ127" i="9" s="1"/>
  <c r="EX124" i="9"/>
  <c r="EZ124" i="9" s="1"/>
  <c r="EX121" i="9"/>
  <c r="EZ121" i="9" s="1"/>
  <c r="EX106" i="9"/>
  <c r="EZ106" i="9" s="1"/>
  <c r="EY95" i="9"/>
  <c r="FA95" i="9" s="1"/>
  <c r="EY73" i="9"/>
  <c r="FA73" i="9" s="1"/>
  <c r="EY63" i="9"/>
  <c r="FA63" i="9" s="1"/>
  <c r="EX38" i="9"/>
  <c r="EZ38" i="9" s="1"/>
  <c r="EY29" i="9"/>
  <c r="FA29" i="9" s="1"/>
  <c r="EY19" i="9"/>
  <c r="FA19" i="9" s="1"/>
  <c r="EX15" i="9"/>
  <c r="EZ15" i="9" s="1"/>
  <c r="EX12" i="9"/>
  <c r="EY9" i="9"/>
  <c r="FA9" i="9" s="1"/>
  <c r="GI457" i="9"/>
  <c r="GI453" i="9"/>
  <c r="GI434" i="9"/>
  <c r="GI438" i="9"/>
  <c r="GI425" i="9"/>
  <c r="GI421" i="9"/>
  <c r="GI409" i="9"/>
  <c r="GI405" i="9"/>
  <c r="GI394" i="9"/>
  <c r="GI392" i="9"/>
  <c r="GI380" i="9"/>
  <c r="GI376" i="9"/>
  <c r="GI362" i="9"/>
  <c r="GI358" i="9"/>
  <c r="GI345" i="9"/>
  <c r="GI341" i="9"/>
  <c r="GI329" i="9"/>
  <c r="GI325" i="9"/>
  <c r="GI313" i="9"/>
  <c r="GI309" i="9"/>
  <c r="GI293" i="9"/>
  <c r="GI253" i="9"/>
  <c r="GI249" i="9"/>
  <c r="GI237" i="9"/>
  <c r="GI233" i="9"/>
  <c r="GH205" i="9"/>
  <c r="GH189" i="9"/>
  <c r="GI171" i="9"/>
  <c r="GI166" i="9"/>
  <c r="GH152" i="9"/>
  <c r="GI133" i="9"/>
  <c r="GH123" i="9"/>
  <c r="GI103" i="9"/>
  <c r="GI78" i="9"/>
  <c r="GH42" i="9"/>
  <c r="GI467" i="9"/>
  <c r="GI458" i="9"/>
  <c r="GI450" i="9"/>
  <c r="GI442" i="9"/>
  <c r="GI435" i="9"/>
  <c r="GI426" i="9"/>
  <c r="GI418" i="9"/>
  <c r="GI410" i="9"/>
  <c r="GI386" i="9"/>
  <c r="GI395" i="9"/>
  <c r="GI389" i="9"/>
  <c r="GI381" i="9"/>
  <c r="GI373" i="9"/>
  <c r="GI363" i="9"/>
  <c r="GI354" i="9"/>
  <c r="GI346" i="9"/>
  <c r="GI338" i="9"/>
  <c r="GI330" i="9"/>
  <c r="GI322" i="9"/>
  <c r="GI314" i="9"/>
  <c r="GI306" i="9"/>
  <c r="GI301" i="9"/>
  <c r="GI290" i="9"/>
  <c r="GI254" i="9"/>
  <c r="GI246" i="9"/>
  <c r="GI238" i="9"/>
  <c r="GI231" i="9"/>
  <c r="GI223" i="9"/>
  <c r="GI215" i="9"/>
  <c r="GI207" i="9"/>
  <c r="GI199" i="9"/>
  <c r="GI191" i="9"/>
  <c r="GI183" i="9"/>
  <c r="GH165" i="9"/>
  <c r="GI163" i="9"/>
  <c r="GH147" i="9"/>
  <c r="GI145" i="9"/>
  <c r="GH133" i="9"/>
  <c r="GH115" i="9"/>
  <c r="GI98" i="9"/>
  <c r="GH101" i="9"/>
  <c r="GH94" i="9"/>
  <c r="GI61" i="9"/>
  <c r="GI59" i="9"/>
  <c r="GH54" i="9"/>
  <c r="GI31" i="9"/>
  <c r="GI21" i="9"/>
  <c r="GI15" i="9"/>
  <c r="GU446" i="9"/>
  <c r="GQ446" i="9"/>
  <c r="GU430" i="9"/>
  <c r="GQ430" i="9"/>
  <c r="GU422" i="9"/>
  <c r="GQ422" i="9"/>
  <c r="GU414" i="9"/>
  <c r="GQ414" i="9"/>
  <c r="GU406" i="9"/>
  <c r="GQ406" i="9"/>
  <c r="GU399" i="9"/>
  <c r="GQ399" i="9"/>
  <c r="GU371" i="9"/>
  <c r="GQ371" i="9"/>
  <c r="GU384" i="9"/>
  <c r="GQ384" i="9"/>
  <c r="GU377" i="9"/>
  <c r="GQ377" i="9"/>
  <c r="GU367" i="9"/>
  <c r="GQ367" i="9"/>
  <c r="GU359" i="9"/>
  <c r="GQ359" i="9"/>
  <c r="GU350" i="9"/>
  <c r="GQ350" i="9"/>
  <c r="GU342" i="9"/>
  <c r="GQ342" i="9"/>
  <c r="GU335" i="9"/>
  <c r="GQ335" i="9"/>
  <c r="GU326" i="9"/>
  <c r="GQ326" i="9"/>
  <c r="GU318" i="9"/>
  <c r="GQ318" i="9"/>
  <c r="GU310" i="9"/>
  <c r="GQ310" i="9"/>
  <c r="GU304" i="9"/>
  <c r="GQ304" i="9"/>
  <c r="GU295" i="9"/>
  <c r="GQ295" i="9"/>
  <c r="GU250" i="9"/>
  <c r="GQ250" i="9"/>
  <c r="GU242" i="9"/>
  <c r="GQ242" i="9"/>
  <c r="GU234" i="9"/>
  <c r="GQ234" i="9"/>
  <c r="GQ226" i="9"/>
  <c r="GU226" i="9"/>
  <c r="GQ218" i="9"/>
  <c r="GU218" i="9"/>
  <c r="GQ210" i="9"/>
  <c r="GU210" i="9"/>
  <c r="GQ202" i="9"/>
  <c r="GQ194" i="9"/>
  <c r="GQ185" i="9"/>
  <c r="GQ170" i="9"/>
  <c r="GQ162" i="9"/>
  <c r="GQ153" i="9"/>
  <c r="GQ145" i="9"/>
  <c r="GQ137" i="9"/>
  <c r="GQ130" i="9"/>
  <c r="GQ121" i="9"/>
  <c r="GQ98" i="9"/>
  <c r="GQ108" i="9"/>
  <c r="GQ93" i="9"/>
  <c r="GQ89" i="9"/>
  <c r="GQ81" i="9"/>
  <c r="GQ73" i="9"/>
  <c r="GU71" i="9"/>
  <c r="GQ71" i="9"/>
  <c r="GU59" i="9"/>
  <c r="GQ59" i="9"/>
  <c r="GU49" i="9"/>
  <c r="GU40" i="9"/>
  <c r="GQ40" i="9"/>
  <c r="GU32" i="9"/>
  <c r="GQ32" i="9"/>
  <c r="GU24" i="9"/>
  <c r="GQ24" i="9"/>
  <c r="GP16" i="9"/>
  <c r="GQ467" i="9"/>
  <c r="GQ439" i="9"/>
  <c r="GQ435" i="9"/>
  <c r="GQ386" i="9"/>
  <c r="GU194" i="9"/>
  <c r="GU178" i="9"/>
  <c r="GY178" i="9" s="1"/>
  <c r="GU98" i="9"/>
  <c r="HG444" i="9"/>
  <c r="HG62" i="9"/>
  <c r="GI463" i="9"/>
  <c r="GI454" i="9"/>
  <c r="GI439" i="9"/>
  <c r="GI446" i="9"/>
  <c r="GI430" i="9"/>
  <c r="GI422" i="9"/>
  <c r="GI414" i="9"/>
  <c r="GI406" i="9"/>
  <c r="GI399" i="9"/>
  <c r="GI371" i="9"/>
  <c r="GI384" i="9"/>
  <c r="GI377" i="9"/>
  <c r="GI367" i="9"/>
  <c r="GI359" i="9"/>
  <c r="GI350" i="9"/>
  <c r="GI342" i="9"/>
  <c r="GI335" i="9"/>
  <c r="GI326" i="9"/>
  <c r="GI318" i="9"/>
  <c r="GI310" i="9"/>
  <c r="GI304" i="9"/>
  <c r="GI295" i="9"/>
  <c r="GI287" i="9"/>
  <c r="GI250" i="9"/>
  <c r="GI242" i="9"/>
  <c r="GI234" i="9"/>
  <c r="GI227" i="9"/>
  <c r="GI219" i="9"/>
  <c r="GI211" i="9"/>
  <c r="GI203" i="9"/>
  <c r="GI195" i="9"/>
  <c r="GI187" i="9"/>
  <c r="GH164" i="9"/>
  <c r="GI162" i="9"/>
  <c r="GH148" i="9"/>
  <c r="GH132" i="9"/>
  <c r="GI130" i="9"/>
  <c r="GH116" i="9"/>
  <c r="GH100" i="9"/>
  <c r="GI93" i="9"/>
  <c r="GI92" i="9"/>
  <c r="GH69" i="9"/>
  <c r="GI67" i="9"/>
  <c r="GH48" i="9"/>
  <c r="GH46" i="9"/>
  <c r="GI9" i="9"/>
  <c r="GU395" i="9"/>
  <c r="GQ395" i="9"/>
  <c r="GU389" i="9"/>
  <c r="GQ389" i="9"/>
  <c r="GU381" i="9"/>
  <c r="GQ381" i="9"/>
  <c r="GU373" i="9"/>
  <c r="GQ373" i="9"/>
  <c r="GU363" i="9"/>
  <c r="GQ363" i="9"/>
  <c r="GU354" i="9"/>
  <c r="GQ354" i="9"/>
  <c r="GU346" i="9"/>
  <c r="GQ346" i="9"/>
  <c r="GU338" i="9"/>
  <c r="GQ338" i="9"/>
  <c r="GU330" i="9"/>
  <c r="GQ330" i="9"/>
  <c r="GU322" i="9"/>
  <c r="GQ322" i="9"/>
  <c r="GU314" i="9"/>
  <c r="GQ314" i="9"/>
  <c r="GU306" i="9"/>
  <c r="GQ306" i="9"/>
  <c r="GQ301" i="9"/>
  <c r="GU301" i="9"/>
  <c r="GQ290" i="9"/>
  <c r="GQ254" i="9"/>
  <c r="GU254" i="9"/>
  <c r="GQ246" i="9"/>
  <c r="GU246" i="9"/>
  <c r="GU238" i="9"/>
  <c r="GQ238" i="9"/>
  <c r="GU230" i="9"/>
  <c r="GQ230" i="9"/>
  <c r="GU222" i="9"/>
  <c r="GQ222" i="9"/>
  <c r="GU214" i="9"/>
  <c r="GQ214" i="9"/>
  <c r="GU206" i="9"/>
  <c r="GQ206" i="9"/>
  <c r="GQ198" i="9"/>
  <c r="GQ190" i="9"/>
  <c r="GQ182" i="9"/>
  <c r="GQ174" i="9"/>
  <c r="GQ166" i="9"/>
  <c r="GQ157" i="9"/>
  <c r="GQ149" i="9"/>
  <c r="GQ141" i="9"/>
  <c r="GQ134" i="9"/>
  <c r="GQ125" i="9"/>
  <c r="GQ117" i="9"/>
  <c r="GQ105" i="9"/>
  <c r="GQ103" i="9"/>
  <c r="GQ94" i="9"/>
  <c r="GQ85" i="9"/>
  <c r="GQ78" i="9"/>
  <c r="GQ68" i="9"/>
  <c r="GY68" i="9" s="1"/>
  <c r="GQ63" i="9"/>
  <c r="GU63" i="9"/>
  <c r="GQ53" i="9"/>
  <c r="GU53" i="9"/>
  <c r="GQ45" i="9"/>
  <c r="GU45" i="9"/>
  <c r="GQ36" i="9"/>
  <c r="GU36" i="9"/>
  <c r="GQ29" i="9"/>
  <c r="GU29" i="9"/>
  <c r="GQ21" i="9"/>
  <c r="GQ458" i="9"/>
  <c r="GQ418" i="9"/>
  <c r="GU185" i="9"/>
  <c r="GU157" i="9"/>
  <c r="GU145" i="9"/>
  <c r="GT132" i="9"/>
  <c r="GU94" i="9"/>
  <c r="GU78" i="9"/>
  <c r="HG247" i="9"/>
  <c r="EY83" i="9"/>
  <c r="FA83" i="9" s="1"/>
  <c r="EY81" i="9"/>
  <c r="FA81" i="9" s="1"/>
  <c r="EX79" i="9"/>
  <c r="EZ79" i="9" s="1"/>
  <c r="EX56" i="9"/>
  <c r="EZ56" i="9" s="1"/>
  <c r="EY51" i="9"/>
  <c r="FA51" i="9" s="1"/>
  <c r="EY49" i="9"/>
  <c r="FA49" i="9" s="1"/>
  <c r="EX47" i="9"/>
  <c r="EZ47" i="9" s="1"/>
  <c r="EX30" i="9"/>
  <c r="EZ30" i="9" s="1"/>
  <c r="EX26" i="9"/>
  <c r="EZ26" i="9" s="1"/>
  <c r="EY18" i="9"/>
  <c r="FA18" i="9" s="1"/>
  <c r="EY16" i="9"/>
  <c r="FA16" i="9" s="1"/>
  <c r="EX9" i="9"/>
  <c r="GI464" i="9"/>
  <c r="GI455" i="9"/>
  <c r="GI447" i="9"/>
  <c r="GI440" i="9"/>
  <c r="GI431" i="9"/>
  <c r="GI423" i="9"/>
  <c r="GI415" i="9"/>
  <c r="GI407" i="9"/>
  <c r="GI400" i="9"/>
  <c r="GI372" i="9"/>
  <c r="GI385" i="9"/>
  <c r="GI378" i="9"/>
  <c r="GI368" i="9"/>
  <c r="GI360" i="9"/>
  <c r="GI351" i="9"/>
  <c r="GI343" i="9"/>
  <c r="GI336" i="9"/>
  <c r="GI327" i="9"/>
  <c r="GI319" i="9"/>
  <c r="GI311" i="9"/>
  <c r="GI297" i="9"/>
  <c r="GI296" i="9"/>
  <c r="GI288" i="9"/>
  <c r="GI251" i="9"/>
  <c r="GI243" i="9"/>
  <c r="GI235" i="9"/>
  <c r="GI230" i="9"/>
  <c r="GI225" i="9"/>
  <c r="GI222" i="9"/>
  <c r="GI217" i="9"/>
  <c r="GI214" i="9"/>
  <c r="GI209" i="9"/>
  <c r="GI206" i="9"/>
  <c r="GI201" i="9"/>
  <c r="GI198" i="9"/>
  <c r="GI193" i="9"/>
  <c r="GI190" i="9"/>
  <c r="GI186" i="9"/>
  <c r="GI182" i="9"/>
  <c r="GI172" i="9"/>
  <c r="GI170" i="9"/>
  <c r="GI139" i="9"/>
  <c r="GI137" i="9"/>
  <c r="GI102" i="9"/>
  <c r="GI108" i="9"/>
  <c r="GI36" i="9"/>
  <c r="GH24" i="9"/>
  <c r="GI14" i="9"/>
  <c r="GI12" i="9"/>
  <c r="GQ461" i="9"/>
  <c r="GQ452" i="9"/>
  <c r="GQ444" i="9"/>
  <c r="GQ437" i="9"/>
  <c r="GQ428" i="9"/>
  <c r="GQ420" i="9"/>
  <c r="GQ412" i="9"/>
  <c r="GQ404" i="9"/>
  <c r="GQ397" i="9"/>
  <c r="GQ294" i="9"/>
  <c r="GQ292" i="9"/>
  <c r="GQ284" i="9"/>
  <c r="GQ248" i="9"/>
  <c r="GU17" i="9"/>
  <c r="GQ17" i="9"/>
  <c r="GQ442" i="9"/>
  <c r="GQ410" i="9"/>
  <c r="GU198" i="9"/>
  <c r="GU182" i="9"/>
  <c r="GU170" i="9"/>
  <c r="GU117" i="9"/>
  <c r="GU108" i="9"/>
  <c r="EY295" i="9"/>
  <c r="FA295" i="9" s="1"/>
  <c r="EY245" i="9"/>
  <c r="FA245" i="9" s="1"/>
  <c r="EX230" i="9"/>
  <c r="EZ230" i="9" s="1"/>
  <c r="EX218" i="9"/>
  <c r="EZ218" i="9" s="1"/>
  <c r="EX214" i="9"/>
  <c r="EZ214" i="9" s="1"/>
  <c r="EY210" i="9"/>
  <c r="FA210" i="9" s="1"/>
  <c r="EY197" i="9"/>
  <c r="FA197" i="9" s="1"/>
  <c r="EY186" i="9"/>
  <c r="FA186" i="9" s="1"/>
  <c r="EY183" i="9"/>
  <c r="FA183" i="9" s="1"/>
  <c r="EX156" i="9"/>
  <c r="EZ156" i="9" s="1"/>
  <c r="EX154" i="9"/>
  <c r="EZ154" i="9" s="1"/>
  <c r="EX146" i="9"/>
  <c r="EZ146" i="9" s="1"/>
  <c r="EX142" i="9"/>
  <c r="EZ142" i="9" s="1"/>
  <c r="EX138" i="9"/>
  <c r="EZ138" i="9" s="1"/>
  <c r="EX119" i="9"/>
  <c r="EZ119" i="9" s="1"/>
  <c r="EX115" i="9"/>
  <c r="EZ115" i="9" s="1"/>
  <c r="EX99" i="9"/>
  <c r="EZ99" i="9" s="1"/>
  <c r="EY87" i="9"/>
  <c r="FA87" i="9" s="1"/>
  <c r="EY85" i="9"/>
  <c r="FA85" i="9" s="1"/>
  <c r="EX83" i="9"/>
  <c r="EZ83" i="9" s="1"/>
  <c r="EX65" i="9"/>
  <c r="EZ65" i="9" s="1"/>
  <c r="EY55" i="9"/>
  <c r="FA55" i="9" s="1"/>
  <c r="EY53" i="9"/>
  <c r="FA53" i="9" s="1"/>
  <c r="EX51" i="9"/>
  <c r="EZ51" i="9" s="1"/>
  <c r="EX33" i="9"/>
  <c r="EZ33" i="9" s="1"/>
  <c r="EX22" i="9"/>
  <c r="EZ22" i="9" s="1"/>
  <c r="EX18" i="9"/>
  <c r="EZ18" i="9" s="1"/>
  <c r="GI465" i="9"/>
  <c r="GI456" i="9"/>
  <c r="GI448" i="9"/>
  <c r="GI441" i="9"/>
  <c r="GI432" i="9"/>
  <c r="GI424" i="9"/>
  <c r="GI416" i="9"/>
  <c r="GI408" i="9"/>
  <c r="GI401" i="9"/>
  <c r="GI393" i="9"/>
  <c r="GI387" i="9"/>
  <c r="GI379" i="9"/>
  <c r="GI369" i="9"/>
  <c r="GI361" i="9"/>
  <c r="GI352" i="9"/>
  <c r="GI344" i="9"/>
  <c r="GI337" i="9"/>
  <c r="GI328" i="9"/>
  <c r="GI320" i="9"/>
  <c r="GI312" i="9"/>
  <c r="GI305" i="9"/>
  <c r="GI298" i="9"/>
  <c r="GI289" i="9"/>
  <c r="GI252" i="9"/>
  <c r="GI244" i="9"/>
  <c r="GI236" i="9"/>
  <c r="GH201" i="9"/>
  <c r="GH193" i="9"/>
  <c r="GH186" i="9"/>
  <c r="GI149" i="9"/>
  <c r="GH139" i="9"/>
  <c r="GI117" i="9"/>
  <c r="GH102" i="9"/>
  <c r="GI88" i="9"/>
  <c r="GI49" i="9"/>
  <c r="GI42" i="9"/>
  <c r="GH17" i="9"/>
  <c r="GH14" i="9"/>
  <c r="GU141" i="9"/>
  <c r="GU130" i="9"/>
  <c r="GT115" i="9"/>
  <c r="HG238" i="9"/>
  <c r="GI292" i="9"/>
  <c r="GI284" i="9"/>
  <c r="GI248" i="9"/>
  <c r="GH154" i="9"/>
  <c r="GH138" i="9"/>
  <c r="GH122" i="9"/>
  <c r="GH110" i="9"/>
  <c r="GI95" i="9"/>
  <c r="GH88" i="9"/>
  <c r="GI86" i="9"/>
  <c r="GH82" i="9"/>
  <c r="GI80" i="9"/>
  <c r="GH76" i="9"/>
  <c r="GI74" i="9"/>
  <c r="GH71" i="9"/>
  <c r="GI64" i="9"/>
  <c r="GH53" i="9"/>
  <c r="GI51" i="9"/>
  <c r="GI48" i="9"/>
  <c r="GT467" i="9"/>
  <c r="GT463" i="9"/>
  <c r="GT458" i="9"/>
  <c r="GT454" i="9"/>
  <c r="GT450" i="9"/>
  <c r="GT439" i="9"/>
  <c r="GT442" i="9"/>
  <c r="GP441" i="9"/>
  <c r="GT446" i="9"/>
  <c r="GT435" i="9"/>
  <c r="GP432" i="9"/>
  <c r="GT430" i="9"/>
  <c r="GT426" i="9"/>
  <c r="GP424" i="9"/>
  <c r="GT422" i="9"/>
  <c r="GT418" i="9"/>
  <c r="GP416" i="9"/>
  <c r="GT414" i="9"/>
  <c r="GT410" i="9"/>
  <c r="GP408" i="9"/>
  <c r="GT406" i="9"/>
  <c r="GT386" i="9"/>
  <c r="GP401" i="9"/>
  <c r="GT399" i="9"/>
  <c r="GT395" i="9"/>
  <c r="GT371" i="9"/>
  <c r="GT389" i="9"/>
  <c r="GT384" i="9"/>
  <c r="GT381" i="9"/>
  <c r="GT377" i="9"/>
  <c r="GT373" i="9"/>
  <c r="GT367" i="9"/>
  <c r="GT363" i="9"/>
  <c r="GT359" i="9"/>
  <c r="GT354" i="9"/>
  <c r="GT350" i="9"/>
  <c r="GT346" i="9"/>
  <c r="GT342" i="9"/>
  <c r="GT338" i="9"/>
  <c r="GT335" i="9"/>
  <c r="GT330" i="9"/>
  <c r="GT326" i="9"/>
  <c r="GT322" i="9"/>
  <c r="GT318" i="9"/>
  <c r="GT314" i="9"/>
  <c r="GT310" i="9"/>
  <c r="GT306" i="9"/>
  <c r="GT304" i="9"/>
  <c r="GP301" i="9"/>
  <c r="GT301" i="9"/>
  <c r="GT295" i="9"/>
  <c r="GP295" i="9"/>
  <c r="GP290" i="9"/>
  <c r="GT287" i="9"/>
  <c r="GP254" i="9"/>
  <c r="GT254" i="9"/>
  <c r="GT250" i="9"/>
  <c r="GP250" i="9"/>
  <c r="GP246" i="9"/>
  <c r="GP242" i="9"/>
  <c r="GT242" i="9"/>
  <c r="GT240" i="9"/>
  <c r="GP238" i="9"/>
  <c r="GT238" i="9"/>
  <c r="GP234" i="9"/>
  <c r="GT234" i="9"/>
  <c r="GT232" i="9"/>
  <c r="GP230" i="9"/>
  <c r="GT230" i="9"/>
  <c r="GP226" i="9"/>
  <c r="GT226" i="9"/>
  <c r="GP222" i="9"/>
  <c r="GT222" i="9"/>
  <c r="GP218" i="9"/>
  <c r="GP214" i="9"/>
  <c r="GT214" i="9"/>
  <c r="GP210" i="9"/>
  <c r="GT210" i="9"/>
  <c r="GP206" i="9"/>
  <c r="GT206" i="9"/>
  <c r="GP202" i="9"/>
  <c r="GP198" i="9"/>
  <c r="GP194" i="9"/>
  <c r="GP190" i="9"/>
  <c r="GP185" i="9"/>
  <c r="GP166" i="9"/>
  <c r="GP162" i="9"/>
  <c r="GP157" i="9"/>
  <c r="GP153" i="9"/>
  <c r="GP149" i="9"/>
  <c r="GP145" i="9"/>
  <c r="GP141" i="9"/>
  <c r="GP137" i="9"/>
  <c r="GP134" i="9"/>
  <c r="GP130" i="9"/>
  <c r="GP125" i="9"/>
  <c r="GP121" i="9"/>
  <c r="GP117" i="9"/>
  <c r="GP98" i="9"/>
  <c r="GP105" i="9"/>
  <c r="GP108" i="9"/>
  <c r="GP103" i="9"/>
  <c r="GP93" i="9"/>
  <c r="GP94" i="9"/>
  <c r="GP89" i="9"/>
  <c r="GP85" i="9"/>
  <c r="GP81" i="9"/>
  <c r="GP78" i="9"/>
  <c r="GP73" i="9"/>
  <c r="GP68" i="9"/>
  <c r="GP71" i="9"/>
  <c r="GT59" i="9"/>
  <c r="GP59" i="9"/>
  <c r="GP53" i="9"/>
  <c r="GT53" i="9"/>
  <c r="GP49" i="9"/>
  <c r="GT49" i="9"/>
  <c r="GT45" i="9"/>
  <c r="GP45" i="9"/>
  <c r="GT40" i="9"/>
  <c r="GP40" i="9"/>
  <c r="GP36" i="9"/>
  <c r="GT36" i="9"/>
  <c r="GT29" i="9"/>
  <c r="GT24" i="9"/>
  <c r="GP24" i="9"/>
  <c r="GP21" i="9"/>
  <c r="GT21" i="9"/>
  <c r="GQ11" i="9"/>
  <c r="GU11" i="9"/>
  <c r="GP467" i="9"/>
  <c r="GP458" i="9"/>
  <c r="GP450" i="9"/>
  <c r="GP442" i="9"/>
  <c r="GP426" i="9"/>
  <c r="GP410" i="9"/>
  <c r="GT205" i="9"/>
  <c r="GT198" i="9"/>
  <c r="GT190" i="9"/>
  <c r="GT182" i="9"/>
  <c r="GX182" i="9" s="1"/>
  <c r="GT174" i="9"/>
  <c r="GX174" i="9" s="1"/>
  <c r="GT166" i="9"/>
  <c r="GT157" i="9"/>
  <c r="GT149" i="9"/>
  <c r="GT141" i="9"/>
  <c r="GT134" i="9"/>
  <c r="GT125" i="9"/>
  <c r="GT117" i="9"/>
  <c r="GT105" i="9"/>
  <c r="GT103" i="9"/>
  <c r="GT94" i="9"/>
  <c r="GT85" i="9"/>
  <c r="GT78" i="9"/>
  <c r="GT68" i="9"/>
  <c r="HF251" i="9"/>
  <c r="HG232" i="9"/>
  <c r="HF210" i="9"/>
  <c r="Q47" i="9"/>
  <c r="GI180" i="9"/>
  <c r="GH163" i="9"/>
  <c r="GH146" i="9"/>
  <c r="GH131" i="9"/>
  <c r="GH114" i="9"/>
  <c r="GH99" i="9"/>
  <c r="GH92" i="9"/>
  <c r="GI87" i="9"/>
  <c r="GI81" i="9"/>
  <c r="GI75" i="9"/>
  <c r="GH68" i="9"/>
  <c r="GI43" i="9"/>
  <c r="GH36" i="9"/>
  <c r="GI34" i="9"/>
  <c r="GH29" i="9"/>
  <c r="GQ459" i="9"/>
  <c r="GQ464" i="9"/>
  <c r="GQ460" i="9"/>
  <c r="GQ455" i="9"/>
  <c r="GQ451" i="9"/>
  <c r="GQ447" i="9"/>
  <c r="GQ443" i="9"/>
  <c r="GU440" i="9"/>
  <c r="GU436" i="9"/>
  <c r="GQ436" i="9"/>
  <c r="GU431" i="9"/>
  <c r="GU427" i="9"/>
  <c r="GQ427" i="9"/>
  <c r="GU423" i="9"/>
  <c r="GU419" i="9"/>
  <c r="GQ419" i="9"/>
  <c r="GU415" i="9"/>
  <c r="GU411" i="9"/>
  <c r="GQ411" i="9"/>
  <c r="GU407" i="9"/>
  <c r="GU403" i="9"/>
  <c r="GQ403" i="9"/>
  <c r="GU400" i="9"/>
  <c r="GU396" i="9"/>
  <c r="GQ396" i="9"/>
  <c r="GU372" i="9"/>
  <c r="GQ372" i="9"/>
  <c r="GU390" i="9"/>
  <c r="GQ390" i="9"/>
  <c r="GU385" i="9"/>
  <c r="GQ385" i="9"/>
  <c r="GU382" i="9"/>
  <c r="GQ382" i="9"/>
  <c r="GU378" i="9"/>
  <c r="GQ378" i="9"/>
  <c r="GU374" i="9"/>
  <c r="GQ374" i="9"/>
  <c r="GU368" i="9"/>
  <c r="GQ368" i="9"/>
  <c r="GU364" i="9"/>
  <c r="GQ364" i="9"/>
  <c r="GU360" i="9"/>
  <c r="GQ360" i="9"/>
  <c r="GU356" i="9"/>
  <c r="GQ356" i="9"/>
  <c r="GU351" i="9"/>
  <c r="GQ351" i="9"/>
  <c r="GU347" i="9"/>
  <c r="GQ347" i="9"/>
  <c r="GU343" i="9"/>
  <c r="GQ343" i="9"/>
  <c r="GU339" i="9"/>
  <c r="GQ339" i="9"/>
  <c r="GU336" i="9"/>
  <c r="GQ336" i="9"/>
  <c r="GU331" i="9"/>
  <c r="GQ331" i="9"/>
  <c r="GU327" i="9"/>
  <c r="GQ327" i="9"/>
  <c r="GU323" i="9"/>
  <c r="GQ323" i="9"/>
  <c r="GU319" i="9"/>
  <c r="GQ319" i="9"/>
  <c r="GU315" i="9"/>
  <c r="GQ315" i="9"/>
  <c r="GU311" i="9"/>
  <c r="GQ311" i="9"/>
  <c r="GU307" i="9"/>
  <c r="GQ307" i="9"/>
  <c r="GU297" i="9"/>
  <c r="GQ297" i="9"/>
  <c r="GQ302" i="9"/>
  <c r="GU296" i="9"/>
  <c r="GQ291" i="9"/>
  <c r="GU291" i="9"/>
  <c r="GU288" i="9"/>
  <c r="GQ288" i="9"/>
  <c r="GQ255" i="9"/>
  <c r="GU251" i="9"/>
  <c r="GQ247" i="9"/>
  <c r="GU247" i="9"/>
  <c r="GU243" i="9"/>
  <c r="GQ243" i="9"/>
  <c r="GU239" i="9"/>
  <c r="GU235" i="9"/>
  <c r="GQ235" i="9"/>
  <c r="GU231" i="9"/>
  <c r="GU227" i="9"/>
  <c r="GQ227" i="9"/>
  <c r="GU223" i="9"/>
  <c r="GU219" i="9"/>
  <c r="GQ219" i="9"/>
  <c r="GU215" i="9"/>
  <c r="GU211" i="9"/>
  <c r="GQ211" i="9"/>
  <c r="GU207" i="9"/>
  <c r="GU203" i="9"/>
  <c r="GQ203" i="9"/>
  <c r="GQ199" i="9"/>
  <c r="GU199" i="9"/>
  <c r="GQ195" i="9"/>
  <c r="GU195" i="9"/>
  <c r="GQ191" i="9"/>
  <c r="GU191" i="9"/>
  <c r="GQ187" i="9"/>
  <c r="GU187" i="9"/>
  <c r="GQ183" i="9"/>
  <c r="GU183" i="9"/>
  <c r="GQ179" i="9"/>
  <c r="GU179" i="9"/>
  <c r="GQ175" i="9"/>
  <c r="GU175" i="9"/>
  <c r="GQ171" i="9"/>
  <c r="GU171" i="9"/>
  <c r="GQ167" i="9"/>
  <c r="GU167" i="9"/>
  <c r="GQ163" i="9"/>
  <c r="GU163" i="9"/>
  <c r="GQ158" i="9"/>
  <c r="GU158" i="9"/>
  <c r="GQ154" i="9"/>
  <c r="GU154" i="9"/>
  <c r="GQ150" i="9"/>
  <c r="GU150" i="9"/>
  <c r="GQ146" i="9"/>
  <c r="GU146" i="9"/>
  <c r="GQ142" i="9"/>
  <c r="GU142" i="9"/>
  <c r="GQ138" i="9"/>
  <c r="GU138" i="9"/>
  <c r="GQ135" i="9"/>
  <c r="GU135" i="9"/>
  <c r="GQ131" i="9"/>
  <c r="GU131" i="9"/>
  <c r="GQ126" i="9"/>
  <c r="GU126" i="9"/>
  <c r="GQ122" i="9"/>
  <c r="GU122" i="9"/>
  <c r="GQ118" i="9"/>
  <c r="GU118" i="9"/>
  <c r="GQ114" i="9"/>
  <c r="GU114" i="9"/>
  <c r="GQ109" i="9"/>
  <c r="GU109" i="9"/>
  <c r="GQ110" i="9"/>
  <c r="GU110" i="9"/>
  <c r="GQ104" i="9"/>
  <c r="GU104" i="9"/>
  <c r="GQ99" i="9"/>
  <c r="GU99" i="9"/>
  <c r="GQ95" i="9"/>
  <c r="GU95" i="9"/>
  <c r="GQ90" i="9"/>
  <c r="GU90" i="9"/>
  <c r="GQ86" i="9"/>
  <c r="GU86" i="9"/>
  <c r="GQ82" i="9"/>
  <c r="GU82" i="9"/>
  <c r="GQ77" i="9"/>
  <c r="GU77" i="9"/>
  <c r="GQ74" i="9"/>
  <c r="GU74" i="9"/>
  <c r="GQ69" i="9"/>
  <c r="GU69" i="9"/>
  <c r="GU65" i="9"/>
  <c r="GQ65" i="9"/>
  <c r="GQ56" i="9"/>
  <c r="GU56" i="9"/>
  <c r="GQ60" i="9"/>
  <c r="GU60" i="9"/>
  <c r="GU54" i="9"/>
  <c r="GQ54" i="9"/>
  <c r="GU50" i="9"/>
  <c r="GQ50" i="9"/>
  <c r="GQ46" i="9"/>
  <c r="GU46" i="9"/>
  <c r="GQ42" i="9"/>
  <c r="GU37" i="9"/>
  <c r="GU33" i="9"/>
  <c r="GQ33" i="9"/>
  <c r="GQ30" i="9"/>
  <c r="GU30" i="9"/>
  <c r="GQ25" i="9"/>
  <c r="GU25" i="9"/>
  <c r="GU22" i="9"/>
  <c r="GQ22" i="9"/>
  <c r="GP463" i="9"/>
  <c r="GP454" i="9"/>
  <c r="GP439" i="9"/>
  <c r="GP435" i="9"/>
  <c r="GP418" i="9"/>
  <c r="GP386" i="9"/>
  <c r="GQ215" i="9"/>
  <c r="GT194" i="9"/>
  <c r="GT185" i="9"/>
  <c r="GT178" i="9"/>
  <c r="GX178" i="9" s="1"/>
  <c r="GT170" i="9"/>
  <c r="GX170" i="9" s="1"/>
  <c r="GT162" i="9"/>
  <c r="GT153" i="9"/>
  <c r="GT145" i="9"/>
  <c r="GT137" i="9"/>
  <c r="GT130" i="9"/>
  <c r="GT121" i="9"/>
  <c r="GT98" i="9"/>
  <c r="GT108" i="9"/>
  <c r="GT93" i="9"/>
  <c r="GT89" i="9"/>
  <c r="GT81" i="9"/>
  <c r="GT73" i="9"/>
  <c r="HG230" i="9"/>
  <c r="GI228" i="9"/>
  <c r="GI224" i="9"/>
  <c r="GI220" i="9"/>
  <c r="GI216" i="9"/>
  <c r="GI212" i="9"/>
  <c r="GI208" i="9"/>
  <c r="GI204" i="9"/>
  <c r="GI200" i="9"/>
  <c r="GI196" i="9"/>
  <c r="GI192" i="9"/>
  <c r="GI188" i="9"/>
  <c r="GI184" i="9"/>
  <c r="GH161" i="9"/>
  <c r="GH144" i="9"/>
  <c r="GH129" i="9"/>
  <c r="GH113" i="9"/>
  <c r="GH97" i="9"/>
  <c r="GH90" i="9"/>
  <c r="GH87" i="9"/>
  <c r="GH81" i="9"/>
  <c r="GH75" i="9"/>
  <c r="GH66" i="9"/>
  <c r="GH57" i="9"/>
  <c r="GH52" i="9"/>
  <c r="GI40" i="9"/>
  <c r="GI27" i="9"/>
  <c r="GI25" i="9"/>
  <c r="GI20" i="9"/>
  <c r="GP302" i="9"/>
  <c r="GT296" i="9"/>
  <c r="GP291" i="9"/>
  <c r="GT288" i="9"/>
  <c r="GP255" i="9"/>
  <c r="GT251" i="9"/>
  <c r="GP247" i="9"/>
  <c r="GT239" i="9"/>
  <c r="GT231" i="9"/>
  <c r="GT199" i="9"/>
  <c r="GT195" i="9"/>
  <c r="GT191" i="9"/>
  <c r="GT187" i="9"/>
  <c r="GT183" i="9"/>
  <c r="GT163" i="9"/>
  <c r="GT154" i="9"/>
  <c r="GT146" i="9"/>
  <c r="GT138" i="9"/>
  <c r="GT131" i="9"/>
  <c r="GT122" i="9"/>
  <c r="GT114" i="9"/>
  <c r="GT110" i="9"/>
  <c r="GT99" i="9"/>
  <c r="GT90" i="9"/>
  <c r="GT82" i="9"/>
  <c r="GT69" i="9"/>
  <c r="GU14" i="9"/>
  <c r="GQ14" i="9"/>
  <c r="GP430" i="9"/>
  <c r="GP414" i="9"/>
  <c r="GP399" i="9"/>
  <c r="GQ207" i="9"/>
  <c r="GT87" i="9"/>
  <c r="HG426" i="9"/>
  <c r="HG203" i="9"/>
  <c r="GI164" i="9"/>
  <c r="GH156" i="9"/>
  <c r="GI147" i="9"/>
  <c r="GH140" i="9"/>
  <c r="GI132" i="9"/>
  <c r="GH124" i="9"/>
  <c r="GI115" i="9"/>
  <c r="GH111" i="9"/>
  <c r="GI100" i="9"/>
  <c r="GH85" i="9"/>
  <c r="GH79" i="9"/>
  <c r="GH73" i="9"/>
  <c r="GI69" i="9"/>
  <c r="GH60" i="9"/>
  <c r="GH47" i="9"/>
  <c r="GI37" i="9"/>
  <c r="GH27" i="9"/>
  <c r="GI30" i="9"/>
  <c r="GH25" i="9"/>
  <c r="GH20" i="9"/>
  <c r="GH13" i="9"/>
  <c r="GT14" i="9"/>
  <c r="GQ440" i="9"/>
  <c r="GQ423" i="9"/>
  <c r="GQ407" i="9"/>
  <c r="GP63" i="9"/>
  <c r="GU42" i="9"/>
  <c r="GT32" i="9"/>
  <c r="HG244" i="9"/>
  <c r="HF207" i="9"/>
  <c r="GH162" i="9"/>
  <c r="GH153" i="9"/>
  <c r="GH145" i="9"/>
  <c r="GH137" i="9"/>
  <c r="GH130" i="9"/>
  <c r="GH121" i="9"/>
  <c r="GH98" i="9"/>
  <c r="GH108" i="9"/>
  <c r="GH93" i="9"/>
  <c r="GH86" i="9"/>
  <c r="GH80" i="9"/>
  <c r="GH74" i="9"/>
  <c r="GH67" i="9"/>
  <c r="GI57" i="9"/>
  <c r="GH64" i="9"/>
  <c r="GI60" i="9"/>
  <c r="GH59" i="9"/>
  <c r="GH51" i="9"/>
  <c r="GH40" i="9"/>
  <c r="GH34" i="9"/>
  <c r="GH30" i="9"/>
  <c r="GI24" i="9"/>
  <c r="GI13" i="9"/>
  <c r="GH12" i="9"/>
  <c r="GT466" i="9"/>
  <c r="GT462" i="9"/>
  <c r="GT457" i="9"/>
  <c r="GT453" i="9"/>
  <c r="GT449" i="9"/>
  <c r="GT445" i="9"/>
  <c r="GT434" i="9"/>
  <c r="GT438" i="9"/>
  <c r="GT433" i="9"/>
  <c r="GT429" i="9"/>
  <c r="GT425" i="9"/>
  <c r="GT421" i="9"/>
  <c r="GT417" i="9"/>
  <c r="GT413" i="9"/>
  <c r="GT409" i="9"/>
  <c r="GT405" i="9"/>
  <c r="GT402" i="9"/>
  <c r="GT398" i="9"/>
  <c r="GT394" i="9"/>
  <c r="GT392" i="9"/>
  <c r="GT388" i="9"/>
  <c r="GT383" i="9"/>
  <c r="GT380" i="9"/>
  <c r="GT376" i="9"/>
  <c r="GT370" i="9"/>
  <c r="GT366" i="9"/>
  <c r="GT362" i="9"/>
  <c r="GT358" i="9"/>
  <c r="GT353" i="9"/>
  <c r="GT349" i="9"/>
  <c r="GT345" i="9"/>
  <c r="GT341" i="9"/>
  <c r="GT333" i="9"/>
  <c r="GT334" i="9"/>
  <c r="GT329" i="9"/>
  <c r="GT325" i="9"/>
  <c r="GT321" i="9"/>
  <c r="GT317" i="9"/>
  <c r="GT313" i="9"/>
  <c r="GT309" i="9"/>
  <c r="GT300" i="9"/>
  <c r="GT303" i="9"/>
  <c r="GT293" i="9"/>
  <c r="GP286" i="9"/>
  <c r="GT285" i="9"/>
  <c r="GP253" i="9"/>
  <c r="GT249" i="9"/>
  <c r="GP245" i="9"/>
  <c r="GP241" i="9"/>
  <c r="GP237" i="9"/>
  <c r="GP233" i="9"/>
  <c r="GP229" i="9"/>
  <c r="GP225" i="9"/>
  <c r="GP221" i="9"/>
  <c r="GP217" i="9"/>
  <c r="GP213" i="9"/>
  <c r="GP209" i="9"/>
  <c r="GP205" i="9"/>
  <c r="GP201" i="9"/>
  <c r="GP197" i="9"/>
  <c r="GP193" i="9"/>
  <c r="GP189" i="9"/>
  <c r="GP186" i="9"/>
  <c r="GP165" i="9"/>
  <c r="GP161" i="9"/>
  <c r="GP156" i="9"/>
  <c r="GP152" i="9"/>
  <c r="GP148" i="9"/>
  <c r="GP144" i="9"/>
  <c r="GP140" i="9"/>
  <c r="GP136" i="9"/>
  <c r="GP133" i="9"/>
  <c r="GP129" i="9"/>
  <c r="GP124" i="9"/>
  <c r="GP120" i="9"/>
  <c r="GP116" i="9"/>
  <c r="GP113" i="9"/>
  <c r="GP111" i="9"/>
  <c r="GP107" i="9"/>
  <c r="GP101" i="9"/>
  <c r="GP97" i="9"/>
  <c r="GP92" i="9"/>
  <c r="GP88" i="9"/>
  <c r="GP84" i="9"/>
  <c r="GP80" i="9"/>
  <c r="GP76" i="9"/>
  <c r="GP72" i="9"/>
  <c r="GP67" i="9"/>
  <c r="GT57" i="9"/>
  <c r="GP62" i="9"/>
  <c r="GT58" i="9"/>
  <c r="GT48" i="9"/>
  <c r="GP44" i="9"/>
  <c r="GT39" i="9"/>
  <c r="GP35" i="9"/>
  <c r="GT27" i="9"/>
  <c r="GP28" i="9"/>
  <c r="GT23" i="9"/>
  <c r="GP20" i="9"/>
  <c r="GU16" i="9"/>
  <c r="GP434" i="9"/>
  <c r="GP433" i="9"/>
  <c r="GP425" i="9"/>
  <c r="GP417" i="9"/>
  <c r="GP409" i="9"/>
  <c r="GP402" i="9"/>
  <c r="GT225" i="9"/>
  <c r="GT209" i="9"/>
  <c r="GT179" i="9"/>
  <c r="GX179" i="9" s="1"/>
  <c r="GT175" i="9"/>
  <c r="GX175" i="9" s="1"/>
  <c r="GT171" i="9"/>
  <c r="GX171" i="9" s="1"/>
  <c r="GT52" i="9"/>
  <c r="GP48" i="9"/>
  <c r="GT20" i="9"/>
  <c r="HG424" i="9"/>
  <c r="HG224" i="9"/>
  <c r="GH166" i="9"/>
  <c r="GH157" i="9"/>
  <c r="GH149" i="9"/>
  <c r="GH141" i="9"/>
  <c r="GH134" i="9"/>
  <c r="GH125" i="9"/>
  <c r="GH117" i="9"/>
  <c r="GH105" i="9"/>
  <c r="GH103" i="9"/>
  <c r="GH95" i="9"/>
  <c r="GI89" i="9"/>
  <c r="GI77" i="9"/>
  <c r="GH78" i="9"/>
  <c r="GI72" i="9"/>
  <c r="GH70" i="9"/>
  <c r="GI65" i="9"/>
  <c r="GH62" i="9"/>
  <c r="GH49" i="9"/>
  <c r="GH43" i="9"/>
  <c r="GH22" i="9"/>
  <c r="GH15" i="9"/>
  <c r="GH9" i="9"/>
  <c r="GT459" i="9"/>
  <c r="GT464" i="9"/>
  <c r="GT460" i="9"/>
  <c r="GT455" i="9"/>
  <c r="GT451" i="9"/>
  <c r="GT447" i="9"/>
  <c r="GT443" i="9"/>
  <c r="GT440" i="9"/>
  <c r="GT436" i="9"/>
  <c r="GT431" i="9"/>
  <c r="GT427" i="9"/>
  <c r="GT423" i="9"/>
  <c r="GT419" i="9"/>
  <c r="GT415" i="9"/>
  <c r="GT411" i="9"/>
  <c r="GT407" i="9"/>
  <c r="GT403" i="9"/>
  <c r="GT400" i="9"/>
  <c r="GT396" i="9"/>
  <c r="GT372" i="9"/>
  <c r="GT390" i="9"/>
  <c r="GT385" i="9"/>
  <c r="GT382" i="9"/>
  <c r="GT378" i="9"/>
  <c r="GT374" i="9"/>
  <c r="GT368" i="9"/>
  <c r="GT364" i="9"/>
  <c r="GT360" i="9"/>
  <c r="GT356" i="9"/>
  <c r="GT351" i="9"/>
  <c r="GT347" i="9"/>
  <c r="GT343" i="9"/>
  <c r="GT339" i="9"/>
  <c r="GT336" i="9"/>
  <c r="GT331" i="9"/>
  <c r="GT327" i="9"/>
  <c r="GT323" i="9"/>
  <c r="GT319" i="9"/>
  <c r="GT315" i="9"/>
  <c r="GT311" i="9"/>
  <c r="GT307" i="9"/>
  <c r="GT297" i="9"/>
  <c r="GP243" i="9"/>
  <c r="GP239" i="9"/>
  <c r="GP235" i="9"/>
  <c r="GP231" i="9"/>
  <c r="GP227" i="9"/>
  <c r="GT227" i="9"/>
  <c r="GP223" i="9"/>
  <c r="GP219" i="9"/>
  <c r="GT219" i="9"/>
  <c r="GP215" i="9"/>
  <c r="GP211" i="9"/>
  <c r="GT211" i="9"/>
  <c r="GP207" i="9"/>
  <c r="GP203" i="9"/>
  <c r="GT203" i="9"/>
  <c r="GP199" i="9"/>
  <c r="GP195" i="9"/>
  <c r="GP191" i="9"/>
  <c r="GP187" i="9"/>
  <c r="GP183" i="9"/>
  <c r="GP167" i="9"/>
  <c r="GP163" i="9"/>
  <c r="GP158" i="9"/>
  <c r="GP154" i="9"/>
  <c r="GP150" i="9"/>
  <c r="GP146" i="9"/>
  <c r="GP142" i="9"/>
  <c r="GP138" i="9"/>
  <c r="GP135" i="9"/>
  <c r="GP131" i="9"/>
  <c r="GP126" i="9"/>
  <c r="GP122" i="9"/>
  <c r="GP118" i="9"/>
  <c r="GP114" i="9"/>
  <c r="GP109" i="9"/>
  <c r="GP110" i="9"/>
  <c r="GP104" i="9"/>
  <c r="GP99" i="9"/>
  <c r="GP95" i="9"/>
  <c r="GP90" i="9"/>
  <c r="GP86" i="9"/>
  <c r="GP82" i="9"/>
  <c r="GP77" i="9"/>
  <c r="GP74" i="9"/>
  <c r="GP69" i="9"/>
  <c r="GP65" i="9"/>
  <c r="GT65" i="9"/>
  <c r="GT56" i="9"/>
  <c r="GP56" i="9"/>
  <c r="GP60" i="9"/>
  <c r="GT60" i="9"/>
  <c r="GT54" i="9"/>
  <c r="GP54" i="9"/>
  <c r="GP50" i="9"/>
  <c r="GT50" i="9"/>
  <c r="GT46" i="9"/>
  <c r="GP46" i="9"/>
  <c r="GP42" i="9"/>
  <c r="GT42" i="9"/>
  <c r="GT37" i="9"/>
  <c r="GP37" i="9"/>
  <c r="GP33" i="9"/>
  <c r="GT33" i="9"/>
  <c r="GT30" i="9"/>
  <c r="GP30" i="9"/>
  <c r="GP25" i="9"/>
  <c r="GT25" i="9"/>
  <c r="GT22" i="9"/>
  <c r="GP22" i="9"/>
  <c r="GQ12" i="9"/>
  <c r="GU465" i="9"/>
  <c r="GU461" i="9"/>
  <c r="GU456" i="9"/>
  <c r="GU452" i="9"/>
  <c r="GU448" i="9"/>
  <c r="GU444" i="9"/>
  <c r="GP438" i="9"/>
  <c r="GP429" i="9"/>
  <c r="GP421" i="9"/>
  <c r="GP413" i="9"/>
  <c r="GP405" i="9"/>
  <c r="GP398" i="9"/>
  <c r="GT243" i="9"/>
  <c r="GT235" i="9"/>
  <c r="GU220" i="9"/>
  <c r="GT217" i="9"/>
  <c r="GU204" i="9"/>
  <c r="GT201" i="9"/>
  <c r="GT197" i="9"/>
  <c r="GT193" i="9"/>
  <c r="GT189" i="9"/>
  <c r="GT186" i="9"/>
  <c r="GT181" i="9"/>
  <c r="GX181" i="9" s="1"/>
  <c r="GT177" i="9"/>
  <c r="GX177" i="9" s="1"/>
  <c r="GT173" i="9"/>
  <c r="GX173" i="9" s="1"/>
  <c r="GT169" i="9"/>
  <c r="GX169" i="9" s="1"/>
  <c r="GT165" i="9"/>
  <c r="GT161" i="9"/>
  <c r="GT156" i="9"/>
  <c r="GT152" i="9"/>
  <c r="GT148" i="9"/>
  <c r="GT144" i="9"/>
  <c r="GT140" i="9"/>
  <c r="GT136" i="9"/>
  <c r="GT133" i="9"/>
  <c r="GT129" i="9"/>
  <c r="GT124" i="9"/>
  <c r="GT120" i="9"/>
  <c r="GT116" i="9"/>
  <c r="GT113" i="9"/>
  <c r="GT111" i="9"/>
  <c r="GT107" i="9"/>
  <c r="GT101" i="9"/>
  <c r="GT97" i="9"/>
  <c r="GT92" i="9"/>
  <c r="GT88" i="9"/>
  <c r="GT84" i="9"/>
  <c r="GT80" i="9"/>
  <c r="GT76" i="9"/>
  <c r="GT72" i="9"/>
  <c r="GT67" i="9"/>
  <c r="GP57" i="9"/>
  <c r="GT35" i="9"/>
  <c r="GP27" i="9"/>
  <c r="GU12" i="9"/>
  <c r="HG414" i="9"/>
  <c r="HF247" i="9"/>
  <c r="HG226" i="9"/>
  <c r="GH167" i="9"/>
  <c r="GH158" i="9"/>
  <c r="GH150" i="9"/>
  <c r="GH142" i="9"/>
  <c r="GH135" i="9"/>
  <c r="GH126" i="9"/>
  <c r="GH118" i="9"/>
  <c r="GH109" i="9"/>
  <c r="GH104" i="9"/>
  <c r="GH89" i="9"/>
  <c r="GH83" i="9"/>
  <c r="GH77" i="9"/>
  <c r="GH72" i="9"/>
  <c r="GH65" i="9"/>
  <c r="GI56" i="9"/>
  <c r="GH63" i="9"/>
  <c r="GI58" i="9"/>
  <c r="GH55" i="9"/>
  <c r="GI50" i="9"/>
  <c r="GH44" i="9"/>
  <c r="GI39" i="9"/>
  <c r="GH38" i="9"/>
  <c r="GI33" i="9"/>
  <c r="GH32" i="9"/>
  <c r="GH26" i="9"/>
  <c r="GU441" i="9"/>
  <c r="GU437" i="9"/>
  <c r="GU432" i="9"/>
  <c r="GU428" i="9"/>
  <c r="GU424" i="9"/>
  <c r="GU420" i="9"/>
  <c r="GU416" i="9"/>
  <c r="GU412" i="9"/>
  <c r="GU408" i="9"/>
  <c r="GU404" i="9"/>
  <c r="GU401" i="9"/>
  <c r="GU397" i="9"/>
  <c r="GU393" i="9"/>
  <c r="GU391" i="9"/>
  <c r="GU387" i="9"/>
  <c r="GU355" i="9"/>
  <c r="GU379" i="9"/>
  <c r="GU375" i="9"/>
  <c r="GU369" i="9"/>
  <c r="GU365" i="9"/>
  <c r="GU361" i="9"/>
  <c r="GU357" i="9"/>
  <c r="GU352" i="9"/>
  <c r="GU348" i="9"/>
  <c r="GU344" i="9"/>
  <c r="GU340" i="9"/>
  <c r="GU337" i="9"/>
  <c r="GU332" i="9"/>
  <c r="GU328" i="9"/>
  <c r="GU324" i="9"/>
  <c r="GU320" i="9"/>
  <c r="GU316" i="9"/>
  <c r="GU312" i="9"/>
  <c r="GU308" i="9"/>
  <c r="GU305" i="9"/>
  <c r="GQ240" i="9"/>
  <c r="GU240" i="9"/>
  <c r="GQ236" i="9"/>
  <c r="GU236" i="9"/>
  <c r="GQ232" i="9"/>
  <c r="GU232" i="9"/>
  <c r="GQ224" i="9"/>
  <c r="GQ216" i="9"/>
  <c r="GQ208" i="9"/>
  <c r="GQ200" i="9"/>
  <c r="GQ196" i="9"/>
  <c r="GQ192" i="9"/>
  <c r="GQ188" i="9"/>
  <c r="GQ184" i="9"/>
  <c r="GQ180" i="9"/>
  <c r="GQ176" i="9"/>
  <c r="GQ172" i="9"/>
  <c r="GQ168" i="9"/>
  <c r="GQ164" i="9"/>
  <c r="GQ160" i="9"/>
  <c r="GQ155" i="9"/>
  <c r="GQ151" i="9"/>
  <c r="GQ147" i="9"/>
  <c r="GQ143" i="9"/>
  <c r="GQ139" i="9"/>
  <c r="GQ127" i="9"/>
  <c r="GQ132" i="9"/>
  <c r="GQ128" i="9"/>
  <c r="GQ123" i="9"/>
  <c r="GQ119" i="9"/>
  <c r="GQ115" i="9"/>
  <c r="GQ112" i="9"/>
  <c r="GQ102" i="9"/>
  <c r="GQ106" i="9"/>
  <c r="GQ100" i="9"/>
  <c r="GQ96" i="9"/>
  <c r="GQ91" i="9"/>
  <c r="GQ87" i="9"/>
  <c r="GQ83" i="9"/>
  <c r="GQ79" i="9"/>
  <c r="GQ75" i="9"/>
  <c r="GQ70" i="9"/>
  <c r="GQ66" i="9"/>
  <c r="GU66" i="9"/>
  <c r="GU64" i="9"/>
  <c r="GQ64" i="9"/>
  <c r="GQ61" i="9"/>
  <c r="GU61" i="9"/>
  <c r="GU55" i="9"/>
  <c r="GQ55" i="9"/>
  <c r="GQ51" i="9"/>
  <c r="GU51" i="9"/>
  <c r="GU47" i="9"/>
  <c r="GQ47" i="9"/>
  <c r="GQ43" i="9"/>
  <c r="GU43" i="9"/>
  <c r="GU38" i="9"/>
  <c r="GQ38" i="9"/>
  <c r="GQ34" i="9"/>
  <c r="GU34" i="9"/>
  <c r="GU31" i="9"/>
  <c r="GQ31" i="9"/>
  <c r="GQ26" i="9"/>
  <c r="GU26" i="9"/>
  <c r="GU19" i="9"/>
  <c r="GQ19" i="9"/>
  <c r="GQ18" i="9"/>
  <c r="GU18" i="9"/>
  <c r="GU15" i="9"/>
  <c r="GQ15" i="9"/>
  <c r="GT12" i="9"/>
  <c r="GU10" i="9"/>
  <c r="GQ10" i="9"/>
  <c r="GP459" i="9"/>
  <c r="GP464" i="9"/>
  <c r="GP460" i="9"/>
  <c r="GP455" i="9"/>
  <c r="GP451" i="9"/>
  <c r="GP447" i="9"/>
  <c r="GP443" i="9"/>
  <c r="GP303" i="9"/>
  <c r="GT286" i="9"/>
  <c r="GP285" i="9"/>
  <c r="GT245" i="9"/>
  <c r="GT223" i="9"/>
  <c r="GT207" i="9"/>
  <c r="HF197" i="9"/>
  <c r="HF189" i="9"/>
  <c r="GH160" i="9"/>
  <c r="GH151" i="9"/>
  <c r="GH143" i="9"/>
  <c r="GH127" i="9"/>
  <c r="GH128" i="9"/>
  <c r="GH119" i="9"/>
  <c r="GH112" i="9"/>
  <c r="GH106" i="9"/>
  <c r="GH96" i="9"/>
  <c r="GI90" i="9"/>
  <c r="GH84" i="9"/>
  <c r="GH56" i="9"/>
  <c r="GH58" i="9"/>
  <c r="GH50" i="9"/>
  <c r="GI46" i="9"/>
  <c r="GH45" i="9"/>
  <c r="GH39" i="9"/>
  <c r="GH33" i="9"/>
  <c r="GH28" i="9"/>
  <c r="GI23" i="9"/>
  <c r="GH19" i="9"/>
  <c r="GI17" i="9"/>
  <c r="GH16" i="9"/>
  <c r="GH10" i="9"/>
  <c r="GT465" i="9"/>
  <c r="GT461" i="9"/>
  <c r="GT456" i="9"/>
  <c r="GT452" i="9"/>
  <c r="GT448" i="9"/>
  <c r="GT444" i="9"/>
  <c r="GT441" i="9"/>
  <c r="GT437" i="9"/>
  <c r="GT432" i="9"/>
  <c r="GT428" i="9"/>
  <c r="GT424" i="9"/>
  <c r="GT420" i="9"/>
  <c r="GT416" i="9"/>
  <c r="GT412" i="9"/>
  <c r="GT408" i="9"/>
  <c r="GT404" i="9"/>
  <c r="GT401" i="9"/>
  <c r="GT397" i="9"/>
  <c r="GT393" i="9"/>
  <c r="GT391" i="9"/>
  <c r="GT387" i="9"/>
  <c r="GT355" i="9"/>
  <c r="GT379" i="9"/>
  <c r="GT375" i="9"/>
  <c r="GT369" i="9"/>
  <c r="GT365" i="9"/>
  <c r="GT361" i="9"/>
  <c r="GT357" i="9"/>
  <c r="GT352" i="9"/>
  <c r="GT348" i="9"/>
  <c r="GT344" i="9"/>
  <c r="GT340" i="9"/>
  <c r="GT337" i="9"/>
  <c r="GT332" i="9"/>
  <c r="GT328" i="9"/>
  <c r="GT324" i="9"/>
  <c r="GT320" i="9"/>
  <c r="GT316" i="9"/>
  <c r="GT312" i="9"/>
  <c r="GT308" i="9"/>
  <c r="GX308" i="9" s="1"/>
  <c r="GT305" i="9"/>
  <c r="GT294" i="9"/>
  <c r="GP294" i="9"/>
  <c r="GP298" i="9"/>
  <c r="GT298" i="9"/>
  <c r="GT292" i="9"/>
  <c r="GP292" i="9"/>
  <c r="GP289" i="9"/>
  <c r="GT289" i="9"/>
  <c r="GT284" i="9"/>
  <c r="GP284" i="9"/>
  <c r="GP252" i="9"/>
  <c r="GT252" i="9"/>
  <c r="GT248" i="9"/>
  <c r="GP248" i="9"/>
  <c r="GP244" i="9"/>
  <c r="GT244" i="9"/>
  <c r="GP240" i="9"/>
  <c r="GP236" i="9"/>
  <c r="GP232" i="9"/>
  <c r="GP228" i="9"/>
  <c r="GT228" i="9"/>
  <c r="GP224" i="9"/>
  <c r="GT224" i="9"/>
  <c r="GP220" i="9"/>
  <c r="GT220" i="9"/>
  <c r="GP216" i="9"/>
  <c r="GT216" i="9"/>
  <c r="GP212" i="9"/>
  <c r="GT212" i="9"/>
  <c r="GP208" i="9"/>
  <c r="GT208" i="9"/>
  <c r="GP204" i="9"/>
  <c r="GT204" i="9"/>
  <c r="GP200" i="9"/>
  <c r="GP196" i="9"/>
  <c r="GP192" i="9"/>
  <c r="GP188" i="9"/>
  <c r="GP184" i="9"/>
  <c r="GX184" i="9" s="1"/>
  <c r="GP164" i="9"/>
  <c r="GP160" i="9"/>
  <c r="GP155" i="9"/>
  <c r="GP151" i="9"/>
  <c r="GP147" i="9"/>
  <c r="GP143" i="9"/>
  <c r="GP139" i="9"/>
  <c r="GP127" i="9"/>
  <c r="GP132" i="9"/>
  <c r="GP128" i="9"/>
  <c r="GP123" i="9"/>
  <c r="GP119" i="9"/>
  <c r="GP115" i="9"/>
  <c r="GP112" i="9"/>
  <c r="GP102" i="9"/>
  <c r="GP106" i="9"/>
  <c r="GP100" i="9"/>
  <c r="GP96" i="9"/>
  <c r="GP91" i="9"/>
  <c r="GP87" i="9"/>
  <c r="GP83" i="9"/>
  <c r="GP79" i="9"/>
  <c r="GP75" i="9"/>
  <c r="GP70" i="9"/>
  <c r="GP66" i="9"/>
  <c r="GT64" i="9"/>
  <c r="GP61" i="9"/>
  <c r="GT61" i="9"/>
  <c r="GT55" i="9"/>
  <c r="GP55" i="9"/>
  <c r="GP51" i="9"/>
  <c r="GT47" i="9"/>
  <c r="GP43" i="9"/>
  <c r="GT43" i="9"/>
  <c r="GT38" i="9"/>
  <c r="GP38" i="9"/>
  <c r="GP34" i="9"/>
  <c r="GT31" i="9"/>
  <c r="GP26" i="9"/>
  <c r="GT26" i="9"/>
  <c r="GT19" i="9"/>
  <c r="GP19" i="9"/>
  <c r="GP18" i="9"/>
  <c r="GT15" i="9"/>
  <c r="GQ13" i="9"/>
  <c r="GU13" i="9"/>
  <c r="GP10" i="9"/>
  <c r="GT10" i="9"/>
  <c r="GP436" i="9"/>
  <c r="GP427" i="9"/>
  <c r="GP419" i="9"/>
  <c r="GP411" i="9"/>
  <c r="GP403" i="9"/>
  <c r="GP396" i="9"/>
  <c r="GP394" i="9"/>
  <c r="GP372" i="9"/>
  <c r="GP392" i="9"/>
  <c r="GP390" i="9"/>
  <c r="GP388" i="9"/>
  <c r="GP385" i="9"/>
  <c r="GP383" i="9"/>
  <c r="GP382" i="9"/>
  <c r="GP380" i="9"/>
  <c r="GP378" i="9"/>
  <c r="GP376" i="9"/>
  <c r="GP374" i="9"/>
  <c r="GP370" i="9"/>
  <c r="GP368" i="9"/>
  <c r="GP366" i="9"/>
  <c r="GP364" i="9"/>
  <c r="GP362" i="9"/>
  <c r="GP360" i="9"/>
  <c r="GP358" i="9"/>
  <c r="GP356" i="9"/>
  <c r="GP353" i="9"/>
  <c r="GP351" i="9"/>
  <c r="GP349" i="9"/>
  <c r="GP347" i="9"/>
  <c r="GP345" i="9"/>
  <c r="GP343" i="9"/>
  <c r="GP341" i="9"/>
  <c r="GP339" i="9"/>
  <c r="GP333" i="9"/>
  <c r="GP336" i="9"/>
  <c r="GP334" i="9"/>
  <c r="GP331" i="9"/>
  <c r="GP329" i="9"/>
  <c r="GP327" i="9"/>
  <c r="GP325" i="9"/>
  <c r="GP323" i="9"/>
  <c r="GP321" i="9"/>
  <c r="GP319" i="9"/>
  <c r="GP317" i="9"/>
  <c r="GP315" i="9"/>
  <c r="GP313" i="9"/>
  <c r="GP311" i="9"/>
  <c r="GP309" i="9"/>
  <c r="GP307" i="9"/>
  <c r="GP300" i="9"/>
  <c r="GP297" i="9"/>
  <c r="GU200" i="9"/>
  <c r="GU196" i="9"/>
  <c r="GU192" i="9"/>
  <c r="GU188" i="9"/>
  <c r="GU184" i="9"/>
  <c r="GU180" i="9"/>
  <c r="GU176" i="9"/>
  <c r="GU172" i="9"/>
  <c r="GU168" i="9"/>
  <c r="GU164" i="9"/>
  <c r="GU160" i="9"/>
  <c r="GU155" i="9"/>
  <c r="GU151" i="9"/>
  <c r="GU147" i="9"/>
  <c r="GU143" i="9"/>
  <c r="GU139" i="9"/>
  <c r="GU127" i="9"/>
  <c r="GU132" i="9"/>
  <c r="GU128" i="9"/>
  <c r="GU123" i="9"/>
  <c r="GU119" i="9"/>
  <c r="GU115" i="9"/>
  <c r="GU112" i="9"/>
  <c r="GU102" i="9"/>
  <c r="GU106" i="9"/>
  <c r="GU100" i="9"/>
  <c r="GU96" i="9"/>
  <c r="GU91" i="9"/>
  <c r="GU87" i="9"/>
  <c r="GU83" i="9"/>
  <c r="GU79" i="9"/>
  <c r="GU75" i="9"/>
  <c r="GU70" i="9"/>
  <c r="GT66" i="9"/>
  <c r="GP64" i="9"/>
  <c r="GT34" i="9"/>
  <c r="GP31" i="9"/>
  <c r="HG445" i="9"/>
  <c r="HG442" i="9"/>
  <c r="HG428" i="9"/>
  <c r="HG207" i="9"/>
  <c r="HF200" i="9"/>
  <c r="GP17" i="9"/>
  <c r="GT17" i="9"/>
  <c r="GT13" i="9"/>
  <c r="GP13" i="9"/>
  <c r="GP9" i="9"/>
  <c r="GT9" i="9"/>
  <c r="HG429" i="9"/>
  <c r="HG412" i="9"/>
  <c r="HG250" i="9"/>
  <c r="HF239" i="9"/>
  <c r="HG236" i="9"/>
  <c r="HF224" i="9"/>
  <c r="HG211" i="9"/>
  <c r="HF204" i="9"/>
  <c r="HF201" i="9"/>
  <c r="HG197" i="9"/>
  <c r="HF47" i="9"/>
  <c r="HG439" i="9"/>
  <c r="HG438" i="9"/>
  <c r="HG421" i="9"/>
  <c r="HG416" i="9"/>
  <c r="HF255" i="9"/>
  <c r="HG234" i="9"/>
  <c r="HF217" i="9"/>
  <c r="HG213" i="9"/>
  <c r="HG195" i="9"/>
  <c r="HF192" i="9"/>
  <c r="HF188" i="9"/>
  <c r="HF186" i="9"/>
  <c r="HG69" i="9"/>
  <c r="HG432" i="9"/>
  <c r="HG254" i="9"/>
  <c r="HG240" i="9"/>
  <c r="HF213" i="9"/>
  <c r="HG191" i="9"/>
  <c r="HG437" i="9"/>
  <c r="HG435" i="9"/>
  <c r="HG420" i="9"/>
  <c r="HG418" i="9"/>
  <c r="HG410" i="9"/>
  <c r="HG242" i="9"/>
  <c r="HF231" i="9"/>
  <c r="HG228" i="9"/>
  <c r="HG219" i="9"/>
  <c r="HF216" i="9"/>
  <c r="HF205" i="9"/>
  <c r="HF191" i="9"/>
  <c r="HG187" i="9"/>
  <c r="HF184" i="9"/>
  <c r="HF61" i="9"/>
  <c r="HG440" i="9"/>
  <c r="HG431" i="9"/>
  <c r="HG423" i="9"/>
  <c r="HG222" i="9"/>
  <c r="HG217" i="9"/>
  <c r="HF211" i="9"/>
  <c r="HG201" i="9"/>
  <c r="HF198" i="9"/>
  <c r="HF195" i="9"/>
  <c r="HG186" i="9"/>
  <c r="HF163" i="9"/>
  <c r="HG67" i="9"/>
  <c r="HF64" i="9"/>
  <c r="HG44" i="9"/>
  <c r="HG443" i="9"/>
  <c r="HG436" i="9"/>
  <c r="HG427" i="9"/>
  <c r="HG419" i="9"/>
  <c r="HF221" i="9"/>
  <c r="HG209" i="9"/>
  <c r="HF206" i="9"/>
  <c r="HF203" i="9"/>
  <c r="HG193" i="9"/>
  <c r="HF190" i="9"/>
  <c r="HF187" i="9"/>
  <c r="HG446" i="9"/>
  <c r="HG422" i="9"/>
  <c r="HG417" i="9"/>
  <c r="HG415" i="9"/>
  <c r="HG413" i="9"/>
  <c r="HG411" i="9"/>
  <c r="HG409" i="9"/>
  <c r="HF223" i="9"/>
  <c r="HG218" i="9"/>
  <c r="HG215" i="9"/>
  <c r="HF212" i="9"/>
  <c r="HG199" i="9"/>
  <c r="HF196" i="9"/>
  <c r="HF193" i="9"/>
  <c r="HG185" i="9"/>
  <c r="HG183" i="9"/>
  <c r="HG434" i="9"/>
  <c r="HG433" i="9"/>
  <c r="HG425" i="9"/>
  <c r="HG255" i="9"/>
  <c r="HG251" i="9"/>
  <c r="HG239" i="9"/>
  <c r="HG235" i="9"/>
  <c r="HG231" i="9"/>
  <c r="HG227" i="9"/>
  <c r="HF215" i="9"/>
  <c r="HG205" i="9"/>
  <c r="HF202" i="9"/>
  <c r="HF199" i="9"/>
  <c r="HG189" i="9"/>
  <c r="HF185" i="9"/>
  <c r="HF183" i="9"/>
  <c r="HF31" i="9"/>
  <c r="HF250" i="9"/>
  <c r="HF246" i="9"/>
  <c r="HF242" i="9"/>
  <c r="HF238" i="9"/>
  <c r="HF230" i="9"/>
  <c r="HF226" i="9"/>
  <c r="HF75" i="9"/>
  <c r="HG54" i="9"/>
  <c r="HF14" i="9"/>
  <c r="HF240" i="9"/>
  <c r="HF236" i="9"/>
  <c r="HF232" i="9"/>
  <c r="HF228" i="9"/>
  <c r="HG225" i="9"/>
  <c r="HF222" i="9"/>
  <c r="HF79" i="9"/>
  <c r="HG76" i="9"/>
  <c r="HG46" i="9"/>
  <c r="HF10" i="9"/>
  <c r="HG253" i="9"/>
  <c r="HG249" i="9"/>
  <c r="HG237" i="9"/>
  <c r="HG229" i="9"/>
  <c r="HF225" i="9"/>
  <c r="HG220" i="9"/>
  <c r="HG56" i="9"/>
  <c r="HF26" i="9"/>
  <c r="HF253" i="9"/>
  <c r="HF249" i="9"/>
  <c r="HF237" i="9"/>
  <c r="HF229" i="9"/>
  <c r="HG223" i="9"/>
  <c r="HF220" i="9"/>
  <c r="HG216" i="9"/>
  <c r="HG214" i="9"/>
  <c r="HG212" i="9"/>
  <c r="HG210" i="9"/>
  <c r="HG208" i="9"/>
  <c r="HG206" i="9"/>
  <c r="HG204" i="9"/>
  <c r="HG202" i="9"/>
  <c r="HG200" i="9"/>
  <c r="HG198" i="9"/>
  <c r="HG196" i="9"/>
  <c r="HG194" i="9"/>
  <c r="HG192" i="9"/>
  <c r="HG190" i="9"/>
  <c r="HG188" i="9"/>
  <c r="HG184" i="9"/>
  <c r="HG77" i="9"/>
  <c r="HG52" i="9"/>
  <c r="HF43" i="9"/>
  <c r="HF78" i="9"/>
  <c r="HG72" i="9"/>
  <c r="HG64" i="9"/>
  <c r="HF63" i="9"/>
  <c r="HG58" i="9"/>
  <c r="HF54" i="9"/>
  <c r="HG47" i="9"/>
  <c r="HF45" i="9"/>
  <c r="HF37" i="9"/>
  <c r="HF22" i="9"/>
  <c r="HF12" i="9"/>
  <c r="HG80" i="9"/>
  <c r="HF77" i="9"/>
  <c r="HF68" i="9"/>
  <c r="HG57" i="9"/>
  <c r="HF56" i="9"/>
  <c r="HG55" i="9"/>
  <c r="HG48" i="9"/>
  <c r="HF46" i="9"/>
  <c r="HF30" i="9"/>
  <c r="HF21" i="9"/>
  <c r="HF13" i="9"/>
  <c r="HF66" i="9"/>
  <c r="HF55" i="9"/>
  <c r="HF51" i="9"/>
  <c r="HF34" i="9"/>
  <c r="HF19" i="9"/>
  <c r="HF18" i="9"/>
  <c r="HG163" i="9"/>
  <c r="HG78" i="9"/>
  <c r="HF76" i="9"/>
  <c r="HG68" i="9"/>
  <c r="HF67" i="9"/>
  <c r="HG63" i="9"/>
  <c r="HF62" i="9"/>
  <c r="HG53" i="9"/>
  <c r="HF52" i="9"/>
  <c r="HG45" i="9"/>
  <c r="HF44" i="9"/>
  <c r="HF35" i="9"/>
  <c r="HF11" i="9"/>
  <c r="HF80" i="9"/>
  <c r="HG73" i="9"/>
  <c r="HF72" i="9"/>
  <c r="HF57" i="9"/>
  <c r="HG59" i="9"/>
  <c r="HF58" i="9"/>
  <c r="HG49" i="9"/>
  <c r="HF48" i="9"/>
  <c r="HF39" i="9"/>
  <c r="HF27" i="9"/>
  <c r="HF23" i="9"/>
  <c r="HF15" i="9"/>
  <c r="HG74" i="9"/>
  <c r="HF73" i="9"/>
  <c r="HG65" i="9"/>
  <c r="HF71" i="9"/>
  <c r="HF59" i="9"/>
  <c r="HG50" i="9"/>
  <c r="HF49" i="9"/>
  <c r="HG42" i="9"/>
  <c r="HF40" i="9"/>
  <c r="HF16" i="9"/>
  <c r="HG75" i="9"/>
  <c r="HF74" i="9"/>
  <c r="HG66" i="9"/>
  <c r="HF65" i="9"/>
  <c r="HG61" i="9"/>
  <c r="HF60" i="9"/>
  <c r="HG51" i="9"/>
  <c r="HF50" i="9"/>
  <c r="HG43" i="9"/>
  <c r="HF42" i="9"/>
  <c r="HF17" i="9"/>
  <c r="Q105" i="9"/>
  <c r="Q301" i="9"/>
  <c r="Q188" i="9"/>
  <c r="Q172" i="9"/>
  <c r="Q147" i="9"/>
  <c r="P435" i="9"/>
  <c r="P414" i="9"/>
  <c r="P406" i="9"/>
  <c r="P399" i="9"/>
  <c r="P371" i="9"/>
  <c r="P384" i="9"/>
  <c r="P377" i="9"/>
  <c r="P346" i="9"/>
  <c r="P254" i="9"/>
  <c r="P226" i="9"/>
  <c r="P218" i="9"/>
  <c r="Q314" i="9"/>
  <c r="Q145" i="9"/>
  <c r="Q242" i="9"/>
  <c r="Q16" i="9"/>
  <c r="P458" i="9"/>
  <c r="P446" i="9"/>
  <c r="P410" i="9"/>
  <c r="P395" i="9"/>
  <c r="P318" i="9"/>
  <c r="P202" i="9"/>
  <c r="P170" i="9"/>
  <c r="P157" i="9"/>
  <c r="P141" i="9"/>
  <c r="Q330" i="9"/>
  <c r="Q98" i="9"/>
  <c r="Q130" i="9"/>
  <c r="Q45" i="9"/>
  <c r="P454" i="9"/>
  <c r="P430" i="9"/>
  <c r="P386" i="9"/>
  <c r="P359" i="9"/>
  <c r="P335" i="9"/>
  <c r="P295" i="9"/>
  <c r="P178" i="9"/>
  <c r="P162" i="9"/>
  <c r="P145" i="9"/>
  <c r="P121" i="9"/>
  <c r="Q463" i="9"/>
  <c r="Q238" i="9"/>
  <c r="Q29" i="9"/>
  <c r="Q410" i="9"/>
  <c r="Q81" i="9"/>
  <c r="P467" i="9"/>
  <c r="P450" i="9"/>
  <c r="P418" i="9"/>
  <c r="P350" i="9"/>
  <c r="P326" i="9"/>
  <c r="P287" i="9"/>
  <c r="P242" i="9"/>
  <c r="P166" i="9"/>
  <c r="P149" i="9"/>
  <c r="P137" i="9"/>
  <c r="P105" i="9"/>
  <c r="Q439" i="9"/>
  <c r="Q381" i="9"/>
  <c r="Q12" i="9"/>
  <c r="Q399" i="9"/>
  <c r="P463" i="9"/>
  <c r="P439" i="9"/>
  <c r="P422" i="9"/>
  <c r="P389" i="9"/>
  <c r="P304" i="9"/>
  <c r="P194" i="9"/>
  <c r="P367" i="9"/>
  <c r="Q160" i="9"/>
  <c r="Q192" i="9"/>
  <c r="Q128" i="9"/>
  <c r="Q446" i="9"/>
  <c r="Q174" i="9"/>
  <c r="Q141" i="9"/>
  <c r="P130" i="9"/>
  <c r="P98" i="9"/>
  <c r="P108" i="9"/>
  <c r="Q384" i="9"/>
  <c r="Q157" i="9"/>
  <c r="P103" i="9"/>
  <c r="P93" i="9"/>
  <c r="P94" i="9"/>
  <c r="P89" i="9"/>
  <c r="P85" i="9"/>
  <c r="P78" i="9"/>
  <c r="P68" i="9"/>
  <c r="P63" i="9"/>
  <c r="P53" i="9"/>
  <c r="P40" i="9"/>
  <c r="P32" i="9"/>
  <c r="P24" i="9"/>
  <c r="P16" i="9"/>
  <c r="Q432" i="9"/>
  <c r="Q416" i="9"/>
  <c r="Q408" i="9"/>
  <c r="Q379" i="9"/>
  <c r="Q369" i="9"/>
  <c r="Q352" i="9"/>
  <c r="Q340" i="9"/>
  <c r="Q337" i="9"/>
  <c r="Q320" i="9"/>
  <c r="Q312" i="9"/>
  <c r="Q308" i="9"/>
  <c r="Q292" i="9"/>
  <c r="Q252" i="9"/>
  <c r="Q248" i="9"/>
  <c r="Q236" i="9"/>
  <c r="Q228" i="9"/>
  <c r="Q220" i="9"/>
  <c r="Q196" i="9"/>
  <c r="Q184" i="9"/>
  <c r="Q180" i="9"/>
  <c r="Q164" i="9"/>
  <c r="Q155" i="9"/>
  <c r="Q151" i="9"/>
  <c r="Q123" i="9"/>
  <c r="Q119" i="9"/>
  <c r="Q102" i="9"/>
  <c r="Q100" i="9"/>
  <c r="Q91" i="9"/>
  <c r="Q66" i="9"/>
  <c r="Q55" i="9"/>
  <c r="Q326" i="9"/>
  <c r="Q59" i="9"/>
  <c r="Q342" i="9"/>
  <c r="Q287" i="9"/>
  <c r="Q170" i="9"/>
  <c r="P456" i="9"/>
  <c r="P448" i="9"/>
  <c r="P424" i="9"/>
  <c r="P416" i="9"/>
  <c r="P408" i="9"/>
  <c r="P401" i="9"/>
  <c r="P393" i="9"/>
  <c r="Q375" i="9"/>
  <c r="Q344" i="9"/>
  <c r="Q332" i="9"/>
  <c r="Q305" i="9"/>
  <c r="Q244" i="9"/>
  <c r="Q240" i="9"/>
  <c r="Q216" i="9"/>
  <c r="Q204" i="9"/>
  <c r="Q176" i="9"/>
  <c r="Q143" i="9"/>
  <c r="Q31" i="9"/>
  <c r="Q14" i="9"/>
  <c r="Q391" i="9"/>
  <c r="Q127" i="9"/>
  <c r="Q73" i="9"/>
  <c r="Q365" i="9"/>
  <c r="Q420" i="9"/>
  <c r="Q412" i="9"/>
  <c r="Q357" i="9"/>
  <c r="Q328" i="9"/>
  <c r="Q232" i="9"/>
  <c r="Q200" i="9"/>
  <c r="Q115" i="9"/>
  <c r="Q106" i="9"/>
  <c r="Q61" i="9"/>
  <c r="Q38" i="9"/>
  <c r="Q18" i="9"/>
  <c r="P381" i="9"/>
  <c r="P373" i="9"/>
  <c r="P342" i="9"/>
  <c r="P310" i="9"/>
  <c r="P250" i="9"/>
  <c r="P222" i="9"/>
  <c r="P214" i="9"/>
  <c r="P185" i="9"/>
  <c r="Q364" i="9"/>
  <c r="Q207" i="9"/>
  <c r="P288" i="9"/>
  <c r="P235" i="9"/>
  <c r="P322" i="9"/>
  <c r="P246" i="9"/>
  <c r="Q467" i="9"/>
  <c r="Q458" i="9"/>
  <c r="Q454" i="9"/>
  <c r="Q450" i="9"/>
  <c r="Q435" i="9"/>
  <c r="Q426" i="9"/>
  <c r="Q422" i="9"/>
  <c r="Q418" i="9"/>
  <c r="Q386" i="9"/>
  <c r="Q395" i="9"/>
  <c r="Q371" i="9"/>
  <c r="Q389" i="9"/>
  <c r="Q373" i="9"/>
  <c r="Q363" i="9"/>
  <c r="Q354" i="9"/>
  <c r="Q322" i="9"/>
  <c r="Q306" i="9"/>
  <c r="Q290" i="9"/>
  <c r="Q230" i="9"/>
  <c r="Q214" i="9"/>
  <c r="Q198" i="9"/>
  <c r="Q166" i="9"/>
  <c r="Q149" i="9"/>
  <c r="Q134" i="9"/>
  <c r="Q117" i="9"/>
  <c r="Q103" i="9"/>
  <c r="Q85" i="9"/>
  <c r="Q68" i="9"/>
  <c r="Q53" i="9"/>
  <c r="Q36" i="9"/>
  <c r="Q21" i="9"/>
  <c r="Q442" i="9"/>
  <c r="Q430" i="9"/>
  <c r="Q414" i="9"/>
  <c r="Q406" i="9"/>
  <c r="Q350" i="9"/>
  <c r="Q346" i="9"/>
  <c r="Q335" i="9"/>
  <c r="Q318" i="9"/>
  <c r="Q254" i="9"/>
  <c r="Q250" i="9"/>
  <c r="Q234" i="9"/>
  <c r="Q226" i="9"/>
  <c r="Q222" i="9"/>
  <c r="Q206" i="9"/>
  <c r="Q194" i="9"/>
  <c r="Q190" i="9"/>
  <c r="Q178" i="9"/>
  <c r="Q162" i="9"/>
  <c r="Q125" i="9"/>
  <c r="Q93" i="9"/>
  <c r="Q94" i="9"/>
  <c r="Q78" i="9"/>
  <c r="Q71" i="9"/>
  <c r="Q63" i="9"/>
  <c r="Q49" i="9"/>
  <c r="Q32" i="9"/>
  <c r="P330" i="9"/>
  <c r="P230" i="9"/>
  <c r="P306" i="9"/>
  <c r="P206" i="9"/>
  <c r="P338" i="9"/>
  <c r="P238" i="9"/>
  <c r="P210" i="9"/>
  <c r="Q466" i="9"/>
  <c r="Q457" i="9"/>
  <c r="Q449" i="9"/>
  <c r="Q434" i="9"/>
  <c r="Q433" i="9"/>
  <c r="Q465" i="9"/>
  <c r="Q448" i="9"/>
  <c r="Q441" i="9"/>
  <c r="Q424" i="9"/>
  <c r="Q401" i="9"/>
  <c r="Q387" i="9"/>
  <c r="Q304" i="9"/>
  <c r="Q295" i="9"/>
  <c r="Q289" i="9"/>
  <c r="Q210" i="9"/>
  <c r="Q202" i="9"/>
  <c r="Q185" i="9"/>
  <c r="Q168" i="9"/>
  <c r="Q137" i="9"/>
  <c r="Q132" i="9"/>
  <c r="Q87" i="9"/>
  <c r="Q83" i="9"/>
  <c r="Q70" i="9"/>
  <c r="Q43" i="9"/>
  <c r="Q40" i="9"/>
  <c r="Q10" i="9"/>
  <c r="Q392" i="9"/>
  <c r="Q425" i="9"/>
  <c r="Q417" i="9"/>
  <c r="Q409" i="9"/>
  <c r="Q402" i="9"/>
  <c r="Q394" i="9"/>
  <c r="Q388" i="9"/>
  <c r="Q380" i="9"/>
  <c r="Q376" i="9"/>
  <c r="Q370" i="9"/>
  <c r="Q366" i="9"/>
  <c r="Q362" i="9"/>
  <c r="Q353" i="9"/>
  <c r="Q349" i="9"/>
  <c r="Q345" i="9"/>
  <c r="Q333" i="9"/>
  <c r="Q329" i="9"/>
  <c r="Q325" i="9"/>
  <c r="Q321" i="9"/>
  <c r="Q313" i="9"/>
  <c r="Q309" i="9"/>
  <c r="Q300" i="9"/>
  <c r="Q303" i="9"/>
  <c r="Q293" i="9"/>
  <c r="Q286" i="9"/>
  <c r="Q285" i="9"/>
  <c r="Q253" i="9"/>
  <c r="Q245" i="9"/>
  <c r="Q237" i="9"/>
  <c r="Q233" i="9"/>
  <c r="Q229" i="9"/>
  <c r="Q221" i="9"/>
  <c r="Q217" i="9"/>
  <c r="Q213" i="9"/>
  <c r="Q209" i="9"/>
  <c r="Q205" i="9"/>
  <c r="Q201" i="9"/>
  <c r="Q197" i="9"/>
  <c r="Q193" i="9"/>
  <c r="Q189" i="9"/>
  <c r="Q181" i="9"/>
  <c r="Q177" i="9"/>
  <c r="Q173" i="9"/>
  <c r="Q169" i="9"/>
  <c r="Q165" i="9"/>
  <c r="Q161" i="9"/>
  <c r="Q156" i="9"/>
  <c r="Q152" i="9"/>
  <c r="Q148" i="9"/>
  <c r="Q144" i="9"/>
  <c r="Q140" i="9"/>
  <c r="Q136" i="9"/>
  <c r="Q133" i="9"/>
  <c r="Q129" i="9"/>
  <c r="Q124" i="9"/>
  <c r="Q120" i="9"/>
  <c r="Q116" i="9"/>
  <c r="Q113" i="9"/>
  <c r="Q111" i="9"/>
  <c r="Q107" i="9"/>
  <c r="Q101" i="9"/>
  <c r="Q97" i="9"/>
  <c r="Q92" i="9"/>
  <c r="Q88" i="9"/>
  <c r="Q84" i="9"/>
  <c r="Q80" i="9"/>
  <c r="Q76" i="9"/>
  <c r="Q72" i="9"/>
  <c r="Q67" i="9"/>
  <c r="Q57" i="9"/>
  <c r="Q62" i="9"/>
  <c r="Q58" i="9"/>
  <c r="Q52" i="9"/>
  <c r="Q48" i="9"/>
  <c r="Q44" i="9"/>
  <c r="Q39" i="9"/>
  <c r="Q35" i="9"/>
  <c r="Q27" i="9"/>
  <c r="Q28" i="9"/>
  <c r="Q23" i="9"/>
  <c r="Q20" i="9"/>
  <c r="Q15" i="9"/>
  <c r="Q11" i="9"/>
  <c r="Q358" i="9"/>
  <c r="P466" i="9"/>
  <c r="P462" i="9"/>
  <c r="P457" i="9"/>
  <c r="P453" i="9"/>
  <c r="P449" i="9"/>
  <c r="P445" i="9"/>
  <c r="P434" i="9"/>
  <c r="P438" i="9"/>
  <c r="P433" i="9"/>
  <c r="P429" i="9"/>
  <c r="P425" i="9"/>
  <c r="P421" i="9"/>
  <c r="P417" i="9"/>
  <c r="P413" i="9"/>
  <c r="P409" i="9"/>
  <c r="P405" i="9"/>
  <c r="P402" i="9"/>
  <c r="P398" i="9"/>
  <c r="P394" i="9"/>
  <c r="P392" i="9"/>
  <c r="P388" i="9"/>
  <c r="P383" i="9"/>
  <c r="P380" i="9"/>
  <c r="P366" i="9"/>
  <c r="P362" i="9"/>
  <c r="P358" i="9"/>
  <c r="P353" i="9"/>
  <c r="P349" i="9"/>
  <c r="P334" i="9"/>
  <c r="P329" i="9"/>
  <c r="P325" i="9"/>
  <c r="P321" i="9"/>
  <c r="P317" i="9"/>
  <c r="P313" i="9"/>
  <c r="P303" i="9"/>
  <c r="P293" i="9"/>
  <c r="P286" i="9"/>
  <c r="P285" i="9"/>
  <c r="P241" i="9"/>
  <c r="P237" i="9"/>
  <c r="P233" i="9"/>
  <c r="P229" i="9"/>
  <c r="P225" i="9"/>
  <c r="P221" i="9"/>
  <c r="P209" i="9"/>
  <c r="P205" i="9"/>
  <c r="P201" i="9"/>
  <c r="P197" i="9"/>
  <c r="P193" i="9"/>
  <c r="P173" i="9"/>
  <c r="P165" i="9"/>
  <c r="P156" i="9"/>
  <c r="P148" i="9"/>
  <c r="P140" i="9"/>
  <c r="P133" i="9"/>
  <c r="P124" i="9"/>
  <c r="P116" i="9"/>
  <c r="P111" i="9"/>
  <c r="P101" i="9"/>
  <c r="P92" i="9"/>
  <c r="P84" i="9"/>
  <c r="P76" i="9"/>
  <c r="P67" i="9"/>
  <c r="P62" i="9"/>
  <c r="P52" i="9"/>
  <c r="P44" i="9"/>
  <c r="P35" i="9"/>
  <c r="P28" i="9"/>
  <c r="P20" i="9"/>
  <c r="P11" i="9"/>
  <c r="Q456" i="9"/>
  <c r="Q393" i="9"/>
  <c r="Q462" i="9"/>
  <c r="Q445" i="9"/>
  <c r="Q438" i="9"/>
  <c r="Q429" i="9"/>
  <c r="Q413" i="9"/>
  <c r="Q405" i="9"/>
  <c r="Q398" i="9"/>
  <c r="Q383" i="9"/>
  <c r="Q341" i="9"/>
  <c r="Q334" i="9"/>
  <c r="Q317" i="9"/>
  <c r="Q249" i="9"/>
  <c r="Q241" i="9"/>
  <c r="Q225" i="9"/>
  <c r="Q186" i="9"/>
  <c r="Q453" i="9"/>
  <c r="Q421" i="9"/>
  <c r="P376" i="9"/>
  <c r="P370" i="9"/>
  <c r="P345" i="9"/>
  <c r="P341" i="9"/>
  <c r="P333" i="9"/>
  <c r="P309" i="9"/>
  <c r="P300" i="9"/>
  <c r="P253" i="9"/>
  <c r="P249" i="9"/>
  <c r="P245" i="9"/>
  <c r="P217" i="9"/>
  <c r="P213" i="9"/>
  <c r="P189" i="9"/>
  <c r="P186" i="9"/>
  <c r="P181" i="9"/>
  <c r="P177" i="9"/>
  <c r="P169" i="9"/>
  <c r="P161" i="9"/>
  <c r="P152" i="9"/>
  <c r="P144" i="9"/>
  <c r="P136" i="9"/>
  <c r="P129" i="9"/>
  <c r="P120" i="9"/>
  <c r="P113" i="9"/>
  <c r="P107" i="9"/>
  <c r="P97" i="9"/>
  <c r="P88" i="9"/>
  <c r="P80" i="9"/>
  <c r="P72" i="9"/>
  <c r="P57" i="9"/>
  <c r="P58" i="9"/>
  <c r="P48" i="9"/>
  <c r="P39" i="9"/>
  <c r="P27" i="9"/>
  <c r="P23" i="9"/>
  <c r="P15" i="9"/>
  <c r="Q359" i="9"/>
  <c r="Q338" i="9"/>
  <c r="Q246" i="9"/>
  <c r="Q182" i="9"/>
  <c r="Q377" i="9"/>
  <c r="Q367" i="9"/>
  <c r="Q310" i="9"/>
  <c r="Q218" i="9"/>
  <c r="Q153" i="9"/>
  <c r="Q121" i="9"/>
  <c r="Q108" i="9"/>
  <c r="Q89" i="9"/>
  <c r="Q24" i="9"/>
  <c r="Q51" i="9"/>
  <c r="Q34" i="9"/>
  <c r="Q26" i="9"/>
  <c r="Q19" i="9"/>
  <c r="EK88" i="9"/>
  <c r="EJ297" i="9"/>
  <c r="CC181" i="9"/>
  <c r="DI181" i="9" s="1"/>
  <c r="EK275" i="9" l="1"/>
  <c r="HM275" i="9" s="1"/>
  <c r="EK258" i="9"/>
  <c r="HM258" i="9" s="1"/>
  <c r="EK276" i="9"/>
  <c r="HM276" i="9" s="1"/>
  <c r="EJ260" i="9"/>
  <c r="EK272" i="9"/>
  <c r="HM272" i="9" s="1"/>
  <c r="EJ259" i="9"/>
  <c r="EJ274" i="9"/>
  <c r="EJ263" i="9"/>
  <c r="EK267" i="9"/>
  <c r="HM267" i="9" s="1"/>
  <c r="EJ266" i="9"/>
  <c r="EJ276" i="9"/>
  <c r="EJ278" i="9"/>
  <c r="CB257" i="9"/>
  <c r="CB259" i="9"/>
  <c r="CB270" i="9"/>
  <c r="CC260" i="9"/>
  <c r="CB271" i="9"/>
  <c r="CB279" i="9"/>
  <c r="CB272" i="9"/>
  <c r="CC274" i="9"/>
  <c r="CB278" i="9"/>
  <c r="CB275" i="9"/>
  <c r="CC273" i="9"/>
  <c r="CB273" i="9"/>
  <c r="CC265" i="9"/>
  <c r="CB258" i="9"/>
  <c r="CC258" i="9"/>
  <c r="CB282" i="9"/>
  <c r="CC262" i="9"/>
  <c r="CB261" i="9"/>
  <c r="CC281" i="9"/>
  <c r="CC280" i="9"/>
  <c r="CC272" i="9"/>
  <c r="CC275" i="9"/>
  <c r="CB260" i="9"/>
  <c r="CC278" i="9"/>
  <c r="CB276" i="9"/>
  <c r="CC269" i="9"/>
  <c r="CC263" i="9"/>
  <c r="CC276" i="9"/>
  <c r="CB262" i="9"/>
  <c r="CC279" i="9"/>
  <c r="CB266" i="9"/>
  <c r="CB256" i="9"/>
  <c r="CC257" i="9"/>
  <c r="CC264" i="9"/>
  <c r="CC259" i="9"/>
  <c r="CB265" i="9"/>
  <c r="CB264" i="9"/>
  <c r="CC261" i="9"/>
  <c r="CC267" i="9"/>
  <c r="CB277" i="9"/>
  <c r="CB274" i="9"/>
  <c r="CB263" i="9"/>
  <c r="CB267" i="9"/>
  <c r="CB280" i="9"/>
  <c r="CC270" i="9"/>
  <c r="CB268" i="9"/>
  <c r="CB269" i="9"/>
  <c r="CC268" i="9"/>
  <c r="CC282" i="9"/>
  <c r="CC271" i="9"/>
  <c r="CC266" i="9"/>
  <c r="CC277" i="9"/>
  <c r="CB281" i="9"/>
  <c r="CC256" i="9"/>
  <c r="GR210" i="9"/>
  <c r="GR367" i="9"/>
  <c r="GR371" i="9"/>
  <c r="GJ342" i="9"/>
  <c r="GZ342" i="9" s="1"/>
  <c r="BK293" i="9"/>
  <c r="HH26" i="9"/>
  <c r="GV186" i="9"/>
  <c r="GR238" i="9"/>
  <c r="GZ238" i="9" s="1"/>
  <c r="GR406" i="9"/>
  <c r="GJ359" i="9"/>
  <c r="GX453" i="9"/>
  <c r="FQ114" i="9"/>
  <c r="FA114" i="9"/>
  <c r="CS114" i="9"/>
  <c r="AW114" i="9"/>
  <c r="GV334" i="9"/>
  <c r="HH19" i="9"/>
  <c r="GJ98" i="9"/>
  <c r="GJ334" i="9"/>
  <c r="GJ398" i="9"/>
  <c r="HH37" i="9"/>
  <c r="HH29" i="9"/>
  <c r="HH13" i="9"/>
  <c r="GV398" i="9"/>
  <c r="GZ398" i="9" s="1"/>
  <c r="GV330" i="9"/>
  <c r="GR81" i="9"/>
  <c r="BJ154" i="9"/>
  <c r="GV410" i="9"/>
  <c r="GR218" i="9"/>
  <c r="GR377" i="9"/>
  <c r="GS111" i="9"/>
  <c r="HH40" i="9"/>
  <c r="GV58" i="9"/>
  <c r="GV98" i="9"/>
  <c r="GV250" i="9"/>
  <c r="GV121" i="9"/>
  <c r="GZ121" i="9" s="1"/>
  <c r="GV363" i="9"/>
  <c r="GR383" i="9"/>
  <c r="HH14" i="9"/>
  <c r="AW58" i="9"/>
  <c r="FN9" i="9"/>
  <c r="FP9" i="9" s="1"/>
  <c r="EZ9" i="9"/>
  <c r="DF9" i="9"/>
  <c r="CS9" i="9"/>
  <c r="HI9" i="9"/>
  <c r="DG9" i="9"/>
  <c r="GX16" i="9"/>
  <c r="GR40" i="9"/>
  <c r="GJ40" i="9"/>
  <c r="CR9" i="9"/>
  <c r="GV24" i="9"/>
  <c r="HH9" i="9"/>
  <c r="HH15" i="9"/>
  <c r="AV9" i="9"/>
  <c r="GV15" i="9"/>
  <c r="GK425" i="9"/>
  <c r="GV389" i="9"/>
  <c r="GJ373" i="9"/>
  <c r="GV388" i="9"/>
  <c r="GV116" i="9"/>
  <c r="GV354" i="9"/>
  <c r="GZ354" i="9" s="1"/>
  <c r="GR185" i="9"/>
  <c r="GR342" i="9"/>
  <c r="GR309" i="9"/>
  <c r="GR376" i="9"/>
  <c r="HH16" i="9"/>
  <c r="GR233" i="9"/>
  <c r="GJ225" i="9"/>
  <c r="EJ343" i="9"/>
  <c r="GJ389" i="9"/>
  <c r="GV218" i="9"/>
  <c r="GV377" i="9"/>
  <c r="GJ399" i="9"/>
  <c r="GS84" i="9"/>
  <c r="GJ442" i="9"/>
  <c r="HI437" i="9"/>
  <c r="GR439" i="9"/>
  <c r="EK438" i="9"/>
  <c r="GV429" i="9"/>
  <c r="GR422" i="9"/>
  <c r="GR430" i="9"/>
  <c r="GV426" i="9"/>
  <c r="GX422" i="9"/>
  <c r="GW417" i="9"/>
  <c r="GK417" i="9"/>
  <c r="DG284" i="9"/>
  <c r="GV454" i="9"/>
  <c r="GZ454" i="9" s="1"/>
  <c r="FO409" i="9"/>
  <c r="FQ409" i="9" s="1"/>
  <c r="GJ335" i="9"/>
  <c r="GJ380" i="9"/>
  <c r="GS388" i="9"/>
  <c r="HA388" i="9" s="1"/>
  <c r="GR314" i="9"/>
  <c r="GV418" i="9"/>
  <c r="GV345" i="9"/>
  <c r="GV209" i="9"/>
  <c r="GV317" i="9"/>
  <c r="GV321" i="9"/>
  <c r="GX217" i="9"/>
  <c r="EK107" i="9"/>
  <c r="GX44" i="9"/>
  <c r="GY450" i="9"/>
  <c r="GR121" i="9"/>
  <c r="GK353" i="9"/>
  <c r="GV57" i="9"/>
  <c r="GW67" i="9"/>
  <c r="GW197" i="9"/>
  <c r="GV358" i="9"/>
  <c r="GV413" i="9"/>
  <c r="GK111" i="9"/>
  <c r="GK362" i="9"/>
  <c r="GV399" i="9"/>
  <c r="GV350" i="9"/>
  <c r="GY16" i="9"/>
  <c r="GR130" i="9"/>
  <c r="GR350" i="9"/>
  <c r="GJ59" i="9"/>
  <c r="GJ121" i="9"/>
  <c r="BK370" i="9"/>
  <c r="GJ345" i="9"/>
  <c r="GJ57" i="9"/>
  <c r="GJ349" i="9"/>
  <c r="GJ413" i="9"/>
  <c r="GK405" i="9"/>
  <c r="GS380" i="9"/>
  <c r="GR389" i="9"/>
  <c r="GV49" i="9"/>
  <c r="GZ49" i="9" s="1"/>
  <c r="GV94" i="9"/>
  <c r="GX249" i="9"/>
  <c r="GX391" i="9"/>
  <c r="BJ348" i="9"/>
  <c r="GV362" i="9"/>
  <c r="EK44" i="9"/>
  <c r="GJ194" i="9"/>
  <c r="HI426" i="9"/>
  <c r="GS394" i="9"/>
  <c r="GK35" i="9"/>
  <c r="GJ94" i="9"/>
  <c r="GR426" i="9"/>
  <c r="GJ418" i="9"/>
  <c r="GV194" i="9"/>
  <c r="GR318" i="9"/>
  <c r="GV113" i="9"/>
  <c r="GR358" i="9"/>
  <c r="GR421" i="9"/>
  <c r="GV120" i="9"/>
  <c r="GV145" i="9"/>
  <c r="GZ145" i="9" s="1"/>
  <c r="GW362" i="9"/>
  <c r="GW433" i="9"/>
  <c r="GJ422" i="9"/>
  <c r="GV366" i="9"/>
  <c r="GV226" i="9"/>
  <c r="GV430" i="9"/>
  <c r="GX338" i="9"/>
  <c r="GX196" i="9"/>
  <c r="GV287" i="9"/>
  <c r="GZ287" i="9" s="1"/>
  <c r="GK370" i="9"/>
  <c r="GR94" i="9"/>
  <c r="GV322" i="9"/>
  <c r="GR11" i="9"/>
  <c r="GJ354" i="9"/>
  <c r="GV383" i="9"/>
  <c r="GV438" i="9"/>
  <c r="GV201" i="9"/>
  <c r="GV233" i="9"/>
  <c r="GW321" i="9"/>
  <c r="GV71" i="9"/>
  <c r="GV202" i="9"/>
  <c r="GV445" i="9"/>
  <c r="GX306" i="9"/>
  <c r="GX328" i="9"/>
  <c r="GR363" i="9"/>
  <c r="GJ438" i="9"/>
  <c r="HH185" i="9"/>
  <c r="BK116" i="9"/>
  <c r="GJ117" i="9"/>
  <c r="GX373" i="9"/>
  <c r="GJ350" i="9"/>
  <c r="GR107" i="9"/>
  <c r="HH18" i="9"/>
  <c r="GK402" i="9"/>
  <c r="GV346" i="9"/>
  <c r="GV189" i="9"/>
  <c r="GV462" i="9"/>
  <c r="GZ462" i="9" s="1"/>
  <c r="GW116" i="9"/>
  <c r="GK84" i="9"/>
  <c r="FN409" i="9"/>
  <c r="GV425" i="9"/>
  <c r="GV359" i="9"/>
  <c r="GV446" i="9"/>
  <c r="GV193" i="9"/>
  <c r="GV107" i="9"/>
  <c r="GV225" i="9"/>
  <c r="GV421" i="9"/>
  <c r="GW449" i="9"/>
  <c r="HA449" i="9" s="1"/>
  <c r="GV304" i="9"/>
  <c r="GZ304" i="9" s="1"/>
  <c r="GV325" i="9"/>
  <c r="GV439" i="9"/>
  <c r="EK249" i="9"/>
  <c r="GV422" i="9"/>
  <c r="HI59" i="9"/>
  <c r="GY400" i="9"/>
  <c r="GX230" i="9"/>
  <c r="GX242" i="9"/>
  <c r="GX290" i="9"/>
  <c r="GR108" i="9"/>
  <c r="GJ226" i="9"/>
  <c r="GJ414" i="9"/>
  <c r="BK242" i="9"/>
  <c r="GJ366" i="9"/>
  <c r="GR410" i="9"/>
  <c r="GJ306" i="9"/>
  <c r="GR237" i="9"/>
  <c r="GS313" i="9"/>
  <c r="GV238" i="9"/>
  <c r="GV310" i="9"/>
  <c r="DN195" i="9"/>
  <c r="DP195" i="9" s="1"/>
  <c r="HJ195" i="9" s="1"/>
  <c r="GX414" i="9"/>
  <c r="GR414" i="9"/>
  <c r="GJ185" i="9"/>
  <c r="GJ367" i="9"/>
  <c r="GR454" i="9"/>
  <c r="GV206" i="9"/>
  <c r="GJ68" i="9"/>
  <c r="GV338" i="9"/>
  <c r="GR381" i="9"/>
  <c r="GJ322" i="9"/>
  <c r="GV162" i="9"/>
  <c r="GZ162" i="9" s="1"/>
  <c r="GV210" i="9"/>
  <c r="GV130" i="9"/>
  <c r="GJ430" i="9"/>
  <c r="GR325" i="9"/>
  <c r="DN408" i="9"/>
  <c r="DP408" i="9" s="1"/>
  <c r="HJ408" i="9" s="1"/>
  <c r="GK398" i="9"/>
  <c r="GV414" i="9"/>
  <c r="EK366" i="9"/>
  <c r="GX47" i="9"/>
  <c r="GJ439" i="9"/>
  <c r="GV458" i="9"/>
  <c r="GZ458" i="9" s="1"/>
  <c r="GS345" i="9"/>
  <c r="GJ363" i="9"/>
  <c r="GV349" i="9"/>
  <c r="GW329" i="9"/>
  <c r="DO173" i="9"/>
  <c r="DQ173" i="9" s="1"/>
  <c r="HK173" i="9" s="1"/>
  <c r="GV463" i="9"/>
  <c r="GZ463" i="9" s="1"/>
  <c r="GJ109" i="9"/>
  <c r="GJ433" i="9"/>
  <c r="BK451" i="9"/>
  <c r="BJ363" i="9"/>
  <c r="AF363" i="9" s="1"/>
  <c r="GV12" i="9"/>
  <c r="GR425" i="9"/>
  <c r="GV333" i="9"/>
  <c r="GV433" i="9"/>
  <c r="GJ238" i="9"/>
  <c r="GV177" i="9"/>
  <c r="GZ177" i="9" s="1"/>
  <c r="GW189" i="9"/>
  <c r="GV405" i="9"/>
  <c r="GW345" i="9"/>
  <c r="GW333" i="9"/>
  <c r="GR15" i="9"/>
  <c r="GV140" i="9"/>
  <c r="GZ140" i="9" s="1"/>
  <c r="DN129" i="9"/>
  <c r="DP129" i="9" s="1"/>
  <c r="HJ129" i="9" s="1"/>
  <c r="GV117" i="9"/>
  <c r="GX150" i="9"/>
  <c r="GY170" i="9"/>
  <c r="GR194" i="9"/>
  <c r="GR225" i="9"/>
  <c r="GJ88" i="9"/>
  <c r="GS101" i="9"/>
  <c r="GK129" i="9"/>
  <c r="GR117" i="9"/>
  <c r="EK232" i="9"/>
  <c r="EJ109" i="9"/>
  <c r="GX75" i="9"/>
  <c r="GR310" i="9"/>
  <c r="GJ310" i="9"/>
  <c r="GJ221" i="9"/>
  <c r="DP179" i="9"/>
  <c r="GR120" i="9"/>
  <c r="GR76" i="9"/>
  <c r="GR221" i="9"/>
  <c r="GJ62" i="9"/>
  <c r="GJ58" i="9"/>
  <c r="GR29" i="9"/>
  <c r="GV246" i="9"/>
  <c r="GV29" i="9"/>
  <c r="GW124" i="9"/>
  <c r="GV40" i="9"/>
  <c r="GR93" i="9"/>
  <c r="GJ218" i="9"/>
  <c r="GR201" i="9"/>
  <c r="GJ129" i="9"/>
  <c r="GJ193" i="9"/>
  <c r="HH71" i="9"/>
  <c r="HH200" i="9"/>
  <c r="HH222" i="9"/>
  <c r="HH73" i="9"/>
  <c r="GS20" i="9"/>
  <c r="GK88" i="9"/>
  <c r="GV80" i="9"/>
  <c r="GW76" i="9"/>
  <c r="GV89" i="9"/>
  <c r="GR230" i="9"/>
  <c r="GV295" i="9"/>
  <c r="GZ295" i="9" s="1"/>
  <c r="FO284" i="9"/>
  <c r="EK284" i="9" s="1"/>
  <c r="HH409" i="9"/>
  <c r="GV409" i="9"/>
  <c r="GX305" i="9"/>
  <c r="HI409" i="9"/>
  <c r="GV137" i="9"/>
  <c r="GZ137" i="9" s="1"/>
  <c r="BJ443" i="9"/>
  <c r="AV409" i="9"/>
  <c r="GR98" i="9"/>
  <c r="GR399" i="9"/>
  <c r="GJ108" i="9"/>
  <c r="GJ242" i="9"/>
  <c r="GV170" i="9"/>
  <c r="GZ170" i="9" s="1"/>
  <c r="GR295" i="9"/>
  <c r="GJ362" i="9"/>
  <c r="GJ425" i="9"/>
  <c r="GJ80" i="9"/>
  <c r="GR462" i="9"/>
  <c r="GK113" i="9"/>
  <c r="GS165" i="9"/>
  <c r="GW173" i="9"/>
  <c r="HA173" i="9" s="1"/>
  <c r="DN447" i="9"/>
  <c r="DP447" i="9" s="1"/>
  <c r="HJ447" i="9" s="1"/>
  <c r="GK334" i="9"/>
  <c r="GR105" i="9"/>
  <c r="GR214" i="9"/>
  <c r="GV395" i="9"/>
  <c r="GJ125" i="9"/>
  <c r="GV230" i="9"/>
  <c r="GJ346" i="9"/>
  <c r="HH27" i="9"/>
  <c r="GV370" i="9"/>
  <c r="GJ214" i="9"/>
  <c r="GJ105" i="9"/>
  <c r="GJ395" i="9"/>
  <c r="GR433" i="9"/>
  <c r="DG409" i="9"/>
  <c r="GR213" i="9"/>
  <c r="GV129" i="9"/>
  <c r="GV253" i="9"/>
  <c r="GS28" i="9"/>
  <c r="GW221" i="9"/>
  <c r="HA221" i="9" s="1"/>
  <c r="GV380" i="9"/>
  <c r="GJ92" i="9"/>
  <c r="DN97" i="9"/>
  <c r="DP97" i="9" s="1"/>
  <c r="HJ97" i="9" s="1"/>
  <c r="GV16" i="9"/>
  <c r="GV63" i="9"/>
  <c r="GV108" i="9"/>
  <c r="GV149" i="9"/>
  <c r="GZ149" i="9" s="1"/>
  <c r="GV242" i="9"/>
  <c r="GV32" i="9"/>
  <c r="GV81" i="9"/>
  <c r="GJ18" i="9"/>
  <c r="GJ106" i="9"/>
  <c r="GJ220" i="9"/>
  <c r="GJ312" i="9"/>
  <c r="GJ397" i="9"/>
  <c r="GX335" i="9"/>
  <c r="GX367" i="9"/>
  <c r="GY442" i="9"/>
  <c r="GR202" i="9"/>
  <c r="GR359" i="9"/>
  <c r="GR49" i="9"/>
  <c r="GV178" i="9"/>
  <c r="GZ178" i="9" s="1"/>
  <c r="GR304" i="9"/>
  <c r="HJ179" i="9"/>
  <c r="GR113" i="9"/>
  <c r="CR409" i="9"/>
  <c r="GJ63" i="9"/>
  <c r="GV341" i="9"/>
  <c r="GJ409" i="9"/>
  <c r="EK466" i="9"/>
  <c r="GJ446" i="9"/>
  <c r="GJ91" i="9"/>
  <c r="GJ208" i="9"/>
  <c r="GJ248" i="9"/>
  <c r="GJ324" i="9"/>
  <c r="GJ355" i="9"/>
  <c r="GJ437" i="9"/>
  <c r="HH68" i="9"/>
  <c r="GS67" i="9"/>
  <c r="DF409" i="9"/>
  <c r="EK429" i="9"/>
  <c r="GY332" i="9"/>
  <c r="FQ54" i="9"/>
  <c r="GJ329" i="9"/>
  <c r="HI432" i="9"/>
  <c r="GK358" i="9"/>
  <c r="GR386" i="9"/>
  <c r="GW394" i="9"/>
  <c r="HA394" i="9" s="1"/>
  <c r="CS409" i="9"/>
  <c r="GJ370" i="9"/>
  <c r="GX188" i="9"/>
  <c r="GJ115" i="9"/>
  <c r="GJ340" i="9"/>
  <c r="GJ408" i="9"/>
  <c r="HI71" i="9"/>
  <c r="GX200" i="9"/>
  <c r="GX393" i="9"/>
  <c r="GX424" i="9"/>
  <c r="GX456" i="9"/>
  <c r="GR89" i="9"/>
  <c r="GR446" i="9"/>
  <c r="GJ16" i="9"/>
  <c r="GJ210" i="9"/>
  <c r="GV153" i="9"/>
  <c r="GZ153" i="9" s="1"/>
  <c r="GV450" i="9"/>
  <c r="GZ450" i="9" s="1"/>
  <c r="EZ409" i="9"/>
  <c r="GR193" i="9"/>
  <c r="GR413" i="9"/>
  <c r="GJ120" i="9"/>
  <c r="GJ249" i="9"/>
  <c r="BJ450" i="9"/>
  <c r="BK320" i="9"/>
  <c r="BK337" i="9"/>
  <c r="BK369" i="9"/>
  <c r="BK387" i="9"/>
  <c r="BK401" i="9"/>
  <c r="BK416" i="9"/>
  <c r="GW457" i="9"/>
  <c r="HA457" i="9" s="1"/>
  <c r="HH186" i="9"/>
  <c r="GR338" i="9"/>
  <c r="GK445" i="9"/>
  <c r="GV301" i="9"/>
  <c r="GZ301" i="9" s="1"/>
  <c r="HH34" i="9"/>
  <c r="GV72" i="9"/>
  <c r="GV285" i="9"/>
  <c r="GZ285" i="9" s="1"/>
  <c r="GR88" i="9"/>
  <c r="GR205" i="9"/>
  <c r="GW62" i="9"/>
  <c r="GJ67" i="9"/>
  <c r="GJ111" i="9"/>
  <c r="DN307" i="9"/>
  <c r="DP307" i="9" s="1"/>
  <c r="HJ307" i="9" s="1"/>
  <c r="GS353" i="9"/>
  <c r="GV85" i="9"/>
  <c r="GV174" i="9"/>
  <c r="GZ174" i="9" s="1"/>
  <c r="GV59" i="9"/>
  <c r="FA284" i="9"/>
  <c r="CR284" i="9"/>
  <c r="GW286" i="9"/>
  <c r="HA286" i="9" s="1"/>
  <c r="CS284" i="9"/>
  <c r="GY294" i="9"/>
  <c r="GJ284" i="9"/>
  <c r="GV303" i="9"/>
  <c r="GZ303" i="9" s="1"/>
  <c r="GX304" i="9"/>
  <c r="AV284" i="9"/>
  <c r="AW284" i="9"/>
  <c r="DO303" i="9"/>
  <c r="DQ303" i="9" s="1"/>
  <c r="HK303" i="9" s="1"/>
  <c r="GK284" i="9"/>
  <c r="GR242" i="9"/>
  <c r="HH30" i="9"/>
  <c r="GR250" i="9"/>
  <c r="BK58" i="9"/>
  <c r="BK91" i="9"/>
  <c r="HH66" i="9"/>
  <c r="BJ76" i="9"/>
  <c r="DN87" i="9"/>
  <c r="DP87" i="9" s="1"/>
  <c r="HJ87" i="9" s="1"/>
  <c r="GV103" i="9"/>
  <c r="BJ20" i="9"/>
  <c r="GV48" i="9"/>
  <c r="GZ48" i="9" s="1"/>
  <c r="GW213" i="9"/>
  <c r="HA213" i="9" s="1"/>
  <c r="HH204" i="9"/>
  <c r="HI61" i="9"/>
  <c r="GR85" i="9"/>
  <c r="GJ124" i="9"/>
  <c r="GV169" i="9"/>
  <c r="GZ169" i="9" s="1"/>
  <c r="GW245" i="9"/>
  <c r="HA245" i="9" s="1"/>
  <c r="GV241" i="9"/>
  <c r="GY73" i="9"/>
  <c r="GX192" i="9"/>
  <c r="GK133" i="9"/>
  <c r="DN23" i="9"/>
  <c r="DP23" i="9" s="1"/>
  <c r="HJ23" i="9" s="1"/>
  <c r="GX251" i="9"/>
  <c r="GR16" i="9"/>
  <c r="BK289" i="9"/>
  <c r="BK305" i="9"/>
  <c r="DN85" i="9"/>
  <c r="DP85" i="9" s="1"/>
  <c r="HJ85" i="9" s="1"/>
  <c r="HI73" i="9"/>
  <c r="HI184" i="9"/>
  <c r="DO42" i="9"/>
  <c r="DQ42" i="9" s="1"/>
  <c r="HK42" i="9" s="1"/>
  <c r="BJ12" i="9"/>
  <c r="GV92" i="9"/>
  <c r="GV133" i="9"/>
  <c r="GR63" i="9"/>
  <c r="GV97" i="9"/>
  <c r="BK84" i="9"/>
  <c r="GW313" i="9"/>
  <c r="GY9" i="9"/>
  <c r="GR24" i="9"/>
  <c r="GR27" i="9"/>
  <c r="GV306" i="9"/>
  <c r="GV314" i="9"/>
  <c r="HH11" i="9"/>
  <c r="GW28" i="9"/>
  <c r="GX233" i="9"/>
  <c r="GY287" i="9"/>
  <c r="GR226" i="9"/>
  <c r="DO193" i="9"/>
  <c r="DQ193" i="9" s="1"/>
  <c r="HK193" i="9" s="1"/>
  <c r="GJ195" i="9"/>
  <c r="GR254" i="9"/>
  <c r="GR78" i="9"/>
  <c r="GJ103" i="9"/>
  <c r="GS409" i="9"/>
  <c r="GS417" i="9"/>
  <c r="GS433" i="9"/>
  <c r="FA409" i="9"/>
  <c r="HI433" i="9"/>
  <c r="EK434" i="9"/>
  <c r="AW67" i="9"/>
  <c r="DO67" i="9"/>
  <c r="DQ67" i="9" s="1"/>
  <c r="HK67" i="9" s="1"/>
  <c r="AW53" i="9"/>
  <c r="DO53" i="9"/>
  <c r="DQ53" i="9" s="1"/>
  <c r="HK53" i="9" s="1"/>
  <c r="GS300" i="9"/>
  <c r="GW300" i="9"/>
  <c r="HA300" i="9" s="1"/>
  <c r="DN117" i="9"/>
  <c r="DP117" i="9" s="1"/>
  <c r="HJ117" i="9" s="1"/>
  <c r="GV229" i="9"/>
  <c r="GW101" i="9"/>
  <c r="EJ323" i="9"/>
  <c r="GY218" i="9"/>
  <c r="GJ206" i="9"/>
  <c r="GR253" i="9"/>
  <c r="GR84" i="9"/>
  <c r="GR124" i="9"/>
  <c r="GV313" i="9"/>
  <c r="GR313" i="9"/>
  <c r="GV394" i="9"/>
  <c r="GR394" i="9"/>
  <c r="GR434" i="9"/>
  <c r="GV434" i="9"/>
  <c r="GJ28" i="9"/>
  <c r="GJ76" i="9"/>
  <c r="FP400" i="9"/>
  <c r="EJ400" i="9"/>
  <c r="HH79" i="9"/>
  <c r="GS221" i="9"/>
  <c r="GY426" i="9"/>
  <c r="GJ338" i="9"/>
  <c r="FQ395" i="9"/>
  <c r="EK395" i="9"/>
  <c r="GV249" i="9"/>
  <c r="GR249" i="9"/>
  <c r="GS116" i="9"/>
  <c r="HI423" i="9"/>
  <c r="GW409" i="9"/>
  <c r="GV185" i="9"/>
  <c r="BK218" i="9"/>
  <c r="BJ79" i="9"/>
  <c r="DO307" i="9"/>
  <c r="DQ307" i="9" s="1"/>
  <c r="HK307" i="9" s="1"/>
  <c r="AV315" i="9"/>
  <c r="DN315" i="9"/>
  <c r="DP315" i="9" s="1"/>
  <c r="HJ315" i="9" s="1"/>
  <c r="GV353" i="9"/>
  <c r="GR353" i="9"/>
  <c r="GV23" i="9"/>
  <c r="GR209" i="9"/>
  <c r="GR429" i="9"/>
  <c r="BK193" i="9"/>
  <c r="BK357" i="9"/>
  <c r="BK391" i="9"/>
  <c r="BK404" i="9"/>
  <c r="GR380" i="9"/>
  <c r="BJ28" i="9"/>
  <c r="AF28" i="9" s="1"/>
  <c r="GV36" i="9"/>
  <c r="GR36" i="9"/>
  <c r="GV166" i="9"/>
  <c r="GZ166" i="9" s="1"/>
  <c r="GR166" i="9"/>
  <c r="HI425" i="9"/>
  <c r="DO333" i="9"/>
  <c r="DQ333" i="9" s="1"/>
  <c r="HK333" i="9" s="1"/>
  <c r="FQ168" i="9"/>
  <c r="EK168" i="9"/>
  <c r="BK59" i="9"/>
  <c r="FP407" i="9"/>
  <c r="EJ407" i="9"/>
  <c r="GV35" i="9"/>
  <c r="GV245" i="9"/>
  <c r="EK228" i="9"/>
  <c r="GX314" i="9"/>
  <c r="GX346" i="9"/>
  <c r="GX381" i="9"/>
  <c r="GX406" i="9"/>
  <c r="GR345" i="9"/>
  <c r="BK72" i="9"/>
  <c r="GS329" i="9"/>
  <c r="BK108" i="9"/>
  <c r="AG108" i="9" s="1"/>
  <c r="BK202" i="9"/>
  <c r="GW402" i="9"/>
  <c r="GS402" i="9"/>
  <c r="EK381" i="9"/>
  <c r="EJ378" i="9"/>
  <c r="EJ199" i="9"/>
  <c r="GR317" i="9"/>
  <c r="GV144" i="9"/>
  <c r="GZ144" i="9" s="1"/>
  <c r="AW17" i="9"/>
  <c r="DO17" i="9"/>
  <c r="DQ17" i="9" s="1"/>
  <c r="HK17" i="9" s="1"/>
  <c r="DO150" i="9"/>
  <c r="DQ150" i="9" s="1"/>
  <c r="HK150" i="9" s="1"/>
  <c r="DN38" i="9"/>
  <c r="DP38" i="9" s="1"/>
  <c r="HJ38" i="9" s="1"/>
  <c r="BJ21" i="9"/>
  <c r="GR402" i="9"/>
  <c r="GK193" i="9"/>
  <c r="DO135" i="9"/>
  <c r="DQ135" i="9" s="1"/>
  <c r="HK135" i="9" s="1"/>
  <c r="GX236" i="9"/>
  <c r="GY454" i="9"/>
  <c r="DO96" i="9"/>
  <c r="DQ96" i="9" s="1"/>
  <c r="HK96" i="9" s="1"/>
  <c r="BK201" i="9"/>
  <c r="HI415" i="9"/>
  <c r="GJ443" i="9"/>
  <c r="GR23" i="9"/>
  <c r="GR438" i="9"/>
  <c r="GJ209" i="9"/>
  <c r="BJ124" i="9"/>
  <c r="AF124" i="9" s="1"/>
  <c r="HI439" i="9"/>
  <c r="GK392" i="9"/>
  <c r="BK466" i="9"/>
  <c r="GS35" i="9"/>
  <c r="DO296" i="9"/>
  <c r="DQ296" i="9" s="1"/>
  <c r="HK296" i="9" s="1"/>
  <c r="GK383" i="9"/>
  <c r="GK366" i="9"/>
  <c r="GR62" i="9"/>
  <c r="BJ92" i="9"/>
  <c r="AF92" i="9" s="1"/>
  <c r="GR362" i="9"/>
  <c r="GK349" i="9"/>
  <c r="GR21" i="9"/>
  <c r="GR134" i="9"/>
  <c r="GR442" i="9"/>
  <c r="GJ386" i="9"/>
  <c r="BJ451" i="9"/>
  <c r="HI421" i="9"/>
  <c r="GR35" i="9"/>
  <c r="DN453" i="9"/>
  <c r="DP453" i="9" s="1"/>
  <c r="HJ453" i="9" s="1"/>
  <c r="GV156" i="9"/>
  <c r="GZ156" i="9" s="1"/>
  <c r="GV39" i="9"/>
  <c r="GV161" i="9"/>
  <c r="GZ161" i="9" s="1"/>
  <c r="GW44" i="9"/>
  <c r="HA44" i="9" s="1"/>
  <c r="GW111" i="9"/>
  <c r="GW237" i="9"/>
  <c r="HA237" i="9" s="1"/>
  <c r="GW380" i="9"/>
  <c r="GK20" i="9"/>
  <c r="GW466" i="9"/>
  <c r="HA466" i="9" s="1"/>
  <c r="GY119" i="9"/>
  <c r="GY151" i="9"/>
  <c r="GX340" i="9"/>
  <c r="GX375" i="9"/>
  <c r="GY31" i="9"/>
  <c r="GY47" i="9"/>
  <c r="GX237" i="9"/>
  <c r="GX457" i="9"/>
  <c r="GX246" i="9"/>
  <c r="GX295" i="9"/>
  <c r="GY252" i="9"/>
  <c r="BJ33" i="9"/>
  <c r="DN10" i="9"/>
  <c r="DP10" i="9" s="1"/>
  <c r="HJ10" i="9" s="1"/>
  <c r="DO22" i="9"/>
  <c r="DQ22" i="9" s="1"/>
  <c r="HK22" i="9" s="1"/>
  <c r="BK334" i="9"/>
  <c r="BJ195" i="9"/>
  <c r="BJ423" i="9"/>
  <c r="GR334" i="9"/>
  <c r="GR398" i="9"/>
  <c r="GJ107" i="9"/>
  <c r="GJ233" i="9"/>
  <c r="AW135" i="9"/>
  <c r="GW84" i="9"/>
  <c r="GW229" i="9"/>
  <c r="HA229" i="9" s="1"/>
  <c r="GS189" i="9"/>
  <c r="GR111" i="9"/>
  <c r="HH65" i="9"/>
  <c r="HI431" i="9"/>
  <c r="GR101" i="9"/>
  <c r="GJ11" i="9"/>
  <c r="DO238" i="9"/>
  <c r="DQ238" i="9" s="1"/>
  <c r="HK238" i="9" s="1"/>
  <c r="DO315" i="9"/>
  <c r="DQ315" i="9" s="1"/>
  <c r="HK315" i="9" s="1"/>
  <c r="GV293" i="9"/>
  <c r="GZ293" i="9" s="1"/>
  <c r="GW133" i="9"/>
  <c r="GV27" i="9"/>
  <c r="GV309" i="9"/>
  <c r="GK345" i="9"/>
  <c r="GW425" i="9"/>
  <c r="GK76" i="9"/>
  <c r="DN392" i="9"/>
  <c r="DP392" i="9" s="1"/>
  <c r="HJ392" i="9" s="1"/>
  <c r="GS370" i="9"/>
  <c r="GX241" i="9"/>
  <c r="GX462" i="9"/>
  <c r="GX234" i="9"/>
  <c r="GX301" i="9"/>
  <c r="GX326" i="9"/>
  <c r="GX359" i="9"/>
  <c r="GX371" i="9"/>
  <c r="GX139" i="9"/>
  <c r="GY289" i="9"/>
  <c r="GY182" i="9"/>
  <c r="GY292" i="9"/>
  <c r="GJ131" i="9"/>
  <c r="BJ203" i="9"/>
  <c r="GJ213" i="9"/>
  <c r="GJ241" i="9"/>
  <c r="GV136" i="9"/>
  <c r="GZ136" i="9" s="1"/>
  <c r="BJ323" i="9"/>
  <c r="GS333" i="9"/>
  <c r="GK380" i="9"/>
  <c r="HI420" i="9"/>
  <c r="GK388" i="9"/>
  <c r="GS362" i="9"/>
  <c r="DO99" i="9"/>
  <c r="DQ99" i="9" s="1"/>
  <c r="HK99" i="9" s="1"/>
  <c r="BK92" i="9"/>
  <c r="BJ53" i="9"/>
  <c r="GJ133" i="9"/>
  <c r="GW11" i="9"/>
  <c r="GW140" i="9"/>
  <c r="HA140" i="9" s="1"/>
  <c r="GS434" i="9"/>
  <c r="GX330" i="9"/>
  <c r="GX363" i="9"/>
  <c r="GX395" i="9"/>
  <c r="GY459" i="9"/>
  <c r="GJ368" i="9"/>
  <c r="DN69" i="9"/>
  <c r="DP69" i="9" s="1"/>
  <c r="HJ69" i="9" s="1"/>
  <c r="BJ385" i="9"/>
  <c r="AF385" i="9" s="1"/>
  <c r="GJ77" i="9"/>
  <c r="GR57" i="9"/>
  <c r="GR129" i="9"/>
  <c r="GR349" i="9"/>
  <c r="BK365" i="9"/>
  <c r="BK444" i="9"/>
  <c r="HH10" i="9"/>
  <c r="GK394" i="9"/>
  <c r="HH226" i="9"/>
  <c r="HH196" i="9"/>
  <c r="GS92" i="9"/>
  <c r="BJ94" i="9"/>
  <c r="GW92" i="9"/>
  <c r="DO445" i="9"/>
  <c r="DQ445" i="9" s="1"/>
  <c r="HK445" i="9" s="1"/>
  <c r="GV44" i="9"/>
  <c r="GZ44" i="9" s="1"/>
  <c r="GV76" i="9"/>
  <c r="GR103" i="9"/>
  <c r="GR246" i="9"/>
  <c r="GR435" i="9"/>
  <c r="GJ29" i="9"/>
  <c r="GJ134" i="9"/>
  <c r="GR229" i="9"/>
  <c r="GJ186" i="9"/>
  <c r="GX441" i="9"/>
  <c r="GX69" i="9"/>
  <c r="GY388" i="9"/>
  <c r="BK136" i="9"/>
  <c r="GR177" i="9"/>
  <c r="GW148" i="9"/>
  <c r="HA148" i="9" s="1"/>
  <c r="GS62" i="9"/>
  <c r="DO297" i="9"/>
  <c r="DQ297" i="9" s="1"/>
  <c r="HK297" i="9" s="1"/>
  <c r="HI63" i="9"/>
  <c r="EK77" i="9"/>
  <c r="GX212" i="9"/>
  <c r="GX228" i="9"/>
  <c r="GY324" i="9"/>
  <c r="GY357" i="9"/>
  <c r="GX466" i="9"/>
  <c r="GY298" i="9"/>
  <c r="BK39" i="9"/>
  <c r="BK445" i="9"/>
  <c r="GR12" i="9"/>
  <c r="GJ426" i="9"/>
  <c r="BJ434" i="9"/>
  <c r="GR58" i="9"/>
  <c r="GZ58" i="9" s="1"/>
  <c r="GR186" i="9"/>
  <c r="GR341" i="9"/>
  <c r="GR405" i="9"/>
  <c r="GJ113" i="9"/>
  <c r="GV466" i="9"/>
  <c r="GZ466" i="9" s="1"/>
  <c r="BJ52" i="9"/>
  <c r="BJ77" i="9"/>
  <c r="BJ158" i="9"/>
  <c r="AF158" i="9" s="1"/>
  <c r="GS133" i="9"/>
  <c r="DO443" i="9"/>
  <c r="DQ443" i="9" s="1"/>
  <c r="HK443" i="9" s="1"/>
  <c r="BJ198" i="9"/>
  <c r="GW156" i="9"/>
  <c r="HA156" i="9" s="1"/>
  <c r="GS76" i="9"/>
  <c r="GK37" i="9"/>
  <c r="GK65" i="9"/>
  <c r="GK82" i="9"/>
  <c r="GK95" i="9"/>
  <c r="GK110" i="9"/>
  <c r="GK118" i="9"/>
  <c r="GK315" i="9"/>
  <c r="GK385" i="9"/>
  <c r="GK411" i="9"/>
  <c r="BJ117" i="9"/>
  <c r="AF117" i="9" s="1"/>
  <c r="DN135" i="9"/>
  <c r="DP135" i="9" s="1"/>
  <c r="HJ135" i="9" s="1"/>
  <c r="GV222" i="9"/>
  <c r="GJ21" i="9"/>
  <c r="GJ410" i="9"/>
  <c r="GR306" i="9"/>
  <c r="GJ78" i="9"/>
  <c r="GJ314" i="9"/>
  <c r="BK233" i="9"/>
  <c r="GV386" i="9"/>
  <c r="GR72" i="9"/>
  <c r="GV88" i="9"/>
  <c r="BJ148" i="9"/>
  <c r="GJ198" i="9"/>
  <c r="GV111" i="9"/>
  <c r="GR417" i="9"/>
  <c r="GK421" i="9"/>
  <c r="BK375" i="9"/>
  <c r="AG375" i="9" s="1"/>
  <c r="GW20" i="9"/>
  <c r="GW181" i="9"/>
  <c r="HA181" i="9" s="1"/>
  <c r="GW353" i="9"/>
  <c r="GW253" i="9"/>
  <c r="HA253" i="9" s="1"/>
  <c r="GK80" i="9"/>
  <c r="BJ290" i="9"/>
  <c r="HI410" i="9"/>
  <c r="GK321" i="9"/>
  <c r="GS124" i="9"/>
  <c r="HI190" i="9"/>
  <c r="HI444" i="9"/>
  <c r="DN203" i="9"/>
  <c r="DP203" i="9" s="1"/>
  <c r="HJ203" i="9" s="1"/>
  <c r="DN415" i="9"/>
  <c r="DP415" i="9" s="1"/>
  <c r="HJ415" i="9" s="1"/>
  <c r="BJ68" i="9"/>
  <c r="GV78" i="9"/>
  <c r="GR373" i="9"/>
  <c r="GX221" i="9"/>
  <c r="GX302" i="9"/>
  <c r="GV190" i="9"/>
  <c r="DN383" i="9"/>
  <c r="DP383" i="9" s="1"/>
  <c r="HJ383" i="9" s="1"/>
  <c r="GV148" i="9"/>
  <c r="GZ148" i="9" s="1"/>
  <c r="BJ140" i="9"/>
  <c r="AF140" i="9" s="1"/>
  <c r="GX142" i="9"/>
  <c r="GY42" i="9"/>
  <c r="GY439" i="9"/>
  <c r="GV52" i="9"/>
  <c r="GZ52" i="9" s="1"/>
  <c r="EJ351" i="9"/>
  <c r="GX332" i="9"/>
  <c r="GX365" i="9"/>
  <c r="GX397" i="9"/>
  <c r="GX428" i="9"/>
  <c r="GX461" i="9"/>
  <c r="GX96" i="9"/>
  <c r="GX255" i="9"/>
  <c r="GY228" i="9"/>
  <c r="GX185" i="9"/>
  <c r="GY251" i="9"/>
  <c r="GY419" i="9"/>
  <c r="GY443" i="9"/>
  <c r="GX450" i="9"/>
  <c r="GX71" i="9"/>
  <c r="GY108" i="9"/>
  <c r="GY137" i="9"/>
  <c r="GY185" i="9"/>
  <c r="GY162" i="9"/>
  <c r="GX218" i="9"/>
  <c r="FQ285" i="9"/>
  <c r="CS173" i="9"/>
  <c r="DN201" i="9"/>
  <c r="DP201" i="9" s="1"/>
  <c r="HJ201" i="9" s="1"/>
  <c r="HI419" i="9"/>
  <c r="BK113" i="9"/>
  <c r="GV141" i="9"/>
  <c r="GZ141" i="9" s="1"/>
  <c r="GV157" i="9"/>
  <c r="GZ157" i="9" s="1"/>
  <c r="GV198" i="9"/>
  <c r="BK287" i="9"/>
  <c r="BK304" i="9"/>
  <c r="BK318" i="9"/>
  <c r="BK350" i="9"/>
  <c r="BK384" i="9"/>
  <c r="AG384" i="9" s="1"/>
  <c r="BK414" i="9"/>
  <c r="AG414" i="9" s="1"/>
  <c r="BK430" i="9"/>
  <c r="BK439" i="9"/>
  <c r="GR217" i="9"/>
  <c r="GV152" i="9"/>
  <c r="GZ152" i="9" s="1"/>
  <c r="GV173" i="9"/>
  <c r="GZ173" i="9" s="1"/>
  <c r="GV205" i="9"/>
  <c r="GR285" i="9"/>
  <c r="GV300" i="9"/>
  <c r="GZ300" i="9" s="1"/>
  <c r="GV453" i="9"/>
  <c r="GZ453" i="9" s="1"/>
  <c r="GJ309" i="9"/>
  <c r="BJ467" i="9"/>
  <c r="BJ116" i="9"/>
  <c r="GK309" i="9"/>
  <c r="GK438" i="9"/>
  <c r="GS197" i="9"/>
  <c r="GK11" i="9"/>
  <c r="GS44" i="9"/>
  <c r="BJ306" i="9"/>
  <c r="AF306" i="9" s="1"/>
  <c r="GK313" i="9"/>
  <c r="GK434" i="9"/>
  <c r="GS321" i="9"/>
  <c r="GW205" i="9"/>
  <c r="HA205" i="9" s="1"/>
  <c r="GW434" i="9"/>
  <c r="GK333" i="9"/>
  <c r="GS11" i="9"/>
  <c r="GS425" i="9"/>
  <c r="GK67" i="9"/>
  <c r="AW333" i="9"/>
  <c r="BK315" i="9"/>
  <c r="BK411" i="9"/>
  <c r="GK17" i="9"/>
  <c r="GK30" i="9"/>
  <c r="GK74" i="9"/>
  <c r="GK191" i="9"/>
  <c r="GK336" i="9"/>
  <c r="GK347" i="9"/>
  <c r="GK378" i="9"/>
  <c r="GK372" i="9"/>
  <c r="GK431" i="9"/>
  <c r="BK139" i="9"/>
  <c r="BK155" i="9"/>
  <c r="BK236" i="9"/>
  <c r="AG236" i="9" s="1"/>
  <c r="BJ36" i="9"/>
  <c r="GK429" i="9"/>
  <c r="BK241" i="9"/>
  <c r="BJ105" i="9"/>
  <c r="GR116" i="9"/>
  <c r="GV221" i="9"/>
  <c r="GR333" i="9"/>
  <c r="GJ116" i="9"/>
  <c r="GV213" i="9"/>
  <c r="GV20" i="9"/>
  <c r="GK107" i="9"/>
  <c r="GX253" i="9"/>
  <c r="GY467" i="9"/>
  <c r="BJ362" i="9"/>
  <c r="AF362" i="9" s="1"/>
  <c r="GW52" i="9"/>
  <c r="HA52" i="9" s="1"/>
  <c r="GK409" i="9"/>
  <c r="GJ53" i="9"/>
  <c r="GR67" i="9"/>
  <c r="GR329" i="9"/>
  <c r="GX77" i="9"/>
  <c r="GX445" i="9"/>
  <c r="GY302" i="9"/>
  <c r="GY205" i="9"/>
  <c r="GV467" i="9"/>
  <c r="GZ467" i="9" s="1"/>
  <c r="BJ245" i="9"/>
  <c r="BJ466" i="9"/>
  <c r="GR80" i="9"/>
  <c r="GJ72" i="9"/>
  <c r="GX337" i="9"/>
  <c r="GX369" i="9"/>
  <c r="GX401" i="9"/>
  <c r="GX465" i="9"/>
  <c r="GY312" i="9"/>
  <c r="GY379" i="9"/>
  <c r="GY452" i="9"/>
  <c r="GX293" i="9"/>
  <c r="GX318" i="9"/>
  <c r="GX350" i="9"/>
  <c r="GX384" i="9"/>
  <c r="GY166" i="9"/>
  <c r="DN56" i="9"/>
  <c r="DP56" i="9" s="1"/>
  <c r="HJ56" i="9" s="1"/>
  <c r="GY152" i="9"/>
  <c r="BK333" i="9"/>
  <c r="GR53" i="9"/>
  <c r="GR322" i="9"/>
  <c r="DO421" i="9"/>
  <c r="DQ421" i="9" s="1"/>
  <c r="HK421" i="9" s="1"/>
  <c r="GJ122" i="9"/>
  <c r="GJ336" i="9"/>
  <c r="BJ286" i="9"/>
  <c r="BJ417" i="9"/>
  <c r="GR97" i="9"/>
  <c r="GR445" i="9"/>
  <c r="GJ23" i="9"/>
  <c r="GJ217" i="9"/>
  <c r="BJ338" i="9"/>
  <c r="AF338" i="9" s="1"/>
  <c r="BJ67" i="9"/>
  <c r="GS466" i="9"/>
  <c r="BK325" i="9"/>
  <c r="BJ426" i="9"/>
  <c r="BK62" i="9"/>
  <c r="AG62" i="9" s="1"/>
  <c r="GW370" i="9"/>
  <c r="GK329" i="9"/>
  <c r="DO460" i="9"/>
  <c r="DQ460" i="9" s="1"/>
  <c r="HK460" i="9" s="1"/>
  <c r="GS140" i="9"/>
  <c r="DO455" i="9"/>
  <c r="DQ455" i="9" s="1"/>
  <c r="HK455" i="9" s="1"/>
  <c r="BK432" i="9"/>
  <c r="GK433" i="9"/>
  <c r="DN297" i="9"/>
  <c r="DP297" i="9" s="1"/>
  <c r="HJ297" i="9" s="1"/>
  <c r="GR197" i="9"/>
  <c r="EK224" i="9"/>
  <c r="EJ110" i="9"/>
  <c r="GY184" i="9"/>
  <c r="GX208" i="9"/>
  <c r="GX224" i="9"/>
  <c r="GX404" i="9"/>
  <c r="GX437" i="9"/>
  <c r="GY15" i="9"/>
  <c r="GY64" i="9"/>
  <c r="GY355" i="9"/>
  <c r="GX400" i="9"/>
  <c r="GX431" i="9"/>
  <c r="GX23" i="9"/>
  <c r="GX86" i="9"/>
  <c r="GX195" i="9"/>
  <c r="GX322" i="9"/>
  <c r="GX354" i="9"/>
  <c r="GX389" i="9"/>
  <c r="GY45" i="9"/>
  <c r="GY85" i="9"/>
  <c r="GY435" i="9"/>
  <c r="GY451" i="9"/>
  <c r="GJ205" i="9"/>
  <c r="GR39" i="9"/>
  <c r="GR392" i="9"/>
  <c r="GV286" i="9"/>
  <c r="GZ286" i="9" s="1"/>
  <c r="BJ101" i="9"/>
  <c r="BK144" i="9"/>
  <c r="BK209" i="9"/>
  <c r="GK341" i="9"/>
  <c r="BJ166" i="9"/>
  <c r="GK189" i="9"/>
  <c r="GK97" i="9"/>
  <c r="GV11" i="9"/>
  <c r="GV237" i="9"/>
  <c r="DN346" i="9"/>
  <c r="DP346" i="9" s="1"/>
  <c r="HJ346" i="9" s="1"/>
  <c r="DO158" i="9"/>
  <c r="DQ158" i="9" s="1"/>
  <c r="HK158" i="9" s="1"/>
  <c r="DO231" i="9"/>
  <c r="DQ231" i="9" s="1"/>
  <c r="HK231" i="9" s="1"/>
  <c r="GJ65" i="9"/>
  <c r="DO20" i="9"/>
  <c r="DQ20" i="9" s="1"/>
  <c r="HK20" i="9" s="1"/>
  <c r="DO138" i="9"/>
  <c r="DQ138" i="9" s="1"/>
  <c r="HK138" i="9" s="1"/>
  <c r="DO199" i="9"/>
  <c r="DQ199" i="9" s="1"/>
  <c r="HK199" i="9" s="1"/>
  <c r="GR125" i="9"/>
  <c r="BJ381" i="9"/>
  <c r="DN89" i="9"/>
  <c r="DP89" i="9" s="1"/>
  <c r="HJ89" i="9" s="1"/>
  <c r="BJ377" i="9"/>
  <c r="GY244" i="9"/>
  <c r="GY248" i="9"/>
  <c r="GY455" i="9"/>
  <c r="GY124" i="9"/>
  <c r="DO229" i="9"/>
  <c r="DQ229" i="9" s="1"/>
  <c r="HK229" i="9" s="1"/>
  <c r="BJ454" i="9"/>
  <c r="BK351" i="9"/>
  <c r="BJ163" i="9"/>
  <c r="AF163" i="9" s="1"/>
  <c r="DN309" i="9"/>
  <c r="DP309" i="9" s="1"/>
  <c r="HJ309" i="9" s="1"/>
  <c r="BK170" i="9"/>
  <c r="AG170" i="9" s="1"/>
  <c r="BK234" i="9"/>
  <c r="GJ33" i="9"/>
  <c r="BJ449" i="9"/>
  <c r="DO417" i="9"/>
  <c r="DQ417" i="9" s="1"/>
  <c r="HK417" i="9" s="1"/>
  <c r="GJ20" i="9"/>
  <c r="BJ109" i="9"/>
  <c r="BK79" i="9"/>
  <c r="BK106" i="9"/>
  <c r="BK248" i="9"/>
  <c r="BJ365" i="9"/>
  <c r="DN12" i="9"/>
  <c r="DP12" i="9" s="1"/>
  <c r="HJ12" i="9" s="1"/>
  <c r="DN367" i="9"/>
  <c r="DP367" i="9" s="1"/>
  <c r="HJ367" i="9" s="1"/>
  <c r="DO243" i="9"/>
  <c r="DQ243" i="9" s="1"/>
  <c r="HK243" i="9" s="1"/>
  <c r="BJ85" i="9"/>
  <c r="AF85" i="9" s="1"/>
  <c r="GK317" i="9"/>
  <c r="BJ330" i="9"/>
  <c r="AF330" i="9" s="1"/>
  <c r="GK126" i="9"/>
  <c r="HH193" i="9"/>
  <c r="HH223" i="9"/>
  <c r="HH249" i="9"/>
  <c r="HI78" i="9"/>
  <c r="HI422" i="9"/>
  <c r="DN194" i="9"/>
  <c r="DP194" i="9" s="1"/>
  <c r="HJ194" i="9" s="1"/>
  <c r="GX118" i="9"/>
  <c r="GX300" i="9"/>
  <c r="GX146" i="9"/>
  <c r="DO459" i="9"/>
  <c r="DQ459" i="9" s="1"/>
  <c r="HK459" i="9" s="1"/>
  <c r="DO382" i="9"/>
  <c r="DQ382" i="9" s="1"/>
  <c r="HK382" i="9" s="1"/>
  <c r="HH59" i="9"/>
  <c r="HH78" i="9"/>
  <c r="HH184" i="9"/>
  <c r="CS96" i="9"/>
  <c r="GK58" i="9"/>
  <c r="BJ301" i="9"/>
  <c r="HI416" i="9"/>
  <c r="DN68" i="9"/>
  <c r="DP68" i="9" s="1"/>
  <c r="HJ68" i="9" s="1"/>
  <c r="BK9" i="9"/>
  <c r="GK33" i="9"/>
  <c r="GK77" i="9"/>
  <c r="GK90" i="9"/>
  <c r="GK104" i="9"/>
  <c r="GK114" i="9"/>
  <c r="GK339" i="9"/>
  <c r="GK351" i="9"/>
  <c r="GK382" i="9"/>
  <c r="GK396" i="9"/>
  <c r="GK407" i="9"/>
  <c r="GK436" i="9"/>
  <c r="BJ435" i="9"/>
  <c r="GR68" i="9"/>
  <c r="GR206" i="9"/>
  <c r="GR346" i="9"/>
  <c r="GJ222" i="9"/>
  <c r="GJ435" i="9"/>
  <c r="GR20" i="9"/>
  <c r="GV62" i="9"/>
  <c r="GR189" i="9"/>
  <c r="GR245" i="9"/>
  <c r="GR321" i="9"/>
  <c r="GR409" i="9"/>
  <c r="GJ35" i="9"/>
  <c r="GJ84" i="9"/>
  <c r="BJ157" i="9"/>
  <c r="BK335" i="9"/>
  <c r="AG335" i="9" s="1"/>
  <c r="HH215" i="9"/>
  <c r="EK52" i="9"/>
  <c r="GX333" i="9"/>
  <c r="BK329" i="9"/>
  <c r="BJ293" i="9"/>
  <c r="EJ215" i="9"/>
  <c r="GY254" i="9"/>
  <c r="GY425" i="9"/>
  <c r="GY334" i="9"/>
  <c r="GY462" i="9"/>
  <c r="GY174" i="9"/>
  <c r="GY62" i="9"/>
  <c r="GY189" i="9"/>
  <c r="BJ422" i="9"/>
  <c r="GV45" i="9"/>
  <c r="GZ45" i="9" s="1"/>
  <c r="GV290" i="9"/>
  <c r="GZ290" i="9" s="1"/>
  <c r="GR418" i="9"/>
  <c r="GJ36" i="9"/>
  <c r="BJ171" i="9"/>
  <c r="DN101" i="9"/>
  <c r="DP101" i="9" s="1"/>
  <c r="HJ101" i="9" s="1"/>
  <c r="DN126" i="9"/>
  <c r="DP126" i="9" s="1"/>
  <c r="HJ126" i="9" s="1"/>
  <c r="DN460" i="9"/>
  <c r="DP460" i="9" s="1"/>
  <c r="HJ460" i="9" s="1"/>
  <c r="BK16" i="9"/>
  <c r="AG16" i="9" s="1"/>
  <c r="GJ219" i="9"/>
  <c r="GJ415" i="9"/>
  <c r="GR44" i="9"/>
  <c r="GR92" i="9"/>
  <c r="GV181" i="9"/>
  <c r="GZ181" i="9" s="1"/>
  <c r="GV402" i="9"/>
  <c r="DP169" i="9"/>
  <c r="DO329" i="9"/>
  <c r="DQ329" i="9" s="1"/>
  <c r="HK329" i="9" s="1"/>
  <c r="BJ361" i="9"/>
  <c r="AF361" i="9" s="1"/>
  <c r="GJ375" i="9"/>
  <c r="GJ444" i="9"/>
  <c r="BK453" i="9"/>
  <c r="GK92" i="9"/>
  <c r="BJ45" i="9"/>
  <c r="AF45" i="9" s="1"/>
  <c r="HI64" i="9"/>
  <c r="HI430" i="9"/>
  <c r="BJ354" i="9"/>
  <c r="BJ442" i="9"/>
  <c r="DN108" i="9"/>
  <c r="DP108" i="9" s="1"/>
  <c r="HJ108" i="9" s="1"/>
  <c r="DN337" i="9"/>
  <c r="DP337" i="9" s="1"/>
  <c r="HJ337" i="9" s="1"/>
  <c r="GJ381" i="9"/>
  <c r="GX229" i="9"/>
  <c r="DO88" i="9"/>
  <c r="DQ88" i="9" s="1"/>
  <c r="HK88" i="9" s="1"/>
  <c r="DO133" i="9"/>
  <c r="DQ133" i="9" s="1"/>
  <c r="HK133" i="9" s="1"/>
  <c r="DO235" i="9"/>
  <c r="DQ235" i="9" s="1"/>
  <c r="HK235" i="9" s="1"/>
  <c r="GK413" i="9"/>
  <c r="DN369" i="9"/>
  <c r="DP369" i="9" s="1"/>
  <c r="HJ369" i="9" s="1"/>
  <c r="BJ13" i="9"/>
  <c r="AF13" i="9" s="1"/>
  <c r="HH23" i="9"/>
  <c r="GX123" i="9"/>
  <c r="GY303" i="9"/>
  <c r="BJ89" i="9"/>
  <c r="HH207" i="9"/>
  <c r="GX213" i="9"/>
  <c r="GX370" i="9"/>
  <c r="GX82" i="9"/>
  <c r="GX446" i="9"/>
  <c r="BK434" i="9"/>
  <c r="DN219" i="9"/>
  <c r="DP219" i="9" s="1"/>
  <c r="HJ219" i="9" s="1"/>
  <c r="BJ136" i="9"/>
  <c r="AF136" i="9" s="1"/>
  <c r="BJ421" i="9"/>
  <c r="AF421" i="9" s="1"/>
  <c r="GX126" i="9"/>
  <c r="GY106" i="9"/>
  <c r="GY127" i="9"/>
  <c r="GY168" i="9"/>
  <c r="GX83" i="9"/>
  <c r="GX324" i="9"/>
  <c r="GX143" i="9"/>
  <c r="GY19" i="9"/>
  <c r="GY38" i="9"/>
  <c r="GY55" i="9"/>
  <c r="GY365" i="9"/>
  <c r="GY397" i="9"/>
  <c r="GX135" i="9"/>
  <c r="GX116" i="9"/>
  <c r="GX22" i="9"/>
  <c r="GX39" i="9"/>
  <c r="GX313" i="9"/>
  <c r="GX345" i="9"/>
  <c r="GX380" i="9"/>
  <c r="BJ17" i="9"/>
  <c r="GV134" i="9"/>
  <c r="DN380" i="9"/>
  <c r="DP380" i="9" s="1"/>
  <c r="HJ380" i="9" s="1"/>
  <c r="DO165" i="9"/>
  <c r="DQ165" i="9" s="1"/>
  <c r="HK165" i="9" s="1"/>
  <c r="DO302" i="9"/>
  <c r="DQ302" i="9" s="1"/>
  <c r="HK302" i="9" s="1"/>
  <c r="DO353" i="9"/>
  <c r="DQ353" i="9" s="1"/>
  <c r="HK353" i="9" s="1"/>
  <c r="GV124" i="9"/>
  <c r="GV165" i="9"/>
  <c r="GZ165" i="9" s="1"/>
  <c r="HJ169" i="9"/>
  <c r="BK421" i="9"/>
  <c r="BJ320" i="9"/>
  <c r="BJ149" i="9"/>
  <c r="BJ244" i="9"/>
  <c r="AF244" i="9" s="1"/>
  <c r="BJ397" i="9"/>
  <c r="BK388" i="9"/>
  <c r="DN393" i="9"/>
  <c r="DP393" i="9" s="1"/>
  <c r="HJ393" i="9" s="1"/>
  <c r="DO141" i="9"/>
  <c r="DQ141" i="9" s="1"/>
  <c r="BK297" i="9"/>
  <c r="AG297" i="9" s="1"/>
  <c r="BK343" i="9"/>
  <c r="DN231" i="9"/>
  <c r="DP231" i="9" s="1"/>
  <c r="HJ231" i="9" s="1"/>
  <c r="BJ254" i="9"/>
  <c r="GV28" i="9"/>
  <c r="GJ101" i="9"/>
  <c r="GR190" i="9"/>
  <c r="DO451" i="9"/>
  <c r="DQ451" i="9" s="1"/>
  <c r="HK451" i="9" s="1"/>
  <c r="GJ377" i="9"/>
  <c r="BK425" i="9"/>
  <c r="HI53" i="9"/>
  <c r="EK220" i="9"/>
  <c r="GY391" i="9"/>
  <c r="DO126" i="9"/>
  <c r="DQ126" i="9" s="1"/>
  <c r="HK126" i="9" s="1"/>
  <c r="BK462" i="9"/>
  <c r="BJ358" i="9"/>
  <c r="AF358" i="9" s="1"/>
  <c r="EK421" i="9"/>
  <c r="GX127" i="9"/>
  <c r="EK169" i="9"/>
  <c r="GX61" i="9"/>
  <c r="GX361" i="9"/>
  <c r="GX286" i="9"/>
  <c r="GY26" i="9"/>
  <c r="GY305" i="9"/>
  <c r="GY369" i="9"/>
  <c r="GY432" i="9"/>
  <c r="GX88" i="9"/>
  <c r="GX152" i="9"/>
  <c r="GX186" i="9"/>
  <c r="GX235" i="9"/>
  <c r="GX25" i="9"/>
  <c r="GX42" i="9"/>
  <c r="GX62" i="9"/>
  <c r="GX79" i="9"/>
  <c r="GY224" i="9"/>
  <c r="GX287" i="9"/>
  <c r="GX310" i="9"/>
  <c r="GX342" i="9"/>
  <c r="GX377" i="9"/>
  <c r="GY354" i="9"/>
  <c r="GY310" i="9"/>
  <c r="GY342" i="9"/>
  <c r="GY377" i="9"/>
  <c r="GY406" i="9"/>
  <c r="GY446" i="9"/>
  <c r="GY103" i="9"/>
  <c r="GY321" i="9"/>
  <c r="GY449" i="9"/>
  <c r="GY177" i="9"/>
  <c r="GY202" i="9"/>
  <c r="GY249" i="9"/>
  <c r="CR69" i="9"/>
  <c r="GR71" i="9"/>
  <c r="HI76" i="9"/>
  <c r="BK288" i="9"/>
  <c r="BK341" i="9"/>
  <c r="BK396" i="9"/>
  <c r="GR222" i="9"/>
  <c r="BK449" i="9"/>
  <c r="BJ138" i="9"/>
  <c r="BJ455" i="9"/>
  <c r="AV135" i="9"/>
  <c r="GJ60" i="9"/>
  <c r="BJ84" i="9"/>
  <c r="BJ337" i="9"/>
  <c r="BJ352" i="9"/>
  <c r="BJ448" i="9"/>
  <c r="BJ294" i="9"/>
  <c r="BJ346" i="9"/>
  <c r="DN339" i="9"/>
  <c r="DP339" i="9" s="1"/>
  <c r="HJ339" i="9" s="1"/>
  <c r="DO136" i="9"/>
  <c r="DQ136" i="9" s="1"/>
  <c r="HK136" i="9" s="1"/>
  <c r="DO420" i="9"/>
  <c r="DQ420" i="9" s="1"/>
  <c r="HK420" i="9" s="1"/>
  <c r="BJ458" i="9"/>
  <c r="AF458" i="9" s="1"/>
  <c r="GJ234" i="9"/>
  <c r="BJ410" i="9"/>
  <c r="CS297" i="9"/>
  <c r="BK467" i="9"/>
  <c r="GY389" i="9"/>
  <c r="GJ313" i="9"/>
  <c r="BJ313" i="9"/>
  <c r="GX74" i="9"/>
  <c r="GY231" i="9"/>
  <c r="GX412" i="9"/>
  <c r="GX444" i="9"/>
  <c r="FN363" i="9"/>
  <c r="FP363" i="9" s="1"/>
  <c r="AV152" i="9"/>
  <c r="DN152" i="9"/>
  <c r="DP152" i="9" s="1"/>
  <c r="HJ152" i="9" s="1"/>
  <c r="CR56" i="9"/>
  <c r="DN223" i="9"/>
  <c r="DP223" i="9" s="1"/>
  <c r="HJ223" i="9" s="1"/>
  <c r="DO60" i="9"/>
  <c r="DQ60" i="9" s="1"/>
  <c r="HK60" i="9" s="1"/>
  <c r="AW383" i="9"/>
  <c r="DO383" i="9"/>
  <c r="DQ383" i="9" s="1"/>
  <c r="HK383" i="9" s="1"/>
  <c r="DO309" i="9"/>
  <c r="DQ309" i="9" s="1"/>
  <c r="HK309" i="9" s="1"/>
  <c r="CS309" i="9"/>
  <c r="DN235" i="9"/>
  <c r="DP235" i="9" s="1"/>
  <c r="HJ235" i="9" s="1"/>
  <c r="AV235" i="9"/>
  <c r="GX102" i="9"/>
  <c r="AW331" i="9"/>
  <c r="DO331" i="9"/>
  <c r="DQ331" i="9" s="1"/>
  <c r="HK331" i="9" s="1"/>
  <c r="CS152" i="9"/>
  <c r="DO152" i="9"/>
  <c r="DQ152" i="9" s="1"/>
  <c r="HK152" i="9" s="1"/>
  <c r="AV425" i="9"/>
  <c r="DN425" i="9"/>
  <c r="DP425" i="9" s="1"/>
  <c r="HJ425" i="9" s="1"/>
  <c r="BJ237" i="9"/>
  <c r="AF237" i="9" s="1"/>
  <c r="GJ237" i="9"/>
  <c r="AV351" i="9"/>
  <c r="DN351" i="9"/>
  <c r="DP351" i="9" s="1"/>
  <c r="HJ351" i="9" s="1"/>
  <c r="GX49" i="9"/>
  <c r="GX137" i="9"/>
  <c r="GX410" i="9"/>
  <c r="CR328" i="9"/>
  <c r="DN328" i="9"/>
  <c r="DP328" i="9" s="1"/>
  <c r="HJ328" i="9" s="1"/>
  <c r="DO440" i="9"/>
  <c r="DQ440" i="9" s="1"/>
  <c r="HK440" i="9" s="1"/>
  <c r="AW440" i="9"/>
  <c r="GJ235" i="9"/>
  <c r="DO288" i="9"/>
  <c r="DQ288" i="9" s="1"/>
  <c r="HK288" i="9" s="1"/>
  <c r="GY322" i="9"/>
  <c r="FQ236" i="9"/>
  <c r="EK236" i="9"/>
  <c r="GX121" i="9"/>
  <c r="GX138" i="9"/>
  <c r="AV39" i="9"/>
  <c r="DN39" i="9"/>
  <c r="DP39" i="9" s="1"/>
  <c r="HJ39" i="9" s="1"/>
  <c r="DO181" i="9"/>
  <c r="DQ181" i="9" s="1"/>
  <c r="HK181" i="9" s="1"/>
  <c r="BJ80" i="9"/>
  <c r="BK48" i="9"/>
  <c r="GK325" i="9"/>
  <c r="BK226" i="9"/>
  <c r="BK284" i="9"/>
  <c r="BK355" i="9"/>
  <c r="BK412" i="9"/>
  <c r="DN467" i="9"/>
  <c r="DP467" i="9" s="1"/>
  <c r="HJ467" i="9" s="1"/>
  <c r="BJ182" i="9"/>
  <c r="AF182" i="9" s="1"/>
  <c r="DO78" i="9"/>
  <c r="DQ78" i="9" s="1"/>
  <c r="HK78" i="9" s="1"/>
  <c r="BJ29" i="9"/>
  <c r="GY132" i="9"/>
  <c r="GX245" i="9"/>
  <c r="GY89" i="9"/>
  <c r="GX194" i="9"/>
  <c r="GY30" i="9"/>
  <c r="GY82" i="9"/>
  <c r="GY99" i="9"/>
  <c r="GY114" i="9"/>
  <c r="GY131" i="9"/>
  <c r="GY146" i="9"/>
  <c r="GY163" i="9"/>
  <c r="GY179" i="9"/>
  <c r="GY447" i="9"/>
  <c r="GY36" i="9"/>
  <c r="GY301" i="9"/>
  <c r="GX147" i="9"/>
  <c r="GY133" i="9"/>
  <c r="GY169" i="9"/>
  <c r="GX11" i="9"/>
  <c r="GY140" i="9"/>
  <c r="BJ9" i="9"/>
  <c r="DO425" i="9"/>
  <c r="DQ425" i="9" s="1"/>
  <c r="HK425" i="9" s="1"/>
  <c r="BK285" i="9"/>
  <c r="AG285" i="9" s="1"/>
  <c r="BK321" i="9"/>
  <c r="BK394" i="9"/>
  <c r="HI440" i="9"/>
  <c r="GV21" i="9"/>
  <c r="GJ230" i="9"/>
  <c r="GJ330" i="9"/>
  <c r="GZ330" i="9" s="1"/>
  <c r="BJ65" i="9"/>
  <c r="BJ360" i="9"/>
  <c r="DN140" i="9"/>
  <c r="DP140" i="9" s="1"/>
  <c r="HJ140" i="9" s="1"/>
  <c r="DN286" i="9"/>
  <c r="DP286" i="9" s="1"/>
  <c r="HJ286" i="9" s="1"/>
  <c r="DN325" i="9"/>
  <c r="DP325" i="9" s="1"/>
  <c r="HJ325" i="9" s="1"/>
  <c r="DO347" i="9"/>
  <c r="DQ347" i="9" s="1"/>
  <c r="HK347" i="9" s="1"/>
  <c r="GJ211" i="9"/>
  <c r="BJ11" i="9"/>
  <c r="AF11" i="9" s="1"/>
  <c r="DO364" i="9"/>
  <c r="DQ364" i="9" s="1"/>
  <c r="HK364" i="9" s="1"/>
  <c r="BK356" i="9"/>
  <c r="DN72" i="9"/>
  <c r="DP72" i="9" s="1"/>
  <c r="HJ72" i="9" s="1"/>
  <c r="DO237" i="9"/>
  <c r="DQ237" i="9" s="1"/>
  <c r="HK237" i="9" s="1"/>
  <c r="BJ133" i="9"/>
  <c r="BJ288" i="9"/>
  <c r="GJ34" i="9"/>
  <c r="GJ64" i="9"/>
  <c r="GJ79" i="9"/>
  <c r="GJ132" i="9"/>
  <c r="BJ160" i="9"/>
  <c r="GJ196" i="9"/>
  <c r="BJ224" i="9"/>
  <c r="GJ236" i="9"/>
  <c r="GJ316" i="9"/>
  <c r="GJ357" i="9"/>
  <c r="GJ369" i="9"/>
  <c r="GJ424" i="9"/>
  <c r="DN185" i="9"/>
  <c r="DP185" i="9" s="1"/>
  <c r="HJ185" i="9" s="1"/>
  <c r="BJ31" i="9"/>
  <c r="BJ78" i="9"/>
  <c r="BJ418" i="9"/>
  <c r="DN210" i="9"/>
  <c r="DP210" i="9" s="1"/>
  <c r="HJ210" i="9" s="1"/>
  <c r="GK183" i="9"/>
  <c r="BJ214" i="9"/>
  <c r="AF214" i="9" s="1"/>
  <c r="BK352" i="9"/>
  <c r="GY102" i="9"/>
  <c r="GX383" i="9"/>
  <c r="GY208" i="9"/>
  <c r="GY40" i="9"/>
  <c r="GR73" i="9"/>
  <c r="GV214" i="9"/>
  <c r="GK29" i="9"/>
  <c r="GK94" i="9"/>
  <c r="GK318" i="9"/>
  <c r="GK367" i="9"/>
  <c r="GK430" i="9"/>
  <c r="GJ378" i="9"/>
  <c r="BJ366" i="9"/>
  <c r="GV417" i="9"/>
  <c r="GJ38" i="9"/>
  <c r="GJ252" i="9"/>
  <c r="GJ412" i="9"/>
  <c r="BJ63" i="9"/>
  <c r="DO177" i="9"/>
  <c r="DQ177" i="9" s="1"/>
  <c r="HK177" i="9" s="1"/>
  <c r="GK57" i="9"/>
  <c r="BJ386" i="9"/>
  <c r="HI66" i="9"/>
  <c r="HI188" i="9"/>
  <c r="DN105" i="9"/>
  <c r="DP105" i="9" s="1"/>
  <c r="HJ105" i="9" s="1"/>
  <c r="GK13" i="9"/>
  <c r="GK25" i="9"/>
  <c r="GK69" i="9"/>
  <c r="GK122" i="9"/>
  <c r="GK187" i="9"/>
  <c r="GK319" i="9"/>
  <c r="GK331" i="9"/>
  <c r="GK390" i="9"/>
  <c r="GY75" i="9"/>
  <c r="GY43" i="9"/>
  <c r="GY444" i="9"/>
  <c r="GX349" i="9"/>
  <c r="GX463" i="9"/>
  <c r="GY438" i="9"/>
  <c r="BJ71" i="9"/>
  <c r="GJ12" i="9"/>
  <c r="GK12" i="9"/>
  <c r="GK78" i="9"/>
  <c r="GK384" i="9"/>
  <c r="DO249" i="9"/>
  <c r="DQ249" i="9" s="1"/>
  <c r="HK249" i="9" s="1"/>
  <c r="GR28" i="9"/>
  <c r="GJ102" i="9"/>
  <c r="GJ212" i="9"/>
  <c r="GJ344" i="9"/>
  <c r="GJ401" i="9"/>
  <c r="BJ194" i="9"/>
  <c r="AF194" i="9" s="1"/>
  <c r="DN93" i="9"/>
  <c r="DP93" i="9" s="1"/>
  <c r="HJ93" i="9" s="1"/>
  <c r="DN450" i="9"/>
  <c r="DP450" i="9" s="1"/>
  <c r="HJ450" i="9" s="1"/>
  <c r="GY212" i="9"/>
  <c r="GY54" i="9"/>
  <c r="GX166" i="9"/>
  <c r="GY463" i="9"/>
  <c r="GY433" i="9"/>
  <c r="BK165" i="9"/>
  <c r="BJ371" i="9"/>
  <c r="GV125" i="9"/>
  <c r="GV234" i="9"/>
  <c r="GJ254" i="9"/>
  <c r="BJ407" i="9"/>
  <c r="DN229" i="9"/>
  <c r="DP229" i="9" s="1"/>
  <c r="HJ229" i="9" s="1"/>
  <c r="DN449" i="9"/>
  <c r="DP449" i="9" s="1"/>
  <c r="HJ449" i="9" s="1"/>
  <c r="GV197" i="9"/>
  <c r="BJ62" i="9"/>
  <c r="AF62" i="9" s="1"/>
  <c r="BJ111" i="9"/>
  <c r="HH189" i="9"/>
  <c r="HH229" i="9"/>
  <c r="HH253" i="9"/>
  <c r="BK19" i="9"/>
  <c r="BK292" i="9"/>
  <c r="GK72" i="9"/>
  <c r="HI194" i="9"/>
  <c r="GY83" i="9"/>
  <c r="GY115" i="9"/>
  <c r="GY147" i="9"/>
  <c r="GY180" i="9"/>
  <c r="GX64" i="9"/>
  <c r="GX128" i="9"/>
  <c r="GX160" i="9"/>
  <c r="GX432" i="9"/>
  <c r="GY344" i="9"/>
  <c r="GX129" i="9"/>
  <c r="GX161" i="9"/>
  <c r="GX331" i="9"/>
  <c r="GX364" i="9"/>
  <c r="GX396" i="9"/>
  <c r="GX460" i="9"/>
  <c r="GX58" i="9"/>
  <c r="GX421" i="9"/>
  <c r="GX110" i="9"/>
  <c r="GX239" i="9"/>
  <c r="GY216" i="9"/>
  <c r="GX93" i="9"/>
  <c r="GX162" i="9"/>
  <c r="GY60" i="9"/>
  <c r="GY74" i="9"/>
  <c r="GY90" i="9"/>
  <c r="GY110" i="9"/>
  <c r="GY122" i="9"/>
  <c r="GY138" i="9"/>
  <c r="GY154" i="9"/>
  <c r="GY171" i="9"/>
  <c r="GY187" i="9"/>
  <c r="GY223" i="9"/>
  <c r="GY243" i="9"/>
  <c r="GY311" i="9"/>
  <c r="GY343" i="9"/>
  <c r="GY360" i="9"/>
  <c r="GY378" i="9"/>
  <c r="GX418" i="9"/>
  <c r="GY284" i="9"/>
  <c r="GY149" i="9"/>
  <c r="GY94" i="9"/>
  <c r="GY214" i="9"/>
  <c r="GY93" i="9"/>
  <c r="GY410" i="9"/>
  <c r="GY255" i="9"/>
  <c r="GY107" i="9"/>
  <c r="GY233" i="9"/>
  <c r="GY76" i="9"/>
  <c r="GY362" i="9"/>
  <c r="GX18" i="9"/>
  <c r="GY88" i="9"/>
  <c r="GY405" i="9"/>
  <c r="GY445" i="9"/>
  <c r="BK23" i="9"/>
  <c r="BK67" i="9"/>
  <c r="BK225" i="9"/>
  <c r="AG225" i="9" s="1"/>
  <c r="BK286" i="9"/>
  <c r="BK317" i="9"/>
  <c r="BK349" i="9"/>
  <c r="AG349" i="9" s="1"/>
  <c r="BK374" i="9"/>
  <c r="AG374" i="9" s="1"/>
  <c r="BK392" i="9"/>
  <c r="AG392" i="9" s="1"/>
  <c r="BK400" i="9"/>
  <c r="GV373" i="9"/>
  <c r="GV435" i="9"/>
  <c r="GJ85" i="9"/>
  <c r="DN186" i="9"/>
  <c r="DP186" i="9" s="1"/>
  <c r="HJ186" i="9" s="1"/>
  <c r="DO154" i="9"/>
  <c r="DQ154" i="9" s="1"/>
  <c r="HK154" i="9" s="1"/>
  <c r="DN52" i="9"/>
  <c r="DP52" i="9" s="1"/>
  <c r="HJ52" i="9" s="1"/>
  <c r="DN110" i="9"/>
  <c r="DP110" i="9" s="1"/>
  <c r="HJ110" i="9" s="1"/>
  <c r="DN255" i="9"/>
  <c r="DP255" i="9" s="1"/>
  <c r="HJ255" i="9" s="1"/>
  <c r="DN409" i="9"/>
  <c r="GK16" i="9"/>
  <c r="GK32" i="9"/>
  <c r="GK71" i="9"/>
  <c r="GK81" i="9"/>
  <c r="GK93" i="9"/>
  <c r="GK98" i="9"/>
  <c r="GK130" i="9"/>
  <c r="GK194" i="9"/>
  <c r="GK306" i="9"/>
  <c r="GK322" i="9"/>
  <c r="GK338" i="9"/>
  <c r="GK354" i="9"/>
  <c r="GK373" i="9"/>
  <c r="GK389" i="9"/>
  <c r="GK386" i="9"/>
  <c r="GK418" i="9"/>
  <c r="GK435" i="9"/>
  <c r="GJ9" i="9"/>
  <c r="GJ74" i="9"/>
  <c r="GJ360" i="9"/>
  <c r="BJ197" i="9"/>
  <c r="BJ353" i="9"/>
  <c r="DO339" i="9"/>
  <c r="DQ339" i="9" s="1"/>
  <c r="HK339" i="9" s="1"/>
  <c r="DO429" i="9"/>
  <c r="DQ429" i="9" s="1"/>
  <c r="HK429" i="9" s="1"/>
  <c r="GJ13" i="9"/>
  <c r="GJ311" i="9"/>
  <c r="BJ161" i="9"/>
  <c r="GV84" i="9"/>
  <c r="GV101" i="9"/>
  <c r="GR133" i="9"/>
  <c r="GV329" i="9"/>
  <c r="GR370" i="9"/>
  <c r="GR388" i="9"/>
  <c r="GY309" i="9"/>
  <c r="BK220" i="9"/>
  <c r="HH62" i="9"/>
  <c r="HH76" i="9"/>
  <c r="HH205" i="9"/>
  <c r="BJ213" i="9"/>
  <c r="BJ329" i="9"/>
  <c r="BJ415" i="9"/>
  <c r="AF415" i="9" s="1"/>
  <c r="BJ112" i="9"/>
  <c r="BJ192" i="9"/>
  <c r="GJ404" i="9"/>
  <c r="BJ432" i="9"/>
  <c r="AF432" i="9" s="1"/>
  <c r="DO398" i="9"/>
  <c r="DQ398" i="9" s="1"/>
  <c r="HK398" i="9" s="1"/>
  <c r="GK23" i="9"/>
  <c r="BJ134" i="9"/>
  <c r="BJ222" i="9"/>
  <c r="HI446" i="9"/>
  <c r="BJ125" i="9"/>
  <c r="BK463" i="9"/>
  <c r="DN390" i="9"/>
  <c r="DP390" i="9" s="1"/>
  <c r="HJ390" i="9" s="1"/>
  <c r="BK80" i="9"/>
  <c r="DN164" i="9"/>
  <c r="DP164" i="9" s="1"/>
  <c r="HJ164" i="9" s="1"/>
  <c r="DN304" i="9"/>
  <c r="DP304" i="9" s="1"/>
  <c r="HJ304" i="9" s="1"/>
  <c r="DN454" i="9"/>
  <c r="DP454" i="9" s="1"/>
  <c r="HJ454" i="9" s="1"/>
  <c r="DN465" i="9"/>
  <c r="DP465" i="9" s="1"/>
  <c r="HJ465" i="9" s="1"/>
  <c r="BK17" i="9"/>
  <c r="GK60" i="9"/>
  <c r="BK74" i="9"/>
  <c r="GK86" i="9"/>
  <c r="GK99" i="9"/>
  <c r="GK109" i="9"/>
  <c r="BK138" i="9"/>
  <c r="AG138" i="9" s="1"/>
  <c r="BK179" i="9"/>
  <c r="AG179" i="9" s="1"/>
  <c r="BK231" i="9"/>
  <c r="BK243" i="9"/>
  <c r="BK296" i="9"/>
  <c r="GK307" i="9"/>
  <c r="BK336" i="9"/>
  <c r="AG336" i="9" s="1"/>
  <c r="BK347" i="9"/>
  <c r="GK360" i="9"/>
  <c r="BK378" i="9"/>
  <c r="BK372" i="9"/>
  <c r="GK403" i="9"/>
  <c r="GK415" i="9"/>
  <c r="BK431" i="9"/>
  <c r="GK443" i="9"/>
  <c r="HH220" i="9"/>
  <c r="BJ322" i="9"/>
  <c r="BJ395" i="9"/>
  <c r="AF395" i="9" s="1"/>
  <c r="GY172" i="9"/>
  <c r="GY10" i="9"/>
  <c r="GX317" i="9"/>
  <c r="GY81" i="9"/>
  <c r="GY458" i="9"/>
  <c r="BJ130" i="9"/>
  <c r="AF130" i="9" s="1"/>
  <c r="BK161" i="9"/>
  <c r="BK436" i="9"/>
  <c r="AG436" i="9" s="1"/>
  <c r="DN427" i="9"/>
  <c r="DP427" i="9" s="1"/>
  <c r="HJ427" i="9" s="1"/>
  <c r="GK63" i="9"/>
  <c r="GK125" i="9"/>
  <c r="GK190" i="9"/>
  <c r="GK350" i="9"/>
  <c r="GK414" i="9"/>
  <c r="BJ303" i="9"/>
  <c r="GJ96" i="9"/>
  <c r="GJ240" i="9"/>
  <c r="BJ121" i="9"/>
  <c r="HH228" i="9"/>
  <c r="GY33" i="9"/>
  <c r="GY460" i="9"/>
  <c r="GY209" i="9"/>
  <c r="GY384" i="9"/>
  <c r="GY300" i="9"/>
  <c r="GY383" i="9"/>
  <c r="BJ25" i="9"/>
  <c r="HH197" i="9"/>
  <c r="HI55" i="9"/>
  <c r="BK324" i="9"/>
  <c r="BK437" i="9"/>
  <c r="GX13" i="9"/>
  <c r="GY87" i="9"/>
  <c r="GX19" i="9"/>
  <c r="GX112" i="9"/>
  <c r="GY316" i="9"/>
  <c r="GY348" i="9"/>
  <c r="GY412" i="9"/>
  <c r="GX104" i="9"/>
  <c r="GX167" i="9"/>
  <c r="GX67" i="9"/>
  <c r="GX101" i="9"/>
  <c r="GX133" i="9"/>
  <c r="GX165" i="9"/>
  <c r="GX197" i="9"/>
  <c r="GY456" i="9"/>
  <c r="GX30" i="9"/>
  <c r="GX46" i="9"/>
  <c r="GX56" i="9"/>
  <c r="GX297" i="9"/>
  <c r="GX336" i="9"/>
  <c r="GX368" i="9"/>
  <c r="GX464" i="9"/>
  <c r="GX20" i="9"/>
  <c r="GX329" i="9"/>
  <c r="GX362" i="9"/>
  <c r="GX394" i="9"/>
  <c r="GX425" i="9"/>
  <c r="GX51" i="9"/>
  <c r="GX114" i="9"/>
  <c r="GY314" i="9"/>
  <c r="GY381" i="9"/>
  <c r="GY121" i="9"/>
  <c r="GY429" i="9"/>
  <c r="GX247" i="9"/>
  <c r="HH17" i="9"/>
  <c r="BK345" i="9"/>
  <c r="BK457" i="9"/>
  <c r="AG457" i="9" s="1"/>
  <c r="GV68" i="9"/>
  <c r="GV105" i="9"/>
  <c r="GR198" i="9"/>
  <c r="GR395" i="9"/>
  <c r="GJ89" i="9"/>
  <c r="DO376" i="9"/>
  <c r="DQ376" i="9" s="1"/>
  <c r="HK376" i="9" s="1"/>
  <c r="BJ110" i="9"/>
  <c r="AF110" i="9" s="1"/>
  <c r="BJ372" i="9"/>
  <c r="BJ114" i="9"/>
  <c r="DN241" i="9"/>
  <c r="DP241" i="9" s="1"/>
  <c r="HJ241" i="9" s="1"/>
  <c r="BK12" i="9"/>
  <c r="BK21" i="9"/>
  <c r="AG21" i="9" s="1"/>
  <c r="BK36" i="9"/>
  <c r="BK53" i="9"/>
  <c r="BK68" i="9"/>
  <c r="BK85" i="9"/>
  <c r="AG85" i="9" s="1"/>
  <c r="BK103" i="9"/>
  <c r="AG103" i="9" s="1"/>
  <c r="BK134" i="9"/>
  <c r="BK149" i="9"/>
  <c r="AG149" i="9" s="1"/>
  <c r="BK166" i="9"/>
  <c r="BK182" i="9"/>
  <c r="AG182" i="9" s="1"/>
  <c r="BK198" i="9"/>
  <c r="BK214" i="9"/>
  <c r="DO255" i="9"/>
  <c r="DQ255" i="9" s="1"/>
  <c r="HK255" i="9" s="1"/>
  <c r="GJ17" i="9"/>
  <c r="GJ82" i="9"/>
  <c r="BJ205" i="9"/>
  <c r="GV67" i="9"/>
  <c r="GV457" i="9"/>
  <c r="GZ457" i="9" s="1"/>
  <c r="BJ128" i="9"/>
  <c r="BK398" i="9"/>
  <c r="DN356" i="9"/>
  <c r="DP356" i="9" s="1"/>
  <c r="HJ356" i="9" s="1"/>
  <c r="BK376" i="9"/>
  <c r="AG376" i="9" s="1"/>
  <c r="BK252" i="9"/>
  <c r="BK361" i="9"/>
  <c r="BK379" i="9"/>
  <c r="DO128" i="9"/>
  <c r="DQ128" i="9" s="1"/>
  <c r="HK128" i="9" s="1"/>
  <c r="BK156" i="9"/>
  <c r="BJ141" i="9"/>
  <c r="AF141" i="9" s="1"/>
  <c r="BJ174" i="9"/>
  <c r="BJ389" i="9"/>
  <c r="BJ246" i="9"/>
  <c r="AV450" i="9"/>
  <c r="DN112" i="9"/>
  <c r="DP112" i="9" s="1"/>
  <c r="HJ112" i="9" s="1"/>
  <c r="DN359" i="9"/>
  <c r="DP359" i="9" s="1"/>
  <c r="HJ359" i="9" s="1"/>
  <c r="BK443" i="9"/>
  <c r="AG443" i="9" s="1"/>
  <c r="BK154" i="9"/>
  <c r="BK167" i="9"/>
  <c r="AG167" i="9" s="1"/>
  <c r="BK219" i="9"/>
  <c r="BK311" i="9"/>
  <c r="BK323" i="9"/>
  <c r="BK419" i="9"/>
  <c r="BK447" i="9"/>
  <c r="AG447" i="9" s="1"/>
  <c r="DN400" i="9"/>
  <c r="DP400" i="9" s="1"/>
  <c r="HJ400" i="9" s="1"/>
  <c r="HH31" i="9"/>
  <c r="GY61" i="9"/>
  <c r="GX60" i="9"/>
  <c r="GX285" i="9"/>
  <c r="GX296" i="9"/>
  <c r="GK105" i="9"/>
  <c r="GK335" i="9"/>
  <c r="GK399" i="9"/>
  <c r="GK439" i="9"/>
  <c r="DO409" i="9"/>
  <c r="DQ409" i="9" s="1"/>
  <c r="BJ429" i="9"/>
  <c r="GJ10" i="9"/>
  <c r="GJ66" i="9"/>
  <c r="BJ103" i="9"/>
  <c r="BK89" i="9"/>
  <c r="GX103" i="9"/>
  <c r="GY318" i="9"/>
  <c r="GY370" i="9"/>
  <c r="BK383" i="9"/>
  <c r="BJ187" i="9"/>
  <c r="DN429" i="9"/>
  <c r="DP429" i="9" s="1"/>
  <c r="HJ429" i="9" s="1"/>
  <c r="HH39" i="9"/>
  <c r="HH67" i="9"/>
  <c r="HH211" i="9"/>
  <c r="BJ176" i="9"/>
  <c r="BJ298" i="9"/>
  <c r="BJ416" i="9"/>
  <c r="BK308" i="9"/>
  <c r="BK340" i="9"/>
  <c r="HH64" i="9"/>
  <c r="HI68" i="9"/>
  <c r="HI412" i="9"/>
  <c r="EK209" i="9"/>
  <c r="GX17" i="9"/>
  <c r="GX34" i="9"/>
  <c r="GX10" i="9"/>
  <c r="GX344" i="9"/>
  <c r="GX379" i="9"/>
  <c r="GX408" i="9"/>
  <c r="GX119" i="9"/>
  <c r="GX207" i="9"/>
  <c r="GY18" i="9"/>
  <c r="GY34" i="9"/>
  <c r="GY51" i="9"/>
  <c r="GY66" i="9"/>
  <c r="GY236" i="9"/>
  <c r="GY320" i="9"/>
  <c r="GY352" i="9"/>
  <c r="GY387" i="9"/>
  <c r="GY416" i="9"/>
  <c r="GX63" i="9"/>
  <c r="GX109" i="9"/>
  <c r="GX72" i="9"/>
  <c r="GX107" i="9"/>
  <c r="GX136" i="9"/>
  <c r="GX201" i="9"/>
  <c r="GY461" i="9"/>
  <c r="GX33" i="9"/>
  <c r="GX65" i="9"/>
  <c r="GX203" i="9"/>
  <c r="GX307" i="9"/>
  <c r="GX339" i="9"/>
  <c r="GX374" i="9"/>
  <c r="GX403" i="9"/>
  <c r="GX459" i="9"/>
  <c r="GX28" i="9"/>
  <c r="GX303" i="9"/>
  <c r="GX334" i="9"/>
  <c r="GX366" i="9"/>
  <c r="GX429" i="9"/>
  <c r="GX183" i="9"/>
  <c r="GX98" i="9"/>
  <c r="GY227" i="9"/>
  <c r="GY315" i="9"/>
  <c r="GY331" i="9"/>
  <c r="GY347" i="9"/>
  <c r="GY364" i="9"/>
  <c r="GY382" i="9"/>
  <c r="GY440" i="9"/>
  <c r="GX190" i="9"/>
  <c r="GX210" i="9"/>
  <c r="GX240" i="9"/>
  <c r="GX386" i="9"/>
  <c r="GX439" i="9"/>
  <c r="GY190" i="9"/>
  <c r="GY386" i="9"/>
  <c r="GY52" i="9"/>
  <c r="GY116" i="9"/>
  <c r="GY181" i="9"/>
  <c r="GY97" i="9"/>
  <c r="GY241" i="9"/>
  <c r="GY27" i="9"/>
  <c r="GY413" i="9"/>
  <c r="GX215" i="9"/>
  <c r="DN138" i="9"/>
  <c r="DP138" i="9" s="1"/>
  <c r="HJ138" i="9" s="1"/>
  <c r="DN143" i="9"/>
  <c r="DP143" i="9" s="1"/>
  <c r="HJ143" i="9" s="1"/>
  <c r="BK409" i="9"/>
  <c r="AG409" i="9" s="1"/>
  <c r="DN217" i="9"/>
  <c r="DP217" i="9" s="1"/>
  <c r="HJ217" i="9" s="1"/>
  <c r="HI69" i="9"/>
  <c r="BK319" i="9"/>
  <c r="AG319" i="9" s="1"/>
  <c r="BK402" i="9"/>
  <c r="HI427" i="9"/>
  <c r="HI438" i="9"/>
  <c r="HI445" i="9"/>
  <c r="GV182" i="9"/>
  <c r="GZ182" i="9" s="1"/>
  <c r="GY120" i="9"/>
  <c r="DN464" i="9"/>
  <c r="DP464" i="9" s="1"/>
  <c r="HJ464" i="9" s="1"/>
  <c r="BJ440" i="9"/>
  <c r="DN28" i="9"/>
  <c r="DP28" i="9" s="1"/>
  <c r="HJ28" i="9" s="1"/>
  <c r="DN58" i="9"/>
  <c r="DP58" i="9" s="1"/>
  <c r="HJ58" i="9" s="1"/>
  <c r="DN67" i="9"/>
  <c r="DP67" i="9" s="1"/>
  <c r="HJ67" i="9" s="1"/>
  <c r="DN133" i="9"/>
  <c r="DP133" i="9" s="1"/>
  <c r="HJ133" i="9" s="1"/>
  <c r="DN360" i="9"/>
  <c r="DP360" i="9" s="1"/>
  <c r="HJ360" i="9" s="1"/>
  <c r="DO57" i="9"/>
  <c r="DQ57" i="9" s="1"/>
  <c r="HK57" i="9" s="1"/>
  <c r="DO219" i="9"/>
  <c r="DQ219" i="9" s="1"/>
  <c r="HK219" i="9" s="1"/>
  <c r="BK380" i="9"/>
  <c r="BJ370" i="9"/>
  <c r="DO247" i="9"/>
  <c r="DQ247" i="9" s="1"/>
  <c r="HK247" i="9" s="1"/>
  <c r="DO407" i="9"/>
  <c r="DQ407" i="9" s="1"/>
  <c r="HK407" i="9" s="1"/>
  <c r="DN54" i="9"/>
  <c r="DP54" i="9" s="1"/>
  <c r="HJ54" i="9" s="1"/>
  <c r="GJ429" i="9"/>
  <c r="BJ314" i="9"/>
  <c r="BJ44" i="9"/>
  <c r="HH54" i="9"/>
  <c r="HH56" i="9"/>
  <c r="HH77" i="9"/>
  <c r="BJ193" i="9"/>
  <c r="BJ351" i="9"/>
  <c r="AF351" i="9" s="1"/>
  <c r="GK39" i="9"/>
  <c r="DO12" i="9"/>
  <c r="DQ12" i="9" s="1"/>
  <c r="HK12" i="9" s="1"/>
  <c r="BJ206" i="9"/>
  <c r="AF206" i="9" s="1"/>
  <c r="BJ230" i="9"/>
  <c r="BK32" i="9"/>
  <c r="BK47" i="9"/>
  <c r="HI418" i="9"/>
  <c r="HI442" i="9"/>
  <c r="BK119" i="9"/>
  <c r="AG119" i="9" s="1"/>
  <c r="GK10" i="9"/>
  <c r="GK26" i="9"/>
  <c r="GK61" i="9"/>
  <c r="GK75" i="9"/>
  <c r="GK91" i="9"/>
  <c r="GK102" i="9"/>
  <c r="GK123" i="9"/>
  <c r="GK188" i="9"/>
  <c r="GK312" i="9"/>
  <c r="GK328" i="9"/>
  <c r="GK344" i="9"/>
  <c r="GK361" i="9"/>
  <c r="GK379" i="9"/>
  <c r="GK393" i="9"/>
  <c r="GK408" i="9"/>
  <c r="DN167" i="9"/>
  <c r="DP167" i="9" s="1"/>
  <c r="HJ167" i="9" s="1"/>
  <c r="HH242" i="9"/>
  <c r="DN123" i="9"/>
  <c r="DP123" i="9" s="1"/>
  <c r="HJ123" i="9" s="1"/>
  <c r="DN155" i="9"/>
  <c r="DP155" i="9" s="1"/>
  <c r="HJ155" i="9" s="1"/>
  <c r="DN305" i="9"/>
  <c r="DP305" i="9" s="1"/>
  <c r="HJ305" i="9" s="1"/>
  <c r="BJ238" i="9"/>
  <c r="AF238" i="9" s="1"/>
  <c r="BJ373" i="9"/>
  <c r="AV322" i="9"/>
  <c r="DN322" i="9"/>
  <c r="DP322" i="9" s="1"/>
  <c r="HJ322" i="9" s="1"/>
  <c r="CR227" i="9"/>
  <c r="DN227" i="9"/>
  <c r="DP227" i="9" s="1"/>
  <c r="HJ227" i="9" s="1"/>
  <c r="BJ35" i="9"/>
  <c r="HH35" i="9"/>
  <c r="AV76" i="9"/>
  <c r="DN76" i="9"/>
  <c r="DP76" i="9" s="1"/>
  <c r="HJ76" i="9" s="1"/>
  <c r="AW311" i="9"/>
  <c r="DO311" i="9"/>
  <c r="DQ311" i="9" s="1"/>
  <c r="HK311" i="9" s="1"/>
  <c r="AV394" i="9"/>
  <c r="DN394" i="9"/>
  <c r="DP394" i="9" s="1"/>
  <c r="HJ394" i="9" s="1"/>
  <c r="DN30" i="9"/>
  <c r="DP30" i="9" s="1"/>
  <c r="HJ30" i="9" s="1"/>
  <c r="AV30" i="9"/>
  <c r="AV124" i="9"/>
  <c r="DN124" i="9"/>
  <c r="DP124" i="9" s="1"/>
  <c r="HJ124" i="9" s="1"/>
  <c r="AV239" i="9"/>
  <c r="DN239" i="9"/>
  <c r="DP239" i="9" s="1"/>
  <c r="HJ239" i="9" s="1"/>
  <c r="AW319" i="9"/>
  <c r="DO319" i="9"/>
  <c r="DQ319" i="9" s="1"/>
  <c r="HK319" i="9" s="1"/>
  <c r="DN60" i="9"/>
  <c r="DP60" i="9" s="1"/>
  <c r="HJ60" i="9" s="1"/>
  <c r="DN95" i="9"/>
  <c r="DP95" i="9" s="1"/>
  <c r="HJ95" i="9" s="1"/>
  <c r="DN122" i="9"/>
  <c r="DP122" i="9" s="1"/>
  <c r="HJ122" i="9" s="1"/>
  <c r="DN288" i="9"/>
  <c r="DP288" i="9" s="1"/>
  <c r="HJ288" i="9" s="1"/>
  <c r="DN347" i="9"/>
  <c r="DP347" i="9" s="1"/>
  <c r="HJ347" i="9" s="1"/>
  <c r="DN459" i="9"/>
  <c r="DP459" i="9" s="1"/>
  <c r="HJ459" i="9" s="1"/>
  <c r="DO74" i="9"/>
  <c r="DQ74" i="9" s="1"/>
  <c r="HK74" i="9" s="1"/>
  <c r="DO122" i="9"/>
  <c r="DQ122" i="9" s="1"/>
  <c r="HK122" i="9" s="1"/>
  <c r="DO119" i="9"/>
  <c r="DQ119" i="9" s="1"/>
  <c r="HK119" i="9" s="1"/>
  <c r="BK295" i="9"/>
  <c r="GS309" i="9"/>
  <c r="GW309" i="9"/>
  <c r="GW438" i="9"/>
  <c r="GS438" i="9"/>
  <c r="GW58" i="9"/>
  <c r="GS58" i="9"/>
  <c r="GW88" i="9"/>
  <c r="GS88" i="9"/>
  <c r="DN284" i="9"/>
  <c r="DN418" i="9"/>
  <c r="DP418" i="9" s="1"/>
  <c r="HJ418" i="9" s="1"/>
  <c r="EK248" i="9"/>
  <c r="GY91" i="9"/>
  <c r="GY123" i="9"/>
  <c r="GY155" i="9"/>
  <c r="GY188" i="9"/>
  <c r="GX26" i="9"/>
  <c r="GX312" i="9"/>
  <c r="GX50" i="9"/>
  <c r="GX436" i="9"/>
  <c r="GY17" i="9"/>
  <c r="GY230" i="9"/>
  <c r="GY290" i="9"/>
  <c r="CR88" i="9"/>
  <c r="DN88" i="9"/>
  <c r="DP88" i="9" s="1"/>
  <c r="HJ88" i="9" s="1"/>
  <c r="CR416" i="9"/>
  <c r="DN416" i="9"/>
  <c r="DP416" i="9" s="1"/>
  <c r="HJ416" i="9" s="1"/>
  <c r="CS218" i="9"/>
  <c r="DO218" i="9"/>
  <c r="DQ218" i="9" s="1"/>
  <c r="HK218" i="9" s="1"/>
  <c r="AV48" i="9"/>
  <c r="DN48" i="9"/>
  <c r="DP48" i="9" s="1"/>
  <c r="HJ48" i="9" s="1"/>
  <c r="AV150" i="9"/>
  <c r="DN150" i="9"/>
  <c r="DP150" i="9" s="1"/>
  <c r="HJ150" i="9" s="1"/>
  <c r="AV426" i="9"/>
  <c r="DN426" i="9"/>
  <c r="DP426" i="9" s="1"/>
  <c r="HJ426" i="9" s="1"/>
  <c r="CR419" i="9"/>
  <c r="DN419" i="9"/>
  <c r="DP419" i="9" s="1"/>
  <c r="HJ419" i="9" s="1"/>
  <c r="AW202" i="9"/>
  <c r="DO202" i="9"/>
  <c r="DQ202" i="9" s="1"/>
  <c r="HK202" i="9" s="1"/>
  <c r="AW345" i="9"/>
  <c r="DO345" i="9"/>
  <c r="DQ345" i="9" s="1"/>
  <c r="HK345" i="9" s="1"/>
  <c r="AV437" i="9"/>
  <c r="DN437" i="9"/>
  <c r="DP437" i="9" s="1"/>
  <c r="HJ437" i="9" s="1"/>
  <c r="CR190" i="9"/>
  <c r="DN190" i="9"/>
  <c r="DP190" i="9" s="1"/>
  <c r="HJ190" i="9" s="1"/>
  <c r="BJ73" i="9"/>
  <c r="AF73" i="9" s="1"/>
  <c r="GJ73" i="9"/>
  <c r="BJ202" i="9"/>
  <c r="GJ202" i="9"/>
  <c r="HI191" i="9"/>
  <c r="AW144" i="9"/>
  <c r="DO144" i="9"/>
  <c r="DQ144" i="9" s="1"/>
  <c r="HK144" i="9" s="1"/>
  <c r="AW239" i="9"/>
  <c r="DO239" i="9"/>
  <c r="DQ239" i="9" s="1"/>
  <c r="HK239" i="9" s="1"/>
  <c r="AV311" i="9"/>
  <c r="DN311" i="9"/>
  <c r="DP311" i="9" s="1"/>
  <c r="HJ311" i="9" s="1"/>
  <c r="HJ175" i="9"/>
  <c r="DP175" i="9"/>
  <c r="DN175" i="9"/>
  <c r="AV201" i="9"/>
  <c r="DN336" i="9"/>
  <c r="DP336" i="9"/>
  <c r="HJ336" i="9" s="1"/>
  <c r="AV349" i="9"/>
  <c r="DN349" i="9"/>
  <c r="DP349" i="9" s="1"/>
  <c r="HJ349" i="9" s="1"/>
  <c r="DO77" i="9"/>
  <c r="DQ77" i="9" s="1"/>
  <c r="HK77" i="9" s="1"/>
  <c r="DO124" i="9"/>
  <c r="DQ124" i="9" s="1"/>
  <c r="HK124" i="9" s="1"/>
  <c r="DO191" i="9"/>
  <c r="DQ191" i="9" s="1"/>
  <c r="HK191" i="9" s="1"/>
  <c r="BJ333" i="9"/>
  <c r="GJ333" i="9"/>
  <c r="BJ402" i="9"/>
  <c r="GJ402" i="9"/>
  <c r="AW400" i="9"/>
  <c r="DO400" i="9"/>
  <c r="DQ400" i="9" s="1"/>
  <c r="HK400" i="9" s="1"/>
  <c r="DO49" i="9"/>
  <c r="DQ49" i="9" s="1"/>
  <c r="HK49" i="9" s="1"/>
  <c r="DO66" i="9"/>
  <c r="DQ66" i="9" s="1"/>
  <c r="HK66" i="9" s="1"/>
  <c r="DO85" i="9"/>
  <c r="DQ85" i="9" s="1"/>
  <c r="HK85" i="9" s="1"/>
  <c r="BJ127" i="9"/>
  <c r="BJ200" i="9"/>
  <c r="BJ391" i="9"/>
  <c r="DO140" i="9"/>
  <c r="DQ140" i="9" s="1"/>
  <c r="HK140" i="9" s="1"/>
  <c r="GW66" i="9"/>
  <c r="GS66" i="9"/>
  <c r="GS112" i="9"/>
  <c r="GW112" i="9"/>
  <c r="GS128" i="9"/>
  <c r="GW128" i="9"/>
  <c r="GS143" i="9"/>
  <c r="GW143" i="9"/>
  <c r="HA143" i="9" s="1"/>
  <c r="GS160" i="9"/>
  <c r="GW160" i="9"/>
  <c r="HA160" i="9" s="1"/>
  <c r="GS176" i="9"/>
  <c r="GW176" i="9"/>
  <c r="HA176" i="9" s="1"/>
  <c r="GS192" i="9"/>
  <c r="GW192" i="9"/>
  <c r="GS208" i="9"/>
  <c r="GW208" i="9"/>
  <c r="HA208" i="9" s="1"/>
  <c r="GW236" i="9"/>
  <c r="HA236" i="9" s="1"/>
  <c r="GS236" i="9"/>
  <c r="GW252" i="9"/>
  <c r="HA252" i="9" s="1"/>
  <c r="GS252" i="9"/>
  <c r="GS357" i="9"/>
  <c r="GW357" i="9"/>
  <c r="GS375" i="9"/>
  <c r="GW375" i="9"/>
  <c r="GS391" i="9"/>
  <c r="GW391" i="9"/>
  <c r="GW404" i="9"/>
  <c r="GS404" i="9"/>
  <c r="GW432" i="9"/>
  <c r="GS432" i="9"/>
  <c r="BK448" i="9"/>
  <c r="DN63" i="9"/>
  <c r="DP63" i="9" s="1"/>
  <c r="HJ63" i="9" s="1"/>
  <c r="DN79" i="9"/>
  <c r="DP79" i="9" s="1"/>
  <c r="HJ79" i="9" s="1"/>
  <c r="DN208" i="9"/>
  <c r="DP208" i="9" s="1"/>
  <c r="HJ208" i="9" s="1"/>
  <c r="DN228" i="9"/>
  <c r="DP228" i="9" s="1"/>
  <c r="HJ228" i="9" s="1"/>
  <c r="BK115" i="9"/>
  <c r="AG115" i="9" s="1"/>
  <c r="BK196" i="9"/>
  <c r="AG196" i="9" s="1"/>
  <c r="BK371" i="9"/>
  <c r="AW449" i="9"/>
  <c r="DO449" i="9"/>
  <c r="DQ449" i="9" s="1"/>
  <c r="HK449" i="9" s="1"/>
  <c r="DN77" i="9"/>
  <c r="DP77" i="9" s="1"/>
  <c r="HJ77" i="9" s="1"/>
  <c r="DN413" i="9"/>
  <c r="DP413" i="9" s="1"/>
  <c r="HJ413" i="9" s="1"/>
  <c r="DN445" i="9"/>
  <c r="DP445" i="9" s="1"/>
  <c r="HJ445" i="9" s="1"/>
  <c r="GV9" i="9"/>
  <c r="GR9" i="9"/>
  <c r="GR77" i="9"/>
  <c r="GV77" i="9"/>
  <c r="GR135" i="9"/>
  <c r="GV135" i="9"/>
  <c r="GR199" i="9"/>
  <c r="GV199" i="9"/>
  <c r="GV288" i="9"/>
  <c r="GZ288" i="9" s="1"/>
  <c r="GR288" i="9"/>
  <c r="GV351" i="9"/>
  <c r="GR351" i="9"/>
  <c r="GR407" i="9"/>
  <c r="GV407" i="9"/>
  <c r="GJ407" i="9"/>
  <c r="BJ189" i="9"/>
  <c r="GJ189" i="9"/>
  <c r="DO402" i="9"/>
  <c r="DQ402" i="9" s="1"/>
  <c r="HK402" i="9" s="1"/>
  <c r="GV17" i="9"/>
  <c r="GR17" i="9"/>
  <c r="GR82" i="9"/>
  <c r="GV82" i="9"/>
  <c r="GR154" i="9"/>
  <c r="GV154" i="9"/>
  <c r="GZ154" i="9" s="1"/>
  <c r="GR219" i="9"/>
  <c r="GV219" i="9"/>
  <c r="GV315" i="9"/>
  <c r="GR315" i="9"/>
  <c r="GV385" i="9"/>
  <c r="GR385" i="9"/>
  <c r="GR455" i="9"/>
  <c r="GV455" i="9"/>
  <c r="GZ455" i="9" s="1"/>
  <c r="AW321" i="9"/>
  <c r="DO321" i="9"/>
  <c r="DQ321" i="9" s="1"/>
  <c r="HK321" i="9" s="1"/>
  <c r="DO51" i="9"/>
  <c r="DQ51" i="9" s="1"/>
  <c r="HK51" i="9" s="1"/>
  <c r="DO68" i="9"/>
  <c r="DQ68" i="9" s="1"/>
  <c r="HK68" i="9" s="1"/>
  <c r="DO87" i="9"/>
  <c r="DQ87" i="9" s="1"/>
  <c r="HK87" i="9" s="1"/>
  <c r="DO102" i="9"/>
  <c r="DQ102" i="9" s="1"/>
  <c r="HK102" i="9" s="1"/>
  <c r="DO290" i="9"/>
  <c r="DQ290" i="9" s="1"/>
  <c r="HK290" i="9" s="1"/>
  <c r="DO294" i="9"/>
  <c r="DQ294" i="9" s="1"/>
  <c r="HK294" i="9" s="1"/>
  <c r="DO312" i="9"/>
  <c r="DQ312" i="9" s="1"/>
  <c r="HK312" i="9" s="1"/>
  <c r="DO322" i="9"/>
  <c r="DQ322" i="9" s="1"/>
  <c r="HK322" i="9" s="1"/>
  <c r="DO332" i="9"/>
  <c r="DQ332" i="9" s="1"/>
  <c r="HK332" i="9" s="1"/>
  <c r="AW342" i="9"/>
  <c r="DO342" i="9"/>
  <c r="DQ342" i="9" s="1"/>
  <c r="HK342" i="9" s="1"/>
  <c r="DO375" i="9"/>
  <c r="DQ375" i="9" s="1"/>
  <c r="HK375" i="9" s="1"/>
  <c r="DO391" i="9"/>
  <c r="DQ391" i="9" s="1"/>
  <c r="HK391" i="9" s="1"/>
  <c r="DO406" i="9"/>
  <c r="DQ406" i="9" s="1"/>
  <c r="HK406" i="9" s="1"/>
  <c r="DO424" i="9"/>
  <c r="DQ424" i="9" s="1"/>
  <c r="HK424" i="9" s="1"/>
  <c r="DO463" i="9"/>
  <c r="DQ463" i="9" s="1"/>
  <c r="HK463" i="9" s="1"/>
  <c r="GV19" i="9"/>
  <c r="GR19" i="9"/>
  <c r="GV38" i="9"/>
  <c r="GR38" i="9"/>
  <c r="GV55" i="9"/>
  <c r="GR55" i="9"/>
  <c r="GR70" i="9"/>
  <c r="GV70" i="9"/>
  <c r="GR87" i="9"/>
  <c r="GV87" i="9"/>
  <c r="GR106" i="9"/>
  <c r="GV106" i="9"/>
  <c r="GR119" i="9"/>
  <c r="GV119" i="9"/>
  <c r="GR127" i="9"/>
  <c r="GV127" i="9"/>
  <c r="GR151" i="9"/>
  <c r="GV151" i="9"/>
  <c r="GZ151" i="9" s="1"/>
  <c r="GR168" i="9"/>
  <c r="GV168" i="9"/>
  <c r="GZ168" i="9" s="1"/>
  <c r="GR184" i="9"/>
  <c r="GV184" i="9"/>
  <c r="GR200" i="9"/>
  <c r="GV200" i="9"/>
  <c r="GR216" i="9"/>
  <c r="GV216" i="9"/>
  <c r="GV232" i="9"/>
  <c r="GR232" i="9"/>
  <c r="GV248" i="9"/>
  <c r="GR248" i="9"/>
  <c r="GV292" i="9"/>
  <c r="GZ292" i="9" s="1"/>
  <c r="GR292" i="9"/>
  <c r="GV308" i="9"/>
  <c r="GR308" i="9"/>
  <c r="GV324" i="9"/>
  <c r="GR324" i="9"/>
  <c r="GV340" i="9"/>
  <c r="GR340" i="9"/>
  <c r="GV357" i="9"/>
  <c r="GR357" i="9"/>
  <c r="GV375" i="9"/>
  <c r="GR375" i="9"/>
  <c r="GV391" i="9"/>
  <c r="GR391" i="9"/>
  <c r="GR404" i="9"/>
  <c r="GV404" i="9"/>
  <c r="GR420" i="9"/>
  <c r="GV420" i="9"/>
  <c r="GR437" i="9"/>
  <c r="GV437" i="9"/>
  <c r="GR452" i="9"/>
  <c r="GV452" i="9"/>
  <c r="GZ452" i="9" s="1"/>
  <c r="GJ26" i="9"/>
  <c r="GJ83" i="9"/>
  <c r="GJ127" i="9"/>
  <c r="BJ151" i="9"/>
  <c r="GJ188" i="9"/>
  <c r="GJ200" i="9"/>
  <c r="BJ308" i="9"/>
  <c r="GJ332" i="9"/>
  <c r="GJ361" i="9"/>
  <c r="BJ375" i="9"/>
  <c r="GJ391" i="9"/>
  <c r="GJ428" i="9"/>
  <c r="BK28" i="9"/>
  <c r="GK28" i="9"/>
  <c r="DO160" i="9"/>
  <c r="DQ160" i="9" s="1"/>
  <c r="HK160" i="9" s="1"/>
  <c r="DN121" i="9"/>
  <c r="DP121" i="9" s="1"/>
  <c r="HJ121" i="9" s="1"/>
  <c r="BK120" i="9"/>
  <c r="GK120" i="9"/>
  <c r="DN220" i="9"/>
  <c r="DP220" i="9" s="1"/>
  <c r="HJ220" i="9" s="1"/>
  <c r="GW9" i="9"/>
  <c r="GS9" i="9"/>
  <c r="GW25" i="9"/>
  <c r="GS25" i="9"/>
  <c r="GW42" i="9"/>
  <c r="HA42" i="9" s="1"/>
  <c r="GS42" i="9"/>
  <c r="GW60" i="9"/>
  <c r="GS60" i="9"/>
  <c r="GW74" i="9"/>
  <c r="GS74" i="9"/>
  <c r="GW90" i="9"/>
  <c r="GS90" i="9"/>
  <c r="GW110" i="9"/>
  <c r="GS110" i="9"/>
  <c r="GW122" i="9"/>
  <c r="GS122" i="9"/>
  <c r="GW138" i="9"/>
  <c r="HA138" i="9" s="1"/>
  <c r="GS138" i="9"/>
  <c r="GW154" i="9"/>
  <c r="HA154" i="9" s="1"/>
  <c r="GS154" i="9"/>
  <c r="GW171" i="9"/>
  <c r="HA171" i="9" s="1"/>
  <c r="GS171" i="9"/>
  <c r="GW187" i="9"/>
  <c r="GS187" i="9"/>
  <c r="GS203" i="9"/>
  <c r="GW203" i="9"/>
  <c r="HA203" i="9" s="1"/>
  <c r="GS219" i="9"/>
  <c r="GW219" i="9"/>
  <c r="HA219" i="9" s="1"/>
  <c r="GW235" i="9"/>
  <c r="HA235" i="9" s="1"/>
  <c r="GS235" i="9"/>
  <c r="GW251" i="9"/>
  <c r="HA251" i="9" s="1"/>
  <c r="GS251" i="9"/>
  <c r="GW296" i="9"/>
  <c r="HA296" i="9" s="1"/>
  <c r="GS296" i="9"/>
  <c r="GS311" i="9"/>
  <c r="GW311" i="9"/>
  <c r="GS327" i="9"/>
  <c r="GW327" i="9"/>
  <c r="GS343" i="9"/>
  <c r="GW343" i="9"/>
  <c r="GS360" i="9"/>
  <c r="GW360" i="9"/>
  <c r="GS378" i="9"/>
  <c r="GW378" i="9"/>
  <c r="GS372" i="9"/>
  <c r="GW372" i="9"/>
  <c r="GW407" i="9"/>
  <c r="GS407" i="9"/>
  <c r="GW423" i="9"/>
  <c r="GS423" i="9"/>
  <c r="GW440" i="9"/>
  <c r="GS440" i="9"/>
  <c r="GW455" i="9"/>
  <c r="HA455" i="9" s="1"/>
  <c r="GS455" i="9"/>
  <c r="BK30" i="9"/>
  <c r="AG30" i="9" s="1"/>
  <c r="BK46" i="9"/>
  <c r="AG46" i="9" s="1"/>
  <c r="BK191" i="9"/>
  <c r="BK203" i="9"/>
  <c r="BK255" i="9"/>
  <c r="HI196" i="9"/>
  <c r="FN59" i="9"/>
  <c r="FP59" i="9" s="1"/>
  <c r="GR59" i="9"/>
  <c r="CS433" i="9"/>
  <c r="DO433" i="9"/>
  <c r="DQ433" i="9" s="1"/>
  <c r="HK433" i="9" s="1"/>
  <c r="CR90" i="9"/>
  <c r="DN90" i="9"/>
  <c r="DP90" i="9" s="1"/>
  <c r="HJ90" i="9" s="1"/>
  <c r="AW39" i="9"/>
  <c r="DO39" i="9"/>
  <c r="DQ39" i="9" s="1"/>
  <c r="HK39" i="9" s="1"/>
  <c r="AW105" i="9"/>
  <c r="DO105" i="9"/>
  <c r="DQ105" i="9" s="1"/>
  <c r="HK105" i="9" s="1"/>
  <c r="AW368" i="9"/>
  <c r="DO368" i="9"/>
  <c r="DQ368" i="9" s="1"/>
  <c r="HK368" i="9" s="1"/>
  <c r="BJ234" i="9"/>
  <c r="GR234" i="9"/>
  <c r="BJ326" i="9"/>
  <c r="GR326" i="9"/>
  <c r="BJ32" i="9"/>
  <c r="AF32" i="9" s="1"/>
  <c r="GJ32" i="9"/>
  <c r="BJ93" i="9"/>
  <c r="GJ93" i="9"/>
  <c r="DN156" i="9"/>
  <c r="DP156" i="9" s="1"/>
  <c r="HJ156" i="9" s="1"/>
  <c r="AV111" i="9"/>
  <c r="DN111" i="9"/>
  <c r="DP111" i="9" s="1"/>
  <c r="HJ111" i="9" s="1"/>
  <c r="AW251" i="9"/>
  <c r="DO251" i="9"/>
  <c r="DQ251" i="9" s="1"/>
  <c r="HK251" i="9" s="1"/>
  <c r="DN65" i="9"/>
  <c r="DP65" i="9" s="1"/>
  <c r="HJ65" i="9" s="1"/>
  <c r="DN163" i="9"/>
  <c r="DP163" i="9" s="1"/>
  <c r="HJ163" i="9" s="1"/>
  <c r="DN205" i="9"/>
  <c r="DP205" i="9" s="1"/>
  <c r="HJ205" i="9" s="1"/>
  <c r="DO114" i="9"/>
  <c r="DO129" i="9"/>
  <c r="DQ129" i="9" s="1"/>
  <c r="HK129" i="9" s="1"/>
  <c r="DO161" i="9"/>
  <c r="DQ161" i="9" s="1"/>
  <c r="HK161" i="9" s="1"/>
  <c r="DO203" i="9"/>
  <c r="DQ203" i="9" s="1"/>
  <c r="HK203" i="9" s="1"/>
  <c r="DO372" i="9"/>
  <c r="DQ372" i="9" s="1"/>
  <c r="HK372" i="9" s="1"/>
  <c r="GV30" i="9"/>
  <c r="GR30" i="9"/>
  <c r="GR90" i="9"/>
  <c r="GV90" i="9"/>
  <c r="GR150" i="9"/>
  <c r="GV150" i="9"/>
  <c r="GZ150" i="9" s="1"/>
  <c r="GR215" i="9"/>
  <c r="GV215" i="9"/>
  <c r="GV297" i="9"/>
  <c r="GZ297" i="9" s="1"/>
  <c r="GR297" i="9"/>
  <c r="GV364" i="9"/>
  <c r="GR364" i="9"/>
  <c r="GR427" i="9"/>
  <c r="GV427" i="9"/>
  <c r="GY129" i="9"/>
  <c r="GV33" i="9"/>
  <c r="GR33" i="9"/>
  <c r="GR104" i="9"/>
  <c r="GV104" i="9"/>
  <c r="GR171" i="9"/>
  <c r="GV171" i="9"/>
  <c r="GZ171" i="9" s="1"/>
  <c r="GV235" i="9"/>
  <c r="GR235" i="9"/>
  <c r="GV331" i="9"/>
  <c r="GR331" i="9"/>
  <c r="GR400" i="9"/>
  <c r="GV400" i="9"/>
  <c r="GJ440" i="9"/>
  <c r="BJ15" i="9"/>
  <c r="GJ15" i="9"/>
  <c r="AV245" i="9"/>
  <c r="DN245" i="9"/>
  <c r="DP245" i="9" s="1"/>
  <c r="HJ245" i="9" s="1"/>
  <c r="DO130" i="9"/>
  <c r="DQ130" i="9" s="1"/>
  <c r="HK130" i="9" s="1"/>
  <c r="DO145" i="9"/>
  <c r="DQ145" i="9" s="1"/>
  <c r="HK145" i="9" s="1"/>
  <c r="DO292" i="9"/>
  <c r="DQ292" i="9" s="1"/>
  <c r="HK292" i="9" s="1"/>
  <c r="DO304" i="9"/>
  <c r="DQ304" i="9" s="1"/>
  <c r="HK304" i="9" s="1"/>
  <c r="DO324" i="9"/>
  <c r="DQ324" i="9" s="1"/>
  <c r="HK324" i="9" s="1"/>
  <c r="DO335" i="9"/>
  <c r="DQ335" i="9" s="1"/>
  <c r="HK335" i="9" s="1"/>
  <c r="DO379" i="9"/>
  <c r="DQ379" i="9" s="1"/>
  <c r="HK379" i="9" s="1"/>
  <c r="DO395" i="9"/>
  <c r="DQ395" i="9" s="1"/>
  <c r="HK395" i="9" s="1"/>
  <c r="DO410" i="9"/>
  <c r="DO432" i="9"/>
  <c r="DQ432" i="9" s="1"/>
  <c r="HK432" i="9" s="1"/>
  <c r="DO448" i="9"/>
  <c r="DQ448" i="9" s="1"/>
  <c r="HK448" i="9" s="1"/>
  <c r="DO467" i="9"/>
  <c r="DQ467" i="9" s="1"/>
  <c r="HK467" i="9" s="1"/>
  <c r="GZ376" i="9"/>
  <c r="BJ233" i="9"/>
  <c r="AF233" i="9" s="1"/>
  <c r="BJ241" i="9"/>
  <c r="BJ400" i="9"/>
  <c r="BJ409" i="9"/>
  <c r="BJ464" i="9"/>
  <c r="AF464" i="9" s="1"/>
  <c r="GW144" i="9"/>
  <c r="HA144" i="9" s="1"/>
  <c r="GS144" i="9"/>
  <c r="GW177" i="9"/>
  <c r="HA177" i="9" s="1"/>
  <c r="GS177" i="9"/>
  <c r="GW209" i="9"/>
  <c r="HA209" i="9" s="1"/>
  <c r="GS209" i="9"/>
  <c r="GS366" i="9"/>
  <c r="GW366" i="9"/>
  <c r="GW405" i="9"/>
  <c r="GS405" i="9"/>
  <c r="BK78" i="9"/>
  <c r="AG78" i="9" s="1"/>
  <c r="BK125" i="9"/>
  <c r="BK206" i="9"/>
  <c r="BK228" i="9"/>
  <c r="AG228" i="9" s="1"/>
  <c r="BK342" i="9"/>
  <c r="BK422" i="9"/>
  <c r="AG422" i="9" s="1"/>
  <c r="AV136" i="9"/>
  <c r="DN136" i="9"/>
  <c r="DP136" i="9" s="1"/>
  <c r="HJ136" i="9" s="1"/>
  <c r="BJ367" i="9"/>
  <c r="DO250" i="9"/>
  <c r="DQ250" i="9" s="1"/>
  <c r="HK250" i="9" s="1"/>
  <c r="DN29" i="9"/>
  <c r="DP29" i="9" s="1"/>
  <c r="HJ29" i="9" s="1"/>
  <c r="DN320" i="9"/>
  <c r="DP320" i="9" s="1"/>
  <c r="HJ320" i="9" s="1"/>
  <c r="GY418" i="9"/>
  <c r="DN14" i="9"/>
  <c r="DP14" i="9" s="1"/>
  <c r="HJ14" i="9" s="1"/>
  <c r="CR14" i="9"/>
  <c r="GY372" i="9"/>
  <c r="GX435" i="9"/>
  <c r="GY125" i="9"/>
  <c r="GY329" i="9"/>
  <c r="AW15" i="9"/>
  <c r="DO15" i="9"/>
  <c r="DQ15" i="9" s="1"/>
  <c r="HK15" i="9" s="1"/>
  <c r="AV225" i="9"/>
  <c r="DN225" i="9"/>
  <c r="DP225" i="9" s="1"/>
  <c r="HJ225" i="9" s="1"/>
  <c r="AW362" i="9"/>
  <c r="DO362" i="9"/>
  <c r="DQ362" i="9" s="1"/>
  <c r="HK362" i="9" s="1"/>
  <c r="BJ24" i="9"/>
  <c r="AF24" i="9" s="1"/>
  <c r="GJ24" i="9"/>
  <c r="BJ406" i="9"/>
  <c r="GJ406" i="9"/>
  <c r="GZ406" i="9" s="1"/>
  <c r="DN249" i="9"/>
  <c r="DP249" i="9" s="1"/>
  <c r="HJ249" i="9" s="1"/>
  <c r="DN333" i="9"/>
  <c r="DP333" i="9" s="1"/>
  <c r="HJ333" i="9" s="1"/>
  <c r="DN366" i="9"/>
  <c r="DP366" i="9" s="1"/>
  <c r="HJ366" i="9" s="1"/>
  <c r="DN417" i="9"/>
  <c r="DP417" i="9" s="1"/>
  <c r="HJ417" i="9" s="1"/>
  <c r="DN431" i="9"/>
  <c r="DP431" i="9" s="1"/>
  <c r="HJ431" i="9" s="1"/>
  <c r="DO52" i="9"/>
  <c r="DQ52" i="9" s="1"/>
  <c r="HK52" i="9" s="1"/>
  <c r="DO104" i="9"/>
  <c r="DQ104" i="9" s="1"/>
  <c r="HK104" i="9" s="1"/>
  <c r="DO186" i="9"/>
  <c r="DQ186" i="9" s="1"/>
  <c r="HK186" i="9" s="1"/>
  <c r="DO113" i="9"/>
  <c r="DQ113" i="9" s="1"/>
  <c r="HK113" i="9" s="1"/>
  <c r="DO454" i="9"/>
  <c r="DQ454" i="9" s="1"/>
  <c r="HK454" i="9" s="1"/>
  <c r="AV343" i="9"/>
  <c r="DN343" i="9"/>
  <c r="DP343" i="9" s="1"/>
  <c r="HJ343" i="9" s="1"/>
  <c r="AV411" i="9"/>
  <c r="DN411" i="9"/>
  <c r="DP411" i="9" s="1"/>
  <c r="HJ411" i="9" s="1"/>
  <c r="DO16" i="9"/>
  <c r="DQ16" i="9" s="1"/>
  <c r="HK16" i="9" s="1"/>
  <c r="DO29" i="9"/>
  <c r="DQ29" i="9" s="1"/>
  <c r="HK29" i="9" s="1"/>
  <c r="DO40" i="9"/>
  <c r="DQ40" i="9" s="1"/>
  <c r="HK40" i="9" s="1"/>
  <c r="DO162" i="9"/>
  <c r="DQ162" i="9" s="1"/>
  <c r="HK162" i="9" s="1"/>
  <c r="DO172" i="9"/>
  <c r="DQ172" i="9" s="1"/>
  <c r="HK172" i="9" s="1"/>
  <c r="DO190" i="9"/>
  <c r="DQ190" i="9" s="1"/>
  <c r="HK190" i="9" s="1"/>
  <c r="DO244" i="9"/>
  <c r="DQ244" i="9" s="1"/>
  <c r="HK244" i="9" s="1"/>
  <c r="DO254" i="9"/>
  <c r="DQ254" i="9" s="1"/>
  <c r="HK254" i="9" s="1"/>
  <c r="BK186" i="9"/>
  <c r="GK186" i="9"/>
  <c r="AV125" i="9"/>
  <c r="DN125" i="9"/>
  <c r="DP125" i="9" s="1"/>
  <c r="HJ125" i="9" s="1"/>
  <c r="BK56" i="9"/>
  <c r="BK364" i="9"/>
  <c r="GX164" i="9"/>
  <c r="GY245" i="9"/>
  <c r="CS121" i="9"/>
  <c r="DO121" i="9"/>
  <c r="DQ121" i="9" s="1"/>
  <c r="HK121" i="9" s="1"/>
  <c r="GY139" i="9"/>
  <c r="GX15" i="9"/>
  <c r="GX151" i="9"/>
  <c r="GY337" i="9"/>
  <c r="GY401" i="9"/>
  <c r="GX120" i="9"/>
  <c r="GX323" i="9"/>
  <c r="GX356" i="9"/>
  <c r="GX390" i="9"/>
  <c r="GX419" i="9"/>
  <c r="GX451" i="9"/>
  <c r="GX413" i="9"/>
  <c r="GY25" i="9"/>
  <c r="GY46" i="9"/>
  <c r="GY56" i="9"/>
  <c r="GY77" i="9"/>
  <c r="GY95" i="9"/>
  <c r="GY109" i="9"/>
  <c r="GY126" i="9"/>
  <c r="GY142" i="9"/>
  <c r="GY158" i="9"/>
  <c r="GY175" i="9"/>
  <c r="GY191" i="9"/>
  <c r="GY207" i="9"/>
  <c r="GY396" i="9"/>
  <c r="GX117" i="9"/>
  <c r="GX206" i="9"/>
  <c r="GX238" i="9"/>
  <c r="GX254" i="9"/>
  <c r="GX399" i="9"/>
  <c r="CS293" i="9"/>
  <c r="DO293" i="9"/>
  <c r="DQ293" i="9" s="1"/>
  <c r="HK293" i="9" s="1"/>
  <c r="AV107" i="9"/>
  <c r="DN107" i="9"/>
  <c r="DP107" i="9" s="1"/>
  <c r="HJ107" i="9" s="1"/>
  <c r="AW217" i="9"/>
  <c r="DO217" i="9"/>
  <c r="DQ217" i="9" s="1"/>
  <c r="HK217" i="9" s="1"/>
  <c r="CR82" i="9"/>
  <c r="DN82" i="9"/>
  <c r="DP82" i="9" s="1"/>
  <c r="HJ82" i="9" s="1"/>
  <c r="DN118" i="9"/>
  <c r="DP118" i="9" s="1"/>
  <c r="HJ118" i="9" s="1"/>
  <c r="BK417" i="9"/>
  <c r="BJ42" i="9"/>
  <c r="BJ219" i="9"/>
  <c r="AF219" i="9" s="1"/>
  <c r="BJ327" i="9"/>
  <c r="AF327" i="9" s="1"/>
  <c r="AW30" i="9"/>
  <c r="DO30" i="9"/>
  <c r="DQ30" i="9" s="1"/>
  <c r="HK30" i="9" s="1"/>
  <c r="DN193" i="9"/>
  <c r="DP193" i="9" s="1"/>
  <c r="HJ193" i="9" s="1"/>
  <c r="DN370" i="9"/>
  <c r="DP370" i="9" s="1"/>
  <c r="HJ370" i="9" s="1"/>
  <c r="DN421" i="9"/>
  <c r="DP421" i="9" s="1"/>
  <c r="HJ421" i="9" s="1"/>
  <c r="DN462" i="9"/>
  <c r="DP462" i="9" s="1"/>
  <c r="HJ462" i="9" s="1"/>
  <c r="GS21" i="9"/>
  <c r="GW21" i="9"/>
  <c r="GS36" i="9"/>
  <c r="GW36" i="9"/>
  <c r="GS53" i="9"/>
  <c r="GW53" i="9"/>
  <c r="GS68" i="9"/>
  <c r="GW68" i="9"/>
  <c r="GS85" i="9"/>
  <c r="GW85" i="9"/>
  <c r="GS103" i="9"/>
  <c r="GW103" i="9"/>
  <c r="GS117" i="9"/>
  <c r="GW117" i="9"/>
  <c r="GS134" i="9"/>
  <c r="GW134" i="9"/>
  <c r="GS149" i="9"/>
  <c r="GW149" i="9"/>
  <c r="HA149" i="9" s="1"/>
  <c r="GS166" i="9"/>
  <c r="GW166" i="9"/>
  <c r="HA166" i="9" s="1"/>
  <c r="GS182" i="9"/>
  <c r="GW182" i="9"/>
  <c r="HA182" i="9" s="1"/>
  <c r="GS198" i="9"/>
  <c r="GW198" i="9"/>
  <c r="HA198" i="9" s="1"/>
  <c r="GW214" i="9"/>
  <c r="HA214" i="9" s="1"/>
  <c r="GS214" i="9"/>
  <c r="GS230" i="9"/>
  <c r="GW230" i="9"/>
  <c r="HA230" i="9" s="1"/>
  <c r="GW246" i="9"/>
  <c r="HA246" i="9" s="1"/>
  <c r="GS246" i="9"/>
  <c r="GW290" i="9"/>
  <c r="HA290" i="9" s="1"/>
  <c r="GS290" i="9"/>
  <c r="GS306" i="9"/>
  <c r="GW306" i="9"/>
  <c r="GS322" i="9"/>
  <c r="GW322" i="9"/>
  <c r="GS338" i="9"/>
  <c r="GW338" i="9"/>
  <c r="GS354" i="9"/>
  <c r="GW354" i="9"/>
  <c r="GS373" i="9"/>
  <c r="GW373" i="9"/>
  <c r="GS389" i="9"/>
  <c r="GW389" i="9"/>
  <c r="GW386" i="9"/>
  <c r="GS386" i="9"/>
  <c r="GW418" i="9"/>
  <c r="GS418" i="9"/>
  <c r="GW435" i="9"/>
  <c r="GS435" i="9"/>
  <c r="GW450" i="9"/>
  <c r="HA450" i="9" s="1"/>
  <c r="GS450" i="9"/>
  <c r="GW467" i="9"/>
  <c r="HA467" i="9" s="1"/>
  <c r="GS467" i="9"/>
  <c r="DO44" i="9"/>
  <c r="DQ44" i="9" s="1"/>
  <c r="HK44" i="9" s="1"/>
  <c r="DO56" i="9"/>
  <c r="DQ56" i="9" s="1"/>
  <c r="HK56" i="9" s="1"/>
  <c r="DO175" i="9"/>
  <c r="DQ175" i="9" s="1"/>
  <c r="HK175" i="9" s="1"/>
  <c r="DO207" i="9"/>
  <c r="DQ207" i="9" s="1"/>
  <c r="HK207" i="9" s="1"/>
  <c r="GV37" i="9"/>
  <c r="GR37" i="9"/>
  <c r="GR99" i="9"/>
  <c r="GV99" i="9"/>
  <c r="GR158" i="9"/>
  <c r="GV158" i="9"/>
  <c r="GZ158" i="9" s="1"/>
  <c r="GR223" i="9"/>
  <c r="GV223" i="9"/>
  <c r="GV311" i="9"/>
  <c r="GR311" i="9"/>
  <c r="GV374" i="9"/>
  <c r="GR374" i="9"/>
  <c r="GR436" i="9"/>
  <c r="GV436" i="9"/>
  <c r="DO209" i="9"/>
  <c r="DQ209" i="9" s="1"/>
  <c r="HK209" i="9" s="1"/>
  <c r="DO11" i="9"/>
  <c r="DQ11" i="9" s="1"/>
  <c r="HK11" i="9" s="1"/>
  <c r="DO23" i="9"/>
  <c r="DQ23" i="9" s="1"/>
  <c r="HK23" i="9" s="1"/>
  <c r="DO336" i="9"/>
  <c r="DQ336" i="9"/>
  <c r="HK336" i="9" s="1"/>
  <c r="GV42" i="9"/>
  <c r="GZ42" i="9" s="1"/>
  <c r="GR42" i="9"/>
  <c r="GR109" i="9"/>
  <c r="GV109" i="9"/>
  <c r="GR179" i="9"/>
  <c r="GV179" i="9"/>
  <c r="GZ179" i="9" s="1"/>
  <c r="GV243" i="9"/>
  <c r="GR243" i="9"/>
  <c r="GV339" i="9"/>
  <c r="GR339" i="9"/>
  <c r="GR411" i="9"/>
  <c r="GV411" i="9"/>
  <c r="DO355" i="9"/>
  <c r="DQ355" i="9" s="1"/>
  <c r="HK355" i="9" s="1"/>
  <c r="CR317" i="9"/>
  <c r="DN317" i="9"/>
  <c r="DP317" i="9" s="1"/>
  <c r="HJ317" i="9" s="1"/>
  <c r="AV110" i="9"/>
  <c r="AW185" i="9"/>
  <c r="DO185" i="9"/>
  <c r="DQ185" i="9" s="1"/>
  <c r="HK185" i="9" s="1"/>
  <c r="DO147" i="9"/>
  <c r="DQ147" i="9" s="1"/>
  <c r="HK147" i="9" s="1"/>
  <c r="DQ178" i="9"/>
  <c r="HK178" i="9" s="1"/>
  <c r="DO178" i="9"/>
  <c r="DO226" i="9"/>
  <c r="DQ226" i="9" s="1"/>
  <c r="HK226" i="9" s="1"/>
  <c r="DO284" i="9"/>
  <c r="DO305" i="9"/>
  <c r="DQ305" i="9" s="1"/>
  <c r="HK305" i="9" s="1"/>
  <c r="DO316" i="9"/>
  <c r="DQ316" i="9" s="1"/>
  <c r="HK316" i="9" s="1"/>
  <c r="DQ337" i="9"/>
  <c r="HK337" i="9" s="1"/>
  <c r="DO337" i="9"/>
  <c r="DO346" i="9"/>
  <c r="DQ346" i="9" s="1"/>
  <c r="HK346" i="9" s="1"/>
  <c r="DO357" i="9"/>
  <c r="DQ357" i="9" s="1"/>
  <c r="HK357" i="9" s="1"/>
  <c r="DO367" i="9"/>
  <c r="DQ367" i="9" s="1"/>
  <c r="HK367" i="9" s="1"/>
  <c r="DO381" i="9"/>
  <c r="DQ381" i="9" s="1"/>
  <c r="HK381" i="9" s="1"/>
  <c r="DO397" i="9"/>
  <c r="DQ397" i="9" s="1"/>
  <c r="HK397" i="9" s="1"/>
  <c r="DO435" i="9"/>
  <c r="DQ435" i="9" s="1"/>
  <c r="HK435" i="9" s="1"/>
  <c r="DO450" i="9"/>
  <c r="DQ450" i="9" s="1"/>
  <c r="HK450" i="9" s="1"/>
  <c r="BJ55" i="9"/>
  <c r="HH55" i="9"/>
  <c r="BK124" i="9"/>
  <c r="GK124" i="9"/>
  <c r="BJ107" i="9"/>
  <c r="AF107" i="9" s="1"/>
  <c r="BJ113" i="9"/>
  <c r="BJ122" i="9"/>
  <c r="DO380" i="9"/>
  <c r="DQ380" i="9" s="1"/>
  <c r="HK380" i="9" s="1"/>
  <c r="BK164" i="9"/>
  <c r="AG164" i="9" s="1"/>
  <c r="DO123" i="9"/>
  <c r="DQ123" i="9" s="1"/>
  <c r="HK123" i="9" s="1"/>
  <c r="BJ137" i="9"/>
  <c r="HJ176" i="9"/>
  <c r="DP176" i="9"/>
  <c r="DN176" i="9"/>
  <c r="GY72" i="9"/>
  <c r="AV446" i="9"/>
  <c r="DN446" i="9"/>
  <c r="DP446" i="9" s="1"/>
  <c r="HJ446" i="9" s="1"/>
  <c r="AV324" i="9"/>
  <c r="DN324" i="9"/>
  <c r="DP324" i="9" s="1"/>
  <c r="HJ324" i="9" s="1"/>
  <c r="GY37" i="9"/>
  <c r="GY327" i="9"/>
  <c r="CS422" i="9"/>
  <c r="DO422" i="9"/>
  <c r="DQ422" i="9" s="1"/>
  <c r="HK422" i="9" s="1"/>
  <c r="AV423" i="9"/>
  <c r="DN423" i="9"/>
  <c r="DP423" i="9" s="1"/>
  <c r="HJ423" i="9" s="1"/>
  <c r="AV84" i="9"/>
  <c r="DN84" i="9"/>
  <c r="DP84" i="9" s="1"/>
  <c r="HJ84" i="9" s="1"/>
  <c r="DO222" i="9"/>
  <c r="DQ222" i="9" s="1"/>
  <c r="HK222" i="9" s="1"/>
  <c r="DN132" i="9"/>
  <c r="DP132" i="9" s="1"/>
  <c r="HJ132" i="9" s="1"/>
  <c r="GX95" i="9"/>
  <c r="GX9" i="9"/>
  <c r="GX125" i="9"/>
  <c r="GX45" i="9"/>
  <c r="GX226" i="9"/>
  <c r="GX442" i="9"/>
  <c r="GY346" i="9"/>
  <c r="GX100" i="9"/>
  <c r="GY226" i="9"/>
  <c r="GY350" i="9"/>
  <c r="GY414" i="9"/>
  <c r="FQ425" i="9"/>
  <c r="EK425" i="9"/>
  <c r="CS241" i="9"/>
  <c r="DO241" i="9"/>
  <c r="DQ241" i="9" s="1"/>
  <c r="HK241" i="9" s="1"/>
  <c r="GY237" i="9"/>
  <c r="GY134" i="9"/>
  <c r="GY156" i="9"/>
  <c r="CS317" i="9"/>
  <c r="DO317" i="9"/>
  <c r="DQ317" i="9" s="1"/>
  <c r="HK317" i="9" s="1"/>
  <c r="GY105" i="9"/>
  <c r="CR199" i="9"/>
  <c r="DN199" i="9"/>
  <c r="DP199" i="9" s="1"/>
  <c r="HJ199" i="9" s="1"/>
  <c r="CS323" i="9"/>
  <c r="DO323" i="9"/>
  <c r="DQ323" i="9" s="1"/>
  <c r="HK323" i="9" s="1"/>
  <c r="DN100" i="9"/>
  <c r="DP100" i="9" s="1"/>
  <c r="HJ100" i="9" s="1"/>
  <c r="CR100" i="9"/>
  <c r="AV440" i="9"/>
  <c r="DN440" i="9"/>
  <c r="DP440" i="9" s="1"/>
  <c r="HJ440" i="9" s="1"/>
  <c r="BK148" i="9"/>
  <c r="GZ389" i="9"/>
  <c r="GJ371" i="9"/>
  <c r="GZ371" i="9" s="1"/>
  <c r="DO183" i="9"/>
  <c r="DQ183" i="9" s="1"/>
  <c r="HK183" i="9" s="1"/>
  <c r="CR142" i="9"/>
  <c r="DN142" i="9"/>
  <c r="DP142" i="9" s="1"/>
  <c r="HJ142" i="9" s="1"/>
  <c r="BK429" i="9"/>
  <c r="AG429" i="9" s="1"/>
  <c r="HI429" i="9"/>
  <c r="BJ227" i="9"/>
  <c r="AF227" i="9" s="1"/>
  <c r="GJ227" i="9"/>
  <c r="DN104" i="9"/>
  <c r="DP104" i="9" s="1"/>
  <c r="HJ104" i="9" s="1"/>
  <c r="AV104" i="9"/>
  <c r="DN116" i="9"/>
  <c r="DP116" i="9" s="1"/>
  <c r="HJ116" i="9" s="1"/>
  <c r="DN148" i="9"/>
  <c r="DP148" i="9" s="1"/>
  <c r="HJ148" i="9" s="1"/>
  <c r="DN376" i="9"/>
  <c r="DP376" i="9" s="1"/>
  <c r="HJ376" i="9" s="1"/>
  <c r="DN398" i="9"/>
  <c r="DP398" i="9" s="1"/>
  <c r="HJ398" i="9" s="1"/>
  <c r="DN407" i="9"/>
  <c r="DP407" i="9" s="1"/>
  <c r="HJ407" i="9" s="1"/>
  <c r="DO120" i="9"/>
  <c r="DQ120" i="9" s="1"/>
  <c r="HK120" i="9" s="1"/>
  <c r="DO245" i="9"/>
  <c r="DQ245" i="9" s="1"/>
  <c r="HK245" i="9" s="1"/>
  <c r="DO403" i="9"/>
  <c r="DQ403" i="9" s="1"/>
  <c r="HK403" i="9" s="1"/>
  <c r="DO447" i="9"/>
  <c r="DQ447" i="9" s="1"/>
  <c r="HK447" i="9" s="1"/>
  <c r="DO289" i="9"/>
  <c r="DQ289" i="9" s="1"/>
  <c r="HK289" i="9" s="1"/>
  <c r="CR436" i="9"/>
  <c r="DN436" i="9"/>
  <c r="DP436" i="9" s="1"/>
  <c r="HJ436" i="9" s="1"/>
  <c r="AV237" i="9"/>
  <c r="DN237" i="9"/>
  <c r="DP237" i="9" s="1"/>
  <c r="HJ237" i="9" s="1"/>
  <c r="DO25" i="9"/>
  <c r="DQ25" i="9" s="1"/>
  <c r="HK25" i="9" s="1"/>
  <c r="DO35" i="9"/>
  <c r="DQ35" i="9" s="1"/>
  <c r="HK35" i="9" s="1"/>
  <c r="DO411" i="9"/>
  <c r="DQ411" i="9" s="1"/>
  <c r="HK411" i="9" s="1"/>
  <c r="DO466" i="9"/>
  <c r="DQ466" i="9" s="1"/>
  <c r="HK466" i="9" s="1"/>
  <c r="BK433" i="9"/>
  <c r="BJ27" i="9"/>
  <c r="AF27" i="9" s="1"/>
  <c r="GJ27" i="9"/>
  <c r="BJ97" i="9"/>
  <c r="GJ97" i="9"/>
  <c r="BJ317" i="9"/>
  <c r="GJ317" i="9"/>
  <c r="BJ383" i="9"/>
  <c r="AF383" i="9" s="1"/>
  <c r="GJ383" i="9"/>
  <c r="BJ445" i="9"/>
  <c r="GJ445" i="9"/>
  <c r="AV27" i="9"/>
  <c r="DN27" i="9"/>
  <c r="DP27" i="9" s="1"/>
  <c r="HJ27" i="9" s="1"/>
  <c r="DO115" i="9"/>
  <c r="DQ115" i="9" s="1"/>
  <c r="HK115" i="9" s="1"/>
  <c r="DO132" i="9"/>
  <c r="DQ132" i="9" s="1"/>
  <c r="HK132" i="9" s="1"/>
  <c r="DO164" i="9"/>
  <c r="DQ164" i="9" s="1"/>
  <c r="HK164" i="9" s="1"/>
  <c r="DO180" i="9"/>
  <c r="DQ180" i="9" s="1"/>
  <c r="HK180" i="9" s="1"/>
  <c r="DO210" i="9"/>
  <c r="DQ210" i="9" s="1"/>
  <c r="HK210" i="9" s="1"/>
  <c r="DO236" i="9"/>
  <c r="DQ236" i="9" s="1"/>
  <c r="HK236" i="9" s="1"/>
  <c r="DO246" i="9"/>
  <c r="DQ246" i="9" s="1"/>
  <c r="HK246" i="9" s="1"/>
  <c r="DN382" i="9"/>
  <c r="DP382" i="9" s="1"/>
  <c r="HJ382" i="9" s="1"/>
  <c r="DN292" i="9"/>
  <c r="DP292" i="9" s="1"/>
  <c r="HJ292" i="9" s="1"/>
  <c r="DN294" i="9"/>
  <c r="DP294" i="9" s="1"/>
  <c r="HJ294" i="9" s="1"/>
  <c r="DN308" i="9"/>
  <c r="DP308" i="9" s="1"/>
  <c r="HJ308" i="9" s="1"/>
  <c r="HH246" i="9"/>
  <c r="GY201" i="9"/>
  <c r="GX291" i="9"/>
  <c r="AV92" i="9"/>
  <c r="DN92" i="9"/>
  <c r="DP92" i="9" s="1"/>
  <c r="HJ92" i="9" s="1"/>
  <c r="GY411" i="9"/>
  <c r="CS370" i="9"/>
  <c r="DO370" i="9"/>
  <c r="DQ370" i="9" s="1"/>
  <c r="HK370" i="9" s="1"/>
  <c r="GY358" i="9"/>
  <c r="AW91" i="9"/>
  <c r="DO91" i="9"/>
  <c r="DQ91" i="9" s="1"/>
  <c r="HK91" i="9" s="1"/>
  <c r="DN379" i="9"/>
  <c r="DP379" i="9" s="1"/>
  <c r="HJ379" i="9" s="1"/>
  <c r="CR379" i="9"/>
  <c r="CS374" i="9"/>
  <c r="DO374" i="9"/>
  <c r="DQ374" i="9" s="1"/>
  <c r="HK374" i="9" s="1"/>
  <c r="GX43" i="9"/>
  <c r="GX244" i="9"/>
  <c r="GX289" i="9"/>
  <c r="GX106" i="9"/>
  <c r="GY232" i="9"/>
  <c r="GY408" i="9"/>
  <c r="GY441" i="9"/>
  <c r="GX158" i="9"/>
  <c r="GX97" i="9"/>
  <c r="GX193" i="9"/>
  <c r="GX219" i="9"/>
  <c r="GX427" i="9"/>
  <c r="GX70" i="9"/>
  <c r="GX225" i="9"/>
  <c r="GX325" i="9"/>
  <c r="GX358" i="9"/>
  <c r="GX392" i="9"/>
  <c r="GX191" i="9"/>
  <c r="GX288" i="9"/>
  <c r="GY145" i="9"/>
  <c r="GY59" i="9"/>
  <c r="FQ186" i="9"/>
  <c r="FP336" i="9"/>
  <c r="EJ336" i="9"/>
  <c r="GY111" i="9"/>
  <c r="GY409" i="9"/>
  <c r="AV44" i="9"/>
  <c r="DN44" i="9"/>
  <c r="DP44" i="9" s="1"/>
  <c r="HJ44" i="9" s="1"/>
  <c r="AV318" i="9"/>
  <c r="DN318" i="9"/>
  <c r="DP318" i="9" s="1"/>
  <c r="HJ318" i="9" s="1"/>
  <c r="GY58" i="9"/>
  <c r="AV345" i="9"/>
  <c r="DN345" i="9"/>
  <c r="DP345" i="9" s="1"/>
  <c r="HJ345" i="9" s="1"/>
  <c r="AW413" i="9"/>
  <c r="DO413" i="9"/>
  <c r="DQ413" i="9" s="1"/>
  <c r="HK413" i="9" s="1"/>
  <c r="CR120" i="9"/>
  <c r="DN120" i="9"/>
  <c r="DP120" i="9" s="1"/>
  <c r="HJ120" i="9" s="1"/>
  <c r="CR198" i="9"/>
  <c r="DN198" i="9"/>
  <c r="DP198" i="9" s="1"/>
  <c r="HJ198" i="9" s="1"/>
  <c r="DN215" i="9"/>
  <c r="DP215" i="9" s="1"/>
  <c r="HJ215" i="9" s="1"/>
  <c r="DN46" i="9"/>
  <c r="DP46" i="9" s="1"/>
  <c r="HJ46" i="9" s="1"/>
  <c r="DO234" i="9"/>
  <c r="DQ234" i="9" s="1"/>
  <c r="HK234" i="9" s="1"/>
  <c r="DN13" i="9"/>
  <c r="DP13" i="9" s="1"/>
  <c r="HJ13" i="9" s="1"/>
  <c r="DN35" i="9"/>
  <c r="DP35" i="9" s="1"/>
  <c r="HJ35" i="9" s="1"/>
  <c r="DN50" i="9"/>
  <c r="DP50" i="9" s="1"/>
  <c r="HJ50" i="9" s="1"/>
  <c r="GW24" i="9"/>
  <c r="GS24" i="9"/>
  <c r="GW40" i="9"/>
  <c r="GS40" i="9"/>
  <c r="GW59" i="9"/>
  <c r="GS59" i="9"/>
  <c r="GS73" i="9"/>
  <c r="GW73" i="9"/>
  <c r="GS89" i="9"/>
  <c r="GW89" i="9"/>
  <c r="GS108" i="9"/>
  <c r="GW108" i="9"/>
  <c r="GS121" i="9"/>
  <c r="GW121" i="9"/>
  <c r="GS137" i="9"/>
  <c r="GW137" i="9"/>
  <c r="HA137" i="9" s="1"/>
  <c r="GS153" i="9"/>
  <c r="GW153" i="9"/>
  <c r="HA153" i="9" s="1"/>
  <c r="GS170" i="9"/>
  <c r="GW170" i="9"/>
  <c r="HA170" i="9" s="1"/>
  <c r="GS185" i="9"/>
  <c r="GW185" i="9"/>
  <c r="GW202" i="9"/>
  <c r="HA202" i="9" s="1"/>
  <c r="GS202" i="9"/>
  <c r="GW218" i="9"/>
  <c r="HA218" i="9" s="1"/>
  <c r="GS218" i="9"/>
  <c r="GS234" i="9"/>
  <c r="GW234" i="9"/>
  <c r="HA234" i="9" s="1"/>
  <c r="GW250" i="9"/>
  <c r="HA250" i="9" s="1"/>
  <c r="GS250" i="9"/>
  <c r="GW295" i="9"/>
  <c r="HA295" i="9" s="1"/>
  <c r="GS295" i="9"/>
  <c r="GS310" i="9"/>
  <c r="GW310" i="9"/>
  <c r="GS326" i="9"/>
  <c r="GW326" i="9"/>
  <c r="GS342" i="9"/>
  <c r="GW342" i="9"/>
  <c r="GS359" i="9"/>
  <c r="GW359" i="9"/>
  <c r="GS377" i="9"/>
  <c r="GW377" i="9"/>
  <c r="GS371" i="9"/>
  <c r="GW371" i="9"/>
  <c r="GS406" i="9"/>
  <c r="GW406" i="9"/>
  <c r="GS422" i="9"/>
  <c r="GW422" i="9"/>
  <c r="GS446" i="9"/>
  <c r="GW446" i="9"/>
  <c r="GW454" i="9"/>
  <c r="HA454" i="9" s="1"/>
  <c r="GS454" i="9"/>
  <c r="GJ326" i="9"/>
  <c r="GV326" i="9"/>
  <c r="BJ229" i="9"/>
  <c r="GJ229" i="9"/>
  <c r="BJ321" i="9"/>
  <c r="GJ321" i="9"/>
  <c r="BJ388" i="9"/>
  <c r="GJ388" i="9"/>
  <c r="AW394" i="9"/>
  <c r="DO394" i="9"/>
  <c r="DQ394" i="9" s="1"/>
  <c r="HK394" i="9" s="1"/>
  <c r="DO28" i="9"/>
  <c r="DQ28" i="9" s="1"/>
  <c r="HK28" i="9" s="1"/>
  <c r="DO385" i="9"/>
  <c r="DQ385" i="9" s="1"/>
  <c r="HK385" i="9" s="1"/>
  <c r="DO434" i="9"/>
  <c r="DQ434" i="9" s="1"/>
  <c r="HK434" i="9" s="1"/>
  <c r="DO396" i="9"/>
  <c r="DQ396" i="9" s="1"/>
  <c r="HK396" i="9" s="1"/>
  <c r="BJ39" i="9"/>
  <c r="GJ39" i="9"/>
  <c r="BJ169" i="9"/>
  <c r="BJ325" i="9"/>
  <c r="GJ325" i="9"/>
  <c r="BJ392" i="9"/>
  <c r="AF392" i="9" s="1"/>
  <c r="GJ392" i="9"/>
  <c r="BJ453" i="9"/>
  <c r="DO47" i="9"/>
  <c r="DQ47" i="9" s="1"/>
  <c r="HK47" i="9" s="1"/>
  <c r="DO71" i="9"/>
  <c r="DQ71" i="9" s="1"/>
  <c r="HK71" i="9" s="1"/>
  <c r="DO103" i="9"/>
  <c r="DQ103" i="9" s="1"/>
  <c r="HK103" i="9" s="1"/>
  <c r="DO117" i="9"/>
  <c r="DQ117" i="9" s="1"/>
  <c r="HK117" i="9" s="1"/>
  <c r="GJ245" i="9"/>
  <c r="DN247" i="9"/>
  <c r="DP247" i="9" s="1"/>
  <c r="HJ247" i="9" s="1"/>
  <c r="GS325" i="9"/>
  <c r="GW325" i="9"/>
  <c r="AV244" i="9"/>
  <c r="DN244" i="9"/>
  <c r="DP244" i="9" s="1"/>
  <c r="HJ244" i="9" s="1"/>
  <c r="DN373" i="9"/>
  <c r="DP373" i="9" s="1"/>
  <c r="HJ373" i="9" s="1"/>
  <c r="DN310" i="9"/>
  <c r="DP310" i="9" s="1"/>
  <c r="HJ310" i="9" s="1"/>
  <c r="GJ353" i="9"/>
  <c r="GJ417" i="9"/>
  <c r="DO427" i="9"/>
  <c r="DQ427" i="9" s="1"/>
  <c r="HK427" i="9" s="1"/>
  <c r="BJ165" i="9"/>
  <c r="BJ119" i="9"/>
  <c r="BJ184" i="9"/>
  <c r="AF184" i="9" s="1"/>
  <c r="BJ292" i="9"/>
  <c r="BJ305" i="9"/>
  <c r="AF305" i="9" s="1"/>
  <c r="BJ328" i="9"/>
  <c r="AF328" i="9" s="1"/>
  <c r="BJ387" i="9"/>
  <c r="BJ441" i="9"/>
  <c r="GK376" i="9"/>
  <c r="DN439" i="9"/>
  <c r="DP439" i="9" s="1"/>
  <c r="HJ439" i="9" s="1"/>
  <c r="BJ51" i="9"/>
  <c r="AF51" i="9" s="1"/>
  <c r="BJ70" i="9"/>
  <c r="BJ87" i="9"/>
  <c r="BJ304" i="9"/>
  <c r="AF304" i="9" s="1"/>
  <c r="BK45" i="9"/>
  <c r="DN291" i="9"/>
  <c r="DP291" i="9" s="1"/>
  <c r="HJ291" i="9" s="1"/>
  <c r="BK152" i="9"/>
  <c r="GS79" i="9"/>
  <c r="GW79" i="9"/>
  <c r="GS102" i="9"/>
  <c r="GW102" i="9"/>
  <c r="GS123" i="9"/>
  <c r="GW123" i="9"/>
  <c r="GS139" i="9"/>
  <c r="GW139" i="9"/>
  <c r="HA139" i="9" s="1"/>
  <c r="GS155" i="9"/>
  <c r="GW155" i="9"/>
  <c r="HA155" i="9" s="1"/>
  <c r="GS172" i="9"/>
  <c r="GW172" i="9"/>
  <c r="HA172" i="9" s="1"/>
  <c r="GS188" i="9"/>
  <c r="GW188" i="9"/>
  <c r="GW204" i="9"/>
  <c r="HA204" i="9" s="1"/>
  <c r="GS204" i="9"/>
  <c r="GS232" i="9"/>
  <c r="GW232" i="9"/>
  <c r="HA232" i="9" s="1"/>
  <c r="GS248" i="9"/>
  <c r="GW248" i="9"/>
  <c r="HA248" i="9" s="1"/>
  <c r="GS352" i="9"/>
  <c r="GW352" i="9"/>
  <c r="GS369" i="9"/>
  <c r="GW369" i="9"/>
  <c r="GS387" i="9"/>
  <c r="GW387" i="9"/>
  <c r="GW401" i="9"/>
  <c r="GS401" i="9"/>
  <c r="GS444" i="9"/>
  <c r="GW444" i="9"/>
  <c r="BK294" i="9"/>
  <c r="BK316" i="9"/>
  <c r="BK332" i="9"/>
  <c r="BK348" i="9"/>
  <c r="BK397" i="9"/>
  <c r="BK428" i="9"/>
  <c r="BJ190" i="9"/>
  <c r="HH190" i="9"/>
  <c r="BK221" i="9"/>
  <c r="AV285" i="9"/>
  <c r="DN285" i="9"/>
  <c r="DP285" i="9" s="1"/>
  <c r="HJ285" i="9" s="1"/>
  <c r="GS241" i="9"/>
  <c r="GW241" i="9"/>
  <c r="HA241" i="9" s="1"/>
  <c r="GS317" i="9"/>
  <c r="GW317" i="9"/>
  <c r="GS349" i="9"/>
  <c r="GW349" i="9"/>
  <c r="BK230" i="9"/>
  <c r="DO192" i="9"/>
  <c r="DQ192" i="9" s="1"/>
  <c r="HK192" i="9" s="1"/>
  <c r="DN66" i="9"/>
  <c r="DP66" i="9" s="1"/>
  <c r="HJ66" i="9" s="1"/>
  <c r="HJ168" i="9"/>
  <c r="DN168" i="9"/>
  <c r="DP168" i="9"/>
  <c r="DN182" i="9"/>
  <c r="HJ182" i="9"/>
  <c r="DP182" i="9"/>
  <c r="DN350" i="9"/>
  <c r="DP350" i="9" s="1"/>
  <c r="HJ350" i="9" s="1"/>
  <c r="DN357" i="9"/>
  <c r="DP357" i="9" s="1"/>
  <c r="HJ357" i="9" s="1"/>
  <c r="DN391" i="9"/>
  <c r="DP391" i="9" s="1"/>
  <c r="HJ391" i="9" s="1"/>
  <c r="DN404" i="9"/>
  <c r="DP404" i="9" s="1"/>
  <c r="HJ404" i="9" s="1"/>
  <c r="DN424" i="9"/>
  <c r="DP424" i="9" s="1"/>
  <c r="HJ424" i="9" s="1"/>
  <c r="HK141" i="9"/>
  <c r="GY79" i="9"/>
  <c r="GY112" i="9"/>
  <c r="GY143" i="9"/>
  <c r="GY176" i="9"/>
  <c r="GX38" i="9"/>
  <c r="GX204" i="9"/>
  <c r="GX220" i="9"/>
  <c r="GX284" i="9"/>
  <c r="GX294" i="9"/>
  <c r="GX12" i="9"/>
  <c r="GY308" i="9"/>
  <c r="GY340" i="9"/>
  <c r="GY375" i="9"/>
  <c r="GY404" i="9"/>
  <c r="GY437" i="9"/>
  <c r="GX35" i="9"/>
  <c r="GX92" i="9"/>
  <c r="GX124" i="9"/>
  <c r="GX156" i="9"/>
  <c r="GX189" i="9"/>
  <c r="GX243" i="9"/>
  <c r="GY448" i="9"/>
  <c r="GX327" i="9"/>
  <c r="GX360" i="9"/>
  <c r="GX372" i="9"/>
  <c r="GX423" i="9"/>
  <c r="GX455" i="9"/>
  <c r="GX209" i="9"/>
  <c r="GX48" i="9"/>
  <c r="GX321" i="9"/>
  <c r="GX353" i="9"/>
  <c r="GX388" i="9"/>
  <c r="GX417" i="9"/>
  <c r="GX449" i="9"/>
  <c r="GX187" i="9"/>
  <c r="GX108" i="9"/>
  <c r="GY22" i="9"/>
  <c r="GY203" i="9"/>
  <c r="GY247" i="9"/>
  <c r="GY296" i="9"/>
  <c r="GY415" i="9"/>
  <c r="GY436" i="9"/>
  <c r="GX105" i="9"/>
  <c r="GX21" i="9"/>
  <c r="GX40" i="9"/>
  <c r="GX59" i="9"/>
  <c r="GX222" i="9"/>
  <c r="GX250" i="9"/>
  <c r="GX467" i="9"/>
  <c r="GY117" i="9"/>
  <c r="GY157" i="9"/>
  <c r="GY29" i="9"/>
  <c r="GY63" i="9"/>
  <c r="GY222" i="9"/>
  <c r="GY194" i="9"/>
  <c r="GY49" i="9"/>
  <c r="GY250" i="9"/>
  <c r="GY21" i="9"/>
  <c r="GY35" i="9"/>
  <c r="GY101" i="9"/>
  <c r="GY165" i="9"/>
  <c r="GY229" i="9"/>
  <c r="GY39" i="9"/>
  <c r="GY325" i="9"/>
  <c r="GY453" i="9"/>
  <c r="GY457" i="9"/>
  <c r="GY144" i="9"/>
  <c r="GY28" i="9"/>
  <c r="GY253" i="9"/>
  <c r="GY380" i="9"/>
  <c r="GY193" i="9"/>
  <c r="GY225" i="9"/>
  <c r="CS436" i="9"/>
  <c r="DO436" i="9"/>
  <c r="DQ436" i="9" s="1"/>
  <c r="HK436" i="9" s="1"/>
  <c r="AW26" i="9"/>
  <c r="DO26" i="9"/>
  <c r="DQ26" i="9" s="1"/>
  <c r="HK26" i="9" s="1"/>
  <c r="AV295" i="9"/>
  <c r="DN295" i="9"/>
  <c r="DP295" i="9" s="1"/>
  <c r="HJ295" i="9" s="1"/>
  <c r="CS291" i="9"/>
  <c r="DO291" i="9"/>
  <c r="DQ291" i="9" s="1"/>
  <c r="HK291" i="9" s="1"/>
  <c r="CS126" i="9"/>
  <c r="AV137" i="9"/>
  <c r="DN137" i="9"/>
  <c r="DP137" i="9" s="1"/>
  <c r="HJ137" i="9" s="1"/>
  <c r="HH22" i="9"/>
  <c r="CS22" i="9"/>
  <c r="BK18" i="9"/>
  <c r="AV218" i="9"/>
  <c r="DN218" i="9"/>
  <c r="DP218" i="9" s="1"/>
  <c r="HJ218" i="9" s="1"/>
  <c r="DN183" i="9"/>
  <c r="DP183" i="9" s="1"/>
  <c r="HJ183" i="9" s="1"/>
  <c r="BJ16" i="9"/>
  <c r="AF16" i="9" s="1"/>
  <c r="BJ81" i="9"/>
  <c r="BJ145" i="9"/>
  <c r="BJ310" i="9"/>
  <c r="HI74" i="9"/>
  <c r="BK129" i="9"/>
  <c r="HI189" i="9"/>
  <c r="BK249" i="9"/>
  <c r="BK300" i="9"/>
  <c r="BK313" i="9"/>
  <c r="BK331" i="9"/>
  <c r="HI417" i="9"/>
  <c r="BK460" i="9"/>
  <c r="GV318" i="9"/>
  <c r="GZ335" i="9"/>
  <c r="GZ384" i="9"/>
  <c r="GJ81" i="9"/>
  <c r="DO170" i="9"/>
  <c r="DQ170" i="9" s="1"/>
  <c r="HK170" i="9" s="1"/>
  <c r="DO359" i="9"/>
  <c r="DQ359" i="9" s="1"/>
  <c r="HK359" i="9" s="1"/>
  <c r="BK405" i="9"/>
  <c r="BJ211" i="9"/>
  <c r="BJ311" i="9"/>
  <c r="AF311" i="9" s="1"/>
  <c r="AV246" i="9"/>
  <c r="DN246" i="9"/>
  <c r="DP246" i="9" s="1"/>
  <c r="HJ246" i="9" s="1"/>
  <c r="AV442" i="9"/>
  <c r="DN442" i="9"/>
  <c r="DP442" i="9" s="1"/>
  <c r="HJ442" i="9" s="1"/>
  <c r="DN11" i="9"/>
  <c r="DP11" i="9" s="1"/>
  <c r="HJ11" i="9" s="1"/>
  <c r="DN22" i="9"/>
  <c r="DP22" i="9" s="1"/>
  <c r="HJ22" i="9" s="1"/>
  <c r="DN42" i="9"/>
  <c r="DP42" i="9" s="1"/>
  <c r="HJ42" i="9" s="1"/>
  <c r="DN57" i="9"/>
  <c r="DP57" i="9" s="1"/>
  <c r="HJ57" i="9" s="1"/>
  <c r="DN109" i="9"/>
  <c r="DP109" i="9" s="1"/>
  <c r="HJ109" i="9" s="1"/>
  <c r="DN131" i="9"/>
  <c r="DP131" i="9" s="1"/>
  <c r="HJ131" i="9" s="1"/>
  <c r="DN161" i="9"/>
  <c r="DP161" i="9" s="1"/>
  <c r="HJ161" i="9" s="1"/>
  <c r="DN173" i="9"/>
  <c r="HJ173" i="9"/>
  <c r="DP173" i="9"/>
  <c r="DN181" i="9"/>
  <c r="HJ181" i="9"/>
  <c r="DP181" i="9"/>
  <c r="DN213" i="9"/>
  <c r="DP213" i="9" s="1"/>
  <c r="HJ213" i="9" s="1"/>
  <c r="DN321" i="9"/>
  <c r="DP321" i="9" s="1"/>
  <c r="HJ321" i="9" s="1"/>
  <c r="DN329" i="9"/>
  <c r="DP329" i="9" s="1"/>
  <c r="HJ329" i="9" s="1"/>
  <c r="DN358" i="9"/>
  <c r="DP358" i="9" s="1"/>
  <c r="HJ358" i="9" s="1"/>
  <c r="DN364" i="9"/>
  <c r="DP364" i="9" s="1"/>
  <c r="HJ364" i="9" s="1"/>
  <c r="AF281" i="9"/>
  <c r="BL281" i="9" s="1"/>
  <c r="BK81" i="9"/>
  <c r="AG81" i="9" s="1"/>
  <c r="BK98" i="9"/>
  <c r="AG98" i="9" s="1"/>
  <c r="BK162" i="9"/>
  <c r="BK178" i="9"/>
  <c r="BK210" i="9"/>
  <c r="BK290" i="9"/>
  <c r="BK306" i="9"/>
  <c r="AG306" i="9" s="1"/>
  <c r="BK322" i="9"/>
  <c r="AG322" i="9" s="1"/>
  <c r="BK338" i="9"/>
  <c r="AG338" i="9" s="1"/>
  <c r="BK354" i="9"/>
  <c r="BK373" i="9"/>
  <c r="BK389" i="9"/>
  <c r="BK386" i="9"/>
  <c r="AG386" i="9" s="1"/>
  <c r="BK418" i="9"/>
  <c r="BK435" i="9"/>
  <c r="BK450" i="9"/>
  <c r="DO50" i="9"/>
  <c r="DQ50" i="9" s="1"/>
  <c r="HK50" i="9" s="1"/>
  <c r="DO58" i="9"/>
  <c r="DO69" i="9"/>
  <c r="DQ69" i="9" s="1"/>
  <c r="HK69" i="9" s="1"/>
  <c r="DO95" i="9"/>
  <c r="DQ95" i="9" s="1"/>
  <c r="HK95" i="9" s="1"/>
  <c r="DO101" i="9"/>
  <c r="DQ101" i="9" s="1"/>
  <c r="HK101" i="9" s="1"/>
  <c r="DO109" i="9"/>
  <c r="DQ109" i="9" s="1"/>
  <c r="HK109" i="9" s="1"/>
  <c r="DO142" i="9"/>
  <c r="DQ142" i="9" s="1"/>
  <c r="HK142" i="9" s="1"/>
  <c r="DO167" i="9"/>
  <c r="DQ167" i="9" s="1"/>
  <c r="HK167" i="9" s="1"/>
  <c r="DO223" i="9"/>
  <c r="DQ223" i="9" s="1"/>
  <c r="HK223" i="9" s="1"/>
  <c r="DO327" i="9"/>
  <c r="DQ327" i="9" s="1"/>
  <c r="HK327" i="9" s="1"/>
  <c r="DO360" i="9"/>
  <c r="DQ360" i="9" s="1"/>
  <c r="HK360" i="9" s="1"/>
  <c r="GV22" i="9"/>
  <c r="GR22" i="9"/>
  <c r="GR86" i="9"/>
  <c r="GV86" i="9"/>
  <c r="GR142" i="9"/>
  <c r="GV142" i="9"/>
  <c r="GZ142" i="9" s="1"/>
  <c r="GR207" i="9"/>
  <c r="GV207" i="9"/>
  <c r="GV296" i="9"/>
  <c r="GZ296" i="9" s="1"/>
  <c r="GR296" i="9"/>
  <c r="GV360" i="9"/>
  <c r="GR360" i="9"/>
  <c r="GR419" i="9"/>
  <c r="GV419" i="9"/>
  <c r="GJ243" i="9"/>
  <c r="HJ171" i="9"/>
  <c r="DN171" i="9"/>
  <c r="DP171" i="9"/>
  <c r="AW76" i="9"/>
  <c r="DO76" i="9"/>
  <c r="DQ76" i="9" s="1"/>
  <c r="HK76" i="9" s="1"/>
  <c r="DO227" i="9"/>
  <c r="DQ227" i="9" s="1"/>
  <c r="HK227" i="9" s="1"/>
  <c r="DO423" i="9"/>
  <c r="DQ423" i="9" s="1"/>
  <c r="HK423" i="9" s="1"/>
  <c r="DO464" i="9"/>
  <c r="DQ464" i="9" s="1"/>
  <c r="HK464" i="9" s="1"/>
  <c r="GV25" i="9"/>
  <c r="GR25" i="9"/>
  <c r="GR95" i="9"/>
  <c r="GV95" i="9"/>
  <c r="GR163" i="9"/>
  <c r="GV163" i="9"/>
  <c r="GZ163" i="9" s="1"/>
  <c r="GR227" i="9"/>
  <c r="GV227" i="9"/>
  <c r="GV323" i="9"/>
  <c r="GR323" i="9"/>
  <c r="GV372" i="9"/>
  <c r="GR372" i="9"/>
  <c r="GR464" i="9"/>
  <c r="GV464" i="9"/>
  <c r="GZ464" i="9" s="1"/>
  <c r="GJ351" i="9"/>
  <c r="DO388" i="9"/>
  <c r="DQ388" i="9" s="1"/>
  <c r="HK388" i="9" s="1"/>
  <c r="BJ23" i="9"/>
  <c r="AF23" i="9" s="1"/>
  <c r="BJ88" i="9"/>
  <c r="AF88" i="9" s="1"/>
  <c r="BJ309" i="9"/>
  <c r="BJ376" i="9"/>
  <c r="AF376" i="9" s="1"/>
  <c r="BJ438" i="9"/>
  <c r="DO14" i="9"/>
  <c r="DQ14" i="9" s="1"/>
  <c r="HK14" i="9" s="1"/>
  <c r="DO24" i="9"/>
  <c r="DQ24" i="9" s="1"/>
  <c r="HK24" i="9" s="1"/>
  <c r="DO38" i="9"/>
  <c r="DQ38" i="9" s="1"/>
  <c r="HK38" i="9" s="1"/>
  <c r="DO83" i="9"/>
  <c r="DQ83" i="9" s="1"/>
  <c r="HK83" i="9" s="1"/>
  <c r="DO106" i="9"/>
  <c r="DQ106" i="9" s="1"/>
  <c r="HK106" i="9" s="1"/>
  <c r="DO176" i="9"/>
  <c r="DQ176" i="9" s="1"/>
  <c r="HK176" i="9" s="1"/>
  <c r="DO194" i="9"/>
  <c r="DQ194" i="9" s="1"/>
  <c r="HK194" i="9" s="1"/>
  <c r="DO208" i="9"/>
  <c r="DQ208" i="9" s="1"/>
  <c r="HK208" i="9" s="1"/>
  <c r="DO232" i="9"/>
  <c r="DQ232" i="9" s="1"/>
  <c r="HK232" i="9" s="1"/>
  <c r="DO314" i="9"/>
  <c r="DQ314" i="9" s="1"/>
  <c r="HK314" i="9" s="1"/>
  <c r="DO344" i="9"/>
  <c r="DQ344" i="9" s="1"/>
  <c r="HK344" i="9" s="1"/>
  <c r="DO354" i="9"/>
  <c r="DQ354" i="9" s="1"/>
  <c r="HK354" i="9" s="1"/>
  <c r="DO365" i="9"/>
  <c r="DQ365" i="9" s="1"/>
  <c r="HK365" i="9" s="1"/>
  <c r="AW377" i="9"/>
  <c r="DO377" i="9"/>
  <c r="DQ377" i="9" s="1"/>
  <c r="HK377" i="9" s="1"/>
  <c r="DO393" i="9"/>
  <c r="DQ393" i="9" s="1"/>
  <c r="HK393" i="9" s="1"/>
  <c r="DO408" i="9"/>
  <c r="DQ408" i="9" s="1"/>
  <c r="HK408" i="9" s="1"/>
  <c r="DO426" i="9"/>
  <c r="DQ426" i="9" s="1"/>
  <c r="HK426" i="9" s="1"/>
  <c r="DO439" i="9"/>
  <c r="DQ439" i="9" s="1"/>
  <c r="HK439" i="9" s="1"/>
  <c r="DO465" i="9"/>
  <c r="DQ465" i="9" s="1"/>
  <c r="HK465" i="9" s="1"/>
  <c r="GJ358" i="9"/>
  <c r="GJ421" i="9"/>
  <c r="GY349" i="9"/>
  <c r="DN233" i="9"/>
  <c r="DP233" i="9" s="1"/>
  <c r="HJ233" i="9" s="1"/>
  <c r="DO358" i="9"/>
  <c r="DQ358" i="9" s="1"/>
  <c r="HK358" i="9" s="1"/>
  <c r="BK40" i="9"/>
  <c r="BJ439" i="9"/>
  <c r="BJ120" i="9"/>
  <c r="AF120" i="9" s="1"/>
  <c r="HH183" i="9"/>
  <c r="HH191" i="9"/>
  <c r="HH199" i="9"/>
  <c r="HH213" i="9"/>
  <c r="HH221" i="9"/>
  <c r="HH231" i="9"/>
  <c r="HH247" i="9"/>
  <c r="HH255" i="9"/>
  <c r="BJ297" i="9"/>
  <c r="BJ368" i="9"/>
  <c r="GV18" i="9"/>
  <c r="GR18" i="9"/>
  <c r="GV34" i="9"/>
  <c r="GR34" i="9"/>
  <c r="GV51" i="9"/>
  <c r="GZ51" i="9" s="1"/>
  <c r="GR51" i="9"/>
  <c r="GV66" i="9"/>
  <c r="GR66" i="9"/>
  <c r="GR83" i="9"/>
  <c r="GV83" i="9"/>
  <c r="GR100" i="9"/>
  <c r="GV100" i="9"/>
  <c r="GR115" i="9"/>
  <c r="GV115" i="9"/>
  <c r="GR132" i="9"/>
  <c r="GV132" i="9"/>
  <c r="GR147" i="9"/>
  <c r="GV147" i="9"/>
  <c r="GZ147" i="9" s="1"/>
  <c r="GR164" i="9"/>
  <c r="GV164" i="9"/>
  <c r="GZ164" i="9" s="1"/>
  <c r="GR180" i="9"/>
  <c r="GV180" i="9"/>
  <c r="GZ180" i="9" s="1"/>
  <c r="GR196" i="9"/>
  <c r="GV196" i="9"/>
  <c r="GR212" i="9"/>
  <c r="GV212" i="9"/>
  <c r="GR228" i="9"/>
  <c r="GV228" i="9"/>
  <c r="GV244" i="9"/>
  <c r="GR244" i="9"/>
  <c r="GV289" i="9"/>
  <c r="GZ289" i="9" s="1"/>
  <c r="GR289" i="9"/>
  <c r="GV305" i="9"/>
  <c r="GZ305" i="9" s="1"/>
  <c r="GR305" i="9"/>
  <c r="GV320" i="9"/>
  <c r="GR320" i="9"/>
  <c r="GV337" i="9"/>
  <c r="GR337" i="9"/>
  <c r="GV352" i="9"/>
  <c r="GR352" i="9"/>
  <c r="GV369" i="9"/>
  <c r="GR369" i="9"/>
  <c r="GV387" i="9"/>
  <c r="GR387" i="9"/>
  <c r="GR401" i="9"/>
  <c r="GV401" i="9"/>
  <c r="GR416" i="9"/>
  <c r="GV416" i="9"/>
  <c r="GR432" i="9"/>
  <c r="GV432" i="9"/>
  <c r="GR448" i="9"/>
  <c r="GV448" i="9"/>
  <c r="GZ448" i="9" s="1"/>
  <c r="GR465" i="9"/>
  <c r="GV465" i="9"/>
  <c r="GZ465" i="9" s="1"/>
  <c r="GJ19" i="9"/>
  <c r="BJ96" i="9"/>
  <c r="BJ102" i="9"/>
  <c r="GJ119" i="9"/>
  <c r="GJ184" i="9"/>
  <c r="BJ212" i="9"/>
  <c r="GJ224" i="9"/>
  <c r="BJ240" i="9"/>
  <c r="BJ252" i="9"/>
  <c r="GJ328" i="9"/>
  <c r="BJ344" i="9"/>
  <c r="GJ387" i="9"/>
  <c r="BJ401" i="9"/>
  <c r="GJ441" i="9"/>
  <c r="BJ456" i="9"/>
  <c r="AF256" i="9"/>
  <c r="BL256" i="9" s="1"/>
  <c r="AF268" i="9"/>
  <c r="BL268" i="9" s="1"/>
  <c r="AF280" i="9"/>
  <c r="BL280" i="9" s="1"/>
  <c r="GW27" i="9"/>
  <c r="GS27" i="9"/>
  <c r="GW136" i="9"/>
  <c r="HA136" i="9" s="1"/>
  <c r="GS136" i="9"/>
  <c r="GW169" i="9"/>
  <c r="HA169" i="9" s="1"/>
  <c r="GS169" i="9"/>
  <c r="GW201" i="9"/>
  <c r="HA201" i="9" s="1"/>
  <c r="GS201" i="9"/>
  <c r="GS233" i="9"/>
  <c r="GW233" i="9"/>
  <c r="HA233" i="9" s="1"/>
  <c r="GS303" i="9"/>
  <c r="GW303" i="9"/>
  <c r="HA303" i="9" s="1"/>
  <c r="GS358" i="9"/>
  <c r="GW358" i="9"/>
  <c r="GW398" i="9"/>
  <c r="GS398" i="9"/>
  <c r="DO111" i="9"/>
  <c r="DQ111" i="9" s="1"/>
  <c r="HK111" i="9" s="1"/>
  <c r="HH206" i="9"/>
  <c r="HH230" i="9"/>
  <c r="BK70" i="9"/>
  <c r="BK100" i="9"/>
  <c r="AG100" i="9" s="1"/>
  <c r="BK153" i="9"/>
  <c r="AG153" i="9" s="1"/>
  <c r="BK244" i="9"/>
  <c r="BK326" i="9"/>
  <c r="BK169" i="9"/>
  <c r="GS18" i="9"/>
  <c r="GW18" i="9"/>
  <c r="GW34" i="9"/>
  <c r="GS34" i="9"/>
  <c r="GW51" i="9"/>
  <c r="HA51" i="9" s="1"/>
  <c r="GS51" i="9"/>
  <c r="GS96" i="9"/>
  <c r="GW96" i="9"/>
  <c r="GW220" i="9"/>
  <c r="HA220" i="9" s="1"/>
  <c r="GS220" i="9"/>
  <c r="GS292" i="9"/>
  <c r="GW292" i="9"/>
  <c r="HA292" i="9" s="1"/>
  <c r="GS308" i="9"/>
  <c r="GW308" i="9"/>
  <c r="GS324" i="9"/>
  <c r="GW324" i="9"/>
  <c r="GS340" i="9"/>
  <c r="GW340" i="9"/>
  <c r="GW416" i="9"/>
  <c r="GS416" i="9"/>
  <c r="GS461" i="9"/>
  <c r="GW461" i="9"/>
  <c r="HA461" i="9" s="1"/>
  <c r="GK14" i="9"/>
  <c r="GK31" i="9"/>
  <c r="GK64" i="9"/>
  <c r="GK79" i="9"/>
  <c r="GK96" i="9"/>
  <c r="GK112" i="9"/>
  <c r="GK128" i="9"/>
  <c r="GK192" i="9"/>
  <c r="GK316" i="9"/>
  <c r="GK332" i="9"/>
  <c r="GK348" i="9"/>
  <c r="GK365" i="9"/>
  <c r="GK355" i="9"/>
  <c r="GK397" i="9"/>
  <c r="GK412" i="9"/>
  <c r="GK428" i="9"/>
  <c r="GK444" i="9"/>
  <c r="BK461" i="9"/>
  <c r="AG264" i="9"/>
  <c r="BM264" i="9" s="1"/>
  <c r="GW429" i="9"/>
  <c r="GS429" i="9"/>
  <c r="GW462" i="9"/>
  <c r="HA462" i="9" s="1"/>
  <c r="GS462" i="9"/>
  <c r="GK62" i="9"/>
  <c r="BJ108" i="9"/>
  <c r="BJ172" i="9"/>
  <c r="BK88" i="9"/>
  <c r="DN62" i="9"/>
  <c r="DP62" i="9" s="1"/>
  <c r="HJ62" i="9" s="1"/>
  <c r="DN221" i="9"/>
  <c r="DP221" i="9" s="1"/>
  <c r="HJ221" i="9" s="1"/>
  <c r="BJ168" i="9"/>
  <c r="GW48" i="9"/>
  <c r="HA48" i="9" s="1"/>
  <c r="GS48" i="9"/>
  <c r="GW80" i="9"/>
  <c r="GS80" i="9"/>
  <c r="BJ100" i="9"/>
  <c r="BJ123" i="9"/>
  <c r="HI75" i="9"/>
  <c r="BK245" i="9"/>
  <c r="DN34" i="9"/>
  <c r="DP34" i="9" s="1"/>
  <c r="HJ34" i="9" s="1"/>
  <c r="DN43" i="9"/>
  <c r="DP43" i="9" s="1"/>
  <c r="HJ43" i="9" s="1"/>
  <c r="DN96" i="9"/>
  <c r="DP96" i="9"/>
  <c r="HJ96" i="9" s="1"/>
  <c r="AV153" i="9"/>
  <c r="DN153" i="9"/>
  <c r="DP153" i="9" s="1"/>
  <c r="HJ153" i="9" s="1"/>
  <c r="DN162" i="9"/>
  <c r="DP162" i="9" s="1"/>
  <c r="HJ162" i="9" s="1"/>
  <c r="DN192" i="9"/>
  <c r="DP192" i="9" s="1"/>
  <c r="HJ192" i="9" s="1"/>
  <c r="DN254" i="9"/>
  <c r="DP254" i="9" s="1"/>
  <c r="HJ254" i="9" s="1"/>
  <c r="DN344" i="9"/>
  <c r="DP344" i="9" s="1"/>
  <c r="HJ344" i="9" s="1"/>
  <c r="DN355" i="9"/>
  <c r="DP355" i="9" s="1"/>
  <c r="HJ355" i="9" s="1"/>
  <c r="DN406" i="9"/>
  <c r="DP406" i="9" s="1"/>
  <c r="HJ406" i="9" s="1"/>
  <c r="DN452" i="9"/>
  <c r="DP452" i="9" s="1"/>
  <c r="HJ452" i="9" s="1"/>
  <c r="DN463" i="9"/>
  <c r="DP463" i="9" s="1"/>
  <c r="HJ463" i="9" s="1"/>
  <c r="BK97" i="9"/>
  <c r="GX57" i="9"/>
  <c r="GX199" i="9"/>
  <c r="GY195" i="9"/>
  <c r="GY319" i="9"/>
  <c r="GY385" i="9"/>
  <c r="GY423" i="9"/>
  <c r="GX198" i="9"/>
  <c r="GY198" i="9"/>
  <c r="GY330" i="9"/>
  <c r="GY24" i="9"/>
  <c r="GY371" i="9"/>
  <c r="GY333" i="9"/>
  <c r="GY153" i="9"/>
  <c r="GY394" i="9"/>
  <c r="GY48" i="9"/>
  <c r="CR430" i="9"/>
  <c r="DN430" i="9"/>
  <c r="DP430" i="9" s="1"/>
  <c r="HJ430" i="9" s="1"/>
  <c r="BK302" i="9"/>
  <c r="DO86" i="9"/>
  <c r="DQ86" i="9" s="1"/>
  <c r="HK86" i="9" s="1"/>
  <c r="DN251" i="9"/>
  <c r="DP251" i="9" s="1"/>
  <c r="HJ251" i="9" s="1"/>
  <c r="DN300" i="9"/>
  <c r="DP300" i="9" s="1"/>
  <c r="HJ300" i="9" s="1"/>
  <c r="DN341" i="9"/>
  <c r="DP341" i="9" s="1"/>
  <c r="HJ341" i="9" s="1"/>
  <c r="GS45" i="9"/>
  <c r="GW45" i="9"/>
  <c r="HA45" i="9" s="1"/>
  <c r="GS94" i="9"/>
  <c r="GW94" i="9"/>
  <c r="GS157" i="9"/>
  <c r="GW157" i="9"/>
  <c r="HA157" i="9" s="1"/>
  <c r="GW222" i="9"/>
  <c r="HA222" i="9" s="1"/>
  <c r="GS222" i="9"/>
  <c r="GS314" i="9"/>
  <c r="GW314" i="9"/>
  <c r="GS381" i="9"/>
  <c r="GW381" i="9"/>
  <c r="GW442" i="9"/>
  <c r="GS442" i="9"/>
  <c r="GK53" i="9"/>
  <c r="GK117" i="9"/>
  <c r="GK326" i="9"/>
  <c r="GK371" i="9"/>
  <c r="DO46" i="9"/>
  <c r="DQ46" i="9" s="1"/>
  <c r="HK46" i="9" s="1"/>
  <c r="DO146" i="9"/>
  <c r="DQ146" i="9" s="1"/>
  <c r="HK146" i="9" s="1"/>
  <c r="DO187" i="9"/>
  <c r="DQ187" i="9" s="1"/>
  <c r="HK187" i="9" s="1"/>
  <c r="GR110" i="9"/>
  <c r="GV110" i="9"/>
  <c r="DO233" i="9"/>
  <c r="DQ233" i="9" s="1"/>
  <c r="HK233" i="9" s="1"/>
  <c r="DO415" i="9"/>
  <c r="DQ415" i="9" s="1"/>
  <c r="HK415" i="9" s="1"/>
  <c r="GR187" i="9"/>
  <c r="GV187" i="9"/>
  <c r="BJ398" i="9"/>
  <c r="DO55" i="9"/>
  <c r="DQ55" i="9" s="1"/>
  <c r="HK55" i="9" s="1"/>
  <c r="DO112" i="9"/>
  <c r="DQ112" i="9" s="1"/>
  <c r="HK112" i="9" s="1"/>
  <c r="DO149" i="9"/>
  <c r="DQ149" i="9" s="1"/>
  <c r="HK149" i="9" s="1"/>
  <c r="DO212" i="9"/>
  <c r="DQ212" i="9" s="1"/>
  <c r="HK212" i="9" s="1"/>
  <c r="DO287" i="9"/>
  <c r="DQ287" i="9" s="1"/>
  <c r="HK287" i="9" s="1"/>
  <c r="DO369" i="9"/>
  <c r="DQ369" i="9" s="1"/>
  <c r="HK369" i="9" s="1"/>
  <c r="DO452" i="9"/>
  <c r="DQ452" i="9" s="1"/>
  <c r="HK452" i="9" s="1"/>
  <c r="HH57" i="9"/>
  <c r="HH187" i="9"/>
  <c r="GJ320" i="9"/>
  <c r="HI428" i="9"/>
  <c r="DN410" i="9"/>
  <c r="DP410" i="9" s="1"/>
  <c r="HJ410" i="9" s="1"/>
  <c r="GS70" i="9"/>
  <c r="GW70" i="9"/>
  <c r="GS147" i="9"/>
  <c r="GW147" i="9"/>
  <c r="HA147" i="9" s="1"/>
  <c r="GS379" i="9"/>
  <c r="GW379" i="9"/>
  <c r="BK452" i="9"/>
  <c r="BJ218" i="9"/>
  <c r="DN18" i="9"/>
  <c r="DP18" i="9" s="1"/>
  <c r="HJ18" i="9" s="1"/>
  <c r="DO64" i="9"/>
  <c r="DQ64" i="9" s="1"/>
  <c r="HK64" i="9" s="1"/>
  <c r="GX154" i="9"/>
  <c r="GY351" i="9"/>
  <c r="GX68" i="9"/>
  <c r="GX24" i="9"/>
  <c r="GY359" i="9"/>
  <c r="GY402" i="9"/>
  <c r="GY285" i="9"/>
  <c r="BJ235" i="9"/>
  <c r="DN37" i="9"/>
  <c r="DP37" i="9" s="1"/>
  <c r="HJ37" i="9" s="1"/>
  <c r="DN113" i="9"/>
  <c r="DP113" i="9" s="1"/>
  <c r="HJ113" i="9" s="1"/>
  <c r="DN372" i="9"/>
  <c r="DP372" i="9" s="1"/>
  <c r="HJ372" i="9" s="1"/>
  <c r="DN455" i="9"/>
  <c r="DP455" i="9" s="1"/>
  <c r="HJ455" i="9" s="1"/>
  <c r="GS12" i="9"/>
  <c r="GW12" i="9"/>
  <c r="GS105" i="9"/>
  <c r="GW105" i="9"/>
  <c r="GS190" i="9"/>
  <c r="GW190" i="9"/>
  <c r="GW301" i="9"/>
  <c r="HA301" i="9" s="1"/>
  <c r="GS301" i="9"/>
  <c r="GS363" i="9"/>
  <c r="GW363" i="9"/>
  <c r="GS426" i="9"/>
  <c r="GW426" i="9"/>
  <c r="GK21" i="9"/>
  <c r="GK85" i="9"/>
  <c r="GK310" i="9"/>
  <c r="GK377" i="9"/>
  <c r="GK446" i="9"/>
  <c r="AG278" i="9"/>
  <c r="BM278" i="9" s="1"/>
  <c r="DO131" i="9"/>
  <c r="DQ131" i="9" s="1"/>
  <c r="HK131" i="9" s="1"/>
  <c r="DO156" i="9"/>
  <c r="DQ156" i="9" s="1"/>
  <c r="HK156" i="9" s="1"/>
  <c r="DO179" i="9"/>
  <c r="DQ179" i="9" s="1"/>
  <c r="HK179" i="9" s="1"/>
  <c r="DO211" i="9"/>
  <c r="DQ211" i="9" s="1"/>
  <c r="HK211" i="9" s="1"/>
  <c r="GV46" i="9"/>
  <c r="GZ46" i="9" s="1"/>
  <c r="GR46" i="9"/>
  <c r="GV319" i="9"/>
  <c r="GR319" i="9"/>
  <c r="GR443" i="9"/>
  <c r="GV443" i="9"/>
  <c r="GV50" i="9"/>
  <c r="GZ50" i="9" s="1"/>
  <c r="GR50" i="9"/>
  <c r="GV255" i="9"/>
  <c r="GR255" i="9"/>
  <c r="BJ177" i="9"/>
  <c r="BJ462" i="9"/>
  <c r="DO31" i="9"/>
  <c r="DQ31" i="9" s="1"/>
  <c r="HK31" i="9" s="1"/>
  <c r="DO399" i="9"/>
  <c r="DQ399" i="9" s="1"/>
  <c r="HK399" i="9" s="1"/>
  <c r="HH72" i="9"/>
  <c r="BJ209" i="9"/>
  <c r="BJ336" i="9"/>
  <c r="AF336" i="9" s="1"/>
  <c r="BJ216" i="9"/>
  <c r="BJ14" i="9"/>
  <c r="BJ384" i="9"/>
  <c r="BK51" i="9"/>
  <c r="HI185" i="9"/>
  <c r="BJ236" i="9"/>
  <c r="AF236" i="9" s="1"/>
  <c r="AV45" i="9"/>
  <c r="DN45" i="9"/>
  <c r="DP45" i="9" s="1"/>
  <c r="HJ45" i="9" s="1"/>
  <c r="GS164" i="9"/>
  <c r="GW164" i="9"/>
  <c r="HA164" i="9" s="1"/>
  <c r="DO412" i="9"/>
  <c r="DQ412" i="9" s="1"/>
  <c r="HK412" i="9" s="1"/>
  <c r="GW113" i="9"/>
  <c r="GS113" i="9"/>
  <c r="HH202" i="9"/>
  <c r="DN387" i="9"/>
  <c r="DP387" i="9" s="1"/>
  <c r="HJ387" i="9" s="1"/>
  <c r="DN70" i="9"/>
  <c r="DP70" i="9" s="1"/>
  <c r="HJ70" i="9" s="1"/>
  <c r="DN184" i="9"/>
  <c r="DP184" i="9" s="1"/>
  <c r="HJ184" i="9" s="1"/>
  <c r="DN375" i="9"/>
  <c r="DP375" i="9" s="1"/>
  <c r="HJ375" i="9" s="1"/>
  <c r="GY96" i="9"/>
  <c r="GY128" i="9"/>
  <c r="GY160" i="9"/>
  <c r="GY192" i="9"/>
  <c r="GX248" i="9"/>
  <c r="GX292" i="9"/>
  <c r="GX316" i="9"/>
  <c r="GX348" i="9"/>
  <c r="GX355" i="9"/>
  <c r="GX223" i="9"/>
  <c r="GY420" i="9"/>
  <c r="GX76" i="9"/>
  <c r="GX111" i="9"/>
  <c r="GX140" i="9"/>
  <c r="GY204" i="9"/>
  <c r="GY465" i="9"/>
  <c r="GX227" i="9"/>
  <c r="GX311" i="9"/>
  <c r="GX343" i="9"/>
  <c r="GX378" i="9"/>
  <c r="GX407" i="9"/>
  <c r="GX440" i="9"/>
  <c r="GX52" i="9"/>
  <c r="GX27" i="9"/>
  <c r="GX402" i="9"/>
  <c r="GX433" i="9"/>
  <c r="GX14" i="9"/>
  <c r="GX231" i="9"/>
  <c r="GX73" i="9"/>
  <c r="GY50" i="9"/>
  <c r="GY65" i="9"/>
  <c r="GY215" i="9"/>
  <c r="GY235" i="9"/>
  <c r="GY403" i="9"/>
  <c r="GX78" i="9"/>
  <c r="GX141" i="9"/>
  <c r="GX205" i="9"/>
  <c r="GX29" i="9"/>
  <c r="GX426" i="9"/>
  <c r="GX115" i="9"/>
  <c r="GY78" i="9"/>
  <c r="GY206" i="9"/>
  <c r="GY238" i="9"/>
  <c r="GY71" i="9"/>
  <c r="GY234" i="9"/>
  <c r="GY67" i="9"/>
  <c r="GY197" i="9"/>
  <c r="GY286" i="9"/>
  <c r="GY392" i="9"/>
  <c r="GY80" i="9"/>
  <c r="GY313" i="9"/>
  <c r="GY376" i="9"/>
  <c r="BK14" i="9"/>
  <c r="CR20" i="9"/>
  <c r="DN20" i="9"/>
  <c r="DP20" i="9" s="1"/>
  <c r="HJ20" i="9" s="1"/>
  <c r="CR250" i="9"/>
  <c r="DN250" i="9"/>
  <c r="DP250" i="9" s="1"/>
  <c r="HJ250" i="9" s="1"/>
  <c r="AW73" i="9"/>
  <c r="DO73" i="9"/>
  <c r="DQ73" i="9" s="1"/>
  <c r="HK73" i="9" s="1"/>
  <c r="AV397" i="9"/>
  <c r="DN397" i="9"/>
  <c r="DP397" i="9" s="1"/>
  <c r="HJ397" i="9" s="1"/>
  <c r="AW392" i="9"/>
  <c r="DO392" i="9"/>
  <c r="DQ392" i="9" s="1"/>
  <c r="HK392" i="9" s="1"/>
  <c r="BK10" i="9"/>
  <c r="DN443" i="9"/>
  <c r="DP443" i="9" s="1"/>
  <c r="HJ443" i="9" s="1"/>
  <c r="BJ49" i="9"/>
  <c r="AF49" i="9" s="1"/>
  <c r="BJ98" i="9"/>
  <c r="BJ250" i="9"/>
  <c r="BJ359" i="9"/>
  <c r="AF282" i="9"/>
  <c r="BL282" i="9" s="1"/>
  <c r="HI67" i="9"/>
  <c r="HI183" i="9"/>
  <c r="BK217" i="9"/>
  <c r="BK253" i="9"/>
  <c r="BK309" i="9"/>
  <c r="BK413" i="9"/>
  <c r="AG413" i="9" s="1"/>
  <c r="HI436" i="9"/>
  <c r="AG263" i="9"/>
  <c r="BM263" i="9" s="1"/>
  <c r="GJ71" i="9"/>
  <c r="GJ130" i="9"/>
  <c r="DO108" i="9"/>
  <c r="DQ108" i="9" s="1"/>
  <c r="HK108" i="9" s="1"/>
  <c r="DO295" i="9"/>
  <c r="DQ295" i="9" s="1"/>
  <c r="HK295" i="9" s="1"/>
  <c r="AF272" i="9"/>
  <c r="BL272" i="9" s="1"/>
  <c r="BJ131" i="9"/>
  <c r="BJ146" i="9"/>
  <c r="DN15" i="9"/>
  <c r="DP15" i="9" s="1"/>
  <c r="HJ15" i="9" s="1"/>
  <c r="DN25" i="9"/>
  <c r="DP25" i="9" s="1"/>
  <c r="HJ25" i="9" s="1"/>
  <c r="DN99" i="9"/>
  <c r="DP99" i="9" s="1"/>
  <c r="HJ99" i="9" s="1"/>
  <c r="DN114" i="9"/>
  <c r="DP114" i="9" s="1"/>
  <c r="HJ114" i="9" s="1"/>
  <c r="AV114" i="9"/>
  <c r="DN177" i="9"/>
  <c r="HJ177" i="9"/>
  <c r="DP177" i="9"/>
  <c r="DN187" i="9"/>
  <c r="DP187" i="9" s="1"/>
  <c r="HJ187" i="9" s="1"/>
  <c r="DN207" i="9"/>
  <c r="DP207" i="9" s="1"/>
  <c r="HJ207" i="9" s="1"/>
  <c r="DN243" i="9"/>
  <c r="DP243" i="9" s="1"/>
  <c r="HJ243" i="9" s="1"/>
  <c r="DN302" i="9"/>
  <c r="DP302" i="9" s="1"/>
  <c r="HJ302" i="9" s="1"/>
  <c r="DN378" i="9"/>
  <c r="DP378" i="9" s="1"/>
  <c r="HJ378" i="9" s="1"/>
  <c r="DN385" i="9"/>
  <c r="DP385" i="9" s="1"/>
  <c r="HJ385" i="9" s="1"/>
  <c r="DN438" i="9"/>
  <c r="DP438" i="9" s="1"/>
  <c r="HJ438" i="9" s="1"/>
  <c r="BK24" i="9"/>
  <c r="BK185" i="9"/>
  <c r="BK254" i="9"/>
  <c r="BK301" i="9"/>
  <c r="BK314" i="9"/>
  <c r="BK330" i="9"/>
  <c r="BK346" i="9"/>
  <c r="BK363" i="9"/>
  <c r="BK381" i="9"/>
  <c r="BK395" i="9"/>
  <c r="BK410" i="9"/>
  <c r="BK426" i="9"/>
  <c r="BK442" i="9"/>
  <c r="BK458" i="9"/>
  <c r="DO65" i="9"/>
  <c r="DQ65" i="9" s="1"/>
  <c r="HK65" i="9" s="1"/>
  <c r="DO72" i="9"/>
  <c r="DQ72" i="9" s="1"/>
  <c r="HK72" i="9" s="1"/>
  <c r="DO82" i="9"/>
  <c r="DQ82" i="9" s="1"/>
  <c r="HK82" i="9" s="1"/>
  <c r="DO90" i="9"/>
  <c r="DQ90" i="9" s="1"/>
  <c r="HK90" i="9" s="1"/>
  <c r="DO107" i="9"/>
  <c r="DQ107" i="9" s="1"/>
  <c r="HK107" i="9" s="1"/>
  <c r="DO163" i="9"/>
  <c r="DQ163" i="9" s="1"/>
  <c r="HK163" i="9" s="1"/>
  <c r="DO171" i="9"/>
  <c r="DQ171" i="9" s="1"/>
  <c r="HK171" i="9" s="1"/>
  <c r="DO189" i="9"/>
  <c r="DQ189" i="9" s="1"/>
  <c r="HK189" i="9" s="1"/>
  <c r="DO195" i="9"/>
  <c r="DQ195" i="9" s="1"/>
  <c r="HK195" i="9" s="1"/>
  <c r="DO201" i="9"/>
  <c r="DQ201" i="9" s="1"/>
  <c r="HK201" i="9" s="1"/>
  <c r="DO225" i="9"/>
  <c r="DQ225" i="9" s="1"/>
  <c r="HK225" i="9" s="1"/>
  <c r="AW303" i="9"/>
  <c r="DO351" i="9"/>
  <c r="DQ351" i="9" s="1"/>
  <c r="HK351" i="9" s="1"/>
  <c r="DO378" i="9"/>
  <c r="DQ378" i="9" s="1"/>
  <c r="HK378" i="9" s="1"/>
  <c r="DO431" i="9"/>
  <c r="DQ431" i="9" s="1"/>
  <c r="HK431" i="9" s="1"/>
  <c r="DO457" i="9"/>
  <c r="DQ457" i="9" s="1"/>
  <c r="HK457" i="9" s="1"/>
  <c r="GV54" i="9"/>
  <c r="GR54" i="9"/>
  <c r="GR114" i="9"/>
  <c r="GV114" i="9"/>
  <c r="GR175" i="9"/>
  <c r="GV175" i="9"/>
  <c r="GZ175" i="9" s="1"/>
  <c r="GV239" i="9"/>
  <c r="GR239" i="9"/>
  <c r="GV327" i="9"/>
  <c r="GR327" i="9"/>
  <c r="GV390" i="9"/>
  <c r="GR390" i="9"/>
  <c r="GR451" i="9"/>
  <c r="GV451" i="9"/>
  <c r="GZ451" i="9" s="1"/>
  <c r="GJ25" i="9"/>
  <c r="DO334" i="9"/>
  <c r="DQ334" i="9" s="1"/>
  <c r="HK334" i="9" s="1"/>
  <c r="DO13" i="9"/>
  <c r="DQ13" i="9" s="1"/>
  <c r="HK13" i="9" s="1"/>
  <c r="DO285" i="9"/>
  <c r="DQ285" i="9" s="1"/>
  <c r="HK285" i="9" s="1"/>
  <c r="DO349" i="9"/>
  <c r="DQ349" i="9" s="1"/>
  <c r="HK349" i="9" s="1"/>
  <c r="AG281" i="9"/>
  <c r="BM281" i="9" s="1"/>
  <c r="GV60" i="9"/>
  <c r="GR60" i="9"/>
  <c r="GR126" i="9"/>
  <c r="GV126" i="9"/>
  <c r="GR195" i="9"/>
  <c r="GV195" i="9"/>
  <c r="GV291" i="9"/>
  <c r="GZ291" i="9" s="1"/>
  <c r="GR291" i="9"/>
  <c r="GV356" i="9"/>
  <c r="GR356" i="9"/>
  <c r="GR431" i="9"/>
  <c r="GV431" i="9"/>
  <c r="GJ90" i="9"/>
  <c r="GJ187" i="9"/>
  <c r="DO34" i="9"/>
  <c r="DQ34" i="9" s="1"/>
  <c r="HK34" i="9" s="1"/>
  <c r="BJ58" i="9"/>
  <c r="BJ186" i="9"/>
  <c r="BJ249" i="9"/>
  <c r="BJ341" i="9"/>
  <c r="BJ405" i="9"/>
  <c r="AF405" i="9" s="1"/>
  <c r="AF257" i="9"/>
  <c r="BL257" i="9" s="1"/>
  <c r="AV377" i="9"/>
  <c r="DN377" i="9"/>
  <c r="DP377" i="9" s="1"/>
  <c r="HJ377" i="9" s="1"/>
  <c r="AW446" i="9"/>
  <c r="DO446" i="9"/>
  <c r="DQ446" i="9" s="1"/>
  <c r="HK446" i="9" s="1"/>
  <c r="DO59" i="9"/>
  <c r="DQ59" i="9" s="1"/>
  <c r="HK59" i="9" s="1"/>
  <c r="DO75" i="9"/>
  <c r="DQ75" i="9" s="1"/>
  <c r="HK75" i="9" s="1"/>
  <c r="DO127" i="9"/>
  <c r="DQ127" i="9" s="1"/>
  <c r="HK127" i="9" s="1"/>
  <c r="DO166" i="9"/>
  <c r="DQ166" i="9" s="1"/>
  <c r="HK166" i="9" s="1"/>
  <c r="DO182" i="9"/>
  <c r="DQ182" i="9" s="1"/>
  <c r="HK182" i="9" s="1"/>
  <c r="DO198" i="9"/>
  <c r="DQ198" i="9" s="1"/>
  <c r="HK198" i="9" s="1"/>
  <c r="DO214" i="9"/>
  <c r="DQ214" i="9" s="1"/>
  <c r="HK214" i="9" s="1"/>
  <c r="DO228" i="9"/>
  <c r="DQ228" i="9" s="1"/>
  <c r="HK228" i="9" s="1"/>
  <c r="DO240" i="9"/>
  <c r="DQ240" i="9" s="1"/>
  <c r="HK240" i="9" s="1"/>
  <c r="DO248" i="9"/>
  <c r="DQ248" i="9" s="1"/>
  <c r="HK248" i="9" s="1"/>
  <c r="DO306" i="9"/>
  <c r="DQ306" i="9" s="1"/>
  <c r="HK306" i="9" s="1"/>
  <c r="DO318" i="9"/>
  <c r="DQ318" i="9" s="1"/>
  <c r="HK318" i="9" s="1"/>
  <c r="DO328" i="9"/>
  <c r="DQ328" i="9" s="1"/>
  <c r="HK328" i="9" s="1"/>
  <c r="DO338" i="9"/>
  <c r="DQ338" i="9"/>
  <c r="HK338" i="9" s="1"/>
  <c r="DO348" i="9"/>
  <c r="DQ348" i="9" s="1"/>
  <c r="HK348" i="9" s="1"/>
  <c r="DO361" i="9"/>
  <c r="DQ361" i="9" s="1"/>
  <c r="HK361" i="9" s="1"/>
  <c r="DO387" i="9"/>
  <c r="DQ387" i="9" s="1"/>
  <c r="HK387" i="9" s="1"/>
  <c r="DO401" i="9"/>
  <c r="DQ401" i="9" s="1"/>
  <c r="HK401" i="9" s="1"/>
  <c r="DO416" i="9"/>
  <c r="DQ416" i="9" s="1"/>
  <c r="HK416" i="9" s="1"/>
  <c r="DO441" i="9"/>
  <c r="DQ441" i="9" s="1"/>
  <c r="HK441" i="9" s="1"/>
  <c r="DO456" i="9"/>
  <c r="DQ456" i="9" s="1"/>
  <c r="HK456" i="9" s="1"/>
  <c r="GJ341" i="9"/>
  <c r="GJ405" i="9"/>
  <c r="GY317" i="9"/>
  <c r="BJ162" i="9"/>
  <c r="BJ60" i="9"/>
  <c r="BJ74" i="9"/>
  <c r="AF74" i="9" s="1"/>
  <c r="BJ82" i="9"/>
  <c r="AF82" i="9" s="1"/>
  <c r="BJ90" i="9"/>
  <c r="AF90" i="9" s="1"/>
  <c r="BJ99" i="9"/>
  <c r="BJ152" i="9"/>
  <c r="HH195" i="9"/>
  <c r="HH209" i="9"/>
  <c r="HH217" i="9"/>
  <c r="GV10" i="9"/>
  <c r="GR10" i="9"/>
  <c r="GV26" i="9"/>
  <c r="GR26" i="9"/>
  <c r="GV43" i="9"/>
  <c r="GZ43" i="9" s="1"/>
  <c r="GR43" i="9"/>
  <c r="GV61" i="9"/>
  <c r="GR61" i="9"/>
  <c r="GR75" i="9"/>
  <c r="GV75" i="9"/>
  <c r="GR91" i="9"/>
  <c r="GV91" i="9"/>
  <c r="GR102" i="9"/>
  <c r="GV102" i="9"/>
  <c r="GR123" i="9"/>
  <c r="GV123" i="9"/>
  <c r="GR139" i="9"/>
  <c r="GV139" i="9"/>
  <c r="GZ139" i="9" s="1"/>
  <c r="GR155" i="9"/>
  <c r="GV155" i="9"/>
  <c r="GZ155" i="9" s="1"/>
  <c r="GR172" i="9"/>
  <c r="GV172" i="9"/>
  <c r="GZ172" i="9" s="1"/>
  <c r="GR188" i="9"/>
  <c r="GV188" i="9"/>
  <c r="GR204" i="9"/>
  <c r="GV204" i="9"/>
  <c r="GR220" i="9"/>
  <c r="GV220" i="9"/>
  <c r="GV236" i="9"/>
  <c r="GR236" i="9"/>
  <c r="GV252" i="9"/>
  <c r="GR252" i="9"/>
  <c r="GV298" i="9"/>
  <c r="GZ298" i="9" s="1"/>
  <c r="GR298" i="9"/>
  <c r="GV312" i="9"/>
  <c r="GR312" i="9"/>
  <c r="GV328" i="9"/>
  <c r="GR328" i="9"/>
  <c r="GV344" i="9"/>
  <c r="GR344" i="9"/>
  <c r="GV361" i="9"/>
  <c r="GR361" i="9"/>
  <c r="GV379" i="9"/>
  <c r="GR379" i="9"/>
  <c r="GV393" i="9"/>
  <c r="GR393" i="9"/>
  <c r="GR408" i="9"/>
  <c r="GV408" i="9"/>
  <c r="GR424" i="9"/>
  <c r="GV424" i="9"/>
  <c r="GR441" i="9"/>
  <c r="GV441" i="9"/>
  <c r="GR456" i="9"/>
  <c r="GV456" i="9"/>
  <c r="GZ456" i="9" s="1"/>
  <c r="GJ31" i="9"/>
  <c r="GJ87" i="9"/>
  <c r="GJ100" i="9"/>
  <c r="GJ112" i="9"/>
  <c r="GJ192" i="9"/>
  <c r="GJ204" i="9"/>
  <c r="GJ216" i="9"/>
  <c r="BJ232" i="9"/>
  <c r="GJ244" i="9"/>
  <c r="GJ337" i="9"/>
  <c r="GJ352" i="9"/>
  <c r="GJ365" i="9"/>
  <c r="GJ379" i="9"/>
  <c r="GJ393" i="9"/>
  <c r="BJ404" i="9"/>
  <c r="BJ420" i="9"/>
  <c r="AF420" i="9" s="1"/>
  <c r="GJ432" i="9"/>
  <c r="GW15" i="9"/>
  <c r="GS15" i="9"/>
  <c r="GW152" i="9"/>
  <c r="HA152" i="9" s="1"/>
  <c r="GS152" i="9"/>
  <c r="GW186" i="9"/>
  <c r="GS186" i="9"/>
  <c r="GW217" i="9"/>
  <c r="HA217" i="9" s="1"/>
  <c r="GS217" i="9"/>
  <c r="GS249" i="9"/>
  <c r="GW249" i="9"/>
  <c r="HA249" i="9" s="1"/>
  <c r="GW413" i="9"/>
  <c r="GS413" i="9"/>
  <c r="GK15" i="9"/>
  <c r="HH63" i="9"/>
  <c r="HH194" i="9"/>
  <c r="HH216" i="9"/>
  <c r="BK87" i="9"/>
  <c r="BK112" i="9"/>
  <c r="BK192" i="9"/>
  <c r="BK232" i="9"/>
  <c r="BK250" i="9"/>
  <c r="BK101" i="9"/>
  <c r="GK101" i="9"/>
  <c r="AV61" i="9"/>
  <c r="DN61" i="9"/>
  <c r="DP61" i="9" s="1"/>
  <c r="HJ61" i="9" s="1"/>
  <c r="AV253" i="9"/>
  <c r="DN253" i="9"/>
  <c r="DP253" i="9" s="1"/>
  <c r="HJ253" i="9" s="1"/>
  <c r="GW10" i="9"/>
  <c r="GS10" i="9"/>
  <c r="GW26" i="9"/>
  <c r="GS26" i="9"/>
  <c r="GW43" i="9"/>
  <c r="HA43" i="9" s="1"/>
  <c r="GS43" i="9"/>
  <c r="GW61" i="9"/>
  <c r="GS61" i="9"/>
  <c r="GS87" i="9"/>
  <c r="GW87" i="9"/>
  <c r="GW212" i="9"/>
  <c r="HA212" i="9" s="1"/>
  <c r="GS212" i="9"/>
  <c r="GS294" i="9"/>
  <c r="GW294" i="9"/>
  <c r="HA294" i="9" s="1"/>
  <c r="GS316" i="9"/>
  <c r="GW316" i="9"/>
  <c r="GS332" i="9"/>
  <c r="GW332" i="9"/>
  <c r="GS348" i="9"/>
  <c r="GW348" i="9"/>
  <c r="GS408" i="9"/>
  <c r="GW408" i="9"/>
  <c r="GS424" i="9"/>
  <c r="GW424" i="9"/>
  <c r="GS452" i="9"/>
  <c r="GW452" i="9"/>
  <c r="HA452" i="9" s="1"/>
  <c r="GK19" i="9"/>
  <c r="GK38" i="9"/>
  <c r="GK55" i="9"/>
  <c r="GK70" i="9"/>
  <c r="GK87" i="9"/>
  <c r="GK106" i="9"/>
  <c r="GK119" i="9"/>
  <c r="GK127" i="9"/>
  <c r="GK184" i="9"/>
  <c r="GK308" i="9"/>
  <c r="GK324" i="9"/>
  <c r="GK340" i="9"/>
  <c r="GK357" i="9"/>
  <c r="GK375" i="9"/>
  <c r="GK391" i="9"/>
  <c r="GK404" i="9"/>
  <c r="GK420" i="9"/>
  <c r="DO220" i="9"/>
  <c r="DQ220" i="9" s="1"/>
  <c r="HK220" i="9" s="1"/>
  <c r="DO89" i="9"/>
  <c r="DQ89" i="9" s="1"/>
  <c r="HK89" i="9" s="1"/>
  <c r="CS89" i="9"/>
  <c r="DO61" i="9"/>
  <c r="DQ61" i="9" s="1"/>
  <c r="HK61" i="9" s="1"/>
  <c r="BK76" i="9"/>
  <c r="BJ61" i="9"/>
  <c r="BJ115" i="9"/>
  <c r="BJ188" i="9"/>
  <c r="DO356" i="9"/>
  <c r="DQ356" i="9" s="1"/>
  <c r="HK356" i="9" s="1"/>
  <c r="BK240" i="9"/>
  <c r="DN189" i="9"/>
  <c r="DP189" i="9" s="1"/>
  <c r="HJ189" i="9" s="1"/>
  <c r="BJ75" i="9"/>
  <c r="BJ153" i="9"/>
  <c r="BJ316" i="9"/>
  <c r="BJ350" i="9"/>
  <c r="BJ446" i="9"/>
  <c r="DN73" i="9"/>
  <c r="DP73" i="9" s="1"/>
  <c r="HJ73" i="9" s="1"/>
  <c r="DN157" i="9"/>
  <c r="DP157" i="9" s="1"/>
  <c r="HJ157" i="9" s="1"/>
  <c r="DN196" i="9"/>
  <c r="DP196" i="9" s="1"/>
  <c r="HJ196" i="9" s="1"/>
  <c r="DN222" i="9"/>
  <c r="DP222" i="9" s="1"/>
  <c r="HJ222" i="9" s="1"/>
  <c r="DN238" i="9"/>
  <c r="DP238" i="9" s="1"/>
  <c r="HJ238" i="9" s="1"/>
  <c r="DN248" i="9"/>
  <c r="DP248" i="9" s="1"/>
  <c r="HJ248" i="9" s="1"/>
  <c r="DN332" i="9"/>
  <c r="DP332" i="9" s="1"/>
  <c r="HJ332" i="9" s="1"/>
  <c r="DN338" i="9"/>
  <c r="DP338" i="9"/>
  <c r="HJ338" i="9" s="1"/>
  <c r="DN348" i="9"/>
  <c r="DP348" i="9" s="1"/>
  <c r="HJ348" i="9" s="1"/>
  <c r="DN420" i="9"/>
  <c r="DP420" i="9" s="1"/>
  <c r="HJ420" i="9" s="1"/>
  <c r="BK132" i="9"/>
  <c r="DO352" i="9"/>
  <c r="DQ352" i="9" s="1"/>
  <c r="HK352" i="9" s="1"/>
  <c r="BK22" i="9"/>
  <c r="AG22" i="9" s="1"/>
  <c r="BK50" i="9"/>
  <c r="BK131" i="9"/>
  <c r="BK195" i="9"/>
  <c r="AG195" i="9" s="1"/>
  <c r="BK223" i="9"/>
  <c r="BK247" i="9"/>
  <c r="BK327" i="9"/>
  <c r="BK368" i="9"/>
  <c r="AG368" i="9" s="1"/>
  <c r="BK423" i="9"/>
  <c r="AG423" i="9" s="1"/>
  <c r="BK464" i="9"/>
  <c r="AG464" i="9" s="1"/>
  <c r="BJ47" i="9"/>
  <c r="DN342" i="9"/>
  <c r="DP342" i="9" s="1"/>
  <c r="HJ342" i="9" s="1"/>
  <c r="GX398" i="9"/>
  <c r="GX90" i="9"/>
  <c r="GX130" i="9"/>
  <c r="GY211" i="9"/>
  <c r="GY336" i="9"/>
  <c r="GY464" i="9"/>
  <c r="GY395" i="9"/>
  <c r="GY326" i="9"/>
  <c r="GY466" i="9"/>
  <c r="GY57" i="9"/>
  <c r="BJ40" i="9"/>
  <c r="HI54" i="9"/>
  <c r="HI434" i="9"/>
  <c r="DO253" i="9"/>
  <c r="DQ253" i="9" s="1"/>
  <c r="HK253" i="9" s="1"/>
  <c r="DN154" i="9"/>
  <c r="DP154" i="9" s="1"/>
  <c r="HJ154" i="9" s="1"/>
  <c r="DN402" i="9"/>
  <c r="DP402" i="9" s="1"/>
  <c r="HJ402" i="9" s="1"/>
  <c r="GS29" i="9"/>
  <c r="GW29" i="9"/>
  <c r="GS78" i="9"/>
  <c r="GW78" i="9"/>
  <c r="GS141" i="9"/>
  <c r="GW141" i="9"/>
  <c r="HA141" i="9" s="1"/>
  <c r="GW206" i="9"/>
  <c r="HA206" i="9" s="1"/>
  <c r="GS206" i="9"/>
  <c r="GW254" i="9"/>
  <c r="HA254" i="9" s="1"/>
  <c r="GS254" i="9"/>
  <c r="GS346" i="9"/>
  <c r="GW346" i="9"/>
  <c r="GS410" i="9"/>
  <c r="GW410" i="9"/>
  <c r="GK68" i="9"/>
  <c r="GK134" i="9"/>
  <c r="GK359" i="9"/>
  <c r="GK406" i="9"/>
  <c r="AG262" i="9"/>
  <c r="BM262" i="9" s="1"/>
  <c r="DO97" i="9"/>
  <c r="DQ97" i="9" s="1"/>
  <c r="HK97" i="9" s="1"/>
  <c r="DO169" i="9"/>
  <c r="DQ169" i="9" s="1"/>
  <c r="HK169" i="9" s="1"/>
  <c r="GR167" i="9"/>
  <c r="GV167" i="9"/>
  <c r="GZ167" i="9" s="1"/>
  <c r="GV382" i="9"/>
  <c r="GR382" i="9"/>
  <c r="GJ431" i="9"/>
  <c r="DO320" i="9"/>
  <c r="DQ320" i="9" s="1"/>
  <c r="HK320" i="9" s="1"/>
  <c r="DO27" i="9"/>
  <c r="DQ27" i="9" s="1"/>
  <c r="HK27" i="9" s="1"/>
  <c r="AG257" i="9"/>
  <c r="BM257" i="9" s="1"/>
  <c r="GV347" i="9"/>
  <c r="GR347" i="9"/>
  <c r="BJ48" i="9"/>
  <c r="AF48" i="9" s="1"/>
  <c r="BJ334" i="9"/>
  <c r="AV374" i="9"/>
  <c r="DN374" i="9"/>
  <c r="DP374" i="9" s="1"/>
  <c r="HJ374" i="9" s="1"/>
  <c r="DO18" i="9"/>
  <c r="DQ18" i="9" s="1"/>
  <c r="HK18" i="9" s="1"/>
  <c r="DO70" i="9"/>
  <c r="DQ70" i="9" s="1"/>
  <c r="HK70" i="9" s="1"/>
  <c r="DO384" i="9"/>
  <c r="DQ384" i="9" s="1"/>
  <c r="HK384" i="9" s="1"/>
  <c r="DO437" i="9"/>
  <c r="DQ437" i="9" s="1"/>
  <c r="HK437" i="9" s="1"/>
  <c r="DN456" i="9"/>
  <c r="DP456" i="9" s="1"/>
  <c r="HJ456" i="9" s="1"/>
  <c r="HH58" i="9"/>
  <c r="HH80" i="9"/>
  <c r="HH201" i="9"/>
  <c r="BJ217" i="9"/>
  <c r="BJ243" i="9"/>
  <c r="AF243" i="9" s="1"/>
  <c r="GJ14" i="9"/>
  <c r="GJ70" i="9"/>
  <c r="GJ123" i="9"/>
  <c r="BJ393" i="9"/>
  <c r="GJ416" i="9"/>
  <c r="AF274" i="9"/>
  <c r="BL274" i="9" s="1"/>
  <c r="BJ38" i="9"/>
  <c r="HI79" i="9"/>
  <c r="GS100" i="9"/>
  <c r="GW100" i="9"/>
  <c r="GS132" i="9"/>
  <c r="GW132" i="9"/>
  <c r="GS196" i="9"/>
  <c r="GW196" i="9"/>
  <c r="GS284" i="9"/>
  <c r="GW284" i="9"/>
  <c r="GS393" i="9"/>
  <c r="GW393" i="9"/>
  <c r="GW437" i="9"/>
  <c r="GS437" i="9"/>
  <c r="BK420" i="9"/>
  <c r="GX66" i="9"/>
  <c r="GY100" i="9"/>
  <c r="GY164" i="9"/>
  <c r="GY196" i="9"/>
  <c r="GY13" i="9"/>
  <c r="GX31" i="9"/>
  <c r="GX252" i="9"/>
  <c r="GX298" i="9"/>
  <c r="GX320" i="9"/>
  <c r="GX352" i="9"/>
  <c r="GX387" i="9"/>
  <c r="GX416" i="9"/>
  <c r="GX448" i="9"/>
  <c r="GY240" i="9"/>
  <c r="GY328" i="9"/>
  <c r="GY361" i="9"/>
  <c r="GY393" i="9"/>
  <c r="GY424" i="9"/>
  <c r="GX80" i="9"/>
  <c r="GX113" i="9"/>
  <c r="GX144" i="9"/>
  <c r="GX315" i="9"/>
  <c r="GX347" i="9"/>
  <c r="GX382" i="9"/>
  <c r="GX411" i="9"/>
  <c r="GX443" i="9"/>
  <c r="GX309" i="9"/>
  <c r="GX341" i="9"/>
  <c r="GX376" i="9"/>
  <c r="GX405" i="9"/>
  <c r="GX438" i="9"/>
  <c r="GY14" i="9"/>
  <c r="GX99" i="9"/>
  <c r="GX131" i="9"/>
  <c r="GX163" i="9"/>
  <c r="GX81" i="9"/>
  <c r="GX145" i="9"/>
  <c r="GY69" i="9"/>
  <c r="GY86" i="9"/>
  <c r="GY104" i="9"/>
  <c r="GY118" i="9"/>
  <c r="GY135" i="9"/>
  <c r="GY150" i="9"/>
  <c r="GY167" i="9"/>
  <c r="GY183" i="9"/>
  <c r="GY199" i="9"/>
  <c r="GY239" i="9"/>
  <c r="GY288" i="9"/>
  <c r="GY307" i="9"/>
  <c r="GY323" i="9"/>
  <c r="GY339" i="9"/>
  <c r="GY356" i="9"/>
  <c r="GY374" i="9"/>
  <c r="GY390" i="9"/>
  <c r="GY407" i="9"/>
  <c r="GY427" i="9"/>
  <c r="GX85" i="9"/>
  <c r="GX149" i="9"/>
  <c r="GX36" i="9"/>
  <c r="GX53" i="9"/>
  <c r="GX214" i="9"/>
  <c r="GX430" i="9"/>
  <c r="GX454" i="9"/>
  <c r="GY130" i="9"/>
  <c r="GY246" i="9"/>
  <c r="GY306" i="9"/>
  <c r="GY338" i="9"/>
  <c r="GY373" i="9"/>
  <c r="GY32" i="9"/>
  <c r="GY210" i="9"/>
  <c r="GY304" i="9"/>
  <c r="GY335" i="9"/>
  <c r="GY367" i="9"/>
  <c r="GY399" i="9"/>
  <c r="GY430" i="9"/>
  <c r="GY353" i="9"/>
  <c r="GY417" i="9"/>
  <c r="GX202" i="9"/>
  <c r="GY136" i="9"/>
  <c r="GY44" i="9"/>
  <c r="GY173" i="9"/>
  <c r="GY398" i="9"/>
  <c r="GX91" i="9"/>
  <c r="GY92" i="9"/>
  <c r="GY221" i="9"/>
  <c r="GY434" i="9"/>
  <c r="GX155" i="9"/>
  <c r="GY23" i="9"/>
  <c r="CS229" i="9"/>
  <c r="CR408" i="9"/>
  <c r="AV230" i="9"/>
  <c r="DN230" i="9"/>
  <c r="DP230" i="9" s="1"/>
  <c r="HJ230" i="9" s="1"/>
  <c r="AV361" i="9"/>
  <c r="DN361" i="9"/>
  <c r="DP361" i="9" s="1"/>
  <c r="HJ361" i="9" s="1"/>
  <c r="DO37" i="9"/>
  <c r="DQ37" i="9" s="1"/>
  <c r="HK37" i="9" s="1"/>
  <c r="DO453" i="9"/>
  <c r="DQ453" i="9" s="1"/>
  <c r="HK453" i="9" s="1"/>
  <c r="AG270" i="9"/>
  <c r="BM270" i="9" s="1"/>
  <c r="BJ59" i="9"/>
  <c r="BJ185" i="9"/>
  <c r="BK15" i="9"/>
  <c r="HI58" i="9"/>
  <c r="BK303" i="9"/>
  <c r="BK358" i="9"/>
  <c r="BK382" i="9"/>
  <c r="HI413" i="9"/>
  <c r="BK427" i="9"/>
  <c r="GV442" i="9"/>
  <c r="GR415" i="9"/>
  <c r="GV415" i="9"/>
  <c r="DO118" i="9"/>
  <c r="DQ118" i="9" s="1"/>
  <c r="HK118" i="9" s="1"/>
  <c r="DO313" i="9"/>
  <c r="DQ313" i="9" s="1"/>
  <c r="HK313" i="9" s="1"/>
  <c r="BJ378" i="9"/>
  <c r="AF378" i="9" s="1"/>
  <c r="AF259" i="9"/>
  <c r="BL259" i="9" s="1"/>
  <c r="DN9" i="9"/>
  <c r="DN80" i="9"/>
  <c r="DP80" i="9" s="1"/>
  <c r="HJ80" i="9" s="1"/>
  <c r="DN144" i="9"/>
  <c r="DP144" i="9" s="1"/>
  <c r="HJ144" i="9" s="1"/>
  <c r="DN158" i="9"/>
  <c r="DP158" i="9" s="1"/>
  <c r="HJ158" i="9" s="1"/>
  <c r="DN165" i="9"/>
  <c r="DP165" i="9" s="1"/>
  <c r="HJ165" i="9" s="1"/>
  <c r="DN191" i="9"/>
  <c r="DP191" i="9" s="1"/>
  <c r="HJ191" i="9" s="1"/>
  <c r="DN197" i="9"/>
  <c r="DP197" i="9" s="1"/>
  <c r="HJ197" i="9" s="1"/>
  <c r="DN293" i="9"/>
  <c r="DP293" i="9" s="1"/>
  <c r="HJ293" i="9" s="1"/>
  <c r="DN303" i="9"/>
  <c r="DP303" i="9" s="1"/>
  <c r="HJ303" i="9" s="1"/>
  <c r="DN334" i="9"/>
  <c r="DP334" i="9" s="1"/>
  <c r="HJ334" i="9" s="1"/>
  <c r="DN362" i="9"/>
  <c r="DP362" i="9" s="1"/>
  <c r="HJ362" i="9" s="1"/>
  <c r="DN368" i="9"/>
  <c r="DP368" i="9" s="1"/>
  <c r="HJ368" i="9" s="1"/>
  <c r="DN388" i="9"/>
  <c r="DP388" i="9" s="1"/>
  <c r="HJ388" i="9" s="1"/>
  <c r="DN396" i="9"/>
  <c r="DP396" i="9" s="1"/>
  <c r="HJ396" i="9" s="1"/>
  <c r="DN405" i="9"/>
  <c r="DP405" i="9" s="1"/>
  <c r="HJ405" i="9" s="1"/>
  <c r="DN457" i="9"/>
  <c r="DP457" i="9" s="1"/>
  <c r="HJ457" i="9" s="1"/>
  <c r="GW16" i="9"/>
  <c r="GS16" i="9"/>
  <c r="GW32" i="9"/>
  <c r="GS32" i="9"/>
  <c r="GW49" i="9"/>
  <c r="HA49" i="9" s="1"/>
  <c r="GS49" i="9"/>
  <c r="GW71" i="9"/>
  <c r="GS71" i="9"/>
  <c r="GS81" i="9"/>
  <c r="GW81" i="9"/>
  <c r="GS93" i="9"/>
  <c r="GW93" i="9"/>
  <c r="GS98" i="9"/>
  <c r="GW98" i="9"/>
  <c r="GS130" i="9"/>
  <c r="GW130" i="9"/>
  <c r="GS145" i="9"/>
  <c r="GW145" i="9"/>
  <c r="HA145" i="9" s="1"/>
  <c r="GS162" i="9"/>
  <c r="GW162" i="9"/>
  <c r="HA162" i="9" s="1"/>
  <c r="GS178" i="9"/>
  <c r="GW178" i="9"/>
  <c r="HA178" i="9" s="1"/>
  <c r="GS194" i="9"/>
  <c r="GW194" i="9"/>
  <c r="GW210" i="9"/>
  <c r="HA210" i="9" s="1"/>
  <c r="GS210" i="9"/>
  <c r="GW226" i="9"/>
  <c r="HA226" i="9" s="1"/>
  <c r="GS226" i="9"/>
  <c r="GS242" i="9"/>
  <c r="GW242" i="9"/>
  <c r="HA242" i="9" s="1"/>
  <c r="GW287" i="9"/>
  <c r="HA287" i="9" s="1"/>
  <c r="GS287" i="9"/>
  <c r="GS304" i="9"/>
  <c r="GW304" i="9"/>
  <c r="HA304" i="9" s="1"/>
  <c r="GS318" i="9"/>
  <c r="GW318" i="9"/>
  <c r="GS335" i="9"/>
  <c r="GW335" i="9"/>
  <c r="GS350" i="9"/>
  <c r="GW350" i="9"/>
  <c r="GS367" i="9"/>
  <c r="GW367" i="9"/>
  <c r="GS384" i="9"/>
  <c r="GW384" i="9"/>
  <c r="GS399" i="9"/>
  <c r="GW399" i="9"/>
  <c r="GS414" i="9"/>
  <c r="GW414" i="9"/>
  <c r="GS430" i="9"/>
  <c r="GW430" i="9"/>
  <c r="GW439" i="9"/>
  <c r="GS439" i="9"/>
  <c r="GW463" i="9"/>
  <c r="HA463" i="9" s="1"/>
  <c r="GS463" i="9"/>
  <c r="GK24" i="9"/>
  <c r="GK40" i="9"/>
  <c r="GK59" i="9"/>
  <c r="GK73" i="9"/>
  <c r="GK89" i="9"/>
  <c r="GK108" i="9"/>
  <c r="GK121" i="9"/>
  <c r="GK185" i="9"/>
  <c r="GK314" i="9"/>
  <c r="GK330" i="9"/>
  <c r="GK346" i="9"/>
  <c r="GK363" i="9"/>
  <c r="GK381" i="9"/>
  <c r="GK395" i="9"/>
  <c r="GK410" i="9"/>
  <c r="GK426" i="9"/>
  <c r="GK442" i="9"/>
  <c r="AG266" i="9"/>
  <c r="BM266" i="9" s="1"/>
  <c r="AG282" i="9"/>
  <c r="BM282" i="9" s="1"/>
  <c r="DO54" i="9"/>
  <c r="DQ54" i="9" s="1"/>
  <c r="HK54" i="9" s="1"/>
  <c r="DO62" i="9"/>
  <c r="DQ62" i="9" s="1"/>
  <c r="HK62" i="9" s="1"/>
  <c r="DO92" i="9"/>
  <c r="DQ92" i="9" s="1"/>
  <c r="HK92" i="9" s="1"/>
  <c r="DO116" i="9"/>
  <c r="DQ116" i="9" s="1"/>
  <c r="HK116" i="9" s="1"/>
  <c r="DO148" i="9"/>
  <c r="DQ148" i="9" s="1"/>
  <c r="HK148" i="9" s="1"/>
  <c r="DO197" i="9"/>
  <c r="DQ197" i="9" s="1"/>
  <c r="HK197" i="9" s="1"/>
  <c r="DO213" i="9"/>
  <c r="DQ213" i="9" s="1"/>
  <c r="HK213" i="9" s="1"/>
  <c r="GV56" i="9"/>
  <c r="GR56" i="9"/>
  <c r="GR122" i="9"/>
  <c r="GV122" i="9"/>
  <c r="GR183" i="9"/>
  <c r="GV183" i="9"/>
  <c r="GV247" i="9"/>
  <c r="GR247" i="9"/>
  <c r="GV336" i="9"/>
  <c r="GR336" i="9"/>
  <c r="GR396" i="9"/>
  <c r="GV396" i="9"/>
  <c r="GR460" i="9"/>
  <c r="GV460" i="9"/>
  <c r="GZ460" i="9" s="1"/>
  <c r="GJ385" i="9"/>
  <c r="DO9" i="9"/>
  <c r="DO366" i="9"/>
  <c r="DQ366" i="9" s="1"/>
  <c r="HK366" i="9" s="1"/>
  <c r="CR323" i="9"/>
  <c r="DN323" i="9"/>
  <c r="DP323" i="9" s="1"/>
  <c r="HJ323" i="9" s="1"/>
  <c r="BJ300" i="9"/>
  <c r="BJ433" i="9"/>
  <c r="DO33" i="9"/>
  <c r="DQ33" i="9" s="1"/>
  <c r="HK33" i="9" s="1"/>
  <c r="DO390" i="9"/>
  <c r="DQ390" i="9" s="1"/>
  <c r="HK390" i="9" s="1"/>
  <c r="DO419" i="9"/>
  <c r="DQ419" i="9" s="1"/>
  <c r="HK419" i="9" s="1"/>
  <c r="GV65" i="9"/>
  <c r="GR65" i="9"/>
  <c r="GR138" i="9"/>
  <c r="GV138" i="9"/>
  <c r="GZ138" i="9" s="1"/>
  <c r="GR203" i="9"/>
  <c r="GV203" i="9"/>
  <c r="GV302" i="9"/>
  <c r="GZ302" i="9" s="1"/>
  <c r="GR302" i="9"/>
  <c r="GV368" i="9"/>
  <c r="GR368" i="9"/>
  <c r="GR440" i="9"/>
  <c r="GV440" i="9"/>
  <c r="GJ99" i="9"/>
  <c r="DO341" i="9"/>
  <c r="DQ341" i="9" s="1"/>
  <c r="HK341" i="9" s="1"/>
  <c r="DO174" i="9"/>
  <c r="DQ174" i="9" s="1"/>
  <c r="HK174" i="9" s="1"/>
  <c r="BJ57" i="9"/>
  <c r="AF57" i="9" s="1"/>
  <c r="BJ129" i="9"/>
  <c r="BJ285" i="9"/>
  <c r="BJ349" i="9"/>
  <c r="BJ413" i="9"/>
  <c r="AF265" i="9"/>
  <c r="BL265" i="9" s="1"/>
  <c r="AV211" i="9"/>
  <c r="DN211" i="9"/>
  <c r="DP211" i="9" s="1"/>
  <c r="HJ211" i="9" s="1"/>
  <c r="DO10" i="9"/>
  <c r="DQ10" i="9" s="1"/>
  <c r="HK10" i="9" s="1"/>
  <c r="DO21" i="9"/>
  <c r="DQ21" i="9" s="1"/>
  <c r="HK21" i="9" s="1"/>
  <c r="DO32" i="9"/>
  <c r="DQ32" i="9" s="1"/>
  <c r="HK32" i="9" s="1"/>
  <c r="DO45" i="9"/>
  <c r="DQ45" i="9" s="1"/>
  <c r="HK45" i="9" s="1"/>
  <c r="DO79" i="9"/>
  <c r="DQ79" i="9" s="1"/>
  <c r="HK79" i="9" s="1"/>
  <c r="DO93" i="9"/>
  <c r="DQ93" i="9" s="1"/>
  <c r="HK93" i="9" s="1"/>
  <c r="DO98" i="9"/>
  <c r="DQ98" i="9" s="1"/>
  <c r="HK98" i="9" s="1"/>
  <c r="DO125" i="9"/>
  <c r="DQ125" i="9" s="1"/>
  <c r="HK125" i="9" s="1"/>
  <c r="DO139" i="9"/>
  <c r="DQ139" i="9" s="1"/>
  <c r="HK139" i="9" s="1"/>
  <c r="DO151" i="9"/>
  <c r="DQ151" i="9" s="1"/>
  <c r="HK151" i="9" s="1"/>
  <c r="DO184" i="9"/>
  <c r="DQ184" i="9" s="1"/>
  <c r="HK184" i="9" s="1"/>
  <c r="DO200" i="9"/>
  <c r="DQ200" i="9" s="1"/>
  <c r="HK200" i="9" s="1"/>
  <c r="DO216" i="9"/>
  <c r="DQ216" i="9" s="1"/>
  <c r="HK216" i="9" s="1"/>
  <c r="DO301" i="9"/>
  <c r="DQ301" i="9" s="1"/>
  <c r="HK301" i="9" s="1"/>
  <c r="DO308" i="9"/>
  <c r="DQ308" i="9" s="1"/>
  <c r="HK308" i="9" s="1"/>
  <c r="DO373" i="9"/>
  <c r="DQ373" i="9" s="1"/>
  <c r="HK373" i="9" s="1"/>
  <c r="DO386" i="9"/>
  <c r="DQ386" i="9" s="1"/>
  <c r="HK386" i="9" s="1"/>
  <c r="DO458" i="9"/>
  <c r="DQ458" i="9" s="1"/>
  <c r="HK458" i="9" s="1"/>
  <c r="GJ197" i="9"/>
  <c r="GJ434" i="9"/>
  <c r="DO325" i="9"/>
  <c r="DQ325" i="9" s="1"/>
  <c r="HK325" i="9" s="1"/>
  <c r="BJ50" i="9"/>
  <c r="HH60" i="9"/>
  <c r="HH74" i="9"/>
  <c r="BJ173" i="9"/>
  <c r="BJ181" i="9"/>
  <c r="HH203" i="9"/>
  <c r="BJ253" i="9"/>
  <c r="AF253" i="9" s="1"/>
  <c r="BJ425" i="9"/>
  <c r="AF425" i="9" s="1"/>
  <c r="BJ457" i="9"/>
  <c r="GJ61" i="9"/>
  <c r="GJ75" i="9"/>
  <c r="BJ91" i="9"/>
  <c r="BJ106" i="9"/>
  <c r="GJ128" i="9"/>
  <c r="BJ143" i="9"/>
  <c r="BJ155" i="9"/>
  <c r="BJ208" i="9"/>
  <c r="GJ232" i="9"/>
  <c r="BJ248" i="9"/>
  <c r="AF248" i="9" s="1"/>
  <c r="BJ289" i="9"/>
  <c r="BJ312" i="9"/>
  <c r="BJ324" i="9"/>
  <c r="BJ340" i="9"/>
  <c r="BJ408" i="9"/>
  <c r="AF408" i="9" s="1"/>
  <c r="GJ420" i="9"/>
  <c r="BJ437" i="9"/>
  <c r="BJ465" i="9"/>
  <c r="AF465" i="9" s="1"/>
  <c r="AF276" i="9"/>
  <c r="BL276" i="9" s="1"/>
  <c r="BJ18" i="9"/>
  <c r="BJ43" i="9"/>
  <c r="BJ83" i="9"/>
  <c r="BJ332" i="9"/>
  <c r="BJ399" i="9"/>
  <c r="BJ430" i="9"/>
  <c r="BK43" i="9"/>
  <c r="BK55" i="9"/>
  <c r="DN434" i="9"/>
  <c r="DP434" i="9" s="1"/>
  <c r="HJ434" i="9" s="1"/>
  <c r="GS75" i="9"/>
  <c r="GW75" i="9"/>
  <c r="GS106" i="9"/>
  <c r="GW106" i="9"/>
  <c r="GS119" i="9"/>
  <c r="GW119" i="9"/>
  <c r="GS127" i="9"/>
  <c r="GW127" i="9"/>
  <c r="GS151" i="9"/>
  <c r="GW151" i="9"/>
  <c r="HA151" i="9" s="1"/>
  <c r="GS168" i="9"/>
  <c r="GW168" i="9"/>
  <c r="HA168" i="9" s="1"/>
  <c r="GS184" i="9"/>
  <c r="GW184" i="9"/>
  <c r="GS200" i="9"/>
  <c r="GW200" i="9"/>
  <c r="HA200" i="9" s="1"/>
  <c r="GW228" i="9"/>
  <c r="HA228" i="9" s="1"/>
  <c r="GS228" i="9"/>
  <c r="GW244" i="9"/>
  <c r="HA244" i="9" s="1"/>
  <c r="GS244" i="9"/>
  <c r="GS365" i="9"/>
  <c r="GW365" i="9"/>
  <c r="GS355" i="9"/>
  <c r="GW355" i="9"/>
  <c r="GW397" i="9"/>
  <c r="GS397" i="9"/>
  <c r="GS441" i="9"/>
  <c r="GW441" i="9"/>
  <c r="BK298" i="9"/>
  <c r="AG298" i="9" s="1"/>
  <c r="BK312" i="9"/>
  <c r="BK328" i="9"/>
  <c r="AG328" i="9" s="1"/>
  <c r="BK344" i="9"/>
  <c r="BK393" i="9"/>
  <c r="AG393" i="9" s="1"/>
  <c r="BK408" i="9"/>
  <c r="BK424" i="9"/>
  <c r="BK441" i="9"/>
  <c r="DO205" i="9"/>
  <c r="DQ205" i="9" s="1"/>
  <c r="HK205" i="9" s="1"/>
  <c r="GW120" i="9"/>
  <c r="GS120" i="9"/>
  <c r="HH61" i="9"/>
  <c r="BJ318" i="9"/>
  <c r="DN403" i="9"/>
  <c r="DP403" i="9" s="1"/>
  <c r="HJ403" i="9" s="1"/>
  <c r="AF266" i="9"/>
  <c r="BL266" i="9" s="1"/>
  <c r="AG258" i="9"/>
  <c r="BM258" i="9" s="1"/>
  <c r="BK107" i="9"/>
  <c r="GS341" i="9"/>
  <c r="GW341" i="9"/>
  <c r="GS383" i="9"/>
  <c r="GW383" i="9"/>
  <c r="BK66" i="9"/>
  <c r="AG66" i="9" s="1"/>
  <c r="BK188" i="9"/>
  <c r="BK377" i="9"/>
  <c r="BK406" i="9"/>
  <c r="DN451" i="9"/>
  <c r="DP451" i="9" s="1"/>
  <c r="HJ451" i="9" s="1"/>
  <c r="BK197" i="9"/>
  <c r="AG197" i="9" s="1"/>
  <c r="GK197" i="9"/>
  <c r="BK353" i="9"/>
  <c r="DN32" i="9"/>
  <c r="DP32" i="9" s="1"/>
  <c r="HJ32" i="9" s="1"/>
  <c r="DN49" i="9"/>
  <c r="DP49" i="9" s="1"/>
  <c r="HJ49" i="9" s="1"/>
  <c r="DN71" i="9"/>
  <c r="DP71" i="9" s="1"/>
  <c r="HJ71" i="9" s="1"/>
  <c r="DN103" i="9"/>
  <c r="DP103" i="9" s="1"/>
  <c r="HJ103" i="9" s="1"/>
  <c r="DN115" i="9"/>
  <c r="DP115" i="9" s="1"/>
  <c r="HJ115" i="9" s="1"/>
  <c r="DN166" i="9"/>
  <c r="DP166" i="9" s="1"/>
  <c r="HJ166" i="9" s="1"/>
  <c r="HJ172" i="9"/>
  <c r="DP172" i="9"/>
  <c r="DN172" i="9"/>
  <c r="DN188" i="9"/>
  <c r="DP188" i="9" s="1"/>
  <c r="HJ188" i="9" s="1"/>
  <c r="DN204" i="9"/>
  <c r="DP204" i="9" s="1"/>
  <c r="HJ204" i="9" s="1"/>
  <c r="DN214" i="9"/>
  <c r="DP214" i="9" s="1"/>
  <c r="HJ214" i="9" s="1"/>
  <c r="DN365" i="9"/>
  <c r="DP365" i="9" s="1"/>
  <c r="HJ365" i="9" s="1"/>
  <c r="DN389" i="9"/>
  <c r="DP389" i="9" s="1"/>
  <c r="HJ389" i="9" s="1"/>
  <c r="DN412" i="9"/>
  <c r="DP412" i="9" s="1"/>
  <c r="HJ412" i="9" s="1"/>
  <c r="DN441" i="9"/>
  <c r="DP441" i="9" s="1"/>
  <c r="HJ441" i="9" s="1"/>
  <c r="BK52" i="9"/>
  <c r="DO371" i="9"/>
  <c r="DQ371" i="9" s="1"/>
  <c r="HK371" i="9" s="1"/>
  <c r="BK204" i="9"/>
  <c r="DO153" i="9"/>
  <c r="DQ153" i="9" s="1"/>
  <c r="HK153" i="9" s="1"/>
  <c r="GX122" i="9"/>
  <c r="GY297" i="9"/>
  <c r="GY368" i="9"/>
  <c r="GX134" i="9"/>
  <c r="GY363" i="9"/>
  <c r="GY295" i="9"/>
  <c r="GY422" i="9"/>
  <c r="GY366" i="9"/>
  <c r="CS188" i="9"/>
  <c r="DO188" i="9"/>
  <c r="DQ188" i="9" s="1"/>
  <c r="HK188" i="9" s="1"/>
  <c r="CR74" i="9"/>
  <c r="DN74" i="9"/>
  <c r="DP74" i="9" s="1"/>
  <c r="HJ74" i="9" s="1"/>
  <c r="DN433" i="9"/>
  <c r="DP433" i="9" s="1"/>
  <c r="HJ433" i="9" s="1"/>
  <c r="AV371" i="9"/>
  <c r="DN371" i="9"/>
  <c r="DP371" i="9" s="1"/>
  <c r="HJ371" i="9" s="1"/>
  <c r="DN331" i="9"/>
  <c r="DP331" i="9" s="1"/>
  <c r="HJ331" i="9" s="1"/>
  <c r="GS63" i="9"/>
  <c r="GW63" i="9"/>
  <c r="GS125" i="9"/>
  <c r="GW125" i="9"/>
  <c r="GS174" i="9"/>
  <c r="GW174" i="9"/>
  <c r="HA174" i="9" s="1"/>
  <c r="GS238" i="9"/>
  <c r="GW238" i="9"/>
  <c r="HA238" i="9" s="1"/>
  <c r="GS330" i="9"/>
  <c r="GW330" i="9"/>
  <c r="GS395" i="9"/>
  <c r="GW395" i="9"/>
  <c r="GW458" i="9"/>
  <c r="HA458" i="9" s="1"/>
  <c r="GS458" i="9"/>
  <c r="GK36" i="9"/>
  <c r="GK103" i="9"/>
  <c r="GK342" i="9"/>
  <c r="GK422" i="9"/>
  <c r="GV231" i="9"/>
  <c r="GR231" i="9"/>
  <c r="DO405" i="9"/>
  <c r="DQ405" i="9" s="1"/>
  <c r="HK405" i="9" s="1"/>
  <c r="GR118" i="9"/>
  <c r="GV118" i="9"/>
  <c r="GR423" i="9"/>
  <c r="GV423" i="9"/>
  <c r="DO43" i="9"/>
  <c r="DQ43" i="9" s="1"/>
  <c r="HK43" i="9" s="1"/>
  <c r="DO94" i="9"/>
  <c r="DQ94" i="9" s="1"/>
  <c r="HK94" i="9" s="1"/>
  <c r="DO134" i="9"/>
  <c r="DQ134" i="9" s="1"/>
  <c r="HK134" i="9" s="1"/>
  <c r="DO196" i="9"/>
  <c r="DQ196" i="9" s="1"/>
  <c r="HK196" i="9" s="1"/>
  <c r="DO298" i="9"/>
  <c r="DQ298" i="9" s="1"/>
  <c r="HK298" i="9" s="1"/>
  <c r="DO414" i="9"/>
  <c r="DQ414" i="9" s="1"/>
  <c r="HK414" i="9" s="1"/>
  <c r="BJ345" i="9"/>
  <c r="GJ55" i="9"/>
  <c r="GJ228" i="9"/>
  <c r="GJ308" i="9"/>
  <c r="BJ379" i="9"/>
  <c r="BJ284" i="9"/>
  <c r="BK38" i="9"/>
  <c r="AG38" i="9" s="1"/>
  <c r="GS115" i="9"/>
  <c r="GW115" i="9"/>
  <c r="GS180" i="9"/>
  <c r="GW180" i="9"/>
  <c r="HA180" i="9" s="1"/>
  <c r="GS240" i="9"/>
  <c r="GW240" i="9"/>
  <c r="HA240" i="9" s="1"/>
  <c r="GS361" i="9"/>
  <c r="GW361" i="9"/>
  <c r="GY70" i="9"/>
  <c r="GY200" i="9"/>
  <c r="GX55" i="9"/>
  <c r="GX216" i="9"/>
  <c r="GX357" i="9"/>
  <c r="GX420" i="9"/>
  <c r="GX452" i="9"/>
  <c r="GY428" i="9"/>
  <c r="GY12" i="9"/>
  <c r="GX84" i="9"/>
  <c r="GX148" i="9"/>
  <c r="GY220" i="9"/>
  <c r="GX37" i="9"/>
  <c r="GX54" i="9"/>
  <c r="GX211" i="9"/>
  <c r="GX319" i="9"/>
  <c r="GX351" i="9"/>
  <c r="GX385" i="9"/>
  <c r="GX415" i="9"/>
  <c r="GX447" i="9"/>
  <c r="GX409" i="9"/>
  <c r="GX434" i="9"/>
  <c r="GX32" i="9"/>
  <c r="GX87" i="9"/>
  <c r="GX89" i="9"/>
  <c r="GX153" i="9"/>
  <c r="GY219" i="9"/>
  <c r="GY291" i="9"/>
  <c r="GY431" i="9"/>
  <c r="GX94" i="9"/>
  <c r="GX157" i="9"/>
  <c r="GY11" i="9"/>
  <c r="GX232" i="9"/>
  <c r="GX458" i="9"/>
  <c r="GY141" i="9"/>
  <c r="GX132" i="9"/>
  <c r="GY53" i="9"/>
  <c r="GY98" i="9"/>
  <c r="GY242" i="9"/>
  <c r="GY20" i="9"/>
  <c r="GY84" i="9"/>
  <c r="GY148" i="9"/>
  <c r="GY213" i="9"/>
  <c r="GY293" i="9"/>
  <c r="GY421" i="9"/>
  <c r="CR314" i="9"/>
  <c r="DN314" i="9"/>
  <c r="DP314" i="9" s="1"/>
  <c r="HJ314" i="9" s="1"/>
  <c r="GY113" i="9"/>
  <c r="GY345" i="9"/>
  <c r="GY186" i="9"/>
  <c r="GY217" i="9"/>
  <c r="CS300" i="9"/>
  <c r="DO300" i="9"/>
  <c r="DQ300" i="9" s="1"/>
  <c r="HK300" i="9" s="1"/>
  <c r="CS215" i="9"/>
  <c r="DO215" i="9"/>
  <c r="DQ215" i="9" s="1"/>
  <c r="HK215" i="9" s="1"/>
  <c r="AV422" i="9"/>
  <c r="DN422" i="9"/>
  <c r="DP422" i="9" s="1"/>
  <c r="HJ422" i="9" s="1"/>
  <c r="GY161" i="9"/>
  <c r="DN86" i="9"/>
  <c r="DP86" i="9" s="1"/>
  <c r="HJ86" i="9" s="1"/>
  <c r="BJ295" i="9"/>
  <c r="AF295" i="9" s="1"/>
  <c r="BK177" i="9"/>
  <c r="BK438" i="9"/>
  <c r="GJ250" i="9"/>
  <c r="DO137" i="9"/>
  <c r="DQ137" i="9" s="1"/>
  <c r="HK137" i="9" s="1"/>
  <c r="DO326" i="9"/>
  <c r="DQ326" i="9" s="1"/>
  <c r="HK326" i="9" s="1"/>
  <c r="BK362" i="9"/>
  <c r="BJ179" i="9"/>
  <c r="BJ296" i="9"/>
  <c r="DN17" i="9"/>
  <c r="DP17" i="9" s="1"/>
  <c r="HJ17" i="9" s="1"/>
  <c r="DN33" i="9"/>
  <c r="DP33" i="9" s="1"/>
  <c r="HJ33" i="9" s="1"/>
  <c r="DN146" i="9"/>
  <c r="DP146" i="9" s="1"/>
  <c r="HJ146" i="9" s="1"/>
  <c r="DN209" i="9"/>
  <c r="DP209" i="9" s="1"/>
  <c r="HJ209" i="9" s="1"/>
  <c r="DN296" i="9"/>
  <c r="DP296" i="9" s="1"/>
  <c r="HJ296" i="9" s="1"/>
  <c r="DN319" i="9"/>
  <c r="DP319" i="9" s="1"/>
  <c r="HJ319" i="9" s="1"/>
  <c r="DN327" i="9"/>
  <c r="DP327" i="9" s="1"/>
  <c r="HJ327" i="9" s="1"/>
  <c r="DN353" i="9"/>
  <c r="DP353" i="9" s="1"/>
  <c r="HJ353" i="9" s="1"/>
  <c r="DN466" i="9"/>
  <c r="DP466" i="9" s="1"/>
  <c r="HJ466" i="9" s="1"/>
  <c r="AG276" i="9"/>
  <c r="BM276" i="9" s="1"/>
  <c r="BK29" i="9"/>
  <c r="BK63" i="9"/>
  <c r="BK105" i="9"/>
  <c r="AG105" i="9" s="1"/>
  <c r="BK141" i="9"/>
  <c r="BK157" i="9"/>
  <c r="BK174" i="9"/>
  <c r="BK367" i="9"/>
  <c r="BK399" i="9"/>
  <c r="AG399" i="9" s="1"/>
  <c r="DO48" i="9"/>
  <c r="DQ48" i="9" s="1"/>
  <c r="HK48" i="9" s="1"/>
  <c r="DO84" i="9"/>
  <c r="DQ84" i="9" s="1"/>
  <c r="HK84" i="9" s="1"/>
  <c r="DO110" i="9"/>
  <c r="DQ110" i="9" s="1"/>
  <c r="HK110" i="9" s="1"/>
  <c r="DO221" i="9"/>
  <c r="DQ221" i="9" s="1"/>
  <c r="HK221" i="9" s="1"/>
  <c r="DO343" i="9"/>
  <c r="DQ343" i="9" s="1"/>
  <c r="HK343" i="9" s="1"/>
  <c r="GR69" i="9"/>
  <c r="GV69" i="9"/>
  <c r="GR131" i="9"/>
  <c r="GV131" i="9"/>
  <c r="GR191" i="9"/>
  <c r="GV191" i="9"/>
  <c r="GV251" i="9"/>
  <c r="GR251" i="9"/>
  <c r="GV343" i="9"/>
  <c r="GR343" i="9"/>
  <c r="GR403" i="9"/>
  <c r="GV403" i="9"/>
  <c r="GR459" i="9"/>
  <c r="GV459" i="9"/>
  <c r="GZ459" i="9" s="1"/>
  <c r="GJ327" i="9"/>
  <c r="DO80" i="9"/>
  <c r="DQ80" i="9" s="1"/>
  <c r="HK80" i="9" s="1"/>
  <c r="DO444" i="9"/>
  <c r="DQ444" i="9" s="1"/>
  <c r="HK444" i="9" s="1"/>
  <c r="BJ156" i="9"/>
  <c r="BJ221" i="9"/>
  <c r="AW438" i="9"/>
  <c r="DO438" i="9"/>
  <c r="DQ438" i="9" s="1"/>
  <c r="HK438" i="9" s="1"/>
  <c r="DO286" i="9"/>
  <c r="DQ286" i="9" s="1"/>
  <c r="HK286" i="9" s="1"/>
  <c r="GV13" i="9"/>
  <c r="GR13" i="9"/>
  <c r="GR74" i="9"/>
  <c r="GV74" i="9"/>
  <c r="GR146" i="9"/>
  <c r="GV146" i="9"/>
  <c r="GZ146" i="9" s="1"/>
  <c r="GR211" i="9"/>
  <c r="GV211" i="9"/>
  <c r="GV307" i="9"/>
  <c r="GR307" i="9"/>
  <c r="GV378" i="9"/>
  <c r="GR378" i="9"/>
  <c r="GR447" i="9"/>
  <c r="GV447" i="9"/>
  <c r="GZ447" i="9" s="1"/>
  <c r="GJ114" i="9"/>
  <c r="DO206" i="9"/>
  <c r="DQ206" i="9" s="1"/>
  <c r="HK206" i="9" s="1"/>
  <c r="BK366" i="9"/>
  <c r="BJ72" i="9"/>
  <c r="AF72" i="9" s="1"/>
  <c r="BJ201" i="9"/>
  <c r="AF201" i="9" s="1"/>
  <c r="DN313" i="9"/>
  <c r="DP313" i="9" s="1"/>
  <c r="HJ313" i="9" s="1"/>
  <c r="DO19" i="9"/>
  <c r="DQ19" i="9" s="1"/>
  <c r="HK19" i="9" s="1"/>
  <c r="DO63" i="9"/>
  <c r="DQ63" i="9" s="1"/>
  <c r="HK63" i="9" s="1"/>
  <c r="DO81" i="9"/>
  <c r="DQ81" i="9" s="1"/>
  <c r="HK81" i="9" s="1"/>
  <c r="DO100" i="9"/>
  <c r="DQ100" i="9" s="1"/>
  <c r="HK100" i="9" s="1"/>
  <c r="DO143" i="9"/>
  <c r="DQ143" i="9" s="1"/>
  <c r="HK143" i="9" s="1"/>
  <c r="DO157" i="9"/>
  <c r="DQ157" i="9" s="1"/>
  <c r="HK157" i="9" s="1"/>
  <c r="DO168" i="9"/>
  <c r="DQ168" i="9" s="1"/>
  <c r="HK168" i="9" s="1"/>
  <c r="DO204" i="9"/>
  <c r="DQ204" i="9" s="1"/>
  <c r="HK204" i="9" s="1"/>
  <c r="DO230" i="9"/>
  <c r="DQ230" i="9" s="1"/>
  <c r="HK230" i="9" s="1"/>
  <c r="DO242" i="9"/>
  <c r="DQ242" i="9" s="1"/>
  <c r="HK242" i="9" s="1"/>
  <c r="DO252" i="9"/>
  <c r="DQ252" i="9" s="1"/>
  <c r="HK252" i="9" s="1"/>
  <c r="DO330" i="9"/>
  <c r="DQ330" i="9" s="1"/>
  <c r="HK330" i="9" s="1"/>
  <c r="DO340" i="9"/>
  <c r="DQ340" i="9" s="1"/>
  <c r="HK340" i="9" s="1"/>
  <c r="DO350" i="9"/>
  <c r="DQ350" i="9" s="1"/>
  <c r="HK350" i="9" s="1"/>
  <c r="DO363" i="9"/>
  <c r="DQ363" i="9" s="1"/>
  <c r="HK363" i="9" s="1"/>
  <c r="DO389" i="9"/>
  <c r="DQ389" i="9" s="1"/>
  <c r="HK389" i="9" s="1"/>
  <c r="DO404" i="9"/>
  <c r="DQ404" i="9" s="1"/>
  <c r="HK404" i="9" s="1"/>
  <c r="DO418" i="9"/>
  <c r="DQ418" i="9" s="1"/>
  <c r="HK418" i="9" s="1"/>
  <c r="DO442" i="9"/>
  <c r="DQ442" i="9" s="1"/>
  <c r="HK442" i="9" s="1"/>
  <c r="DO461" i="9"/>
  <c r="DQ461" i="9" s="1"/>
  <c r="HK461" i="9" s="1"/>
  <c r="GJ201" i="9"/>
  <c r="GY341" i="9"/>
  <c r="BJ210" i="9"/>
  <c r="HH210" i="9"/>
  <c r="BJ144" i="9"/>
  <c r="BJ380" i="9"/>
  <c r="GV14" i="9"/>
  <c r="GR14" i="9"/>
  <c r="GV31" i="9"/>
  <c r="GR31" i="9"/>
  <c r="GV47" i="9"/>
  <c r="GZ47" i="9" s="1"/>
  <c r="GR47" i="9"/>
  <c r="GV64" i="9"/>
  <c r="GR64" i="9"/>
  <c r="GR79" i="9"/>
  <c r="GV79" i="9"/>
  <c r="GR96" i="9"/>
  <c r="GV96" i="9"/>
  <c r="GR112" i="9"/>
  <c r="GV112" i="9"/>
  <c r="GR128" i="9"/>
  <c r="GV128" i="9"/>
  <c r="GR143" i="9"/>
  <c r="GV143" i="9"/>
  <c r="GZ143" i="9" s="1"/>
  <c r="GR160" i="9"/>
  <c r="GV160" i="9"/>
  <c r="GZ160" i="9" s="1"/>
  <c r="GR176" i="9"/>
  <c r="GV176" i="9"/>
  <c r="GZ176" i="9" s="1"/>
  <c r="GR192" i="9"/>
  <c r="GV192" i="9"/>
  <c r="GR208" i="9"/>
  <c r="GV208" i="9"/>
  <c r="GR224" i="9"/>
  <c r="GV224" i="9"/>
  <c r="GV240" i="9"/>
  <c r="GR240" i="9"/>
  <c r="GV284" i="9"/>
  <c r="GR284" i="9"/>
  <c r="GV294" i="9"/>
  <c r="GZ294" i="9" s="1"/>
  <c r="GR294" i="9"/>
  <c r="GV316" i="9"/>
  <c r="GR316" i="9"/>
  <c r="GV332" i="9"/>
  <c r="GR332" i="9"/>
  <c r="GV348" i="9"/>
  <c r="GR348" i="9"/>
  <c r="GV365" i="9"/>
  <c r="GR365" i="9"/>
  <c r="GV355" i="9"/>
  <c r="GR355" i="9"/>
  <c r="GR397" i="9"/>
  <c r="GV397" i="9"/>
  <c r="GR412" i="9"/>
  <c r="GV412" i="9"/>
  <c r="GR428" i="9"/>
  <c r="GV428" i="9"/>
  <c r="GR444" i="9"/>
  <c r="GV444" i="9"/>
  <c r="GR461" i="9"/>
  <c r="GV461" i="9"/>
  <c r="GZ461" i="9" s="1"/>
  <c r="BJ34" i="9"/>
  <c r="AF34" i="9" s="1"/>
  <c r="BJ196" i="9"/>
  <c r="BJ357" i="9"/>
  <c r="BJ369" i="9"/>
  <c r="BJ424" i="9"/>
  <c r="BJ452" i="9"/>
  <c r="GW23" i="9"/>
  <c r="GS23" i="9"/>
  <c r="GW129" i="9"/>
  <c r="GS129" i="9"/>
  <c r="GW161" i="9"/>
  <c r="HA161" i="9" s="1"/>
  <c r="GS161" i="9"/>
  <c r="GW193" i="9"/>
  <c r="GS193" i="9"/>
  <c r="GW225" i="9"/>
  <c r="HA225" i="9" s="1"/>
  <c r="GS225" i="9"/>
  <c r="GS392" i="9"/>
  <c r="GW392" i="9"/>
  <c r="GW421" i="9"/>
  <c r="GS421" i="9"/>
  <c r="BK94" i="9"/>
  <c r="AG94" i="9" s="1"/>
  <c r="BK238" i="9"/>
  <c r="BK446" i="9"/>
  <c r="GS14" i="9"/>
  <c r="GW14" i="9"/>
  <c r="GS31" i="9"/>
  <c r="GW31" i="9"/>
  <c r="GS47" i="9"/>
  <c r="GW47" i="9"/>
  <c r="HA47" i="9" s="1"/>
  <c r="GS64" i="9"/>
  <c r="GW64" i="9"/>
  <c r="GS91" i="9"/>
  <c r="GW91" i="9"/>
  <c r="GS216" i="9"/>
  <c r="GW216" i="9"/>
  <c r="HA216" i="9" s="1"/>
  <c r="GW289" i="9"/>
  <c r="HA289" i="9" s="1"/>
  <c r="GS289" i="9"/>
  <c r="GS305" i="9"/>
  <c r="GW305" i="9"/>
  <c r="HA305" i="9" s="1"/>
  <c r="GS320" i="9"/>
  <c r="GW320" i="9"/>
  <c r="GS337" i="9"/>
  <c r="GW337" i="9"/>
  <c r="GW412" i="9"/>
  <c r="GS412" i="9"/>
  <c r="GW428" i="9"/>
  <c r="GS428" i="9"/>
  <c r="GS456" i="9"/>
  <c r="GW456" i="9"/>
  <c r="HA456" i="9" s="1"/>
  <c r="DO224" i="9"/>
  <c r="DQ224" i="9" s="1"/>
  <c r="HK224" i="9" s="1"/>
  <c r="GW453" i="9"/>
  <c r="HA453" i="9" s="1"/>
  <c r="GS453" i="9"/>
  <c r="BK27" i="9"/>
  <c r="AG27" i="9" s="1"/>
  <c r="GK116" i="9"/>
  <c r="DO462" i="9"/>
  <c r="DQ462" i="9" s="1"/>
  <c r="HK462" i="9" s="1"/>
  <c r="BK205" i="9"/>
  <c r="AG277" i="9"/>
  <c r="BM277" i="9" s="1"/>
  <c r="DO155" i="9"/>
  <c r="DQ155" i="9" s="1"/>
  <c r="HK155" i="9" s="1"/>
  <c r="GW39" i="9"/>
  <c r="GS39" i="9"/>
  <c r="GW72" i="9"/>
  <c r="GS72" i="9"/>
  <c r="GW107" i="9"/>
  <c r="GS107" i="9"/>
  <c r="HH12" i="9"/>
  <c r="BK180" i="9"/>
  <c r="AG180" i="9" s="1"/>
  <c r="BK213" i="9"/>
  <c r="AV326" i="9"/>
  <c r="DN326" i="9"/>
  <c r="DP326" i="9" s="1"/>
  <c r="HJ326" i="9" s="1"/>
  <c r="DN224" i="9"/>
  <c r="DP224" i="9" s="1"/>
  <c r="HJ224" i="9" s="1"/>
  <c r="DN240" i="9"/>
  <c r="DP240" i="9" s="1"/>
  <c r="HJ240" i="9" s="1"/>
  <c r="DN301" i="9"/>
  <c r="DP301" i="9" s="1"/>
  <c r="HJ301" i="9" s="1"/>
  <c r="DN381" i="9"/>
  <c r="DP381" i="9" s="1"/>
  <c r="HJ381" i="9" s="1"/>
  <c r="DN432" i="9"/>
  <c r="DP432" i="9" s="1"/>
  <c r="HJ432" i="9" s="1"/>
  <c r="DO428" i="9"/>
  <c r="DQ428" i="9" s="1"/>
  <c r="HK428" i="9" s="1"/>
  <c r="BK54" i="9"/>
  <c r="BK135" i="9"/>
  <c r="AG135" i="9" s="1"/>
  <c r="BK158" i="9"/>
  <c r="BK227" i="9"/>
  <c r="BK239" i="9"/>
  <c r="BK251" i="9"/>
  <c r="BK440" i="9"/>
  <c r="BK459" i="9"/>
  <c r="AG267" i="9"/>
  <c r="BM267" i="9" s="1"/>
  <c r="BJ139" i="9"/>
  <c r="BJ164" i="9"/>
  <c r="BK133" i="9"/>
  <c r="HI192" i="9"/>
  <c r="HI435" i="9"/>
  <c r="GS19" i="9"/>
  <c r="GW19" i="9"/>
  <c r="GS38" i="9"/>
  <c r="GW38" i="9"/>
  <c r="GS55" i="9"/>
  <c r="GW55" i="9"/>
  <c r="GS83" i="9"/>
  <c r="GW83" i="9"/>
  <c r="GS224" i="9"/>
  <c r="GW224" i="9"/>
  <c r="HA224" i="9" s="1"/>
  <c r="GW298" i="9"/>
  <c r="HA298" i="9" s="1"/>
  <c r="GS298" i="9"/>
  <c r="GS312" i="9"/>
  <c r="GW312" i="9"/>
  <c r="GS328" i="9"/>
  <c r="GW328" i="9"/>
  <c r="GS344" i="9"/>
  <c r="GW344" i="9"/>
  <c r="GW420" i="9"/>
  <c r="GS420" i="9"/>
  <c r="GS448" i="9"/>
  <c r="GW448" i="9"/>
  <c r="HA448" i="9" s="1"/>
  <c r="GS465" i="9"/>
  <c r="GW465" i="9"/>
  <c r="HA465" i="9" s="1"/>
  <c r="GK18" i="9"/>
  <c r="GK34" i="9"/>
  <c r="GK66" i="9"/>
  <c r="GK83" i="9"/>
  <c r="GK100" i="9"/>
  <c r="GK115" i="9"/>
  <c r="GK132" i="9"/>
  <c r="GK196" i="9"/>
  <c r="GK320" i="9"/>
  <c r="GK337" i="9"/>
  <c r="GK352" i="9"/>
  <c r="GK369" i="9"/>
  <c r="GK387" i="9"/>
  <c r="GK401" i="9"/>
  <c r="GK416" i="9"/>
  <c r="GK432" i="9"/>
  <c r="BK465" i="9"/>
  <c r="AG268" i="9"/>
  <c r="BM268" i="9" s="1"/>
  <c r="DO430" i="9"/>
  <c r="DQ430" i="9"/>
  <c r="HK430" i="9" s="1"/>
  <c r="GK27" i="9"/>
  <c r="BJ64" i="9"/>
  <c r="HH188" i="9"/>
  <c r="BJ228" i="9"/>
  <c r="AF228" i="9" s="1"/>
  <c r="AF261" i="9"/>
  <c r="BL261" i="9" s="1"/>
  <c r="BK64" i="9"/>
  <c r="BK83" i="9"/>
  <c r="BK160" i="9"/>
  <c r="BJ225" i="9"/>
  <c r="BK237" i="9"/>
  <c r="HH75" i="9"/>
  <c r="BK75" i="9"/>
  <c r="AG75" i="9" s="1"/>
  <c r="BK121" i="9"/>
  <c r="HI441" i="9"/>
  <c r="BK111" i="9"/>
  <c r="BK229" i="9"/>
  <c r="DN16" i="9"/>
  <c r="DP16" i="9" s="1"/>
  <c r="HJ16" i="9" s="1"/>
  <c r="DN19" i="9"/>
  <c r="DP19" i="9" s="1"/>
  <c r="HJ19" i="9" s="1"/>
  <c r="DN31" i="9"/>
  <c r="DP31" i="9" s="1"/>
  <c r="HJ31" i="9" s="1"/>
  <c r="DN36" i="9"/>
  <c r="DP36" i="9" s="1"/>
  <c r="HJ36" i="9" s="1"/>
  <c r="DN51" i="9"/>
  <c r="DP51" i="9" s="1"/>
  <c r="HJ51" i="9" s="1"/>
  <c r="DN81" i="9"/>
  <c r="DP81" i="9" s="1"/>
  <c r="HJ81" i="9" s="1"/>
  <c r="DN106" i="9"/>
  <c r="DP106" i="9" s="1"/>
  <c r="HJ106" i="9" s="1"/>
  <c r="DN151" i="9"/>
  <c r="DP151" i="9"/>
  <c r="HJ151" i="9" s="1"/>
  <c r="DN160" i="9"/>
  <c r="DP160" i="9" s="1"/>
  <c r="HJ160" i="9" s="1"/>
  <c r="DN178" i="9"/>
  <c r="HJ178" i="9"/>
  <c r="DP178" i="9"/>
  <c r="DN206" i="9"/>
  <c r="DP206" i="9" s="1"/>
  <c r="HJ206" i="9" s="1"/>
  <c r="DN212" i="9"/>
  <c r="DP212" i="9" s="1"/>
  <c r="HJ212" i="9" s="1"/>
  <c r="DN236" i="9"/>
  <c r="DP236" i="9" s="1"/>
  <c r="HJ236" i="9" s="1"/>
  <c r="DN242" i="9"/>
  <c r="DP242" i="9" s="1"/>
  <c r="HJ242" i="9" s="1"/>
  <c r="DN252" i="9"/>
  <c r="DP252" i="9" s="1"/>
  <c r="HJ252" i="9" s="1"/>
  <c r="DN287" i="9"/>
  <c r="DP287" i="9" s="1"/>
  <c r="HJ287" i="9" s="1"/>
  <c r="DN306" i="9"/>
  <c r="DP306" i="9" s="1"/>
  <c r="HJ306" i="9" s="1"/>
  <c r="DN352" i="9"/>
  <c r="DP352" i="9" s="1"/>
  <c r="HJ352" i="9" s="1"/>
  <c r="DN395" i="9"/>
  <c r="DP395" i="9" s="1"/>
  <c r="HJ395" i="9" s="1"/>
  <c r="DN401" i="9"/>
  <c r="DP401" i="9" s="1"/>
  <c r="HJ401" i="9" s="1"/>
  <c r="DN458" i="9"/>
  <c r="DP458" i="9" s="1"/>
  <c r="HJ458" i="9" s="1"/>
  <c r="AG272" i="9"/>
  <c r="BM272" i="9" s="1"/>
  <c r="GS13" i="9"/>
  <c r="GW13" i="9"/>
  <c r="GS30" i="9"/>
  <c r="GW30" i="9"/>
  <c r="GS46" i="9"/>
  <c r="GW46" i="9"/>
  <c r="HA46" i="9" s="1"/>
  <c r="GS56" i="9"/>
  <c r="GW56" i="9"/>
  <c r="GW77" i="9"/>
  <c r="GS77" i="9"/>
  <c r="GW95" i="9"/>
  <c r="GS95" i="9"/>
  <c r="GW109" i="9"/>
  <c r="GS109" i="9"/>
  <c r="GW126" i="9"/>
  <c r="GS126" i="9"/>
  <c r="GW142" i="9"/>
  <c r="HA142" i="9" s="1"/>
  <c r="GS142" i="9"/>
  <c r="GW158" i="9"/>
  <c r="HA158" i="9" s="1"/>
  <c r="GS158" i="9"/>
  <c r="GW175" i="9"/>
  <c r="HA175" i="9" s="1"/>
  <c r="GS175" i="9"/>
  <c r="GW191" i="9"/>
  <c r="GS191" i="9"/>
  <c r="GS207" i="9"/>
  <c r="GW207" i="9"/>
  <c r="HA207" i="9" s="1"/>
  <c r="GS223" i="9"/>
  <c r="GW223" i="9"/>
  <c r="HA223" i="9" s="1"/>
  <c r="GW239" i="9"/>
  <c r="HA239" i="9" s="1"/>
  <c r="GS239" i="9"/>
  <c r="GS255" i="9"/>
  <c r="GW255" i="9"/>
  <c r="HA255" i="9" s="1"/>
  <c r="GS302" i="9"/>
  <c r="GW302" i="9"/>
  <c r="HA302" i="9" s="1"/>
  <c r="GS315" i="9"/>
  <c r="GW315" i="9"/>
  <c r="GS331" i="9"/>
  <c r="GW331" i="9"/>
  <c r="GS347" i="9"/>
  <c r="GW347" i="9"/>
  <c r="GS364" i="9"/>
  <c r="GW364" i="9"/>
  <c r="GS382" i="9"/>
  <c r="GW382" i="9"/>
  <c r="GS396" i="9"/>
  <c r="GW396" i="9"/>
  <c r="GS411" i="9"/>
  <c r="GW411" i="9"/>
  <c r="GS427" i="9"/>
  <c r="GW427" i="9"/>
  <c r="GW443" i="9"/>
  <c r="GS443" i="9"/>
  <c r="GW460" i="9"/>
  <c r="HA460" i="9" s="1"/>
  <c r="GS460" i="9"/>
  <c r="BK33" i="9"/>
  <c r="GK56" i="9"/>
  <c r="BK77" i="9"/>
  <c r="BK90" i="9"/>
  <c r="BK104" i="9"/>
  <c r="AG104" i="9" s="1"/>
  <c r="BK114" i="9"/>
  <c r="BK126" i="9"/>
  <c r="BK142" i="9"/>
  <c r="BK183" i="9"/>
  <c r="BK207" i="9"/>
  <c r="BK235" i="9"/>
  <c r="GK311" i="9"/>
  <c r="GK323" i="9"/>
  <c r="BK339" i="9"/>
  <c r="AG339" i="9" s="1"/>
  <c r="GK364" i="9"/>
  <c r="BK407" i="9"/>
  <c r="AG407" i="9" s="1"/>
  <c r="GK419" i="9"/>
  <c r="AG275" i="9"/>
  <c r="BM275" i="9" s="1"/>
  <c r="BJ147" i="9"/>
  <c r="BJ170" i="9"/>
  <c r="HH238" i="9"/>
  <c r="BJ444" i="9"/>
  <c r="AF277" i="9"/>
  <c r="BL277" i="9" s="1"/>
  <c r="BK61" i="9"/>
  <c r="AG61" i="9" s="1"/>
  <c r="BK96" i="9"/>
  <c r="BK123" i="9"/>
  <c r="BK145" i="9"/>
  <c r="BK176" i="9"/>
  <c r="BK246" i="9"/>
  <c r="GK437" i="9"/>
  <c r="AG256" i="9"/>
  <c r="BM256" i="9" s="1"/>
  <c r="AG274" i="9"/>
  <c r="BM274" i="9" s="1"/>
  <c r="DO36" i="9"/>
  <c r="DQ36" i="9" s="1"/>
  <c r="HK36" i="9" s="1"/>
  <c r="HH192" i="9"/>
  <c r="BK71" i="9"/>
  <c r="BK102" i="9"/>
  <c r="BK172" i="9"/>
  <c r="BK216" i="9"/>
  <c r="BJ412" i="9"/>
  <c r="AF412" i="9" s="1"/>
  <c r="BK140" i="9"/>
  <c r="BK137" i="9"/>
  <c r="BK57" i="9"/>
  <c r="BJ19" i="9"/>
  <c r="HH224" i="9"/>
  <c r="BK49" i="9"/>
  <c r="BK93" i="9"/>
  <c r="BK128" i="9"/>
  <c r="BK224" i="9"/>
  <c r="BK34" i="9"/>
  <c r="BK359" i="9"/>
  <c r="DN24" i="9"/>
  <c r="DP24" i="9" s="1"/>
  <c r="HJ24" i="9" s="1"/>
  <c r="DN53" i="9"/>
  <c r="DP53" i="9" s="1"/>
  <c r="HJ53" i="9" s="1"/>
  <c r="DN75" i="9"/>
  <c r="DP75" i="9" s="1"/>
  <c r="HJ75" i="9" s="1"/>
  <c r="DN83" i="9"/>
  <c r="DP83" i="9" s="1"/>
  <c r="HJ83" i="9" s="1"/>
  <c r="DN91" i="9"/>
  <c r="DP91" i="9" s="1"/>
  <c r="HJ91" i="9" s="1"/>
  <c r="DN134" i="9"/>
  <c r="DP134" i="9" s="1"/>
  <c r="HJ134" i="9" s="1"/>
  <c r="DN139" i="9"/>
  <c r="DP139" i="9" s="1"/>
  <c r="HJ139" i="9" s="1"/>
  <c r="DN145" i="9"/>
  <c r="DP145" i="9" s="1"/>
  <c r="HJ145" i="9" s="1"/>
  <c r="HJ180" i="9"/>
  <c r="DP180" i="9"/>
  <c r="DN180" i="9"/>
  <c r="DN200" i="9"/>
  <c r="DP200" i="9" s="1"/>
  <c r="HJ200" i="9" s="1"/>
  <c r="DN289" i="9"/>
  <c r="DP289" i="9" s="1"/>
  <c r="HJ289" i="9" s="1"/>
  <c r="DN316" i="9"/>
  <c r="DP316" i="9" s="1"/>
  <c r="HJ316" i="9" s="1"/>
  <c r="DN335" i="9"/>
  <c r="DP335" i="9" s="1"/>
  <c r="HJ335" i="9" s="1"/>
  <c r="DN340" i="9"/>
  <c r="DP340" i="9" s="1"/>
  <c r="HJ340" i="9" s="1"/>
  <c r="DN354" i="9"/>
  <c r="DP354" i="9" s="1"/>
  <c r="HJ354" i="9" s="1"/>
  <c r="DN384" i="9"/>
  <c r="DP384" i="9" s="1"/>
  <c r="HJ384" i="9" s="1"/>
  <c r="DN386" i="9"/>
  <c r="DP386" i="9" s="1"/>
  <c r="HJ386" i="9" s="1"/>
  <c r="DN414" i="9"/>
  <c r="DP414" i="9" s="1"/>
  <c r="HJ414" i="9" s="1"/>
  <c r="DN444" i="9"/>
  <c r="DP444" i="9" s="1"/>
  <c r="HJ444" i="9" s="1"/>
  <c r="DN461" i="9"/>
  <c r="DP461" i="9" s="1"/>
  <c r="HJ461" i="9" s="1"/>
  <c r="GW17" i="9"/>
  <c r="GS17" i="9"/>
  <c r="GW33" i="9"/>
  <c r="GS33" i="9"/>
  <c r="GW50" i="9"/>
  <c r="HA50" i="9" s="1"/>
  <c r="GS50" i="9"/>
  <c r="GW65" i="9"/>
  <c r="GS65" i="9"/>
  <c r="GW82" i="9"/>
  <c r="GS82" i="9"/>
  <c r="GW99" i="9"/>
  <c r="GS99" i="9"/>
  <c r="GW114" i="9"/>
  <c r="GS114" i="9"/>
  <c r="GW131" i="9"/>
  <c r="GS131" i="9"/>
  <c r="GW146" i="9"/>
  <c r="HA146" i="9" s="1"/>
  <c r="GS146" i="9"/>
  <c r="GW163" i="9"/>
  <c r="HA163" i="9" s="1"/>
  <c r="GS163" i="9"/>
  <c r="GW179" i="9"/>
  <c r="HA179" i="9" s="1"/>
  <c r="GS179" i="9"/>
  <c r="GW195" i="9"/>
  <c r="GS195" i="9"/>
  <c r="GS211" i="9"/>
  <c r="GW211" i="9"/>
  <c r="HA211" i="9" s="1"/>
  <c r="GS227" i="9"/>
  <c r="GW227" i="9"/>
  <c r="HA227" i="9" s="1"/>
  <c r="GW243" i="9"/>
  <c r="HA243" i="9" s="1"/>
  <c r="GS243" i="9"/>
  <c r="GW288" i="9"/>
  <c r="HA288" i="9" s="1"/>
  <c r="GS288" i="9"/>
  <c r="GS297" i="9"/>
  <c r="GW297" i="9"/>
  <c r="HA297" i="9" s="1"/>
  <c r="GS319" i="9"/>
  <c r="GW319" i="9"/>
  <c r="GS336" i="9"/>
  <c r="GW336" i="9"/>
  <c r="GS351" i="9"/>
  <c r="GW351" i="9"/>
  <c r="GS368" i="9"/>
  <c r="GW368" i="9"/>
  <c r="GS385" i="9"/>
  <c r="GW385" i="9"/>
  <c r="GW400" i="9"/>
  <c r="GS400" i="9"/>
  <c r="GW415" i="9"/>
  <c r="GS415" i="9"/>
  <c r="GW431" i="9"/>
  <c r="GS431" i="9"/>
  <c r="GW447" i="9"/>
  <c r="HA447" i="9" s="1"/>
  <c r="GS447" i="9"/>
  <c r="GW464" i="9"/>
  <c r="HA464" i="9" s="1"/>
  <c r="GS464" i="9"/>
  <c r="GK9" i="9"/>
  <c r="GK22" i="9"/>
  <c r="BK37" i="9"/>
  <c r="AG37" i="9" s="1"/>
  <c r="BK65" i="9"/>
  <c r="BK82" i="9"/>
  <c r="AG82" i="9" s="1"/>
  <c r="BK95" i="9"/>
  <c r="BK110" i="9"/>
  <c r="AG110" i="9" s="1"/>
  <c r="BK118" i="9"/>
  <c r="GK131" i="9"/>
  <c r="BK146" i="9"/>
  <c r="BK171" i="9"/>
  <c r="GK195" i="9"/>
  <c r="BK211" i="9"/>
  <c r="AG211" i="9" s="1"/>
  <c r="GK327" i="9"/>
  <c r="GK368" i="9"/>
  <c r="BK385" i="9"/>
  <c r="AG385" i="9" s="1"/>
  <c r="GK423" i="9"/>
  <c r="AG279" i="9"/>
  <c r="BM279" i="9" s="1"/>
  <c r="BJ204" i="9"/>
  <c r="BJ287" i="9"/>
  <c r="BJ428" i="9"/>
  <c r="BK73" i="9"/>
  <c r="AG73" i="9" s="1"/>
  <c r="BK130" i="9"/>
  <c r="BK147" i="9"/>
  <c r="AG147" i="9" s="1"/>
  <c r="BK184" i="9"/>
  <c r="AG184" i="9" s="1"/>
  <c r="BK208" i="9"/>
  <c r="GK424" i="9"/>
  <c r="GK441" i="9"/>
  <c r="BK456" i="9"/>
  <c r="AG456" i="9" s="1"/>
  <c r="AG260" i="9"/>
  <c r="BM260" i="9" s="1"/>
  <c r="BK11" i="9"/>
  <c r="HH198" i="9"/>
  <c r="BJ242" i="9"/>
  <c r="BJ463" i="9"/>
  <c r="BK26" i="9"/>
  <c r="BK117" i="9"/>
  <c r="BK194" i="9"/>
  <c r="BK222" i="9"/>
  <c r="BK310" i="9"/>
  <c r="BJ10" i="9"/>
  <c r="BJ447" i="9"/>
  <c r="AF447" i="9" s="1"/>
  <c r="BK173" i="9"/>
  <c r="BK200" i="9"/>
  <c r="BJ26" i="9"/>
  <c r="HH232" i="9"/>
  <c r="BK168" i="9"/>
  <c r="BJ66" i="9"/>
  <c r="BJ394" i="9"/>
  <c r="AF394" i="9" s="1"/>
  <c r="DN21" i="9"/>
  <c r="DP21" i="9" s="1"/>
  <c r="HJ21" i="9" s="1"/>
  <c r="DN40" i="9"/>
  <c r="DP40" i="9" s="1"/>
  <c r="HJ40" i="9" s="1"/>
  <c r="DN47" i="9"/>
  <c r="DP47" i="9" s="1"/>
  <c r="HJ47" i="9" s="1"/>
  <c r="DN55" i="9"/>
  <c r="DP55" i="9" s="1"/>
  <c r="HJ55" i="9" s="1"/>
  <c r="DN78" i="9"/>
  <c r="DP78" i="9" s="1"/>
  <c r="HJ78" i="9" s="1"/>
  <c r="DN94" i="9"/>
  <c r="DP94" i="9" s="1"/>
  <c r="HJ94" i="9" s="1"/>
  <c r="DN119" i="9"/>
  <c r="DP119" i="9" s="1"/>
  <c r="HJ119" i="9" s="1"/>
  <c r="DN128" i="9"/>
  <c r="DP128" i="9" s="1"/>
  <c r="HJ128" i="9" s="1"/>
  <c r="DN141" i="9"/>
  <c r="DP141" i="9" s="1"/>
  <c r="HJ141" i="9" s="1"/>
  <c r="DN147" i="9"/>
  <c r="DP147" i="9" s="1"/>
  <c r="HJ147" i="9" s="1"/>
  <c r="DN170" i="9"/>
  <c r="HJ170" i="9"/>
  <c r="DP170" i="9"/>
  <c r="DN174" i="9"/>
  <c r="HJ174" i="9"/>
  <c r="DP174" i="9"/>
  <c r="DN202" i="9"/>
  <c r="DP202" i="9" s="1"/>
  <c r="HJ202" i="9" s="1"/>
  <c r="DN226" i="9"/>
  <c r="DP226" i="9" s="1"/>
  <c r="HJ226" i="9" s="1"/>
  <c r="DN232" i="9"/>
  <c r="DP232" i="9" s="1"/>
  <c r="HJ232" i="9" s="1"/>
  <c r="DN298" i="9"/>
  <c r="DP298" i="9" s="1"/>
  <c r="HJ298" i="9" s="1"/>
  <c r="DN312" i="9"/>
  <c r="DP312" i="9" s="1"/>
  <c r="HJ312" i="9" s="1"/>
  <c r="DN428" i="9"/>
  <c r="DP428" i="9" s="1"/>
  <c r="HJ428" i="9" s="1"/>
  <c r="DN435" i="9"/>
  <c r="DP435" i="9" s="1"/>
  <c r="HJ435" i="9" s="1"/>
  <c r="BK143" i="9"/>
  <c r="BK20" i="9"/>
  <c r="GS22" i="9"/>
  <c r="GW22" i="9"/>
  <c r="GS37" i="9"/>
  <c r="GW37" i="9"/>
  <c r="GS54" i="9"/>
  <c r="GW54" i="9"/>
  <c r="GW69" i="9"/>
  <c r="GS69" i="9"/>
  <c r="GW86" i="9"/>
  <c r="GS86" i="9"/>
  <c r="GW104" i="9"/>
  <c r="GS104" i="9"/>
  <c r="GW118" i="9"/>
  <c r="GS118" i="9"/>
  <c r="GW135" i="9"/>
  <c r="GS135" i="9"/>
  <c r="GW150" i="9"/>
  <c r="HA150" i="9" s="1"/>
  <c r="GS150" i="9"/>
  <c r="GW167" i="9"/>
  <c r="HA167" i="9" s="1"/>
  <c r="GS167" i="9"/>
  <c r="GW183" i="9"/>
  <c r="GS183" i="9"/>
  <c r="GW199" i="9"/>
  <c r="HA199" i="9" s="1"/>
  <c r="GS199" i="9"/>
  <c r="GW215" i="9"/>
  <c r="HA215" i="9" s="1"/>
  <c r="GS215" i="9"/>
  <c r="GW231" i="9"/>
  <c r="HA231" i="9" s="1"/>
  <c r="GS231" i="9"/>
  <c r="GS247" i="9"/>
  <c r="GW247" i="9"/>
  <c r="HA247" i="9" s="1"/>
  <c r="GS291" i="9"/>
  <c r="GW291" i="9"/>
  <c r="HA291" i="9" s="1"/>
  <c r="GS307" i="9"/>
  <c r="GW307" i="9"/>
  <c r="GS323" i="9"/>
  <c r="GW323" i="9"/>
  <c r="GS339" i="9"/>
  <c r="GW339" i="9"/>
  <c r="GS356" i="9"/>
  <c r="GW356" i="9"/>
  <c r="GS374" i="9"/>
  <c r="GW374" i="9"/>
  <c r="GS390" i="9"/>
  <c r="GW390" i="9"/>
  <c r="GS403" i="9"/>
  <c r="GW403" i="9"/>
  <c r="GS419" i="9"/>
  <c r="GW419" i="9"/>
  <c r="GS436" i="9"/>
  <c r="GW436" i="9"/>
  <c r="GW451" i="9"/>
  <c r="HA451" i="9" s="1"/>
  <c r="GS451" i="9"/>
  <c r="GW459" i="9"/>
  <c r="HA459" i="9" s="1"/>
  <c r="GS459" i="9"/>
  <c r="BK13" i="9"/>
  <c r="AG13" i="9" s="1"/>
  <c r="BK25" i="9"/>
  <c r="BK42" i="9"/>
  <c r="GK54" i="9"/>
  <c r="BK69" i="9"/>
  <c r="BK122" i="9"/>
  <c r="AG122" i="9" s="1"/>
  <c r="GK135" i="9"/>
  <c r="BK163" i="9"/>
  <c r="BK175" i="9"/>
  <c r="BK187" i="9"/>
  <c r="BK199" i="9"/>
  <c r="BK215" i="9"/>
  <c r="AG215" i="9" s="1"/>
  <c r="BK291" i="9"/>
  <c r="GK343" i="9"/>
  <c r="GK356" i="9"/>
  <c r="GK374" i="9"/>
  <c r="BK390" i="9"/>
  <c r="AG390" i="9" s="1"/>
  <c r="GK400" i="9"/>
  <c r="GK427" i="9"/>
  <c r="GK440" i="9"/>
  <c r="BK455" i="9"/>
  <c r="HH21" i="9"/>
  <c r="BJ180" i="9"/>
  <c r="BJ220" i="9"/>
  <c r="BJ342" i="9"/>
  <c r="BJ355" i="9"/>
  <c r="BJ461" i="9"/>
  <c r="BK31" i="9"/>
  <c r="AG31" i="9" s="1"/>
  <c r="BK127" i="9"/>
  <c r="AG127" i="9" s="1"/>
  <c r="BK151" i="9"/>
  <c r="BK190" i="9"/>
  <c r="BK212" i="9"/>
  <c r="GS285" i="9"/>
  <c r="GW285" i="9"/>
  <c r="HA285" i="9" s="1"/>
  <c r="GW445" i="9"/>
  <c r="GS445" i="9"/>
  <c r="BJ132" i="9"/>
  <c r="BJ178" i="9"/>
  <c r="BK454" i="9"/>
  <c r="AG454" i="9" s="1"/>
  <c r="DO310" i="9"/>
  <c r="DQ310" i="9" s="1"/>
  <c r="HK310" i="9" s="1"/>
  <c r="BK189" i="9"/>
  <c r="AF264" i="9"/>
  <c r="BL264" i="9" s="1"/>
  <c r="AG280" i="9"/>
  <c r="BM280" i="9" s="1"/>
  <c r="BJ226" i="9"/>
  <c r="BK44" i="9"/>
  <c r="GW57" i="9"/>
  <c r="GS57" i="9"/>
  <c r="GW97" i="9"/>
  <c r="GS97" i="9"/>
  <c r="GS293" i="9"/>
  <c r="GW293" i="9"/>
  <c r="HA293" i="9" s="1"/>
  <c r="GS334" i="9"/>
  <c r="GW334" i="9"/>
  <c r="GS376" i="9"/>
  <c r="GW376" i="9"/>
  <c r="BJ335" i="9"/>
  <c r="BJ414" i="9"/>
  <c r="BJ431" i="9"/>
  <c r="BK181" i="9"/>
  <c r="DN26" i="9"/>
  <c r="DP26" i="9" s="1"/>
  <c r="HJ26" i="9" s="1"/>
  <c r="DN59" i="9"/>
  <c r="DP59" i="9" s="1"/>
  <c r="HJ59" i="9" s="1"/>
  <c r="DN64" i="9"/>
  <c r="DP64" i="9" s="1"/>
  <c r="HJ64" i="9" s="1"/>
  <c r="DN102" i="9"/>
  <c r="DP102" i="9" s="1"/>
  <c r="HJ102" i="9" s="1"/>
  <c r="DN98" i="9"/>
  <c r="DP98" i="9"/>
  <c r="HJ98" i="9" s="1"/>
  <c r="DN130" i="9"/>
  <c r="DP130" i="9" s="1"/>
  <c r="HJ130" i="9" s="1"/>
  <c r="DN127" i="9"/>
  <c r="DP127" i="9" s="1"/>
  <c r="HJ127" i="9" s="1"/>
  <c r="DN149" i="9"/>
  <c r="DP149" i="9" s="1"/>
  <c r="HJ149" i="9" s="1"/>
  <c r="DN216" i="9"/>
  <c r="DP216" i="9" s="1"/>
  <c r="HJ216" i="9" s="1"/>
  <c r="DN234" i="9"/>
  <c r="DP234" i="9" s="1"/>
  <c r="HJ234" i="9" s="1"/>
  <c r="DN290" i="9"/>
  <c r="DP290" i="9" s="1"/>
  <c r="HJ290" i="9" s="1"/>
  <c r="DN330" i="9"/>
  <c r="DP330" i="9" s="1"/>
  <c r="HJ330" i="9" s="1"/>
  <c r="DN363" i="9"/>
  <c r="DP363" i="9" s="1"/>
  <c r="HJ363" i="9" s="1"/>
  <c r="DN399" i="9"/>
  <c r="DP399" i="9" s="1"/>
  <c r="HJ399" i="9" s="1"/>
  <c r="DN448" i="9"/>
  <c r="DP448" i="9" s="1"/>
  <c r="HJ448" i="9" s="1"/>
  <c r="BK35" i="9"/>
  <c r="BK60" i="9"/>
  <c r="BK86" i="9"/>
  <c r="AG86" i="9" s="1"/>
  <c r="BK99" i="9"/>
  <c r="AG99" i="9" s="1"/>
  <c r="BK109" i="9"/>
  <c r="BK150" i="9"/>
  <c r="AG150" i="9" s="1"/>
  <c r="BK307" i="9"/>
  <c r="AG307" i="9" s="1"/>
  <c r="BK360" i="9"/>
  <c r="BK403" i="9"/>
  <c r="BK415" i="9"/>
  <c r="EJ457" i="9"/>
  <c r="EK251" i="9"/>
  <c r="EK196" i="9"/>
  <c r="EK192" i="9"/>
  <c r="EJ154" i="9"/>
  <c r="EK133" i="9"/>
  <c r="EK129" i="9"/>
  <c r="EK124" i="9"/>
  <c r="EK389" i="9"/>
  <c r="EJ77" i="9"/>
  <c r="EJ382" i="9"/>
  <c r="EK127" i="9"/>
  <c r="EJ460" i="9"/>
  <c r="EJ429" i="9"/>
  <c r="EK87" i="9"/>
  <c r="EK406" i="9"/>
  <c r="EJ455" i="9"/>
  <c r="EK161" i="9"/>
  <c r="EK114" i="9"/>
  <c r="EJ315" i="9"/>
  <c r="EJ203" i="9"/>
  <c r="EK173" i="9"/>
  <c r="EJ57" i="9"/>
  <c r="EJ58" i="9"/>
  <c r="EK449" i="9"/>
  <c r="EJ434" i="9"/>
  <c r="EK371" i="9"/>
  <c r="EK383" i="9"/>
  <c r="EK375" i="9"/>
  <c r="EJ327" i="9"/>
  <c r="EK300" i="9"/>
  <c r="EK303" i="9"/>
  <c r="EK293" i="9"/>
  <c r="EJ285" i="9"/>
  <c r="EK164" i="9"/>
  <c r="EJ135" i="9"/>
  <c r="EJ122" i="9"/>
  <c r="EK101" i="9"/>
  <c r="EK24" i="9"/>
  <c r="EK16" i="9"/>
  <c r="EJ453" i="9"/>
  <c r="EJ385" i="9"/>
  <c r="EJ464" i="9"/>
  <c r="EJ390" i="9"/>
  <c r="EJ349" i="9"/>
  <c r="EJ241" i="9"/>
  <c r="EK156" i="9"/>
  <c r="EJ48" i="9"/>
  <c r="EJ319" i="9"/>
  <c r="EJ211" i="9"/>
  <c r="EJ165" i="9"/>
  <c r="EJ11" i="9"/>
  <c r="EJ72" i="9"/>
  <c r="EK462" i="9"/>
  <c r="EK457" i="9"/>
  <c r="EK453" i="9"/>
  <c r="EJ411" i="9"/>
  <c r="EJ383" i="9"/>
  <c r="EK330" i="9"/>
  <c r="EK309" i="9"/>
  <c r="EJ303" i="9"/>
  <c r="EK289" i="9"/>
  <c r="EJ231" i="9"/>
  <c r="EJ223" i="9"/>
  <c r="EK189" i="9"/>
  <c r="EJ138" i="9"/>
  <c r="EK116" i="9"/>
  <c r="EK111" i="9"/>
  <c r="EJ37" i="9"/>
  <c r="EJ69" i="9"/>
  <c r="EK336" i="9"/>
  <c r="EJ459" i="9"/>
  <c r="EJ195" i="9"/>
  <c r="EK165" i="9"/>
  <c r="EJ118" i="9"/>
  <c r="EJ84" i="9"/>
  <c r="EJ396" i="9"/>
  <c r="EJ311" i="9"/>
  <c r="EK286" i="9"/>
  <c r="EK181" i="9"/>
  <c r="EJ156" i="9"/>
  <c r="EJ462" i="9"/>
  <c r="EK410" i="9"/>
  <c r="EJ347" i="9"/>
  <c r="EK321" i="9"/>
  <c r="EK313" i="9"/>
  <c r="EJ243" i="9"/>
  <c r="EK205" i="9"/>
  <c r="EK201" i="9"/>
  <c r="EK120" i="9"/>
  <c r="EJ111" i="9"/>
  <c r="EK65" i="9"/>
  <c r="EJ368" i="9"/>
  <c r="EK217" i="9"/>
  <c r="EK397" i="9"/>
  <c r="EK69" i="9"/>
  <c r="EJ56" i="9"/>
  <c r="EK417" i="9"/>
  <c r="EK363" i="9"/>
  <c r="EJ291" i="9"/>
  <c r="EJ255" i="9"/>
  <c r="EK225" i="9"/>
  <c r="EK216" i="9"/>
  <c r="EJ175" i="9"/>
  <c r="EJ171" i="9"/>
  <c r="EK136" i="9"/>
  <c r="EJ45" i="9"/>
  <c r="EK39" i="9"/>
  <c r="EK340" i="9"/>
  <c r="EK294" i="9"/>
  <c r="EK233" i="9"/>
  <c r="EK152" i="9"/>
  <c r="EJ44" i="9"/>
  <c r="EK452" i="9"/>
  <c r="EK252" i="9"/>
  <c r="EK160" i="9"/>
  <c r="EK198" i="9"/>
  <c r="CC315" i="9"/>
  <c r="DI315" i="9" s="1"/>
  <c r="CB308" i="9"/>
  <c r="DH308" i="9" s="1"/>
  <c r="CC284" i="9"/>
  <c r="CB344" i="9"/>
  <c r="DH344" i="9" s="1"/>
  <c r="CB232" i="9"/>
  <c r="DH232" i="9" s="1"/>
  <c r="CC229" i="9"/>
  <c r="DI229" i="9" s="1"/>
  <c r="CC63" i="9"/>
  <c r="DI63" i="9" s="1"/>
  <c r="CC416" i="9"/>
  <c r="DI416" i="9" s="1"/>
  <c r="CC217" i="9"/>
  <c r="DI217" i="9" s="1"/>
  <c r="CB32" i="9"/>
  <c r="DH32" i="9" s="1"/>
  <c r="CB173" i="9"/>
  <c r="DH173" i="9" s="1"/>
  <c r="CC444" i="9"/>
  <c r="DI444" i="9" s="1"/>
  <c r="CC413" i="9"/>
  <c r="DI413" i="9" s="1"/>
  <c r="CC226" i="9"/>
  <c r="DI226" i="9" s="1"/>
  <c r="CB220" i="9"/>
  <c r="DH220" i="9" s="1"/>
  <c r="CC129" i="9"/>
  <c r="DI129" i="9" s="1"/>
  <c r="CB110" i="9"/>
  <c r="DH110" i="9" s="1"/>
  <c r="CC88" i="9"/>
  <c r="DI88" i="9" s="1"/>
  <c r="CB284" i="9"/>
  <c r="DH284" i="9" s="1"/>
  <c r="CB226" i="9"/>
  <c r="DH226" i="9" s="1"/>
  <c r="CB153" i="9"/>
  <c r="DH153" i="9" s="1"/>
  <c r="CC433" i="9"/>
  <c r="DI433" i="9" s="1"/>
  <c r="CB298" i="9"/>
  <c r="DH298" i="9" s="1"/>
  <c r="CC327" i="9"/>
  <c r="DI327" i="9" s="1"/>
  <c r="CC347" i="9"/>
  <c r="DI347" i="9" s="1"/>
  <c r="CC193" i="9"/>
  <c r="DI193" i="9" s="1"/>
  <c r="CC177" i="9"/>
  <c r="DI177" i="9" s="1"/>
  <c r="CC99" i="9"/>
  <c r="DI99" i="9" s="1"/>
  <c r="CB81" i="9"/>
  <c r="DH81" i="9" s="1"/>
  <c r="CC33" i="9"/>
  <c r="DI33" i="9" s="1"/>
  <c r="CB290" i="9"/>
  <c r="DH290" i="9" s="1"/>
  <c r="CB373" i="9"/>
  <c r="DH373" i="9" s="1"/>
  <c r="CB354" i="9"/>
  <c r="DH354" i="9" s="1"/>
  <c r="CC382" i="9"/>
  <c r="DI382" i="9" s="1"/>
  <c r="CC376" i="9"/>
  <c r="DI376" i="9" s="1"/>
  <c r="CC331" i="9"/>
  <c r="DI331" i="9" s="1"/>
  <c r="CB314" i="9"/>
  <c r="DH314" i="9" s="1"/>
  <c r="CB304" i="9"/>
  <c r="DH304" i="9" s="1"/>
  <c r="CC183" i="9"/>
  <c r="DI183" i="9" s="1"/>
  <c r="CB154" i="9"/>
  <c r="DH154" i="9" s="1"/>
  <c r="CC135" i="9"/>
  <c r="DI135" i="9" s="1"/>
  <c r="CC95" i="9"/>
  <c r="DI95" i="9" s="1"/>
  <c r="CC84" i="9"/>
  <c r="DI84" i="9" s="1"/>
  <c r="CC46" i="9"/>
  <c r="DI46" i="9" s="1"/>
  <c r="CC445" i="9"/>
  <c r="DI445" i="9" s="1"/>
  <c r="CB459" i="9"/>
  <c r="DH459" i="9" s="1"/>
  <c r="CC407" i="9"/>
  <c r="DI407" i="9" s="1"/>
  <c r="CB429" i="9"/>
  <c r="DH429" i="9" s="1"/>
  <c r="CB332" i="9"/>
  <c r="DH332" i="9" s="1"/>
  <c r="CB287" i="9"/>
  <c r="DH287" i="9" s="1"/>
  <c r="CB244" i="9"/>
  <c r="DH244" i="9" s="1"/>
  <c r="CC207" i="9"/>
  <c r="DI207" i="9" s="1"/>
  <c r="CB60" i="9"/>
  <c r="DH60" i="9" s="1"/>
  <c r="CB184" i="9"/>
  <c r="DH184" i="9" s="1"/>
  <c r="CC412" i="9"/>
  <c r="DI412" i="9" s="1"/>
  <c r="CC402" i="9"/>
  <c r="DI402" i="9" s="1"/>
  <c r="CC158" i="9"/>
  <c r="DI158" i="9" s="1"/>
  <c r="CC109" i="9"/>
  <c r="DI109" i="9" s="1"/>
  <c r="CB205" i="9"/>
  <c r="DH205" i="9" s="1"/>
  <c r="CC17" i="9"/>
  <c r="DI17" i="9" s="1"/>
  <c r="CC300" i="9"/>
  <c r="DI300" i="9" s="1"/>
  <c r="CB143" i="9"/>
  <c r="DH143" i="9" s="1"/>
  <c r="CC110" i="9"/>
  <c r="DI110" i="9" s="1"/>
  <c r="CB462" i="9"/>
  <c r="DH462" i="9" s="1"/>
  <c r="CC349" i="9"/>
  <c r="DI349" i="9" s="1"/>
  <c r="CB103" i="9"/>
  <c r="DH103" i="9" s="1"/>
  <c r="CB218" i="9"/>
  <c r="DH218" i="9" s="1"/>
  <c r="CB121" i="9"/>
  <c r="DH121" i="9" s="1"/>
  <c r="CB465" i="9"/>
  <c r="DH465" i="9" s="1"/>
  <c r="CC142" i="9"/>
  <c r="DI142" i="9" s="1"/>
  <c r="CB434" i="9"/>
  <c r="DH434" i="9" s="1"/>
  <c r="CC318" i="9"/>
  <c r="DI318" i="9" s="1"/>
  <c r="CC287" i="9"/>
  <c r="DI287" i="9" s="1"/>
  <c r="CB224" i="9"/>
  <c r="DH224" i="9" s="1"/>
  <c r="CB128" i="9"/>
  <c r="DH128" i="9" s="1"/>
  <c r="CC213" i="9"/>
  <c r="DI213" i="9" s="1"/>
  <c r="CC466" i="9"/>
  <c r="DI466" i="9" s="1"/>
  <c r="CC301" i="9"/>
  <c r="DI301" i="9" s="1"/>
  <c r="CC285" i="9"/>
  <c r="DI285" i="9" s="1"/>
  <c r="CB252" i="9"/>
  <c r="DH252" i="9" s="1"/>
  <c r="CC175" i="9"/>
  <c r="DI175" i="9" s="1"/>
  <c r="CB145" i="9"/>
  <c r="DH145" i="9" s="1"/>
  <c r="CB138" i="9"/>
  <c r="DH138" i="9" s="1"/>
  <c r="CC126" i="9"/>
  <c r="DI126" i="9" s="1"/>
  <c r="CC104" i="9"/>
  <c r="DI104" i="9" s="1"/>
  <c r="CC25" i="9"/>
  <c r="DI25" i="9" s="1"/>
  <c r="CC53" i="9"/>
  <c r="DI53" i="9" s="1"/>
  <c r="CC467" i="9"/>
  <c r="DI467" i="9" s="1"/>
  <c r="CC463" i="9"/>
  <c r="DI463" i="9" s="1"/>
  <c r="CC454" i="9"/>
  <c r="DI454" i="9" s="1"/>
  <c r="CC452" i="9"/>
  <c r="DI452" i="9" s="1"/>
  <c r="CC450" i="9"/>
  <c r="DI450" i="9" s="1"/>
  <c r="CC446" i="9"/>
  <c r="DI446" i="9" s="1"/>
  <c r="CC430" i="9"/>
  <c r="DI430" i="9" s="1"/>
  <c r="CC424" i="9"/>
  <c r="DI424" i="9" s="1"/>
  <c r="CC418" i="9"/>
  <c r="DI418" i="9" s="1"/>
  <c r="CC410" i="9"/>
  <c r="DI410" i="9" s="1"/>
  <c r="CC406" i="9"/>
  <c r="DI406" i="9" s="1"/>
  <c r="CC404" i="9"/>
  <c r="DI404" i="9" s="1"/>
  <c r="CC386" i="9"/>
  <c r="DI386" i="9" s="1"/>
  <c r="CC401" i="9"/>
  <c r="DI401" i="9" s="1"/>
  <c r="CC393" i="9"/>
  <c r="DI393" i="9" s="1"/>
  <c r="CC391" i="9"/>
  <c r="DI391" i="9" s="1"/>
  <c r="CC389" i="9"/>
  <c r="DI389" i="9" s="1"/>
  <c r="CC387" i="9"/>
  <c r="DI387" i="9" s="1"/>
  <c r="CC381" i="9"/>
  <c r="DI381" i="9" s="1"/>
  <c r="CC377" i="9"/>
  <c r="DI377" i="9" s="1"/>
  <c r="CC369" i="9"/>
  <c r="DI369" i="9" s="1"/>
  <c r="CC367" i="9"/>
  <c r="DI367" i="9" s="1"/>
  <c r="CC359" i="9"/>
  <c r="DI359" i="9" s="1"/>
  <c r="CC357" i="9"/>
  <c r="DI357" i="9" s="1"/>
  <c r="CC354" i="9"/>
  <c r="DI354" i="9" s="1"/>
  <c r="CC337" i="9"/>
  <c r="DI337" i="9" s="1"/>
  <c r="CC330" i="9"/>
  <c r="DI330" i="9" s="1"/>
  <c r="CC314" i="9"/>
  <c r="DI314" i="9" s="1"/>
  <c r="CC242" i="9"/>
  <c r="DI242" i="9" s="1"/>
  <c r="CC236" i="9"/>
  <c r="DI236" i="9" s="1"/>
  <c r="CC212" i="9"/>
  <c r="DI212" i="9" s="1"/>
  <c r="CC210" i="9"/>
  <c r="DI210" i="9" s="1"/>
  <c r="CC204" i="9"/>
  <c r="DI204" i="9" s="1"/>
  <c r="CC190" i="9"/>
  <c r="DI190" i="9" s="1"/>
  <c r="CC182" i="9"/>
  <c r="DI182" i="9" s="1"/>
  <c r="CC180" i="9"/>
  <c r="DI180" i="9" s="1"/>
  <c r="CC178" i="9"/>
  <c r="DI178" i="9" s="1"/>
  <c r="CC166" i="9"/>
  <c r="DI166" i="9" s="1"/>
  <c r="CC153" i="9"/>
  <c r="DI153" i="9" s="1"/>
  <c r="CC145" i="9"/>
  <c r="DI145" i="9" s="1"/>
  <c r="CC141" i="9"/>
  <c r="DI141" i="9" s="1"/>
  <c r="CC139" i="9"/>
  <c r="DI139" i="9" s="1"/>
  <c r="CC134" i="9"/>
  <c r="DI134" i="9" s="1"/>
  <c r="CC125" i="9"/>
  <c r="DI125" i="9" s="1"/>
  <c r="CC121" i="9"/>
  <c r="DI121" i="9" s="1"/>
  <c r="CC117" i="9"/>
  <c r="DI117" i="9" s="1"/>
  <c r="CC115" i="9"/>
  <c r="DI115" i="9" s="1"/>
  <c r="CC102" i="9"/>
  <c r="DI102" i="9" s="1"/>
  <c r="CC108" i="9"/>
  <c r="DI108" i="9" s="1"/>
  <c r="CC106" i="9"/>
  <c r="DI106" i="9" s="1"/>
  <c r="CC103" i="9"/>
  <c r="DI103" i="9" s="1"/>
  <c r="CC94" i="9"/>
  <c r="DI94" i="9" s="1"/>
  <c r="CC91" i="9"/>
  <c r="DI91" i="9" s="1"/>
  <c r="CC89" i="9"/>
  <c r="DI89" i="9" s="1"/>
  <c r="CC83" i="9"/>
  <c r="DI83" i="9" s="1"/>
  <c r="CC81" i="9"/>
  <c r="DI81" i="9" s="1"/>
  <c r="CC43" i="9"/>
  <c r="DI43" i="9" s="1"/>
  <c r="CC40" i="9"/>
  <c r="DI40" i="9" s="1"/>
  <c r="CC36" i="9"/>
  <c r="DI36" i="9" s="1"/>
  <c r="CC29" i="9"/>
  <c r="DI29" i="9" s="1"/>
  <c r="CC26" i="9"/>
  <c r="DI26" i="9" s="1"/>
  <c r="CC19" i="9"/>
  <c r="DI19" i="9" s="1"/>
  <c r="CC16" i="9"/>
  <c r="DI16" i="9" s="1"/>
  <c r="CC14" i="9"/>
  <c r="DI14" i="9" s="1"/>
  <c r="CC12" i="9"/>
  <c r="DI12" i="9" s="1"/>
  <c r="CC10" i="9"/>
  <c r="DI10" i="9" s="1"/>
  <c r="CB461" i="9"/>
  <c r="DH461" i="9" s="1"/>
  <c r="CC364" i="9"/>
  <c r="DI364" i="9" s="1"/>
  <c r="CC225" i="9"/>
  <c r="DI225" i="9" s="1"/>
  <c r="CB176" i="9"/>
  <c r="DH176" i="9" s="1"/>
  <c r="CB130" i="9"/>
  <c r="DH130" i="9" s="1"/>
  <c r="CC50" i="9"/>
  <c r="DI50" i="9" s="1"/>
  <c r="CB40" i="9"/>
  <c r="DH40" i="9" s="1"/>
  <c r="CC76" i="9"/>
  <c r="DI76" i="9" s="1"/>
  <c r="CB144" i="9"/>
  <c r="DH144" i="9" s="1"/>
  <c r="CB248" i="9"/>
  <c r="DH248" i="9" s="1"/>
  <c r="CB29" i="9"/>
  <c r="DH29" i="9" s="1"/>
  <c r="CB94" i="9"/>
  <c r="DH94" i="9" s="1"/>
  <c r="CB359" i="9"/>
  <c r="DH359" i="9" s="1"/>
  <c r="CB236" i="9"/>
  <c r="DH236" i="9" s="1"/>
  <c r="CB151" i="9"/>
  <c r="DH151" i="9" s="1"/>
  <c r="CC13" i="9"/>
  <c r="DI13" i="9" s="1"/>
  <c r="CC344" i="9"/>
  <c r="DI344" i="9" s="1"/>
  <c r="CB316" i="9"/>
  <c r="DH316" i="9" s="1"/>
  <c r="CB310" i="9"/>
  <c r="DH310" i="9" s="1"/>
  <c r="CB246" i="9"/>
  <c r="DH246" i="9" s="1"/>
  <c r="CC240" i="9"/>
  <c r="DI240" i="9" s="1"/>
  <c r="CB216" i="9"/>
  <c r="DH216" i="9" s="1"/>
  <c r="CB192" i="9"/>
  <c r="DH192" i="9" s="1"/>
  <c r="CB185" i="9"/>
  <c r="DH185" i="9" s="1"/>
  <c r="CB150" i="9"/>
  <c r="DH150" i="9" s="1"/>
  <c r="CB137" i="9"/>
  <c r="DH137" i="9" s="1"/>
  <c r="CB119" i="9"/>
  <c r="DH119" i="9" s="1"/>
  <c r="CB104" i="9"/>
  <c r="DH104" i="9" s="1"/>
  <c r="CB85" i="9"/>
  <c r="DH85" i="9" s="1"/>
  <c r="CB64" i="9"/>
  <c r="DH64" i="9" s="1"/>
  <c r="CB369" i="9"/>
  <c r="DH369" i="9" s="1"/>
  <c r="CB352" i="9"/>
  <c r="DH352" i="9" s="1"/>
  <c r="CB38" i="9"/>
  <c r="DH38" i="9" s="1"/>
  <c r="CB294" i="9"/>
  <c r="DH294" i="9" s="1"/>
  <c r="CB162" i="9"/>
  <c r="DH162" i="9" s="1"/>
  <c r="CC148" i="9"/>
  <c r="DI148" i="9" s="1"/>
  <c r="CB167" i="9"/>
  <c r="DH167" i="9" s="1"/>
  <c r="CB318" i="9"/>
  <c r="DH318" i="9" s="1"/>
  <c r="CC385" i="9"/>
  <c r="DI385" i="9" s="1"/>
  <c r="CB312" i="9"/>
  <c r="DH312" i="9" s="1"/>
  <c r="CC294" i="9"/>
  <c r="DI294" i="9" s="1"/>
  <c r="CC199" i="9"/>
  <c r="DI199" i="9" s="1"/>
  <c r="CB240" i="9"/>
  <c r="DH240" i="9" s="1"/>
  <c r="CB194" i="9"/>
  <c r="DH194" i="9" s="1"/>
  <c r="CB18" i="9"/>
  <c r="DH18" i="9" s="1"/>
  <c r="CC448" i="9"/>
  <c r="DI448" i="9" s="1"/>
  <c r="CC37" i="9"/>
  <c r="DI37" i="9" s="1"/>
  <c r="CC71" i="9"/>
  <c r="DI71" i="9" s="1"/>
  <c r="CC356" i="9"/>
  <c r="DI356" i="9" s="1"/>
  <c r="CC245" i="9"/>
  <c r="DI245" i="9" s="1"/>
  <c r="CC118" i="9"/>
  <c r="DI118" i="9" s="1"/>
  <c r="CB77" i="9"/>
  <c r="DH77" i="9" s="1"/>
  <c r="CB350" i="9"/>
  <c r="DH350" i="9" s="1"/>
  <c r="CB337" i="9"/>
  <c r="DH337" i="9" s="1"/>
  <c r="CC234" i="9"/>
  <c r="DI234" i="9" s="1"/>
  <c r="CB200" i="9"/>
  <c r="DH200" i="9" s="1"/>
  <c r="CB36" i="9"/>
  <c r="DH36" i="9" s="1"/>
  <c r="CB323" i="9"/>
  <c r="DH323" i="9" s="1"/>
  <c r="CC396" i="9"/>
  <c r="DI396" i="9" s="1"/>
  <c r="CC116" i="9"/>
  <c r="DI116" i="9" s="1"/>
  <c r="CC388" i="9"/>
  <c r="DI388" i="9" s="1"/>
  <c r="CB202" i="9"/>
  <c r="DH202" i="9" s="1"/>
  <c r="CB118" i="9"/>
  <c r="DH118" i="9" s="1"/>
  <c r="CB89" i="9"/>
  <c r="DH89" i="9" s="1"/>
  <c r="CB49" i="9"/>
  <c r="DH49" i="9" s="1"/>
  <c r="CB24" i="9"/>
  <c r="DH24" i="9" s="1"/>
  <c r="CB86" i="9"/>
  <c r="DH86" i="9" s="1"/>
  <c r="CC455" i="9"/>
  <c r="DI455" i="9" s="1"/>
  <c r="CB384" i="9"/>
  <c r="DH384" i="9" s="1"/>
  <c r="CB208" i="9"/>
  <c r="DH208" i="9" s="1"/>
  <c r="CB124" i="9"/>
  <c r="DH124" i="9" s="1"/>
  <c r="CB93" i="9"/>
  <c r="DH93" i="9" s="1"/>
  <c r="CB452" i="9"/>
  <c r="DH452" i="9" s="1"/>
  <c r="CC458" i="9"/>
  <c r="DI458" i="9" s="1"/>
  <c r="CC456" i="9"/>
  <c r="DI456" i="9" s="1"/>
  <c r="CC439" i="9"/>
  <c r="DI439" i="9" s="1"/>
  <c r="CC442" i="9"/>
  <c r="DI442" i="9" s="1"/>
  <c r="CC435" i="9"/>
  <c r="DI435" i="9" s="1"/>
  <c r="CC422" i="9"/>
  <c r="DI422" i="9" s="1"/>
  <c r="CC420" i="9"/>
  <c r="DI420" i="9" s="1"/>
  <c r="CC414" i="9"/>
  <c r="DI414" i="9" s="1"/>
  <c r="CC399" i="9"/>
  <c r="DI399" i="9" s="1"/>
  <c r="CC395" i="9"/>
  <c r="DI395" i="9" s="1"/>
  <c r="CC384" i="9"/>
  <c r="DI384" i="9" s="1"/>
  <c r="CC373" i="9"/>
  <c r="DI373" i="9" s="1"/>
  <c r="CC363" i="9"/>
  <c r="DI363" i="9" s="1"/>
  <c r="CC361" i="9"/>
  <c r="DI361" i="9" s="1"/>
  <c r="CC346" i="9"/>
  <c r="DI346" i="9" s="1"/>
  <c r="CC338" i="9"/>
  <c r="DI338" i="9" s="1"/>
  <c r="CC332" i="9"/>
  <c r="DI332" i="9" s="1"/>
  <c r="CC322" i="9"/>
  <c r="DI322" i="9" s="1"/>
  <c r="CC304" i="9"/>
  <c r="DI304" i="9" s="1"/>
  <c r="CC244" i="9"/>
  <c r="DI244" i="9" s="1"/>
  <c r="CC232" i="9"/>
  <c r="DI232" i="9" s="1"/>
  <c r="CC198" i="9"/>
  <c r="DI198" i="9" s="1"/>
  <c r="CC185" i="9"/>
  <c r="DI185" i="9" s="1"/>
  <c r="CC174" i="9"/>
  <c r="DI174" i="9" s="1"/>
  <c r="CC172" i="9"/>
  <c r="DI172" i="9" s="1"/>
  <c r="CC162" i="9"/>
  <c r="DI162" i="9" s="1"/>
  <c r="CC157" i="9"/>
  <c r="DI157" i="9" s="1"/>
  <c r="CC149" i="9"/>
  <c r="DI149" i="9" s="1"/>
  <c r="CC147" i="9"/>
  <c r="DI147" i="9" s="1"/>
  <c r="CC137" i="9"/>
  <c r="DI137" i="9" s="1"/>
  <c r="CC130" i="9"/>
  <c r="DI130" i="9" s="1"/>
  <c r="CC98" i="9"/>
  <c r="DI98" i="9" s="1"/>
  <c r="CC105" i="9"/>
  <c r="DI105" i="9" s="1"/>
  <c r="CC93" i="9"/>
  <c r="DI93" i="9" s="1"/>
  <c r="CC85" i="9"/>
  <c r="DI85" i="9" s="1"/>
  <c r="CC49" i="9"/>
  <c r="DI49" i="9" s="1"/>
  <c r="CC47" i="9"/>
  <c r="DI47" i="9" s="1"/>
  <c r="CC32" i="9"/>
  <c r="DI32" i="9" s="1"/>
  <c r="CC24" i="9"/>
  <c r="DI24" i="9" s="1"/>
  <c r="CC21" i="9"/>
  <c r="DI21" i="9" s="1"/>
  <c r="CB463" i="9"/>
  <c r="DH463" i="9" s="1"/>
  <c r="CB430" i="9"/>
  <c r="DH430" i="9" s="1"/>
  <c r="CB420" i="9"/>
  <c r="DH420" i="9" s="1"/>
  <c r="CB395" i="9"/>
  <c r="DH395" i="9" s="1"/>
  <c r="CB301" i="9"/>
  <c r="DH301" i="9" s="1"/>
  <c r="CB206" i="9"/>
  <c r="DH206" i="9" s="1"/>
  <c r="CB190" i="9"/>
  <c r="DH190" i="9" s="1"/>
  <c r="CB147" i="9"/>
  <c r="DH147" i="9" s="1"/>
  <c r="CB141" i="9"/>
  <c r="DH141" i="9" s="1"/>
  <c r="CC353" i="9"/>
  <c r="DI353" i="9" s="1"/>
  <c r="CC464" i="9"/>
  <c r="DI464" i="9" s="1"/>
  <c r="CB417" i="9"/>
  <c r="DH417" i="9" s="1"/>
  <c r="CC205" i="9"/>
  <c r="DI205" i="9" s="1"/>
  <c r="CC286" i="9"/>
  <c r="DI286" i="9" s="1"/>
  <c r="CB76" i="9"/>
  <c r="DH76" i="9" s="1"/>
  <c r="CB303" i="9"/>
  <c r="DH303" i="9" s="1"/>
  <c r="CC55" i="9"/>
  <c r="DI55" i="9" s="1"/>
  <c r="CB42" i="9"/>
  <c r="DH42" i="9" s="1"/>
  <c r="CC221" i="9"/>
  <c r="DI221" i="9" s="1"/>
  <c r="CB387" i="9"/>
  <c r="DH387" i="9" s="1"/>
  <c r="CC30" i="9"/>
  <c r="DI30" i="9" s="1"/>
  <c r="AG369" i="9"/>
  <c r="CC127" i="9"/>
  <c r="DI127" i="9" s="1"/>
  <c r="CB243" i="9"/>
  <c r="DH243" i="9" s="1"/>
  <c r="CC383" i="9"/>
  <c r="DI383" i="9" s="1"/>
  <c r="CC308" i="9"/>
  <c r="DI308" i="9" s="1"/>
  <c r="CC218" i="9"/>
  <c r="DI218" i="9" s="1"/>
  <c r="CC97" i="9"/>
  <c r="DI97" i="9" s="1"/>
  <c r="CC27" i="9"/>
  <c r="DI27" i="9" s="1"/>
  <c r="CB211" i="9"/>
  <c r="DH211" i="9" s="1"/>
  <c r="CB155" i="9"/>
  <c r="DH155" i="9" s="1"/>
  <c r="CB91" i="9"/>
  <c r="DH91" i="9" s="1"/>
  <c r="CC293" i="9"/>
  <c r="DI293" i="9" s="1"/>
  <c r="CC161" i="9"/>
  <c r="DI161" i="9" s="1"/>
  <c r="CC124" i="9"/>
  <c r="DI124" i="9" s="1"/>
  <c r="CB50" i="9"/>
  <c r="DH50" i="9" s="1"/>
  <c r="CC465" i="9"/>
  <c r="DI465" i="9" s="1"/>
  <c r="CC254" i="9"/>
  <c r="DI254" i="9" s="1"/>
  <c r="CC59" i="9"/>
  <c r="DI59" i="9" s="1"/>
  <c r="CC220" i="9"/>
  <c r="DI220" i="9" s="1"/>
  <c r="CC208" i="9"/>
  <c r="DI208" i="9" s="1"/>
  <c r="CC188" i="9"/>
  <c r="DI188" i="9" s="1"/>
  <c r="CC155" i="9"/>
  <c r="DI155" i="9" s="1"/>
  <c r="CC123" i="9"/>
  <c r="DI123" i="9" s="1"/>
  <c r="CC112" i="9"/>
  <c r="DI112" i="9" s="1"/>
  <c r="CC38" i="9"/>
  <c r="DI38" i="9" s="1"/>
  <c r="CC34" i="9"/>
  <c r="DI34" i="9" s="1"/>
  <c r="CC295" i="9"/>
  <c r="DI295" i="9" s="1"/>
  <c r="CC92" i="9"/>
  <c r="DI92" i="9" s="1"/>
  <c r="CB377" i="9"/>
  <c r="DH377" i="9" s="1"/>
  <c r="CB63" i="9"/>
  <c r="DH63" i="9" s="1"/>
  <c r="CB59" i="9"/>
  <c r="DH59" i="9" s="1"/>
  <c r="CB55" i="9"/>
  <c r="DH55" i="9" s="1"/>
  <c r="CB467" i="9"/>
  <c r="DH467" i="9" s="1"/>
  <c r="CB446" i="9"/>
  <c r="DH446" i="9" s="1"/>
  <c r="CB355" i="9"/>
  <c r="DH355" i="9" s="1"/>
  <c r="CB379" i="9"/>
  <c r="DH379" i="9" s="1"/>
  <c r="CB172" i="9"/>
  <c r="DH172" i="9" s="1"/>
  <c r="CB117" i="9"/>
  <c r="DH117" i="9" s="1"/>
  <c r="CB78" i="9"/>
  <c r="DH78" i="9" s="1"/>
  <c r="CC312" i="9"/>
  <c r="DI312" i="9" s="1"/>
  <c r="CC375" i="9"/>
  <c r="DI375" i="9" s="1"/>
  <c r="CC316" i="9"/>
  <c r="DI316" i="9" s="1"/>
  <c r="CC289" i="9"/>
  <c r="DI289" i="9" s="1"/>
  <c r="CC252" i="9"/>
  <c r="DI252" i="9" s="1"/>
  <c r="CC224" i="9"/>
  <c r="DI224" i="9" s="1"/>
  <c r="CC192" i="9"/>
  <c r="DI192" i="9" s="1"/>
  <c r="CC143" i="9"/>
  <c r="DI143" i="9" s="1"/>
  <c r="CC128" i="9"/>
  <c r="DI128" i="9" s="1"/>
  <c r="CC87" i="9"/>
  <c r="DI87" i="9" s="1"/>
  <c r="CC51" i="9"/>
  <c r="DI51" i="9" s="1"/>
  <c r="CC31" i="9"/>
  <c r="DI31" i="9" s="1"/>
  <c r="AF459" i="9"/>
  <c r="CC77" i="9"/>
  <c r="DI77" i="9" s="1"/>
  <c r="CC56" i="9"/>
  <c r="DI56" i="9" s="1"/>
  <c r="CC462" i="9"/>
  <c r="DI462" i="9" s="1"/>
  <c r="CC457" i="9"/>
  <c r="DI457" i="9" s="1"/>
  <c r="CC429" i="9"/>
  <c r="DI429" i="9" s="1"/>
  <c r="CC398" i="9"/>
  <c r="DI398" i="9" s="1"/>
  <c r="CC392" i="9"/>
  <c r="DI392" i="9" s="1"/>
  <c r="CC366" i="9"/>
  <c r="DI366" i="9" s="1"/>
  <c r="CC329" i="9"/>
  <c r="DI329" i="9" s="1"/>
  <c r="CC303" i="9"/>
  <c r="DI303" i="9" s="1"/>
  <c r="CC241" i="9"/>
  <c r="DI241" i="9" s="1"/>
  <c r="CC233" i="9"/>
  <c r="DI233" i="9" s="1"/>
  <c r="CC209" i="9"/>
  <c r="DI209" i="9" s="1"/>
  <c r="CC144" i="9"/>
  <c r="DI144" i="9" s="1"/>
  <c r="CC113" i="9"/>
  <c r="DI113" i="9" s="1"/>
  <c r="CC52" i="9"/>
  <c r="DI52" i="9" s="1"/>
  <c r="CC35" i="9"/>
  <c r="DI35" i="9" s="1"/>
  <c r="CC20" i="9"/>
  <c r="DI20" i="9" s="1"/>
  <c r="CC60" i="9"/>
  <c r="DI60" i="9" s="1"/>
  <c r="CC326" i="9"/>
  <c r="DI326" i="9" s="1"/>
  <c r="CC189" i="9"/>
  <c r="DI189" i="9" s="1"/>
  <c r="CC151" i="9"/>
  <c r="DI151" i="9" s="1"/>
  <c r="CC184" i="9"/>
  <c r="DI184" i="9" s="1"/>
  <c r="CC461" i="9"/>
  <c r="DI461" i="9" s="1"/>
  <c r="CC441" i="9"/>
  <c r="DI441" i="9" s="1"/>
  <c r="CC428" i="9"/>
  <c r="DI428" i="9" s="1"/>
  <c r="CC408" i="9"/>
  <c r="DI408" i="9" s="1"/>
  <c r="CC397" i="9"/>
  <c r="DI397" i="9" s="1"/>
  <c r="CC355" i="9"/>
  <c r="DI355" i="9" s="1"/>
  <c r="CC379" i="9"/>
  <c r="DI379" i="9" s="1"/>
  <c r="CC365" i="9"/>
  <c r="DI365" i="9" s="1"/>
  <c r="CC352" i="9"/>
  <c r="DI352" i="9" s="1"/>
  <c r="CC348" i="9"/>
  <c r="DI348" i="9" s="1"/>
  <c r="CC320" i="9"/>
  <c r="DI320" i="9" s="1"/>
  <c r="CC228" i="9"/>
  <c r="DI228" i="9" s="1"/>
  <c r="CC216" i="9"/>
  <c r="DI216" i="9" s="1"/>
  <c r="CC196" i="9"/>
  <c r="DI196" i="9" s="1"/>
  <c r="CC176" i="9"/>
  <c r="DI176" i="9" s="1"/>
  <c r="CC160" i="9"/>
  <c r="DI160" i="9" s="1"/>
  <c r="CC132" i="9"/>
  <c r="DI132" i="9" s="1"/>
  <c r="CC100" i="9"/>
  <c r="DI100" i="9" s="1"/>
  <c r="CC96" i="9"/>
  <c r="DI96" i="9" s="1"/>
  <c r="CC18" i="9"/>
  <c r="DI18" i="9" s="1"/>
  <c r="CB197" i="9"/>
  <c r="DH197" i="9" s="1"/>
  <c r="CB97" i="9"/>
  <c r="DH97" i="9" s="1"/>
  <c r="CB376" i="9"/>
  <c r="DH376" i="9" s="1"/>
  <c r="CC290" i="9"/>
  <c r="DI290" i="9" s="1"/>
  <c r="CC222" i="9"/>
  <c r="DI222" i="9" s="1"/>
  <c r="CB189" i="9"/>
  <c r="DH189" i="9" s="1"/>
  <c r="CB88" i="9"/>
  <c r="DH88" i="9" s="1"/>
  <c r="CC253" i="9"/>
  <c r="DI253" i="9" s="1"/>
  <c r="EJ307" i="9"/>
  <c r="AF427" i="9"/>
  <c r="AF419" i="9"/>
  <c r="AF411" i="9"/>
  <c r="AF390" i="9"/>
  <c r="AF382" i="9"/>
  <c r="AF364" i="9"/>
  <c r="AF356" i="9"/>
  <c r="AF347" i="9"/>
  <c r="AF339" i="9"/>
  <c r="AF319" i="9"/>
  <c r="AF302" i="9"/>
  <c r="AF291" i="9"/>
  <c r="AF255" i="9"/>
  <c r="AF247" i="9"/>
  <c r="AF223" i="9"/>
  <c r="AF99" i="9"/>
  <c r="AF46" i="9"/>
  <c r="AF30" i="9"/>
  <c r="AF22" i="9"/>
  <c r="CC58" i="9"/>
  <c r="DI58" i="9" s="1"/>
  <c r="CC440" i="9"/>
  <c r="DI440" i="9" s="1"/>
  <c r="CC400" i="9"/>
  <c r="DI400" i="9" s="1"/>
  <c r="CC378" i="9"/>
  <c r="DI378" i="9" s="1"/>
  <c r="CC374" i="9"/>
  <c r="DI374" i="9" s="1"/>
  <c r="CC368" i="9"/>
  <c r="DI368" i="9" s="1"/>
  <c r="CC343" i="9"/>
  <c r="DI343" i="9" s="1"/>
  <c r="CC323" i="9"/>
  <c r="DI323" i="9" s="1"/>
  <c r="CC311" i="9"/>
  <c r="DI311" i="9" s="1"/>
  <c r="CC167" i="9"/>
  <c r="DI167" i="9" s="1"/>
  <c r="CC150" i="9"/>
  <c r="DI150" i="9" s="1"/>
  <c r="CC114" i="9"/>
  <c r="CC90" i="9"/>
  <c r="DI90" i="9" s="1"/>
  <c r="CC86" i="9"/>
  <c r="DI86" i="9" s="1"/>
  <c r="CC82" i="9"/>
  <c r="DI82" i="9" s="1"/>
  <c r="CC42" i="9"/>
  <c r="DI42" i="9" s="1"/>
  <c r="CC22" i="9"/>
  <c r="DI22" i="9" s="1"/>
  <c r="CC67" i="9"/>
  <c r="DI67" i="9" s="1"/>
  <c r="CB53" i="9"/>
  <c r="DH53" i="9" s="1"/>
  <c r="CB456" i="9"/>
  <c r="DH456" i="9" s="1"/>
  <c r="CB450" i="9"/>
  <c r="DH450" i="9" s="1"/>
  <c r="CB439" i="9"/>
  <c r="DH439" i="9" s="1"/>
  <c r="CB441" i="9"/>
  <c r="DH441" i="9" s="1"/>
  <c r="CB437" i="9"/>
  <c r="DH437" i="9" s="1"/>
  <c r="CB435" i="9"/>
  <c r="DH435" i="9" s="1"/>
  <c r="CB428" i="9"/>
  <c r="DH428" i="9" s="1"/>
  <c r="CB424" i="9"/>
  <c r="DH424" i="9" s="1"/>
  <c r="CB418" i="9"/>
  <c r="DH418" i="9" s="1"/>
  <c r="CB414" i="9"/>
  <c r="DH414" i="9" s="1"/>
  <c r="CB408" i="9"/>
  <c r="DH408" i="9" s="1"/>
  <c r="CB406" i="9"/>
  <c r="DH406" i="9" s="1"/>
  <c r="CB404" i="9"/>
  <c r="DH404" i="9" s="1"/>
  <c r="CB386" i="9"/>
  <c r="DH386" i="9" s="1"/>
  <c r="CB401" i="9"/>
  <c r="DH401" i="9" s="1"/>
  <c r="CB397" i="9"/>
  <c r="DH397" i="9" s="1"/>
  <c r="CB393" i="9"/>
  <c r="DH393" i="9" s="1"/>
  <c r="CB391" i="9"/>
  <c r="DH391" i="9" s="1"/>
  <c r="CB389" i="9"/>
  <c r="DH389" i="9" s="1"/>
  <c r="CB375" i="9"/>
  <c r="DH375" i="9" s="1"/>
  <c r="CB361" i="9"/>
  <c r="DH361" i="9" s="1"/>
  <c r="CB357" i="9"/>
  <c r="DH357" i="9" s="1"/>
  <c r="CB342" i="9"/>
  <c r="DH342" i="9" s="1"/>
  <c r="CB340" i="9"/>
  <c r="DH340" i="9" s="1"/>
  <c r="CB322" i="9"/>
  <c r="DH322" i="9" s="1"/>
  <c r="CB306" i="9"/>
  <c r="DH306" i="9" s="1"/>
  <c r="CB292" i="9"/>
  <c r="DH292" i="9" s="1"/>
  <c r="CB204" i="9"/>
  <c r="DH204" i="9" s="1"/>
  <c r="CB198" i="9"/>
  <c r="DH198" i="9" s="1"/>
  <c r="CB188" i="9"/>
  <c r="DH188" i="9" s="1"/>
  <c r="CB182" i="9"/>
  <c r="DH182" i="9" s="1"/>
  <c r="CB180" i="9"/>
  <c r="DH180" i="9" s="1"/>
  <c r="CB174" i="9"/>
  <c r="DH174" i="9" s="1"/>
  <c r="CB166" i="9"/>
  <c r="DH166" i="9" s="1"/>
  <c r="CB164" i="9"/>
  <c r="DH164" i="9" s="1"/>
  <c r="CB157" i="9"/>
  <c r="DH157" i="9" s="1"/>
  <c r="CB149" i="9"/>
  <c r="DH149" i="9" s="1"/>
  <c r="CB139" i="9"/>
  <c r="DH139" i="9" s="1"/>
  <c r="CB134" i="9"/>
  <c r="DH134" i="9" s="1"/>
  <c r="CB132" i="9"/>
  <c r="DH132" i="9" s="1"/>
  <c r="CB125" i="9"/>
  <c r="DH125" i="9" s="1"/>
  <c r="CB123" i="9"/>
  <c r="DH123" i="9" s="1"/>
  <c r="CB115" i="9"/>
  <c r="DH115" i="9" s="1"/>
  <c r="CB112" i="9"/>
  <c r="DH112" i="9" s="1"/>
  <c r="CB102" i="9"/>
  <c r="DH102" i="9" s="1"/>
  <c r="CB106" i="9"/>
  <c r="DH106" i="9" s="1"/>
  <c r="CB100" i="9"/>
  <c r="DH100" i="9" s="1"/>
  <c r="CB96" i="9"/>
  <c r="DH96" i="9" s="1"/>
  <c r="CB87" i="9"/>
  <c r="DH87" i="9" s="1"/>
  <c r="CB83" i="9"/>
  <c r="DH83" i="9" s="1"/>
  <c r="CB51" i="9"/>
  <c r="DH51" i="9" s="1"/>
  <c r="CB47" i="9"/>
  <c r="DH47" i="9" s="1"/>
  <c r="CB43" i="9"/>
  <c r="DH43" i="9" s="1"/>
  <c r="CB34" i="9"/>
  <c r="DH34" i="9" s="1"/>
  <c r="CB31" i="9"/>
  <c r="DH31" i="9" s="1"/>
  <c r="CB26" i="9"/>
  <c r="DH26" i="9" s="1"/>
  <c r="CB19" i="9"/>
  <c r="DH19" i="9" s="1"/>
  <c r="CB14" i="9"/>
  <c r="DH14" i="9" s="1"/>
  <c r="CB10" i="9"/>
  <c r="DH10" i="9" s="1"/>
  <c r="CB71" i="9"/>
  <c r="DH71" i="9" s="1"/>
  <c r="CB416" i="9"/>
  <c r="DH416" i="9" s="1"/>
  <c r="CC342" i="9"/>
  <c r="DI342" i="9" s="1"/>
  <c r="CC324" i="9"/>
  <c r="DI324" i="9" s="1"/>
  <c r="CC250" i="9"/>
  <c r="DI250" i="9" s="1"/>
  <c r="CC168" i="9"/>
  <c r="DI168" i="9" s="1"/>
  <c r="CB140" i="9"/>
  <c r="DH140" i="9" s="1"/>
  <c r="CC75" i="9"/>
  <c r="DI75" i="9" s="1"/>
  <c r="CB66" i="9"/>
  <c r="DH66" i="9" s="1"/>
  <c r="CB449" i="9"/>
  <c r="DH449" i="9" s="1"/>
  <c r="CB320" i="9"/>
  <c r="DH320" i="9" s="1"/>
  <c r="CB175" i="9"/>
  <c r="DH175" i="9" s="1"/>
  <c r="CB152" i="9"/>
  <c r="DH152" i="9" s="1"/>
  <c r="CB15" i="9"/>
  <c r="DH15" i="9" s="1"/>
  <c r="CB67" i="9"/>
  <c r="DH67" i="9" s="1"/>
  <c r="CB57" i="9"/>
  <c r="DH57" i="9" s="1"/>
  <c r="CB451" i="9"/>
  <c r="DH451" i="9" s="1"/>
  <c r="CB447" i="9"/>
  <c r="DH447" i="9" s="1"/>
  <c r="CB436" i="9"/>
  <c r="DH436" i="9" s="1"/>
  <c r="CB419" i="9"/>
  <c r="DH419" i="9" s="1"/>
  <c r="CB415" i="9"/>
  <c r="DH415" i="9" s="1"/>
  <c r="CB407" i="9"/>
  <c r="DH407" i="9" s="1"/>
  <c r="CB403" i="9"/>
  <c r="DH403" i="9" s="1"/>
  <c r="CB400" i="9"/>
  <c r="DH400" i="9" s="1"/>
  <c r="CB372" i="9"/>
  <c r="DH372" i="9" s="1"/>
  <c r="CB390" i="9"/>
  <c r="DH390" i="9" s="1"/>
  <c r="CB385" i="9"/>
  <c r="DH385" i="9" s="1"/>
  <c r="CB382" i="9"/>
  <c r="DH382" i="9" s="1"/>
  <c r="CB378" i="9"/>
  <c r="DH378" i="9" s="1"/>
  <c r="CB374" i="9"/>
  <c r="DH374" i="9" s="1"/>
  <c r="CB368" i="9"/>
  <c r="DH368" i="9" s="1"/>
  <c r="CB364" i="9"/>
  <c r="DH364" i="9" s="1"/>
  <c r="CB360" i="9"/>
  <c r="DH360" i="9" s="1"/>
  <c r="CB356" i="9"/>
  <c r="DH356" i="9" s="1"/>
  <c r="CB347" i="9"/>
  <c r="DH347" i="9" s="1"/>
  <c r="CB343" i="9"/>
  <c r="DH343" i="9" s="1"/>
  <c r="CB336" i="9"/>
  <c r="DH336" i="9" s="1"/>
  <c r="CB311" i="9"/>
  <c r="DH311" i="9" s="1"/>
  <c r="CB203" i="9"/>
  <c r="DH203" i="9" s="1"/>
  <c r="CB187" i="9"/>
  <c r="DH187" i="9" s="1"/>
  <c r="CB135" i="9"/>
  <c r="DH135" i="9" s="1"/>
  <c r="CB122" i="9"/>
  <c r="DH122" i="9" s="1"/>
  <c r="CB114" i="9"/>
  <c r="DH114" i="9" s="1"/>
  <c r="CB109" i="9"/>
  <c r="DH109" i="9" s="1"/>
  <c r="CB99" i="9"/>
  <c r="DH99" i="9" s="1"/>
  <c r="CB95" i="9"/>
  <c r="DH95" i="9" s="1"/>
  <c r="CB90" i="9"/>
  <c r="DH90" i="9" s="1"/>
  <c r="CC370" i="9"/>
  <c r="DI370" i="9" s="1"/>
  <c r="CB324" i="9"/>
  <c r="DH324" i="9" s="1"/>
  <c r="CC298" i="9"/>
  <c r="DI298" i="9" s="1"/>
  <c r="CB168" i="9"/>
  <c r="DH168" i="9" s="1"/>
  <c r="CB113" i="9"/>
  <c r="DH113" i="9" s="1"/>
  <c r="CB460" i="9"/>
  <c r="DH460" i="9" s="1"/>
  <c r="CB309" i="9"/>
  <c r="DH309" i="9" s="1"/>
  <c r="CB289" i="9"/>
  <c r="DH289" i="9" s="1"/>
  <c r="CB239" i="9"/>
  <c r="DH239" i="9" s="1"/>
  <c r="CB207" i="9"/>
  <c r="DH207" i="9" s="1"/>
  <c r="CB196" i="9"/>
  <c r="DH196" i="9" s="1"/>
  <c r="CB111" i="9"/>
  <c r="DH111" i="9" s="1"/>
  <c r="CB25" i="9"/>
  <c r="DH25" i="9" s="1"/>
  <c r="CC335" i="9"/>
  <c r="DI335" i="9" s="1"/>
  <c r="CC306" i="9"/>
  <c r="DI306" i="9" s="1"/>
  <c r="CC62" i="9"/>
  <c r="DI62" i="9" s="1"/>
  <c r="CC434" i="9"/>
  <c r="DI434" i="9" s="1"/>
  <c r="CC313" i="9"/>
  <c r="DI313" i="9" s="1"/>
  <c r="CC156" i="9"/>
  <c r="DI156" i="9" s="1"/>
  <c r="CC436" i="9"/>
  <c r="DI436" i="9" s="1"/>
  <c r="CB371" i="9"/>
  <c r="DH371" i="9" s="1"/>
  <c r="CB348" i="9"/>
  <c r="DH348" i="9" s="1"/>
  <c r="CB129" i="9"/>
  <c r="DH129" i="9" s="1"/>
  <c r="EJ289" i="9"/>
  <c r="CB75" i="9"/>
  <c r="DH75" i="9" s="1"/>
  <c r="CB70" i="9"/>
  <c r="DH70" i="9" s="1"/>
  <c r="CB458" i="9"/>
  <c r="DH458" i="9" s="1"/>
  <c r="CB442" i="9"/>
  <c r="DH442" i="9" s="1"/>
  <c r="CB426" i="9"/>
  <c r="DH426" i="9" s="1"/>
  <c r="CB422" i="9"/>
  <c r="DH422" i="9" s="1"/>
  <c r="CB410" i="9"/>
  <c r="DH410" i="9" s="1"/>
  <c r="CB399" i="9"/>
  <c r="DH399" i="9" s="1"/>
  <c r="CB381" i="9"/>
  <c r="DH381" i="9" s="1"/>
  <c r="CB367" i="9"/>
  <c r="DH367" i="9" s="1"/>
  <c r="CB363" i="9"/>
  <c r="DH363" i="9" s="1"/>
  <c r="CB346" i="9"/>
  <c r="DH346" i="9" s="1"/>
  <c r="CB335" i="9"/>
  <c r="DH335" i="9" s="1"/>
  <c r="CB330" i="9"/>
  <c r="DH330" i="9" s="1"/>
  <c r="CB326" i="9"/>
  <c r="DH326" i="9" s="1"/>
  <c r="CB295" i="9"/>
  <c r="DH295" i="9" s="1"/>
  <c r="CB254" i="9"/>
  <c r="DH254" i="9" s="1"/>
  <c r="CB242" i="9"/>
  <c r="DH242" i="9" s="1"/>
  <c r="CB238" i="9"/>
  <c r="DH238" i="9" s="1"/>
  <c r="CB234" i="9"/>
  <c r="DH234" i="9" s="1"/>
  <c r="CB222" i="9"/>
  <c r="DH222" i="9" s="1"/>
  <c r="CB210" i="9"/>
  <c r="DH210" i="9" s="1"/>
  <c r="CB178" i="9"/>
  <c r="DH178" i="9" s="1"/>
  <c r="CB170" i="9"/>
  <c r="DH170" i="9" s="1"/>
  <c r="CB98" i="9"/>
  <c r="DH98" i="9" s="1"/>
  <c r="CB108" i="9"/>
  <c r="DH108" i="9" s="1"/>
  <c r="CB45" i="9"/>
  <c r="DH45" i="9" s="1"/>
  <c r="CB12" i="9"/>
  <c r="DH12" i="9" s="1"/>
  <c r="CB79" i="9"/>
  <c r="DH79" i="9" s="1"/>
  <c r="CB73" i="9"/>
  <c r="DH73" i="9" s="1"/>
  <c r="CB62" i="9"/>
  <c r="DH62" i="9" s="1"/>
  <c r="CB58" i="9"/>
  <c r="DH58" i="9" s="1"/>
  <c r="CC459" i="9"/>
  <c r="DI459" i="9" s="1"/>
  <c r="CC460" i="9"/>
  <c r="DI460" i="9" s="1"/>
  <c r="CC447" i="9"/>
  <c r="DI447" i="9" s="1"/>
  <c r="CC443" i="9"/>
  <c r="DI443" i="9" s="1"/>
  <c r="CC431" i="9"/>
  <c r="DI431" i="9" s="1"/>
  <c r="CC427" i="9"/>
  <c r="DI427" i="9" s="1"/>
  <c r="CC419" i="9"/>
  <c r="DI419" i="9" s="1"/>
  <c r="CC415" i="9"/>
  <c r="DI415" i="9" s="1"/>
  <c r="CC411" i="9"/>
  <c r="DI411" i="9" s="1"/>
  <c r="CC360" i="9"/>
  <c r="DI360" i="9" s="1"/>
  <c r="CC345" i="9"/>
  <c r="DI345" i="9" s="1"/>
  <c r="CC336" i="9"/>
  <c r="DI336" i="9" s="1"/>
  <c r="CC334" i="9"/>
  <c r="DI334" i="9" s="1"/>
  <c r="CC319" i="9"/>
  <c r="DI319" i="9" s="1"/>
  <c r="CC307" i="9"/>
  <c r="DI307" i="9" s="1"/>
  <c r="CC297" i="9"/>
  <c r="DI297" i="9" s="1"/>
  <c r="CC302" i="9"/>
  <c r="DI302" i="9" s="1"/>
  <c r="CC296" i="9"/>
  <c r="DI296" i="9" s="1"/>
  <c r="CC291" i="9"/>
  <c r="DI291" i="9" s="1"/>
  <c r="CC288" i="9"/>
  <c r="DI288" i="9" s="1"/>
  <c r="CC255" i="9"/>
  <c r="DI255" i="9" s="1"/>
  <c r="CC251" i="9"/>
  <c r="DI251" i="9" s="1"/>
  <c r="CC247" i="9"/>
  <c r="DI247" i="9" s="1"/>
  <c r="CC243" i="9"/>
  <c r="DI243" i="9" s="1"/>
  <c r="CC239" i="9"/>
  <c r="DI239" i="9" s="1"/>
  <c r="CC237" i="9"/>
  <c r="DI237" i="9" s="1"/>
  <c r="CC235" i="9"/>
  <c r="DI235" i="9" s="1"/>
  <c r="CC231" i="9"/>
  <c r="DI231" i="9" s="1"/>
  <c r="CC227" i="9"/>
  <c r="DI227" i="9" s="1"/>
  <c r="CC223" i="9"/>
  <c r="DI223" i="9" s="1"/>
  <c r="CC219" i="9"/>
  <c r="DI219" i="9" s="1"/>
  <c r="CC215" i="9"/>
  <c r="DI215" i="9" s="1"/>
  <c r="CC211" i="9"/>
  <c r="DI211" i="9" s="1"/>
  <c r="CC203" i="9"/>
  <c r="DI203" i="9" s="1"/>
  <c r="CC195" i="9"/>
  <c r="DI195" i="9" s="1"/>
  <c r="CC187" i="9"/>
  <c r="DI187" i="9" s="1"/>
  <c r="CC179" i="9"/>
  <c r="DI179" i="9" s="1"/>
  <c r="CC171" i="9"/>
  <c r="DI171" i="9" s="1"/>
  <c r="CC163" i="9"/>
  <c r="DI163" i="9" s="1"/>
  <c r="CC154" i="9"/>
  <c r="DI154" i="9" s="1"/>
  <c r="CC146" i="9"/>
  <c r="DI146" i="9" s="1"/>
  <c r="CB432" i="9"/>
  <c r="DH432" i="9" s="1"/>
  <c r="CC340" i="9"/>
  <c r="DI340" i="9" s="1"/>
  <c r="CB305" i="9"/>
  <c r="DH305" i="9" s="1"/>
  <c r="CC248" i="9"/>
  <c r="DI248" i="9" s="1"/>
  <c r="CB212" i="9"/>
  <c r="DH212" i="9" s="1"/>
  <c r="CB156" i="9"/>
  <c r="DH156" i="9" s="1"/>
  <c r="CC119" i="9"/>
  <c r="DI119" i="9" s="1"/>
  <c r="CC79" i="9"/>
  <c r="DI79" i="9" s="1"/>
  <c r="CB74" i="9"/>
  <c r="DH74" i="9" s="1"/>
  <c r="CB54" i="9"/>
  <c r="DH54" i="9" s="1"/>
  <c r="CB423" i="9"/>
  <c r="DH423" i="9" s="1"/>
  <c r="CB412" i="9"/>
  <c r="DH412" i="9" s="1"/>
  <c r="CB402" i="9"/>
  <c r="DH402" i="9" s="1"/>
  <c r="CB48" i="9"/>
  <c r="DH48" i="9" s="1"/>
  <c r="CC238" i="9"/>
  <c r="DI238" i="9" s="1"/>
  <c r="CC72" i="9"/>
  <c r="DI72" i="9" s="1"/>
  <c r="CC305" i="9"/>
  <c r="DI305" i="9" s="1"/>
  <c r="CC230" i="9"/>
  <c r="DI230" i="9" s="1"/>
  <c r="CB338" i="9"/>
  <c r="DH338" i="9" s="1"/>
  <c r="CB227" i="9"/>
  <c r="DH227" i="9" s="1"/>
  <c r="AF66" i="9"/>
  <c r="CC74" i="9"/>
  <c r="DI74" i="9" s="1"/>
  <c r="CC69" i="9"/>
  <c r="DI69" i="9" s="1"/>
  <c r="CC65" i="9"/>
  <c r="DI65" i="9" s="1"/>
  <c r="CC54" i="9"/>
  <c r="DI54" i="9" s="1"/>
  <c r="CC453" i="9"/>
  <c r="DI453" i="9" s="1"/>
  <c r="CC449" i="9"/>
  <c r="DI449" i="9" s="1"/>
  <c r="CC438" i="9"/>
  <c r="DI438" i="9" s="1"/>
  <c r="CC425" i="9"/>
  <c r="DI425" i="9" s="1"/>
  <c r="CC421" i="9"/>
  <c r="DI421" i="9" s="1"/>
  <c r="CC417" i="9"/>
  <c r="DI417" i="9" s="1"/>
  <c r="CC405" i="9"/>
  <c r="DI405" i="9" s="1"/>
  <c r="CC394" i="9"/>
  <c r="DI394" i="9" s="1"/>
  <c r="CC362" i="9"/>
  <c r="DI362" i="9" s="1"/>
  <c r="CC358" i="9"/>
  <c r="DI358" i="9" s="1"/>
  <c r="CC341" i="9"/>
  <c r="DI341" i="9" s="1"/>
  <c r="CC325" i="9"/>
  <c r="DI325" i="9" s="1"/>
  <c r="CC321" i="9"/>
  <c r="DI321" i="9" s="1"/>
  <c r="CC309" i="9"/>
  <c r="DI309" i="9" s="1"/>
  <c r="CC249" i="9"/>
  <c r="DI249" i="9" s="1"/>
  <c r="CC201" i="9"/>
  <c r="DI201" i="9" s="1"/>
  <c r="CC197" i="9"/>
  <c r="DI197" i="9" s="1"/>
  <c r="CC186" i="9"/>
  <c r="DI186" i="9" s="1"/>
  <c r="CC173" i="9"/>
  <c r="DI173" i="9" s="1"/>
  <c r="CC169" i="9"/>
  <c r="DI169" i="9" s="1"/>
  <c r="CC165" i="9"/>
  <c r="DI165" i="9" s="1"/>
  <c r="CC152" i="9"/>
  <c r="DI152" i="9" s="1"/>
  <c r="CC140" i="9"/>
  <c r="DI140" i="9" s="1"/>
  <c r="CC136" i="9"/>
  <c r="DI136" i="9" s="1"/>
  <c r="CC133" i="9"/>
  <c r="DI133" i="9" s="1"/>
  <c r="CC120" i="9"/>
  <c r="DI120" i="9" s="1"/>
  <c r="CC111" i="9"/>
  <c r="DI111" i="9" s="1"/>
  <c r="CC107" i="9"/>
  <c r="DI107" i="9" s="1"/>
  <c r="CC101" i="9"/>
  <c r="DI101" i="9" s="1"/>
  <c r="CC48" i="9"/>
  <c r="DI48" i="9" s="1"/>
  <c r="CC44" i="9"/>
  <c r="DI44" i="9" s="1"/>
  <c r="CC39" i="9"/>
  <c r="DI39" i="9" s="1"/>
  <c r="CC28" i="9"/>
  <c r="DI28" i="9" s="1"/>
  <c r="CC15" i="9"/>
  <c r="DI15" i="9" s="1"/>
  <c r="CC11" i="9"/>
  <c r="DI11" i="9" s="1"/>
  <c r="CC68" i="9"/>
  <c r="DI68" i="9" s="1"/>
  <c r="CC66" i="9"/>
  <c r="DI66" i="9" s="1"/>
  <c r="CB455" i="9"/>
  <c r="DH455" i="9" s="1"/>
  <c r="CB453" i="9"/>
  <c r="DH453" i="9" s="1"/>
  <c r="CB433" i="9"/>
  <c r="DH433" i="9" s="1"/>
  <c r="CB427" i="9"/>
  <c r="DH427" i="9" s="1"/>
  <c r="CB394" i="9"/>
  <c r="DH394" i="9" s="1"/>
  <c r="CB358" i="9"/>
  <c r="DH358" i="9" s="1"/>
  <c r="CB349" i="9"/>
  <c r="DH349" i="9" s="1"/>
  <c r="CB339" i="9"/>
  <c r="DH339" i="9" s="1"/>
  <c r="CB331" i="9"/>
  <c r="DH331" i="9" s="1"/>
  <c r="CB321" i="9"/>
  <c r="DH321" i="9" s="1"/>
  <c r="CB315" i="9"/>
  <c r="DH315" i="9" s="1"/>
  <c r="CB313" i="9"/>
  <c r="DH313" i="9" s="1"/>
  <c r="CB296" i="9"/>
  <c r="DH296" i="9" s="1"/>
  <c r="CB293" i="9"/>
  <c r="DH293" i="9" s="1"/>
  <c r="CB285" i="9"/>
  <c r="DH285" i="9" s="1"/>
  <c r="CB249" i="9"/>
  <c r="DH249" i="9" s="1"/>
  <c r="CB235" i="9"/>
  <c r="DH235" i="9" s="1"/>
  <c r="CB219" i="9"/>
  <c r="DH219" i="9" s="1"/>
  <c r="CB201" i="9"/>
  <c r="DH201" i="9" s="1"/>
  <c r="CB199" i="9"/>
  <c r="DH199" i="9" s="1"/>
  <c r="CB193" i="9"/>
  <c r="DH193" i="9" s="1"/>
  <c r="CB158" i="9"/>
  <c r="DH158" i="9" s="1"/>
  <c r="CB136" i="9"/>
  <c r="DH136" i="9" s="1"/>
  <c r="CB126" i="9"/>
  <c r="DH126" i="9" s="1"/>
  <c r="CB46" i="9"/>
  <c r="DH46" i="9" s="1"/>
  <c r="CB28" i="9"/>
  <c r="DH28" i="9" s="1"/>
  <c r="CB22" i="9"/>
  <c r="DH22" i="9" s="1"/>
  <c r="CB20" i="9"/>
  <c r="DH20" i="9" s="1"/>
  <c r="CB13" i="9"/>
  <c r="DH13" i="9" s="1"/>
  <c r="CB448" i="9"/>
  <c r="DH448" i="9" s="1"/>
  <c r="CC310" i="9"/>
  <c r="DI310" i="9" s="1"/>
  <c r="CC292" i="9"/>
  <c r="DI292" i="9" s="1"/>
  <c r="CB228" i="9"/>
  <c r="DH228" i="9" s="1"/>
  <c r="CC200" i="9"/>
  <c r="DI200" i="9" s="1"/>
  <c r="CB72" i="9"/>
  <c r="DH72" i="9" s="1"/>
  <c r="CB444" i="9"/>
  <c r="DH444" i="9" s="1"/>
  <c r="CC390" i="9"/>
  <c r="DI390" i="9" s="1"/>
  <c r="CB345" i="9"/>
  <c r="DH345" i="9" s="1"/>
  <c r="CB300" i="9"/>
  <c r="DH300" i="9" s="1"/>
  <c r="CB107" i="9"/>
  <c r="DH107" i="9" s="1"/>
  <c r="CC246" i="9"/>
  <c r="DI246" i="9" s="1"/>
  <c r="CC214" i="9"/>
  <c r="DI214" i="9" s="1"/>
  <c r="CC78" i="9"/>
  <c r="DI78" i="9" s="1"/>
  <c r="CC432" i="9"/>
  <c r="DI432" i="9" s="1"/>
  <c r="CB405" i="9"/>
  <c r="DH405" i="9" s="1"/>
  <c r="CC380" i="9"/>
  <c r="DI380" i="9" s="1"/>
  <c r="CB80" i="9"/>
  <c r="DH80" i="9" s="1"/>
  <c r="AG379" i="9"/>
  <c r="CB56" i="9"/>
  <c r="DH56" i="9" s="1"/>
  <c r="CB445" i="9"/>
  <c r="DH445" i="9" s="1"/>
  <c r="CB413" i="9"/>
  <c r="DH413" i="9" s="1"/>
  <c r="CB392" i="9"/>
  <c r="DH392" i="9" s="1"/>
  <c r="CB370" i="9"/>
  <c r="DH370" i="9" s="1"/>
  <c r="CB165" i="9"/>
  <c r="DH165" i="9" s="1"/>
  <c r="CB148" i="9"/>
  <c r="DH148" i="9" s="1"/>
  <c r="CB133" i="9"/>
  <c r="DH133" i="9" s="1"/>
  <c r="CB101" i="9"/>
  <c r="DH101" i="9" s="1"/>
  <c r="CB84" i="9"/>
  <c r="DH84" i="9" s="1"/>
  <c r="CB366" i="9"/>
  <c r="DH366" i="9" s="1"/>
  <c r="CC328" i="9"/>
  <c r="DI328" i="9" s="1"/>
  <c r="CB127" i="9"/>
  <c r="DH127" i="9" s="1"/>
  <c r="CC70" i="9"/>
  <c r="DI70" i="9" s="1"/>
  <c r="CB398" i="9"/>
  <c r="DH398" i="9" s="1"/>
  <c r="CB179" i="9"/>
  <c r="DH179" i="9" s="1"/>
  <c r="CB27" i="9"/>
  <c r="DH27" i="9" s="1"/>
  <c r="EJ190" i="9"/>
  <c r="CC73" i="9"/>
  <c r="DI73" i="9" s="1"/>
  <c r="CB65" i="9"/>
  <c r="DH65" i="9" s="1"/>
  <c r="CC57" i="9"/>
  <c r="DI57" i="9" s="1"/>
  <c r="EJ284" i="9"/>
  <c r="CB68" i="9"/>
  <c r="DH68" i="9" s="1"/>
  <c r="CB466" i="9"/>
  <c r="DH466" i="9" s="1"/>
  <c r="CB464" i="9"/>
  <c r="DH464" i="9" s="1"/>
  <c r="CB457" i="9"/>
  <c r="DH457" i="9" s="1"/>
  <c r="CB443" i="9"/>
  <c r="DH443" i="9" s="1"/>
  <c r="CB440" i="9"/>
  <c r="DH440" i="9" s="1"/>
  <c r="CB438" i="9"/>
  <c r="DH438" i="9" s="1"/>
  <c r="CB431" i="9"/>
  <c r="DH431" i="9" s="1"/>
  <c r="CB425" i="9"/>
  <c r="DH425" i="9" s="1"/>
  <c r="CB421" i="9"/>
  <c r="DH421" i="9" s="1"/>
  <c r="CB411" i="9"/>
  <c r="DH411" i="9" s="1"/>
  <c r="CB388" i="9"/>
  <c r="DH388" i="9" s="1"/>
  <c r="CB383" i="9"/>
  <c r="DH383" i="9" s="1"/>
  <c r="CB380" i="9"/>
  <c r="DH380" i="9" s="1"/>
  <c r="CB362" i="9"/>
  <c r="DH362" i="9" s="1"/>
  <c r="CB353" i="9"/>
  <c r="DH353" i="9" s="1"/>
  <c r="CB341" i="9"/>
  <c r="DH341" i="9" s="1"/>
  <c r="CB333" i="9"/>
  <c r="DH333" i="9" s="1"/>
  <c r="CB334" i="9"/>
  <c r="DH334" i="9" s="1"/>
  <c r="CB329" i="9"/>
  <c r="DH329" i="9" s="1"/>
  <c r="CB325" i="9"/>
  <c r="DH325" i="9" s="1"/>
  <c r="CB319" i="9"/>
  <c r="DH319" i="9" s="1"/>
  <c r="CB317" i="9"/>
  <c r="DH317" i="9" s="1"/>
  <c r="CB307" i="9"/>
  <c r="DH307" i="9" s="1"/>
  <c r="CB297" i="9"/>
  <c r="DH297" i="9" s="1"/>
  <c r="CB302" i="9"/>
  <c r="DH302" i="9" s="1"/>
  <c r="CB291" i="9"/>
  <c r="DH291" i="9" s="1"/>
  <c r="CB286" i="9"/>
  <c r="DH286" i="9" s="1"/>
  <c r="CB288" i="9"/>
  <c r="DH288" i="9" s="1"/>
  <c r="CB255" i="9"/>
  <c r="DH255" i="9" s="1"/>
  <c r="CB253" i="9"/>
  <c r="DH253" i="9" s="1"/>
  <c r="CB251" i="9"/>
  <c r="DH251" i="9" s="1"/>
  <c r="CB247" i="9"/>
  <c r="DH247" i="9" s="1"/>
  <c r="CB245" i="9"/>
  <c r="DH245" i="9" s="1"/>
  <c r="CB241" i="9"/>
  <c r="DH241" i="9" s="1"/>
  <c r="CB237" i="9"/>
  <c r="DH237" i="9" s="1"/>
  <c r="CB233" i="9"/>
  <c r="DH233" i="9" s="1"/>
  <c r="CB231" i="9"/>
  <c r="DH231" i="9" s="1"/>
  <c r="CB229" i="9"/>
  <c r="DH229" i="9" s="1"/>
  <c r="CB225" i="9"/>
  <c r="DH225" i="9" s="1"/>
  <c r="CB223" i="9"/>
  <c r="DH223" i="9" s="1"/>
  <c r="CB221" i="9"/>
  <c r="DH221" i="9" s="1"/>
  <c r="CB217" i="9"/>
  <c r="DH217" i="9" s="1"/>
  <c r="CB215" i="9"/>
  <c r="DH215" i="9" s="1"/>
  <c r="CB213" i="9"/>
  <c r="DH213" i="9" s="1"/>
  <c r="CB209" i="9"/>
  <c r="DH209" i="9" s="1"/>
  <c r="CB195" i="9"/>
  <c r="DH195" i="9" s="1"/>
  <c r="CB191" i="9"/>
  <c r="DH191" i="9" s="1"/>
  <c r="CB186" i="9"/>
  <c r="DH186" i="9" s="1"/>
  <c r="CB183" i="9"/>
  <c r="DH183" i="9" s="1"/>
  <c r="CB177" i="9"/>
  <c r="DH177" i="9" s="1"/>
  <c r="CB169" i="9"/>
  <c r="DH169" i="9" s="1"/>
  <c r="CB163" i="9"/>
  <c r="DH163" i="9" s="1"/>
  <c r="CB161" i="9"/>
  <c r="DH161" i="9" s="1"/>
  <c r="CB146" i="9"/>
  <c r="DH146" i="9" s="1"/>
  <c r="CB142" i="9"/>
  <c r="DH142" i="9" s="1"/>
  <c r="CB131" i="9"/>
  <c r="DH131" i="9" s="1"/>
  <c r="CB120" i="9"/>
  <c r="DH120" i="9" s="1"/>
  <c r="CB116" i="9"/>
  <c r="DH116" i="9" s="1"/>
  <c r="CB92" i="9"/>
  <c r="DH92" i="9" s="1"/>
  <c r="CB44" i="9"/>
  <c r="DH44" i="9" s="1"/>
  <c r="CB39" i="9"/>
  <c r="DH39" i="9" s="1"/>
  <c r="CB37" i="9"/>
  <c r="DH37" i="9" s="1"/>
  <c r="CB35" i="9"/>
  <c r="DH35" i="9" s="1"/>
  <c r="CB33" i="9"/>
  <c r="DH33" i="9" s="1"/>
  <c r="CB30" i="9"/>
  <c r="DH30" i="9" s="1"/>
  <c r="CB23" i="9"/>
  <c r="DH23" i="9" s="1"/>
  <c r="CB17" i="9"/>
  <c r="DH17" i="9" s="1"/>
  <c r="CB11" i="9"/>
  <c r="DH11" i="9" s="1"/>
  <c r="AF95" i="9"/>
  <c r="CC61" i="9"/>
  <c r="DI61" i="9" s="1"/>
  <c r="CB351" i="9"/>
  <c r="DH351" i="9" s="1"/>
  <c r="EJ61" i="9"/>
  <c r="EJ352" i="9"/>
  <c r="EJ244" i="9"/>
  <c r="EJ240" i="9"/>
  <c r="EJ180" i="9"/>
  <c r="EJ176" i="9"/>
  <c r="EJ168" i="9"/>
  <c r="EJ32" i="9"/>
  <c r="EJ174" i="9"/>
  <c r="EJ232" i="9"/>
  <c r="EK32" i="9"/>
  <c r="EK74" i="9"/>
  <c r="EK60" i="9"/>
  <c r="EK48" i="9"/>
  <c r="EK378" i="9"/>
  <c r="EK59" i="9"/>
  <c r="EK467" i="9"/>
  <c r="EK85" i="9"/>
  <c r="EJ178" i="9"/>
  <c r="EK66" i="9"/>
  <c r="EJ172" i="9"/>
  <c r="EJ74" i="9"/>
  <c r="EJ65" i="9"/>
  <c r="EJ60" i="9"/>
  <c r="EJ181" i="9"/>
  <c r="EJ173" i="9"/>
  <c r="EJ73" i="9"/>
  <c r="EJ169" i="9"/>
  <c r="EJ170" i="9"/>
  <c r="EJ79" i="9"/>
  <c r="EJ78" i="9"/>
  <c r="EJ179" i="9"/>
  <c r="EJ177" i="9"/>
  <c r="EJ55" i="9"/>
  <c r="EK178" i="9"/>
  <c r="EJ437" i="9"/>
  <c r="EJ182" i="9"/>
  <c r="EK343" i="9"/>
  <c r="EK9" i="9"/>
  <c r="EK64" i="9"/>
  <c r="EK61" i="9"/>
  <c r="DI279" i="9" l="1"/>
  <c r="DM279" i="9"/>
  <c r="DH262" i="9"/>
  <c r="DL262" i="9"/>
  <c r="HL262" i="9" s="1"/>
  <c r="DM268" i="9"/>
  <c r="DI268" i="9"/>
  <c r="DL277" i="9"/>
  <c r="HL277" i="9" s="1"/>
  <c r="DH277" i="9"/>
  <c r="DL256" i="9"/>
  <c r="HL256" i="9" s="1"/>
  <c r="DH256" i="9"/>
  <c r="DI278" i="9"/>
  <c r="DM278" i="9"/>
  <c r="DH282" i="9"/>
  <c r="DL282" i="9"/>
  <c r="HL282" i="9" s="1"/>
  <c r="DI274" i="9"/>
  <c r="DM274" i="9"/>
  <c r="DM256" i="9"/>
  <c r="DI256" i="9"/>
  <c r="DH269" i="9"/>
  <c r="DM267" i="9"/>
  <c r="DI267" i="9"/>
  <c r="DH266" i="9"/>
  <c r="DL266" i="9"/>
  <c r="HL266" i="9" s="1"/>
  <c r="DH260" i="9"/>
  <c r="DI258" i="9"/>
  <c r="DM258" i="9"/>
  <c r="DL272" i="9"/>
  <c r="HL272" i="9" s="1"/>
  <c r="DH272" i="9"/>
  <c r="DH258" i="9"/>
  <c r="DI265" i="9"/>
  <c r="DM265" i="9"/>
  <c r="DL280" i="9"/>
  <c r="HL280" i="9" s="1"/>
  <c r="DH280" i="9"/>
  <c r="DL273" i="9"/>
  <c r="HL273" i="9" s="1"/>
  <c r="DH273" i="9"/>
  <c r="DI266" i="9"/>
  <c r="DM266" i="9"/>
  <c r="DH267" i="9"/>
  <c r="DM259" i="9"/>
  <c r="DI259" i="9"/>
  <c r="DM263" i="9"/>
  <c r="DI263" i="9"/>
  <c r="DI281" i="9"/>
  <c r="DM281" i="9"/>
  <c r="DI273" i="9"/>
  <c r="DM273" i="9"/>
  <c r="DH270" i="9"/>
  <c r="DI261" i="9"/>
  <c r="DM261" i="9"/>
  <c r="DH279" i="9"/>
  <c r="DL279" i="9"/>
  <c r="HL279" i="9" s="1"/>
  <c r="DL281" i="9"/>
  <c r="HL281" i="9" s="1"/>
  <c r="DH281" i="9"/>
  <c r="DI270" i="9"/>
  <c r="DM270" i="9"/>
  <c r="DL264" i="9"/>
  <c r="HL264" i="9" s="1"/>
  <c r="DH264" i="9"/>
  <c r="DH271" i="9"/>
  <c r="DI277" i="9"/>
  <c r="DM277" i="9"/>
  <c r="DM276" i="9"/>
  <c r="DI276" i="9"/>
  <c r="DM260" i="9"/>
  <c r="DI260" i="9"/>
  <c r="DM271" i="9"/>
  <c r="DI271" i="9"/>
  <c r="DH263" i="9"/>
  <c r="DL263" i="9"/>
  <c r="HL263" i="9" s="1"/>
  <c r="DM264" i="9"/>
  <c r="DI264" i="9"/>
  <c r="DI269" i="9"/>
  <c r="DM269" i="9"/>
  <c r="DL261" i="9"/>
  <c r="HL261" i="9" s="1"/>
  <c r="DH261" i="9"/>
  <c r="DH275" i="9"/>
  <c r="DH259" i="9"/>
  <c r="DL259" i="9"/>
  <c r="HL259" i="9" s="1"/>
  <c r="DL268" i="9"/>
  <c r="HL268" i="9" s="1"/>
  <c r="DH268" i="9"/>
  <c r="DM275" i="9"/>
  <c r="DI275" i="9"/>
  <c r="DM272" i="9"/>
  <c r="DI272" i="9"/>
  <c r="DL265" i="9"/>
  <c r="HL265" i="9" s="1"/>
  <c r="DH265" i="9"/>
  <c r="DM280" i="9"/>
  <c r="DI280" i="9"/>
  <c r="DI282" i="9"/>
  <c r="DM282" i="9"/>
  <c r="DH274" i="9"/>
  <c r="DL274" i="9"/>
  <c r="HL274" i="9" s="1"/>
  <c r="DI257" i="9"/>
  <c r="DM257" i="9"/>
  <c r="DL276" i="9"/>
  <c r="HL276" i="9" s="1"/>
  <c r="DH276" i="9"/>
  <c r="DI262" i="9"/>
  <c r="DM262" i="9"/>
  <c r="DH278" i="9"/>
  <c r="DL257" i="9"/>
  <c r="HL257" i="9" s="1"/>
  <c r="DH257" i="9"/>
  <c r="AG269" i="9"/>
  <c r="AF258" i="9"/>
  <c r="BL258" i="9" s="1"/>
  <c r="AF269" i="9"/>
  <c r="BL269" i="9" s="1"/>
  <c r="AF275" i="9"/>
  <c r="BL275" i="9" s="1"/>
  <c r="AF262" i="9"/>
  <c r="AF267" i="9"/>
  <c r="BL267" i="9" s="1"/>
  <c r="AF271" i="9"/>
  <c r="DL271" i="9" s="1"/>
  <c r="HL271" i="9" s="1"/>
  <c r="AG271" i="9"/>
  <c r="BM271" i="9" s="1"/>
  <c r="AF260" i="9"/>
  <c r="DL260" i="9" s="1"/>
  <c r="HL260" i="9" s="1"/>
  <c r="AF270" i="9"/>
  <c r="BL270" i="9" s="1"/>
  <c r="AG273" i="9"/>
  <c r="AG259" i="9"/>
  <c r="BM259" i="9" s="1"/>
  <c r="AG261" i="9"/>
  <c r="AF278" i="9"/>
  <c r="DL278" i="9" s="1"/>
  <c r="HL278" i="9" s="1"/>
  <c r="AG265" i="9"/>
  <c r="BM265" i="9" s="1"/>
  <c r="GZ210" i="9"/>
  <c r="GZ367" i="9"/>
  <c r="GZ377" i="9"/>
  <c r="GZ334" i="9"/>
  <c r="GZ383" i="9"/>
  <c r="DI114" i="9"/>
  <c r="AG114" i="9"/>
  <c r="BM114" i="9" s="1"/>
  <c r="DQ114" i="9"/>
  <c r="GZ358" i="9"/>
  <c r="GZ399" i="9"/>
  <c r="GZ73" i="9"/>
  <c r="HA35" i="9"/>
  <c r="GZ98" i="9"/>
  <c r="GZ225" i="9"/>
  <c r="GZ370" i="9"/>
  <c r="GZ94" i="9"/>
  <c r="DQ58" i="9"/>
  <c r="AG58" i="9"/>
  <c r="EJ9" i="9"/>
  <c r="CB9" i="9"/>
  <c r="DH9" i="9" s="1"/>
  <c r="DQ9" i="9"/>
  <c r="CC9" i="9"/>
  <c r="GZ40" i="9"/>
  <c r="GZ15" i="9"/>
  <c r="DP9" i="9"/>
  <c r="GZ130" i="9"/>
  <c r="HA341" i="9"/>
  <c r="HA321" i="9"/>
  <c r="GZ380" i="9"/>
  <c r="GZ318" i="9"/>
  <c r="GZ218" i="9"/>
  <c r="GZ310" i="9"/>
  <c r="GZ350" i="9"/>
  <c r="HA111" i="9"/>
  <c r="CB409" i="9"/>
  <c r="DH409" i="9" s="1"/>
  <c r="GZ421" i="9"/>
  <c r="GZ426" i="9"/>
  <c r="HA417" i="9"/>
  <c r="GZ413" i="9"/>
  <c r="GZ414" i="9"/>
  <c r="GZ32" i="9"/>
  <c r="GZ418" i="9"/>
  <c r="GZ233" i="9"/>
  <c r="GZ394" i="9"/>
  <c r="GZ433" i="9"/>
  <c r="GZ363" i="9"/>
  <c r="GZ81" i="9"/>
  <c r="GZ410" i="9"/>
  <c r="GZ246" i="9"/>
  <c r="GZ57" i="9"/>
  <c r="HA362" i="9"/>
  <c r="GZ185" i="9"/>
  <c r="GZ325" i="9"/>
  <c r="GZ111" i="9"/>
  <c r="GZ59" i="9"/>
  <c r="GZ89" i="9"/>
  <c r="GZ430" i="9"/>
  <c r="GZ422" i="9"/>
  <c r="HK409" i="9"/>
  <c r="GZ395" i="9"/>
  <c r="GZ345" i="9"/>
  <c r="GZ194" i="9"/>
  <c r="GZ108" i="9"/>
  <c r="GZ366" i="9"/>
  <c r="GZ201" i="9"/>
  <c r="GZ321" i="9"/>
  <c r="GZ107" i="9"/>
  <c r="GZ186" i="9"/>
  <c r="GZ359" i="9"/>
  <c r="GZ381" i="9"/>
  <c r="GZ193" i="9"/>
  <c r="GZ373" i="9"/>
  <c r="HA402" i="9"/>
  <c r="HA133" i="9"/>
  <c r="GZ129" i="9"/>
  <c r="GZ439" i="9"/>
  <c r="GZ226" i="9"/>
  <c r="GZ93" i="9"/>
  <c r="HA433" i="9"/>
  <c r="GZ213" i="9"/>
  <c r="HA67" i="9"/>
  <c r="HA434" i="9"/>
  <c r="GZ78" i="9"/>
  <c r="HA76" i="9"/>
  <c r="GZ12" i="9"/>
  <c r="HA84" i="9"/>
  <c r="GZ249" i="9"/>
  <c r="GZ434" i="9"/>
  <c r="GZ438" i="9"/>
  <c r="GZ346" i="9"/>
  <c r="GZ306" i="9"/>
  <c r="FP409" i="9"/>
  <c r="GZ117" i="9"/>
  <c r="GZ349" i="9"/>
  <c r="HA425" i="9"/>
  <c r="GZ408" i="9"/>
  <c r="HA345" i="9"/>
  <c r="GZ254" i="9"/>
  <c r="HA329" i="9"/>
  <c r="GZ16" i="9"/>
  <c r="GZ103" i="9"/>
  <c r="GZ362" i="9"/>
  <c r="CC409" i="9"/>
  <c r="DI409" i="9" s="1"/>
  <c r="GZ76" i="9"/>
  <c r="GZ425" i="9"/>
  <c r="HA364" i="9"/>
  <c r="GZ322" i="9"/>
  <c r="GZ386" i="9"/>
  <c r="GZ209" i="9"/>
  <c r="GZ338" i="9"/>
  <c r="GZ446" i="9"/>
  <c r="GZ242" i="9"/>
  <c r="GZ21" i="9"/>
  <c r="GZ396" i="9"/>
  <c r="GZ341" i="9"/>
  <c r="GZ353" i="9"/>
  <c r="HA380" i="9"/>
  <c r="GZ24" i="9"/>
  <c r="HA20" i="9"/>
  <c r="GZ241" i="9"/>
  <c r="GZ206" i="9"/>
  <c r="FQ284" i="9"/>
  <c r="GZ120" i="9"/>
  <c r="GZ125" i="9"/>
  <c r="GZ314" i="9"/>
  <c r="HA189" i="9"/>
  <c r="GZ113" i="9"/>
  <c r="GZ29" i="9"/>
  <c r="GZ92" i="9"/>
  <c r="GZ80" i="9"/>
  <c r="GZ202" i="9"/>
  <c r="GZ250" i="9"/>
  <c r="HA81" i="9"/>
  <c r="HA62" i="9"/>
  <c r="GZ230" i="9"/>
  <c r="GZ221" i="9"/>
  <c r="GZ442" i="9"/>
  <c r="HA353" i="9"/>
  <c r="HA116" i="9"/>
  <c r="GZ85" i="9"/>
  <c r="GZ88" i="9"/>
  <c r="GZ253" i="9"/>
  <c r="GZ63" i="9"/>
  <c r="HA313" i="9"/>
  <c r="GZ105" i="9"/>
  <c r="HA333" i="9"/>
  <c r="GZ405" i="9"/>
  <c r="HA28" i="9"/>
  <c r="DP409" i="9"/>
  <c r="GZ409" i="9"/>
  <c r="HA409" i="9"/>
  <c r="HA92" i="9"/>
  <c r="GZ317" i="9"/>
  <c r="GZ429" i="9"/>
  <c r="GZ214" i="9"/>
  <c r="GZ116" i="9"/>
  <c r="HA351" i="9"/>
  <c r="GZ229" i="9"/>
  <c r="GZ68" i="9"/>
  <c r="GZ11" i="9"/>
  <c r="DI284" i="9"/>
  <c r="DP284" i="9"/>
  <c r="GZ284" i="9"/>
  <c r="HA284" i="9"/>
  <c r="AG284" i="9"/>
  <c r="DM284" i="9" s="1"/>
  <c r="DQ284" i="9"/>
  <c r="GZ309" i="9"/>
  <c r="GZ215" i="9"/>
  <c r="GZ124" i="9"/>
  <c r="GZ217" i="9"/>
  <c r="GZ36" i="9"/>
  <c r="HA13" i="9"/>
  <c r="GZ27" i="9"/>
  <c r="HA124" i="9"/>
  <c r="GZ133" i="9"/>
  <c r="HA93" i="9"/>
  <c r="GZ101" i="9"/>
  <c r="HA99" i="9"/>
  <c r="HA33" i="9"/>
  <c r="HA101" i="9"/>
  <c r="HA190" i="9"/>
  <c r="GZ134" i="9"/>
  <c r="HA11" i="9"/>
  <c r="DQ410" i="9"/>
  <c r="HA197" i="9"/>
  <c r="HA441" i="9"/>
  <c r="HA106" i="9"/>
  <c r="GZ445" i="9"/>
  <c r="GZ245" i="9"/>
  <c r="GZ392" i="9"/>
  <c r="GZ62" i="9"/>
  <c r="HA370" i="9"/>
  <c r="GZ23" i="9"/>
  <c r="GZ53" i="9"/>
  <c r="GZ67" i="9"/>
  <c r="GZ235" i="9"/>
  <c r="GZ35" i="9"/>
  <c r="GZ190" i="9"/>
  <c r="GZ20" i="9"/>
  <c r="GZ84" i="9"/>
  <c r="GZ97" i="9"/>
  <c r="HA339" i="9"/>
  <c r="HA382" i="9"/>
  <c r="HA30" i="9"/>
  <c r="HA369" i="9"/>
  <c r="GZ39" i="9"/>
  <c r="GZ313" i="9"/>
  <c r="GZ72" i="9"/>
  <c r="GZ443" i="9"/>
  <c r="GZ417" i="9"/>
  <c r="GZ199" i="9"/>
  <c r="GZ28" i="9"/>
  <c r="GZ205" i="9"/>
  <c r="HA384" i="9"/>
  <c r="HA315" i="9"/>
  <c r="GZ424" i="9"/>
  <c r="GZ435" i="9"/>
  <c r="HA64" i="9"/>
  <c r="GZ397" i="9"/>
  <c r="HA330" i="9"/>
  <c r="HA63" i="9"/>
  <c r="HA75" i="9"/>
  <c r="GZ86" i="9"/>
  <c r="GZ189" i="9"/>
  <c r="GZ333" i="9"/>
  <c r="HA318" i="9"/>
  <c r="GZ319" i="9"/>
  <c r="HA58" i="9"/>
  <c r="GZ374" i="9"/>
  <c r="HA435" i="9"/>
  <c r="HA19" i="9"/>
  <c r="GZ122" i="9"/>
  <c r="HA80" i="9"/>
  <c r="GZ234" i="9"/>
  <c r="GZ198" i="9"/>
  <c r="GZ237" i="9"/>
  <c r="GZ222" i="9"/>
  <c r="GZ118" i="9"/>
  <c r="HA393" i="9"/>
  <c r="GZ71" i="9"/>
  <c r="HA438" i="9"/>
  <c r="GZ329" i="9"/>
  <c r="GZ337" i="9"/>
  <c r="HA57" i="9"/>
  <c r="HA419" i="9"/>
  <c r="HA356" i="9"/>
  <c r="HA320" i="9"/>
  <c r="HA91" i="9"/>
  <c r="GZ403" i="9"/>
  <c r="GZ131" i="9"/>
  <c r="HA383" i="9"/>
  <c r="HA335" i="9"/>
  <c r="GZ106" i="9"/>
  <c r="GZ402" i="9"/>
  <c r="HA431" i="9"/>
  <c r="HA82" i="9"/>
  <c r="HA430" i="9"/>
  <c r="HA367" i="9"/>
  <c r="HA105" i="9"/>
  <c r="GZ420" i="9"/>
  <c r="GZ127" i="9"/>
  <c r="GZ70" i="9"/>
  <c r="HA403" i="9"/>
  <c r="HA17" i="9"/>
  <c r="GZ211" i="9"/>
  <c r="GZ102" i="9"/>
  <c r="GZ388" i="9"/>
  <c r="HA97" i="9"/>
  <c r="HA312" i="9"/>
  <c r="HA31" i="9"/>
  <c r="GZ191" i="9"/>
  <c r="GZ197" i="9"/>
  <c r="HA414" i="9"/>
  <c r="HA350" i="9"/>
  <c r="HA194" i="9"/>
  <c r="HA130" i="9"/>
  <c r="HA407" i="9"/>
  <c r="HA60" i="9"/>
  <c r="HA309" i="9"/>
  <c r="HA424" i="9"/>
  <c r="GZ244" i="9"/>
  <c r="HA436" i="9"/>
  <c r="HA374" i="9"/>
  <c r="HA307" i="9"/>
  <c r="HA22" i="9"/>
  <c r="HA396" i="9"/>
  <c r="HA331" i="9"/>
  <c r="GZ355" i="9"/>
  <c r="GZ316" i="9"/>
  <c r="GZ31" i="9"/>
  <c r="HA361" i="9"/>
  <c r="HA132" i="9"/>
  <c r="GZ431" i="9"/>
  <c r="GZ126" i="9"/>
  <c r="GZ110" i="9"/>
  <c r="GZ100" i="9"/>
  <c r="HA405" i="9"/>
  <c r="GZ77" i="9"/>
  <c r="HA408" i="9"/>
  <c r="GZ441" i="9"/>
  <c r="GZ220" i="9"/>
  <c r="GZ187" i="9"/>
  <c r="GZ227" i="9"/>
  <c r="HA352" i="9"/>
  <c r="HA188" i="9"/>
  <c r="HA123" i="9"/>
  <c r="HA366" i="9"/>
  <c r="GZ427" i="9"/>
  <c r="HA187" i="9"/>
  <c r="HA122" i="9"/>
  <c r="GZ404" i="9"/>
  <c r="GZ119" i="9"/>
  <c r="HA357" i="9"/>
  <c r="HA128" i="9"/>
  <c r="GZ369" i="9"/>
  <c r="GZ18" i="9"/>
  <c r="HA102" i="9"/>
  <c r="HA24" i="9"/>
  <c r="HA110" i="9"/>
  <c r="GZ385" i="9"/>
  <c r="HA23" i="9"/>
  <c r="GZ365" i="9"/>
  <c r="HA344" i="9"/>
  <c r="HA427" i="9"/>
  <c r="GZ348" i="9"/>
  <c r="HA26" i="9"/>
  <c r="HA429" i="9"/>
  <c r="GZ339" i="9"/>
  <c r="HA418" i="9"/>
  <c r="GZ14" i="9"/>
  <c r="HA445" i="9"/>
  <c r="HA114" i="9"/>
  <c r="HA328" i="9"/>
  <c r="GZ112" i="9"/>
  <c r="GZ74" i="9"/>
  <c r="HA395" i="9"/>
  <c r="HA125" i="9"/>
  <c r="HA397" i="9"/>
  <c r="GZ188" i="9"/>
  <c r="GZ123" i="9"/>
  <c r="GZ352" i="9"/>
  <c r="GZ66" i="9"/>
  <c r="GZ95" i="9"/>
  <c r="GZ22" i="9"/>
  <c r="HA79" i="9"/>
  <c r="HA338" i="9"/>
  <c r="HA117" i="9"/>
  <c r="HA53" i="9"/>
  <c r="GZ331" i="9"/>
  <c r="GZ33" i="9"/>
  <c r="HA440" i="9"/>
  <c r="HA90" i="9"/>
  <c r="HA25" i="9"/>
  <c r="GZ437" i="9"/>
  <c r="GZ64" i="9"/>
  <c r="HA390" i="9"/>
  <c r="HA323" i="9"/>
  <c r="HA37" i="9"/>
  <c r="HA411" i="9"/>
  <c r="HA347" i="9"/>
  <c r="HA392" i="9"/>
  <c r="GZ69" i="9"/>
  <c r="HA196" i="9"/>
  <c r="HA10" i="9"/>
  <c r="GZ195" i="9"/>
  <c r="HA379" i="9"/>
  <c r="HA325" i="9"/>
  <c r="HA406" i="9"/>
  <c r="HA342" i="9"/>
  <c r="HA360" i="9"/>
  <c r="GZ135" i="9"/>
  <c r="HA66" i="9"/>
  <c r="BM413" i="9"/>
  <c r="DM413" i="9"/>
  <c r="BM196" i="9"/>
  <c r="DM196" i="9"/>
  <c r="BM147" i="9"/>
  <c r="DM147" i="9"/>
  <c r="BM37" i="9"/>
  <c r="DM37" i="9"/>
  <c r="BM180" i="9"/>
  <c r="DM180" i="9"/>
  <c r="BL73" i="9"/>
  <c r="DL73" i="9"/>
  <c r="BL228" i="9"/>
  <c r="DL228" i="9"/>
  <c r="BL405" i="9"/>
  <c r="DL405" i="9"/>
  <c r="BL107" i="9"/>
  <c r="DL107" i="9"/>
  <c r="BL412" i="9"/>
  <c r="DL412" i="9"/>
  <c r="BL465" i="9"/>
  <c r="DL465" i="9"/>
  <c r="BL32" i="9"/>
  <c r="DL32" i="9"/>
  <c r="BM150" i="9"/>
  <c r="DM150" i="9"/>
  <c r="BM386" i="9"/>
  <c r="DM386" i="9"/>
  <c r="BM429" i="9"/>
  <c r="DM429" i="9"/>
  <c r="BM184" i="9"/>
  <c r="DM184" i="9"/>
  <c r="BM228" i="9"/>
  <c r="DM228" i="9"/>
  <c r="BM385" i="9"/>
  <c r="DM385" i="9"/>
  <c r="BM135" i="9"/>
  <c r="DM135" i="9"/>
  <c r="BL464" i="9"/>
  <c r="DL464" i="9"/>
  <c r="BL378" i="9"/>
  <c r="DL378" i="9"/>
  <c r="BL420" i="9"/>
  <c r="DL420" i="9"/>
  <c r="BM456" i="9"/>
  <c r="DM456" i="9"/>
  <c r="BL74" i="9"/>
  <c r="DL74" i="9"/>
  <c r="BL27" i="9"/>
  <c r="DL27" i="9"/>
  <c r="BL327" i="9"/>
  <c r="DL327" i="9"/>
  <c r="BM30" i="9"/>
  <c r="DM30" i="9"/>
  <c r="BL227" i="9"/>
  <c r="DL227" i="9"/>
  <c r="BM110" i="9"/>
  <c r="DM110" i="9"/>
  <c r="BM75" i="9"/>
  <c r="DM75" i="9"/>
  <c r="BL295" i="9"/>
  <c r="DL295" i="9"/>
  <c r="BL305" i="9"/>
  <c r="DL305" i="9"/>
  <c r="BL219" i="9"/>
  <c r="DL219" i="9"/>
  <c r="BL233" i="9"/>
  <c r="DL233" i="9"/>
  <c r="BM225" i="9"/>
  <c r="DM225" i="9"/>
  <c r="BL206" i="9"/>
  <c r="DL206" i="9"/>
  <c r="BL362" i="9"/>
  <c r="DL362" i="9"/>
  <c r="BL51" i="9"/>
  <c r="DL51" i="9"/>
  <c r="BM457" i="9"/>
  <c r="DM457" i="9"/>
  <c r="BL243" i="9"/>
  <c r="DL243" i="9"/>
  <c r="BL62" i="9"/>
  <c r="DL62" i="9"/>
  <c r="GZ184" i="9"/>
  <c r="BM285" i="9"/>
  <c r="DM285" i="9"/>
  <c r="BM78" i="9"/>
  <c r="DM78" i="9"/>
  <c r="BL16" i="9"/>
  <c r="DL16" i="9"/>
  <c r="BL376" i="9"/>
  <c r="DL376" i="9"/>
  <c r="BL248" i="9"/>
  <c r="DL248" i="9"/>
  <c r="BL57" i="9"/>
  <c r="DL57" i="9"/>
  <c r="BM390" i="9"/>
  <c r="DM390" i="9"/>
  <c r="GZ368" i="9"/>
  <c r="HA16" i="9"/>
  <c r="GZ340" i="9"/>
  <c r="GZ248" i="9"/>
  <c r="GZ55" i="9"/>
  <c r="GZ9" i="9"/>
  <c r="HA192" i="9"/>
  <c r="BL124" i="9"/>
  <c r="DL124" i="9"/>
  <c r="BL34" i="9"/>
  <c r="DL34" i="9"/>
  <c r="BM119" i="9"/>
  <c r="DM119" i="9"/>
  <c r="BL238" i="9"/>
  <c r="DL238" i="9"/>
  <c r="BL140" i="9"/>
  <c r="DL140" i="9"/>
  <c r="BM98" i="9"/>
  <c r="DM98" i="9"/>
  <c r="BL347" i="9"/>
  <c r="DL347" i="9"/>
  <c r="BM94" i="9"/>
  <c r="DM94" i="9"/>
  <c r="BM423" i="9"/>
  <c r="DM423" i="9"/>
  <c r="BM31" i="9"/>
  <c r="DM31" i="9"/>
  <c r="BM393" i="9"/>
  <c r="DM393" i="9"/>
  <c r="BM153" i="9"/>
  <c r="DM153" i="9"/>
  <c r="BL130" i="9"/>
  <c r="DL130" i="9"/>
  <c r="BL330" i="9"/>
  <c r="DL330" i="9"/>
  <c r="BL88" i="9"/>
  <c r="DL88" i="9"/>
  <c r="BL253" i="9"/>
  <c r="DL253" i="9"/>
  <c r="BL425" i="9"/>
  <c r="DL425" i="9"/>
  <c r="BM21" i="9"/>
  <c r="DM21" i="9"/>
  <c r="BM197" i="9"/>
  <c r="DM197" i="9"/>
  <c r="BL184" i="9"/>
  <c r="DL184" i="9"/>
  <c r="BL46" i="9"/>
  <c r="DL46" i="9"/>
  <c r="BL223" i="9"/>
  <c r="DL223" i="9"/>
  <c r="BL319" i="9"/>
  <c r="DL319" i="9"/>
  <c r="BL447" i="9"/>
  <c r="DL447" i="9"/>
  <c r="BL45" i="9"/>
  <c r="DL45" i="9"/>
  <c r="BM127" i="9"/>
  <c r="DM127" i="9"/>
  <c r="BM99" i="9"/>
  <c r="DM99" i="9"/>
  <c r="BM338" i="9"/>
  <c r="DM338" i="9"/>
  <c r="HA56" i="9"/>
  <c r="HA38" i="9"/>
  <c r="HA14" i="9"/>
  <c r="GZ440" i="9"/>
  <c r="GZ204" i="9"/>
  <c r="GZ75" i="9"/>
  <c r="HA387" i="9"/>
  <c r="GZ200" i="9"/>
  <c r="BM105" i="9"/>
  <c r="DM105" i="9"/>
  <c r="BM464" i="9"/>
  <c r="DM464" i="9"/>
  <c r="BM38" i="9"/>
  <c r="DM38" i="9"/>
  <c r="BM170" i="9"/>
  <c r="DM170" i="9"/>
  <c r="BL141" i="9"/>
  <c r="DL141" i="9"/>
  <c r="BL338" i="9"/>
  <c r="DL338" i="9"/>
  <c r="BL358" i="9"/>
  <c r="DL358" i="9"/>
  <c r="BM81" i="9"/>
  <c r="DM81" i="9"/>
  <c r="BM409" i="9"/>
  <c r="BL82" i="9"/>
  <c r="DL82" i="9"/>
  <c r="BL382" i="9"/>
  <c r="DL382" i="9"/>
  <c r="BL194" i="9"/>
  <c r="DL194" i="9"/>
  <c r="BM369" i="9"/>
  <c r="DM369" i="9"/>
  <c r="HA334" i="9"/>
  <c r="HA104" i="9"/>
  <c r="HA368" i="9"/>
  <c r="HA191" i="9"/>
  <c r="HA126" i="9"/>
  <c r="HA420" i="9"/>
  <c r="HA193" i="9"/>
  <c r="GZ412" i="9"/>
  <c r="GZ192" i="9"/>
  <c r="GZ128" i="9"/>
  <c r="GZ378" i="9"/>
  <c r="GZ251" i="9"/>
  <c r="GZ423" i="9"/>
  <c r="HA365" i="9"/>
  <c r="HA184" i="9"/>
  <c r="HA119" i="9"/>
  <c r="HA439" i="9"/>
  <c r="HA32" i="9"/>
  <c r="GZ415" i="9"/>
  <c r="HA29" i="9"/>
  <c r="HA332" i="9"/>
  <c r="HA87" i="9"/>
  <c r="HA186" i="9"/>
  <c r="GZ361" i="9"/>
  <c r="GZ10" i="9"/>
  <c r="GZ327" i="9"/>
  <c r="GZ54" i="9"/>
  <c r="HA113" i="9"/>
  <c r="GZ255" i="9"/>
  <c r="HA324" i="9"/>
  <c r="HA96" i="9"/>
  <c r="GZ401" i="9"/>
  <c r="GZ115" i="9"/>
  <c r="GZ323" i="9"/>
  <c r="GZ25" i="9"/>
  <c r="GZ419" i="9"/>
  <c r="HA317" i="9"/>
  <c r="HA422" i="9"/>
  <c r="HA359" i="9"/>
  <c r="HA73" i="9"/>
  <c r="GZ99" i="9"/>
  <c r="HA354" i="9"/>
  <c r="HA134" i="9"/>
  <c r="HA68" i="9"/>
  <c r="GZ30" i="9"/>
  <c r="HA378" i="9"/>
  <c r="HA311" i="9"/>
  <c r="GZ357" i="9"/>
  <c r="GZ82" i="9"/>
  <c r="GZ351" i="9"/>
  <c r="HA375" i="9"/>
  <c r="BM236" i="9"/>
  <c r="DM236" i="9"/>
  <c r="BM307" i="9"/>
  <c r="DM307" i="9"/>
  <c r="BM454" i="9"/>
  <c r="DM454" i="9"/>
  <c r="BM85" i="9"/>
  <c r="DM85" i="9"/>
  <c r="BL90" i="9"/>
  <c r="DL90" i="9"/>
  <c r="BM13" i="9"/>
  <c r="DM13" i="9"/>
  <c r="BM399" i="9"/>
  <c r="DM399" i="9"/>
  <c r="BL136" i="9"/>
  <c r="DL136" i="9"/>
  <c r="BL247" i="9"/>
  <c r="DL247" i="9"/>
  <c r="HA86" i="9"/>
  <c r="HA428" i="9"/>
  <c r="HA421" i="9"/>
  <c r="HA413" i="9"/>
  <c r="GZ344" i="9"/>
  <c r="GZ61" i="9"/>
  <c r="HA308" i="9"/>
  <c r="BM376" i="9"/>
  <c r="DM376" i="9"/>
  <c r="BL11" i="9"/>
  <c r="DL11" i="9"/>
  <c r="BL432" i="9"/>
  <c r="DL432" i="9"/>
  <c r="BL411" i="9"/>
  <c r="DL411" i="9"/>
  <c r="BM339" i="9"/>
  <c r="DM339" i="9"/>
  <c r="BL23" i="9"/>
  <c r="DL23" i="9"/>
  <c r="HA131" i="9"/>
  <c r="HA83" i="9"/>
  <c r="GZ240" i="9"/>
  <c r="HA61" i="9"/>
  <c r="HA426" i="9"/>
  <c r="GZ320" i="9"/>
  <c r="GZ243" i="9"/>
  <c r="GZ311" i="9"/>
  <c r="HA423" i="9"/>
  <c r="HA9" i="9"/>
  <c r="BM86" i="9"/>
  <c r="DM86" i="9"/>
  <c r="BM336" i="9"/>
  <c r="DM336" i="9"/>
  <c r="BM392" i="9"/>
  <c r="DM392" i="9"/>
  <c r="BM328" i="9"/>
  <c r="DM328" i="9"/>
  <c r="BL28" i="9"/>
  <c r="DL28" i="9"/>
  <c r="BL201" i="9"/>
  <c r="DL201" i="9"/>
  <c r="BL394" i="9"/>
  <c r="DL394" i="9"/>
  <c r="BM306" i="9"/>
  <c r="DM306" i="9"/>
  <c r="BL458" i="9"/>
  <c r="DL458" i="9"/>
  <c r="BL13" i="9"/>
  <c r="DL13" i="9"/>
  <c r="BL158" i="9"/>
  <c r="DL158" i="9"/>
  <c r="BL291" i="9"/>
  <c r="DL291" i="9"/>
  <c r="BL351" i="9"/>
  <c r="DL351" i="9"/>
  <c r="BL415" i="9"/>
  <c r="DL415" i="9"/>
  <c r="BM58" i="9"/>
  <c r="DM58" i="9"/>
  <c r="BL383" i="9"/>
  <c r="DL383" i="9"/>
  <c r="BM368" i="9"/>
  <c r="DM368" i="9"/>
  <c r="BM62" i="9"/>
  <c r="DM62" i="9"/>
  <c r="BM179" i="9"/>
  <c r="DM179" i="9"/>
  <c r="HA135" i="9"/>
  <c r="HA69" i="9"/>
  <c r="HA336" i="9"/>
  <c r="HA443" i="9"/>
  <c r="HA95" i="9"/>
  <c r="HA72" i="9"/>
  <c r="HA412" i="9"/>
  <c r="HA129" i="9"/>
  <c r="GZ444" i="9"/>
  <c r="GZ224" i="9"/>
  <c r="GZ96" i="9"/>
  <c r="GZ247" i="9"/>
  <c r="HA71" i="9"/>
  <c r="HA437" i="9"/>
  <c r="GZ382" i="9"/>
  <c r="HA410" i="9"/>
  <c r="GZ393" i="9"/>
  <c r="GZ328" i="9"/>
  <c r="GZ236" i="9"/>
  <c r="GZ356" i="9"/>
  <c r="GZ60" i="9"/>
  <c r="HA381" i="9"/>
  <c r="HA94" i="9"/>
  <c r="HA398" i="9"/>
  <c r="GZ432" i="9"/>
  <c r="GZ212" i="9"/>
  <c r="GZ83" i="9"/>
  <c r="HA371" i="9"/>
  <c r="HA326" i="9"/>
  <c r="HA108" i="9"/>
  <c r="GZ223" i="9"/>
  <c r="HA389" i="9"/>
  <c r="HA322" i="9"/>
  <c r="HA103" i="9"/>
  <c r="HA36" i="9"/>
  <c r="GZ400" i="9"/>
  <c r="GZ104" i="9"/>
  <c r="HA343" i="9"/>
  <c r="GZ391" i="9"/>
  <c r="GZ324" i="9"/>
  <c r="GZ232" i="9"/>
  <c r="GZ38" i="9"/>
  <c r="GZ219" i="9"/>
  <c r="HA112" i="9"/>
  <c r="BM322" i="9"/>
  <c r="DM322" i="9"/>
  <c r="BM73" i="9"/>
  <c r="DM73" i="9"/>
  <c r="BL395" i="9"/>
  <c r="DL395" i="9"/>
  <c r="BL336" i="9"/>
  <c r="DL336" i="9"/>
  <c r="BM349" i="9"/>
  <c r="DM349" i="9"/>
  <c r="BL66" i="9"/>
  <c r="DL66" i="9"/>
  <c r="BL361" i="9"/>
  <c r="DL361" i="9"/>
  <c r="BM103" i="9"/>
  <c r="DM103" i="9"/>
  <c r="BL339" i="9"/>
  <c r="DL339" i="9"/>
  <c r="BM436" i="9"/>
  <c r="DM436" i="9"/>
  <c r="BM215" i="9"/>
  <c r="DM215" i="9"/>
  <c r="BM122" i="9"/>
  <c r="DM122" i="9"/>
  <c r="HA109" i="9"/>
  <c r="HA107" i="9"/>
  <c r="GZ307" i="9"/>
  <c r="GZ231" i="9"/>
  <c r="GZ336" i="9"/>
  <c r="GZ239" i="9"/>
  <c r="HA185" i="9"/>
  <c r="BM319" i="9"/>
  <c r="DM319" i="9"/>
  <c r="BL328" i="9"/>
  <c r="DL328" i="9"/>
  <c r="BL24" i="9"/>
  <c r="DL24" i="9"/>
  <c r="BL408" i="9"/>
  <c r="DL408" i="9"/>
  <c r="BM211" i="9"/>
  <c r="DM211" i="9"/>
  <c r="BL255" i="9"/>
  <c r="DL255" i="9"/>
  <c r="BM447" i="9"/>
  <c r="DM447" i="9"/>
  <c r="BM422" i="9"/>
  <c r="DM422" i="9"/>
  <c r="HA65" i="9"/>
  <c r="HA115" i="9"/>
  <c r="HA442" i="9"/>
  <c r="GZ387" i="9"/>
  <c r="GZ37" i="9"/>
  <c r="HA386" i="9"/>
  <c r="GZ315" i="9"/>
  <c r="HA432" i="9"/>
  <c r="HA88" i="9"/>
  <c r="BL92" i="9"/>
  <c r="DL92" i="9"/>
  <c r="BM164" i="9"/>
  <c r="DM164" i="9"/>
  <c r="BM375" i="9"/>
  <c r="DM375" i="9"/>
  <c r="BL49" i="9"/>
  <c r="DL49" i="9"/>
  <c r="BL304" i="9"/>
  <c r="DL304" i="9"/>
  <c r="BM108" i="9"/>
  <c r="DM108" i="9"/>
  <c r="BM167" i="9"/>
  <c r="DM167" i="9"/>
  <c r="BL22" i="9"/>
  <c r="DL22" i="9"/>
  <c r="BL163" i="9"/>
  <c r="DL163" i="9"/>
  <c r="BL302" i="9"/>
  <c r="DL302" i="9"/>
  <c r="BL356" i="9"/>
  <c r="DL356" i="9"/>
  <c r="BL419" i="9"/>
  <c r="DL419" i="9"/>
  <c r="BL459" i="9"/>
  <c r="DL459" i="9"/>
  <c r="BM443" i="9"/>
  <c r="DM443" i="9"/>
  <c r="BM335" i="9"/>
  <c r="DM335" i="9"/>
  <c r="BM46" i="9"/>
  <c r="DM46" i="9"/>
  <c r="BM195" i="9"/>
  <c r="DM195" i="9"/>
  <c r="HA54" i="9"/>
  <c r="HA400" i="9"/>
  <c r="HA55" i="9"/>
  <c r="HA337" i="9"/>
  <c r="GZ203" i="9"/>
  <c r="GZ183" i="9"/>
  <c r="HA399" i="9"/>
  <c r="HA98" i="9"/>
  <c r="HA100" i="9"/>
  <c r="HA15" i="9"/>
  <c r="GZ91" i="9"/>
  <c r="GZ114" i="9"/>
  <c r="HA363" i="9"/>
  <c r="HA12" i="9"/>
  <c r="HA416" i="9"/>
  <c r="HA34" i="9"/>
  <c r="HA358" i="9"/>
  <c r="HA40" i="9"/>
  <c r="GZ90" i="9"/>
  <c r="GZ216" i="9"/>
  <c r="GZ87" i="9"/>
  <c r="GZ407" i="9"/>
  <c r="HA404" i="9"/>
  <c r="BM100" i="9"/>
  <c r="DM100" i="9"/>
  <c r="BL120" i="9"/>
  <c r="DL120" i="9"/>
  <c r="BL244" i="9"/>
  <c r="DL244" i="9"/>
  <c r="BL385" i="9"/>
  <c r="DL385" i="9"/>
  <c r="BM374" i="9"/>
  <c r="DM374" i="9"/>
  <c r="BL95" i="9"/>
  <c r="DL95" i="9"/>
  <c r="BM115" i="9"/>
  <c r="DM115" i="9"/>
  <c r="BL236" i="9"/>
  <c r="DL236" i="9"/>
  <c r="BL214" i="9"/>
  <c r="DL214" i="9"/>
  <c r="BM66" i="9"/>
  <c r="DM66" i="9"/>
  <c r="BL99" i="9"/>
  <c r="DL99" i="9"/>
  <c r="BL390" i="9"/>
  <c r="DL390" i="9"/>
  <c r="BM22" i="9"/>
  <c r="DM22" i="9"/>
  <c r="BM414" i="9"/>
  <c r="DM414" i="9"/>
  <c r="GZ13" i="9"/>
  <c r="GZ65" i="9"/>
  <c r="GZ56" i="9"/>
  <c r="GZ347" i="9"/>
  <c r="HA316" i="9"/>
  <c r="GZ252" i="9"/>
  <c r="GZ228" i="9"/>
  <c r="HA121" i="9"/>
  <c r="BM298" i="9"/>
  <c r="DM298" i="9"/>
  <c r="BL392" i="9"/>
  <c r="DL392" i="9"/>
  <c r="BL110" i="9"/>
  <c r="DL110" i="9"/>
  <c r="BL72" i="9"/>
  <c r="DL72" i="9"/>
  <c r="BM138" i="9"/>
  <c r="DM138" i="9"/>
  <c r="HA415" i="9"/>
  <c r="HA195" i="9"/>
  <c r="GZ332" i="9"/>
  <c r="HA27" i="9"/>
  <c r="GZ34" i="9"/>
  <c r="GZ360" i="9"/>
  <c r="HA444" i="9"/>
  <c r="HA59" i="9"/>
  <c r="HA74" i="9"/>
  <c r="GZ17" i="9"/>
  <c r="BL182" i="9"/>
  <c r="DL182" i="9"/>
  <c r="BM104" i="9"/>
  <c r="DM104" i="9"/>
  <c r="BM407" i="9"/>
  <c r="DM407" i="9"/>
  <c r="BM379" i="9"/>
  <c r="DM379" i="9"/>
  <c r="BM16" i="9"/>
  <c r="DM16" i="9"/>
  <c r="BL117" i="9"/>
  <c r="DL117" i="9"/>
  <c r="BL306" i="9"/>
  <c r="DL306" i="9"/>
  <c r="BL48" i="9"/>
  <c r="DL48" i="9"/>
  <c r="BL237" i="9"/>
  <c r="DL237" i="9"/>
  <c r="BL421" i="9"/>
  <c r="DL421" i="9"/>
  <c r="BM149" i="9"/>
  <c r="DM149" i="9"/>
  <c r="BM27" i="9"/>
  <c r="DM27" i="9"/>
  <c r="BM182" i="9"/>
  <c r="DM182" i="9"/>
  <c r="BM61" i="9"/>
  <c r="DM61" i="9"/>
  <c r="BL30" i="9"/>
  <c r="DL30" i="9"/>
  <c r="BL311" i="9"/>
  <c r="DL311" i="9"/>
  <c r="BL364" i="9"/>
  <c r="DL364" i="9"/>
  <c r="BL427" i="9"/>
  <c r="DL427" i="9"/>
  <c r="BM384" i="9"/>
  <c r="DM384" i="9"/>
  <c r="BL363" i="9"/>
  <c r="DL363" i="9"/>
  <c r="BM82" i="9"/>
  <c r="DM82" i="9"/>
  <c r="BM297" i="9"/>
  <c r="DM297" i="9"/>
  <c r="BL85" i="9"/>
  <c r="DL85" i="9"/>
  <c r="HA376" i="9"/>
  <c r="HA183" i="9"/>
  <c r="HA118" i="9"/>
  <c r="HA385" i="9"/>
  <c r="HA319" i="9"/>
  <c r="HA77" i="9"/>
  <c r="HA39" i="9"/>
  <c r="GZ428" i="9"/>
  <c r="GZ208" i="9"/>
  <c r="GZ79" i="9"/>
  <c r="GZ343" i="9"/>
  <c r="HA120" i="9"/>
  <c r="HA355" i="9"/>
  <c r="HA127" i="9"/>
  <c r="HA346" i="9"/>
  <c r="HA78" i="9"/>
  <c r="HA348" i="9"/>
  <c r="GZ379" i="9"/>
  <c r="GZ312" i="9"/>
  <c r="GZ26" i="9"/>
  <c r="GZ390" i="9"/>
  <c r="HA70" i="9"/>
  <c r="HA314" i="9"/>
  <c r="HA340" i="9"/>
  <c r="HA18" i="9"/>
  <c r="GZ416" i="9"/>
  <c r="GZ196" i="9"/>
  <c r="GZ132" i="9"/>
  <c r="GZ372" i="9"/>
  <c r="GZ207" i="9"/>
  <c r="HA349" i="9"/>
  <c r="HA401" i="9"/>
  <c r="GZ326" i="9"/>
  <c r="HA446" i="9"/>
  <c r="HA377" i="9"/>
  <c r="HA310" i="9"/>
  <c r="HA89" i="9"/>
  <c r="GZ411" i="9"/>
  <c r="GZ109" i="9"/>
  <c r="GZ436" i="9"/>
  <c r="HA373" i="9"/>
  <c r="HA306" i="9"/>
  <c r="HA85" i="9"/>
  <c r="HA21" i="9"/>
  <c r="GZ364" i="9"/>
  <c r="HA372" i="9"/>
  <c r="HA327" i="9"/>
  <c r="GZ375" i="9"/>
  <c r="GZ308" i="9"/>
  <c r="GZ19" i="9"/>
  <c r="HA391" i="9"/>
  <c r="EJ360" i="9"/>
  <c r="EJ51" i="9"/>
  <c r="EJ151" i="9"/>
  <c r="EK137" i="9"/>
  <c r="EJ308" i="9"/>
  <c r="EJ387" i="9"/>
  <c r="EJ63" i="9"/>
  <c r="EJ18" i="9"/>
  <c r="EJ398" i="9"/>
  <c r="EJ293" i="9"/>
  <c r="EJ64" i="9"/>
  <c r="EK215" i="9"/>
  <c r="EJ89" i="9"/>
  <c r="EJ233" i="9"/>
  <c r="EJ148" i="9"/>
  <c r="EJ417" i="9"/>
  <c r="EJ249" i="9"/>
  <c r="EJ133" i="9"/>
  <c r="EK212" i="9"/>
  <c r="EJ423" i="9"/>
  <c r="EJ364" i="9"/>
  <c r="EK13" i="9"/>
  <c r="EJ403" i="9"/>
  <c r="EJ219" i="9"/>
  <c r="EK50" i="9"/>
  <c r="EK199" i="9"/>
  <c r="EK291" i="9"/>
  <c r="EK360" i="9"/>
  <c r="EJ339" i="9"/>
  <c r="EJ102" i="9"/>
  <c r="EJ164" i="9"/>
  <c r="EJ216" i="9"/>
  <c r="EJ246" i="9"/>
  <c r="EJ312" i="9"/>
  <c r="EJ363" i="9"/>
  <c r="EJ397" i="9"/>
  <c r="EJ420" i="9"/>
  <c r="EJ444" i="9"/>
  <c r="EK71" i="9"/>
  <c r="EK29" i="9"/>
  <c r="EK100" i="9"/>
  <c r="EK134" i="9"/>
  <c r="EK176" i="9"/>
  <c r="EK226" i="9"/>
  <c r="EK308" i="9"/>
  <c r="EK354" i="9"/>
  <c r="EK422" i="9"/>
  <c r="EK439" i="9"/>
  <c r="EK31" i="9"/>
  <c r="EK184" i="9"/>
  <c r="EK244" i="9"/>
  <c r="EK387" i="9"/>
  <c r="EJ88" i="9"/>
  <c r="EJ245" i="9"/>
  <c r="EJ358" i="9"/>
  <c r="EJ440" i="9"/>
  <c r="EJ93" i="9"/>
  <c r="EJ371" i="9"/>
  <c r="EJ198" i="9"/>
  <c r="EJ146" i="9"/>
  <c r="EJ409" i="9"/>
  <c r="EJ237" i="9"/>
  <c r="EK11" i="9"/>
  <c r="EK33" i="9"/>
  <c r="EK163" i="9"/>
  <c r="EK345" i="9"/>
  <c r="EK388" i="9"/>
  <c r="EK423" i="9"/>
  <c r="EK460" i="9"/>
  <c r="EJ306" i="9"/>
  <c r="EJ342" i="9"/>
  <c r="EJ200" i="9"/>
  <c r="EK45" i="9"/>
  <c r="EK182" i="9"/>
  <c r="EK312" i="9"/>
  <c r="EK25" i="9"/>
  <c r="EK323" i="9"/>
  <c r="EJ114" i="9"/>
  <c r="EK241" i="9"/>
  <c r="EK445" i="9"/>
  <c r="EJ50" i="9"/>
  <c r="EK432" i="9"/>
  <c r="EJ96" i="9"/>
  <c r="EJ160" i="9"/>
  <c r="EJ129" i="9"/>
  <c r="EJ188" i="9"/>
  <c r="EJ330" i="9"/>
  <c r="EJ393" i="9"/>
  <c r="EK333" i="9"/>
  <c r="EK63" i="9"/>
  <c r="EK227" i="9"/>
  <c r="EK451" i="9"/>
  <c r="EJ314" i="9"/>
  <c r="EK342" i="9"/>
  <c r="EJ451" i="9"/>
  <c r="EJ438" i="9"/>
  <c r="EJ334" i="9"/>
  <c r="EJ436" i="9"/>
  <c r="EK46" i="9"/>
  <c r="EJ201" i="9"/>
  <c r="EK177" i="9"/>
  <c r="EJ341" i="9"/>
  <c r="EJ92" i="9"/>
  <c r="EJ187" i="9"/>
  <c r="EK51" i="9"/>
  <c r="EK57" i="9"/>
  <c r="EK68" i="9"/>
  <c r="EK247" i="9"/>
  <c r="EK364" i="9"/>
  <c r="EJ384" i="9"/>
  <c r="EJ421" i="9"/>
  <c r="EJ225" i="9"/>
  <c r="EK18" i="9"/>
  <c r="EK140" i="9"/>
  <c r="EK221" i="9"/>
  <c r="EK359" i="9"/>
  <c r="EJ447" i="9"/>
  <c r="EK99" i="9"/>
  <c r="EK317" i="9"/>
  <c r="EK42" i="9"/>
  <c r="EK377" i="9"/>
  <c r="EJ76" i="9"/>
  <c r="EJ331" i="9"/>
  <c r="EJ445" i="9"/>
  <c r="EK104" i="9"/>
  <c r="EK207" i="9"/>
  <c r="EK302" i="9"/>
  <c r="EK390" i="9"/>
  <c r="EJ115" i="9"/>
  <c r="EJ220" i="9"/>
  <c r="EJ252" i="9"/>
  <c r="EJ320" i="9"/>
  <c r="EJ369" i="9"/>
  <c r="EJ386" i="9"/>
  <c r="EJ426" i="9"/>
  <c r="EJ450" i="9"/>
  <c r="EK40" i="9"/>
  <c r="EK112" i="9"/>
  <c r="EK141" i="9"/>
  <c r="EK180" i="9"/>
  <c r="EK234" i="9"/>
  <c r="EK322" i="9"/>
  <c r="EK367" i="9"/>
  <c r="EK428" i="9"/>
  <c r="EK450" i="9"/>
  <c r="EJ70" i="9"/>
  <c r="EK38" i="9"/>
  <c r="EK204" i="9"/>
  <c r="EK298" i="9"/>
  <c r="EK393" i="9"/>
  <c r="EJ120" i="9"/>
  <c r="EJ186" i="9"/>
  <c r="EJ253" i="9"/>
  <c r="EJ98" i="9"/>
  <c r="EJ318" i="9"/>
  <c r="EJ406" i="9"/>
  <c r="EJ15" i="9"/>
  <c r="EJ205" i="9"/>
  <c r="EJ189" i="9"/>
  <c r="EJ433" i="9"/>
  <c r="EJ204" i="9"/>
  <c r="EK17" i="9"/>
  <c r="EK82" i="9"/>
  <c r="EK179" i="9"/>
  <c r="EK353" i="9"/>
  <c r="EK396" i="9"/>
  <c r="EK431" i="9"/>
  <c r="EK58" i="9"/>
  <c r="EJ236" i="9"/>
  <c r="EJ367" i="9"/>
  <c r="EJ467" i="9"/>
  <c r="EK115" i="9"/>
  <c r="EK238" i="9"/>
  <c r="EK348" i="9"/>
  <c r="EK95" i="9"/>
  <c r="EK464" i="9"/>
  <c r="EJ38" i="9"/>
  <c r="EK325" i="9"/>
  <c r="EK56" i="9"/>
  <c r="EK75" i="9"/>
  <c r="EJ300" i="9"/>
  <c r="EJ14" i="9"/>
  <c r="EJ112" i="9"/>
  <c r="EJ49" i="9"/>
  <c r="EJ196" i="9"/>
  <c r="EJ338" i="9"/>
  <c r="EJ412" i="9"/>
  <c r="EJ47" i="9"/>
  <c r="EJ40" i="9"/>
  <c r="EJ23" i="9"/>
  <c r="EK78" i="9"/>
  <c r="EK311" i="9"/>
  <c r="EK162" i="9"/>
  <c r="EJ210" i="9"/>
  <c r="EK398" i="9"/>
  <c r="EK144" i="9"/>
  <c r="EJ46" i="9"/>
  <c r="EJ376" i="9"/>
  <c r="EJ427" i="9"/>
  <c r="EK110" i="9"/>
  <c r="EJ227" i="9"/>
  <c r="EK206" i="9"/>
  <c r="EK253" i="9"/>
  <c r="EK433" i="9"/>
  <c r="EK86" i="9"/>
  <c r="EK374" i="9"/>
  <c r="EJ105" i="9"/>
  <c r="EJ316" i="9"/>
  <c r="EJ424" i="9"/>
  <c r="EK361" i="9"/>
  <c r="EJ66" i="9"/>
  <c r="EK200" i="9"/>
  <c r="EJ99" i="9"/>
  <c r="EJ185" i="9"/>
  <c r="EJ13" i="9"/>
  <c r="EK15" i="9"/>
  <c r="EK347" i="9"/>
  <c r="EK394" i="9"/>
  <c r="EJ359" i="9"/>
  <c r="EJ131" i="9"/>
  <c r="EK81" i="9"/>
  <c r="EK37" i="9"/>
  <c r="EK408" i="9"/>
  <c r="EJ16" i="9"/>
  <c r="EJ395" i="9"/>
  <c r="EK307" i="9"/>
  <c r="EJ194" i="9"/>
  <c r="EJ324" i="9"/>
  <c r="EJ430" i="9"/>
  <c r="EK98" i="9"/>
  <c r="EK242" i="9"/>
  <c r="EK430" i="9"/>
  <c r="EK47" i="9"/>
  <c r="EK404" i="9"/>
  <c r="EJ27" i="9"/>
  <c r="EJ286" i="9"/>
  <c r="EJ130" i="9"/>
  <c r="EJ449" i="9"/>
  <c r="EJ461" i="9"/>
  <c r="EK187" i="9"/>
  <c r="EK436" i="9"/>
  <c r="EJ39" i="9"/>
  <c r="EK125" i="9"/>
  <c r="EK55" i="9"/>
  <c r="EK79" i="9"/>
  <c r="EJ119" i="9"/>
  <c r="EJ238" i="9"/>
  <c r="EJ87" i="9"/>
  <c r="EJ374" i="9"/>
  <c r="EK155" i="9"/>
  <c r="EJ310" i="9"/>
  <c r="EK237" i="9"/>
  <c r="EJ86" i="9"/>
  <c r="EK409" i="9"/>
  <c r="EK126" i="9"/>
  <c r="EK219" i="9"/>
  <c r="EK319" i="9"/>
  <c r="EK400" i="9"/>
  <c r="EJ26" i="9"/>
  <c r="EJ139" i="9"/>
  <c r="EJ206" i="9"/>
  <c r="EJ224" i="9"/>
  <c r="EJ301" i="9"/>
  <c r="EJ328" i="9"/>
  <c r="EJ379" i="9"/>
  <c r="EJ410" i="9"/>
  <c r="EJ432" i="9"/>
  <c r="EJ456" i="9"/>
  <c r="EK49" i="9"/>
  <c r="EK117" i="9"/>
  <c r="EK147" i="9"/>
  <c r="EK190" i="9"/>
  <c r="EK254" i="9"/>
  <c r="EK328" i="9"/>
  <c r="EK399" i="9"/>
  <c r="EK435" i="9"/>
  <c r="EK456" i="9"/>
  <c r="EK80" i="9"/>
  <c r="EK91" i="9"/>
  <c r="EK352" i="9"/>
  <c r="EJ33" i="9"/>
  <c r="EJ150" i="9"/>
  <c r="EJ197" i="9"/>
  <c r="EJ372" i="9"/>
  <c r="EJ137" i="9"/>
  <c r="EJ326" i="9"/>
  <c r="EJ370" i="9"/>
  <c r="EJ83" i="9"/>
  <c r="EJ107" i="9"/>
  <c r="EJ229" i="9"/>
  <c r="EJ345" i="9"/>
  <c r="EJ466" i="9"/>
  <c r="EJ354" i="9"/>
  <c r="EK23" i="9"/>
  <c r="EK122" i="9"/>
  <c r="EK239" i="9"/>
  <c r="EK368" i="9"/>
  <c r="EK440" i="9"/>
  <c r="EK70" i="9"/>
  <c r="EJ435" i="9"/>
  <c r="EJ163" i="9"/>
  <c r="EJ375" i="9"/>
  <c r="EJ30" i="9"/>
  <c r="EK132" i="9"/>
  <c r="EK250" i="9"/>
  <c r="EK412" i="9"/>
  <c r="EK183" i="9"/>
  <c r="EJ389" i="9"/>
  <c r="EK84" i="9"/>
  <c r="EK341" i="9"/>
  <c r="EJ441" i="9"/>
  <c r="EK351" i="9"/>
  <c r="EJ31" i="9"/>
  <c r="EJ128" i="9"/>
  <c r="EJ100" i="9"/>
  <c r="EJ465" i="9"/>
  <c r="EJ404" i="9"/>
  <c r="EJ242" i="9"/>
  <c r="EK142" i="9"/>
  <c r="EK14" i="9"/>
  <c r="EJ35" i="9"/>
  <c r="EJ302" i="9"/>
  <c r="EJ54" i="9"/>
  <c r="EJ90" i="9"/>
  <c r="EJ251" i="9"/>
  <c r="EK413" i="9"/>
  <c r="EJ193" i="9"/>
  <c r="EJ167" i="9"/>
  <c r="EJ28" i="9"/>
  <c r="EJ25" i="9"/>
  <c r="EJ235" i="9"/>
  <c r="EJ101" i="9"/>
  <c r="EK326" i="9"/>
  <c r="EJ419" i="9"/>
  <c r="EJ392" i="9"/>
  <c r="EJ62" i="9"/>
  <c r="EK288" i="9"/>
  <c r="EK191" i="9"/>
  <c r="EJ94" i="9"/>
  <c r="EJ157" i="9"/>
  <c r="EJ214" i="9"/>
  <c r="EJ234" i="9"/>
  <c r="EJ348" i="9"/>
  <c r="EJ391" i="9"/>
  <c r="EJ418" i="9"/>
  <c r="EJ442" i="9"/>
  <c r="EJ53" i="9"/>
  <c r="EK130" i="9"/>
  <c r="EK174" i="9"/>
  <c r="EK222" i="9"/>
  <c r="EK306" i="9"/>
  <c r="EK350" i="9"/>
  <c r="EK420" i="9"/>
  <c r="EK442" i="9"/>
  <c r="EK53" i="9"/>
  <c r="EK26" i="9"/>
  <c r="EK151" i="9"/>
  <c r="EK240" i="9"/>
  <c r="EK379" i="9"/>
  <c r="EJ82" i="9"/>
  <c r="EJ161" i="9"/>
  <c r="EJ239" i="9"/>
  <c r="EJ353" i="9"/>
  <c r="EJ431" i="9"/>
  <c r="EJ29" i="9"/>
  <c r="EJ162" i="9"/>
  <c r="EJ377" i="9"/>
  <c r="EJ136" i="9"/>
  <c r="EJ394" i="9"/>
  <c r="EJ290" i="9"/>
  <c r="EK102" i="9"/>
  <c r="EK27" i="9"/>
  <c r="EK154" i="9"/>
  <c r="EK331" i="9"/>
  <c r="EK385" i="9"/>
  <c r="EK419" i="9"/>
  <c r="EK455" i="9"/>
  <c r="EK93" i="9"/>
  <c r="EK310" i="9"/>
  <c r="EK437" i="9"/>
  <c r="EK22" i="9"/>
  <c r="EK297" i="9"/>
  <c r="EK170" i="9"/>
  <c r="EK148" i="9"/>
  <c r="EK203" i="9"/>
  <c r="EJ218" i="9"/>
  <c r="EJ365" i="9"/>
  <c r="EJ439" i="9"/>
  <c r="EK105" i="9"/>
  <c r="EK230" i="9"/>
  <c r="EK426" i="9"/>
  <c r="EK34" i="9"/>
  <c r="EK391" i="9"/>
  <c r="EJ399" i="9"/>
  <c r="EK171" i="9"/>
  <c r="EK459" i="9"/>
  <c r="EK194" i="9"/>
  <c r="EK356" i="9"/>
  <c r="EK103" i="9"/>
  <c r="EK245" i="9"/>
  <c r="EJ337" i="9"/>
  <c r="EK211" i="9"/>
  <c r="EJ132" i="9"/>
  <c r="EJ287" i="9"/>
  <c r="EJ408" i="9"/>
  <c r="EK43" i="9"/>
  <c r="EK188" i="9"/>
  <c r="EK384" i="9"/>
  <c r="EK76" i="9"/>
  <c r="EJ142" i="9"/>
  <c r="EJ388" i="9"/>
  <c r="EJ322" i="9"/>
  <c r="EJ213" i="9"/>
  <c r="EK90" i="9"/>
  <c r="EK402" i="9"/>
  <c r="EJ454" i="9"/>
  <c r="EK365" i="9"/>
  <c r="EK444" i="9"/>
  <c r="EK355" i="9"/>
  <c r="EJ184" i="9"/>
  <c r="EJ346" i="9"/>
  <c r="EJ230" i="9"/>
  <c r="EJ298" i="9"/>
  <c r="EK401" i="9"/>
  <c r="EJ80" i="9"/>
  <c r="EK213" i="9"/>
  <c r="EJ296" i="9"/>
  <c r="EK135" i="9"/>
  <c r="EK231" i="9"/>
  <c r="EK327" i="9"/>
  <c r="EK403" i="9"/>
  <c r="EJ36" i="9"/>
  <c r="EJ147" i="9"/>
  <c r="EJ208" i="9"/>
  <c r="EJ226" i="9"/>
  <c r="EJ294" i="9"/>
  <c r="EJ340" i="9"/>
  <c r="EJ381" i="9"/>
  <c r="EJ414" i="9"/>
  <c r="EJ458" i="9"/>
  <c r="EK89" i="9"/>
  <c r="EK121" i="9"/>
  <c r="EK149" i="9"/>
  <c r="EK202" i="9"/>
  <c r="EK295" i="9"/>
  <c r="EK332" i="9"/>
  <c r="EK386" i="9"/>
  <c r="EK446" i="9"/>
  <c r="EK461" i="9"/>
  <c r="EK10" i="9"/>
  <c r="EK106" i="9"/>
  <c r="EK357" i="9"/>
  <c r="EJ42" i="9"/>
  <c r="EJ152" i="9"/>
  <c r="EJ207" i="9"/>
  <c r="EJ317" i="9"/>
  <c r="EJ402" i="9"/>
  <c r="EJ145" i="9"/>
  <c r="EJ335" i="9"/>
  <c r="EK344" i="9"/>
  <c r="EJ113" i="9"/>
  <c r="EJ313" i="9"/>
  <c r="EJ362" i="9"/>
  <c r="EK316" i="9"/>
  <c r="EK28" i="9"/>
  <c r="EK131" i="9"/>
  <c r="EK315" i="9"/>
  <c r="EK380" i="9"/>
  <c r="EK411" i="9"/>
  <c r="EK443" i="9"/>
  <c r="EK73" i="9"/>
  <c r="EJ422" i="9"/>
  <c r="EK153" i="9"/>
  <c r="EJ81" i="9"/>
  <c r="EK320" i="9"/>
  <c r="EK21" i="9"/>
  <c r="EK145" i="9"/>
  <c r="EK287" i="9"/>
  <c r="EK418" i="9"/>
  <c r="EK67" i="9"/>
  <c r="EK223" i="9"/>
  <c r="EK370" i="9"/>
  <c r="EK92" i="9"/>
  <c r="EK358" i="9"/>
  <c r="EK314" i="9"/>
  <c r="EJ134" i="9"/>
  <c r="EK346" i="9"/>
  <c r="EK138" i="9"/>
  <c r="EJ34" i="9"/>
  <c r="EJ127" i="9"/>
  <c r="EK218" i="9"/>
  <c r="EJ117" i="9"/>
  <c r="EJ357" i="9"/>
  <c r="EJ59" i="9"/>
  <c r="EK108" i="9"/>
  <c r="EJ428" i="9"/>
  <c r="EJ250" i="9"/>
  <c r="EK172" i="9"/>
  <c r="EK158" i="9"/>
  <c r="EK414" i="9"/>
  <c r="EJ104" i="9"/>
  <c r="EK349" i="9"/>
  <c r="EJ95" i="9"/>
  <c r="EJ183" i="9"/>
  <c r="EJ356" i="9"/>
  <c r="EJ209" i="9"/>
  <c r="EJ217" i="9"/>
  <c r="EJ366" i="9"/>
  <c r="EK193" i="9"/>
  <c r="EJ17" i="9"/>
  <c r="EK255" i="9"/>
  <c r="EJ305" i="9"/>
  <c r="EK96" i="9"/>
  <c r="EK296" i="9"/>
  <c r="EJ166" i="9"/>
  <c r="EJ248" i="9"/>
  <c r="EJ401" i="9"/>
  <c r="EK36" i="9"/>
  <c r="EK139" i="9"/>
  <c r="EK318" i="9"/>
  <c r="EK448" i="9"/>
  <c r="EK292" i="9"/>
  <c r="EJ247" i="9"/>
  <c r="EJ108" i="9"/>
  <c r="EJ425" i="9"/>
  <c r="EK35" i="9"/>
  <c r="EK427" i="9"/>
  <c r="EJ68" i="9"/>
  <c r="EK335" i="9"/>
  <c r="EK458" i="9"/>
  <c r="EK12" i="9"/>
  <c r="EJ106" i="9"/>
  <c r="EJ192" i="9"/>
  <c r="EK62" i="9"/>
  <c r="EK118" i="9"/>
  <c r="EK372" i="9"/>
  <c r="EJ21" i="9"/>
  <c r="EJ222" i="9"/>
  <c r="EJ373" i="9"/>
  <c r="EJ452" i="9"/>
  <c r="EK143" i="9"/>
  <c r="EK324" i="9"/>
  <c r="EK454" i="9"/>
  <c r="EK337" i="9"/>
  <c r="EJ191" i="9"/>
  <c r="EJ75" i="9"/>
  <c r="EJ103" i="9"/>
  <c r="EJ22" i="9"/>
  <c r="EJ329" i="9"/>
  <c r="EK20" i="9"/>
  <c r="EK362" i="9"/>
  <c r="EK185" i="9"/>
  <c r="EK246" i="9"/>
  <c r="EK150" i="9"/>
  <c r="EK334" i="9"/>
  <c r="EJ19" i="9"/>
  <c r="EJ91" i="9"/>
  <c r="EJ448" i="9"/>
  <c r="EK109" i="9"/>
  <c r="EJ309" i="9"/>
  <c r="EK229" i="9"/>
  <c r="EK119" i="9"/>
  <c r="EJ116" i="9"/>
  <c r="EJ415" i="9"/>
  <c r="EJ71" i="9"/>
  <c r="EK175" i="9"/>
  <c r="EK243" i="9"/>
  <c r="EK339" i="9"/>
  <c r="EK407" i="9"/>
  <c r="EJ85" i="9"/>
  <c r="EJ155" i="9"/>
  <c r="EJ212" i="9"/>
  <c r="EJ228" i="9"/>
  <c r="EJ304" i="9"/>
  <c r="EJ344" i="9"/>
  <c r="EJ355" i="9"/>
  <c r="EJ416" i="9"/>
  <c r="EJ446" i="9"/>
  <c r="EJ463" i="9"/>
  <c r="EK94" i="9"/>
  <c r="EK128" i="9"/>
  <c r="EK166" i="9"/>
  <c r="EK214" i="9"/>
  <c r="EK305" i="9"/>
  <c r="EK338" i="9"/>
  <c r="EK416" i="9"/>
  <c r="EK441" i="9"/>
  <c r="EK463" i="9"/>
  <c r="EK19" i="9"/>
  <c r="EK123" i="9"/>
  <c r="EK369" i="9"/>
  <c r="EJ52" i="9"/>
  <c r="EJ158" i="9"/>
  <c r="EJ221" i="9"/>
  <c r="EJ333" i="9"/>
  <c r="EJ405" i="9"/>
  <c r="EJ24" i="9"/>
  <c r="EJ153" i="9"/>
  <c r="EJ350" i="9"/>
  <c r="EJ292" i="9"/>
  <c r="EJ126" i="9"/>
  <c r="EJ321" i="9"/>
  <c r="EJ380" i="9"/>
  <c r="EK301" i="9"/>
  <c r="EJ125" i="9"/>
  <c r="EK30" i="9"/>
  <c r="EK146" i="9"/>
  <c r="EK329" i="9"/>
  <c r="EK382" i="9"/>
  <c r="EK415" i="9"/>
  <c r="EK447" i="9"/>
  <c r="EJ332" i="9"/>
  <c r="EJ144" i="9"/>
  <c r="EJ121" i="9"/>
  <c r="EK304" i="9"/>
  <c r="EJ10" i="9"/>
  <c r="EK157" i="9"/>
  <c r="EK290" i="9"/>
  <c r="EK424" i="9"/>
  <c r="EK72" i="9"/>
  <c r="EK235" i="9"/>
  <c r="EK97" i="9"/>
  <c r="EK405" i="9"/>
  <c r="EJ123" i="9"/>
  <c r="EK83" i="9"/>
  <c r="EJ43" i="9"/>
  <c r="EJ143" i="9"/>
  <c r="EJ149" i="9"/>
  <c r="EJ141" i="9"/>
  <c r="EJ254" i="9"/>
  <c r="EJ361" i="9"/>
  <c r="EJ97" i="9"/>
  <c r="EJ20" i="9"/>
  <c r="EJ295" i="9"/>
  <c r="EK195" i="9"/>
  <c r="EK465" i="9"/>
  <c r="EK210" i="9"/>
  <c r="EJ140" i="9"/>
  <c r="EJ413" i="9"/>
  <c r="EJ202" i="9"/>
  <c r="EJ124" i="9"/>
  <c r="EK208" i="9"/>
  <c r="EJ288" i="9"/>
  <c r="EJ443" i="9"/>
  <c r="EK392" i="9"/>
  <c r="EJ325" i="9"/>
  <c r="EK376" i="9"/>
  <c r="EK167" i="9"/>
  <c r="EK113" i="9"/>
  <c r="EK197" i="9"/>
  <c r="EJ67" i="9"/>
  <c r="EK373" i="9"/>
  <c r="CB69" i="9"/>
  <c r="DH69" i="9" s="1"/>
  <c r="CC64" i="9"/>
  <c r="DI64" i="9" s="1"/>
  <c r="AF251" i="9"/>
  <c r="AF343" i="9"/>
  <c r="AF372" i="9"/>
  <c r="AG427" i="9"/>
  <c r="AF105" i="9"/>
  <c r="AF174" i="9"/>
  <c r="AF301" i="9"/>
  <c r="AF426" i="9"/>
  <c r="AG343" i="9"/>
  <c r="AG68" i="9"/>
  <c r="DM68" i="9" s="1"/>
  <c r="AG251" i="9"/>
  <c r="AF149" i="9"/>
  <c r="AF246" i="9"/>
  <c r="AF373" i="9"/>
  <c r="AF435" i="9"/>
  <c r="AF467" i="9"/>
  <c r="AF152" i="9"/>
  <c r="AF186" i="9"/>
  <c r="AG131" i="9"/>
  <c r="AF37" i="9"/>
  <c r="AF131" i="9"/>
  <c r="AF288" i="9"/>
  <c r="AG204" i="9"/>
  <c r="AG220" i="9"/>
  <c r="AG252" i="9"/>
  <c r="AG312" i="9"/>
  <c r="AG344" i="9"/>
  <c r="AG361" i="9"/>
  <c r="AF436" i="9"/>
  <c r="AG400" i="9"/>
  <c r="AF15" i="9"/>
  <c r="AF313" i="9"/>
  <c r="AF60" i="9"/>
  <c r="DL60" i="9" s="1"/>
  <c r="AF216" i="9"/>
  <c r="AF314" i="9"/>
  <c r="AG381" i="9"/>
  <c r="AF126" i="9"/>
  <c r="AG145" i="9"/>
  <c r="AF115" i="9"/>
  <c r="AF147" i="9"/>
  <c r="AF180" i="9"/>
  <c r="AF352" i="9"/>
  <c r="AF387" i="9"/>
  <c r="AF401" i="9"/>
  <c r="AF416" i="9"/>
  <c r="AF137" i="9"/>
  <c r="AF298" i="9"/>
  <c r="AG20" i="9"/>
  <c r="AG101" i="9"/>
  <c r="AG148" i="9"/>
  <c r="AG193" i="9"/>
  <c r="AG241" i="9"/>
  <c r="AG321" i="9"/>
  <c r="AG370" i="9"/>
  <c r="AG466" i="9"/>
  <c r="AF337" i="9"/>
  <c r="AF375" i="9"/>
  <c r="AG233" i="9"/>
  <c r="AG410" i="9"/>
  <c r="AF153" i="9"/>
  <c r="AF185" i="9"/>
  <c r="AF210" i="9"/>
  <c r="AF287" i="9"/>
  <c r="AF134" i="9"/>
  <c r="AF418" i="9"/>
  <c r="AF38" i="9"/>
  <c r="AF83" i="9"/>
  <c r="AF100" i="9"/>
  <c r="AF292" i="9"/>
  <c r="AF357" i="9"/>
  <c r="AG42" i="9"/>
  <c r="AF151" i="9"/>
  <c r="AF396" i="9"/>
  <c r="AF442" i="9"/>
  <c r="AG310" i="9"/>
  <c r="AG396" i="9"/>
  <c r="AF232" i="9"/>
  <c r="AF289" i="9"/>
  <c r="AG48" i="9"/>
  <c r="AG124" i="9"/>
  <c r="AG345" i="9"/>
  <c r="AG394" i="9"/>
  <c r="AG97" i="9"/>
  <c r="AG144" i="9"/>
  <c r="AG425" i="9"/>
  <c r="AG60" i="9"/>
  <c r="DM60" i="9" s="1"/>
  <c r="AF344" i="9"/>
  <c r="AG165" i="9"/>
  <c r="AG253" i="9"/>
  <c r="AG329" i="9"/>
  <c r="AG380" i="9"/>
  <c r="AG421" i="9"/>
  <c r="AF190" i="9"/>
  <c r="AG254" i="9"/>
  <c r="AF170" i="9"/>
  <c r="AG187" i="9"/>
  <c r="AG311" i="9"/>
  <c r="AG25" i="9"/>
  <c r="AG183" i="9"/>
  <c r="AF10" i="9"/>
  <c r="AF43" i="9"/>
  <c r="AF87" i="9"/>
  <c r="AF386" i="9"/>
  <c r="AF460" i="9"/>
  <c r="AG356" i="9"/>
  <c r="AF252" i="9"/>
  <c r="AF89" i="9"/>
  <c r="AF200" i="9"/>
  <c r="AF369" i="9"/>
  <c r="AG402" i="9"/>
  <c r="AF84" i="9"/>
  <c r="AF101" i="9"/>
  <c r="AF197" i="9"/>
  <c r="AF213" i="9"/>
  <c r="AF229" i="9"/>
  <c r="AF245" i="9"/>
  <c r="AF286" i="9"/>
  <c r="AF300" i="9"/>
  <c r="AF321" i="9"/>
  <c r="AF333" i="9"/>
  <c r="AF353" i="9"/>
  <c r="AF370" i="9"/>
  <c r="AF388" i="9"/>
  <c r="AF402" i="9"/>
  <c r="AF417" i="9"/>
  <c r="AF466" i="9"/>
  <c r="AF65" i="9"/>
  <c r="AF446" i="9"/>
  <c r="AF404" i="9"/>
  <c r="AF297" i="9"/>
  <c r="AF400" i="9"/>
  <c r="AF431" i="9"/>
  <c r="AG347" i="9"/>
  <c r="AG403" i="9"/>
  <c r="AF29" i="9"/>
  <c r="AF202" i="9"/>
  <c r="AG36" i="9"/>
  <c r="AG318" i="9"/>
  <c r="AG395" i="9"/>
  <c r="AF176" i="9"/>
  <c r="AF240" i="9"/>
  <c r="AF284" i="9"/>
  <c r="AF444" i="9"/>
  <c r="AF342" i="9"/>
  <c r="AG199" i="9"/>
  <c r="AF106" i="9"/>
  <c r="AF157" i="9"/>
  <c r="AF212" i="9"/>
  <c r="AF19" i="9"/>
  <c r="AF119" i="9"/>
  <c r="AG358" i="9"/>
  <c r="AG111" i="9"/>
  <c r="AG156" i="9"/>
  <c r="AG213" i="9"/>
  <c r="AG286" i="9"/>
  <c r="AG333" i="9"/>
  <c r="AG388" i="9"/>
  <c r="AF437" i="9"/>
  <c r="AG206" i="9"/>
  <c r="AF254" i="9"/>
  <c r="AF454" i="9"/>
  <c r="AF40" i="9"/>
  <c r="AG202" i="9"/>
  <c r="AG234" i="9"/>
  <c r="AG50" i="9"/>
  <c r="AG142" i="9"/>
  <c r="AG175" i="9"/>
  <c r="AG191" i="9"/>
  <c r="AG223" i="9"/>
  <c r="AG141" i="9"/>
  <c r="AG109" i="9"/>
  <c r="AF31" i="9"/>
  <c r="AG70" i="9"/>
  <c r="AG162" i="9"/>
  <c r="AF36" i="9"/>
  <c r="AF145" i="9"/>
  <c r="AF178" i="9"/>
  <c r="AF359" i="9"/>
  <c r="AF355" i="9"/>
  <c r="AG12" i="9"/>
  <c r="AF429" i="9"/>
  <c r="AG158" i="9"/>
  <c r="AF154" i="9"/>
  <c r="AF217" i="9"/>
  <c r="AG95" i="9"/>
  <c r="AG209" i="9"/>
  <c r="AG411" i="9"/>
  <c r="AG440" i="9"/>
  <c r="AF450" i="9"/>
  <c r="AF310" i="9"/>
  <c r="AF391" i="9"/>
  <c r="AG51" i="9"/>
  <c r="AF341" i="9"/>
  <c r="AG18" i="9"/>
  <c r="AG355" i="9"/>
  <c r="AG406" i="9"/>
  <c r="AG176" i="9"/>
  <c r="AF121" i="9"/>
  <c r="AG19" i="9"/>
  <c r="AG126" i="9"/>
  <c r="AF422" i="9"/>
  <c r="AG288" i="9"/>
  <c r="AG32" i="9"/>
  <c r="AF249" i="9"/>
  <c r="AF398" i="9"/>
  <c r="AG125" i="9"/>
  <c r="AG463" i="9"/>
  <c r="AG212" i="9"/>
  <c r="AF122" i="9"/>
  <c r="AG227" i="9"/>
  <c r="AG431" i="9"/>
  <c r="AG29" i="9"/>
  <c r="AG305" i="9"/>
  <c r="AG185" i="9"/>
  <c r="AF160" i="9"/>
  <c r="AF192" i="9"/>
  <c r="AF224" i="9"/>
  <c r="AF316" i="9"/>
  <c r="AF142" i="9"/>
  <c r="AF179" i="9"/>
  <c r="AF187" i="9"/>
  <c r="AF195" i="9"/>
  <c r="AF221" i="9"/>
  <c r="AF462" i="9"/>
  <c r="AF58" i="9"/>
  <c r="AF439" i="9"/>
  <c r="AF71" i="9"/>
  <c r="AF93" i="9"/>
  <c r="AF294" i="9"/>
  <c r="AG351" i="9"/>
  <c r="AG11" i="9"/>
  <c r="AG201" i="9"/>
  <c r="AF428" i="9"/>
  <c r="AG107" i="9"/>
  <c r="AG152" i="9"/>
  <c r="AG245" i="9"/>
  <c r="AG91" i="9"/>
  <c r="AG174" i="9"/>
  <c r="AG244" i="9"/>
  <c r="AF17" i="9"/>
  <c r="AF33" i="9"/>
  <c r="AF207" i="9"/>
  <c r="AF239" i="9"/>
  <c r="AF315" i="9"/>
  <c r="AF331" i="9"/>
  <c r="AG327" i="9"/>
  <c r="AG314" i="9"/>
  <c r="AF133" i="9"/>
  <c r="AF205" i="9"/>
  <c r="AF463" i="9"/>
  <c r="AG67" i="9"/>
  <c r="AF354" i="9"/>
  <c r="AG226" i="9"/>
  <c r="AG287" i="9"/>
  <c r="AF75" i="9"/>
  <c r="AG171" i="9"/>
  <c r="AG239" i="9"/>
  <c r="AG296" i="9"/>
  <c r="AF123" i="9"/>
  <c r="AF155" i="9"/>
  <c r="AF188" i="9"/>
  <c r="AG389" i="9"/>
  <c r="AG397" i="9"/>
  <c r="AF61" i="9"/>
  <c r="AF128" i="9"/>
  <c r="AF168" i="9"/>
  <c r="AG217" i="9"/>
  <c r="AF308" i="9"/>
  <c r="AF96" i="9"/>
  <c r="AF218" i="9"/>
  <c r="AF39" i="9"/>
  <c r="AF162" i="9"/>
  <c r="AF312" i="9"/>
  <c r="AG433" i="9"/>
  <c r="AG325" i="9"/>
  <c r="AG96" i="9"/>
  <c r="AG128" i="9"/>
  <c r="AG160" i="9"/>
  <c r="AG192" i="9"/>
  <c r="AG208" i="9"/>
  <c r="AG224" i="9"/>
  <c r="AG240" i="9"/>
  <c r="AG294" i="9"/>
  <c r="AG348" i="9"/>
  <c r="AG412" i="9"/>
  <c r="AG428" i="9"/>
  <c r="AG444" i="9"/>
  <c r="AG461" i="9"/>
  <c r="AG63" i="9"/>
  <c r="AG35" i="9"/>
  <c r="AG113" i="9"/>
  <c r="AG161" i="9"/>
  <c r="AG205" i="9"/>
  <c r="AG56" i="9"/>
  <c r="AF326" i="9"/>
  <c r="AF44" i="9"/>
  <c r="AF169" i="9"/>
  <c r="AF438" i="9"/>
  <c r="AF453" i="9"/>
  <c r="AF69" i="9"/>
  <c r="AG155" i="9"/>
  <c r="AF393" i="9"/>
  <c r="AF365" i="9"/>
  <c r="AG112" i="9"/>
  <c r="AF441" i="9"/>
  <c r="AG34" i="9"/>
  <c r="AF340" i="9"/>
  <c r="AF414" i="9"/>
  <c r="AG10" i="9"/>
  <c r="AG45" i="9"/>
  <c r="AG106" i="9"/>
  <c r="AG137" i="9"/>
  <c r="AG214" i="9"/>
  <c r="AG316" i="9"/>
  <c r="AF222" i="9"/>
  <c r="AG72" i="9"/>
  <c r="AG346" i="9"/>
  <c r="AF171" i="9"/>
  <c r="AF181" i="9"/>
  <c r="AF189" i="9"/>
  <c r="AF455" i="9"/>
  <c r="AF12" i="9"/>
  <c r="AG363" i="9"/>
  <c r="AF103" i="9"/>
  <c r="AF389" i="9"/>
  <c r="AG359" i="9"/>
  <c r="AG331" i="9"/>
  <c r="AG364" i="9"/>
  <c r="AG459" i="9"/>
  <c r="AG146" i="9"/>
  <c r="AG255" i="9"/>
  <c r="AF91" i="9"/>
  <c r="AF456" i="9"/>
  <c r="AF68" i="9"/>
  <c r="AG446" i="9"/>
  <c r="AG439" i="9"/>
  <c r="AG467" i="9"/>
  <c r="AF371" i="9"/>
  <c r="AG28" i="9"/>
  <c r="AG69" i="9"/>
  <c r="AG116" i="9"/>
  <c r="AG451" i="9"/>
  <c r="AG302" i="9"/>
  <c r="AG315" i="9"/>
  <c r="AF63" i="9"/>
  <c r="AG53" i="9"/>
  <c r="AF430" i="9"/>
  <c r="AF399" i="9"/>
  <c r="AF220" i="9"/>
  <c r="AG309" i="9"/>
  <c r="AG172" i="9"/>
  <c r="AG44" i="9"/>
  <c r="AF350" i="9"/>
  <c r="AG117" i="9"/>
  <c r="AG295" i="9"/>
  <c r="AF116" i="9"/>
  <c r="AF108" i="9"/>
  <c r="AG341" i="9"/>
  <c r="AG83" i="9"/>
  <c r="AG132" i="9"/>
  <c r="AG317" i="9"/>
  <c r="AF452" i="9"/>
  <c r="AG166" i="9"/>
  <c r="AG123" i="9"/>
  <c r="AG24" i="9"/>
  <c r="AG47" i="9"/>
  <c r="AG130" i="9"/>
  <c r="AG178" i="9"/>
  <c r="AF175" i="9"/>
  <c r="AF146" i="9"/>
  <c r="AF165" i="9"/>
  <c r="AF173" i="9"/>
  <c r="AF191" i="9"/>
  <c r="AF345" i="9"/>
  <c r="AF433" i="9"/>
  <c r="AF457" i="9"/>
  <c r="AF79" i="9"/>
  <c r="AG382" i="9"/>
  <c r="AF166" i="9"/>
  <c r="AG342" i="9"/>
  <c r="AG419" i="9"/>
  <c r="AG57" i="9"/>
  <c r="AG337" i="9"/>
  <c r="AG17" i="9"/>
  <c r="AG163" i="9"/>
  <c r="AF59" i="9"/>
  <c r="AG441" i="9"/>
  <c r="AG448" i="9"/>
  <c r="AG458" i="9"/>
  <c r="AF109" i="9"/>
  <c r="AF143" i="9"/>
  <c r="AF242" i="9"/>
  <c r="AF50" i="9"/>
  <c r="AF111" i="9"/>
  <c r="AF127" i="9"/>
  <c r="AG249" i="9"/>
  <c r="AG293" i="9"/>
  <c r="AF397" i="9"/>
  <c r="AF332" i="9"/>
  <c r="AF406" i="9"/>
  <c r="AG39" i="9"/>
  <c r="AG120" i="9"/>
  <c r="AG173" i="9"/>
  <c r="AG449" i="9"/>
  <c r="AG15" i="9"/>
  <c r="AG52" i="9"/>
  <c r="AG129" i="9"/>
  <c r="AG177" i="9"/>
  <c r="AG221" i="9"/>
  <c r="AG65" i="9"/>
  <c r="AG139" i="9"/>
  <c r="AG93" i="9"/>
  <c r="AG102" i="9"/>
  <c r="AG168" i="9"/>
  <c r="AG188" i="9"/>
  <c r="AG289" i="9"/>
  <c r="AF320" i="9"/>
  <c r="AF9" i="9"/>
  <c r="AF25" i="9"/>
  <c r="AF42" i="9"/>
  <c r="AF86" i="9"/>
  <c r="AF104" i="9"/>
  <c r="AF118" i="9"/>
  <c r="AF135" i="9"/>
  <c r="AF150" i="9"/>
  <c r="AF167" i="9"/>
  <c r="AF183" i="9"/>
  <c r="AF199" i="9"/>
  <c r="AF215" i="9"/>
  <c r="AF231" i="9"/>
  <c r="AF307" i="9"/>
  <c r="AF323" i="9"/>
  <c r="AF374" i="9"/>
  <c r="AF403" i="9"/>
  <c r="AF346" i="9"/>
  <c r="AG360" i="9"/>
  <c r="AF138" i="9"/>
  <c r="AF309" i="9"/>
  <c r="AF409" i="9"/>
  <c r="AF434" i="9"/>
  <c r="AF451" i="9"/>
  <c r="AF21" i="9"/>
  <c r="AF198" i="9"/>
  <c r="AG79" i="9"/>
  <c r="AG210" i="9"/>
  <c r="AG242" i="9"/>
  <c r="AG304" i="9"/>
  <c r="AG367" i="9"/>
  <c r="AG430" i="9"/>
  <c r="AG203" i="9"/>
  <c r="AG219" i="9"/>
  <c r="AG231" i="9"/>
  <c r="AG238" i="9"/>
  <c r="AF102" i="9"/>
  <c r="AF139" i="9"/>
  <c r="AF172" i="9"/>
  <c r="AF204" i="9"/>
  <c r="AF461" i="9"/>
  <c r="AG332" i="9"/>
  <c r="AG352" i="9"/>
  <c r="AG373" i="9"/>
  <c r="AG401" i="9"/>
  <c r="AG408" i="9"/>
  <c r="AG416" i="9"/>
  <c r="AG424" i="9"/>
  <c r="AG151" i="9"/>
  <c r="AF64" i="9"/>
  <c r="AF368" i="9"/>
  <c r="AF80" i="9"/>
  <c r="AF329" i="9"/>
  <c r="AF380" i="9"/>
  <c r="AF14" i="9"/>
  <c r="AF98" i="9"/>
  <c r="AF250" i="9"/>
  <c r="AF81" i="9"/>
  <c r="AF112" i="9"/>
  <c r="AF18" i="9"/>
  <c r="AF226" i="9"/>
  <c r="AG26" i="9"/>
  <c r="AG334" i="9"/>
  <c r="AG383" i="9"/>
  <c r="AF70" i="9"/>
  <c r="AG80" i="9"/>
  <c r="AG216" i="9"/>
  <c r="AG232" i="9"/>
  <c r="AG248" i="9"/>
  <c r="AG292" i="9"/>
  <c r="AG308" i="9"/>
  <c r="AG324" i="9"/>
  <c r="AG340" i="9"/>
  <c r="AG357" i="9"/>
  <c r="AG391" i="9"/>
  <c r="AG404" i="9"/>
  <c r="AG420" i="9"/>
  <c r="AG437" i="9"/>
  <c r="AG452" i="9"/>
  <c r="AG88" i="9"/>
  <c r="AG136" i="9"/>
  <c r="AG181" i="9"/>
  <c r="AG229" i="9"/>
  <c r="AG405" i="9"/>
  <c r="AG453" i="9"/>
  <c r="AF348" i="9"/>
  <c r="AG43" i="9"/>
  <c r="AG417" i="9"/>
  <c r="AF20" i="9"/>
  <c r="AF35" i="9"/>
  <c r="AF52" i="9"/>
  <c r="AF97" i="9"/>
  <c r="AF113" i="9"/>
  <c r="AF129" i="9"/>
  <c r="AF144" i="9"/>
  <c r="AF161" i="9"/>
  <c r="AF177" i="9"/>
  <c r="AF193" i="9"/>
  <c r="AF209" i="9"/>
  <c r="AF225" i="9"/>
  <c r="AF241" i="9"/>
  <c r="AF285" i="9"/>
  <c r="AF303" i="9"/>
  <c r="AF317" i="9"/>
  <c r="AF334" i="9"/>
  <c r="AF349" i="9"/>
  <c r="AF413" i="9"/>
  <c r="AF445" i="9"/>
  <c r="AF56" i="9"/>
  <c r="AG89" i="9"/>
  <c r="AF379" i="9"/>
  <c r="AG194" i="9"/>
  <c r="AG246" i="9"/>
  <c r="AF384" i="9"/>
  <c r="AG14" i="9"/>
  <c r="AG49" i="9"/>
  <c r="AG87" i="9"/>
  <c r="AG121" i="9"/>
  <c r="AG143" i="9"/>
  <c r="AG198" i="9"/>
  <c r="AG230" i="9"/>
  <c r="AG320" i="9"/>
  <c r="AF94" i="9"/>
  <c r="AF381" i="9"/>
  <c r="AG415" i="9"/>
  <c r="AG460" i="9"/>
  <c r="AF148" i="9"/>
  <c r="AF156" i="9"/>
  <c r="AF325" i="9"/>
  <c r="AF366" i="9"/>
  <c r="AF54" i="9"/>
  <c r="AG372" i="9"/>
  <c r="AF230" i="9"/>
  <c r="AG326" i="9"/>
  <c r="AG371" i="9"/>
  <c r="AG76" i="9"/>
  <c r="AF67" i="9"/>
  <c r="AG33" i="9"/>
  <c r="AG247" i="9"/>
  <c r="AG301" i="9"/>
  <c r="AF47" i="9"/>
  <c r="AF448" i="9"/>
  <c r="AF78" i="9"/>
  <c r="AG435" i="9"/>
  <c r="AG442" i="9"/>
  <c r="AG450" i="9"/>
  <c r="AF322" i="9"/>
  <c r="AG455" i="9"/>
  <c r="AF449" i="9"/>
  <c r="AF318" i="9"/>
  <c r="AG438" i="9"/>
  <c r="AG54" i="9"/>
  <c r="AG200" i="9"/>
  <c r="AF211" i="9"/>
  <c r="AF208" i="9"/>
  <c r="AG378" i="9"/>
  <c r="AG169" i="9"/>
  <c r="AG434" i="9"/>
  <c r="AG118" i="9"/>
  <c r="AF114" i="9"/>
  <c r="AF26" i="9"/>
  <c r="AF234" i="9"/>
  <c r="AF377" i="9"/>
  <c r="AG243" i="9"/>
  <c r="AG303" i="9"/>
  <c r="AG366" i="9"/>
  <c r="AG398" i="9"/>
  <c r="AG84" i="9"/>
  <c r="AG133" i="9"/>
  <c r="AG189" i="9"/>
  <c r="AG237" i="9"/>
  <c r="AG313" i="9"/>
  <c r="AG362" i="9"/>
  <c r="AG462" i="9"/>
  <c r="AF324" i="9"/>
  <c r="AF424" i="9"/>
  <c r="AG23" i="9"/>
  <c r="AG92" i="9"/>
  <c r="AG140" i="9"/>
  <c r="AG186" i="9"/>
  <c r="AG300" i="9"/>
  <c r="AG353" i="9"/>
  <c r="AG445" i="9"/>
  <c r="AG77" i="9"/>
  <c r="AF335" i="9"/>
  <c r="AG40" i="9"/>
  <c r="AG134" i="9"/>
  <c r="AG157" i="9"/>
  <c r="AG190" i="9"/>
  <c r="AG290" i="9"/>
  <c r="AF235" i="9"/>
  <c r="AF296" i="9"/>
  <c r="AF360" i="9"/>
  <c r="AF407" i="9"/>
  <c r="AF423" i="9"/>
  <c r="AF440" i="9"/>
  <c r="AF125" i="9"/>
  <c r="AF410" i="9"/>
  <c r="AG222" i="9"/>
  <c r="AF203" i="9"/>
  <c r="AF293" i="9"/>
  <c r="AF443" i="9"/>
  <c r="AF367" i="9"/>
  <c r="AG465" i="9"/>
  <c r="AF290" i="9"/>
  <c r="AG218" i="9"/>
  <c r="AG250" i="9"/>
  <c r="AG350" i="9"/>
  <c r="AG9" i="9"/>
  <c r="AG90" i="9"/>
  <c r="AG154" i="9"/>
  <c r="AG207" i="9"/>
  <c r="AG235" i="9"/>
  <c r="AG291" i="9"/>
  <c r="AG323" i="9"/>
  <c r="AG432" i="9"/>
  <c r="AG330" i="9"/>
  <c r="AF76" i="9"/>
  <c r="AF132" i="9"/>
  <c r="AF164" i="9"/>
  <c r="AF196" i="9"/>
  <c r="AG55" i="9"/>
  <c r="AG354" i="9"/>
  <c r="AG365" i="9"/>
  <c r="AG377" i="9"/>
  <c r="AG387" i="9"/>
  <c r="AG418" i="9"/>
  <c r="AG426" i="9"/>
  <c r="AG59" i="9"/>
  <c r="DL258" i="9" l="1"/>
  <c r="HL258" i="9" s="1"/>
  <c r="DL270" i="9"/>
  <c r="HL270" i="9" s="1"/>
  <c r="DL269" i="9"/>
  <c r="HL269" i="9" s="1"/>
  <c r="DL275" i="9"/>
  <c r="HL275" i="9" s="1"/>
  <c r="DL267" i="9"/>
  <c r="HL267" i="9" s="1"/>
  <c r="DT272" i="9"/>
  <c r="DR272" i="9"/>
  <c r="DS258" i="9"/>
  <c r="DU258" i="9"/>
  <c r="DS262" i="9"/>
  <c r="DU262" i="9"/>
  <c r="DS282" i="9"/>
  <c r="DU282" i="9"/>
  <c r="DT271" i="9"/>
  <c r="DR271" i="9"/>
  <c r="DT279" i="9"/>
  <c r="DR279" i="9"/>
  <c r="DS281" i="9"/>
  <c r="DU281" i="9"/>
  <c r="DS266" i="9"/>
  <c r="DU266" i="9"/>
  <c r="DR266" i="9"/>
  <c r="DT266" i="9"/>
  <c r="DS274" i="9"/>
  <c r="DU274" i="9"/>
  <c r="DU275" i="9"/>
  <c r="DS275" i="9"/>
  <c r="DR261" i="9"/>
  <c r="DT261" i="9"/>
  <c r="DU271" i="9"/>
  <c r="DS271" i="9"/>
  <c r="DR277" i="9"/>
  <c r="DT277" i="9"/>
  <c r="DS269" i="9"/>
  <c r="DU269" i="9"/>
  <c r="DR282" i="9"/>
  <c r="DT282" i="9"/>
  <c r="DT268" i="9"/>
  <c r="DR268" i="9"/>
  <c r="DT264" i="9"/>
  <c r="DR264" i="9"/>
  <c r="DU263" i="9"/>
  <c r="DS263" i="9"/>
  <c r="DS257" i="9"/>
  <c r="DU257" i="9"/>
  <c r="DR257" i="9"/>
  <c r="DT257" i="9"/>
  <c r="DR265" i="9"/>
  <c r="DT265" i="9"/>
  <c r="DU264" i="9"/>
  <c r="DS264" i="9"/>
  <c r="DU276" i="9"/>
  <c r="DS276" i="9"/>
  <c r="DU259" i="9"/>
  <c r="DS259" i="9"/>
  <c r="DT280" i="9"/>
  <c r="DR280" i="9"/>
  <c r="DT269" i="9"/>
  <c r="DT276" i="9"/>
  <c r="DR276" i="9"/>
  <c r="DU260" i="9"/>
  <c r="DS260" i="9"/>
  <c r="DU267" i="9"/>
  <c r="DS267" i="9"/>
  <c r="DR270" i="9"/>
  <c r="DR262" i="9"/>
  <c r="DT262" i="9"/>
  <c r="DR278" i="9"/>
  <c r="DT278" i="9"/>
  <c r="DR274" i="9"/>
  <c r="DT274" i="9"/>
  <c r="DT263" i="9"/>
  <c r="DR263" i="9"/>
  <c r="DS277" i="9"/>
  <c r="DU277" i="9"/>
  <c r="DS273" i="9"/>
  <c r="DU273" i="9"/>
  <c r="DS265" i="9"/>
  <c r="DU265" i="9"/>
  <c r="DS279" i="9"/>
  <c r="DU279" i="9"/>
  <c r="DS261" i="9"/>
  <c r="DU261" i="9"/>
  <c r="DU280" i="9"/>
  <c r="DS280" i="9"/>
  <c r="DR273" i="9"/>
  <c r="DT273" i="9"/>
  <c r="DU268" i="9"/>
  <c r="DS268" i="9"/>
  <c r="DT259" i="9"/>
  <c r="DR259" i="9"/>
  <c r="DS270" i="9"/>
  <c r="DU270" i="9"/>
  <c r="DS278" i="9"/>
  <c r="DU278" i="9"/>
  <c r="DU272" i="9"/>
  <c r="DS272" i="9"/>
  <c r="DR281" i="9"/>
  <c r="DT281" i="9"/>
  <c r="DT260" i="9"/>
  <c r="DR260" i="9"/>
  <c r="DU256" i="9"/>
  <c r="DS256" i="9"/>
  <c r="DT256" i="9"/>
  <c r="DR256" i="9"/>
  <c r="BM273" i="9"/>
  <c r="BL278" i="9"/>
  <c r="BM261" i="9"/>
  <c r="BL262" i="9"/>
  <c r="BL260" i="9"/>
  <c r="BM269" i="9"/>
  <c r="BL271" i="9"/>
  <c r="DM114" i="9"/>
  <c r="HK114" i="9"/>
  <c r="HK58" i="9"/>
  <c r="DI9" i="9"/>
  <c r="HK9" i="9"/>
  <c r="HJ9" i="9"/>
  <c r="DM409" i="9"/>
  <c r="DS409" i="9" s="1"/>
  <c r="HJ409" i="9"/>
  <c r="HJ284" i="9"/>
  <c r="HK284" i="9"/>
  <c r="BM284" i="9"/>
  <c r="HK410" i="9"/>
  <c r="BM313" i="9"/>
  <c r="DM313" i="9"/>
  <c r="BL76" i="9"/>
  <c r="DL76" i="9"/>
  <c r="BL407" i="9"/>
  <c r="DL407" i="9"/>
  <c r="BM92" i="9"/>
  <c r="DM92" i="9"/>
  <c r="BL234" i="9"/>
  <c r="DL234" i="9"/>
  <c r="BM301" i="9"/>
  <c r="DM301" i="9"/>
  <c r="BL381" i="9"/>
  <c r="DL381" i="9"/>
  <c r="BL225" i="9"/>
  <c r="DL225" i="9"/>
  <c r="BM404" i="9"/>
  <c r="DM404" i="9"/>
  <c r="BL18" i="9"/>
  <c r="DL18" i="9"/>
  <c r="BM238" i="9"/>
  <c r="DM238" i="9"/>
  <c r="BL138" i="9"/>
  <c r="DL138" i="9"/>
  <c r="BL86" i="9"/>
  <c r="DL86" i="9"/>
  <c r="BM293" i="9"/>
  <c r="DM293" i="9"/>
  <c r="BL191" i="9"/>
  <c r="DL191" i="9"/>
  <c r="BL108" i="9"/>
  <c r="DL108" i="9"/>
  <c r="BL456" i="9"/>
  <c r="DL456" i="9"/>
  <c r="BM346" i="9"/>
  <c r="DM346" i="9"/>
  <c r="BM205" i="9"/>
  <c r="DM205" i="9"/>
  <c r="BM128" i="9"/>
  <c r="DM128" i="9"/>
  <c r="BM226" i="9"/>
  <c r="DM226" i="9"/>
  <c r="BM91" i="9"/>
  <c r="DM91" i="9"/>
  <c r="BM305" i="9"/>
  <c r="DM305" i="9"/>
  <c r="BM176" i="9"/>
  <c r="DM176" i="9"/>
  <c r="BM70" i="9"/>
  <c r="DM70" i="9"/>
  <c r="BM388" i="9"/>
  <c r="DM388" i="9"/>
  <c r="BM347" i="9"/>
  <c r="DM347" i="9"/>
  <c r="BL286" i="9"/>
  <c r="DL286" i="9"/>
  <c r="BL190" i="9"/>
  <c r="DL190" i="9"/>
  <c r="BL292" i="9"/>
  <c r="DL292" i="9"/>
  <c r="BM321" i="9"/>
  <c r="DM321" i="9"/>
  <c r="BL436" i="9"/>
  <c r="DL436" i="9"/>
  <c r="BL246" i="9"/>
  <c r="DL246" i="9"/>
  <c r="DR364" i="9"/>
  <c r="DT364" i="9" s="1"/>
  <c r="HL364" i="9" s="1"/>
  <c r="HL304" i="9"/>
  <c r="DT304" i="9"/>
  <c r="DR304" i="9"/>
  <c r="DS62" i="9"/>
  <c r="DU62" i="9" s="1"/>
  <c r="HM62" i="9" s="1"/>
  <c r="DR415" i="9"/>
  <c r="DT415" i="9" s="1"/>
  <c r="HL415" i="9" s="1"/>
  <c r="DS336" i="9"/>
  <c r="DU336" i="9"/>
  <c r="HM336" i="9" s="1"/>
  <c r="DR432" i="9"/>
  <c r="DT432" i="9" s="1"/>
  <c r="HL432" i="9" s="1"/>
  <c r="DS399" i="9"/>
  <c r="DU399" i="9" s="1"/>
  <c r="HM399" i="9" s="1"/>
  <c r="HM454" i="9"/>
  <c r="DU454" i="9"/>
  <c r="DS454" i="9"/>
  <c r="DR382" i="9"/>
  <c r="DT382" i="9" s="1"/>
  <c r="HL382" i="9" s="1"/>
  <c r="DR358" i="9"/>
  <c r="DT358" i="9" s="1"/>
  <c r="HL358" i="9" s="1"/>
  <c r="DS38" i="9"/>
  <c r="DU38" i="9" s="1"/>
  <c r="HM38" i="9" s="1"/>
  <c r="DS127" i="9"/>
  <c r="DU127" i="9" s="1"/>
  <c r="HM127" i="9" s="1"/>
  <c r="DR223" i="9"/>
  <c r="DT223" i="9" s="1"/>
  <c r="HL223" i="9" s="1"/>
  <c r="DS21" i="9"/>
  <c r="DU21" i="9" s="1"/>
  <c r="HM21" i="9" s="1"/>
  <c r="DR330" i="9"/>
  <c r="DT330" i="9" s="1"/>
  <c r="HL330" i="9" s="1"/>
  <c r="DS31" i="9"/>
  <c r="DU31" i="9" s="1"/>
  <c r="HM31" i="9" s="1"/>
  <c r="DS98" i="9"/>
  <c r="DU98" i="9" s="1"/>
  <c r="HM98" i="9" s="1"/>
  <c r="DR34" i="9"/>
  <c r="DT34" i="9" s="1"/>
  <c r="HL34" i="9" s="1"/>
  <c r="DS390" i="9"/>
  <c r="DU390" i="9" s="1"/>
  <c r="HM390" i="9" s="1"/>
  <c r="DR16" i="9"/>
  <c r="DT16" i="9" s="1"/>
  <c r="HL16" i="9" s="1"/>
  <c r="HM457" i="9"/>
  <c r="DU457" i="9"/>
  <c r="DS457" i="9"/>
  <c r="HM225" i="9"/>
  <c r="DS225" i="9"/>
  <c r="DU225" i="9"/>
  <c r="HL295" i="9"/>
  <c r="DT295" i="9"/>
  <c r="DR295" i="9"/>
  <c r="DS30" i="9"/>
  <c r="DU30" i="9" s="1"/>
  <c r="HM30" i="9" s="1"/>
  <c r="HM456" i="9"/>
  <c r="DS456" i="9"/>
  <c r="DU456" i="9"/>
  <c r="DR228" i="9"/>
  <c r="DT228" i="9" s="1"/>
  <c r="HL228" i="9" s="1"/>
  <c r="BM377" i="9"/>
  <c r="DM377" i="9"/>
  <c r="BM9" i="9"/>
  <c r="DM9" i="9"/>
  <c r="BL335" i="9"/>
  <c r="DL335" i="9"/>
  <c r="BM133" i="9"/>
  <c r="DM133" i="9"/>
  <c r="BL322" i="9"/>
  <c r="DL322" i="9"/>
  <c r="BL54" i="9"/>
  <c r="DL54" i="9"/>
  <c r="BL413" i="9"/>
  <c r="DL413" i="9"/>
  <c r="BL52" i="9"/>
  <c r="DL52" i="9"/>
  <c r="BM229" i="9"/>
  <c r="DM229" i="9"/>
  <c r="BM216" i="9"/>
  <c r="DM216" i="9"/>
  <c r="BM352" i="9"/>
  <c r="DM352" i="9"/>
  <c r="BM231" i="9"/>
  <c r="DM231" i="9"/>
  <c r="BM79" i="9"/>
  <c r="DM79" i="9"/>
  <c r="BM360" i="9"/>
  <c r="DM360" i="9"/>
  <c r="BL42" i="9"/>
  <c r="DL42" i="9"/>
  <c r="BM249" i="9"/>
  <c r="DM249" i="9"/>
  <c r="BM448" i="9"/>
  <c r="DM448" i="9"/>
  <c r="BM342" i="9"/>
  <c r="DM342" i="9"/>
  <c r="BL173" i="9"/>
  <c r="DL173" i="9"/>
  <c r="BM123" i="9"/>
  <c r="DM123" i="9"/>
  <c r="BL116" i="9"/>
  <c r="DL116" i="9"/>
  <c r="BL399" i="9"/>
  <c r="DL399" i="9"/>
  <c r="BL91" i="9"/>
  <c r="DL91" i="9"/>
  <c r="BL414" i="9"/>
  <c r="DL414" i="9"/>
  <c r="BL69" i="9"/>
  <c r="DL69" i="9"/>
  <c r="BM161" i="9"/>
  <c r="DM161" i="9"/>
  <c r="BM348" i="9"/>
  <c r="DM348" i="9"/>
  <c r="BM96" i="9"/>
  <c r="DM96" i="9"/>
  <c r="BL308" i="9"/>
  <c r="DL308" i="9"/>
  <c r="BL155" i="9"/>
  <c r="DL155" i="9"/>
  <c r="BL354" i="9"/>
  <c r="DL354" i="9"/>
  <c r="BL315" i="9"/>
  <c r="DL315" i="9"/>
  <c r="BM245" i="9"/>
  <c r="DM245" i="9"/>
  <c r="BL93" i="9"/>
  <c r="DL93" i="9"/>
  <c r="BL179" i="9"/>
  <c r="DL179" i="9"/>
  <c r="BM29" i="9"/>
  <c r="DM29" i="9"/>
  <c r="BL249" i="9"/>
  <c r="DL249" i="9"/>
  <c r="BM406" i="9"/>
  <c r="DM406" i="9"/>
  <c r="BM440" i="9"/>
  <c r="DM440" i="9"/>
  <c r="BM12" i="9"/>
  <c r="DM12" i="9"/>
  <c r="BL31" i="9"/>
  <c r="DL31" i="9"/>
  <c r="BL176" i="9"/>
  <c r="DL176" i="9"/>
  <c r="BL431" i="9"/>
  <c r="DL431" i="9"/>
  <c r="BL402" i="9"/>
  <c r="DL402" i="9"/>
  <c r="BL245" i="9"/>
  <c r="DL245" i="9"/>
  <c r="BL200" i="9"/>
  <c r="DL200" i="9"/>
  <c r="BL10" i="9"/>
  <c r="DL10" i="9"/>
  <c r="BM421" i="9"/>
  <c r="DM421" i="9"/>
  <c r="BM144" i="9"/>
  <c r="DM144" i="9"/>
  <c r="BM396" i="9"/>
  <c r="DM396" i="9"/>
  <c r="BL100" i="9"/>
  <c r="DL100" i="9"/>
  <c r="BL153" i="9"/>
  <c r="DL153" i="9"/>
  <c r="BM241" i="9"/>
  <c r="DM241" i="9"/>
  <c r="BL401" i="9"/>
  <c r="DL401" i="9"/>
  <c r="BM381" i="9"/>
  <c r="DM381" i="9"/>
  <c r="BM361" i="9"/>
  <c r="DM361" i="9"/>
  <c r="BL37" i="9"/>
  <c r="DL37" i="9"/>
  <c r="BL149" i="9"/>
  <c r="DL149" i="9"/>
  <c r="BM427" i="9"/>
  <c r="DM427" i="9"/>
  <c r="DR392" i="9"/>
  <c r="DT392" i="9" s="1"/>
  <c r="HL392" i="9" s="1"/>
  <c r="DS22" i="9"/>
  <c r="DU22" i="9" s="1"/>
  <c r="HM22" i="9" s="1"/>
  <c r="DR214" i="9"/>
  <c r="DT214" i="9" s="1"/>
  <c r="HL214" i="9" s="1"/>
  <c r="DS374" i="9"/>
  <c r="DU374" i="9" s="1"/>
  <c r="HM374" i="9" s="1"/>
  <c r="DS100" i="9"/>
  <c r="DU100" i="9" s="1"/>
  <c r="HM100" i="9" s="1"/>
  <c r="DR255" i="9"/>
  <c r="DT255" i="9" s="1"/>
  <c r="HL255" i="9" s="1"/>
  <c r="DR328" i="9"/>
  <c r="DT328" i="9" s="1"/>
  <c r="HL328" i="9" s="1"/>
  <c r="HM284" i="9"/>
  <c r="DU284" i="9"/>
  <c r="DS284" i="9"/>
  <c r="BM365" i="9"/>
  <c r="DM365" i="9"/>
  <c r="BM432" i="9"/>
  <c r="DM432" i="9"/>
  <c r="BM350" i="9"/>
  <c r="DM350" i="9"/>
  <c r="BL203" i="9"/>
  <c r="DL203" i="9"/>
  <c r="BL296" i="9"/>
  <c r="DL296" i="9"/>
  <c r="BM77" i="9"/>
  <c r="DM77" i="9"/>
  <c r="BL424" i="9"/>
  <c r="DL424" i="9"/>
  <c r="BM84" i="9"/>
  <c r="DM84" i="9"/>
  <c r="BL114" i="9"/>
  <c r="DL114" i="9"/>
  <c r="BL211" i="9"/>
  <c r="DL211" i="9"/>
  <c r="BM450" i="9"/>
  <c r="DM450" i="9"/>
  <c r="BM33" i="9"/>
  <c r="DM33" i="9"/>
  <c r="BL366" i="9"/>
  <c r="DL366" i="9"/>
  <c r="BM320" i="9"/>
  <c r="DM320" i="9"/>
  <c r="BL384" i="9"/>
  <c r="DL384" i="9"/>
  <c r="BL349" i="9"/>
  <c r="DL349" i="9"/>
  <c r="BL193" i="9"/>
  <c r="DL193" i="9"/>
  <c r="BL35" i="9"/>
  <c r="DL35" i="9"/>
  <c r="BM181" i="9"/>
  <c r="DM181" i="9"/>
  <c r="BM357" i="9"/>
  <c r="DM357" i="9"/>
  <c r="BM80" i="9"/>
  <c r="DM80" i="9"/>
  <c r="BL81" i="9"/>
  <c r="DL81" i="9"/>
  <c r="BL64" i="9"/>
  <c r="DL64" i="9"/>
  <c r="BM332" i="9"/>
  <c r="DM332" i="9"/>
  <c r="BM219" i="9"/>
  <c r="DM219" i="9"/>
  <c r="BL198" i="9"/>
  <c r="DL198" i="9"/>
  <c r="BL346" i="9"/>
  <c r="DL346" i="9"/>
  <c r="BL183" i="9"/>
  <c r="DL183" i="9"/>
  <c r="BL25" i="9"/>
  <c r="DL25" i="9"/>
  <c r="BM139" i="9"/>
  <c r="DM139" i="9"/>
  <c r="BM173" i="9"/>
  <c r="DM173" i="9"/>
  <c r="BL127" i="9"/>
  <c r="DL127" i="9"/>
  <c r="BM441" i="9"/>
  <c r="DM441" i="9"/>
  <c r="BL166" i="9"/>
  <c r="DL166" i="9"/>
  <c r="BL165" i="9"/>
  <c r="DL165" i="9"/>
  <c r="BM166" i="9"/>
  <c r="DM166" i="9"/>
  <c r="BM295" i="9"/>
  <c r="DM295" i="9"/>
  <c r="BL430" i="9"/>
  <c r="DL430" i="9"/>
  <c r="BM28" i="9"/>
  <c r="DM28" i="9"/>
  <c r="BM255" i="9"/>
  <c r="DM255" i="9"/>
  <c r="BM363" i="9"/>
  <c r="DM363" i="9"/>
  <c r="BM426" i="9"/>
  <c r="DM426" i="9"/>
  <c r="BL164" i="9"/>
  <c r="DL164" i="9"/>
  <c r="BM207" i="9"/>
  <c r="DM207" i="9"/>
  <c r="BM465" i="9"/>
  <c r="DM465" i="9"/>
  <c r="BL440" i="9"/>
  <c r="DL440" i="9"/>
  <c r="BM157" i="9"/>
  <c r="DM157" i="9"/>
  <c r="BM186" i="9"/>
  <c r="DM186" i="9"/>
  <c r="BM243" i="9"/>
  <c r="DM243" i="9"/>
  <c r="BL318" i="9"/>
  <c r="DL318" i="9"/>
  <c r="BL448" i="9"/>
  <c r="DL448" i="9"/>
  <c r="BM326" i="9"/>
  <c r="DM326" i="9"/>
  <c r="BM460" i="9"/>
  <c r="DM460" i="9"/>
  <c r="BM121" i="9"/>
  <c r="DM121" i="9"/>
  <c r="BM89" i="9"/>
  <c r="DM89" i="9"/>
  <c r="BL285" i="9"/>
  <c r="DL285" i="9"/>
  <c r="BL129" i="9"/>
  <c r="DL129" i="9"/>
  <c r="BL348" i="9"/>
  <c r="DL348" i="9"/>
  <c r="BM437" i="9"/>
  <c r="DM437" i="9"/>
  <c r="BM292" i="9"/>
  <c r="DM292" i="9"/>
  <c r="BM26" i="9"/>
  <c r="DM26" i="9"/>
  <c r="BL380" i="9"/>
  <c r="DL380" i="9"/>
  <c r="BM408" i="9"/>
  <c r="DM408" i="9"/>
  <c r="BL139" i="9"/>
  <c r="DL139" i="9"/>
  <c r="BM304" i="9"/>
  <c r="DM304" i="9"/>
  <c r="BL409" i="9"/>
  <c r="DL409" i="9"/>
  <c r="BL307" i="9"/>
  <c r="DL307" i="9"/>
  <c r="BL118" i="9"/>
  <c r="DL118" i="9"/>
  <c r="BM188" i="9"/>
  <c r="DM188" i="9"/>
  <c r="BM129" i="9"/>
  <c r="DM129" i="9"/>
  <c r="BL332" i="9"/>
  <c r="DL332" i="9"/>
  <c r="BL143" i="9"/>
  <c r="DL143" i="9"/>
  <c r="BM337" i="9"/>
  <c r="DM337" i="9"/>
  <c r="BL433" i="9"/>
  <c r="DL433" i="9"/>
  <c r="BM130" i="9"/>
  <c r="DM130" i="9"/>
  <c r="BM83" i="9"/>
  <c r="DM83" i="9"/>
  <c r="BM172" i="9"/>
  <c r="DM172" i="9"/>
  <c r="BM302" i="9"/>
  <c r="DM302" i="9"/>
  <c r="BM446" i="9"/>
  <c r="DM446" i="9"/>
  <c r="BM331" i="9"/>
  <c r="DM331" i="9"/>
  <c r="BL181" i="9"/>
  <c r="DL181" i="9"/>
  <c r="BM106" i="9"/>
  <c r="DM106" i="9"/>
  <c r="BL365" i="9"/>
  <c r="DL365" i="9"/>
  <c r="BL326" i="9"/>
  <c r="DL326" i="9"/>
  <c r="BM444" i="9"/>
  <c r="DM444" i="9"/>
  <c r="BM192" i="9"/>
  <c r="DM192" i="9"/>
  <c r="BL39" i="9"/>
  <c r="DL39" i="9"/>
  <c r="BM397" i="9"/>
  <c r="DM397" i="9"/>
  <c r="BL75" i="9"/>
  <c r="DL75" i="9"/>
  <c r="BM314" i="9"/>
  <c r="DM314" i="9"/>
  <c r="BM244" i="9"/>
  <c r="DM244" i="9"/>
  <c r="BM11" i="9"/>
  <c r="DM11" i="9"/>
  <c r="BL221" i="9"/>
  <c r="DL221" i="9"/>
  <c r="BL160" i="9"/>
  <c r="DL160" i="9"/>
  <c r="BM463" i="9"/>
  <c r="DM463" i="9"/>
  <c r="BM19" i="9"/>
  <c r="DM19" i="9"/>
  <c r="BL391" i="9"/>
  <c r="DL391" i="9"/>
  <c r="BL154" i="9"/>
  <c r="DL154" i="9"/>
  <c r="BL36" i="9"/>
  <c r="DL36" i="9"/>
  <c r="BM175" i="9"/>
  <c r="DM175" i="9"/>
  <c r="BM206" i="9"/>
  <c r="DM206" i="9"/>
  <c r="BM358" i="9"/>
  <c r="DM358" i="9"/>
  <c r="BL444" i="9"/>
  <c r="DL444" i="9"/>
  <c r="BL29" i="9"/>
  <c r="DL29" i="9"/>
  <c r="BL65" i="9"/>
  <c r="DL65" i="9"/>
  <c r="BL321" i="9"/>
  <c r="DL321" i="9"/>
  <c r="BL84" i="9"/>
  <c r="DL84" i="9"/>
  <c r="BL386" i="9"/>
  <c r="DL386" i="9"/>
  <c r="BL170" i="9"/>
  <c r="DL170" i="9"/>
  <c r="BL344" i="9"/>
  <c r="DL344" i="9"/>
  <c r="BM48" i="9"/>
  <c r="DM48" i="9"/>
  <c r="BM42" i="9"/>
  <c r="DM42" i="9"/>
  <c r="BL287" i="9"/>
  <c r="DL287" i="9"/>
  <c r="BM466" i="9"/>
  <c r="DM466" i="9"/>
  <c r="BL298" i="9"/>
  <c r="DL298" i="9"/>
  <c r="BL115" i="9"/>
  <c r="DL115" i="9"/>
  <c r="BL15" i="9"/>
  <c r="DL15" i="9"/>
  <c r="BM204" i="9"/>
  <c r="DM204" i="9"/>
  <c r="BL435" i="9"/>
  <c r="DL435" i="9"/>
  <c r="BL301" i="9"/>
  <c r="DL301" i="9"/>
  <c r="HM297" i="9"/>
  <c r="DU297" i="9"/>
  <c r="DS297" i="9"/>
  <c r="DR427" i="9"/>
  <c r="DT427" i="9" s="1"/>
  <c r="HL427" i="9" s="1"/>
  <c r="DS61" i="9"/>
  <c r="DU61" i="9" s="1"/>
  <c r="HM61" i="9" s="1"/>
  <c r="DR421" i="9"/>
  <c r="DT421" i="9" s="1"/>
  <c r="HL421" i="9" s="1"/>
  <c r="DR117" i="9"/>
  <c r="DT117" i="9" s="1"/>
  <c r="HL117" i="9" s="1"/>
  <c r="DS104" i="9"/>
  <c r="DU104" i="9" s="1"/>
  <c r="HM104" i="9" s="1"/>
  <c r="DS443" i="9"/>
  <c r="DU443" i="9" s="1"/>
  <c r="HM443" i="9" s="1"/>
  <c r="HL302" i="9"/>
  <c r="DT302" i="9"/>
  <c r="DR302" i="9"/>
  <c r="DS108" i="9"/>
  <c r="DU108" i="9" s="1"/>
  <c r="HM108" i="9" s="1"/>
  <c r="HM164" i="9"/>
  <c r="DS164" i="9"/>
  <c r="DU164" i="9"/>
  <c r="HM215" i="9"/>
  <c r="DU215" i="9"/>
  <c r="DS215" i="9"/>
  <c r="DR361" i="9"/>
  <c r="DT361" i="9" s="1"/>
  <c r="HL361" i="9" s="1"/>
  <c r="DR395" i="9"/>
  <c r="DT395" i="9" s="1"/>
  <c r="HL395" i="9" s="1"/>
  <c r="HM179" i="9"/>
  <c r="DS179" i="9"/>
  <c r="DU179" i="9"/>
  <c r="DS58" i="9"/>
  <c r="HL158" i="9"/>
  <c r="DR158" i="9"/>
  <c r="DT158" i="9"/>
  <c r="DR394" i="9"/>
  <c r="DT394" i="9" s="1"/>
  <c r="HL394" i="9" s="1"/>
  <c r="DS392" i="9"/>
  <c r="DU392" i="9" s="1"/>
  <c r="HM392" i="9" s="1"/>
  <c r="DR411" i="9"/>
  <c r="DT411" i="9" s="1"/>
  <c r="HL411" i="9" s="1"/>
  <c r="DS85" i="9"/>
  <c r="DU85" i="9" s="1"/>
  <c r="HM85" i="9" s="1"/>
  <c r="DR194" i="9"/>
  <c r="DT194" i="9" s="1"/>
  <c r="HL194" i="9" s="1"/>
  <c r="DS81" i="9"/>
  <c r="DU81" i="9" s="1"/>
  <c r="HM81" i="9" s="1"/>
  <c r="HM170" i="9"/>
  <c r="DU170" i="9"/>
  <c r="DS170" i="9"/>
  <c r="DS99" i="9"/>
  <c r="DU99" i="9" s="1"/>
  <c r="HM99" i="9" s="1"/>
  <c r="DR319" i="9"/>
  <c r="DT319" i="9" s="1"/>
  <c r="HL319" i="9" s="1"/>
  <c r="DS197" i="9"/>
  <c r="DU197" i="9" s="1"/>
  <c r="HM197" i="9" s="1"/>
  <c r="DR88" i="9"/>
  <c r="DT88" i="9" s="1"/>
  <c r="HL88" i="9" s="1"/>
  <c r="DS393" i="9"/>
  <c r="DU393" i="9" s="1"/>
  <c r="HM393" i="9" s="1"/>
  <c r="DR347" i="9"/>
  <c r="DT347" i="9" s="1"/>
  <c r="HL347" i="9" s="1"/>
  <c r="DS119" i="9"/>
  <c r="DU119" i="9" s="1"/>
  <c r="HM119" i="9" s="1"/>
  <c r="DR376" i="9"/>
  <c r="DT376" i="9" s="1"/>
  <c r="HL376" i="9" s="1"/>
  <c r="DR243" i="9"/>
  <c r="DT243" i="9" s="1"/>
  <c r="HL243" i="9" s="1"/>
  <c r="DR206" i="9"/>
  <c r="DT206" i="9" s="1"/>
  <c r="HL206" i="9" s="1"/>
  <c r="HL305" i="9"/>
  <c r="DT305" i="9"/>
  <c r="DR305" i="9"/>
  <c r="DR227" i="9"/>
  <c r="DT227" i="9" s="1"/>
  <c r="HL227" i="9" s="1"/>
  <c r="DR74" i="9"/>
  <c r="DT74" i="9" s="1"/>
  <c r="HL74" i="9" s="1"/>
  <c r="HL464" i="9"/>
  <c r="DT464" i="9"/>
  <c r="DR464" i="9"/>
  <c r="DS184" i="9"/>
  <c r="DU184" i="9" s="1"/>
  <c r="HM184" i="9" s="1"/>
  <c r="DR32" i="9"/>
  <c r="DT32" i="9" s="1"/>
  <c r="HL32" i="9" s="1"/>
  <c r="DR405" i="9"/>
  <c r="DT405" i="9" s="1"/>
  <c r="HL405" i="9" s="1"/>
  <c r="DS37" i="9"/>
  <c r="DU37" i="9" s="1"/>
  <c r="HM37" i="9" s="1"/>
  <c r="BM418" i="9"/>
  <c r="DM418" i="9"/>
  <c r="BL132" i="9"/>
  <c r="DL132" i="9"/>
  <c r="BM154" i="9"/>
  <c r="DM154" i="9"/>
  <c r="BL367" i="9"/>
  <c r="DL367" i="9"/>
  <c r="BL423" i="9"/>
  <c r="DL423" i="9"/>
  <c r="BM134" i="9"/>
  <c r="DM134" i="9"/>
  <c r="BM140" i="9"/>
  <c r="DM140" i="9"/>
  <c r="BM237" i="9"/>
  <c r="DM237" i="9"/>
  <c r="BL377" i="9"/>
  <c r="DL377" i="9"/>
  <c r="BM169" i="9"/>
  <c r="DM169" i="9"/>
  <c r="BL449" i="9"/>
  <c r="DL449" i="9"/>
  <c r="BL47" i="9"/>
  <c r="DL47" i="9"/>
  <c r="BL230" i="9"/>
  <c r="DL230" i="9"/>
  <c r="BM415" i="9"/>
  <c r="DM415" i="9"/>
  <c r="BM87" i="9"/>
  <c r="DM87" i="9"/>
  <c r="BL56" i="9"/>
  <c r="DL56" i="9"/>
  <c r="BL241" i="9"/>
  <c r="DL241" i="9"/>
  <c r="BL113" i="9"/>
  <c r="DL113" i="9"/>
  <c r="BM453" i="9"/>
  <c r="DM453" i="9"/>
  <c r="BM420" i="9"/>
  <c r="DM420" i="9"/>
  <c r="BM248" i="9"/>
  <c r="DM248" i="9"/>
  <c r="BL226" i="9"/>
  <c r="DL226" i="9"/>
  <c r="BL329" i="9"/>
  <c r="DL329" i="9"/>
  <c r="BM401" i="9"/>
  <c r="DM401" i="9"/>
  <c r="BL102" i="9"/>
  <c r="DL102" i="9"/>
  <c r="BM242" i="9"/>
  <c r="DM242" i="9"/>
  <c r="BL309" i="9"/>
  <c r="DL309" i="9"/>
  <c r="BL231" i="9"/>
  <c r="DL231" i="9"/>
  <c r="BL104" i="9"/>
  <c r="DL104" i="9"/>
  <c r="BM168" i="9"/>
  <c r="DM168" i="9"/>
  <c r="BM52" i="9"/>
  <c r="DM52" i="9"/>
  <c r="BL397" i="9"/>
  <c r="DL397" i="9"/>
  <c r="BL109" i="9"/>
  <c r="DL109" i="9"/>
  <c r="BM57" i="9"/>
  <c r="DM57" i="9"/>
  <c r="BL345" i="9"/>
  <c r="DL345" i="9"/>
  <c r="BM47" i="9"/>
  <c r="DM47" i="9"/>
  <c r="BM341" i="9"/>
  <c r="DM341" i="9"/>
  <c r="BM309" i="9"/>
  <c r="DM309" i="9"/>
  <c r="BM451" i="9"/>
  <c r="DM451" i="9"/>
  <c r="BL68" i="9"/>
  <c r="DL68" i="9"/>
  <c r="BM359" i="9"/>
  <c r="DM359" i="9"/>
  <c r="BL171" i="9"/>
  <c r="DL171" i="9"/>
  <c r="BM45" i="9"/>
  <c r="DM45" i="9"/>
  <c r="BL393" i="9"/>
  <c r="DL393" i="9"/>
  <c r="BM56" i="9"/>
  <c r="DM56" i="9"/>
  <c r="BM428" i="9"/>
  <c r="DM428" i="9"/>
  <c r="BM160" i="9"/>
  <c r="DM160" i="9"/>
  <c r="BL218" i="9"/>
  <c r="DL218" i="9"/>
  <c r="BM389" i="9"/>
  <c r="DM389" i="9"/>
  <c r="BM287" i="9"/>
  <c r="DM287" i="9"/>
  <c r="BM327" i="9"/>
  <c r="DM327" i="9"/>
  <c r="BM174" i="9"/>
  <c r="DM174" i="9"/>
  <c r="BM351" i="9"/>
  <c r="DM351" i="9"/>
  <c r="BL195" i="9"/>
  <c r="DL195" i="9"/>
  <c r="BM185" i="9"/>
  <c r="DM185" i="9"/>
  <c r="BM125" i="9"/>
  <c r="DM125" i="9"/>
  <c r="BL121" i="9"/>
  <c r="DL121" i="9"/>
  <c r="BL310" i="9"/>
  <c r="DL310" i="9"/>
  <c r="BM158" i="9"/>
  <c r="DM158" i="9"/>
  <c r="BM162" i="9"/>
  <c r="DM162" i="9"/>
  <c r="BM142" i="9"/>
  <c r="DM142" i="9"/>
  <c r="BL437" i="9"/>
  <c r="DL437" i="9"/>
  <c r="BL119" i="9"/>
  <c r="DL119" i="9"/>
  <c r="BL284" i="9"/>
  <c r="DL284" i="9"/>
  <c r="BM403" i="9"/>
  <c r="DM403" i="9"/>
  <c r="BL466" i="9"/>
  <c r="DL466" i="9"/>
  <c r="BL300" i="9"/>
  <c r="DL300" i="9"/>
  <c r="BM402" i="9"/>
  <c r="DM402" i="9"/>
  <c r="BL87" i="9"/>
  <c r="DL87" i="9"/>
  <c r="BM254" i="9"/>
  <c r="DM254" i="9"/>
  <c r="DS60" i="9"/>
  <c r="DU60" i="9" s="1"/>
  <c r="HM60" i="9" s="1"/>
  <c r="BL289" i="9"/>
  <c r="DL289" i="9"/>
  <c r="BL357" i="9"/>
  <c r="DL357" i="9"/>
  <c r="BL210" i="9"/>
  <c r="DL210" i="9"/>
  <c r="BM370" i="9"/>
  <c r="DM370" i="9"/>
  <c r="BL137" i="9"/>
  <c r="DL137" i="9"/>
  <c r="BM145" i="9"/>
  <c r="DM145" i="9"/>
  <c r="BM400" i="9"/>
  <c r="DM400" i="9"/>
  <c r="BL288" i="9"/>
  <c r="DL288" i="9"/>
  <c r="BL373" i="9"/>
  <c r="DL373" i="9"/>
  <c r="BL174" i="9"/>
  <c r="DL174" i="9"/>
  <c r="DR110" i="9"/>
  <c r="DT110" i="9" s="1"/>
  <c r="HL110" i="9" s="1"/>
  <c r="DS414" i="9"/>
  <c r="DU414" i="9" s="1"/>
  <c r="HM414" i="9" s="1"/>
  <c r="DS66" i="9"/>
  <c r="DU66" i="9" s="1"/>
  <c r="HM66" i="9" s="1"/>
  <c r="DR95" i="9"/>
  <c r="DT95" i="9" s="1"/>
  <c r="HL95" i="9" s="1"/>
  <c r="DR120" i="9"/>
  <c r="DT120" i="9" s="1"/>
  <c r="HL120" i="9" s="1"/>
  <c r="HM447" i="9"/>
  <c r="DS447" i="9"/>
  <c r="DU447" i="9"/>
  <c r="DR24" i="9"/>
  <c r="DT24" i="9" s="1"/>
  <c r="HL24" i="9" s="1"/>
  <c r="HL136" i="9"/>
  <c r="DR136" i="9"/>
  <c r="DT136" i="9"/>
  <c r="HM147" i="9"/>
  <c r="DS147" i="9"/>
  <c r="DU147" i="9"/>
  <c r="BL222" i="9"/>
  <c r="DL222" i="9"/>
  <c r="BL443" i="9"/>
  <c r="DL443" i="9"/>
  <c r="BM378" i="9"/>
  <c r="DM378" i="9"/>
  <c r="BL445" i="9"/>
  <c r="DL445" i="9"/>
  <c r="BM232" i="9"/>
  <c r="DM232" i="9"/>
  <c r="BM210" i="9"/>
  <c r="DM210" i="9"/>
  <c r="BM15" i="9"/>
  <c r="DM15" i="9"/>
  <c r="BM24" i="9"/>
  <c r="DM24" i="9"/>
  <c r="BL389" i="9"/>
  <c r="DL389" i="9"/>
  <c r="BM412" i="9"/>
  <c r="DM412" i="9"/>
  <c r="BL331" i="9"/>
  <c r="DL331" i="9"/>
  <c r="BL398" i="9"/>
  <c r="DL398" i="9"/>
  <c r="BM50" i="9"/>
  <c r="DM50" i="9"/>
  <c r="BL417" i="9"/>
  <c r="DL417" i="9"/>
  <c r="BM425" i="9"/>
  <c r="DM425" i="9"/>
  <c r="BL126" i="9"/>
  <c r="DL126" i="9"/>
  <c r="HM182" i="9"/>
  <c r="DU182" i="9"/>
  <c r="DS182" i="9"/>
  <c r="HL182" i="9"/>
  <c r="DT182" i="9"/>
  <c r="DR182" i="9"/>
  <c r="HL459" i="9"/>
  <c r="DR459" i="9"/>
  <c r="DT459" i="9"/>
  <c r="DR66" i="9"/>
  <c r="DT66" i="9" s="1"/>
  <c r="HL66" i="9" s="1"/>
  <c r="DS135" i="9"/>
  <c r="DU135" i="9" s="1"/>
  <c r="HM135" i="9" s="1"/>
  <c r="BM330" i="9"/>
  <c r="DM330" i="9"/>
  <c r="BM23" i="9"/>
  <c r="DM23" i="9"/>
  <c r="BM247" i="9"/>
  <c r="DM247" i="9"/>
  <c r="BL209" i="9"/>
  <c r="DL209" i="9"/>
  <c r="BL368" i="9"/>
  <c r="DL368" i="9"/>
  <c r="BM93" i="9"/>
  <c r="DM93" i="9"/>
  <c r="BL103" i="9"/>
  <c r="DL103" i="9"/>
  <c r="BM333" i="9"/>
  <c r="DM333" i="9"/>
  <c r="BL340" i="9"/>
  <c r="DL340" i="9"/>
  <c r="BM325" i="9"/>
  <c r="DM325" i="9"/>
  <c r="BL239" i="9"/>
  <c r="DL239" i="9"/>
  <c r="BM431" i="9"/>
  <c r="DM431" i="9"/>
  <c r="BM411" i="9"/>
  <c r="DM411" i="9"/>
  <c r="BM202" i="9"/>
  <c r="DM202" i="9"/>
  <c r="BM395" i="9"/>
  <c r="DM395" i="9"/>
  <c r="BL229" i="9"/>
  <c r="DL229" i="9"/>
  <c r="BM380" i="9"/>
  <c r="DM380" i="9"/>
  <c r="BL83" i="9"/>
  <c r="DL83" i="9"/>
  <c r="BL387" i="9"/>
  <c r="DL387" i="9"/>
  <c r="BM131" i="9"/>
  <c r="DM131" i="9"/>
  <c r="DS27" i="9"/>
  <c r="DU27" i="9" s="1"/>
  <c r="HM27" i="9" s="1"/>
  <c r="HM46" i="9"/>
  <c r="DS46" i="9"/>
  <c r="DU46" i="9"/>
  <c r="DR22" i="9"/>
  <c r="DT22" i="9" s="1"/>
  <c r="HL22" i="9" s="1"/>
  <c r="DS114" i="9"/>
  <c r="DR351" i="9"/>
  <c r="DT351" i="9" s="1"/>
  <c r="HL351" i="9" s="1"/>
  <c r="DS86" i="9"/>
  <c r="DU86" i="9" s="1"/>
  <c r="HM86" i="9" s="1"/>
  <c r="DR11" i="9"/>
  <c r="DT11" i="9" s="1"/>
  <c r="HL11" i="9" s="1"/>
  <c r="DS13" i="9"/>
  <c r="DU13" i="9" s="1"/>
  <c r="HM13" i="9" s="1"/>
  <c r="DR425" i="9"/>
  <c r="DT425" i="9" s="1"/>
  <c r="HL425" i="9" s="1"/>
  <c r="HL140" i="9"/>
  <c r="DT140" i="9"/>
  <c r="DR140" i="9"/>
  <c r="DR57" i="9"/>
  <c r="DT57" i="9" s="1"/>
  <c r="HL57" i="9" s="1"/>
  <c r="DR233" i="9"/>
  <c r="DT233" i="9" s="1"/>
  <c r="HL233" i="9" s="1"/>
  <c r="DS196" i="9"/>
  <c r="DU196" i="9" s="1"/>
  <c r="HM196" i="9" s="1"/>
  <c r="BM354" i="9"/>
  <c r="DM354" i="9"/>
  <c r="BM323" i="9"/>
  <c r="DM323" i="9"/>
  <c r="BM250" i="9"/>
  <c r="DM250" i="9"/>
  <c r="BM222" i="9"/>
  <c r="DM222" i="9"/>
  <c r="BL235" i="9"/>
  <c r="DL235" i="9"/>
  <c r="BM445" i="9"/>
  <c r="DM445" i="9"/>
  <c r="BL324" i="9"/>
  <c r="DL324" i="9"/>
  <c r="BM398" i="9"/>
  <c r="DM398" i="9"/>
  <c r="BM118" i="9"/>
  <c r="DM118" i="9"/>
  <c r="BM200" i="9"/>
  <c r="DM200" i="9"/>
  <c r="BM442" i="9"/>
  <c r="DM442" i="9"/>
  <c r="BL67" i="9"/>
  <c r="DL67" i="9"/>
  <c r="BL325" i="9"/>
  <c r="DL325" i="9"/>
  <c r="BM230" i="9"/>
  <c r="DM230" i="9"/>
  <c r="BM246" i="9"/>
  <c r="DM246" i="9"/>
  <c r="BL334" i="9"/>
  <c r="DL334" i="9"/>
  <c r="BL177" i="9"/>
  <c r="DL177" i="9"/>
  <c r="BL20" i="9"/>
  <c r="DL20" i="9"/>
  <c r="BM136" i="9"/>
  <c r="DM136" i="9"/>
  <c r="BM340" i="9"/>
  <c r="DM340" i="9"/>
  <c r="BL70" i="9"/>
  <c r="DL70" i="9"/>
  <c r="BL250" i="9"/>
  <c r="DL250" i="9"/>
  <c r="BM151" i="9"/>
  <c r="DM151" i="9"/>
  <c r="BL461" i="9"/>
  <c r="DL461" i="9"/>
  <c r="BM203" i="9"/>
  <c r="DM203" i="9"/>
  <c r="BL21" i="9"/>
  <c r="DL21" i="9"/>
  <c r="BL403" i="9"/>
  <c r="DL403" i="9"/>
  <c r="BL167" i="9"/>
  <c r="DL167" i="9"/>
  <c r="BL9" i="9"/>
  <c r="DL9" i="9"/>
  <c r="BM65" i="9"/>
  <c r="DM65" i="9"/>
  <c r="BM120" i="9"/>
  <c r="DM120" i="9"/>
  <c r="BL111" i="9"/>
  <c r="DL111" i="9"/>
  <c r="BL59" i="9"/>
  <c r="DL59" i="9"/>
  <c r="BM382" i="9"/>
  <c r="DM382" i="9"/>
  <c r="BL146" i="9"/>
  <c r="DL146" i="9"/>
  <c r="BL452" i="9"/>
  <c r="DL452" i="9"/>
  <c r="BM117" i="9"/>
  <c r="DM117" i="9"/>
  <c r="BM53" i="9"/>
  <c r="DM53" i="9"/>
  <c r="BL371" i="9"/>
  <c r="DL371" i="9"/>
  <c r="BM146" i="9"/>
  <c r="DM146" i="9"/>
  <c r="BL12" i="9"/>
  <c r="DL12" i="9"/>
  <c r="BM316" i="9"/>
  <c r="DM316" i="9"/>
  <c r="BM34" i="9"/>
  <c r="DM34" i="9"/>
  <c r="BL438" i="9"/>
  <c r="DL438" i="9"/>
  <c r="BM35" i="9"/>
  <c r="DM35" i="9"/>
  <c r="BM240" i="9"/>
  <c r="DM240" i="9"/>
  <c r="BM433" i="9"/>
  <c r="DM433" i="9"/>
  <c r="BL168" i="9"/>
  <c r="DL168" i="9"/>
  <c r="BM296" i="9"/>
  <c r="DM296" i="9"/>
  <c r="BL463" i="9"/>
  <c r="DL463" i="9"/>
  <c r="BL207" i="9"/>
  <c r="DL207" i="9"/>
  <c r="BM107" i="9"/>
  <c r="DM107" i="9"/>
  <c r="BL439" i="9"/>
  <c r="DL439" i="9"/>
  <c r="BL316" i="9"/>
  <c r="DL316" i="9"/>
  <c r="BM227" i="9"/>
  <c r="DM227" i="9"/>
  <c r="BM288" i="9"/>
  <c r="DM288" i="9"/>
  <c r="BM18" i="9"/>
  <c r="DM18" i="9"/>
  <c r="BM209" i="9"/>
  <c r="DM209" i="9"/>
  <c r="BL359" i="9"/>
  <c r="DL359" i="9"/>
  <c r="BM141" i="9"/>
  <c r="DM141" i="9"/>
  <c r="BL40" i="9"/>
  <c r="DL40" i="9"/>
  <c r="BM213" i="9"/>
  <c r="DM213" i="9"/>
  <c r="BL106" i="9"/>
  <c r="DL106" i="9"/>
  <c r="BM318" i="9"/>
  <c r="DM318" i="9"/>
  <c r="BL297" i="9"/>
  <c r="DL297" i="9"/>
  <c r="BL370" i="9"/>
  <c r="DL370" i="9"/>
  <c r="BL213" i="9"/>
  <c r="DL213" i="9"/>
  <c r="BL252" i="9"/>
  <c r="DL252" i="9"/>
  <c r="BM25" i="9"/>
  <c r="DM25" i="9"/>
  <c r="BM329" i="9"/>
  <c r="DM329" i="9"/>
  <c r="BM394" i="9"/>
  <c r="DM394" i="9"/>
  <c r="BL442" i="9"/>
  <c r="DL442" i="9"/>
  <c r="BL38" i="9"/>
  <c r="DL38" i="9"/>
  <c r="BM233" i="9"/>
  <c r="DM233" i="9"/>
  <c r="BM148" i="9"/>
  <c r="DM148" i="9"/>
  <c r="BL352" i="9"/>
  <c r="DL352" i="9"/>
  <c r="BL216" i="9"/>
  <c r="DL216" i="9"/>
  <c r="BM312" i="9"/>
  <c r="DM312" i="9"/>
  <c r="BL186" i="9"/>
  <c r="DL186" i="9"/>
  <c r="DS68" i="9"/>
  <c r="DU68" i="9" s="1"/>
  <c r="HM68" i="9" s="1"/>
  <c r="BL343" i="9"/>
  <c r="DL343" i="9"/>
  <c r="HM138" i="9"/>
  <c r="DS138" i="9"/>
  <c r="DU138" i="9"/>
  <c r="HM298" i="9"/>
  <c r="DU298" i="9"/>
  <c r="DS298" i="9"/>
  <c r="DR390" i="9"/>
  <c r="DT390" i="9" s="1"/>
  <c r="HL390" i="9" s="1"/>
  <c r="DR236" i="9"/>
  <c r="DT236" i="9" s="1"/>
  <c r="HL236" i="9" s="1"/>
  <c r="DR385" i="9"/>
  <c r="DT385" i="9" s="1"/>
  <c r="HL385" i="9" s="1"/>
  <c r="HM211" i="9"/>
  <c r="DU211" i="9"/>
  <c r="DS211" i="9"/>
  <c r="DS319" i="9"/>
  <c r="DU319" i="9" s="1"/>
  <c r="HM319" i="9" s="1"/>
  <c r="BM90" i="9"/>
  <c r="DM90" i="9"/>
  <c r="BM189" i="9"/>
  <c r="DM189" i="9"/>
  <c r="BM372" i="9"/>
  <c r="DM372" i="9"/>
  <c r="BL97" i="9"/>
  <c r="DL97" i="9"/>
  <c r="BL80" i="9"/>
  <c r="DL80" i="9"/>
  <c r="BL215" i="9"/>
  <c r="DL215" i="9"/>
  <c r="BM458" i="9"/>
  <c r="DM458" i="9"/>
  <c r="BL220" i="9"/>
  <c r="DL220" i="9"/>
  <c r="BM10" i="9"/>
  <c r="DM10" i="9"/>
  <c r="BL96" i="9"/>
  <c r="DL96" i="9"/>
  <c r="BL294" i="9"/>
  <c r="DL294" i="9"/>
  <c r="BL450" i="9"/>
  <c r="DL450" i="9"/>
  <c r="BL19" i="9"/>
  <c r="DL19" i="9"/>
  <c r="BL369" i="9"/>
  <c r="DL369" i="9"/>
  <c r="BL232" i="9"/>
  <c r="DL232" i="9"/>
  <c r="BL416" i="9"/>
  <c r="DL416" i="9"/>
  <c r="BL105" i="9"/>
  <c r="DL105" i="9"/>
  <c r="DS82" i="9"/>
  <c r="DU82" i="9" s="1"/>
  <c r="HM82" i="9" s="1"/>
  <c r="DS16" i="9"/>
  <c r="DU16" i="9" s="1"/>
  <c r="HM16" i="9" s="1"/>
  <c r="DS195" i="9"/>
  <c r="DU195" i="9" s="1"/>
  <c r="HM195" i="9" s="1"/>
  <c r="DR92" i="9"/>
  <c r="DT92" i="9" s="1"/>
  <c r="HL92" i="9" s="1"/>
  <c r="DS436" i="9"/>
  <c r="DU436" i="9" s="1"/>
  <c r="HM436" i="9" s="1"/>
  <c r="DR201" i="9"/>
  <c r="DT201" i="9" s="1"/>
  <c r="HL201" i="9" s="1"/>
  <c r="DS429" i="9"/>
  <c r="DU429" i="9" s="1"/>
  <c r="HM429" i="9" s="1"/>
  <c r="BL360" i="9"/>
  <c r="DL360" i="9"/>
  <c r="BL208" i="9"/>
  <c r="DL208" i="9"/>
  <c r="BM14" i="9"/>
  <c r="DM14" i="9"/>
  <c r="BL112" i="9"/>
  <c r="DL112" i="9"/>
  <c r="BM449" i="9"/>
  <c r="DM449" i="9"/>
  <c r="BM72" i="9"/>
  <c r="DM72" i="9"/>
  <c r="BL212" i="9"/>
  <c r="DL212" i="9"/>
  <c r="BM113" i="9"/>
  <c r="DM113" i="9"/>
  <c r="BM217" i="9"/>
  <c r="DM217" i="9"/>
  <c r="BM67" i="9"/>
  <c r="DM67" i="9"/>
  <c r="BL71" i="9"/>
  <c r="DL71" i="9"/>
  <c r="BM32" i="9"/>
  <c r="DM32" i="9"/>
  <c r="BM109" i="9"/>
  <c r="DM109" i="9"/>
  <c r="BL157" i="9"/>
  <c r="DL157" i="9"/>
  <c r="BL388" i="9"/>
  <c r="DL388" i="9"/>
  <c r="BM183" i="9"/>
  <c r="DM183" i="9"/>
  <c r="BM310" i="9"/>
  <c r="DM310" i="9"/>
  <c r="BM193" i="9"/>
  <c r="DM193" i="9"/>
  <c r="BM344" i="9"/>
  <c r="DM344" i="9"/>
  <c r="BL372" i="9"/>
  <c r="DL372" i="9"/>
  <c r="DR363" i="9"/>
  <c r="DT363" i="9" s="1"/>
  <c r="HL363" i="9" s="1"/>
  <c r="HL48" i="9"/>
  <c r="DR48" i="9"/>
  <c r="DT48" i="9"/>
  <c r="DR419" i="9"/>
  <c r="DT419" i="9" s="1"/>
  <c r="HL419" i="9" s="1"/>
  <c r="DR339" i="9"/>
  <c r="DT339" i="9" s="1"/>
  <c r="HL339" i="9" s="1"/>
  <c r="DS322" i="9"/>
  <c r="DU322" i="9" s="1"/>
  <c r="HM322" i="9" s="1"/>
  <c r="DS368" i="9"/>
  <c r="DU368" i="9" s="1"/>
  <c r="HM368" i="9" s="1"/>
  <c r="DR28" i="9"/>
  <c r="DT28" i="9" s="1"/>
  <c r="HL28" i="9" s="1"/>
  <c r="DR23" i="9"/>
  <c r="DT23" i="9" s="1"/>
  <c r="HL23" i="9" s="1"/>
  <c r="DR82" i="9"/>
  <c r="DT82" i="9" s="1"/>
  <c r="HL82" i="9" s="1"/>
  <c r="HM464" i="9"/>
  <c r="DS464" i="9"/>
  <c r="DU464" i="9"/>
  <c r="HL46" i="9"/>
  <c r="DR46" i="9"/>
  <c r="DT46" i="9"/>
  <c r="DR130" i="9"/>
  <c r="DT130" i="9" s="1"/>
  <c r="HL130" i="9" s="1"/>
  <c r="DR124" i="9"/>
  <c r="DT124" i="9" s="1"/>
  <c r="HL124" i="9" s="1"/>
  <c r="DS78" i="9"/>
  <c r="DU78" i="9" s="1"/>
  <c r="HM78" i="9" s="1"/>
  <c r="HL51" i="9"/>
  <c r="DT51" i="9"/>
  <c r="DR51" i="9"/>
  <c r="DS75" i="9"/>
  <c r="DU75" i="9" s="1"/>
  <c r="HM75" i="9" s="1"/>
  <c r="DR420" i="9"/>
  <c r="DT420" i="9" s="1"/>
  <c r="HL420" i="9" s="1"/>
  <c r="DS385" i="9"/>
  <c r="DU385" i="9" s="1"/>
  <c r="HM385" i="9" s="1"/>
  <c r="DS386" i="9"/>
  <c r="DU386" i="9" s="1"/>
  <c r="HM386" i="9" s="1"/>
  <c r="DR412" i="9"/>
  <c r="DT412" i="9" s="1"/>
  <c r="HL412" i="9" s="1"/>
  <c r="BM55" i="9"/>
  <c r="DM55" i="9"/>
  <c r="BM291" i="9"/>
  <c r="DM291" i="9"/>
  <c r="BM218" i="9"/>
  <c r="DM218" i="9"/>
  <c r="BL410" i="9"/>
  <c r="DL410" i="9"/>
  <c r="BM290" i="9"/>
  <c r="DM290" i="9"/>
  <c r="BM353" i="9"/>
  <c r="DM353" i="9"/>
  <c r="BM462" i="9"/>
  <c r="DM462" i="9"/>
  <c r="BM366" i="9"/>
  <c r="DM366" i="9"/>
  <c r="BM54" i="9"/>
  <c r="DM54" i="9"/>
  <c r="BM435" i="9"/>
  <c r="DM435" i="9"/>
  <c r="BM76" i="9"/>
  <c r="DM76" i="9"/>
  <c r="BL156" i="9"/>
  <c r="DL156" i="9"/>
  <c r="BM198" i="9"/>
  <c r="DM198" i="9"/>
  <c r="BM194" i="9"/>
  <c r="DM194" i="9"/>
  <c r="BL317" i="9"/>
  <c r="DL317" i="9"/>
  <c r="BL161" i="9"/>
  <c r="DL161" i="9"/>
  <c r="BM417" i="9"/>
  <c r="DM417" i="9"/>
  <c r="BM88" i="9"/>
  <c r="DM88" i="9"/>
  <c r="BM324" i="9"/>
  <c r="DM324" i="9"/>
  <c r="BM383" i="9"/>
  <c r="DM383" i="9"/>
  <c r="BL98" i="9"/>
  <c r="DL98" i="9"/>
  <c r="BM424" i="9"/>
  <c r="DM424" i="9"/>
  <c r="BL204" i="9"/>
  <c r="DL204" i="9"/>
  <c r="BM430" i="9"/>
  <c r="DM430" i="9"/>
  <c r="BL451" i="9"/>
  <c r="DL451" i="9"/>
  <c r="BL374" i="9"/>
  <c r="DL374" i="9"/>
  <c r="BL150" i="9"/>
  <c r="DL150" i="9"/>
  <c r="BL320" i="9"/>
  <c r="DL320" i="9"/>
  <c r="BM221" i="9"/>
  <c r="DM221" i="9"/>
  <c r="BM39" i="9"/>
  <c r="DM39" i="9"/>
  <c r="BL50" i="9"/>
  <c r="DL50" i="9"/>
  <c r="BM163" i="9"/>
  <c r="DM163" i="9"/>
  <c r="BL79" i="9"/>
  <c r="DL79" i="9"/>
  <c r="BL175" i="9"/>
  <c r="DL175" i="9"/>
  <c r="BM317" i="9"/>
  <c r="DM317" i="9"/>
  <c r="BL350" i="9"/>
  <c r="DL350" i="9"/>
  <c r="BL63" i="9"/>
  <c r="DL63" i="9"/>
  <c r="BM467" i="9"/>
  <c r="DM467" i="9"/>
  <c r="BM459" i="9"/>
  <c r="DM459" i="9"/>
  <c r="BL455" i="9"/>
  <c r="DL455" i="9"/>
  <c r="BM214" i="9"/>
  <c r="DM214" i="9"/>
  <c r="BL441" i="9"/>
  <c r="DL441" i="9"/>
  <c r="BL169" i="9"/>
  <c r="DL169" i="9"/>
  <c r="BM63" i="9"/>
  <c r="DM63" i="9"/>
  <c r="BM224" i="9"/>
  <c r="DM224" i="9"/>
  <c r="BL312" i="9"/>
  <c r="DL312" i="9"/>
  <c r="BL128" i="9"/>
  <c r="DL128" i="9"/>
  <c r="BM239" i="9"/>
  <c r="DM239" i="9"/>
  <c r="BL205" i="9"/>
  <c r="DL205" i="9"/>
  <c r="BL33" i="9"/>
  <c r="DL33" i="9"/>
  <c r="BL428" i="9"/>
  <c r="DL428" i="9"/>
  <c r="BL58" i="9"/>
  <c r="DL58" i="9"/>
  <c r="BL224" i="9"/>
  <c r="DL224" i="9"/>
  <c r="BL122" i="9"/>
  <c r="DL122" i="9"/>
  <c r="BL422" i="9"/>
  <c r="DL422" i="9"/>
  <c r="BL341" i="9"/>
  <c r="DL341" i="9"/>
  <c r="BM95" i="9"/>
  <c r="DM95" i="9"/>
  <c r="BL178" i="9"/>
  <c r="DL178" i="9"/>
  <c r="BM223" i="9"/>
  <c r="DM223" i="9"/>
  <c r="BL454" i="9"/>
  <c r="DL454" i="9"/>
  <c r="BM156" i="9"/>
  <c r="DM156" i="9"/>
  <c r="BM199" i="9"/>
  <c r="DM199" i="9"/>
  <c r="BM36" i="9"/>
  <c r="DM36" i="9"/>
  <c r="BL404" i="9"/>
  <c r="DL404" i="9"/>
  <c r="BL353" i="9"/>
  <c r="DL353" i="9"/>
  <c r="BL197" i="9"/>
  <c r="DL197" i="9"/>
  <c r="BM356" i="9"/>
  <c r="DM356" i="9"/>
  <c r="BM311" i="9"/>
  <c r="DM311" i="9"/>
  <c r="BM253" i="9"/>
  <c r="DM253" i="9"/>
  <c r="BM345" i="9"/>
  <c r="DM345" i="9"/>
  <c r="BL396" i="9"/>
  <c r="DL396" i="9"/>
  <c r="BL418" i="9"/>
  <c r="DL418" i="9"/>
  <c r="BL375" i="9"/>
  <c r="DL375" i="9"/>
  <c r="BM101" i="9"/>
  <c r="DM101" i="9"/>
  <c r="BL180" i="9"/>
  <c r="DL180" i="9"/>
  <c r="DR60" i="9"/>
  <c r="DT60" i="9" s="1"/>
  <c r="HL60" i="9" s="1"/>
  <c r="BM252" i="9"/>
  <c r="DM252" i="9"/>
  <c r="BL152" i="9"/>
  <c r="DL152" i="9"/>
  <c r="BM343" i="9"/>
  <c r="DM343" i="9"/>
  <c r="BL251" i="9"/>
  <c r="DL251" i="9"/>
  <c r="DR85" i="9"/>
  <c r="DT85" i="9" s="1"/>
  <c r="HL85" i="9" s="1"/>
  <c r="DS384" i="9"/>
  <c r="DU384" i="9" s="1"/>
  <c r="HM384" i="9" s="1"/>
  <c r="DR30" i="9"/>
  <c r="DT30" i="9" s="1"/>
  <c r="HL30" i="9" s="1"/>
  <c r="HM149" i="9"/>
  <c r="DU149" i="9"/>
  <c r="DS149" i="9"/>
  <c r="DR306" i="9"/>
  <c r="DT306" i="9" s="1"/>
  <c r="HL306" i="9" s="1"/>
  <c r="DS407" i="9"/>
  <c r="DU407" i="9" s="1"/>
  <c r="HM407" i="9" s="1"/>
  <c r="DS335" i="9"/>
  <c r="DU335" i="9" s="1"/>
  <c r="HM335" i="9" s="1"/>
  <c r="DR356" i="9"/>
  <c r="DT356" i="9" s="1"/>
  <c r="HL356" i="9" s="1"/>
  <c r="HM167" i="9"/>
  <c r="DS167" i="9"/>
  <c r="DU167" i="9"/>
  <c r="DS375" i="9"/>
  <c r="DU375" i="9" s="1"/>
  <c r="HM375" i="9" s="1"/>
  <c r="DS122" i="9"/>
  <c r="DU122" i="9" s="1"/>
  <c r="HM122" i="9" s="1"/>
  <c r="DS103" i="9"/>
  <c r="DU103" i="9" s="1"/>
  <c r="HM103" i="9" s="1"/>
  <c r="DR336" i="9"/>
  <c r="DT336" i="9"/>
  <c r="HL336" i="9" s="1"/>
  <c r="DR383" i="9"/>
  <c r="DT383" i="9" s="1"/>
  <c r="HL383" i="9" s="1"/>
  <c r="HL291" i="9"/>
  <c r="DT291" i="9"/>
  <c r="DR291" i="9"/>
  <c r="DS306" i="9"/>
  <c r="DU306" i="9" s="1"/>
  <c r="HM306" i="9" s="1"/>
  <c r="DS328" i="9"/>
  <c r="DU328" i="9" s="1"/>
  <c r="HM328" i="9" s="1"/>
  <c r="DS339" i="9"/>
  <c r="DU339" i="9" s="1"/>
  <c r="HM339" i="9" s="1"/>
  <c r="DS376" i="9"/>
  <c r="DU376" i="9" s="1"/>
  <c r="HM376" i="9" s="1"/>
  <c r="DR90" i="9"/>
  <c r="DT90" i="9" s="1"/>
  <c r="HL90" i="9" s="1"/>
  <c r="HM236" i="9"/>
  <c r="DS236" i="9"/>
  <c r="DU236" i="9"/>
  <c r="DS369" i="9"/>
  <c r="DU369" i="9" s="1"/>
  <c r="HM369" i="9" s="1"/>
  <c r="HL141" i="9"/>
  <c r="DT141" i="9"/>
  <c r="DR141" i="9"/>
  <c r="DS105" i="9"/>
  <c r="DU105" i="9" s="1"/>
  <c r="HM105" i="9" s="1"/>
  <c r="DU338" i="9"/>
  <c r="HM338" i="9" s="1"/>
  <c r="DS338" i="9"/>
  <c r="HL447" i="9"/>
  <c r="DT447" i="9"/>
  <c r="DR447" i="9"/>
  <c r="DR184" i="9"/>
  <c r="DT184" i="9" s="1"/>
  <c r="HL184" i="9" s="1"/>
  <c r="DR253" i="9"/>
  <c r="DT253" i="9" s="1"/>
  <c r="HL253" i="9" s="1"/>
  <c r="HM153" i="9"/>
  <c r="DU153" i="9"/>
  <c r="DS153" i="9"/>
  <c r="DS94" i="9"/>
  <c r="DU94" i="9" s="1"/>
  <c r="HM94" i="9" s="1"/>
  <c r="DR238" i="9"/>
  <c r="DT238" i="9" s="1"/>
  <c r="HL238" i="9" s="1"/>
  <c r="DR248" i="9"/>
  <c r="DT248" i="9" s="1"/>
  <c r="HL248" i="9" s="1"/>
  <c r="HM285" i="9"/>
  <c r="DS285" i="9"/>
  <c r="DU285" i="9"/>
  <c r="DR62" i="9"/>
  <c r="DT62" i="9" s="1"/>
  <c r="HL62" i="9" s="1"/>
  <c r="DR362" i="9"/>
  <c r="DT362" i="9" s="1"/>
  <c r="HL362" i="9" s="1"/>
  <c r="DR219" i="9"/>
  <c r="DT219" i="9" s="1"/>
  <c r="HL219" i="9" s="1"/>
  <c r="DS110" i="9"/>
  <c r="DU110" i="9" s="1"/>
  <c r="HM110" i="9" s="1"/>
  <c r="DR27" i="9"/>
  <c r="DT27" i="9" s="1"/>
  <c r="HL27" i="9" s="1"/>
  <c r="DR378" i="9"/>
  <c r="DT378" i="9" s="1"/>
  <c r="HL378" i="9" s="1"/>
  <c r="HM228" i="9"/>
  <c r="DU228" i="9"/>
  <c r="DS228" i="9"/>
  <c r="HM150" i="9"/>
  <c r="DS150" i="9"/>
  <c r="DU150" i="9"/>
  <c r="DR107" i="9"/>
  <c r="DT107" i="9" s="1"/>
  <c r="HL107" i="9" s="1"/>
  <c r="HM180" i="9"/>
  <c r="DS180" i="9"/>
  <c r="DU180" i="9"/>
  <c r="DS413" i="9"/>
  <c r="DU413" i="9" s="1"/>
  <c r="HM413" i="9" s="1"/>
  <c r="BM387" i="9"/>
  <c r="DM387" i="9"/>
  <c r="BM40" i="9"/>
  <c r="DM40" i="9"/>
  <c r="BM455" i="9"/>
  <c r="DM455" i="9"/>
  <c r="BM49" i="9"/>
  <c r="DM49" i="9"/>
  <c r="BM405" i="9"/>
  <c r="DM405" i="9"/>
  <c r="BM373" i="9"/>
  <c r="DM373" i="9"/>
  <c r="BM102" i="9"/>
  <c r="DM102" i="9"/>
  <c r="BM419" i="9"/>
  <c r="DM419" i="9"/>
  <c r="BM116" i="9"/>
  <c r="DM116" i="9"/>
  <c r="BM155" i="9"/>
  <c r="DM155" i="9"/>
  <c r="BL188" i="9"/>
  <c r="DL188" i="9"/>
  <c r="BL187" i="9"/>
  <c r="DL187" i="9"/>
  <c r="BL429" i="9"/>
  <c r="DL429" i="9"/>
  <c r="BL240" i="9"/>
  <c r="DL240" i="9"/>
  <c r="BL43" i="9"/>
  <c r="DL43" i="9"/>
  <c r="BL185" i="9"/>
  <c r="DL185" i="9"/>
  <c r="BL131" i="9"/>
  <c r="DL131" i="9"/>
  <c r="DR237" i="9"/>
  <c r="DT237" i="9" s="1"/>
  <c r="HL237" i="9" s="1"/>
  <c r="HL163" i="9"/>
  <c r="DR163" i="9"/>
  <c r="DT163" i="9"/>
  <c r="DS73" i="9"/>
  <c r="DU73" i="9" s="1"/>
  <c r="HM73" i="9" s="1"/>
  <c r="DR13" i="9"/>
  <c r="DT13" i="9" s="1"/>
  <c r="HL13" i="9" s="1"/>
  <c r="HL465" i="9"/>
  <c r="DT465" i="9"/>
  <c r="DR465" i="9"/>
  <c r="BL293" i="9"/>
  <c r="DL293" i="9"/>
  <c r="BL26" i="9"/>
  <c r="DL26" i="9"/>
  <c r="BL94" i="9"/>
  <c r="DL94" i="9"/>
  <c r="BM391" i="9"/>
  <c r="DM391" i="9"/>
  <c r="BL199" i="9"/>
  <c r="DL199" i="9"/>
  <c r="BM69" i="9"/>
  <c r="DM69" i="9"/>
  <c r="BM234" i="9"/>
  <c r="DM234" i="9"/>
  <c r="BL453" i="9"/>
  <c r="DL453" i="9"/>
  <c r="BM294" i="9"/>
  <c r="DM294" i="9"/>
  <c r="BL123" i="9"/>
  <c r="DL123" i="9"/>
  <c r="BM152" i="9"/>
  <c r="DM152" i="9"/>
  <c r="BL142" i="9"/>
  <c r="DL142" i="9"/>
  <c r="BM355" i="9"/>
  <c r="DM355" i="9"/>
  <c r="BL355" i="9"/>
  <c r="DL355" i="9"/>
  <c r="BM286" i="9"/>
  <c r="DM286" i="9"/>
  <c r="BL400" i="9"/>
  <c r="DL400" i="9"/>
  <c r="BL89" i="9"/>
  <c r="DL89" i="9"/>
  <c r="BM97" i="9"/>
  <c r="DM97" i="9"/>
  <c r="BM410" i="9"/>
  <c r="DM410" i="9"/>
  <c r="BL314" i="9"/>
  <c r="DL314" i="9"/>
  <c r="BM251" i="9"/>
  <c r="DM251" i="9"/>
  <c r="DR311" i="9"/>
  <c r="DT311" i="9" s="1"/>
  <c r="HL311" i="9" s="1"/>
  <c r="DS379" i="9"/>
  <c r="DU379" i="9" s="1"/>
  <c r="HM379" i="9" s="1"/>
  <c r="HL49" i="9"/>
  <c r="DR49" i="9"/>
  <c r="DT49" i="9"/>
  <c r="DS349" i="9"/>
  <c r="DU349" i="9" s="1"/>
  <c r="HM349" i="9" s="1"/>
  <c r="HL458" i="9"/>
  <c r="DR458" i="9"/>
  <c r="DT458" i="9"/>
  <c r="DS307" i="9"/>
  <c r="DU307" i="9" s="1"/>
  <c r="HM307" i="9" s="1"/>
  <c r="DR338" i="9"/>
  <c r="DT338" i="9"/>
  <c r="HL338" i="9" s="1"/>
  <c r="HL45" i="9"/>
  <c r="DT45" i="9"/>
  <c r="DR45" i="9"/>
  <c r="DS423" i="9"/>
  <c r="DU423" i="9" s="1"/>
  <c r="HM423" i="9" s="1"/>
  <c r="DR327" i="9"/>
  <c r="DT327" i="9" s="1"/>
  <c r="HL327" i="9" s="1"/>
  <c r="DR73" i="9"/>
  <c r="DT73" i="9" s="1"/>
  <c r="HL73" i="9" s="1"/>
  <c r="BM59" i="9"/>
  <c r="DM59" i="9"/>
  <c r="BL196" i="9"/>
  <c r="DL196" i="9"/>
  <c r="BM235" i="9"/>
  <c r="DM235" i="9"/>
  <c r="BL290" i="9"/>
  <c r="DL290" i="9"/>
  <c r="BL125" i="9"/>
  <c r="DL125" i="9"/>
  <c r="BM190" i="9"/>
  <c r="DM190" i="9"/>
  <c r="BM300" i="9"/>
  <c r="DM300" i="9"/>
  <c r="BM362" i="9"/>
  <c r="DM362" i="9"/>
  <c r="BM303" i="9"/>
  <c r="DM303" i="9"/>
  <c r="BM434" i="9"/>
  <c r="DM434" i="9"/>
  <c r="BM438" i="9"/>
  <c r="DM438" i="9"/>
  <c r="BL78" i="9"/>
  <c r="DL78" i="9"/>
  <c r="BM371" i="9"/>
  <c r="DM371" i="9"/>
  <c r="BL148" i="9"/>
  <c r="DL148" i="9"/>
  <c r="BM143" i="9"/>
  <c r="DM143" i="9"/>
  <c r="BL379" i="9"/>
  <c r="DL379" i="9"/>
  <c r="BL303" i="9"/>
  <c r="DL303" i="9"/>
  <c r="BL144" i="9"/>
  <c r="DL144" i="9"/>
  <c r="BM43" i="9"/>
  <c r="DM43" i="9"/>
  <c r="BM452" i="9"/>
  <c r="DM452" i="9"/>
  <c r="BM308" i="9"/>
  <c r="DM308" i="9"/>
  <c r="BM334" i="9"/>
  <c r="DM334" i="9"/>
  <c r="BL14" i="9"/>
  <c r="DL14" i="9"/>
  <c r="BM416" i="9"/>
  <c r="DM416" i="9"/>
  <c r="BL172" i="9"/>
  <c r="DL172" i="9"/>
  <c r="BM367" i="9"/>
  <c r="DM367" i="9"/>
  <c r="BL434" i="9"/>
  <c r="DL434" i="9"/>
  <c r="BL323" i="9"/>
  <c r="DL323" i="9"/>
  <c r="BL135" i="9"/>
  <c r="DL135" i="9"/>
  <c r="BM289" i="9"/>
  <c r="DM289" i="9"/>
  <c r="BM177" i="9"/>
  <c r="DM177" i="9"/>
  <c r="BL406" i="9"/>
  <c r="DL406" i="9"/>
  <c r="BL242" i="9"/>
  <c r="DL242" i="9"/>
  <c r="BM17" i="9"/>
  <c r="DM17" i="9"/>
  <c r="BL457" i="9"/>
  <c r="DL457" i="9"/>
  <c r="BM178" i="9"/>
  <c r="DM178" i="9"/>
  <c r="BM132" i="9"/>
  <c r="DM132" i="9"/>
  <c r="BM44" i="9"/>
  <c r="DM44" i="9"/>
  <c r="BM315" i="9"/>
  <c r="DM315" i="9"/>
  <c r="BM439" i="9"/>
  <c r="DM439" i="9"/>
  <c r="BM364" i="9"/>
  <c r="DM364" i="9"/>
  <c r="BL189" i="9"/>
  <c r="DL189" i="9"/>
  <c r="BM137" i="9"/>
  <c r="DM137" i="9"/>
  <c r="BM112" i="9"/>
  <c r="DM112" i="9"/>
  <c r="BL44" i="9"/>
  <c r="DL44" i="9"/>
  <c r="BM461" i="9"/>
  <c r="DM461" i="9"/>
  <c r="BM208" i="9"/>
  <c r="DM208" i="9"/>
  <c r="BL162" i="9"/>
  <c r="DL162" i="9"/>
  <c r="BL61" i="9"/>
  <c r="DL61" i="9"/>
  <c r="BM171" i="9"/>
  <c r="DM171" i="9"/>
  <c r="BL133" i="9"/>
  <c r="DL133" i="9"/>
  <c r="BL17" i="9"/>
  <c r="DL17" i="9"/>
  <c r="BM201" i="9"/>
  <c r="DM201" i="9"/>
  <c r="BL462" i="9"/>
  <c r="DL462" i="9"/>
  <c r="BL192" i="9"/>
  <c r="DL192" i="9"/>
  <c r="BM212" i="9"/>
  <c r="DM212" i="9"/>
  <c r="BM126" i="9"/>
  <c r="DM126" i="9"/>
  <c r="BM51" i="9"/>
  <c r="DM51" i="9"/>
  <c r="BL217" i="9"/>
  <c r="DL217" i="9"/>
  <c r="BL145" i="9"/>
  <c r="DL145" i="9"/>
  <c r="BM191" i="9"/>
  <c r="DM191" i="9"/>
  <c r="BL254" i="9"/>
  <c r="DL254" i="9"/>
  <c r="BM111" i="9"/>
  <c r="DM111" i="9"/>
  <c r="BL342" i="9"/>
  <c r="DL342" i="9"/>
  <c r="BL202" i="9"/>
  <c r="DL202" i="9"/>
  <c r="BL446" i="9"/>
  <c r="DL446" i="9"/>
  <c r="BL333" i="9"/>
  <c r="DL333" i="9"/>
  <c r="BL101" i="9"/>
  <c r="DL101" i="9"/>
  <c r="BL460" i="9"/>
  <c r="DL460" i="9"/>
  <c r="BM187" i="9"/>
  <c r="DM187" i="9"/>
  <c r="BM165" i="9"/>
  <c r="DM165" i="9"/>
  <c r="BM124" i="9"/>
  <c r="DM124" i="9"/>
  <c r="BL151" i="9"/>
  <c r="DL151" i="9"/>
  <c r="BL134" i="9"/>
  <c r="DL134" i="9"/>
  <c r="BL337" i="9"/>
  <c r="DL337" i="9"/>
  <c r="BM20" i="9"/>
  <c r="DM20" i="9"/>
  <c r="BL147" i="9"/>
  <c r="DL147" i="9"/>
  <c r="BL313" i="9"/>
  <c r="DL313" i="9"/>
  <c r="BM220" i="9"/>
  <c r="DM220" i="9"/>
  <c r="BL467" i="9"/>
  <c r="DL467" i="9"/>
  <c r="BL426" i="9"/>
  <c r="DL426" i="9"/>
  <c r="DR72" i="9"/>
  <c r="DT72" i="9" s="1"/>
  <c r="HL72" i="9" s="1"/>
  <c r="DR99" i="9"/>
  <c r="DT99" i="9" s="1"/>
  <c r="HL99" i="9" s="1"/>
  <c r="DS115" i="9"/>
  <c r="DU115" i="9" s="1"/>
  <c r="HM115" i="9" s="1"/>
  <c r="DR244" i="9"/>
  <c r="DT244" i="9" s="1"/>
  <c r="HL244" i="9" s="1"/>
  <c r="DS422" i="9"/>
  <c r="DU422" i="9" s="1"/>
  <c r="HM422" i="9" s="1"/>
  <c r="DR408" i="9"/>
  <c r="DT408" i="9" s="1"/>
  <c r="HL408" i="9" s="1"/>
  <c r="DR247" i="9"/>
  <c r="DT247" i="9" s="1"/>
  <c r="HL247" i="9" s="1"/>
  <c r="BL60" i="9"/>
  <c r="BM68" i="9"/>
  <c r="BM60" i="9"/>
  <c r="AF55" i="9"/>
  <c r="AG71" i="9"/>
  <c r="AG64" i="9"/>
  <c r="AF77" i="9"/>
  <c r="DL77" i="9" s="1"/>
  <c r="AF53" i="9"/>
  <c r="AG74" i="9"/>
  <c r="DM74" i="9" s="1"/>
  <c r="DT258" i="9" l="1"/>
  <c r="DT270" i="9"/>
  <c r="DR275" i="9"/>
  <c r="DR258" i="9"/>
  <c r="DT275" i="9"/>
  <c r="DR267" i="9"/>
  <c r="DT267" i="9"/>
  <c r="DR269" i="9"/>
  <c r="DU114" i="9"/>
  <c r="DU58" i="9"/>
  <c r="DU409" i="9"/>
  <c r="DR368" i="9"/>
  <c r="DT368" i="9" s="1"/>
  <c r="HL368" i="9" s="1"/>
  <c r="DR337" i="9"/>
  <c r="DT337" i="9" s="1"/>
  <c r="HL337" i="9" s="1"/>
  <c r="DS111" i="9"/>
  <c r="DU111" i="9" s="1"/>
  <c r="HM111" i="9" s="1"/>
  <c r="DR192" i="9"/>
  <c r="DT192" i="9" s="1"/>
  <c r="HL192" i="9" s="1"/>
  <c r="HM137" i="9"/>
  <c r="DU137" i="9"/>
  <c r="DS137" i="9"/>
  <c r="HL457" i="9"/>
  <c r="DT457" i="9"/>
  <c r="DR457" i="9"/>
  <c r="DR14" i="9"/>
  <c r="DT14" i="9" s="1"/>
  <c r="HL14" i="9" s="1"/>
  <c r="DS438" i="9"/>
  <c r="DU438" i="9" s="1"/>
  <c r="HM438" i="9" s="1"/>
  <c r="DR355" i="9"/>
  <c r="DT355" i="9" s="1"/>
  <c r="HL355" i="9" s="1"/>
  <c r="DS69" i="9"/>
  <c r="DU69" i="9" s="1"/>
  <c r="HM69" i="9" s="1"/>
  <c r="DS373" i="9"/>
  <c r="DU373" i="9" s="1"/>
  <c r="HM373" i="9" s="1"/>
  <c r="DR375" i="9"/>
  <c r="DT375" i="9" s="1"/>
  <c r="HL375" i="9" s="1"/>
  <c r="HM253" i="9"/>
  <c r="DS253" i="9"/>
  <c r="DU253" i="9"/>
  <c r="HM156" i="9"/>
  <c r="DU156" i="9"/>
  <c r="DS156" i="9"/>
  <c r="DR205" i="9"/>
  <c r="DT205" i="9" s="1"/>
  <c r="HL205" i="9" s="1"/>
  <c r="HM224" i="9"/>
  <c r="DU224" i="9"/>
  <c r="DS224" i="9"/>
  <c r="DR63" i="9"/>
  <c r="DT63" i="9" s="1"/>
  <c r="HL63" i="9" s="1"/>
  <c r="HL451" i="9"/>
  <c r="DR451" i="9"/>
  <c r="DT451" i="9"/>
  <c r="DR98" i="9"/>
  <c r="DT98" i="9"/>
  <c r="HL98" i="9" s="1"/>
  <c r="DS417" i="9"/>
  <c r="DU417" i="9" s="1"/>
  <c r="HM417" i="9" s="1"/>
  <c r="DS54" i="9"/>
  <c r="DU54" i="9" s="1"/>
  <c r="HM54" i="9" s="1"/>
  <c r="DS193" i="9"/>
  <c r="DU193" i="9" s="1"/>
  <c r="HM193" i="9" s="1"/>
  <c r="DS67" i="9"/>
  <c r="DU67" i="9" s="1"/>
  <c r="HM67" i="9" s="1"/>
  <c r="DS72" i="9"/>
  <c r="DU72" i="9" s="1"/>
  <c r="HM72" i="9" s="1"/>
  <c r="DR343" i="9"/>
  <c r="DT343" i="9" s="1"/>
  <c r="HL343" i="9" s="1"/>
  <c r="DR417" i="9"/>
  <c r="DT417" i="9" s="1"/>
  <c r="HL417" i="9" s="1"/>
  <c r="DS412" i="9"/>
  <c r="DU412" i="9" s="1"/>
  <c r="HM412" i="9" s="1"/>
  <c r="HM210" i="9"/>
  <c r="DU210" i="9"/>
  <c r="DS210" i="9"/>
  <c r="DR443" i="9"/>
  <c r="DT443" i="9" s="1"/>
  <c r="HL443" i="9" s="1"/>
  <c r="DS402" i="9"/>
  <c r="DU402" i="9" s="1"/>
  <c r="HM402" i="9" s="1"/>
  <c r="HL284" i="9"/>
  <c r="DT284" i="9"/>
  <c r="DR284" i="9"/>
  <c r="HM162" i="9"/>
  <c r="DU162" i="9"/>
  <c r="DS162" i="9"/>
  <c r="HM174" i="9"/>
  <c r="DU174" i="9"/>
  <c r="DS174" i="9"/>
  <c r="DR68" i="9"/>
  <c r="DT68" i="9" s="1"/>
  <c r="HL68" i="9" s="1"/>
  <c r="HM47" i="9"/>
  <c r="DS47" i="9"/>
  <c r="DU47" i="9"/>
  <c r="DR397" i="9"/>
  <c r="DT397" i="9" s="1"/>
  <c r="HL397" i="9" s="1"/>
  <c r="DR231" i="9"/>
  <c r="DT231" i="9" s="1"/>
  <c r="HL231" i="9" s="1"/>
  <c r="DS401" i="9"/>
  <c r="DU401" i="9" s="1"/>
  <c r="HM401" i="9" s="1"/>
  <c r="DS420" i="9"/>
  <c r="DU420" i="9" s="1"/>
  <c r="HM420" i="9" s="1"/>
  <c r="DR56" i="9"/>
  <c r="DT56" i="9" s="1"/>
  <c r="HL56" i="9" s="1"/>
  <c r="HL47" i="9"/>
  <c r="DT47" i="9"/>
  <c r="DR47" i="9"/>
  <c r="HM237" i="9"/>
  <c r="DU237" i="9"/>
  <c r="DS237" i="9"/>
  <c r="DR367" i="9"/>
  <c r="DT367" i="9" s="1"/>
  <c r="HL367" i="9" s="1"/>
  <c r="DS361" i="9"/>
  <c r="DU361" i="9" s="1"/>
  <c r="HM361" i="9" s="1"/>
  <c r="HL153" i="9"/>
  <c r="DR153" i="9"/>
  <c r="DT153" i="9"/>
  <c r="DS421" i="9"/>
  <c r="DU421" i="9" s="1"/>
  <c r="HM421" i="9" s="1"/>
  <c r="DR402" i="9"/>
  <c r="DT402" i="9" s="1"/>
  <c r="HL402" i="9" s="1"/>
  <c r="DS12" i="9"/>
  <c r="DU12" i="9" s="1"/>
  <c r="HM12" i="9" s="1"/>
  <c r="DS29" i="9"/>
  <c r="DU29" i="9" s="1"/>
  <c r="HM29" i="9" s="1"/>
  <c r="DR315" i="9"/>
  <c r="DT315" i="9" s="1"/>
  <c r="HL315" i="9" s="1"/>
  <c r="DS96" i="9"/>
  <c r="DU96" i="9" s="1"/>
  <c r="HM96" i="9" s="1"/>
  <c r="DR414" i="9"/>
  <c r="DT414" i="9" s="1"/>
  <c r="HL414" i="9" s="1"/>
  <c r="DS123" i="9"/>
  <c r="DU123" i="9" s="1"/>
  <c r="HM123" i="9" s="1"/>
  <c r="HM249" i="9"/>
  <c r="DU249" i="9"/>
  <c r="DS249" i="9"/>
  <c r="HM231" i="9"/>
  <c r="DU231" i="9"/>
  <c r="DS231" i="9"/>
  <c r="HL52" i="9"/>
  <c r="DT52" i="9"/>
  <c r="DR52" i="9"/>
  <c r="DS133" i="9"/>
  <c r="DU133" i="9" s="1"/>
  <c r="HM133" i="9" s="1"/>
  <c r="DS321" i="9"/>
  <c r="DU321" i="9" s="1"/>
  <c r="HM321" i="9" s="1"/>
  <c r="DS347" i="9"/>
  <c r="DU347" i="9" s="1"/>
  <c r="HM347" i="9" s="1"/>
  <c r="HM305" i="9"/>
  <c r="DU305" i="9"/>
  <c r="DS305" i="9"/>
  <c r="DR381" i="9"/>
  <c r="DT381" i="9" s="1"/>
  <c r="HL381" i="9" s="1"/>
  <c r="DR251" i="9"/>
  <c r="DT251" i="9" s="1"/>
  <c r="HL251" i="9" s="1"/>
  <c r="DR232" i="9"/>
  <c r="DT232" i="9" s="1"/>
  <c r="HL232" i="9" s="1"/>
  <c r="HL294" i="9"/>
  <c r="DR294" i="9"/>
  <c r="DT294" i="9"/>
  <c r="HM458" i="9"/>
  <c r="DU458" i="9"/>
  <c r="DS458" i="9"/>
  <c r="DS372" i="9"/>
  <c r="DU372" i="9" s="1"/>
  <c r="HM372" i="9" s="1"/>
  <c r="DR216" i="9"/>
  <c r="DT216" i="9" s="1"/>
  <c r="HL216" i="9" s="1"/>
  <c r="DR38" i="9"/>
  <c r="DT38" i="9" s="1"/>
  <c r="HL38" i="9" s="1"/>
  <c r="DS25" i="9"/>
  <c r="DU25" i="9" s="1"/>
  <c r="HM25" i="9" s="1"/>
  <c r="HL297" i="9"/>
  <c r="DR297" i="9"/>
  <c r="DT297" i="9"/>
  <c r="DR40" i="9"/>
  <c r="DT40" i="9" s="1"/>
  <c r="HL40" i="9" s="1"/>
  <c r="DS18" i="9"/>
  <c r="DU18" i="9" s="1"/>
  <c r="HM18" i="9" s="1"/>
  <c r="DR439" i="9"/>
  <c r="DT439" i="9" s="1"/>
  <c r="HL439" i="9" s="1"/>
  <c r="HM296" i="9"/>
  <c r="DU296" i="9"/>
  <c r="DS296" i="9"/>
  <c r="DS35" i="9"/>
  <c r="DU35" i="9" s="1"/>
  <c r="HM35" i="9" s="1"/>
  <c r="DR12" i="9"/>
  <c r="DT12" i="9" s="1"/>
  <c r="HL12" i="9" s="1"/>
  <c r="DS117" i="9"/>
  <c r="DU117" i="9" s="1"/>
  <c r="HM117" i="9" s="1"/>
  <c r="DR59" i="9"/>
  <c r="DT59" i="9" s="1"/>
  <c r="HL59" i="9" s="1"/>
  <c r="DR9" i="9"/>
  <c r="HM203" i="9"/>
  <c r="DS203" i="9"/>
  <c r="DU203" i="9"/>
  <c r="DR70" i="9"/>
  <c r="DT70" i="9" s="1"/>
  <c r="HL70" i="9" s="1"/>
  <c r="HL177" i="9"/>
  <c r="DR177" i="9"/>
  <c r="DT177" i="9"/>
  <c r="DR325" i="9"/>
  <c r="DT325" i="9" s="1"/>
  <c r="HL325" i="9" s="1"/>
  <c r="DS118" i="9"/>
  <c r="DU118" i="9" s="1"/>
  <c r="HM118" i="9" s="1"/>
  <c r="DR235" i="9"/>
  <c r="DT235" i="9" s="1"/>
  <c r="HL235" i="9" s="1"/>
  <c r="DS354" i="9"/>
  <c r="DU354" i="9" s="1"/>
  <c r="HM354" i="9" s="1"/>
  <c r="DS380" i="9"/>
  <c r="DU380" i="9" s="1"/>
  <c r="HM380" i="9" s="1"/>
  <c r="DS411" i="9"/>
  <c r="DU411" i="9" s="1"/>
  <c r="HM411" i="9" s="1"/>
  <c r="DR340" i="9"/>
  <c r="DT340" i="9" s="1"/>
  <c r="HL340" i="9" s="1"/>
  <c r="DS370" i="9"/>
  <c r="DU370" i="9" s="1"/>
  <c r="HM370" i="9" s="1"/>
  <c r="HM48" i="9"/>
  <c r="DU48" i="9"/>
  <c r="DS48" i="9"/>
  <c r="HM463" i="9"/>
  <c r="DU463" i="9"/>
  <c r="DS463" i="9"/>
  <c r="DR365" i="9"/>
  <c r="DT365" i="9" s="1"/>
  <c r="HL365" i="9" s="1"/>
  <c r="DR307" i="9"/>
  <c r="DT307" i="9" s="1"/>
  <c r="HL307" i="9" s="1"/>
  <c r="HL448" i="9"/>
  <c r="DR448" i="9"/>
  <c r="DT448" i="9"/>
  <c r="HM255" i="9"/>
  <c r="DU255" i="9"/>
  <c r="DS255" i="9"/>
  <c r="DR183" i="9"/>
  <c r="DT183" i="9" s="1"/>
  <c r="HL183" i="9" s="1"/>
  <c r="DS33" i="9"/>
  <c r="DU33" i="9" s="1"/>
  <c r="HM33" i="9" s="1"/>
  <c r="DR313" i="9"/>
  <c r="DT313" i="9" s="1"/>
  <c r="HL313" i="9" s="1"/>
  <c r="DR446" i="9"/>
  <c r="DT446" i="9" s="1"/>
  <c r="HL446" i="9" s="1"/>
  <c r="HM51" i="9"/>
  <c r="DS51" i="9"/>
  <c r="DU51" i="9"/>
  <c r="HM461" i="9"/>
  <c r="DS461" i="9"/>
  <c r="DU461" i="9"/>
  <c r="HM289" i="9"/>
  <c r="DU289" i="9"/>
  <c r="DS289" i="9"/>
  <c r="HL148" i="9"/>
  <c r="DR148" i="9"/>
  <c r="DT148" i="9"/>
  <c r="DR89" i="9"/>
  <c r="DT89" i="9" s="1"/>
  <c r="HL89" i="9" s="1"/>
  <c r="DR199" i="9"/>
  <c r="DT199" i="9" s="1"/>
  <c r="HL199" i="9" s="1"/>
  <c r="DR429" i="9"/>
  <c r="DT429" i="9" s="1"/>
  <c r="HL429" i="9" s="1"/>
  <c r="DR404" i="9"/>
  <c r="DT404" i="9" s="1"/>
  <c r="HL404" i="9" s="1"/>
  <c r="HM239" i="9"/>
  <c r="DU239" i="9"/>
  <c r="DS239" i="9"/>
  <c r="DS430" i="9"/>
  <c r="DU430" i="9" s="1"/>
  <c r="HM430" i="9" s="1"/>
  <c r="HM449" i="9"/>
  <c r="DU449" i="9"/>
  <c r="DS449" i="9"/>
  <c r="BM71" i="9"/>
  <c r="DM71" i="9"/>
  <c r="HL467" i="9"/>
  <c r="DR467" i="9"/>
  <c r="DT467" i="9"/>
  <c r="DS20" i="9"/>
  <c r="DU20" i="9" s="1"/>
  <c r="HM20" i="9" s="1"/>
  <c r="DS124" i="9"/>
  <c r="DU124" i="9" s="1"/>
  <c r="HM124" i="9" s="1"/>
  <c r="DR101" i="9"/>
  <c r="DT101" i="9" s="1"/>
  <c r="HL101" i="9" s="1"/>
  <c r="DR342" i="9"/>
  <c r="DT342" i="9" s="1"/>
  <c r="HL342" i="9" s="1"/>
  <c r="HL145" i="9"/>
  <c r="DR145" i="9"/>
  <c r="DT145" i="9"/>
  <c r="HM212" i="9"/>
  <c r="DU212" i="9"/>
  <c r="DS212" i="9"/>
  <c r="DR17" i="9"/>
  <c r="DT17" i="9" s="1"/>
  <c r="HL17" i="9" s="1"/>
  <c r="HL162" i="9"/>
  <c r="DR162" i="9"/>
  <c r="DT162" i="9"/>
  <c r="DS112" i="9"/>
  <c r="DU112" i="9" s="1"/>
  <c r="HM112" i="9" s="1"/>
  <c r="DS439" i="9"/>
  <c r="DU439" i="9" s="1"/>
  <c r="HM439" i="9" s="1"/>
  <c r="HM178" i="9"/>
  <c r="DU178" i="9"/>
  <c r="DS178" i="9"/>
  <c r="DR406" i="9"/>
  <c r="DT406" i="9" s="1"/>
  <c r="HL406" i="9" s="1"/>
  <c r="DR323" i="9"/>
  <c r="DT323" i="9" s="1"/>
  <c r="HL323" i="9" s="1"/>
  <c r="DS416" i="9"/>
  <c r="DU416" i="9" s="1"/>
  <c r="HM416" i="9" s="1"/>
  <c r="HM452" i="9"/>
  <c r="DS452" i="9"/>
  <c r="DU452" i="9"/>
  <c r="DR379" i="9"/>
  <c r="DT379" i="9" s="1"/>
  <c r="HL379" i="9" s="1"/>
  <c r="DR78" i="9"/>
  <c r="DT78" i="9" s="1"/>
  <c r="HL78" i="9" s="1"/>
  <c r="DS362" i="9"/>
  <c r="DU362" i="9" s="1"/>
  <c r="HM362" i="9" s="1"/>
  <c r="HL290" i="9"/>
  <c r="DT290" i="9"/>
  <c r="DR290" i="9"/>
  <c r="DS410" i="9"/>
  <c r="DU410" i="9" s="1"/>
  <c r="HM410" i="9" s="1"/>
  <c r="HM286" i="9"/>
  <c r="DU286" i="9"/>
  <c r="DS286" i="9"/>
  <c r="HM152" i="9"/>
  <c r="DU152" i="9"/>
  <c r="DS152" i="9"/>
  <c r="HM234" i="9"/>
  <c r="DS234" i="9"/>
  <c r="DU234" i="9"/>
  <c r="DR94" i="9"/>
  <c r="DT94" i="9" s="1"/>
  <c r="HL94" i="9" s="1"/>
  <c r="HL43" i="9"/>
  <c r="DT43" i="9"/>
  <c r="DR43" i="9"/>
  <c r="DR188" i="9"/>
  <c r="DT188" i="9" s="1"/>
  <c r="HL188" i="9" s="1"/>
  <c r="DS102" i="9"/>
  <c r="DU102" i="9" s="1"/>
  <c r="HM102" i="9" s="1"/>
  <c r="HM455" i="9"/>
  <c r="DU455" i="9"/>
  <c r="DS455" i="9"/>
  <c r="DS101" i="9"/>
  <c r="DU101" i="9" s="1"/>
  <c r="HM101" i="9" s="1"/>
  <c r="DS345" i="9"/>
  <c r="DU345" i="9" s="1"/>
  <c r="HM345" i="9" s="1"/>
  <c r="DR197" i="9"/>
  <c r="DT197" i="9" s="1"/>
  <c r="HL197" i="9" s="1"/>
  <c r="HM199" i="9"/>
  <c r="DS199" i="9"/>
  <c r="DU199" i="9"/>
  <c r="HL178" i="9"/>
  <c r="DR178" i="9"/>
  <c r="DT178" i="9"/>
  <c r="DR122" i="9"/>
  <c r="DT122" i="9" s="1"/>
  <c r="HL122" i="9" s="1"/>
  <c r="DR33" i="9"/>
  <c r="DT33" i="9" s="1"/>
  <c r="HL33" i="9" s="1"/>
  <c r="DR312" i="9"/>
  <c r="DT312" i="9" s="1"/>
  <c r="HL312" i="9" s="1"/>
  <c r="DR441" i="9"/>
  <c r="DT441" i="9" s="1"/>
  <c r="HL441" i="9" s="1"/>
  <c r="HM467" i="9"/>
  <c r="DU467" i="9"/>
  <c r="DS467" i="9"/>
  <c r="HL175" i="9"/>
  <c r="DR175" i="9"/>
  <c r="DT175" i="9"/>
  <c r="DS39" i="9"/>
  <c r="DU39" i="9" s="1"/>
  <c r="HM39" i="9" s="1"/>
  <c r="DR374" i="9"/>
  <c r="DT374" i="9" s="1"/>
  <c r="HL374" i="9" s="1"/>
  <c r="DS424" i="9"/>
  <c r="DU424" i="9" s="1"/>
  <c r="HM424" i="9" s="1"/>
  <c r="DS88" i="9"/>
  <c r="DU88" i="9" s="1"/>
  <c r="HM88" i="9" s="1"/>
  <c r="DS194" i="9"/>
  <c r="DU194" i="9" s="1"/>
  <c r="HM194" i="9" s="1"/>
  <c r="DS435" i="9"/>
  <c r="DU435" i="9" s="1"/>
  <c r="HM435" i="9" s="1"/>
  <c r="HM462" i="9"/>
  <c r="DU462" i="9"/>
  <c r="DS462" i="9"/>
  <c r="HM218" i="9"/>
  <c r="DS218" i="9"/>
  <c r="DU218" i="9"/>
  <c r="DS344" i="9"/>
  <c r="DU344" i="9" s="1"/>
  <c r="HM344" i="9" s="1"/>
  <c r="DR388" i="9"/>
  <c r="DT388" i="9" s="1"/>
  <c r="HL388" i="9" s="1"/>
  <c r="DR71" i="9"/>
  <c r="DT71" i="9" s="1"/>
  <c r="HL71" i="9" s="1"/>
  <c r="DR212" i="9"/>
  <c r="DT212" i="9" s="1"/>
  <c r="HL212" i="9" s="1"/>
  <c r="DS14" i="9"/>
  <c r="DU14" i="9" s="1"/>
  <c r="HM14" i="9" s="1"/>
  <c r="DS425" i="9"/>
  <c r="DU425" i="9" s="1"/>
  <c r="HM425" i="9" s="1"/>
  <c r="DR331" i="9"/>
  <c r="DT331" i="9" s="1"/>
  <c r="HL331" i="9" s="1"/>
  <c r="DS15" i="9"/>
  <c r="DU15" i="9" s="1"/>
  <c r="HM15" i="9" s="1"/>
  <c r="DS378" i="9"/>
  <c r="DU378" i="9" s="1"/>
  <c r="HM378" i="9" s="1"/>
  <c r="DR87" i="9"/>
  <c r="DT87" i="9" s="1"/>
  <c r="HL87" i="9" s="1"/>
  <c r="DS403" i="9"/>
  <c r="DU403" i="9" s="1"/>
  <c r="HM403" i="9" s="1"/>
  <c r="HM142" i="9"/>
  <c r="DS142" i="9"/>
  <c r="DU142" i="9"/>
  <c r="DR121" i="9"/>
  <c r="DT121" i="9" s="1"/>
  <c r="HL121" i="9" s="1"/>
  <c r="DS351" i="9"/>
  <c r="DU351" i="9" s="1"/>
  <c r="HM351" i="9" s="1"/>
  <c r="DS389" i="9"/>
  <c r="DU389" i="9" s="1"/>
  <c r="HM389" i="9" s="1"/>
  <c r="DS56" i="9"/>
  <c r="DU56" i="9" s="1"/>
  <c r="HM56" i="9" s="1"/>
  <c r="DS359" i="9"/>
  <c r="DU359" i="9" s="1"/>
  <c r="HM359" i="9" s="1"/>
  <c r="DS341" i="9"/>
  <c r="DU341" i="9" s="1"/>
  <c r="HM341" i="9" s="1"/>
  <c r="DR109" i="9"/>
  <c r="DT109" i="9" s="1"/>
  <c r="HL109" i="9" s="1"/>
  <c r="DR104" i="9"/>
  <c r="DT104" i="9" s="1"/>
  <c r="HL104" i="9" s="1"/>
  <c r="DR102" i="9"/>
  <c r="DT102" i="9" s="1"/>
  <c r="HL102" i="9" s="1"/>
  <c r="HM248" i="9"/>
  <c r="DS248" i="9"/>
  <c r="DU248" i="9"/>
  <c r="DR241" i="9"/>
  <c r="DT241" i="9" s="1"/>
  <c r="HL241" i="9" s="1"/>
  <c r="DR230" i="9"/>
  <c r="DT230" i="9" s="1"/>
  <c r="HL230" i="9" s="1"/>
  <c r="DR377" i="9"/>
  <c r="DT377" i="9" s="1"/>
  <c r="HL377" i="9" s="1"/>
  <c r="DR423" i="9"/>
  <c r="DT423" i="9" s="1"/>
  <c r="HL423" i="9" s="1"/>
  <c r="DS418" i="9"/>
  <c r="DU418" i="9" s="1"/>
  <c r="HM418" i="9" s="1"/>
  <c r="DR37" i="9"/>
  <c r="DT37" i="9" s="1"/>
  <c r="HL37" i="9" s="1"/>
  <c r="HM241" i="9"/>
  <c r="DS241" i="9"/>
  <c r="DU241" i="9"/>
  <c r="HM144" i="9"/>
  <c r="DU144" i="9"/>
  <c r="DS144" i="9"/>
  <c r="DR245" i="9"/>
  <c r="DT245" i="9" s="1"/>
  <c r="HL245" i="9" s="1"/>
  <c r="DR31" i="9"/>
  <c r="DT31" i="9" s="1"/>
  <c r="HL31" i="9" s="1"/>
  <c r="DR249" i="9"/>
  <c r="DT249" i="9" s="1"/>
  <c r="HL249" i="9" s="1"/>
  <c r="HM245" i="9"/>
  <c r="DU245" i="9"/>
  <c r="DS245" i="9"/>
  <c r="DR308" i="9"/>
  <c r="DT308" i="9" s="1"/>
  <c r="HL308" i="9" s="1"/>
  <c r="DR69" i="9"/>
  <c r="DT69" i="9" s="1"/>
  <c r="HL69" i="9" s="1"/>
  <c r="DR116" i="9"/>
  <c r="DT116" i="9" s="1"/>
  <c r="HL116" i="9" s="1"/>
  <c r="HM448" i="9"/>
  <c r="DS448" i="9"/>
  <c r="DU448" i="9"/>
  <c r="DS79" i="9"/>
  <c r="DU79" i="9" s="1"/>
  <c r="HM79" i="9" s="1"/>
  <c r="HM229" i="9"/>
  <c r="DU229" i="9"/>
  <c r="DS229" i="9"/>
  <c r="DR322" i="9"/>
  <c r="DT322" i="9" s="1"/>
  <c r="HL322" i="9" s="1"/>
  <c r="DS377" i="9"/>
  <c r="DU377" i="9" s="1"/>
  <c r="HM377" i="9" s="1"/>
  <c r="DR436" i="9"/>
  <c r="DT436" i="9" s="1"/>
  <c r="HL436" i="9" s="1"/>
  <c r="HL286" i="9"/>
  <c r="DR286" i="9"/>
  <c r="DT286" i="9"/>
  <c r="HM176" i="9"/>
  <c r="DS176" i="9"/>
  <c r="DU176" i="9"/>
  <c r="DS128" i="9"/>
  <c r="DU128" i="9" s="1"/>
  <c r="HM128" i="9" s="1"/>
  <c r="DR108" i="9"/>
  <c r="DT108" i="9" s="1"/>
  <c r="HL108" i="9" s="1"/>
  <c r="HL138" i="9"/>
  <c r="DR138" i="9"/>
  <c r="DT138" i="9"/>
  <c r="DR225" i="9"/>
  <c r="DT225" i="9" s="1"/>
  <c r="HL225" i="9" s="1"/>
  <c r="DS92" i="9"/>
  <c r="DU92" i="9" s="1"/>
  <c r="HM92" i="9" s="1"/>
  <c r="BL55" i="9"/>
  <c r="DL55" i="9"/>
  <c r="HM252" i="9"/>
  <c r="DS252" i="9"/>
  <c r="DU252" i="9"/>
  <c r="DR416" i="9"/>
  <c r="DT416" i="9" s="1"/>
  <c r="HL416" i="9" s="1"/>
  <c r="HL450" i="9"/>
  <c r="DR450" i="9"/>
  <c r="DT450" i="9"/>
  <c r="DR220" i="9"/>
  <c r="DT220" i="9" s="1"/>
  <c r="HL220" i="9" s="1"/>
  <c r="DR97" i="9"/>
  <c r="DT97" i="9" s="1"/>
  <c r="HL97" i="9" s="1"/>
  <c r="DS312" i="9"/>
  <c r="DU312" i="9" s="1"/>
  <c r="HM312" i="9" s="1"/>
  <c r="HM233" i="9"/>
  <c r="DS233" i="9"/>
  <c r="DU233" i="9"/>
  <c r="DS329" i="9"/>
  <c r="DU329" i="9" s="1"/>
  <c r="HM329" i="9" s="1"/>
  <c r="DR370" i="9"/>
  <c r="DT370" i="9" s="1"/>
  <c r="HL370" i="9" s="1"/>
  <c r="HM213" i="9"/>
  <c r="DU213" i="9"/>
  <c r="DS213" i="9"/>
  <c r="HM209" i="9"/>
  <c r="DS209" i="9"/>
  <c r="DU209" i="9"/>
  <c r="DR316" i="9"/>
  <c r="DT316" i="9" s="1"/>
  <c r="HL316" i="9" s="1"/>
  <c r="HL463" i="9"/>
  <c r="DR463" i="9"/>
  <c r="DT463" i="9"/>
  <c r="HM240" i="9"/>
  <c r="DS240" i="9"/>
  <c r="DU240" i="9"/>
  <c r="DS316" i="9"/>
  <c r="DU316" i="9" s="1"/>
  <c r="HM316" i="9" s="1"/>
  <c r="DS53" i="9"/>
  <c r="DU53" i="9" s="1"/>
  <c r="HM53" i="9" s="1"/>
  <c r="DS382" i="9"/>
  <c r="DU382" i="9" s="1"/>
  <c r="HM382" i="9" s="1"/>
  <c r="DS65" i="9"/>
  <c r="DU65" i="9" s="1"/>
  <c r="HM65" i="9" s="1"/>
  <c r="DR21" i="9"/>
  <c r="DT21" i="9" s="1"/>
  <c r="HL21" i="9" s="1"/>
  <c r="DR250" i="9"/>
  <c r="DT250" i="9" s="1"/>
  <c r="HL250" i="9" s="1"/>
  <c r="DR20" i="9"/>
  <c r="DT20" i="9" s="1"/>
  <c r="HL20" i="9" s="1"/>
  <c r="HM230" i="9"/>
  <c r="DU230" i="9"/>
  <c r="DS230" i="9"/>
  <c r="HM200" i="9"/>
  <c r="DS200" i="9"/>
  <c r="DU200" i="9"/>
  <c r="DS445" i="9"/>
  <c r="DU445" i="9" s="1"/>
  <c r="HM445" i="9" s="1"/>
  <c r="DS323" i="9"/>
  <c r="DU323" i="9" s="1"/>
  <c r="HM323" i="9" s="1"/>
  <c r="DR83" i="9"/>
  <c r="DT83" i="9" s="1"/>
  <c r="HL83" i="9" s="1"/>
  <c r="HM202" i="9"/>
  <c r="DS202" i="9"/>
  <c r="DU202" i="9"/>
  <c r="DS325" i="9"/>
  <c r="DU325" i="9" s="1"/>
  <c r="HM325" i="9" s="1"/>
  <c r="DS93" i="9"/>
  <c r="DU93" i="9" s="1"/>
  <c r="HM93" i="9" s="1"/>
  <c r="DS23" i="9"/>
  <c r="DU23" i="9" s="1"/>
  <c r="HM23" i="9" s="1"/>
  <c r="DR373" i="9"/>
  <c r="DT373" i="9" s="1"/>
  <c r="HL373" i="9" s="1"/>
  <c r="HL137" i="9"/>
  <c r="DR137" i="9"/>
  <c r="DT137" i="9"/>
  <c r="HL289" i="9"/>
  <c r="DT289" i="9"/>
  <c r="DR289" i="9"/>
  <c r="HL301" i="9"/>
  <c r="DT301" i="9"/>
  <c r="DR301" i="9"/>
  <c r="DR115" i="9"/>
  <c r="DT115" i="9" s="1"/>
  <c r="HL115" i="9" s="1"/>
  <c r="HM42" i="9"/>
  <c r="DS42" i="9"/>
  <c r="DU42" i="9"/>
  <c r="DR386" i="9"/>
  <c r="DT386" i="9" s="1"/>
  <c r="HL386" i="9" s="1"/>
  <c r="DR29" i="9"/>
  <c r="DT29" i="9" s="1"/>
  <c r="HL29" i="9" s="1"/>
  <c r="HM175" i="9"/>
  <c r="DS175" i="9"/>
  <c r="DU175" i="9"/>
  <c r="DS19" i="9"/>
  <c r="DU19" i="9" s="1"/>
  <c r="HM19" i="9" s="1"/>
  <c r="DS11" i="9"/>
  <c r="DU11" i="9" s="1"/>
  <c r="HM11" i="9" s="1"/>
  <c r="DS397" i="9"/>
  <c r="DU397" i="9" s="1"/>
  <c r="HM397" i="9" s="1"/>
  <c r="DR326" i="9"/>
  <c r="DT326" i="9" s="1"/>
  <c r="HL326" i="9" s="1"/>
  <c r="DS331" i="9"/>
  <c r="DU331" i="9" s="1"/>
  <c r="HM331" i="9" s="1"/>
  <c r="DS83" i="9"/>
  <c r="DU83" i="9" s="1"/>
  <c r="HM83" i="9" s="1"/>
  <c r="HL143" i="9"/>
  <c r="DT143" i="9"/>
  <c r="DR143" i="9"/>
  <c r="DR118" i="9"/>
  <c r="DT118" i="9" s="1"/>
  <c r="HL118" i="9" s="1"/>
  <c r="HL139" i="9"/>
  <c r="DT139" i="9"/>
  <c r="DR139" i="9"/>
  <c r="HM292" i="9"/>
  <c r="DU292" i="9"/>
  <c r="DS292" i="9"/>
  <c r="HL285" i="9"/>
  <c r="DR285" i="9"/>
  <c r="DT285" i="9"/>
  <c r="DS326" i="9"/>
  <c r="DU326" i="9" s="1"/>
  <c r="HM326" i="9" s="1"/>
  <c r="HM243" i="9"/>
  <c r="DU243" i="9"/>
  <c r="DS243" i="9"/>
  <c r="HM465" i="9"/>
  <c r="DS465" i="9"/>
  <c r="DU465" i="9"/>
  <c r="DS363" i="9"/>
  <c r="DU363" i="9" s="1"/>
  <c r="HM363" i="9" s="1"/>
  <c r="HM295" i="9"/>
  <c r="DS295" i="9"/>
  <c r="DU295" i="9"/>
  <c r="DS441" i="9"/>
  <c r="DU441" i="9" s="1"/>
  <c r="HM441" i="9" s="1"/>
  <c r="DR25" i="9"/>
  <c r="DT25" i="9" s="1"/>
  <c r="HL25" i="9" s="1"/>
  <c r="HM219" i="9"/>
  <c r="DS219" i="9"/>
  <c r="DU219" i="9"/>
  <c r="DS80" i="9"/>
  <c r="DU80" i="9" s="1"/>
  <c r="HM80" i="9" s="1"/>
  <c r="DR193" i="9"/>
  <c r="DT193" i="9" s="1"/>
  <c r="HL193" i="9" s="1"/>
  <c r="DR366" i="9"/>
  <c r="DT366" i="9" s="1"/>
  <c r="HL366" i="9" s="1"/>
  <c r="DR114" i="9"/>
  <c r="DT114" i="9" s="1"/>
  <c r="HL114" i="9" s="1"/>
  <c r="HL296" i="9"/>
  <c r="DR296" i="9"/>
  <c r="DT296" i="9"/>
  <c r="DS365" i="9"/>
  <c r="DU365" i="9" s="1"/>
  <c r="HM365" i="9" s="1"/>
  <c r="DR407" i="9"/>
  <c r="DT407" i="9" s="1"/>
  <c r="HL407" i="9" s="1"/>
  <c r="DS330" i="9"/>
  <c r="DU330" i="9" s="1"/>
  <c r="HM330" i="9" s="1"/>
  <c r="HM220" i="9"/>
  <c r="DS220" i="9"/>
  <c r="DU220" i="9"/>
  <c r="DR217" i="9"/>
  <c r="DT217" i="9" s="1"/>
  <c r="HL217" i="9" s="1"/>
  <c r="DS315" i="9"/>
  <c r="DU315" i="9" s="1"/>
  <c r="HM315" i="9" s="1"/>
  <c r="HM43" i="9"/>
  <c r="DS43" i="9"/>
  <c r="DU43" i="9"/>
  <c r="DS97" i="9"/>
  <c r="DU97" i="9" s="1"/>
  <c r="HM97" i="9" s="1"/>
  <c r="DR240" i="9"/>
  <c r="DT240" i="9" s="1"/>
  <c r="HL240" i="9" s="1"/>
  <c r="DR224" i="9"/>
  <c r="DT224" i="9" s="1"/>
  <c r="HL224" i="9" s="1"/>
  <c r="DR79" i="9"/>
  <c r="DT79" i="9" s="1"/>
  <c r="HL79" i="9" s="1"/>
  <c r="DS353" i="9"/>
  <c r="DU353" i="9" s="1"/>
  <c r="HM353" i="9" s="1"/>
  <c r="DR218" i="9"/>
  <c r="DT218" i="9" s="1"/>
  <c r="HL218" i="9" s="1"/>
  <c r="DR191" i="9"/>
  <c r="DT191" i="9" s="1"/>
  <c r="HL191" i="9" s="1"/>
  <c r="DR444" i="9"/>
  <c r="DT444" i="9" s="1"/>
  <c r="HL444" i="9" s="1"/>
  <c r="DS446" i="9"/>
  <c r="DU446" i="9" s="1"/>
  <c r="HM446" i="9" s="1"/>
  <c r="DS89" i="9"/>
  <c r="DU89" i="9" s="1"/>
  <c r="HM89" i="9" s="1"/>
  <c r="HM166" i="9"/>
  <c r="DU166" i="9"/>
  <c r="DS166" i="9"/>
  <c r="DR349" i="9"/>
  <c r="DT349" i="9" s="1"/>
  <c r="HL349" i="9" s="1"/>
  <c r="DS187" i="9"/>
  <c r="DU187" i="9" s="1"/>
  <c r="HM187" i="9" s="1"/>
  <c r="HM171" i="9"/>
  <c r="DS171" i="9"/>
  <c r="DU171" i="9"/>
  <c r="HM44" i="9"/>
  <c r="DU44" i="9"/>
  <c r="DS44" i="9"/>
  <c r="DS367" i="9"/>
  <c r="DU367" i="9" s="1"/>
  <c r="HM367" i="9" s="1"/>
  <c r="DS434" i="9"/>
  <c r="DU434" i="9" s="1"/>
  <c r="HM434" i="9" s="1"/>
  <c r="DS355" i="9"/>
  <c r="DU355" i="9" s="1"/>
  <c r="HM355" i="9" s="1"/>
  <c r="HL293" i="9"/>
  <c r="DR293" i="9"/>
  <c r="DT293" i="9"/>
  <c r="DS116" i="9"/>
  <c r="DU116" i="9" s="1"/>
  <c r="HM116" i="9" s="1"/>
  <c r="DS311" i="9"/>
  <c r="DU311" i="9" s="1"/>
  <c r="HM311" i="9" s="1"/>
  <c r="DR58" i="9"/>
  <c r="DT58" i="9" s="1"/>
  <c r="HL58" i="9" s="1"/>
  <c r="HL455" i="9"/>
  <c r="DR455" i="9"/>
  <c r="DT455" i="9"/>
  <c r="DR320" i="9"/>
  <c r="DT320" i="9" s="1"/>
  <c r="HL320" i="9" s="1"/>
  <c r="HL161" i="9"/>
  <c r="DR161" i="9"/>
  <c r="DT161" i="9"/>
  <c r="DS55" i="9"/>
  <c r="DU55" i="9" s="1"/>
  <c r="HM55" i="9" s="1"/>
  <c r="HM217" i="9"/>
  <c r="DU217" i="9"/>
  <c r="DS217" i="9"/>
  <c r="DR360" i="9"/>
  <c r="DT360" i="9" s="1"/>
  <c r="HL360" i="9" s="1"/>
  <c r="DR389" i="9"/>
  <c r="DT389" i="9" s="1"/>
  <c r="HL389" i="9" s="1"/>
  <c r="HM158" i="9"/>
  <c r="DS158" i="9"/>
  <c r="DU158" i="9"/>
  <c r="HM45" i="9"/>
  <c r="DU45" i="9"/>
  <c r="DS45" i="9"/>
  <c r="HM52" i="9"/>
  <c r="DU52" i="9"/>
  <c r="DS52" i="9"/>
  <c r="DS87" i="9"/>
  <c r="DU87" i="9" s="1"/>
  <c r="HM87" i="9" s="1"/>
  <c r="DS427" i="9"/>
  <c r="DU427" i="9" s="1"/>
  <c r="HM427" i="9" s="1"/>
  <c r="DR100" i="9"/>
  <c r="DT100" i="9" s="1"/>
  <c r="HL100" i="9" s="1"/>
  <c r="DR431" i="9"/>
  <c r="DT431" i="9" s="1"/>
  <c r="HL431" i="9" s="1"/>
  <c r="DR354" i="9"/>
  <c r="DT354" i="9" s="1"/>
  <c r="HL354" i="9" s="1"/>
  <c r="HL42" i="9"/>
  <c r="DR42" i="9"/>
  <c r="DT42" i="9"/>
  <c r="DR335" i="9"/>
  <c r="DT335" i="9" s="1"/>
  <c r="HL335" i="9" s="1"/>
  <c r="DS388" i="9"/>
  <c r="DU388" i="9" s="1"/>
  <c r="HM388" i="9" s="1"/>
  <c r="HM293" i="9"/>
  <c r="DU293" i="9"/>
  <c r="DS293" i="9"/>
  <c r="DR18" i="9"/>
  <c r="DT18" i="9" s="1"/>
  <c r="HL18" i="9" s="1"/>
  <c r="BL53" i="9"/>
  <c r="DL53" i="9"/>
  <c r="DS343" i="9"/>
  <c r="DU343" i="9" s="1"/>
  <c r="HM343" i="9" s="1"/>
  <c r="DR369" i="9"/>
  <c r="DT369" i="9" s="1"/>
  <c r="HL369" i="9" s="1"/>
  <c r="DR96" i="9"/>
  <c r="DT96" i="9" s="1"/>
  <c r="HL96" i="9" s="1"/>
  <c r="DR215" i="9"/>
  <c r="DT215" i="9" s="1"/>
  <c r="HL215" i="9" s="1"/>
  <c r="DS189" i="9"/>
  <c r="DU189" i="9" s="1"/>
  <c r="HM189" i="9" s="1"/>
  <c r="DR352" i="9"/>
  <c r="DT352" i="9" s="1"/>
  <c r="HL352" i="9" s="1"/>
  <c r="DR442" i="9"/>
  <c r="DT442" i="9" s="1"/>
  <c r="HL442" i="9" s="1"/>
  <c r="DR252" i="9"/>
  <c r="DT252" i="9" s="1"/>
  <c r="HL252" i="9" s="1"/>
  <c r="DS318" i="9"/>
  <c r="DU318" i="9" s="1"/>
  <c r="HM318" i="9" s="1"/>
  <c r="HM141" i="9"/>
  <c r="DU141" i="9"/>
  <c r="DS141" i="9"/>
  <c r="HM288" i="9"/>
  <c r="DU288" i="9"/>
  <c r="DS288" i="9"/>
  <c r="DS107" i="9"/>
  <c r="DU107" i="9" s="1"/>
  <c r="HM107" i="9" s="1"/>
  <c r="HL168" i="9"/>
  <c r="DT168" i="9"/>
  <c r="DR168" i="9"/>
  <c r="DR438" i="9"/>
  <c r="DT438" i="9" s="1"/>
  <c r="HL438" i="9" s="1"/>
  <c r="HM146" i="9"/>
  <c r="DS146" i="9"/>
  <c r="DU146" i="9"/>
  <c r="HL452" i="9"/>
  <c r="DR452" i="9"/>
  <c r="DT452" i="9"/>
  <c r="DR111" i="9"/>
  <c r="DT111" i="9" s="1"/>
  <c r="HL111" i="9" s="1"/>
  <c r="HL167" i="9"/>
  <c r="DR167" i="9"/>
  <c r="DT167" i="9"/>
  <c r="HL461" i="9"/>
  <c r="DR461" i="9"/>
  <c r="DT461" i="9"/>
  <c r="DS340" i="9"/>
  <c r="DU340" i="9" s="1"/>
  <c r="HM340" i="9" s="1"/>
  <c r="DR334" i="9"/>
  <c r="DT334" i="9" s="1"/>
  <c r="HL334" i="9" s="1"/>
  <c r="DR67" i="9"/>
  <c r="DT67" i="9" s="1"/>
  <c r="HL67" i="9" s="1"/>
  <c r="DS398" i="9"/>
  <c r="DU398" i="9" s="1"/>
  <c r="HM398" i="9" s="1"/>
  <c r="HM222" i="9"/>
  <c r="DS222" i="9"/>
  <c r="DU222" i="9"/>
  <c r="DS131" i="9"/>
  <c r="DU131" i="9" s="1"/>
  <c r="HM131" i="9" s="1"/>
  <c r="DR229" i="9"/>
  <c r="DT229" i="9" s="1"/>
  <c r="HL229" i="9" s="1"/>
  <c r="DS431" i="9"/>
  <c r="DU431" i="9" s="1"/>
  <c r="HM431" i="9" s="1"/>
  <c r="DS333" i="9"/>
  <c r="DU333" i="9" s="1"/>
  <c r="HM333" i="9" s="1"/>
  <c r="DR209" i="9"/>
  <c r="DT209" i="9" s="1"/>
  <c r="HL209" i="9" s="1"/>
  <c r="DS400" i="9"/>
  <c r="DU400" i="9" s="1"/>
  <c r="HM400" i="9" s="1"/>
  <c r="DR210" i="9"/>
  <c r="DT210" i="9" s="1"/>
  <c r="HL210" i="9" s="1"/>
  <c r="HM204" i="9"/>
  <c r="DS204" i="9"/>
  <c r="DU204" i="9"/>
  <c r="HM466" i="9"/>
  <c r="DU466" i="9"/>
  <c r="DS466" i="9"/>
  <c r="DR344" i="9"/>
  <c r="DT344" i="9" s="1"/>
  <c r="HL344" i="9" s="1"/>
  <c r="DR321" i="9"/>
  <c r="DT321" i="9" s="1"/>
  <c r="HL321" i="9" s="1"/>
  <c r="DS358" i="9"/>
  <c r="DU358" i="9" s="1"/>
  <c r="HM358" i="9" s="1"/>
  <c r="HL154" i="9"/>
  <c r="DR154" i="9"/>
  <c r="DT154" i="9"/>
  <c r="HL160" i="9"/>
  <c r="DT160" i="9"/>
  <c r="DR160" i="9"/>
  <c r="DS314" i="9"/>
  <c r="DU314" i="9" s="1"/>
  <c r="HM314" i="9" s="1"/>
  <c r="DS192" i="9"/>
  <c r="DU192" i="9" s="1"/>
  <c r="HM192" i="9" s="1"/>
  <c r="DS106" i="9"/>
  <c r="DU106" i="9" s="1"/>
  <c r="HM106" i="9" s="1"/>
  <c r="HM302" i="9"/>
  <c r="DU302" i="9"/>
  <c r="DS302" i="9"/>
  <c r="DR433" i="9"/>
  <c r="DT433" i="9" s="1"/>
  <c r="HL433" i="9" s="1"/>
  <c r="DS129" i="9"/>
  <c r="DU129" i="9" s="1"/>
  <c r="HM129" i="9" s="1"/>
  <c r="DR409" i="9"/>
  <c r="DR380" i="9"/>
  <c r="DT380" i="9" s="1"/>
  <c r="HL380" i="9" s="1"/>
  <c r="DR348" i="9"/>
  <c r="DT348" i="9" s="1"/>
  <c r="HL348" i="9" s="1"/>
  <c r="DS121" i="9"/>
  <c r="DU121" i="9" s="1"/>
  <c r="HM121" i="9" s="1"/>
  <c r="DR318" i="9"/>
  <c r="DT318" i="9" s="1"/>
  <c r="HL318" i="9" s="1"/>
  <c r="HM157" i="9"/>
  <c r="DU157" i="9"/>
  <c r="DS157" i="9"/>
  <c r="HL164" i="9"/>
  <c r="DT164" i="9"/>
  <c r="DR164" i="9"/>
  <c r="DS28" i="9"/>
  <c r="DU28" i="9" s="1"/>
  <c r="HM28" i="9" s="1"/>
  <c r="HL165" i="9"/>
  <c r="DR165" i="9"/>
  <c r="DT165" i="9"/>
  <c r="HM173" i="9"/>
  <c r="DU173" i="9"/>
  <c r="DS173" i="9"/>
  <c r="DR346" i="9"/>
  <c r="DT346" i="9" s="1"/>
  <c r="HL346" i="9" s="1"/>
  <c r="DR64" i="9"/>
  <c r="DT64" i="9" s="1"/>
  <c r="HL64" i="9" s="1"/>
  <c r="HM181" i="9"/>
  <c r="DU181" i="9"/>
  <c r="DS181" i="9"/>
  <c r="DR384" i="9"/>
  <c r="DT384" i="9" s="1"/>
  <c r="HL384" i="9" s="1"/>
  <c r="HM450" i="9"/>
  <c r="DU450" i="9"/>
  <c r="DS450" i="9"/>
  <c r="DR424" i="9"/>
  <c r="DT424" i="9" s="1"/>
  <c r="HL424" i="9" s="1"/>
  <c r="DS350" i="9"/>
  <c r="DU350" i="9" s="1"/>
  <c r="HM350" i="9" s="1"/>
  <c r="DR333" i="9"/>
  <c r="DT333" i="9" s="1"/>
  <c r="HL333" i="9" s="1"/>
  <c r="DR133" i="9"/>
  <c r="DT133" i="9" s="1"/>
  <c r="HL133" i="9" s="1"/>
  <c r="HM177" i="9"/>
  <c r="DU177" i="9"/>
  <c r="DS177" i="9"/>
  <c r="HM143" i="9"/>
  <c r="DS143" i="9"/>
  <c r="DU143" i="9"/>
  <c r="HM235" i="9"/>
  <c r="DS235" i="9"/>
  <c r="DU235" i="9"/>
  <c r="DR26" i="9"/>
  <c r="DT26" i="9" s="1"/>
  <c r="HL26" i="9" s="1"/>
  <c r="HM155" i="9"/>
  <c r="DS155" i="9"/>
  <c r="DU155" i="9"/>
  <c r="DR353" i="9"/>
  <c r="DT353" i="9" s="1"/>
  <c r="HL353" i="9" s="1"/>
  <c r="HM214" i="9"/>
  <c r="DU214" i="9"/>
  <c r="DS214" i="9"/>
  <c r="HM198" i="9"/>
  <c r="DU198" i="9"/>
  <c r="DS198" i="9"/>
  <c r="DR208" i="9"/>
  <c r="DT208" i="9" s="1"/>
  <c r="HL208" i="9" s="1"/>
  <c r="DS125" i="9"/>
  <c r="DU125" i="9" s="1"/>
  <c r="HM125" i="9" s="1"/>
  <c r="HM238" i="9"/>
  <c r="DS238" i="9"/>
  <c r="DU238" i="9"/>
  <c r="HL298" i="9"/>
  <c r="DR298" i="9"/>
  <c r="DT298" i="9"/>
  <c r="DR36" i="9"/>
  <c r="DT36" i="9" s="1"/>
  <c r="HL36" i="9" s="1"/>
  <c r="DR39" i="9"/>
  <c r="DT39" i="9" s="1"/>
  <c r="HL39" i="9" s="1"/>
  <c r="DR332" i="9"/>
  <c r="DT332" i="9" s="1"/>
  <c r="HL332" i="9" s="1"/>
  <c r="DS437" i="9"/>
  <c r="DU437" i="9" s="1"/>
  <c r="HM437" i="9" s="1"/>
  <c r="DS186" i="9"/>
  <c r="DU186" i="9" s="1"/>
  <c r="HM186" i="9" s="1"/>
  <c r="DR127" i="9"/>
  <c r="DT127" i="9" s="1"/>
  <c r="HL127" i="9" s="1"/>
  <c r="DS357" i="9"/>
  <c r="DU357" i="9" s="1"/>
  <c r="HM357" i="9" s="1"/>
  <c r="DS84" i="9"/>
  <c r="DU84" i="9" s="1"/>
  <c r="HM84" i="9" s="1"/>
  <c r="DR134" i="9"/>
  <c r="DT134" i="9" s="1"/>
  <c r="HL134" i="9" s="1"/>
  <c r="HL462" i="9"/>
  <c r="DT462" i="9"/>
  <c r="DR462" i="9"/>
  <c r="DS17" i="9"/>
  <c r="DU17" i="9" s="1"/>
  <c r="HM17" i="9" s="1"/>
  <c r="HL144" i="9"/>
  <c r="DR144" i="9"/>
  <c r="DT144" i="9"/>
  <c r="DR196" i="9"/>
  <c r="DT196" i="9" s="1"/>
  <c r="HL196" i="9" s="1"/>
  <c r="HM251" i="9"/>
  <c r="DS251" i="9"/>
  <c r="DU251" i="9"/>
  <c r="DS405" i="9"/>
  <c r="DU405" i="9" s="1"/>
  <c r="HM405" i="9" s="1"/>
  <c r="DR418" i="9"/>
  <c r="DT418" i="9" s="1"/>
  <c r="HL418" i="9" s="1"/>
  <c r="HL454" i="9"/>
  <c r="DT454" i="9"/>
  <c r="DR454" i="9"/>
  <c r="DS63" i="9"/>
  <c r="DU63" i="9" s="1"/>
  <c r="HM63" i="9" s="1"/>
  <c r="HM163" i="9"/>
  <c r="DS163" i="9"/>
  <c r="DU163" i="9"/>
  <c r="DS383" i="9"/>
  <c r="DU383" i="9" s="1"/>
  <c r="HM383" i="9" s="1"/>
  <c r="HM290" i="9"/>
  <c r="DS290" i="9"/>
  <c r="DU290" i="9"/>
  <c r="DS109" i="9"/>
  <c r="DU109" i="9" s="1"/>
  <c r="HM109" i="9" s="1"/>
  <c r="HM50" i="9"/>
  <c r="DS50" i="9"/>
  <c r="DU50" i="9"/>
  <c r="DR222" i="9"/>
  <c r="DT222" i="9" s="1"/>
  <c r="HL222" i="9" s="1"/>
  <c r="HL300" i="9"/>
  <c r="DR300" i="9"/>
  <c r="DT300" i="9"/>
  <c r="DS185" i="9"/>
  <c r="DU185" i="9" s="1"/>
  <c r="HM185" i="9" s="1"/>
  <c r="HM160" i="9"/>
  <c r="DS160" i="9"/>
  <c r="DU160" i="9"/>
  <c r="DR345" i="9"/>
  <c r="DT345" i="9" s="1"/>
  <c r="HL345" i="9" s="1"/>
  <c r="DR309" i="9"/>
  <c r="DT309" i="9" s="1"/>
  <c r="HL309" i="9" s="1"/>
  <c r="HM453" i="9"/>
  <c r="DU453" i="9"/>
  <c r="DS453" i="9"/>
  <c r="HL449" i="9"/>
  <c r="DR449" i="9"/>
  <c r="DT449" i="9"/>
  <c r="HM154" i="9"/>
  <c r="DS154" i="9"/>
  <c r="DU154" i="9"/>
  <c r="DS381" i="9"/>
  <c r="DU381" i="9" s="1"/>
  <c r="HM381" i="9" s="1"/>
  <c r="DS440" i="9"/>
  <c r="DU440" i="9" s="1"/>
  <c r="HM440" i="9" s="1"/>
  <c r="DS348" i="9"/>
  <c r="DU348" i="9" s="1"/>
  <c r="HM348" i="9" s="1"/>
  <c r="HL173" i="9"/>
  <c r="DT173" i="9"/>
  <c r="DR173" i="9"/>
  <c r="DR413" i="9"/>
  <c r="DT413" i="9" s="1"/>
  <c r="HL413" i="9" s="1"/>
  <c r="DS91" i="9"/>
  <c r="DU91" i="9" s="1"/>
  <c r="HM91" i="9" s="1"/>
  <c r="DR76" i="9"/>
  <c r="DT76" i="9" s="1"/>
  <c r="HL76" i="9" s="1"/>
  <c r="DR77" i="9"/>
  <c r="DT77" i="9" s="1"/>
  <c r="HL77" i="9" s="1"/>
  <c r="DR426" i="9"/>
  <c r="DT426" i="9" s="1"/>
  <c r="HL426" i="9" s="1"/>
  <c r="HL147" i="9"/>
  <c r="DT147" i="9"/>
  <c r="DR147" i="9"/>
  <c r="HL151" i="9"/>
  <c r="DT151" i="9"/>
  <c r="DR151" i="9"/>
  <c r="HL460" i="9"/>
  <c r="DR460" i="9"/>
  <c r="DT460" i="9"/>
  <c r="DR202" i="9"/>
  <c r="DT202" i="9" s="1"/>
  <c r="HL202" i="9" s="1"/>
  <c r="DS191" i="9"/>
  <c r="DU191" i="9" s="1"/>
  <c r="HM191" i="9" s="1"/>
  <c r="DS126" i="9"/>
  <c r="DU126" i="9" s="1"/>
  <c r="HM126" i="9" s="1"/>
  <c r="HM201" i="9"/>
  <c r="DS201" i="9"/>
  <c r="DU201" i="9"/>
  <c r="DR61" i="9"/>
  <c r="DT61" i="9" s="1"/>
  <c r="HL61" i="9" s="1"/>
  <c r="HL44" i="9"/>
  <c r="DR44" i="9"/>
  <c r="DT44" i="9"/>
  <c r="DS364" i="9"/>
  <c r="DU364" i="9" s="1"/>
  <c r="HM364" i="9" s="1"/>
  <c r="DS132" i="9"/>
  <c r="DU132" i="9" s="1"/>
  <c r="HM132" i="9" s="1"/>
  <c r="DR242" i="9"/>
  <c r="DT242" i="9" s="1"/>
  <c r="HL242" i="9" s="1"/>
  <c r="DR135" i="9"/>
  <c r="DT135" i="9" s="1"/>
  <c r="HL135" i="9" s="1"/>
  <c r="HL172" i="9"/>
  <c r="DT172" i="9"/>
  <c r="DR172" i="9"/>
  <c r="DS308" i="9"/>
  <c r="DU308" i="9" s="1"/>
  <c r="HM308" i="9" s="1"/>
  <c r="HL303" i="9"/>
  <c r="DR303" i="9"/>
  <c r="DT303" i="9"/>
  <c r="DS371" i="9"/>
  <c r="DU371" i="9" s="1"/>
  <c r="HM371" i="9" s="1"/>
  <c r="HM303" i="9"/>
  <c r="DU303" i="9"/>
  <c r="DS303" i="9"/>
  <c r="DR125" i="9"/>
  <c r="DT125" i="9" s="1"/>
  <c r="HL125" i="9" s="1"/>
  <c r="DS59" i="9"/>
  <c r="DU59" i="9" s="1"/>
  <c r="HM59" i="9" s="1"/>
  <c r="DR314" i="9"/>
  <c r="DT314" i="9" s="1"/>
  <c r="HL314" i="9" s="1"/>
  <c r="DR400" i="9"/>
  <c r="DT400" i="9" s="1"/>
  <c r="HL400" i="9" s="1"/>
  <c r="HL142" i="9"/>
  <c r="DR142" i="9"/>
  <c r="DT142" i="9"/>
  <c r="HL453" i="9"/>
  <c r="DR453" i="9"/>
  <c r="DT453" i="9"/>
  <c r="DS391" i="9"/>
  <c r="DU391" i="9" s="1"/>
  <c r="HM391" i="9" s="1"/>
  <c r="DR185" i="9"/>
  <c r="DT185" i="9" s="1"/>
  <c r="HL185" i="9" s="1"/>
  <c r="DR187" i="9"/>
  <c r="DT187" i="9" s="1"/>
  <c r="HL187" i="9" s="1"/>
  <c r="DS419" i="9"/>
  <c r="DU419" i="9" s="1"/>
  <c r="HM419" i="9" s="1"/>
  <c r="HM49" i="9"/>
  <c r="DU49" i="9"/>
  <c r="DS49" i="9"/>
  <c r="HL180" i="9"/>
  <c r="DT180" i="9"/>
  <c r="DR180" i="9"/>
  <c r="DR396" i="9"/>
  <c r="DT396" i="9" s="1"/>
  <c r="HL396" i="9" s="1"/>
  <c r="DS356" i="9"/>
  <c r="DU356" i="9" s="1"/>
  <c r="HM356" i="9" s="1"/>
  <c r="DS36" i="9"/>
  <c r="DU36" i="9" s="1"/>
  <c r="HM36" i="9" s="1"/>
  <c r="HM223" i="9"/>
  <c r="DU223" i="9"/>
  <c r="DS223" i="9"/>
  <c r="DR422" i="9"/>
  <c r="DT422" i="9" s="1"/>
  <c r="HL422" i="9" s="1"/>
  <c r="DR428" i="9"/>
  <c r="DT428" i="9" s="1"/>
  <c r="HL428" i="9" s="1"/>
  <c r="DR128" i="9"/>
  <c r="DT128" i="9" s="1"/>
  <c r="HL128" i="9" s="1"/>
  <c r="HL169" i="9"/>
  <c r="DR169" i="9"/>
  <c r="DT169" i="9"/>
  <c r="HM459" i="9"/>
  <c r="DS459" i="9"/>
  <c r="DU459" i="9"/>
  <c r="DS317" i="9"/>
  <c r="DU317" i="9" s="1"/>
  <c r="HM317" i="9" s="1"/>
  <c r="HL50" i="9"/>
  <c r="DR50" i="9"/>
  <c r="DT50" i="9"/>
  <c r="HL150" i="9"/>
  <c r="DR150" i="9"/>
  <c r="DT150" i="9"/>
  <c r="DR204" i="9"/>
  <c r="DT204" i="9" s="1"/>
  <c r="HL204" i="9" s="1"/>
  <c r="DS324" i="9"/>
  <c r="DU324" i="9" s="1"/>
  <c r="HM324" i="9" s="1"/>
  <c r="DR317" i="9"/>
  <c r="DT317" i="9" s="1"/>
  <c r="HL317" i="9" s="1"/>
  <c r="DS76" i="9"/>
  <c r="DU76" i="9" s="1"/>
  <c r="HM76" i="9" s="1"/>
  <c r="DS366" i="9"/>
  <c r="DU366" i="9" s="1"/>
  <c r="HM366" i="9" s="1"/>
  <c r="DR410" i="9"/>
  <c r="DT410" i="9" s="1"/>
  <c r="HL410" i="9" s="1"/>
  <c r="DR372" i="9"/>
  <c r="DT372" i="9" s="1"/>
  <c r="HL372" i="9" s="1"/>
  <c r="DS183" i="9"/>
  <c r="DU183" i="9" s="1"/>
  <c r="HM183" i="9" s="1"/>
  <c r="DS32" i="9"/>
  <c r="DU32" i="9" s="1"/>
  <c r="HM32" i="9" s="1"/>
  <c r="DS113" i="9"/>
  <c r="DU113" i="9" s="1"/>
  <c r="HM113" i="9" s="1"/>
  <c r="DR112" i="9"/>
  <c r="DT112" i="9" s="1"/>
  <c r="HL112" i="9" s="1"/>
  <c r="DR126" i="9"/>
  <c r="DT126" i="9" s="1"/>
  <c r="HL126" i="9" s="1"/>
  <c r="DR398" i="9"/>
  <c r="DT398" i="9" s="1"/>
  <c r="HL398" i="9" s="1"/>
  <c r="DS24" i="9"/>
  <c r="DU24" i="9" s="1"/>
  <c r="HM24" i="9" s="1"/>
  <c r="DR445" i="9"/>
  <c r="DT445" i="9" s="1"/>
  <c r="HL445" i="9" s="1"/>
  <c r="HM254" i="9"/>
  <c r="DS254" i="9"/>
  <c r="DU254" i="9"/>
  <c r="HL466" i="9"/>
  <c r="DR466" i="9"/>
  <c r="DT466" i="9"/>
  <c r="DR437" i="9"/>
  <c r="DT437" i="9" s="1"/>
  <c r="HL437" i="9" s="1"/>
  <c r="DR310" i="9"/>
  <c r="DT310" i="9" s="1"/>
  <c r="HL310" i="9" s="1"/>
  <c r="DR195" i="9"/>
  <c r="DT195" i="9" s="1"/>
  <c r="HL195" i="9" s="1"/>
  <c r="HM287" i="9"/>
  <c r="DS287" i="9"/>
  <c r="DU287" i="9"/>
  <c r="DS428" i="9"/>
  <c r="DU428" i="9" s="1"/>
  <c r="HM428" i="9" s="1"/>
  <c r="HL171" i="9"/>
  <c r="DR171" i="9"/>
  <c r="DT171" i="9"/>
  <c r="DS309" i="9"/>
  <c r="DU309" i="9" s="1"/>
  <c r="HM309" i="9" s="1"/>
  <c r="DS57" i="9"/>
  <c r="DU57" i="9" s="1"/>
  <c r="HM57" i="9" s="1"/>
  <c r="HM168" i="9"/>
  <c r="DS168" i="9"/>
  <c r="DU168" i="9"/>
  <c r="HM242" i="9"/>
  <c r="DU242" i="9"/>
  <c r="DS242" i="9"/>
  <c r="DR226" i="9"/>
  <c r="DT226" i="9" s="1"/>
  <c r="HL226" i="9" s="1"/>
  <c r="DR113" i="9"/>
  <c r="DT113" i="9" s="1"/>
  <c r="HL113" i="9" s="1"/>
  <c r="DS415" i="9"/>
  <c r="DU415" i="9" s="1"/>
  <c r="HM415" i="9" s="1"/>
  <c r="HM169" i="9"/>
  <c r="DU169" i="9"/>
  <c r="DS169" i="9"/>
  <c r="DS134" i="9"/>
  <c r="DU134" i="9" s="1"/>
  <c r="HM134" i="9" s="1"/>
  <c r="DR132" i="9"/>
  <c r="DT132" i="9" s="1"/>
  <c r="HL132" i="9" s="1"/>
  <c r="HL149" i="9"/>
  <c r="DT149" i="9"/>
  <c r="DR149" i="9"/>
  <c r="DR401" i="9"/>
  <c r="DT401" i="9" s="1"/>
  <c r="HL401" i="9" s="1"/>
  <c r="DS396" i="9"/>
  <c r="DU396" i="9" s="1"/>
  <c r="HM396" i="9" s="1"/>
  <c r="DR200" i="9"/>
  <c r="DT200" i="9" s="1"/>
  <c r="HL200" i="9" s="1"/>
  <c r="HL176" i="9"/>
  <c r="DT176" i="9"/>
  <c r="DR176" i="9"/>
  <c r="DS406" i="9"/>
  <c r="DU406" i="9" s="1"/>
  <c r="HM406" i="9" s="1"/>
  <c r="DR93" i="9"/>
  <c r="DT93" i="9" s="1"/>
  <c r="HL93" i="9" s="1"/>
  <c r="HL155" i="9"/>
  <c r="DT155" i="9"/>
  <c r="DR155" i="9"/>
  <c r="HM161" i="9"/>
  <c r="DU161" i="9"/>
  <c r="DS161" i="9"/>
  <c r="DR399" i="9"/>
  <c r="DT399" i="9" s="1"/>
  <c r="HL399" i="9" s="1"/>
  <c r="DS342" i="9"/>
  <c r="DU342" i="9" s="1"/>
  <c r="HM342" i="9" s="1"/>
  <c r="DS360" i="9"/>
  <c r="DU360" i="9" s="1"/>
  <c r="HM360" i="9" s="1"/>
  <c r="HM216" i="9"/>
  <c r="DS216" i="9"/>
  <c r="DU216" i="9"/>
  <c r="DR54" i="9"/>
  <c r="DT54" i="9" s="1"/>
  <c r="HL54" i="9" s="1"/>
  <c r="DS9" i="9"/>
  <c r="DR246" i="9"/>
  <c r="DT246" i="9" s="1"/>
  <c r="HL246" i="9" s="1"/>
  <c r="DR190" i="9"/>
  <c r="DT190" i="9" s="1"/>
  <c r="HL190" i="9" s="1"/>
  <c r="DS70" i="9"/>
  <c r="DU70" i="9" s="1"/>
  <c r="HM70" i="9" s="1"/>
  <c r="HM226" i="9"/>
  <c r="DU226" i="9"/>
  <c r="DS226" i="9"/>
  <c r="HL456" i="9"/>
  <c r="DR456" i="9"/>
  <c r="DT456" i="9"/>
  <c r="DR86" i="9"/>
  <c r="DT86" i="9" s="1"/>
  <c r="HL86" i="9" s="1"/>
  <c r="DS404" i="9"/>
  <c r="DU404" i="9" s="1"/>
  <c r="HM404" i="9" s="1"/>
  <c r="DR234" i="9"/>
  <c r="DT234" i="9" s="1"/>
  <c r="HL234" i="9" s="1"/>
  <c r="DS313" i="9"/>
  <c r="DU313" i="9" s="1"/>
  <c r="HM313" i="9" s="1"/>
  <c r="HM165" i="9"/>
  <c r="DU165" i="9"/>
  <c r="DS165" i="9"/>
  <c r="HM208" i="9"/>
  <c r="DS208" i="9"/>
  <c r="DU208" i="9"/>
  <c r="DR434" i="9"/>
  <c r="DT434" i="9" s="1"/>
  <c r="HL434" i="9" s="1"/>
  <c r="HM300" i="9"/>
  <c r="DU300" i="9"/>
  <c r="DS300" i="9"/>
  <c r="DR123" i="9"/>
  <c r="DT123" i="9" s="1"/>
  <c r="HL123" i="9" s="1"/>
  <c r="DS40" i="9"/>
  <c r="DU40" i="9" s="1"/>
  <c r="HM40" i="9" s="1"/>
  <c r="DS95" i="9"/>
  <c r="DU95" i="9" s="1"/>
  <c r="HM95" i="9" s="1"/>
  <c r="HM221" i="9"/>
  <c r="DU221" i="9"/>
  <c r="DS221" i="9"/>
  <c r="HM291" i="9"/>
  <c r="DU291" i="9"/>
  <c r="DS291" i="9"/>
  <c r="HL157" i="9"/>
  <c r="DT157" i="9"/>
  <c r="DR157" i="9"/>
  <c r="DR393" i="9"/>
  <c r="DT393" i="9" s="1"/>
  <c r="HL393" i="9" s="1"/>
  <c r="HM205" i="9"/>
  <c r="DS205" i="9"/>
  <c r="DU205" i="9"/>
  <c r="HL288" i="9"/>
  <c r="DR288" i="9"/>
  <c r="DT288" i="9"/>
  <c r="DR435" i="9"/>
  <c r="DT435" i="9" s="1"/>
  <c r="HL435" i="9" s="1"/>
  <c r="DR84" i="9"/>
  <c r="DT84" i="9" s="1"/>
  <c r="HL84" i="9" s="1"/>
  <c r="HM244" i="9"/>
  <c r="DS244" i="9"/>
  <c r="DU244" i="9"/>
  <c r="DS130" i="9"/>
  <c r="DU130" i="9" s="1"/>
  <c r="HM130" i="9" s="1"/>
  <c r="DS408" i="9"/>
  <c r="DU408" i="9" s="1"/>
  <c r="HM408" i="9" s="1"/>
  <c r="HM207" i="9"/>
  <c r="DU207" i="9"/>
  <c r="DS207" i="9"/>
  <c r="DS332" i="9"/>
  <c r="DU332" i="9" s="1"/>
  <c r="HM332" i="9" s="1"/>
  <c r="DR203" i="9"/>
  <c r="DT203" i="9" s="1"/>
  <c r="HL203" i="9" s="1"/>
  <c r="DS74" i="9"/>
  <c r="DU74" i="9" s="1"/>
  <c r="HM74" i="9" s="1"/>
  <c r="DR254" i="9"/>
  <c r="DT254" i="9" s="1"/>
  <c r="HL254" i="9" s="1"/>
  <c r="DR189" i="9"/>
  <c r="DT189" i="9" s="1"/>
  <c r="HL189" i="9" s="1"/>
  <c r="DS334" i="9"/>
  <c r="DU334" i="9" s="1"/>
  <c r="HM334" i="9" s="1"/>
  <c r="DS190" i="9"/>
  <c r="DU190" i="9" s="1"/>
  <c r="HM190" i="9" s="1"/>
  <c r="HM294" i="9"/>
  <c r="DU294" i="9"/>
  <c r="DS294" i="9"/>
  <c r="DR131" i="9"/>
  <c r="DT131" i="9" s="1"/>
  <c r="HL131" i="9" s="1"/>
  <c r="DS387" i="9"/>
  <c r="DU387" i="9" s="1"/>
  <c r="HM387" i="9" s="1"/>
  <c r="DR341" i="9"/>
  <c r="DT341" i="9" s="1"/>
  <c r="HL341" i="9" s="1"/>
  <c r="DR350" i="9"/>
  <c r="DT350" i="9" s="1"/>
  <c r="HL350" i="9" s="1"/>
  <c r="HL156" i="9"/>
  <c r="DT156" i="9"/>
  <c r="DR156" i="9"/>
  <c r="DS310" i="9"/>
  <c r="DU310" i="9" s="1"/>
  <c r="HM310" i="9" s="1"/>
  <c r="HM232" i="9"/>
  <c r="DS232" i="9"/>
  <c r="DU232" i="9"/>
  <c r="DR119" i="9"/>
  <c r="DT119" i="9" s="1"/>
  <c r="HL119" i="9" s="1"/>
  <c r="DS327" i="9"/>
  <c r="DU327" i="9" s="1"/>
  <c r="HM327" i="9" s="1"/>
  <c r="HM451" i="9"/>
  <c r="DS451" i="9"/>
  <c r="DU451" i="9"/>
  <c r="DR329" i="9"/>
  <c r="DT329" i="9" s="1"/>
  <c r="HL329" i="9" s="1"/>
  <c r="HM140" i="9"/>
  <c r="DU140" i="9"/>
  <c r="DS140" i="9"/>
  <c r="DR10" i="9"/>
  <c r="DT10" i="9" s="1"/>
  <c r="HL10" i="9" s="1"/>
  <c r="HL179" i="9"/>
  <c r="DR179" i="9"/>
  <c r="DT179" i="9"/>
  <c r="DR91" i="9"/>
  <c r="DT91" i="9" s="1"/>
  <c r="HL91" i="9" s="1"/>
  <c r="DS352" i="9"/>
  <c r="DU352" i="9" s="1"/>
  <c r="HM352" i="9" s="1"/>
  <c r="HL292" i="9"/>
  <c r="DR292" i="9"/>
  <c r="DT292" i="9"/>
  <c r="DS346" i="9"/>
  <c r="DU346" i="9" s="1"/>
  <c r="HM346" i="9" s="1"/>
  <c r="HM301" i="9"/>
  <c r="DS301" i="9"/>
  <c r="DU301" i="9"/>
  <c r="BM64" i="9"/>
  <c r="DM64" i="9"/>
  <c r="HL152" i="9"/>
  <c r="DR152" i="9"/>
  <c r="DT152" i="9"/>
  <c r="DR105" i="9"/>
  <c r="DT105" i="9" s="1"/>
  <c r="HL105" i="9" s="1"/>
  <c r="DR19" i="9"/>
  <c r="DT19" i="9" s="1"/>
  <c r="HL19" i="9" s="1"/>
  <c r="DS10" i="9"/>
  <c r="DU10" i="9" s="1"/>
  <c r="HM10" i="9" s="1"/>
  <c r="DR80" i="9"/>
  <c r="DT80" i="9" s="1"/>
  <c r="HL80" i="9" s="1"/>
  <c r="DS90" i="9"/>
  <c r="DU90" i="9" s="1"/>
  <c r="HM90" i="9" s="1"/>
  <c r="DR186" i="9"/>
  <c r="DT186" i="9" s="1"/>
  <c r="HL186" i="9" s="1"/>
  <c r="HM148" i="9"/>
  <c r="DU148" i="9"/>
  <c r="DS148" i="9"/>
  <c r="DS394" i="9"/>
  <c r="DU394" i="9" s="1"/>
  <c r="HM394" i="9" s="1"/>
  <c r="DR213" i="9"/>
  <c r="DT213" i="9" s="1"/>
  <c r="HL213" i="9" s="1"/>
  <c r="DR106" i="9"/>
  <c r="DT106" i="9" s="1"/>
  <c r="HL106" i="9" s="1"/>
  <c r="DR359" i="9"/>
  <c r="DT359" i="9" s="1"/>
  <c r="HL359" i="9" s="1"/>
  <c r="HM227" i="9"/>
  <c r="DU227" i="9"/>
  <c r="DS227" i="9"/>
  <c r="DR207" i="9"/>
  <c r="DT207" i="9" s="1"/>
  <c r="HL207" i="9" s="1"/>
  <c r="DS433" i="9"/>
  <c r="DU433" i="9" s="1"/>
  <c r="HM433" i="9" s="1"/>
  <c r="DS34" i="9"/>
  <c r="DU34" i="9" s="1"/>
  <c r="HM34" i="9" s="1"/>
  <c r="DR371" i="9"/>
  <c r="DT371" i="9" s="1"/>
  <c r="HL371" i="9" s="1"/>
  <c r="HL146" i="9"/>
  <c r="DR146" i="9"/>
  <c r="DT146" i="9"/>
  <c r="DS120" i="9"/>
  <c r="DU120" i="9" s="1"/>
  <c r="HM120" i="9" s="1"/>
  <c r="DR403" i="9"/>
  <c r="DT403" i="9" s="1"/>
  <c r="HL403" i="9" s="1"/>
  <c r="HM151" i="9"/>
  <c r="DS151" i="9"/>
  <c r="DU151" i="9"/>
  <c r="HM136" i="9"/>
  <c r="DU136" i="9"/>
  <c r="DS136" i="9"/>
  <c r="HM246" i="9"/>
  <c r="DU246" i="9"/>
  <c r="DS246" i="9"/>
  <c r="DS442" i="9"/>
  <c r="DU442" i="9" s="1"/>
  <c r="HM442" i="9" s="1"/>
  <c r="DR324" i="9"/>
  <c r="DT324" i="9" s="1"/>
  <c r="HL324" i="9" s="1"/>
  <c r="HM250" i="9"/>
  <c r="DS250" i="9"/>
  <c r="DU250" i="9"/>
  <c r="DR387" i="9"/>
  <c r="DT387" i="9" s="1"/>
  <c r="HL387" i="9" s="1"/>
  <c r="DS395" i="9"/>
  <c r="DU395" i="9" s="1"/>
  <c r="HM395" i="9" s="1"/>
  <c r="DR239" i="9"/>
  <c r="DT239" i="9" s="1"/>
  <c r="HL239" i="9" s="1"/>
  <c r="DR103" i="9"/>
  <c r="DT103" i="9" s="1"/>
  <c r="HL103" i="9" s="1"/>
  <c r="HM247" i="9"/>
  <c r="DS247" i="9"/>
  <c r="DU247" i="9"/>
  <c r="HL174" i="9"/>
  <c r="DT174" i="9"/>
  <c r="DR174" i="9"/>
  <c r="HM145" i="9"/>
  <c r="DU145" i="9"/>
  <c r="DS145" i="9"/>
  <c r="DR357" i="9"/>
  <c r="DT357" i="9" s="1"/>
  <c r="HL357" i="9" s="1"/>
  <c r="DR15" i="9"/>
  <c r="DT15" i="9" s="1"/>
  <c r="HL15" i="9" s="1"/>
  <c r="HL287" i="9"/>
  <c r="DT287" i="9"/>
  <c r="DR287" i="9"/>
  <c r="HL170" i="9"/>
  <c r="DR170" i="9"/>
  <c r="DT170" i="9"/>
  <c r="DR65" i="9"/>
  <c r="DT65" i="9" s="1"/>
  <c r="HL65" i="9" s="1"/>
  <c r="HM206" i="9"/>
  <c r="DS206" i="9"/>
  <c r="DU206" i="9"/>
  <c r="DR391" i="9"/>
  <c r="DT391" i="9" s="1"/>
  <c r="HL391" i="9" s="1"/>
  <c r="DR221" i="9"/>
  <c r="DT221" i="9" s="1"/>
  <c r="HL221" i="9" s="1"/>
  <c r="DR75" i="9"/>
  <c r="DT75" i="9" s="1"/>
  <c r="HL75" i="9" s="1"/>
  <c r="DS444" i="9"/>
  <c r="DU444" i="9" s="1"/>
  <c r="HM444" i="9" s="1"/>
  <c r="HL181" i="9"/>
  <c r="DR181" i="9"/>
  <c r="DT181" i="9"/>
  <c r="HM172" i="9"/>
  <c r="DS172" i="9"/>
  <c r="DU172" i="9"/>
  <c r="DS337" i="9"/>
  <c r="DU337" i="9"/>
  <c r="HM337" i="9" s="1"/>
  <c r="DS188" i="9"/>
  <c r="DU188" i="9" s="1"/>
  <c r="HM188" i="9" s="1"/>
  <c r="HM304" i="9"/>
  <c r="DS304" i="9"/>
  <c r="DU304" i="9"/>
  <c r="DS26" i="9"/>
  <c r="DU26" i="9" s="1"/>
  <c r="HM26" i="9" s="1"/>
  <c r="DR129" i="9"/>
  <c r="DT129" i="9" s="1"/>
  <c r="HL129" i="9" s="1"/>
  <c r="HM460" i="9"/>
  <c r="DU460" i="9"/>
  <c r="DS460" i="9"/>
  <c r="DR440" i="9"/>
  <c r="DT440" i="9" s="1"/>
  <c r="HL440" i="9" s="1"/>
  <c r="DS426" i="9"/>
  <c r="DU426" i="9" s="1"/>
  <c r="HM426" i="9" s="1"/>
  <c r="DR430" i="9"/>
  <c r="DT430" i="9" s="1"/>
  <c r="HL430" i="9" s="1"/>
  <c r="HL166" i="9"/>
  <c r="DT166" i="9"/>
  <c r="DR166" i="9"/>
  <c r="HM139" i="9"/>
  <c r="DS139" i="9"/>
  <c r="DU139" i="9"/>
  <c r="DR198" i="9"/>
  <c r="DT198" i="9" s="1"/>
  <c r="HL198" i="9" s="1"/>
  <c r="DR81" i="9"/>
  <c r="DT81" i="9" s="1"/>
  <c r="HL81" i="9" s="1"/>
  <c r="DR35" i="9"/>
  <c r="DT35" i="9" s="1"/>
  <c r="HL35" i="9" s="1"/>
  <c r="DS320" i="9"/>
  <c r="DU320" i="9" s="1"/>
  <c r="HM320" i="9" s="1"/>
  <c r="DR211" i="9"/>
  <c r="DT211" i="9" s="1"/>
  <c r="HL211" i="9" s="1"/>
  <c r="DS77" i="9"/>
  <c r="DU77" i="9" s="1"/>
  <c r="HM77" i="9" s="1"/>
  <c r="DS432" i="9"/>
  <c r="DU432" i="9" s="1"/>
  <c r="HM432" i="9" s="1"/>
  <c r="BM74" i="9"/>
  <c r="BL77" i="9"/>
  <c r="HM114" i="9" l="1"/>
  <c r="HM58" i="9"/>
  <c r="DU9" i="9"/>
  <c r="DT9" i="9"/>
  <c r="DT409" i="9"/>
  <c r="HM409" i="9"/>
  <c r="DR53" i="9"/>
  <c r="DT53" i="9" s="1"/>
  <c r="HL53" i="9" s="1"/>
  <c r="DS71" i="9"/>
  <c r="DU71" i="9" s="1"/>
  <c r="HM71" i="9" s="1"/>
  <c r="DS64" i="9"/>
  <c r="DU64" i="9" s="1"/>
  <c r="HM64" i="9" s="1"/>
  <c r="DR55" i="9"/>
  <c r="DT55" i="9" s="1"/>
  <c r="HL55" i="9" s="1"/>
  <c r="AC1" i="9"/>
  <c r="Y1" i="9"/>
  <c r="HM9" i="9" l="1"/>
  <c r="HL9" i="9"/>
  <c r="HL409" i="9"/>
  <c r="E386" i="10"/>
  <c r="E381" i="10"/>
  <c r="E376" i="10"/>
  <c r="E353" i="10"/>
  <c r="E348" i="10"/>
  <c r="E343" i="10"/>
  <c r="E320" i="10"/>
  <c r="E315" i="10"/>
  <c r="E310" i="10"/>
  <c r="E287" i="10"/>
  <c r="E282" i="10"/>
  <c r="E277" i="10"/>
  <c r="E221" i="10"/>
  <c r="E216" i="10"/>
  <c r="E211" i="10"/>
  <c r="E188" i="10"/>
  <c r="E183" i="10"/>
  <c r="E178" i="10"/>
  <c r="E155" i="10"/>
  <c r="E150" i="10"/>
  <c r="E145" i="10"/>
  <c r="E122" i="10"/>
  <c r="E117" i="10"/>
  <c r="E112" i="10"/>
  <c r="E89" i="10"/>
  <c r="E84" i="10"/>
  <c r="E79" i="10"/>
  <c r="E57" i="10"/>
  <c r="E52" i="10"/>
  <c r="E47" i="10"/>
  <c r="S370" i="10"/>
  <c r="R370" i="10"/>
  <c r="S337" i="10"/>
  <c r="R337" i="10"/>
  <c r="S304" i="10"/>
  <c r="R304" i="10"/>
  <c r="S271" i="10"/>
  <c r="R271" i="10"/>
  <c r="S238" i="10"/>
  <c r="R238" i="10"/>
  <c r="S205" i="10"/>
  <c r="R205" i="10"/>
  <c r="S172" i="10"/>
  <c r="R172" i="10"/>
  <c r="S139" i="10"/>
  <c r="R139" i="10"/>
  <c r="S106" i="10"/>
  <c r="R106" i="10"/>
  <c r="S73" i="10"/>
  <c r="R73" i="10"/>
  <c r="S41" i="10"/>
  <c r="R41" i="10"/>
  <c r="S9" i="10"/>
  <c r="R9" i="10"/>
  <c r="E386" i="4"/>
  <c r="E381" i="4"/>
  <c r="E376" i="4"/>
  <c r="E353" i="4"/>
  <c r="E348" i="4"/>
  <c r="E343" i="4"/>
  <c r="E320" i="4"/>
  <c r="E315" i="4"/>
  <c r="E310" i="4"/>
  <c r="E287" i="4"/>
  <c r="E282" i="4"/>
  <c r="E277" i="4"/>
  <c r="E221" i="4"/>
  <c r="E216" i="4"/>
  <c r="E211" i="4"/>
  <c r="E188" i="4"/>
  <c r="E183" i="4"/>
  <c r="E178" i="4"/>
  <c r="E155" i="4"/>
  <c r="E150" i="4"/>
  <c r="E145" i="4"/>
  <c r="E122" i="4"/>
  <c r="E117" i="4"/>
  <c r="E112" i="4"/>
  <c r="E89" i="4"/>
  <c r="E84" i="4"/>
  <c r="E79" i="4"/>
  <c r="E57" i="4"/>
  <c r="E52" i="4"/>
  <c r="E47" i="4"/>
  <c r="P378" i="11"/>
  <c r="P373" i="11"/>
  <c r="P368" i="11"/>
  <c r="P363" i="11"/>
  <c r="P349" i="11"/>
  <c r="P346" i="11"/>
  <c r="P341" i="11"/>
  <c r="P331" i="11"/>
  <c r="P314" i="11"/>
  <c r="P309" i="11"/>
  <c r="P304" i="11"/>
  <c r="P299" i="11"/>
  <c r="P282" i="11"/>
  <c r="P280" i="11"/>
  <c r="P277" i="11"/>
  <c r="P275" i="11"/>
  <c r="P267" i="11"/>
  <c r="P250" i="11"/>
  <c r="P245" i="11"/>
  <c r="P243" i="11"/>
  <c r="P240" i="11"/>
  <c r="P235" i="11"/>
  <c r="P218" i="11"/>
  <c r="P213" i="11"/>
  <c r="P203" i="11"/>
  <c r="P186" i="11"/>
  <c r="P181" i="11"/>
  <c r="P176" i="11"/>
  <c r="P171" i="11"/>
  <c r="P154" i="11"/>
  <c r="P149" i="11"/>
  <c r="P144" i="11"/>
  <c r="P139" i="11"/>
  <c r="P125" i="11"/>
  <c r="P122" i="11"/>
  <c r="P117" i="11"/>
  <c r="P112" i="11"/>
  <c r="P90" i="11"/>
  <c r="P88" i="11"/>
  <c r="P85" i="11"/>
  <c r="P61" i="11"/>
  <c r="P58" i="11"/>
  <c r="P53" i="11"/>
  <c r="P28" i="11"/>
  <c r="N26" i="11"/>
  <c r="M26" i="11"/>
  <c r="L26" i="11"/>
  <c r="K26" i="11"/>
  <c r="J26" i="11"/>
  <c r="I26" i="11"/>
  <c r="H26" i="11"/>
  <c r="G26" i="11"/>
  <c r="F26" i="11"/>
  <c r="E26" i="11"/>
  <c r="D26" i="11"/>
  <c r="C26" i="11"/>
  <c r="N24" i="11"/>
  <c r="M24" i="11"/>
  <c r="L24" i="11"/>
  <c r="K24" i="11"/>
  <c r="J24" i="11"/>
  <c r="I24" i="11"/>
  <c r="H24" i="11"/>
  <c r="G24" i="11"/>
  <c r="F24" i="11"/>
  <c r="E24" i="11"/>
  <c r="D24" i="11"/>
  <c r="C24" i="11"/>
  <c r="B24" i="11"/>
  <c r="N23" i="11"/>
  <c r="M23" i="11"/>
  <c r="L23" i="11"/>
  <c r="K23" i="11"/>
  <c r="J23" i="11"/>
  <c r="I23" i="11"/>
  <c r="H23" i="11"/>
  <c r="G23" i="11"/>
  <c r="F23" i="11"/>
  <c r="E23" i="11"/>
  <c r="D23" i="11"/>
  <c r="C23" i="11"/>
  <c r="B23" i="11"/>
  <c r="N22" i="11"/>
  <c r="M22" i="11"/>
  <c r="L22" i="11"/>
  <c r="K22" i="11"/>
  <c r="J22" i="11"/>
  <c r="I22" i="11"/>
  <c r="H22" i="11"/>
  <c r="G22" i="11"/>
  <c r="F22" i="11"/>
  <c r="E22" i="11"/>
  <c r="D22" i="11"/>
  <c r="C22" i="11"/>
  <c r="B22" i="11"/>
  <c r="N21" i="11"/>
  <c r="M21" i="11"/>
  <c r="L21" i="11"/>
  <c r="K21" i="11"/>
  <c r="J21" i="11"/>
  <c r="I21" i="11"/>
  <c r="H21" i="11"/>
  <c r="G21" i="11"/>
  <c r="F21" i="11"/>
  <c r="E21" i="11"/>
  <c r="P21" i="11" s="1"/>
  <c r="D21" i="11"/>
  <c r="C21" i="11"/>
  <c r="B21" i="11"/>
  <c r="N19" i="11"/>
  <c r="M19" i="11"/>
  <c r="L19" i="11"/>
  <c r="K19" i="11"/>
  <c r="J19" i="11"/>
  <c r="I19" i="11"/>
  <c r="H19" i="11"/>
  <c r="G19" i="11"/>
  <c r="F19" i="11"/>
  <c r="E19" i="11"/>
  <c r="D19" i="11"/>
  <c r="C19" i="11"/>
  <c r="B19" i="11"/>
  <c r="N18" i="11"/>
  <c r="M18" i="11"/>
  <c r="L18" i="11"/>
  <c r="K18" i="11"/>
  <c r="J18" i="11"/>
  <c r="I18" i="11"/>
  <c r="H18" i="11"/>
  <c r="G18" i="11"/>
  <c r="F18" i="11"/>
  <c r="E18" i="11"/>
  <c r="D18" i="11"/>
  <c r="C18" i="11"/>
  <c r="B18" i="11"/>
  <c r="N17" i="11"/>
  <c r="M17" i="11"/>
  <c r="L17" i="11"/>
  <c r="K17" i="11"/>
  <c r="J17" i="11"/>
  <c r="I17" i="11"/>
  <c r="H17" i="11"/>
  <c r="G17" i="11"/>
  <c r="F17" i="11"/>
  <c r="E17" i="11"/>
  <c r="P17" i="11" s="1"/>
  <c r="D17" i="11"/>
  <c r="C17" i="11"/>
  <c r="B17" i="11"/>
  <c r="N16" i="11"/>
  <c r="M16" i="11"/>
  <c r="L16" i="11"/>
  <c r="K16" i="11"/>
  <c r="J16" i="11"/>
  <c r="I16" i="11"/>
  <c r="H16" i="11"/>
  <c r="G16" i="11"/>
  <c r="F16" i="11"/>
  <c r="E16" i="11"/>
  <c r="D16" i="11"/>
  <c r="C16" i="11"/>
  <c r="B16" i="11"/>
  <c r="N14" i="11"/>
  <c r="M14" i="11"/>
  <c r="L14" i="11"/>
  <c r="K14" i="11"/>
  <c r="J14" i="11"/>
  <c r="I14" i="11"/>
  <c r="H14" i="11"/>
  <c r="G14" i="11"/>
  <c r="F14" i="11"/>
  <c r="E14" i="11"/>
  <c r="D14" i="11"/>
  <c r="C14" i="11"/>
  <c r="B14" i="11"/>
  <c r="N13" i="11"/>
  <c r="M13" i="11"/>
  <c r="L13" i="11"/>
  <c r="K13" i="11"/>
  <c r="J13" i="11"/>
  <c r="I13" i="11"/>
  <c r="H13" i="11"/>
  <c r="G13" i="11"/>
  <c r="F13" i="11"/>
  <c r="E13" i="11"/>
  <c r="D13" i="11"/>
  <c r="C13" i="11"/>
  <c r="B13" i="11"/>
  <c r="N12" i="11"/>
  <c r="M12" i="11"/>
  <c r="L12" i="11"/>
  <c r="K12" i="11"/>
  <c r="J12" i="11"/>
  <c r="I12" i="11"/>
  <c r="H12" i="11"/>
  <c r="G12" i="11"/>
  <c r="F12" i="11"/>
  <c r="E12" i="11"/>
  <c r="D12" i="11"/>
  <c r="C12" i="11"/>
  <c r="B12" i="11"/>
  <c r="N11" i="11"/>
  <c r="M11" i="11"/>
  <c r="L11" i="11"/>
  <c r="K11" i="11"/>
  <c r="J11" i="11"/>
  <c r="I11" i="11"/>
  <c r="H11" i="11"/>
  <c r="G11" i="11"/>
  <c r="F11" i="11"/>
  <c r="E11" i="11"/>
  <c r="D11" i="11"/>
  <c r="C11" i="11"/>
  <c r="B11" i="11"/>
  <c r="P362" i="11"/>
  <c r="N361" i="11"/>
  <c r="M361" i="11"/>
  <c r="L361" i="11"/>
  <c r="K361" i="11"/>
  <c r="J361" i="11"/>
  <c r="I361" i="11"/>
  <c r="H361" i="11"/>
  <c r="G361" i="11"/>
  <c r="F361" i="11"/>
  <c r="P330" i="11"/>
  <c r="N329" i="11"/>
  <c r="M329" i="11"/>
  <c r="L329" i="11"/>
  <c r="K329" i="11"/>
  <c r="J329" i="11"/>
  <c r="I329" i="11"/>
  <c r="H329" i="11"/>
  <c r="G329" i="11"/>
  <c r="F329" i="11"/>
  <c r="P298" i="11"/>
  <c r="N297" i="11"/>
  <c r="M297" i="11"/>
  <c r="L297" i="11"/>
  <c r="K297" i="11"/>
  <c r="J297" i="11"/>
  <c r="I297" i="11"/>
  <c r="H297" i="11"/>
  <c r="G297" i="11"/>
  <c r="F297" i="11"/>
  <c r="P266" i="11"/>
  <c r="N265" i="11"/>
  <c r="M265" i="11"/>
  <c r="L265" i="11"/>
  <c r="K265" i="11"/>
  <c r="J265" i="11"/>
  <c r="I265" i="11"/>
  <c r="H265" i="11"/>
  <c r="G265" i="11"/>
  <c r="F265" i="11"/>
  <c r="P234" i="11"/>
  <c r="P202" i="11"/>
  <c r="N201" i="11"/>
  <c r="M201" i="11"/>
  <c r="L201" i="11"/>
  <c r="K201" i="11"/>
  <c r="J201" i="11"/>
  <c r="I201" i="11"/>
  <c r="H201" i="11"/>
  <c r="G201" i="11"/>
  <c r="F201" i="11"/>
  <c r="P170" i="11"/>
  <c r="N169" i="11"/>
  <c r="M169" i="11"/>
  <c r="L169" i="11"/>
  <c r="K169" i="11"/>
  <c r="J169" i="11"/>
  <c r="I169" i="11"/>
  <c r="H169" i="11"/>
  <c r="G169" i="11"/>
  <c r="F169" i="11"/>
  <c r="P156" i="11"/>
  <c r="P138" i="11"/>
  <c r="N137" i="11"/>
  <c r="M137" i="11"/>
  <c r="L137" i="11"/>
  <c r="K137" i="11"/>
  <c r="J137" i="11"/>
  <c r="I137" i="11"/>
  <c r="H137" i="11"/>
  <c r="G137" i="11"/>
  <c r="F137" i="11"/>
  <c r="P106" i="11"/>
  <c r="N105" i="11"/>
  <c r="M105" i="11"/>
  <c r="L105" i="11"/>
  <c r="K105" i="11"/>
  <c r="J105" i="11"/>
  <c r="I105" i="11"/>
  <c r="H105" i="11"/>
  <c r="G105" i="11"/>
  <c r="F105" i="11"/>
  <c r="P74" i="11"/>
  <c r="N73" i="11"/>
  <c r="M73" i="11"/>
  <c r="L73" i="11"/>
  <c r="K73" i="11"/>
  <c r="J73" i="11"/>
  <c r="I73" i="11"/>
  <c r="H73" i="11"/>
  <c r="G73" i="11"/>
  <c r="F73" i="11"/>
  <c r="P42" i="11"/>
  <c r="N41" i="11"/>
  <c r="M41" i="11"/>
  <c r="L41" i="11"/>
  <c r="K41" i="11"/>
  <c r="J41" i="11"/>
  <c r="I41" i="11"/>
  <c r="H41" i="11"/>
  <c r="G41" i="11"/>
  <c r="F41" i="11"/>
  <c r="P9" i="11"/>
  <c r="N26" i="5"/>
  <c r="M26" i="5"/>
  <c r="L26" i="5"/>
  <c r="K26" i="5"/>
  <c r="J26" i="5"/>
  <c r="I26" i="5"/>
  <c r="H26" i="5"/>
  <c r="G26" i="5"/>
  <c r="F26" i="5"/>
  <c r="E26" i="5"/>
  <c r="D26" i="5"/>
  <c r="C26" i="5"/>
  <c r="B26" i="5"/>
  <c r="N24" i="5"/>
  <c r="M24" i="5"/>
  <c r="L24" i="5"/>
  <c r="K24" i="5"/>
  <c r="J24" i="5"/>
  <c r="I24" i="5"/>
  <c r="H24" i="5"/>
  <c r="G24" i="5"/>
  <c r="F24" i="5"/>
  <c r="E24" i="5"/>
  <c r="D24" i="5"/>
  <c r="C24" i="5"/>
  <c r="B24" i="5"/>
  <c r="N23" i="5"/>
  <c r="M23" i="5"/>
  <c r="L23" i="5"/>
  <c r="K23" i="5"/>
  <c r="J23" i="5"/>
  <c r="I23" i="5"/>
  <c r="H23" i="5"/>
  <c r="G23" i="5"/>
  <c r="F23" i="5"/>
  <c r="E23" i="5"/>
  <c r="D23" i="5"/>
  <c r="C23" i="5"/>
  <c r="B23" i="5"/>
  <c r="N22" i="5"/>
  <c r="M22" i="5"/>
  <c r="L22" i="5"/>
  <c r="K22" i="5"/>
  <c r="J22" i="5"/>
  <c r="I22" i="5"/>
  <c r="H22" i="5"/>
  <c r="G22" i="5"/>
  <c r="F22" i="5"/>
  <c r="E22" i="5"/>
  <c r="D22" i="5"/>
  <c r="C22" i="5"/>
  <c r="B22" i="5"/>
  <c r="N21" i="5"/>
  <c r="M21" i="5"/>
  <c r="L21" i="5"/>
  <c r="K21" i="5"/>
  <c r="J21" i="5"/>
  <c r="I21" i="5"/>
  <c r="H21" i="5"/>
  <c r="G21" i="5"/>
  <c r="F21" i="5"/>
  <c r="E21" i="5"/>
  <c r="D21" i="5"/>
  <c r="C21" i="5"/>
  <c r="B21" i="5"/>
  <c r="N19" i="5"/>
  <c r="M19" i="5"/>
  <c r="L19" i="5"/>
  <c r="K19" i="5"/>
  <c r="J19" i="5"/>
  <c r="I19" i="5"/>
  <c r="H19" i="5"/>
  <c r="G19" i="5"/>
  <c r="F19" i="5"/>
  <c r="E19" i="5"/>
  <c r="D19" i="5"/>
  <c r="C19" i="5"/>
  <c r="B19" i="5"/>
  <c r="N18" i="5"/>
  <c r="M18" i="5"/>
  <c r="L18" i="5"/>
  <c r="K18" i="5"/>
  <c r="J18" i="5"/>
  <c r="I18" i="5"/>
  <c r="H18" i="5"/>
  <c r="G18" i="5"/>
  <c r="F18" i="5"/>
  <c r="E18" i="5"/>
  <c r="D18" i="5"/>
  <c r="C18" i="5"/>
  <c r="B18" i="5"/>
  <c r="N17" i="5"/>
  <c r="M17" i="5"/>
  <c r="L17" i="5"/>
  <c r="K17" i="5"/>
  <c r="J17" i="5"/>
  <c r="I17" i="5"/>
  <c r="H17" i="5"/>
  <c r="G17" i="5"/>
  <c r="F17" i="5"/>
  <c r="E17" i="5"/>
  <c r="D17" i="5"/>
  <c r="C17" i="5"/>
  <c r="B17" i="5"/>
  <c r="N16" i="5"/>
  <c r="M16" i="5"/>
  <c r="L16" i="5"/>
  <c r="K16" i="5"/>
  <c r="J16" i="5"/>
  <c r="I16" i="5"/>
  <c r="H16" i="5"/>
  <c r="G16" i="5"/>
  <c r="F16" i="5"/>
  <c r="E16" i="5"/>
  <c r="D16" i="5"/>
  <c r="C16" i="5"/>
  <c r="B16" i="5"/>
  <c r="N14" i="5"/>
  <c r="M14" i="5"/>
  <c r="L14" i="5"/>
  <c r="K14" i="5"/>
  <c r="J14" i="5"/>
  <c r="I14" i="5"/>
  <c r="H14" i="5"/>
  <c r="G14" i="5"/>
  <c r="F14" i="5"/>
  <c r="E14" i="5"/>
  <c r="D14" i="5"/>
  <c r="C14" i="5"/>
  <c r="B14" i="5"/>
  <c r="N13" i="5"/>
  <c r="M13" i="5"/>
  <c r="L13" i="5"/>
  <c r="K13" i="5"/>
  <c r="J13" i="5"/>
  <c r="I13" i="5"/>
  <c r="H13" i="5"/>
  <c r="G13" i="5"/>
  <c r="F13" i="5"/>
  <c r="E13" i="5"/>
  <c r="D13" i="5"/>
  <c r="C13" i="5"/>
  <c r="B13" i="5"/>
  <c r="N12" i="5"/>
  <c r="M12" i="5"/>
  <c r="L12" i="5"/>
  <c r="K12" i="5"/>
  <c r="J12" i="5"/>
  <c r="I12" i="5"/>
  <c r="H12" i="5"/>
  <c r="G12" i="5"/>
  <c r="F12" i="5"/>
  <c r="E12" i="5"/>
  <c r="D12" i="5"/>
  <c r="C12" i="5"/>
  <c r="B12" i="5"/>
  <c r="N11" i="5"/>
  <c r="M11" i="5"/>
  <c r="L11" i="5"/>
  <c r="K11" i="5"/>
  <c r="J11" i="5"/>
  <c r="I11" i="5"/>
  <c r="H11" i="5"/>
  <c r="G11" i="5"/>
  <c r="F11" i="5"/>
  <c r="E11" i="5"/>
  <c r="D11" i="5"/>
  <c r="C11" i="5"/>
  <c r="N233" i="11"/>
  <c r="D233" i="11"/>
  <c r="K233" i="11"/>
  <c r="L233" i="11"/>
  <c r="J233" i="11"/>
  <c r="G233" i="11"/>
  <c r="H233" i="11"/>
  <c r="M233" i="11"/>
  <c r="F233" i="11"/>
  <c r="I233" i="11"/>
  <c r="E233" i="11"/>
  <c r="C233" i="11"/>
  <c r="B233" i="11"/>
  <c r="P23" i="11" l="1"/>
  <c r="P16" i="11"/>
  <c r="P374" i="11"/>
  <c r="P146" i="11"/>
  <c r="P369" i="11"/>
  <c r="P110" i="11"/>
  <c r="P174" i="11"/>
  <c r="P206" i="11"/>
  <c r="P334" i="11"/>
  <c r="P87" i="11"/>
  <c r="P151" i="11"/>
  <c r="P215" i="11"/>
  <c r="P370" i="11"/>
  <c r="P11" i="11"/>
  <c r="P241" i="11"/>
  <c r="P246" i="11"/>
  <c r="P305" i="11"/>
  <c r="P26" i="11"/>
  <c r="P145" i="11"/>
  <c r="P204" i="11"/>
  <c r="P209" i="11"/>
  <c r="P214" i="11"/>
  <c r="P236" i="11"/>
  <c r="P273" i="11"/>
  <c r="P29" i="11"/>
  <c r="P27" i="11"/>
  <c r="P310" i="11"/>
  <c r="P81" i="11"/>
  <c r="P86" i="11"/>
  <c r="P46" i="11"/>
  <c r="P56" i="11"/>
  <c r="P78" i="11"/>
  <c r="P93" i="11"/>
  <c r="P115" i="11"/>
  <c r="P120" i="11"/>
  <c r="P142" i="11"/>
  <c r="P147" i="11"/>
  <c r="P157" i="11"/>
  <c r="P184" i="11"/>
  <c r="P189" i="11"/>
  <c r="P216" i="11"/>
  <c r="P221" i="11"/>
  <c r="P238" i="11"/>
  <c r="P253" i="11"/>
  <c r="P270" i="11"/>
  <c r="P285" i="11"/>
  <c r="P302" i="11"/>
  <c r="P317" i="11"/>
  <c r="P339" i="11"/>
  <c r="P344" i="11"/>
  <c r="P366" i="11"/>
  <c r="P371" i="11"/>
  <c r="P381" i="11"/>
  <c r="P76" i="11"/>
  <c r="P59" i="11"/>
  <c r="P155" i="11"/>
  <c r="P251" i="11"/>
  <c r="P300" i="11"/>
  <c r="P315" i="11"/>
  <c r="P347" i="11"/>
  <c r="P364" i="11"/>
  <c r="P13" i="11"/>
  <c r="P45" i="11"/>
  <c r="P77" i="11"/>
  <c r="P109" i="11"/>
  <c r="P173" i="11"/>
  <c r="P205" i="11"/>
  <c r="P237" i="11"/>
  <c r="P269" i="11"/>
  <c r="P301" i="11"/>
  <c r="P365" i="11"/>
  <c r="P123" i="11"/>
  <c r="P187" i="11"/>
  <c r="P379" i="11"/>
  <c r="P19" i="11"/>
  <c r="P51" i="11"/>
  <c r="P179" i="11"/>
  <c r="P312" i="11"/>
  <c r="P12" i="11"/>
  <c r="P18" i="11"/>
  <c r="P24" i="11"/>
  <c r="P43" i="11"/>
  <c r="P48" i="11"/>
  <c r="P75" i="11"/>
  <c r="P107" i="11"/>
  <c r="P44" i="11"/>
  <c r="P108" i="11"/>
  <c r="P140" i="11"/>
  <c r="P172" i="11"/>
  <c r="P268" i="11"/>
  <c r="P332" i="11"/>
  <c r="P50" i="11"/>
  <c r="P82" i="11"/>
  <c r="P114" i="11"/>
  <c r="P178" i="11"/>
  <c r="P210" i="11"/>
  <c r="P242" i="11"/>
  <c r="P274" i="11"/>
  <c r="P306" i="11"/>
  <c r="P338" i="11"/>
  <c r="P152" i="11"/>
  <c r="P248" i="11"/>
  <c r="P376" i="11"/>
  <c r="P49" i="11"/>
  <c r="P113" i="11"/>
  <c r="P177" i="11"/>
  <c r="P337" i="11"/>
  <c r="P55" i="11"/>
  <c r="P119" i="11"/>
  <c r="P183" i="11"/>
  <c r="P247" i="11"/>
  <c r="P279" i="11"/>
  <c r="P375" i="11"/>
  <c r="P80" i="11"/>
  <c r="P208" i="11"/>
  <c r="P272" i="11"/>
  <c r="P336" i="11"/>
  <c r="P22" i="11"/>
  <c r="P54" i="11"/>
  <c r="P91" i="11"/>
  <c r="P118" i="11"/>
  <c r="P150" i="11"/>
  <c r="P182" i="11"/>
  <c r="P219" i="11"/>
  <c r="P278" i="11"/>
  <c r="P283" i="11"/>
  <c r="P342" i="11"/>
  <c r="P60" i="11"/>
  <c r="P92" i="11"/>
  <c r="P124" i="11"/>
  <c r="P141" i="11"/>
  <c r="P188" i="11"/>
  <c r="P220" i="11"/>
  <c r="P252" i="11"/>
  <c r="P284" i="11"/>
  <c r="P316" i="11"/>
  <c r="P333" i="11"/>
  <c r="P348" i="11"/>
  <c r="P380" i="11"/>
  <c r="P14" i="11"/>
  <c r="P83" i="11"/>
  <c r="P211" i="11"/>
  <c r="P307" i="11"/>
  <c r="P41" i="11"/>
  <c r="P73" i="11"/>
  <c r="P105" i="11"/>
  <c r="P137" i="11"/>
  <c r="P169" i="11"/>
  <c r="P201" i="11"/>
  <c r="P265" i="11"/>
  <c r="P297" i="11"/>
  <c r="P329" i="11"/>
  <c r="P361" i="11"/>
  <c r="P233" i="11"/>
  <c r="N26" i="12"/>
  <c r="M26" i="12"/>
  <c r="L26" i="12"/>
  <c r="K26" i="12"/>
  <c r="J26" i="12"/>
  <c r="I26" i="12"/>
  <c r="H26" i="12"/>
  <c r="G26" i="12"/>
  <c r="F26" i="12"/>
  <c r="E26" i="12"/>
  <c r="D26" i="12"/>
  <c r="C26" i="12"/>
  <c r="B26" i="12"/>
  <c r="N24" i="12"/>
  <c r="M24" i="12"/>
  <c r="L24" i="12"/>
  <c r="K24" i="12"/>
  <c r="J24" i="12"/>
  <c r="I24" i="12"/>
  <c r="H24" i="12"/>
  <c r="G24" i="12"/>
  <c r="F24" i="12"/>
  <c r="E24" i="12"/>
  <c r="D24" i="12"/>
  <c r="C24" i="12"/>
  <c r="B24" i="12"/>
  <c r="N23" i="12"/>
  <c r="M23" i="12"/>
  <c r="L23" i="12"/>
  <c r="K23" i="12"/>
  <c r="J23" i="12"/>
  <c r="I23" i="12"/>
  <c r="H23" i="12"/>
  <c r="G23" i="12"/>
  <c r="F23" i="12"/>
  <c r="E23" i="12"/>
  <c r="D23" i="12"/>
  <c r="C23" i="12"/>
  <c r="B23" i="12"/>
  <c r="N22" i="12"/>
  <c r="M22" i="12"/>
  <c r="L22" i="12"/>
  <c r="K22" i="12"/>
  <c r="J22" i="12"/>
  <c r="I22" i="12"/>
  <c r="H22" i="12"/>
  <c r="G22" i="12"/>
  <c r="F22" i="12"/>
  <c r="E22" i="12"/>
  <c r="D22" i="12"/>
  <c r="C22" i="12"/>
  <c r="B22" i="12"/>
  <c r="N21" i="12"/>
  <c r="M21" i="12"/>
  <c r="L21" i="12"/>
  <c r="K21" i="12"/>
  <c r="J21" i="12"/>
  <c r="I21" i="12"/>
  <c r="H21" i="12"/>
  <c r="G21" i="12"/>
  <c r="F21" i="12"/>
  <c r="E21" i="12"/>
  <c r="D21" i="12"/>
  <c r="C21" i="12"/>
  <c r="B21" i="12"/>
  <c r="N19" i="12"/>
  <c r="M19" i="12"/>
  <c r="L19" i="12"/>
  <c r="K19" i="12"/>
  <c r="J19" i="12"/>
  <c r="I19" i="12"/>
  <c r="H19" i="12"/>
  <c r="G19" i="12"/>
  <c r="F19" i="12"/>
  <c r="E19" i="12"/>
  <c r="D19" i="12"/>
  <c r="C19" i="12"/>
  <c r="B19" i="12"/>
  <c r="N18" i="12"/>
  <c r="M18" i="12"/>
  <c r="L18" i="12"/>
  <c r="K18" i="12"/>
  <c r="J18" i="12"/>
  <c r="I18" i="12"/>
  <c r="H18" i="12"/>
  <c r="G18" i="12"/>
  <c r="F18" i="12"/>
  <c r="E18" i="12"/>
  <c r="D18" i="12"/>
  <c r="C18" i="12"/>
  <c r="B18" i="12"/>
  <c r="N17" i="12"/>
  <c r="M17" i="12"/>
  <c r="L17" i="12"/>
  <c r="K17" i="12"/>
  <c r="J17" i="12"/>
  <c r="I17" i="12"/>
  <c r="H17" i="12"/>
  <c r="G17" i="12"/>
  <c r="F17" i="12"/>
  <c r="E17" i="12"/>
  <c r="D17" i="12"/>
  <c r="C17" i="12"/>
  <c r="B17" i="12"/>
  <c r="N16" i="12"/>
  <c r="M16" i="12"/>
  <c r="L16" i="12"/>
  <c r="K16" i="12"/>
  <c r="J16" i="12"/>
  <c r="I16" i="12"/>
  <c r="H16" i="12"/>
  <c r="G16" i="12"/>
  <c r="F16" i="12"/>
  <c r="E16" i="12"/>
  <c r="D16" i="12"/>
  <c r="C16" i="12"/>
  <c r="B16" i="12"/>
  <c r="N14" i="12"/>
  <c r="M14" i="12"/>
  <c r="L14" i="12"/>
  <c r="K14" i="12"/>
  <c r="J14" i="12"/>
  <c r="I14" i="12"/>
  <c r="H14" i="12"/>
  <c r="G14" i="12"/>
  <c r="F14" i="12"/>
  <c r="E14" i="12"/>
  <c r="D14" i="12"/>
  <c r="C14" i="12"/>
  <c r="B14" i="12"/>
  <c r="N13" i="12"/>
  <c r="M13" i="12"/>
  <c r="L13" i="12"/>
  <c r="K13" i="12"/>
  <c r="J13" i="12"/>
  <c r="I13" i="12"/>
  <c r="H13" i="12"/>
  <c r="G13" i="12"/>
  <c r="F13" i="12"/>
  <c r="E13" i="12"/>
  <c r="D13" i="12"/>
  <c r="C13" i="12"/>
  <c r="B13" i="12"/>
  <c r="N12" i="12"/>
  <c r="M12" i="12"/>
  <c r="L12" i="12"/>
  <c r="K12" i="12"/>
  <c r="J12" i="12"/>
  <c r="I12" i="12"/>
  <c r="H12" i="12"/>
  <c r="G12" i="12"/>
  <c r="F12" i="12"/>
  <c r="E12" i="12"/>
  <c r="D12" i="12"/>
  <c r="C12" i="12"/>
  <c r="B12" i="12"/>
  <c r="N11" i="12"/>
  <c r="M11" i="12"/>
  <c r="L11" i="12"/>
  <c r="K11" i="12"/>
  <c r="J11" i="12"/>
  <c r="I11" i="7"/>
  <c r="I11" i="12"/>
  <c r="H11" i="12"/>
  <c r="G11" i="12"/>
  <c r="F11" i="12"/>
  <c r="E11" i="12"/>
  <c r="D11" i="12"/>
  <c r="C11" i="12"/>
  <c r="B11" i="12"/>
  <c r="N351" i="12"/>
  <c r="M351" i="12"/>
  <c r="L351" i="12"/>
  <c r="K351" i="12"/>
  <c r="J351" i="12"/>
  <c r="E351" i="12"/>
  <c r="D351" i="12"/>
  <c r="C351" i="12"/>
  <c r="B351" i="12"/>
  <c r="N320" i="12"/>
  <c r="M320" i="12"/>
  <c r="L320" i="12"/>
  <c r="K320" i="12"/>
  <c r="J320" i="12"/>
  <c r="E320" i="12"/>
  <c r="D320" i="12"/>
  <c r="C320" i="12"/>
  <c r="B320" i="12"/>
  <c r="N289" i="12"/>
  <c r="M289" i="12"/>
  <c r="L289" i="12"/>
  <c r="K289" i="12"/>
  <c r="J289" i="12"/>
  <c r="E289" i="12"/>
  <c r="D289" i="12"/>
  <c r="C289" i="12"/>
  <c r="B289" i="12"/>
  <c r="N258" i="12"/>
  <c r="M258" i="12"/>
  <c r="L258" i="12"/>
  <c r="K258" i="12"/>
  <c r="J258" i="12"/>
  <c r="E258" i="12"/>
  <c r="D258" i="12"/>
  <c r="C258" i="12"/>
  <c r="B258" i="12"/>
  <c r="N227" i="12"/>
  <c r="M227" i="12"/>
  <c r="L227" i="12"/>
  <c r="K227" i="12"/>
  <c r="J227" i="12"/>
  <c r="I227" i="12"/>
  <c r="H227" i="12"/>
  <c r="G227" i="12"/>
  <c r="F227" i="12"/>
  <c r="E227" i="12"/>
  <c r="D227" i="12"/>
  <c r="C227" i="12"/>
  <c r="B227" i="12"/>
  <c r="N196" i="12"/>
  <c r="M196" i="12"/>
  <c r="L196" i="12"/>
  <c r="K196" i="12"/>
  <c r="J196" i="12"/>
  <c r="E196" i="12"/>
  <c r="D196" i="12"/>
  <c r="C196" i="12"/>
  <c r="B196" i="12"/>
  <c r="N165" i="12"/>
  <c r="M165" i="12"/>
  <c r="L165" i="12"/>
  <c r="K165" i="12"/>
  <c r="J165" i="12"/>
  <c r="E165" i="12"/>
  <c r="D165" i="12"/>
  <c r="C165" i="12"/>
  <c r="B165" i="12"/>
  <c r="N134" i="12"/>
  <c r="M134" i="12"/>
  <c r="L134" i="12"/>
  <c r="K134" i="12"/>
  <c r="J134" i="12"/>
  <c r="E134" i="12"/>
  <c r="D134" i="12"/>
  <c r="C134" i="12"/>
  <c r="B134" i="12"/>
  <c r="N103" i="12"/>
  <c r="M103" i="12"/>
  <c r="L103" i="12"/>
  <c r="K103" i="12"/>
  <c r="J103" i="12"/>
  <c r="E103" i="12"/>
  <c r="D103" i="12"/>
  <c r="C103" i="12"/>
  <c r="B103" i="12"/>
  <c r="N72" i="12"/>
  <c r="M72" i="12"/>
  <c r="L72" i="12"/>
  <c r="K72" i="12"/>
  <c r="J72" i="12"/>
  <c r="E72" i="12"/>
  <c r="D72" i="12"/>
  <c r="C72" i="12"/>
  <c r="B72" i="12"/>
  <c r="N26" i="7"/>
  <c r="M26" i="7"/>
  <c r="L26" i="7"/>
  <c r="K26" i="7"/>
  <c r="J26" i="7"/>
  <c r="I26" i="7"/>
  <c r="H26" i="7"/>
  <c r="G26" i="7"/>
  <c r="F26" i="7"/>
  <c r="E26" i="7"/>
  <c r="D26" i="7"/>
  <c r="C26" i="7"/>
  <c r="B26" i="7"/>
  <c r="N24" i="7"/>
  <c r="M24" i="7"/>
  <c r="L24" i="7"/>
  <c r="K24" i="7"/>
  <c r="J24" i="7"/>
  <c r="I24" i="7"/>
  <c r="H24" i="7"/>
  <c r="G24" i="7"/>
  <c r="F24" i="7"/>
  <c r="E24" i="7"/>
  <c r="D24" i="7"/>
  <c r="C24" i="7"/>
  <c r="B24" i="7"/>
  <c r="N23" i="7"/>
  <c r="M23" i="7"/>
  <c r="L23" i="7"/>
  <c r="K23" i="7"/>
  <c r="J23" i="7"/>
  <c r="I23" i="7"/>
  <c r="H23" i="7"/>
  <c r="G23" i="7"/>
  <c r="F23" i="7"/>
  <c r="E23" i="7"/>
  <c r="D23" i="7"/>
  <c r="C23" i="7"/>
  <c r="B23" i="7"/>
  <c r="N22" i="7"/>
  <c r="M22" i="7"/>
  <c r="L22" i="7"/>
  <c r="K22" i="7"/>
  <c r="J22" i="7"/>
  <c r="I22" i="7"/>
  <c r="H22" i="7"/>
  <c r="G22" i="7"/>
  <c r="F22" i="7"/>
  <c r="E22" i="7"/>
  <c r="D22" i="7"/>
  <c r="C22" i="7"/>
  <c r="B22" i="7"/>
  <c r="N21" i="7"/>
  <c r="M21" i="7"/>
  <c r="L21" i="7"/>
  <c r="K21" i="7"/>
  <c r="J21" i="7"/>
  <c r="I21" i="7"/>
  <c r="H21" i="7"/>
  <c r="G21" i="7"/>
  <c r="F21" i="7"/>
  <c r="E21" i="7"/>
  <c r="D21" i="7"/>
  <c r="C21" i="7"/>
  <c r="B21" i="7"/>
  <c r="N19" i="7"/>
  <c r="M19" i="7"/>
  <c r="L19" i="7"/>
  <c r="K19" i="7"/>
  <c r="J19" i="7"/>
  <c r="I19" i="7"/>
  <c r="H19" i="7"/>
  <c r="G19" i="7"/>
  <c r="F19" i="7"/>
  <c r="E19" i="7"/>
  <c r="D19" i="7"/>
  <c r="C19" i="7"/>
  <c r="B19" i="7"/>
  <c r="N18" i="7"/>
  <c r="M18" i="7"/>
  <c r="L18" i="7"/>
  <c r="K18" i="7"/>
  <c r="J18" i="7"/>
  <c r="I18" i="7"/>
  <c r="H18" i="7"/>
  <c r="G18" i="7"/>
  <c r="F18" i="7"/>
  <c r="E18" i="7"/>
  <c r="D18" i="7"/>
  <c r="C18" i="7"/>
  <c r="B18" i="7"/>
  <c r="N17" i="7"/>
  <c r="M17" i="7"/>
  <c r="L17" i="7"/>
  <c r="K17" i="7"/>
  <c r="J17" i="7"/>
  <c r="I17" i="7"/>
  <c r="H17" i="7"/>
  <c r="G17" i="7"/>
  <c r="F17" i="7"/>
  <c r="E17" i="7"/>
  <c r="D17" i="7"/>
  <c r="C17" i="7"/>
  <c r="B17" i="7"/>
  <c r="N16" i="7"/>
  <c r="M16" i="7"/>
  <c r="L16" i="7"/>
  <c r="K16" i="7"/>
  <c r="J16" i="7"/>
  <c r="I16" i="7"/>
  <c r="H16" i="7"/>
  <c r="G16" i="7"/>
  <c r="F16" i="7"/>
  <c r="E16" i="7"/>
  <c r="D16" i="7"/>
  <c r="C16" i="7"/>
  <c r="B16" i="7"/>
  <c r="N14" i="7"/>
  <c r="M14" i="7"/>
  <c r="L14" i="7"/>
  <c r="K14" i="7"/>
  <c r="J14" i="7"/>
  <c r="I14" i="7"/>
  <c r="H14" i="7"/>
  <c r="G14" i="7"/>
  <c r="F14" i="7"/>
  <c r="E14" i="7"/>
  <c r="D14" i="7"/>
  <c r="C14" i="7"/>
  <c r="B14" i="7"/>
  <c r="N13" i="7"/>
  <c r="M13" i="7"/>
  <c r="L13" i="7"/>
  <c r="K13" i="7"/>
  <c r="J13" i="7"/>
  <c r="I13" i="7"/>
  <c r="H13" i="7"/>
  <c r="G13" i="7"/>
  <c r="F13" i="7"/>
  <c r="E13" i="7"/>
  <c r="D13" i="7"/>
  <c r="C13" i="7"/>
  <c r="B13" i="7"/>
  <c r="N12" i="7"/>
  <c r="M12" i="7"/>
  <c r="L12" i="7"/>
  <c r="K12" i="7"/>
  <c r="J12" i="7"/>
  <c r="I12" i="7"/>
  <c r="H12" i="7"/>
  <c r="G12" i="7"/>
  <c r="F12" i="7"/>
  <c r="E12" i="7"/>
  <c r="D12" i="7"/>
  <c r="C12" i="7"/>
  <c r="B12" i="7"/>
  <c r="N11" i="7"/>
  <c r="M11" i="7"/>
  <c r="L11" i="7"/>
  <c r="K11" i="7"/>
  <c r="J11" i="7"/>
  <c r="H11" i="7"/>
  <c r="G11" i="7"/>
  <c r="F11" i="7"/>
  <c r="E11" i="7"/>
  <c r="D11" i="7"/>
  <c r="C11" i="7"/>
  <c r="V258" i="4"/>
  <c r="V29" i="4"/>
  <c r="M258" i="10"/>
  <c r="U258" i="10" s="1"/>
  <c r="M390" i="10"/>
  <c r="M357" i="10"/>
  <c r="M324" i="10"/>
  <c r="M291" i="10"/>
  <c r="M29" i="10"/>
  <c r="U29" i="10" s="1"/>
  <c r="M324" i="4"/>
  <c r="M291" i="4"/>
  <c r="M225" i="4"/>
  <c r="M159" i="4"/>
  <c r="M126" i="4"/>
  <c r="I225" i="10"/>
  <c r="I192" i="10"/>
  <c r="I159" i="10"/>
  <c r="I126" i="10"/>
  <c r="I93" i="10"/>
  <c r="I61" i="10"/>
  <c r="I390" i="4"/>
  <c r="I93" i="4"/>
  <c r="I61" i="4"/>
  <c r="Q258" i="10"/>
  <c r="Q390" i="10"/>
  <c r="Q357" i="10"/>
  <c r="Q324" i="10"/>
  <c r="Q291" i="10"/>
  <c r="Q29" i="10"/>
  <c r="Q357" i="4"/>
  <c r="Q324" i="4"/>
  <c r="Q291" i="4"/>
  <c r="Q225" i="4"/>
  <c r="Q192" i="4"/>
  <c r="Q159" i="4"/>
  <c r="Q126" i="4"/>
  <c r="P225" i="10"/>
  <c r="P192" i="10"/>
  <c r="P159" i="10"/>
  <c r="P93" i="10"/>
  <c r="P61" i="10"/>
  <c r="P258" i="4"/>
  <c r="E29" i="4"/>
  <c r="V257" i="4"/>
  <c r="V28" i="4"/>
  <c r="U257" i="10"/>
  <c r="M389" i="10"/>
  <c r="M356" i="10"/>
  <c r="M323" i="10"/>
  <c r="M290" i="10"/>
  <c r="M28" i="10"/>
  <c r="U28" i="10" s="1"/>
  <c r="M323" i="4"/>
  <c r="M290" i="4"/>
  <c r="M224" i="4"/>
  <c r="M191" i="4"/>
  <c r="M158" i="4"/>
  <c r="M125" i="4"/>
  <c r="I224" i="10"/>
  <c r="I191" i="10"/>
  <c r="I158" i="10"/>
  <c r="I125" i="10"/>
  <c r="I92" i="10"/>
  <c r="I60" i="10"/>
  <c r="I389" i="4"/>
  <c r="I92" i="4"/>
  <c r="I60" i="4"/>
  <c r="Q257" i="10"/>
  <c r="Q389" i="10"/>
  <c r="Q356" i="10"/>
  <c r="Q323" i="10"/>
  <c r="Q290" i="10"/>
  <c r="Q28" i="10"/>
  <c r="Q356" i="4"/>
  <c r="Q323" i="4"/>
  <c r="Q290" i="4"/>
  <c r="Q224" i="4"/>
  <c r="Q191" i="4"/>
  <c r="Q158" i="4"/>
  <c r="Q125" i="4"/>
  <c r="P224" i="10"/>
  <c r="P191" i="10"/>
  <c r="P158" i="10"/>
  <c r="P125" i="10"/>
  <c r="P92" i="10"/>
  <c r="P60" i="10"/>
  <c r="P257" i="4"/>
  <c r="V256" i="4"/>
  <c r="V27" i="4"/>
  <c r="M256" i="10"/>
  <c r="U256" i="10" s="1"/>
  <c r="M388" i="10"/>
  <c r="M91" i="10"/>
  <c r="M59" i="10"/>
  <c r="M256" i="4"/>
  <c r="U256" i="4" s="1"/>
  <c r="M388" i="4"/>
  <c r="M322" i="4"/>
  <c r="M289" i="4"/>
  <c r="I355" i="10"/>
  <c r="I322" i="10"/>
  <c r="I289" i="10"/>
  <c r="I27" i="10"/>
  <c r="I223" i="10"/>
  <c r="I190" i="10"/>
  <c r="I157" i="10"/>
  <c r="I124" i="10"/>
  <c r="I223" i="4"/>
  <c r="I190" i="4"/>
  <c r="I157" i="4"/>
  <c r="I124" i="4"/>
  <c r="I91" i="4"/>
  <c r="I59" i="4"/>
  <c r="Q256" i="10"/>
  <c r="Q388" i="10"/>
  <c r="Q91" i="10"/>
  <c r="Q59" i="10"/>
  <c r="Q256" i="4"/>
  <c r="Q388" i="4"/>
  <c r="Q355" i="4"/>
  <c r="Q322" i="4"/>
  <c r="Q289" i="4"/>
  <c r="P355" i="10"/>
  <c r="P322" i="10"/>
  <c r="P289" i="10"/>
  <c r="P27" i="10"/>
  <c r="P223" i="10"/>
  <c r="P190" i="10"/>
  <c r="P157" i="10"/>
  <c r="P124" i="10"/>
  <c r="P223" i="4"/>
  <c r="P190" i="4"/>
  <c r="P157" i="4"/>
  <c r="P124" i="4"/>
  <c r="P91" i="4"/>
  <c r="P59" i="4"/>
  <c r="O256" i="10"/>
  <c r="N255" i="4"/>
  <c r="V255" i="4" s="1"/>
  <c r="N387" i="4"/>
  <c r="N354" i="4"/>
  <c r="N321" i="4"/>
  <c r="N288" i="4"/>
  <c r="N26" i="4"/>
  <c r="V26" i="4" s="1"/>
  <c r="N222" i="4"/>
  <c r="N189" i="4"/>
  <c r="N156" i="4"/>
  <c r="N123" i="4"/>
  <c r="N90" i="4"/>
  <c r="N58" i="4"/>
  <c r="L255" i="4"/>
  <c r="L387" i="4"/>
  <c r="L354" i="4"/>
  <c r="L321" i="4"/>
  <c r="L288" i="4"/>
  <c r="L26" i="4"/>
  <c r="L222" i="4"/>
  <c r="L189" i="4"/>
  <c r="L156" i="4"/>
  <c r="L123" i="4"/>
  <c r="L90" i="4"/>
  <c r="L58" i="4"/>
  <c r="K255" i="4"/>
  <c r="K387" i="4"/>
  <c r="K354" i="4"/>
  <c r="K321" i="4"/>
  <c r="K288" i="4"/>
  <c r="K26" i="4"/>
  <c r="K222" i="4"/>
  <c r="K189" i="4"/>
  <c r="K156" i="4"/>
  <c r="K123" i="4"/>
  <c r="K90" i="4"/>
  <c r="K58" i="4"/>
  <c r="J255" i="4"/>
  <c r="J387" i="4"/>
  <c r="J354" i="4"/>
  <c r="J321" i="4"/>
  <c r="J288" i="4"/>
  <c r="J26" i="4"/>
  <c r="J222" i="4"/>
  <c r="J189" i="4"/>
  <c r="J156" i="4"/>
  <c r="J123" i="4"/>
  <c r="J90" i="4"/>
  <c r="J58" i="4"/>
  <c r="H255" i="4"/>
  <c r="H387" i="4"/>
  <c r="H354" i="4"/>
  <c r="H321" i="4"/>
  <c r="H288" i="4"/>
  <c r="H26" i="4"/>
  <c r="H222" i="4"/>
  <c r="H189" i="4"/>
  <c r="H156" i="4"/>
  <c r="H123" i="4"/>
  <c r="H90" i="4"/>
  <c r="H58" i="4"/>
  <c r="G255" i="4"/>
  <c r="G387" i="4"/>
  <c r="G354" i="4"/>
  <c r="G321" i="4"/>
  <c r="G288" i="4"/>
  <c r="G26" i="4"/>
  <c r="G222" i="4"/>
  <c r="G189" i="4"/>
  <c r="G156" i="4"/>
  <c r="G123" i="4"/>
  <c r="G90" i="4"/>
  <c r="G58" i="4"/>
  <c r="F255" i="4"/>
  <c r="F387" i="4"/>
  <c r="F354" i="4"/>
  <c r="F321" i="4"/>
  <c r="F288" i="4"/>
  <c r="F26" i="4"/>
  <c r="F222" i="4"/>
  <c r="F189" i="4"/>
  <c r="F156" i="4"/>
  <c r="F123" i="4"/>
  <c r="F90" i="4"/>
  <c r="F58" i="4"/>
  <c r="D255" i="4"/>
  <c r="D387" i="4"/>
  <c r="D354" i="4"/>
  <c r="D321" i="4"/>
  <c r="D288" i="4"/>
  <c r="D26" i="4"/>
  <c r="D222" i="4"/>
  <c r="D189" i="4"/>
  <c r="D156" i="4"/>
  <c r="D123" i="4"/>
  <c r="D90" i="4"/>
  <c r="D58" i="4"/>
  <c r="C255" i="4"/>
  <c r="C387" i="4"/>
  <c r="C354" i="4"/>
  <c r="C321" i="4"/>
  <c r="C288" i="4"/>
  <c r="C26" i="4"/>
  <c r="C222" i="4"/>
  <c r="C189" i="4"/>
  <c r="C156" i="4"/>
  <c r="C123" i="4"/>
  <c r="C90" i="4"/>
  <c r="C58" i="4"/>
  <c r="AI271" i="3"/>
  <c r="B255" i="4"/>
  <c r="B387" i="4"/>
  <c r="B354" i="4"/>
  <c r="B321" i="4"/>
  <c r="B288" i="4"/>
  <c r="B222" i="4"/>
  <c r="B189" i="4"/>
  <c r="B156" i="4"/>
  <c r="B123" i="4"/>
  <c r="B90" i="4"/>
  <c r="B58" i="4"/>
  <c r="N253" i="4"/>
  <c r="V253" i="4" s="1"/>
  <c r="N385" i="4"/>
  <c r="N352" i="4"/>
  <c r="N319" i="4"/>
  <c r="N286" i="4"/>
  <c r="N24" i="4"/>
  <c r="V24" i="4" s="1"/>
  <c r="N220" i="4"/>
  <c r="N187" i="4"/>
  <c r="N154" i="4"/>
  <c r="N121" i="4"/>
  <c r="N88" i="4"/>
  <c r="N56" i="4"/>
  <c r="L253" i="4"/>
  <c r="L385" i="4"/>
  <c r="L352" i="4"/>
  <c r="L319" i="4"/>
  <c r="L286" i="4"/>
  <c r="L24" i="4"/>
  <c r="L220" i="4"/>
  <c r="L187" i="4"/>
  <c r="L154" i="4"/>
  <c r="L121" i="4"/>
  <c r="L88" i="4"/>
  <c r="L56" i="4"/>
  <c r="K253" i="4"/>
  <c r="K385" i="4"/>
  <c r="K352" i="4"/>
  <c r="K319" i="4"/>
  <c r="K286" i="4"/>
  <c r="K24" i="4"/>
  <c r="K220" i="4"/>
  <c r="K187" i="4"/>
  <c r="K154" i="4"/>
  <c r="K121" i="4"/>
  <c r="K88" i="4"/>
  <c r="K56" i="4"/>
  <c r="J253" i="4"/>
  <c r="J385" i="4"/>
  <c r="J352" i="4"/>
  <c r="J319" i="4"/>
  <c r="J286" i="4"/>
  <c r="J24" i="4"/>
  <c r="J220" i="4"/>
  <c r="J187" i="4"/>
  <c r="J154" i="4"/>
  <c r="J121" i="4"/>
  <c r="J88" i="4"/>
  <c r="J56" i="4"/>
  <c r="H253" i="4"/>
  <c r="H385" i="4"/>
  <c r="H352" i="4"/>
  <c r="H319" i="4"/>
  <c r="H286" i="4"/>
  <c r="H24" i="4"/>
  <c r="H220" i="4"/>
  <c r="H187" i="4"/>
  <c r="H154" i="4"/>
  <c r="H121" i="4"/>
  <c r="H88" i="4"/>
  <c r="H56" i="4"/>
  <c r="G253" i="4"/>
  <c r="G385" i="4"/>
  <c r="G352" i="4"/>
  <c r="G319" i="4"/>
  <c r="G286" i="4"/>
  <c r="G24" i="4"/>
  <c r="G220" i="4"/>
  <c r="G187" i="4"/>
  <c r="G154" i="4"/>
  <c r="G121" i="4"/>
  <c r="G88" i="4"/>
  <c r="G56" i="4"/>
  <c r="F253" i="4"/>
  <c r="F385" i="4"/>
  <c r="F352" i="4"/>
  <c r="F319" i="4"/>
  <c r="F286" i="4"/>
  <c r="F24" i="4"/>
  <c r="F220" i="4"/>
  <c r="F187" i="4"/>
  <c r="F154" i="4"/>
  <c r="F121" i="4"/>
  <c r="F88" i="4"/>
  <c r="F56" i="4"/>
  <c r="D253" i="4"/>
  <c r="D385" i="4"/>
  <c r="D352" i="4"/>
  <c r="D319" i="4"/>
  <c r="D286" i="4"/>
  <c r="D24" i="4"/>
  <c r="D220" i="4"/>
  <c r="D187" i="4"/>
  <c r="D154" i="4"/>
  <c r="D121" i="4"/>
  <c r="D88" i="4"/>
  <c r="D56" i="4"/>
  <c r="C253" i="4"/>
  <c r="C385" i="4"/>
  <c r="C352" i="4"/>
  <c r="C319" i="4"/>
  <c r="C286" i="4"/>
  <c r="C24" i="4"/>
  <c r="C220" i="4"/>
  <c r="C187" i="4"/>
  <c r="C154" i="4"/>
  <c r="C121" i="4"/>
  <c r="C88" i="4"/>
  <c r="C56" i="4"/>
  <c r="B253" i="4"/>
  <c r="B385" i="4"/>
  <c r="B352" i="4"/>
  <c r="B319" i="4"/>
  <c r="B286" i="4"/>
  <c r="B220" i="4"/>
  <c r="B187" i="4"/>
  <c r="B154" i="4"/>
  <c r="B121" i="4"/>
  <c r="B88" i="4"/>
  <c r="B56" i="4"/>
  <c r="N252" i="4"/>
  <c r="V252" i="4" s="1"/>
  <c r="N384" i="4"/>
  <c r="N351" i="4"/>
  <c r="N318" i="4"/>
  <c r="N285" i="4"/>
  <c r="N23" i="4"/>
  <c r="V23" i="4" s="1"/>
  <c r="N219" i="4"/>
  <c r="N186" i="4"/>
  <c r="N153" i="4"/>
  <c r="N120" i="4"/>
  <c r="N87" i="4"/>
  <c r="N55" i="4"/>
  <c r="L252" i="4"/>
  <c r="L384" i="4"/>
  <c r="L351" i="4"/>
  <c r="L318" i="4"/>
  <c r="L285" i="4"/>
  <c r="L23" i="4"/>
  <c r="L219" i="4"/>
  <c r="L186" i="4"/>
  <c r="L153" i="4"/>
  <c r="L120" i="4"/>
  <c r="L87" i="4"/>
  <c r="L55" i="4"/>
  <c r="K252" i="4"/>
  <c r="K384" i="4"/>
  <c r="K351" i="4"/>
  <c r="K318" i="4"/>
  <c r="K285" i="4"/>
  <c r="K23" i="4"/>
  <c r="K219" i="4"/>
  <c r="K186" i="4"/>
  <c r="K153" i="4"/>
  <c r="K120" i="4"/>
  <c r="K87" i="4"/>
  <c r="K55" i="4"/>
  <c r="J252" i="4"/>
  <c r="J384" i="4"/>
  <c r="J351" i="4"/>
  <c r="J318" i="4"/>
  <c r="J285" i="4"/>
  <c r="J23" i="4"/>
  <c r="J219" i="4"/>
  <c r="J186" i="4"/>
  <c r="J153" i="4"/>
  <c r="J120" i="4"/>
  <c r="J87" i="4"/>
  <c r="J55" i="4"/>
  <c r="H252" i="4"/>
  <c r="H384" i="4"/>
  <c r="H351" i="4"/>
  <c r="H318" i="4"/>
  <c r="H285" i="4"/>
  <c r="H23" i="4"/>
  <c r="H219" i="4"/>
  <c r="H186" i="4"/>
  <c r="H153" i="4"/>
  <c r="H120" i="4"/>
  <c r="H87" i="4"/>
  <c r="H55" i="4"/>
  <c r="G252" i="4"/>
  <c r="G384" i="4"/>
  <c r="G351" i="4"/>
  <c r="G318" i="4"/>
  <c r="G285" i="4"/>
  <c r="G23" i="4"/>
  <c r="G219" i="4"/>
  <c r="G186" i="4"/>
  <c r="G153" i="4"/>
  <c r="G120" i="4"/>
  <c r="G87" i="4"/>
  <c r="G55" i="4"/>
  <c r="F252" i="4"/>
  <c r="F384" i="4"/>
  <c r="F351" i="4"/>
  <c r="F318" i="4"/>
  <c r="F285" i="4"/>
  <c r="F23" i="4"/>
  <c r="F219" i="4"/>
  <c r="F186" i="4"/>
  <c r="F153" i="4"/>
  <c r="F120" i="4"/>
  <c r="F87" i="4"/>
  <c r="F55" i="4"/>
  <c r="D252" i="4"/>
  <c r="D384" i="4"/>
  <c r="D351" i="4"/>
  <c r="D318" i="4"/>
  <c r="D285" i="4"/>
  <c r="D23" i="4"/>
  <c r="D219" i="4"/>
  <c r="D186" i="4"/>
  <c r="D153" i="4"/>
  <c r="D120" i="4"/>
  <c r="D87" i="4"/>
  <c r="D55" i="4"/>
  <c r="C252" i="4"/>
  <c r="C384" i="4"/>
  <c r="C351" i="4"/>
  <c r="C318" i="4"/>
  <c r="C285" i="4"/>
  <c r="C23" i="4"/>
  <c r="C219" i="4"/>
  <c r="C186" i="4"/>
  <c r="C120" i="4"/>
  <c r="B252" i="4"/>
  <c r="B384" i="4"/>
  <c r="B219" i="4"/>
  <c r="B186" i="4"/>
  <c r="B153" i="4"/>
  <c r="B120" i="4"/>
  <c r="B87" i="4"/>
  <c r="B55" i="4"/>
  <c r="N251" i="4"/>
  <c r="V251" i="4" s="1"/>
  <c r="N383" i="4"/>
  <c r="N350" i="4"/>
  <c r="N317" i="4"/>
  <c r="N284" i="4"/>
  <c r="N22" i="4"/>
  <c r="V22" i="4" s="1"/>
  <c r="N218" i="4"/>
  <c r="N185" i="4"/>
  <c r="N152" i="4"/>
  <c r="N119" i="4"/>
  <c r="N86" i="4"/>
  <c r="N54" i="4"/>
  <c r="L251" i="4"/>
  <c r="L383" i="4"/>
  <c r="L350" i="4"/>
  <c r="L317" i="4"/>
  <c r="L284" i="4"/>
  <c r="L22" i="4"/>
  <c r="L218" i="4"/>
  <c r="L185" i="4"/>
  <c r="L152" i="4"/>
  <c r="L119" i="4"/>
  <c r="L86" i="4"/>
  <c r="L54" i="4"/>
  <c r="K251" i="4"/>
  <c r="K383" i="4"/>
  <c r="K350" i="4"/>
  <c r="K317" i="4"/>
  <c r="K284" i="4"/>
  <c r="K22" i="4"/>
  <c r="K218" i="4"/>
  <c r="K185" i="4"/>
  <c r="K152" i="4"/>
  <c r="K119" i="4"/>
  <c r="K86" i="4"/>
  <c r="K54" i="4"/>
  <c r="J251" i="4"/>
  <c r="J383" i="4"/>
  <c r="J350" i="4"/>
  <c r="J317" i="4"/>
  <c r="J284" i="4"/>
  <c r="J22" i="4"/>
  <c r="J218" i="4"/>
  <c r="J185" i="4"/>
  <c r="J152" i="4"/>
  <c r="J119" i="4"/>
  <c r="J86" i="4"/>
  <c r="J54" i="4"/>
  <c r="H251" i="4"/>
  <c r="H383" i="4"/>
  <c r="H350" i="4"/>
  <c r="H317" i="4"/>
  <c r="H284" i="4"/>
  <c r="H22" i="4"/>
  <c r="H218" i="4"/>
  <c r="H185" i="4"/>
  <c r="H152" i="4"/>
  <c r="H119" i="4"/>
  <c r="H86" i="4"/>
  <c r="H54" i="4"/>
  <c r="G251" i="4"/>
  <c r="G383" i="4"/>
  <c r="G350" i="4"/>
  <c r="G317" i="4"/>
  <c r="G284" i="4"/>
  <c r="G22" i="4"/>
  <c r="G218" i="4"/>
  <c r="G185" i="4"/>
  <c r="G152" i="4"/>
  <c r="G119" i="4"/>
  <c r="G86" i="4"/>
  <c r="G54" i="4"/>
  <c r="F251" i="4"/>
  <c r="F383" i="4"/>
  <c r="F350" i="4"/>
  <c r="F317" i="4"/>
  <c r="F284" i="4"/>
  <c r="F22" i="4"/>
  <c r="F218" i="4"/>
  <c r="F185" i="4"/>
  <c r="F152" i="4"/>
  <c r="F119" i="4"/>
  <c r="F86" i="4"/>
  <c r="F54" i="4"/>
  <c r="D251" i="4"/>
  <c r="D383" i="4"/>
  <c r="D350" i="4"/>
  <c r="D317" i="4"/>
  <c r="D284" i="4"/>
  <c r="D22" i="4"/>
  <c r="D218" i="4"/>
  <c r="D185" i="4"/>
  <c r="D152" i="4"/>
  <c r="D119" i="4"/>
  <c r="D86" i="4"/>
  <c r="D54" i="4"/>
  <c r="C251" i="4"/>
  <c r="C383" i="4"/>
  <c r="C350" i="4"/>
  <c r="C317" i="4"/>
  <c r="C284" i="4"/>
  <c r="C22" i="4"/>
  <c r="C218" i="4"/>
  <c r="C185" i="4"/>
  <c r="C119" i="4"/>
  <c r="B251" i="4"/>
  <c r="B383" i="4"/>
  <c r="B218" i="4"/>
  <c r="B185" i="4"/>
  <c r="B152" i="4"/>
  <c r="B119" i="4"/>
  <c r="B86" i="4"/>
  <c r="B54" i="4"/>
  <c r="N250" i="4"/>
  <c r="V250" i="4" s="1"/>
  <c r="N382" i="4"/>
  <c r="N349" i="4"/>
  <c r="N316" i="4"/>
  <c r="N283" i="4"/>
  <c r="N21" i="4"/>
  <c r="V21" i="4" s="1"/>
  <c r="N217" i="4"/>
  <c r="N184" i="4"/>
  <c r="N151" i="4"/>
  <c r="N118" i="4"/>
  <c r="N85" i="4"/>
  <c r="N53" i="4"/>
  <c r="L250" i="4"/>
  <c r="L382" i="4"/>
  <c r="L349" i="4"/>
  <c r="L316" i="4"/>
  <c r="L283" i="4"/>
  <c r="L21" i="4"/>
  <c r="L217" i="4"/>
  <c r="L184" i="4"/>
  <c r="L151" i="4"/>
  <c r="L118" i="4"/>
  <c r="L85" i="4"/>
  <c r="L53" i="4"/>
  <c r="K250" i="4"/>
  <c r="K382" i="4"/>
  <c r="K349" i="4"/>
  <c r="K316" i="4"/>
  <c r="K283" i="4"/>
  <c r="K21" i="4"/>
  <c r="K217" i="4"/>
  <c r="K184" i="4"/>
  <c r="K151" i="4"/>
  <c r="K118" i="4"/>
  <c r="K85" i="4"/>
  <c r="K53" i="4"/>
  <c r="J250" i="4"/>
  <c r="J382" i="4"/>
  <c r="J349" i="4"/>
  <c r="J316" i="4"/>
  <c r="J283" i="4"/>
  <c r="J21" i="4"/>
  <c r="J217" i="4"/>
  <c r="J184" i="4"/>
  <c r="J151" i="4"/>
  <c r="J118" i="4"/>
  <c r="J85" i="4"/>
  <c r="J53" i="4"/>
  <c r="H250" i="4"/>
  <c r="H382" i="4"/>
  <c r="H349" i="4"/>
  <c r="H316" i="4"/>
  <c r="H283" i="4"/>
  <c r="H21" i="4"/>
  <c r="H217" i="4"/>
  <c r="H184" i="4"/>
  <c r="H151" i="4"/>
  <c r="H118" i="4"/>
  <c r="H85" i="4"/>
  <c r="H53" i="4"/>
  <c r="G250" i="4"/>
  <c r="G382" i="4"/>
  <c r="G349" i="4"/>
  <c r="G316" i="4"/>
  <c r="G283" i="4"/>
  <c r="G21" i="4"/>
  <c r="G217" i="4"/>
  <c r="G184" i="4"/>
  <c r="G151" i="4"/>
  <c r="G118" i="4"/>
  <c r="G85" i="4"/>
  <c r="G53" i="4"/>
  <c r="F250" i="4"/>
  <c r="F382" i="4"/>
  <c r="F349" i="4"/>
  <c r="F316" i="4"/>
  <c r="F283" i="4"/>
  <c r="F21" i="4"/>
  <c r="F217" i="4"/>
  <c r="F184" i="4"/>
  <c r="F151" i="4"/>
  <c r="F118" i="4"/>
  <c r="F85" i="4"/>
  <c r="F53" i="4"/>
  <c r="D250" i="4"/>
  <c r="D382" i="4"/>
  <c r="D349" i="4"/>
  <c r="D316" i="4"/>
  <c r="D283" i="4"/>
  <c r="D21" i="4"/>
  <c r="D217" i="4"/>
  <c r="D184" i="4"/>
  <c r="D151" i="4"/>
  <c r="D118" i="4"/>
  <c r="D85" i="4"/>
  <c r="D53" i="4"/>
  <c r="C250" i="4"/>
  <c r="C382" i="4"/>
  <c r="C349" i="4"/>
  <c r="C316" i="4"/>
  <c r="C283" i="4"/>
  <c r="C21" i="4"/>
  <c r="C217" i="4"/>
  <c r="C184" i="4"/>
  <c r="C151" i="4"/>
  <c r="C118" i="4"/>
  <c r="C85" i="4"/>
  <c r="C53" i="4"/>
  <c r="N248" i="4"/>
  <c r="V248" i="4" s="1"/>
  <c r="N380" i="4"/>
  <c r="N347" i="4"/>
  <c r="N314" i="4"/>
  <c r="N281" i="4"/>
  <c r="N19" i="4"/>
  <c r="V19" i="4" s="1"/>
  <c r="N215" i="4"/>
  <c r="N182" i="4"/>
  <c r="N149" i="4"/>
  <c r="N116" i="4"/>
  <c r="N83" i="4"/>
  <c r="N51" i="4"/>
  <c r="L248" i="4"/>
  <c r="L380" i="4"/>
  <c r="L347" i="4"/>
  <c r="L314" i="4"/>
  <c r="L281" i="4"/>
  <c r="L19" i="4"/>
  <c r="L215" i="4"/>
  <c r="L182" i="4"/>
  <c r="L149" i="4"/>
  <c r="L116" i="4"/>
  <c r="L83" i="4"/>
  <c r="L51" i="4"/>
  <c r="K248" i="4"/>
  <c r="K380" i="4"/>
  <c r="K347" i="4"/>
  <c r="K314" i="4"/>
  <c r="K281" i="4"/>
  <c r="K19" i="4"/>
  <c r="K215" i="4"/>
  <c r="K182" i="4"/>
  <c r="K149" i="4"/>
  <c r="K116" i="4"/>
  <c r="K83" i="4"/>
  <c r="K51" i="4"/>
  <c r="J248" i="4"/>
  <c r="J380" i="4"/>
  <c r="J347" i="4"/>
  <c r="J314" i="4"/>
  <c r="J281" i="4"/>
  <c r="J19" i="4"/>
  <c r="J215" i="4"/>
  <c r="J182" i="4"/>
  <c r="J149" i="4"/>
  <c r="J116" i="4"/>
  <c r="J83" i="4"/>
  <c r="J51" i="4"/>
  <c r="H248" i="4"/>
  <c r="H380" i="4"/>
  <c r="H347" i="4"/>
  <c r="H314" i="4"/>
  <c r="H281" i="4"/>
  <c r="H19" i="4"/>
  <c r="H215" i="4"/>
  <c r="H182" i="4"/>
  <c r="H149" i="4"/>
  <c r="H116" i="4"/>
  <c r="H83" i="4"/>
  <c r="H51" i="4"/>
  <c r="G248" i="4"/>
  <c r="G380" i="4"/>
  <c r="G347" i="4"/>
  <c r="G314" i="4"/>
  <c r="G281" i="4"/>
  <c r="G19" i="4"/>
  <c r="G215" i="4"/>
  <c r="G182" i="4"/>
  <c r="G149" i="4"/>
  <c r="G116" i="4"/>
  <c r="G83" i="4"/>
  <c r="G51" i="4"/>
  <c r="F248" i="4"/>
  <c r="F380" i="4"/>
  <c r="F347" i="4"/>
  <c r="F314" i="4"/>
  <c r="F281" i="4"/>
  <c r="F19" i="4"/>
  <c r="F215" i="4"/>
  <c r="F182" i="4"/>
  <c r="F149" i="4"/>
  <c r="F116" i="4"/>
  <c r="F83" i="4"/>
  <c r="F51" i="4"/>
  <c r="D248" i="4"/>
  <c r="D380" i="4"/>
  <c r="D347" i="4"/>
  <c r="D314" i="4"/>
  <c r="D281" i="4"/>
  <c r="D19" i="4"/>
  <c r="D215" i="4"/>
  <c r="D182" i="4"/>
  <c r="D149" i="4"/>
  <c r="D116" i="4"/>
  <c r="D83" i="4"/>
  <c r="D51" i="4"/>
  <c r="C248" i="4"/>
  <c r="C380" i="4"/>
  <c r="C347" i="4"/>
  <c r="C314" i="4"/>
  <c r="C281" i="4"/>
  <c r="C116" i="4"/>
  <c r="C83" i="4"/>
  <c r="C51" i="4"/>
  <c r="AP161" i="3"/>
  <c r="B314" i="4"/>
  <c r="B281" i="4"/>
  <c r="B19" i="4"/>
  <c r="B215" i="4"/>
  <c r="B182" i="4"/>
  <c r="B149" i="4"/>
  <c r="B116" i="4"/>
  <c r="B83" i="4"/>
  <c r="B51" i="4"/>
  <c r="AR161" i="3"/>
  <c r="AQ161" i="3"/>
  <c r="N247" i="4"/>
  <c r="V247" i="4" s="1"/>
  <c r="N379" i="4"/>
  <c r="N346" i="4"/>
  <c r="N313" i="4"/>
  <c r="N280" i="4"/>
  <c r="N18" i="4"/>
  <c r="V18" i="4" s="1"/>
  <c r="N214" i="4"/>
  <c r="N181" i="4"/>
  <c r="N148" i="4"/>
  <c r="N115" i="4"/>
  <c r="N82" i="4"/>
  <c r="N50" i="4"/>
  <c r="L247" i="4"/>
  <c r="L379" i="4"/>
  <c r="L346" i="4"/>
  <c r="L313" i="4"/>
  <c r="L280" i="4"/>
  <c r="L18" i="4"/>
  <c r="L214" i="4"/>
  <c r="L181" i="4"/>
  <c r="L148" i="4"/>
  <c r="L115" i="4"/>
  <c r="L82" i="4"/>
  <c r="L50" i="4"/>
  <c r="K247" i="4"/>
  <c r="K379" i="4"/>
  <c r="K346" i="4"/>
  <c r="K313" i="4"/>
  <c r="K280" i="4"/>
  <c r="K18" i="4"/>
  <c r="K214" i="4"/>
  <c r="K181" i="4"/>
  <c r="K148" i="4"/>
  <c r="K115" i="4"/>
  <c r="K82" i="4"/>
  <c r="K50" i="4"/>
  <c r="J247" i="4"/>
  <c r="J379" i="4"/>
  <c r="J346" i="4"/>
  <c r="J313" i="4"/>
  <c r="J280" i="4"/>
  <c r="J18" i="4"/>
  <c r="J214" i="4"/>
  <c r="J181" i="4"/>
  <c r="J148" i="4"/>
  <c r="J115" i="4"/>
  <c r="J82" i="4"/>
  <c r="J50" i="4"/>
  <c r="H247" i="4"/>
  <c r="H379" i="4"/>
  <c r="H346" i="4"/>
  <c r="H313" i="4"/>
  <c r="H280" i="4"/>
  <c r="H18" i="4"/>
  <c r="H214" i="4"/>
  <c r="H181" i="4"/>
  <c r="H148" i="4"/>
  <c r="H115" i="4"/>
  <c r="H82" i="4"/>
  <c r="H50" i="4"/>
  <c r="G247" i="4"/>
  <c r="G379" i="4"/>
  <c r="G346" i="4"/>
  <c r="G313" i="4"/>
  <c r="G280" i="4"/>
  <c r="G18" i="4"/>
  <c r="G214" i="4"/>
  <c r="G181" i="4"/>
  <c r="G148" i="4"/>
  <c r="G115" i="4"/>
  <c r="G82" i="4"/>
  <c r="G50" i="4"/>
  <c r="F247" i="4"/>
  <c r="F379" i="4"/>
  <c r="F346" i="4"/>
  <c r="F313" i="4"/>
  <c r="F280" i="4"/>
  <c r="F18" i="4"/>
  <c r="F214" i="4"/>
  <c r="F181" i="4"/>
  <c r="F148" i="4"/>
  <c r="F115" i="4"/>
  <c r="F82" i="4"/>
  <c r="F50" i="4"/>
  <c r="D247" i="4"/>
  <c r="D379" i="4"/>
  <c r="D346" i="4"/>
  <c r="D313" i="4"/>
  <c r="D280" i="4"/>
  <c r="D18" i="4"/>
  <c r="D214" i="4"/>
  <c r="D181" i="4"/>
  <c r="D148" i="4"/>
  <c r="D115" i="4"/>
  <c r="D82" i="4"/>
  <c r="D50" i="4"/>
  <c r="C247" i="4"/>
  <c r="C379" i="4"/>
  <c r="C346" i="4"/>
  <c r="C313" i="4"/>
  <c r="C148" i="4"/>
  <c r="C115" i="4"/>
  <c r="C82" i="4"/>
  <c r="C50" i="4"/>
  <c r="AR139" i="3"/>
  <c r="AQ139" i="3"/>
  <c r="AN139" i="3"/>
  <c r="AM139" i="3"/>
  <c r="B313" i="4"/>
  <c r="B280" i="4"/>
  <c r="B18" i="4"/>
  <c r="B214" i="4"/>
  <c r="B181" i="4"/>
  <c r="B148" i="4"/>
  <c r="B115" i="4"/>
  <c r="B82" i="4"/>
  <c r="B50" i="4"/>
  <c r="N246" i="4"/>
  <c r="V246" i="4" s="1"/>
  <c r="N378" i="4"/>
  <c r="N345" i="4"/>
  <c r="N312" i="4"/>
  <c r="N279" i="4"/>
  <c r="N17" i="4"/>
  <c r="V17" i="4" s="1"/>
  <c r="N213" i="4"/>
  <c r="N180" i="4"/>
  <c r="N147" i="4"/>
  <c r="N114" i="4"/>
  <c r="N81" i="4"/>
  <c r="N49" i="4"/>
  <c r="L246" i="4"/>
  <c r="L378" i="4"/>
  <c r="L345" i="4"/>
  <c r="L312" i="4"/>
  <c r="L279" i="4"/>
  <c r="L17" i="4"/>
  <c r="L213" i="4"/>
  <c r="L180" i="4"/>
  <c r="L147" i="4"/>
  <c r="L114" i="4"/>
  <c r="L81" i="4"/>
  <c r="L49" i="4"/>
  <c r="K246" i="4"/>
  <c r="K378" i="4"/>
  <c r="K345" i="4"/>
  <c r="K312" i="4"/>
  <c r="K279" i="4"/>
  <c r="K17" i="4"/>
  <c r="K213" i="4"/>
  <c r="K180" i="4"/>
  <c r="K147" i="4"/>
  <c r="K114" i="4"/>
  <c r="K81" i="4"/>
  <c r="K49" i="4"/>
  <c r="J246" i="4"/>
  <c r="J378" i="4"/>
  <c r="J345" i="4"/>
  <c r="J312" i="4"/>
  <c r="J279" i="4"/>
  <c r="J17" i="4"/>
  <c r="J213" i="4"/>
  <c r="J180" i="4"/>
  <c r="J147" i="4"/>
  <c r="J114" i="4"/>
  <c r="J81" i="4"/>
  <c r="J49" i="4"/>
  <c r="H246" i="4"/>
  <c r="H378" i="4"/>
  <c r="H345" i="4"/>
  <c r="H312" i="4"/>
  <c r="H279" i="4"/>
  <c r="H17" i="4"/>
  <c r="H213" i="4"/>
  <c r="H180" i="4"/>
  <c r="H147" i="4"/>
  <c r="H114" i="4"/>
  <c r="H81" i="4"/>
  <c r="H49" i="4"/>
  <c r="G246" i="4"/>
  <c r="G378" i="4"/>
  <c r="G345" i="4"/>
  <c r="G312" i="4"/>
  <c r="G279" i="4"/>
  <c r="G17" i="4"/>
  <c r="G213" i="4"/>
  <c r="G180" i="4"/>
  <c r="G147" i="4"/>
  <c r="G114" i="4"/>
  <c r="G81" i="4"/>
  <c r="G49" i="4"/>
  <c r="F246" i="4"/>
  <c r="F378" i="4"/>
  <c r="F345" i="4"/>
  <c r="F312" i="4"/>
  <c r="F279" i="4"/>
  <c r="F17" i="4"/>
  <c r="F213" i="4"/>
  <c r="F180" i="4"/>
  <c r="F147" i="4"/>
  <c r="F114" i="4"/>
  <c r="F81" i="4"/>
  <c r="F49" i="4"/>
  <c r="D246" i="4"/>
  <c r="D378" i="4"/>
  <c r="D345" i="4"/>
  <c r="D312" i="4"/>
  <c r="D279" i="4"/>
  <c r="D17" i="4"/>
  <c r="D213" i="4"/>
  <c r="D180" i="4"/>
  <c r="D147" i="4"/>
  <c r="D114" i="4"/>
  <c r="D81" i="4"/>
  <c r="D49" i="4"/>
  <c r="C246" i="4"/>
  <c r="C378" i="4"/>
  <c r="C345" i="4"/>
  <c r="C312" i="4"/>
  <c r="C147" i="4"/>
  <c r="C114" i="4"/>
  <c r="C81" i="4"/>
  <c r="C49" i="4"/>
  <c r="B312" i="4"/>
  <c r="B279" i="4"/>
  <c r="B17" i="4"/>
  <c r="B213" i="4"/>
  <c r="B180" i="4"/>
  <c r="B147" i="4"/>
  <c r="B114" i="4"/>
  <c r="B81" i="4"/>
  <c r="B49" i="4"/>
  <c r="AR117" i="3"/>
  <c r="AQ117" i="3"/>
  <c r="N245" i="4"/>
  <c r="V245" i="4" s="1"/>
  <c r="N377" i="4"/>
  <c r="N344" i="4"/>
  <c r="N311" i="4"/>
  <c r="N278" i="4"/>
  <c r="N16" i="4"/>
  <c r="V16" i="4" s="1"/>
  <c r="N212" i="4"/>
  <c r="N179" i="4"/>
  <c r="N146" i="4"/>
  <c r="N113" i="4"/>
  <c r="N80" i="4"/>
  <c r="N48" i="4"/>
  <c r="L245" i="4"/>
  <c r="L377" i="4"/>
  <c r="L344" i="4"/>
  <c r="L311" i="4"/>
  <c r="L278" i="4"/>
  <c r="L16" i="4"/>
  <c r="L212" i="4"/>
  <c r="L179" i="4"/>
  <c r="L146" i="4"/>
  <c r="L113" i="4"/>
  <c r="L80" i="4"/>
  <c r="L48" i="4"/>
  <c r="K245" i="4"/>
  <c r="K377" i="4"/>
  <c r="K344" i="4"/>
  <c r="K311" i="4"/>
  <c r="K278" i="4"/>
  <c r="K16" i="4"/>
  <c r="K212" i="4"/>
  <c r="K179" i="4"/>
  <c r="K146" i="4"/>
  <c r="K113" i="4"/>
  <c r="K80" i="4"/>
  <c r="K48" i="4"/>
  <c r="J245" i="4"/>
  <c r="J377" i="4"/>
  <c r="J344" i="4"/>
  <c r="J311" i="4"/>
  <c r="J278" i="4"/>
  <c r="J16" i="4"/>
  <c r="J212" i="4"/>
  <c r="J179" i="4"/>
  <c r="J146" i="4"/>
  <c r="J113" i="4"/>
  <c r="J80" i="4"/>
  <c r="J48" i="4"/>
  <c r="H245" i="4"/>
  <c r="H377" i="4"/>
  <c r="H344" i="4"/>
  <c r="H311" i="4"/>
  <c r="H278" i="4"/>
  <c r="H16" i="4"/>
  <c r="H212" i="4"/>
  <c r="H179" i="4"/>
  <c r="H146" i="4"/>
  <c r="H113" i="4"/>
  <c r="H80" i="4"/>
  <c r="H48" i="4"/>
  <c r="G245" i="4"/>
  <c r="G377" i="4"/>
  <c r="G344" i="4"/>
  <c r="G311" i="4"/>
  <c r="G278" i="4"/>
  <c r="G16" i="4"/>
  <c r="G212" i="4"/>
  <c r="G179" i="4"/>
  <c r="G146" i="4"/>
  <c r="G113" i="4"/>
  <c r="G80" i="4"/>
  <c r="G48" i="4"/>
  <c r="F245" i="4"/>
  <c r="F377" i="4"/>
  <c r="F344" i="4"/>
  <c r="F311" i="4"/>
  <c r="F278" i="4"/>
  <c r="F16" i="4"/>
  <c r="F212" i="4"/>
  <c r="F179" i="4"/>
  <c r="F146" i="4"/>
  <c r="F113" i="4"/>
  <c r="F80" i="4"/>
  <c r="F48" i="4"/>
  <c r="D245" i="4"/>
  <c r="D377" i="4"/>
  <c r="D344" i="4"/>
  <c r="D311" i="4"/>
  <c r="D278" i="4"/>
  <c r="D16" i="4"/>
  <c r="D212" i="4"/>
  <c r="D179" i="4"/>
  <c r="D146" i="4"/>
  <c r="D113" i="4"/>
  <c r="D80" i="4"/>
  <c r="D48" i="4"/>
  <c r="C245" i="4"/>
  <c r="C377" i="4"/>
  <c r="C344" i="4"/>
  <c r="C311" i="4"/>
  <c r="C278" i="4"/>
  <c r="C16" i="4"/>
  <c r="C212" i="4"/>
  <c r="C179" i="4"/>
  <c r="C146" i="4"/>
  <c r="C113" i="4"/>
  <c r="C80" i="4"/>
  <c r="C48" i="4"/>
  <c r="B245" i="4"/>
  <c r="B377" i="4"/>
  <c r="B344" i="4"/>
  <c r="B311" i="4"/>
  <c r="B278" i="4"/>
  <c r="B16" i="4"/>
  <c r="B212" i="4"/>
  <c r="B179" i="4"/>
  <c r="B146" i="4"/>
  <c r="B113" i="4"/>
  <c r="B80" i="4"/>
  <c r="B48" i="4"/>
  <c r="N243" i="4"/>
  <c r="V243" i="4" s="1"/>
  <c r="N375" i="4"/>
  <c r="N342" i="4"/>
  <c r="N309" i="4"/>
  <c r="N276" i="4"/>
  <c r="N14" i="4"/>
  <c r="V14" i="4" s="1"/>
  <c r="N210" i="4"/>
  <c r="N177" i="4"/>
  <c r="N144" i="4"/>
  <c r="N111" i="4"/>
  <c r="N78" i="4"/>
  <c r="N46" i="4"/>
  <c r="L243" i="4"/>
  <c r="L375" i="4"/>
  <c r="L342" i="4"/>
  <c r="L309" i="4"/>
  <c r="L276" i="4"/>
  <c r="L14" i="4"/>
  <c r="L210" i="4"/>
  <c r="L177" i="4"/>
  <c r="L144" i="4"/>
  <c r="L111" i="4"/>
  <c r="L78" i="4"/>
  <c r="L46" i="4"/>
  <c r="K243" i="4"/>
  <c r="K375" i="4"/>
  <c r="K342" i="4"/>
  <c r="K309" i="4"/>
  <c r="K276" i="4"/>
  <c r="K14" i="4"/>
  <c r="K210" i="4"/>
  <c r="K177" i="4"/>
  <c r="K144" i="4"/>
  <c r="K111" i="4"/>
  <c r="K78" i="4"/>
  <c r="K46" i="4"/>
  <c r="J243" i="4"/>
  <c r="J375" i="4"/>
  <c r="J342" i="4"/>
  <c r="J309" i="4"/>
  <c r="J276" i="4"/>
  <c r="J14" i="4"/>
  <c r="J210" i="4"/>
  <c r="J177" i="4"/>
  <c r="J144" i="4"/>
  <c r="J111" i="4"/>
  <c r="J78" i="4"/>
  <c r="J46" i="4"/>
  <c r="H243" i="4"/>
  <c r="H375" i="4"/>
  <c r="H342" i="4"/>
  <c r="H309" i="4"/>
  <c r="H276" i="4"/>
  <c r="H14" i="4"/>
  <c r="H210" i="4"/>
  <c r="H177" i="4"/>
  <c r="H144" i="4"/>
  <c r="H111" i="4"/>
  <c r="H78" i="4"/>
  <c r="H46" i="4"/>
  <c r="G243" i="4"/>
  <c r="G375" i="4"/>
  <c r="G342" i="4"/>
  <c r="G309" i="4"/>
  <c r="G276" i="4"/>
  <c r="G14" i="4"/>
  <c r="G210" i="4"/>
  <c r="G177" i="4"/>
  <c r="G144" i="4"/>
  <c r="G111" i="4"/>
  <c r="G78" i="4"/>
  <c r="G46" i="4"/>
  <c r="F243" i="4"/>
  <c r="F375" i="4"/>
  <c r="F342" i="4"/>
  <c r="F309" i="4"/>
  <c r="F276" i="4"/>
  <c r="F14" i="4"/>
  <c r="F210" i="4"/>
  <c r="F177" i="4"/>
  <c r="F144" i="4"/>
  <c r="F111" i="4"/>
  <c r="F78" i="4"/>
  <c r="F46" i="4"/>
  <c r="D243" i="4"/>
  <c r="D375" i="4"/>
  <c r="D342" i="4"/>
  <c r="D309" i="4"/>
  <c r="D276" i="4"/>
  <c r="D14" i="4"/>
  <c r="D210" i="4"/>
  <c r="D177" i="4"/>
  <c r="D144" i="4"/>
  <c r="D111" i="4"/>
  <c r="D78" i="4"/>
  <c r="D46" i="4"/>
  <c r="C243" i="4"/>
  <c r="C375" i="4"/>
  <c r="C342" i="4"/>
  <c r="C309" i="4"/>
  <c r="C276" i="4"/>
  <c r="C14" i="4"/>
  <c r="C210" i="4"/>
  <c r="C177" i="4"/>
  <c r="C144" i="4"/>
  <c r="C111" i="4"/>
  <c r="C78" i="4"/>
  <c r="C46" i="4"/>
  <c r="B243" i="4"/>
  <c r="B375" i="4"/>
  <c r="B342" i="4"/>
  <c r="B309" i="4"/>
  <c r="B276" i="4"/>
  <c r="B14" i="4"/>
  <c r="B210" i="4"/>
  <c r="B177" i="4"/>
  <c r="B144" i="4"/>
  <c r="B111" i="4"/>
  <c r="B78" i="4"/>
  <c r="B46" i="4"/>
  <c r="N242" i="4"/>
  <c r="V242" i="4" s="1"/>
  <c r="N374" i="4"/>
  <c r="N341" i="4"/>
  <c r="N308" i="4"/>
  <c r="N275" i="4"/>
  <c r="N13" i="4"/>
  <c r="V13" i="4" s="1"/>
  <c r="N209" i="4"/>
  <c r="N176" i="4"/>
  <c r="N143" i="4"/>
  <c r="N110" i="4"/>
  <c r="N77" i="4"/>
  <c r="N45" i="4"/>
  <c r="L242" i="4"/>
  <c r="L374" i="4"/>
  <c r="L341" i="4"/>
  <c r="L308" i="4"/>
  <c r="L275" i="4"/>
  <c r="L13" i="4"/>
  <c r="L209" i="4"/>
  <c r="L176" i="4"/>
  <c r="L143" i="4"/>
  <c r="L110" i="4"/>
  <c r="L77" i="4"/>
  <c r="L45" i="4"/>
  <c r="K242" i="4"/>
  <c r="K374" i="4"/>
  <c r="K341" i="4"/>
  <c r="K308" i="4"/>
  <c r="K275" i="4"/>
  <c r="K13" i="4"/>
  <c r="K209" i="4"/>
  <c r="K176" i="4"/>
  <c r="K143" i="4"/>
  <c r="K110" i="4"/>
  <c r="K77" i="4"/>
  <c r="K45" i="4"/>
  <c r="J242" i="4"/>
  <c r="J374" i="4"/>
  <c r="J341" i="4"/>
  <c r="J308" i="4"/>
  <c r="J275" i="4"/>
  <c r="J13" i="4"/>
  <c r="J209" i="4"/>
  <c r="J176" i="4"/>
  <c r="J143" i="4"/>
  <c r="J110" i="4"/>
  <c r="J77" i="4"/>
  <c r="J45" i="4"/>
  <c r="H242" i="4"/>
  <c r="H374" i="4"/>
  <c r="H341" i="4"/>
  <c r="H308" i="4"/>
  <c r="H275" i="4"/>
  <c r="H13" i="4"/>
  <c r="H209" i="4"/>
  <c r="H176" i="4"/>
  <c r="H143" i="4"/>
  <c r="H110" i="4"/>
  <c r="H77" i="4"/>
  <c r="H45" i="4"/>
  <c r="G242" i="4"/>
  <c r="G374" i="4"/>
  <c r="G341" i="4"/>
  <c r="G308" i="4"/>
  <c r="G275" i="4"/>
  <c r="G13" i="4"/>
  <c r="G209" i="4"/>
  <c r="G176" i="4"/>
  <c r="G143" i="4"/>
  <c r="G110" i="4"/>
  <c r="G77" i="4"/>
  <c r="G45" i="4"/>
  <c r="F242" i="4"/>
  <c r="F374" i="4"/>
  <c r="F341" i="4"/>
  <c r="F308" i="4"/>
  <c r="F275" i="4"/>
  <c r="F13" i="4"/>
  <c r="F209" i="4"/>
  <c r="F176" i="4"/>
  <c r="F143" i="4"/>
  <c r="F110" i="4"/>
  <c r="F77" i="4"/>
  <c r="F45" i="4"/>
  <c r="D242" i="4"/>
  <c r="D374" i="4"/>
  <c r="D341" i="4"/>
  <c r="D308" i="4"/>
  <c r="D275" i="4"/>
  <c r="D13" i="4"/>
  <c r="D209" i="4"/>
  <c r="D176" i="4"/>
  <c r="D143" i="4"/>
  <c r="D110" i="4"/>
  <c r="D77" i="4"/>
  <c r="D45" i="4"/>
  <c r="C242" i="4"/>
  <c r="C374" i="4"/>
  <c r="C341" i="4"/>
  <c r="C308" i="4"/>
  <c r="C275" i="4"/>
  <c r="C13" i="4"/>
  <c r="C209" i="4"/>
  <c r="C176" i="4"/>
  <c r="C143" i="4"/>
  <c r="C110" i="4"/>
  <c r="C77" i="4"/>
  <c r="C45" i="4"/>
  <c r="B242" i="4"/>
  <c r="B374" i="4"/>
  <c r="B341" i="4"/>
  <c r="B308" i="4"/>
  <c r="B275" i="4"/>
  <c r="B13" i="4"/>
  <c r="B209" i="4"/>
  <c r="B176" i="4"/>
  <c r="B143" i="4"/>
  <c r="B110" i="4"/>
  <c r="B77" i="4"/>
  <c r="B45" i="4"/>
  <c r="AE27" i="3"/>
  <c r="AD27" i="3"/>
  <c r="AC27" i="3"/>
  <c r="AB27" i="3"/>
  <c r="AA27" i="3"/>
  <c r="Z27" i="3"/>
  <c r="Y27" i="3"/>
  <c r="X27" i="3"/>
  <c r="W27" i="3"/>
  <c r="V27" i="3"/>
  <c r="U27" i="3"/>
  <c r="T27" i="3"/>
  <c r="AE26" i="3"/>
  <c r="N240" i="4" s="1"/>
  <c r="V240" i="4" s="1"/>
  <c r="AD26" i="3"/>
  <c r="N372" i="4" s="1"/>
  <c r="AC26" i="3"/>
  <c r="N339" i="4" s="1"/>
  <c r="AB26" i="3"/>
  <c r="N306" i="4" s="1"/>
  <c r="AA26" i="3"/>
  <c r="N273" i="4" s="1"/>
  <c r="Z26" i="3"/>
  <c r="N11" i="4" s="1"/>
  <c r="Y26" i="3"/>
  <c r="N207" i="4" s="1"/>
  <c r="X26" i="3"/>
  <c r="N174" i="4" s="1"/>
  <c r="W26" i="3"/>
  <c r="N141" i="4" s="1"/>
  <c r="V26" i="3"/>
  <c r="N108" i="4" s="1"/>
  <c r="U26" i="3"/>
  <c r="N75" i="4" s="1"/>
  <c r="T26" i="3"/>
  <c r="N43" i="4" s="1"/>
  <c r="AE25" i="3"/>
  <c r="AD25" i="3"/>
  <c r="AC25" i="3"/>
  <c r="AB25" i="3"/>
  <c r="AA25" i="3"/>
  <c r="Z25" i="3"/>
  <c r="Y25" i="3"/>
  <c r="X25" i="3"/>
  <c r="W25" i="3"/>
  <c r="V25" i="3"/>
  <c r="U25" i="3"/>
  <c r="T25" i="3"/>
  <c r="AE24" i="3"/>
  <c r="L240" i="4" s="1"/>
  <c r="AD24" i="3"/>
  <c r="L372" i="4" s="1"/>
  <c r="AC24" i="3"/>
  <c r="L339" i="4" s="1"/>
  <c r="AB24" i="3"/>
  <c r="L306" i="4" s="1"/>
  <c r="AA24" i="3"/>
  <c r="L273" i="4" s="1"/>
  <c r="Z24" i="3"/>
  <c r="L11" i="4" s="1"/>
  <c r="Y24" i="3"/>
  <c r="L207" i="4" s="1"/>
  <c r="X24" i="3"/>
  <c r="L174" i="4" s="1"/>
  <c r="W24" i="3"/>
  <c r="L141" i="4" s="1"/>
  <c r="V24" i="3"/>
  <c r="L108" i="4" s="1"/>
  <c r="U24" i="3"/>
  <c r="L75" i="4" s="1"/>
  <c r="T24" i="3"/>
  <c r="L43" i="4" s="1"/>
  <c r="AE23" i="3"/>
  <c r="AD23" i="3"/>
  <c r="AC23" i="3"/>
  <c r="AB23" i="3"/>
  <c r="AA23" i="3"/>
  <c r="Z23" i="3"/>
  <c r="Y23" i="3"/>
  <c r="X23" i="3"/>
  <c r="W23" i="3"/>
  <c r="V23" i="3"/>
  <c r="U23" i="3"/>
  <c r="T23" i="3"/>
  <c r="AE22" i="3"/>
  <c r="K240" i="4" s="1"/>
  <c r="AD22" i="3"/>
  <c r="K372" i="4" s="1"/>
  <c r="AC22" i="3"/>
  <c r="K339" i="4" s="1"/>
  <c r="AB22" i="3"/>
  <c r="K306" i="4" s="1"/>
  <c r="AA22" i="3"/>
  <c r="K273" i="4" s="1"/>
  <c r="Z22" i="3"/>
  <c r="K11" i="4" s="1"/>
  <c r="Y22" i="3"/>
  <c r="K207" i="4" s="1"/>
  <c r="X22" i="3"/>
  <c r="K174" i="4" s="1"/>
  <c r="W22" i="3"/>
  <c r="K141" i="4" s="1"/>
  <c r="V22" i="3"/>
  <c r="K108" i="4" s="1"/>
  <c r="U22" i="3"/>
  <c r="K75" i="4" s="1"/>
  <c r="T22" i="3"/>
  <c r="K43" i="4" s="1"/>
  <c r="AE21" i="3"/>
  <c r="AD21" i="3"/>
  <c r="AC21" i="3"/>
  <c r="AB21" i="3"/>
  <c r="AA21" i="3"/>
  <c r="Z21" i="3"/>
  <c r="Y21" i="3"/>
  <c r="X21" i="3"/>
  <c r="W21" i="3"/>
  <c r="V21" i="3"/>
  <c r="U21" i="3"/>
  <c r="T21" i="3"/>
  <c r="AE20" i="3"/>
  <c r="J240" i="4" s="1"/>
  <c r="M240" i="4" s="1"/>
  <c r="U240" i="4" s="1"/>
  <c r="AD20" i="3"/>
  <c r="J372" i="4" s="1"/>
  <c r="M372" i="4" s="1"/>
  <c r="AC20" i="3"/>
  <c r="J339" i="4" s="1"/>
  <c r="AB20" i="3"/>
  <c r="J306" i="4" s="1"/>
  <c r="AA20" i="3"/>
  <c r="J273" i="4" s="1"/>
  <c r="Z20" i="3"/>
  <c r="J11" i="4" s="1"/>
  <c r="Y20" i="3"/>
  <c r="J207" i="4" s="1"/>
  <c r="X20" i="3"/>
  <c r="J174" i="4" s="1"/>
  <c r="W20" i="3"/>
  <c r="J141" i="4" s="1"/>
  <c r="V20" i="3"/>
  <c r="J108" i="4" s="1"/>
  <c r="U20" i="3"/>
  <c r="J75" i="4" s="1"/>
  <c r="M75" i="4" s="1"/>
  <c r="T20" i="3"/>
  <c r="J43" i="4" s="1"/>
  <c r="M43" i="4" s="1"/>
  <c r="AE19" i="3"/>
  <c r="AD19" i="3"/>
  <c r="AC19" i="3"/>
  <c r="AB19" i="3"/>
  <c r="AA19" i="3"/>
  <c r="Z19" i="3"/>
  <c r="Y19" i="3"/>
  <c r="X19" i="3"/>
  <c r="W19" i="3"/>
  <c r="V19" i="3"/>
  <c r="U19" i="3"/>
  <c r="T19" i="3"/>
  <c r="AE18" i="3"/>
  <c r="H240" i="4" s="1"/>
  <c r="AD18" i="3"/>
  <c r="H372" i="4" s="1"/>
  <c r="AC18" i="3"/>
  <c r="H339" i="4" s="1"/>
  <c r="AB18" i="3"/>
  <c r="H306" i="4" s="1"/>
  <c r="AA18" i="3"/>
  <c r="H273" i="4" s="1"/>
  <c r="Z18" i="3"/>
  <c r="H11" i="4" s="1"/>
  <c r="Y18" i="3"/>
  <c r="H207" i="4" s="1"/>
  <c r="X18" i="3"/>
  <c r="H174" i="4" s="1"/>
  <c r="W18" i="3"/>
  <c r="H141" i="4" s="1"/>
  <c r="V18" i="3"/>
  <c r="H108" i="4" s="1"/>
  <c r="U18" i="3"/>
  <c r="H75" i="4" s="1"/>
  <c r="T18" i="3"/>
  <c r="H43" i="4" s="1"/>
  <c r="AE17" i="3"/>
  <c r="AD17" i="3"/>
  <c r="AC17" i="3"/>
  <c r="AB17" i="3"/>
  <c r="AA17" i="3"/>
  <c r="Z17" i="3"/>
  <c r="Y17" i="3"/>
  <c r="X17" i="3"/>
  <c r="W17" i="3"/>
  <c r="V17" i="3"/>
  <c r="U17" i="3"/>
  <c r="T17" i="3"/>
  <c r="AE16" i="3"/>
  <c r="G240" i="4" s="1"/>
  <c r="AD16" i="3"/>
  <c r="G372" i="4" s="1"/>
  <c r="AC16" i="3"/>
  <c r="G339" i="4" s="1"/>
  <c r="AB16" i="3"/>
  <c r="G306" i="4" s="1"/>
  <c r="AA16" i="3"/>
  <c r="G273" i="4" s="1"/>
  <c r="Z16" i="3"/>
  <c r="G11" i="4" s="1"/>
  <c r="Y16" i="3"/>
  <c r="G207" i="4" s="1"/>
  <c r="X16" i="3"/>
  <c r="G174" i="4" s="1"/>
  <c r="W16" i="3"/>
  <c r="G141" i="4" s="1"/>
  <c r="V16" i="3"/>
  <c r="G108" i="4" s="1"/>
  <c r="U16" i="3"/>
  <c r="G75" i="4" s="1"/>
  <c r="T16" i="3"/>
  <c r="G43" i="4" s="1"/>
  <c r="AE15" i="3"/>
  <c r="AD15" i="3"/>
  <c r="AC15" i="3"/>
  <c r="AB15" i="3"/>
  <c r="AA15" i="3"/>
  <c r="Z15" i="3"/>
  <c r="Y15" i="3"/>
  <c r="X15" i="3"/>
  <c r="W15" i="3"/>
  <c r="V15" i="3"/>
  <c r="U15" i="3"/>
  <c r="T15" i="3"/>
  <c r="AE14" i="3"/>
  <c r="F240" i="4" s="1"/>
  <c r="AD14" i="3"/>
  <c r="F372" i="4" s="1"/>
  <c r="AC14" i="3"/>
  <c r="F339" i="4" s="1"/>
  <c r="I339" i="4" s="1"/>
  <c r="AB14" i="3"/>
  <c r="F306" i="4" s="1"/>
  <c r="I306" i="4" s="1"/>
  <c r="AA14" i="3"/>
  <c r="F273" i="4" s="1"/>
  <c r="I273" i="4" s="1"/>
  <c r="Z14" i="3"/>
  <c r="F11" i="4" s="1"/>
  <c r="Y14" i="3"/>
  <c r="F207" i="4" s="1"/>
  <c r="I207" i="4" s="1"/>
  <c r="X14" i="3"/>
  <c r="F174" i="4" s="1"/>
  <c r="W14" i="3"/>
  <c r="F141" i="4" s="1"/>
  <c r="I141" i="4" s="1"/>
  <c r="V14" i="3"/>
  <c r="F108" i="4" s="1"/>
  <c r="I108" i="4" s="1"/>
  <c r="U14" i="3"/>
  <c r="F75" i="4" s="1"/>
  <c r="T14" i="3"/>
  <c r="F43" i="4" s="1"/>
  <c r="AE13" i="3"/>
  <c r="AD13" i="3"/>
  <c r="AC13" i="3"/>
  <c r="AB13" i="3"/>
  <c r="AA13" i="3"/>
  <c r="Z13" i="3"/>
  <c r="Y13" i="3"/>
  <c r="X13" i="3"/>
  <c r="W13" i="3"/>
  <c r="V13" i="3"/>
  <c r="U13" i="3"/>
  <c r="T13" i="3"/>
  <c r="AE12" i="3"/>
  <c r="D240" i="4" s="1"/>
  <c r="Q240" i="4" s="1"/>
  <c r="AD12" i="3"/>
  <c r="D372" i="4" s="1"/>
  <c r="Q372" i="4" s="1"/>
  <c r="AC12" i="3"/>
  <c r="D339" i="4" s="1"/>
  <c r="AB12" i="3"/>
  <c r="D306" i="4" s="1"/>
  <c r="AA12" i="3"/>
  <c r="D273" i="4" s="1"/>
  <c r="Z12" i="3"/>
  <c r="D11" i="4" s="1"/>
  <c r="Y12" i="3"/>
  <c r="D207" i="4" s="1"/>
  <c r="X12" i="3"/>
  <c r="D174" i="4" s="1"/>
  <c r="W12" i="3"/>
  <c r="D141" i="4" s="1"/>
  <c r="V12" i="3"/>
  <c r="D108" i="4" s="1"/>
  <c r="U12" i="3"/>
  <c r="D75" i="4" s="1"/>
  <c r="Q75" i="4" s="1"/>
  <c r="T12" i="3"/>
  <c r="D43" i="4" s="1"/>
  <c r="Q43" i="4" s="1"/>
  <c r="AE11" i="3"/>
  <c r="AD11" i="3"/>
  <c r="AC11" i="3"/>
  <c r="AB11" i="3"/>
  <c r="AA11" i="3"/>
  <c r="Z11" i="3"/>
  <c r="Y11" i="3"/>
  <c r="X11" i="3"/>
  <c r="W11" i="3"/>
  <c r="V11" i="3"/>
  <c r="U11" i="3"/>
  <c r="T11" i="3"/>
  <c r="AE10" i="3"/>
  <c r="C240" i="4" s="1"/>
  <c r="AD10" i="3"/>
  <c r="C372" i="4" s="1"/>
  <c r="AC10" i="3"/>
  <c r="C339" i="4" s="1"/>
  <c r="P339" i="4" s="1"/>
  <c r="AB10" i="3"/>
  <c r="C306" i="4" s="1"/>
  <c r="P306" i="4" s="1"/>
  <c r="AA10" i="3"/>
  <c r="C273" i="4" s="1"/>
  <c r="P273" i="4" s="1"/>
  <c r="Z10" i="3"/>
  <c r="C11" i="4" s="1"/>
  <c r="Y10" i="3"/>
  <c r="C207" i="4" s="1"/>
  <c r="P207" i="4" s="1"/>
  <c r="X10" i="3"/>
  <c r="C174" i="4" s="1"/>
  <c r="P174" i="4" s="1"/>
  <c r="W10" i="3"/>
  <c r="C141" i="4" s="1"/>
  <c r="P141" i="4" s="1"/>
  <c r="V10" i="3"/>
  <c r="C108" i="4" s="1"/>
  <c r="P108" i="4" s="1"/>
  <c r="U10" i="3"/>
  <c r="C75" i="4" s="1"/>
  <c r="T10" i="3"/>
  <c r="C43" i="4" s="1"/>
  <c r="AE9" i="3"/>
  <c r="AR7" i="3" s="1"/>
  <c r="AD9" i="3"/>
  <c r="AC9" i="3"/>
  <c r="AB9" i="3"/>
  <c r="AA9" i="3"/>
  <c r="Z9" i="3"/>
  <c r="Y9" i="3"/>
  <c r="X9" i="3"/>
  <c r="W9" i="3"/>
  <c r="V9" i="3"/>
  <c r="U9" i="3"/>
  <c r="T9" i="3"/>
  <c r="AE8" i="3"/>
  <c r="B240" i="4" s="1"/>
  <c r="AD8" i="3"/>
  <c r="B372" i="4" s="1"/>
  <c r="O372" i="4" s="1"/>
  <c r="AC8" i="3"/>
  <c r="B339" i="4" s="1"/>
  <c r="AB8" i="3"/>
  <c r="B306" i="4" s="1"/>
  <c r="AA8" i="3"/>
  <c r="B273" i="4" s="1"/>
  <c r="Z8" i="3"/>
  <c r="B11" i="4" s="1"/>
  <c r="Y8" i="3"/>
  <c r="B207" i="4" s="1"/>
  <c r="X8" i="3"/>
  <c r="B174" i="4" s="1"/>
  <c r="W8" i="3"/>
  <c r="B141" i="4" s="1"/>
  <c r="V8" i="3"/>
  <c r="B108" i="4" s="1"/>
  <c r="U8" i="3"/>
  <c r="B75" i="4" s="1"/>
  <c r="T8" i="3"/>
  <c r="B43" i="4" s="1"/>
  <c r="O43" i="4" s="1"/>
  <c r="AE7" i="3"/>
  <c r="AD7" i="3"/>
  <c r="AC7" i="3"/>
  <c r="AB7" i="3"/>
  <c r="AA7" i="3"/>
  <c r="Z7" i="3"/>
  <c r="Y7" i="3"/>
  <c r="X7" i="3"/>
  <c r="W7" i="3"/>
  <c r="V7" i="3"/>
  <c r="U7" i="3"/>
  <c r="T7" i="3"/>
  <c r="AE6" i="3"/>
  <c r="AD6" i="3"/>
  <c r="AC6" i="3"/>
  <c r="AB6" i="3"/>
  <c r="AA6" i="3"/>
  <c r="Z6" i="3"/>
  <c r="Y6" i="3"/>
  <c r="X6" i="3"/>
  <c r="W6" i="3"/>
  <c r="V6" i="3"/>
  <c r="U6" i="3"/>
  <c r="T6" i="3"/>
  <c r="N241" i="4"/>
  <c r="V241" i="4" s="1"/>
  <c r="N373" i="4"/>
  <c r="N340" i="4"/>
  <c r="N307" i="4"/>
  <c r="N274" i="4"/>
  <c r="N12" i="4"/>
  <c r="V12" i="4" s="1"/>
  <c r="N208" i="4"/>
  <c r="N175" i="4"/>
  <c r="N142" i="4"/>
  <c r="N109" i="4"/>
  <c r="N76" i="4"/>
  <c r="N44" i="4"/>
  <c r="L241" i="4"/>
  <c r="L373" i="4"/>
  <c r="L340" i="4"/>
  <c r="L307" i="4"/>
  <c r="L274" i="4"/>
  <c r="L12" i="4"/>
  <c r="L208" i="4"/>
  <c r="L175" i="4"/>
  <c r="L142" i="4"/>
  <c r="L109" i="4"/>
  <c r="L76" i="4"/>
  <c r="L44" i="4"/>
  <c r="K241" i="4"/>
  <c r="K373" i="4"/>
  <c r="K340" i="4"/>
  <c r="K307" i="4"/>
  <c r="K274" i="4"/>
  <c r="K12" i="4"/>
  <c r="K208" i="4"/>
  <c r="K175" i="4"/>
  <c r="K142" i="4"/>
  <c r="K109" i="4"/>
  <c r="K76" i="4"/>
  <c r="K44" i="4"/>
  <c r="J241" i="4"/>
  <c r="J373" i="4"/>
  <c r="J340" i="4"/>
  <c r="J307" i="4"/>
  <c r="J274" i="4"/>
  <c r="J12" i="4"/>
  <c r="J208" i="4"/>
  <c r="J175" i="4"/>
  <c r="J142" i="4"/>
  <c r="J109" i="4"/>
  <c r="J76" i="4"/>
  <c r="J44" i="4"/>
  <c r="H241" i="4"/>
  <c r="H373" i="4"/>
  <c r="H340" i="4"/>
  <c r="H307" i="4"/>
  <c r="H274" i="4"/>
  <c r="H12" i="4"/>
  <c r="H208" i="4"/>
  <c r="H175" i="4"/>
  <c r="H142" i="4"/>
  <c r="H109" i="4"/>
  <c r="H76" i="4"/>
  <c r="H44" i="4"/>
  <c r="G241" i="4"/>
  <c r="G373" i="4"/>
  <c r="G340" i="4"/>
  <c r="G307" i="4"/>
  <c r="G274" i="4"/>
  <c r="G12" i="4"/>
  <c r="G208" i="4"/>
  <c r="G175" i="4"/>
  <c r="G142" i="4"/>
  <c r="G109" i="4"/>
  <c r="G76" i="4"/>
  <c r="G44" i="4"/>
  <c r="F241" i="4"/>
  <c r="F373" i="4"/>
  <c r="F340" i="4"/>
  <c r="F307" i="4"/>
  <c r="F274" i="4"/>
  <c r="F12" i="4"/>
  <c r="F208" i="4"/>
  <c r="F175" i="4"/>
  <c r="F142" i="4"/>
  <c r="F109" i="4"/>
  <c r="F76" i="4"/>
  <c r="F44" i="4"/>
  <c r="D241" i="4"/>
  <c r="D373" i="4"/>
  <c r="D340" i="4"/>
  <c r="D307" i="4"/>
  <c r="D274" i="4"/>
  <c r="D12" i="4"/>
  <c r="D208" i="4"/>
  <c r="D175" i="4"/>
  <c r="D142" i="4"/>
  <c r="D109" i="4"/>
  <c r="D76" i="4"/>
  <c r="D44" i="4"/>
  <c r="C241" i="4"/>
  <c r="C373" i="4"/>
  <c r="C340" i="4"/>
  <c r="C307" i="4"/>
  <c r="C274" i="4"/>
  <c r="C12" i="4"/>
  <c r="C208" i="4"/>
  <c r="C175" i="4"/>
  <c r="C142" i="4"/>
  <c r="C109" i="4"/>
  <c r="C76" i="4"/>
  <c r="C44" i="4"/>
  <c r="M352" i="4" l="1"/>
  <c r="M354" i="4"/>
  <c r="P175" i="4"/>
  <c r="Q44" i="4"/>
  <c r="I175" i="4"/>
  <c r="M44" i="4"/>
  <c r="P176" i="4"/>
  <c r="Q45" i="4"/>
  <c r="M45" i="4"/>
  <c r="O46" i="4"/>
  <c r="P177" i="4"/>
  <c r="Q46" i="4"/>
  <c r="I177" i="4"/>
  <c r="Q311" i="4"/>
  <c r="M311" i="4"/>
  <c r="P314" i="4"/>
  <c r="I51" i="4"/>
  <c r="I314" i="4"/>
  <c r="P156" i="4"/>
  <c r="Q288" i="4"/>
  <c r="I156" i="4"/>
  <c r="M288" i="4"/>
  <c r="P144" i="4"/>
  <c r="P245" i="4"/>
  <c r="Q248" i="4"/>
  <c r="I142" i="4"/>
  <c r="I144" i="4"/>
  <c r="O278" i="4"/>
  <c r="M278" i="4"/>
  <c r="P281" i="4"/>
  <c r="M248" i="4"/>
  <c r="U248" i="4" s="1"/>
  <c r="P209" i="4"/>
  <c r="Q77" i="4"/>
  <c r="I209" i="4"/>
  <c r="M77" i="4"/>
  <c r="P210" i="4"/>
  <c r="I210" i="4"/>
  <c r="Q80" i="4"/>
  <c r="M80" i="4"/>
  <c r="I114" i="4"/>
  <c r="P189" i="4"/>
  <c r="Q321" i="4"/>
  <c r="I189" i="4"/>
  <c r="M321" i="4"/>
  <c r="P142" i="4"/>
  <c r="Q278" i="4"/>
  <c r="I119" i="4"/>
  <c r="O374" i="4"/>
  <c r="Q374" i="4"/>
  <c r="M374" i="4"/>
  <c r="Q382" i="4"/>
  <c r="M382" i="4"/>
  <c r="P218" i="4"/>
  <c r="Q350" i="4"/>
  <c r="I218" i="4"/>
  <c r="M350" i="4"/>
  <c r="Q354" i="4"/>
  <c r="I222" i="4"/>
  <c r="O288" i="4"/>
  <c r="I147" i="4"/>
  <c r="Q113" i="4"/>
  <c r="M113" i="4"/>
  <c r="O375" i="4"/>
  <c r="Q375" i="4"/>
  <c r="O255" i="4"/>
  <c r="P340" i="4"/>
  <c r="I340" i="4"/>
  <c r="P341" i="4"/>
  <c r="I341" i="4"/>
  <c r="P342" i="4"/>
  <c r="I342" i="4"/>
  <c r="O212" i="4"/>
  <c r="P344" i="4"/>
  <c r="Q212" i="4"/>
  <c r="P83" i="4"/>
  <c r="Q347" i="4"/>
  <c r="I215" i="4"/>
  <c r="M347" i="4"/>
  <c r="Q217" i="4"/>
  <c r="M217" i="4"/>
  <c r="I54" i="4"/>
  <c r="Q252" i="4"/>
  <c r="M252" i="4"/>
  <c r="U252" i="4" s="1"/>
  <c r="P56" i="4"/>
  <c r="I56" i="4"/>
  <c r="I281" i="4"/>
  <c r="P119" i="4"/>
  <c r="O354" i="4"/>
  <c r="O387" i="4"/>
  <c r="Q49" i="4"/>
  <c r="M312" i="4"/>
  <c r="O50" i="4"/>
  <c r="I280" i="4"/>
  <c r="M250" i="4"/>
  <c r="U250" i="4" s="1"/>
  <c r="I219" i="4"/>
  <c r="M351" i="4"/>
  <c r="M387" i="4"/>
  <c r="P313" i="4"/>
  <c r="I50" i="4"/>
  <c r="I313" i="4"/>
  <c r="P53" i="4"/>
  <c r="I53" i="4"/>
  <c r="Q251" i="4"/>
  <c r="M251" i="4"/>
  <c r="U251" i="4" s="1"/>
  <c r="Q253" i="4"/>
  <c r="M253" i="4"/>
  <c r="U253" i="4" s="1"/>
  <c r="Q255" i="4"/>
  <c r="M255" i="4"/>
  <c r="U255" i="4" s="1"/>
  <c r="O312" i="4"/>
  <c r="Q312" i="4"/>
  <c r="M49" i="4"/>
  <c r="P148" i="4"/>
  <c r="Q250" i="4"/>
  <c r="P219" i="4"/>
  <c r="O49" i="4"/>
  <c r="P49" i="4"/>
  <c r="I180" i="4"/>
  <c r="M383" i="4"/>
  <c r="Q351" i="4"/>
  <c r="Q387" i="4"/>
  <c r="P109" i="4"/>
  <c r="I109" i="4"/>
  <c r="P110" i="4"/>
  <c r="I110" i="4"/>
  <c r="P111" i="4"/>
  <c r="I115" i="4"/>
  <c r="O383" i="4"/>
  <c r="Q218" i="4"/>
  <c r="P88" i="4"/>
  <c r="I88" i="4"/>
  <c r="P58" i="4"/>
  <c r="P90" i="4"/>
  <c r="I90" i="4"/>
  <c r="I58" i="4"/>
  <c r="I123" i="4"/>
  <c r="O321" i="4"/>
  <c r="O352" i="4"/>
  <c r="P220" i="4"/>
  <c r="Q352" i="4"/>
  <c r="O385" i="4"/>
  <c r="Q385" i="4"/>
  <c r="M385" i="4"/>
  <c r="O286" i="4"/>
  <c r="P154" i="4"/>
  <c r="Q286" i="4"/>
  <c r="I154" i="4"/>
  <c r="M286" i="4"/>
  <c r="P187" i="4"/>
  <c r="Q319" i="4"/>
  <c r="I187" i="4"/>
  <c r="M319" i="4"/>
  <c r="Q384" i="4"/>
  <c r="M384" i="4"/>
  <c r="Q219" i="4"/>
  <c r="I87" i="4"/>
  <c r="Q285" i="4"/>
  <c r="I153" i="4"/>
  <c r="M285" i="4"/>
  <c r="P186" i="4"/>
  <c r="Q318" i="4"/>
  <c r="I186" i="4"/>
  <c r="M318" i="4"/>
  <c r="Q284" i="4"/>
  <c r="I152" i="4"/>
  <c r="M284" i="4"/>
  <c r="I86" i="4"/>
  <c r="P185" i="4"/>
  <c r="Q317" i="4"/>
  <c r="I185" i="4"/>
  <c r="M317" i="4"/>
  <c r="P217" i="4"/>
  <c r="I217" i="4"/>
  <c r="M349" i="4"/>
  <c r="P118" i="4"/>
  <c r="I118" i="4"/>
  <c r="P151" i="4"/>
  <c r="Q283" i="4"/>
  <c r="I151" i="4"/>
  <c r="M283" i="4"/>
  <c r="Q316" i="4"/>
  <c r="M316" i="4"/>
  <c r="I83" i="4"/>
  <c r="O51" i="4"/>
  <c r="O314" i="4"/>
  <c r="I149" i="4"/>
  <c r="P51" i="4"/>
  <c r="Q51" i="4"/>
  <c r="Q314" i="4"/>
  <c r="I182" i="4"/>
  <c r="M51" i="4"/>
  <c r="M314" i="4"/>
  <c r="I148" i="4"/>
  <c r="P50" i="4"/>
  <c r="Q50" i="4"/>
  <c r="Q313" i="4"/>
  <c r="I181" i="4"/>
  <c r="M50" i="4"/>
  <c r="M313" i="4"/>
  <c r="Q346" i="4"/>
  <c r="I214" i="4"/>
  <c r="M346" i="4"/>
  <c r="P115" i="4"/>
  <c r="Q379" i="4"/>
  <c r="M379" i="4"/>
  <c r="P147" i="4"/>
  <c r="Q246" i="4"/>
  <c r="I279" i="4"/>
  <c r="M246" i="4"/>
  <c r="U246" i="4" s="1"/>
  <c r="P312" i="4"/>
  <c r="I49" i="4"/>
  <c r="I312" i="4"/>
  <c r="M345" i="4"/>
  <c r="P81" i="4"/>
  <c r="Q345" i="4"/>
  <c r="I213" i="4"/>
  <c r="P114" i="4"/>
  <c r="M378" i="4"/>
  <c r="I344" i="4"/>
  <c r="M212" i="4"/>
  <c r="P377" i="4"/>
  <c r="I377" i="4"/>
  <c r="O146" i="4"/>
  <c r="Q146" i="4"/>
  <c r="O179" i="4"/>
  <c r="P48" i="4"/>
  <c r="Q179" i="4"/>
  <c r="I48" i="4"/>
  <c r="M179" i="4"/>
  <c r="I111" i="4"/>
  <c r="P276" i="4"/>
  <c r="Q243" i="4"/>
  <c r="M243" i="4"/>
  <c r="U243" i="4" s="1"/>
  <c r="P309" i="4"/>
  <c r="I309" i="4"/>
  <c r="P275" i="4"/>
  <c r="Q242" i="4"/>
  <c r="I275" i="4"/>
  <c r="P208" i="4"/>
  <c r="Q76" i="4"/>
  <c r="I208" i="4"/>
  <c r="M76" i="4"/>
  <c r="M373" i="4"/>
  <c r="P274" i="4"/>
  <c r="I274" i="4"/>
  <c r="Q373" i="4"/>
  <c r="P307" i="4"/>
  <c r="I307" i="4"/>
  <c r="P116" i="4"/>
  <c r="I116" i="4"/>
  <c r="Q78" i="4"/>
  <c r="M78" i="4"/>
  <c r="O45" i="4"/>
  <c r="O323" i="10"/>
  <c r="O258" i="10"/>
  <c r="O291" i="4"/>
  <c r="AP117" i="3"/>
  <c r="O313" i="4"/>
  <c r="AO139" i="3"/>
  <c r="O80" i="4"/>
  <c r="P184" i="4"/>
  <c r="I184" i="4"/>
  <c r="P308" i="4"/>
  <c r="M46" i="4"/>
  <c r="AP139" i="3"/>
  <c r="P222" i="4"/>
  <c r="I308" i="4"/>
  <c r="O311" i="4"/>
  <c r="P123" i="4"/>
  <c r="I81" i="4"/>
  <c r="Q380" i="4"/>
  <c r="M380" i="4"/>
  <c r="Q383" i="4"/>
  <c r="P121" i="4"/>
  <c r="I121" i="4"/>
  <c r="I220" i="4"/>
  <c r="P120" i="4"/>
  <c r="I120" i="4"/>
  <c r="O113" i="4"/>
  <c r="AI163" i="3"/>
  <c r="AQ185" i="3"/>
  <c r="AQ207" i="3"/>
  <c r="AQ229" i="3"/>
  <c r="AQ251" i="3"/>
  <c r="AQ273" i="3"/>
  <c r="I143" i="4"/>
  <c r="AO31" i="3"/>
  <c r="AR185" i="3"/>
  <c r="AR207" i="3"/>
  <c r="AR229" i="3"/>
  <c r="AG31" i="3"/>
  <c r="AH31" i="3"/>
  <c r="AP31" i="3"/>
  <c r="AI31" i="3"/>
  <c r="AQ31" i="3"/>
  <c r="AG141" i="3"/>
  <c r="P82" i="4"/>
  <c r="I82" i="4"/>
  <c r="AJ31" i="3"/>
  <c r="AR31" i="3"/>
  <c r="AH141" i="3"/>
  <c r="Q378" i="4"/>
  <c r="C373" i="10"/>
  <c r="AQ33" i="3"/>
  <c r="G109" i="10"/>
  <c r="AI39" i="3"/>
  <c r="H373" i="10"/>
  <c r="AQ41" i="3"/>
  <c r="J373" i="10"/>
  <c r="AQ43" i="3"/>
  <c r="K373" i="10"/>
  <c r="AQ45" i="3"/>
  <c r="L109" i="10"/>
  <c r="AI47" i="3"/>
  <c r="C77" i="10"/>
  <c r="AH55" i="3"/>
  <c r="H341" i="10"/>
  <c r="AP63" i="3"/>
  <c r="J77" i="10"/>
  <c r="AH65" i="3"/>
  <c r="C44" i="10"/>
  <c r="AG33" i="3"/>
  <c r="C307" i="10"/>
  <c r="AO33" i="3"/>
  <c r="D44" i="10"/>
  <c r="AG35" i="3"/>
  <c r="D307" i="10"/>
  <c r="AO35" i="3"/>
  <c r="F44" i="10"/>
  <c r="AG37" i="3"/>
  <c r="F307" i="10"/>
  <c r="AO37" i="3"/>
  <c r="G44" i="10"/>
  <c r="AG39" i="3"/>
  <c r="G307" i="10"/>
  <c r="AO39" i="3"/>
  <c r="H44" i="10"/>
  <c r="AG41" i="3"/>
  <c r="H307" i="10"/>
  <c r="AO41" i="3"/>
  <c r="J44" i="10"/>
  <c r="AG43" i="3"/>
  <c r="J307" i="10"/>
  <c r="AO43" i="3"/>
  <c r="K44" i="10"/>
  <c r="AG45" i="3"/>
  <c r="K307" i="10"/>
  <c r="AO45" i="3"/>
  <c r="L44" i="10"/>
  <c r="AG47" i="3"/>
  <c r="L307" i="10"/>
  <c r="AO47" i="3"/>
  <c r="B275" i="10"/>
  <c r="AN53" i="3"/>
  <c r="C275" i="10"/>
  <c r="AN55" i="3"/>
  <c r="D275" i="10"/>
  <c r="AN57" i="3"/>
  <c r="F275" i="10"/>
  <c r="AN59" i="3"/>
  <c r="G275" i="10"/>
  <c r="AN61" i="3"/>
  <c r="H275" i="10"/>
  <c r="AN63" i="3"/>
  <c r="J275" i="10"/>
  <c r="AN65" i="3"/>
  <c r="K275" i="10"/>
  <c r="AN67" i="3"/>
  <c r="L275" i="10"/>
  <c r="AN69" i="3"/>
  <c r="B276" i="10"/>
  <c r="AN75" i="3"/>
  <c r="C276" i="10"/>
  <c r="AN77" i="3"/>
  <c r="D276" i="10"/>
  <c r="AN79" i="3"/>
  <c r="F276" i="10"/>
  <c r="AN81" i="3"/>
  <c r="G276" i="10"/>
  <c r="AN83" i="3"/>
  <c r="H276" i="10"/>
  <c r="AN85" i="3"/>
  <c r="J276" i="10"/>
  <c r="AN87" i="3"/>
  <c r="K276" i="10"/>
  <c r="AN89" i="3"/>
  <c r="L276" i="10"/>
  <c r="AN91" i="3"/>
  <c r="B278" i="10"/>
  <c r="AN97" i="3"/>
  <c r="C278" i="10"/>
  <c r="AN99" i="3"/>
  <c r="D278" i="10"/>
  <c r="AN101" i="3"/>
  <c r="F278" i="10"/>
  <c r="AN103" i="3"/>
  <c r="G278" i="10"/>
  <c r="AN105" i="3"/>
  <c r="H278" i="10"/>
  <c r="AN107" i="3"/>
  <c r="J278" i="10"/>
  <c r="AN109" i="3"/>
  <c r="K278" i="10"/>
  <c r="AN111" i="3"/>
  <c r="L278" i="10"/>
  <c r="AN113" i="3"/>
  <c r="B180" i="10"/>
  <c r="AK119" i="3"/>
  <c r="C180" i="10"/>
  <c r="AK121" i="3"/>
  <c r="D180" i="10"/>
  <c r="AK123" i="3"/>
  <c r="F180" i="10"/>
  <c r="AK125" i="3"/>
  <c r="G180" i="10"/>
  <c r="AK127" i="3"/>
  <c r="H180" i="10"/>
  <c r="AK129" i="3"/>
  <c r="J180" i="10"/>
  <c r="AK131" i="3"/>
  <c r="K180" i="10"/>
  <c r="AK133" i="3"/>
  <c r="L180" i="10"/>
  <c r="AK135" i="3"/>
  <c r="B18" i="10"/>
  <c r="AM141" i="3"/>
  <c r="C18" i="10"/>
  <c r="AM143" i="3"/>
  <c r="D18" i="10"/>
  <c r="AM145" i="3"/>
  <c r="F18" i="10"/>
  <c r="AM147" i="3"/>
  <c r="G18" i="10"/>
  <c r="AM149" i="3"/>
  <c r="H18" i="10"/>
  <c r="AM151" i="3"/>
  <c r="J18" i="10"/>
  <c r="AM153" i="3"/>
  <c r="K18" i="10"/>
  <c r="AM155" i="3"/>
  <c r="L18" i="10"/>
  <c r="AM157" i="3"/>
  <c r="F109" i="10"/>
  <c r="AI37" i="3"/>
  <c r="G373" i="10"/>
  <c r="AQ39" i="3"/>
  <c r="H109" i="10"/>
  <c r="AI41" i="3"/>
  <c r="B77" i="10"/>
  <c r="AH53" i="3"/>
  <c r="C109" i="10"/>
  <c r="AI33" i="3"/>
  <c r="D373" i="10"/>
  <c r="AQ35" i="3"/>
  <c r="F373" i="10"/>
  <c r="AQ37" i="3"/>
  <c r="J109" i="10"/>
  <c r="AI43" i="3"/>
  <c r="K109" i="10"/>
  <c r="AI45" i="3"/>
  <c r="L373" i="10"/>
  <c r="AQ47" i="3"/>
  <c r="B341" i="10"/>
  <c r="AP53" i="3"/>
  <c r="C341" i="10"/>
  <c r="AP55" i="3"/>
  <c r="D341" i="10"/>
  <c r="AP57" i="3"/>
  <c r="G341" i="10"/>
  <c r="AP61" i="3"/>
  <c r="D109" i="10"/>
  <c r="AI35" i="3"/>
  <c r="D77" i="10"/>
  <c r="AH57" i="3"/>
  <c r="F77" i="10"/>
  <c r="AH59" i="3"/>
  <c r="F341" i="10"/>
  <c r="I341" i="10" s="1"/>
  <c r="AP59" i="3"/>
  <c r="G77" i="10"/>
  <c r="AH61" i="3"/>
  <c r="H77" i="10"/>
  <c r="AH63" i="3"/>
  <c r="J341" i="10"/>
  <c r="AP65" i="3"/>
  <c r="B380" i="10"/>
  <c r="AQ163" i="3"/>
  <c r="C116" i="10"/>
  <c r="AI165" i="3"/>
  <c r="C380" i="10"/>
  <c r="AQ165" i="3"/>
  <c r="D116" i="10"/>
  <c r="AI167" i="3"/>
  <c r="D380" i="10"/>
  <c r="AQ167" i="3"/>
  <c r="F116" i="10"/>
  <c r="AI169" i="3"/>
  <c r="F380" i="10"/>
  <c r="AQ169" i="3"/>
  <c r="G116" i="10"/>
  <c r="AI171" i="3"/>
  <c r="G380" i="10"/>
  <c r="AQ171" i="3"/>
  <c r="H116" i="10"/>
  <c r="AI173" i="3"/>
  <c r="H380" i="10"/>
  <c r="AQ173" i="3"/>
  <c r="J116" i="10"/>
  <c r="AI175" i="3"/>
  <c r="J380" i="10"/>
  <c r="AQ175" i="3"/>
  <c r="K116" i="10"/>
  <c r="AI177" i="3"/>
  <c r="K380" i="10"/>
  <c r="AQ177" i="3"/>
  <c r="L116" i="10"/>
  <c r="AI179" i="3"/>
  <c r="L380" i="10"/>
  <c r="AQ179" i="3"/>
  <c r="B118" i="10"/>
  <c r="AI185" i="3"/>
  <c r="C118" i="10"/>
  <c r="AI187" i="3"/>
  <c r="C382" i="10"/>
  <c r="AQ187" i="3"/>
  <c r="D118" i="10"/>
  <c r="AI189" i="3"/>
  <c r="D382" i="10"/>
  <c r="AQ189" i="3"/>
  <c r="F118" i="10"/>
  <c r="AI191" i="3"/>
  <c r="F382" i="10"/>
  <c r="AQ191" i="3"/>
  <c r="G118" i="10"/>
  <c r="AI193" i="3"/>
  <c r="G382" i="10"/>
  <c r="AQ193" i="3"/>
  <c r="H118" i="10"/>
  <c r="AI195" i="3"/>
  <c r="H382" i="10"/>
  <c r="AQ195" i="3"/>
  <c r="J118" i="10"/>
  <c r="AI197" i="3"/>
  <c r="J382" i="10"/>
  <c r="AQ197" i="3"/>
  <c r="K118" i="10"/>
  <c r="AI199" i="3"/>
  <c r="K382" i="10"/>
  <c r="AQ199" i="3"/>
  <c r="L118" i="10"/>
  <c r="AI201" i="3"/>
  <c r="L382" i="10"/>
  <c r="AQ201" i="3"/>
  <c r="B119" i="10"/>
  <c r="AI207" i="3"/>
  <c r="C119" i="10"/>
  <c r="AI209" i="3"/>
  <c r="C383" i="10"/>
  <c r="AQ209" i="3"/>
  <c r="D119" i="10"/>
  <c r="AI211" i="3"/>
  <c r="D383" i="10"/>
  <c r="AQ211" i="3"/>
  <c r="F119" i="10"/>
  <c r="AI213" i="3"/>
  <c r="F383" i="10"/>
  <c r="AQ213" i="3"/>
  <c r="G119" i="10"/>
  <c r="AI215" i="3"/>
  <c r="G383" i="10"/>
  <c r="AQ215" i="3"/>
  <c r="H119" i="10"/>
  <c r="AI217" i="3"/>
  <c r="H383" i="10"/>
  <c r="AQ217" i="3"/>
  <c r="J119" i="10"/>
  <c r="AI219" i="3"/>
  <c r="J383" i="10"/>
  <c r="AQ219" i="3"/>
  <c r="K119" i="10"/>
  <c r="AI221" i="3"/>
  <c r="K383" i="10"/>
  <c r="AQ221" i="3"/>
  <c r="L119" i="10"/>
  <c r="AI223" i="3"/>
  <c r="L383" i="10"/>
  <c r="AQ223" i="3"/>
  <c r="B120" i="10"/>
  <c r="AI229" i="3"/>
  <c r="C120" i="10"/>
  <c r="AI231" i="3"/>
  <c r="C384" i="10"/>
  <c r="AQ231" i="3"/>
  <c r="D120" i="10"/>
  <c r="AI233" i="3"/>
  <c r="D384" i="10"/>
  <c r="AQ233" i="3"/>
  <c r="F120" i="10"/>
  <c r="AI235" i="3"/>
  <c r="F384" i="10"/>
  <c r="AQ235" i="3"/>
  <c r="G120" i="10"/>
  <c r="AI237" i="3"/>
  <c r="G384" i="10"/>
  <c r="AQ237" i="3"/>
  <c r="H120" i="10"/>
  <c r="AI239" i="3"/>
  <c r="H384" i="10"/>
  <c r="AQ239" i="3"/>
  <c r="J120" i="10"/>
  <c r="AI241" i="3"/>
  <c r="J384" i="10"/>
  <c r="AQ241" i="3"/>
  <c r="K120" i="10"/>
  <c r="AI243" i="3"/>
  <c r="K384" i="10"/>
  <c r="AQ243" i="3"/>
  <c r="L120" i="10"/>
  <c r="AI245" i="3"/>
  <c r="L384" i="10"/>
  <c r="AQ245" i="3"/>
  <c r="B121" i="10"/>
  <c r="AI251" i="3"/>
  <c r="C121" i="10"/>
  <c r="AI253" i="3"/>
  <c r="C385" i="10"/>
  <c r="AQ253" i="3"/>
  <c r="D121" i="10"/>
  <c r="AI255" i="3"/>
  <c r="D385" i="10"/>
  <c r="AQ255" i="3"/>
  <c r="F121" i="10"/>
  <c r="AI257" i="3"/>
  <c r="F385" i="10"/>
  <c r="AQ257" i="3"/>
  <c r="G121" i="10"/>
  <c r="AI259" i="3"/>
  <c r="G385" i="10"/>
  <c r="AQ259" i="3"/>
  <c r="H121" i="10"/>
  <c r="AI261" i="3"/>
  <c r="H385" i="10"/>
  <c r="AQ261" i="3"/>
  <c r="J121" i="10"/>
  <c r="AI263" i="3"/>
  <c r="J385" i="10"/>
  <c r="AQ263" i="3"/>
  <c r="K121" i="10"/>
  <c r="AI265" i="3"/>
  <c r="K385" i="10"/>
  <c r="AQ265" i="3"/>
  <c r="L121" i="10"/>
  <c r="AI267" i="3"/>
  <c r="L385" i="10"/>
  <c r="AQ267" i="3"/>
  <c r="B90" i="10"/>
  <c r="AH273" i="3"/>
  <c r="B354" i="10"/>
  <c r="AP273" i="3"/>
  <c r="C90" i="10"/>
  <c r="AH275" i="3"/>
  <c r="C354" i="10"/>
  <c r="AP275" i="3"/>
  <c r="D90" i="10"/>
  <c r="AH277" i="3"/>
  <c r="D354" i="10"/>
  <c r="AP277" i="3"/>
  <c r="F90" i="10"/>
  <c r="AH279" i="3"/>
  <c r="F354" i="10"/>
  <c r="AP279" i="3"/>
  <c r="G90" i="10"/>
  <c r="AH281" i="3"/>
  <c r="G354" i="10"/>
  <c r="AP281" i="3"/>
  <c r="H90" i="10"/>
  <c r="AH283" i="3"/>
  <c r="H354" i="10"/>
  <c r="AP283" i="3"/>
  <c r="J90" i="10"/>
  <c r="AH285" i="3"/>
  <c r="J354" i="10"/>
  <c r="AP285" i="3"/>
  <c r="K90" i="10"/>
  <c r="AH287" i="3"/>
  <c r="K354" i="10"/>
  <c r="AP287" i="3"/>
  <c r="L90" i="10"/>
  <c r="AH289" i="3"/>
  <c r="L354" i="10"/>
  <c r="AP289" i="3"/>
  <c r="N90" i="10"/>
  <c r="AH291" i="3"/>
  <c r="N354" i="10"/>
  <c r="AP291" i="3"/>
  <c r="C76" i="10"/>
  <c r="AH33" i="3"/>
  <c r="C340" i="10"/>
  <c r="AP33" i="3"/>
  <c r="D76" i="10"/>
  <c r="AH35" i="3"/>
  <c r="D340" i="10"/>
  <c r="AP35" i="3"/>
  <c r="F76" i="10"/>
  <c r="AH37" i="3"/>
  <c r="F340" i="10"/>
  <c r="AP37" i="3"/>
  <c r="G76" i="10"/>
  <c r="AH39" i="3"/>
  <c r="G340" i="10"/>
  <c r="AP39" i="3"/>
  <c r="H76" i="10"/>
  <c r="AH41" i="3"/>
  <c r="H340" i="10"/>
  <c r="AP41" i="3"/>
  <c r="J76" i="10"/>
  <c r="AH43" i="3"/>
  <c r="J340" i="10"/>
  <c r="AP43" i="3"/>
  <c r="K76" i="10"/>
  <c r="AH45" i="3"/>
  <c r="K340" i="10"/>
  <c r="AP45" i="3"/>
  <c r="L76" i="10"/>
  <c r="AH47" i="3"/>
  <c r="L340" i="10"/>
  <c r="AP47" i="3"/>
  <c r="B45" i="10"/>
  <c r="AG53" i="3"/>
  <c r="B308" i="10"/>
  <c r="AO53" i="3"/>
  <c r="C45" i="10"/>
  <c r="AG55" i="3"/>
  <c r="C308" i="10"/>
  <c r="AO55" i="3"/>
  <c r="D45" i="10"/>
  <c r="AG57" i="3"/>
  <c r="D308" i="10"/>
  <c r="AO57" i="3"/>
  <c r="F45" i="10"/>
  <c r="AG59" i="3"/>
  <c r="F308" i="10"/>
  <c r="AO59" i="3"/>
  <c r="G45" i="10"/>
  <c r="AG61" i="3"/>
  <c r="G308" i="10"/>
  <c r="AO61" i="3"/>
  <c r="H45" i="10"/>
  <c r="AG63" i="3"/>
  <c r="H308" i="10"/>
  <c r="AO63" i="3"/>
  <c r="J45" i="10"/>
  <c r="AG65" i="3"/>
  <c r="J308" i="10"/>
  <c r="AO65" i="3"/>
  <c r="K45" i="10"/>
  <c r="AG67" i="3"/>
  <c r="K308" i="10"/>
  <c r="AO67" i="3"/>
  <c r="L45" i="10"/>
  <c r="AG69" i="3"/>
  <c r="L308" i="10"/>
  <c r="AO69" i="3"/>
  <c r="B46" i="10"/>
  <c r="AG75" i="3"/>
  <c r="B309" i="10"/>
  <c r="AO75" i="3"/>
  <c r="C46" i="10"/>
  <c r="AG77" i="3"/>
  <c r="C309" i="10"/>
  <c r="AO77" i="3"/>
  <c r="D46" i="10"/>
  <c r="AG79" i="3"/>
  <c r="D309" i="10"/>
  <c r="AO79" i="3"/>
  <c r="F46" i="10"/>
  <c r="AG81" i="3"/>
  <c r="F309" i="10"/>
  <c r="AO81" i="3"/>
  <c r="G46" i="10"/>
  <c r="AG83" i="3"/>
  <c r="G309" i="10"/>
  <c r="AO83" i="3"/>
  <c r="H46" i="10"/>
  <c r="AG85" i="3"/>
  <c r="H309" i="10"/>
  <c r="AO85" i="3"/>
  <c r="J46" i="10"/>
  <c r="AG87" i="3"/>
  <c r="J309" i="10"/>
  <c r="AO87" i="3"/>
  <c r="K46" i="10"/>
  <c r="AG89" i="3"/>
  <c r="K309" i="10"/>
  <c r="AO89" i="3"/>
  <c r="L46" i="10"/>
  <c r="AG91" i="3"/>
  <c r="L309" i="10"/>
  <c r="AO91" i="3"/>
  <c r="B48" i="10"/>
  <c r="AG97" i="3"/>
  <c r="B311" i="10"/>
  <c r="AO97" i="3"/>
  <c r="C48" i="10"/>
  <c r="AG99" i="3"/>
  <c r="C311" i="10"/>
  <c r="AO99" i="3"/>
  <c r="D48" i="10"/>
  <c r="AG101" i="3"/>
  <c r="D311" i="10"/>
  <c r="AO101" i="3"/>
  <c r="F48" i="10"/>
  <c r="AG103" i="3"/>
  <c r="F311" i="10"/>
  <c r="AO103" i="3"/>
  <c r="G48" i="10"/>
  <c r="AG105" i="3"/>
  <c r="G311" i="10"/>
  <c r="AO105" i="3"/>
  <c r="H48" i="10"/>
  <c r="AG107" i="3"/>
  <c r="H311" i="10"/>
  <c r="AO107" i="3"/>
  <c r="J48" i="10"/>
  <c r="AG109" i="3"/>
  <c r="J311" i="10"/>
  <c r="AO109" i="3"/>
  <c r="K48" i="10"/>
  <c r="AG111" i="3"/>
  <c r="K311" i="10"/>
  <c r="AO111" i="3"/>
  <c r="L48" i="10"/>
  <c r="AG113" i="3"/>
  <c r="L311" i="10"/>
  <c r="AO113" i="3"/>
  <c r="B213" i="10"/>
  <c r="AL119" i="3"/>
  <c r="C213" i="10"/>
  <c r="AL121" i="3"/>
  <c r="D213" i="10"/>
  <c r="AL123" i="3"/>
  <c r="F213" i="10"/>
  <c r="AL125" i="3"/>
  <c r="G213" i="10"/>
  <c r="AL127" i="3"/>
  <c r="H213" i="10"/>
  <c r="AL129" i="3"/>
  <c r="J213" i="10"/>
  <c r="AL131" i="3"/>
  <c r="K213" i="10"/>
  <c r="AL133" i="3"/>
  <c r="L213" i="10"/>
  <c r="AL135" i="3"/>
  <c r="B280" i="10"/>
  <c r="AN141" i="3"/>
  <c r="C280" i="10"/>
  <c r="AN143" i="3"/>
  <c r="D280" i="10"/>
  <c r="AN145" i="3"/>
  <c r="F280" i="10"/>
  <c r="AN147" i="3"/>
  <c r="G280" i="10"/>
  <c r="AN149" i="3"/>
  <c r="H280" i="10"/>
  <c r="AN151" i="3"/>
  <c r="J280" i="10"/>
  <c r="AN153" i="3"/>
  <c r="K280" i="10"/>
  <c r="AN155" i="3"/>
  <c r="L280" i="10"/>
  <c r="AN157" i="3"/>
  <c r="B149" i="10"/>
  <c r="AJ163" i="3"/>
  <c r="B248" i="10"/>
  <c r="AR163" i="3"/>
  <c r="C149" i="10"/>
  <c r="AJ165" i="3"/>
  <c r="C248" i="10"/>
  <c r="AR165" i="3"/>
  <c r="D149" i="10"/>
  <c r="AJ167" i="3"/>
  <c r="D248" i="10"/>
  <c r="AR167" i="3"/>
  <c r="F149" i="10"/>
  <c r="AJ169" i="3"/>
  <c r="F248" i="10"/>
  <c r="AR169" i="3"/>
  <c r="G149" i="10"/>
  <c r="AJ171" i="3"/>
  <c r="G248" i="10"/>
  <c r="AR171" i="3"/>
  <c r="H149" i="10"/>
  <c r="AJ173" i="3"/>
  <c r="H248" i="10"/>
  <c r="AR173" i="3"/>
  <c r="J149" i="10"/>
  <c r="AJ175" i="3"/>
  <c r="J248" i="10"/>
  <c r="AR175" i="3"/>
  <c r="K149" i="10"/>
  <c r="AJ177" i="3"/>
  <c r="K248" i="10"/>
  <c r="AR177" i="3"/>
  <c r="L149" i="10"/>
  <c r="AJ179" i="3"/>
  <c r="L248" i="10"/>
  <c r="AR179" i="3"/>
  <c r="B151" i="10"/>
  <c r="AJ185" i="3"/>
  <c r="C151" i="10"/>
  <c r="AJ187" i="3"/>
  <c r="C250" i="10"/>
  <c r="AR187" i="3"/>
  <c r="D151" i="10"/>
  <c r="AJ189" i="3"/>
  <c r="D250" i="10"/>
  <c r="AR189" i="3"/>
  <c r="F151" i="10"/>
  <c r="AJ191" i="3"/>
  <c r="F250" i="10"/>
  <c r="AR191" i="3"/>
  <c r="G151" i="10"/>
  <c r="AJ193" i="3"/>
  <c r="G250" i="10"/>
  <c r="AR193" i="3"/>
  <c r="H151" i="10"/>
  <c r="AJ195" i="3"/>
  <c r="H250" i="10"/>
  <c r="AR195" i="3"/>
  <c r="J151" i="10"/>
  <c r="AJ197" i="3"/>
  <c r="J250" i="10"/>
  <c r="AR197" i="3"/>
  <c r="K151" i="10"/>
  <c r="AJ199" i="3"/>
  <c r="K250" i="10"/>
  <c r="AR199" i="3"/>
  <c r="L151" i="10"/>
  <c r="AJ201" i="3"/>
  <c r="L250" i="10"/>
  <c r="AR201" i="3"/>
  <c r="B152" i="10"/>
  <c r="AJ207" i="3"/>
  <c r="C152" i="10"/>
  <c r="AJ209" i="3"/>
  <c r="C251" i="10"/>
  <c r="AR209" i="3"/>
  <c r="D152" i="10"/>
  <c r="AJ211" i="3"/>
  <c r="D251" i="10"/>
  <c r="AR211" i="3"/>
  <c r="F152" i="10"/>
  <c r="AJ213" i="3"/>
  <c r="F251" i="10"/>
  <c r="AR213" i="3"/>
  <c r="G152" i="10"/>
  <c r="AJ215" i="3"/>
  <c r="G251" i="10"/>
  <c r="AR215" i="3"/>
  <c r="H152" i="10"/>
  <c r="AJ217" i="3"/>
  <c r="H251" i="10"/>
  <c r="AR217" i="3"/>
  <c r="J152" i="10"/>
  <c r="AJ219" i="3"/>
  <c r="J251" i="10"/>
  <c r="AR219" i="3"/>
  <c r="K152" i="10"/>
  <c r="AJ221" i="3"/>
  <c r="K251" i="10"/>
  <c r="AR221" i="3"/>
  <c r="L152" i="10"/>
  <c r="AJ223" i="3"/>
  <c r="L251" i="10"/>
  <c r="AR223" i="3"/>
  <c r="B153" i="10"/>
  <c r="AJ229" i="3"/>
  <c r="C153" i="10"/>
  <c r="AJ231" i="3"/>
  <c r="C252" i="10"/>
  <c r="AR231" i="3"/>
  <c r="D153" i="10"/>
  <c r="AJ233" i="3"/>
  <c r="D252" i="10"/>
  <c r="AR233" i="3"/>
  <c r="F153" i="10"/>
  <c r="AJ235" i="3"/>
  <c r="F252" i="10"/>
  <c r="AR235" i="3"/>
  <c r="G153" i="10"/>
  <c r="AJ237" i="3"/>
  <c r="G252" i="10"/>
  <c r="AR237" i="3"/>
  <c r="H153" i="10"/>
  <c r="AJ239" i="3"/>
  <c r="H252" i="10"/>
  <c r="AR239" i="3"/>
  <c r="J153" i="10"/>
  <c r="AJ241" i="3"/>
  <c r="J252" i="10"/>
  <c r="AR241" i="3"/>
  <c r="K153" i="10"/>
  <c r="AJ243" i="3"/>
  <c r="K252" i="10"/>
  <c r="AR243" i="3"/>
  <c r="L153" i="10"/>
  <c r="AJ245" i="3"/>
  <c r="L252" i="10"/>
  <c r="AR245" i="3"/>
  <c r="B154" i="10"/>
  <c r="AJ251" i="3"/>
  <c r="B253" i="10"/>
  <c r="AR251" i="3"/>
  <c r="C154" i="10"/>
  <c r="AJ253" i="3"/>
  <c r="C253" i="10"/>
  <c r="AR253" i="3"/>
  <c r="D154" i="10"/>
  <c r="AJ255" i="3"/>
  <c r="D253" i="10"/>
  <c r="AR255" i="3"/>
  <c r="F154" i="10"/>
  <c r="AJ257" i="3"/>
  <c r="F253" i="10"/>
  <c r="AR257" i="3"/>
  <c r="G154" i="10"/>
  <c r="AJ259" i="3"/>
  <c r="G253" i="10"/>
  <c r="AR259" i="3"/>
  <c r="H154" i="10"/>
  <c r="AJ261" i="3"/>
  <c r="H253" i="10"/>
  <c r="AR261" i="3"/>
  <c r="J154" i="10"/>
  <c r="AJ263" i="3"/>
  <c r="J253" i="10"/>
  <c r="AR263" i="3"/>
  <c r="K154" i="10"/>
  <c r="AJ265" i="3"/>
  <c r="K253" i="10"/>
  <c r="AR265" i="3"/>
  <c r="L154" i="10"/>
  <c r="AJ267" i="3"/>
  <c r="L253" i="10"/>
  <c r="AR267" i="3"/>
  <c r="B123" i="10"/>
  <c r="AI273" i="3"/>
  <c r="C123" i="10"/>
  <c r="AI275" i="3"/>
  <c r="C387" i="10"/>
  <c r="AQ275" i="3"/>
  <c r="D123" i="10"/>
  <c r="AI277" i="3"/>
  <c r="D387" i="10"/>
  <c r="AQ277" i="3"/>
  <c r="F123" i="10"/>
  <c r="AI279" i="3"/>
  <c r="F387" i="10"/>
  <c r="AQ279" i="3"/>
  <c r="G123" i="10"/>
  <c r="AI281" i="3"/>
  <c r="G387" i="10"/>
  <c r="AQ281" i="3"/>
  <c r="H123" i="10"/>
  <c r="AI283" i="3"/>
  <c r="H387" i="10"/>
  <c r="AQ283" i="3"/>
  <c r="J123" i="10"/>
  <c r="AI285" i="3"/>
  <c r="J387" i="10"/>
  <c r="AQ285" i="3"/>
  <c r="K123" i="10"/>
  <c r="AI287" i="3"/>
  <c r="K387" i="10"/>
  <c r="AQ287" i="3"/>
  <c r="L123" i="10"/>
  <c r="AI289" i="3"/>
  <c r="L387" i="10"/>
  <c r="AQ289" i="3"/>
  <c r="N123" i="10"/>
  <c r="AI291" i="3"/>
  <c r="N387" i="10"/>
  <c r="AQ291" i="3"/>
  <c r="B377" i="10"/>
  <c r="AQ97" i="3"/>
  <c r="C377" i="10"/>
  <c r="AQ99" i="3"/>
  <c r="D377" i="10"/>
  <c r="AQ101" i="3"/>
  <c r="F377" i="10"/>
  <c r="AQ103" i="3"/>
  <c r="G113" i="10"/>
  <c r="AI105" i="3"/>
  <c r="J377" i="10"/>
  <c r="AQ109" i="3"/>
  <c r="K377" i="10"/>
  <c r="AQ111" i="3"/>
  <c r="L113" i="10"/>
  <c r="AI113" i="3"/>
  <c r="F279" i="10"/>
  <c r="AN125" i="3"/>
  <c r="G279" i="10"/>
  <c r="AN127" i="3"/>
  <c r="C346" i="10"/>
  <c r="AP143" i="3"/>
  <c r="D346" i="10"/>
  <c r="AP145" i="3"/>
  <c r="F346" i="10"/>
  <c r="AP147" i="3"/>
  <c r="G346" i="10"/>
  <c r="AP149" i="3"/>
  <c r="K82" i="10"/>
  <c r="AH155" i="3"/>
  <c r="J215" i="10"/>
  <c r="AL175" i="3"/>
  <c r="B217" i="10"/>
  <c r="AL185" i="3"/>
  <c r="C217" i="10"/>
  <c r="AL187" i="3"/>
  <c r="D217" i="10"/>
  <c r="AL189" i="3"/>
  <c r="F218" i="10"/>
  <c r="AL213" i="3"/>
  <c r="H218" i="10"/>
  <c r="AL217" i="3"/>
  <c r="C219" i="10"/>
  <c r="AL231" i="3"/>
  <c r="D219" i="10"/>
  <c r="AL233" i="3"/>
  <c r="F220" i="10"/>
  <c r="AL257" i="3"/>
  <c r="G220" i="10"/>
  <c r="AL259" i="3"/>
  <c r="C189" i="10"/>
  <c r="AK275" i="3"/>
  <c r="D189" i="10"/>
  <c r="AK277" i="3"/>
  <c r="F189" i="10"/>
  <c r="AK279" i="3"/>
  <c r="J189" i="10"/>
  <c r="AK285" i="3"/>
  <c r="K189" i="10"/>
  <c r="AK287" i="3"/>
  <c r="L189" i="10"/>
  <c r="AK289" i="3"/>
  <c r="AK31" i="3"/>
  <c r="C175" i="10"/>
  <c r="AK33" i="3"/>
  <c r="D175" i="10"/>
  <c r="AK35" i="3"/>
  <c r="F175" i="10"/>
  <c r="AK37" i="3"/>
  <c r="G175" i="10"/>
  <c r="AK39" i="3"/>
  <c r="H175" i="10"/>
  <c r="AK41" i="3"/>
  <c r="J175" i="10"/>
  <c r="AK43" i="3"/>
  <c r="K175" i="10"/>
  <c r="AK45" i="3"/>
  <c r="L175" i="10"/>
  <c r="AK47" i="3"/>
  <c r="B143" i="10"/>
  <c r="AJ53" i="3"/>
  <c r="B242" i="10"/>
  <c r="AR53" i="3"/>
  <c r="C143" i="10"/>
  <c r="AJ55" i="3"/>
  <c r="C242" i="10"/>
  <c r="AR55" i="3"/>
  <c r="D143" i="10"/>
  <c r="AJ57" i="3"/>
  <c r="D242" i="10"/>
  <c r="AR57" i="3"/>
  <c r="F143" i="10"/>
  <c r="AJ59" i="3"/>
  <c r="F242" i="10"/>
  <c r="AR59" i="3"/>
  <c r="G143" i="10"/>
  <c r="AJ61" i="3"/>
  <c r="G242" i="10"/>
  <c r="AR61" i="3"/>
  <c r="H143" i="10"/>
  <c r="AJ63" i="3"/>
  <c r="H242" i="10"/>
  <c r="AR63" i="3"/>
  <c r="J143" i="10"/>
  <c r="AJ65" i="3"/>
  <c r="J242" i="10"/>
  <c r="AR65" i="3"/>
  <c r="K143" i="10"/>
  <c r="AJ67" i="3"/>
  <c r="K242" i="10"/>
  <c r="AR67" i="3"/>
  <c r="L143" i="10"/>
  <c r="AJ69" i="3"/>
  <c r="L242" i="10"/>
  <c r="AR69" i="3"/>
  <c r="B144" i="10"/>
  <c r="AJ75" i="3"/>
  <c r="B243" i="10"/>
  <c r="AR75" i="3"/>
  <c r="C144" i="10"/>
  <c r="AJ77" i="3"/>
  <c r="C243" i="10"/>
  <c r="AR77" i="3"/>
  <c r="D144" i="10"/>
  <c r="AJ79" i="3"/>
  <c r="D243" i="10"/>
  <c r="AR79" i="3"/>
  <c r="F144" i="10"/>
  <c r="AJ81" i="3"/>
  <c r="F243" i="10"/>
  <c r="AR81" i="3"/>
  <c r="G144" i="10"/>
  <c r="AJ83" i="3"/>
  <c r="G243" i="10"/>
  <c r="AR83" i="3"/>
  <c r="H144" i="10"/>
  <c r="AJ85" i="3"/>
  <c r="H243" i="10"/>
  <c r="AR85" i="3"/>
  <c r="J144" i="10"/>
  <c r="AJ87" i="3"/>
  <c r="J243" i="10"/>
  <c r="AR87" i="3"/>
  <c r="K144" i="10"/>
  <c r="AJ89" i="3"/>
  <c r="K243" i="10"/>
  <c r="AR89" i="3"/>
  <c r="L144" i="10"/>
  <c r="AJ91" i="3"/>
  <c r="L243" i="10"/>
  <c r="AR91" i="3"/>
  <c r="B146" i="10"/>
  <c r="AJ97" i="3"/>
  <c r="AR97" i="3"/>
  <c r="C146" i="10"/>
  <c r="AJ99" i="3"/>
  <c r="C245" i="10"/>
  <c r="AR99" i="3"/>
  <c r="D146" i="10"/>
  <c r="AJ101" i="3"/>
  <c r="D245" i="10"/>
  <c r="AR101" i="3"/>
  <c r="F146" i="10"/>
  <c r="AJ103" i="3"/>
  <c r="F245" i="10"/>
  <c r="AR103" i="3"/>
  <c r="G146" i="10"/>
  <c r="AJ105" i="3"/>
  <c r="G245" i="10"/>
  <c r="AR105" i="3"/>
  <c r="H146" i="10"/>
  <c r="AJ107" i="3"/>
  <c r="H245" i="10"/>
  <c r="AR107" i="3"/>
  <c r="J146" i="10"/>
  <c r="AJ109" i="3"/>
  <c r="J245" i="10"/>
  <c r="AR109" i="3"/>
  <c r="K146" i="10"/>
  <c r="AJ111" i="3"/>
  <c r="K245" i="10"/>
  <c r="AR111" i="3"/>
  <c r="L146" i="10"/>
  <c r="AJ113" i="3"/>
  <c r="L245" i="10"/>
  <c r="AR113" i="3"/>
  <c r="AG119" i="3"/>
  <c r="B312" i="10"/>
  <c r="AO119" i="3"/>
  <c r="C49" i="10"/>
  <c r="AG121" i="3"/>
  <c r="C312" i="10"/>
  <c r="AO121" i="3"/>
  <c r="D49" i="10"/>
  <c r="AG123" i="3"/>
  <c r="D312" i="10"/>
  <c r="AO123" i="3"/>
  <c r="F49" i="10"/>
  <c r="AG125" i="3"/>
  <c r="F312" i="10"/>
  <c r="AO125" i="3"/>
  <c r="G49" i="10"/>
  <c r="AG127" i="3"/>
  <c r="G312" i="10"/>
  <c r="AO127" i="3"/>
  <c r="H49" i="10"/>
  <c r="AG129" i="3"/>
  <c r="H312" i="10"/>
  <c r="AO129" i="3"/>
  <c r="J49" i="10"/>
  <c r="AG131" i="3"/>
  <c r="J312" i="10"/>
  <c r="AO131" i="3"/>
  <c r="K49" i="10"/>
  <c r="AG133" i="3"/>
  <c r="K312" i="10"/>
  <c r="AO133" i="3"/>
  <c r="L49" i="10"/>
  <c r="AG135" i="3"/>
  <c r="L312" i="10"/>
  <c r="AO135" i="3"/>
  <c r="AI141" i="3"/>
  <c r="B379" i="10"/>
  <c r="AQ141" i="3"/>
  <c r="C115" i="10"/>
  <c r="AI143" i="3"/>
  <c r="C379" i="10"/>
  <c r="AQ143" i="3"/>
  <c r="D115" i="10"/>
  <c r="AI145" i="3"/>
  <c r="D379" i="10"/>
  <c r="AQ145" i="3"/>
  <c r="F115" i="10"/>
  <c r="AI147" i="3"/>
  <c r="F379" i="10"/>
  <c r="AQ147" i="3"/>
  <c r="G115" i="10"/>
  <c r="AI149" i="3"/>
  <c r="G379" i="10"/>
  <c r="AQ149" i="3"/>
  <c r="H115" i="10"/>
  <c r="AI151" i="3"/>
  <c r="H379" i="10"/>
  <c r="AQ151" i="3"/>
  <c r="J115" i="10"/>
  <c r="AI153" i="3"/>
  <c r="J379" i="10"/>
  <c r="AQ153" i="3"/>
  <c r="K115" i="10"/>
  <c r="AI155" i="3"/>
  <c r="K379" i="10"/>
  <c r="AQ155" i="3"/>
  <c r="L115" i="10"/>
  <c r="AI157" i="3"/>
  <c r="L379" i="10"/>
  <c r="AQ157" i="3"/>
  <c r="B19" i="10"/>
  <c r="AM163" i="3"/>
  <c r="C19" i="10"/>
  <c r="AM165" i="3"/>
  <c r="D19" i="10"/>
  <c r="AM167" i="3"/>
  <c r="F19" i="10"/>
  <c r="AM169" i="3"/>
  <c r="G19" i="10"/>
  <c r="AM171" i="3"/>
  <c r="H19" i="10"/>
  <c r="AM173" i="3"/>
  <c r="J19" i="10"/>
  <c r="AM175" i="3"/>
  <c r="K19" i="10"/>
  <c r="AM177" i="3"/>
  <c r="L19" i="10"/>
  <c r="AM179" i="3"/>
  <c r="B21" i="10"/>
  <c r="AM185" i="3"/>
  <c r="C21" i="10"/>
  <c r="AM187" i="3"/>
  <c r="D21" i="10"/>
  <c r="AM189" i="3"/>
  <c r="F21" i="10"/>
  <c r="AM191" i="3"/>
  <c r="G21" i="10"/>
  <c r="AM193" i="3"/>
  <c r="H21" i="10"/>
  <c r="AM195" i="3"/>
  <c r="J21" i="10"/>
  <c r="AM197" i="3"/>
  <c r="K21" i="10"/>
  <c r="AM199" i="3"/>
  <c r="L21" i="10"/>
  <c r="AM201" i="3"/>
  <c r="B22" i="10"/>
  <c r="AM207" i="3"/>
  <c r="C22" i="10"/>
  <c r="AM209" i="3"/>
  <c r="D22" i="10"/>
  <c r="AM211" i="3"/>
  <c r="F22" i="10"/>
  <c r="AM213" i="3"/>
  <c r="G22" i="10"/>
  <c r="AM215" i="3"/>
  <c r="H22" i="10"/>
  <c r="AM217" i="3"/>
  <c r="J22" i="10"/>
  <c r="AM219" i="3"/>
  <c r="K22" i="10"/>
  <c r="AM221" i="3"/>
  <c r="L22" i="10"/>
  <c r="AM223" i="3"/>
  <c r="AM229" i="3"/>
  <c r="AM231" i="3"/>
  <c r="D23" i="10"/>
  <c r="Q23" i="10" s="1"/>
  <c r="AM233" i="3"/>
  <c r="AM235" i="3"/>
  <c r="AM237" i="3"/>
  <c r="AM239" i="3"/>
  <c r="AM241" i="3"/>
  <c r="AM243" i="3"/>
  <c r="AM245" i="3"/>
  <c r="B24" i="10"/>
  <c r="AM251" i="3"/>
  <c r="C24" i="10"/>
  <c r="AM253" i="3"/>
  <c r="D24" i="10"/>
  <c r="AM255" i="3"/>
  <c r="F24" i="10"/>
  <c r="AM257" i="3"/>
  <c r="G24" i="10"/>
  <c r="AM259" i="3"/>
  <c r="H24" i="10"/>
  <c r="AM261" i="3"/>
  <c r="J24" i="10"/>
  <c r="AM263" i="3"/>
  <c r="K24" i="10"/>
  <c r="AM265" i="3"/>
  <c r="L24" i="10"/>
  <c r="AM267" i="3"/>
  <c r="B222" i="10"/>
  <c r="AL273" i="3"/>
  <c r="C222" i="10"/>
  <c r="AL275" i="3"/>
  <c r="D222" i="10"/>
  <c r="AL277" i="3"/>
  <c r="F222" i="10"/>
  <c r="AL279" i="3"/>
  <c r="G222" i="10"/>
  <c r="AL281" i="3"/>
  <c r="H222" i="10"/>
  <c r="AL283" i="3"/>
  <c r="J222" i="10"/>
  <c r="AL285" i="3"/>
  <c r="K222" i="10"/>
  <c r="AL287" i="3"/>
  <c r="L222" i="10"/>
  <c r="AL289" i="3"/>
  <c r="N222" i="10"/>
  <c r="AL291" i="3"/>
  <c r="K77" i="10"/>
  <c r="AH67" i="3"/>
  <c r="L77" i="10"/>
  <c r="AH69" i="3"/>
  <c r="B78" i="10"/>
  <c r="AH75" i="3"/>
  <c r="C78" i="10"/>
  <c r="AH77" i="3"/>
  <c r="F78" i="10"/>
  <c r="AH81" i="3"/>
  <c r="G78" i="10"/>
  <c r="AH83" i="3"/>
  <c r="H78" i="10"/>
  <c r="AH85" i="3"/>
  <c r="J78" i="10"/>
  <c r="AH87" i="3"/>
  <c r="K78" i="10"/>
  <c r="AH89" i="3"/>
  <c r="F344" i="10"/>
  <c r="AP103" i="3"/>
  <c r="H80" i="10"/>
  <c r="AH107" i="3"/>
  <c r="J80" i="10"/>
  <c r="AH109" i="3"/>
  <c r="F17" i="10"/>
  <c r="AM125" i="3"/>
  <c r="K17" i="10"/>
  <c r="AM133" i="3"/>
  <c r="L17" i="10"/>
  <c r="AM135" i="3"/>
  <c r="C50" i="10"/>
  <c r="AG143" i="3"/>
  <c r="C313" i="10"/>
  <c r="AO143" i="3"/>
  <c r="D50" i="10"/>
  <c r="AG145" i="3"/>
  <c r="F50" i="10"/>
  <c r="AG147" i="3"/>
  <c r="G50" i="10"/>
  <c r="AG149" i="3"/>
  <c r="K50" i="10"/>
  <c r="AG155" i="3"/>
  <c r="L50" i="10"/>
  <c r="AG157" i="3"/>
  <c r="D182" i="10"/>
  <c r="AK167" i="3"/>
  <c r="F182" i="10"/>
  <c r="AK169" i="3"/>
  <c r="K182" i="10"/>
  <c r="AK177" i="3"/>
  <c r="D184" i="10"/>
  <c r="AK189" i="3"/>
  <c r="G184" i="10"/>
  <c r="AK193" i="3"/>
  <c r="J184" i="10"/>
  <c r="AK197" i="3"/>
  <c r="L184" i="10"/>
  <c r="AK201" i="3"/>
  <c r="H185" i="10"/>
  <c r="AK217" i="3"/>
  <c r="J185" i="10"/>
  <c r="AK219" i="3"/>
  <c r="B186" i="10"/>
  <c r="AK229" i="3"/>
  <c r="C186" i="10"/>
  <c r="AK231" i="3"/>
  <c r="D186" i="10"/>
  <c r="AK233" i="3"/>
  <c r="F186" i="10"/>
  <c r="AK235" i="3"/>
  <c r="K186" i="10"/>
  <c r="AK243" i="3"/>
  <c r="D187" i="10"/>
  <c r="AK255" i="3"/>
  <c r="G255" i="10"/>
  <c r="AR281" i="3"/>
  <c r="H156" i="10"/>
  <c r="AJ283" i="3"/>
  <c r="K255" i="10"/>
  <c r="AR287" i="3"/>
  <c r="L255" i="10"/>
  <c r="AR289" i="3"/>
  <c r="N255" i="10"/>
  <c r="V255" i="10" s="1"/>
  <c r="Z255" i="10" s="1"/>
  <c r="AR291" i="3"/>
  <c r="D241" i="10"/>
  <c r="AR35" i="3"/>
  <c r="H241" i="10"/>
  <c r="AR41" i="3"/>
  <c r="J142" i="10"/>
  <c r="AJ43" i="3"/>
  <c r="K142" i="10"/>
  <c r="AJ45" i="3"/>
  <c r="L142" i="10"/>
  <c r="AJ47" i="3"/>
  <c r="C374" i="10"/>
  <c r="AQ55" i="3"/>
  <c r="F374" i="10"/>
  <c r="AQ59" i="3"/>
  <c r="H110" i="10"/>
  <c r="AI63" i="3"/>
  <c r="J110" i="10"/>
  <c r="AI65" i="3"/>
  <c r="K110" i="10"/>
  <c r="AI67" i="3"/>
  <c r="B113" i="10"/>
  <c r="AI97" i="3"/>
  <c r="F113" i="10"/>
  <c r="AI103" i="3"/>
  <c r="G377" i="10"/>
  <c r="AQ105" i="3"/>
  <c r="H377" i="10"/>
  <c r="AQ107" i="3"/>
  <c r="K113" i="10"/>
  <c r="AI111" i="3"/>
  <c r="L377" i="10"/>
  <c r="AQ113" i="3"/>
  <c r="K279" i="10"/>
  <c r="AN133" i="3"/>
  <c r="C82" i="10"/>
  <c r="AH143" i="3"/>
  <c r="D82" i="10"/>
  <c r="AH145" i="3"/>
  <c r="H82" i="10"/>
  <c r="AH151" i="3"/>
  <c r="L82" i="10"/>
  <c r="AH157" i="3"/>
  <c r="F215" i="10"/>
  <c r="AL169" i="3"/>
  <c r="G215" i="10"/>
  <c r="AL171" i="3"/>
  <c r="H215" i="10"/>
  <c r="AL173" i="3"/>
  <c r="K215" i="10"/>
  <c r="AL177" i="3"/>
  <c r="L215" i="10"/>
  <c r="AL179" i="3"/>
  <c r="C218" i="10"/>
  <c r="AL209" i="3"/>
  <c r="D218" i="10"/>
  <c r="AL211" i="3"/>
  <c r="J218" i="10"/>
  <c r="AL219" i="3"/>
  <c r="L218" i="10"/>
  <c r="AL223" i="3"/>
  <c r="F219" i="10"/>
  <c r="AL235" i="3"/>
  <c r="N189" i="10"/>
  <c r="AK291" i="3"/>
  <c r="AL31" i="3"/>
  <c r="C208" i="10"/>
  <c r="AL33" i="3"/>
  <c r="D208" i="10"/>
  <c r="AL35" i="3"/>
  <c r="F208" i="10"/>
  <c r="AL37" i="3"/>
  <c r="G208" i="10"/>
  <c r="AL39" i="3"/>
  <c r="H208" i="10"/>
  <c r="AL41" i="3"/>
  <c r="J208" i="10"/>
  <c r="AL43" i="3"/>
  <c r="K208" i="10"/>
  <c r="AL45" i="3"/>
  <c r="L208" i="10"/>
  <c r="AL47" i="3"/>
  <c r="B176" i="10"/>
  <c r="AK53" i="3"/>
  <c r="C176" i="10"/>
  <c r="AK55" i="3"/>
  <c r="D176" i="10"/>
  <c r="AK57" i="3"/>
  <c r="F176" i="10"/>
  <c r="AK59" i="3"/>
  <c r="G176" i="10"/>
  <c r="AK61" i="3"/>
  <c r="H176" i="10"/>
  <c r="AK63" i="3"/>
  <c r="J176" i="10"/>
  <c r="AK65" i="3"/>
  <c r="K176" i="10"/>
  <c r="AK67" i="3"/>
  <c r="L176" i="10"/>
  <c r="AK69" i="3"/>
  <c r="B177" i="10"/>
  <c r="AK75" i="3"/>
  <c r="C177" i="10"/>
  <c r="AK77" i="3"/>
  <c r="D177" i="10"/>
  <c r="AK79" i="3"/>
  <c r="F177" i="10"/>
  <c r="AK81" i="3"/>
  <c r="G177" i="10"/>
  <c r="AK83" i="3"/>
  <c r="H177" i="10"/>
  <c r="AK85" i="3"/>
  <c r="J177" i="10"/>
  <c r="AK87" i="3"/>
  <c r="K177" i="10"/>
  <c r="AK89" i="3"/>
  <c r="L177" i="10"/>
  <c r="AK91" i="3"/>
  <c r="B179" i="10"/>
  <c r="AK97" i="3"/>
  <c r="C179" i="10"/>
  <c r="AK99" i="3"/>
  <c r="D179" i="10"/>
  <c r="AK101" i="3"/>
  <c r="F179" i="10"/>
  <c r="AK103" i="3"/>
  <c r="G179" i="10"/>
  <c r="AK105" i="3"/>
  <c r="H179" i="10"/>
  <c r="AK107" i="3"/>
  <c r="J179" i="10"/>
  <c r="AK109" i="3"/>
  <c r="K179" i="10"/>
  <c r="AK111" i="3"/>
  <c r="L179" i="10"/>
  <c r="AK113" i="3"/>
  <c r="AH119" i="3"/>
  <c r="B345" i="10"/>
  <c r="AP119" i="3"/>
  <c r="C81" i="10"/>
  <c r="AH121" i="3"/>
  <c r="C345" i="10"/>
  <c r="AP121" i="3"/>
  <c r="D81" i="10"/>
  <c r="AH123" i="3"/>
  <c r="D345" i="10"/>
  <c r="AP123" i="3"/>
  <c r="F81" i="10"/>
  <c r="AH125" i="3"/>
  <c r="F345" i="10"/>
  <c r="AP125" i="3"/>
  <c r="G81" i="10"/>
  <c r="AH127" i="3"/>
  <c r="G345" i="10"/>
  <c r="AP127" i="3"/>
  <c r="H81" i="10"/>
  <c r="AH129" i="3"/>
  <c r="H345" i="10"/>
  <c r="AP129" i="3"/>
  <c r="J81" i="10"/>
  <c r="AH131" i="3"/>
  <c r="J345" i="10"/>
  <c r="AP131" i="3"/>
  <c r="K81" i="10"/>
  <c r="AH133" i="3"/>
  <c r="K345" i="10"/>
  <c r="AP133" i="3"/>
  <c r="L81" i="10"/>
  <c r="AH135" i="3"/>
  <c r="L345" i="10"/>
  <c r="AP135" i="3"/>
  <c r="AJ141" i="3"/>
  <c r="B247" i="10"/>
  <c r="AR141" i="3"/>
  <c r="C148" i="10"/>
  <c r="AJ143" i="3"/>
  <c r="C247" i="10"/>
  <c r="AR143" i="3"/>
  <c r="D148" i="10"/>
  <c r="AJ145" i="3"/>
  <c r="D247" i="10"/>
  <c r="AR145" i="3"/>
  <c r="F148" i="10"/>
  <c r="AJ147" i="3"/>
  <c r="F247" i="10"/>
  <c r="AR147" i="3"/>
  <c r="G148" i="10"/>
  <c r="AJ149" i="3"/>
  <c r="G247" i="10"/>
  <c r="AR149" i="3"/>
  <c r="H148" i="10"/>
  <c r="AJ151" i="3"/>
  <c r="H247" i="10"/>
  <c r="AR151" i="3"/>
  <c r="J148" i="10"/>
  <c r="AJ153" i="3"/>
  <c r="J247" i="10"/>
  <c r="AR153" i="3"/>
  <c r="K148" i="10"/>
  <c r="AJ155" i="3"/>
  <c r="K247" i="10"/>
  <c r="AR155" i="3"/>
  <c r="L148" i="10"/>
  <c r="AJ157" i="3"/>
  <c r="L247" i="10"/>
  <c r="AR157" i="3"/>
  <c r="B281" i="10"/>
  <c r="AN163" i="3"/>
  <c r="C281" i="10"/>
  <c r="AN165" i="3"/>
  <c r="D281" i="10"/>
  <c r="AN167" i="3"/>
  <c r="F281" i="10"/>
  <c r="AN169" i="3"/>
  <c r="G281" i="10"/>
  <c r="AN171" i="3"/>
  <c r="H281" i="10"/>
  <c r="AN173" i="3"/>
  <c r="J281" i="10"/>
  <c r="AN175" i="3"/>
  <c r="K281" i="10"/>
  <c r="AN177" i="3"/>
  <c r="L281" i="10"/>
  <c r="AN179" i="3"/>
  <c r="B283" i="10"/>
  <c r="AN185" i="3"/>
  <c r="C283" i="10"/>
  <c r="AN187" i="3"/>
  <c r="D283" i="10"/>
  <c r="AN189" i="3"/>
  <c r="F283" i="10"/>
  <c r="AN191" i="3"/>
  <c r="G283" i="10"/>
  <c r="AN193" i="3"/>
  <c r="H283" i="10"/>
  <c r="AN195" i="3"/>
  <c r="J283" i="10"/>
  <c r="AN197" i="3"/>
  <c r="K283" i="10"/>
  <c r="AN199" i="3"/>
  <c r="L283" i="10"/>
  <c r="AN201" i="3"/>
  <c r="B284" i="10"/>
  <c r="AN207" i="3"/>
  <c r="C284" i="10"/>
  <c r="AN209" i="3"/>
  <c r="D284" i="10"/>
  <c r="AN211" i="3"/>
  <c r="F284" i="10"/>
  <c r="AN213" i="3"/>
  <c r="G284" i="10"/>
  <c r="AN215" i="3"/>
  <c r="H284" i="10"/>
  <c r="AN217" i="3"/>
  <c r="J284" i="10"/>
  <c r="AN219" i="3"/>
  <c r="K284" i="10"/>
  <c r="AN221" i="3"/>
  <c r="L284" i="10"/>
  <c r="AN223" i="3"/>
  <c r="B285" i="10"/>
  <c r="AN229" i="3"/>
  <c r="C285" i="10"/>
  <c r="AN231" i="3"/>
  <c r="D285" i="10"/>
  <c r="AN233" i="3"/>
  <c r="F285" i="10"/>
  <c r="AN235" i="3"/>
  <c r="G285" i="10"/>
  <c r="AN237" i="3"/>
  <c r="H285" i="10"/>
  <c r="AN239" i="3"/>
  <c r="J285" i="10"/>
  <c r="AN241" i="3"/>
  <c r="K285" i="10"/>
  <c r="AN243" i="3"/>
  <c r="L285" i="10"/>
  <c r="AN245" i="3"/>
  <c r="B286" i="10"/>
  <c r="AN251" i="3"/>
  <c r="C286" i="10"/>
  <c r="AN253" i="3"/>
  <c r="D286" i="10"/>
  <c r="AN255" i="3"/>
  <c r="F286" i="10"/>
  <c r="AN257" i="3"/>
  <c r="G286" i="10"/>
  <c r="AN259" i="3"/>
  <c r="H286" i="10"/>
  <c r="AN261" i="3"/>
  <c r="J286" i="10"/>
  <c r="AN263" i="3"/>
  <c r="K286" i="10"/>
  <c r="AN265" i="3"/>
  <c r="L286" i="10"/>
  <c r="AN267" i="3"/>
  <c r="B26" i="10"/>
  <c r="AM273" i="3"/>
  <c r="C26" i="10"/>
  <c r="AM275" i="3"/>
  <c r="D26" i="10"/>
  <c r="AM277" i="3"/>
  <c r="F26" i="10"/>
  <c r="G26" i="10"/>
  <c r="AM281" i="3"/>
  <c r="H26" i="10"/>
  <c r="AM283" i="3"/>
  <c r="J26" i="10"/>
  <c r="AM285" i="3"/>
  <c r="K26" i="10"/>
  <c r="AM287" i="3"/>
  <c r="L26" i="10"/>
  <c r="AM289" i="3"/>
  <c r="N26" i="10"/>
  <c r="V26" i="10" s="1"/>
  <c r="Z26" i="10" s="1"/>
  <c r="AM291" i="3"/>
  <c r="D342" i="10"/>
  <c r="AP79" i="3"/>
  <c r="F342" i="10"/>
  <c r="AP81" i="3"/>
  <c r="G342" i="10"/>
  <c r="AP83" i="3"/>
  <c r="J342" i="10"/>
  <c r="AP87" i="3"/>
  <c r="L342" i="10"/>
  <c r="AP91" i="3"/>
  <c r="B344" i="10"/>
  <c r="AP97" i="3"/>
  <c r="C80" i="10"/>
  <c r="AH99" i="3"/>
  <c r="D80" i="10"/>
  <c r="AH101" i="3"/>
  <c r="F80" i="10"/>
  <c r="AH103" i="3"/>
  <c r="G80" i="10"/>
  <c r="AH105" i="3"/>
  <c r="J344" i="10"/>
  <c r="AP109" i="3"/>
  <c r="K80" i="10"/>
  <c r="AH111" i="3"/>
  <c r="L344" i="10"/>
  <c r="AP113" i="3"/>
  <c r="D17" i="10"/>
  <c r="AM123" i="3"/>
  <c r="H17" i="10"/>
  <c r="AM129" i="3"/>
  <c r="J17" i="10"/>
  <c r="AM131" i="3"/>
  <c r="B313" i="10"/>
  <c r="AO141" i="3"/>
  <c r="D313" i="10"/>
  <c r="AO145" i="3"/>
  <c r="G313" i="10"/>
  <c r="AO149" i="3"/>
  <c r="H50" i="10"/>
  <c r="AG151" i="3"/>
  <c r="J313" i="10"/>
  <c r="AO153" i="3"/>
  <c r="L313" i="10"/>
  <c r="AO157" i="3"/>
  <c r="B182" i="10"/>
  <c r="AK163" i="3"/>
  <c r="H182" i="10"/>
  <c r="AK173" i="3"/>
  <c r="B184" i="10"/>
  <c r="AK185" i="3"/>
  <c r="C184" i="10"/>
  <c r="AK187" i="3"/>
  <c r="H184" i="10"/>
  <c r="AK195" i="3"/>
  <c r="K184" i="10"/>
  <c r="AK199" i="3"/>
  <c r="B185" i="10"/>
  <c r="AK207" i="3"/>
  <c r="C185" i="10"/>
  <c r="AK209" i="3"/>
  <c r="K185" i="10"/>
  <c r="AK221" i="3"/>
  <c r="L185" i="10"/>
  <c r="AK223" i="3"/>
  <c r="G186" i="10"/>
  <c r="AK237" i="3"/>
  <c r="H186" i="10"/>
  <c r="AK239" i="3"/>
  <c r="C187" i="10"/>
  <c r="AK253" i="3"/>
  <c r="F187" i="10"/>
  <c r="AK257" i="3"/>
  <c r="G187" i="10"/>
  <c r="AK259" i="3"/>
  <c r="K187" i="10"/>
  <c r="AK265" i="3"/>
  <c r="B156" i="10"/>
  <c r="AJ273" i="3"/>
  <c r="B255" i="10"/>
  <c r="AR273" i="3"/>
  <c r="C156" i="10"/>
  <c r="AJ275" i="3"/>
  <c r="D255" i="10"/>
  <c r="AR277" i="3"/>
  <c r="F255" i="10"/>
  <c r="AR279" i="3"/>
  <c r="J255" i="10"/>
  <c r="AR285" i="3"/>
  <c r="K156" i="10"/>
  <c r="AJ287" i="3"/>
  <c r="L156" i="10"/>
  <c r="AJ289" i="3"/>
  <c r="N156" i="10"/>
  <c r="AJ291" i="3"/>
  <c r="C142" i="10"/>
  <c r="AJ33" i="3"/>
  <c r="C241" i="10"/>
  <c r="AR33" i="3"/>
  <c r="D142" i="10"/>
  <c r="AJ35" i="3"/>
  <c r="F142" i="10"/>
  <c r="AJ37" i="3"/>
  <c r="G142" i="10"/>
  <c r="AJ39" i="3"/>
  <c r="H142" i="10"/>
  <c r="AJ41" i="3"/>
  <c r="L241" i="10"/>
  <c r="AR47" i="3"/>
  <c r="B110" i="10"/>
  <c r="AI53" i="3"/>
  <c r="D374" i="10"/>
  <c r="AQ57" i="3"/>
  <c r="H374" i="10"/>
  <c r="AQ63" i="3"/>
  <c r="J374" i="10"/>
  <c r="AQ65" i="3"/>
  <c r="L374" i="10"/>
  <c r="AQ69" i="3"/>
  <c r="B111" i="10"/>
  <c r="AI75" i="3"/>
  <c r="B375" i="10"/>
  <c r="AQ75" i="3"/>
  <c r="C111" i="10"/>
  <c r="AI77" i="3"/>
  <c r="D111" i="10"/>
  <c r="AI79" i="3"/>
  <c r="D375" i="10"/>
  <c r="AQ79" i="3"/>
  <c r="F111" i="10"/>
  <c r="AI81" i="3"/>
  <c r="F375" i="10"/>
  <c r="AQ81" i="3"/>
  <c r="G111" i="10"/>
  <c r="AI83" i="3"/>
  <c r="H111" i="10"/>
  <c r="AI85" i="3"/>
  <c r="H375" i="10"/>
  <c r="AQ85" i="3"/>
  <c r="J111" i="10"/>
  <c r="AI87" i="3"/>
  <c r="J375" i="10"/>
  <c r="AQ87" i="3"/>
  <c r="K111" i="10"/>
  <c r="AI89" i="3"/>
  <c r="K375" i="10"/>
  <c r="AQ89" i="3"/>
  <c r="L111" i="10"/>
  <c r="AI91" i="3"/>
  <c r="L375" i="10"/>
  <c r="AQ91" i="3"/>
  <c r="E16" i="4"/>
  <c r="C113" i="10"/>
  <c r="AI99" i="3"/>
  <c r="B279" i="10"/>
  <c r="AN119" i="3"/>
  <c r="C279" i="10"/>
  <c r="AN121" i="3"/>
  <c r="D279" i="10"/>
  <c r="AN123" i="3"/>
  <c r="J279" i="10"/>
  <c r="AN131" i="3"/>
  <c r="L279" i="10"/>
  <c r="AN135" i="3"/>
  <c r="F82" i="10"/>
  <c r="AH147" i="3"/>
  <c r="J82" i="10"/>
  <c r="AH153" i="3"/>
  <c r="K346" i="10"/>
  <c r="AP155" i="3"/>
  <c r="L346" i="10"/>
  <c r="AP157" i="3"/>
  <c r="F217" i="10"/>
  <c r="AL191" i="3"/>
  <c r="G217" i="10"/>
  <c r="AL193" i="3"/>
  <c r="J217" i="10"/>
  <c r="AL197" i="3"/>
  <c r="K217" i="10"/>
  <c r="AL199" i="3"/>
  <c r="L217" i="10"/>
  <c r="AL201" i="3"/>
  <c r="B218" i="10"/>
  <c r="AL207" i="3"/>
  <c r="B219" i="10"/>
  <c r="AL229" i="3"/>
  <c r="H219" i="10"/>
  <c r="AL239" i="3"/>
  <c r="J219" i="10"/>
  <c r="AL241" i="3"/>
  <c r="L219" i="10"/>
  <c r="AL245" i="3"/>
  <c r="B220" i="10"/>
  <c r="AL251" i="3"/>
  <c r="H220" i="10"/>
  <c r="AL261" i="3"/>
  <c r="J220" i="10"/>
  <c r="AL263" i="3"/>
  <c r="K220" i="10"/>
  <c r="AL265" i="3"/>
  <c r="L220" i="10"/>
  <c r="AL267" i="3"/>
  <c r="G189" i="10"/>
  <c r="AK281" i="3"/>
  <c r="H189" i="10"/>
  <c r="AK283" i="3"/>
  <c r="AM31" i="3"/>
  <c r="C12" i="10"/>
  <c r="AM33" i="3"/>
  <c r="D12" i="10"/>
  <c r="AM35" i="3"/>
  <c r="F12" i="10"/>
  <c r="AM37" i="3"/>
  <c r="G12" i="10"/>
  <c r="AM39" i="3"/>
  <c r="H12" i="10"/>
  <c r="AM41" i="3"/>
  <c r="J12" i="10"/>
  <c r="AM43" i="3"/>
  <c r="K12" i="10"/>
  <c r="AM45" i="3"/>
  <c r="L12" i="10"/>
  <c r="AM47" i="3"/>
  <c r="B209" i="10"/>
  <c r="AL53" i="3"/>
  <c r="C209" i="10"/>
  <c r="AL55" i="3"/>
  <c r="D209" i="10"/>
  <c r="AL57" i="3"/>
  <c r="F209" i="10"/>
  <c r="AL59" i="3"/>
  <c r="G209" i="10"/>
  <c r="AL61" i="3"/>
  <c r="H209" i="10"/>
  <c r="AL63" i="3"/>
  <c r="J209" i="10"/>
  <c r="AL65" i="3"/>
  <c r="K209" i="10"/>
  <c r="AL67" i="3"/>
  <c r="L209" i="10"/>
  <c r="AL69" i="3"/>
  <c r="B210" i="10"/>
  <c r="AL75" i="3"/>
  <c r="C210" i="10"/>
  <c r="AL77" i="3"/>
  <c r="D210" i="10"/>
  <c r="AL79" i="3"/>
  <c r="F210" i="10"/>
  <c r="AL81" i="3"/>
  <c r="G210" i="10"/>
  <c r="AL83" i="3"/>
  <c r="H210" i="10"/>
  <c r="AL85" i="3"/>
  <c r="J210" i="10"/>
  <c r="AL87" i="3"/>
  <c r="K210" i="10"/>
  <c r="AL89" i="3"/>
  <c r="L210" i="10"/>
  <c r="AL91" i="3"/>
  <c r="B212" i="10"/>
  <c r="AL97" i="3"/>
  <c r="C212" i="10"/>
  <c r="AL99" i="3"/>
  <c r="D212" i="10"/>
  <c r="AL101" i="3"/>
  <c r="F212" i="10"/>
  <c r="AL103" i="3"/>
  <c r="G212" i="10"/>
  <c r="AL105" i="3"/>
  <c r="H212" i="10"/>
  <c r="AL107" i="3"/>
  <c r="J212" i="10"/>
  <c r="AL109" i="3"/>
  <c r="K212" i="10"/>
  <c r="AL111" i="3"/>
  <c r="L212" i="10"/>
  <c r="AL113" i="3"/>
  <c r="AI119" i="3"/>
  <c r="B378" i="10"/>
  <c r="AQ119" i="3"/>
  <c r="C114" i="10"/>
  <c r="AI121" i="3"/>
  <c r="C378" i="10"/>
  <c r="AQ121" i="3"/>
  <c r="D114" i="10"/>
  <c r="AI123" i="3"/>
  <c r="D378" i="10"/>
  <c r="AQ123" i="3"/>
  <c r="F114" i="10"/>
  <c r="AI125" i="3"/>
  <c r="F378" i="10"/>
  <c r="AQ125" i="3"/>
  <c r="G114" i="10"/>
  <c r="AI127" i="3"/>
  <c r="G378" i="10"/>
  <c r="AQ127" i="3"/>
  <c r="H114" i="10"/>
  <c r="AI129" i="3"/>
  <c r="H378" i="10"/>
  <c r="AQ129" i="3"/>
  <c r="J114" i="10"/>
  <c r="AI131" i="3"/>
  <c r="J378" i="10"/>
  <c r="AQ131" i="3"/>
  <c r="K114" i="10"/>
  <c r="AI133" i="3"/>
  <c r="K378" i="10"/>
  <c r="AQ133" i="3"/>
  <c r="L114" i="10"/>
  <c r="AI135" i="3"/>
  <c r="L378" i="10"/>
  <c r="AQ135" i="3"/>
  <c r="B181" i="10"/>
  <c r="AK141" i="3"/>
  <c r="C181" i="10"/>
  <c r="AK143" i="3"/>
  <c r="D181" i="10"/>
  <c r="AK145" i="3"/>
  <c r="F181" i="10"/>
  <c r="AK147" i="3"/>
  <c r="G181" i="10"/>
  <c r="AK149" i="3"/>
  <c r="H181" i="10"/>
  <c r="AK151" i="3"/>
  <c r="J181" i="10"/>
  <c r="AK153" i="3"/>
  <c r="K181" i="10"/>
  <c r="AK155" i="3"/>
  <c r="L181" i="10"/>
  <c r="AK157" i="3"/>
  <c r="AK161" i="3"/>
  <c r="AG163" i="3"/>
  <c r="B314" i="10"/>
  <c r="AO163" i="3"/>
  <c r="C51" i="10"/>
  <c r="AG165" i="3"/>
  <c r="C314" i="10"/>
  <c r="AO165" i="3"/>
  <c r="D51" i="10"/>
  <c r="AG167" i="3"/>
  <c r="D314" i="10"/>
  <c r="AO167" i="3"/>
  <c r="F51" i="10"/>
  <c r="AG169" i="3"/>
  <c r="F314" i="10"/>
  <c r="AO169" i="3"/>
  <c r="G51" i="10"/>
  <c r="AG171" i="3"/>
  <c r="G314" i="10"/>
  <c r="AO171" i="3"/>
  <c r="H51" i="10"/>
  <c r="AG173" i="3"/>
  <c r="H314" i="10"/>
  <c r="AO173" i="3"/>
  <c r="J51" i="10"/>
  <c r="AG175" i="3"/>
  <c r="J314" i="10"/>
  <c r="AO175" i="3"/>
  <c r="K51" i="10"/>
  <c r="AG177" i="3"/>
  <c r="K314" i="10"/>
  <c r="AO177" i="3"/>
  <c r="L51" i="10"/>
  <c r="AG179" i="3"/>
  <c r="L314" i="10"/>
  <c r="AO179" i="3"/>
  <c r="AG185" i="3"/>
  <c r="B316" i="10"/>
  <c r="AO185" i="3"/>
  <c r="C53" i="10"/>
  <c r="AG187" i="3"/>
  <c r="C316" i="10"/>
  <c r="AO187" i="3"/>
  <c r="D53" i="10"/>
  <c r="AG189" i="3"/>
  <c r="D316" i="10"/>
  <c r="AO189" i="3"/>
  <c r="F53" i="10"/>
  <c r="AG191" i="3"/>
  <c r="F316" i="10"/>
  <c r="AO191" i="3"/>
  <c r="G53" i="10"/>
  <c r="AG193" i="3"/>
  <c r="G316" i="10"/>
  <c r="AO193" i="3"/>
  <c r="H53" i="10"/>
  <c r="AG195" i="3"/>
  <c r="H316" i="10"/>
  <c r="AO195" i="3"/>
  <c r="J53" i="10"/>
  <c r="AG197" i="3"/>
  <c r="J316" i="10"/>
  <c r="AO197" i="3"/>
  <c r="K53" i="10"/>
  <c r="AG199" i="3"/>
  <c r="K316" i="10"/>
  <c r="AO199" i="3"/>
  <c r="L53" i="10"/>
  <c r="AG201" i="3"/>
  <c r="L316" i="10"/>
  <c r="AO201" i="3"/>
  <c r="B54" i="10"/>
  <c r="AG207" i="3"/>
  <c r="B317" i="10"/>
  <c r="AO207" i="3"/>
  <c r="C54" i="10"/>
  <c r="AG209" i="3"/>
  <c r="C317" i="10"/>
  <c r="AO209" i="3"/>
  <c r="D54" i="10"/>
  <c r="AG211" i="3"/>
  <c r="D317" i="10"/>
  <c r="AO211" i="3"/>
  <c r="F54" i="10"/>
  <c r="AG213" i="3"/>
  <c r="F317" i="10"/>
  <c r="AO213" i="3"/>
  <c r="G54" i="10"/>
  <c r="AG215" i="3"/>
  <c r="G317" i="10"/>
  <c r="AO215" i="3"/>
  <c r="H54" i="10"/>
  <c r="AG217" i="3"/>
  <c r="H317" i="10"/>
  <c r="AO217" i="3"/>
  <c r="J54" i="10"/>
  <c r="AG219" i="3"/>
  <c r="J317" i="10"/>
  <c r="AO219" i="3"/>
  <c r="K54" i="10"/>
  <c r="AG221" i="3"/>
  <c r="K317" i="10"/>
  <c r="AO221" i="3"/>
  <c r="L54" i="10"/>
  <c r="AG223" i="3"/>
  <c r="L317" i="10"/>
  <c r="AO223" i="3"/>
  <c r="B55" i="10"/>
  <c r="AG229" i="3"/>
  <c r="B318" i="10"/>
  <c r="AO229" i="3"/>
  <c r="C55" i="10"/>
  <c r="AG231" i="3"/>
  <c r="C318" i="10"/>
  <c r="AO231" i="3"/>
  <c r="D55" i="10"/>
  <c r="AG233" i="3"/>
  <c r="D318" i="10"/>
  <c r="AO233" i="3"/>
  <c r="F55" i="10"/>
  <c r="AG235" i="3"/>
  <c r="F318" i="10"/>
  <c r="AO235" i="3"/>
  <c r="G55" i="10"/>
  <c r="AG237" i="3"/>
  <c r="G318" i="10"/>
  <c r="AO237" i="3"/>
  <c r="H55" i="10"/>
  <c r="AG239" i="3"/>
  <c r="H318" i="10"/>
  <c r="AO239" i="3"/>
  <c r="J55" i="10"/>
  <c r="AG241" i="3"/>
  <c r="J318" i="10"/>
  <c r="AO241" i="3"/>
  <c r="K55" i="10"/>
  <c r="AG243" i="3"/>
  <c r="K318" i="10"/>
  <c r="AO243" i="3"/>
  <c r="L55" i="10"/>
  <c r="AG245" i="3"/>
  <c r="L318" i="10"/>
  <c r="AO245" i="3"/>
  <c r="B56" i="10"/>
  <c r="AG251" i="3"/>
  <c r="B319" i="10"/>
  <c r="AO251" i="3"/>
  <c r="C56" i="10"/>
  <c r="AG253" i="3"/>
  <c r="C319" i="10"/>
  <c r="AO253" i="3"/>
  <c r="D56" i="10"/>
  <c r="AG255" i="3"/>
  <c r="D319" i="10"/>
  <c r="AO255" i="3"/>
  <c r="F56" i="10"/>
  <c r="AG257" i="3"/>
  <c r="F319" i="10"/>
  <c r="AO257" i="3"/>
  <c r="G56" i="10"/>
  <c r="AG259" i="3"/>
  <c r="G319" i="10"/>
  <c r="AO259" i="3"/>
  <c r="H56" i="10"/>
  <c r="AG261" i="3"/>
  <c r="H319" i="10"/>
  <c r="AO261" i="3"/>
  <c r="J56" i="10"/>
  <c r="AG263" i="3"/>
  <c r="J319" i="10"/>
  <c r="AO263" i="3"/>
  <c r="K56" i="10"/>
  <c r="AG265" i="3"/>
  <c r="K319" i="10"/>
  <c r="AO265" i="3"/>
  <c r="L56" i="10"/>
  <c r="AG267" i="3"/>
  <c r="L319" i="10"/>
  <c r="AO267" i="3"/>
  <c r="B288" i="10"/>
  <c r="AN273" i="3"/>
  <c r="C288" i="10"/>
  <c r="AN275" i="3"/>
  <c r="D288" i="10"/>
  <c r="AN277" i="3"/>
  <c r="F288" i="10"/>
  <c r="AN279" i="3"/>
  <c r="G288" i="10"/>
  <c r="AN281" i="3"/>
  <c r="H288" i="10"/>
  <c r="AN283" i="3"/>
  <c r="J288" i="10"/>
  <c r="AN285" i="3"/>
  <c r="K288" i="10"/>
  <c r="AN287" i="3"/>
  <c r="L288" i="10"/>
  <c r="AN289" i="3"/>
  <c r="N288" i="10"/>
  <c r="AN291" i="3"/>
  <c r="K341" i="10"/>
  <c r="AP67" i="3"/>
  <c r="L341" i="10"/>
  <c r="AP69" i="3"/>
  <c r="B342" i="10"/>
  <c r="AP75" i="3"/>
  <c r="C342" i="10"/>
  <c r="AP77" i="3"/>
  <c r="D78" i="10"/>
  <c r="AH79" i="3"/>
  <c r="H342" i="10"/>
  <c r="AP85" i="3"/>
  <c r="K342" i="10"/>
  <c r="AP89" i="3"/>
  <c r="L78" i="10"/>
  <c r="AH91" i="3"/>
  <c r="B80" i="10"/>
  <c r="AH97" i="3"/>
  <c r="C344" i="10"/>
  <c r="AP99" i="3"/>
  <c r="D344" i="10"/>
  <c r="AP101" i="3"/>
  <c r="G344" i="10"/>
  <c r="AP105" i="3"/>
  <c r="H344" i="10"/>
  <c r="AP107" i="3"/>
  <c r="K344" i="10"/>
  <c r="AP111" i="3"/>
  <c r="L80" i="10"/>
  <c r="AH113" i="3"/>
  <c r="B17" i="10"/>
  <c r="AM119" i="3"/>
  <c r="C17" i="10"/>
  <c r="AM121" i="3"/>
  <c r="G17" i="10"/>
  <c r="AM127" i="3"/>
  <c r="F313" i="10"/>
  <c r="AO147" i="3"/>
  <c r="H313" i="10"/>
  <c r="AO151" i="3"/>
  <c r="J50" i="10"/>
  <c r="AG153" i="3"/>
  <c r="K313" i="10"/>
  <c r="AO155" i="3"/>
  <c r="C182" i="10"/>
  <c r="AK165" i="3"/>
  <c r="G182" i="10"/>
  <c r="AK171" i="3"/>
  <c r="J182" i="10"/>
  <c r="AK175" i="3"/>
  <c r="L182" i="10"/>
  <c r="AK179" i="3"/>
  <c r="F184" i="10"/>
  <c r="AK191" i="3"/>
  <c r="D185" i="10"/>
  <c r="AK211" i="3"/>
  <c r="F185" i="10"/>
  <c r="AK213" i="3"/>
  <c r="G185" i="10"/>
  <c r="AK215" i="3"/>
  <c r="J186" i="10"/>
  <c r="AK241" i="3"/>
  <c r="L186" i="10"/>
  <c r="AK245" i="3"/>
  <c r="B187" i="10"/>
  <c r="AK251" i="3"/>
  <c r="H187" i="10"/>
  <c r="AK261" i="3"/>
  <c r="J187" i="10"/>
  <c r="AK263" i="3"/>
  <c r="L187" i="10"/>
  <c r="AK267" i="3"/>
  <c r="C255" i="10"/>
  <c r="AR275" i="3"/>
  <c r="D156" i="10"/>
  <c r="AJ277" i="3"/>
  <c r="F156" i="10"/>
  <c r="AJ279" i="3"/>
  <c r="G156" i="10"/>
  <c r="AJ281" i="3"/>
  <c r="H255" i="10"/>
  <c r="AR283" i="3"/>
  <c r="J156" i="10"/>
  <c r="AJ285" i="3"/>
  <c r="F241" i="10"/>
  <c r="AR37" i="3"/>
  <c r="G241" i="10"/>
  <c r="AR39" i="3"/>
  <c r="J241" i="10"/>
  <c r="AR43" i="3"/>
  <c r="K241" i="10"/>
  <c r="AR45" i="3"/>
  <c r="B374" i="10"/>
  <c r="AQ53" i="3"/>
  <c r="C110" i="10"/>
  <c r="AI55" i="3"/>
  <c r="D110" i="10"/>
  <c r="AI57" i="3"/>
  <c r="F110" i="10"/>
  <c r="AI59" i="3"/>
  <c r="G110" i="10"/>
  <c r="AI61" i="3"/>
  <c r="G374" i="10"/>
  <c r="AQ61" i="3"/>
  <c r="K374" i="10"/>
  <c r="AQ67" i="3"/>
  <c r="L110" i="10"/>
  <c r="AI69" i="3"/>
  <c r="C375" i="10"/>
  <c r="AQ77" i="3"/>
  <c r="G375" i="10"/>
  <c r="AQ83" i="3"/>
  <c r="D113" i="10"/>
  <c r="AI101" i="3"/>
  <c r="H113" i="10"/>
  <c r="AI107" i="3"/>
  <c r="J113" i="10"/>
  <c r="AI109" i="3"/>
  <c r="H279" i="10"/>
  <c r="AN129" i="3"/>
  <c r="B346" i="10"/>
  <c r="AP141" i="3"/>
  <c r="G82" i="10"/>
  <c r="AH149" i="3"/>
  <c r="H346" i="10"/>
  <c r="AP151" i="3"/>
  <c r="J346" i="10"/>
  <c r="AP153" i="3"/>
  <c r="B215" i="10"/>
  <c r="AL163" i="3"/>
  <c r="C215" i="10"/>
  <c r="AL165" i="3"/>
  <c r="D215" i="10"/>
  <c r="AL167" i="3"/>
  <c r="H217" i="10"/>
  <c r="AL195" i="3"/>
  <c r="G218" i="10"/>
  <c r="AL215" i="3"/>
  <c r="K218" i="10"/>
  <c r="AL221" i="3"/>
  <c r="G219" i="10"/>
  <c r="AL237" i="3"/>
  <c r="K219" i="10"/>
  <c r="AL243" i="3"/>
  <c r="C220" i="10"/>
  <c r="AL253" i="3"/>
  <c r="D220" i="10"/>
  <c r="AL255" i="3"/>
  <c r="B189" i="10"/>
  <c r="AK273" i="3"/>
  <c r="AN31" i="3"/>
  <c r="C274" i="10"/>
  <c r="AN33" i="3"/>
  <c r="D274" i="10"/>
  <c r="AN35" i="3"/>
  <c r="F274" i="10"/>
  <c r="AN37" i="3"/>
  <c r="G274" i="10"/>
  <c r="AN39" i="3"/>
  <c r="H274" i="10"/>
  <c r="AN41" i="3"/>
  <c r="J274" i="10"/>
  <c r="AN43" i="3"/>
  <c r="K274" i="10"/>
  <c r="AN45" i="3"/>
  <c r="L274" i="10"/>
  <c r="AN47" i="3"/>
  <c r="B13" i="10"/>
  <c r="AM53" i="3"/>
  <c r="C13" i="10"/>
  <c r="AM55" i="3"/>
  <c r="D13" i="10"/>
  <c r="AM57" i="3"/>
  <c r="F13" i="10"/>
  <c r="AM59" i="3"/>
  <c r="G13" i="10"/>
  <c r="AM61" i="3"/>
  <c r="H13" i="10"/>
  <c r="AM63" i="3"/>
  <c r="J13" i="10"/>
  <c r="AM65" i="3"/>
  <c r="K13" i="10"/>
  <c r="AM67" i="3"/>
  <c r="L13" i="10"/>
  <c r="AM69" i="3"/>
  <c r="AM75" i="3"/>
  <c r="C14" i="10"/>
  <c r="AM77" i="3"/>
  <c r="D14" i="10"/>
  <c r="AM79" i="3"/>
  <c r="F14" i="10"/>
  <c r="AM81" i="3"/>
  <c r="G14" i="10"/>
  <c r="AM83" i="3"/>
  <c r="H14" i="10"/>
  <c r="AM85" i="3"/>
  <c r="J14" i="10"/>
  <c r="AM87" i="3"/>
  <c r="K14" i="10"/>
  <c r="AM89" i="3"/>
  <c r="L14" i="10"/>
  <c r="AM91" i="3"/>
  <c r="AM95" i="3"/>
  <c r="B16" i="10" s="1"/>
  <c r="AM97" i="3"/>
  <c r="C16" i="10"/>
  <c r="AM99" i="3"/>
  <c r="D16" i="10"/>
  <c r="AM101" i="3"/>
  <c r="F16" i="10"/>
  <c r="AM103" i="3"/>
  <c r="G16" i="10"/>
  <c r="AM105" i="3"/>
  <c r="H16" i="10"/>
  <c r="AM107" i="3"/>
  <c r="J16" i="10"/>
  <c r="AM109" i="3"/>
  <c r="K16" i="10"/>
  <c r="AM111" i="3"/>
  <c r="L16" i="10"/>
  <c r="AM113" i="3"/>
  <c r="AJ119" i="3"/>
  <c r="B246" i="10"/>
  <c r="AR119" i="3"/>
  <c r="C147" i="10"/>
  <c r="AJ121" i="3"/>
  <c r="C246" i="10"/>
  <c r="AR121" i="3"/>
  <c r="D147" i="10"/>
  <c r="AJ123" i="3"/>
  <c r="D246" i="10"/>
  <c r="AR123" i="3"/>
  <c r="F147" i="10"/>
  <c r="AJ125" i="3"/>
  <c r="F246" i="10"/>
  <c r="AR125" i="3"/>
  <c r="G147" i="10"/>
  <c r="AJ127" i="3"/>
  <c r="G246" i="10"/>
  <c r="AR127" i="3"/>
  <c r="H147" i="10"/>
  <c r="AJ129" i="3"/>
  <c r="H246" i="10"/>
  <c r="AR129" i="3"/>
  <c r="J147" i="10"/>
  <c r="AJ131" i="3"/>
  <c r="J246" i="10"/>
  <c r="AR131" i="3"/>
  <c r="K147" i="10"/>
  <c r="AJ133" i="3"/>
  <c r="K246" i="10"/>
  <c r="AR133" i="3"/>
  <c r="L147" i="10"/>
  <c r="AJ135" i="3"/>
  <c r="L246" i="10"/>
  <c r="AR135" i="3"/>
  <c r="B214" i="10"/>
  <c r="AL141" i="3"/>
  <c r="C214" i="10"/>
  <c r="AL143" i="3"/>
  <c r="D214" i="10"/>
  <c r="AL145" i="3"/>
  <c r="F214" i="10"/>
  <c r="AL147" i="3"/>
  <c r="G214" i="10"/>
  <c r="AL149" i="3"/>
  <c r="H214" i="10"/>
  <c r="AL151" i="3"/>
  <c r="J214" i="10"/>
  <c r="AL153" i="3"/>
  <c r="K214" i="10"/>
  <c r="AL155" i="3"/>
  <c r="L214" i="10"/>
  <c r="AL157" i="3"/>
  <c r="AH163" i="3"/>
  <c r="B347" i="10"/>
  <c r="AP163" i="3"/>
  <c r="C83" i="10"/>
  <c r="AH165" i="3"/>
  <c r="C347" i="10"/>
  <c r="AP165" i="3"/>
  <c r="D83" i="10"/>
  <c r="AH167" i="3"/>
  <c r="D347" i="10"/>
  <c r="AP167" i="3"/>
  <c r="F83" i="10"/>
  <c r="AH169" i="3"/>
  <c r="F347" i="10"/>
  <c r="AP169" i="3"/>
  <c r="G83" i="10"/>
  <c r="AH171" i="3"/>
  <c r="G347" i="10"/>
  <c r="AP171" i="3"/>
  <c r="H83" i="10"/>
  <c r="AH173" i="3"/>
  <c r="H347" i="10"/>
  <c r="AP173" i="3"/>
  <c r="J83" i="10"/>
  <c r="AH175" i="3"/>
  <c r="J347" i="10"/>
  <c r="AP175" i="3"/>
  <c r="K83" i="10"/>
  <c r="AH177" i="3"/>
  <c r="K347" i="10"/>
  <c r="AP177" i="3"/>
  <c r="L83" i="10"/>
  <c r="AH179" i="3"/>
  <c r="L347" i="10"/>
  <c r="AP179" i="3"/>
  <c r="B85" i="10"/>
  <c r="AH185" i="3"/>
  <c r="B349" i="10"/>
  <c r="AP185" i="3"/>
  <c r="C85" i="10"/>
  <c r="AH187" i="3"/>
  <c r="C349" i="10"/>
  <c r="AP187" i="3"/>
  <c r="D85" i="10"/>
  <c r="AH189" i="3"/>
  <c r="D349" i="10"/>
  <c r="AP189" i="3"/>
  <c r="F85" i="10"/>
  <c r="AH191" i="3"/>
  <c r="F349" i="10"/>
  <c r="AP191" i="3"/>
  <c r="G85" i="10"/>
  <c r="AH193" i="3"/>
  <c r="G349" i="10"/>
  <c r="AP193" i="3"/>
  <c r="H85" i="10"/>
  <c r="AH195" i="3"/>
  <c r="H349" i="10"/>
  <c r="AP195" i="3"/>
  <c r="J85" i="10"/>
  <c r="AH197" i="3"/>
  <c r="J349" i="10"/>
  <c r="AP197" i="3"/>
  <c r="K85" i="10"/>
  <c r="AH199" i="3"/>
  <c r="K349" i="10"/>
  <c r="AP199" i="3"/>
  <c r="L85" i="10"/>
  <c r="AH201" i="3"/>
  <c r="L349" i="10"/>
  <c r="AP201" i="3"/>
  <c r="B86" i="10"/>
  <c r="AH207" i="3"/>
  <c r="B350" i="10"/>
  <c r="AP207" i="3"/>
  <c r="C86" i="10"/>
  <c r="AH209" i="3"/>
  <c r="C350" i="10"/>
  <c r="AP209" i="3"/>
  <c r="D86" i="10"/>
  <c r="AH211" i="3"/>
  <c r="D350" i="10"/>
  <c r="AP211" i="3"/>
  <c r="F86" i="10"/>
  <c r="AH213" i="3"/>
  <c r="F350" i="10"/>
  <c r="AP213" i="3"/>
  <c r="G86" i="10"/>
  <c r="AH215" i="3"/>
  <c r="G350" i="10"/>
  <c r="AP215" i="3"/>
  <c r="H86" i="10"/>
  <c r="AH217" i="3"/>
  <c r="H350" i="10"/>
  <c r="AP217" i="3"/>
  <c r="J86" i="10"/>
  <c r="AH219" i="3"/>
  <c r="J350" i="10"/>
  <c r="AP219" i="3"/>
  <c r="K86" i="10"/>
  <c r="AH221" i="3"/>
  <c r="K350" i="10"/>
  <c r="AP221" i="3"/>
  <c r="L86" i="10"/>
  <c r="AH223" i="3"/>
  <c r="L350" i="10"/>
  <c r="AP223" i="3"/>
  <c r="B87" i="10"/>
  <c r="AH229" i="3"/>
  <c r="B351" i="10"/>
  <c r="AP229" i="3"/>
  <c r="C87" i="10"/>
  <c r="AH231" i="3"/>
  <c r="C351" i="10"/>
  <c r="AP231" i="3"/>
  <c r="D87" i="10"/>
  <c r="AH233" i="3"/>
  <c r="D351" i="10"/>
  <c r="AP233" i="3"/>
  <c r="F87" i="10"/>
  <c r="AH235" i="3"/>
  <c r="F351" i="10"/>
  <c r="AP235" i="3"/>
  <c r="G87" i="10"/>
  <c r="AH237" i="3"/>
  <c r="G351" i="10"/>
  <c r="AP237" i="3"/>
  <c r="H87" i="10"/>
  <c r="AH239" i="3"/>
  <c r="H351" i="10"/>
  <c r="AP239" i="3"/>
  <c r="J87" i="10"/>
  <c r="AH241" i="3"/>
  <c r="J351" i="10"/>
  <c r="AP241" i="3"/>
  <c r="K87" i="10"/>
  <c r="AH243" i="3"/>
  <c r="K351" i="10"/>
  <c r="AP243" i="3"/>
  <c r="L87" i="10"/>
  <c r="AH245" i="3"/>
  <c r="L351" i="10"/>
  <c r="AP245" i="3"/>
  <c r="B88" i="10"/>
  <c r="AH251" i="3"/>
  <c r="B352" i="10"/>
  <c r="AP251" i="3"/>
  <c r="C88" i="10"/>
  <c r="AH253" i="3"/>
  <c r="C352" i="10"/>
  <c r="AP253" i="3"/>
  <c r="D88" i="10"/>
  <c r="AH255" i="3"/>
  <c r="D352" i="10"/>
  <c r="AP255" i="3"/>
  <c r="F88" i="10"/>
  <c r="AH257" i="3"/>
  <c r="F352" i="10"/>
  <c r="AP257" i="3"/>
  <c r="G88" i="10"/>
  <c r="AH259" i="3"/>
  <c r="G352" i="10"/>
  <c r="AP259" i="3"/>
  <c r="H88" i="10"/>
  <c r="AH261" i="3"/>
  <c r="H352" i="10"/>
  <c r="AP261" i="3"/>
  <c r="J88" i="10"/>
  <c r="AH263" i="3"/>
  <c r="J352" i="10"/>
  <c r="AP263" i="3"/>
  <c r="K88" i="10"/>
  <c r="AH265" i="3"/>
  <c r="K352" i="10"/>
  <c r="AP265" i="3"/>
  <c r="L88" i="10"/>
  <c r="AH267" i="3"/>
  <c r="L352" i="10"/>
  <c r="AP267" i="3"/>
  <c r="B58" i="10"/>
  <c r="AG273" i="3"/>
  <c r="B321" i="10"/>
  <c r="AO273" i="3"/>
  <c r="C58" i="10"/>
  <c r="AG275" i="3"/>
  <c r="C321" i="10"/>
  <c r="AO275" i="3"/>
  <c r="D58" i="10"/>
  <c r="AG277" i="3"/>
  <c r="D321" i="10"/>
  <c r="AO277" i="3"/>
  <c r="F58" i="10"/>
  <c r="AG279" i="3"/>
  <c r="F321" i="10"/>
  <c r="AO279" i="3"/>
  <c r="G58" i="10"/>
  <c r="AG281" i="3"/>
  <c r="G321" i="10"/>
  <c r="AO281" i="3"/>
  <c r="H58" i="10"/>
  <c r="AG283" i="3"/>
  <c r="H321" i="10"/>
  <c r="AO283" i="3"/>
  <c r="J58" i="10"/>
  <c r="AG285" i="3"/>
  <c r="J321" i="10"/>
  <c r="AO285" i="3"/>
  <c r="K58" i="10"/>
  <c r="AG287" i="3"/>
  <c r="K321" i="10"/>
  <c r="AO287" i="3"/>
  <c r="L58" i="10"/>
  <c r="AG289" i="3"/>
  <c r="L321" i="10"/>
  <c r="AO289" i="3"/>
  <c r="N58" i="10"/>
  <c r="AG291" i="3"/>
  <c r="N321" i="10"/>
  <c r="AO291" i="3"/>
  <c r="N253" i="10"/>
  <c r="V253" i="10" s="1"/>
  <c r="Z253" i="10" s="1"/>
  <c r="AR269" i="3"/>
  <c r="N187" i="10"/>
  <c r="AK269" i="3"/>
  <c r="N24" i="10"/>
  <c r="V24" i="10" s="1"/>
  <c r="Z24" i="10" s="1"/>
  <c r="AM269" i="3"/>
  <c r="N385" i="10"/>
  <c r="AQ269" i="3"/>
  <c r="N154" i="10"/>
  <c r="AJ269" i="3"/>
  <c r="N220" i="10"/>
  <c r="AL269" i="3"/>
  <c r="N286" i="10"/>
  <c r="AN269" i="3"/>
  <c r="N56" i="10"/>
  <c r="AG269" i="3"/>
  <c r="N319" i="10"/>
  <c r="AO269" i="3"/>
  <c r="N121" i="10"/>
  <c r="AI269" i="3"/>
  <c r="N88" i="10"/>
  <c r="AH269" i="3"/>
  <c r="N352" i="10"/>
  <c r="AP269" i="3"/>
  <c r="N120" i="10"/>
  <c r="AI247" i="3"/>
  <c r="N384" i="10"/>
  <c r="AQ247" i="3"/>
  <c r="N153" i="10"/>
  <c r="AJ247" i="3"/>
  <c r="N252" i="10"/>
  <c r="V252" i="10" s="1"/>
  <c r="Z252" i="10" s="1"/>
  <c r="AR247" i="3"/>
  <c r="N219" i="10"/>
  <c r="AL247" i="3"/>
  <c r="AM247" i="3"/>
  <c r="N285" i="10"/>
  <c r="AN247" i="3"/>
  <c r="N55" i="10"/>
  <c r="AG247" i="3"/>
  <c r="N318" i="10"/>
  <c r="AO247" i="3"/>
  <c r="N186" i="10"/>
  <c r="AK247" i="3"/>
  <c r="N87" i="10"/>
  <c r="AH247" i="3"/>
  <c r="N351" i="10"/>
  <c r="AP247" i="3"/>
  <c r="N119" i="10"/>
  <c r="AI225" i="3"/>
  <c r="N251" i="10"/>
  <c r="AR225" i="3"/>
  <c r="N22" i="10"/>
  <c r="V22" i="10" s="1"/>
  <c r="Z22" i="10" s="1"/>
  <c r="AM225" i="3"/>
  <c r="N185" i="10"/>
  <c r="AK225" i="3"/>
  <c r="N284" i="10"/>
  <c r="AN225" i="3"/>
  <c r="N152" i="10"/>
  <c r="AJ225" i="3"/>
  <c r="N218" i="10"/>
  <c r="AL225" i="3"/>
  <c r="N54" i="10"/>
  <c r="AG225" i="3"/>
  <c r="N317" i="10"/>
  <c r="AO225" i="3"/>
  <c r="N383" i="10"/>
  <c r="AQ225" i="3"/>
  <c r="N86" i="10"/>
  <c r="AH225" i="3"/>
  <c r="N350" i="10"/>
  <c r="AP225" i="3"/>
  <c r="N118" i="10"/>
  <c r="AI203" i="3"/>
  <c r="N151" i="10"/>
  <c r="AJ203" i="3"/>
  <c r="N21" i="10"/>
  <c r="V21" i="10" s="1"/>
  <c r="Z21" i="10" s="1"/>
  <c r="AM203" i="3"/>
  <c r="N382" i="10"/>
  <c r="AQ203" i="3"/>
  <c r="N217" i="10"/>
  <c r="AL203" i="3"/>
  <c r="N283" i="10"/>
  <c r="AN203" i="3"/>
  <c r="N184" i="10"/>
  <c r="AK203" i="3"/>
  <c r="N53" i="10"/>
  <c r="AG203" i="3"/>
  <c r="N316" i="10"/>
  <c r="AO203" i="3"/>
  <c r="N250" i="10"/>
  <c r="V250" i="10" s="1"/>
  <c r="Z250" i="10" s="1"/>
  <c r="AR203" i="3"/>
  <c r="N85" i="10"/>
  <c r="AH203" i="3"/>
  <c r="N349" i="10"/>
  <c r="AP203" i="3"/>
  <c r="N116" i="10"/>
  <c r="AI181" i="3"/>
  <c r="N380" i="10"/>
  <c r="AQ181" i="3"/>
  <c r="N149" i="10"/>
  <c r="AJ181" i="3"/>
  <c r="N248" i="10"/>
  <c r="V248" i="10" s="1"/>
  <c r="Z248" i="10" s="1"/>
  <c r="AR181" i="3"/>
  <c r="N182" i="10"/>
  <c r="AK181" i="3"/>
  <c r="N215" i="10"/>
  <c r="AL181" i="3"/>
  <c r="N281" i="10"/>
  <c r="AN181" i="3"/>
  <c r="N19" i="10"/>
  <c r="V19" i="10" s="1"/>
  <c r="Z19" i="10" s="1"/>
  <c r="AM181" i="3"/>
  <c r="N51" i="10"/>
  <c r="AG181" i="3"/>
  <c r="N314" i="10"/>
  <c r="AO181" i="3"/>
  <c r="N83" i="10"/>
  <c r="AH181" i="3"/>
  <c r="N347" i="10"/>
  <c r="AP181" i="3"/>
  <c r="N313" i="10"/>
  <c r="AO159" i="3"/>
  <c r="N82" i="10"/>
  <c r="AH159" i="3"/>
  <c r="N346" i="10"/>
  <c r="AP159" i="3"/>
  <c r="N280" i="10"/>
  <c r="AN159" i="3"/>
  <c r="N50" i="10"/>
  <c r="AG159" i="3"/>
  <c r="N115" i="10"/>
  <c r="AI159" i="3"/>
  <c r="N379" i="10"/>
  <c r="AQ159" i="3"/>
  <c r="N148" i="10"/>
  <c r="AJ159" i="3"/>
  <c r="N181" i="10"/>
  <c r="AK159" i="3"/>
  <c r="N18" i="10"/>
  <c r="V18" i="10" s="1"/>
  <c r="Z18" i="10" s="1"/>
  <c r="AM159" i="3"/>
  <c r="N247" i="10"/>
  <c r="V247" i="10" s="1"/>
  <c r="Z247" i="10" s="1"/>
  <c r="AR159" i="3"/>
  <c r="N214" i="10"/>
  <c r="AL159" i="3"/>
  <c r="N180" i="10"/>
  <c r="AK137" i="3"/>
  <c r="N213" i="10"/>
  <c r="AL137" i="3"/>
  <c r="N17" i="10"/>
  <c r="V17" i="10" s="1"/>
  <c r="Z17" i="10" s="1"/>
  <c r="AM137" i="3"/>
  <c r="N81" i="10"/>
  <c r="AH137" i="3"/>
  <c r="N345" i="10"/>
  <c r="AP137" i="3"/>
  <c r="N49" i="10"/>
  <c r="AG137" i="3"/>
  <c r="N114" i="10"/>
  <c r="AI137" i="3"/>
  <c r="N378" i="10"/>
  <c r="AQ137" i="3"/>
  <c r="N279" i="10"/>
  <c r="AN137" i="3"/>
  <c r="N312" i="10"/>
  <c r="AO137" i="3"/>
  <c r="N147" i="10"/>
  <c r="AJ137" i="3"/>
  <c r="N246" i="10"/>
  <c r="V246" i="10" s="1"/>
  <c r="Z246" i="10" s="1"/>
  <c r="AR137" i="3"/>
  <c r="N344" i="10"/>
  <c r="AP115" i="3"/>
  <c r="N377" i="10"/>
  <c r="AQ115" i="3"/>
  <c r="N146" i="10"/>
  <c r="AJ115" i="3"/>
  <c r="N245" i="10"/>
  <c r="V245" i="10" s="1"/>
  <c r="Z245" i="10" s="1"/>
  <c r="AR115" i="3"/>
  <c r="N179" i="10"/>
  <c r="AK115" i="3"/>
  <c r="N48" i="10"/>
  <c r="AG115" i="3"/>
  <c r="N212" i="10"/>
  <c r="AL115" i="3"/>
  <c r="N278" i="10"/>
  <c r="AN115" i="3"/>
  <c r="N311" i="10"/>
  <c r="AO115" i="3"/>
  <c r="N80" i="10"/>
  <c r="AH115" i="3"/>
  <c r="N113" i="10"/>
  <c r="AI115" i="3"/>
  <c r="N16" i="10"/>
  <c r="AM115" i="3"/>
  <c r="N276" i="10"/>
  <c r="AN93" i="3"/>
  <c r="N46" i="10"/>
  <c r="AG93" i="3"/>
  <c r="N309" i="10"/>
  <c r="AO93" i="3"/>
  <c r="N342" i="10"/>
  <c r="AP93" i="3"/>
  <c r="N375" i="10"/>
  <c r="AQ93" i="3"/>
  <c r="N144" i="10"/>
  <c r="AJ93" i="3"/>
  <c r="N177" i="10"/>
  <c r="AK93" i="3"/>
  <c r="N78" i="10"/>
  <c r="AH93" i="3"/>
  <c r="N111" i="10"/>
  <c r="AI93" i="3"/>
  <c r="N210" i="10"/>
  <c r="AL93" i="3"/>
  <c r="N243" i="10"/>
  <c r="V243" i="10" s="1"/>
  <c r="Z243" i="10" s="1"/>
  <c r="AR93" i="3"/>
  <c r="N14" i="10"/>
  <c r="AM93" i="3"/>
  <c r="N143" i="10"/>
  <c r="AJ71" i="3"/>
  <c r="N242" i="10"/>
  <c r="V242" i="10" s="1"/>
  <c r="Z242" i="10" s="1"/>
  <c r="AR71" i="3"/>
  <c r="N45" i="10"/>
  <c r="AG71" i="3"/>
  <c r="N77" i="10"/>
  <c r="AH71" i="3"/>
  <c r="N110" i="10"/>
  <c r="AI71" i="3"/>
  <c r="N176" i="10"/>
  <c r="AK71" i="3"/>
  <c r="N308" i="10"/>
  <c r="AO71" i="3"/>
  <c r="N209" i="10"/>
  <c r="AL71" i="3"/>
  <c r="N275" i="10"/>
  <c r="AN71" i="3"/>
  <c r="N341" i="10"/>
  <c r="AP71" i="3"/>
  <c r="N374" i="10"/>
  <c r="AQ71" i="3"/>
  <c r="N13" i="10"/>
  <c r="AM71" i="3"/>
  <c r="N307" i="10"/>
  <c r="AO49" i="3"/>
  <c r="N340" i="10"/>
  <c r="AP49" i="3"/>
  <c r="N109" i="10"/>
  <c r="AI49" i="3"/>
  <c r="N241" i="10"/>
  <c r="V241" i="10" s="1"/>
  <c r="Z241" i="10" s="1"/>
  <c r="AR49" i="3"/>
  <c r="N175" i="10"/>
  <c r="AK49" i="3"/>
  <c r="N44" i="10"/>
  <c r="AG49" i="3"/>
  <c r="N208" i="10"/>
  <c r="AL49" i="3"/>
  <c r="N12" i="10"/>
  <c r="V12" i="10" s="1"/>
  <c r="Z12" i="10" s="1"/>
  <c r="AM49" i="3"/>
  <c r="N76" i="10"/>
  <c r="AH49" i="3"/>
  <c r="N373" i="10"/>
  <c r="AQ49" i="3"/>
  <c r="N142" i="10"/>
  <c r="AJ49" i="3"/>
  <c r="N274" i="10"/>
  <c r="AN49" i="3"/>
  <c r="F11" i="10"/>
  <c r="AM15" i="3"/>
  <c r="G11" i="10"/>
  <c r="AM17" i="3"/>
  <c r="H11" i="10"/>
  <c r="AM19" i="3"/>
  <c r="B141" i="10"/>
  <c r="AJ9" i="3"/>
  <c r="B240" i="10"/>
  <c r="AR9" i="3"/>
  <c r="C141" i="10"/>
  <c r="AJ11" i="3"/>
  <c r="C240" i="10"/>
  <c r="AR11" i="3"/>
  <c r="D141" i="10"/>
  <c r="AJ13" i="3"/>
  <c r="D240" i="10"/>
  <c r="AR13" i="3"/>
  <c r="F141" i="10"/>
  <c r="AJ15" i="3"/>
  <c r="F240" i="10"/>
  <c r="AR15" i="3"/>
  <c r="G141" i="10"/>
  <c r="AJ17" i="3"/>
  <c r="G240" i="10"/>
  <c r="AR17" i="3"/>
  <c r="H141" i="10"/>
  <c r="AJ19" i="3"/>
  <c r="H240" i="10"/>
  <c r="AR19" i="3"/>
  <c r="J141" i="10"/>
  <c r="AJ21" i="3"/>
  <c r="J240" i="10"/>
  <c r="AR21" i="3"/>
  <c r="K141" i="10"/>
  <c r="AJ23" i="3"/>
  <c r="K240" i="10"/>
  <c r="AR23" i="3"/>
  <c r="L141" i="10"/>
  <c r="AJ25" i="3"/>
  <c r="L240" i="10"/>
  <c r="AR25" i="3"/>
  <c r="N141" i="10"/>
  <c r="AJ27" i="3"/>
  <c r="N240" i="10"/>
  <c r="V240" i="10" s="1"/>
  <c r="Z240" i="10" s="1"/>
  <c r="AR27" i="3"/>
  <c r="B174" i="10"/>
  <c r="AK9" i="3"/>
  <c r="C174" i="10"/>
  <c r="AK11" i="3"/>
  <c r="D174" i="10"/>
  <c r="AK13" i="3"/>
  <c r="F174" i="10"/>
  <c r="AK15" i="3"/>
  <c r="G174" i="10"/>
  <c r="AK17" i="3"/>
  <c r="H174" i="10"/>
  <c r="AK19" i="3"/>
  <c r="J174" i="10"/>
  <c r="AK21" i="3"/>
  <c r="K174" i="10"/>
  <c r="AK23" i="3"/>
  <c r="L174" i="10"/>
  <c r="AK25" i="3"/>
  <c r="N174" i="10"/>
  <c r="AK27" i="3"/>
  <c r="AL205" i="3"/>
  <c r="G207" i="10"/>
  <c r="AL17" i="3"/>
  <c r="Q349" i="4"/>
  <c r="I85" i="4"/>
  <c r="B11" i="10"/>
  <c r="AM9" i="3"/>
  <c r="L11" i="10"/>
  <c r="AM25" i="3"/>
  <c r="C273" i="10"/>
  <c r="AN11" i="3"/>
  <c r="F273" i="10"/>
  <c r="AN15" i="3"/>
  <c r="G273" i="10"/>
  <c r="AN17" i="3"/>
  <c r="J273" i="10"/>
  <c r="AN21" i="3"/>
  <c r="K273" i="10"/>
  <c r="AN23" i="3"/>
  <c r="O384" i="4"/>
  <c r="B43" i="10"/>
  <c r="AG9" i="3"/>
  <c r="B306" i="10"/>
  <c r="AO9" i="3"/>
  <c r="C43" i="10"/>
  <c r="AG11" i="3"/>
  <c r="C306" i="10"/>
  <c r="AO11" i="3"/>
  <c r="D43" i="10"/>
  <c r="AG13" i="3"/>
  <c r="D306" i="10"/>
  <c r="AO13" i="3"/>
  <c r="F43" i="10"/>
  <c r="AG15" i="3"/>
  <c r="F306" i="10"/>
  <c r="AO15" i="3"/>
  <c r="G43" i="10"/>
  <c r="AG17" i="3"/>
  <c r="G306" i="10"/>
  <c r="AO17" i="3"/>
  <c r="H43" i="10"/>
  <c r="AG19" i="3"/>
  <c r="H306" i="10"/>
  <c r="AO19" i="3"/>
  <c r="J43" i="10"/>
  <c r="AG21" i="3"/>
  <c r="J306" i="10"/>
  <c r="AO21" i="3"/>
  <c r="K43" i="10"/>
  <c r="AG23" i="3"/>
  <c r="K306" i="10"/>
  <c r="AO23" i="3"/>
  <c r="L43" i="10"/>
  <c r="AG25" i="3"/>
  <c r="L306" i="10"/>
  <c r="AO25" i="3"/>
  <c r="N43" i="10"/>
  <c r="AG27" i="3"/>
  <c r="N306" i="10"/>
  <c r="AO27" i="3"/>
  <c r="AN161" i="3"/>
  <c r="C207" i="10"/>
  <c r="AL11" i="3"/>
  <c r="D207" i="10"/>
  <c r="AL13" i="3"/>
  <c r="L207" i="10"/>
  <c r="AL25" i="3"/>
  <c r="N207" i="10"/>
  <c r="AL27" i="3"/>
  <c r="P85" i="4"/>
  <c r="J11" i="10"/>
  <c r="AM21" i="3"/>
  <c r="N11" i="10"/>
  <c r="V11" i="10" s="1"/>
  <c r="AM27" i="3"/>
  <c r="B273" i="10"/>
  <c r="AN9" i="3"/>
  <c r="H273" i="10"/>
  <c r="AN19" i="3"/>
  <c r="L273" i="10"/>
  <c r="AN25" i="3"/>
  <c r="N273" i="10"/>
  <c r="AN27" i="3"/>
  <c r="B75" i="10"/>
  <c r="AH9" i="3"/>
  <c r="B339" i="10"/>
  <c r="AP9" i="3"/>
  <c r="C75" i="10"/>
  <c r="AH11" i="3"/>
  <c r="C339" i="10"/>
  <c r="AP11" i="3"/>
  <c r="D75" i="10"/>
  <c r="AH13" i="3"/>
  <c r="D339" i="10"/>
  <c r="AP13" i="3"/>
  <c r="F75" i="10"/>
  <c r="AH15" i="3"/>
  <c r="F339" i="10"/>
  <c r="AP15" i="3"/>
  <c r="G75" i="10"/>
  <c r="AH17" i="3"/>
  <c r="G339" i="10"/>
  <c r="AP17" i="3"/>
  <c r="H75" i="10"/>
  <c r="AH19" i="3"/>
  <c r="H339" i="10"/>
  <c r="AP19" i="3"/>
  <c r="J75" i="10"/>
  <c r="AH21" i="3"/>
  <c r="J339" i="10"/>
  <c r="AP21" i="3"/>
  <c r="K75" i="10"/>
  <c r="AH23" i="3"/>
  <c r="K339" i="10"/>
  <c r="AP23" i="3"/>
  <c r="L75" i="10"/>
  <c r="AH25" i="3"/>
  <c r="L339" i="10"/>
  <c r="AP25" i="3"/>
  <c r="N75" i="10"/>
  <c r="AH27" i="3"/>
  <c r="N339" i="10"/>
  <c r="AP27" i="3"/>
  <c r="B207" i="10"/>
  <c r="AL9" i="3"/>
  <c r="F207" i="10"/>
  <c r="AL15" i="3"/>
  <c r="H207" i="10"/>
  <c r="AL19" i="3"/>
  <c r="J207" i="10"/>
  <c r="AL21" i="3"/>
  <c r="K207" i="10"/>
  <c r="AL23" i="3"/>
  <c r="C11" i="10"/>
  <c r="AM11" i="3"/>
  <c r="D11" i="10"/>
  <c r="AM13" i="3"/>
  <c r="K11" i="10"/>
  <c r="AM23" i="3"/>
  <c r="AL161" i="3"/>
  <c r="D273" i="10"/>
  <c r="AN13" i="3"/>
  <c r="AM161" i="3"/>
  <c r="B108" i="10"/>
  <c r="AI9" i="3"/>
  <c r="B372" i="10"/>
  <c r="AQ9" i="3"/>
  <c r="C108" i="10"/>
  <c r="AI11" i="3"/>
  <c r="C372" i="10"/>
  <c r="AQ11" i="3"/>
  <c r="D108" i="10"/>
  <c r="AI13" i="3"/>
  <c r="D372" i="10"/>
  <c r="AQ13" i="3"/>
  <c r="F108" i="10"/>
  <c r="AI15" i="3"/>
  <c r="F372" i="10"/>
  <c r="AQ15" i="3"/>
  <c r="G108" i="10"/>
  <c r="AI17" i="3"/>
  <c r="G372" i="10"/>
  <c r="AQ17" i="3"/>
  <c r="H108" i="10"/>
  <c r="AI19" i="3"/>
  <c r="H372" i="10"/>
  <c r="AQ19" i="3"/>
  <c r="J108" i="10"/>
  <c r="AI21" i="3"/>
  <c r="J372" i="10"/>
  <c r="AQ21" i="3"/>
  <c r="K108" i="10"/>
  <c r="AI23" i="3"/>
  <c r="K372" i="10"/>
  <c r="AQ23" i="3"/>
  <c r="L108" i="10"/>
  <c r="AI25" i="3"/>
  <c r="L372" i="10"/>
  <c r="AQ25" i="3"/>
  <c r="N108" i="10"/>
  <c r="AI27" i="3"/>
  <c r="N372" i="10"/>
  <c r="AQ27" i="3"/>
  <c r="P61" i="4"/>
  <c r="O388" i="4"/>
  <c r="P60" i="4"/>
  <c r="O291" i="10"/>
  <c r="O389" i="10"/>
  <c r="O324" i="4"/>
  <c r="O159" i="4"/>
  <c r="O356" i="10"/>
  <c r="P93" i="4"/>
  <c r="O357" i="4"/>
  <c r="O322" i="4"/>
  <c r="Q247" i="4"/>
  <c r="M247" i="4"/>
  <c r="U247" i="4" s="1"/>
  <c r="AO161" i="3"/>
  <c r="I55" i="4"/>
  <c r="O355" i="4"/>
  <c r="O257" i="10"/>
  <c r="O59" i="10"/>
  <c r="O357" i="10"/>
  <c r="P126" i="10"/>
  <c r="O91" i="10"/>
  <c r="O290" i="10"/>
  <c r="O225" i="4"/>
  <c r="O390" i="10"/>
  <c r="O256" i="4"/>
  <c r="O324" i="10"/>
  <c r="P92" i="4"/>
  <c r="AL271" i="3"/>
  <c r="AQ226" i="3"/>
  <c r="O192" i="4"/>
  <c r="M192" i="4"/>
  <c r="AG160" i="3"/>
  <c r="AL249" i="3"/>
  <c r="AR204" i="3"/>
  <c r="P143" i="4"/>
  <c r="M242" i="4"/>
  <c r="U242" i="4" s="1"/>
  <c r="AJ249" i="3"/>
  <c r="AR270" i="3"/>
  <c r="AK249" i="3"/>
  <c r="O289" i="4"/>
  <c r="AG72" i="3"/>
  <c r="AH72" i="3"/>
  <c r="AL204" i="3"/>
  <c r="AM205" i="3"/>
  <c r="AK117" i="3"/>
  <c r="AI160" i="3"/>
  <c r="AG116" i="3"/>
  <c r="AQ204" i="3"/>
  <c r="AK271" i="3"/>
  <c r="AH160" i="3"/>
  <c r="AM51" i="3"/>
  <c r="AI116" i="3"/>
  <c r="AN227" i="3"/>
  <c r="AQ270" i="3"/>
  <c r="AH6" i="3"/>
  <c r="AJ72" i="3"/>
  <c r="AH205" i="3"/>
  <c r="AO227" i="3"/>
  <c r="AG50" i="3"/>
  <c r="AJ116" i="3"/>
  <c r="AO138" i="3"/>
  <c r="AP183" i="3"/>
  <c r="AP205" i="3"/>
  <c r="AP271" i="3"/>
  <c r="AH183" i="3"/>
  <c r="AN73" i="3"/>
  <c r="AO116" i="3"/>
  <c r="AR248" i="3"/>
  <c r="AM249" i="3"/>
  <c r="AI138" i="3"/>
  <c r="AJ138" i="3"/>
  <c r="AO205" i="3"/>
  <c r="AO160" i="3"/>
  <c r="AL227" i="3"/>
  <c r="AN249" i="3"/>
  <c r="AO183" i="3"/>
  <c r="AR226" i="3"/>
  <c r="AM227" i="3"/>
  <c r="AQ248" i="3"/>
  <c r="AJ271" i="3"/>
  <c r="AG6" i="3"/>
  <c r="AN7" i="3"/>
  <c r="AN117" i="3"/>
  <c r="AG138" i="3"/>
  <c r="AK139" i="3"/>
  <c r="AP249" i="3"/>
  <c r="AN271" i="3"/>
  <c r="AM7" i="3"/>
  <c r="AM117" i="3"/>
  <c r="AH50" i="3"/>
  <c r="AO7" i="3"/>
  <c r="AJ50" i="3"/>
  <c r="AQ51" i="3"/>
  <c r="AI227" i="3"/>
  <c r="AO271" i="3"/>
  <c r="M375" i="4"/>
  <c r="AM73" i="3"/>
  <c r="B14" i="10" s="1"/>
  <c r="AL117" i="3"/>
  <c r="Q241" i="4"/>
  <c r="M241" i="4"/>
  <c r="U241" i="4" s="1"/>
  <c r="AN51" i="3"/>
  <c r="AP73" i="3"/>
  <c r="AP227" i="3"/>
  <c r="AO249" i="3"/>
  <c r="AM271" i="3"/>
  <c r="AP51" i="3"/>
  <c r="AQ73" i="3"/>
  <c r="AJ6" i="3"/>
  <c r="AK205" i="3"/>
  <c r="AJ227" i="3"/>
  <c r="AO117" i="3"/>
  <c r="B49" i="10"/>
  <c r="AG117" i="3"/>
  <c r="C180" i="4"/>
  <c r="P180" i="4" s="1"/>
  <c r="AK116" i="3"/>
  <c r="E27" i="4"/>
  <c r="O388" i="10"/>
  <c r="B81" i="10"/>
  <c r="AH117" i="3"/>
  <c r="C213" i="4"/>
  <c r="P213" i="4" s="1"/>
  <c r="AL116" i="3"/>
  <c r="AH138" i="3"/>
  <c r="AL139" i="3"/>
  <c r="AP7" i="3"/>
  <c r="B147" i="10"/>
  <c r="AJ117" i="3"/>
  <c r="C279" i="4"/>
  <c r="P279" i="4" s="1"/>
  <c r="AN116" i="3"/>
  <c r="B379" i="4"/>
  <c r="O379" i="4" s="1"/>
  <c r="AQ138" i="3"/>
  <c r="M146" i="4"/>
  <c r="B114" i="10"/>
  <c r="AI117" i="3"/>
  <c r="AQ7" i="3"/>
  <c r="AI50" i="3"/>
  <c r="AI72" i="3"/>
  <c r="B247" i="4"/>
  <c r="O247" i="4" s="1"/>
  <c r="AR138" i="3"/>
  <c r="B382" i="10"/>
  <c r="AQ183" i="3"/>
  <c r="I176" i="4"/>
  <c r="C17" i="4"/>
  <c r="E17" i="4" s="1"/>
  <c r="AM116" i="3"/>
  <c r="B50" i="10"/>
  <c r="AG139" i="3"/>
  <c r="C181" i="4"/>
  <c r="P181" i="4" s="1"/>
  <c r="AK138" i="3"/>
  <c r="B250" i="10"/>
  <c r="AR183" i="3"/>
  <c r="B346" i="4"/>
  <c r="O346" i="4" s="1"/>
  <c r="AP138" i="3"/>
  <c r="AK72" i="3"/>
  <c r="B82" i="10"/>
  <c r="AH139" i="3"/>
  <c r="C214" i="4"/>
  <c r="P214" i="4" s="1"/>
  <c r="AL138" i="3"/>
  <c r="B347" i="4"/>
  <c r="O347" i="4" s="1"/>
  <c r="AP160" i="3"/>
  <c r="AI183" i="3"/>
  <c r="AI6" i="3"/>
  <c r="AR51" i="3"/>
  <c r="AL6" i="3"/>
  <c r="AL50" i="3"/>
  <c r="AL72" i="3"/>
  <c r="B115" i="10"/>
  <c r="AI139" i="3"/>
  <c r="C18" i="4"/>
  <c r="E18" i="4" s="1"/>
  <c r="AM138" i="3"/>
  <c r="B380" i="4"/>
  <c r="O380" i="4" s="1"/>
  <c r="AQ160" i="3"/>
  <c r="AJ183" i="3"/>
  <c r="AR73" i="3"/>
  <c r="M108" i="4"/>
  <c r="I374" i="4"/>
  <c r="P375" i="4"/>
  <c r="Q111" i="4"/>
  <c r="I375" i="4"/>
  <c r="M111" i="4"/>
  <c r="O344" i="4"/>
  <c r="P80" i="4"/>
  <c r="Q344" i="4"/>
  <c r="I80" i="4"/>
  <c r="M344" i="4"/>
  <c r="B148" i="10"/>
  <c r="AJ139" i="3"/>
  <c r="C280" i="4"/>
  <c r="P280" i="4" s="1"/>
  <c r="AN138" i="3"/>
  <c r="B248" i="4"/>
  <c r="O248" i="4" s="1"/>
  <c r="AR160" i="3"/>
  <c r="C149" i="4"/>
  <c r="P149" i="4" s="1"/>
  <c r="AJ160" i="3"/>
  <c r="AK183" i="3"/>
  <c r="B22" i="4"/>
  <c r="E22" i="4" s="1"/>
  <c r="AM204" i="3"/>
  <c r="B383" i="10"/>
  <c r="AQ205" i="3"/>
  <c r="Q108" i="4"/>
  <c r="P240" i="4"/>
  <c r="Q141" i="4"/>
  <c r="W240" i="4"/>
  <c r="M141" i="4"/>
  <c r="AN50" i="3"/>
  <c r="P242" i="4"/>
  <c r="Q143" i="4"/>
  <c r="M143" i="4"/>
  <c r="AN72" i="3"/>
  <c r="P243" i="4"/>
  <c r="Q144" i="4"/>
  <c r="M144" i="4"/>
  <c r="O377" i="4"/>
  <c r="P113" i="4"/>
  <c r="Q377" i="4"/>
  <c r="I113" i="4"/>
  <c r="M377" i="4"/>
  <c r="B51" i="10"/>
  <c r="AG161" i="3"/>
  <c r="C182" i="4"/>
  <c r="P182" i="4" s="1"/>
  <c r="AK160" i="3"/>
  <c r="AL183" i="3"/>
  <c r="B284" i="4"/>
  <c r="O284" i="4" s="1"/>
  <c r="AN204" i="3"/>
  <c r="B251" i="10"/>
  <c r="AR205" i="3"/>
  <c r="E28" i="10"/>
  <c r="P389" i="4"/>
  <c r="AO51" i="3"/>
  <c r="I373" i="4"/>
  <c r="AM72" i="3"/>
  <c r="M175" i="4"/>
  <c r="AO6" i="3"/>
  <c r="AG7" i="3"/>
  <c r="O174" i="4"/>
  <c r="Q174" i="4"/>
  <c r="M174" i="4"/>
  <c r="AO50" i="3"/>
  <c r="AG51" i="3"/>
  <c r="O176" i="4"/>
  <c r="Q176" i="4"/>
  <c r="M176" i="4"/>
  <c r="AO72" i="3"/>
  <c r="AG73" i="3"/>
  <c r="O177" i="4"/>
  <c r="Q177" i="4"/>
  <c r="M177" i="4"/>
  <c r="O245" i="4"/>
  <c r="P146" i="4"/>
  <c r="Q245" i="4"/>
  <c r="I146" i="4"/>
  <c r="M245" i="4"/>
  <c r="U245" i="4" s="1"/>
  <c r="B83" i="10"/>
  <c r="AH161" i="3"/>
  <c r="C215" i="4"/>
  <c r="P215" i="4" s="1"/>
  <c r="AL160" i="3"/>
  <c r="AM183" i="3"/>
  <c r="AI205" i="3"/>
  <c r="B317" i="4"/>
  <c r="O317" i="4" s="1"/>
  <c r="AO204" i="3"/>
  <c r="C54" i="4"/>
  <c r="P54" i="4" s="1"/>
  <c r="AG204" i="3"/>
  <c r="B23" i="4"/>
  <c r="E23" i="4" s="1"/>
  <c r="AM226" i="3"/>
  <c r="B384" i="10"/>
  <c r="AQ227" i="3"/>
  <c r="I174" i="4"/>
  <c r="P373" i="4"/>
  <c r="I372" i="4"/>
  <c r="AM50" i="3"/>
  <c r="Q175" i="4"/>
  <c r="Q208" i="4"/>
  <c r="M208" i="4"/>
  <c r="AP6" i="3"/>
  <c r="AH7" i="3"/>
  <c r="Q207" i="4"/>
  <c r="M207" i="4"/>
  <c r="AP50" i="3"/>
  <c r="AH51" i="3"/>
  <c r="Q209" i="4"/>
  <c r="M209" i="4"/>
  <c r="AP72" i="3"/>
  <c r="AH73" i="3"/>
  <c r="Q210" i="4"/>
  <c r="M210" i="4"/>
  <c r="P179" i="4"/>
  <c r="I179" i="4"/>
  <c r="B116" i="10"/>
  <c r="AI161" i="3"/>
  <c r="C19" i="4"/>
  <c r="E19" i="4" s="1"/>
  <c r="AM160" i="3"/>
  <c r="AN183" i="3"/>
  <c r="AJ205" i="3"/>
  <c r="B350" i="4"/>
  <c r="O350" i="4" s="1"/>
  <c r="AP204" i="3"/>
  <c r="C86" i="4"/>
  <c r="P86" i="4" s="1"/>
  <c r="AH204" i="3"/>
  <c r="B285" i="4"/>
  <c r="O285" i="4" s="1"/>
  <c r="AN226" i="3"/>
  <c r="B252" i="10"/>
  <c r="AR227" i="3"/>
  <c r="M109" i="4"/>
  <c r="P374" i="4"/>
  <c r="P241" i="4"/>
  <c r="M142" i="4"/>
  <c r="AQ6" i="3"/>
  <c r="AI7" i="3"/>
  <c r="E11" i="4"/>
  <c r="AQ50" i="3"/>
  <c r="AI51" i="3"/>
  <c r="AQ72" i="3"/>
  <c r="AI73" i="3"/>
  <c r="P212" i="4"/>
  <c r="I212" i="4"/>
  <c r="AH116" i="3"/>
  <c r="B318" i="4"/>
  <c r="E318" i="4" s="1"/>
  <c r="AO226" i="3"/>
  <c r="C55" i="4"/>
  <c r="P55" i="4" s="1"/>
  <c r="AG226" i="3"/>
  <c r="B24" i="4"/>
  <c r="E24" i="4" s="1"/>
  <c r="AM248" i="3"/>
  <c r="B385" i="10"/>
  <c r="AQ249" i="3"/>
  <c r="O126" i="4"/>
  <c r="E29" i="10"/>
  <c r="P390" i="4"/>
  <c r="AO73" i="3"/>
  <c r="Q274" i="4"/>
  <c r="M274" i="4"/>
  <c r="AR6" i="3"/>
  <c r="AJ7" i="3"/>
  <c r="O273" i="4"/>
  <c r="Q273" i="4"/>
  <c r="M273" i="4"/>
  <c r="AR50" i="3"/>
  <c r="AJ51" i="3"/>
  <c r="O275" i="4"/>
  <c r="Q275" i="4"/>
  <c r="M275" i="4"/>
  <c r="AR72" i="3"/>
  <c r="AJ73" i="3"/>
  <c r="O276" i="4"/>
  <c r="Q276" i="4"/>
  <c r="M276" i="4"/>
  <c r="B345" i="4"/>
  <c r="O345" i="4" s="1"/>
  <c r="AP116" i="3"/>
  <c r="C152" i="4"/>
  <c r="P152" i="4" s="1"/>
  <c r="AJ204" i="3"/>
  <c r="B351" i="4"/>
  <c r="O351" i="4" s="1"/>
  <c r="AP226" i="3"/>
  <c r="C87" i="4"/>
  <c r="P87" i="4" s="1"/>
  <c r="AH226" i="3"/>
  <c r="I276" i="4"/>
  <c r="P372" i="4"/>
  <c r="AN6" i="3"/>
  <c r="P44" i="4"/>
  <c r="Q307" i="4"/>
  <c r="I44" i="4"/>
  <c r="M307" i="4"/>
  <c r="AK7" i="3"/>
  <c r="P43" i="4"/>
  <c r="Q306" i="4"/>
  <c r="I43" i="4"/>
  <c r="M306" i="4"/>
  <c r="AK51" i="3"/>
  <c r="P45" i="4"/>
  <c r="Q308" i="4"/>
  <c r="I45" i="4"/>
  <c r="M308" i="4"/>
  <c r="AK73" i="3"/>
  <c r="P46" i="4"/>
  <c r="Q309" i="4"/>
  <c r="I46" i="4"/>
  <c r="M309" i="4"/>
  <c r="AP95" i="3"/>
  <c r="P278" i="4"/>
  <c r="I278" i="4"/>
  <c r="B378" i="4"/>
  <c r="O378" i="4" s="1"/>
  <c r="AQ116" i="3"/>
  <c r="AK227" i="3"/>
  <c r="AI249" i="3"/>
  <c r="B26" i="4"/>
  <c r="E26" i="4" s="1"/>
  <c r="AM270" i="3"/>
  <c r="B387" i="10"/>
  <c r="AQ271" i="3"/>
  <c r="AK6" i="3"/>
  <c r="AK50" i="3"/>
  <c r="Q109" i="4"/>
  <c r="AM6" i="3"/>
  <c r="Q110" i="4"/>
  <c r="M110" i="4"/>
  <c r="Q142" i="4"/>
  <c r="P76" i="4"/>
  <c r="Q340" i="4"/>
  <c r="I76" i="4"/>
  <c r="M340" i="4"/>
  <c r="AL7" i="3"/>
  <c r="O339" i="4"/>
  <c r="P75" i="4"/>
  <c r="Q339" i="4"/>
  <c r="I75" i="4"/>
  <c r="M339" i="4"/>
  <c r="AL51" i="3"/>
  <c r="O341" i="4"/>
  <c r="P77" i="4"/>
  <c r="Q341" i="4"/>
  <c r="I77" i="4"/>
  <c r="M341" i="4"/>
  <c r="AL73" i="3"/>
  <c r="O342" i="4"/>
  <c r="P78" i="4"/>
  <c r="Q342" i="4"/>
  <c r="I78" i="4"/>
  <c r="M342" i="4"/>
  <c r="O48" i="4"/>
  <c r="P311" i="4"/>
  <c r="Q48" i="4"/>
  <c r="I311" i="4"/>
  <c r="M48" i="4"/>
  <c r="B246" i="4"/>
  <c r="O246" i="4" s="1"/>
  <c r="AR116" i="3"/>
  <c r="AN205" i="3"/>
  <c r="C153" i="4"/>
  <c r="P153" i="4" s="1"/>
  <c r="AJ226" i="3"/>
  <c r="AG248" i="3"/>
  <c r="AG270" i="3"/>
  <c r="AH248" i="3"/>
  <c r="AH270" i="3"/>
  <c r="O81" i="4"/>
  <c r="P345" i="4"/>
  <c r="Q81" i="4"/>
  <c r="I345" i="4"/>
  <c r="M81" i="4"/>
  <c r="O82" i="4"/>
  <c r="P346" i="4"/>
  <c r="Q82" i="4"/>
  <c r="I346" i="4"/>
  <c r="M82" i="4"/>
  <c r="O83" i="4"/>
  <c r="P347" i="4"/>
  <c r="Q83" i="4"/>
  <c r="I347" i="4"/>
  <c r="M83" i="4"/>
  <c r="AI204" i="3"/>
  <c r="AI226" i="3"/>
  <c r="AI248" i="3"/>
  <c r="AI270" i="3"/>
  <c r="O124" i="10"/>
  <c r="P388" i="10"/>
  <c r="Q124" i="10"/>
  <c r="I388" i="10"/>
  <c r="M124" i="10"/>
  <c r="O389" i="4"/>
  <c r="P125" i="4"/>
  <c r="P28" i="10"/>
  <c r="Q389" i="4"/>
  <c r="I125" i="4"/>
  <c r="I28" i="10"/>
  <c r="M389" i="4"/>
  <c r="O390" i="4"/>
  <c r="P126" i="4"/>
  <c r="P29" i="10"/>
  <c r="Q390" i="4"/>
  <c r="I126" i="4"/>
  <c r="I29" i="10"/>
  <c r="M390" i="4"/>
  <c r="O114" i="4"/>
  <c r="P378" i="4"/>
  <c r="Q114" i="4"/>
  <c r="I378" i="4"/>
  <c r="M114" i="4"/>
  <c r="O115" i="4"/>
  <c r="P379" i="4"/>
  <c r="Q115" i="4"/>
  <c r="I379" i="4"/>
  <c r="M115" i="4"/>
  <c r="O116" i="4"/>
  <c r="P380" i="4"/>
  <c r="Q116" i="4"/>
  <c r="I380" i="4"/>
  <c r="M116" i="4"/>
  <c r="P283" i="4"/>
  <c r="I283" i="4"/>
  <c r="P284" i="4"/>
  <c r="I284" i="4"/>
  <c r="P285" i="4"/>
  <c r="I285" i="4"/>
  <c r="AJ248" i="3"/>
  <c r="AR249" i="3"/>
  <c r="P286" i="4"/>
  <c r="I286" i="4"/>
  <c r="AJ270" i="3"/>
  <c r="AR271" i="3"/>
  <c r="P288" i="4"/>
  <c r="I288" i="4"/>
  <c r="O157" i="10"/>
  <c r="P289" i="4"/>
  <c r="P256" i="10"/>
  <c r="S256" i="10" s="1"/>
  <c r="Q157" i="10"/>
  <c r="I289" i="4"/>
  <c r="I256" i="10"/>
  <c r="M157" i="10"/>
  <c r="P158" i="4"/>
  <c r="P290" i="10"/>
  <c r="Q257" i="4"/>
  <c r="I158" i="4"/>
  <c r="I290" i="10"/>
  <c r="M257" i="4"/>
  <c r="U257" i="4" s="1"/>
  <c r="Y257" i="10" s="1"/>
  <c r="O258" i="4"/>
  <c r="P159" i="4"/>
  <c r="P291" i="10"/>
  <c r="Q258" i="4"/>
  <c r="I159" i="4"/>
  <c r="I291" i="10"/>
  <c r="M258" i="4"/>
  <c r="U258" i="4" s="1"/>
  <c r="Y258" i="10" s="1"/>
  <c r="O147" i="4"/>
  <c r="P246" i="4"/>
  <c r="Q147" i="4"/>
  <c r="M147" i="4"/>
  <c r="O148" i="4"/>
  <c r="P247" i="4"/>
  <c r="Q148" i="4"/>
  <c r="M148" i="4"/>
  <c r="AN160" i="3"/>
  <c r="O149" i="4"/>
  <c r="P248" i="4"/>
  <c r="Q149" i="4"/>
  <c r="M149" i="4"/>
  <c r="P316" i="4"/>
  <c r="Q53" i="4"/>
  <c r="I316" i="4"/>
  <c r="M53" i="4"/>
  <c r="AK204" i="3"/>
  <c r="O54" i="4"/>
  <c r="P317" i="4"/>
  <c r="Q54" i="4"/>
  <c r="I317" i="4"/>
  <c r="M54" i="4"/>
  <c r="AK226" i="3"/>
  <c r="O55" i="4"/>
  <c r="P318" i="4"/>
  <c r="Q55" i="4"/>
  <c r="I318" i="4"/>
  <c r="M55" i="4"/>
  <c r="AK248" i="3"/>
  <c r="O56" i="4"/>
  <c r="P319" i="4"/>
  <c r="Q56" i="4"/>
  <c r="I319" i="4"/>
  <c r="M56" i="4"/>
  <c r="AK270" i="3"/>
  <c r="O58" i="4"/>
  <c r="P321" i="4"/>
  <c r="Q58" i="4"/>
  <c r="I321" i="4"/>
  <c r="M58" i="4"/>
  <c r="O59" i="4"/>
  <c r="O190" i="10"/>
  <c r="P322" i="4"/>
  <c r="Q59" i="4"/>
  <c r="Q190" i="10"/>
  <c r="I322" i="4"/>
  <c r="M59" i="4"/>
  <c r="M190" i="10"/>
  <c r="P191" i="4"/>
  <c r="P323" i="10"/>
  <c r="Q60" i="10"/>
  <c r="I191" i="4"/>
  <c r="I323" i="10"/>
  <c r="M60" i="10"/>
  <c r="O61" i="10"/>
  <c r="P192" i="4"/>
  <c r="P324" i="10"/>
  <c r="S324" i="10" s="1"/>
  <c r="Q61" i="10"/>
  <c r="I192" i="4"/>
  <c r="I324" i="10"/>
  <c r="M61" i="10"/>
  <c r="O180" i="4"/>
  <c r="Q180" i="4"/>
  <c r="M180" i="4"/>
  <c r="O181" i="4"/>
  <c r="Q181" i="4"/>
  <c r="M181" i="4"/>
  <c r="O182" i="4"/>
  <c r="Q182" i="4"/>
  <c r="M182" i="4"/>
  <c r="P349" i="4"/>
  <c r="Q85" i="4"/>
  <c r="I349" i="4"/>
  <c r="M85" i="4"/>
  <c r="P350" i="4"/>
  <c r="Q86" i="4"/>
  <c r="I350" i="4"/>
  <c r="M86" i="4"/>
  <c r="AL226" i="3"/>
  <c r="P351" i="4"/>
  <c r="Q87" i="4"/>
  <c r="I351" i="4"/>
  <c r="M87" i="4"/>
  <c r="AL248" i="3"/>
  <c r="P352" i="4"/>
  <c r="Q88" i="4"/>
  <c r="I352" i="4"/>
  <c r="M88" i="4"/>
  <c r="AL270" i="3"/>
  <c r="O90" i="4"/>
  <c r="P354" i="4"/>
  <c r="Q90" i="4"/>
  <c r="I354" i="4"/>
  <c r="M90" i="4"/>
  <c r="O91" i="4"/>
  <c r="O223" i="10"/>
  <c r="P355" i="4"/>
  <c r="Q91" i="4"/>
  <c r="Q223" i="10"/>
  <c r="I355" i="4"/>
  <c r="M91" i="4"/>
  <c r="M223" i="10"/>
  <c r="O92" i="10"/>
  <c r="P224" i="4"/>
  <c r="P356" i="10"/>
  <c r="Q92" i="10"/>
  <c r="I224" i="4"/>
  <c r="I356" i="10"/>
  <c r="M92" i="10"/>
  <c r="O93" i="10"/>
  <c r="P225" i="4"/>
  <c r="P357" i="10"/>
  <c r="Q93" i="10"/>
  <c r="I225" i="4"/>
  <c r="I357" i="10"/>
  <c r="M93" i="10"/>
  <c r="O213" i="4"/>
  <c r="Q213" i="4"/>
  <c r="M213" i="4"/>
  <c r="O214" i="4"/>
  <c r="Q214" i="4"/>
  <c r="M214" i="4"/>
  <c r="O215" i="4"/>
  <c r="Q215" i="4"/>
  <c r="M215" i="4"/>
  <c r="P382" i="4"/>
  <c r="Q118" i="4"/>
  <c r="I382" i="4"/>
  <c r="M118" i="4"/>
  <c r="P383" i="4"/>
  <c r="Q119" i="4"/>
  <c r="I383" i="4"/>
  <c r="M119" i="4"/>
  <c r="P384" i="4"/>
  <c r="Q120" i="4"/>
  <c r="I384" i="4"/>
  <c r="M120" i="4"/>
  <c r="P385" i="4"/>
  <c r="Q121" i="4"/>
  <c r="I385" i="4"/>
  <c r="M121" i="4"/>
  <c r="O123" i="4"/>
  <c r="P387" i="4"/>
  <c r="Q123" i="4"/>
  <c r="I387" i="4"/>
  <c r="M123" i="4"/>
  <c r="O124" i="4"/>
  <c r="E27" i="10"/>
  <c r="T27" i="10" s="1"/>
  <c r="P388" i="4"/>
  <c r="Q124" i="4"/>
  <c r="Q27" i="10"/>
  <c r="I388" i="4"/>
  <c r="M124" i="4"/>
  <c r="M27" i="10"/>
  <c r="U27" i="10" s="1"/>
  <c r="O125" i="10"/>
  <c r="P389" i="10"/>
  <c r="Q125" i="10"/>
  <c r="I389" i="10"/>
  <c r="M125" i="10"/>
  <c r="O126" i="10"/>
  <c r="P390" i="10"/>
  <c r="Q126" i="10"/>
  <c r="I390" i="10"/>
  <c r="M126" i="10"/>
  <c r="P250" i="4"/>
  <c r="Q151" i="4"/>
  <c r="M151" i="4"/>
  <c r="P251" i="4"/>
  <c r="Q152" i="4"/>
  <c r="M152" i="4"/>
  <c r="P252" i="4"/>
  <c r="Q153" i="4"/>
  <c r="M153" i="4"/>
  <c r="AN248" i="3"/>
  <c r="P253" i="4"/>
  <c r="Q154" i="4"/>
  <c r="M154" i="4"/>
  <c r="AN270" i="3"/>
  <c r="O156" i="4"/>
  <c r="P255" i="4"/>
  <c r="Q156" i="4"/>
  <c r="M156" i="4"/>
  <c r="O157" i="4"/>
  <c r="O289" i="10"/>
  <c r="P256" i="4"/>
  <c r="Q157" i="4"/>
  <c r="Q289" i="10"/>
  <c r="M157" i="4"/>
  <c r="M289" i="10"/>
  <c r="O158" i="10"/>
  <c r="P290" i="4"/>
  <c r="P257" i="10"/>
  <c r="Q158" i="10"/>
  <c r="I290" i="4"/>
  <c r="I257" i="10"/>
  <c r="M158" i="10"/>
  <c r="O159" i="10"/>
  <c r="P291" i="4"/>
  <c r="P258" i="10"/>
  <c r="Q159" i="10"/>
  <c r="I291" i="4"/>
  <c r="I258" i="10"/>
  <c r="M159" i="10"/>
  <c r="O279" i="4"/>
  <c r="Q279" i="4"/>
  <c r="M279" i="4"/>
  <c r="O280" i="4"/>
  <c r="Q280" i="4"/>
  <c r="M280" i="4"/>
  <c r="AJ161" i="3"/>
  <c r="O281" i="4"/>
  <c r="Q281" i="4"/>
  <c r="M281" i="4"/>
  <c r="Q184" i="4"/>
  <c r="M184" i="4"/>
  <c r="AG205" i="3"/>
  <c r="O185" i="4"/>
  <c r="Q185" i="4"/>
  <c r="M185" i="4"/>
  <c r="AG227" i="3"/>
  <c r="O186" i="4"/>
  <c r="Q186" i="4"/>
  <c r="M186" i="4"/>
  <c r="AO248" i="3"/>
  <c r="AG249" i="3"/>
  <c r="O187" i="4"/>
  <c r="Q187" i="4"/>
  <c r="M187" i="4"/>
  <c r="AO270" i="3"/>
  <c r="AG271" i="3"/>
  <c r="O189" i="4"/>
  <c r="Q189" i="4"/>
  <c r="M189" i="4"/>
  <c r="O190" i="4"/>
  <c r="O322" i="10"/>
  <c r="P59" i="10"/>
  <c r="Q190" i="4"/>
  <c r="Q322" i="10"/>
  <c r="I59" i="10"/>
  <c r="M190" i="4"/>
  <c r="M322" i="10"/>
  <c r="O191" i="10"/>
  <c r="P323" i="4"/>
  <c r="Q60" i="4"/>
  <c r="Q191" i="10"/>
  <c r="I323" i="4"/>
  <c r="M60" i="4"/>
  <c r="M191" i="10"/>
  <c r="O61" i="4"/>
  <c r="O192" i="10"/>
  <c r="P324" i="4"/>
  <c r="Q61" i="4"/>
  <c r="Q192" i="10"/>
  <c r="I324" i="4"/>
  <c r="M61" i="4"/>
  <c r="M192" i="10"/>
  <c r="M218" i="4"/>
  <c r="AH227" i="3"/>
  <c r="M219" i="4"/>
  <c r="AP248" i="3"/>
  <c r="AH249" i="3"/>
  <c r="Q220" i="4"/>
  <c r="M220" i="4"/>
  <c r="AP270" i="3"/>
  <c r="AH271" i="3"/>
  <c r="O222" i="4"/>
  <c r="Q222" i="4"/>
  <c r="M222" i="4"/>
  <c r="O223" i="4"/>
  <c r="O355" i="10"/>
  <c r="P91" i="10"/>
  <c r="Q223" i="4"/>
  <c r="Q355" i="10"/>
  <c r="I91" i="10"/>
  <c r="M223" i="4"/>
  <c r="M355" i="10"/>
  <c r="O224" i="10"/>
  <c r="P356" i="4"/>
  <c r="Q92" i="4"/>
  <c r="Q224" i="10"/>
  <c r="I356" i="4"/>
  <c r="M92" i="4"/>
  <c r="M224" i="10"/>
  <c r="O93" i="4"/>
  <c r="O225" i="10"/>
  <c r="P357" i="4"/>
  <c r="Q93" i="4"/>
  <c r="Q225" i="10"/>
  <c r="I357" i="4"/>
  <c r="M93" i="4"/>
  <c r="M225" i="10"/>
  <c r="AL94" i="3"/>
  <c r="AH95" i="3"/>
  <c r="AH94" i="3"/>
  <c r="AP94" i="3"/>
  <c r="AL95" i="3"/>
  <c r="AJ94" i="3"/>
  <c r="AN94" i="3"/>
  <c r="AR94" i="3"/>
  <c r="AJ95" i="3"/>
  <c r="AN95" i="3"/>
  <c r="B245" i="10"/>
  <c r="AR95" i="3"/>
  <c r="AG94" i="3"/>
  <c r="AI94" i="3"/>
  <c r="AK94" i="3"/>
  <c r="AM94" i="3"/>
  <c r="AO94" i="3"/>
  <c r="AQ94" i="3"/>
  <c r="AG95" i="3"/>
  <c r="AI95" i="3"/>
  <c r="AK95" i="3"/>
  <c r="AO95" i="3"/>
  <c r="AQ95" i="3"/>
  <c r="Y256" i="10"/>
  <c r="R257" i="10"/>
  <c r="I241" i="4"/>
  <c r="I240" i="4"/>
  <c r="I242" i="4"/>
  <c r="I243" i="4"/>
  <c r="I245" i="4"/>
  <c r="I246" i="4"/>
  <c r="I247" i="4"/>
  <c r="I248" i="4"/>
  <c r="I250" i="4"/>
  <c r="I251" i="4"/>
  <c r="I252" i="4"/>
  <c r="I253" i="4"/>
  <c r="I255" i="4"/>
  <c r="I256" i="4"/>
  <c r="I257" i="4"/>
  <c r="I258" i="4"/>
  <c r="R322" i="10"/>
  <c r="R324" i="10"/>
  <c r="AH28" i="3"/>
  <c r="B76" i="4"/>
  <c r="AJ28" i="3"/>
  <c r="B142" i="4"/>
  <c r="AL28" i="3"/>
  <c r="B208" i="4"/>
  <c r="AN28" i="3"/>
  <c r="B274" i="4"/>
  <c r="AP28" i="3"/>
  <c r="B340" i="4"/>
  <c r="AR28" i="3"/>
  <c r="B241" i="4"/>
  <c r="AH29" i="3"/>
  <c r="B76" i="10"/>
  <c r="AJ29" i="3"/>
  <c r="B142" i="10"/>
  <c r="AL29" i="3"/>
  <c r="B208" i="10"/>
  <c r="AN29" i="3"/>
  <c r="B274" i="10"/>
  <c r="AP29" i="3"/>
  <c r="B340" i="10"/>
  <c r="AR29" i="3"/>
  <c r="B241" i="10"/>
  <c r="E75" i="4"/>
  <c r="O75" i="4"/>
  <c r="E141" i="4"/>
  <c r="O141" i="4"/>
  <c r="E207" i="4"/>
  <c r="O207" i="4"/>
  <c r="O240" i="4"/>
  <c r="E240" i="4"/>
  <c r="E77" i="4"/>
  <c r="O77" i="4"/>
  <c r="E143" i="4"/>
  <c r="O143" i="4"/>
  <c r="E209" i="4"/>
  <c r="O209" i="4"/>
  <c r="O242" i="4"/>
  <c r="E242" i="4"/>
  <c r="O78" i="4"/>
  <c r="E78" i="4"/>
  <c r="O144" i="4"/>
  <c r="E144" i="4"/>
  <c r="O210" i="4"/>
  <c r="E210" i="4"/>
  <c r="E243" i="4"/>
  <c r="O243" i="4"/>
  <c r="AG182" i="3"/>
  <c r="B53" i="4"/>
  <c r="AI182" i="3"/>
  <c r="B118" i="4"/>
  <c r="AK182" i="3"/>
  <c r="B184" i="4"/>
  <c r="AM182" i="3"/>
  <c r="B21" i="4"/>
  <c r="E21" i="4" s="1"/>
  <c r="AO182" i="3"/>
  <c r="B316" i="4"/>
  <c r="AQ182" i="3"/>
  <c r="B382" i="4"/>
  <c r="AG183" i="3"/>
  <c r="B53" i="10"/>
  <c r="O119" i="4"/>
  <c r="E119" i="4"/>
  <c r="E120" i="4"/>
  <c r="O120" i="4"/>
  <c r="O121" i="4"/>
  <c r="E121" i="4"/>
  <c r="O319" i="4"/>
  <c r="E319" i="4"/>
  <c r="V27" i="10"/>
  <c r="Z27" i="10" s="1"/>
  <c r="R27" i="10"/>
  <c r="E28" i="4"/>
  <c r="R60" i="10"/>
  <c r="V28" i="10"/>
  <c r="Z28" i="10" s="1"/>
  <c r="V29" i="10"/>
  <c r="Z29" i="10" s="1"/>
  <c r="R59" i="10"/>
  <c r="R124" i="10"/>
  <c r="R190" i="10"/>
  <c r="R125" i="10"/>
  <c r="R191" i="10"/>
  <c r="R323" i="10"/>
  <c r="R389" i="10"/>
  <c r="R61" i="10"/>
  <c r="R126" i="10"/>
  <c r="R192" i="10"/>
  <c r="R390" i="10"/>
  <c r="E45" i="4"/>
  <c r="E43" i="4"/>
  <c r="E58" i="4"/>
  <c r="E50" i="4"/>
  <c r="E48" i="4"/>
  <c r="E90" i="4"/>
  <c r="E82" i="4"/>
  <c r="E80" i="4"/>
  <c r="E123" i="4"/>
  <c r="E115" i="4"/>
  <c r="E113" i="4"/>
  <c r="E156" i="4"/>
  <c r="E148" i="4"/>
  <c r="E146" i="4"/>
  <c r="E186" i="4"/>
  <c r="E176" i="4"/>
  <c r="E174" i="4"/>
  <c r="E189" i="4"/>
  <c r="E179" i="4"/>
  <c r="E222" i="4"/>
  <c r="E212" i="4"/>
  <c r="E255" i="4"/>
  <c r="E245" i="4"/>
  <c r="E275" i="4"/>
  <c r="E273" i="4"/>
  <c r="E288" i="4"/>
  <c r="E278" i="4"/>
  <c r="E321" i="4"/>
  <c r="E313" i="4"/>
  <c r="E311" i="4"/>
  <c r="E341" i="4"/>
  <c r="E339" i="4"/>
  <c r="E354" i="4"/>
  <c r="E344" i="4"/>
  <c r="E384" i="4"/>
  <c r="E374" i="4"/>
  <c r="E372" i="4"/>
  <c r="E387" i="4"/>
  <c r="E377" i="4"/>
  <c r="O27" i="10"/>
  <c r="E92" i="10"/>
  <c r="E125" i="10"/>
  <c r="E159" i="10"/>
  <c r="E157" i="10"/>
  <c r="E192" i="10"/>
  <c r="E190" i="10"/>
  <c r="E225" i="10"/>
  <c r="E223" i="10"/>
  <c r="E258" i="10"/>
  <c r="E256" i="10"/>
  <c r="E291" i="10"/>
  <c r="E289" i="10"/>
  <c r="E324" i="10"/>
  <c r="E322" i="10"/>
  <c r="E357" i="10"/>
  <c r="E355" i="10"/>
  <c r="E390" i="10"/>
  <c r="AG28" i="3"/>
  <c r="B44" i="4"/>
  <c r="AI28" i="3"/>
  <c r="B109" i="4"/>
  <c r="AK28" i="3"/>
  <c r="B175" i="4"/>
  <c r="AM28" i="3"/>
  <c r="B12" i="4"/>
  <c r="E12" i="4" s="1"/>
  <c r="AO28" i="3"/>
  <c r="B307" i="4"/>
  <c r="AQ28" i="3"/>
  <c r="B373" i="4"/>
  <c r="AG29" i="3"/>
  <c r="B44" i="10"/>
  <c r="AI29" i="3"/>
  <c r="B109" i="10"/>
  <c r="AK29" i="3"/>
  <c r="B175" i="10"/>
  <c r="AM29" i="3"/>
  <c r="B12" i="10"/>
  <c r="AO29" i="3"/>
  <c r="B307" i="10"/>
  <c r="AQ29" i="3"/>
  <c r="B373" i="10"/>
  <c r="E108" i="4"/>
  <c r="O108" i="4"/>
  <c r="O306" i="4"/>
  <c r="E306" i="4"/>
  <c r="R11" i="4"/>
  <c r="V11" i="4"/>
  <c r="E110" i="4"/>
  <c r="O110" i="4"/>
  <c r="O308" i="4"/>
  <c r="E308" i="4"/>
  <c r="O111" i="4"/>
  <c r="E111" i="4"/>
  <c r="E309" i="4"/>
  <c r="O309" i="4"/>
  <c r="Z1" i="3"/>
  <c r="AH182" i="3"/>
  <c r="B85" i="4"/>
  <c r="AJ182" i="3"/>
  <c r="B151" i="4"/>
  <c r="AL182" i="3"/>
  <c r="B217" i="4"/>
  <c r="AN182" i="3"/>
  <c r="B283" i="4"/>
  <c r="AP182" i="3"/>
  <c r="B349" i="4"/>
  <c r="AR182" i="3"/>
  <c r="B250" i="4"/>
  <c r="O86" i="4"/>
  <c r="O152" i="4"/>
  <c r="O218" i="4"/>
  <c r="E218" i="4"/>
  <c r="O251" i="4"/>
  <c r="E251" i="4"/>
  <c r="O87" i="4"/>
  <c r="O153" i="4"/>
  <c r="E219" i="4"/>
  <c r="O219" i="4"/>
  <c r="E252" i="4"/>
  <c r="O252" i="4"/>
  <c r="E88" i="4"/>
  <c r="O88" i="4"/>
  <c r="E154" i="4"/>
  <c r="O154" i="4"/>
  <c r="E220" i="4"/>
  <c r="O220" i="4"/>
  <c r="O253" i="4"/>
  <c r="E253" i="4"/>
  <c r="V256" i="10"/>
  <c r="Z256" i="10" s="1"/>
  <c r="R256" i="10"/>
  <c r="V257" i="10"/>
  <c r="Z257" i="10" s="1"/>
  <c r="V258" i="10"/>
  <c r="Z258" i="10" s="1"/>
  <c r="R258" i="10"/>
  <c r="E14" i="4"/>
  <c r="R91" i="10"/>
  <c r="R157" i="10"/>
  <c r="R223" i="10"/>
  <c r="R289" i="10"/>
  <c r="R355" i="10"/>
  <c r="R92" i="10"/>
  <c r="R158" i="10"/>
  <c r="R224" i="10"/>
  <c r="R290" i="10"/>
  <c r="R356" i="10"/>
  <c r="R93" i="10"/>
  <c r="R159" i="10"/>
  <c r="R225" i="10"/>
  <c r="R291" i="10"/>
  <c r="R357" i="10"/>
  <c r="E56" i="4"/>
  <c r="E46" i="4"/>
  <c r="E61" i="4"/>
  <c r="E59" i="4"/>
  <c r="E51" i="4"/>
  <c r="E49" i="4"/>
  <c r="E93" i="4"/>
  <c r="E91" i="4"/>
  <c r="E83" i="4"/>
  <c r="E81" i="4"/>
  <c r="E124" i="4"/>
  <c r="E116" i="4"/>
  <c r="E114" i="4"/>
  <c r="E159" i="4"/>
  <c r="E157" i="4"/>
  <c r="E147" i="4"/>
  <c r="E187" i="4"/>
  <c r="E185" i="4"/>
  <c r="E177" i="4"/>
  <c r="E192" i="4"/>
  <c r="E190" i="4"/>
  <c r="E225" i="4"/>
  <c r="E223" i="4"/>
  <c r="E258" i="4"/>
  <c r="E256" i="4"/>
  <c r="E286" i="4"/>
  <c r="E276" i="4"/>
  <c r="E291" i="4"/>
  <c r="E289" i="4"/>
  <c r="E281" i="4"/>
  <c r="E324" i="4"/>
  <c r="E322" i="4"/>
  <c r="E314" i="4"/>
  <c r="E312" i="4"/>
  <c r="E352" i="4"/>
  <c r="E342" i="4"/>
  <c r="E357" i="4"/>
  <c r="E355" i="4"/>
  <c r="E385" i="4"/>
  <c r="E383" i="4"/>
  <c r="E375" i="4"/>
  <c r="E388" i="4"/>
  <c r="E61" i="10"/>
  <c r="E59" i="10"/>
  <c r="E93" i="10"/>
  <c r="E91" i="10"/>
  <c r="E126" i="10"/>
  <c r="E124" i="10"/>
  <c r="E158" i="10"/>
  <c r="E191" i="10"/>
  <c r="E224" i="10"/>
  <c r="E257" i="10"/>
  <c r="E290" i="10"/>
  <c r="E323" i="10"/>
  <c r="E356" i="10"/>
  <c r="E389" i="10"/>
  <c r="P22" i="10" l="1"/>
  <c r="R23" i="10"/>
  <c r="S323" i="10"/>
  <c r="S59" i="10"/>
  <c r="S258" i="10"/>
  <c r="S125" i="10"/>
  <c r="M312" i="10"/>
  <c r="P143" i="10"/>
  <c r="E246" i="10"/>
  <c r="M241" i="10"/>
  <c r="U241" i="10" s="1"/>
  <c r="Y241" i="10" s="1"/>
  <c r="M156" i="10"/>
  <c r="M313" i="10"/>
  <c r="M318" i="10"/>
  <c r="E318" i="10"/>
  <c r="I210" i="10"/>
  <c r="P210" i="10"/>
  <c r="M281" i="10"/>
  <c r="M179" i="10"/>
  <c r="I177" i="10"/>
  <c r="E374" i="10"/>
  <c r="I241" i="10"/>
  <c r="I313" i="10"/>
  <c r="O48" i="10"/>
  <c r="I384" i="10"/>
  <c r="O316" i="10"/>
  <c r="P175" i="10"/>
  <c r="Q109" i="10"/>
  <c r="P50" i="10"/>
  <c r="I46" i="10"/>
  <c r="M273" i="10"/>
  <c r="M214" i="10"/>
  <c r="P147" i="10"/>
  <c r="P375" i="10"/>
  <c r="M342" i="10"/>
  <c r="E54" i="10"/>
  <c r="I53" i="10"/>
  <c r="M210" i="10"/>
  <c r="P209" i="10"/>
  <c r="I209" i="10"/>
  <c r="I111" i="10"/>
  <c r="I142" i="10"/>
  <c r="M285" i="10"/>
  <c r="I284" i="10"/>
  <c r="M247" i="10"/>
  <c r="U247" i="10" s="1"/>
  <c r="Y247" i="10" s="1"/>
  <c r="M177" i="10"/>
  <c r="I176" i="10"/>
  <c r="I49" i="10"/>
  <c r="M219" i="10"/>
  <c r="E186" i="10"/>
  <c r="O379" i="10"/>
  <c r="I207" i="10"/>
  <c r="E372" i="10"/>
  <c r="E339" i="10"/>
  <c r="E321" i="10"/>
  <c r="M350" i="10"/>
  <c r="M19" i="10"/>
  <c r="U19" i="10" s="1"/>
  <c r="O217" i="10"/>
  <c r="O119" i="10"/>
  <c r="E220" i="10"/>
  <c r="P82" i="10"/>
  <c r="E319" i="10"/>
  <c r="M317" i="10"/>
  <c r="E317" i="10"/>
  <c r="E255" i="10"/>
  <c r="O281" i="10"/>
  <c r="R312" i="10"/>
  <c r="R76" i="10"/>
  <c r="E345" i="4"/>
  <c r="O51" i="10"/>
  <c r="E11" i="10"/>
  <c r="O189" i="10"/>
  <c r="M113" i="10"/>
  <c r="P182" i="10"/>
  <c r="Q56" i="10"/>
  <c r="Q54" i="10"/>
  <c r="I255" i="10"/>
  <c r="M243" i="10"/>
  <c r="U243" i="10" s="1"/>
  <c r="Y243" i="10" s="1"/>
  <c r="M175" i="10"/>
  <c r="P144" i="10"/>
  <c r="E108" i="10"/>
  <c r="P75" i="10"/>
  <c r="M240" i="10"/>
  <c r="U240" i="10" s="1"/>
  <c r="Y240" i="10" s="1"/>
  <c r="R339" i="10"/>
  <c r="P43" i="10"/>
  <c r="E350" i="10"/>
  <c r="O220" i="10"/>
  <c r="M279" i="10"/>
  <c r="E113" i="10"/>
  <c r="O215" i="10"/>
  <c r="O80" i="10"/>
  <c r="I115" i="10"/>
  <c r="Q189" i="10"/>
  <c r="Q217" i="10"/>
  <c r="P253" i="10"/>
  <c r="E48" i="10"/>
  <c r="P76" i="10"/>
  <c r="P90" i="10"/>
  <c r="Q119" i="10"/>
  <c r="I174" i="10"/>
  <c r="E313" i="10"/>
  <c r="E144" i="10"/>
  <c r="I148" i="10"/>
  <c r="O11" i="10"/>
  <c r="R214" i="10"/>
  <c r="M147" i="10"/>
  <c r="E215" i="10"/>
  <c r="I110" i="10"/>
  <c r="M187" i="10"/>
  <c r="E344" i="10"/>
  <c r="O342" i="10"/>
  <c r="M288" i="10"/>
  <c r="I56" i="10"/>
  <c r="I212" i="10"/>
  <c r="E210" i="10"/>
  <c r="M12" i="10"/>
  <c r="U12" i="10" s="1"/>
  <c r="E111" i="10"/>
  <c r="M374" i="10"/>
  <c r="P187" i="10"/>
  <c r="M344" i="10"/>
  <c r="P80" i="10"/>
  <c r="M26" i="10"/>
  <c r="U26" i="10" s="1"/>
  <c r="Q285" i="10"/>
  <c r="M284" i="10"/>
  <c r="M283" i="10"/>
  <c r="O283" i="10"/>
  <c r="P281" i="10"/>
  <c r="Q247" i="10"/>
  <c r="I247" i="10"/>
  <c r="P179" i="10"/>
  <c r="Q177" i="10"/>
  <c r="M176" i="10"/>
  <c r="I208" i="10"/>
  <c r="Q243" i="10"/>
  <c r="I243" i="10"/>
  <c r="M242" i="10"/>
  <c r="U242" i="10" s="1"/>
  <c r="Y242" i="10" s="1"/>
  <c r="E242" i="10"/>
  <c r="M372" i="10"/>
  <c r="O339" i="10"/>
  <c r="Q148" i="10"/>
  <c r="Q352" i="10"/>
  <c r="R352" i="10"/>
  <c r="I189" i="10"/>
  <c r="I82" i="10"/>
  <c r="I113" i="10"/>
  <c r="Q186" i="10"/>
  <c r="E184" i="10"/>
  <c r="I344" i="10"/>
  <c r="P115" i="10"/>
  <c r="E253" i="10"/>
  <c r="I149" i="10"/>
  <c r="I90" i="10"/>
  <c r="R119" i="10"/>
  <c r="M341" i="10"/>
  <c r="E341" i="10"/>
  <c r="P109" i="10"/>
  <c r="I109" i="10"/>
  <c r="E180" i="10"/>
  <c r="M276" i="10"/>
  <c r="M307" i="10"/>
  <c r="O273" i="10"/>
  <c r="Q113" i="10"/>
  <c r="M182" i="10"/>
  <c r="I214" i="10"/>
  <c r="O17" i="10"/>
  <c r="P344" i="10"/>
  <c r="M319" i="10"/>
  <c r="M212" i="10"/>
  <c r="E209" i="10"/>
  <c r="O111" i="10"/>
  <c r="M286" i="10"/>
  <c r="I285" i="10"/>
  <c r="P148" i="10"/>
  <c r="O321" i="10"/>
  <c r="Q220" i="10"/>
  <c r="P81" i="10"/>
  <c r="E346" i="10"/>
  <c r="R48" i="10"/>
  <c r="Q307" i="10"/>
  <c r="R316" i="10"/>
  <c r="Q317" i="10"/>
  <c r="Q284" i="10"/>
  <c r="P58" i="10"/>
  <c r="I88" i="10"/>
  <c r="E88" i="10"/>
  <c r="I87" i="10"/>
  <c r="Q86" i="10"/>
  <c r="E86" i="10"/>
  <c r="E85" i="10"/>
  <c r="I83" i="10"/>
  <c r="M14" i="10"/>
  <c r="U14" i="10" s="1"/>
  <c r="R14" i="10"/>
  <c r="I13" i="10"/>
  <c r="I181" i="10"/>
  <c r="M378" i="10"/>
  <c r="Q219" i="10"/>
  <c r="O218" i="10"/>
  <c r="M82" i="10"/>
  <c r="M345" i="10"/>
  <c r="M218" i="10"/>
  <c r="M215" i="10"/>
  <c r="I377" i="10"/>
  <c r="M110" i="10"/>
  <c r="Q241" i="10"/>
  <c r="I186" i="10"/>
  <c r="O185" i="10"/>
  <c r="M17" i="10"/>
  <c r="U17" i="10" s="1"/>
  <c r="Q222" i="10"/>
  <c r="E222" i="10"/>
  <c r="M23" i="10"/>
  <c r="U23" i="10" s="1"/>
  <c r="I22" i="10"/>
  <c r="M21" i="10"/>
  <c r="U21" i="10" s="1"/>
  <c r="M379" i="10"/>
  <c r="E379" i="10"/>
  <c r="M146" i="10"/>
  <c r="Q146" i="10"/>
  <c r="R146" i="10"/>
  <c r="O123" i="10"/>
  <c r="M154" i="10"/>
  <c r="O154" i="10"/>
  <c r="E153" i="10"/>
  <c r="P251" i="10"/>
  <c r="O152" i="10"/>
  <c r="M151" i="10"/>
  <c r="M248" i="10"/>
  <c r="U248" i="10" s="1"/>
  <c r="Y248" i="10" s="1"/>
  <c r="Q248" i="10"/>
  <c r="O248" i="10"/>
  <c r="M280" i="10"/>
  <c r="Q311" i="10"/>
  <c r="I309" i="10"/>
  <c r="E309" i="10"/>
  <c r="M308" i="10"/>
  <c r="E308" i="10"/>
  <c r="M354" i="10"/>
  <c r="O354" i="10"/>
  <c r="R121" i="10"/>
  <c r="M120" i="10"/>
  <c r="I383" i="10"/>
  <c r="M118" i="10"/>
  <c r="M380" i="10"/>
  <c r="Q373" i="10"/>
  <c r="I180" i="10"/>
  <c r="I278" i="10"/>
  <c r="E278" i="10"/>
  <c r="E276" i="10"/>
  <c r="M44" i="10"/>
  <c r="I44" i="10"/>
  <c r="R58" i="10"/>
  <c r="E87" i="10"/>
  <c r="R87" i="10"/>
  <c r="Q378" i="10"/>
  <c r="O345" i="10"/>
  <c r="E345" i="10"/>
  <c r="E21" i="10"/>
  <c r="R21" i="10"/>
  <c r="I311" i="10"/>
  <c r="Q120" i="10"/>
  <c r="R288" i="10"/>
  <c r="O288" i="10"/>
  <c r="E55" i="10"/>
  <c r="I54" i="10"/>
  <c r="E212" i="10"/>
  <c r="P212" i="10"/>
  <c r="Q156" i="10"/>
  <c r="R156" i="10"/>
  <c r="O156" i="10"/>
  <c r="O182" i="10"/>
  <c r="R182" i="10"/>
  <c r="R177" i="10"/>
  <c r="E342" i="10"/>
  <c r="E58" i="10"/>
  <c r="I58" i="10"/>
  <c r="O14" i="10"/>
  <c r="E219" i="10"/>
  <c r="Q21" i="10"/>
  <c r="Q252" i="10"/>
  <c r="O153" i="10"/>
  <c r="Q280" i="10"/>
  <c r="Q213" i="10"/>
  <c r="R118" i="10"/>
  <c r="E146" i="10"/>
  <c r="P83" i="10"/>
  <c r="Q345" i="10"/>
  <c r="O78" i="10"/>
  <c r="E78" i="10"/>
  <c r="P387" i="10"/>
  <c r="I387" i="10"/>
  <c r="M153" i="10"/>
  <c r="P311" i="10"/>
  <c r="Q309" i="10"/>
  <c r="O308" i="10"/>
  <c r="I308" i="10"/>
  <c r="P383" i="10"/>
  <c r="M18" i="10"/>
  <c r="U18" i="10" s="1"/>
  <c r="O18" i="10"/>
  <c r="O311" i="10"/>
  <c r="O186" i="10"/>
  <c r="O375" i="10"/>
  <c r="M375" i="10"/>
  <c r="Q17" i="10"/>
  <c r="E285" i="10"/>
  <c r="P44" i="10"/>
  <c r="M189" i="10"/>
  <c r="E217" i="10"/>
  <c r="E120" i="10"/>
  <c r="E275" i="10"/>
  <c r="R152" i="10"/>
  <c r="O176" i="10"/>
  <c r="R187" i="10"/>
  <c r="I51" i="10"/>
  <c r="P377" i="10"/>
  <c r="M340" i="10"/>
  <c r="E354" i="10"/>
  <c r="R354" i="10"/>
  <c r="I156" i="10"/>
  <c r="O110" i="10"/>
  <c r="M185" i="10"/>
  <c r="R26" i="10"/>
  <c r="E26" i="10"/>
  <c r="R88" i="10"/>
  <c r="O13" i="10"/>
  <c r="R86" i="10"/>
  <c r="R345" i="10"/>
  <c r="O309" i="10"/>
  <c r="I108" i="10"/>
  <c r="E75" i="10"/>
  <c r="R306" i="10"/>
  <c r="R240" i="10"/>
  <c r="Q308" i="10"/>
  <c r="Q87" i="10"/>
  <c r="R85" i="10"/>
  <c r="P51" i="10"/>
  <c r="R378" i="10"/>
  <c r="O378" i="10"/>
  <c r="E378" i="10"/>
  <c r="R154" i="10"/>
  <c r="E154" i="10"/>
  <c r="E248" i="10"/>
  <c r="R248" i="10"/>
  <c r="E280" i="10"/>
  <c r="O280" i="10"/>
  <c r="Q354" i="10"/>
  <c r="I385" i="10"/>
  <c r="P385" i="10"/>
  <c r="E118" i="10"/>
  <c r="Q118" i="10"/>
  <c r="O380" i="10"/>
  <c r="E380" i="10"/>
  <c r="R380" i="10"/>
  <c r="O275" i="10"/>
  <c r="M275" i="10"/>
  <c r="R219" i="10"/>
  <c r="I184" i="10"/>
  <c r="R56" i="10"/>
  <c r="P55" i="10"/>
  <c r="I55" i="10"/>
  <c r="P286" i="10"/>
  <c r="E286" i="10"/>
  <c r="P243" i="10"/>
  <c r="R311" i="10"/>
  <c r="E218" i="10"/>
  <c r="R340" i="10"/>
  <c r="I251" i="10"/>
  <c r="Q14" i="10"/>
  <c r="Q16" i="10"/>
  <c r="Q278" i="10"/>
  <c r="O387" i="10"/>
  <c r="O113" i="10"/>
  <c r="O383" i="10"/>
  <c r="O115" i="10"/>
  <c r="R273" i="10"/>
  <c r="M246" i="10"/>
  <c r="U246" i="10" s="1"/>
  <c r="Y246" i="10" s="1"/>
  <c r="O246" i="10"/>
  <c r="M346" i="10"/>
  <c r="Q279" i="10"/>
  <c r="Q187" i="10"/>
  <c r="Q313" i="10"/>
  <c r="Q78" i="10"/>
  <c r="Q288" i="10"/>
  <c r="Q319" i="10"/>
  <c r="O318" i="10"/>
  <c r="M316" i="10"/>
  <c r="Q316" i="10"/>
  <c r="E316" i="10"/>
  <c r="O210" i="10"/>
  <c r="P142" i="10"/>
  <c r="M255" i="10"/>
  <c r="U255" i="10" s="1"/>
  <c r="Y255" i="10" s="1"/>
  <c r="I187" i="10"/>
  <c r="M184" i="10"/>
  <c r="I50" i="10"/>
  <c r="Q80" i="10"/>
  <c r="Q26" i="10"/>
  <c r="O284" i="10"/>
  <c r="Q283" i="10"/>
  <c r="Q281" i="10"/>
  <c r="O179" i="10"/>
  <c r="P177" i="10"/>
  <c r="O177" i="10"/>
  <c r="Q176" i="10"/>
  <c r="P176" i="10"/>
  <c r="R176" i="10"/>
  <c r="Q208" i="10"/>
  <c r="I312" i="10"/>
  <c r="Q312" i="10"/>
  <c r="E312" i="10"/>
  <c r="I144" i="10"/>
  <c r="O144" i="10"/>
  <c r="Q143" i="10"/>
  <c r="E143" i="10"/>
  <c r="I175" i="10"/>
  <c r="Q83" i="10"/>
  <c r="Q321" i="10"/>
  <c r="I351" i="10"/>
  <c r="R349" i="10"/>
  <c r="I16" i="10"/>
  <c r="E14" i="10"/>
  <c r="E13" i="10"/>
  <c r="M314" i="10"/>
  <c r="E181" i="10"/>
  <c r="I114" i="10"/>
  <c r="M217" i="10"/>
  <c r="P279" i="10"/>
  <c r="M81" i="10"/>
  <c r="I78" i="10"/>
  <c r="I222" i="10"/>
  <c r="I21" i="10"/>
  <c r="E19" i="10"/>
  <c r="I279" i="10"/>
  <c r="M123" i="10"/>
  <c r="I252" i="10"/>
  <c r="R151" i="10"/>
  <c r="I280" i="10"/>
  <c r="R213" i="10"/>
  <c r="M76" i="10"/>
  <c r="R90" i="10"/>
  <c r="E121" i="10"/>
  <c r="P384" i="10"/>
  <c r="M119" i="10"/>
  <c r="P382" i="10"/>
  <c r="M116" i="10"/>
  <c r="I77" i="10"/>
  <c r="P18" i="10"/>
  <c r="P278" i="10"/>
  <c r="O276" i="10"/>
  <c r="I307" i="10"/>
  <c r="O19" i="10"/>
  <c r="R153" i="10"/>
  <c r="R379" i="10"/>
  <c r="M352" i="10"/>
  <c r="M351" i="10"/>
  <c r="M13" i="10"/>
  <c r="U13" i="10" s="1"/>
  <c r="M274" i="10"/>
  <c r="E314" i="10"/>
  <c r="Q114" i="10"/>
  <c r="M220" i="10"/>
  <c r="I217" i="10"/>
  <c r="I81" i="10"/>
  <c r="M222" i="10"/>
  <c r="E24" i="10"/>
  <c r="M22" i="10"/>
  <c r="U22" i="10" s="1"/>
  <c r="Q19" i="10"/>
  <c r="M245" i="10"/>
  <c r="U245" i="10" s="1"/>
  <c r="Y245" i="10" s="1"/>
  <c r="R220" i="10"/>
  <c r="O377" i="10"/>
  <c r="R123" i="10"/>
  <c r="M152" i="10"/>
  <c r="I250" i="10"/>
  <c r="P149" i="10"/>
  <c r="M213" i="10"/>
  <c r="M48" i="10"/>
  <c r="I45" i="10"/>
  <c r="Q76" i="10"/>
  <c r="E119" i="10"/>
  <c r="I382" i="10"/>
  <c r="P116" i="10"/>
  <c r="R77" i="10"/>
  <c r="O118" i="10"/>
  <c r="O50" i="10"/>
  <c r="O49" i="10"/>
  <c r="P240" i="10"/>
  <c r="Q151" i="10"/>
  <c r="Q383" i="10"/>
  <c r="Q152" i="10"/>
  <c r="Q251" i="10"/>
  <c r="Q88" i="10"/>
  <c r="Q44" i="10"/>
  <c r="Q385" i="10"/>
  <c r="M321" i="10"/>
  <c r="M347" i="10"/>
  <c r="E347" i="10"/>
  <c r="I274" i="10"/>
  <c r="M181" i="10"/>
  <c r="M114" i="10"/>
  <c r="O219" i="10"/>
  <c r="Q218" i="10"/>
  <c r="P255" i="10"/>
  <c r="M24" i="10"/>
  <c r="U24" i="10" s="1"/>
  <c r="I23" i="10"/>
  <c r="E22" i="10"/>
  <c r="P245" i="10"/>
  <c r="R217" i="10"/>
  <c r="I253" i="10"/>
  <c r="P252" i="10"/>
  <c r="E152" i="10"/>
  <c r="M250" i="10"/>
  <c r="U250" i="10" s="1"/>
  <c r="Y250" i="10" s="1"/>
  <c r="I48" i="10"/>
  <c r="P46" i="10"/>
  <c r="Q45" i="10"/>
  <c r="I76" i="10"/>
  <c r="O121" i="10"/>
  <c r="M384" i="10"/>
  <c r="O120" i="10"/>
  <c r="Q382" i="10"/>
  <c r="Q18" i="10"/>
  <c r="M180" i="10"/>
  <c r="P275" i="10"/>
  <c r="R19" i="10"/>
  <c r="P14" i="10"/>
  <c r="R279" i="10"/>
  <c r="E179" i="10"/>
  <c r="E375" i="10"/>
  <c r="O209" i="10"/>
  <c r="I147" i="10"/>
  <c r="E214" i="10"/>
  <c r="E156" i="10"/>
  <c r="E56" i="10"/>
  <c r="E177" i="10"/>
  <c r="E110" i="10"/>
  <c r="R344" i="10"/>
  <c r="E187" i="10"/>
  <c r="R281" i="10"/>
  <c r="O285" i="10"/>
  <c r="P114" i="10"/>
  <c r="P49" i="10"/>
  <c r="M186" i="10"/>
  <c r="Q123" i="10"/>
  <c r="Q374" i="10"/>
  <c r="Q346" i="10"/>
  <c r="P110" i="10"/>
  <c r="Q185" i="10"/>
  <c r="P342" i="10"/>
  <c r="P288" i="10"/>
  <c r="I319" i="10"/>
  <c r="P319" i="10"/>
  <c r="I317" i="10"/>
  <c r="P317" i="10"/>
  <c r="P12" i="10"/>
  <c r="Q375" i="10"/>
  <c r="O255" i="10"/>
  <c r="M80" i="10"/>
  <c r="P26" i="10"/>
  <c r="P283" i="10"/>
  <c r="M148" i="10"/>
  <c r="Q179" i="10"/>
  <c r="P208" i="10"/>
  <c r="M144" i="10"/>
  <c r="Q144" i="10"/>
  <c r="I143" i="10"/>
  <c r="E283" i="10"/>
  <c r="R284" i="10"/>
  <c r="R375" i="10"/>
  <c r="E176" i="10"/>
  <c r="R373" i="10"/>
  <c r="R109" i="10"/>
  <c r="E284" i="10"/>
  <c r="E213" i="10"/>
  <c r="E149" i="10"/>
  <c r="O26" i="10"/>
  <c r="R54" i="10"/>
  <c r="R212" i="10"/>
  <c r="O187" i="10"/>
  <c r="R246" i="10"/>
  <c r="R241" i="10"/>
  <c r="R142" i="10"/>
  <c r="R280" i="10"/>
  <c r="O286" i="10"/>
  <c r="O222" i="10"/>
  <c r="O314" i="10"/>
  <c r="O313" i="10"/>
  <c r="O312" i="10"/>
  <c r="P250" i="10"/>
  <c r="E18" i="10"/>
  <c r="E17" i="10"/>
  <c r="O243" i="10"/>
  <c r="O242" i="10"/>
  <c r="O252" i="10"/>
  <c r="R111" i="10"/>
  <c r="R179" i="10"/>
  <c r="Q344" i="10"/>
  <c r="Q49" i="10"/>
  <c r="Q149" i="10"/>
  <c r="R218" i="10"/>
  <c r="M58" i="10"/>
  <c r="Q58" i="10"/>
  <c r="O58" i="10"/>
  <c r="P88" i="10"/>
  <c r="M87" i="10"/>
  <c r="O87" i="10"/>
  <c r="I86" i="10"/>
  <c r="P86" i="10"/>
  <c r="M85" i="10"/>
  <c r="Q85" i="10"/>
  <c r="O85" i="10"/>
  <c r="P24" i="10"/>
  <c r="P19" i="10"/>
  <c r="I379" i="10"/>
  <c r="P379" i="10"/>
  <c r="I146" i="10"/>
  <c r="O146" i="10"/>
  <c r="P146" i="10"/>
  <c r="P189" i="10"/>
  <c r="P219" i="10"/>
  <c r="P217" i="10"/>
  <c r="M377" i="10"/>
  <c r="M387" i="10"/>
  <c r="Q387" i="10"/>
  <c r="Q154" i="10"/>
  <c r="I154" i="10"/>
  <c r="P154" i="10"/>
  <c r="Q153" i="10"/>
  <c r="M251" i="10"/>
  <c r="U251" i="10" s="1"/>
  <c r="Y251" i="10" s="1"/>
  <c r="I151" i="10"/>
  <c r="P151" i="10"/>
  <c r="I248" i="10"/>
  <c r="P248" i="10"/>
  <c r="P213" i="10"/>
  <c r="M309" i="10"/>
  <c r="P308" i="10"/>
  <c r="Q340" i="10"/>
  <c r="I354" i="10"/>
  <c r="P354" i="10"/>
  <c r="M385" i="10"/>
  <c r="I120" i="10"/>
  <c r="P120" i="10"/>
  <c r="O278" i="10"/>
  <c r="Q276" i="10"/>
  <c r="P276" i="10"/>
  <c r="M373" i="10"/>
  <c r="Q53" i="10"/>
  <c r="P247" i="10"/>
  <c r="M49" i="10"/>
  <c r="R342" i="10"/>
  <c r="P321" i="10"/>
  <c r="O352" i="10"/>
  <c r="P351" i="10"/>
  <c r="O350" i="10"/>
  <c r="I349" i="10"/>
  <c r="I346" i="10"/>
  <c r="O46" i="10"/>
  <c r="P45" i="10"/>
  <c r="E377" i="10"/>
  <c r="R351" i="10"/>
  <c r="R374" i="10"/>
  <c r="O151" i="10"/>
  <c r="R276" i="10"/>
  <c r="O346" i="10"/>
  <c r="M121" i="10"/>
  <c r="I245" i="10"/>
  <c r="E349" i="10"/>
  <c r="E189" i="10"/>
  <c r="R222" i="10"/>
  <c r="R285" i="10"/>
  <c r="R283" i="10"/>
  <c r="R180" i="10"/>
  <c r="R308" i="10"/>
  <c r="E151" i="10"/>
  <c r="O374" i="10"/>
  <c r="E281" i="10"/>
  <c r="E123" i="10"/>
  <c r="R321" i="10"/>
  <c r="R120" i="10"/>
  <c r="R78" i="10"/>
  <c r="O22" i="10"/>
  <c r="O143" i="10"/>
  <c r="P54" i="10"/>
  <c r="Q121" i="10"/>
  <c r="O214" i="10"/>
  <c r="O213" i="10"/>
  <c r="Q342" i="10"/>
  <c r="O147" i="10"/>
  <c r="E306" i="10"/>
  <c r="O55" i="10"/>
  <c r="P56" i="10"/>
  <c r="I321" i="10"/>
  <c r="O253" i="10"/>
  <c r="P48" i="10"/>
  <c r="P119" i="10"/>
  <c r="R255" i="10"/>
  <c r="R18" i="10"/>
  <c r="E352" i="10"/>
  <c r="E90" i="10"/>
  <c r="O21" i="10"/>
  <c r="R243" i="10"/>
  <c r="O245" i="10"/>
  <c r="O319" i="10"/>
  <c r="O81" i="10"/>
  <c r="E351" i="10"/>
  <c r="E288" i="10"/>
  <c r="E46" i="10"/>
  <c r="R253" i="10"/>
  <c r="R17" i="10"/>
  <c r="E182" i="10"/>
  <c r="R189" i="10"/>
  <c r="R143" i="10"/>
  <c r="O24" i="10"/>
  <c r="E23" i="10"/>
  <c r="O184" i="10"/>
  <c r="R319" i="10"/>
  <c r="O317" i="10"/>
  <c r="P53" i="10"/>
  <c r="I116" i="10"/>
  <c r="O347" i="10"/>
  <c r="P77" i="10"/>
  <c r="P16" i="10"/>
  <c r="O148" i="10"/>
  <c r="R341" i="10"/>
  <c r="Q242" i="10"/>
  <c r="Q347" i="10"/>
  <c r="M55" i="10"/>
  <c r="M53" i="10"/>
  <c r="E247" i="10"/>
  <c r="R313" i="10"/>
  <c r="E80" i="10"/>
  <c r="R80" i="10"/>
  <c r="P111" i="10"/>
  <c r="P349" i="10"/>
  <c r="Q81" i="10"/>
  <c r="Q245" i="10"/>
  <c r="M253" i="10"/>
  <c r="U253" i="10" s="1"/>
  <c r="Y253" i="10" s="1"/>
  <c r="Q253" i="10"/>
  <c r="M46" i="10"/>
  <c r="I119" i="10"/>
  <c r="P307" i="10"/>
  <c r="E279" i="10"/>
  <c r="E45" i="10"/>
  <c r="R347" i="10"/>
  <c r="R186" i="10"/>
  <c r="R113" i="10"/>
  <c r="R45" i="10"/>
  <c r="V16" i="10"/>
  <c r="Z16" i="10" s="1"/>
  <c r="R175" i="10"/>
  <c r="E243" i="10"/>
  <c r="E77" i="10"/>
  <c r="R185" i="10"/>
  <c r="E185" i="10"/>
  <c r="R53" i="10"/>
  <c r="R247" i="10"/>
  <c r="R208" i="10"/>
  <c r="R317" i="10"/>
  <c r="O247" i="10"/>
  <c r="O279" i="10"/>
  <c r="P78" i="10"/>
  <c r="O341" i="10"/>
  <c r="Q377" i="10"/>
  <c r="Q349" i="10"/>
  <c r="O116" i="10"/>
  <c r="O251" i="10"/>
  <c r="O250" i="10"/>
  <c r="O114" i="10"/>
  <c r="Q372" i="10"/>
  <c r="O372" i="10"/>
  <c r="M11" i="10"/>
  <c r="U11" i="10" s="1"/>
  <c r="M339" i="10"/>
  <c r="Q339" i="10"/>
  <c r="I339" i="10"/>
  <c r="P339" i="10"/>
  <c r="Q273" i="10"/>
  <c r="I43" i="10"/>
  <c r="E43" i="10"/>
  <c r="P273" i="10"/>
  <c r="P174" i="10"/>
  <c r="E174" i="10"/>
  <c r="M141" i="10"/>
  <c r="I141" i="10"/>
  <c r="Q141" i="10"/>
  <c r="E141" i="10"/>
  <c r="Q274" i="10"/>
  <c r="Q175" i="10"/>
  <c r="Q275" i="10"/>
  <c r="Q110" i="10"/>
  <c r="Q115" i="10"/>
  <c r="Q82" i="10"/>
  <c r="Q350" i="10"/>
  <c r="Q384" i="10"/>
  <c r="P214" i="10"/>
  <c r="I246" i="10"/>
  <c r="P246" i="10"/>
  <c r="P215" i="10"/>
  <c r="I288" i="10"/>
  <c r="I318" i="10"/>
  <c r="P318" i="10"/>
  <c r="I316" i="10"/>
  <c r="P316" i="10"/>
  <c r="O212" i="10"/>
  <c r="M209" i="10"/>
  <c r="I12" i="10"/>
  <c r="M111" i="10"/>
  <c r="I375" i="10"/>
  <c r="Q255" i="10"/>
  <c r="P185" i="10"/>
  <c r="P184" i="10"/>
  <c r="O344" i="10"/>
  <c r="I342" i="10"/>
  <c r="I26" i="10"/>
  <c r="P285" i="10"/>
  <c r="I283" i="10"/>
  <c r="P312" i="10"/>
  <c r="M143" i="10"/>
  <c r="O83" i="10"/>
  <c r="R382" i="10"/>
  <c r="E207" i="10"/>
  <c r="Q12" i="10"/>
  <c r="R210" i="10"/>
  <c r="R309" i="10"/>
  <c r="Q212" i="10"/>
  <c r="Q246" i="10"/>
  <c r="Q180" i="10"/>
  <c r="Q314" i="10"/>
  <c r="R215" i="10"/>
  <c r="Q380" i="10"/>
  <c r="R318" i="10"/>
  <c r="Q286" i="10"/>
  <c r="M88" i="10"/>
  <c r="O88" i="10"/>
  <c r="P87" i="10"/>
  <c r="M86" i="10"/>
  <c r="O86" i="10"/>
  <c r="I85" i="10"/>
  <c r="P85" i="10"/>
  <c r="M83" i="10"/>
  <c r="P13" i="10"/>
  <c r="M51" i="10"/>
  <c r="P181" i="10"/>
  <c r="I378" i="10"/>
  <c r="P378" i="10"/>
  <c r="I345" i="10"/>
  <c r="P345" i="10"/>
  <c r="I219" i="10"/>
  <c r="P218" i="10"/>
  <c r="I374" i="10"/>
  <c r="M142" i="10"/>
  <c r="P186" i="10"/>
  <c r="P313" i="10"/>
  <c r="I17" i="10"/>
  <c r="I24" i="10"/>
  <c r="I19" i="10"/>
  <c r="I220" i="10"/>
  <c r="I218" i="10"/>
  <c r="I153" i="10"/>
  <c r="P153" i="10"/>
  <c r="I213" i="10"/>
  <c r="M311" i="10"/>
  <c r="E311" i="10"/>
  <c r="P309" i="10"/>
  <c r="I340" i="10"/>
  <c r="P340" i="10"/>
  <c r="M383" i="10"/>
  <c r="I118" i="10"/>
  <c r="P118" i="10"/>
  <c r="I380" i="10"/>
  <c r="P380" i="10"/>
  <c r="P341" i="10"/>
  <c r="M109" i="10"/>
  <c r="O77" i="10"/>
  <c r="P180" i="10"/>
  <c r="M278" i="10"/>
  <c r="I276" i="10"/>
  <c r="O82" i="10"/>
  <c r="P108" i="10"/>
  <c r="I75" i="10"/>
  <c r="R75" i="10"/>
  <c r="M306" i="10"/>
  <c r="Q306" i="10"/>
  <c r="O306" i="10"/>
  <c r="P207" i="10"/>
  <c r="Q240" i="10"/>
  <c r="E240" i="10"/>
  <c r="Q142" i="10"/>
  <c r="Q13" i="10"/>
  <c r="R209" i="10"/>
  <c r="Q77" i="10"/>
  <c r="R181" i="10"/>
  <c r="Q50" i="10"/>
  <c r="R250" i="10"/>
  <c r="R184" i="10"/>
  <c r="Q351" i="10"/>
  <c r="P220" i="10"/>
  <c r="I185" i="10"/>
  <c r="M50" i="10"/>
  <c r="P17" i="10"/>
  <c r="M56" i="10"/>
  <c r="O56" i="10"/>
  <c r="M54" i="10"/>
  <c r="O54" i="10"/>
  <c r="P241" i="10"/>
  <c r="P156" i="10"/>
  <c r="I80" i="10"/>
  <c r="I286" i="10"/>
  <c r="P284" i="10"/>
  <c r="I281" i="10"/>
  <c r="I179" i="10"/>
  <c r="M208" i="10"/>
  <c r="I242" i="10"/>
  <c r="P242" i="10"/>
  <c r="R144" i="10"/>
  <c r="Q46" i="10"/>
  <c r="Q48" i="10"/>
  <c r="Q147" i="10"/>
  <c r="Q214" i="10"/>
  <c r="Q51" i="10"/>
  <c r="Q182" i="10"/>
  <c r="Q116" i="10"/>
  <c r="Q55" i="10"/>
  <c r="I352" i="10"/>
  <c r="P352" i="10"/>
  <c r="O351" i="10"/>
  <c r="I350" i="10"/>
  <c r="P350" i="10"/>
  <c r="M349" i="10"/>
  <c r="O349" i="10"/>
  <c r="I347" i="10"/>
  <c r="P347" i="10"/>
  <c r="M16" i="10"/>
  <c r="U16" i="10" s="1"/>
  <c r="I14" i="10"/>
  <c r="P274" i="10"/>
  <c r="I314" i="10"/>
  <c r="P314" i="10"/>
  <c r="O181" i="10"/>
  <c r="P113" i="10"/>
  <c r="I215" i="10"/>
  <c r="P374" i="10"/>
  <c r="I182" i="10"/>
  <c r="M78" i="10"/>
  <c r="P222" i="10"/>
  <c r="P21" i="10"/>
  <c r="M115" i="10"/>
  <c r="P346" i="10"/>
  <c r="I123" i="10"/>
  <c r="P123" i="10"/>
  <c r="M252" i="10"/>
  <c r="U252" i="10" s="1"/>
  <c r="Y252" i="10" s="1"/>
  <c r="I152" i="10"/>
  <c r="P152" i="10"/>
  <c r="M149" i="10"/>
  <c r="O149" i="10"/>
  <c r="P280" i="10"/>
  <c r="M45" i="10"/>
  <c r="O45" i="10"/>
  <c r="M90" i="10"/>
  <c r="Q90" i="10"/>
  <c r="O90" i="10"/>
  <c r="I121" i="10"/>
  <c r="P121" i="10"/>
  <c r="M382" i="10"/>
  <c r="I373" i="10"/>
  <c r="I18" i="10"/>
  <c r="O180" i="10"/>
  <c r="I275" i="10"/>
  <c r="M77" i="10"/>
  <c r="P373" i="10"/>
  <c r="R385" i="10"/>
  <c r="R24" i="10"/>
  <c r="R286" i="10"/>
  <c r="Q24" i="10"/>
  <c r="V23" i="10"/>
  <c r="Z23" i="10" s="1"/>
  <c r="Q318" i="10"/>
  <c r="R384" i="10"/>
  <c r="R22" i="10"/>
  <c r="R350" i="10"/>
  <c r="V251" i="10"/>
  <c r="Z251" i="10" s="1"/>
  <c r="Q22" i="10"/>
  <c r="Q250" i="10"/>
  <c r="Q184" i="10"/>
  <c r="R149" i="10"/>
  <c r="Q215" i="10"/>
  <c r="R314" i="10"/>
  <c r="R346" i="10"/>
  <c r="Q379" i="10"/>
  <c r="Q181" i="10"/>
  <c r="R278" i="10"/>
  <c r="R377" i="10"/>
  <c r="R46" i="10"/>
  <c r="Q210" i="10"/>
  <c r="Q111" i="10"/>
  <c r="V14" i="10"/>
  <c r="Z14" i="10" s="1"/>
  <c r="R13" i="10"/>
  <c r="V13" i="10"/>
  <c r="Z13" i="10" s="1"/>
  <c r="R242" i="10"/>
  <c r="Q341" i="10"/>
  <c r="R110" i="10"/>
  <c r="Q209" i="10"/>
  <c r="R275" i="10"/>
  <c r="R274" i="10"/>
  <c r="R44" i="10"/>
  <c r="R12" i="10"/>
  <c r="S356" i="10"/>
  <c r="R11" i="10"/>
  <c r="R141" i="10"/>
  <c r="Q11" i="10"/>
  <c r="M108" i="10"/>
  <c r="Q108" i="10"/>
  <c r="O108" i="10"/>
  <c r="R174" i="10"/>
  <c r="O174" i="10"/>
  <c r="M207" i="10"/>
  <c r="Q207" i="10"/>
  <c r="O207" i="10"/>
  <c r="S257" i="10"/>
  <c r="I240" i="10"/>
  <c r="O141" i="10"/>
  <c r="S322" i="10"/>
  <c r="S290" i="10"/>
  <c r="I372" i="10"/>
  <c r="P372" i="10"/>
  <c r="P11" i="10"/>
  <c r="M43" i="10"/>
  <c r="Q43" i="10"/>
  <c r="O43" i="10"/>
  <c r="M174" i="10"/>
  <c r="Q174" i="10"/>
  <c r="R372" i="10"/>
  <c r="R108" i="10"/>
  <c r="E273" i="10"/>
  <c r="R43" i="10"/>
  <c r="P141" i="10"/>
  <c r="R207" i="10"/>
  <c r="O240" i="10"/>
  <c r="M75" i="10"/>
  <c r="Q75" i="10"/>
  <c r="O75" i="10"/>
  <c r="I306" i="10"/>
  <c r="P306" i="10"/>
  <c r="I273" i="10"/>
  <c r="I11" i="10"/>
  <c r="O384" i="10"/>
  <c r="E384" i="10"/>
  <c r="S159" i="10"/>
  <c r="S357" i="10"/>
  <c r="S389" i="10"/>
  <c r="E126" i="4"/>
  <c r="S291" i="10"/>
  <c r="E153" i="4"/>
  <c r="E213" i="4"/>
  <c r="O318" i="4"/>
  <c r="S91" i="10"/>
  <c r="S191" i="10"/>
  <c r="R114" i="10"/>
  <c r="E248" i="4"/>
  <c r="T248" i="4" s="1"/>
  <c r="W248" i="4" s="1"/>
  <c r="S192" i="10"/>
  <c r="R383" i="10"/>
  <c r="S224" i="10"/>
  <c r="S390" i="10"/>
  <c r="S223" i="10"/>
  <c r="R51" i="10"/>
  <c r="E245" i="10"/>
  <c r="E280" i="4"/>
  <c r="E86" i="4"/>
  <c r="E317" i="4"/>
  <c r="E250" i="10"/>
  <c r="O28" i="10"/>
  <c r="S28" i="10" s="1"/>
  <c r="S225" i="10"/>
  <c r="S93" i="10"/>
  <c r="S61" i="10"/>
  <c r="E114" i="10"/>
  <c r="R28" i="10"/>
  <c r="E389" i="4"/>
  <c r="E380" i="4"/>
  <c r="S124" i="10"/>
  <c r="S158" i="10"/>
  <c r="R252" i="10"/>
  <c r="E350" i="4"/>
  <c r="E388" i="10"/>
  <c r="E214" i="4"/>
  <c r="S388" i="10"/>
  <c r="R82" i="10"/>
  <c r="R251" i="10"/>
  <c r="E251" i="10"/>
  <c r="O385" i="10"/>
  <c r="S355" i="10"/>
  <c r="S190" i="10"/>
  <c r="E252" i="10"/>
  <c r="E246" i="4"/>
  <c r="T246" i="4" s="1"/>
  <c r="W246" i="4" s="1"/>
  <c r="E181" i="4"/>
  <c r="E378" i="4"/>
  <c r="R50" i="10"/>
  <c r="R388" i="10"/>
  <c r="S289" i="10"/>
  <c r="E285" i="4"/>
  <c r="R115" i="10"/>
  <c r="R387" i="10"/>
  <c r="E148" i="10"/>
  <c r="T256" i="10"/>
  <c r="W256" i="10" s="1"/>
  <c r="E50" i="10"/>
  <c r="E347" i="4"/>
  <c r="E115" i="10"/>
  <c r="R148" i="10"/>
  <c r="E284" i="4"/>
  <c r="R147" i="10"/>
  <c r="R81" i="10"/>
  <c r="E83" i="10"/>
  <c r="E116" i="10"/>
  <c r="E215" i="4"/>
  <c r="R49" i="10"/>
  <c r="E379" i="4"/>
  <c r="R29" i="10"/>
  <c r="E279" i="4"/>
  <c r="E182" i="4"/>
  <c r="S27" i="10"/>
  <c r="E55" i="4"/>
  <c r="E385" i="10"/>
  <c r="T243" i="4"/>
  <c r="W243" i="4" s="1"/>
  <c r="S126" i="10"/>
  <c r="T258" i="10"/>
  <c r="W258" i="10" s="1"/>
  <c r="E149" i="4"/>
  <c r="E54" i="4"/>
  <c r="E49" i="10"/>
  <c r="S92" i="10"/>
  <c r="E180" i="4"/>
  <c r="T257" i="10"/>
  <c r="W257" i="10" s="1"/>
  <c r="E81" i="10"/>
  <c r="T258" i="4"/>
  <c r="W258" i="4" s="1"/>
  <c r="E152" i="4"/>
  <c r="E147" i="10"/>
  <c r="O29" i="10"/>
  <c r="S29" i="10" s="1"/>
  <c r="W27" i="10"/>
  <c r="S157" i="10"/>
  <c r="O382" i="10"/>
  <c r="E382" i="10"/>
  <c r="E383" i="10"/>
  <c r="T29" i="10"/>
  <c r="W29" i="10" s="1"/>
  <c r="E51" i="10"/>
  <c r="T28" i="10"/>
  <c r="W28" i="10" s="1"/>
  <c r="T245" i="4"/>
  <c r="W245" i="4" s="1"/>
  <c r="E387" i="10"/>
  <c r="E247" i="4"/>
  <c r="T247" i="4" s="1"/>
  <c r="W247" i="4" s="1"/>
  <c r="E346" i="4"/>
  <c r="E87" i="4"/>
  <c r="R83" i="10"/>
  <c r="E390" i="4"/>
  <c r="E82" i="10"/>
  <c r="T253" i="4"/>
  <c r="W253" i="4" s="1"/>
  <c r="R116" i="10"/>
  <c r="E351" i="4"/>
  <c r="T255" i="4"/>
  <c r="W255" i="4" s="1"/>
  <c r="T256" i="4"/>
  <c r="W256" i="4" s="1"/>
  <c r="T251" i="4"/>
  <c r="W251" i="4" s="1"/>
  <c r="T240" i="4"/>
  <c r="T252" i="4"/>
  <c r="W252" i="4" s="1"/>
  <c r="T242" i="4"/>
  <c r="W242" i="4" s="1"/>
  <c r="R245" i="10"/>
  <c r="O257" i="4"/>
  <c r="E257" i="4"/>
  <c r="T257" i="4" s="1"/>
  <c r="W257" i="4" s="1"/>
  <c r="O356" i="4"/>
  <c r="E356" i="4"/>
  <c r="O290" i="4"/>
  <c r="E290" i="4"/>
  <c r="O224" i="4"/>
  <c r="E224" i="4"/>
  <c r="O158" i="4"/>
  <c r="E158" i="4"/>
  <c r="O92" i="4"/>
  <c r="E92" i="4"/>
  <c r="E250" i="4"/>
  <c r="T250" i="4" s="1"/>
  <c r="W250" i="4" s="1"/>
  <c r="O250" i="4"/>
  <c r="O349" i="4"/>
  <c r="E349" i="4"/>
  <c r="O283" i="4"/>
  <c r="E283" i="4"/>
  <c r="E217" i="4"/>
  <c r="O217" i="4"/>
  <c r="O151" i="4"/>
  <c r="E151" i="4"/>
  <c r="E85" i="4"/>
  <c r="O85" i="4"/>
  <c r="O373" i="10"/>
  <c r="E373" i="10"/>
  <c r="O307" i="10"/>
  <c r="E307" i="10"/>
  <c r="O12" i="10"/>
  <c r="E12" i="10"/>
  <c r="E175" i="10"/>
  <c r="O175" i="10"/>
  <c r="O109" i="10"/>
  <c r="E109" i="10"/>
  <c r="O44" i="10"/>
  <c r="E44" i="10"/>
  <c r="O373" i="4"/>
  <c r="E373" i="4"/>
  <c r="E307" i="4"/>
  <c r="O307" i="4"/>
  <c r="O175" i="4"/>
  <c r="E175" i="4"/>
  <c r="O109" i="4"/>
  <c r="E109" i="4"/>
  <c r="O44" i="4"/>
  <c r="E44" i="4"/>
  <c r="R307" i="10"/>
  <c r="O60" i="10"/>
  <c r="S60" i="10" s="1"/>
  <c r="E60" i="10"/>
  <c r="O323" i="4"/>
  <c r="E323" i="4"/>
  <c r="O191" i="4"/>
  <c r="E191" i="4"/>
  <c r="O125" i="4"/>
  <c r="E125" i="4"/>
  <c r="O60" i="4"/>
  <c r="E60" i="4"/>
  <c r="O53" i="10"/>
  <c r="E53" i="10"/>
  <c r="O382" i="4"/>
  <c r="E382" i="4"/>
  <c r="O316" i="4"/>
  <c r="E316" i="4"/>
  <c r="O184" i="4"/>
  <c r="E184" i="4"/>
  <c r="E118" i="4"/>
  <c r="O118" i="4"/>
  <c r="O53" i="4"/>
  <c r="E53" i="4"/>
  <c r="O241" i="10"/>
  <c r="E241" i="10"/>
  <c r="O340" i="10"/>
  <c r="E340" i="10"/>
  <c r="O274" i="10"/>
  <c r="E274" i="10"/>
  <c r="O208" i="10"/>
  <c r="E208" i="10"/>
  <c r="O142" i="10"/>
  <c r="E142" i="10"/>
  <c r="O76" i="10"/>
  <c r="E76" i="10"/>
  <c r="E241" i="4"/>
  <c r="T241" i="4" s="1"/>
  <c r="W241" i="4" s="1"/>
  <c r="O241" i="4"/>
  <c r="O340" i="4"/>
  <c r="E340" i="4"/>
  <c r="O274" i="4"/>
  <c r="E274" i="4"/>
  <c r="O208" i="4"/>
  <c r="E208" i="4"/>
  <c r="O142" i="4"/>
  <c r="E142" i="4"/>
  <c r="O76" i="4"/>
  <c r="E76" i="4"/>
  <c r="Z11" i="10"/>
  <c r="S23" i="10" l="1"/>
  <c r="T12" i="10"/>
  <c r="W12" i="10" s="1"/>
  <c r="T246" i="10"/>
  <c r="X246" i="10" s="1"/>
  <c r="T241" i="10"/>
  <c r="W241" i="10" s="1"/>
  <c r="T253" i="10"/>
  <c r="W253" i="10" s="1"/>
  <c r="S253" i="10"/>
  <c r="S321" i="10"/>
  <c r="S383" i="10"/>
  <c r="T250" i="10"/>
  <c r="X250" i="10" s="1"/>
  <c r="T19" i="10"/>
  <c r="W19" i="10" s="1"/>
  <c r="T24" i="10"/>
  <c r="W24" i="10" s="1"/>
  <c r="T255" i="10"/>
  <c r="W255" i="10" s="1"/>
  <c r="S147" i="10"/>
  <c r="S274" i="10"/>
  <c r="S109" i="10"/>
  <c r="S373" i="10"/>
  <c r="S385" i="10"/>
  <c r="S217" i="10"/>
  <c r="S220" i="10"/>
  <c r="T243" i="10"/>
  <c r="W243" i="10" s="1"/>
  <c r="S281" i="10"/>
  <c r="S209" i="10"/>
  <c r="S210" i="10"/>
  <c r="S77" i="10"/>
  <c r="S121" i="10"/>
  <c r="S90" i="10"/>
  <c r="T248" i="10"/>
  <c r="W248" i="10" s="1"/>
  <c r="S243" i="10"/>
  <c r="S75" i="10"/>
  <c r="S372" i="10"/>
  <c r="S123" i="10"/>
  <c r="S352" i="10"/>
  <c r="S48" i="10"/>
  <c r="S284" i="10"/>
  <c r="S50" i="10"/>
  <c r="S207" i="10"/>
  <c r="S380" i="10"/>
  <c r="T26" i="10"/>
  <c r="W26" i="10" s="1"/>
  <c r="S110" i="10"/>
  <c r="S339" i="10"/>
  <c r="S116" i="10"/>
  <c r="S317" i="10"/>
  <c r="S319" i="10"/>
  <c r="S119" i="10"/>
  <c r="S342" i="10"/>
  <c r="S354" i="10"/>
  <c r="S151" i="10"/>
  <c r="S149" i="10"/>
  <c r="S143" i="10"/>
  <c r="S311" i="10"/>
  <c r="S156" i="10"/>
  <c r="S113" i="10"/>
  <c r="S186" i="10"/>
  <c r="S179" i="10"/>
  <c r="S184" i="10"/>
  <c r="S313" i="10"/>
  <c r="S246" i="10"/>
  <c r="S275" i="10"/>
  <c r="S176" i="10"/>
  <c r="S80" i="10"/>
  <c r="S316" i="10"/>
  <c r="S177" i="10"/>
  <c r="S280" i="10"/>
  <c r="S76" i="10"/>
  <c r="T11" i="10"/>
  <c r="W11" i="10" s="1"/>
  <c r="S314" i="10"/>
  <c r="S384" i="10"/>
  <c r="S189" i="10"/>
  <c r="T22" i="10"/>
  <c r="W22" i="10" s="1"/>
  <c r="S18" i="10"/>
  <c r="T245" i="10"/>
  <c r="X245" i="10" s="1"/>
  <c r="S214" i="10"/>
  <c r="S148" i="10"/>
  <c r="S248" i="10"/>
  <c r="S21" i="10"/>
  <c r="S241" i="10"/>
  <c r="S181" i="10"/>
  <c r="T14" i="10"/>
  <c r="W14" i="10" s="1"/>
  <c r="S56" i="10"/>
  <c r="S240" i="10"/>
  <c r="S82" i="10"/>
  <c r="S345" i="10"/>
  <c r="S285" i="10"/>
  <c r="S115" i="10"/>
  <c r="S251" i="10"/>
  <c r="S347" i="10"/>
  <c r="S81" i="10"/>
  <c r="S346" i="10"/>
  <c r="S247" i="10"/>
  <c r="S387" i="10"/>
  <c r="S286" i="10"/>
  <c r="S26" i="10"/>
  <c r="S283" i="10"/>
  <c r="S120" i="10"/>
  <c r="S377" i="10"/>
  <c r="T13" i="10"/>
  <c r="W13" i="10" s="1"/>
  <c r="S118" i="10"/>
  <c r="S378" i="10"/>
  <c r="S349" i="10"/>
  <c r="S245" i="10"/>
  <c r="S19" i="10"/>
  <c r="S144" i="10"/>
  <c r="S306" i="10"/>
  <c r="S341" i="10"/>
  <c r="T242" i="10"/>
  <c r="W242" i="10" s="1"/>
  <c r="T247" i="10"/>
  <c r="W247" i="10" s="1"/>
  <c r="S278" i="10"/>
  <c r="S58" i="10"/>
  <c r="S187" i="10"/>
  <c r="S44" i="10"/>
  <c r="T252" i="10"/>
  <c r="W252" i="10" s="1"/>
  <c r="T240" i="10"/>
  <c r="W240" i="10" s="1"/>
  <c r="S340" i="10"/>
  <c r="S152" i="10"/>
  <c r="S222" i="10"/>
  <c r="S218" i="10"/>
  <c r="S13" i="10"/>
  <c r="S212" i="10"/>
  <c r="S273" i="10"/>
  <c r="S279" i="10"/>
  <c r="S83" i="10"/>
  <c r="S14" i="10"/>
  <c r="S17" i="10"/>
  <c r="S252" i="10"/>
  <c r="S141" i="10"/>
  <c r="S208" i="10"/>
  <c r="S51" i="10"/>
  <c r="S309" i="10"/>
  <c r="S255" i="10"/>
  <c r="S154" i="10"/>
  <c r="S175" i="10"/>
  <c r="T251" i="10"/>
  <c r="W251" i="10" s="1"/>
  <c r="S111" i="10"/>
  <c r="S379" i="10"/>
  <c r="S45" i="10"/>
  <c r="S213" i="10"/>
  <c r="S146" i="10"/>
  <c r="T21" i="10"/>
  <c r="W21" i="10" s="1"/>
  <c r="S215" i="10"/>
  <c r="S288" i="10"/>
  <c r="S49" i="10"/>
  <c r="S46" i="10"/>
  <c r="S86" i="10"/>
  <c r="S87" i="10"/>
  <c r="T23" i="10"/>
  <c r="W23" i="10" s="1"/>
  <c r="S344" i="10"/>
  <c r="S250" i="10"/>
  <c r="S114" i="10"/>
  <c r="S43" i="10"/>
  <c r="S374" i="10"/>
  <c r="S242" i="10"/>
  <c r="S142" i="10"/>
  <c r="S382" i="10"/>
  <c r="S182" i="10"/>
  <c r="S78" i="10"/>
  <c r="S276" i="10"/>
  <c r="S308" i="10"/>
  <c r="S153" i="10"/>
  <c r="S219" i="10"/>
  <c r="S88" i="10"/>
  <c r="S312" i="10"/>
  <c r="S375" i="10"/>
  <c r="S185" i="10"/>
  <c r="S22" i="10"/>
  <c r="S351" i="10"/>
  <c r="S350" i="10"/>
  <c r="S54" i="10"/>
  <c r="T17" i="10"/>
  <c r="W17" i="10" s="1"/>
  <c r="S12" i="10"/>
  <c r="S24" i="10"/>
  <c r="T18" i="10"/>
  <c r="W18" i="10" s="1"/>
  <c r="S108" i="10"/>
  <c r="S307" i="10"/>
  <c r="S85" i="10"/>
  <c r="S318" i="10"/>
  <c r="S180" i="10"/>
  <c r="S53" i="10"/>
  <c r="S174" i="10"/>
  <c r="S11" i="10"/>
  <c r="X258" i="10"/>
  <c r="X256" i="10"/>
  <c r="X257" i="10"/>
  <c r="X253" i="10" l="1"/>
  <c r="W246" i="10"/>
  <c r="X241" i="10"/>
  <c r="X255" i="10"/>
  <c r="X251" i="10"/>
  <c r="W250" i="10"/>
  <c r="X243" i="10"/>
  <c r="X248" i="10"/>
  <c r="W245" i="10"/>
  <c r="X242" i="10"/>
  <c r="X240" i="10"/>
  <c r="X252" i="10"/>
  <c r="X247" i="10"/>
  <c r="HC1" i="9"/>
  <c r="HG1" i="9" s="1"/>
  <c r="HB1" i="9"/>
  <c r="HF1" i="9" s="1"/>
  <c r="GM1" i="9"/>
  <c r="GQ1" i="9" s="1"/>
  <c r="GL1" i="9"/>
  <c r="GP1" i="9" s="1"/>
  <c r="GE1" i="9"/>
  <c r="GI1" i="9" s="1"/>
  <c r="GD1" i="9"/>
  <c r="GH1" i="9" s="1"/>
  <c r="GC1" i="9"/>
  <c r="FY1" i="9"/>
  <c r="FU1" i="9"/>
  <c r="EW1" i="9"/>
  <c r="ES1" i="9"/>
  <c r="EO1" i="9"/>
  <c r="EI1" i="9"/>
  <c r="EG1" i="9"/>
  <c r="FM1" i="9" s="1"/>
  <c r="EC1" i="9"/>
  <c r="FI1" i="9" s="1"/>
  <c r="DY1" i="9"/>
  <c r="FE1" i="9" s="1"/>
  <c r="CO1" i="9"/>
  <c r="CK1" i="9"/>
  <c r="CG1" i="9"/>
  <c r="CA1" i="9"/>
  <c r="CS1" i="9" s="1"/>
  <c r="BY1" i="9"/>
  <c r="BU1" i="9"/>
  <c r="BQ1" i="9"/>
  <c r="CW1" i="9" s="1"/>
  <c r="BI1" i="9"/>
  <c r="BE1" i="9"/>
  <c r="AS1" i="9"/>
  <c r="AO1" i="9"/>
  <c r="AK1" i="9"/>
  <c r="AE1" i="9"/>
  <c r="U1" i="9"/>
  <c r="O1" i="9"/>
  <c r="K1" i="9"/>
  <c r="BZ1" i="9"/>
  <c r="CR1" i="9" s="1"/>
  <c r="GB1" i="9"/>
  <c r="FX1" i="9"/>
  <c r="FT1" i="9"/>
  <c r="EH1" i="9"/>
  <c r="EX1" i="9" s="1"/>
  <c r="EV1" i="9"/>
  <c r="ER1" i="9"/>
  <c r="EN1" i="9"/>
  <c r="EF1" i="9"/>
  <c r="FL1" i="9" s="1"/>
  <c r="EB1" i="9"/>
  <c r="FH1" i="9" s="1"/>
  <c r="DX1" i="9"/>
  <c r="FD1" i="9" s="1"/>
  <c r="CN1" i="9"/>
  <c r="CJ1" i="9"/>
  <c r="CF1" i="9"/>
  <c r="BX1" i="9"/>
  <c r="DD1" i="9" s="1"/>
  <c r="BT1" i="9"/>
  <c r="CZ1" i="9" s="1"/>
  <c r="BP1" i="9"/>
  <c r="CV1" i="9" s="1"/>
  <c r="AD1" i="9"/>
  <c r="AT1" i="9" s="1"/>
  <c r="AR1" i="9"/>
  <c r="AN1" i="9"/>
  <c r="AJ1" i="9"/>
  <c r="AB1" i="9"/>
  <c r="X1" i="9"/>
  <c r="T1" i="9"/>
  <c r="N1" i="9"/>
  <c r="J1" i="9"/>
  <c r="HE1" i="9" l="1"/>
  <c r="HI1" i="9" s="1"/>
  <c r="Q1" i="9"/>
  <c r="P1" i="9"/>
  <c r="FN1" i="9"/>
  <c r="EJ1" i="9" s="1"/>
  <c r="FO1" i="9"/>
  <c r="EK1" i="9" s="1"/>
  <c r="BH1" i="9"/>
  <c r="HD1" i="9"/>
  <c r="HH1" i="9" s="1"/>
  <c r="GG1" i="9"/>
  <c r="GK1" i="9" s="1"/>
  <c r="BA1" i="9"/>
  <c r="BK1" i="9" s="1"/>
  <c r="AG1" i="9" s="1"/>
  <c r="DK1" i="9"/>
  <c r="AW1" i="9"/>
  <c r="AU1" i="9"/>
  <c r="GO1" i="9"/>
  <c r="DA1" i="9"/>
  <c r="CQ1" i="9"/>
  <c r="DE1" i="9"/>
  <c r="FQ1" i="9"/>
  <c r="FA1" i="9"/>
  <c r="EY1" i="9"/>
  <c r="GT1" i="9"/>
  <c r="GX1" i="9" s="1"/>
  <c r="GU1" i="9"/>
  <c r="GY1" i="9" s="1"/>
  <c r="GF1" i="9"/>
  <c r="GJ1" i="9" s="1"/>
  <c r="AZ1" i="9"/>
  <c r="GN1" i="9"/>
  <c r="BD1" i="9"/>
  <c r="DF1" i="9"/>
  <c r="CB1" i="9" s="1"/>
  <c r="DH1" i="9" s="1"/>
  <c r="DJ1" i="9"/>
  <c r="HJ1" i="9" s="1"/>
  <c r="EZ1" i="9"/>
  <c r="FP1" i="9"/>
  <c r="CP1" i="9"/>
  <c r="AV1" i="9"/>
  <c r="S9" i="4"/>
  <c r="R9" i="4"/>
  <c r="DG1" i="9" l="1"/>
  <c r="CC1" i="9" s="1"/>
  <c r="DI1" i="9" s="1"/>
  <c r="HK1" i="9"/>
  <c r="DQ1" i="9"/>
  <c r="DO1" i="9"/>
  <c r="GW1" i="9"/>
  <c r="HA1" i="9" s="1"/>
  <c r="GS1" i="9"/>
  <c r="BM1" i="9"/>
  <c r="DN1" i="9"/>
  <c r="DP1" i="9"/>
  <c r="GR1" i="9"/>
  <c r="GV1" i="9"/>
  <c r="GZ1" i="9" s="1"/>
  <c r="BJ1" i="9"/>
  <c r="AF1" i="9" s="1"/>
  <c r="N227" i="7"/>
  <c r="M227" i="7"/>
  <c r="L227" i="7"/>
  <c r="K227" i="7"/>
  <c r="J227" i="7"/>
  <c r="I227" i="7"/>
  <c r="H227" i="7"/>
  <c r="G227" i="7"/>
  <c r="F227" i="7"/>
  <c r="E227" i="7"/>
  <c r="D227" i="7"/>
  <c r="C227" i="7"/>
  <c r="B227" i="7"/>
  <c r="DM1" i="9" l="1"/>
  <c r="DU1" i="9" s="1"/>
  <c r="HM1" i="9"/>
  <c r="BL1" i="9"/>
  <c r="DL1" i="9"/>
  <c r="DS1" i="9" l="1"/>
  <c r="HL1" i="9"/>
  <c r="DT1" i="9"/>
  <c r="DR1" i="9"/>
  <c r="S370" i="4" l="1"/>
  <c r="R370" i="4"/>
  <c r="S337" i="4"/>
  <c r="R337" i="4"/>
  <c r="S304" i="4"/>
  <c r="R304" i="4"/>
  <c r="S271" i="4"/>
  <c r="R271" i="4"/>
  <c r="S205" i="4"/>
  <c r="R205" i="4"/>
  <c r="S172" i="4"/>
  <c r="R172" i="4"/>
  <c r="S139" i="4"/>
  <c r="R139" i="4"/>
  <c r="S106" i="4"/>
  <c r="R106" i="4"/>
  <c r="S73" i="4"/>
  <c r="R73" i="4"/>
  <c r="C233" i="5"/>
  <c r="D233" i="5"/>
  <c r="G233" i="5"/>
  <c r="N233" i="5"/>
  <c r="L233" i="5"/>
  <c r="M233" i="5"/>
  <c r="B233" i="5"/>
  <c r="J233" i="5"/>
  <c r="I233" i="5"/>
  <c r="H233" i="5"/>
  <c r="E233" i="5"/>
  <c r="K233" i="5"/>
  <c r="F233" i="5"/>
  <c r="P12" i="5" l="1"/>
  <c r="Q28" i="4" l="1"/>
  <c r="I28" i="4"/>
  <c r="T28" i="4" s="1"/>
  <c r="P28" i="4"/>
  <c r="O28" i="4"/>
  <c r="I23" i="4"/>
  <c r="T23" i="4" s="1"/>
  <c r="Q23" i="4"/>
  <c r="P23" i="4"/>
  <c r="O23" i="4"/>
  <c r="I17" i="4"/>
  <c r="T17" i="4" s="1"/>
  <c r="Q17" i="4"/>
  <c r="P17" i="4"/>
  <c r="O17" i="4"/>
  <c r="I12" i="4"/>
  <c r="T12" i="4" s="1"/>
  <c r="Q12" i="4"/>
  <c r="P12" i="4"/>
  <c r="O12" i="4"/>
  <c r="X12" i="10" l="1"/>
  <c r="X17" i="10"/>
  <c r="X23" i="10"/>
  <c r="X28" i="10"/>
  <c r="R28" i="4"/>
  <c r="P27" i="4"/>
  <c r="S238" i="4"/>
  <c r="R238" i="4"/>
  <c r="S142" i="4"/>
  <c r="R142" i="4"/>
  <c r="S274" i="4"/>
  <c r="R274" i="4"/>
  <c r="S44" i="4"/>
  <c r="R44" i="4"/>
  <c r="S109" i="4"/>
  <c r="R109" i="4"/>
  <c r="R175" i="4"/>
  <c r="S307" i="4"/>
  <c r="R307" i="4"/>
  <c r="S373" i="4"/>
  <c r="R373" i="4"/>
  <c r="R143" i="4"/>
  <c r="R275" i="4"/>
  <c r="R242" i="4"/>
  <c r="R144" i="4"/>
  <c r="R276" i="4"/>
  <c r="R243" i="4"/>
  <c r="R146" i="4"/>
  <c r="R278" i="4"/>
  <c r="R245" i="4"/>
  <c r="S81" i="4"/>
  <c r="R81" i="4"/>
  <c r="S147" i="4"/>
  <c r="R147" i="4"/>
  <c r="S213" i="4"/>
  <c r="R213" i="4"/>
  <c r="S279" i="4"/>
  <c r="R279" i="4"/>
  <c r="S345" i="4"/>
  <c r="R345" i="4"/>
  <c r="S246" i="4"/>
  <c r="R246" i="4"/>
  <c r="R148" i="4"/>
  <c r="R280" i="4"/>
  <c r="R247" i="4"/>
  <c r="R149" i="4"/>
  <c r="R281" i="4"/>
  <c r="R248" i="4"/>
  <c r="R151" i="4"/>
  <c r="R283" i="4"/>
  <c r="R250" i="4"/>
  <c r="R152" i="4"/>
  <c r="R284" i="4"/>
  <c r="R251" i="4"/>
  <c r="S87" i="4"/>
  <c r="R87" i="4"/>
  <c r="S153" i="4"/>
  <c r="R153" i="4"/>
  <c r="S219" i="4"/>
  <c r="R219" i="4"/>
  <c r="S285" i="4"/>
  <c r="R285" i="4"/>
  <c r="S351" i="4"/>
  <c r="R351" i="4"/>
  <c r="S252" i="4"/>
  <c r="R252" i="4"/>
  <c r="R154" i="4"/>
  <c r="R286" i="4"/>
  <c r="R253" i="4"/>
  <c r="R156" i="4"/>
  <c r="R288" i="4"/>
  <c r="R255" i="4"/>
  <c r="R157" i="4"/>
  <c r="R289" i="4"/>
  <c r="S92" i="4"/>
  <c r="R92" i="4"/>
  <c r="S158" i="4"/>
  <c r="R158" i="4"/>
  <c r="S224" i="4"/>
  <c r="R224" i="4"/>
  <c r="S290" i="4"/>
  <c r="R290" i="4"/>
  <c r="S356" i="4"/>
  <c r="R356" i="4"/>
  <c r="S257" i="4"/>
  <c r="R257" i="4"/>
  <c r="R93" i="4"/>
  <c r="R225" i="4"/>
  <c r="R357" i="4"/>
  <c r="S76" i="4"/>
  <c r="R76" i="4"/>
  <c r="S208" i="4"/>
  <c r="R208" i="4"/>
  <c r="S340" i="4"/>
  <c r="R340" i="4"/>
  <c r="S241" i="4"/>
  <c r="R241" i="4"/>
  <c r="R45" i="4"/>
  <c r="R110" i="4"/>
  <c r="R176" i="4"/>
  <c r="R308" i="4"/>
  <c r="R374" i="4"/>
  <c r="R46" i="4"/>
  <c r="R111" i="4"/>
  <c r="R177" i="4"/>
  <c r="R309" i="4"/>
  <c r="R375" i="4"/>
  <c r="R48" i="4"/>
  <c r="R113" i="4"/>
  <c r="R179" i="4"/>
  <c r="R311" i="4"/>
  <c r="R377" i="4"/>
  <c r="S49" i="4"/>
  <c r="R49" i="4"/>
  <c r="S114" i="4"/>
  <c r="R114" i="4"/>
  <c r="S180" i="4"/>
  <c r="R180" i="4"/>
  <c r="S312" i="4"/>
  <c r="R312" i="4"/>
  <c r="S378" i="4"/>
  <c r="R378" i="4"/>
  <c r="R50" i="4"/>
  <c r="R115" i="4"/>
  <c r="R181" i="4"/>
  <c r="R313" i="4"/>
  <c r="R379" i="4"/>
  <c r="R51" i="4"/>
  <c r="R116" i="4"/>
  <c r="R182" i="4"/>
  <c r="R314" i="4"/>
  <c r="R380" i="4"/>
  <c r="R53" i="4"/>
  <c r="R118" i="4"/>
  <c r="R184" i="4"/>
  <c r="R316" i="4"/>
  <c r="R382" i="4"/>
  <c r="S54" i="4"/>
  <c r="R54" i="4"/>
  <c r="R119" i="4"/>
  <c r="R185" i="4"/>
  <c r="O22" i="4"/>
  <c r="R317" i="4"/>
  <c r="R383" i="4"/>
  <c r="S55" i="4"/>
  <c r="R55" i="4"/>
  <c r="S120" i="4"/>
  <c r="R120" i="4"/>
  <c r="S186" i="4"/>
  <c r="R186" i="4"/>
  <c r="S318" i="4"/>
  <c r="R318" i="4"/>
  <c r="S384" i="4"/>
  <c r="R384" i="4"/>
  <c r="R56" i="4"/>
  <c r="R187" i="4"/>
  <c r="R385" i="4"/>
  <c r="R123" i="4"/>
  <c r="R321" i="4"/>
  <c r="R59" i="4"/>
  <c r="R190" i="4"/>
  <c r="R388" i="4"/>
  <c r="S60" i="4"/>
  <c r="R60" i="4"/>
  <c r="S125" i="4"/>
  <c r="R125" i="4"/>
  <c r="S191" i="4"/>
  <c r="R191" i="4"/>
  <c r="S323" i="4"/>
  <c r="R323" i="4"/>
  <c r="S389" i="4"/>
  <c r="R389" i="4"/>
  <c r="R61" i="4"/>
  <c r="R192" i="4"/>
  <c r="R390" i="4"/>
  <c r="I18" i="4"/>
  <c r="T18" i="4" s="1"/>
  <c r="R13" i="4"/>
  <c r="R14" i="4"/>
  <c r="R17" i="4"/>
  <c r="R18" i="4"/>
  <c r="R19" i="4"/>
  <c r="R21" i="4"/>
  <c r="R23" i="4"/>
  <c r="R24" i="4"/>
  <c r="R27" i="4"/>
  <c r="R16" i="4"/>
  <c r="R12" i="4"/>
  <c r="N351" i="7"/>
  <c r="M351" i="7"/>
  <c r="L351" i="7"/>
  <c r="K351" i="7"/>
  <c r="J351" i="7"/>
  <c r="E351" i="7"/>
  <c r="D351" i="7"/>
  <c r="C351" i="7"/>
  <c r="B351" i="7"/>
  <c r="N320" i="7"/>
  <c r="M320" i="7"/>
  <c r="L320" i="7"/>
  <c r="K320" i="7"/>
  <c r="J320" i="7"/>
  <c r="E320" i="7"/>
  <c r="D320" i="7"/>
  <c r="C320" i="7"/>
  <c r="B320" i="7"/>
  <c r="N289" i="7"/>
  <c r="M289" i="7"/>
  <c r="L289" i="7"/>
  <c r="K289" i="7"/>
  <c r="J289" i="7"/>
  <c r="E289" i="7"/>
  <c r="D289" i="7"/>
  <c r="C289" i="7"/>
  <c r="B289" i="7"/>
  <c r="N258" i="7"/>
  <c r="M258" i="7"/>
  <c r="L258" i="7"/>
  <c r="K258" i="7"/>
  <c r="J258" i="7"/>
  <c r="E258" i="7"/>
  <c r="D258" i="7"/>
  <c r="C258" i="7"/>
  <c r="B258" i="7"/>
  <c r="N196" i="7"/>
  <c r="M196" i="7"/>
  <c r="L196" i="7"/>
  <c r="K196" i="7"/>
  <c r="J196" i="7"/>
  <c r="E196" i="7"/>
  <c r="D196" i="7"/>
  <c r="C196" i="7"/>
  <c r="B196" i="7"/>
  <c r="N165" i="7"/>
  <c r="M165" i="7"/>
  <c r="L165" i="7"/>
  <c r="K165" i="7"/>
  <c r="J165" i="7"/>
  <c r="E165" i="7"/>
  <c r="D165" i="7"/>
  <c r="C165" i="7"/>
  <c r="B165" i="7"/>
  <c r="N134" i="7"/>
  <c r="M134" i="7"/>
  <c r="L134" i="7"/>
  <c r="K134" i="7"/>
  <c r="J134" i="7"/>
  <c r="E134" i="7"/>
  <c r="D134" i="7"/>
  <c r="C134" i="7"/>
  <c r="B134" i="7"/>
  <c r="N103" i="7"/>
  <c r="M103" i="7"/>
  <c r="L103" i="7"/>
  <c r="K103" i="7"/>
  <c r="J103" i="7"/>
  <c r="E103" i="7"/>
  <c r="D103" i="7"/>
  <c r="C103" i="7"/>
  <c r="B103" i="7"/>
  <c r="N72" i="7"/>
  <c r="M72" i="7"/>
  <c r="L72" i="7"/>
  <c r="K72" i="7"/>
  <c r="J72" i="7"/>
  <c r="E72" i="7"/>
  <c r="D72" i="7"/>
  <c r="C72" i="7"/>
  <c r="B72" i="7"/>
  <c r="P362" i="5"/>
  <c r="P330" i="5"/>
  <c r="P298" i="5"/>
  <c r="P266" i="5"/>
  <c r="P234" i="5"/>
  <c r="P202" i="5"/>
  <c r="P170" i="5"/>
  <c r="P138" i="5"/>
  <c r="P106" i="5"/>
  <c r="P74" i="5"/>
  <c r="P42" i="5"/>
  <c r="M361" i="5"/>
  <c r="M329" i="5"/>
  <c r="M297" i="5"/>
  <c r="M265" i="5"/>
  <c r="M201" i="5"/>
  <c r="M169" i="5"/>
  <c r="M137" i="5"/>
  <c r="M105" i="5"/>
  <c r="M73" i="5"/>
  <c r="M41" i="5"/>
  <c r="N361" i="5"/>
  <c r="L361" i="5"/>
  <c r="K361" i="5"/>
  <c r="J361" i="5"/>
  <c r="I361" i="5"/>
  <c r="H361" i="5"/>
  <c r="G361" i="5"/>
  <c r="F361" i="5"/>
  <c r="N329" i="5"/>
  <c r="L329" i="5"/>
  <c r="K329" i="5"/>
  <c r="J329" i="5"/>
  <c r="I329" i="5"/>
  <c r="H329" i="5"/>
  <c r="G329" i="5"/>
  <c r="F329" i="5"/>
  <c r="N297" i="5"/>
  <c r="L297" i="5"/>
  <c r="K297" i="5"/>
  <c r="J297" i="5"/>
  <c r="I297" i="5"/>
  <c r="H297" i="5"/>
  <c r="G297" i="5"/>
  <c r="F297" i="5"/>
  <c r="N265" i="5"/>
  <c r="L265" i="5"/>
  <c r="K265" i="5"/>
  <c r="J265" i="5"/>
  <c r="I265" i="5"/>
  <c r="H265" i="5"/>
  <c r="G265" i="5"/>
  <c r="F265" i="5"/>
  <c r="N201" i="5"/>
  <c r="L201" i="5"/>
  <c r="K201" i="5"/>
  <c r="J201" i="5"/>
  <c r="I201" i="5"/>
  <c r="H201" i="5"/>
  <c r="G201" i="5"/>
  <c r="F201" i="5"/>
  <c r="N169" i="5"/>
  <c r="L169" i="5"/>
  <c r="K169" i="5"/>
  <c r="J169" i="5"/>
  <c r="I169" i="5"/>
  <c r="H169" i="5"/>
  <c r="G169" i="5"/>
  <c r="F169" i="5"/>
  <c r="N137" i="5"/>
  <c r="L137" i="5"/>
  <c r="K137" i="5"/>
  <c r="J137" i="5"/>
  <c r="I137" i="5"/>
  <c r="H137" i="5"/>
  <c r="G137" i="5"/>
  <c r="F137" i="5"/>
  <c r="N105" i="5"/>
  <c r="L105" i="5"/>
  <c r="K105" i="5"/>
  <c r="J105" i="5"/>
  <c r="I105" i="5"/>
  <c r="H105" i="5"/>
  <c r="G105" i="5"/>
  <c r="F105" i="5"/>
  <c r="N73" i="5"/>
  <c r="L73" i="5"/>
  <c r="K73" i="5"/>
  <c r="J73" i="5"/>
  <c r="I73" i="5"/>
  <c r="H73" i="5"/>
  <c r="G73" i="5"/>
  <c r="F73" i="5"/>
  <c r="N41" i="5"/>
  <c r="L41" i="5"/>
  <c r="K41" i="5"/>
  <c r="J41" i="5"/>
  <c r="I41" i="5"/>
  <c r="H41" i="5"/>
  <c r="G41" i="5"/>
  <c r="F41" i="5"/>
  <c r="B11" i="5"/>
  <c r="B11" i="7"/>
  <c r="X18" i="10" l="1"/>
  <c r="R258" i="4"/>
  <c r="R291" i="4"/>
  <c r="R159" i="4"/>
  <c r="R256" i="4"/>
  <c r="R355" i="4"/>
  <c r="R223" i="4"/>
  <c r="R91" i="4"/>
  <c r="R354" i="4"/>
  <c r="R222" i="4"/>
  <c r="R90" i="4"/>
  <c r="R352" i="4"/>
  <c r="R220" i="4"/>
  <c r="R88" i="4"/>
  <c r="R324" i="4"/>
  <c r="R29" i="4"/>
  <c r="R126" i="4"/>
  <c r="R322" i="4"/>
  <c r="R124" i="4"/>
  <c r="R387" i="4"/>
  <c r="R26" i="4"/>
  <c r="R189" i="4"/>
  <c r="R58" i="4"/>
  <c r="R319" i="4"/>
  <c r="R121" i="4"/>
  <c r="R350" i="4"/>
  <c r="R218" i="4"/>
  <c r="R86" i="4"/>
  <c r="R349" i="4"/>
  <c r="R217" i="4"/>
  <c r="R85" i="4"/>
  <c r="R347" i="4"/>
  <c r="R215" i="4"/>
  <c r="R83" i="4"/>
  <c r="R346" i="4"/>
  <c r="R214" i="4"/>
  <c r="R82" i="4"/>
  <c r="R344" i="4"/>
  <c r="R212" i="4"/>
  <c r="R80" i="4"/>
  <c r="R342" i="4"/>
  <c r="R210" i="4"/>
  <c r="R78" i="4"/>
  <c r="R341" i="4"/>
  <c r="R209" i="4"/>
  <c r="R77" i="4"/>
  <c r="S175" i="4"/>
  <c r="S256" i="4"/>
  <c r="S355" i="4"/>
  <c r="S289" i="4"/>
  <c r="S223" i="4"/>
  <c r="S157" i="4"/>
  <c r="S91" i="4"/>
  <c r="I29" i="4"/>
  <c r="T29" i="4" s="1"/>
  <c r="Q29" i="4"/>
  <c r="P29" i="4"/>
  <c r="O29" i="4"/>
  <c r="I27" i="4"/>
  <c r="T27" i="4" s="1"/>
  <c r="S388" i="4"/>
  <c r="S322" i="4"/>
  <c r="Q27" i="4"/>
  <c r="S190" i="4"/>
  <c r="S124" i="4"/>
  <c r="S59" i="4"/>
  <c r="O27" i="4"/>
  <c r="I26" i="4"/>
  <c r="T26" i="4" s="1"/>
  <c r="Q26" i="4"/>
  <c r="P26" i="4"/>
  <c r="O26" i="4"/>
  <c r="I24" i="4"/>
  <c r="T24" i="4" s="1"/>
  <c r="Q24" i="4"/>
  <c r="P24" i="4"/>
  <c r="O24" i="4"/>
  <c r="I22" i="4"/>
  <c r="T22" i="4" s="1"/>
  <c r="Q22" i="4"/>
  <c r="P22" i="4"/>
  <c r="I21" i="4"/>
  <c r="T21" i="4" s="1"/>
  <c r="Q21" i="4"/>
  <c r="P21" i="4"/>
  <c r="O21" i="4"/>
  <c r="I19" i="4"/>
  <c r="T19" i="4" s="1"/>
  <c r="Q19" i="4"/>
  <c r="P19" i="4"/>
  <c r="O19" i="4"/>
  <c r="Q18" i="4"/>
  <c r="P18" i="4"/>
  <c r="O18" i="4"/>
  <c r="I16" i="4"/>
  <c r="T16" i="4" s="1"/>
  <c r="Q16" i="4"/>
  <c r="P16" i="4"/>
  <c r="O16" i="4"/>
  <c r="I14" i="4"/>
  <c r="T14" i="4" s="1"/>
  <c r="Q14" i="4"/>
  <c r="P14" i="4"/>
  <c r="O14" i="4"/>
  <c r="I13" i="4"/>
  <c r="Q13" i="4"/>
  <c r="P13" i="4"/>
  <c r="O13" i="4"/>
  <c r="P11" i="4"/>
  <c r="Q11" i="4"/>
  <c r="R22" i="4"/>
  <c r="R108" i="4"/>
  <c r="R372" i="4"/>
  <c r="R43" i="4"/>
  <c r="R75" i="4"/>
  <c r="R141" i="4"/>
  <c r="R207" i="4"/>
  <c r="R273" i="4"/>
  <c r="R339" i="4"/>
  <c r="R240" i="4"/>
  <c r="S108" i="4"/>
  <c r="I11" i="4"/>
  <c r="T11" i="4" s="1"/>
  <c r="R174" i="4"/>
  <c r="R306" i="4"/>
  <c r="S174" i="4"/>
  <c r="S12" i="4"/>
  <c r="S28" i="4"/>
  <c r="S23" i="4"/>
  <c r="S17" i="4"/>
  <c r="P11" i="5"/>
  <c r="P13" i="5"/>
  <c r="P14" i="5"/>
  <c r="P16" i="5"/>
  <c r="P17" i="5"/>
  <c r="P18" i="5"/>
  <c r="P19" i="5"/>
  <c r="P21" i="5"/>
  <c r="P22" i="5"/>
  <c r="P23" i="5"/>
  <c r="P24" i="5"/>
  <c r="P26" i="5"/>
  <c r="P27" i="5"/>
  <c r="P28" i="5"/>
  <c r="P29" i="5"/>
  <c r="P75" i="5"/>
  <c r="P77" i="5"/>
  <c r="P81" i="5"/>
  <c r="P83" i="5"/>
  <c r="P85" i="5"/>
  <c r="P87" i="5"/>
  <c r="P91" i="5"/>
  <c r="P93" i="5"/>
  <c r="P139" i="5"/>
  <c r="P141" i="5"/>
  <c r="P9" i="5"/>
  <c r="P73" i="5"/>
  <c r="P137" i="5"/>
  <c r="P43" i="5"/>
  <c r="P44" i="5"/>
  <c r="P45" i="5"/>
  <c r="P46" i="5"/>
  <c r="P48" i="5"/>
  <c r="P49" i="5"/>
  <c r="P50" i="5"/>
  <c r="P51" i="5"/>
  <c r="P53" i="5"/>
  <c r="P54" i="5"/>
  <c r="P55" i="5"/>
  <c r="P56" i="5"/>
  <c r="P58" i="5"/>
  <c r="P60" i="5"/>
  <c r="P108" i="5"/>
  <c r="P110" i="5"/>
  <c r="P112" i="5"/>
  <c r="P114" i="5"/>
  <c r="P118" i="5"/>
  <c r="P120" i="5"/>
  <c r="P122" i="5"/>
  <c r="P124" i="5"/>
  <c r="P41" i="5"/>
  <c r="P59" i="5"/>
  <c r="P61" i="5"/>
  <c r="P107" i="5"/>
  <c r="P109" i="5"/>
  <c r="P113" i="5"/>
  <c r="P115" i="5"/>
  <c r="P117" i="5"/>
  <c r="P119" i="5"/>
  <c r="P123" i="5"/>
  <c r="P125" i="5"/>
  <c r="P171" i="5"/>
  <c r="P172" i="5"/>
  <c r="P173" i="5"/>
  <c r="P174" i="5"/>
  <c r="P176" i="5"/>
  <c r="P177" i="5"/>
  <c r="P178" i="5"/>
  <c r="P179" i="5"/>
  <c r="P181" i="5"/>
  <c r="P182" i="5"/>
  <c r="P183" i="5"/>
  <c r="P184" i="5"/>
  <c r="P186" i="5"/>
  <c r="P187" i="5"/>
  <c r="P188" i="5"/>
  <c r="P189" i="5"/>
  <c r="P235" i="5"/>
  <c r="P236" i="5"/>
  <c r="P237" i="5"/>
  <c r="P238" i="5"/>
  <c r="P240" i="5"/>
  <c r="P241" i="5"/>
  <c r="P242" i="5"/>
  <c r="P243" i="5"/>
  <c r="P245" i="5"/>
  <c r="P246" i="5"/>
  <c r="P247" i="5"/>
  <c r="P248" i="5"/>
  <c r="P250" i="5"/>
  <c r="P251" i="5"/>
  <c r="P252" i="5"/>
  <c r="P253" i="5"/>
  <c r="P299" i="5"/>
  <c r="P300" i="5"/>
  <c r="P301" i="5"/>
  <c r="P302" i="5"/>
  <c r="P304" i="5"/>
  <c r="P305" i="5"/>
  <c r="P306" i="5"/>
  <c r="P307" i="5"/>
  <c r="P309" i="5"/>
  <c r="P310" i="5"/>
  <c r="P311" i="5"/>
  <c r="P312" i="5"/>
  <c r="P314" i="5"/>
  <c r="P315" i="5"/>
  <c r="P316" i="5"/>
  <c r="P317" i="5"/>
  <c r="P363" i="5"/>
  <c r="P364" i="5"/>
  <c r="P365" i="5"/>
  <c r="P366" i="5"/>
  <c r="P368" i="5"/>
  <c r="P369" i="5"/>
  <c r="P370" i="5"/>
  <c r="P371" i="5"/>
  <c r="P373" i="5"/>
  <c r="P374" i="5"/>
  <c r="P375" i="5"/>
  <c r="P376" i="5"/>
  <c r="P378" i="5"/>
  <c r="P379" i="5"/>
  <c r="P380" i="5"/>
  <c r="P381" i="5"/>
  <c r="P105" i="5"/>
  <c r="P169" i="5"/>
  <c r="P233" i="5"/>
  <c r="P297" i="5"/>
  <c r="P361" i="5"/>
  <c r="P76" i="5"/>
  <c r="P78" i="5"/>
  <c r="P80" i="5"/>
  <c r="P82" i="5"/>
  <c r="P86" i="5"/>
  <c r="P88" i="5"/>
  <c r="P90" i="5"/>
  <c r="P92" i="5"/>
  <c r="P140" i="5"/>
  <c r="P142" i="5"/>
  <c r="P144" i="5"/>
  <c r="P145" i="5"/>
  <c r="P146" i="5"/>
  <c r="P147" i="5"/>
  <c r="P149" i="5"/>
  <c r="P150" i="5"/>
  <c r="P151" i="5"/>
  <c r="P152" i="5"/>
  <c r="P154" i="5"/>
  <c r="P155" i="5"/>
  <c r="P156" i="5"/>
  <c r="P157" i="5"/>
  <c r="P203" i="5"/>
  <c r="P204" i="5"/>
  <c r="P205" i="5"/>
  <c r="P206" i="5"/>
  <c r="P208" i="5"/>
  <c r="P209" i="5"/>
  <c r="P210" i="5"/>
  <c r="P211" i="5"/>
  <c r="P213" i="5"/>
  <c r="P214" i="5"/>
  <c r="P215" i="5"/>
  <c r="P216" i="5"/>
  <c r="P218" i="5"/>
  <c r="P219" i="5"/>
  <c r="P220" i="5"/>
  <c r="P221" i="5"/>
  <c r="P267" i="5"/>
  <c r="P268" i="5"/>
  <c r="P269" i="5"/>
  <c r="P270" i="5"/>
  <c r="P272" i="5"/>
  <c r="P273" i="5"/>
  <c r="P274" i="5"/>
  <c r="P275" i="5"/>
  <c r="P277" i="5"/>
  <c r="P278" i="5"/>
  <c r="P279" i="5"/>
  <c r="P280" i="5"/>
  <c r="P282" i="5"/>
  <c r="P283" i="5"/>
  <c r="P284" i="5"/>
  <c r="P285" i="5"/>
  <c r="P331" i="5"/>
  <c r="P332" i="5"/>
  <c r="P333" i="5"/>
  <c r="P334" i="5"/>
  <c r="P336" i="5"/>
  <c r="P337" i="5"/>
  <c r="P338" i="5"/>
  <c r="P339" i="5"/>
  <c r="P341" i="5"/>
  <c r="P342" i="5"/>
  <c r="P343" i="5"/>
  <c r="P344" i="5"/>
  <c r="P346" i="5"/>
  <c r="P347" i="5"/>
  <c r="P348" i="5"/>
  <c r="P349" i="5"/>
  <c r="P201" i="5"/>
  <c r="P265" i="5"/>
  <c r="P329" i="5"/>
  <c r="R41" i="4"/>
  <c r="M11" i="4"/>
  <c r="U11" i="4" s="1"/>
  <c r="Y11" i="10" s="1"/>
  <c r="M17" i="4"/>
  <c r="U17" i="4" s="1"/>
  <c r="M21" i="4"/>
  <c r="U21" i="4" s="1"/>
  <c r="Y21" i="10" s="1"/>
  <c r="M28" i="4"/>
  <c r="U28" i="4" s="1"/>
  <c r="M19" i="4"/>
  <c r="U19" i="4" s="1"/>
  <c r="Y19" i="10" s="1"/>
  <c r="M27" i="4"/>
  <c r="U27" i="4" s="1"/>
  <c r="Y27" i="10" s="1"/>
  <c r="M24" i="4"/>
  <c r="U24" i="4" s="1"/>
  <c r="Y24" i="10" s="1"/>
  <c r="M22" i="4"/>
  <c r="U22" i="4" s="1"/>
  <c r="Y22" i="10" s="1"/>
  <c r="M14" i="4"/>
  <c r="U14" i="4" s="1"/>
  <c r="Y14" i="10" s="1"/>
  <c r="M12" i="4"/>
  <c r="U12" i="4" s="1"/>
  <c r="M16" i="4"/>
  <c r="U16" i="4" s="1"/>
  <c r="Y16" i="10" s="1"/>
  <c r="M18" i="4"/>
  <c r="U18" i="4" s="1"/>
  <c r="Y18" i="10" s="1"/>
  <c r="E13" i="4"/>
  <c r="M13" i="4"/>
  <c r="U13" i="4" s="1"/>
  <c r="Y13" i="10" s="1"/>
  <c r="M23" i="4"/>
  <c r="U23" i="4" s="1"/>
  <c r="M26" i="4"/>
  <c r="U26" i="4" s="1"/>
  <c r="Y26" i="10" s="1"/>
  <c r="M29" i="4"/>
  <c r="U29" i="4" s="1"/>
  <c r="Y29" i="10" s="1"/>
  <c r="S21" i="4" l="1"/>
  <c r="S24" i="4"/>
  <c r="S29" i="4"/>
  <c r="S26" i="4"/>
  <c r="T13" i="4"/>
  <c r="W13" i="4" s="1"/>
  <c r="S19" i="4"/>
  <c r="S14" i="4"/>
  <c r="S18" i="4"/>
  <c r="S22" i="4"/>
  <c r="S27" i="4"/>
  <c r="S13" i="4"/>
  <c r="S16" i="4"/>
  <c r="W14" i="4"/>
  <c r="X14" i="10"/>
  <c r="W16" i="4"/>
  <c r="W22" i="4"/>
  <c r="X22" i="10"/>
  <c r="W24" i="4"/>
  <c r="X24" i="10"/>
  <c r="W26" i="4"/>
  <c r="X26" i="10"/>
  <c r="W27" i="4"/>
  <c r="X27" i="10"/>
  <c r="W29" i="4"/>
  <c r="X29" i="10"/>
  <c r="W18" i="4"/>
  <c r="Y23" i="10"/>
  <c r="W23" i="4"/>
  <c r="Y12" i="10"/>
  <c r="W12" i="4"/>
  <c r="Y28" i="10"/>
  <c r="W28" i="4"/>
  <c r="Y17" i="10"/>
  <c r="W17" i="4"/>
  <c r="W11" i="4"/>
  <c r="X11" i="10"/>
  <c r="W19" i="4"/>
  <c r="X19" i="10"/>
  <c r="W21" i="4"/>
  <c r="X21" i="10"/>
  <c r="S119" i="4"/>
  <c r="S383" i="4"/>
  <c r="S110" i="4"/>
  <c r="S374" i="4"/>
  <c r="S111" i="4"/>
  <c r="S375" i="4"/>
  <c r="S113" i="4"/>
  <c r="S377" i="4"/>
  <c r="S143" i="4"/>
  <c r="S275" i="4"/>
  <c r="S242" i="4"/>
  <c r="S115" i="4"/>
  <c r="S379" i="4"/>
  <c r="S51" i="4"/>
  <c r="S182" i="4"/>
  <c r="S314" i="4"/>
  <c r="S53" i="4"/>
  <c r="S184" i="4"/>
  <c r="S316" i="4"/>
  <c r="S121" i="4"/>
  <c r="S385" i="4"/>
  <c r="S78" i="4"/>
  <c r="S210" i="4"/>
  <c r="S342" i="4"/>
  <c r="S80" i="4"/>
  <c r="S212" i="4"/>
  <c r="S344" i="4"/>
  <c r="S82" i="4"/>
  <c r="S214" i="4"/>
  <c r="S346" i="4"/>
  <c r="S83" i="4"/>
  <c r="S215" i="4"/>
  <c r="S347" i="4"/>
  <c r="S85" i="4"/>
  <c r="S217" i="4"/>
  <c r="S349" i="4"/>
  <c r="S86" i="4"/>
  <c r="S218" i="4"/>
  <c r="S350" i="4"/>
  <c r="S58" i="4"/>
  <c r="S189" i="4"/>
  <c r="S321" i="4"/>
  <c r="S61" i="4"/>
  <c r="S192" i="4"/>
  <c r="S324" i="4"/>
  <c r="S154" i="4"/>
  <c r="S286" i="4"/>
  <c r="S253" i="4"/>
  <c r="S156" i="4"/>
  <c r="S288" i="4"/>
  <c r="S255" i="4"/>
  <c r="S159" i="4"/>
  <c r="S291" i="4"/>
  <c r="S258" i="4"/>
  <c r="S273" i="4"/>
  <c r="S141" i="4"/>
  <c r="S372" i="4"/>
  <c r="S45" i="4"/>
  <c r="S176" i="4"/>
  <c r="S308" i="4"/>
  <c r="S46" i="4"/>
  <c r="S177" i="4"/>
  <c r="S309" i="4"/>
  <c r="S48" i="4"/>
  <c r="S179" i="4"/>
  <c r="S311" i="4"/>
  <c r="S77" i="4"/>
  <c r="S209" i="4"/>
  <c r="S341" i="4"/>
  <c r="S50" i="4"/>
  <c r="S181" i="4"/>
  <c r="S313" i="4"/>
  <c r="S116" i="4"/>
  <c r="S380" i="4"/>
  <c r="S118" i="4"/>
  <c r="S382" i="4"/>
  <c r="S185" i="4"/>
  <c r="S317" i="4"/>
  <c r="S56" i="4"/>
  <c r="S187" i="4"/>
  <c r="S319" i="4"/>
  <c r="S144" i="4"/>
  <c r="S276" i="4"/>
  <c r="S243" i="4"/>
  <c r="S146" i="4"/>
  <c r="S278" i="4"/>
  <c r="S245" i="4"/>
  <c r="S148" i="4"/>
  <c r="S280" i="4"/>
  <c r="S247" i="4"/>
  <c r="S149" i="4"/>
  <c r="S281" i="4"/>
  <c r="S248" i="4"/>
  <c r="S151" i="4"/>
  <c r="S283" i="4"/>
  <c r="S250" i="4"/>
  <c r="S152" i="4"/>
  <c r="S284" i="4"/>
  <c r="S251" i="4"/>
  <c r="S123" i="4"/>
  <c r="S387" i="4"/>
  <c r="S126" i="4"/>
  <c r="S390" i="4"/>
  <c r="S88" i="4"/>
  <c r="S220" i="4"/>
  <c r="S352" i="4"/>
  <c r="S90" i="4"/>
  <c r="S222" i="4"/>
  <c r="S354" i="4"/>
  <c r="S93" i="4"/>
  <c r="S225" i="4"/>
  <c r="S357" i="4"/>
  <c r="S43" i="4"/>
  <c r="S240" i="4"/>
  <c r="S75" i="4"/>
  <c r="O11" i="4"/>
  <c r="S11" i="4" s="1"/>
  <c r="S339" i="4"/>
  <c r="S207" i="4"/>
  <c r="S306" i="4"/>
  <c r="S41" i="4"/>
  <c r="X13" i="10" l="1"/>
  <c r="E16" i="10"/>
  <c r="T16" i="10" s="1"/>
  <c r="O16" i="10"/>
  <c r="S16" i="10" s="1"/>
  <c r="R16" i="10"/>
  <c r="W16" i="10" l="1"/>
  <c r="X16" i="10"/>
</calcChain>
</file>

<file path=xl/comments1.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5" authorId="0">
      <text>
        <r>
          <rPr>
            <b/>
            <sz val="10"/>
            <color indexed="81"/>
            <rFont val="Tahoma"/>
            <family val="2"/>
          </rPr>
          <t>jmarks:</t>
        </r>
        <r>
          <rPr>
            <sz val="10"/>
            <color indexed="81"/>
            <rFont val="Tahoma"/>
            <family val="2"/>
          </rPr>
          <t xml:space="preserve">
SREB average suppressed since not all states have joined report yet.</t>
        </r>
      </text>
    </comment>
    <comment ref="A138" authorId="0">
      <text>
        <r>
          <rPr>
            <b/>
            <sz val="10"/>
            <color indexed="81"/>
            <rFont val="Tahoma"/>
            <family val="2"/>
          </rPr>
          <t>jmarks:</t>
        </r>
        <r>
          <rPr>
            <sz val="10"/>
            <color indexed="81"/>
            <rFont val="Tahoma"/>
            <family val="2"/>
          </rPr>
          <t xml:space="preserve">
SREB average suppressed since not all states have joined report yet.</t>
        </r>
      </text>
    </comment>
    <comment ref="A171" authorId="0">
      <text>
        <r>
          <rPr>
            <b/>
            <sz val="10"/>
            <color indexed="81"/>
            <rFont val="Tahoma"/>
            <family val="2"/>
          </rPr>
          <t>jmarks:</t>
        </r>
        <r>
          <rPr>
            <sz val="10"/>
            <color indexed="81"/>
            <rFont val="Tahoma"/>
            <family val="2"/>
          </rPr>
          <t xml:space="preserve">
SREB average suppressed since not all states have joined report yet.</t>
        </r>
      </text>
    </comment>
    <comment ref="A204"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5" authorId="0">
      <text>
        <r>
          <rPr>
            <b/>
            <sz val="10"/>
            <color indexed="81"/>
            <rFont val="Tahoma"/>
            <family val="2"/>
          </rPr>
          <t>jmarks:</t>
        </r>
        <r>
          <rPr>
            <sz val="10"/>
            <color indexed="81"/>
            <rFont val="Tahoma"/>
            <family val="2"/>
          </rPr>
          <t xml:space="preserve">
SREB average suppressed since not all states have joined report yet.</t>
        </r>
      </text>
    </comment>
    <comment ref="A138" authorId="0">
      <text>
        <r>
          <rPr>
            <b/>
            <sz val="10"/>
            <color indexed="81"/>
            <rFont val="Tahoma"/>
            <family val="2"/>
          </rPr>
          <t>jmarks:</t>
        </r>
        <r>
          <rPr>
            <sz val="10"/>
            <color indexed="81"/>
            <rFont val="Tahoma"/>
            <family val="2"/>
          </rPr>
          <t xml:space="preserve">
SREB average suppressed since not all states have joined report yet.</t>
        </r>
      </text>
    </comment>
    <comment ref="A171" authorId="0">
      <text>
        <r>
          <rPr>
            <b/>
            <sz val="10"/>
            <color indexed="81"/>
            <rFont val="Tahoma"/>
            <family val="2"/>
          </rPr>
          <t>jmarks:</t>
        </r>
        <r>
          <rPr>
            <sz val="10"/>
            <color indexed="81"/>
            <rFont val="Tahoma"/>
            <family val="2"/>
          </rPr>
          <t xml:space="preserve">
SREB average suppressed since not all states have joined report yet.</t>
        </r>
      </text>
    </comment>
    <comment ref="A204"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4" authorId="0">
      <text>
        <r>
          <rPr>
            <b/>
            <sz val="10"/>
            <color indexed="81"/>
            <rFont val="Tahoma"/>
            <family val="2"/>
          </rPr>
          <t>jmarks:</t>
        </r>
        <r>
          <rPr>
            <sz val="10"/>
            <color indexed="81"/>
            <rFont val="Tahoma"/>
            <family val="2"/>
          </rPr>
          <t xml:space="preserve">
SREB average suppressed since not all states have joined report yet.</t>
        </r>
      </text>
    </comment>
    <comment ref="A136" authorId="0">
      <text>
        <r>
          <rPr>
            <b/>
            <sz val="10"/>
            <color indexed="81"/>
            <rFont val="Tahoma"/>
            <family val="2"/>
          </rPr>
          <t>jmarks:</t>
        </r>
        <r>
          <rPr>
            <sz val="10"/>
            <color indexed="81"/>
            <rFont val="Tahoma"/>
            <family val="2"/>
          </rPr>
          <t xml:space="preserve">
SREB average suppressed since not all states have joined report yet.</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200" authorId="0">
      <text>
        <r>
          <rPr>
            <b/>
            <sz val="10"/>
            <color indexed="81"/>
            <rFont val="Tahoma"/>
            <family val="2"/>
          </rPr>
          <t>jmarks:</t>
        </r>
        <r>
          <rPr>
            <sz val="10"/>
            <color indexed="81"/>
            <rFont val="Tahoma"/>
            <family val="2"/>
          </rPr>
          <t xml:space="preserve">
SREB average suppressed since not all states have joined report yet.</t>
        </r>
      </text>
    </comment>
    <comment ref="A232" authorId="0">
      <text>
        <r>
          <rPr>
            <b/>
            <sz val="10"/>
            <color indexed="81"/>
            <rFont val="Tahoma"/>
            <family val="2"/>
          </rPr>
          <t>jmarks:</t>
        </r>
        <r>
          <rPr>
            <sz val="10"/>
            <color indexed="81"/>
            <rFont val="Tahoma"/>
            <family val="2"/>
          </rPr>
          <t xml:space="preserve">
SREB average suppressed since not all states have joined report yet.</t>
        </r>
      </text>
    </comment>
    <comment ref="A264" authorId="0">
      <text>
        <r>
          <rPr>
            <b/>
            <sz val="10"/>
            <color indexed="81"/>
            <rFont val="Tahoma"/>
            <family val="2"/>
          </rPr>
          <t>jmarks:</t>
        </r>
        <r>
          <rPr>
            <sz val="10"/>
            <color indexed="81"/>
            <rFont val="Tahoma"/>
            <family val="2"/>
          </rPr>
          <t xml:space="preserve">
SREB average suppressed since not all states have joined report yet.</t>
        </r>
      </text>
    </comment>
    <comment ref="A296" authorId="0">
      <text>
        <r>
          <rPr>
            <b/>
            <sz val="10"/>
            <color indexed="81"/>
            <rFont val="Tahoma"/>
            <family val="2"/>
          </rPr>
          <t>jmarks:</t>
        </r>
        <r>
          <rPr>
            <sz val="10"/>
            <color indexed="81"/>
            <rFont val="Tahoma"/>
            <family val="2"/>
          </rPr>
          <t xml:space="preserve">
SREB average suppressed since not all states have joined report yet.</t>
        </r>
      </text>
    </comment>
    <comment ref="A328" authorId="0">
      <text>
        <r>
          <rPr>
            <b/>
            <sz val="10"/>
            <color indexed="81"/>
            <rFont val="Tahoma"/>
            <family val="2"/>
          </rPr>
          <t>jmarks:</t>
        </r>
        <r>
          <rPr>
            <sz val="10"/>
            <color indexed="81"/>
            <rFont val="Tahoma"/>
            <family val="2"/>
          </rPr>
          <t xml:space="preserve">
SREB average suppressed since not all states have joined report yet.</t>
        </r>
      </text>
    </comment>
    <comment ref="A36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40" authorId="0">
      <text>
        <r>
          <rPr>
            <b/>
            <sz val="10"/>
            <color indexed="81"/>
            <rFont val="Tahoma"/>
            <family val="2"/>
          </rPr>
          <t>jmarks:</t>
        </r>
        <r>
          <rPr>
            <sz val="10"/>
            <color indexed="81"/>
            <rFont val="Tahoma"/>
            <family val="2"/>
          </rPr>
          <t xml:space="preserve">
SREB average suppressed since not all states have joined report yet.</t>
        </r>
      </text>
    </comment>
    <comment ref="A72" authorId="0">
      <text>
        <r>
          <rPr>
            <b/>
            <sz val="10"/>
            <color indexed="81"/>
            <rFont val="Tahoma"/>
            <family val="2"/>
          </rPr>
          <t>jmarks:</t>
        </r>
        <r>
          <rPr>
            <sz val="10"/>
            <color indexed="81"/>
            <rFont val="Tahoma"/>
            <family val="2"/>
          </rPr>
          <t xml:space="preserve">
SREB average suppressed since not all states have joined report yet.</t>
        </r>
      </text>
    </comment>
    <comment ref="A104" authorId="0">
      <text>
        <r>
          <rPr>
            <b/>
            <sz val="10"/>
            <color indexed="81"/>
            <rFont val="Tahoma"/>
            <family val="2"/>
          </rPr>
          <t>jmarks:</t>
        </r>
        <r>
          <rPr>
            <sz val="10"/>
            <color indexed="81"/>
            <rFont val="Tahoma"/>
            <family val="2"/>
          </rPr>
          <t xml:space="preserve">
SREB average suppressed since not all states have joined report yet.</t>
        </r>
      </text>
    </comment>
    <comment ref="A136" authorId="0">
      <text>
        <r>
          <rPr>
            <b/>
            <sz val="10"/>
            <color indexed="81"/>
            <rFont val="Tahoma"/>
            <family val="2"/>
          </rPr>
          <t>jmarks:</t>
        </r>
        <r>
          <rPr>
            <sz val="10"/>
            <color indexed="81"/>
            <rFont val="Tahoma"/>
            <family val="2"/>
          </rPr>
          <t xml:space="preserve">
SREB average suppressed since not all states have joined report yet.</t>
        </r>
      </text>
    </comment>
    <comment ref="A168" authorId="0">
      <text>
        <r>
          <rPr>
            <b/>
            <sz val="10"/>
            <color indexed="81"/>
            <rFont val="Tahoma"/>
            <family val="2"/>
          </rPr>
          <t>jmarks:</t>
        </r>
        <r>
          <rPr>
            <sz val="10"/>
            <color indexed="81"/>
            <rFont val="Tahoma"/>
            <family val="2"/>
          </rPr>
          <t xml:space="preserve">
SREB average suppressed since not all states have joined report yet.</t>
        </r>
      </text>
    </comment>
    <comment ref="A200" authorId="0">
      <text>
        <r>
          <rPr>
            <b/>
            <sz val="10"/>
            <color indexed="81"/>
            <rFont val="Tahoma"/>
            <family val="2"/>
          </rPr>
          <t>jmarks:</t>
        </r>
        <r>
          <rPr>
            <sz val="10"/>
            <color indexed="81"/>
            <rFont val="Tahoma"/>
            <family val="2"/>
          </rPr>
          <t xml:space="preserve">
SREB average suppressed since not all states have joined report yet.</t>
        </r>
      </text>
    </comment>
    <comment ref="A232" authorId="0">
      <text>
        <r>
          <rPr>
            <b/>
            <sz val="10"/>
            <color indexed="81"/>
            <rFont val="Tahoma"/>
            <family val="2"/>
          </rPr>
          <t>jmarks:</t>
        </r>
        <r>
          <rPr>
            <sz val="10"/>
            <color indexed="81"/>
            <rFont val="Tahoma"/>
            <family val="2"/>
          </rPr>
          <t xml:space="preserve">
SREB average suppressed since not all states have joined report yet.</t>
        </r>
      </text>
    </comment>
    <comment ref="A264" authorId="0">
      <text>
        <r>
          <rPr>
            <b/>
            <sz val="10"/>
            <color indexed="81"/>
            <rFont val="Tahoma"/>
            <family val="2"/>
          </rPr>
          <t>jmarks:</t>
        </r>
        <r>
          <rPr>
            <sz val="10"/>
            <color indexed="81"/>
            <rFont val="Tahoma"/>
            <family val="2"/>
          </rPr>
          <t xml:space="preserve">
SREB average suppressed since not all states have joined report yet.</t>
        </r>
      </text>
    </comment>
    <comment ref="A296" authorId="0">
      <text>
        <r>
          <rPr>
            <b/>
            <sz val="10"/>
            <color indexed="81"/>
            <rFont val="Tahoma"/>
            <family val="2"/>
          </rPr>
          <t>jmarks:</t>
        </r>
        <r>
          <rPr>
            <sz val="10"/>
            <color indexed="81"/>
            <rFont val="Tahoma"/>
            <family val="2"/>
          </rPr>
          <t xml:space="preserve">
SREB average suppressed since not all states have joined report yet.</t>
        </r>
      </text>
    </comment>
    <comment ref="A328" authorId="0">
      <text>
        <r>
          <rPr>
            <b/>
            <sz val="10"/>
            <color indexed="81"/>
            <rFont val="Tahoma"/>
            <family val="2"/>
          </rPr>
          <t>jmarks:</t>
        </r>
        <r>
          <rPr>
            <sz val="10"/>
            <color indexed="81"/>
            <rFont val="Tahoma"/>
            <family val="2"/>
          </rPr>
          <t xml:space="preserve">
SREB average suppressed since not all states have joined report yet.</t>
        </r>
      </text>
    </comment>
    <comment ref="A36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9" authorId="0">
      <text>
        <r>
          <rPr>
            <b/>
            <sz val="10"/>
            <color indexed="81"/>
            <rFont val="Tahoma"/>
            <family val="2"/>
          </rPr>
          <t>jmarks:</t>
        </r>
        <r>
          <rPr>
            <sz val="10"/>
            <color indexed="81"/>
            <rFont val="Tahoma"/>
            <family val="2"/>
          </rPr>
          <t xml:space="preserve">
SREB average suppressed since not all states have joined report yet.</t>
        </r>
      </text>
    </comment>
    <comment ref="A71"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3" authorId="0">
      <text>
        <r>
          <rPr>
            <b/>
            <sz val="10"/>
            <color indexed="81"/>
            <rFont val="Tahoma"/>
            <family val="2"/>
          </rPr>
          <t>jmarks:</t>
        </r>
        <r>
          <rPr>
            <sz val="10"/>
            <color indexed="81"/>
            <rFont val="Tahoma"/>
            <family val="2"/>
          </rPr>
          <t xml:space="preserve">
SREB average suppressed since not all states have joined report yet.</t>
        </r>
      </text>
    </comment>
    <comment ref="A164" authorId="0">
      <text>
        <r>
          <rPr>
            <b/>
            <sz val="10"/>
            <color indexed="81"/>
            <rFont val="Tahoma"/>
            <family val="2"/>
          </rPr>
          <t>jmarks:</t>
        </r>
        <r>
          <rPr>
            <sz val="10"/>
            <color indexed="81"/>
            <rFont val="Tahoma"/>
            <family val="2"/>
          </rPr>
          <t xml:space="preserve">
SREB average suppressed since not all states have joined report yet.</t>
        </r>
      </text>
    </comment>
    <comment ref="A195" authorId="0">
      <text>
        <r>
          <rPr>
            <b/>
            <sz val="10"/>
            <color indexed="81"/>
            <rFont val="Tahoma"/>
            <family val="2"/>
          </rPr>
          <t>jmarks:</t>
        </r>
        <r>
          <rPr>
            <sz val="10"/>
            <color indexed="81"/>
            <rFont val="Tahoma"/>
            <family val="2"/>
          </rPr>
          <t xml:space="preserve">
SREB average suppressed since not all states have joined report yet.</t>
        </r>
      </text>
    </comment>
    <comment ref="A226" authorId="0">
      <text>
        <r>
          <rPr>
            <b/>
            <sz val="10"/>
            <color indexed="81"/>
            <rFont val="Tahoma"/>
            <family val="2"/>
          </rPr>
          <t>jmarks:</t>
        </r>
        <r>
          <rPr>
            <sz val="10"/>
            <color indexed="81"/>
            <rFont val="Tahoma"/>
            <family val="2"/>
          </rPr>
          <t xml:space="preserve">
SREB average suppressed since not all states have joined report yet.</t>
        </r>
      </text>
    </comment>
    <comment ref="A257" authorId="0">
      <text>
        <r>
          <rPr>
            <b/>
            <sz val="10"/>
            <color indexed="81"/>
            <rFont val="Tahoma"/>
            <family val="2"/>
          </rPr>
          <t>jmarks:</t>
        </r>
        <r>
          <rPr>
            <sz val="10"/>
            <color indexed="81"/>
            <rFont val="Tahoma"/>
            <family val="2"/>
          </rPr>
          <t xml:space="preserve">
SREB average suppressed since not all states have joined report yet.</t>
        </r>
      </text>
    </comment>
    <comment ref="A288" authorId="0">
      <text>
        <r>
          <rPr>
            <b/>
            <sz val="10"/>
            <color indexed="81"/>
            <rFont val="Tahoma"/>
            <family val="2"/>
          </rPr>
          <t>jmarks:</t>
        </r>
        <r>
          <rPr>
            <sz val="10"/>
            <color indexed="81"/>
            <rFont val="Tahoma"/>
            <family val="2"/>
          </rPr>
          <t xml:space="preserve">
SREB average suppressed since not all states have joined report yet.</t>
        </r>
      </text>
    </comment>
    <comment ref="A319" authorId="0">
      <text>
        <r>
          <rPr>
            <b/>
            <sz val="10"/>
            <color indexed="81"/>
            <rFont val="Tahoma"/>
            <family val="2"/>
          </rPr>
          <t>jmarks:</t>
        </r>
        <r>
          <rPr>
            <sz val="10"/>
            <color indexed="81"/>
            <rFont val="Tahoma"/>
            <family val="2"/>
          </rPr>
          <t xml:space="preserve">
SREB average suppressed since not all states have joined report yet.</t>
        </r>
      </text>
    </comment>
    <comment ref="A35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authors>
    <author>jmarks</author>
  </authors>
  <commentList>
    <comment ref="A8" authorId="0">
      <text>
        <r>
          <rPr>
            <b/>
            <sz val="10"/>
            <color indexed="81"/>
            <rFont val="Tahoma"/>
            <family val="2"/>
          </rPr>
          <t>jmarks:</t>
        </r>
        <r>
          <rPr>
            <sz val="10"/>
            <color indexed="81"/>
            <rFont val="Tahoma"/>
            <family val="2"/>
          </rPr>
          <t xml:space="preserve">
SREB average suppressed since not all states have joined report yet.</t>
        </r>
      </text>
    </comment>
    <comment ref="A39" authorId="0">
      <text>
        <r>
          <rPr>
            <b/>
            <sz val="10"/>
            <color indexed="81"/>
            <rFont val="Tahoma"/>
            <family val="2"/>
          </rPr>
          <t>jmarks:</t>
        </r>
        <r>
          <rPr>
            <sz val="10"/>
            <color indexed="81"/>
            <rFont val="Tahoma"/>
            <family val="2"/>
          </rPr>
          <t xml:space="preserve">
SREB average suppressed since not all states have joined report yet.</t>
        </r>
      </text>
    </comment>
    <comment ref="A71" authorId="0">
      <text>
        <r>
          <rPr>
            <b/>
            <sz val="10"/>
            <color indexed="81"/>
            <rFont val="Tahoma"/>
            <family val="2"/>
          </rPr>
          <t>jmarks:</t>
        </r>
        <r>
          <rPr>
            <sz val="10"/>
            <color indexed="81"/>
            <rFont val="Tahoma"/>
            <family val="2"/>
          </rPr>
          <t xml:space="preserve">
SREB average suppressed since not all states have joined report yet.</t>
        </r>
      </text>
    </comment>
    <comment ref="A102" authorId="0">
      <text>
        <r>
          <rPr>
            <b/>
            <sz val="10"/>
            <color indexed="81"/>
            <rFont val="Tahoma"/>
            <family val="2"/>
          </rPr>
          <t>jmarks:</t>
        </r>
        <r>
          <rPr>
            <sz val="10"/>
            <color indexed="81"/>
            <rFont val="Tahoma"/>
            <family val="2"/>
          </rPr>
          <t xml:space="preserve">
SREB average suppressed since not all states have joined report yet.</t>
        </r>
      </text>
    </comment>
    <comment ref="A133" authorId="0">
      <text>
        <r>
          <rPr>
            <b/>
            <sz val="10"/>
            <color indexed="81"/>
            <rFont val="Tahoma"/>
            <family val="2"/>
          </rPr>
          <t>jmarks:</t>
        </r>
        <r>
          <rPr>
            <sz val="10"/>
            <color indexed="81"/>
            <rFont val="Tahoma"/>
            <family val="2"/>
          </rPr>
          <t xml:space="preserve">
SREB average suppressed since not all states have joined report yet.</t>
        </r>
      </text>
    </comment>
    <comment ref="A164" authorId="0">
      <text>
        <r>
          <rPr>
            <b/>
            <sz val="10"/>
            <color indexed="81"/>
            <rFont val="Tahoma"/>
            <family val="2"/>
          </rPr>
          <t>jmarks:</t>
        </r>
        <r>
          <rPr>
            <sz val="10"/>
            <color indexed="81"/>
            <rFont val="Tahoma"/>
            <family val="2"/>
          </rPr>
          <t xml:space="preserve">
SREB average suppressed since not all states have joined report yet.</t>
        </r>
      </text>
    </comment>
    <comment ref="A195" authorId="0">
      <text>
        <r>
          <rPr>
            <b/>
            <sz val="10"/>
            <color indexed="81"/>
            <rFont val="Tahoma"/>
            <family val="2"/>
          </rPr>
          <t>jmarks:</t>
        </r>
        <r>
          <rPr>
            <sz val="10"/>
            <color indexed="81"/>
            <rFont val="Tahoma"/>
            <family val="2"/>
          </rPr>
          <t xml:space="preserve">
SREB average suppressed since not all states have joined report yet.</t>
        </r>
      </text>
    </comment>
    <comment ref="A226" authorId="0">
      <text>
        <r>
          <rPr>
            <b/>
            <sz val="10"/>
            <color indexed="81"/>
            <rFont val="Tahoma"/>
            <family val="2"/>
          </rPr>
          <t>jmarks:</t>
        </r>
        <r>
          <rPr>
            <sz val="10"/>
            <color indexed="81"/>
            <rFont val="Tahoma"/>
            <family val="2"/>
          </rPr>
          <t xml:space="preserve">
SREB average suppressed since not all states have joined report yet.</t>
        </r>
      </text>
    </comment>
    <comment ref="A257" authorId="0">
      <text>
        <r>
          <rPr>
            <b/>
            <sz val="10"/>
            <color indexed="81"/>
            <rFont val="Tahoma"/>
            <family val="2"/>
          </rPr>
          <t>jmarks:</t>
        </r>
        <r>
          <rPr>
            <sz val="10"/>
            <color indexed="81"/>
            <rFont val="Tahoma"/>
            <family val="2"/>
          </rPr>
          <t xml:space="preserve">
SREB average suppressed since not all states have joined report yet.</t>
        </r>
      </text>
    </comment>
    <comment ref="A288" authorId="0">
      <text>
        <r>
          <rPr>
            <b/>
            <sz val="10"/>
            <color indexed="81"/>
            <rFont val="Tahoma"/>
            <family val="2"/>
          </rPr>
          <t>jmarks:</t>
        </r>
        <r>
          <rPr>
            <sz val="10"/>
            <color indexed="81"/>
            <rFont val="Tahoma"/>
            <family val="2"/>
          </rPr>
          <t xml:space="preserve">
SREB average suppressed since not all states have joined report yet.</t>
        </r>
      </text>
    </comment>
    <comment ref="A319" authorId="0">
      <text>
        <r>
          <rPr>
            <b/>
            <sz val="10"/>
            <color indexed="81"/>
            <rFont val="Tahoma"/>
            <family val="2"/>
          </rPr>
          <t>jmarks:</t>
        </r>
        <r>
          <rPr>
            <sz val="10"/>
            <color indexed="81"/>
            <rFont val="Tahoma"/>
            <family val="2"/>
          </rPr>
          <t xml:space="preserve">
SREB average suppressed since not all states have joined report yet.</t>
        </r>
      </text>
    </comment>
    <comment ref="A350" author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authors>
    <author>Rick Jenkins</author>
    <author>jmarks</author>
  </authors>
  <commentList>
    <comment ref="EM33" authorId="0">
      <text>
        <r>
          <rPr>
            <b/>
            <sz val="9"/>
            <color indexed="81"/>
            <rFont val="Tahoma"/>
            <family val="2"/>
          </rPr>
          <t>Rick Jenkins:</t>
        </r>
        <r>
          <rPr>
            <sz val="9"/>
            <color indexed="81"/>
            <rFont val="Tahoma"/>
            <family val="2"/>
          </rPr>
          <t xml:space="preserve">
This must contain errors in data.
</t>
        </r>
      </text>
    </comment>
    <comment ref="F53" authorId="1">
      <text>
        <r>
          <rPr>
            <b/>
            <sz val="9"/>
            <color indexed="81"/>
            <rFont val="Tahoma"/>
            <family val="2"/>
          </rPr>
          <t>jmarks:</t>
        </r>
        <r>
          <rPr>
            <sz val="9"/>
            <color indexed="81"/>
            <rFont val="Tahoma"/>
            <family val="2"/>
          </rPr>
          <t xml:space="preserve">
On AA degrees reflected here.</t>
        </r>
      </text>
    </comment>
    <comment ref="R136" authorId="1">
      <text>
        <r>
          <rPr>
            <b/>
            <sz val="10"/>
            <color indexed="81"/>
            <rFont val="Tahoma"/>
            <family val="2"/>
          </rPr>
          <t>jmarks:</t>
        </r>
        <r>
          <rPr>
            <sz val="10"/>
            <color indexed="81"/>
            <rFont val="Tahoma"/>
            <family val="2"/>
          </rPr>
          <t xml:space="preserve">
Not able to re-run to identify these graduates and compute their averages at this time.</t>
        </r>
      </text>
    </comment>
    <comment ref="V136" authorId="1">
      <text>
        <r>
          <rPr>
            <b/>
            <sz val="10"/>
            <color indexed="81"/>
            <rFont val="Tahoma"/>
            <family val="2"/>
          </rPr>
          <t>jmarks:</t>
        </r>
        <r>
          <rPr>
            <sz val="10"/>
            <color indexed="81"/>
            <rFont val="Tahoma"/>
            <family val="2"/>
          </rPr>
          <t xml:space="preserve">
Not able to re-run to identify these graduates and compute their averages at this time.</t>
        </r>
      </text>
    </comment>
    <comment ref="DV136" authorId="1">
      <text>
        <r>
          <rPr>
            <b/>
            <sz val="10"/>
            <color indexed="81"/>
            <rFont val="Tahoma"/>
            <family val="2"/>
          </rPr>
          <t>jmarks:</t>
        </r>
        <r>
          <rPr>
            <sz val="10"/>
            <color indexed="81"/>
            <rFont val="Tahoma"/>
            <family val="2"/>
          </rPr>
          <t xml:space="preserve">
these reported figures are suppressed because they include time since enrollment anywhere</t>
        </r>
      </text>
    </comment>
    <comment ref="FR136" authorId="1">
      <text>
        <r>
          <rPr>
            <b/>
            <sz val="10"/>
            <color indexed="81"/>
            <rFont val="Tahoma"/>
            <family val="2"/>
          </rPr>
          <t>jmarks:</t>
        </r>
        <r>
          <rPr>
            <sz val="10"/>
            <color indexed="81"/>
            <rFont val="Tahoma"/>
            <family val="2"/>
          </rPr>
          <t xml:space="preserve">
Calculated residual.  Not able to re-run to identify these graduates and compute their averages at this time.</t>
        </r>
      </text>
    </comment>
    <comment ref="F168" authorId="1">
      <text>
        <r>
          <rPr>
            <b/>
            <sz val="9"/>
            <color indexed="81"/>
            <rFont val="Tahoma"/>
            <family val="2"/>
          </rPr>
          <t>jmarks:</t>
        </r>
        <r>
          <rPr>
            <sz val="9"/>
            <color indexed="81"/>
            <rFont val="Tahoma"/>
            <family val="2"/>
          </rPr>
          <t xml:space="preserve">
Data suppressed since there are no profiles for these graduates. Profiles first available in 2010-11.</t>
        </r>
      </text>
    </comment>
  </commentList>
</comments>
</file>

<file path=xl/sharedStrings.xml><?xml version="1.0" encoding="utf-8"?>
<sst xmlns="http://schemas.openxmlformats.org/spreadsheetml/2006/main" count="7207" uniqueCount="1158">
  <si>
    <t>State</t>
  </si>
  <si>
    <t>Institution</t>
  </si>
  <si>
    <t>ID</t>
  </si>
  <si>
    <t>Name</t>
  </si>
  <si>
    <t>Type</t>
  </si>
  <si>
    <t>AW-tot</t>
  </si>
  <si>
    <t>subtot-2maj</t>
  </si>
  <si>
    <t>Undup-num-awards</t>
  </si>
  <si>
    <t>1stT-FT-subtot</t>
  </si>
  <si>
    <t>1stT-subtot</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</si>
  <si>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</si>
  <si>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</si>
  <si>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</si>
  <si>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</si>
  <si>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</si>
  <si>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</si>
  <si>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</si>
  <si>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</si>
  <si>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</si>
  <si>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</si>
  <si>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University of Arkansas at Fort Smith</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</si>
  <si>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</si>
  <si>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</si>
  <si>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</si>
  <si>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</si>
  <si>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</si>
  <si>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</si>
  <si>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</si>
  <si>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</si>
  <si>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</si>
  <si>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</si>
  <si>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</si>
  <si>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</si>
  <si>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</si>
  <si>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</si>
  <si>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</si>
  <si>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</si>
  <si>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</si>
  <si>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</si>
  <si>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</si>
  <si>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</si>
  <si>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</si>
  <si>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NC</t>
  </si>
  <si>
    <t>WV</t>
  </si>
  <si>
    <t>GA</t>
  </si>
  <si>
    <t>FL</t>
  </si>
  <si>
    <t>TN</t>
  </si>
  <si>
    <t>OK</t>
  </si>
  <si>
    <t>Distribution of Bachelor's Degree Graduates</t>
  </si>
  <si>
    <t>check figs</t>
  </si>
  <si>
    <t>Sub-Total</t>
  </si>
  <si>
    <t>All</t>
  </si>
  <si>
    <t>Distribution of Associate's Degree Graduates</t>
  </si>
  <si>
    <t>av-TTA-1stT-FT</t>
  </si>
  <si>
    <t>av-CTA-1stT-FT</t>
  </si>
  <si>
    <t>1stT-PT-subtot</t>
  </si>
  <si>
    <t>av-TTA-1stT-PT</t>
  </si>
  <si>
    <t>av-CTA-1stT-PT</t>
  </si>
  <si>
    <t>1stT-UNK-subtot</t>
  </si>
  <si>
    <t>av-TTA-1stT-UNK</t>
  </si>
  <si>
    <t>av-CTA-1stT-UNK</t>
  </si>
  <si>
    <t>1stT-wtd-av-TTA</t>
  </si>
  <si>
    <t>1stT-TTA*</t>
  </si>
  <si>
    <t>1stT-wtd-av-CTA</t>
  </si>
  <si>
    <t>1stT-CTA*</t>
  </si>
  <si>
    <t>TRF-FT-subtot</t>
  </si>
  <si>
    <t>av-TTA-TRF-FT</t>
  </si>
  <si>
    <t>av-CTA-TRF-FT</t>
  </si>
  <si>
    <t>TRF-PT-subtot</t>
  </si>
  <si>
    <t>av-TTA-TRF-PT</t>
  </si>
  <si>
    <t>av-CTA-TRF-PT</t>
  </si>
  <si>
    <t>TRF-UNK-subtot</t>
  </si>
  <si>
    <t>av-TTA-TRF-UNK</t>
  </si>
  <si>
    <t>av-CTA-TRF-UNK</t>
  </si>
  <si>
    <t>TRF-subtot</t>
  </si>
  <si>
    <t>TRF-wtd-av-TTA</t>
  </si>
  <si>
    <t>TRF-TTA*</t>
  </si>
  <si>
    <t>TRF-wtd-av-CTA</t>
  </si>
  <si>
    <t>TRF-CTA*</t>
  </si>
  <si>
    <t>UNK-subtot</t>
  </si>
  <si>
    <t>av-TTA-UNK</t>
  </si>
  <si>
    <t>av-CTA-UNK</t>
  </si>
  <si>
    <t>Data</t>
  </si>
  <si>
    <t>KY</t>
  </si>
  <si>
    <t>LA</t>
  </si>
  <si>
    <t>Check Figs</t>
  </si>
  <si>
    <t>Type2</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</si>
  <si>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</si>
  <si>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</si>
  <si>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</si>
  <si>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</si>
  <si>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</si>
  <si>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</si>
  <si>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</si>
  <si>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</si>
  <si>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</si>
  <si>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</si>
  <si>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</si>
  <si>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</si>
  <si>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</si>
  <si>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</si>
  <si>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</si>
  <si>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</si>
  <si>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</si>
  <si>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Unknown</t>
  </si>
  <si>
    <t>AL</t>
  </si>
  <si>
    <t>DE</t>
  </si>
  <si>
    <t>MD</t>
  </si>
  <si>
    <t>MS</t>
  </si>
  <si>
    <t>SC</t>
  </si>
  <si>
    <t>TX</t>
  </si>
  <si>
    <t>VA</t>
  </si>
  <si>
    <t>1stT-FT-TTA*</t>
  </si>
  <si>
    <t>1stT-PT-TTA*</t>
  </si>
  <si>
    <t>1stT-UNK-TTA*</t>
  </si>
  <si>
    <t>1stT-UNK-CTA*</t>
  </si>
  <si>
    <t>TRF-FT-TTA*</t>
  </si>
  <si>
    <t>TRF-PT-TTA*</t>
  </si>
  <si>
    <t>TRF-PT-CTA*</t>
  </si>
  <si>
    <t>TRF-FT-CTA*</t>
  </si>
  <si>
    <t>TRF-UNK-TTA*</t>
  </si>
  <si>
    <t>TRF-UNK-CTA*</t>
  </si>
  <si>
    <t>UNK-TTA*</t>
  </si>
  <si>
    <t>UNK-CTA*</t>
  </si>
  <si>
    <t xml:space="preserve"> Av1stT-FT-TTA</t>
  </si>
  <si>
    <t>Total  Av1stT-FT-TTA</t>
  </si>
  <si>
    <t xml:space="preserve"> Av1stT-PT-TTA</t>
  </si>
  <si>
    <t>Total  Av1stT-PT-TTA</t>
  </si>
  <si>
    <t xml:space="preserve"> Av1stT-UNK-TTA</t>
  </si>
  <si>
    <t>Total  Av1stT-UNK-TTA</t>
  </si>
  <si>
    <t xml:space="preserve"> Av1stT-TTA</t>
  </si>
  <si>
    <t>Total  Av1stT-TTA</t>
  </si>
  <si>
    <t xml:space="preserve"> AvTRF-FT-TTA</t>
  </si>
  <si>
    <t>Total  AvTRF-FT-TTA</t>
  </si>
  <si>
    <t xml:space="preserve"> AvTRF-PT-TTA</t>
  </si>
  <si>
    <t>Total  AvTRF-PT-TTA</t>
  </si>
  <si>
    <t xml:space="preserve"> AvTRF-UNK-TTA</t>
  </si>
  <si>
    <t>Total  AvTRF-UNK-TTA</t>
  </si>
  <si>
    <t xml:space="preserve"> AvTRF-TTA</t>
  </si>
  <si>
    <t>Total  AvTRF-TTA</t>
  </si>
  <si>
    <t xml:space="preserve"> Undup-num-awards</t>
  </si>
  <si>
    <t>Total  Undup-num-awards</t>
  </si>
  <si>
    <t xml:space="preserve"> 1stT-FT-subtot</t>
  </si>
  <si>
    <t>Total  1stT-FT-subtot</t>
  </si>
  <si>
    <t xml:space="preserve"> 1stT-PT-subtot</t>
  </si>
  <si>
    <t>Total  1stT-PT-subtot</t>
  </si>
  <si>
    <t xml:space="preserve"> 1stT-UNK-subtot</t>
  </si>
  <si>
    <t>Total  1stT-UNK-subtot</t>
  </si>
  <si>
    <t xml:space="preserve"> TRF-FT-subtot</t>
  </si>
  <si>
    <t>Total  TRF-FT-subtot</t>
  </si>
  <si>
    <t xml:space="preserve"> TRF-PT-subtot</t>
  </si>
  <si>
    <t>Total  TRF-PT-subtot</t>
  </si>
  <si>
    <t xml:space="preserve"> TRF-UNK-subtot</t>
  </si>
  <si>
    <t>Total  TRF-UNK-subtot</t>
  </si>
  <si>
    <t xml:space="preserve"> UNK-subtot</t>
  </si>
  <si>
    <t>Total  UNK-subtot</t>
  </si>
  <si>
    <t xml:space="preserve"> AvUNK-TTA</t>
  </si>
  <si>
    <t>Total  AvUNK-TTA</t>
  </si>
  <si>
    <t>E. All Full-Time Graduates Summary</t>
  </si>
  <si>
    <t>F. All Part Time Graduates Summary</t>
  </si>
  <si>
    <t>FT-subtot</t>
  </si>
  <si>
    <t>PT-subtot</t>
  </si>
  <si>
    <t>FT-TTA*</t>
  </si>
  <si>
    <t>FT-CTA*</t>
  </si>
  <si>
    <t>PT-TTA*</t>
  </si>
  <si>
    <t>PT-CTA*</t>
  </si>
  <si>
    <t>TTA*</t>
  </si>
  <si>
    <t>CTA*</t>
  </si>
  <si>
    <t>subtot</t>
  </si>
  <si>
    <t xml:space="preserve"> Av FT-TTA</t>
  </si>
  <si>
    <t>Total  Av FT-TTA</t>
  </si>
  <si>
    <t xml:space="preserve"> Av PT-TTA</t>
  </si>
  <si>
    <t>Total  Av PT-TTA</t>
  </si>
  <si>
    <t>1stT-FT-CTA*</t>
  </si>
  <si>
    <t>1stT-PT-CTA*</t>
  </si>
  <si>
    <t xml:space="preserve"> Av1stT-FT-CTA</t>
  </si>
  <si>
    <t>Total  Av1stT-FT-CTA</t>
  </si>
  <si>
    <t xml:space="preserve"> Av1stT-PT-CTA</t>
  </si>
  <si>
    <t>Total  Av1stT-PT-CTA</t>
  </si>
  <si>
    <t xml:space="preserve"> Av1stT-UNK-CTA</t>
  </si>
  <si>
    <t>Total  Av1stT-UNK-CTA</t>
  </si>
  <si>
    <t xml:space="preserve"> Av1stT-CTA</t>
  </si>
  <si>
    <t>Total  Av1stT-CTA</t>
  </si>
  <si>
    <t xml:space="preserve"> AvTRF-FT-CTA</t>
  </si>
  <si>
    <t>Total  AvTRF-FT-CTA</t>
  </si>
  <si>
    <t xml:space="preserve"> AvTRF-PT-CTA</t>
  </si>
  <si>
    <t>Total  AvTRF-PT-CTA</t>
  </si>
  <si>
    <t xml:space="preserve"> AvTRF-UNK-CTA</t>
  </si>
  <si>
    <t>Total  AvTRF-UNK-CTA</t>
  </si>
  <si>
    <t xml:space="preserve"> AvTRF-CTA</t>
  </si>
  <si>
    <t>Total  AvTRF-CTA</t>
  </si>
  <si>
    <t xml:space="preserve"> Av FT-CTA</t>
  </si>
  <si>
    <t>Total  Av FT-CTA</t>
  </si>
  <si>
    <t xml:space="preserve"> Av PT-CTA</t>
  </si>
  <si>
    <t>Total  Av PT-CTA</t>
  </si>
  <si>
    <t xml:space="preserve"> Av UNK-CTA</t>
  </si>
  <si>
    <t>Total  Av UNK-CTA</t>
  </si>
  <si>
    <t>FTPT-subtot</t>
  </si>
  <si>
    <t>FTPT-TTA*</t>
  </si>
  <si>
    <t>FTPT-CTA*</t>
  </si>
  <si>
    <t xml:space="preserve"> Av FTPT-TTA</t>
  </si>
  <si>
    <t>Total  Av FTPT-TTA</t>
  </si>
  <si>
    <t xml:space="preserve"> </t>
  </si>
  <si>
    <t>Full-Time*</t>
  </si>
  <si>
    <t>Part-Time*</t>
  </si>
  <si>
    <t>Percent Distribution of Bachelor's Degree Graduates</t>
  </si>
  <si>
    <t>*When first enrolled at graduating college.</t>
  </si>
  <si>
    <t>Unknown Whether Full-Time or Part-Time</t>
  </si>
  <si>
    <t>Full-Time* Sub-Total</t>
  </si>
  <si>
    <t>Part-Time* Sub-Total</t>
  </si>
  <si>
    <t>1stT-FT-subtot2</t>
  </si>
  <si>
    <t>1stT-PT-subtot2</t>
  </si>
  <si>
    <t>1stT-UNK-subtot2</t>
  </si>
  <si>
    <t>TRF-FT-subtot2</t>
  </si>
  <si>
    <t>TRF-PT-subtot2</t>
  </si>
  <si>
    <t>TRF-UNK-subtot2</t>
  </si>
  <si>
    <t>UNK-subtot2</t>
  </si>
  <si>
    <t>FTPT-subtot2</t>
  </si>
  <si>
    <t>PT-subtot2</t>
  </si>
  <si>
    <t>FT-subtot2</t>
  </si>
  <si>
    <t>subtot2</t>
  </si>
  <si>
    <t>1stT-subtot2</t>
  </si>
  <si>
    <t>TRF-subtot2</t>
  </si>
  <si>
    <t xml:space="preserve">Average Credits Attempted at College Awarding Bachelor's Degree </t>
  </si>
  <si>
    <t xml:space="preserve">Average Credits Attempted at College Awarding Associate's Degree </t>
  </si>
  <si>
    <t>Florida**</t>
  </si>
  <si>
    <t>** Represents AA degrees only -- 73 percent of their total associate's degrees.</t>
  </si>
  <si>
    <t xml:space="preserve"> Av FTPT-cTA</t>
  </si>
  <si>
    <t>Total  Av FTPT-cTA</t>
  </si>
  <si>
    <t xml:space="preserve">Average Years to Degree at College Awarding Bachelor's Degree </t>
  </si>
  <si>
    <t xml:space="preserve">Average Years to Degree at College Awarding Associate's Degree </t>
  </si>
  <si>
    <t>Number</t>
  </si>
  <si>
    <t>Four-Year</t>
  </si>
  <si>
    <t>Four-Year Total</t>
  </si>
  <si>
    <t>Two-Year</t>
  </si>
  <si>
    <t>Two-Year Total</t>
  </si>
  <si>
    <t>Average Years to Degree at College Awarding Degree or Certificate</t>
  </si>
  <si>
    <t>Average Credits Attempted at College Awarding Degree or Certificate</t>
  </si>
  <si>
    <t>H. All Status Unkown Graduates Summary</t>
  </si>
  <si>
    <t>I. All Graduates Summary</t>
  </si>
  <si>
    <t>FTIC Sub-totals</t>
  </si>
  <si>
    <t>Category</t>
  </si>
  <si>
    <t>HS1stT-FT-subtot</t>
  </si>
  <si>
    <t>HS1stT-FT-subtot2</t>
  </si>
  <si>
    <t>HSav-TTA-1stT-FT</t>
  </si>
  <si>
    <t>HS1stT-FT-TTA*</t>
  </si>
  <si>
    <t>HSav-CTA-1stT-FT</t>
  </si>
  <si>
    <t>HS1stT-FT-CTA*</t>
  </si>
  <si>
    <t>HS1stT-PT-subtot</t>
  </si>
  <si>
    <t>HS1stT-PT-subtot2</t>
  </si>
  <si>
    <t>HSav-TTA-1stT-PT</t>
  </si>
  <si>
    <t>HS1stT-PT-TTA*</t>
  </si>
  <si>
    <t>HSav-CTA-1stT-PT</t>
  </si>
  <si>
    <t>HS1stT-PT-CTA*</t>
  </si>
  <si>
    <t>HS1stT-UNK-subtot</t>
  </si>
  <si>
    <t>HS1stT-UNK-subtot2</t>
  </si>
  <si>
    <t>HSav-TTA-1stT-UNK</t>
  </si>
  <si>
    <t>HS1stT-UNK-TTA*</t>
  </si>
  <si>
    <t>HSav-CTA-1stT-UNK</t>
  </si>
  <si>
    <t>HS1stT-UNK-CTA*</t>
  </si>
  <si>
    <t>HS1stT-subtot</t>
  </si>
  <si>
    <t>HS1stT-subtot2</t>
  </si>
  <si>
    <t>HS1stT-wtd-av-TTA</t>
  </si>
  <si>
    <t>HS1stT-TTA*</t>
  </si>
  <si>
    <t>HS1stT-wtd-av-CTA</t>
  </si>
  <si>
    <t>HS1stT-CTA*</t>
  </si>
  <si>
    <t>FTIC-TTAsub-tot</t>
  </si>
  <si>
    <t>FTIC-TTAsub-tot2</t>
  </si>
  <si>
    <t>FTIC-wtd-av-TTA</t>
  </si>
  <si>
    <t>FTIC-TTA*</t>
  </si>
  <si>
    <t>FTIC-wtd-av-CTA</t>
  </si>
  <si>
    <t>FTIC-CTA*</t>
  </si>
  <si>
    <t xml:space="preserve"> HS1stT-FT-subtot</t>
  </si>
  <si>
    <t>Total  HS1stT-FT-subtot</t>
  </si>
  <si>
    <t xml:space="preserve"> HS1stT-PT-subtot</t>
  </si>
  <si>
    <t>Total  HS1stT-PT-subtot</t>
  </si>
  <si>
    <t xml:space="preserve"> HS1stT-UNK-subtot</t>
  </si>
  <si>
    <t>Total  HS1stT-UNK-subtot</t>
  </si>
  <si>
    <t xml:space="preserve"> AvHS1stT-FT-TTA</t>
  </si>
  <si>
    <t>Total  AvHS1stT-FT-TTA</t>
  </si>
  <si>
    <t xml:space="preserve"> AvHS1stT-PT-TTA</t>
  </si>
  <si>
    <t>Total  AvHS1stT-PT-TTA</t>
  </si>
  <si>
    <t xml:space="preserve"> AvHS1stT-UNK-TTA</t>
  </si>
  <si>
    <t>Total  AvHS1stT-UNK-TTA</t>
  </si>
  <si>
    <t xml:space="preserve"> AvHS1stT-TTA</t>
  </si>
  <si>
    <t>Total  AvHS1stT-TTA</t>
  </si>
  <si>
    <t xml:space="preserve"> AvHS1stT-FT-CTA</t>
  </si>
  <si>
    <t>Total  AvHS1stT-FT-CTA</t>
  </si>
  <si>
    <t xml:space="preserve"> AvHS1stT-PT-CTA</t>
  </si>
  <si>
    <t>Total  AvHS1stT-PT-CTA</t>
  </si>
  <si>
    <t xml:space="preserve"> AvHS1stT-UNK-CTA</t>
  </si>
  <si>
    <t>Total  AvHS1stT-UNK-CTA</t>
  </si>
  <si>
    <t xml:space="preserve"> AvHS1stT-CTA</t>
  </si>
  <si>
    <t>Total  AvHS1stT-CTA</t>
  </si>
  <si>
    <t>Difference between transfer student and first time student with no credits while in HS</t>
  </si>
  <si>
    <t>Calculated
Subtot of Graduates for TTA</t>
  </si>
  <si>
    <t>Calculated
Subtot of Graduates for CTA</t>
  </si>
  <si>
    <t>Calculated
Weighted average TTA</t>
  </si>
  <si>
    <t>Calculated
TTA Product</t>
  </si>
  <si>
    <t>Calculated
Weighted Average CH</t>
  </si>
  <si>
    <t>Calculated
CH Product</t>
  </si>
  <si>
    <t>B. Who Were First Time in College (FTIC) Freshmen at the Awarding Institution</t>
  </si>
  <si>
    <t>Unknown Whether First-Time or Transfer</t>
  </si>
  <si>
    <t xml:space="preserve">Were First-Time in College Students at Awarding College </t>
  </si>
  <si>
    <t>Were Transfer Students at Awarding College</t>
  </si>
  <si>
    <t>Percent Distribution of Associate's Degree Graduates</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</si>
  <si>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</si>
  <si>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</si>
  <si>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</si>
  <si>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</si>
  <si>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</si>
  <si>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</si>
  <si>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</si>
  <si>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</si>
  <si>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</si>
  <si>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</si>
  <si>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</si>
  <si>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</si>
  <si>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</si>
  <si>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</si>
  <si>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</si>
  <si>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</si>
  <si>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</si>
  <si>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</si>
  <si>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</si>
  <si>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</si>
  <si>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</si>
  <si>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</si>
  <si>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</si>
  <si>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</si>
  <si>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</si>
  <si>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</si>
  <si>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</si>
  <si>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</si>
  <si>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</si>
  <si>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</si>
  <si>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</si>
  <si>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</si>
  <si>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</si>
  <si>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</si>
  <si>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</si>
  <si>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</si>
  <si>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1. And had a record of enrollment for college credits while in high school (e.g dual enrolled, early college, etc.)</t>
  </si>
  <si>
    <t>2. And had no record of enrollment for college credits while in high school (e.g dual enrolled, early college, etc.)</t>
  </si>
  <si>
    <t>And had a record of enrollment for college credits while in high school (dual enrolled, early college, etc.)</t>
  </si>
  <si>
    <t>Un- 
known</t>
  </si>
  <si>
    <t>And had no record of enrollment for college credits while in high school</t>
  </si>
  <si>
    <r>
      <rPr>
        <vertAlign val="superscript"/>
        <sz val="8"/>
        <rFont val="Arial"/>
        <family val="2"/>
      </rPr>
      <t>1</t>
    </r>
    <r>
      <rPr>
        <sz val="8"/>
        <rFont val="Arial"/>
        <family val="2"/>
      </rPr>
      <t>Not able to re-run to identify those graduates who first enrolled as high school students or compute their averages at this time.</t>
    </r>
  </si>
  <si>
    <r>
      <rPr>
        <vertAlign val="superscript"/>
        <sz val="8"/>
        <rFont val="Arial"/>
        <family val="2"/>
      </rPr>
      <t>1</t>
    </r>
    <r>
      <rPr>
        <sz val="8"/>
        <rFont val="Arial"/>
        <family val="2"/>
      </rPr>
      <t>Not able to re-run to identify these graduates who first enrolled as high school students or compute their averages at this time.</t>
    </r>
  </si>
  <si>
    <t>C. Who Transferred to the Awarding Institution (not FTIC at institution awarding degree)</t>
  </si>
  <si>
    <t>G. All Full- &amp; Part-Time Graduates Combined Summary</t>
  </si>
  <si>
    <t>2009-10</t>
  </si>
  <si>
    <t>New-AW-tot</t>
  </si>
  <si>
    <t>New-subtot-2maj</t>
  </si>
  <si>
    <t>New-Undup-num-awards</t>
  </si>
  <si>
    <t>New-subtot</t>
  </si>
  <si>
    <t>New-subtot2</t>
  </si>
  <si>
    <t>New-HrsRqrd</t>
  </si>
  <si>
    <t>A. Graduates</t>
  </si>
  <si>
    <t>i. Full-Time</t>
  </si>
  <si>
    <t>ii. Part-Time</t>
  </si>
  <si>
    <t>iii FT/PT Unknown</t>
  </si>
  <si>
    <r>
      <t xml:space="preserve">b. Average Time to Award at Awarding Institution… </t>
    </r>
    <r>
      <rPr>
        <b/>
        <sz val="10"/>
        <color rgb="FFFF0000"/>
        <rFont val="Arial"/>
        <family val="2"/>
      </rPr>
      <t xml:space="preserve"> (all agencies)</t>
    </r>
  </si>
  <si>
    <r>
      <t>c. Average Credit Hours Attempted at Awarding Institution…</t>
    </r>
    <r>
      <rPr>
        <b/>
        <sz val="10"/>
        <color rgb="FFFF0000"/>
        <rFont val="Arial"/>
        <family val="2"/>
      </rPr>
      <t xml:space="preserve"> (voluntary)</t>
    </r>
  </si>
  <si>
    <t>i.  for CTA</t>
  </si>
  <si>
    <t>ii. for CTA</t>
  </si>
  <si>
    <t>Subtot of i-iii Graduates for TTA</t>
  </si>
  <si>
    <r>
      <t xml:space="preserve">2. Number of Double/Triple Majors
 </t>
    </r>
    <r>
      <rPr>
        <sz val="10"/>
        <rFont val="Arial"/>
        <family val="2"/>
      </rPr>
      <t>(any second or additional awards at the same level this year )</t>
    </r>
  </si>
  <si>
    <r>
      <t xml:space="preserve">1. Number of Degrees Awarded
 </t>
    </r>
    <r>
      <rPr>
        <i/>
        <sz val="10"/>
        <rFont val="Arial"/>
        <family val="2"/>
      </rPr>
      <t>(pulled from Part 1: Bachelors' for Four--Year colleges, Associate's for Two-Year colleges)</t>
    </r>
  </si>
  <si>
    <t xml:space="preserve">
3. Unduplicated Number of Graduates
[1 - 2]</t>
  </si>
  <si>
    <t>4. Number of hours typically required for the applicable degree</t>
  </si>
  <si>
    <t>New-HS1stT-FT-subtot</t>
  </si>
  <si>
    <t>New-HS1stT-FT-subtot2</t>
  </si>
  <si>
    <t>New-HS1stT-PT-subtot</t>
  </si>
  <si>
    <t>New-HS1stT-PT-subtot2</t>
  </si>
  <si>
    <t>New-HS1stT-UNK-subtot</t>
  </si>
  <si>
    <t>New-HS1stT-UNK-subtot2</t>
  </si>
  <si>
    <t>iii. for CTA</t>
  </si>
  <si>
    <t>Subtot of i-iii 
Graduates for CTA</t>
  </si>
  <si>
    <t>New-HS1stT-subtot</t>
  </si>
  <si>
    <t>New-HS1stT-subtot2</t>
  </si>
  <si>
    <t>New-HSav-TTA-1stT-FT</t>
  </si>
  <si>
    <t>New-HS1stT-FT-TTA*</t>
  </si>
  <si>
    <t>New-HSav-TTA-1stT-PT</t>
  </si>
  <si>
    <t>New-HS1stT-PT-TTA*</t>
  </si>
  <si>
    <t>New-HSav-TTA-1stT-UNK</t>
  </si>
  <si>
    <t>New-HS1stT-UNK-TTA*</t>
  </si>
  <si>
    <t>New-HS1stT-wtd-av-TTA</t>
  </si>
  <si>
    <t>New-HS1stT-TTA*</t>
  </si>
  <si>
    <t>New-HSav-CTA-1stT-FT</t>
  </si>
  <si>
    <t>New-HS1stT-FT-CTA*</t>
  </si>
  <si>
    <t>New-HSav-CTA-1stT-PT</t>
  </si>
  <si>
    <t>New-HS1stT-PT-CTA*</t>
  </si>
  <si>
    <t>New-HSav-CTA-1stT-UNK</t>
  </si>
  <si>
    <t>New-HS1stT-UNK-CTA*</t>
  </si>
  <si>
    <t>i.  Product for TTA</t>
  </si>
  <si>
    <t>ii. Product for TTA</t>
  </si>
  <si>
    <t>iii. Product for TTA</t>
  </si>
  <si>
    <t>i-iii Combined Product
for TTA</t>
  </si>
  <si>
    <t>i.  Product for CTA</t>
  </si>
  <si>
    <t>ii. Product for CTA</t>
  </si>
  <si>
    <t>iii. Product for CTA</t>
  </si>
  <si>
    <t>i-iii Combined Weighted Average TTA</t>
  </si>
  <si>
    <t>i-iii Combined Weighted Average CTA</t>
  </si>
  <si>
    <t>i-iii Combined Product
for CTA</t>
  </si>
  <si>
    <r>
      <t>a. Number, who when first enrolled at awarding college were ...</t>
    </r>
    <r>
      <rPr>
        <b/>
        <sz val="10"/>
        <color rgb="FFFF0000"/>
        <rFont val="Arial"/>
        <family val="2"/>
      </rPr>
      <t xml:space="preserve"> (all agencies)</t>
    </r>
  </si>
  <si>
    <r>
      <t>a. Number When First Enrolled at Awarding Ccollege…</t>
    </r>
    <r>
      <rPr>
        <b/>
        <sz val="10"/>
        <color rgb="FFFF0000"/>
        <rFont val="Arial"/>
        <family val="2"/>
      </rPr>
      <t xml:space="preserve"> (all agencies)</t>
    </r>
  </si>
  <si>
    <t>New-1stT-FT-subtot</t>
  </si>
  <si>
    <t>New-1stT-FT-subtot2</t>
  </si>
  <si>
    <t>New-1stT-PT-subtot</t>
  </si>
  <si>
    <t>New-1stT-PT-subtot2</t>
  </si>
  <si>
    <t>New-1stT-UNK-subtot</t>
  </si>
  <si>
    <t>New-1stT-UNK-subtot2</t>
  </si>
  <si>
    <t>New-1stT-subtot</t>
  </si>
  <si>
    <t>New-1stT-subtot2</t>
  </si>
  <si>
    <t>New-av-TTA-1stT-FT</t>
  </si>
  <si>
    <t>New-1stT-FT-TTA*</t>
  </si>
  <si>
    <t>New-av-TTA-1stT-PT</t>
  </si>
  <si>
    <t>New-1stT-PT-TTA*</t>
  </si>
  <si>
    <t>New-av-TTA-1stT-UNK</t>
  </si>
  <si>
    <t>New-1stT-UNK-TTA*</t>
  </si>
  <si>
    <t>New-1stT-wtd-av-TTA</t>
  </si>
  <si>
    <t>New-1stT-TTA*</t>
  </si>
  <si>
    <r>
      <t xml:space="preserve">c. Average Credit Hours Attempted at Awarding Institution... </t>
    </r>
    <r>
      <rPr>
        <b/>
        <sz val="10"/>
        <color rgb="FFFF0000"/>
        <rFont val="Arial"/>
        <family val="2"/>
      </rPr>
      <t>(voluntary)</t>
    </r>
  </si>
  <si>
    <t>New-av-CTA-1stT-FT</t>
  </si>
  <si>
    <t>New-1stT-FT-CTA*</t>
  </si>
  <si>
    <t>New-av-CTA-1stT-PT</t>
  </si>
  <si>
    <t>New-1stT-PT-CTA*</t>
  </si>
  <si>
    <t>New-av-CTA-1stT-UNK</t>
  </si>
  <si>
    <t>New-1stT-UNK-CTA*</t>
  </si>
  <si>
    <t>New-1stT-wtd-av-CTA</t>
  </si>
  <si>
    <t>New-1stT-CTA*</t>
  </si>
  <si>
    <t>New-FTIC-TTAsub-tot</t>
  </si>
  <si>
    <t>New-FTIC-TTAsub-tot2</t>
  </si>
  <si>
    <t>New-FTIC-wtd-av-TTA</t>
  </si>
  <si>
    <t>New-FTIC-TTA*</t>
  </si>
  <si>
    <t>New-FTIC-wtd-av-CTA</t>
  </si>
  <si>
    <t>New-FTIC-CTA*</t>
  </si>
  <si>
    <t>New-TRF-FT-subtot</t>
  </si>
  <si>
    <t>New-TRF-FT-subtot2</t>
  </si>
  <si>
    <t>New-TRF-PT-subtot</t>
  </si>
  <si>
    <t>New-TRF-PT-subtot2</t>
  </si>
  <si>
    <t>New-TRF-UNK-subtot</t>
  </si>
  <si>
    <t>New-TRF-UNK-subtot2</t>
  </si>
  <si>
    <t>New-TRF-subtot</t>
  </si>
  <si>
    <t>New-TRF-subtot2</t>
  </si>
  <si>
    <t>New-av-TTA-TRF-FT</t>
  </si>
  <si>
    <t>New-TRF-FT-TTA*</t>
  </si>
  <si>
    <t>New-av-TTA-TRF-PT</t>
  </si>
  <si>
    <t>New-TRF-PT-TTA*</t>
  </si>
  <si>
    <t>New-av-TTA-TRF-UNK</t>
  </si>
  <si>
    <t>New-TRF-UNK-TTA*</t>
  </si>
  <si>
    <r>
      <t xml:space="preserve">c. Average Credit Hours Attempted at Awarding Institution….  </t>
    </r>
    <r>
      <rPr>
        <b/>
        <sz val="10"/>
        <color rgb="FFFF0000"/>
        <rFont val="Arial"/>
        <family val="2"/>
      </rPr>
      <t>(voluntary)</t>
    </r>
  </si>
  <si>
    <t>New-TRF-wtd-av-TTA</t>
  </si>
  <si>
    <t>New-TRF-TTA*</t>
  </si>
  <si>
    <t>New-av-CTA-TRF-FT</t>
  </si>
  <si>
    <t>New-TRF-FT-CTA*</t>
  </si>
  <si>
    <t>New-av-CTA-TRF-PT</t>
  </si>
  <si>
    <t>New-TRF-PT-CTA*</t>
  </si>
  <si>
    <t>New-av-CTA-TRF-UNK</t>
  </si>
  <si>
    <t>New-TRF-UNK-CTA*</t>
  </si>
  <si>
    <t>New-TRF-wtd-av-CTA</t>
  </si>
  <si>
    <t>New-TRF-CTA*</t>
  </si>
  <si>
    <t>New-UNK-subtot</t>
  </si>
  <si>
    <t>New-UNK-subtot2</t>
  </si>
  <si>
    <t>New-av-TTA-UNK</t>
  </si>
  <si>
    <t>New-UNK-TTA*</t>
  </si>
  <si>
    <r>
      <t xml:space="preserve">c. Average Credit Hours Attempted at Awarding Institution
</t>
    </r>
    <r>
      <rPr>
        <b/>
        <sz val="10"/>
        <color rgb="FFFF0000"/>
        <rFont val="Arial"/>
        <family val="2"/>
      </rPr>
      <t>(voluntary)</t>
    </r>
  </si>
  <si>
    <t>D. First-Time or Transfer Status When First Enrolled at Awarding Institution is Unknown or Other…</t>
  </si>
  <si>
    <r>
      <t xml:space="preserve">a. Number When First Enrolled at Awarding College… </t>
    </r>
    <r>
      <rPr>
        <b/>
        <sz val="10"/>
        <color rgb="FFFF0000"/>
        <rFont val="Arial"/>
        <family val="2"/>
      </rPr>
      <t>(all agencies)</t>
    </r>
  </si>
  <si>
    <r>
      <t xml:space="preserve">b. Average Time to Award at Awarding Institution
</t>
    </r>
    <r>
      <rPr>
        <b/>
        <sz val="10"/>
        <color rgb="FFFF0000"/>
        <rFont val="Arial"/>
        <family val="2"/>
      </rPr>
      <t>(all agencies)</t>
    </r>
  </si>
  <si>
    <t>New-av-CTA-UNK</t>
  </si>
  <si>
    <t>New-UNK-CTA*</t>
  </si>
  <si>
    <t>New-FT-subtot</t>
  </si>
  <si>
    <t>New-FT-subtot2</t>
  </si>
  <si>
    <t>New-FT-TTA*</t>
  </si>
  <si>
    <t>New-FT-CTA*</t>
  </si>
  <si>
    <t>New-PT-subtot</t>
  </si>
  <si>
    <t>New-PT-subtot2</t>
  </si>
  <si>
    <t>New-PT-TTA*</t>
  </si>
  <si>
    <t>New-PT-CTA*</t>
  </si>
  <si>
    <t>New-FTPT-subtot</t>
  </si>
  <si>
    <t>New-FTPT-subtot2</t>
  </si>
  <si>
    <t>New-FTPT-TTA*</t>
  </si>
  <si>
    <t>New-FTPT-CTA*</t>
  </si>
  <si>
    <t>New-TTA*</t>
  </si>
  <si>
    <t>New-CTA*</t>
  </si>
  <si>
    <t>Subtot of Graduates for CTA</t>
  </si>
  <si>
    <t>TTA Product</t>
  </si>
  <si>
    <t>CTA Product</t>
  </si>
  <si>
    <t>Subtot of Full-Time Graduates
for TTA</t>
  </si>
  <si>
    <t>Subtot of Full-Time Graduates
for CTTA</t>
  </si>
  <si>
    <t>Subtot of Part-Time Graduates
for TTA</t>
  </si>
  <si>
    <t>Subtot of Part-Time Graduates
for CTTA</t>
  </si>
  <si>
    <t>Subtot of Graduates
for TTA</t>
  </si>
  <si>
    <t>Subtot of Graduates
for CTA</t>
  </si>
  <si>
    <t>Subtot of FT/PT Unknown Graduates for TTA</t>
  </si>
  <si>
    <t>New-HS1stT-wtd-av-CTA</t>
  </si>
  <si>
    <t>New-HS1stT-CTA*</t>
  </si>
  <si>
    <t>Public Four-Year Colleges and Universities, 2009-10</t>
  </si>
  <si>
    <t>Public Four-Year 1 Colleges and Universities, 2009-10</t>
  </si>
  <si>
    <t>Public Four-Year 2 Colleges and Universities, 2009-10</t>
  </si>
  <si>
    <t>Public Four-Year 3 Colleges and Universities, 2009-10</t>
  </si>
  <si>
    <t>Public Four-Year 4 Colleges and Universities, 2009-10</t>
  </si>
  <si>
    <t>Public Four-Year 5 Colleges and Universities, 2009-10</t>
  </si>
  <si>
    <t>Public Four-Year 6 Colleges and Universities, 2009-10</t>
  </si>
  <si>
    <t>Public Two-Year Colleges, 2009-10</t>
  </si>
  <si>
    <t>Public Two-Year with Bachelor's, 2009-10</t>
  </si>
  <si>
    <t>Public Two-Year 1, 2009-10</t>
  </si>
  <si>
    <t>Public Two-Year 2, 2009-10</t>
  </si>
  <si>
    <t>Public Two-Year 3, 2009-10</t>
  </si>
  <si>
    <t>Public Two-Year 3 Colleges, 2009-10</t>
  </si>
  <si>
    <t>Public Two-Year 2 Colleges, 2009-10</t>
  </si>
  <si>
    <t>Public Two-Year 1 Colleges, 2009-10</t>
  </si>
  <si>
    <t>Public Two-Year Colleges with Bachelor's, 2009-10</t>
  </si>
  <si>
    <t>Note</t>
  </si>
  <si>
    <t>62-70</t>
  </si>
  <si>
    <t xml:space="preserve"> New-HS1stT-FT-subtot</t>
  </si>
  <si>
    <t>Total  New-HS1stT-FT-subtot</t>
  </si>
  <si>
    <t xml:space="preserve"> New-HS1stT-PT-subtot</t>
  </si>
  <si>
    <t>Total  New-HS1stT-PT-subtot</t>
  </si>
  <si>
    <t xml:space="preserve"> New-HS1stT-UNK-subtot</t>
  </si>
  <si>
    <t>Total  New-HS1stT-UNK-subtot</t>
  </si>
  <si>
    <t xml:space="preserve"> New-1stT-FT-subtot</t>
  </si>
  <si>
    <t>Total  New-1stT-FT-subtot</t>
  </si>
  <si>
    <t xml:space="preserve"> New-1stT-PT-subtot</t>
  </si>
  <si>
    <t>Total  New-1stT-PT-subtot</t>
  </si>
  <si>
    <t xml:space="preserve"> New-1stT-UNK-subtot</t>
  </si>
  <si>
    <t>Total  New-1stT-UNK-subtot</t>
  </si>
  <si>
    <t xml:space="preserve"> New-TRF-FT-subtot</t>
  </si>
  <si>
    <t>Total  New-TRF-FT-subtot</t>
  </si>
  <si>
    <t xml:space="preserve"> New-TRF-PT-subtot</t>
  </si>
  <si>
    <t>Total  New-TRF-PT-subtot</t>
  </si>
  <si>
    <t xml:space="preserve"> New-TRF-UNK-subtot</t>
  </si>
  <si>
    <t>Total  New-TRF-UNK-subtot</t>
  </si>
  <si>
    <t xml:space="preserve"> New-Undup-num-awards</t>
  </si>
  <si>
    <t>Total  New-Undup-num-awards</t>
  </si>
  <si>
    <t xml:space="preserve"> New-UNK-subtot</t>
  </si>
  <si>
    <t>Total  New-UNK-subtot</t>
  </si>
  <si>
    <t xml:space="preserve"> AvNew-HS1stT-FT-TTA</t>
  </si>
  <si>
    <t>Total  AvNew-HS1stT-FT-TTA</t>
  </si>
  <si>
    <t xml:space="preserve"> AvNew-HS1stT-PT-TTA</t>
  </si>
  <si>
    <t>Total  AvNew-HS1stT-PT-TTA</t>
  </si>
  <si>
    <t xml:space="preserve"> AvNew-HS1stT-UNK-TTA</t>
  </si>
  <si>
    <t>Total  AvNew-HS1stT-UNK-TTA</t>
  </si>
  <si>
    <t xml:space="preserve"> AvNew-HS1stT-TTA</t>
  </si>
  <si>
    <t>Total  AvNew-HS1stT-TTA</t>
  </si>
  <si>
    <t xml:space="preserve"> AvNew-1stT-FT-TTA</t>
  </si>
  <si>
    <t>Total  AvNew-1stT-FT-TTA</t>
  </si>
  <si>
    <t xml:space="preserve"> AvNew-1stT-PT-TTA</t>
  </si>
  <si>
    <t>Total  AvNew-1stT-PT-TTA</t>
  </si>
  <si>
    <t xml:space="preserve"> AvNew-1stT-UNK-TTA</t>
  </si>
  <si>
    <t>Total  AvNew-1stT-UNK-TTA</t>
  </si>
  <si>
    <t xml:space="preserve"> AvNew-1stT-TTA</t>
  </si>
  <si>
    <t>Total  AvNew-1stT-TTA</t>
  </si>
  <si>
    <t xml:space="preserve"> AvNew-TRF-FT-TTA</t>
  </si>
  <si>
    <t>Total  AvNew-TRF-FT-TTA</t>
  </si>
  <si>
    <t xml:space="preserve"> AvNew-TRF-PT-TTA</t>
  </si>
  <si>
    <t>Total  AvNew-TRF-PT-TTA</t>
  </si>
  <si>
    <t xml:space="preserve"> AvNew-TRF-UNK-TTA</t>
  </si>
  <si>
    <t>Total  AvNew-TRF-UNK-TTA</t>
  </si>
  <si>
    <t xml:space="preserve"> AvNew-TRF-TTA</t>
  </si>
  <si>
    <t>Total  AvNew-TRF-TTA</t>
  </si>
  <si>
    <t xml:space="preserve"> AvNew-UNK-TTA</t>
  </si>
  <si>
    <t>Total  AvNew-UNK-TTA</t>
  </si>
  <si>
    <t xml:space="preserve"> AvNew- FT-TTA</t>
  </si>
  <si>
    <t>Total  AvNew- FT-TTA</t>
  </si>
  <si>
    <t xml:space="preserve"> AvNew- PT-TTA</t>
  </si>
  <si>
    <t>Total  AvNew- PT-TTA</t>
  </si>
  <si>
    <t xml:space="preserve"> AvNew- FTPT-TTA</t>
  </si>
  <si>
    <t>Total  AvNew- FTPT-TTA</t>
  </si>
  <si>
    <t xml:space="preserve"> AvNew-HS1stT-FT-CTA</t>
  </si>
  <si>
    <t>Total  AvNew-HS1stT-FT-CTA</t>
  </si>
  <si>
    <t xml:space="preserve"> AvNew-HS1stT-PT-CTA</t>
  </si>
  <si>
    <t>Total  AvNew-HS1stT-PT-CTA</t>
  </si>
  <si>
    <t xml:space="preserve"> AvNew-HS1stT-UNK-CTA</t>
  </si>
  <si>
    <t>Total  AvNew-HS1stT-UNK-CTA</t>
  </si>
  <si>
    <t xml:space="preserve"> AvNew-HS1stT-CTA</t>
  </si>
  <si>
    <t>Total  AvNew-HS1stT-CTA</t>
  </si>
  <si>
    <t xml:space="preserve"> AvNew-1stT-FT-CTA</t>
  </si>
  <si>
    <t>Total  AvNew-1stT-FT-CTA</t>
  </si>
  <si>
    <t xml:space="preserve"> AvNew-1stT-PT-CTA</t>
  </si>
  <si>
    <t>Total  AvNew-1stT-PT-CTA</t>
  </si>
  <si>
    <t xml:space="preserve"> AvNew-1stT-UNK-CTA</t>
  </si>
  <si>
    <t>Total  AvNew-1stT-UNK-CTA</t>
  </si>
  <si>
    <t xml:space="preserve"> AvNew-1stT-CTA</t>
  </si>
  <si>
    <t>Total  AvNew-1stT-CTA</t>
  </si>
  <si>
    <t xml:space="preserve"> AvNew-TRF-FT-CTA</t>
  </si>
  <si>
    <t>Total  AvNew-TRF-FT-CTA</t>
  </si>
  <si>
    <t xml:space="preserve"> AvNew-TRF-PT-CTA</t>
  </si>
  <si>
    <t>Total  AvNew-TRF-PT-CTA</t>
  </si>
  <si>
    <t xml:space="preserve"> AvNew-TRF-UNK-CTA</t>
  </si>
  <si>
    <t>Total  AvNew-TRF-UNK-CTA</t>
  </si>
  <si>
    <t xml:space="preserve"> AvNew-TRF-CTA</t>
  </si>
  <si>
    <t>Total  AvNew-TRF-CTA</t>
  </si>
  <si>
    <t xml:space="preserve"> AvNew- UNK-CTA</t>
  </si>
  <si>
    <t>Total  AvNew- UNK-CTA</t>
  </si>
  <si>
    <t xml:space="preserve"> AvNew- FT-CTA</t>
  </si>
  <si>
    <t>Total  AvNew- FT-CTA</t>
  </si>
  <si>
    <t xml:space="preserve"> AvNew- PT-CTA</t>
  </si>
  <si>
    <t>Total  AvNew- PT-CTA</t>
  </si>
  <si>
    <t xml:space="preserve"> AvNew- FTPT-CTA</t>
  </si>
  <si>
    <t>Total  AvNew- FTPT-CTA</t>
  </si>
  <si>
    <t>FTIC</t>
  </si>
  <si>
    <t>Trnsf</t>
  </si>
  <si>
    <t>Oth</t>
  </si>
  <si>
    <t>OLD</t>
  </si>
  <si>
    <t>New</t>
  </si>
  <si>
    <t>Change</t>
  </si>
  <si>
    <t>Typical Hours Required For Bachelor's Degrees at</t>
  </si>
  <si>
    <t xml:space="preserve">Public Four-Year Colleges and Universities and </t>
  </si>
  <si>
    <t>Public Four-Year Colleges and Universities</t>
  </si>
  <si>
    <t>Public Two-Year Colleges</t>
  </si>
  <si>
    <t>—</t>
  </si>
  <si>
    <t>120-128</t>
  </si>
  <si>
    <t>````</t>
  </si>
  <si>
    <t>Part 3: Time- and Credits-to-Degree</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</si>
  <si>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</si>
  <si>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</si>
  <si>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Classification Notes</t>
  </si>
  <si>
    <t>IPEDS #</t>
  </si>
  <si>
    <t>2010-11</t>
  </si>
  <si>
    <t>Old-HrsRqrd</t>
  </si>
  <si>
    <t>Met the criteria for Four-Year 3 in 2010-11 and 2011-12.</t>
  </si>
  <si>
    <t>Reclassified: met the criteria for Four-Year 4 in 2009-10, 2010-11 and 2011-12.</t>
  </si>
  <si>
    <t>Reclassified: met the criteria for Two-Year 1 in 2009-10, 2010-11 and 2011-12.</t>
  </si>
  <si>
    <t>Met the criteria for Two-Year 2 in 2010-11 and 2011-12.</t>
  </si>
  <si>
    <t>College of the Ouachitas</t>
  </si>
  <si>
    <t>Formerly Ouachita Technical College.</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</si>
  <si>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</si>
  <si>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</si>
  <si>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</si>
  <si>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</si>
  <si>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</si>
  <si>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</si>
  <si>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</si>
  <si>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</si>
  <si>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</si>
  <si>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</si>
  <si>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</si>
  <si>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</si>
  <si>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</si>
  <si>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</si>
  <si>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</si>
  <si>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</si>
  <si>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</si>
  <si>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</si>
  <si>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</si>
  <si>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Gainesville State College </t>
  </si>
  <si>
    <t xml:space="preserve">Georgia Perimeter College </t>
  </si>
  <si>
    <t xml:space="preserve">Abraham Baldwin Agricultural College </t>
  </si>
  <si>
    <t xml:space="preserve">Bainbridge College </t>
  </si>
  <si>
    <t xml:space="preserve">College of Coastal Georgia </t>
  </si>
  <si>
    <t xml:space="preserve">Darton College </t>
  </si>
  <si>
    <t>Georgia Highlands College</t>
  </si>
  <si>
    <t xml:space="preserve">Gordon College </t>
  </si>
  <si>
    <t xml:space="preserve">Middle Georgia College </t>
  </si>
  <si>
    <t>Atlanta Metropolitan College</t>
  </si>
  <si>
    <t>East Georgia College</t>
  </si>
  <si>
    <t xml:space="preserve">South Georgia College </t>
  </si>
  <si>
    <t xml:space="preserve">Waycross College </t>
  </si>
  <si>
    <t>Georgia Gwinnett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</si>
  <si>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</si>
  <si>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</si>
  <si>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</si>
  <si>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</si>
  <si>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</si>
  <si>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</si>
  <si>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</si>
  <si>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</si>
  <si>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</si>
  <si>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</si>
  <si>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</si>
  <si>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</si>
  <si>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</si>
  <si>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</si>
  <si>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</si>
  <si>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 xml:space="preserve">Delgado Community College </t>
  </si>
  <si>
    <t>Bossier Parish Community College</t>
  </si>
  <si>
    <t>Louisiana State University at Eunice</t>
  </si>
  <si>
    <t>South Louisiana Community College</t>
  </si>
  <si>
    <t>Louisiana Delta Community College</t>
  </si>
  <si>
    <t>Nunez Community College</t>
  </si>
  <si>
    <t>River Parishes Community College</t>
  </si>
  <si>
    <t>Southern University in Shreveport</t>
  </si>
  <si>
    <t>Met the criteria for Four-Year 3 in 2011-12.</t>
  </si>
  <si>
    <t>Met the criteria for Four-Year 4 in 2010-11 and 2011-12.</t>
  </si>
  <si>
    <t>Reclassified: met the criteria for Four-Year 5 in 2009-10, 2010-11 and 2011-12.</t>
  </si>
  <si>
    <t>Met the criteia for Four-Year 6 in 2011-12 but still (?) in start up phase?</t>
  </si>
  <si>
    <t>Reclassified: Met the criteria for Four-Year 6 in 2009-10, 2010-11 and 2011-12.</t>
  </si>
  <si>
    <t xml:space="preserve">Met the criteria for Two-Year with Bachelor's in 2011-12. </t>
  </si>
  <si>
    <t>Reclassified: met the criteria for Two-Year with Bachelor's in 2009-10, 2010-11 and 2011-12.</t>
  </si>
  <si>
    <t>Reclassified: met the criteria for Two-Year 2 in 2009-10, 2010-11 and 2011-12.</t>
  </si>
  <si>
    <t>Met the criteria for Two-Year 1 in 2010-11 and 2011-12.</t>
  </si>
  <si>
    <t>Met the criteria for Two-Year 2 in 2011-12.</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</si>
  <si>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</si>
  <si>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</si>
  <si>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</si>
  <si>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</si>
  <si>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</si>
  <si>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</si>
  <si>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</si>
  <si>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</si>
  <si>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North Carolina State University </t>
  </si>
  <si>
    <t xml:space="preserve">University of North Carolina at Chapel Hill </t>
  </si>
  <si>
    <t>.</t>
  </si>
  <si>
    <t>University of North Carolina at Charlotte</t>
  </si>
  <si>
    <t>University of North Carolina at Greensboro</t>
  </si>
  <si>
    <t xml:space="preserve">Appalachian State University </t>
  </si>
  <si>
    <t xml:space="preserve">East Carolina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</si>
  <si>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</si>
  <si>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</si>
  <si>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</si>
  <si>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</si>
  <si>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</si>
  <si>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</si>
  <si>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</si>
  <si>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</si>
  <si>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</si>
  <si>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</si>
  <si>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</si>
  <si>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</si>
  <si>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</si>
  <si>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</si>
  <si>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</si>
  <si>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</si>
  <si>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</si>
  <si>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</si>
  <si>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</si>
  <si>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</si>
  <si>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</si>
  <si>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</si>
  <si>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</si>
  <si>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</si>
  <si>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</si>
  <si>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</si>
  <si>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</si>
  <si>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</si>
  <si>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</si>
  <si>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</si>
  <si>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</si>
  <si>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</si>
  <si>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</si>
  <si>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</si>
  <si>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</si>
  <si>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</si>
  <si>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Texas-Pan American</t>
  </si>
  <si>
    <t>West Texas A&amp;M University</t>
  </si>
  <si>
    <t>Texas A&amp;M -Texarkana</t>
  </si>
  <si>
    <t>University of Houston-Victoria</t>
  </si>
  <si>
    <t>University of Texas of the Permian Basin</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</si>
  <si>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</si>
  <si>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</si>
  <si>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</si>
  <si>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</si>
  <si>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</si>
  <si>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</si>
  <si>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</si>
  <si>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</si>
  <si>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</si>
  <si>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</si>
  <si>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</si>
  <si>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</si>
  <si>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</si>
  <si>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</si>
  <si>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</si>
  <si>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</si>
  <si>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</si>
  <si>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</si>
  <si>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</si>
  <si>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</si>
  <si>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</si>
  <si>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</si>
  <si>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</si>
  <si>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</si>
  <si>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</si>
  <si>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</si>
  <si>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</si>
  <si>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</si>
  <si>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</si>
  <si>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</si>
  <si>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</si>
  <si>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</si>
  <si>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</si>
  <si>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</si>
  <si>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</si>
  <si>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</si>
  <si>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</si>
  <si>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</si>
  <si>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</si>
  <si>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</si>
  <si>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</si>
  <si>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</si>
  <si>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</si>
  <si>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</si>
  <si>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</si>
  <si>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 xml:space="preserve">Lee College </t>
  </si>
  <si>
    <t>Mountain View College  (DCCCD)</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</si>
  <si>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</si>
  <si>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</si>
  <si>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</si>
  <si>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</si>
  <si>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</si>
  <si>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</si>
  <si>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</si>
  <si>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</si>
  <si>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</si>
  <si>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</si>
  <si>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</si>
  <si>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</si>
  <si>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</si>
  <si>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</si>
  <si>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</si>
  <si>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</si>
  <si>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</si>
  <si>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</si>
  <si>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</si>
  <si>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</si>
  <si>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</si>
  <si>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</si>
  <si>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</si>
  <si>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</si>
  <si>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</si>
  <si>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</si>
  <si>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</si>
  <si>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</si>
  <si>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</si>
  <si>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</si>
  <si>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</si>
  <si>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</si>
  <si>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</si>
  <si>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</si>
  <si>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</si>
  <si>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</si>
  <si>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</si>
  <si>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120 and 60</t>
  </si>
  <si>
    <t>West Virginia University at Parkersburg</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</si>
  <si>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</si>
  <si>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</si>
  <si>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</si>
  <si>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</si>
  <si>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</si>
  <si>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</si>
  <si>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</si>
  <si>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</si>
  <si>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Northern Community College</t>
  </si>
  <si>
    <t>Met the criteria for Four-Year 1 in 2011-12.</t>
  </si>
  <si>
    <t>Reclassified: met the criteria for Four-Year 1 in 2009-10, 2010-11 and 2011-12.</t>
  </si>
  <si>
    <t>Met the criteria for Four-Year 2 in 2010-11 and 2011-12.</t>
  </si>
  <si>
    <t>Met the criteria for Four-Year 1 in 2010-11 and 2011-12.</t>
  </si>
  <si>
    <t>Reclassified: Met the criteria for Four-Year 3 in 2009-10, 2010-11 and 2011-12.</t>
  </si>
  <si>
    <t>Reclassified: Met criteria for Two-Year 1 in 2009-10, 2010-11 and 2011-12.</t>
  </si>
  <si>
    <t>Met the criteria for Two-Year 1 in 2010-11 amd 2011-12.</t>
  </si>
  <si>
    <t>Reclassified: Met criteria for Two-Year 2 in 2009-10, 2010-11 and 2011-12.</t>
  </si>
  <si>
    <t>Met criteria for Two-Year 2 in 2010-11 and 2011-12.</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</si>
  <si>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</si>
  <si>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</si>
  <si>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</si>
  <si>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</si>
  <si>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</si>
  <si>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</si>
  <si>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</si>
  <si>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</si>
  <si>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</si>
  <si>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</si>
  <si>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</si>
  <si>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</si>
  <si>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</si>
  <si>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</si>
  <si>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</si>
  <si>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</si>
  <si>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</si>
  <si>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</si>
  <si>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</si>
  <si>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</si>
  <si>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</si>
  <si>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</si>
  <si>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</si>
  <si>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</si>
  <si>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</si>
  <si>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</si>
  <si>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</si>
  <si>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</si>
  <si>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</si>
  <si>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</si>
  <si>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</si>
  <si>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</si>
  <si>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</si>
  <si>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</si>
  <si>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</si>
  <si>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</si>
  <si>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</si>
  <si>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</si>
  <si>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</si>
  <si>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</si>
  <si>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</si>
  <si>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</si>
  <si>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</si>
  <si>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</si>
  <si>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</si>
  <si>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</si>
  <si>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</si>
  <si>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</si>
  <si>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</si>
  <si>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</si>
  <si>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</si>
  <si>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</si>
  <si>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</si>
  <si>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</si>
  <si>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</si>
  <si>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</si>
  <si>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</si>
  <si>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</si>
  <si>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Met criteria for Two-Year 3 in 2011-12.</t>
  </si>
  <si>
    <t>Met criteria for Two-Year 2 in 2011-12.</t>
  </si>
  <si>
    <t>University of Memphis</t>
  </si>
  <si>
    <t>University of Tennessee, Knoxville</t>
  </si>
  <si>
    <t xml:space="preserve">Austin Peay State University </t>
  </si>
  <si>
    <t xml:space="preserve">East Tennessee State University </t>
  </si>
  <si>
    <t xml:space="preserve">Middle Tennessee State University </t>
  </si>
  <si>
    <t xml:space="preserve">Tennessee State University </t>
  </si>
  <si>
    <t xml:space="preserve">Tennessee Technological University </t>
  </si>
  <si>
    <t>University of Tennessee at Chattanooga</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</si>
  <si>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</si>
  <si>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</si>
  <si>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</si>
  <si>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</si>
  <si>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</si>
  <si>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</si>
  <si>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</si>
  <si>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</si>
  <si>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</si>
  <si>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</si>
  <si>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</si>
  <si>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</si>
  <si>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</si>
  <si>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</si>
  <si>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Reclassified: Met the criteria for Four-Year 2 in 2009-10, 2010-11, and 2011-12.</t>
  </si>
  <si>
    <t>Met the criteria for Four-Year 4 in 2011-12.</t>
  </si>
  <si>
    <t>Reclassified: Met the criteria for Two-year 1 in 2009-10, 2010-11, and 2011-12.</t>
  </si>
  <si>
    <t>Reclassified: Met the criteria for Two-year 2 in 2009-10, 2010-11, and 2011-12.</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</si>
  <si>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</si>
  <si>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</si>
  <si>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</si>
  <si>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</si>
  <si>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</si>
  <si>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</si>
  <si>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</si>
  <si>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</si>
  <si>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</si>
  <si>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</si>
  <si>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</si>
  <si>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</si>
  <si>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</si>
  <si>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</si>
  <si>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</si>
  <si>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</si>
  <si>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</si>
  <si>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</si>
  <si>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</si>
  <si>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</si>
  <si>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</si>
  <si>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 xml:space="preserve">Hopkinsville Community College </t>
  </si>
  <si>
    <t>Met the criteria for classification as a Two-Year 1 in 2011-12.</t>
  </si>
  <si>
    <t>Met the criteria for classification as a Two-Year 2 in 2010-11 and 2011-12.</t>
  </si>
  <si>
    <t>Reclassified: Met the criteria for Two-Year 2 in 2009-10, 2010-11 and 2011-12.</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</si>
  <si>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</si>
  <si>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</si>
  <si>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</si>
  <si>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</si>
  <si>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</si>
  <si>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</si>
  <si>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</si>
  <si>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</si>
  <si>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</si>
  <si>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</si>
  <si>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</si>
  <si>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</si>
  <si>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</si>
  <si>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</si>
  <si>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</si>
  <si>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Met criteria for Two-Year 2 2011-12.</t>
  </si>
  <si>
    <t>Met criteria for Two-Year 3 2011-12.</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</si>
  <si>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</si>
  <si>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</si>
  <si>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</si>
  <si>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</si>
  <si>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</si>
  <si>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</si>
  <si>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</si>
  <si>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</si>
  <si>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</si>
  <si>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</si>
  <si>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</si>
  <si>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Met the criteria for Four-Year 2 in 2011-12.</t>
  </si>
  <si>
    <t xml:space="preserve">George Mason University </t>
  </si>
  <si>
    <t xml:space="preserve">Old Dominion University </t>
  </si>
  <si>
    <t>University of Virginia</t>
  </si>
  <si>
    <t xml:space="preserve">Virginia Tech </t>
  </si>
  <si>
    <t>120-135</t>
  </si>
  <si>
    <t>College of William &amp; Mary</t>
  </si>
  <si>
    <t>Virginia Commonwealth University</t>
  </si>
  <si>
    <t>James Madison University</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</si>
  <si>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</si>
  <si>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</si>
  <si>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</si>
  <si>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</si>
  <si>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</si>
  <si>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</si>
  <si>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</si>
  <si>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</si>
  <si>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</si>
  <si>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</si>
  <si>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</si>
  <si>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</si>
  <si>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</si>
  <si>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</si>
  <si>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</si>
  <si>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</si>
  <si>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</si>
  <si>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</si>
  <si>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</si>
  <si>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</si>
  <si>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</si>
  <si>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Southwest Virginia Community College </t>
  </si>
  <si>
    <t xml:space="preserve">Virginia Western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</si>
  <si>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</si>
  <si>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</si>
  <si>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</si>
  <si>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</si>
  <si>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</si>
  <si>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</si>
  <si>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Virginia Highlands Community College </t>
  </si>
  <si>
    <t xml:space="preserve">Wytheville Community College </t>
  </si>
  <si>
    <t>Met the criteria for Four-Year 1 in 2011-2012</t>
  </si>
  <si>
    <t>Met the criteria for Four-Year 3 in 2011-2012</t>
  </si>
  <si>
    <t>Met the criteria for Four-Year 4 in 2011-2012</t>
  </si>
  <si>
    <t>Met the criteria for Two-Year 1 in 2011-12.</t>
  </si>
  <si>
    <t>Reclassified: Met the criteria for Two-Year 2 in 2009-10, 2010-11, and 2011-12.</t>
  </si>
  <si>
    <t xml:space="preserve">Brevard Community College </t>
  </si>
  <si>
    <t xml:space="preserve">Broward College </t>
  </si>
  <si>
    <t>College of Central Florida</t>
  </si>
  <si>
    <t xml:space="preserve">Chipola College </t>
  </si>
  <si>
    <t xml:space="preserve">Daytona State College </t>
  </si>
  <si>
    <t xml:space="preserve">Edison State College </t>
  </si>
  <si>
    <t>Florida State College at Jacksonville</t>
  </si>
  <si>
    <t xml:space="preserve">Florida Keys Community College </t>
  </si>
  <si>
    <t xml:space="preserve">Gulf Coast Community College </t>
  </si>
  <si>
    <t xml:space="preserve">Hillsborough Community College </t>
  </si>
  <si>
    <t xml:space="preserve">Indian River State College </t>
  </si>
  <si>
    <t xml:space="preserve">Lake City Community College </t>
  </si>
  <si>
    <t xml:space="preserve">Lake-Sumter Community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</si>
  <si>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</si>
  <si>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</si>
  <si>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</si>
  <si>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</si>
  <si>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</si>
  <si>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Community College </t>
  </si>
  <si>
    <t xml:space="preserve">Pensacola State College </t>
  </si>
  <si>
    <t xml:space="preserve">Polk State College </t>
  </si>
  <si>
    <t xml:space="preserve">St. Johns River Community College </t>
  </si>
  <si>
    <t xml:space="preserve">St. Petersburg College </t>
  </si>
  <si>
    <t xml:space="preserve">Santa Fe College </t>
  </si>
  <si>
    <t>Seminole State College of Florida</t>
  </si>
  <si>
    <t xml:space="preserve">South Florida Community College </t>
  </si>
  <si>
    <t xml:space="preserve">Tallahassee Community College </t>
  </si>
  <si>
    <t xml:space="preserve">Valencia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</si>
  <si>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</si>
  <si>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</si>
  <si>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</si>
  <si>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</si>
  <si>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</si>
  <si>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</si>
  <si>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</si>
  <si>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</si>
  <si>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</si>
  <si>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</si>
  <si>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</si>
  <si>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</si>
  <si>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</si>
  <si>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</si>
  <si>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</si>
  <si>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</si>
  <si>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</si>
  <si>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</si>
  <si>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</si>
  <si>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</si>
  <si>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</si>
  <si>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</si>
  <si>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</si>
  <si>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</si>
  <si>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</si>
  <si>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</si>
  <si>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</si>
  <si>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criteria for Two-Year with Bachelor's in 2009-10, 2010-11, and 2011-12.</t>
  </si>
  <si>
    <t>Reclassified: Met the criteria for Two-Year 1 institution in 2009-10, 2010-11, and 2011-12.</t>
  </si>
  <si>
    <t>Met the criteria for Two-Year 2 institution in 2010-11 and 2011-12.</t>
  </si>
  <si>
    <t>Met the criteria for Two-Year 2 institution in 2011-12.</t>
  </si>
  <si>
    <t>Met the criteria for Two-Year with Bachelor's in 2011-12.</t>
  </si>
  <si>
    <t>for Associate's Degrees at Public Two-Year Colleges, 2010-11</t>
  </si>
  <si>
    <t xml:space="preserve"> 62-65</t>
  </si>
  <si>
    <t>(blank)</t>
  </si>
  <si>
    <t>(blank) Total</t>
  </si>
  <si>
    <t>out of balance</t>
  </si>
  <si>
    <t xml:space="preserve">Red highlights </t>
  </si>
  <si>
    <r>
      <t xml:space="preserve">Calculated
Grads Where CTA Reported
 </t>
    </r>
    <r>
      <rPr>
        <sz val="10"/>
        <color rgb="FFC00000"/>
        <rFont val="Arial"/>
        <family val="2"/>
      </rPr>
      <t>(check figure -- should equal "3" when CTA reported)</t>
    </r>
  </si>
  <si>
    <t>Out of balance items are highlighted in raw data tab also.</t>
  </si>
  <si>
    <t>Percentage point change:</t>
  </si>
  <si>
    <t>Old</t>
  </si>
  <si>
    <t>Unduplicated No. Grads</t>
  </si>
  <si>
    <t>FTIC w/ credits in HS -FT</t>
  </si>
  <si>
    <t>FTIC w/ credits in HS -PT</t>
  </si>
  <si>
    <t>FTIC w/ credits in HS -UNK</t>
  </si>
  <si>
    <t>FTIC w/o credits in HS -FT</t>
  </si>
  <si>
    <t>FTIC w/o credits in HS -PT</t>
  </si>
  <si>
    <t>FTIC w/o credits in HS -UNK</t>
  </si>
  <si>
    <t>Transfer -FT</t>
  </si>
  <si>
    <t>Transfer -PT</t>
  </si>
  <si>
    <t>Transfer -UNK</t>
  </si>
  <si>
    <t>UNK</t>
  </si>
  <si>
    <t>Percent Distribution of Graduates</t>
  </si>
  <si>
    <t>First time reporting. OK.</t>
  </si>
  <si>
    <t xml:space="preserve">I think big decrease in unkowns establishes </t>
  </si>
  <si>
    <t>new baseline for your data and may explain the</t>
  </si>
  <si>
    <t>Public Four-Year Colleges and Universities, 2010-11</t>
  </si>
  <si>
    <t>Public Four-Year 1 Colleges and Universities, 2010-11</t>
  </si>
  <si>
    <t>Public Four-Year 2 Colleges and Universities, 2010-11</t>
  </si>
  <si>
    <t>Public Four-Year 3 Colleges and Universities, 2010-11</t>
  </si>
  <si>
    <t>Public Four-Year 4 Colleges and Universities, 2010-11</t>
  </si>
  <si>
    <t>Public Four-Year 5 Colleges and Universities, 2010-11</t>
  </si>
  <si>
    <t>Public Four-Year 6 Colleges and Universities, 2010-11</t>
  </si>
  <si>
    <t>Public Two-Year Colleges, 2010-11</t>
  </si>
  <si>
    <t>Public Two-Year Colleges with Bachelor's, 2010-11</t>
  </si>
  <si>
    <t>Public Two-Year 1 Colleges, 2010-11</t>
  </si>
  <si>
    <t>Public Two-Year 2 Colleges, 2010-11</t>
  </si>
  <si>
    <t>Public Two-Year 3 Colleges, 2010-11</t>
  </si>
  <si>
    <t>Underreporting this year.</t>
  </si>
  <si>
    <t>Public Two-Year with Bachelor's, 2010-11</t>
  </si>
  <si>
    <t>Public Two-Year 1, 2010-11</t>
  </si>
  <si>
    <t>Public Two-Year 2, 2010-11</t>
  </si>
  <si>
    <t>Public Two-Year 3, 2010-11</t>
  </si>
  <si>
    <t>Transfers way up in just this one type?</t>
  </si>
  <si>
    <t>Change, in years.</t>
  </si>
  <si>
    <t>big  changes. What do you think?</t>
  </si>
  <si>
    <t>Missing data?</t>
  </si>
  <si>
    <t>Change, in average credits attempted.</t>
  </si>
  <si>
    <t>Miissing two-year college data.</t>
  </si>
  <si>
    <t>Given VA's high ranking on h.s. students taking college credits</t>
  </si>
  <si>
    <t>in two-year colleges, I'm a little surprised that the share of graduates</t>
  </si>
  <si>
    <t>with prior credits isn't higher in VA.</t>
  </si>
  <si>
    <t>Red highlighted items (non zero) indicate data out of balance. Please correct in raw data (blue) tab.</t>
  </si>
  <si>
    <t>Table 67b</t>
  </si>
  <si>
    <t>for Associate's Degrees at Public Two-Year Colleges, 2009-10</t>
  </si>
  <si>
    <t>66-69</t>
  </si>
  <si>
    <t xml:space="preserve"> January 2013</t>
  </si>
  <si>
    <r>
      <t xml:space="preserve">Calculated Grads Where TTA Reported
 </t>
    </r>
    <r>
      <rPr>
        <sz val="10"/>
        <color rgb="FFC00000"/>
        <rFont val="Arial"/>
        <family val="2"/>
      </rPr>
      <t>(check figure -- should equal "A.3")</t>
    </r>
  </si>
  <si>
    <t>January 2013</t>
  </si>
  <si>
    <t>First time reporting.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</si>
</sst>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0_)"/>
    <numFmt numFmtId="165" formatCode="_(* #,##0.0_);_(* \(#,##0.0\);_(* &quot;-&quot;??_);_(@_)"/>
    <numFmt numFmtId="166" formatCode="_(* #,##0_);_(* \(#,##0\);_(* &quot;-&quot;??_);_(@_)"/>
    <numFmt numFmtId="167" formatCode="0.0_)"/>
    <numFmt numFmtId="168" formatCode="0.00_)"/>
    <numFmt numFmtId="169" formatCode="#,##0.0"/>
    <numFmt numFmtId="170" formatCode="#,##0.0_);\(#,##0.0\)"/>
    <numFmt numFmtId="171" formatCode="#,###;\-#,###;\0"/>
    <numFmt numFmtId="172" formatCode="#,###"/>
    <numFmt numFmtId="173" formatCode="0.0"/>
    <numFmt numFmtId="174" formatCode="General_)"/>
    <numFmt numFmtId="175" formatCode="0.0%"/>
    <numFmt numFmtId="176" formatCode="#,##0.000_);\(#,##0.000\)"/>
    <numFmt numFmtId="177" formatCode="0.000"/>
  </numFmts>
  <fonts count="76">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Garamond"/>
      <family val="3"/>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8"/>
      <name val="AGaramond"/>
      <family val="3"/>
    </font>
    <font>
      <sz val="10"/>
      <color indexed="81"/>
      <name val="Tahoma"/>
      <family val="2"/>
    </font>
    <font>
      <b/>
      <sz val="10"/>
      <color indexed="81"/>
      <name val="Tahoma"/>
      <family val="2"/>
    </font>
    <font>
      <sz val="12"/>
      <name val="AGaramond"/>
      <family val="1"/>
    </font>
    <font>
      <sz val="10"/>
      <color rgb="FF0000FF"/>
      <name val="Arial"/>
      <family val="2"/>
    </font>
    <font>
      <sz val="12"/>
      <color rgb="FFC00000"/>
      <name val="AGaramond"/>
      <family val="3"/>
    </font>
    <font>
      <b/>
      <sz val="10"/>
      <color rgb="FF0000FF"/>
      <name val="Arial"/>
      <family val="2"/>
    </font>
    <font>
      <b/>
      <sz val="12"/>
      <name val="Arial"/>
      <family val="2"/>
    </font>
    <font>
      <b/>
      <sz val="14"/>
      <name val="Arial"/>
      <family val="2"/>
    </font>
    <font>
      <vertAlign val="superscript"/>
      <sz val="8"/>
      <name val="Arial"/>
      <family val="2"/>
    </font>
    <font>
      <b/>
      <sz val="9"/>
      <name val="Arial"/>
      <family val="2"/>
    </font>
    <font>
      <b/>
      <sz val="9"/>
      <name val="AGaramond"/>
      <family val="3"/>
    </font>
    <font>
      <sz val="11"/>
      <name val="Calibri"/>
      <family val="2"/>
      <scheme val="minor"/>
    </font>
    <font>
      <i/>
      <sz val="10"/>
      <name val="Arial"/>
      <family val="2"/>
    </font>
    <font>
      <b/>
      <sz val="11"/>
      <color rgb="FF0000FF"/>
      <name val="Calibri"/>
      <family val="2"/>
      <scheme val="minor"/>
    </font>
    <font>
      <b/>
      <sz val="10"/>
      <color rgb="FFFF0000"/>
      <name val="Arial"/>
      <family val="2"/>
    </font>
    <font>
      <sz val="10"/>
      <color indexed="8"/>
      <name val="Arial"/>
      <family val="2"/>
    </font>
    <font>
      <b/>
      <sz val="10"/>
      <color rgb="FFC00000"/>
      <name val="Arial"/>
      <family val="2"/>
    </font>
    <font>
      <sz val="11"/>
      <color theme="1"/>
      <name val="Calibri"/>
      <family val="2"/>
      <scheme val="minor"/>
    </font>
    <font>
      <b/>
      <sz val="14"/>
      <color theme="0"/>
      <name val="Arial"/>
      <family val="2"/>
    </font>
    <font>
      <b/>
      <sz val="8"/>
      <name val="Times New Roman"/>
      <family val="1"/>
    </font>
    <font>
      <b/>
      <sz val="10"/>
      <color theme="0"/>
      <name val="Arial"/>
      <family val="2"/>
    </font>
    <font>
      <sz val="9"/>
      <color indexed="81"/>
      <name val="Tahoma"/>
      <family val="2"/>
    </font>
    <font>
      <b/>
      <sz val="9"/>
      <color indexed="81"/>
      <name val="Tahoma"/>
      <family val="2"/>
    </font>
    <font>
      <b/>
      <sz val="8"/>
      <color rgb="FFC00000"/>
      <name val="Times New Roman"/>
      <family val="1"/>
    </font>
    <font>
      <b/>
      <sz val="11"/>
      <color theme="1"/>
      <name val="Times New Roman"/>
      <family val="1"/>
    </font>
    <font>
      <b/>
      <sz val="11"/>
      <color indexed="8"/>
      <name val="Times New Roman"/>
      <family val="1"/>
    </font>
    <font>
      <sz val="9"/>
      <color indexed="8"/>
      <name val="Times New Roman"/>
      <family val="1"/>
    </font>
    <font>
      <b/>
      <sz val="11"/>
      <name val="Times New Roman"/>
      <family val="1"/>
    </font>
    <font>
      <sz val="10"/>
      <color theme="1"/>
      <name val="Arial"/>
      <family val="2"/>
    </font>
    <font>
      <sz val="10"/>
      <name val="Courier"/>
      <family val="3"/>
    </font>
    <font>
      <sz val="12"/>
      <name val="Arial"/>
      <family val="2"/>
    </font>
    <font>
      <b/>
      <sz val="8"/>
      <color rgb="FFFF0000"/>
      <name val="Times New Roman"/>
      <family val="1"/>
    </font>
    <font>
      <sz val="10"/>
      <name val="Helv"/>
    </font>
    <font>
      <sz val="12"/>
      <name val="AGaramond"/>
      <family val="1"/>
    </font>
    <font>
      <sz val="10"/>
      <color rgb="FF000000"/>
      <name val="Times New Roman"/>
      <family val="1"/>
    </font>
    <font>
      <sz val="10"/>
      <color rgb="FF000000"/>
      <name val="Times New Roman"/>
      <family val="1"/>
    </font>
    <font>
      <sz val="9"/>
      <name val="Arial"/>
      <family val="2"/>
    </font>
    <font>
      <sz val="10"/>
      <color rgb="FFC00000"/>
      <name val="Arial"/>
      <family val="2"/>
    </font>
    <font>
      <b/>
      <sz val="10"/>
      <name val="Times New Roman"/>
      <family val="1"/>
    </font>
    <font>
      <b/>
      <i/>
      <sz val="10"/>
      <color rgb="FFC00000"/>
      <name val="Arial"/>
      <family val="2"/>
    </font>
    <font>
      <sz val="8"/>
      <name val="Calibri"/>
      <family val="2"/>
    </font>
    <font>
      <sz val="10"/>
      <color theme="0"/>
      <name val="Arial"/>
      <family val="2"/>
    </font>
    <font>
      <b/>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13"/>
        <bgColor indexed="64"/>
      </patternFill>
    </fill>
    <fill>
      <patternFill patternType="solid">
        <fgColor indexed="8"/>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indexed="44"/>
        <bgColor indexed="64"/>
      </patternFill>
    </fill>
    <fill>
      <patternFill patternType="solid">
        <fgColor indexed="44"/>
        <bgColor indexed="42"/>
      </patternFill>
    </fill>
    <fill>
      <patternFill patternType="solid">
        <fgColor indexed="51"/>
        <bgColor indexed="64"/>
      </patternFill>
    </fill>
    <fill>
      <patternFill patternType="solid">
        <fgColor rgb="FFFFCC00"/>
        <bgColor indexed="64"/>
      </patternFill>
    </fill>
    <fill>
      <patternFill patternType="solid">
        <fgColor indexed="51"/>
        <bgColor indexed="42"/>
      </patternFill>
    </fill>
    <fill>
      <patternFill patternType="solid">
        <fgColor indexed="42"/>
        <bgColor indexed="64"/>
      </patternFill>
    </fill>
    <fill>
      <patternFill patternType="solid">
        <fgColor indexed="46"/>
        <bgColor indexed="64"/>
      </patternFill>
    </fill>
    <fill>
      <patternFill patternType="solid">
        <fgColor indexed="42"/>
        <bgColor indexed="42"/>
      </patternFill>
    </fill>
    <fill>
      <patternFill patternType="solid">
        <fgColor indexed="43"/>
        <bgColor indexed="64"/>
      </patternFill>
    </fill>
    <fill>
      <patternFill patternType="solid">
        <fgColor indexed="47"/>
        <bgColor indexed="42"/>
      </patternFill>
    </fill>
    <fill>
      <patternFill patternType="solid">
        <fgColor indexed="15"/>
        <bgColor indexed="64"/>
      </patternFill>
    </fill>
    <fill>
      <patternFill patternType="solid">
        <fgColor indexed="45"/>
        <bgColor indexed="64"/>
      </patternFill>
    </fill>
    <fill>
      <patternFill patternType="solid">
        <fgColor indexed="45"/>
        <bgColor indexed="42"/>
      </patternFill>
    </fill>
    <fill>
      <patternFill patternType="solid">
        <fgColor theme="5" tint="0.59999389629810485"/>
        <bgColor indexed="64"/>
      </patternFill>
    </fill>
    <fill>
      <patternFill patternType="solid">
        <fgColor rgb="FFFFFF00"/>
        <bgColor theme="0" tint="-0.14999847407452621"/>
      </patternFill>
    </fill>
    <fill>
      <patternFill patternType="solid">
        <fgColor rgb="FF00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double">
        <color indexed="64"/>
      </left>
      <right/>
      <top/>
      <bottom/>
      <diagonal/>
    </border>
    <border>
      <left/>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64"/>
      </left>
      <right style="thin">
        <color indexed="64"/>
      </right>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65"/>
      </left>
      <right style="thin">
        <color indexed="8"/>
      </right>
      <top style="thin">
        <color indexed="8"/>
      </top>
      <bottom/>
      <diagonal/>
    </border>
    <border>
      <left style="thin">
        <color indexed="65"/>
      </left>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64"/>
      </top>
      <bottom/>
      <diagonal/>
    </border>
    <border>
      <left/>
      <right/>
      <top/>
      <bottom style="double">
        <color indexed="64"/>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style="thin">
        <color indexed="8"/>
      </top>
      <bottom style="thin">
        <color indexed="65"/>
      </bottom>
      <diagonal/>
    </border>
    <border>
      <left/>
      <right style="thin">
        <color indexed="8"/>
      </right>
      <top/>
      <bottom style="thin">
        <color indexed="64"/>
      </bottom>
      <diagonal/>
    </border>
    <border>
      <left style="thin">
        <color indexed="64"/>
      </left>
      <right/>
      <top/>
      <bottom style="thin">
        <color indexed="8"/>
      </bottom>
      <diagonal/>
    </border>
    <border>
      <left/>
      <right style="thin">
        <color indexed="8"/>
      </right>
      <top style="thin">
        <color indexed="8"/>
      </top>
      <bottom/>
      <diagonal/>
    </border>
    <border>
      <left/>
      <right style="thin">
        <color indexed="8"/>
      </right>
      <top style="thin">
        <color indexed="65"/>
      </top>
      <bottom/>
      <diagonal/>
    </border>
    <border>
      <left/>
      <right style="thin">
        <color indexed="8"/>
      </right>
      <top style="thin">
        <color indexed="65"/>
      </top>
      <bottom style="medium">
        <color indexed="64"/>
      </bottom>
      <diagonal/>
    </border>
    <border>
      <left style="thin">
        <color indexed="8"/>
      </left>
      <right/>
      <top/>
      <bottom style="medium">
        <color indexed="64"/>
      </bottom>
      <diagonal/>
    </border>
    <border>
      <left/>
      <right/>
      <top/>
      <bottom style="medium">
        <color indexed="64"/>
      </bottom>
      <diagonal/>
    </border>
    <border>
      <left style="thin">
        <color indexed="8"/>
      </left>
      <right style="thin">
        <color indexed="8"/>
      </right>
      <top/>
      <bottom style="medium">
        <color indexed="64"/>
      </bottom>
      <diagonal/>
    </border>
    <border>
      <left/>
      <right style="thin">
        <color indexed="8"/>
      </right>
      <top/>
      <bottom style="medium">
        <color indexed="64"/>
      </bottom>
      <diagonal/>
    </border>
    <border>
      <left/>
      <right/>
      <top style="thin">
        <color indexed="65"/>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47">
    <xf numFmtId="164"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9" fillId="0" borderId="0"/>
    <xf numFmtId="164" fontId="15" fillId="0" borderId="0"/>
    <xf numFmtId="0" fontId="9" fillId="23" borderId="7" applyNumberFormat="0" applyFont="0" applyAlignment="0" applyProtection="0"/>
    <xf numFmtId="0" fontId="25" fillId="20" borderId="8" applyNumberFormat="0" applyAlignment="0" applyProtection="0"/>
    <xf numFmtId="9" fontId="15" fillId="0" borderId="0" applyFont="0" applyFill="0" applyBorder="0" applyAlignment="0" applyProtection="0"/>
    <xf numFmtId="3" fontId="26" fillId="0" borderId="9" applyFont="0"/>
    <xf numFmtId="164" fontId="27" fillId="0" borderId="10" applyNumberFormat="0" applyFont="0" applyBorder="0" applyAlignment="0"/>
    <xf numFmtId="0" fontId="28" fillId="0" borderId="0" applyNumberFormat="0" applyFill="0" applyBorder="0" applyAlignment="0" applyProtection="0"/>
    <xf numFmtId="0" fontId="29" fillId="0" borderId="11" applyNumberFormat="0" applyFill="0" applyAlignment="0" applyProtection="0"/>
    <xf numFmtId="0" fontId="30" fillId="0" borderId="0" applyNumberFormat="0" applyFill="0" applyBorder="0" applyAlignment="0" applyProtection="0"/>
    <xf numFmtId="164" fontId="35" fillId="0" borderId="0"/>
    <xf numFmtId="43" fontId="15" fillId="0" borderId="0" applyFont="0" applyFill="0" applyBorder="0" applyAlignment="0" applyProtection="0"/>
    <xf numFmtId="0" fontId="48" fillId="0" borderId="0">
      <alignment vertical="top"/>
    </xf>
    <xf numFmtId="0" fontId="9" fillId="0" borderId="0"/>
    <xf numFmtId="0" fontId="9" fillId="0" borderId="0"/>
    <xf numFmtId="164" fontId="35" fillId="0" borderId="0"/>
    <xf numFmtId="0" fontId="50" fillId="0" borderId="0"/>
    <xf numFmtId="0" fontId="50" fillId="0" borderId="0"/>
    <xf numFmtId="0" fontId="9" fillId="0" borderId="0"/>
    <xf numFmtId="43" fontId="35" fillId="0" borderId="0" applyFont="0" applyFill="0" applyBorder="0" applyAlignment="0" applyProtection="0"/>
    <xf numFmtId="3" fontId="24" fillId="0" borderId="0"/>
    <xf numFmtId="164" fontId="15" fillId="0" borderId="0"/>
    <xf numFmtId="166" fontId="15" fillId="0" borderId="0"/>
    <xf numFmtId="164" fontId="35" fillId="0" borderId="0"/>
    <xf numFmtId="164" fontId="35" fillId="0" borderId="0"/>
    <xf numFmtId="0" fontId="7" fillId="0" borderId="0"/>
    <xf numFmtId="0" fontId="7" fillId="0" borderId="0"/>
    <xf numFmtId="0" fontId="61" fillId="0" borderId="0"/>
    <xf numFmtId="9" fontId="61" fillId="0" borderId="0" applyFont="0" applyFill="0" applyBorder="0" applyAlignment="0" applyProtection="0"/>
    <xf numFmtId="9" fontId="35" fillId="0" borderId="0" applyFont="0" applyFill="0" applyBorder="0" applyAlignment="0" applyProtection="0"/>
    <xf numFmtId="164" fontId="35" fillId="0" borderId="0"/>
    <xf numFmtId="0" fontId="6" fillId="0" borderId="0"/>
    <xf numFmtId="0" fontId="61" fillId="0" borderId="0"/>
    <xf numFmtId="9" fontId="61" fillId="0" borderId="0" applyFont="0" applyFill="0" applyBorder="0" applyAlignment="0" applyProtection="0"/>
    <xf numFmtId="43" fontId="61" fillId="0" borderId="0" applyFont="0" applyFill="0" applyBorder="0" applyAlignment="0" applyProtection="0"/>
    <xf numFmtId="0" fontId="10" fillId="0" borderId="0"/>
    <xf numFmtId="0" fontId="10" fillId="0" borderId="0"/>
    <xf numFmtId="0" fontId="10" fillId="0" borderId="0"/>
    <xf numFmtId="0" fontId="10" fillId="0" borderId="0"/>
    <xf numFmtId="0" fontId="48" fillId="0" borderId="0"/>
    <xf numFmtId="0" fontId="6" fillId="0" borderId="0"/>
    <xf numFmtId="0" fontId="9" fillId="0" borderId="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2" fillId="0" borderId="0">
      <alignment horizontal="left" wrapText="1"/>
    </xf>
    <xf numFmtId="0" fontId="61" fillId="0" borderId="0"/>
    <xf numFmtId="0" fontId="63"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3" fontId="9" fillId="0" borderId="9" applyFo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5" fillId="0" borderId="0" applyFont="0" applyFill="0" applyBorder="0" applyAlignment="0" applyProtection="0"/>
    <xf numFmtId="0" fontId="5" fillId="0" borderId="0"/>
    <xf numFmtId="164" fontId="15" fillId="0" borderId="0"/>
    <xf numFmtId="0" fontId="5" fillId="0" borderId="0"/>
    <xf numFmtId="0" fontId="5" fillId="0" borderId="0"/>
    <xf numFmtId="0" fontId="5" fillId="0" borderId="0"/>
    <xf numFmtId="9" fontId="6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5" fillId="0" borderId="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3" fontId="24" fillId="0" borderId="0"/>
    <xf numFmtId="43" fontId="35" fillId="0" borderId="0" applyFont="0" applyFill="0" applyBorder="0" applyAlignment="0" applyProtection="0"/>
    <xf numFmtId="174" fontId="65" fillId="0" borderId="0"/>
    <xf numFmtId="174" fontId="65" fillId="0" borderId="0"/>
    <xf numFmtId="3" fontId="9" fillId="0" borderId="9" applyFo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5" fillId="0" borderId="0" applyFont="0" applyFill="0" applyBorder="0" applyAlignment="0" applyProtection="0"/>
    <xf numFmtId="164" fontId="15" fillId="0" borderId="0"/>
    <xf numFmtId="164" fontId="15" fillId="0" borderId="0"/>
    <xf numFmtId="0" fontId="61" fillId="0" borderId="0"/>
    <xf numFmtId="9" fontId="61" fillId="0" borderId="0" applyFont="0" applyFill="0" applyBorder="0" applyAlignment="0" applyProtection="0"/>
    <xf numFmtId="0" fontId="5" fillId="0" borderId="0"/>
    <xf numFmtId="0" fontId="5" fillId="0" borderId="0"/>
    <xf numFmtId="0" fontId="10" fillId="0" borderId="0"/>
    <xf numFmtId="0" fontId="10" fillId="0" borderId="0"/>
    <xf numFmtId="0" fontId="10" fillId="0" borderId="0"/>
    <xf numFmtId="0" fontId="48" fillId="0" borderId="0">
      <alignment vertical="top"/>
    </xf>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61" fillId="0" borderId="0"/>
    <xf numFmtId="0" fontId="9" fillId="0" borderId="0"/>
    <xf numFmtId="0" fontId="5" fillId="0" borderId="0"/>
    <xf numFmtId="0" fontId="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164" fontId="66" fillId="0" borderId="0"/>
    <xf numFmtId="0" fontId="6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4" fontId="65" fillId="0" borderId="0"/>
    <xf numFmtId="0" fontId="2" fillId="0" borderId="0"/>
    <xf numFmtId="0" fontId="2" fillId="0" borderId="0"/>
    <xf numFmtId="0" fontId="2" fillId="0" borderId="0"/>
    <xf numFmtId="0" fontId="2" fillId="0" borderId="0"/>
    <xf numFmtId="9" fontId="1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66" fillId="0" borderId="0"/>
    <xf numFmtId="9" fontId="61" fillId="0" borderId="0" applyFont="0" applyFill="0" applyBorder="0" applyAlignment="0" applyProtection="0"/>
    <xf numFmtId="164" fontId="66" fillId="0" borderId="0"/>
    <xf numFmtId="0" fontId="9"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66" fillId="0" borderId="0"/>
    <xf numFmtId="164" fontId="66" fillId="0" borderId="0"/>
    <xf numFmtId="164" fontId="66"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6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4" fontId="6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6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66"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74" fontId="65"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68" fillId="0" borderId="0"/>
    <xf numFmtId="0" fontId="2" fillId="0" borderId="0"/>
    <xf numFmtId="0" fontId="67" fillId="0" borderId="0"/>
    <xf numFmtId="0" fontId="2" fillId="0" borderId="0"/>
    <xf numFmtId="0" fontId="2" fillId="0" borderId="0"/>
  </cellStyleXfs>
  <cellXfs count="857">
    <xf numFmtId="164" fontId="0" fillId="0" borderId="0" xfId="0"/>
    <xf numFmtId="164" fontId="26" fillId="0" borderId="0" xfId="0" applyFont="1"/>
    <xf numFmtId="164" fontId="26" fillId="0" borderId="0" xfId="0" applyFont="1" applyBorder="1"/>
    <xf numFmtId="164" fontId="26" fillId="0" borderId="0" xfId="0" applyFont="1" applyFill="1"/>
    <xf numFmtId="164" fontId="26" fillId="26" borderId="0" xfId="0" applyFont="1" applyFill="1" applyBorder="1"/>
    <xf numFmtId="164" fontId="26" fillId="26" borderId="0" xfId="0" applyFont="1" applyFill="1" applyBorder="1" applyAlignment="1">
      <alignment wrapText="1"/>
    </xf>
    <xf numFmtId="167" fontId="31" fillId="24" borderId="0" xfId="0" applyNumberFormat="1" applyFont="1" applyFill="1" applyBorder="1" applyAlignment="1">
      <alignment horizontal="right" wrapText="1"/>
    </xf>
    <xf numFmtId="167" fontId="31" fillId="28" borderId="0" xfId="0" applyNumberFormat="1" applyFont="1" applyFill="1"/>
    <xf numFmtId="167" fontId="31" fillId="28" borderId="0" xfId="0" applyNumberFormat="1" applyFont="1" applyFill="1" applyBorder="1" applyAlignment="1">
      <alignment horizontal="right" wrapText="1"/>
    </xf>
    <xf numFmtId="167" fontId="31" fillId="28" borderId="0" xfId="28" applyNumberFormat="1" applyFont="1" applyFill="1"/>
    <xf numFmtId="164" fontId="26" fillId="0" borderId="0" xfId="0" applyFont="1" applyFill="1" applyBorder="1"/>
    <xf numFmtId="164" fontId="9" fillId="0" borderId="0" xfId="0" applyFont="1" applyFill="1" applyBorder="1" applyAlignment="1">
      <alignment horizontal="center" wrapText="1"/>
    </xf>
    <xf numFmtId="165" fontId="26" fillId="0" borderId="0" xfId="0" applyNumberFormat="1" applyFont="1" applyFill="1" applyBorder="1"/>
    <xf numFmtId="164" fontId="9" fillId="0" borderId="0" xfId="0" applyFont="1"/>
    <xf numFmtId="0" fontId="27" fillId="0" borderId="15" xfId="38" applyFont="1" applyFill="1" applyBorder="1" applyAlignment="1" applyProtection="1">
      <alignment horizontal="left" vertical="center"/>
    </xf>
    <xf numFmtId="0" fontId="27" fillId="0" borderId="15" xfId="38" applyFont="1" applyFill="1" applyBorder="1" applyAlignment="1" applyProtection="1">
      <alignment horizontal="centerContinuous" vertical="center"/>
    </xf>
    <xf numFmtId="0" fontId="27" fillId="0" borderId="15" xfId="38" applyFont="1" applyFill="1" applyBorder="1" applyAlignment="1" applyProtection="1">
      <alignment horizontal="centerContinuous" vertical="center" wrapText="1"/>
    </xf>
    <xf numFmtId="0" fontId="27" fillId="0" borderId="15" xfId="38" applyFont="1" applyFill="1" applyBorder="1" applyAlignment="1">
      <alignment horizontal="centerContinuous" vertical="center"/>
    </xf>
    <xf numFmtId="0" fontId="27" fillId="0" borderId="15" xfId="38" applyFont="1" applyFill="1" applyBorder="1" applyAlignment="1">
      <alignment vertical="center"/>
    </xf>
    <xf numFmtId="0" fontId="27" fillId="0" borderId="16" xfId="38" applyFont="1" applyFill="1" applyBorder="1" applyAlignment="1">
      <alignment horizontal="left"/>
    </xf>
    <xf numFmtId="0" fontId="27" fillId="0" borderId="15" xfId="38" applyFont="1" applyFill="1" applyBorder="1" applyAlignment="1" applyProtection="1">
      <alignment horizontal="left"/>
    </xf>
    <xf numFmtId="0" fontId="27" fillId="0" borderId="15" xfId="38" applyFont="1" applyFill="1" applyBorder="1"/>
    <xf numFmtId="164" fontId="9" fillId="0" borderId="0" xfId="0" applyFont="1" applyBorder="1"/>
    <xf numFmtId="164" fontId="9" fillId="0" borderId="16" xfId="0" applyFont="1" applyFill="1" applyBorder="1" applyAlignment="1">
      <alignment horizontal="center" wrapText="1"/>
    </xf>
    <xf numFmtId="167" fontId="9" fillId="0" borderId="0" xfId="0" applyNumberFormat="1" applyFont="1" applyBorder="1" applyAlignment="1">
      <alignment horizontal="centerContinuous"/>
    </xf>
    <xf numFmtId="164" fontId="9" fillId="0" borderId="16" xfId="0" applyFont="1" applyBorder="1"/>
    <xf numFmtId="164" fontId="9" fillId="0" borderId="0" xfId="0" applyFont="1" applyFill="1" applyBorder="1" applyAlignment="1">
      <alignment wrapText="1"/>
    </xf>
    <xf numFmtId="164" fontId="9" fillId="0" borderId="0" xfId="0" applyFont="1" applyFill="1" applyBorder="1" applyAlignment="1">
      <alignment horizontal="centerContinuous"/>
    </xf>
    <xf numFmtId="164" fontId="9" fillId="0" borderId="16" xfId="0" applyFont="1" applyFill="1" applyBorder="1" applyAlignment="1">
      <alignment horizontal="centerContinuous"/>
    </xf>
    <xf numFmtId="165" fontId="9" fillId="0" borderId="22" xfId="28" applyNumberFormat="1" applyFont="1" applyFill="1" applyBorder="1"/>
    <xf numFmtId="164" fontId="9" fillId="0" borderId="0" xfId="0" applyFont="1" applyBorder="1" applyAlignment="1"/>
    <xf numFmtId="164" fontId="9" fillId="0" borderId="16" xfId="0" applyFont="1" applyFill="1" applyBorder="1" applyAlignment="1">
      <alignment horizontal="center"/>
    </xf>
    <xf numFmtId="164" fontId="9" fillId="0" borderId="15" xfId="0" applyFont="1" applyFill="1" applyBorder="1" applyAlignment="1">
      <alignment horizontal="center"/>
    </xf>
    <xf numFmtId="167" fontId="9" fillId="0" borderId="0" xfId="0" applyNumberFormat="1" applyFont="1" applyBorder="1" applyAlignment="1">
      <alignment horizontal="center"/>
    </xf>
    <xf numFmtId="164" fontId="9" fillId="0" borderId="0" xfId="0" applyFont="1" applyAlignment="1"/>
    <xf numFmtId="167" fontId="31" fillId="0" borderId="0" xfId="0" applyNumberFormat="1" applyFont="1" applyFill="1" applyBorder="1"/>
    <xf numFmtId="167" fontId="31" fillId="24" borderId="0" xfId="0" applyNumberFormat="1" applyFont="1" applyFill="1" applyBorder="1"/>
    <xf numFmtId="167" fontId="31" fillId="24" borderId="0" xfId="28" applyNumberFormat="1" applyFont="1" applyFill="1" applyBorder="1"/>
    <xf numFmtId="167" fontId="9" fillId="0" borderId="0" xfId="0" applyNumberFormat="1" applyFont="1" applyBorder="1"/>
    <xf numFmtId="167" fontId="9" fillId="0" borderId="0" xfId="0" applyNumberFormat="1" applyFont="1" applyBorder="1" applyAlignment="1"/>
    <xf numFmtId="167" fontId="31" fillId="0" borderId="0" xfId="0" applyNumberFormat="1" applyFont="1" applyFill="1" applyBorder="1" applyAlignment="1"/>
    <xf numFmtId="164" fontId="9" fillId="0" borderId="0" xfId="0" applyFont="1" applyFill="1" applyBorder="1" applyAlignment="1"/>
    <xf numFmtId="164" fontId="9" fillId="0" borderId="0" xfId="0" applyFont="1" applyFill="1" applyBorder="1" applyAlignment="1">
      <alignment horizontal="center"/>
    </xf>
    <xf numFmtId="165" fontId="9" fillId="0" borderId="13" xfId="28" applyNumberFormat="1" applyFont="1" applyFill="1" applyBorder="1" applyAlignment="1"/>
    <xf numFmtId="165" fontId="9" fillId="0" borderId="12" xfId="28" applyNumberFormat="1" applyFont="1" applyFill="1" applyBorder="1" applyAlignment="1"/>
    <xf numFmtId="165" fontId="9" fillId="0" borderId="20" xfId="28" applyNumberFormat="1" applyFont="1" applyFill="1" applyBorder="1" applyAlignment="1"/>
    <xf numFmtId="165" fontId="9" fillId="0" borderId="22" xfId="0" applyNumberFormat="1" applyFont="1" applyFill="1" applyBorder="1" applyAlignment="1"/>
    <xf numFmtId="165" fontId="9" fillId="0" borderId="0" xfId="0" applyNumberFormat="1" applyFont="1" applyFill="1" applyBorder="1" applyAlignment="1"/>
    <xf numFmtId="165" fontId="9" fillId="0" borderId="0" xfId="0" applyNumberFormat="1" applyFont="1" applyFill="1" applyAlignment="1"/>
    <xf numFmtId="165" fontId="9" fillId="0" borderId="0" xfId="28" applyNumberFormat="1" applyFont="1" applyFill="1"/>
    <xf numFmtId="165" fontId="9" fillId="0" borderId="0" xfId="28" applyNumberFormat="1" applyFont="1" applyFill="1" applyBorder="1"/>
    <xf numFmtId="165" fontId="31" fillId="0" borderId="31" xfId="28" applyNumberFormat="1" applyFont="1" applyFill="1" applyBorder="1"/>
    <xf numFmtId="3" fontId="9" fillId="0" borderId="0" xfId="0" applyNumberFormat="1" applyFont="1" applyFill="1" applyBorder="1" applyAlignment="1">
      <alignment horizontal="left"/>
    </xf>
    <xf numFmtId="165" fontId="31" fillId="0" borderId="22" xfId="28" applyNumberFormat="1" applyFont="1" applyFill="1" applyBorder="1"/>
    <xf numFmtId="165" fontId="36" fillId="0" borderId="49" xfId="28" applyNumberFormat="1" applyFont="1" applyFill="1" applyBorder="1"/>
    <xf numFmtId="165" fontId="36" fillId="0" borderId="22" xfId="28" applyNumberFormat="1" applyFont="1" applyFill="1" applyBorder="1"/>
    <xf numFmtId="164" fontId="9" fillId="0" borderId="0" xfId="0" applyFont="1" applyFill="1"/>
    <xf numFmtId="3" fontId="9" fillId="0" borderId="16" xfId="0" applyNumberFormat="1" applyFont="1" applyFill="1" applyBorder="1" applyAlignment="1">
      <alignment horizontal="left"/>
    </xf>
    <xf numFmtId="169" fontId="9" fillId="0" borderId="13" xfId="28" applyNumberFormat="1" applyFont="1" applyFill="1" applyBorder="1" applyAlignment="1">
      <alignment horizontal="right"/>
    </xf>
    <xf numFmtId="169" fontId="9" fillId="0" borderId="12" xfId="28" applyNumberFormat="1" applyFont="1" applyFill="1" applyBorder="1" applyAlignment="1">
      <alignment horizontal="right"/>
    </xf>
    <xf numFmtId="169" fontId="9" fillId="0" borderId="20" xfId="28" applyNumberFormat="1" applyFont="1" applyFill="1" applyBorder="1" applyAlignment="1">
      <alignment horizontal="right"/>
    </xf>
    <xf numFmtId="164" fontId="0" fillId="0" borderId="0" xfId="0" applyFill="1"/>
    <xf numFmtId="164" fontId="27" fillId="0" borderId="0" xfId="0" applyFont="1" applyFill="1" applyBorder="1" applyAlignment="1">
      <alignment horizontal="left"/>
    </xf>
    <xf numFmtId="164" fontId="9" fillId="0" borderId="16" xfId="0" applyNumberFormat="1" applyFont="1" applyFill="1" applyBorder="1" applyAlignment="1">
      <alignment horizontal="center"/>
    </xf>
    <xf numFmtId="164" fontId="9" fillId="0" borderId="16" xfId="0" applyNumberFormat="1" applyFont="1" applyFill="1" applyBorder="1" applyAlignment="1">
      <alignment horizontal="center" wrapText="1"/>
    </xf>
    <xf numFmtId="164" fontId="26" fillId="0" borderId="13" xfId="28" applyNumberFormat="1" applyFont="1" applyFill="1" applyBorder="1"/>
    <xf numFmtId="164" fontId="26" fillId="0" borderId="12" xfId="28" applyNumberFormat="1" applyFont="1" applyFill="1" applyBorder="1"/>
    <xf numFmtId="164" fontId="26" fillId="0" borderId="20" xfId="28" applyNumberFormat="1" applyFont="1" applyFill="1" applyBorder="1"/>
    <xf numFmtId="164" fontId="26" fillId="0" borderId="22" xfId="0" applyNumberFormat="1" applyFont="1" applyFill="1" applyBorder="1"/>
    <xf numFmtId="164" fontId="26" fillId="0" borderId="0" xfId="0" applyNumberFormat="1" applyFont="1" applyFill="1"/>
    <xf numFmtId="164" fontId="26" fillId="0" borderId="31" xfId="0" applyNumberFormat="1" applyFont="1" applyFill="1" applyBorder="1"/>
    <xf numFmtId="0" fontId="9" fillId="0" borderId="0" xfId="38" applyFont="1" applyFill="1"/>
    <xf numFmtId="0" fontId="9" fillId="0" borderId="0" xfId="38" applyFont="1" applyFill="1" applyBorder="1"/>
    <xf numFmtId="0" fontId="9" fillId="0" borderId="0" xfId="38" applyFont="1" applyFill="1" applyBorder="1" applyAlignment="1">
      <alignment horizontal="center"/>
    </xf>
    <xf numFmtId="1" fontId="9" fillId="0" borderId="0" xfId="38" applyNumberFormat="1" applyFont="1" applyFill="1" applyBorder="1" applyAlignment="1">
      <alignment horizontal="center"/>
    </xf>
    <xf numFmtId="164" fontId="31" fillId="0" borderId="0" xfId="0" applyFont="1" applyFill="1" applyBorder="1"/>
    <xf numFmtId="164" fontId="31" fillId="0" borderId="36" xfId="0" applyFont="1" applyFill="1" applyBorder="1"/>
    <xf numFmtId="164" fontId="31" fillId="0" borderId="27" xfId="0" applyFont="1" applyFill="1" applyBorder="1"/>
    <xf numFmtId="164" fontId="31" fillId="0" borderId="26" xfId="0" applyFont="1" applyFill="1" applyBorder="1" applyAlignment="1">
      <alignment wrapText="1"/>
    </xf>
    <xf numFmtId="164" fontId="31" fillId="0" borderId="26" xfId="0" applyFont="1" applyFill="1" applyBorder="1"/>
    <xf numFmtId="164" fontId="31" fillId="0" borderId="37" xfId="0" applyFont="1" applyFill="1" applyBorder="1"/>
    <xf numFmtId="164" fontId="31" fillId="0" borderId="29" xfId="0" applyFont="1" applyFill="1" applyBorder="1"/>
    <xf numFmtId="164" fontId="31" fillId="0" borderId="30" xfId="0" applyFont="1" applyFill="1" applyBorder="1"/>
    <xf numFmtId="164" fontId="31" fillId="0" borderId="28" xfId="0" applyFont="1" applyFill="1" applyBorder="1"/>
    <xf numFmtId="166" fontId="26" fillId="0" borderId="0" xfId="0" applyNumberFormat="1" applyFont="1" applyFill="1"/>
    <xf numFmtId="166" fontId="26" fillId="0" borderId="22" xfId="0" applyNumberFormat="1" applyFont="1" applyFill="1" applyBorder="1"/>
    <xf numFmtId="166" fontId="26" fillId="0" borderId="31" xfId="0" applyNumberFormat="1" applyFont="1" applyFill="1" applyBorder="1"/>
    <xf numFmtId="164" fontId="26" fillId="0" borderId="0" xfId="0" applyNumberFormat="1" applyFont="1" applyFill="1" applyAlignment="1">
      <alignment horizontal="centerContinuous"/>
    </xf>
    <xf numFmtId="164" fontId="26" fillId="0" borderId="0" xfId="0" applyNumberFormat="1" applyFont="1" applyFill="1" applyBorder="1"/>
    <xf numFmtId="164" fontId="15" fillId="0" borderId="16" xfId="0" applyNumberFormat="1" applyFont="1" applyFill="1" applyBorder="1" applyAlignment="1">
      <alignment wrapText="1"/>
    </xf>
    <xf numFmtId="164" fontId="9" fillId="0" borderId="16" xfId="0" applyNumberFormat="1" applyFont="1" applyFill="1" applyBorder="1" applyAlignment="1"/>
    <xf numFmtId="164" fontId="0" fillId="0" borderId="0" xfId="0" applyFill="1" applyBorder="1" applyAlignment="1"/>
    <xf numFmtId="3" fontId="26" fillId="0" borderId="0" xfId="0" applyNumberFormat="1" applyFont="1" applyFill="1" applyBorder="1" applyAlignment="1">
      <alignment horizontal="left"/>
    </xf>
    <xf numFmtId="164" fontId="15" fillId="0" borderId="0" xfId="0" applyFont="1" applyFill="1"/>
    <xf numFmtId="166" fontId="26" fillId="0" borderId="0" xfId="0" applyNumberFormat="1" applyFont="1" applyFill="1" applyBorder="1"/>
    <xf numFmtId="166" fontId="26" fillId="0" borderId="17" xfId="0" applyNumberFormat="1" applyFont="1" applyFill="1" applyBorder="1"/>
    <xf numFmtId="164" fontId="37" fillId="0" borderId="0" xfId="0" applyFont="1" applyFill="1"/>
    <xf numFmtId="3" fontId="26" fillId="0" borderId="16" xfId="0" applyNumberFormat="1" applyFont="1" applyFill="1" applyBorder="1" applyAlignment="1">
      <alignment horizontal="left"/>
    </xf>
    <xf numFmtId="165" fontId="36" fillId="0" borderId="0" xfId="28" applyNumberFormat="1" applyFont="1" applyFill="1" applyBorder="1"/>
    <xf numFmtId="164" fontId="9" fillId="0" borderId="26" xfId="0" applyFont="1" applyBorder="1"/>
    <xf numFmtId="164" fontId="9" fillId="0" borderId="27" xfId="0" applyFont="1" applyBorder="1"/>
    <xf numFmtId="164" fontId="9" fillId="0" borderId="41" xfId="0" applyFont="1" applyBorder="1"/>
    <xf numFmtId="164" fontId="9" fillId="0" borderId="10" xfId="0" applyFont="1" applyBorder="1"/>
    <xf numFmtId="164" fontId="9" fillId="0" borderId="32" xfId="0" applyFont="1" applyBorder="1"/>
    <xf numFmtId="164" fontId="9" fillId="0" borderId="25" xfId="0" applyFont="1" applyBorder="1"/>
    <xf numFmtId="164" fontId="9" fillId="0" borderId="34" xfId="0" applyFont="1" applyBorder="1"/>
    <xf numFmtId="166" fontId="9" fillId="0" borderId="26" xfId="0" applyNumberFormat="1" applyFont="1" applyBorder="1"/>
    <xf numFmtId="166" fontId="9" fillId="0" borderId="25" xfId="0" applyNumberFormat="1" applyFont="1" applyBorder="1"/>
    <xf numFmtId="166" fontId="9" fillId="0" borderId="33" xfId="0" applyNumberFormat="1" applyFont="1" applyBorder="1"/>
    <xf numFmtId="164" fontId="9" fillId="0" borderId="26" xfId="0" applyFont="1" applyFill="1" applyBorder="1"/>
    <xf numFmtId="164" fontId="9" fillId="0" borderId="10" xfId="0" applyFont="1" applyFill="1" applyBorder="1"/>
    <xf numFmtId="166" fontId="9" fillId="0" borderId="26" xfId="0" applyNumberFormat="1" applyFont="1" applyFill="1" applyBorder="1"/>
    <xf numFmtId="166" fontId="9" fillId="0" borderId="33" xfId="0" applyNumberFormat="1" applyFont="1" applyFill="1" applyBorder="1"/>
    <xf numFmtId="164" fontId="9" fillId="0" borderId="25" xfId="0" applyFont="1" applyFill="1" applyBorder="1"/>
    <xf numFmtId="164" fontId="9" fillId="0" borderId="38" xfId="0" applyFont="1" applyFill="1" applyBorder="1"/>
    <xf numFmtId="164" fontId="9" fillId="0" borderId="42" xfId="0" applyFont="1" applyBorder="1"/>
    <xf numFmtId="164" fontId="27" fillId="0" borderId="25" xfId="0" applyFont="1" applyFill="1" applyBorder="1"/>
    <xf numFmtId="164" fontId="27" fillId="0" borderId="38" xfId="0" applyFont="1" applyFill="1" applyBorder="1"/>
    <xf numFmtId="164" fontId="9" fillId="0" borderId="27" xfId="0" applyFont="1" applyFill="1" applyBorder="1"/>
    <xf numFmtId="164" fontId="9" fillId="0" borderId="32" xfId="0" applyFont="1" applyFill="1" applyBorder="1"/>
    <xf numFmtId="165" fontId="9" fillId="0" borderId="26" xfId="0" applyNumberFormat="1" applyFont="1" applyFill="1" applyBorder="1"/>
    <xf numFmtId="164" fontId="9" fillId="0" borderId="26" xfId="0" applyFont="1" applyFill="1" applyBorder="1" applyAlignment="1">
      <alignment wrapText="1"/>
    </xf>
    <xf numFmtId="164" fontId="9" fillId="0" borderId="10" xfId="0" applyFont="1" applyFill="1" applyBorder="1" applyAlignment="1">
      <alignment wrapText="1"/>
    </xf>
    <xf numFmtId="165" fontId="9" fillId="0" borderId="39" xfId="0" applyNumberFormat="1" applyFont="1" applyFill="1" applyBorder="1"/>
    <xf numFmtId="164" fontId="9" fillId="0" borderId="41" xfId="0" applyFont="1" applyFill="1" applyBorder="1"/>
    <xf numFmtId="164" fontId="9" fillId="0" borderId="33" xfId="0" applyFont="1" applyFill="1" applyBorder="1"/>
    <xf numFmtId="164" fontId="9" fillId="0" borderId="34" xfId="0" applyFont="1" applyFill="1" applyBorder="1"/>
    <xf numFmtId="165" fontId="9" fillId="0" borderId="25" xfId="0" applyNumberFormat="1" applyFont="1" applyFill="1" applyBorder="1"/>
    <xf numFmtId="165" fontId="9" fillId="0" borderId="33" xfId="0" applyNumberFormat="1" applyFont="1" applyFill="1" applyBorder="1"/>
    <xf numFmtId="164" fontId="9" fillId="0" borderId="39" xfId="0" applyFont="1" applyFill="1" applyBorder="1"/>
    <xf numFmtId="165" fontId="9" fillId="0" borderId="16" xfId="0" applyNumberFormat="1" applyFont="1" applyFill="1" applyBorder="1"/>
    <xf numFmtId="165" fontId="9" fillId="0" borderId="40" xfId="0" applyNumberFormat="1" applyFont="1" applyFill="1" applyBorder="1"/>
    <xf numFmtId="164" fontId="27" fillId="0" borderId="0" xfId="0" applyFont="1" applyFill="1" applyBorder="1" applyAlignment="1">
      <alignment horizontal="centerContinuous"/>
    </xf>
    <xf numFmtId="164" fontId="27" fillId="0" borderId="0" xfId="0" applyNumberFormat="1" applyFont="1" applyFill="1" applyAlignment="1">
      <alignment horizontal="centerContinuous"/>
    </xf>
    <xf numFmtId="164" fontId="26" fillId="0" borderId="0" xfId="0" applyNumberFormat="1" applyFont="1" applyFill="1" applyBorder="1" applyAlignment="1">
      <alignment horizontal="centerContinuous"/>
    </xf>
    <xf numFmtId="164" fontId="9" fillId="0" borderId="0" xfId="0" applyFont="1" applyFill="1" applyAlignment="1">
      <alignment horizontal="centerContinuous"/>
    </xf>
    <xf numFmtId="164" fontId="27" fillId="0" borderId="0" xfId="0" applyFont="1" applyFill="1" applyAlignment="1">
      <alignment horizontal="centerContinuous"/>
    </xf>
    <xf numFmtId="164" fontId="9" fillId="0" borderId="16" xfId="0" applyFont="1" applyFill="1" applyBorder="1"/>
    <xf numFmtId="169" fontId="9" fillId="0" borderId="0" xfId="0" applyNumberFormat="1" applyFont="1" applyFill="1" applyBorder="1" applyAlignment="1">
      <alignment horizontal="right"/>
    </xf>
    <xf numFmtId="3" fontId="9" fillId="0" borderId="31" xfId="0" applyNumberFormat="1" applyFont="1" applyFill="1" applyBorder="1" applyAlignment="1">
      <alignment horizontal="left"/>
    </xf>
    <xf numFmtId="165" fontId="9" fillId="0" borderId="31" xfId="28" applyNumberFormat="1" applyFont="1" applyFill="1" applyBorder="1"/>
    <xf numFmtId="165" fontId="31" fillId="0" borderId="0" xfId="28" applyNumberFormat="1" applyFont="1" applyFill="1" applyBorder="1"/>
    <xf numFmtId="164" fontId="9" fillId="0" borderId="0" xfId="0" applyFont="1" applyFill="1" applyAlignment="1"/>
    <xf numFmtId="164" fontId="9" fillId="0" borderId="16" xfId="0" applyFont="1" applyFill="1" applyBorder="1" applyAlignment="1"/>
    <xf numFmtId="169" fontId="9" fillId="0" borderId="0" xfId="0" applyNumberFormat="1" applyFont="1" applyFill="1" applyBorder="1" applyAlignment="1">
      <alignment horizontal="center"/>
    </xf>
    <xf numFmtId="164" fontId="9" fillId="0" borderId="0" xfId="0" applyFont="1" applyFill="1" applyBorder="1"/>
    <xf numFmtId="164" fontId="15" fillId="0" borderId="16" xfId="0" applyFont="1" applyFill="1" applyBorder="1" applyAlignment="1">
      <alignment wrapText="1"/>
    </xf>
    <xf numFmtId="169" fontId="9" fillId="0" borderId="13" xfId="0" applyNumberFormat="1" applyFont="1" applyFill="1" applyBorder="1" applyAlignment="1">
      <alignment horizontal="right"/>
    </xf>
    <xf numFmtId="169" fontId="9" fillId="0" borderId="0" xfId="0" applyNumberFormat="1" applyFont="1" applyFill="1" applyBorder="1" applyAlignment="1">
      <alignment horizontal="left"/>
    </xf>
    <xf numFmtId="169" fontId="9" fillId="0" borderId="0" xfId="0" applyNumberFormat="1" applyFont="1"/>
    <xf numFmtId="164" fontId="39" fillId="0" borderId="0" xfId="0" applyFont="1" applyFill="1" applyBorder="1" applyAlignment="1">
      <alignment horizontal="centerContinuous"/>
    </xf>
    <xf numFmtId="164" fontId="42" fillId="0" borderId="15" xfId="0" applyFont="1" applyFill="1" applyBorder="1" applyAlignment="1">
      <alignment horizontal="centerContinuous" wrapText="1"/>
    </xf>
    <xf numFmtId="164" fontId="42" fillId="0" borderId="16" xfId="0" applyFont="1" applyFill="1" applyBorder="1" applyAlignment="1">
      <alignment horizontal="centerContinuous" wrapText="1"/>
    </xf>
    <xf numFmtId="164" fontId="42" fillId="0" borderId="19" xfId="0" applyFont="1" applyFill="1" applyBorder="1" applyAlignment="1">
      <alignment horizontal="centerContinuous" wrapText="1"/>
    </xf>
    <xf numFmtId="164" fontId="42" fillId="0" borderId="13" xfId="0" applyFont="1" applyFill="1" applyBorder="1" applyAlignment="1">
      <alignment horizontal="centerContinuous" wrapText="1"/>
    </xf>
    <xf numFmtId="164" fontId="42" fillId="0" borderId="43" xfId="0" applyFont="1" applyFill="1" applyBorder="1" applyAlignment="1">
      <alignment horizontal="centerContinuous" wrapText="1"/>
    </xf>
    <xf numFmtId="164" fontId="42" fillId="0" borderId="23" xfId="0" applyFont="1" applyFill="1" applyBorder="1" applyAlignment="1">
      <alignment horizontal="centerContinuous" wrapText="1"/>
    </xf>
    <xf numFmtId="164" fontId="42" fillId="0" borderId="18" xfId="0" applyNumberFormat="1" applyFont="1" applyFill="1" applyBorder="1" applyAlignment="1">
      <alignment horizontal="centerContinuous" wrapText="1"/>
    </xf>
    <xf numFmtId="164" fontId="42" fillId="0" borderId="15" xfId="0" applyFont="1" applyFill="1" applyBorder="1" applyAlignment="1">
      <alignment horizontal="center" wrapText="1"/>
    </xf>
    <xf numFmtId="164" fontId="42" fillId="0" borderId="44" xfId="0" applyFont="1" applyFill="1" applyBorder="1" applyAlignment="1">
      <alignment horizontal="center" wrapText="1"/>
    </xf>
    <xf numFmtId="164" fontId="42" fillId="0" borderId="23" xfId="0" applyFont="1" applyFill="1" applyBorder="1" applyAlignment="1">
      <alignment horizontal="center" wrapText="1"/>
    </xf>
    <xf numFmtId="164" fontId="42" fillId="0" borderId="18" xfId="0" applyFont="1" applyFill="1" applyBorder="1" applyAlignment="1">
      <alignment horizontal="center" wrapText="1"/>
    </xf>
    <xf numFmtId="164" fontId="42" fillId="0" borderId="16" xfId="0" applyFont="1" applyFill="1" applyBorder="1" applyAlignment="1">
      <alignment horizontal="center" wrapText="1"/>
    </xf>
    <xf numFmtId="164" fontId="42" fillId="0" borderId="22" xfId="0" applyFont="1" applyFill="1" applyBorder="1" applyAlignment="1">
      <alignment horizontal="centerContinuous" wrapText="1"/>
    </xf>
    <xf numFmtId="164" fontId="42" fillId="0" borderId="16" xfId="0" applyFont="1" applyFill="1" applyBorder="1" applyAlignment="1">
      <alignment horizontal="right" wrapText="1"/>
    </xf>
    <xf numFmtId="3" fontId="24" fillId="0" borderId="0" xfId="0" applyNumberFormat="1" applyFont="1" applyFill="1" applyBorder="1" applyAlignment="1">
      <alignment horizontal="left"/>
    </xf>
    <xf numFmtId="164" fontId="24" fillId="0" borderId="0" xfId="0" applyFont="1" applyFill="1" applyAlignment="1"/>
    <xf numFmtId="165" fontId="24" fillId="0" borderId="0" xfId="28" applyNumberFormat="1" applyFont="1" applyFill="1" applyBorder="1"/>
    <xf numFmtId="170" fontId="9" fillId="0" borderId="0" xfId="28" applyNumberFormat="1" applyFont="1" applyFill="1" applyBorder="1"/>
    <xf numFmtId="170" fontId="9" fillId="0" borderId="0" xfId="28" applyNumberFormat="1" applyFont="1" applyFill="1"/>
    <xf numFmtId="170" fontId="31" fillId="0" borderId="31" xfId="28" applyNumberFormat="1" applyFont="1" applyFill="1" applyBorder="1"/>
    <xf numFmtId="170" fontId="9" fillId="0" borderId="22" xfId="28" applyNumberFormat="1" applyFont="1" applyFill="1" applyBorder="1"/>
    <xf numFmtId="170" fontId="31" fillId="0" borderId="22" xfId="28" applyNumberFormat="1" applyFont="1" applyFill="1" applyBorder="1"/>
    <xf numFmtId="170" fontId="36" fillId="0" borderId="49" xfId="28" applyNumberFormat="1" applyFont="1" applyFill="1" applyBorder="1"/>
    <xf numFmtId="170" fontId="36" fillId="0" borderId="22" xfId="28" applyNumberFormat="1" applyFont="1" applyFill="1" applyBorder="1"/>
    <xf numFmtId="170" fontId="9" fillId="0" borderId="16" xfId="28" applyNumberFormat="1" applyFont="1" applyFill="1" applyBorder="1"/>
    <xf numFmtId="170" fontId="31" fillId="0" borderId="21" xfId="28" applyNumberFormat="1" applyFont="1" applyFill="1" applyBorder="1"/>
    <xf numFmtId="170" fontId="9" fillId="0" borderId="18" xfId="28" applyNumberFormat="1" applyFont="1" applyFill="1" applyBorder="1"/>
    <xf numFmtId="170" fontId="9" fillId="0" borderId="0" xfId="0" applyNumberFormat="1" applyFont="1" applyFill="1" applyAlignment="1"/>
    <xf numFmtId="170" fontId="9" fillId="0" borderId="22" xfId="0" applyNumberFormat="1" applyFont="1" applyFill="1" applyBorder="1" applyAlignment="1"/>
    <xf numFmtId="170" fontId="9" fillId="0" borderId="31" xfId="0" applyNumberFormat="1" applyFont="1" applyFill="1" applyBorder="1" applyAlignment="1"/>
    <xf numFmtId="170" fontId="9" fillId="0" borderId="16" xfId="0" applyNumberFormat="1" applyFont="1" applyFill="1" applyBorder="1" applyAlignment="1"/>
    <xf numFmtId="170" fontId="9" fillId="0" borderId="18" xfId="0" applyNumberFormat="1" applyFont="1" applyFill="1" applyBorder="1" applyAlignment="1"/>
    <xf numFmtId="170" fontId="9" fillId="0" borderId="21" xfId="0" applyNumberFormat="1" applyFont="1" applyFill="1" applyBorder="1" applyAlignment="1"/>
    <xf numFmtId="164" fontId="42" fillId="0" borderId="16" xfId="0" applyNumberFormat="1" applyFont="1" applyFill="1" applyBorder="1" applyAlignment="1">
      <alignment horizontal="centerContinuous" wrapText="1"/>
    </xf>
    <xf numFmtId="164" fontId="42" fillId="0" borderId="19" xfId="0" applyNumberFormat="1" applyFont="1" applyFill="1" applyBorder="1" applyAlignment="1">
      <alignment horizontal="centerContinuous" wrapText="1"/>
    </xf>
    <xf numFmtId="164" fontId="42" fillId="0" borderId="22" xfId="0" applyNumberFormat="1" applyFont="1" applyFill="1" applyBorder="1" applyAlignment="1">
      <alignment horizontal="centerContinuous" wrapText="1"/>
    </xf>
    <xf numFmtId="164" fontId="42" fillId="0" borderId="0" xfId="0" applyNumberFormat="1" applyFont="1" applyFill="1" applyBorder="1" applyAlignment="1">
      <alignment horizontal="centerContinuous" wrapText="1"/>
    </xf>
    <xf numFmtId="164" fontId="42" fillId="0" borderId="17" xfId="0" applyNumberFormat="1" applyFont="1" applyFill="1" applyBorder="1" applyAlignment="1">
      <alignment horizontal="centerContinuous" wrapText="1"/>
    </xf>
    <xf numFmtId="164" fontId="42" fillId="0" borderId="15" xfId="0" applyNumberFormat="1" applyFont="1" applyFill="1" applyBorder="1" applyAlignment="1">
      <alignment horizontal="center" wrapText="1"/>
    </xf>
    <xf numFmtId="164" fontId="42" fillId="0" borderId="23" xfId="0" applyNumberFormat="1" applyFont="1" applyFill="1" applyBorder="1" applyAlignment="1">
      <alignment horizontal="center" wrapText="1"/>
    </xf>
    <xf numFmtId="164" fontId="42" fillId="0" borderId="18" xfId="0" applyNumberFormat="1" applyFont="1" applyFill="1" applyBorder="1" applyAlignment="1">
      <alignment horizontal="center" wrapText="1"/>
    </xf>
    <xf numFmtId="164" fontId="42" fillId="0" borderId="16" xfId="0" applyNumberFormat="1" applyFont="1" applyFill="1" applyBorder="1" applyAlignment="1">
      <alignment horizontal="center" wrapText="1"/>
    </xf>
    <xf numFmtId="164" fontId="42" fillId="0" borderId="16" xfId="0" applyNumberFormat="1" applyFont="1" applyFill="1" applyBorder="1" applyAlignment="1">
      <alignment horizontal="right" wrapText="1"/>
    </xf>
    <xf numFmtId="37" fontId="26" fillId="0" borderId="0" xfId="0" applyNumberFormat="1" applyFont="1" applyFill="1"/>
    <xf numFmtId="37" fontId="26" fillId="0" borderId="22" xfId="0" applyNumberFormat="1" applyFont="1" applyFill="1" applyBorder="1"/>
    <xf numFmtId="37" fontId="26" fillId="0" borderId="31" xfId="0" applyNumberFormat="1" applyFont="1" applyFill="1" applyBorder="1"/>
    <xf numFmtId="37" fontId="26" fillId="0" borderId="16" xfId="0" applyNumberFormat="1" applyFont="1" applyFill="1" applyBorder="1"/>
    <xf numFmtId="37" fontId="26" fillId="0" borderId="18" xfId="0" applyNumberFormat="1" applyFont="1" applyFill="1" applyBorder="1"/>
    <xf numFmtId="37" fontId="26" fillId="0" borderId="21" xfId="0" applyNumberFormat="1" applyFont="1" applyFill="1" applyBorder="1"/>
    <xf numFmtId="164" fontId="24" fillId="0" borderId="0" xfId="0" applyNumberFormat="1" applyFont="1" applyFill="1"/>
    <xf numFmtId="164" fontId="24" fillId="0" borderId="0" xfId="0" applyNumberFormat="1" applyFont="1" applyFill="1" applyBorder="1"/>
    <xf numFmtId="164" fontId="24" fillId="0" borderId="0" xfId="0" applyFont="1" applyFill="1" applyBorder="1"/>
    <xf numFmtId="39" fontId="9" fillId="0" borderId="0" xfId="28" applyNumberFormat="1" applyFont="1" applyFill="1" applyBorder="1"/>
    <xf numFmtId="39" fontId="9" fillId="0" borderId="16" xfId="28" applyNumberFormat="1" applyFont="1" applyFill="1" applyBorder="1"/>
    <xf numFmtId="0" fontId="9" fillId="25" borderId="15" xfId="38" applyFont="1" applyFill="1" applyBorder="1" applyAlignment="1">
      <alignment horizontal="center" vertical="center" wrapText="1"/>
    </xf>
    <xf numFmtId="0" fontId="9" fillId="29" borderId="14" xfId="38" applyFont="1" applyFill="1" applyBorder="1" applyAlignment="1">
      <alignment horizontal="center" vertical="center" wrapText="1"/>
    </xf>
    <xf numFmtId="0" fontId="27" fillId="0" borderId="16" xfId="38" applyFont="1" applyFill="1" applyBorder="1" applyAlignment="1" applyProtection="1">
      <alignment horizontal="left" vertical="center"/>
    </xf>
    <xf numFmtId="0" fontId="27" fillId="0" borderId="0" xfId="38" applyFont="1" applyFill="1"/>
    <xf numFmtId="0" fontId="27" fillId="0" borderId="0" xfId="38" applyFont="1" applyFill="1" applyBorder="1"/>
    <xf numFmtId="0" fontId="27" fillId="0" borderId="16" xfId="38" applyFont="1" applyFill="1" applyBorder="1"/>
    <xf numFmtId="0" fontId="27" fillId="0" borderId="13" xfId="38" applyFont="1" applyFill="1" applyBorder="1"/>
    <xf numFmtId="0" fontId="27" fillId="0" borderId="22" xfId="38" applyFont="1" applyFill="1" applyBorder="1"/>
    <xf numFmtId="0" fontId="27" fillId="0" borderId="16" xfId="38" applyFont="1" applyFill="1" applyBorder="1" applyAlignment="1">
      <alignment horizontal="left" wrapText="1"/>
    </xf>
    <xf numFmtId="0" fontId="27" fillId="0" borderId="16" xfId="38" applyFont="1" applyFill="1" applyBorder="1" applyAlignment="1">
      <alignment horizontal="center"/>
    </xf>
    <xf numFmtId="0" fontId="27" fillId="0" borderId="23" xfId="38" applyFont="1" applyFill="1" applyBorder="1" applyAlignment="1" applyProtection="1">
      <alignment horizontal="center" wrapText="1"/>
    </xf>
    <xf numFmtId="0" fontId="27" fillId="0" borderId="12" xfId="38" applyFont="1" applyFill="1" applyBorder="1"/>
    <xf numFmtId="0" fontId="36" fillId="0" borderId="0" xfId="38" applyFont="1"/>
    <xf numFmtId="0" fontId="9" fillId="29" borderId="15" xfId="38" applyFont="1" applyFill="1" applyBorder="1" applyAlignment="1">
      <alignment horizontal="center" vertical="center" wrapText="1"/>
    </xf>
    <xf numFmtId="0" fontId="9" fillId="29" borderId="23" xfId="38" applyFont="1" applyFill="1" applyBorder="1" applyAlignment="1">
      <alignment horizontal="center" vertical="center" wrapText="1"/>
    </xf>
    <xf numFmtId="0" fontId="9" fillId="29" borderId="44" xfId="38" applyFont="1" applyFill="1" applyBorder="1" applyAlignment="1">
      <alignment horizontal="center" vertical="center" wrapText="1"/>
    </xf>
    <xf numFmtId="0" fontId="27" fillId="0" borderId="35" xfId="38" applyFont="1" applyFill="1" applyBorder="1" applyAlignment="1" applyProtection="1">
      <alignment horizontal="center" wrapText="1"/>
    </xf>
    <xf numFmtId="0" fontId="27" fillId="0" borderId="17" xfId="38" applyFont="1" applyFill="1" applyBorder="1" applyAlignment="1" applyProtection="1">
      <alignment horizontal="center" wrapText="1"/>
    </xf>
    <xf numFmtId="0" fontId="44" fillId="0" borderId="0" xfId="0" applyNumberFormat="1" applyFont="1"/>
    <xf numFmtId="0" fontId="27" fillId="30" borderId="18" xfId="38" applyFont="1" applyFill="1" applyBorder="1" applyAlignment="1" applyProtection="1">
      <alignment horizontal="center" wrapText="1"/>
    </xf>
    <xf numFmtId="3" fontId="36" fillId="31" borderId="22" xfId="28" applyNumberFormat="1" applyFont="1" applyFill="1" applyBorder="1" applyAlignment="1" applyProtection="1">
      <alignment horizontal="right" wrapText="1"/>
    </xf>
    <xf numFmtId="0" fontId="27" fillId="32" borderId="18" xfId="38" applyFont="1" applyFill="1" applyBorder="1" applyAlignment="1" applyProtection="1">
      <alignment horizontal="center" wrapText="1"/>
    </xf>
    <xf numFmtId="0" fontId="27" fillId="0" borderId="13" xfId="38" applyFont="1" applyFill="1" applyBorder="1" applyAlignment="1" applyProtection="1">
      <alignment horizontal="center" wrapText="1"/>
    </xf>
    <xf numFmtId="0" fontId="27" fillId="0" borderId="22" xfId="38" applyFont="1" applyFill="1" applyBorder="1" applyAlignment="1" applyProtection="1">
      <alignment horizontal="center" wrapText="1"/>
    </xf>
    <xf numFmtId="0" fontId="27" fillId="0" borderId="21" xfId="38" applyFont="1" applyFill="1" applyBorder="1" applyAlignment="1" applyProtection="1">
      <alignment horizontal="centerContinuous" wrapText="1"/>
    </xf>
    <xf numFmtId="0" fontId="27" fillId="0" borderId="12" xfId="38" applyFont="1" applyFill="1" applyBorder="1" applyAlignment="1" applyProtection="1">
      <alignment horizontal="center" wrapText="1"/>
    </xf>
    <xf numFmtId="0" fontId="27" fillId="0" borderId="0" xfId="38" applyFont="1" applyFill="1" applyBorder="1" applyAlignment="1" applyProtection="1">
      <alignment horizontal="center" wrapText="1"/>
    </xf>
    <xf numFmtId="3" fontId="36" fillId="30" borderId="22" xfId="28" applyNumberFormat="1" applyFont="1" applyFill="1" applyBorder="1" applyAlignment="1">
      <alignment horizontal="right"/>
    </xf>
    <xf numFmtId="3" fontId="36" fillId="32" borderId="22" xfId="28" applyNumberFormat="1" applyFont="1" applyFill="1" applyBorder="1" applyAlignment="1">
      <alignment horizontal="right"/>
    </xf>
    <xf numFmtId="0" fontId="38" fillId="0" borderId="18" xfId="38" applyFont="1" applyFill="1" applyBorder="1" applyAlignment="1" applyProtection="1">
      <alignment horizontal="centerContinuous" wrapText="1"/>
    </xf>
    <xf numFmtId="0" fontId="27" fillId="0" borderId="16" xfId="38" applyFont="1" applyFill="1" applyBorder="1" applyAlignment="1" applyProtection="1">
      <alignment horizontal="centerContinuous" wrapText="1"/>
    </xf>
    <xf numFmtId="0" fontId="27" fillId="27" borderId="23" xfId="38" applyFont="1" applyFill="1" applyBorder="1" applyAlignment="1" applyProtection="1">
      <alignment horizontal="center" wrapText="1"/>
    </xf>
    <xf numFmtId="0" fontId="27" fillId="0" borderId="44" xfId="38" applyFont="1" applyFill="1" applyBorder="1" applyAlignment="1" applyProtection="1">
      <alignment horizontal="centerContinuous" wrapText="1"/>
    </xf>
    <xf numFmtId="0" fontId="27" fillId="0" borderId="23" xfId="38" applyFont="1" applyFill="1" applyBorder="1" applyAlignment="1" applyProtection="1">
      <alignment horizontal="centerContinuous" wrapText="1"/>
    </xf>
    <xf numFmtId="0" fontId="27" fillId="0" borderId="44" xfId="38" applyFont="1" applyFill="1" applyBorder="1" applyAlignment="1" applyProtection="1">
      <alignment horizontal="center" wrapText="1"/>
    </xf>
    <xf numFmtId="0" fontId="27" fillId="0" borderId="18" xfId="38" applyFont="1" applyFill="1" applyBorder="1" applyAlignment="1" applyProtection="1">
      <alignment horizontal="centerContinuous" wrapText="1"/>
    </xf>
    <xf numFmtId="0" fontId="27" fillId="32" borderId="23" xfId="38" applyFont="1" applyFill="1" applyBorder="1" applyAlignment="1" applyProtection="1">
      <alignment horizontal="center" wrapText="1"/>
    </xf>
    <xf numFmtId="0" fontId="27" fillId="27" borderId="14" xfId="38" applyFont="1" applyFill="1" applyBorder="1" applyAlignment="1" applyProtection="1">
      <alignment horizontal="center" wrapText="1"/>
    </xf>
    <xf numFmtId="0" fontId="27" fillId="27" borderId="44" xfId="38" applyFont="1" applyFill="1" applyBorder="1" applyAlignment="1" applyProtection="1">
      <alignment horizontal="center" wrapText="1"/>
    </xf>
    <xf numFmtId="169" fontId="9" fillId="27" borderId="31" xfId="28" applyNumberFormat="1" applyFont="1" applyFill="1" applyBorder="1" applyAlignment="1">
      <alignment horizontal="right"/>
    </xf>
    <xf numFmtId="169" fontId="44" fillId="27" borderId="22" xfId="0" applyNumberFormat="1" applyFont="1" applyFill="1" applyBorder="1"/>
    <xf numFmtId="0" fontId="27" fillId="0" borderId="0" xfId="38" applyFont="1" applyFill="1" applyBorder="1" applyAlignment="1" applyProtection="1">
      <alignment horizontal="left" vertical="center"/>
    </xf>
    <xf numFmtId="0" fontId="27" fillId="0" borderId="22" xfId="38" applyFont="1" applyFill="1" applyBorder="1" applyAlignment="1" applyProtection="1">
      <alignment horizontal="left" vertical="center"/>
    </xf>
    <xf numFmtId="0" fontId="27" fillId="0" borderId="23" xfId="38" applyFont="1" applyFill="1" applyBorder="1" applyAlignment="1" applyProtection="1">
      <alignment horizontal="left" vertical="center"/>
    </xf>
    <xf numFmtId="3" fontId="36" fillId="30" borderId="24" xfId="28" applyNumberFormat="1" applyFont="1" applyFill="1" applyBorder="1" applyAlignment="1">
      <alignment horizontal="right"/>
    </xf>
    <xf numFmtId="0" fontId="9" fillId="24" borderId="0" xfId="39" applyNumberFormat="1" applyFont="1" applyFill="1" applyBorder="1" applyAlignment="1" applyProtection="1">
      <alignment horizontal="center"/>
      <protection locked="0"/>
    </xf>
    <xf numFmtId="0" fontId="9" fillId="24" borderId="0" xfId="39" applyNumberFormat="1" applyFont="1" applyFill="1" applyBorder="1" applyAlignment="1" applyProtection="1">
      <alignment horizontal="left"/>
      <protection locked="0"/>
    </xf>
    <xf numFmtId="1" fontId="9" fillId="24" borderId="0" xfId="39" applyNumberFormat="1" applyFont="1" applyFill="1" applyBorder="1" applyAlignment="1" applyProtection="1">
      <alignment horizontal="center"/>
      <protection locked="0"/>
    </xf>
    <xf numFmtId="3" fontId="27" fillId="0" borderId="22" xfId="49" applyNumberFormat="1" applyFont="1" applyFill="1" applyBorder="1" applyAlignment="1" applyProtection="1">
      <alignment horizontal="right"/>
      <protection locked="0"/>
    </xf>
    <xf numFmtId="3" fontId="9" fillId="27" borderId="22" xfId="49" applyNumberFormat="1" applyFont="1" applyFill="1" applyBorder="1" applyAlignment="1" applyProtection="1">
      <alignment horizontal="right"/>
      <protection locked="0"/>
    </xf>
    <xf numFmtId="3" fontId="27" fillId="0" borderId="31" xfId="49" applyNumberFormat="1" applyFont="1" applyFill="1" applyBorder="1" applyAlignment="1" applyProtection="1">
      <alignment horizontal="right"/>
      <protection locked="0"/>
    </xf>
    <xf numFmtId="3" fontId="27" fillId="0" borderId="31" xfId="49" applyNumberFormat="1" applyFont="1" applyFill="1" applyBorder="1" applyAlignment="1" applyProtection="1">
      <alignment horizontal="right" wrapText="1"/>
      <protection locked="0"/>
    </xf>
    <xf numFmtId="3" fontId="9" fillId="27" borderId="31" xfId="49" applyNumberFormat="1" applyFont="1" applyFill="1" applyBorder="1" applyAlignment="1" applyProtection="1">
      <alignment horizontal="right"/>
      <protection locked="0"/>
    </xf>
    <xf numFmtId="164" fontId="9" fillId="0" borderId="51" xfId="0" applyFont="1" applyBorder="1"/>
    <xf numFmtId="166" fontId="9" fillId="0" borderId="51" xfId="0" applyNumberFormat="1" applyFont="1" applyBorder="1"/>
    <xf numFmtId="166" fontId="9" fillId="0" borderId="52" xfId="0" applyNumberFormat="1" applyFont="1" applyBorder="1"/>
    <xf numFmtId="166" fontId="9" fillId="0" borderId="53" xfId="0" applyNumberFormat="1" applyFont="1" applyBorder="1"/>
    <xf numFmtId="9" fontId="36" fillId="0" borderId="12" xfId="42" applyFont="1" applyFill="1" applyBorder="1"/>
    <xf numFmtId="164" fontId="9" fillId="0" borderId="29" xfId="0" applyFont="1" applyFill="1" applyBorder="1"/>
    <xf numFmtId="164" fontId="9" fillId="0" borderId="33" xfId="0" applyFont="1" applyFill="1" applyBorder="1" applyAlignment="1">
      <alignment wrapText="1"/>
    </xf>
    <xf numFmtId="164" fontId="9" fillId="0" borderId="34" xfId="0" applyFont="1" applyFill="1" applyBorder="1" applyAlignment="1">
      <alignment wrapText="1"/>
    </xf>
    <xf numFmtId="164" fontId="40" fillId="0" borderId="0" xfId="0" applyFont="1" applyFill="1" applyBorder="1" applyAlignment="1">
      <alignment horizontal="centerContinuous"/>
    </xf>
    <xf numFmtId="170" fontId="9" fillId="0" borderId="0" xfId="0" quotePrefix="1" applyNumberFormat="1" applyFont="1" applyFill="1" applyAlignment="1"/>
    <xf numFmtId="167" fontId="31" fillId="28" borderId="17" xfId="0" applyNumberFormat="1" applyFont="1" applyFill="1" applyBorder="1"/>
    <xf numFmtId="167" fontId="31" fillId="28" borderId="17" xfId="0" applyNumberFormat="1" applyFont="1" applyFill="1" applyBorder="1" applyAlignment="1">
      <alignment horizontal="right" wrapText="1"/>
    </xf>
    <xf numFmtId="167" fontId="31" fillId="28" borderId="17" xfId="28" applyNumberFormat="1" applyFont="1" applyFill="1" applyBorder="1"/>
    <xf numFmtId="164" fontId="36" fillId="0" borderId="0" xfId="0" applyFont="1" applyFill="1"/>
    <xf numFmtId="164" fontId="36" fillId="0" borderId="0" xfId="0" applyNumberFormat="1" applyFont="1" applyFill="1"/>
    <xf numFmtId="164" fontId="9" fillId="0" borderId="18" xfId="0" applyFont="1" applyBorder="1" applyAlignment="1">
      <alignment horizontal="right"/>
    </xf>
    <xf numFmtId="164" fontId="9" fillId="0" borderId="22" xfId="0" applyFont="1" applyBorder="1"/>
    <xf numFmtId="164" fontId="9" fillId="0" borderId="19" xfId="0" applyFont="1" applyBorder="1"/>
    <xf numFmtId="164" fontId="9" fillId="0" borderId="17" xfId="0" applyFont="1" applyBorder="1"/>
    <xf numFmtId="164" fontId="36" fillId="0" borderId="18" xfId="0" applyFont="1" applyFill="1" applyBorder="1" applyAlignment="1">
      <alignment horizontal="right"/>
    </xf>
    <xf numFmtId="164" fontId="36" fillId="0" borderId="16" xfId="0" applyFont="1" applyFill="1" applyBorder="1" applyAlignment="1">
      <alignment horizontal="right"/>
    </xf>
    <xf numFmtId="164" fontId="36" fillId="0" borderId="16" xfId="0" applyNumberFormat="1" applyFont="1" applyFill="1" applyBorder="1" applyAlignment="1">
      <alignment horizontal="right"/>
    </xf>
    <xf numFmtId="168" fontId="36" fillId="0" borderId="19" xfId="0" applyNumberFormat="1" applyFont="1" applyFill="1" applyBorder="1"/>
    <xf numFmtId="167" fontId="36" fillId="0" borderId="17" xfId="0" applyNumberFormat="1" applyFont="1" applyFill="1" applyBorder="1"/>
    <xf numFmtId="164" fontId="9" fillId="0" borderId="0" xfId="0" applyFont="1" applyBorder="1" applyAlignment="1">
      <alignment horizontal="right"/>
    </xf>
    <xf numFmtId="164" fontId="9" fillId="0" borderId="16" xfId="0" applyFont="1" applyBorder="1" applyAlignment="1">
      <alignment horizontal="right"/>
    </xf>
    <xf numFmtId="169" fontId="36" fillId="0" borderId="0" xfId="0" applyNumberFormat="1" applyFont="1" applyFill="1" applyBorder="1" applyAlignment="1">
      <alignment horizontal="right"/>
    </xf>
    <xf numFmtId="169" fontId="36" fillId="0" borderId="0" xfId="0" applyNumberFormat="1" applyFont="1"/>
    <xf numFmtId="169" fontId="27" fillId="0" borderId="22" xfId="49" applyNumberFormat="1" applyFont="1" applyFill="1" applyBorder="1" applyAlignment="1" applyProtection="1">
      <alignment horizontal="right"/>
      <protection locked="0"/>
    </xf>
    <xf numFmtId="37" fontId="9" fillId="0" borderId="0" xfId="28" applyNumberFormat="1" applyFont="1" applyFill="1" applyBorder="1" applyAlignment="1">
      <alignment horizontal="center"/>
    </xf>
    <xf numFmtId="37" fontId="9" fillId="0" borderId="16" xfId="28" applyNumberFormat="1" applyFont="1" applyFill="1" applyBorder="1" applyAlignment="1">
      <alignment horizontal="center"/>
    </xf>
    <xf numFmtId="164" fontId="9" fillId="0" borderId="15" xfId="0" applyFont="1" applyFill="1" applyBorder="1" applyAlignment="1">
      <alignment horizontal="centerContinuous"/>
    </xf>
    <xf numFmtId="49" fontId="9" fillId="33" borderId="0" xfId="48" applyNumberFormat="1" applyFont="1" applyFill="1" applyBorder="1" applyAlignment="1">
      <alignment horizontal="center"/>
    </xf>
    <xf numFmtId="49" fontId="9" fillId="33" borderId="0" xfId="48" applyNumberFormat="1" applyFont="1" applyFill="1" applyBorder="1" applyAlignment="1">
      <alignment horizontal="left"/>
    </xf>
    <xf numFmtId="1" fontId="9" fillId="33" borderId="0" xfId="48" applyNumberFormat="1" applyFont="1" applyFill="1" applyBorder="1" applyAlignment="1">
      <alignment horizontal="center"/>
    </xf>
    <xf numFmtId="0" fontId="44" fillId="33" borderId="22" xfId="0" applyNumberFormat="1" applyFont="1" applyFill="1" applyBorder="1"/>
    <xf numFmtId="0" fontId="46" fillId="33" borderId="13" xfId="0" applyNumberFormat="1" applyFont="1" applyFill="1" applyBorder="1"/>
    <xf numFmtId="0" fontId="44" fillId="33" borderId="13" xfId="0" applyNumberFormat="1" applyFont="1" applyFill="1" applyBorder="1"/>
    <xf numFmtId="0" fontId="46" fillId="33" borderId="20" xfId="0" applyNumberFormat="1" applyFont="1" applyFill="1" applyBorder="1"/>
    <xf numFmtId="3" fontId="31" fillId="33" borderId="22" xfId="28" applyNumberFormat="1" applyFont="1" applyFill="1" applyBorder="1" applyAlignment="1">
      <alignment horizontal="right"/>
    </xf>
    <xf numFmtId="3" fontId="9" fillId="33" borderId="24" xfId="28" applyNumberFormat="1" applyFont="1" applyFill="1" applyBorder="1" applyAlignment="1">
      <alignment horizontal="right"/>
    </xf>
    <xf numFmtId="3" fontId="36" fillId="33" borderId="31" xfId="28" applyNumberFormat="1" applyFont="1" applyFill="1" applyBorder="1" applyAlignment="1" applyProtection="1">
      <alignment horizontal="right" wrapText="1"/>
    </xf>
    <xf numFmtId="3" fontId="9" fillId="33" borderId="31" xfId="28" applyNumberFormat="1" applyFont="1" applyFill="1" applyBorder="1" applyAlignment="1">
      <alignment horizontal="right"/>
    </xf>
    <xf numFmtId="169" fontId="9" fillId="33" borderId="24" xfId="28" applyNumberFormat="1" applyFont="1" applyFill="1" applyBorder="1" applyAlignment="1">
      <alignment horizontal="right"/>
    </xf>
    <xf numFmtId="169" fontId="9" fillId="33" borderId="31" xfId="28" applyNumberFormat="1" applyFont="1" applyFill="1" applyBorder="1" applyAlignment="1">
      <alignment horizontal="right"/>
    </xf>
    <xf numFmtId="169" fontId="9" fillId="33" borderId="22" xfId="28" applyNumberFormat="1" applyFont="1" applyFill="1" applyBorder="1" applyAlignment="1">
      <alignment horizontal="right"/>
    </xf>
    <xf numFmtId="0" fontId="51" fillId="34" borderId="55" xfId="49" applyNumberFormat="1" applyFont="1" applyFill="1" applyBorder="1" applyAlignment="1" applyProtection="1">
      <alignment horizontal="left"/>
      <protection locked="0"/>
    </xf>
    <xf numFmtId="0" fontId="40" fillId="0" borderId="23" xfId="38" applyFont="1" applyFill="1" applyBorder="1" applyAlignment="1" applyProtection="1">
      <alignment horizontal="left"/>
    </xf>
    <xf numFmtId="166" fontId="27" fillId="0" borderId="0" xfId="57" applyNumberFormat="1" applyFont="1" applyFill="1" applyBorder="1" applyAlignment="1" applyProtection="1">
      <alignment horizontal="left" vertical="top"/>
      <protection locked="0"/>
    </xf>
    <xf numFmtId="164" fontId="27" fillId="0" borderId="0" xfId="53" applyFont="1" applyBorder="1" applyAlignment="1" applyProtection="1">
      <alignment horizontal="left" vertical="top"/>
      <protection locked="0"/>
    </xf>
    <xf numFmtId="0" fontId="27" fillId="0" borderId="23" xfId="38" applyFont="1" applyFill="1" applyBorder="1"/>
    <xf numFmtId="49" fontId="27" fillId="35" borderId="22" xfId="53" applyNumberFormat="1" applyFont="1" applyFill="1" applyBorder="1" applyAlignment="1" applyProtection="1">
      <alignment horizontal="left" vertical="top"/>
      <protection locked="0"/>
    </xf>
    <xf numFmtId="49" fontId="27" fillId="35" borderId="0" xfId="53" applyNumberFormat="1" applyFont="1" applyFill="1" applyBorder="1" applyAlignment="1" applyProtection="1">
      <alignment horizontal="left" vertical="top"/>
      <protection locked="0"/>
    </xf>
    <xf numFmtId="0" fontId="27" fillId="0" borderId="18" xfId="38" applyFont="1" applyFill="1" applyBorder="1"/>
    <xf numFmtId="166" fontId="27" fillId="0" borderId="16" xfId="49" applyNumberFormat="1" applyFont="1" applyFill="1" applyBorder="1" applyAlignment="1">
      <alignment horizontal="center"/>
    </xf>
    <xf numFmtId="0" fontId="52" fillId="0" borderId="16" xfId="38" applyFont="1" applyFill="1" applyBorder="1" applyAlignment="1">
      <alignment horizontal="left" wrapText="1"/>
    </xf>
    <xf numFmtId="0" fontId="53" fillId="34" borderId="55" xfId="49" applyNumberFormat="1" applyFont="1" applyFill="1" applyBorder="1" applyAlignment="1" applyProtection="1">
      <alignment horizontal="center"/>
      <protection locked="0"/>
    </xf>
    <xf numFmtId="0" fontId="53" fillId="34" borderId="55" xfId="38" applyNumberFormat="1" applyFont="1" applyFill="1" applyBorder="1" applyAlignment="1" applyProtection="1">
      <alignment horizontal="left" wrapText="1"/>
      <protection locked="0"/>
    </xf>
    <xf numFmtId="0" fontId="53" fillId="34" borderId="55" xfId="38" applyNumberFormat="1" applyFont="1" applyFill="1" applyBorder="1" applyAlignment="1" applyProtection="1">
      <alignment horizontal="center"/>
      <protection locked="0"/>
    </xf>
    <xf numFmtId="1" fontId="53" fillId="34" borderId="55" xfId="38" applyNumberFormat="1" applyFont="1" applyFill="1" applyBorder="1" applyAlignment="1" applyProtection="1">
      <alignment horizontal="center"/>
      <protection locked="0"/>
    </xf>
    <xf numFmtId="0" fontId="27" fillId="27" borderId="15" xfId="38" applyFont="1" applyFill="1" applyBorder="1" applyAlignment="1" applyProtection="1">
      <alignment horizontal="center" wrapText="1"/>
    </xf>
    <xf numFmtId="0" fontId="27" fillId="0" borderId="18" xfId="38" applyFont="1" applyFill="1" applyBorder="1" applyAlignment="1" applyProtection="1">
      <alignment horizontal="center" wrapText="1"/>
    </xf>
    <xf numFmtId="3" fontId="27" fillId="27" borderId="44" xfId="38" applyNumberFormat="1" applyFont="1" applyFill="1" applyBorder="1" applyAlignment="1" applyProtection="1">
      <alignment horizontal="center" wrapText="1"/>
    </xf>
    <xf numFmtId="3" fontId="27" fillId="0" borderId="23" xfId="38" applyNumberFormat="1" applyFont="1" applyFill="1" applyBorder="1" applyAlignment="1" applyProtection="1">
      <alignment horizontal="center" wrapText="1"/>
    </xf>
    <xf numFmtId="3" fontId="27" fillId="30" borderId="18" xfId="38" applyNumberFormat="1" applyFont="1" applyFill="1" applyBorder="1" applyAlignment="1" applyProtection="1">
      <alignment horizontal="center" wrapText="1"/>
    </xf>
    <xf numFmtId="3" fontId="27" fillId="32" borderId="18" xfId="38" applyNumberFormat="1" applyFont="1" applyFill="1" applyBorder="1" applyAlignment="1" applyProtection="1">
      <alignment horizontal="center" wrapText="1"/>
    </xf>
    <xf numFmtId="3" fontId="27" fillId="27" borderId="23" xfId="38" applyNumberFormat="1" applyFont="1" applyFill="1" applyBorder="1" applyAlignment="1" applyProtection="1">
      <alignment horizontal="center" wrapText="1"/>
    </xf>
    <xf numFmtId="169" fontId="27" fillId="27" borderId="23" xfId="38" applyNumberFormat="1" applyFont="1" applyFill="1" applyBorder="1" applyAlignment="1" applyProtection="1">
      <alignment horizontal="center" wrapText="1"/>
    </xf>
    <xf numFmtId="169" fontId="27" fillId="0" borderId="44" xfId="38" applyNumberFormat="1" applyFont="1" applyFill="1" applyBorder="1" applyAlignment="1" applyProtection="1">
      <alignment horizontal="center" wrapText="1"/>
    </xf>
    <xf numFmtId="0" fontId="27" fillId="30" borderId="21" xfId="38" applyFont="1" applyFill="1" applyBorder="1" applyAlignment="1" applyProtection="1">
      <alignment horizontal="center" wrapText="1"/>
    </xf>
    <xf numFmtId="3" fontId="9" fillId="27" borderId="21" xfId="49" applyNumberFormat="1" applyFont="1" applyFill="1" applyBorder="1" applyAlignment="1" applyProtection="1">
      <alignment horizontal="right"/>
      <protection locked="0"/>
    </xf>
    <xf numFmtId="3" fontId="27" fillId="0" borderId="21" xfId="49" applyNumberFormat="1" applyFont="1" applyFill="1" applyBorder="1" applyAlignment="1" applyProtection="1">
      <alignment horizontal="right" wrapText="1"/>
      <protection locked="0"/>
    </xf>
    <xf numFmtId="0" fontId="27" fillId="30" borderId="44" xfId="38" applyFont="1" applyFill="1" applyBorder="1" applyAlignment="1" applyProtection="1">
      <alignment horizontal="center" wrapText="1"/>
    </xf>
    <xf numFmtId="49" fontId="52" fillId="24" borderId="0" xfId="39" applyNumberFormat="1" applyFont="1" applyFill="1" applyBorder="1" applyAlignment="1">
      <alignment horizontal="left"/>
    </xf>
    <xf numFmtId="3" fontId="44" fillId="27" borderId="0" xfId="49" applyNumberFormat="1" applyFont="1" applyFill="1" applyBorder="1"/>
    <xf numFmtId="3" fontId="9" fillId="0" borderId="22" xfId="49" applyNumberFormat="1" applyFont="1" applyFill="1" applyBorder="1" applyAlignment="1" applyProtection="1">
      <alignment horizontal="right"/>
      <protection locked="0"/>
    </xf>
    <xf numFmtId="169" fontId="36" fillId="30" borderId="22" xfId="49" applyNumberFormat="1" applyFont="1" applyFill="1" applyBorder="1" applyAlignment="1">
      <alignment horizontal="right"/>
    </xf>
    <xf numFmtId="169" fontId="36" fillId="32" borderId="22" xfId="49" applyNumberFormat="1" applyFont="1" applyFill="1" applyBorder="1" applyAlignment="1">
      <alignment horizontal="right"/>
    </xf>
    <xf numFmtId="169" fontId="9" fillId="27" borderId="31" xfId="49" applyNumberFormat="1" applyFont="1" applyFill="1" applyBorder="1" applyAlignment="1" applyProtection="1">
      <alignment horizontal="right"/>
      <protection locked="0"/>
    </xf>
    <xf numFmtId="0" fontId="9" fillId="0" borderId="22" xfId="38" applyFont="1" applyFill="1" applyBorder="1"/>
    <xf numFmtId="49" fontId="52" fillId="24" borderId="0" xfId="48" applyNumberFormat="1" applyFont="1" applyFill="1" applyBorder="1" applyAlignment="1" applyProtection="1">
      <alignment horizontal="left"/>
      <protection locked="0"/>
    </xf>
    <xf numFmtId="164" fontId="9" fillId="24" borderId="0" xfId="48" applyFont="1" applyFill="1" applyBorder="1" applyAlignment="1" applyProtection="1">
      <protection locked="0"/>
    </xf>
    <xf numFmtId="164" fontId="52" fillId="24" borderId="0" xfId="48" applyFont="1" applyFill="1" applyBorder="1" applyAlignment="1" applyProtection="1">
      <protection locked="0"/>
    </xf>
    <xf numFmtId="49" fontId="56" fillId="24" borderId="0" xfId="48" applyNumberFormat="1" applyFont="1" applyFill="1" applyBorder="1" applyAlignment="1" applyProtection="1">
      <alignment horizontal="left"/>
      <protection locked="0"/>
    </xf>
    <xf numFmtId="1" fontId="49" fillId="24" borderId="0" xfId="48" applyNumberFormat="1" applyFont="1" applyFill="1" applyBorder="1" applyAlignment="1" applyProtection="1">
      <alignment horizontal="center"/>
      <protection locked="0"/>
    </xf>
    <xf numFmtId="49" fontId="9" fillId="24" borderId="0" xfId="48" applyNumberFormat="1" applyFont="1" applyFill="1" applyBorder="1" applyAlignment="1" applyProtection="1">
      <alignment horizontal="left"/>
      <protection locked="0"/>
    </xf>
    <xf numFmtId="0" fontId="27" fillId="0" borderId="35" xfId="38" applyFont="1" applyFill="1" applyBorder="1"/>
    <xf numFmtId="0" fontId="27" fillId="0" borderId="17" xfId="38" applyFont="1" applyFill="1" applyBorder="1"/>
    <xf numFmtId="0" fontId="27" fillId="0" borderId="19" xfId="38" applyFont="1" applyFill="1" applyBorder="1" applyAlignment="1" applyProtection="1">
      <alignment horizontal="centerContinuous" wrapText="1"/>
    </xf>
    <xf numFmtId="0" fontId="9" fillId="36" borderId="0" xfId="39" applyNumberFormat="1" applyFont="1" applyFill="1" applyBorder="1" applyAlignment="1" applyProtection="1">
      <alignment horizontal="center"/>
      <protection locked="0"/>
    </xf>
    <xf numFmtId="0" fontId="9" fillId="36" borderId="0" xfId="39" applyNumberFormat="1" applyFont="1" applyFill="1" applyBorder="1" applyAlignment="1" applyProtection="1">
      <alignment horizontal="left"/>
      <protection locked="0"/>
    </xf>
    <xf numFmtId="49" fontId="52" fillId="36" borderId="0" xfId="39" applyNumberFormat="1" applyFont="1" applyFill="1" applyBorder="1" applyAlignment="1">
      <alignment horizontal="left"/>
    </xf>
    <xf numFmtId="1" fontId="9" fillId="36" borderId="0" xfId="39" applyNumberFormat="1" applyFont="1" applyFill="1" applyBorder="1" applyAlignment="1" applyProtection="1">
      <alignment horizontal="center"/>
      <protection locked="0"/>
    </xf>
    <xf numFmtId="3" fontId="57" fillId="0" borderId="56" xfId="0" applyNumberFormat="1" applyFont="1" applyBorder="1" applyProtection="1">
      <protection locked="0"/>
    </xf>
    <xf numFmtId="169" fontId="57" fillId="0" borderId="56" xfId="0" applyNumberFormat="1" applyFont="1" applyBorder="1" applyProtection="1">
      <protection locked="0"/>
    </xf>
    <xf numFmtId="169" fontId="58" fillId="0" borderId="0" xfId="50" applyNumberFormat="1" applyFont="1" applyAlignment="1">
      <alignment horizontal="right" vertical="top"/>
    </xf>
    <xf numFmtId="169" fontId="0" fillId="0" borderId="56" xfId="0" applyNumberFormat="1" applyBorder="1" applyProtection="1">
      <protection locked="0"/>
    </xf>
    <xf numFmtId="3" fontId="58" fillId="0" borderId="0" xfId="50" applyNumberFormat="1" applyFont="1" applyAlignment="1">
      <alignment horizontal="right" vertical="top"/>
    </xf>
    <xf numFmtId="171" fontId="58" fillId="0" borderId="0" xfId="50" applyNumberFormat="1" applyFont="1" applyAlignment="1">
      <alignment horizontal="right" vertical="top"/>
    </xf>
    <xf numFmtId="172" fontId="58" fillId="0" borderId="0" xfId="50" applyNumberFormat="1" applyFont="1" applyAlignment="1">
      <alignment horizontal="right" vertical="top"/>
    </xf>
    <xf numFmtId="169" fontId="59" fillId="0" borderId="0" xfId="50" applyNumberFormat="1" applyFont="1" applyAlignment="1">
      <alignment horizontal="right" vertical="top"/>
    </xf>
    <xf numFmtId="49" fontId="52" fillId="36" borderId="0" xfId="48" applyNumberFormat="1" applyFont="1" applyFill="1" applyBorder="1" applyAlignment="1" applyProtection="1">
      <alignment horizontal="left"/>
      <protection locked="0"/>
    </xf>
    <xf numFmtId="0" fontId="9" fillId="36" borderId="0" xfId="58" applyNumberFormat="1" applyFont="1" applyFill="1" applyBorder="1" applyAlignment="1" applyProtection="1">
      <alignment horizontal="center"/>
      <protection locked="0"/>
    </xf>
    <xf numFmtId="164" fontId="9" fillId="36" borderId="0" xfId="48" applyFont="1" applyFill="1" applyBorder="1" applyAlignment="1" applyProtection="1">
      <protection locked="0"/>
    </xf>
    <xf numFmtId="164" fontId="52" fillId="36" borderId="0" xfId="48" applyFont="1" applyFill="1" applyBorder="1" applyAlignment="1" applyProtection="1">
      <protection locked="0"/>
    </xf>
    <xf numFmtId="1" fontId="9" fillId="37" borderId="0" xfId="59" applyNumberFormat="1" applyFont="1" applyFill="1" applyBorder="1" applyAlignment="1" applyProtection="1">
      <alignment horizontal="center"/>
      <protection locked="0"/>
    </xf>
    <xf numFmtId="0" fontId="9" fillId="36" borderId="0" xfId="58" applyNumberFormat="1" applyFont="1" applyFill="1" applyBorder="1" applyAlignment="1" applyProtection="1">
      <protection locked="0"/>
    </xf>
    <xf numFmtId="3" fontId="52" fillId="36" borderId="0" xfId="58" applyFont="1" applyFill="1" applyBorder="1" applyAlignment="1" applyProtection="1"/>
    <xf numFmtId="0" fontId="9" fillId="36" borderId="0" xfId="58" applyNumberFormat="1" applyFont="1" applyFill="1" applyBorder="1" applyAlignment="1" applyProtection="1">
      <alignment horizontal="left"/>
      <protection locked="0"/>
    </xf>
    <xf numFmtId="49" fontId="52" fillId="36" borderId="0" xfId="58" applyNumberFormat="1" applyFont="1" applyFill="1" applyBorder="1" applyAlignment="1" applyProtection="1">
      <alignment horizontal="left"/>
    </xf>
    <xf numFmtId="0" fontId="9" fillId="38" borderId="0" xfId="60" applyNumberFormat="1" applyFont="1" applyFill="1" applyBorder="1" applyAlignment="1" applyProtection="1">
      <alignment horizontal="center"/>
      <protection locked="0"/>
    </xf>
    <xf numFmtId="0" fontId="9" fillId="38" borderId="0" xfId="60" applyNumberFormat="1" applyFont="1" applyFill="1" applyBorder="1" applyAlignment="1" applyProtection="1">
      <alignment horizontal="left"/>
      <protection locked="0"/>
    </xf>
    <xf numFmtId="49" fontId="52" fillId="38" borderId="0" xfId="60" applyNumberFormat="1" applyFont="1" applyFill="1" applyBorder="1" applyAlignment="1">
      <alignment horizontal="left"/>
    </xf>
    <xf numFmtId="1" fontId="9" fillId="39" borderId="0" xfId="39" applyNumberFormat="1" applyFont="1" applyFill="1" applyBorder="1" applyAlignment="1" applyProtection="1">
      <alignment horizontal="center"/>
      <protection locked="0"/>
    </xf>
    <xf numFmtId="0" fontId="0" fillId="0" borderId="57" xfId="0" applyNumberFormat="1" applyBorder="1"/>
    <xf numFmtId="3" fontId="0" fillId="0" borderId="56" xfId="0" applyNumberFormat="1" applyBorder="1"/>
    <xf numFmtId="169" fontId="0" fillId="0" borderId="0" xfId="0" applyNumberFormat="1"/>
    <xf numFmtId="169" fontId="9" fillId="27" borderId="22" xfId="49" applyNumberFormat="1" applyFont="1" applyFill="1" applyBorder="1" applyAlignment="1" applyProtection="1">
      <alignment horizontal="right"/>
      <protection locked="0"/>
    </xf>
    <xf numFmtId="3" fontId="0" fillId="0" borderId="0" xfId="0" applyNumberFormat="1"/>
    <xf numFmtId="0" fontId="9" fillId="38" borderId="22" xfId="60" applyNumberFormat="1" applyFont="1" applyFill="1" applyBorder="1" applyAlignment="1" applyProtection="1">
      <alignment horizontal="center"/>
      <protection locked="0"/>
    </xf>
    <xf numFmtId="49" fontId="52" fillId="39" borderId="0" xfId="61" applyNumberFormat="1" applyFont="1" applyFill="1" applyBorder="1" applyAlignment="1" applyProtection="1">
      <alignment horizontal="left"/>
      <protection locked="0"/>
    </xf>
    <xf numFmtId="49" fontId="9" fillId="39" borderId="0" xfId="61" applyNumberFormat="1" applyFont="1" applyFill="1" applyBorder="1" applyAlignment="1" applyProtection="1">
      <alignment horizontal="left"/>
      <protection locked="0"/>
    </xf>
    <xf numFmtId="3" fontId="9" fillId="38" borderId="0" xfId="58" applyFont="1" applyFill="1" applyBorder="1" applyAlignment="1" applyProtection="1">
      <protection locked="0"/>
    </xf>
    <xf numFmtId="3" fontId="52" fillId="38" borderId="0" xfId="58" applyFont="1" applyFill="1" applyBorder="1" applyAlignment="1" applyProtection="1">
      <protection locked="0"/>
    </xf>
    <xf numFmtId="0" fontId="9" fillId="38" borderId="0" xfId="58" applyNumberFormat="1" applyFont="1" applyFill="1" applyBorder="1" applyAlignment="1" applyProtection="1">
      <alignment horizontal="left"/>
      <protection locked="0"/>
    </xf>
    <xf numFmtId="49" fontId="52" fillId="38" borderId="0" xfId="58" applyNumberFormat="1" applyFont="1" applyFill="1" applyBorder="1" applyAlignment="1">
      <alignment horizontal="left"/>
    </xf>
    <xf numFmtId="169" fontId="9" fillId="0" borderId="56" xfId="52" applyNumberFormat="1" applyBorder="1"/>
    <xf numFmtId="0" fontId="9" fillId="38" borderId="22" xfId="58" applyNumberFormat="1" applyFont="1" applyFill="1" applyBorder="1" applyAlignment="1" applyProtection="1">
      <alignment horizontal="center"/>
      <protection locked="0"/>
    </xf>
    <xf numFmtId="0" fontId="9" fillId="38" borderId="0" xfId="58" applyNumberFormat="1" applyFont="1" applyFill="1" applyBorder="1" applyAlignment="1" applyProtection="1">
      <alignment horizontal="center"/>
      <protection locked="0"/>
    </xf>
    <xf numFmtId="1" fontId="9" fillId="40" borderId="0" xfId="59" applyNumberFormat="1" applyFont="1" applyFill="1" applyBorder="1" applyAlignment="1" applyProtection="1">
      <alignment horizontal="center"/>
      <protection locked="0"/>
    </xf>
    <xf numFmtId="49" fontId="56" fillId="36" borderId="0" xfId="48" applyNumberFormat="1" applyFont="1" applyFill="1" applyBorder="1" applyAlignment="1" applyProtection="1">
      <alignment horizontal="left"/>
      <protection locked="0"/>
    </xf>
    <xf numFmtId="1" fontId="49" fillId="36" borderId="0" xfId="48" applyNumberFormat="1" applyFont="1" applyFill="1" applyBorder="1" applyAlignment="1" applyProtection="1">
      <alignment horizontal="center"/>
      <protection locked="0"/>
    </xf>
    <xf numFmtId="49" fontId="56" fillId="38" borderId="0" xfId="61" applyNumberFormat="1" applyFont="1" applyFill="1" applyBorder="1" applyAlignment="1" applyProtection="1">
      <alignment horizontal="left"/>
      <protection locked="0"/>
    </xf>
    <xf numFmtId="1" fontId="49" fillId="38" borderId="0" xfId="48" applyNumberFormat="1" applyFont="1" applyFill="1" applyBorder="1" applyAlignment="1" applyProtection="1">
      <alignment horizontal="center"/>
      <protection locked="0"/>
    </xf>
    <xf numFmtId="49" fontId="56" fillId="36" borderId="0" xfId="48" applyNumberFormat="1" applyFont="1" applyFill="1" applyBorder="1" applyAlignment="1" applyProtection="1">
      <alignment horizontal="center"/>
      <protection locked="0"/>
    </xf>
    <xf numFmtId="49" fontId="52" fillId="38" borderId="0" xfId="61" applyNumberFormat="1" applyFont="1" applyFill="1" applyBorder="1" applyAlignment="1" applyProtection="1">
      <alignment horizontal="left"/>
      <protection locked="0"/>
    </xf>
    <xf numFmtId="0" fontId="9" fillId="41" borderId="22" xfId="60" applyNumberFormat="1" applyFont="1" applyFill="1" applyBorder="1" applyAlignment="1" applyProtection="1">
      <alignment horizontal="center"/>
      <protection locked="0"/>
    </xf>
    <xf numFmtId="0" fontId="9" fillId="41" borderId="0" xfId="60" applyNumberFormat="1" applyFont="1" applyFill="1" applyBorder="1" applyAlignment="1" applyProtection="1">
      <alignment horizontal="left"/>
      <protection locked="0"/>
    </xf>
    <xf numFmtId="49" fontId="52" fillId="41" borderId="0" xfId="60" applyNumberFormat="1" applyFont="1" applyFill="1" applyBorder="1" applyAlignment="1">
      <alignment horizontal="left"/>
    </xf>
    <xf numFmtId="0" fontId="9" fillId="41" borderId="0" xfId="60" applyNumberFormat="1" applyFont="1" applyFill="1" applyBorder="1" applyAlignment="1" applyProtection="1">
      <alignment horizontal="center"/>
      <protection locked="0"/>
    </xf>
    <xf numFmtId="1" fontId="9" fillId="41" borderId="0" xfId="39" applyNumberFormat="1" applyFont="1" applyFill="1" applyBorder="1" applyAlignment="1" applyProtection="1">
      <alignment horizontal="center"/>
      <protection locked="0"/>
    </xf>
    <xf numFmtId="169" fontId="44" fillId="29" borderId="22" xfId="0" applyNumberFormat="1" applyFont="1" applyFill="1" applyBorder="1"/>
    <xf numFmtId="169" fontId="9" fillId="29" borderId="31" xfId="49" applyNumberFormat="1" applyFont="1" applyFill="1" applyBorder="1" applyAlignment="1" applyProtection="1">
      <alignment horizontal="right"/>
      <protection locked="0"/>
    </xf>
    <xf numFmtId="3" fontId="27" fillId="0" borderId="22" xfId="49" applyNumberFormat="1" applyFont="1" applyFill="1" applyBorder="1" applyAlignment="1" applyProtection="1">
      <alignment horizontal="right" wrapText="1"/>
      <protection locked="0"/>
    </xf>
    <xf numFmtId="0" fontId="9" fillId="42" borderId="0" xfId="60" applyNumberFormat="1" applyFont="1" applyFill="1" applyBorder="1" applyAlignment="1" applyProtection="1">
      <alignment horizontal="center"/>
      <protection locked="0"/>
    </xf>
    <xf numFmtId="0" fontId="9" fillId="42" borderId="0" xfId="60" applyNumberFormat="1" applyFont="1" applyFill="1" applyBorder="1" applyProtection="1">
      <protection locked="0"/>
    </xf>
    <xf numFmtId="166" fontId="52" fillId="42" borderId="0" xfId="60" applyFont="1" applyFill="1" applyBorder="1"/>
    <xf numFmtId="1" fontId="9" fillId="42" borderId="0" xfId="39" applyNumberFormat="1" applyFont="1" applyFill="1" applyBorder="1" applyAlignment="1" applyProtection="1">
      <alignment horizontal="center"/>
      <protection locked="0"/>
    </xf>
    <xf numFmtId="0" fontId="9" fillId="42" borderId="0" xfId="60" applyNumberFormat="1" applyFont="1" applyFill="1" applyBorder="1" applyAlignment="1" applyProtection="1">
      <alignment horizontal="left"/>
      <protection locked="0"/>
    </xf>
    <xf numFmtId="49" fontId="52" fillId="42" borderId="0" xfId="61" applyNumberFormat="1" applyFont="1" applyFill="1" applyBorder="1" applyAlignment="1" applyProtection="1">
      <alignment horizontal="left"/>
      <protection locked="0"/>
    </xf>
    <xf numFmtId="49" fontId="52" fillId="42" borderId="0" xfId="60" applyNumberFormat="1" applyFont="1" applyFill="1" applyBorder="1" applyAlignment="1">
      <alignment horizontal="left"/>
    </xf>
    <xf numFmtId="0" fontId="61" fillId="0" borderId="0" xfId="0" applyNumberFormat="1" applyFont="1" applyBorder="1" applyAlignment="1">
      <alignment vertical="top" wrapText="1"/>
    </xf>
    <xf numFmtId="169" fontId="61" fillId="0" borderId="0" xfId="0" applyNumberFormat="1" applyFont="1" applyBorder="1" applyAlignment="1" applyProtection="1">
      <alignment vertical="top" wrapText="1"/>
      <protection locked="0"/>
    </xf>
    <xf numFmtId="49" fontId="52" fillId="41" borderId="0" xfId="61" applyNumberFormat="1" applyFont="1" applyFill="1" applyBorder="1" applyAlignment="1" applyProtection="1">
      <alignment horizontal="left"/>
      <protection locked="0"/>
    </xf>
    <xf numFmtId="0" fontId="9" fillId="41" borderId="0" xfId="62" applyNumberFormat="1" applyFont="1" applyFill="1" applyBorder="1" applyAlignment="1" applyProtection="1">
      <alignment horizontal="left"/>
      <protection locked="0"/>
    </xf>
    <xf numFmtId="49" fontId="52" fillId="41" borderId="0" xfId="62" applyNumberFormat="1" applyFont="1" applyFill="1" applyBorder="1" applyAlignment="1" applyProtection="1">
      <alignment horizontal="left"/>
    </xf>
    <xf numFmtId="49" fontId="9" fillId="41" borderId="0" xfId="61" applyNumberFormat="1" applyFont="1" applyFill="1" applyBorder="1" applyAlignment="1" applyProtection="1">
      <alignment horizontal="left"/>
      <protection locked="0"/>
    </xf>
    <xf numFmtId="0" fontId="9" fillId="41" borderId="0" xfId="58" applyNumberFormat="1" applyFont="1" applyFill="1" applyBorder="1" applyAlignment="1" applyProtection="1">
      <protection locked="0"/>
    </xf>
    <xf numFmtId="3" fontId="52" fillId="41" borderId="0" xfId="58" applyFont="1" applyFill="1" applyBorder="1" applyAlignment="1"/>
    <xf numFmtId="0" fontId="9" fillId="41" borderId="0" xfId="58" applyNumberFormat="1" applyFont="1" applyFill="1" applyBorder="1" applyAlignment="1" applyProtection="1">
      <alignment horizontal="center"/>
      <protection locked="0"/>
    </xf>
    <xf numFmtId="1" fontId="9" fillId="43" borderId="0" xfId="59" applyNumberFormat="1" applyFont="1" applyFill="1" applyBorder="1" applyAlignment="1" applyProtection="1">
      <alignment horizontal="center"/>
      <protection locked="0"/>
    </xf>
    <xf numFmtId="3" fontId="9" fillId="41" borderId="0" xfId="58" applyFont="1" applyFill="1" applyBorder="1" applyAlignment="1" applyProtection="1">
      <protection locked="0"/>
    </xf>
    <xf numFmtId="3" fontId="52" fillId="41" borderId="0" xfId="58" applyFont="1" applyFill="1" applyBorder="1" applyAlignment="1" applyProtection="1">
      <protection locked="0"/>
    </xf>
    <xf numFmtId="0" fontId="9" fillId="41" borderId="0" xfId="58" applyNumberFormat="1" applyFont="1" applyFill="1" applyBorder="1" applyAlignment="1" applyProtection="1">
      <alignment horizontal="left"/>
      <protection locked="0"/>
    </xf>
    <xf numFmtId="49" fontId="52" fillId="41" borderId="0" xfId="58" applyNumberFormat="1" applyFont="1" applyFill="1" applyBorder="1" applyAlignment="1">
      <alignment horizontal="left"/>
    </xf>
    <xf numFmtId="49" fontId="9" fillId="41" borderId="0" xfId="58" applyNumberFormat="1" applyFont="1" applyFill="1" applyBorder="1" applyAlignment="1" applyProtection="1">
      <alignment horizontal="left"/>
      <protection locked="0"/>
    </xf>
    <xf numFmtId="49" fontId="52" fillId="41" borderId="0" xfId="58" applyNumberFormat="1" applyFont="1" applyFill="1" applyBorder="1" applyAlignment="1" applyProtection="1">
      <alignment horizontal="left"/>
      <protection locked="0"/>
    </xf>
    <xf numFmtId="3" fontId="61" fillId="0" borderId="0" xfId="0" applyNumberFormat="1" applyFont="1" applyBorder="1" applyAlignment="1" applyProtection="1">
      <alignment vertical="top" wrapText="1"/>
      <protection locked="0"/>
    </xf>
    <xf numFmtId="49" fontId="9" fillId="42" borderId="0" xfId="61" applyNumberFormat="1" applyFont="1" applyFill="1" applyBorder="1" applyAlignment="1" applyProtection="1">
      <alignment horizontal="left"/>
      <protection locked="0"/>
    </xf>
    <xf numFmtId="3" fontId="27" fillId="0" borderId="0" xfId="49" applyNumberFormat="1" applyFont="1" applyFill="1" applyBorder="1" applyAlignment="1" applyProtection="1">
      <alignment horizontal="right"/>
      <protection locked="0"/>
    </xf>
    <xf numFmtId="3" fontId="61" fillId="0" borderId="22" xfId="0" applyNumberFormat="1" applyFont="1" applyBorder="1" applyAlignment="1" applyProtection="1">
      <alignment vertical="top" wrapText="1"/>
      <protection locked="0"/>
    </xf>
    <xf numFmtId="0" fontId="9" fillId="42" borderId="0" xfId="62" applyNumberFormat="1" applyFont="1" applyFill="1" applyBorder="1" applyAlignment="1" applyProtection="1">
      <alignment horizontal="left"/>
      <protection locked="0"/>
    </xf>
    <xf numFmtId="49" fontId="52" fillId="42" borderId="0" xfId="62" applyNumberFormat="1" applyFont="1" applyFill="1" applyBorder="1" applyAlignment="1" applyProtection="1">
      <alignment horizontal="left"/>
    </xf>
    <xf numFmtId="164" fontId="52" fillId="42" borderId="0" xfId="60" applyNumberFormat="1" applyFont="1" applyFill="1" applyBorder="1"/>
    <xf numFmtId="3" fontId="9" fillId="0" borderId="22" xfId="49" quotePrefix="1" applyNumberFormat="1" applyFont="1" applyFill="1" applyBorder="1" applyAlignment="1" applyProtection="1">
      <alignment horizontal="right"/>
      <protection locked="0"/>
    </xf>
    <xf numFmtId="3" fontId="27" fillId="0" borderId="22" xfId="49" quotePrefix="1" applyNumberFormat="1" applyFont="1" applyFill="1" applyBorder="1" applyAlignment="1" applyProtection="1">
      <alignment horizontal="right"/>
      <protection locked="0"/>
    </xf>
    <xf numFmtId="164" fontId="9" fillId="42" borderId="0" xfId="61" applyFont="1" applyFill="1" applyBorder="1" applyProtection="1">
      <protection locked="0"/>
    </xf>
    <xf numFmtId="49" fontId="56" fillId="42" borderId="0" xfId="61" applyNumberFormat="1" applyFont="1" applyFill="1" applyBorder="1" applyAlignment="1" applyProtection="1">
      <alignment horizontal="left"/>
      <protection locked="0"/>
    </xf>
    <xf numFmtId="1" fontId="49" fillId="42" borderId="0" xfId="48" applyNumberFormat="1" applyFont="1" applyFill="1" applyBorder="1" applyAlignment="1" applyProtection="1">
      <alignment horizontal="center"/>
      <protection locked="0"/>
    </xf>
    <xf numFmtId="49" fontId="56" fillId="41" borderId="0" xfId="61" applyNumberFormat="1" applyFont="1" applyFill="1" applyBorder="1" applyAlignment="1" applyProtection="1">
      <alignment horizontal="left"/>
      <protection locked="0"/>
    </xf>
    <xf numFmtId="1" fontId="49" fillId="41" borderId="0" xfId="48" applyNumberFormat="1" applyFont="1" applyFill="1" applyBorder="1" applyAlignment="1" applyProtection="1">
      <alignment horizontal="center"/>
      <protection locked="0"/>
    </xf>
    <xf numFmtId="0" fontId="9" fillId="36" borderId="22" xfId="60" applyNumberFormat="1" applyFont="1" applyFill="1" applyBorder="1" applyAlignment="1" applyProtection="1">
      <alignment horizontal="center"/>
      <protection locked="0"/>
    </xf>
    <xf numFmtId="0" fontId="9" fillId="36" borderId="0" xfId="60" applyNumberFormat="1" applyFont="1" applyFill="1" applyBorder="1" applyAlignment="1" applyProtection="1">
      <alignment horizontal="left"/>
      <protection locked="0"/>
    </xf>
    <xf numFmtId="49" fontId="52" fillId="36" borderId="0" xfId="60" applyNumberFormat="1" applyFont="1" applyFill="1" applyBorder="1" applyAlignment="1">
      <alignment horizontal="left"/>
    </xf>
    <xf numFmtId="0" fontId="9" fillId="36" borderId="0" xfId="60" applyNumberFormat="1" applyFont="1" applyFill="1" applyBorder="1" applyAlignment="1" applyProtection="1">
      <alignment horizontal="center"/>
      <protection locked="0"/>
    </xf>
    <xf numFmtId="3" fontId="8" fillId="0" borderId="31" xfId="54" applyNumberFormat="1" applyFont="1" applyBorder="1"/>
    <xf numFmtId="3" fontId="8" fillId="0" borderId="0" xfId="54" applyNumberFormat="1" applyFont="1"/>
    <xf numFmtId="169" fontId="8" fillId="0" borderId="0" xfId="54" applyNumberFormat="1" applyFont="1"/>
    <xf numFmtId="49" fontId="9" fillId="36" borderId="0" xfId="61" applyNumberFormat="1" applyFont="1" applyFill="1" applyBorder="1" applyAlignment="1" applyProtection="1">
      <alignment horizontal="left"/>
      <protection locked="0"/>
    </xf>
    <xf numFmtId="49" fontId="52" fillId="36" borderId="0" xfId="61" applyNumberFormat="1" applyFont="1" applyFill="1" applyBorder="1" applyAlignment="1" applyProtection="1">
      <alignment horizontal="left"/>
      <protection locked="0"/>
    </xf>
    <xf numFmtId="0" fontId="9" fillId="36" borderId="22" xfId="58" applyNumberFormat="1" applyFont="1" applyFill="1" applyBorder="1" applyAlignment="1" applyProtection="1">
      <alignment horizontal="center"/>
      <protection locked="0"/>
    </xf>
    <xf numFmtId="49" fontId="52" fillId="36" borderId="0" xfId="58" applyNumberFormat="1" applyFont="1" applyFill="1" applyBorder="1" applyAlignment="1">
      <alignment horizontal="left"/>
    </xf>
    <xf numFmtId="3" fontId="52" fillId="36" borderId="0" xfId="58" applyFont="1" applyFill="1" applyBorder="1" applyAlignment="1"/>
    <xf numFmtId="0" fontId="9" fillId="44" borderId="0" xfId="60" applyNumberFormat="1" applyFont="1" applyFill="1" applyBorder="1" applyAlignment="1" applyProtection="1">
      <alignment horizontal="center"/>
      <protection locked="0"/>
    </xf>
    <xf numFmtId="0" fontId="9" fillId="44" borderId="0" xfId="61" applyNumberFormat="1" applyFont="1" applyFill="1" applyBorder="1" applyAlignment="1" applyProtection="1">
      <alignment horizontal="left"/>
      <protection locked="0"/>
    </xf>
    <xf numFmtId="49" fontId="52" fillId="44" borderId="0" xfId="61" applyNumberFormat="1" applyFont="1" applyFill="1" applyBorder="1" applyAlignment="1">
      <alignment horizontal="left"/>
    </xf>
    <xf numFmtId="0" fontId="9" fillId="44" borderId="0" xfId="61" applyNumberFormat="1" applyFont="1" applyFill="1" applyBorder="1" applyAlignment="1" applyProtection="1">
      <alignment horizontal="center"/>
      <protection locked="0"/>
    </xf>
    <xf numFmtId="1" fontId="9" fillId="44" borderId="0" xfId="48" applyNumberFormat="1" applyFont="1" applyFill="1" applyBorder="1" applyAlignment="1" applyProtection="1">
      <alignment horizontal="center"/>
      <protection locked="0"/>
    </xf>
    <xf numFmtId="0" fontId="9" fillId="44" borderId="0" xfId="60" applyNumberFormat="1" applyFont="1" applyFill="1" applyBorder="1" applyProtection="1">
      <protection locked="0"/>
    </xf>
    <xf numFmtId="166" fontId="52" fillId="44" borderId="0" xfId="60" applyFont="1" applyFill="1" applyBorder="1"/>
    <xf numFmtId="1" fontId="9" fillId="44" borderId="0" xfId="39" applyNumberFormat="1" applyFont="1" applyFill="1" applyBorder="1" applyAlignment="1" applyProtection="1">
      <alignment horizontal="center"/>
      <protection locked="0"/>
    </xf>
    <xf numFmtId="3" fontId="9" fillId="29" borderId="22" xfId="49" applyNumberFormat="1" applyFont="1" applyFill="1" applyBorder="1" applyAlignment="1" applyProtection="1">
      <alignment horizontal="right"/>
      <protection locked="0"/>
    </xf>
    <xf numFmtId="49" fontId="9" fillId="44" borderId="0" xfId="61" applyNumberFormat="1" applyFont="1" applyFill="1" applyBorder="1" applyAlignment="1" applyProtection="1">
      <alignment horizontal="left"/>
      <protection locked="0"/>
    </xf>
    <xf numFmtId="49" fontId="52" fillId="44" borderId="0" xfId="61" applyNumberFormat="1" applyFont="1" applyFill="1" applyBorder="1" applyAlignment="1" applyProtection="1">
      <alignment horizontal="left"/>
      <protection locked="0"/>
    </xf>
    <xf numFmtId="37" fontId="27" fillId="0" borderId="17" xfId="49" quotePrefix="1" applyNumberFormat="1" applyFont="1" applyFill="1" applyBorder="1" applyAlignment="1" applyProtection="1">
      <alignment vertical="top"/>
      <protection locked="0"/>
    </xf>
    <xf numFmtId="49" fontId="56" fillId="44" borderId="0" xfId="61" applyNumberFormat="1" applyFont="1" applyFill="1" applyBorder="1" applyAlignment="1" applyProtection="1">
      <alignment horizontal="left"/>
      <protection locked="0"/>
    </xf>
    <xf numFmtId="1" fontId="49" fillId="44" borderId="0" xfId="48" applyNumberFormat="1" applyFont="1" applyFill="1" applyBorder="1" applyAlignment="1" applyProtection="1">
      <alignment horizontal="center"/>
      <protection locked="0"/>
    </xf>
    <xf numFmtId="0" fontId="9" fillId="24" borderId="0" xfId="60" applyNumberFormat="1" applyFont="1" applyFill="1" applyBorder="1" applyAlignment="1" applyProtection="1">
      <alignment horizontal="center"/>
      <protection locked="0"/>
    </xf>
    <xf numFmtId="0" fontId="9" fillId="24" borderId="0" xfId="60" applyNumberFormat="1" applyFont="1" applyFill="1" applyBorder="1" applyAlignment="1" applyProtection="1">
      <alignment horizontal="left"/>
      <protection locked="0"/>
    </xf>
    <xf numFmtId="49" fontId="52" fillId="24" borderId="0" xfId="60" applyNumberFormat="1" applyFont="1" applyFill="1" applyBorder="1" applyAlignment="1">
      <alignment horizontal="left"/>
    </xf>
    <xf numFmtId="37" fontId="27" fillId="0" borderId="31" xfId="49" applyNumberFormat="1" applyFont="1" applyFill="1" applyBorder="1" applyAlignment="1" applyProtection="1">
      <alignment horizontal="right"/>
      <protection locked="0"/>
    </xf>
    <xf numFmtId="49" fontId="9" fillId="24" borderId="0" xfId="61" applyNumberFormat="1" applyFont="1" applyFill="1" applyBorder="1" applyAlignment="1" applyProtection="1">
      <alignment horizontal="left"/>
      <protection locked="0"/>
    </xf>
    <xf numFmtId="49" fontId="52" fillId="24" borderId="0" xfId="61" applyNumberFormat="1" applyFont="1" applyFill="1" applyBorder="1" applyAlignment="1" applyProtection="1">
      <alignment horizontal="left"/>
      <protection locked="0"/>
    </xf>
    <xf numFmtId="1" fontId="9" fillId="24" borderId="0" xfId="61" applyNumberFormat="1" applyFont="1" applyFill="1" applyBorder="1" applyAlignment="1" applyProtection="1">
      <alignment horizontal="center"/>
      <protection locked="0"/>
    </xf>
    <xf numFmtId="1" fontId="9" fillId="24" borderId="0" xfId="48" applyNumberFormat="1" applyFont="1" applyFill="1" applyBorder="1" applyAlignment="1" applyProtection="1">
      <alignment horizontal="center"/>
      <protection locked="0"/>
    </xf>
    <xf numFmtId="3" fontId="44" fillId="27" borderId="17" xfId="49" applyNumberFormat="1" applyFont="1" applyFill="1" applyBorder="1"/>
    <xf numFmtId="0" fontId="9" fillId="24" borderId="0" xfId="58" applyNumberFormat="1" applyFont="1" applyFill="1" applyBorder="1" applyAlignment="1" applyProtection="1">
      <alignment horizontal="center"/>
      <protection locked="0"/>
    </xf>
    <xf numFmtId="0" fontId="9" fillId="24" borderId="0" xfId="58" applyNumberFormat="1" applyFont="1" applyFill="1" applyBorder="1" applyAlignment="1" applyProtection="1">
      <alignment horizontal="left"/>
      <protection locked="0"/>
    </xf>
    <xf numFmtId="49" fontId="52" fillId="24" borderId="0" xfId="58" applyNumberFormat="1" applyFont="1" applyFill="1" applyBorder="1" applyAlignment="1">
      <alignment horizontal="left"/>
    </xf>
    <xf numFmtId="1" fontId="9" fillId="45" borderId="0" xfId="59" applyNumberFormat="1" applyFont="1" applyFill="1" applyBorder="1" applyAlignment="1" applyProtection="1">
      <alignment horizontal="center"/>
      <protection locked="0"/>
    </xf>
    <xf numFmtId="49" fontId="56" fillId="24" borderId="0" xfId="61" applyNumberFormat="1" applyFont="1" applyFill="1" applyBorder="1" applyAlignment="1" applyProtection="1">
      <alignment horizontal="left"/>
      <protection locked="0"/>
    </xf>
    <xf numFmtId="49" fontId="9" fillId="46" borderId="0" xfId="62" applyNumberFormat="1" applyFont="1" applyFill="1" applyBorder="1" applyAlignment="1" applyProtection="1">
      <alignment horizontal="center"/>
      <protection locked="0"/>
    </xf>
    <xf numFmtId="49" fontId="9" fillId="46" borderId="0" xfId="61" applyNumberFormat="1" applyFont="1" applyFill="1" applyBorder="1" applyAlignment="1" applyProtection="1">
      <alignment horizontal="left"/>
      <protection locked="0"/>
    </xf>
    <xf numFmtId="49" fontId="52" fillId="46" borderId="0" xfId="61" applyNumberFormat="1" applyFont="1" applyFill="1" applyBorder="1" applyAlignment="1" applyProtection="1">
      <alignment horizontal="left"/>
      <protection locked="0"/>
    </xf>
    <xf numFmtId="1" fontId="9" fillId="46" borderId="0" xfId="62" applyNumberFormat="1" applyFont="1" applyFill="1" applyBorder="1" applyAlignment="1" applyProtection="1">
      <alignment horizontal="center"/>
      <protection locked="0"/>
    </xf>
    <xf numFmtId="0" fontId="9" fillId="41" borderId="0" xfId="39" applyNumberFormat="1" applyFont="1" applyFill="1" applyBorder="1" applyAlignment="1" applyProtection="1">
      <alignment horizontal="center"/>
      <protection locked="0"/>
    </xf>
    <xf numFmtId="0" fontId="9" fillId="41" borderId="0" xfId="39" applyNumberFormat="1" applyFont="1" applyFill="1" applyBorder="1" applyAlignment="1" applyProtection="1">
      <alignment horizontal="left"/>
      <protection locked="0"/>
    </xf>
    <xf numFmtId="49" fontId="52" fillId="41" borderId="0" xfId="39" applyNumberFormat="1" applyFont="1" applyFill="1" applyBorder="1" applyAlignment="1">
      <alignment horizontal="left"/>
    </xf>
    <xf numFmtId="3" fontId="9" fillId="27" borderId="22" xfId="49" applyNumberFormat="1" applyFont="1" applyFill="1" applyBorder="1" applyAlignment="1" applyProtection="1">
      <alignment horizontal="right" vertical="top" wrapText="1"/>
      <protection locked="0"/>
    </xf>
    <xf numFmtId="3" fontId="27" fillId="0" borderId="31" xfId="49" applyNumberFormat="1" applyFont="1" applyFill="1" applyBorder="1" applyAlignment="1" applyProtection="1">
      <alignment horizontal="right" vertical="top" wrapText="1"/>
      <protection locked="0"/>
    </xf>
    <xf numFmtId="49" fontId="52" fillId="41" borderId="0" xfId="48" applyNumberFormat="1" applyFont="1" applyFill="1" applyBorder="1" applyAlignment="1" applyProtection="1">
      <alignment horizontal="left"/>
      <protection locked="0"/>
    </xf>
    <xf numFmtId="49" fontId="9" fillId="46" borderId="0" xfId="61" applyNumberFormat="1" applyFont="1" applyFill="1" applyBorder="1" applyAlignment="1" applyProtection="1">
      <alignment horizontal="left"/>
      <protection locked="0"/>
    </xf>
    <xf numFmtId="164" fontId="9" fillId="46" borderId="0" xfId="61" applyFont="1" applyFill="1" applyBorder="1" applyProtection="1">
      <protection locked="0"/>
    </xf>
    <xf numFmtId="3" fontId="27" fillId="0" borderId="31" xfId="49" applyNumberFormat="1" applyFont="1" applyFill="1" applyBorder="1" applyAlignment="1" applyProtection="1">
      <alignment horizontal="right"/>
      <protection locked="0"/>
    </xf>
    <xf numFmtId="0" fontId="9" fillId="46" borderId="0" xfId="60" applyNumberFormat="1" applyFont="1" applyFill="1" applyBorder="1" applyAlignment="1" applyProtection="1">
      <alignment horizontal="center"/>
      <protection locked="0"/>
    </xf>
    <xf numFmtId="0" fontId="9" fillId="46" borderId="0" xfId="60" applyNumberFormat="1" applyFont="1" applyFill="1" applyBorder="1" applyAlignment="1" applyProtection="1">
      <alignment horizontal="left"/>
      <protection locked="0"/>
    </xf>
    <xf numFmtId="0" fontId="9" fillId="46" borderId="0" xfId="60" applyNumberFormat="1" applyFont="1" applyFill="1" applyBorder="1" applyProtection="1">
      <protection locked="0"/>
    </xf>
    <xf numFmtId="49" fontId="52" fillId="46" borderId="0" xfId="61" applyNumberFormat="1" applyFont="1" applyFill="1" applyBorder="1" applyAlignment="1" applyProtection="1">
      <alignment horizontal="left"/>
      <protection locked="0"/>
    </xf>
    <xf numFmtId="49" fontId="27" fillId="46" borderId="0" xfId="61" applyNumberFormat="1" applyFont="1" applyFill="1" applyBorder="1" applyAlignment="1" applyProtection="1">
      <alignment horizontal="center"/>
      <protection locked="0"/>
    </xf>
    <xf numFmtId="1" fontId="9" fillId="46" borderId="0" xfId="39" applyNumberFormat="1" applyFont="1" applyFill="1" applyBorder="1" applyAlignment="1" applyProtection="1">
      <alignment horizontal="center"/>
      <protection locked="0"/>
    </xf>
    <xf numFmtId="164" fontId="64" fillId="46" borderId="0" xfId="61" applyFont="1" applyFill="1" applyBorder="1" applyProtection="1">
      <protection locked="0"/>
    </xf>
    <xf numFmtId="49" fontId="52" fillId="46" borderId="0" xfId="172" applyNumberFormat="1" applyFont="1" applyFill="1" applyBorder="1" applyAlignment="1" applyProtection="1">
      <alignment horizontal="left"/>
      <protection locked="0"/>
    </xf>
    <xf numFmtId="1" fontId="9" fillId="46" borderId="0" xfId="173" applyNumberFormat="1" applyFont="1" applyFill="1" applyBorder="1" applyAlignment="1" applyProtection="1">
      <alignment horizontal="center"/>
      <protection locked="0"/>
    </xf>
    <xf numFmtId="49" fontId="9" fillId="46" borderId="0" xfId="48" applyNumberFormat="1" applyFont="1" applyFill="1" applyBorder="1" applyAlignment="1" applyProtection="1">
      <alignment horizontal="left"/>
      <protection locked="0"/>
    </xf>
    <xf numFmtId="3" fontId="9" fillId="27" borderId="31" xfId="49" applyNumberFormat="1" applyFont="1" applyFill="1" applyBorder="1" applyAlignment="1" applyProtection="1">
      <alignment horizontal="right"/>
      <protection locked="0"/>
    </xf>
    <xf numFmtId="3" fontId="9" fillId="27" borderId="22" xfId="49" applyNumberFormat="1" applyFont="1" applyFill="1" applyBorder="1" applyAlignment="1" applyProtection="1">
      <alignment horizontal="right"/>
      <protection locked="0"/>
    </xf>
    <xf numFmtId="3" fontId="9" fillId="0" borderId="22" xfId="49" applyNumberFormat="1" applyFont="1" applyFill="1" applyBorder="1" applyAlignment="1" applyProtection="1">
      <alignment horizontal="right"/>
      <protection locked="0"/>
    </xf>
    <xf numFmtId="169" fontId="44" fillId="27" borderId="22" xfId="174" applyNumberFormat="1" applyFont="1" applyFill="1" applyBorder="1"/>
    <xf numFmtId="169" fontId="9" fillId="27" borderId="31" xfId="49" applyNumberFormat="1" applyFont="1" applyFill="1" applyBorder="1" applyAlignment="1" applyProtection="1">
      <alignment horizontal="right"/>
      <protection locked="0"/>
    </xf>
    <xf numFmtId="49" fontId="9" fillId="46" borderId="0" xfId="39" applyNumberFormat="1" applyFont="1" applyFill="1" applyBorder="1" applyAlignment="1">
      <alignment horizontal="center"/>
    </xf>
    <xf numFmtId="49" fontId="9" fillId="46" borderId="0" xfId="39" applyNumberFormat="1" applyFont="1" applyFill="1" applyBorder="1" applyAlignment="1">
      <alignment horizontal="left"/>
    </xf>
    <xf numFmtId="3" fontId="9" fillId="27" borderId="0" xfId="49" applyNumberFormat="1" applyFont="1" applyFill="1" applyBorder="1" applyAlignment="1" applyProtection="1">
      <alignment horizontal="right"/>
      <protection locked="0"/>
    </xf>
    <xf numFmtId="49" fontId="9" fillId="46" borderId="0" xfId="58" applyNumberFormat="1" applyFont="1" applyFill="1" applyBorder="1" applyAlignment="1">
      <alignment horizontal="center"/>
    </xf>
    <xf numFmtId="49" fontId="9" fillId="46" borderId="0" xfId="58" applyNumberFormat="1" applyFont="1" applyFill="1" applyBorder="1" applyAlignment="1" applyProtection="1">
      <alignment horizontal="center"/>
    </xf>
    <xf numFmtId="3" fontId="9" fillId="46" borderId="0" xfId="58" applyFont="1" applyFill="1" applyBorder="1" applyAlignment="1" applyProtection="1"/>
    <xf numFmtId="0" fontId="61" fillId="0" borderId="56" xfId="174" applyNumberFormat="1" applyBorder="1"/>
    <xf numFmtId="0" fontId="61" fillId="0" borderId="25" xfId="174" applyNumberFormat="1" applyBorder="1"/>
    <xf numFmtId="0" fontId="61" fillId="0" borderId="0" xfId="174" applyNumberFormat="1"/>
    <xf numFmtId="1" fontId="61" fillId="0" borderId="26" xfId="174" applyNumberFormat="1" applyBorder="1"/>
    <xf numFmtId="1" fontId="61" fillId="0" borderId="56" xfId="174" applyNumberFormat="1" applyBorder="1"/>
    <xf numFmtId="1" fontId="61" fillId="0" borderId="25" xfId="174" applyNumberFormat="1" applyBorder="1"/>
    <xf numFmtId="1" fontId="61" fillId="0" borderId="0" xfId="174" applyNumberFormat="1"/>
    <xf numFmtId="173" fontId="61" fillId="0" borderId="26" xfId="174" applyNumberFormat="1" applyBorder="1"/>
    <xf numFmtId="173" fontId="61" fillId="0" borderId="56" xfId="174" applyNumberFormat="1" applyBorder="1"/>
    <xf numFmtId="173" fontId="61" fillId="0" borderId="25" xfId="174" applyNumberFormat="1" applyBorder="1"/>
    <xf numFmtId="173" fontId="61" fillId="0" borderId="0" xfId="174" applyNumberFormat="1"/>
    <xf numFmtId="1" fontId="61" fillId="0" borderId="57" xfId="174" applyNumberFormat="1" applyBorder="1"/>
    <xf numFmtId="1" fontId="47" fillId="47" borderId="0" xfId="173" applyNumberFormat="1" applyFont="1" applyFill="1" applyBorder="1" applyAlignment="1" applyProtection="1">
      <alignment horizontal="center"/>
      <protection locked="0"/>
    </xf>
    <xf numFmtId="1" fontId="9" fillId="47" borderId="0" xfId="48" applyNumberFormat="1" applyFont="1" applyFill="1" applyBorder="1" applyAlignment="1" applyProtection="1">
      <alignment horizontal="center"/>
      <protection locked="0"/>
    </xf>
    <xf numFmtId="49" fontId="9" fillId="47" borderId="0" xfId="61" applyNumberFormat="1" applyFont="1" applyFill="1" applyBorder="1" applyAlignment="1" applyProtection="1">
      <alignment horizontal="center"/>
      <protection locked="0"/>
    </xf>
    <xf numFmtId="49" fontId="64" fillId="47" borderId="0" xfId="61" applyNumberFormat="1" applyFont="1" applyFill="1" applyBorder="1" applyAlignment="1" applyProtection="1">
      <alignment horizontal="left"/>
      <protection locked="0"/>
    </xf>
    <xf numFmtId="3" fontId="27" fillId="0" borderId="31" xfId="49" applyNumberFormat="1" applyFont="1" applyFill="1" applyBorder="1" applyAlignment="1" applyProtection="1">
      <alignment horizontal="right" wrapText="1"/>
      <protection locked="0"/>
    </xf>
    <xf numFmtId="49" fontId="9" fillId="47" borderId="22" xfId="61" applyNumberFormat="1" applyFont="1" applyFill="1" applyBorder="1" applyAlignment="1">
      <alignment horizontal="center"/>
    </xf>
    <xf numFmtId="49" fontId="9" fillId="47" borderId="0" xfId="61" applyNumberFormat="1" applyFont="1" applyFill="1" applyBorder="1" applyAlignment="1">
      <alignment horizontal="left"/>
    </xf>
    <xf numFmtId="49" fontId="52" fillId="47" borderId="0" xfId="61" applyNumberFormat="1" applyFont="1" applyFill="1" applyBorder="1" applyAlignment="1">
      <alignment horizontal="left"/>
    </xf>
    <xf numFmtId="49" fontId="9" fillId="47" borderId="0" xfId="61" applyNumberFormat="1" applyFont="1" applyFill="1" applyBorder="1" applyAlignment="1">
      <alignment horizontal="center"/>
    </xf>
    <xf numFmtId="1" fontId="9" fillId="47" borderId="0" xfId="48" applyNumberFormat="1" applyFont="1" applyFill="1" applyBorder="1" applyAlignment="1">
      <alignment horizontal="center"/>
    </xf>
    <xf numFmtId="3" fontId="44" fillId="27" borderId="0" xfId="49" applyNumberFormat="1" applyFont="1" applyFill="1" applyBorder="1"/>
    <xf numFmtId="3" fontId="27" fillId="0" borderId="22" xfId="49" applyNumberFormat="1" applyFont="1" applyFill="1" applyBorder="1" applyAlignment="1" applyProtection="1">
      <alignment horizontal="right"/>
      <protection locked="0"/>
    </xf>
    <xf numFmtId="3" fontId="9" fillId="27" borderId="22" xfId="49" applyNumberFormat="1" applyFont="1" applyFill="1" applyBorder="1" applyAlignment="1" applyProtection="1">
      <alignment horizontal="right"/>
      <protection locked="0"/>
    </xf>
    <xf numFmtId="3" fontId="46" fillId="0" borderId="31" xfId="49" applyNumberFormat="1" applyFont="1" applyBorder="1"/>
    <xf numFmtId="0" fontId="44" fillId="0" borderId="22" xfId="174" applyNumberFormat="1" applyFont="1" applyBorder="1"/>
    <xf numFmtId="3" fontId="44" fillId="27" borderId="22" xfId="174" applyNumberFormat="1" applyFont="1" applyFill="1" applyBorder="1"/>
    <xf numFmtId="3" fontId="36" fillId="0" borderId="31" xfId="49" applyNumberFormat="1" applyFont="1" applyFill="1" applyBorder="1" applyAlignment="1" applyProtection="1">
      <alignment horizontal="right" wrapText="1"/>
    </xf>
    <xf numFmtId="3" fontId="44" fillId="27" borderId="31" xfId="174" applyNumberFormat="1" applyFont="1" applyFill="1" applyBorder="1"/>
    <xf numFmtId="169" fontId="44" fillId="27" borderId="22" xfId="174" applyNumberFormat="1" applyFont="1" applyFill="1" applyBorder="1"/>
    <xf numFmtId="169" fontId="44" fillId="0" borderId="22" xfId="174" applyNumberFormat="1" applyFont="1" applyBorder="1"/>
    <xf numFmtId="169" fontId="36" fillId="30" borderId="22" xfId="49" applyNumberFormat="1" applyFont="1" applyFill="1" applyBorder="1" applyAlignment="1">
      <alignment horizontal="right"/>
    </xf>
    <xf numFmtId="169" fontId="36" fillId="32" borderId="22" xfId="49" applyNumberFormat="1" applyFont="1" applyFill="1" applyBorder="1" applyAlignment="1">
      <alignment horizontal="right"/>
    </xf>
    <xf numFmtId="3" fontId="9" fillId="27" borderId="31" xfId="49" applyNumberFormat="1" applyFont="1" applyFill="1" applyBorder="1" applyAlignment="1" applyProtection="1">
      <alignment horizontal="right"/>
      <protection locked="0"/>
    </xf>
    <xf numFmtId="3" fontId="44" fillId="0" borderId="22" xfId="174" applyNumberFormat="1" applyFont="1" applyBorder="1"/>
    <xf numFmtId="49" fontId="52" fillId="47" borderId="0" xfId="61" applyNumberFormat="1" applyFont="1" applyFill="1" applyBorder="1" applyAlignment="1" applyProtection="1">
      <alignment horizontal="left"/>
      <protection locked="0"/>
    </xf>
    <xf numFmtId="49" fontId="9" fillId="47" borderId="22" xfId="58" applyNumberFormat="1" applyFont="1" applyFill="1" applyBorder="1" applyAlignment="1">
      <alignment horizontal="center"/>
    </xf>
    <xf numFmtId="49" fontId="9" fillId="47" borderId="0" xfId="58" applyNumberFormat="1" applyFont="1" applyFill="1" applyBorder="1" applyAlignment="1">
      <alignment horizontal="left"/>
    </xf>
    <xf numFmtId="49" fontId="52" fillId="47" borderId="0" xfId="58" applyNumberFormat="1" applyFont="1" applyFill="1" applyBorder="1" applyAlignment="1">
      <alignment horizontal="left"/>
    </xf>
    <xf numFmtId="49" fontId="9" fillId="47" borderId="0" xfId="58" applyNumberFormat="1" applyFont="1" applyFill="1" applyBorder="1" applyAlignment="1">
      <alignment horizontal="center"/>
    </xf>
    <xf numFmtId="1" fontId="9" fillId="48" borderId="0" xfId="59" applyNumberFormat="1" applyFont="1" applyFill="1" applyBorder="1" applyAlignment="1" applyProtection="1">
      <alignment horizontal="center"/>
    </xf>
    <xf numFmtId="3" fontId="9" fillId="47" borderId="0" xfId="58" applyFont="1" applyFill="1" applyBorder="1" applyAlignment="1"/>
    <xf numFmtId="3" fontId="52" fillId="47" borderId="0" xfId="58" applyFont="1" applyFill="1" applyBorder="1" applyAlignment="1"/>
    <xf numFmtId="49" fontId="52" fillId="47" borderId="0" xfId="61" applyNumberFormat="1" applyFont="1" applyFill="1" applyBorder="1" applyAlignment="1" applyProtection="1">
      <alignment horizontal="left"/>
      <protection locked="0"/>
    </xf>
    <xf numFmtId="49" fontId="64" fillId="46" borderId="0" xfId="48" applyNumberFormat="1" applyFont="1" applyFill="1" applyBorder="1" applyAlignment="1" applyProtection="1">
      <alignment horizontal="left"/>
      <protection locked="0"/>
    </xf>
    <xf numFmtId="49" fontId="52" fillId="46" borderId="0" xfId="173" applyNumberFormat="1" applyFont="1" applyFill="1" applyBorder="1" applyAlignment="1" applyProtection="1">
      <alignment horizontal="left"/>
      <protection locked="0"/>
    </xf>
    <xf numFmtId="49" fontId="52" fillId="46" borderId="0" xfId="48" applyNumberFormat="1" applyFont="1" applyFill="1" applyBorder="1" applyAlignment="1" applyProtection="1">
      <alignment horizontal="left"/>
      <protection locked="0"/>
    </xf>
    <xf numFmtId="3" fontId="52" fillId="46" borderId="0" xfId="58" applyFont="1" applyFill="1" applyBorder="1" applyAlignment="1" applyProtection="1">
      <protection locked="0"/>
    </xf>
    <xf numFmtId="1" fontId="47" fillId="46" borderId="0" xfId="173" applyNumberFormat="1" applyFont="1" applyFill="1" applyBorder="1" applyAlignment="1" applyProtection="1">
      <alignment horizontal="center"/>
      <protection locked="0"/>
    </xf>
    <xf numFmtId="1" fontId="9" fillId="46" borderId="0" xfId="173" applyNumberFormat="1" applyFont="1" applyFill="1" applyBorder="1" applyAlignment="1" applyProtection="1">
      <alignment horizontal="center"/>
      <protection locked="0"/>
    </xf>
    <xf numFmtId="1" fontId="9" fillId="46" borderId="0" xfId="48" applyNumberFormat="1" applyFont="1" applyFill="1" applyBorder="1" applyAlignment="1" applyProtection="1">
      <alignment horizontal="center"/>
      <protection locked="0"/>
    </xf>
    <xf numFmtId="0" fontId="61" fillId="0" borderId="57" xfId="174" applyNumberFormat="1" applyBorder="1"/>
    <xf numFmtId="0" fontId="61" fillId="0" borderId="56" xfId="174" applyBorder="1"/>
    <xf numFmtId="0" fontId="61" fillId="0" borderId="0" xfId="174" applyNumberFormat="1" applyBorder="1"/>
    <xf numFmtId="171" fontId="58" fillId="0" borderId="56" xfId="50" applyNumberFormat="1" applyFont="1" applyBorder="1" applyAlignment="1">
      <alignment horizontal="right" vertical="top"/>
    </xf>
    <xf numFmtId="3" fontId="57" fillId="0" borderId="0" xfId="0" applyNumberFormat="1" applyFont="1" applyBorder="1" applyProtection="1">
      <protection locked="0"/>
    </xf>
    <xf numFmtId="169" fontId="58" fillId="0" borderId="56" xfId="50" applyNumberFormat="1" applyFont="1" applyBorder="1" applyAlignment="1">
      <alignment horizontal="right" vertical="top"/>
    </xf>
    <xf numFmtId="169" fontId="57" fillId="0" borderId="0" xfId="0" applyNumberFormat="1" applyFont="1" applyBorder="1" applyProtection="1">
      <protection locked="0"/>
    </xf>
    <xf numFmtId="173" fontId="61" fillId="0" borderId="0" xfId="174" applyNumberFormat="1" applyBorder="1"/>
    <xf numFmtId="169" fontId="0" fillId="0" borderId="0" xfId="0" applyNumberFormat="1" applyBorder="1" applyProtection="1">
      <protection locked="0"/>
    </xf>
    <xf numFmtId="3" fontId="58" fillId="0" borderId="22" xfId="50" applyNumberFormat="1" applyFont="1" applyBorder="1" applyAlignment="1">
      <alignment horizontal="right" vertical="top"/>
    </xf>
    <xf numFmtId="1" fontId="61" fillId="0" borderId="0" xfId="174" applyNumberFormat="1" applyBorder="1"/>
    <xf numFmtId="3" fontId="60" fillId="0" borderId="0" xfId="49" applyNumberFormat="1" applyFont="1" applyFill="1" applyBorder="1" applyAlignment="1" applyProtection="1">
      <alignment horizontal="right" wrapText="1"/>
      <protection locked="0"/>
    </xf>
    <xf numFmtId="172" fontId="58" fillId="0" borderId="31" xfId="50" applyNumberFormat="1" applyFont="1" applyBorder="1" applyAlignment="1">
      <alignment horizontal="right" vertical="top"/>
    </xf>
    <xf numFmtId="169" fontId="60" fillId="0" borderId="0" xfId="49" applyNumberFormat="1" applyFont="1" applyFill="1" applyBorder="1" applyAlignment="1" applyProtection="1">
      <alignment horizontal="right"/>
      <protection locked="0"/>
    </xf>
    <xf numFmtId="169" fontId="58" fillId="0" borderId="22" xfId="50" applyNumberFormat="1" applyFont="1" applyBorder="1" applyAlignment="1">
      <alignment horizontal="right" vertical="top"/>
    </xf>
    <xf numFmtId="169" fontId="27" fillId="0" borderId="0" xfId="49" applyNumberFormat="1" applyFont="1" applyFill="1" applyBorder="1" applyAlignment="1" applyProtection="1">
      <alignment horizontal="right"/>
      <protection locked="0"/>
    </xf>
    <xf numFmtId="169" fontId="59" fillId="0" borderId="22" xfId="50" applyNumberFormat="1" applyFont="1" applyBorder="1" applyAlignment="1">
      <alignment horizontal="right" vertical="top"/>
    </xf>
    <xf numFmtId="3" fontId="60" fillId="0" borderId="0" xfId="49" applyNumberFormat="1" applyFont="1" applyFill="1" applyBorder="1" applyAlignment="1" applyProtection="1">
      <alignment horizontal="right"/>
      <protection locked="0"/>
    </xf>
    <xf numFmtId="171" fontId="58" fillId="0" borderId="31" xfId="50" applyNumberFormat="1" applyFont="1" applyBorder="1" applyAlignment="1">
      <alignment horizontal="right" vertical="top"/>
    </xf>
    <xf numFmtId="3" fontId="69" fillId="0" borderId="0" xfId="0" applyNumberFormat="1" applyFont="1" applyFill="1" applyBorder="1" applyAlignment="1">
      <alignment horizontal="right"/>
    </xf>
    <xf numFmtId="164" fontId="9" fillId="0" borderId="56" xfId="0" applyFont="1" applyBorder="1"/>
    <xf numFmtId="166" fontId="9" fillId="0" borderId="56" xfId="0" applyNumberFormat="1" applyFont="1" applyBorder="1"/>
    <xf numFmtId="166" fontId="9" fillId="0" borderId="57" xfId="0" applyNumberFormat="1" applyFont="1" applyBorder="1"/>
    <xf numFmtId="166" fontId="9" fillId="0" borderId="56" xfId="0" applyNumberFormat="1" applyFont="1" applyFill="1" applyBorder="1"/>
    <xf numFmtId="166" fontId="9" fillId="0" borderId="57" xfId="0" applyNumberFormat="1" applyFont="1" applyFill="1" applyBorder="1"/>
    <xf numFmtId="164" fontId="9" fillId="0" borderId="26" xfId="0" applyFont="1" applyBorder="1" applyAlignment="1">
      <alignment horizontal="center" wrapText="1"/>
    </xf>
    <xf numFmtId="164" fontId="9" fillId="0" borderId="58" xfId="0" applyFont="1" applyBorder="1" applyAlignment="1">
      <alignment horizontal="center" wrapText="1"/>
    </xf>
    <xf numFmtId="0" fontId="49" fillId="0" borderId="13" xfId="38" applyFont="1" applyFill="1" applyBorder="1" applyAlignment="1" applyProtection="1">
      <alignment horizontal="centerContinuous" wrapText="1"/>
    </xf>
    <xf numFmtId="0" fontId="49" fillId="0" borderId="12" xfId="38" applyFont="1" applyFill="1" applyBorder="1" applyAlignment="1" applyProtection="1">
      <alignment horizontal="centerContinuous" wrapText="1"/>
    </xf>
    <xf numFmtId="0" fontId="49" fillId="0" borderId="22" xfId="38" applyFont="1" applyFill="1" applyBorder="1" applyAlignment="1" applyProtection="1">
      <alignment horizontal="centerContinuous" wrapText="1"/>
    </xf>
    <xf numFmtId="0" fontId="49" fillId="0" borderId="0" xfId="38" applyFont="1" applyFill="1" applyBorder="1" applyAlignment="1" applyProtection="1">
      <alignment horizontal="centerContinuous" wrapText="1"/>
    </xf>
    <xf numFmtId="164" fontId="9" fillId="0" borderId="22" xfId="0" applyFont="1" applyFill="1" applyBorder="1"/>
    <xf numFmtId="164" fontId="26" fillId="0" borderId="22" xfId="0" applyFont="1" applyFill="1" applyBorder="1"/>
    <xf numFmtId="164" fontId="27" fillId="0" borderId="60" xfId="0" applyFont="1" applyFill="1" applyBorder="1" applyAlignment="1">
      <alignment horizontal="left"/>
    </xf>
    <xf numFmtId="164" fontId="71" fillId="0" borderId="0" xfId="0" applyFont="1" applyFill="1" applyBorder="1"/>
    <xf numFmtId="164" fontId="9" fillId="0" borderId="0" xfId="0" applyFont="1" applyFill="1" applyBorder="1" applyAlignment="1">
      <alignment horizontal="right"/>
    </xf>
    <xf numFmtId="166" fontId="9" fillId="0" borderId="16" xfId="0" applyNumberFormat="1" applyFont="1" applyFill="1" applyBorder="1"/>
    <xf numFmtId="164" fontId="71" fillId="0" borderId="59" xfId="0" applyFont="1" applyFill="1" applyBorder="1" applyAlignment="1">
      <alignment horizontal="right"/>
    </xf>
    <xf numFmtId="166" fontId="9" fillId="0" borderId="0" xfId="0" applyNumberFormat="1" applyFont="1" applyFill="1" applyBorder="1"/>
    <xf numFmtId="164" fontId="36" fillId="0" borderId="0" xfId="0" applyFont="1" applyFill="1" applyBorder="1" applyAlignment="1">
      <alignment horizontal="right"/>
    </xf>
    <xf numFmtId="164" fontId="36" fillId="0" borderId="0" xfId="0" applyFont="1" applyFill="1" applyBorder="1"/>
    <xf numFmtId="164" fontId="27" fillId="0" borderId="0" xfId="0" applyFont="1" applyFill="1" applyBorder="1"/>
    <xf numFmtId="166" fontId="9" fillId="0" borderId="0" xfId="0" applyNumberFormat="1" applyFont="1" applyBorder="1"/>
    <xf numFmtId="164" fontId="27" fillId="0" borderId="61" xfId="0" applyFont="1" applyFill="1" applyBorder="1"/>
    <xf numFmtId="164" fontId="27" fillId="0" borderId="62" xfId="0" applyFont="1" applyFill="1" applyBorder="1"/>
    <xf numFmtId="164" fontId="27" fillId="0" borderId="63" xfId="0" applyFont="1" applyFill="1" applyBorder="1"/>
    <xf numFmtId="166" fontId="9" fillId="0" borderId="64" xfId="0" applyNumberFormat="1" applyFont="1" applyBorder="1"/>
    <xf numFmtId="166" fontId="9" fillId="0" borderId="65" xfId="0" applyNumberFormat="1" applyFont="1" applyBorder="1"/>
    <xf numFmtId="166" fontId="9" fillId="0" borderId="66" xfId="0" applyNumberFormat="1" applyFont="1" applyBorder="1"/>
    <xf numFmtId="164" fontId="9" fillId="0" borderId="66" xfId="0" applyFont="1" applyBorder="1"/>
    <xf numFmtId="166" fontId="9" fillId="0" borderId="65" xfId="0" applyNumberFormat="1" applyFont="1" applyFill="1" applyBorder="1"/>
    <xf numFmtId="164" fontId="71" fillId="0" borderId="67" xfId="0" applyFont="1" applyFill="1" applyBorder="1" applyAlignment="1">
      <alignment horizontal="right"/>
    </xf>
    <xf numFmtId="164" fontId="26" fillId="26" borderId="65" xfId="0" applyFont="1" applyFill="1" applyBorder="1"/>
    <xf numFmtId="164" fontId="36" fillId="0" borderId="16" xfId="0" applyFont="1" applyFill="1" applyBorder="1"/>
    <xf numFmtId="164" fontId="36" fillId="0" borderId="25" xfId="0" applyFont="1" applyFill="1" applyBorder="1"/>
    <xf numFmtId="164" fontId="36" fillId="0" borderId="27" xfId="0" applyFont="1" applyFill="1" applyBorder="1"/>
    <xf numFmtId="164" fontId="36" fillId="0" borderId="26" xfId="0" applyFont="1" applyFill="1" applyBorder="1" applyAlignment="1">
      <alignment wrapText="1"/>
    </xf>
    <xf numFmtId="164" fontId="36" fillId="0" borderId="26" xfId="0" applyFont="1" applyFill="1" applyBorder="1"/>
    <xf numFmtId="164" fontId="36" fillId="0" borderId="29" xfId="0" applyFont="1" applyFill="1" applyBorder="1"/>
    <xf numFmtId="164" fontId="36" fillId="0" borderId="30" xfId="0" applyFont="1" applyFill="1" applyBorder="1"/>
    <xf numFmtId="164" fontId="36" fillId="0" borderId="28" xfId="0" applyFont="1" applyFill="1" applyBorder="1"/>
    <xf numFmtId="9" fontId="36" fillId="0" borderId="0" xfId="42" applyNumberFormat="1" applyFont="1" applyFill="1"/>
    <xf numFmtId="9" fontId="36" fillId="0" borderId="0" xfId="42" applyFont="1" applyFill="1"/>
    <xf numFmtId="9" fontId="36" fillId="0" borderId="16" xfId="42" applyFont="1" applyFill="1" applyBorder="1"/>
    <xf numFmtId="164" fontId="36" fillId="0" borderId="16" xfId="0" applyNumberFormat="1" applyFont="1" applyFill="1" applyBorder="1"/>
    <xf numFmtId="164" fontId="72" fillId="0" borderId="0" xfId="0" applyFont="1" applyFill="1" applyBorder="1"/>
    <xf numFmtId="164" fontId="72" fillId="0" borderId="16" xfId="0" applyFont="1" applyFill="1" applyBorder="1"/>
    <xf numFmtId="164" fontId="27" fillId="0" borderId="68" xfId="0" applyFont="1" applyFill="1" applyBorder="1"/>
    <xf numFmtId="166" fontId="9" fillId="0" borderId="64" xfId="0" applyNumberFormat="1" applyFont="1" applyFill="1" applyBorder="1"/>
    <xf numFmtId="166" fontId="9" fillId="0" borderId="66" xfId="0" applyNumberFormat="1" applyFont="1" applyFill="1" applyBorder="1"/>
    <xf numFmtId="164" fontId="49" fillId="0" borderId="0" xfId="0" applyFont="1"/>
    <xf numFmtId="165" fontId="9" fillId="0" borderId="0" xfId="0" applyNumberFormat="1" applyFont="1" applyFill="1" applyBorder="1"/>
    <xf numFmtId="167" fontId="36" fillId="0" borderId="16" xfId="0" applyNumberFormat="1" applyFont="1" applyFill="1" applyBorder="1"/>
    <xf numFmtId="164" fontId="9" fillId="0" borderId="64" xfId="0" applyFont="1" applyFill="1" applyBorder="1"/>
    <xf numFmtId="165" fontId="9" fillId="0" borderId="64" xfId="0" applyNumberFormat="1" applyFont="1" applyFill="1" applyBorder="1"/>
    <xf numFmtId="165" fontId="9" fillId="0" borderId="65" xfId="0" applyNumberFormat="1" applyFont="1" applyFill="1" applyBorder="1"/>
    <xf numFmtId="165" fontId="9" fillId="0" borderId="66" xfId="0" applyNumberFormat="1" applyFont="1" applyFill="1" applyBorder="1"/>
    <xf numFmtId="167" fontId="36" fillId="0" borderId="65" xfId="0" applyNumberFormat="1" applyFont="1" applyFill="1" applyBorder="1"/>
    <xf numFmtId="164" fontId="49" fillId="0" borderId="0" xfId="0" applyFont="1" applyFill="1"/>
    <xf numFmtId="164" fontId="9" fillId="0" borderId="31" xfId="0" applyFont="1" applyFill="1" applyBorder="1"/>
    <xf numFmtId="167" fontId="36" fillId="0" borderId="21" xfId="0" applyNumberFormat="1" applyFont="1" applyFill="1" applyBorder="1"/>
    <xf numFmtId="167" fontId="36" fillId="0" borderId="69" xfId="0" applyNumberFormat="1" applyFont="1" applyFill="1" applyBorder="1"/>
    <xf numFmtId="0" fontId="9" fillId="0" borderId="0" xfId="38" applyFont="1" applyFill="1" applyBorder="1" applyAlignment="1">
      <alignment horizontal="center" vertical="center" wrapText="1"/>
    </xf>
    <xf numFmtId="0" fontId="9" fillId="0" borderId="22" xfId="38" applyFont="1" applyFill="1" applyBorder="1" applyAlignment="1">
      <alignment horizontal="center" vertical="center" wrapText="1"/>
    </xf>
    <xf numFmtId="0" fontId="9" fillId="0" borderId="31" xfId="38" applyFont="1" applyFill="1" applyBorder="1" applyAlignment="1">
      <alignment horizontal="center" vertical="center" wrapText="1"/>
    </xf>
    <xf numFmtId="0" fontId="9" fillId="0" borderId="24" xfId="38" applyFont="1" applyFill="1" applyBorder="1" applyAlignment="1">
      <alignment horizontal="center" vertical="center" wrapText="1"/>
    </xf>
    <xf numFmtId="0" fontId="9" fillId="0" borderId="22" xfId="58" applyNumberFormat="1" applyFont="1" applyFill="1" applyBorder="1" applyAlignment="1" applyProtection="1">
      <alignment horizontal="center"/>
      <protection locked="0"/>
    </xf>
    <xf numFmtId="49" fontId="9" fillId="0" borderId="0" xfId="61" applyNumberFormat="1" applyFont="1" applyFill="1" applyBorder="1" applyAlignment="1" applyProtection="1">
      <alignment horizontal="left"/>
      <protection locked="0"/>
    </xf>
    <xf numFmtId="49" fontId="52" fillId="0" borderId="0" xfId="61" applyNumberFormat="1" applyFont="1" applyFill="1" applyBorder="1" applyAlignment="1" applyProtection="1">
      <alignment horizontal="left"/>
      <protection locked="0"/>
    </xf>
    <xf numFmtId="0" fontId="9" fillId="0" borderId="0" xfId="58" applyNumberFormat="1" applyFont="1" applyFill="1" applyBorder="1" applyAlignment="1" applyProtection="1">
      <alignment horizontal="center"/>
      <protection locked="0"/>
    </xf>
    <xf numFmtId="1" fontId="9" fillId="0" borderId="0" xfId="59" applyNumberFormat="1" applyFont="1" applyFill="1" applyBorder="1" applyAlignment="1" applyProtection="1">
      <alignment horizontal="center"/>
      <protection locked="0"/>
    </xf>
    <xf numFmtId="3" fontId="44" fillId="0" borderId="0" xfId="49" applyNumberFormat="1" applyFont="1" applyFill="1" applyBorder="1"/>
    <xf numFmtId="0" fontId="0" fillId="0" borderId="0" xfId="0" applyNumberFormat="1" applyFill="1" applyBorder="1"/>
    <xf numFmtId="3" fontId="36" fillId="0" borderId="22" xfId="28" applyNumberFormat="1" applyFont="1" applyFill="1" applyBorder="1" applyAlignment="1">
      <alignment horizontal="right"/>
    </xf>
    <xf numFmtId="3" fontId="0" fillId="0" borderId="0" xfId="0" applyNumberFormat="1" applyFill="1" applyBorder="1"/>
    <xf numFmtId="3" fontId="36" fillId="0" borderId="22" xfId="28" applyNumberFormat="1" applyFont="1" applyFill="1" applyBorder="1" applyAlignment="1" applyProtection="1">
      <alignment horizontal="right" wrapText="1"/>
    </xf>
    <xf numFmtId="169" fontId="44" fillId="0" borderId="22" xfId="0" applyNumberFormat="1" applyFont="1" applyFill="1" applyBorder="1"/>
    <xf numFmtId="169" fontId="0" fillId="0" borderId="0" xfId="0" applyNumberFormat="1" applyFill="1"/>
    <xf numFmtId="169" fontId="36" fillId="0" borderId="22" xfId="49" applyNumberFormat="1" applyFont="1" applyFill="1" applyBorder="1" applyAlignment="1">
      <alignment horizontal="right"/>
    </xf>
    <xf numFmtId="3" fontId="9" fillId="0" borderId="31" xfId="49" applyNumberFormat="1" applyFont="1" applyFill="1" applyBorder="1" applyAlignment="1" applyProtection="1">
      <alignment horizontal="right"/>
      <protection locked="0"/>
    </xf>
    <xf numFmtId="169" fontId="9" fillId="0" borderId="22" xfId="49" applyNumberFormat="1" applyFont="1" applyFill="1" applyBorder="1" applyAlignment="1" applyProtection="1">
      <alignment horizontal="right"/>
      <protection locked="0"/>
    </xf>
    <xf numFmtId="169" fontId="9" fillId="0" borderId="0" xfId="52" applyNumberFormat="1" applyFill="1" applyBorder="1"/>
    <xf numFmtId="3" fontId="0" fillId="0" borderId="0" xfId="0" applyNumberFormat="1" applyFill="1"/>
    <xf numFmtId="3" fontId="36" fillId="0" borderId="24" xfId="28" applyNumberFormat="1" applyFont="1" applyFill="1" applyBorder="1" applyAlignment="1">
      <alignment horizontal="right"/>
    </xf>
    <xf numFmtId="49" fontId="9" fillId="0" borderId="0" xfId="61" applyNumberFormat="1" applyFont="1" applyFill="1" applyBorder="1" applyAlignment="1">
      <alignment horizontal="center"/>
    </xf>
    <xf numFmtId="49" fontId="9" fillId="0" borderId="0" xfId="61" applyNumberFormat="1" applyFont="1" applyFill="1" applyBorder="1" applyAlignment="1">
      <alignment horizontal="left"/>
    </xf>
    <xf numFmtId="49" fontId="9" fillId="0" borderId="0" xfId="61" applyNumberFormat="1" applyFont="1" applyFill="1" applyBorder="1" applyAlignment="1" applyProtection="1">
      <alignment horizontal="center"/>
      <protection locked="0"/>
    </xf>
    <xf numFmtId="1" fontId="9" fillId="0" borderId="0" xfId="48" applyNumberFormat="1" applyFont="1" applyFill="1" applyBorder="1" applyAlignment="1" applyProtection="1">
      <alignment horizontal="center"/>
      <protection locked="0"/>
    </xf>
    <xf numFmtId="175" fontId="36" fillId="0" borderId="16" xfId="42" applyNumberFormat="1" applyFont="1" applyFill="1" applyBorder="1"/>
    <xf numFmtId="10" fontId="36" fillId="0" borderId="16" xfId="42" applyNumberFormat="1" applyFont="1" applyFill="1" applyBorder="1"/>
    <xf numFmtId="175" fontId="36" fillId="0" borderId="54" xfId="42" applyNumberFormat="1" applyFont="1" applyFill="1" applyBorder="1"/>
    <xf numFmtId="175" fontId="36" fillId="0" borderId="12" xfId="42" applyNumberFormat="1" applyFont="1" applyFill="1" applyBorder="1"/>
    <xf numFmtId="175" fontId="36" fillId="0" borderId="51" xfId="42" applyNumberFormat="1" applyFont="1" applyFill="1" applyBorder="1"/>
    <xf numFmtId="175" fontId="36" fillId="0" borderId="52" xfId="42" applyNumberFormat="1" applyFont="1" applyFill="1" applyBorder="1"/>
    <xf numFmtId="175" fontId="36" fillId="0" borderId="64" xfId="42" applyNumberFormat="1" applyFont="1" applyFill="1" applyBorder="1"/>
    <xf numFmtId="175" fontId="36" fillId="0" borderId="65" xfId="42" applyNumberFormat="1" applyFont="1" applyFill="1" applyBorder="1"/>
    <xf numFmtId="175" fontId="36" fillId="0" borderId="0" xfId="42" applyNumberFormat="1" applyFont="1" applyFill="1"/>
    <xf numFmtId="173" fontId="9" fillId="0" borderId="0" xfId="28" applyNumberFormat="1" applyFont="1" applyFill="1" applyBorder="1"/>
    <xf numFmtId="173" fontId="9" fillId="0" borderId="0" xfId="28" applyNumberFormat="1" applyFont="1" applyFill="1"/>
    <xf numFmtId="173" fontId="31" fillId="0" borderId="31" xfId="28" applyNumberFormat="1" applyFont="1" applyFill="1" applyBorder="1"/>
    <xf numFmtId="173" fontId="9" fillId="0" borderId="22" xfId="28" applyNumberFormat="1" applyFont="1" applyFill="1" applyBorder="1"/>
    <xf numFmtId="173" fontId="31" fillId="0" borderId="22" xfId="28" applyNumberFormat="1" applyFont="1" applyFill="1" applyBorder="1"/>
    <xf numFmtId="173" fontId="36" fillId="0" borderId="49" xfId="28" applyNumberFormat="1" applyFont="1" applyFill="1" applyBorder="1"/>
    <xf numFmtId="173" fontId="36" fillId="0" borderId="22" xfId="28" applyNumberFormat="1" applyFont="1" applyFill="1" applyBorder="1"/>
    <xf numFmtId="173" fontId="9" fillId="0" borderId="16" xfId="28" applyNumberFormat="1" applyFont="1" applyFill="1" applyBorder="1"/>
    <xf numFmtId="173" fontId="31" fillId="0" borderId="21" xfId="28" applyNumberFormat="1" applyFont="1" applyFill="1" applyBorder="1"/>
    <xf numFmtId="173" fontId="9" fillId="0" borderId="18" xfId="28" applyNumberFormat="1" applyFont="1" applyFill="1" applyBorder="1"/>
    <xf numFmtId="164" fontId="36" fillId="0" borderId="22" xfId="0" applyFont="1" applyFill="1" applyBorder="1"/>
    <xf numFmtId="167" fontId="36" fillId="0" borderId="35" xfId="0" applyNumberFormat="1" applyFont="1" applyFill="1" applyBorder="1"/>
    <xf numFmtId="167" fontId="31" fillId="24" borderId="17" xfId="28" applyNumberFormat="1" applyFont="1" applyFill="1" applyBorder="1"/>
    <xf numFmtId="164" fontId="9" fillId="0" borderId="35" xfId="0" applyFont="1" applyBorder="1"/>
    <xf numFmtId="164" fontId="9" fillId="0" borderId="23" xfId="0" applyFont="1" applyBorder="1" applyAlignment="1">
      <alignment horizontal="right"/>
    </xf>
    <xf numFmtId="164" fontId="9" fillId="0" borderId="15" xfId="0" applyFont="1" applyBorder="1" applyAlignment="1">
      <alignment horizontal="right"/>
    </xf>
    <xf numFmtId="168" fontId="31" fillId="24" borderId="0" xfId="28" applyNumberFormat="1" applyFont="1" applyFill="1" applyBorder="1"/>
    <xf numFmtId="168" fontId="31" fillId="24" borderId="17" xfId="28" applyNumberFormat="1" applyFont="1" applyFill="1" applyBorder="1"/>
    <xf numFmtId="167" fontId="31" fillId="28" borderId="0" xfId="0" applyNumberFormat="1" applyFont="1" applyFill="1" applyBorder="1"/>
    <xf numFmtId="167" fontId="31" fillId="28" borderId="0" xfId="28" applyNumberFormat="1" applyFont="1" applyFill="1" applyBorder="1"/>
    <xf numFmtId="164" fontId="36" fillId="0" borderId="0" xfId="0" applyNumberFormat="1" applyFont="1" applyFill="1" applyBorder="1" applyAlignment="1">
      <alignment horizontal="right"/>
    </xf>
    <xf numFmtId="168" fontId="36" fillId="0" borderId="0" xfId="0" applyNumberFormat="1" applyFont="1" applyFill="1" applyBorder="1"/>
    <xf numFmtId="164" fontId="36" fillId="0" borderId="0" xfId="0" applyNumberFormat="1" applyFont="1" applyFill="1" applyBorder="1"/>
    <xf numFmtId="167" fontId="36" fillId="0" borderId="0" xfId="0" applyNumberFormat="1" applyFont="1" applyFill="1" applyBorder="1"/>
    <xf numFmtId="169" fontId="36" fillId="0" borderId="22" xfId="0" applyNumberFormat="1" applyFont="1" applyFill="1" applyBorder="1" applyAlignment="1">
      <alignment horizontal="right"/>
    </xf>
    <xf numFmtId="164" fontId="36" fillId="0" borderId="13" xfId="0" applyFont="1" applyFill="1" applyBorder="1"/>
    <xf numFmtId="167" fontId="31" fillId="24" borderId="16" xfId="0" applyNumberFormat="1" applyFont="1" applyFill="1" applyBorder="1" applyAlignment="1">
      <alignment horizontal="right" wrapText="1"/>
    </xf>
    <xf numFmtId="167" fontId="31" fillId="28" borderId="19" xfId="0" applyNumberFormat="1" applyFont="1" applyFill="1" applyBorder="1" applyAlignment="1">
      <alignment horizontal="right" wrapText="1"/>
    </xf>
    <xf numFmtId="9" fontId="36" fillId="0" borderId="16" xfId="42" applyNumberFormat="1" applyFont="1" applyFill="1" applyBorder="1"/>
    <xf numFmtId="164" fontId="42" fillId="0" borderId="0" xfId="0" applyFont="1" applyFill="1" applyBorder="1" applyAlignment="1">
      <alignment horizontal="centerContinuous" wrapText="1"/>
    </xf>
    <xf numFmtId="164" fontId="42" fillId="0" borderId="17" xfId="0" applyFont="1" applyFill="1" applyBorder="1" applyAlignment="1">
      <alignment horizontal="centerContinuous" wrapText="1"/>
    </xf>
    <xf numFmtId="164" fontId="15" fillId="0" borderId="0" xfId="0" applyFont="1" applyFill="1" applyBorder="1" applyAlignment="1"/>
    <xf numFmtId="164" fontId="9" fillId="0" borderId="0" xfId="0" applyFont="1" applyFill="1" applyBorder="1" applyAlignment="1">
      <alignment horizontal="left"/>
    </xf>
    <xf numFmtId="167" fontId="9" fillId="0" borderId="0" xfId="0" applyNumberFormat="1" applyFont="1" applyFill="1" applyBorder="1" applyAlignment="1"/>
    <xf numFmtId="165" fontId="9" fillId="0" borderId="31" xfId="0" applyNumberFormat="1" applyFont="1" applyFill="1" applyBorder="1" applyAlignment="1"/>
    <xf numFmtId="167" fontId="9" fillId="0" borderId="16" xfId="0" applyNumberFormat="1" applyFont="1" applyFill="1" applyBorder="1" applyAlignment="1"/>
    <xf numFmtId="164" fontId="24" fillId="0" borderId="0" xfId="0" quotePrefix="1" applyFont="1" applyFill="1" applyAlignment="1">
      <alignment horizontal="right"/>
    </xf>
    <xf numFmtId="164" fontId="42" fillId="0" borderId="12" xfId="0" applyFont="1" applyFill="1" applyBorder="1" applyAlignment="1">
      <alignment horizontal="centerContinuous" wrapText="1"/>
    </xf>
    <xf numFmtId="164" fontId="42" fillId="0" borderId="35" xfId="0" applyFont="1" applyFill="1" applyBorder="1" applyAlignment="1">
      <alignment horizontal="centerContinuous" wrapText="1"/>
    </xf>
    <xf numFmtId="164" fontId="36" fillId="0" borderId="49" xfId="0" applyFont="1" applyFill="1" applyBorder="1"/>
    <xf numFmtId="173" fontId="31" fillId="0" borderId="18" xfId="28" applyNumberFormat="1" applyFont="1" applyFill="1" applyBorder="1"/>
    <xf numFmtId="173" fontId="36" fillId="0" borderId="50" xfId="28" applyNumberFormat="1" applyFont="1" applyFill="1" applyBorder="1"/>
    <xf numFmtId="173" fontId="36" fillId="0" borderId="18" xfId="28" applyNumberFormat="1" applyFont="1" applyFill="1" applyBorder="1"/>
    <xf numFmtId="165" fontId="36" fillId="0" borderId="48" xfId="28" applyNumberFormat="1" applyFont="1" applyFill="1" applyBorder="1"/>
    <xf numFmtId="170" fontId="31" fillId="0" borderId="18" xfId="28" applyNumberFormat="1" applyFont="1" applyFill="1" applyBorder="1"/>
    <xf numFmtId="170" fontId="36" fillId="0" borderId="50" xfId="28" applyNumberFormat="1" applyFont="1" applyFill="1" applyBorder="1"/>
    <xf numFmtId="170" fontId="36" fillId="0" borderId="18" xfId="28" applyNumberFormat="1" applyFont="1" applyFill="1" applyBorder="1"/>
    <xf numFmtId="167" fontId="36" fillId="49" borderId="16" xfId="0" applyNumberFormat="1" applyFont="1" applyFill="1" applyBorder="1"/>
    <xf numFmtId="9" fontId="9" fillId="0" borderId="0" xfId="42" applyFont="1" applyFill="1"/>
    <xf numFmtId="165" fontId="9" fillId="49" borderId="25" xfId="0" applyNumberFormat="1" applyFont="1" applyFill="1" applyBorder="1"/>
    <xf numFmtId="167" fontId="36" fillId="49" borderId="65" xfId="0" applyNumberFormat="1" applyFont="1" applyFill="1" applyBorder="1"/>
    <xf numFmtId="165" fontId="9" fillId="49" borderId="26" xfId="0" applyNumberFormat="1" applyFont="1" applyFill="1" applyBorder="1"/>
    <xf numFmtId="165" fontId="9" fillId="49" borderId="16" xfId="0" applyNumberFormat="1" applyFont="1" applyFill="1" applyBorder="1"/>
    <xf numFmtId="3" fontId="27" fillId="29" borderId="22" xfId="49" applyNumberFormat="1" applyFont="1" applyFill="1" applyBorder="1" applyAlignment="1" applyProtection="1">
      <alignment horizontal="right"/>
      <protection locked="0"/>
    </xf>
    <xf numFmtId="166" fontId="56" fillId="42" borderId="0" xfId="60" applyFont="1" applyFill="1" applyBorder="1"/>
    <xf numFmtId="1" fontId="49" fillId="42" borderId="0" xfId="39" applyNumberFormat="1" applyFont="1" applyFill="1" applyBorder="1" applyAlignment="1" applyProtection="1">
      <alignment horizontal="center"/>
      <protection locked="0"/>
    </xf>
    <xf numFmtId="3" fontId="27" fillId="29" borderId="31" xfId="49" applyNumberFormat="1" applyFont="1" applyFill="1" applyBorder="1" applyAlignment="1" applyProtection="1">
      <alignment horizontal="right" wrapText="1"/>
      <protection locked="0"/>
    </xf>
    <xf numFmtId="3" fontId="27" fillId="29" borderId="31" xfId="49" applyNumberFormat="1" applyFont="1" applyFill="1" applyBorder="1" applyAlignment="1" applyProtection="1">
      <alignment horizontal="right" vertical="top" wrapText="1"/>
      <protection locked="0"/>
    </xf>
    <xf numFmtId="1" fontId="61" fillId="50" borderId="0" xfId="0" applyNumberFormat="1" applyFont="1" applyFill="1"/>
    <xf numFmtId="3" fontId="73" fillId="0" borderId="0" xfId="0" applyNumberFormat="1" applyFont="1" applyFill="1" applyBorder="1" applyAlignment="1">
      <alignment horizontal="left"/>
    </xf>
    <xf numFmtId="170" fontId="9" fillId="0" borderId="0" xfId="28" quotePrefix="1" applyNumberFormat="1" applyFont="1" applyFill="1" applyBorder="1" applyAlignment="1">
      <alignment horizontal="right"/>
    </xf>
    <xf numFmtId="3" fontId="1" fillId="29" borderId="31" xfId="49" applyNumberFormat="1" applyFont="1" applyFill="1" applyBorder="1"/>
    <xf numFmtId="0" fontId="9" fillId="29" borderId="0" xfId="127" applyFill="1"/>
    <xf numFmtId="0" fontId="9" fillId="29" borderId="0" xfId="165" applyFill="1"/>
    <xf numFmtId="0" fontId="9" fillId="29" borderId="0" xfId="127" applyNumberFormat="1" applyFill="1"/>
    <xf numFmtId="3" fontId="9" fillId="29" borderId="31" xfId="49" applyNumberFormat="1" applyFont="1" applyFill="1" applyBorder="1" applyAlignment="1" applyProtection="1">
      <alignment horizontal="right"/>
      <protection locked="0"/>
    </xf>
    <xf numFmtId="169" fontId="9" fillId="29" borderId="0" xfId="127" applyNumberFormat="1" applyFill="1"/>
    <xf numFmtId="169" fontId="9" fillId="29" borderId="0" xfId="128" applyNumberFormat="1" applyFill="1"/>
    <xf numFmtId="169" fontId="27" fillId="29" borderId="22" xfId="49" applyNumberFormat="1" applyFont="1" applyFill="1" applyBorder="1" applyAlignment="1" applyProtection="1">
      <alignment horizontal="right"/>
      <protection locked="0"/>
    </xf>
    <xf numFmtId="169" fontId="7" fillId="29" borderId="22" xfId="64" applyNumberFormat="1" applyFill="1" applyBorder="1"/>
    <xf numFmtId="169" fontId="27" fillId="29" borderId="0" xfId="49" applyNumberFormat="1" applyFont="1" applyFill="1" applyBorder="1" applyAlignment="1" applyProtection="1">
      <alignment horizontal="right"/>
      <protection locked="0"/>
    </xf>
    <xf numFmtId="169" fontId="7" fillId="29" borderId="0" xfId="64" applyNumberFormat="1" applyFill="1"/>
    <xf numFmtId="173" fontId="7" fillId="29" borderId="22" xfId="64" applyNumberFormat="1" applyFill="1" applyBorder="1"/>
    <xf numFmtId="173" fontId="7" fillId="29" borderId="0" xfId="64" applyNumberFormat="1" applyFill="1"/>
    <xf numFmtId="0" fontId="9" fillId="29" borderId="0" xfId="128" applyFill="1"/>
    <xf numFmtId="0" fontId="7" fillId="29" borderId="0" xfId="64" applyFill="1"/>
    <xf numFmtId="0" fontId="7" fillId="29" borderId="31" xfId="64" applyFill="1" applyBorder="1"/>
    <xf numFmtId="3" fontId="27" fillId="29" borderId="0" xfId="49" applyNumberFormat="1" applyFont="1" applyFill="1" applyBorder="1" applyAlignment="1" applyProtection="1">
      <alignment horizontal="right" wrapText="1"/>
      <protection locked="0"/>
    </xf>
    <xf numFmtId="173" fontId="9" fillId="29" borderId="0" xfId="127" applyNumberFormat="1" applyFill="1"/>
    <xf numFmtId="3" fontId="36" fillId="29" borderId="22" xfId="49" applyNumberFormat="1" applyFont="1" applyFill="1" applyBorder="1" applyAlignment="1">
      <alignment horizontal="right"/>
    </xf>
    <xf numFmtId="169" fontId="36" fillId="29" borderId="22" xfId="49" applyNumberFormat="1" applyFont="1" applyFill="1" applyBorder="1" applyAlignment="1">
      <alignment horizontal="right"/>
    </xf>
    <xf numFmtId="1" fontId="9" fillId="51" borderId="0" xfId="136" applyNumberFormat="1" applyFont="1" applyFill="1" applyBorder="1" applyAlignment="1" applyProtection="1">
      <alignment horizontal="center"/>
      <protection locked="0"/>
    </xf>
    <xf numFmtId="1" fontId="9" fillId="51" borderId="0" xfId="61" applyNumberFormat="1" applyFont="1" applyFill="1" applyBorder="1" applyAlignment="1" applyProtection="1">
      <alignment horizontal="center"/>
      <protection locked="0"/>
    </xf>
    <xf numFmtId="173" fontId="61" fillId="0" borderId="0" xfId="0" applyNumberFormat="1" applyFont="1" applyBorder="1" applyAlignment="1">
      <alignment vertical="top" wrapText="1"/>
    </xf>
    <xf numFmtId="1" fontId="61" fillId="0" borderId="0" xfId="0" applyNumberFormat="1" applyFont="1" applyBorder="1" applyAlignment="1">
      <alignment vertical="top" wrapText="1"/>
    </xf>
    <xf numFmtId="3" fontId="36" fillId="30" borderId="22" xfId="49" applyNumberFormat="1" applyFont="1" applyFill="1" applyBorder="1" applyAlignment="1">
      <alignment horizontal="right"/>
    </xf>
    <xf numFmtId="3" fontId="9" fillId="0" borderId="0" xfId="38" applyNumberFormat="1" applyFont="1" applyFill="1" applyBorder="1" applyAlignment="1">
      <alignment horizontal="center" vertical="center" wrapText="1"/>
    </xf>
    <xf numFmtId="3" fontId="27" fillId="0" borderId="0" xfId="38" applyNumberFormat="1" applyFont="1" applyFill="1" applyBorder="1" applyAlignment="1">
      <alignment horizontal="center" vertical="center" wrapText="1"/>
    </xf>
    <xf numFmtId="3" fontId="27" fillId="29" borderId="0" xfId="38" applyNumberFormat="1" applyFont="1" applyFill="1" applyBorder="1" applyAlignment="1">
      <alignment horizontal="center" vertical="center" wrapText="1"/>
    </xf>
    <xf numFmtId="3" fontId="44" fillId="29" borderId="0" xfId="49" applyNumberFormat="1" applyFont="1" applyFill="1" applyBorder="1"/>
    <xf numFmtId="1" fontId="9" fillId="29" borderId="26" xfId="0" applyNumberFormat="1" applyFont="1" applyFill="1" applyBorder="1"/>
    <xf numFmtId="1" fontId="9" fillId="29" borderId="56" xfId="0" applyNumberFormat="1" applyFont="1" applyFill="1" applyBorder="1"/>
    <xf numFmtId="173" fontId="9" fillId="29" borderId="26" xfId="0" applyNumberFormat="1" applyFont="1" applyFill="1" applyBorder="1"/>
    <xf numFmtId="173" fontId="9" fillId="29" borderId="56" xfId="0" applyNumberFormat="1" applyFont="1" applyFill="1" applyBorder="1"/>
    <xf numFmtId="1" fontId="0" fillId="29" borderId="26" xfId="0" applyNumberFormat="1" applyFill="1" applyBorder="1"/>
    <xf numFmtId="1" fontId="0" fillId="29" borderId="56" xfId="0" applyNumberFormat="1" applyFill="1" applyBorder="1"/>
    <xf numFmtId="1" fontId="61" fillId="0" borderId="31" xfId="174" applyNumberFormat="1" applyBorder="1"/>
    <xf numFmtId="3" fontId="27" fillId="29" borderId="31" xfId="49" applyNumberFormat="1" applyFont="1" applyFill="1" applyBorder="1" applyAlignment="1" applyProtection="1">
      <alignment horizontal="right"/>
      <protection locked="0"/>
    </xf>
    <xf numFmtId="3" fontId="0" fillId="29" borderId="56" xfId="0" applyNumberFormat="1" applyFill="1" applyBorder="1" applyProtection="1">
      <protection locked="0"/>
    </xf>
    <xf numFmtId="170" fontId="36" fillId="0" borderId="22" xfId="28" applyNumberFormat="1" applyFont="1" applyFill="1" applyBorder="1" applyAlignment="1">
      <alignment horizontal="right"/>
    </xf>
    <xf numFmtId="165" fontId="74" fillId="0" borderId="0" xfId="28" applyNumberFormat="1" applyFont="1" applyFill="1" applyBorder="1"/>
    <xf numFmtId="3" fontId="27" fillId="0" borderId="16" xfId="0" applyNumberFormat="1" applyFont="1" applyFill="1" applyBorder="1" applyAlignment="1">
      <alignment horizontal="left"/>
    </xf>
    <xf numFmtId="39" fontId="9" fillId="0" borderId="22" xfId="28" applyNumberFormat="1" applyFont="1" applyFill="1" applyBorder="1"/>
    <xf numFmtId="3" fontId="27" fillId="0" borderId="0" xfId="0" applyNumberFormat="1" applyFont="1" applyFill="1" applyBorder="1" applyAlignment="1">
      <alignment horizontal="left"/>
    </xf>
    <xf numFmtId="39" fontId="36" fillId="0" borderId="22" xfId="28" applyNumberFormat="1" applyFont="1" applyFill="1" applyBorder="1"/>
    <xf numFmtId="39" fontId="9" fillId="0" borderId="0" xfId="28" applyNumberFormat="1" applyFont="1" applyFill="1"/>
    <xf numFmtId="176" fontId="9" fillId="0" borderId="0" xfId="28" applyNumberFormat="1" applyFont="1" applyFill="1" applyBorder="1"/>
    <xf numFmtId="2" fontId="9" fillId="0" borderId="0" xfId="28" applyNumberFormat="1" applyFont="1" applyFill="1" applyBorder="1"/>
    <xf numFmtId="2" fontId="9" fillId="0" borderId="0" xfId="28" applyNumberFormat="1" applyFont="1" applyFill="1"/>
    <xf numFmtId="2" fontId="9" fillId="0" borderId="22" xfId="28" applyNumberFormat="1" applyFont="1" applyFill="1" applyBorder="1"/>
    <xf numFmtId="2" fontId="36" fillId="0" borderId="22" xfId="28" applyNumberFormat="1" applyFont="1" applyFill="1" applyBorder="1"/>
    <xf numFmtId="177" fontId="9" fillId="0" borderId="0" xfId="28" applyNumberFormat="1" applyFont="1" applyFill="1" applyBorder="1"/>
    <xf numFmtId="2" fontId="31" fillId="0" borderId="31" xfId="28" applyNumberFormat="1" applyFont="1" applyFill="1" applyBorder="1"/>
    <xf numFmtId="165" fontId="9" fillId="0" borderId="16" xfId="0" applyNumberFormat="1" applyFont="1" applyFill="1" applyBorder="1" applyAlignment="1"/>
    <xf numFmtId="165" fontId="74" fillId="0" borderId="0" xfId="0" applyNumberFormat="1" applyFont="1" applyFill="1" applyBorder="1" applyAlignment="1"/>
    <xf numFmtId="167" fontId="74" fillId="0" borderId="0" xfId="0" applyNumberFormat="1" applyFont="1" applyFill="1" applyBorder="1" applyAlignment="1"/>
    <xf numFmtId="3" fontId="75" fillId="0" borderId="0" xfId="49" applyNumberFormat="1" applyFont="1" applyFill="1" applyBorder="1"/>
    <xf numFmtId="3" fontId="36" fillId="29" borderId="31" xfId="49" applyNumberFormat="1" applyFont="1" applyFill="1" applyBorder="1" applyAlignment="1" applyProtection="1">
      <alignment horizontal="right" wrapText="1"/>
    </xf>
    <xf numFmtId="0" fontId="27" fillId="29" borderId="20" xfId="38" applyFont="1" applyFill="1" applyBorder="1" applyAlignment="1" applyProtection="1">
      <alignment horizontal="center" wrapText="1"/>
    </xf>
    <xf numFmtId="0" fontId="27" fillId="29" borderId="31" xfId="38" applyFont="1" applyFill="1" applyBorder="1" applyAlignment="1" applyProtection="1">
      <alignment horizontal="center" wrapText="1"/>
    </xf>
    <xf numFmtId="0" fontId="27" fillId="29" borderId="21" xfId="38" applyFont="1" applyFill="1" applyBorder="1" applyAlignment="1" applyProtection="1">
      <alignment horizontal="center" wrapText="1"/>
    </xf>
    <xf numFmtId="3" fontId="44" fillId="29" borderId="22" xfId="0" applyNumberFormat="1" applyFont="1" applyFill="1" applyBorder="1"/>
    <xf numFmtId="3" fontId="44" fillId="29" borderId="31" xfId="0" applyNumberFormat="1" applyFont="1" applyFill="1" applyBorder="1"/>
    <xf numFmtId="49" fontId="9" fillId="47" borderId="70" xfId="61" applyNumberFormat="1" applyFont="1" applyFill="1" applyBorder="1" applyAlignment="1">
      <alignment horizontal="center"/>
    </xf>
    <xf numFmtId="49" fontId="9" fillId="47" borderId="71" xfId="61" applyNumberFormat="1" applyFont="1" applyFill="1" applyBorder="1" applyAlignment="1">
      <alignment horizontal="left"/>
    </xf>
    <xf numFmtId="49" fontId="64" fillId="47" borderId="71" xfId="61" applyNumberFormat="1" applyFont="1" applyFill="1" applyBorder="1" applyAlignment="1" applyProtection="1">
      <alignment horizontal="left"/>
      <protection locked="0"/>
    </xf>
    <xf numFmtId="49" fontId="9" fillId="47" borderId="71" xfId="61" applyNumberFormat="1" applyFont="1" applyFill="1" applyBorder="1" applyAlignment="1" applyProtection="1">
      <alignment horizontal="center"/>
      <protection locked="0"/>
    </xf>
    <xf numFmtId="1" fontId="47" fillId="47" borderId="71" xfId="173" applyNumberFormat="1" applyFont="1" applyFill="1" applyBorder="1" applyAlignment="1" applyProtection="1">
      <alignment horizontal="center"/>
      <protection locked="0"/>
    </xf>
    <xf numFmtId="3" fontId="44" fillId="29" borderId="71" xfId="49" applyNumberFormat="1" applyFont="1" applyFill="1" applyBorder="1"/>
    <xf numFmtId="3" fontId="27" fillId="0" borderId="72" xfId="49" applyNumberFormat="1" applyFont="1" applyFill="1" applyBorder="1" applyAlignment="1" applyProtection="1">
      <alignment horizontal="right"/>
      <protection locked="0"/>
    </xf>
    <xf numFmtId="3" fontId="9" fillId="29" borderId="72" xfId="49" applyNumberFormat="1" applyFont="1" applyFill="1" applyBorder="1" applyAlignment="1" applyProtection="1">
      <alignment horizontal="right"/>
      <protection locked="0"/>
    </xf>
    <xf numFmtId="3" fontId="46" fillId="0" borderId="73" xfId="49" applyNumberFormat="1" applyFont="1" applyBorder="1"/>
    <xf numFmtId="3" fontId="36" fillId="30" borderId="72" xfId="28" applyNumberFormat="1" applyFont="1" applyFill="1" applyBorder="1" applyAlignment="1">
      <alignment horizontal="right"/>
    </xf>
    <xf numFmtId="3" fontId="36" fillId="32" borderId="72" xfId="28" applyNumberFormat="1" applyFont="1" applyFill="1" applyBorder="1" applyAlignment="1">
      <alignment horizontal="right"/>
    </xf>
    <xf numFmtId="0" fontId="44" fillId="0" borderId="72" xfId="174" applyNumberFormat="1" applyFont="1" applyBorder="1"/>
    <xf numFmtId="3" fontId="44" fillId="29" borderId="72" xfId="0" applyNumberFormat="1" applyFont="1" applyFill="1" applyBorder="1"/>
    <xf numFmtId="3" fontId="36" fillId="29" borderId="73" xfId="49" applyNumberFormat="1" applyFont="1" applyFill="1" applyBorder="1" applyAlignment="1" applyProtection="1">
      <alignment horizontal="right" wrapText="1"/>
    </xf>
    <xf numFmtId="3" fontId="44" fillId="29" borderId="73" xfId="0" applyNumberFormat="1" applyFont="1" applyFill="1" applyBorder="1"/>
    <xf numFmtId="3" fontId="44" fillId="27" borderId="73" xfId="174" applyNumberFormat="1" applyFont="1" applyFill="1" applyBorder="1"/>
    <xf numFmtId="3" fontId="36" fillId="0" borderId="73" xfId="49" applyNumberFormat="1" applyFont="1" applyFill="1" applyBorder="1" applyAlignment="1" applyProtection="1">
      <alignment horizontal="right" wrapText="1"/>
    </xf>
    <xf numFmtId="3" fontId="36" fillId="31" borderId="72" xfId="28" applyNumberFormat="1" applyFont="1" applyFill="1" applyBorder="1" applyAlignment="1" applyProtection="1">
      <alignment horizontal="right" wrapText="1"/>
    </xf>
    <xf numFmtId="169" fontId="44" fillId="29" borderId="72" xfId="0" applyNumberFormat="1" applyFont="1" applyFill="1" applyBorder="1"/>
    <xf numFmtId="169" fontId="44" fillId="27" borderId="72" xfId="174" applyNumberFormat="1" applyFont="1" applyFill="1" applyBorder="1"/>
    <xf numFmtId="169" fontId="44" fillId="0" borderId="72" xfId="174" applyNumberFormat="1" applyFont="1" applyBorder="1"/>
    <xf numFmtId="169" fontId="36" fillId="30" borderId="72" xfId="49" applyNumberFormat="1" applyFont="1" applyFill="1" applyBorder="1" applyAlignment="1">
      <alignment horizontal="right"/>
    </xf>
    <xf numFmtId="169" fontId="36" fillId="32" borderId="72" xfId="49" applyNumberFormat="1" applyFont="1" applyFill="1" applyBorder="1" applyAlignment="1">
      <alignment horizontal="right"/>
    </xf>
    <xf numFmtId="3" fontId="9" fillId="27" borderId="73" xfId="49" applyNumberFormat="1" applyFont="1" applyFill="1" applyBorder="1" applyAlignment="1" applyProtection="1">
      <alignment horizontal="right"/>
      <protection locked="0"/>
    </xf>
    <xf numFmtId="3" fontId="44" fillId="0" borderId="72" xfId="174" applyNumberFormat="1" applyFont="1" applyBorder="1"/>
    <xf numFmtId="3" fontId="44" fillId="27" borderId="72" xfId="174" applyNumberFormat="1" applyFont="1" applyFill="1" applyBorder="1"/>
    <xf numFmtId="3" fontId="9" fillId="29" borderId="73" xfId="49" applyNumberFormat="1" applyFont="1" applyFill="1" applyBorder="1" applyAlignment="1" applyProtection="1">
      <alignment horizontal="right"/>
      <protection locked="0"/>
    </xf>
    <xf numFmtId="3" fontId="27" fillId="29" borderId="73" xfId="49" applyNumberFormat="1" applyFont="1" applyFill="1" applyBorder="1" applyAlignment="1" applyProtection="1">
      <alignment horizontal="right" wrapText="1"/>
      <protection locked="0"/>
    </xf>
    <xf numFmtId="3" fontId="36" fillId="29" borderId="72" xfId="49" applyNumberFormat="1" applyFont="1" applyFill="1" applyBorder="1" applyAlignment="1">
      <alignment horizontal="right"/>
    </xf>
    <xf numFmtId="0" fontId="27" fillId="29" borderId="73" xfId="38" applyFont="1" applyFill="1" applyBorder="1" applyAlignment="1" applyProtection="1">
      <alignment horizontal="center" wrapText="1"/>
    </xf>
    <xf numFmtId="3" fontId="9" fillId="27" borderId="72" xfId="49" applyNumberFormat="1" applyFont="1" applyFill="1" applyBorder="1" applyAlignment="1" applyProtection="1">
      <alignment horizontal="right"/>
      <protection locked="0"/>
    </xf>
    <xf numFmtId="3" fontId="36" fillId="30" borderId="74" xfId="28" applyNumberFormat="1" applyFont="1" applyFill="1" applyBorder="1" applyAlignment="1">
      <alignment horizontal="right"/>
    </xf>
    <xf numFmtId="3" fontId="36" fillId="30" borderId="75" xfId="28" applyNumberFormat="1" applyFont="1" applyFill="1" applyBorder="1" applyAlignment="1">
      <alignment horizontal="right"/>
    </xf>
    <xf numFmtId="164" fontId="42" fillId="0" borderId="45" xfId="0" applyFont="1" applyFill="1" applyBorder="1" applyAlignment="1">
      <alignment horizontal="center" wrapText="1"/>
    </xf>
    <xf numFmtId="164" fontId="43" fillId="0" borderId="46" xfId="0" applyFont="1" applyFill="1" applyBorder="1" applyAlignment="1">
      <alignment horizontal="center" wrapText="1"/>
    </xf>
    <xf numFmtId="164" fontId="43" fillId="0" borderId="47" xfId="0" applyFont="1" applyFill="1" applyBorder="1" applyAlignment="1">
      <alignment horizontal="center" wrapText="1"/>
    </xf>
    <xf numFmtId="164" fontId="42" fillId="0" borderId="13" xfId="0" applyFont="1" applyFill="1" applyBorder="1" applyAlignment="1">
      <alignment horizontal="center" wrapText="1"/>
    </xf>
    <xf numFmtId="164" fontId="43" fillId="0" borderId="22" xfId="0" applyFont="1" applyFill="1" applyBorder="1" applyAlignment="1">
      <alignment horizontal="center" wrapText="1"/>
    </xf>
    <xf numFmtId="164" fontId="43" fillId="0" borderId="18" xfId="0" applyFont="1" applyFill="1" applyBorder="1" applyAlignment="1">
      <alignment horizontal="center" wrapText="1"/>
    </xf>
    <xf numFmtId="170" fontId="9" fillId="0" borderId="0" xfId="28" applyNumberFormat="1" applyFont="1" applyFill="1" applyBorder="1" applyAlignment="1"/>
    <xf numFmtId="170" fontId="31" fillId="0" borderId="31" xfId="28" applyNumberFormat="1" applyFont="1" applyFill="1" applyBorder="1" applyAlignment="1"/>
    <xf numFmtId="170" fontId="9" fillId="0" borderId="22" xfId="28" applyNumberFormat="1" applyFont="1" applyFill="1" applyBorder="1" applyAlignment="1"/>
    <xf numFmtId="170" fontId="9" fillId="0" borderId="0" xfId="28" applyNumberFormat="1" applyFont="1" applyFill="1" applyAlignment="1"/>
    <xf numFmtId="170" fontId="31" fillId="0" borderId="22" xfId="28" applyNumberFormat="1" applyFont="1" applyFill="1" applyBorder="1" applyAlignment="1"/>
    <xf numFmtId="170" fontId="36" fillId="0" borderId="49" xfId="28" applyNumberFormat="1" applyFont="1" applyFill="1" applyBorder="1" applyAlignment="1"/>
    <xf numFmtId="170" fontId="36" fillId="0" borderId="22" xfId="28" applyNumberFormat="1" applyFont="1" applyFill="1" applyBorder="1" applyAlignment="1"/>
    <xf numFmtId="173" fontId="36" fillId="0" borderId="31" xfId="28" applyNumberFormat="1" applyFont="1" applyFill="1" applyBorder="1"/>
    <xf numFmtId="173" fontId="36" fillId="0" borderId="21" xfId="28" applyNumberFormat="1" applyFont="1" applyFill="1" applyBorder="1"/>
    <xf numFmtId="37" fontId="9" fillId="0" borderId="0" xfId="0" applyNumberFormat="1" applyFont="1" applyFill="1"/>
    <xf numFmtId="37" fontId="9" fillId="0" borderId="22" xfId="0" applyNumberFormat="1" applyFont="1" applyFill="1" applyBorder="1"/>
    <xf numFmtId="37" fontId="9" fillId="0" borderId="31" xfId="0" applyNumberFormat="1" applyFont="1" applyFill="1" applyBorder="1"/>
    <xf numFmtId="164" fontId="0" fillId="0" borderId="0" xfId="0" applyBorder="1"/>
  </cellXfs>
  <cellStyles count="5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57"/>
    <cellStyle name="Comma 2 2" xfId="171"/>
    <cellStyle name="Comma 2 3" xfId="148"/>
    <cellStyle name="Comma 3" xfId="80"/>
    <cellStyle name="Comma 3 2" xfId="49"/>
    <cellStyle name="Comma 4" xfId="72"/>
    <cellStyle name="Comma 5" xfId="81"/>
    <cellStyle name="Comma 5 10" xfId="218"/>
    <cellStyle name="Comma 5 2" xfId="82"/>
    <cellStyle name="Comma 5 2 2" xfId="184"/>
    <cellStyle name="Comma 5 2 2 2" xfId="313"/>
    <cellStyle name="Comma 5 2 2 2 2" xfId="522"/>
    <cellStyle name="Comma 5 2 2 2 3" xfId="415"/>
    <cellStyle name="Comma 5 2 2 3" xfId="358"/>
    <cellStyle name="Comma 5 2 2 3 2" xfId="460"/>
    <cellStyle name="Comma 5 2 2 4" xfId="279"/>
    <cellStyle name="Comma 5 2 2 4 2" xfId="493"/>
    <cellStyle name="Comma 5 2 2 5" xfId="385"/>
    <cellStyle name="Comma 5 2 2 6" xfId="248"/>
    <cellStyle name="Comma 5 2 3" xfId="144"/>
    <cellStyle name="Comma 5 2 3 2" xfId="321"/>
    <cellStyle name="Comma 5 2 3 2 2" xfId="530"/>
    <cellStyle name="Comma 5 2 3 2 3" xfId="423"/>
    <cellStyle name="Comma 5 2 3 3" xfId="366"/>
    <cellStyle name="Comma 5 2 3 3 2" xfId="468"/>
    <cellStyle name="Comma 5 2 3 4" xfId="285"/>
    <cellStyle name="Comma 5 2 3 4 2" xfId="499"/>
    <cellStyle name="Comma 5 2 3 5" xfId="391"/>
    <cellStyle name="Comma 5 2 3 6" xfId="256"/>
    <cellStyle name="Comma 5 2 4" xfId="194"/>
    <cellStyle name="Comma 5 2 4 2" xfId="345"/>
    <cellStyle name="Comma 5 2 4 2 2" xfId="447"/>
    <cellStyle name="Comma 5 2 4 3" xfId="300"/>
    <cellStyle name="Comma 5 2 4 3 2" xfId="511"/>
    <cellStyle name="Comma 5 2 4 4" xfId="403"/>
    <cellStyle name="Comma 5 2 4 5" xfId="232"/>
    <cellStyle name="Comma 5 2 5" xfId="198"/>
    <cellStyle name="Comma 5 2 5 2" xfId="430"/>
    <cellStyle name="Comma 5 2 5 3" xfId="328"/>
    <cellStyle name="Comma 5 2 6" xfId="266"/>
    <cellStyle name="Comma 5 2 6 2" xfId="480"/>
    <cellStyle name="Comma 5 2 7" xfId="536"/>
    <cellStyle name="Comma 5 2 8" xfId="372"/>
    <cellStyle name="Comma 5 2 9" xfId="219"/>
    <cellStyle name="Comma 5 3" xfId="183"/>
    <cellStyle name="Comma 5 3 2" xfId="312"/>
    <cellStyle name="Comma 5 3 2 2" xfId="521"/>
    <cellStyle name="Comma 5 3 2 3" xfId="414"/>
    <cellStyle name="Comma 5 3 3" xfId="357"/>
    <cellStyle name="Comma 5 3 3 2" xfId="459"/>
    <cellStyle name="Comma 5 3 4" xfId="278"/>
    <cellStyle name="Comma 5 3 4 2" xfId="492"/>
    <cellStyle name="Comma 5 3 5" xfId="384"/>
    <cellStyle name="Comma 5 3 6" xfId="247"/>
    <cellStyle name="Comma 5 4" xfId="143"/>
    <cellStyle name="Comma 5 4 2" xfId="320"/>
    <cellStyle name="Comma 5 4 2 2" xfId="529"/>
    <cellStyle name="Comma 5 4 2 3" xfId="422"/>
    <cellStyle name="Comma 5 4 3" xfId="365"/>
    <cellStyle name="Comma 5 4 3 2" xfId="467"/>
    <cellStyle name="Comma 5 4 4" xfId="284"/>
    <cellStyle name="Comma 5 4 4 2" xfId="498"/>
    <cellStyle name="Comma 5 4 5" xfId="390"/>
    <cellStyle name="Comma 5 4 6" xfId="255"/>
    <cellStyle name="Comma 5 5" xfId="193"/>
    <cellStyle name="Comma 5 5 2" xfId="344"/>
    <cellStyle name="Comma 5 5 2 2" xfId="446"/>
    <cellStyle name="Comma 5 5 3" xfId="299"/>
    <cellStyle name="Comma 5 5 3 2" xfId="510"/>
    <cellStyle name="Comma 5 5 4" xfId="402"/>
    <cellStyle name="Comma 5 5 5" xfId="231"/>
    <cellStyle name="Comma 5 6" xfId="197"/>
    <cellStyle name="Comma 5 6 2" xfId="429"/>
    <cellStyle name="Comma 5 6 3" xfId="327"/>
    <cellStyle name="Comma 5 7" xfId="265"/>
    <cellStyle name="Comma 5 7 2" xfId="479"/>
    <cellStyle name="Comma 5 8" xfId="535"/>
    <cellStyle name="Comma 5 9" xfId="371"/>
    <cellStyle name="Comma 6" xfId="150"/>
    <cellStyle name="Comma 6 2" xfId="236"/>
    <cellStyle name="Comma 6 2 2" xfId="304"/>
    <cellStyle name="Comma 6 2 2 2" xfId="514"/>
    <cellStyle name="Comma 6 2 3" xfId="471"/>
    <cellStyle name="Comma 6 2 4" xfId="407"/>
    <cellStyle name="Comma 6 3" xfId="349"/>
    <cellStyle name="Comma 6 3 2" xfId="451"/>
    <cellStyle name="Comma 6 4" xfId="282"/>
    <cellStyle name="Comma 6 4 2" xfId="496"/>
    <cellStyle name="Comma 6 5" xfId="388"/>
    <cellStyle name="Comma 6 6" xfId="211"/>
    <cellStyle name="Comma 7" xfId="155"/>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10" xfId="139"/>
    <cellStyle name="Normal 10 2" xfId="189"/>
    <cellStyle name="Normal 10 2 2" xfId="207"/>
    <cellStyle name="Normal 10 2 2 2" xfId="361"/>
    <cellStyle name="Normal 10 2 2 2 2" xfId="463"/>
    <cellStyle name="Normal 10 2 2 3" xfId="316"/>
    <cellStyle name="Normal 10 2 2 3 2" xfId="525"/>
    <cellStyle name="Normal 10 2 2 4" xfId="418"/>
    <cellStyle name="Normal 10 2 2 5" xfId="251"/>
    <cellStyle name="Normal 10 2 3" xfId="335"/>
    <cellStyle name="Normal 10 2 3 2" xfId="437"/>
    <cellStyle name="Normal 10 2 4" xfId="275"/>
    <cellStyle name="Normal 10 2 4 2" xfId="489"/>
    <cellStyle name="Normal 10 2 5" xfId="381"/>
    <cellStyle name="Normal 10 2 6" xfId="222"/>
    <cellStyle name="Normal 10 3" xfId="169"/>
    <cellStyle name="Normal 10 3 2" xfId="241"/>
    <cellStyle name="Normal 10 3 2 2" xfId="308"/>
    <cellStyle name="Normal 10 3 2 3" xfId="473"/>
    <cellStyle name="Normal 10 3 3" xfId="271"/>
    <cellStyle name="Normal 10 3 3 2" xfId="485"/>
    <cellStyle name="Normal 10 3 4" xfId="377"/>
    <cellStyle name="Normal 10 4" xfId="204"/>
    <cellStyle name="Normal 10 4 2" xfId="341"/>
    <cellStyle name="Normal 10 4 2 2" xfId="443"/>
    <cellStyle name="Normal 10 4 3" xfId="296"/>
    <cellStyle name="Normal 10 4 3 2" xfId="507"/>
    <cellStyle name="Normal 10 4 4" xfId="399"/>
    <cellStyle name="Normal 10 4 5" xfId="228"/>
    <cellStyle name="Normal 10 5" xfId="332"/>
    <cellStyle name="Normal 10 5 2" xfId="434"/>
    <cellStyle name="Normal 11" xfId="170"/>
    <cellStyle name="Normal 12" xfId="75"/>
    <cellStyle name="Normal 12 2" xfId="180"/>
    <cellStyle name="Normal 12 3" xfId="161"/>
    <cellStyle name="Normal 13" xfId="98"/>
    <cellStyle name="Normal 13 2" xfId="76"/>
    <cellStyle name="Normal 13 3" xfId="174"/>
    <cellStyle name="Normal 13 3 2" xfId="224"/>
    <cellStyle name="Normal 13 3 3" xfId="262"/>
    <cellStyle name="Normal 14" xfId="74"/>
    <cellStyle name="Normal 14 2" xfId="179"/>
    <cellStyle name="Normal 14 3" xfId="159"/>
    <cellStyle name="Normal 15" xfId="160"/>
    <cellStyle name="Normal 16" xfId="99"/>
    <cellStyle name="Normal 17" xfId="100"/>
    <cellStyle name="Normal 18" xfId="101"/>
    <cellStyle name="Normal 19" xfId="124"/>
    <cellStyle name="Normal 19 2" xfId="188"/>
    <cellStyle name="Normal 19 3" xfId="154"/>
    <cellStyle name="Normal 2" xfId="53"/>
    <cellStyle name="Normal 2 2" xfId="68"/>
    <cellStyle name="Normal 2 2 2" xfId="88"/>
    <cellStyle name="Normal 2 3" xfId="87"/>
    <cellStyle name="Normal 2 3 2" xfId="89"/>
    <cellStyle name="Normal 2 4" xfId="147"/>
    <cellStyle name="Normal 2 4 2" xfId="540"/>
    <cellStyle name="Normal 2 5" xfId="90"/>
    <cellStyle name="Normal 2 5 10" xfId="213"/>
    <cellStyle name="Normal 2 5 2" xfId="146"/>
    <cellStyle name="Normal 2 5 2 2" xfId="186"/>
    <cellStyle name="Normal 2 5 2 2 2" xfId="360"/>
    <cellStyle name="Normal 2 5 2 2 2 2" xfId="462"/>
    <cellStyle name="Normal 2 5 2 2 3" xfId="315"/>
    <cellStyle name="Normal 2 5 2 2 3 2" xfId="524"/>
    <cellStyle name="Normal 2 5 2 2 4" xfId="417"/>
    <cellStyle name="Normal 2 5 2 2 5" xfId="250"/>
    <cellStyle name="Normal 2 5 2 3" xfId="209"/>
    <cellStyle name="Normal 2 5 2 3 2" xfId="347"/>
    <cellStyle name="Normal 2 5 2 3 2 2" xfId="449"/>
    <cellStyle name="Normal 2 5 2 3 3" xfId="302"/>
    <cellStyle name="Normal 2 5 2 3 3 2" xfId="513"/>
    <cellStyle name="Normal 2 5 2 3 4" xfId="405"/>
    <cellStyle name="Normal 2 5 2 3 5" xfId="234"/>
    <cellStyle name="Normal 2 5 2 4" xfId="337"/>
    <cellStyle name="Normal 2 5 2 4 2" xfId="439"/>
    <cellStyle name="Normal 2 5 2 5" xfId="281"/>
    <cellStyle name="Normal 2 5 2 5 2" xfId="495"/>
    <cellStyle name="Normal 2 5 2 6" xfId="387"/>
    <cellStyle name="Normal 2 5 2 7" xfId="221"/>
    <cellStyle name="Normal 2 5 3" xfId="152"/>
    <cellStyle name="Normal 2 5 3 2" xfId="306"/>
    <cellStyle name="Normal 2 5 3 2 2" xfId="516"/>
    <cellStyle name="Normal 2 5 3 2 3" xfId="409"/>
    <cellStyle name="Normal 2 5 3 3" xfId="351"/>
    <cellStyle name="Normal 2 5 3 3 2" xfId="453"/>
    <cellStyle name="Normal 2 5 3 4" xfId="273"/>
    <cellStyle name="Normal 2 5 3 4 2" xfId="487"/>
    <cellStyle name="Normal 2 5 3 5" xfId="379"/>
    <cellStyle name="Normal 2 5 3 6" xfId="238"/>
    <cellStyle name="Normal 2 5 4" xfId="137"/>
    <cellStyle name="Normal 2 5 4 2" xfId="323"/>
    <cellStyle name="Normal 2 5 4 2 2" xfId="532"/>
    <cellStyle name="Normal 2 5 4 2 3" xfId="425"/>
    <cellStyle name="Normal 2 5 4 3" xfId="368"/>
    <cellStyle name="Normal 2 5 4 3 2" xfId="470"/>
    <cellStyle name="Normal 2 5 4 4" xfId="286"/>
    <cellStyle name="Normal 2 5 4 4 2" xfId="500"/>
    <cellStyle name="Normal 2 5 4 5" xfId="392"/>
    <cellStyle name="Normal 2 5 4 6" xfId="258"/>
    <cellStyle name="Normal 2 5 5" xfId="196"/>
    <cellStyle name="Normal 2 5 5 2" xfId="339"/>
    <cellStyle name="Normal 2 5 5 2 2" xfId="441"/>
    <cellStyle name="Normal 2 5 5 3" xfId="294"/>
    <cellStyle name="Normal 2 5 5 3 2" xfId="505"/>
    <cellStyle name="Normal 2 5 5 4" xfId="397"/>
    <cellStyle name="Normal 2 5 5 5" xfId="226"/>
    <cellStyle name="Normal 2 5 6" xfId="199"/>
    <cellStyle name="Normal 2 5 6 2" xfId="432"/>
    <cellStyle name="Normal 2 5 6 3" xfId="330"/>
    <cellStyle name="Normal 2 5 7" xfId="268"/>
    <cellStyle name="Normal 2 5 7 2" xfId="482"/>
    <cellStyle name="Normal 2 5 8" xfId="538"/>
    <cellStyle name="Normal 2 5 9" xfId="374"/>
    <cellStyle name="Normal 2 6" xfId="542"/>
    <cellStyle name="Normal 20" xfId="64"/>
    <cellStyle name="Normal 20 2" xfId="125"/>
    <cellStyle name="Normal 21" xfId="126"/>
    <cellStyle name="Normal 22" xfId="127"/>
    <cellStyle name="Normal 23" xfId="128"/>
    <cellStyle name="Normal 24" xfId="165"/>
    <cellStyle name="Normal 25" xfId="129"/>
    <cellStyle name="Normal 26" xfId="130"/>
    <cellStyle name="Normal 27" xfId="102"/>
    <cellStyle name="Normal 28" xfId="103"/>
    <cellStyle name="Normal 29" xfId="104"/>
    <cellStyle name="Normal 3" xfId="50"/>
    <cellStyle name="Normal 3 2" xfId="181"/>
    <cellStyle name="Normal 3 2 2" xfId="545"/>
    <cellStyle name="Normal 3 3" xfId="156"/>
    <cellStyle name="Normal 30" xfId="105"/>
    <cellStyle name="Normal 31" xfId="106"/>
    <cellStyle name="Normal 32" xfId="107"/>
    <cellStyle name="Normal 33" xfId="108"/>
    <cellStyle name="Normal 34" xfId="109"/>
    <cellStyle name="Normal 35" xfId="110"/>
    <cellStyle name="Normal 36" xfId="111"/>
    <cellStyle name="Normal 37" xfId="112"/>
    <cellStyle name="Normal 38" xfId="166"/>
    <cellStyle name="Normal 39" xfId="113"/>
    <cellStyle name="Normal 4" xfId="65"/>
    <cellStyle name="Normal 4 2" xfId="187"/>
    <cellStyle name="Normal 4 2 2" xfId="544"/>
    <cellStyle name="Normal 4 3" xfId="79"/>
    <cellStyle name="Normal 4 4" xfId="539"/>
    <cellStyle name="Normal 40" xfId="114"/>
    <cellStyle name="Normal 41" xfId="115"/>
    <cellStyle name="Normal 42" xfId="116"/>
    <cellStyle name="Normal 43" xfId="117"/>
    <cellStyle name="Normal 44" xfId="118"/>
    <cellStyle name="Normal 45" xfId="119"/>
    <cellStyle name="Normal 46" xfId="120"/>
    <cellStyle name="Normal 47" xfId="121"/>
    <cellStyle name="Normal 48" xfId="122"/>
    <cellStyle name="Normal 49" xfId="131"/>
    <cellStyle name="Normal 5" xfId="63"/>
    <cellStyle name="Normal 5 2" xfId="157"/>
    <cellStyle name="Normal 5 2 2" xfId="190"/>
    <cellStyle name="Normal 5 2 2 2" xfId="240"/>
    <cellStyle name="Normal 5 2 2 2 2" xfId="317"/>
    <cellStyle name="Normal 5 2 2 2 2 2" xfId="526"/>
    <cellStyle name="Normal 5 2 2 2 3" xfId="472"/>
    <cellStyle name="Normal 5 2 2 2 4" xfId="419"/>
    <cellStyle name="Normal 5 2 2 3" xfId="362"/>
    <cellStyle name="Normal 5 2 2 3 2" xfId="464"/>
    <cellStyle name="Normal 5 2 2 4" xfId="252"/>
    <cellStyle name="Normal 5 2 3" xfId="206"/>
    <cellStyle name="Normal 5 2 3 2" xfId="353"/>
    <cellStyle name="Normal 5 2 4" xfId="334"/>
    <cellStyle name="Normal 5 2 4 2" xfId="436"/>
    <cellStyle name="Normal 5 2 5" xfId="274"/>
    <cellStyle name="Normal 5 2 5 2" xfId="488"/>
    <cellStyle name="Normal 5 2 6" xfId="546"/>
    <cellStyle name="Normal 5 2 7" xfId="380"/>
    <cellStyle name="Normal 5 3" xfId="176"/>
    <cellStyle name="Normal 5 3 2" xfId="243"/>
    <cellStyle name="Normal 5 3 2 2" xfId="309"/>
    <cellStyle name="Normal 5 3 2 2 2" xfId="518"/>
    <cellStyle name="Normal 5 3 2 3" xfId="475"/>
    <cellStyle name="Normal 5 3 2 4" xfId="411"/>
    <cellStyle name="Normal 5 3 3" xfId="354"/>
    <cellStyle name="Normal 5 3 3 2" xfId="456"/>
    <cellStyle name="Normal 5 3 4" xfId="270"/>
    <cellStyle name="Normal 5 3 4 2" xfId="484"/>
    <cellStyle name="Normal 5 3 5" xfId="376"/>
    <cellStyle name="Normal 5 3 6" xfId="215"/>
    <cellStyle name="Normal 5 4" xfId="153"/>
    <cellStyle name="Normal 5 4 2" xfId="352"/>
    <cellStyle name="Normal 5 4 2 2" xfId="454"/>
    <cellStyle name="Normal 5 4 3" xfId="307"/>
    <cellStyle name="Normal 5 4 3 2" xfId="517"/>
    <cellStyle name="Normal 5 4 4" xfId="410"/>
    <cellStyle name="Normal 5 4 5" xfId="239"/>
    <cellStyle name="Normal 5 5" xfId="138"/>
    <cellStyle name="Normal 5 5 2" xfId="340"/>
    <cellStyle name="Normal 5 5 2 2" xfId="442"/>
    <cellStyle name="Normal 5 5 3" xfId="295"/>
    <cellStyle name="Normal 5 5 3 2" xfId="506"/>
    <cellStyle name="Normal 5 5 4" xfId="398"/>
    <cellStyle name="Normal 5 5 5" xfId="227"/>
    <cellStyle name="Normal 5 6" xfId="203"/>
    <cellStyle name="Normal 5 6 2" xfId="433"/>
    <cellStyle name="Normal 5 6 3" xfId="331"/>
    <cellStyle name="Normal 5 7" xfId="541"/>
    <cellStyle name="Normal 5 8" xfId="214"/>
    <cellStyle name="Normal 50" xfId="132"/>
    <cellStyle name="Normal 51" xfId="133"/>
    <cellStyle name="Normal 52" xfId="123"/>
    <cellStyle name="Normal 53" xfId="162"/>
    <cellStyle name="Normal 54" xfId="163"/>
    <cellStyle name="Normal 55" xfId="164"/>
    <cellStyle name="Normal 56" xfId="84"/>
    <cellStyle name="Normal 57" xfId="54"/>
    <cellStyle name="Normal 57 10" xfId="533"/>
    <cellStyle name="Normal 57 11" xfId="369"/>
    <cellStyle name="Normal 57 12" xfId="210"/>
    <cellStyle name="Normal 57 2" xfId="51"/>
    <cellStyle name="Normal 57 3" xfId="69"/>
    <cellStyle name="Normal 57 3 2" xfId="177"/>
    <cellStyle name="Normal 57 3 2 2" xfId="355"/>
    <cellStyle name="Normal 57 3 2 2 2" xfId="457"/>
    <cellStyle name="Normal 57 3 2 3" xfId="310"/>
    <cellStyle name="Normal 57 3 2 3 2" xfId="519"/>
    <cellStyle name="Normal 57 3 2 4" xfId="412"/>
    <cellStyle name="Normal 57 3 2 5" xfId="244"/>
    <cellStyle name="Normal 57 3 3" xfId="141"/>
    <cellStyle name="Normal 57 3 3 2" xfId="342"/>
    <cellStyle name="Normal 57 3 3 2 2" xfId="444"/>
    <cellStyle name="Normal 57 3 3 3" xfId="297"/>
    <cellStyle name="Normal 57 3 3 3 2" xfId="508"/>
    <cellStyle name="Normal 57 3 3 4" xfId="400"/>
    <cellStyle name="Normal 57 3 3 5" xfId="229"/>
    <cellStyle name="Normal 57 3 4" xfId="208"/>
    <cellStyle name="Normal 57 3 4 2" xfId="438"/>
    <cellStyle name="Normal 57 3 4 3" xfId="336"/>
    <cellStyle name="Normal 57 3 5" xfId="276"/>
    <cellStyle name="Normal 57 3 5 2" xfId="490"/>
    <cellStyle name="Normal 57 3 6" xfId="382"/>
    <cellStyle name="Normal 57 3 7" xfId="216"/>
    <cellStyle name="Normal 57 4" xfId="149"/>
    <cellStyle name="Normal 57 4 2" xfId="205"/>
    <cellStyle name="Normal 57 4 2 2" xfId="348"/>
    <cellStyle name="Normal 57 4 2 2 2" xfId="450"/>
    <cellStyle name="Normal 57 4 2 3" xfId="406"/>
    <cellStyle name="Normal 57 4 2 4" xfId="303"/>
    <cellStyle name="Normal 57 4 3" xfId="333"/>
    <cellStyle name="Normal 57 4 3 2" xfId="435"/>
    <cellStyle name="Normal 57 4 4" xfId="272"/>
    <cellStyle name="Normal 57 4 4 2" xfId="486"/>
    <cellStyle name="Normal 57 4 5" xfId="378"/>
    <cellStyle name="Normal 57 4 6" xfId="235"/>
    <cellStyle name="Normal 57 5" xfId="135"/>
    <cellStyle name="Normal 57 5 2" xfId="318"/>
    <cellStyle name="Normal 57 5 2 2" xfId="527"/>
    <cellStyle name="Normal 57 5 2 3" xfId="420"/>
    <cellStyle name="Normal 57 5 3" xfId="363"/>
    <cellStyle name="Normal 57 5 3 2" xfId="465"/>
    <cellStyle name="Normal 57 5 4" xfId="269"/>
    <cellStyle name="Normal 57 5 4 2" xfId="483"/>
    <cellStyle name="Normal 57 5 5" xfId="375"/>
    <cellStyle name="Normal 57 5 6" xfId="253"/>
    <cellStyle name="Normal 57 6" xfId="191"/>
    <cellStyle name="Normal 57 6 2" xfId="338"/>
    <cellStyle name="Normal 57 6 2 2" xfId="440"/>
    <cellStyle name="Normal 57 6 3" xfId="287"/>
    <cellStyle name="Normal 57 6 3 2" xfId="501"/>
    <cellStyle name="Normal 57 6 4" xfId="393"/>
    <cellStyle name="Normal 57 6 5" xfId="225"/>
    <cellStyle name="Normal 57 7" xfId="200"/>
    <cellStyle name="Normal 57 7 2" xfId="504"/>
    <cellStyle name="Normal 57 7 3" xfId="396"/>
    <cellStyle name="Normal 57 7 4" xfId="293"/>
    <cellStyle name="Normal 57 8" xfId="325"/>
    <cellStyle name="Normal 57 8 2" xfId="427"/>
    <cellStyle name="Normal 57 9" xfId="263"/>
    <cellStyle name="Normal 57 9 2" xfId="477"/>
    <cellStyle name="Normal 58" xfId="55"/>
    <cellStyle name="Normal 58 10" xfId="370"/>
    <cellStyle name="Normal 58 11" xfId="212"/>
    <cellStyle name="Normal 58 2" xfId="52"/>
    <cellStyle name="Normal 58 2 2" xfId="56"/>
    <cellStyle name="Normal 58 3" xfId="78"/>
    <cellStyle name="Normal 58 3 2" xfId="182"/>
    <cellStyle name="Normal 58 3 2 2" xfId="311"/>
    <cellStyle name="Normal 58 3 2 2 2" xfId="520"/>
    <cellStyle name="Normal 58 3 2 3" xfId="476"/>
    <cellStyle name="Normal 58 3 2 4" xfId="413"/>
    <cellStyle name="Normal 58 3 2 5" xfId="246"/>
    <cellStyle name="Normal 58 3 3" xfId="356"/>
    <cellStyle name="Normal 58 3 3 2" xfId="458"/>
    <cellStyle name="Normal 58 3 4" xfId="277"/>
    <cellStyle name="Normal 58 3 4 2" xfId="491"/>
    <cellStyle name="Normal 58 3 5" xfId="383"/>
    <cellStyle name="Normal 58 3 6" xfId="217"/>
    <cellStyle name="Normal 58 4" xfId="151"/>
    <cellStyle name="Normal 58 4 2" xfId="305"/>
    <cellStyle name="Normal 58 4 2 2" xfId="515"/>
    <cellStyle name="Normal 58 4 2 3" xfId="408"/>
    <cellStyle name="Normal 58 4 3" xfId="350"/>
    <cellStyle name="Normal 58 4 3 2" xfId="452"/>
    <cellStyle name="Normal 58 4 4" xfId="288"/>
    <cellStyle name="Normal 58 4 4 2" xfId="502"/>
    <cellStyle name="Normal 58 4 5" xfId="394"/>
    <cellStyle name="Normal 58 4 6" xfId="237"/>
    <cellStyle name="Normal 58 5" xfId="142"/>
    <cellStyle name="Normal 58 5 2" xfId="364"/>
    <cellStyle name="Normal 58 5 2 2" xfId="466"/>
    <cellStyle name="Normal 58 5 3" xfId="319"/>
    <cellStyle name="Normal 58 5 3 2" xfId="528"/>
    <cellStyle name="Normal 58 5 4" xfId="421"/>
    <cellStyle name="Normal 58 5 5" xfId="254"/>
    <cellStyle name="Normal 58 6" xfId="192"/>
    <cellStyle name="Normal 58 6 2" xfId="343"/>
    <cellStyle name="Normal 58 6 2 2" xfId="445"/>
    <cellStyle name="Normal 58 6 3" xfId="298"/>
    <cellStyle name="Normal 58 6 3 2" xfId="509"/>
    <cellStyle name="Normal 58 6 4" xfId="401"/>
    <cellStyle name="Normal 58 6 5" xfId="230"/>
    <cellStyle name="Normal 58 7" xfId="201"/>
    <cellStyle name="Normal 58 7 2" xfId="428"/>
    <cellStyle name="Normal 58 7 3" xfId="326"/>
    <cellStyle name="Normal 58 8" xfId="264"/>
    <cellStyle name="Normal 58 8 2" xfId="478"/>
    <cellStyle name="Normal 58 9" xfId="534"/>
    <cellStyle name="Normal 59" xfId="86"/>
    <cellStyle name="Normal 6" xfId="70"/>
    <cellStyle name="Normal 6 2 2" xfId="85"/>
    <cellStyle name="Normal 6_sreb progression tab 2 redo" xfId="77"/>
    <cellStyle name="Normal 60" xfId="261"/>
    <cellStyle name="Normal 61" xfId="259"/>
    <cellStyle name="Normal 62" xfId="223"/>
    <cellStyle name="Normal 63" xfId="242"/>
    <cellStyle name="Normal 63 2" xfId="283"/>
    <cellStyle name="Normal 63 2 2" xfId="497"/>
    <cellStyle name="Normal 63 3" xfId="474"/>
    <cellStyle name="Normal 63 4" xfId="389"/>
    <cellStyle name="Normal 64" xfId="290"/>
    <cellStyle name="Normal 65" xfId="292"/>
    <cellStyle name="Normal 66" xfId="291"/>
    <cellStyle name="Normal 67" xfId="324"/>
    <cellStyle name="Normal 68" xfId="426"/>
    <cellStyle name="Normal 69" xfId="455"/>
    <cellStyle name="Normal 7" xfId="83"/>
    <cellStyle name="Normal 7 2" xfId="185"/>
    <cellStyle name="Normal 7 2 2" xfId="314"/>
    <cellStyle name="Normal 7 2 2 2" xfId="523"/>
    <cellStyle name="Normal 7 2 2 3" xfId="416"/>
    <cellStyle name="Normal 7 2 3" xfId="359"/>
    <cellStyle name="Normal 7 2 3 2" xfId="461"/>
    <cellStyle name="Normal 7 2 4" xfId="280"/>
    <cellStyle name="Normal 7 2 4 2" xfId="494"/>
    <cellStyle name="Normal 7 2 5" xfId="386"/>
    <cellStyle name="Normal 7 2 6" xfId="249"/>
    <cellStyle name="Normal 7 3" xfId="145"/>
    <cellStyle name="Normal 7 3 2" xfId="322"/>
    <cellStyle name="Normal 7 3 2 2" xfId="531"/>
    <cellStyle name="Normal 7 3 2 3" xfId="424"/>
    <cellStyle name="Normal 7 3 3" xfId="367"/>
    <cellStyle name="Normal 7 3 3 2" xfId="469"/>
    <cellStyle name="Normal 7 3 4" xfId="289"/>
    <cellStyle name="Normal 7 3 4 2" xfId="503"/>
    <cellStyle name="Normal 7 3 5" xfId="395"/>
    <cellStyle name="Normal 7 3 6" xfId="257"/>
    <cellStyle name="Normal 7 4" xfId="195"/>
    <cellStyle name="Normal 7 4 2" xfId="346"/>
    <cellStyle name="Normal 7 4 2 2" xfId="448"/>
    <cellStyle name="Normal 7 4 3" xfId="301"/>
    <cellStyle name="Normal 7 4 3 2" xfId="512"/>
    <cellStyle name="Normal 7 4 4" xfId="404"/>
    <cellStyle name="Normal 7 4 5" xfId="233"/>
    <cellStyle name="Normal 7 5" xfId="202"/>
    <cellStyle name="Normal 7 5 2" xfId="431"/>
    <cellStyle name="Normal 7 5 3" xfId="329"/>
    <cellStyle name="Normal 7 6" xfId="267"/>
    <cellStyle name="Normal 7 6 2" xfId="481"/>
    <cellStyle name="Normal 7 7" xfId="537"/>
    <cellStyle name="Normal 7 8" xfId="373"/>
    <cellStyle name="Normal 7 9" xfId="220"/>
    <cellStyle name="Normal 71" xfId="91"/>
    <cellStyle name="Normal 72" xfId="92"/>
    <cellStyle name="Normal 8" xfId="73"/>
    <cellStyle name="Normal 8 2" xfId="178"/>
    <cellStyle name="Normal 8 3" xfId="167"/>
    <cellStyle name="Normal 83" xfId="93"/>
    <cellStyle name="Normal 84" xfId="94"/>
    <cellStyle name="Normal 86" xfId="95"/>
    <cellStyle name="Normal 9" xfId="168"/>
    <cellStyle name="Normal 9 2" xfId="543"/>
    <cellStyle name="Normal 98" xfId="96"/>
    <cellStyle name="Normal_03TTA09mastersurvey" xfId="38"/>
    <cellStyle name="Normal_Degree02 Form" xfId="39"/>
    <cellStyle name="Normal_Degree02 Form 2" xfId="48"/>
    <cellStyle name="Normal_Degree02 Form 3" xfId="173"/>
    <cellStyle name="Normal_Degrees02 Form" xfId="136"/>
    <cellStyle name="Normal_Degrees02 Form 2" xfId="61"/>
    <cellStyle name="Normal_Degrees02 Form 3" xfId="60"/>
    <cellStyle name="Normal_Degrees02 Form 3 2" xfId="172"/>
    <cellStyle name="Normal_SCH&amp;FTE02 Form" xfId="58"/>
    <cellStyle name="Normal_StProg01B 2" xfId="62"/>
    <cellStyle name="Normal_StProg02 Form" xfId="59"/>
    <cellStyle name="Note" xfId="40" builtinId="10" customBuiltin="1"/>
    <cellStyle name="Output" xfId="41" builtinId="21" customBuiltin="1"/>
    <cellStyle name="Percent" xfId="42" builtinId="5"/>
    <cellStyle name="Percent 2" xfId="66"/>
    <cellStyle name="Percent 2 2" xfId="175"/>
    <cellStyle name="Percent 2 2 2" xfId="260"/>
    <cellStyle name="Percent 2 2 3" xfId="245"/>
    <cellStyle name="Percent 2 3" xfId="134"/>
    <cellStyle name="Percent 3" xfId="67"/>
    <cellStyle name="Percent 4" xfId="71"/>
    <cellStyle name="Percent 5" xfId="140"/>
    <cellStyle name="questionable" xfId="43"/>
    <cellStyle name="questionable 2" xfId="158"/>
    <cellStyle name="questionable 3" xfId="97"/>
    <cellStyle name="review" xfId="44"/>
    <cellStyle name="Title" xfId="45" builtinId="15" customBuiltin="1"/>
    <cellStyle name="Total" xfId="46" builtinId="25" customBuiltin="1"/>
    <cellStyle name="Warning Text" xfId="47" builtinId="11" customBuiltin="1"/>
  </cellStyles>
  <dxfs count="656">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ndense val="0"/>
        <extend val="0"/>
        <color indexed="10"/>
      </font>
    </dxf>
    <dxf>
      <font>
        <condense val="0"/>
        <extend val="0"/>
        <color indexed="10"/>
      </font>
    </dxf>
    <dxf>
      <font>
        <b/>
        <i val="0"/>
        <color rgb="FFC00000"/>
      </font>
    </dxf>
    <dxf>
      <font>
        <b/>
        <i val="0"/>
        <color rgb="FFC00000"/>
      </font>
    </dxf>
    <dxf>
      <font>
        <b/>
        <i val="0"/>
        <color rgb="FFC00000"/>
      </font>
    </dxf>
    <dxf>
      <font>
        <b/>
        <i val="0"/>
        <color rgb="FFC00000"/>
      </font>
    </dxf>
    <dxf>
      <font>
        <b/>
        <i val="0"/>
        <color rgb="FFC0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C00000"/>
      </font>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font>
    </dxf>
    <dxf>
      <font>
        <b/>
      </font>
    </dxf>
    <dxf>
      <font>
        <b val="0"/>
      </font>
    </dxf>
    <dxf>
      <font>
        <b/>
      </font>
    </dxf>
    <dxf>
      <border>
        <bottom style="medium">
          <color indexed="64"/>
        </bottom>
      </border>
    </dxf>
    <dxf>
      <border>
        <bottom style="medium">
          <color indexed="64"/>
        </bottom>
      </border>
    </dxf>
    <dxf>
      <border>
        <bottom style="medium">
          <color indexed="64"/>
        </bottom>
      </border>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patternType="none">
          <bgColor auto="1"/>
        </patternFill>
      </fill>
    </dxf>
    <dxf>
      <numFmt numFmtId="166" formatCode="_(* #,##0_);_(* \(#,##0\);_(* &quot;-&quot;??_);_(@_)"/>
    </dxf>
    <dxf>
      <fill>
        <patternFill patternType="none">
          <bgColor auto="1"/>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medium">
          <color indexed="64"/>
        </bottom>
      </border>
    </dxf>
    <dxf>
      <border>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font>
        <sz val="10"/>
      </font>
    </dxf>
    <dxf>
      <font>
        <name val="Arial"/>
        <scheme val="none"/>
      </font>
    </dxf>
    <dxf>
      <fill>
        <patternFill patternType="none">
          <bgColor auto="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ont>
        <color rgb="FF0000FF"/>
      </font>
    </dxf>
    <dxf>
      <fill>
        <patternFill patternType="none">
          <bgColor auto="1"/>
        </patternFill>
      </fill>
    </dxf>
    <dxf>
      <font>
        <color rgb="FF0000FF"/>
      </font>
    </dxf>
    <dxf>
      <fill>
        <patternFill patternType="none">
          <bgColor auto="1"/>
        </patternFill>
      </fill>
    </dxf>
    <dxf>
      <fill>
        <patternFill patternType="none">
          <bgColor auto="1"/>
        </patternFill>
      </fill>
    </dxf>
    <dxf>
      <fill>
        <patternFill patternType="none">
          <bgColor auto="1"/>
        </patternFill>
      </fill>
    </dxf>
    <dxf>
      <fill>
        <patternFill patternType="solid">
          <bgColor theme="9" tint="0.59999389629810485"/>
        </patternFill>
      </fill>
    </dxf>
    <dxf>
      <fill>
        <patternFill>
          <bgColor theme="8" tint="0.59999389629810485"/>
        </patternFill>
      </fill>
    </dxf>
    <dxf>
      <fill>
        <patternFill patternType="solid">
          <bgColor theme="9" tint="0.79998168889431442"/>
        </patternFill>
      </fill>
    </dxf>
    <dxf>
      <fill>
        <patternFill patternType="solid">
          <fgColor indexed="64"/>
          <bgColor rgb="FFFFFF00"/>
        </patternFill>
      </fill>
    </dxf>
    <dxf>
      <fill>
        <patternFill patternType="solid">
          <fgColor indexed="64"/>
          <bgColor rgb="FFFFFF00"/>
        </patternFill>
      </fill>
    </dxf>
    <dxf>
      <fill>
        <patternFill>
          <bgColor theme="9" tint="0.59999389629810485"/>
        </patternFill>
      </fill>
    </dxf>
    <dxf>
      <fill>
        <patternFill patternType="solid">
          <fgColor indexed="64"/>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64"/>
          <bgColor theme="2" tint="-9.9978637043366805E-2"/>
        </patternFill>
      </fill>
    </dxf>
    <dxf>
      <fill>
        <patternFill patternType="none">
          <bgColor indexed="65"/>
        </patternFill>
      </fill>
    </dxf>
    <dxf>
      <numFmt numFmtId="165" formatCode="_(* #,##0.0_);_(* \(#,##0.0\);_(* &quot;-&quot;??_);_(@_)"/>
    </dxf>
    <dxf>
      <fill>
        <patternFill patternType="none"/>
      </fill>
    </dxf>
    <dxf>
      <fill>
        <patternFill patternType="none"/>
      </fill>
    </dxf>
    <dxf>
      <fill>
        <patternFill patternType="none"/>
      </fill>
    </dxf>
    <dxf>
      <fill>
        <patternFill patternType="solid">
          <fgColor indexed="11"/>
          <bgColor indexed="64"/>
        </patternFill>
      </fill>
    </dxf>
    <dxf>
      <fill>
        <patternFill patternType="solid">
          <bgColor indexed="45"/>
        </patternFill>
      </fill>
    </dxf>
    <dxf>
      <fill>
        <patternFill patternType="solid">
          <bgColor indexed="10"/>
        </patternFill>
      </fill>
    </dxf>
    <dxf>
      <fill>
        <patternFill patternType="solid">
          <bgColor indexed="10"/>
        </patternFill>
      </fill>
    </dxf>
    <dxf>
      <fill>
        <patternFill patternType="solid">
          <bgColor indexed="10"/>
        </patternFill>
      </fill>
    </dxf>
    <dxf>
      <fill>
        <patternFill patternType="solid">
          <fgColor indexed="11"/>
          <bgColor indexed="64"/>
        </patternFill>
      </fill>
    </dxf>
    <dxf>
      <fill>
        <patternFill patternType="solid">
          <bgColor indexed="10"/>
        </patternFill>
      </fill>
    </dxf>
    <dxf>
      <fill>
        <patternFill patternType="solid">
          <bgColor indexed="11"/>
        </patternFill>
      </fill>
    </dxf>
    <dxf>
      <fill>
        <patternFill patternType="solid">
          <bgColor indexed="11"/>
        </patternFill>
      </fill>
    </dxf>
    <dxf>
      <font>
        <name val="Arial"/>
        <scheme val="none"/>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medium">
          <color indexed="64"/>
        </bottom>
      </border>
    </dxf>
    <dxf>
      <border>
        <bottom style="medium">
          <color indexed="64"/>
        </bottom>
      </border>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2"/>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6"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0000FF"/>
      <color rgb="FF00FFFF"/>
      <color rgb="FF00FF00"/>
      <color rgb="FFE6B8B7"/>
      <color rgb="FF800000"/>
      <color rgb="FFC0E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289.503302777775" createdVersion="4" refreshedVersion="4" minRefreshableVersion="3" recordCount="460">
  <cacheSource type="worksheet">
    <worksheetSource ref="A7:HM467" sheet="Time to Degree Data"/>
  </cacheSource>
  <cacheFields count="286">
    <cacheField name="State" numFmtId="0">
      <sharedItems containsBlank="1" count="17">
        <s v="AL"/>
        <s v="AR"/>
        <s v="DE"/>
        <s v="FL"/>
        <s v="GA"/>
        <s v="KY"/>
        <s v="LA"/>
        <s v="MD"/>
        <s v="MS"/>
        <s v="NC"/>
        <s v="OK"/>
        <s v="SC"/>
        <s v="TN"/>
        <s v="TX"/>
        <s v="VA"/>
        <s v="WV"/>
        <m u="1"/>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447689"/>
    </cacheField>
    <cacheField name="Type" numFmtId="0">
      <sharedItems containsString="0" containsBlank="1" containsNumber="1" containsInteger="1" minValue="1" maxValue="99" count="16">
        <m/>
        <n v="1"/>
        <n v="3"/>
        <n v="4"/>
        <n v="5"/>
        <n v="6"/>
        <n v="8"/>
        <n v="9"/>
        <n v="10"/>
        <n v="2"/>
        <n v="7"/>
        <n v="13" u="1"/>
        <n v="14" u="1"/>
        <n v="15" u="1"/>
        <n v="99" u="1"/>
        <n v="12" u="1"/>
      </sharedItems>
      <fieldGroup par="221"/>
    </cacheField>
    <cacheField name="AW-tot" numFmtId="0">
      <sharedItems containsString="0" containsBlank="1" containsNumber="1" containsInteger="1" minValue="8" maxValue="9969"/>
    </cacheField>
    <cacheField name="New-AW-tot" numFmtId="0">
      <sharedItems containsString="0" containsBlank="1" containsNumber="1" containsInteger="1" minValue="8" maxValue="10646"/>
    </cacheField>
    <cacheField name="subtot-2maj" numFmtId="0">
      <sharedItems containsString="0" containsBlank="1" containsNumber="1" containsInteger="1" minValue="0" maxValue="435"/>
    </cacheField>
    <cacheField name="New-subtot-2maj" numFmtId="0">
      <sharedItems containsString="0" containsBlank="1" containsNumber="1" containsInteger="1" minValue="0" maxValue="729"/>
    </cacheField>
    <cacheField name="Undup-num-awards" numFmtId="0">
      <sharedItems containsString="0" containsBlank="1" containsNumber="1" containsInteger="1" minValue="0" maxValue="9820"/>
    </cacheField>
    <cacheField name="New-Undup-num-awards" numFmtId="0">
      <sharedItems containsString="0" containsBlank="1" containsNumber="1" containsInteger="1" minValue="8" maxValue="10500"/>
    </cacheField>
    <cacheField name="Old-HrsRqrd" numFmtId="0">
      <sharedItems containsBlank="1" containsMixedTypes="1" containsNumber="1" minValue="60" maxValue="124"/>
    </cacheField>
    <cacheField name="New-HrsRqrd" numFmtId="0">
      <sharedItems containsBlank="1" containsMixedTypes="1" containsNumber="1" minValue="60" maxValue="124"/>
    </cacheField>
    <cacheField name="subtot" numFmtId="0">
      <sharedItems containsString="0" containsBlank="1" containsNumber="1" containsInteger="1" minValue="0" maxValue="9820"/>
    </cacheField>
    <cacheField name="New-subtot" numFmtId="0">
      <sharedItems containsString="0" containsBlank="1" containsNumber="1" containsInteger="1" minValue="8" maxValue="10500"/>
    </cacheField>
    <cacheField name="subtot2" numFmtId="0">
      <sharedItems containsString="0" containsBlank="1" containsNumber="1" containsInteger="1" minValue="0" maxValue="8517"/>
    </cacheField>
    <cacheField name="New-subtot2" numFmtId="0">
      <sharedItems containsString="0" containsBlank="1" containsNumber="1" containsInteger="1" minValue="0" maxValue="8718"/>
    </cacheField>
    <cacheField name="HS1stT-FT-subtot" numFmtId="0">
      <sharedItems containsString="0" containsBlank="1" containsNumber="1" containsInteger="1" minValue="0" maxValue="2217"/>
    </cacheField>
    <cacheField name="New-HS1stT-FT-subtot" numFmtId="0">
      <sharedItems containsString="0" containsBlank="1" containsNumber="1" containsInteger="1" minValue="0" maxValue="2461"/>
    </cacheField>
    <cacheField name="HS1stT-FT-subtot2" numFmtId="0">
      <sharedItems containsString="0" containsBlank="1" containsNumber="1" containsInteger="1" minValue="0" maxValue="2217"/>
    </cacheField>
    <cacheField name="New-HS1stT-FT-subtot2" numFmtId="0">
      <sharedItems containsString="0" containsBlank="1" containsNumber="1" containsInteger="1" minValue="0" maxValue="2458"/>
    </cacheField>
    <cacheField name="HS1stT-PT-subtot" numFmtId="0">
      <sharedItems containsString="0" containsBlank="1" containsNumber="1" containsInteger="1" minValue="0" maxValue="206"/>
    </cacheField>
    <cacheField name="New-HS1stT-PT-subtot" numFmtId="0">
      <sharedItems containsString="0" containsBlank="1" containsNumber="1" containsInteger="1" minValue="0" maxValue="239"/>
    </cacheField>
    <cacheField name="HS1stT-PT-subtot2" numFmtId="0">
      <sharedItems containsString="0" containsBlank="1" containsNumber="1" containsInteger="1" minValue="0" maxValue="206"/>
    </cacheField>
    <cacheField name="New-HS1stT-PT-subtot2" numFmtId="0">
      <sharedItems containsString="0" containsBlank="1" containsNumber="1" containsInteger="1" minValue="0" maxValue="239"/>
    </cacheField>
    <cacheField name="HS1stT-UNK-subtot" numFmtId="0">
      <sharedItems containsString="0" containsBlank="1" containsNumber="1" containsInteger="1" minValue="0" maxValue="159"/>
    </cacheField>
    <cacheField name="New-HS1stT-UNK-subtot" numFmtId="0">
      <sharedItems containsString="0" containsBlank="1" containsNumber="1" containsInteger="1" minValue="0" maxValue="209"/>
    </cacheField>
    <cacheField name="HS1stT-UNK-subtot2" numFmtId="0">
      <sharedItems containsString="0" containsBlank="1" containsNumber="1" containsInteger="1" minValue="0" maxValue="159"/>
    </cacheField>
    <cacheField name="New-HS1stT-UNK-subtot2" numFmtId="0">
      <sharedItems containsString="0" containsBlank="1" containsNumber="1" containsInteger="1" minValue="0" maxValue="209"/>
    </cacheField>
    <cacheField name="HS1stT-subtot" numFmtId="0">
      <sharedItems containsString="0" containsBlank="1" containsNumber="1" containsInteger="1" minValue="0" maxValue="2330"/>
    </cacheField>
    <cacheField name="New-HS1stT-subtot" numFmtId="0">
      <sharedItems containsString="0" containsBlank="1" containsNumber="1" containsInteger="1" minValue="0" maxValue="2628"/>
    </cacheField>
    <cacheField name="HS1stT-subtot2" numFmtId="0">
      <sharedItems containsString="0" containsBlank="1" containsNumber="1" containsInteger="1" minValue="0" maxValue="2330"/>
    </cacheField>
    <cacheField name="New-HS1stT-subtot2" numFmtId="0">
      <sharedItems containsString="0" containsBlank="1" containsNumber="1" containsInteger="1" minValue="0" maxValue="2628"/>
    </cacheField>
    <cacheField name="HSav-TTA-1stT-FT" numFmtId="0">
      <sharedItems containsBlank="1" containsMixedTypes="1" containsNumber="1" minValue="0" maxValue="9.59"/>
    </cacheField>
    <cacheField name="New-HSav-TTA-1stT-FT" numFmtId="0">
      <sharedItems containsBlank="1" containsMixedTypes="1" containsNumber="1" minValue="0" maxValue="16"/>
    </cacheField>
    <cacheField name="HS1stT-FT-TTA*" numFmtId="0">
      <sharedItems containsString="0" containsBlank="1" containsNumber="1" minValue="0" maxValue="9754.8000000000011"/>
    </cacheField>
    <cacheField name="New-HS1stT-FT-TTA*" numFmtId="0">
      <sharedItems containsString="0" containsBlank="1" containsNumber="1" minValue="0" maxValue="11136.5"/>
    </cacheField>
    <cacheField name="HSav-TTA-1stT-PT" numFmtId="0">
      <sharedItems containsString="0" containsBlank="1" containsNumber="1" minValue="0" maxValue="14"/>
    </cacheField>
    <cacheField name="New-HSav-TTA-1stT-PT" numFmtId="0">
      <sharedItems containsString="0" containsBlank="1" containsNumber="1" minValue="0" maxValue="16"/>
    </cacheField>
    <cacheField name="HS1stT-PT-TTA*" numFmtId="0">
      <sharedItems containsString="0" containsBlank="1" containsNumber="1" minValue="0" maxValue="906.40000000000009"/>
    </cacheField>
    <cacheField name="New-HS1stT-PT-TTA*" numFmtId="0">
      <sharedItems containsString="0" containsBlank="1" containsNumber="1" minValue="0" maxValue="1075.5"/>
    </cacheField>
    <cacheField name="HSav-TTA-1stT-UNK" numFmtId="0">
      <sharedItems containsString="0" containsBlank="1" containsNumber="1" minValue="0" maxValue="29.23"/>
    </cacheField>
    <cacheField name="New-HSav-TTA-1stT-UNK" numFmtId="0">
      <sharedItems containsString="0" containsBlank="1" containsNumber="1" minValue="0" maxValue="11"/>
    </cacheField>
    <cacheField name="HS1stT-UNK-TTA*" numFmtId="0">
      <sharedItems containsString="0" containsBlank="1" containsNumber="1" minValue="0" maxValue="253.89"/>
    </cacheField>
    <cacheField name="New-HS1stT-UNK-TTA*" numFmtId="0">
      <sharedItems containsString="0" containsBlank="1" containsNumber="1" minValue="0" maxValue="108.5"/>
    </cacheField>
    <cacheField name="HS1stT-wtd-av-TTA" numFmtId="0">
      <sharedItems containsString="0" containsBlank="1" containsNumber="1" minValue="0" maxValue="9.3957142857142859"/>
    </cacheField>
    <cacheField name="New-HS1stT-wtd-av-TTA" numFmtId="0">
      <sharedItems containsString="0" containsBlank="1" containsNumber="1" minValue="0" maxValue="12"/>
    </cacheField>
    <cacheField name="HS1stT-TTA*" numFmtId="0">
      <sharedItems containsString="0" containsBlank="1" containsNumber="1" minValue="0" maxValue="10263.300000000001"/>
    </cacheField>
    <cacheField name="New-HS1stT-TTA*" numFmtId="0">
      <sharedItems containsString="0" containsBlank="1" containsNumber="1" minValue="0" maxValue="11395"/>
    </cacheField>
    <cacheField name="HSav-CTA-1stT-FT" numFmtId="0">
      <sharedItems containsString="0" containsBlank="1" containsNumber="1" minValue="0" maxValue="181.6"/>
    </cacheField>
    <cacheField name="New-HSav-CTA-1stT-FT" numFmtId="0">
      <sharedItems containsString="0" containsBlank="1" containsNumber="1" minValue="0" maxValue="254"/>
    </cacheField>
    <cacheField name="HS1stT-FT-CTA*" numFmtId="0">
      <sharedItems containsString="0" containsBlank="1" containsNumber="1" minValue="0" maxValue="266705.09999999998"/>
    </cacheField>
    <cacheField name="New-HS1stT-FT-CTA*" numFmtId="0">
      <sharedItems containsString="0" containsBlank="1" containsNumber="1" minValue="0" maxValue="292256.2"/>
    </cacheField>
    <cacheField name="HSav-CTA-1stT-PT" numFmtId="0">
      <sharedItems containsString="0" containsBlank="1" containsNumber="1" minValue="0" maxValue="219"/>
    </cacheField>
    <cacheField name="New-HSav-CTA-1stT-PT" numFmtId="0">
      <sharedItems containsString="0" containsBlank="1" containsNumber="1" minValue="0" maxValue="198.1"/>
    </cacheField>
    <cacheField name="HS1stT-PT-CTA*" numFmtId="0">
      <sharedItems containsString="0" containsBlank="1" containsNumber="1" minValue="0" maxValue="24987.8"/>
    </cacheField>
    <cacheField name="New-HS1stT-PT-CTA*" numFmtId="0">
      <sharedItems containsString="0" containsBlank="1" containsNumber="1" minValue="0" maxValue="29492.600000000002"/>
    </cacheField>
    <cacheField name="HSav-CTA-1stT-UNK" numFmtId="0">
      <sharedItems containsString="0" containsBlank="1" containsNumber="1" minValue="0" maxValue="174"/>
    </cacheField>
    <cacheField name="New-HSav-CTA-1stT-UNK" numFmtId="0">
      <sharedItems containsString="0" containsBlank="1" containsNumber="1" minValue="0" maxValue="80"/>
    </cacheField>
    <cacheField name="HS1stT-UNK-CTA*" numFmtId="0">
      <sharedItems containsString="0" containsBlank="1" containsNumber="1" minValue="0" maxValue="11676.000000000002"/>
    </cacheField>
    <cacheField name="New-HS1stT-UNK-CTA*" numFmtId="0">
      <sharedItems containsString="0" containsBlank="1" containsNumber="1" minValue="0" maxValue="13490"/>
    </cacheField>
    <cacheField name="HS1stT-wtd-av-CTA" numFmtId="0">
      <sharedItems containsString="0" containsBlank="1" containsNumber="1" minValue="0" maxValue="181.6"/>
    </cacheField>
    <cacheField name="New-HS1stT-wtd-av-CTA" numFmtId="0">
      <sharedItems containsString="0" containsBlank="1" containsNumber="1" minValue="0" maxValue="254"/>
    </cacheField>
    <cacheField name="HS1stT-CTA*" numFmtId="0">
      <sharedItems containsString="0" containsBlank="1" containsNumber="1" minValue="0" maxValue="278773.5"/>
    </cacheField>
    <cacheField name="New-HS1stT-CTA*" numFmtId="0">
      <sharedItems containsString="0" containsBlank="1" containsNumber="1" minValue="0" maxValue="310412.2"/>
    </cacheField>
    <cacheField name="1stT-FT-subtot" numFmtId="0">
      <sharedItems containsString="0" containsBlank="1" containsNumber="1" containsInteger="1" minValue="0" maxValue="5206"/>
    </cacheField>
    <cacheField name="New-1stT-FT-subtot" numFmtId="0">
      <sharedItems containsString="0" containsBlank="1" containsNumber="1" containsInteger="1" minValue="0" maxValue="4515"/>
    </cacheField>
    <cacheField name="1stT-FT-subtot2" numFmtId="0">
      <sharedItems containsString="0" containsBlank="1" containsNumber="1" containsInteger="1" minValue="0" maxValue="4188"/>
    </cacheField>
    <cacheField name="New-1stT-FT-subtot2" numFmtId="0">
      <sharedItems containsString="0" containsBlank="1" containsNumber="1" containsInteger="1" minValue="0" maxValue="4266"/>
    </cacheField>
    <cacheField name="1stT-PT-subtot" numFmtId="0">
      <sharedItems containsString="0" containsBlank="1" containsNumber="1" containsInteger="1" minValue="0" maxValue="1595"/>
    </cacheField>
    <cacheField name="New-1stT-PT-subtot" numFmtId="0">
      <sharedItems containsString="0" containsBlank="1" containsNumber="1" containsInteger="1" minValue="0" maxValue="1682"/>
    </cacheField>
    <cacheField name="1stT-PT-subtot2" numFmtId="0">
      <sharedItems containsString="0" containsBlank="1" containsNumber="1" containsInteger="1" minValue="0" maxValue="1595"/>
    </cacheField>
    <cacheField name="New-1stT-PT-subtot2" numFmtId="0">
      <sharedItems containsString="0" containsBlank="1" containsNumber="1" containsInteger="1" minValue="0" maxValue="1682"/>
    </cacheField>
    <cacheField name="1stT-UNK-subtot" numFmtId="0">
      <sharedItems containsString="0" containsBlank="1" containsNumber="1" containsInteger="1" minValue="0" maxValue="422"/>
    </cacheField>
    <cacheField name="New-1stT-UNK-subtot" numFmtId="0">
      <sharedItems containsString="0" containsBlank="1" containsNumber="1" containsInteger="1" minValue="0" maxValue="63"/>
    </cacheField>
    <cacheField name="1stT-UNK-subtot2" numFmtId="0">
      <sharedItems containsString="0" containsBlank="1" containsNumber="1" containsInteger="1" minValue="0" maxValue="342"/>
    </cacheField>
    <cacheField name="New-1stT-UNK-subtot2" numFmtId="0">
      <sharedItems containsString="0" containsBlank="1" containsNumber="1" containsInteger="1" minValue="0" maxValue="9"/>
    </cacheField>
    <cacheField name="1stT-subtot" numFmtId="0">
      <sharedItems containsString="0" containsBlank="1" containsNumber="1" containsInteger="1" minValue="0" maxValue="5302"/>
    </cacheField>
    <cacheField name="New-1stT-subtot" numFmtId="0">
      <sharedItems containsString="0" containsBlank="1" containsNumber="1" containsInteger="1" minValue="0" maxValue="5252"/>
    </cacheField>
    <cacheField name="1stT-subtot2" numFmtId="0">
      <sharedItems containsString="0" containsBlank="1" containsNumber="1" containsInteger="1" minValue="0" maxValue="4890"/>
    </cacheField>
    <cacheField name="New-1stT-subtot2" numFmtId="0">
      <sharedItems containsString="0" containsBlank="1" containsNumber="1" containsInteger="1" minValue="0" maxValue="5252"/>
    </cacheField>
    <cacheField name="av-TTA-1stT-FT" numFmtId="0">
      <sharedItems containsString="0" containsBlank="1" containsNumber="1" minValue="0" maxValue="13.04"/>
    </cacheField>
    <cacheField name="New-av-TTA-1stT-FT" numFmtId="0">
      <sharedItems containsString="0" containsBlank="1" containsNumber="1" minValue="0" maxValue="11.38"/>
    </cacheField>
    <cacheField name="1stT-FT-TTA*" numFmtId="0">
      <sharedItems containsString="0" containsBlank="1" containsNumber="1" minValue="0" maxValue="23635.24"/>
    </cacheField>
    <cacheField name="New-1stT-FT-TTA*" numFmtId="0">
      <sharedItems containsString="0" containsBlank="1" containsNumber="1" minValue="0" maxValue="20640.5"/>
    </cacheField>
    <cacheField name="av-TTA-1stT-PT" numFmtId="0">
      <sharedItems containsBlank="1" containsMixedTypes="1" containsNumber="1" minValue="0" maxValue="20.93"/>
    </cacheField>
    <cacheField name="New-av-TTA-1stT-PT" numFmtId="0">
      <sharedItems containsString="0" containsBlank="1" containsNumber="1" minValue="0" maxValue="18.07"/>
    </cacheField>
    <cacheField name="1stT-PT-TTA*" numFmtId="0">
      <sharedItems containsString="0" containsBlank="1" containsNumber="1" minValue="0" maxValue="9056"/>
    </cacheField>
    <cacheField name="New-1stT-PT-TTA*" numFmtId="0">
      <sharedItems containsString="0" containsBlank="1" containsNumber="1" minValue="0" maxValue="9547.5"/>
    </cacheField>
    <cacheField name="av-TTA-1stT-UNK" numFmtId="0">
      <sharedItems containsString="0" containsBlank="1" containsNumber="1" minValue="0" maxValue="24.58"/>
    </cacheField>
    <cacheField name="New-av-TTA-1stT-UNK" numFmtId="0">
      <sharedItems containsString="0" containsBlank="1" containsNumber="1" minValue="0" maxValue="15.75"/>
    </cacheField>
    <cacheField name="1stT-UNK-TTA*" numFmtId="0">
      <sharedItems containsString="0" containsBlank="1" containsNumber="1" minValue="0" maxValue="2789.42"/>
    </cacheField>
    <cacheField name="New-1stT-UNK-TTA*" numFmtId="0">
      <sharedItems containsString="0" containsBlank="1" containsNumber="1" minValue="0" maxValue="613.87199999999996"/>
    </cacheField>
    <cacheField name="1stT-wtd-av-TTA" numFmtId="0">
      <sharedItems containsString="0" containsBlank="1" containsNumber="1" minValue="0" maxValue="13.413999999999998"/>
    </cacheField>
    <cacheField name="New-1stT-wtd-av-TTA" numFmtId="0">
      <sharedItems containsString="0" containsBlank="1" containsNumber="1" minValue="0" maxValue="12.272682926829269"/>
    </cacheField>
    <cacheField name="1stT-TTA*" numFmtId="0">
      <sharedItems containsString="0" containsBlank="1" containsNumber="1" minValue="0" maxValue="24266.52"/>
    </cacheField>
    <cacheField name="New-1stT-TTA*" numFmtId="0">
      <sharedItems containsString="0" containsBlank="1" containsNumber="1" minValue="0" maxValue="24829.5"/>
    </cacheField>
    <cacheField name="av-CTA-1stT-FT" numFmtId="0">
      <sharedItems containsString="0" containsBlank="1" containsNumber="1" minValue="0" maxValue="163.88"/>
    </cacheField>
    <cacheField name="New-av-CTA-1stT-FT" numFmtId="0">
      <sharedItems containsString="0" containsBlank="1" containsNumber="1" minValue="0" maxValue="163.80000000000001"/>
    </cacheField>
    <cacheField name="1stT-FT-CTA*" numFmtId="0">
      <sharedItems containsString="0" containsBlank="1" containsNumber="1" minValue="0" maxValue="525604.99999999802"/>
    </cacheField>
    <cacheField name="New-1stT-FT-CTA*" numFmtId="0">
      <sharedItems containsString="0" containsBlank="1" containsNumber="1" minValue="0" maxValue="538213.99999999977"/>
    </cacheField>
    <cacheField name="av-CTA-1stT-PT" numFmtId="0">
      <sharedItems containsString="0" containsBlank="1" containsNumber="1" minValue="0" maxValue="188"/>
    </cacheField>
    <cacheField name="New-av-CTA-1stT-PT" numFmtId="0">
      <sharedItems containsString="0" containsBlank="1" containsNumber="1" minValue="0" maxValue="162.69999999999999"/>
    </cacheField>
    <cacheField name="1stT-PT-CTA*" numFmtId="0">
      <sharedItems containsString="0" containsBlank="1" containsNumber="1" minValue="0" maxValue="132513"/>
    </cacheField>
    <cacheField name="New-1stT-PT-CTA*" numFmtId="0">
      <sharedItems containsString="0" containsBlank="1" containsNumber="1" minValue="0" maxValue="138033"/>
    </cacheField>
    <cacheField name="av-CTA-1stT-UNK" numFmtId="0">
      <sharedItems containsString="0" containsBlank="1" containsNumber="1" minValue="0" maxValue="187"/>
    </cacheField>
    <cacheField name="New-av-CTA-1stT-UNK" numFmtId="0">
      <sharedItems containsString="0" containsBlank="1" containsNumber="1" minValue="0" maxValue="239"/>
    </cacheField>
    <cacheField name="1stT-UNK-CTA*" numFmtId="0">
      <sharedItems containsString="0" containsBlank="1" containsNumber="1" minValue="0" maxValue="30373.02"/>
    </cacheField>
    <cacheField name="New-1stT-UNK-CTA*" numFmtId="0">
      <sharedItems containsString="0" containsBlank="1" containsNumber="1" minValue="0" maxValue="1063.8"/>
    </cacheField>
    <cacheField name="1stT-wtd-av-CTA" numFmtId="0">
      <sharedItems containsString="0" containsBlank="1" containsNumber="1" minValue="0" maxValue="159.62532710280374"/>
    </cacheField>
    <cacheField name="New-1stT-wtd-av-CTA" numFmtId="0">
      <sharedItems containsString="0" containsBlank="1" containsNumber="1" minValue="0" maxValue="163.30180505415166"/>
    </cacheField>
    <cacheField name="1stT-CTA*" numFmtId="0">
      <sharedItems containsString="0" containsBlank="1" containsNumber="1" minValue="0" maxValue="560130.99999999802"/>
    </cacheField>
    <cacheField name="New-1stT-CTA*" numFmtId="0">
      <sharedItems containsString="0" containsBlank="1" containsNumber="1" minValue="0" maxValue="571845.99999999988"/>
    </cacheField>
    <cacheField name="FTIC-TTAsub-tot" numFmtId="0">
      <sharedItems containsString="0" containsBlank="1" containsNumber="1" containsInteger="1" minValue="0" maxValue="6341"/>
    </cacheField>
    <cacheField name="New-FTIC-TTAsub-tot" numFmtId="0">
      <sharedItems containsString="0" containsBlank="1" containsNumber="1" containsInteger="1" minValue="0" maxValue="5999"/>
    </cacheField>
    <cacheField name="FTIC-TTAsub-tot2" numFmtId="0">
      <sharedItems containsString="0" containsBlank="1" containsNumber="1" containsInteger="1" minValue="0" maxValue="5388"/>
    </cacheField>
    <cacheField name="New-FTIC-TTAsub-tot2" numFmtId="0">
      <sharedItems containsString="0" containsBlank="1" containsNumber="1" containsInteger="1" minValue="0" maxValue="5680"/>
    </cacheField>
    <cacheField name="FTIC-wtd-av-TTA" numFmtId="0">
      <sharedItems containsString="0" containsBlank="1" containsNumber="1" minValue="0" maxValue="12.486703296703297"/>
    </cacheField>
    <cacheField name="New-FTIC-wtd-av-TTA" numFmtId="0">
      <sharedItems containsString="0" containsBlank="1" containsNumber="1" minValue="0" maxValue="11.195740740740742"/>
    </cacheField>
    <cacheField name="FTIC-TTA*" numFmtId="0">
      <sharedItems containsString="0" containsBlank="1" containsNumber="1" minValue="0" maxValue="28810.145"/>
    </cacheField>
    <cacheField name="New-FTIC-TTA*" numFmtId="0">
      <sharedItems containsString="0" containsBlank="1" containsNumber="1" minValue="0" maxValue="27035"/>
    </cacheField>
    <cacheField name="FTIC-wtd-av-CTA" numFmtId="0">
      <sharedItems containsString="0" containsBlank="1" containsNumber="1" minValue="0" maxValue="158.7849107142857"/>
    </cacheField>
    <cacheField name="New-FTIC-wtd-av-CTA" numFmtId="0">
      <sharedItems containsString="0" containsBlank="1" containsNumber="1" minValue="0" maxValue="161.8860927152318"/>
    </cacheField>
    <cacheField name="FTIC-CTA*" numFmtId="0">
      <sharedItems containsString="0" containsBlank="1" containsNumber="1" minValue="0" maxValue="660328"/>
    </cacheField>
    <cacheField name="New-FTIC-CTA*" numFmtId="0">
      <sharedItems containsString="0" containsBlank="1" containsNumber="1" minValue="0" maxValue="698045.4"/>
    </cacheField>
    <cacheField name="TRF-FT-subtot" numFmtId="0">
      <sharedItems containsString="0" containsBlank="1" containsNumber="1" containsInteger="1" minValue="0" maxValue="2626"/>
    </cacheField>
    <cacheField name="New-TRF-FT-subtot" numFmtId="0">
      <sharedItems containsString="0" containsBlank="1" containsNumber="1" containsInteger="1" minValue="0" maxValue="3774"/>
    </cacheField>
    <cacheField name="TRF-FT-subtot2" numFmtId="0">
      <sharedItems containsString="0" containsBlank="1" containsNumber="1" containsInteger="1" minValue="0" maxValue="2626"/>
    </cacheField>
    <cacheField name="New-TRF-FT-subtot2" numFmtId="0">
      <sharedItems containsString="0" containsBlank="1" containsNumber="1" containsInteger="1" minValue="0" maxValue="2786"/>
    </cacheField>
    <cacheField name="TRF-PT-subtot" numFmtId="0">
      <sharedItems containsString="0" containsBlank="1" containsNumber="1" containsInteger="1" minValue="0" maxValue="1698"/>
    </cacheField>
    <cacheField name="New-TRF-PT-subtot" numFmtId="0">
      <sharedItems containsString="0" containsBlank="1" containsNumber="1" containsInteger="1" minValue="0" maxValue="2001"/>
    </cacheField>
    <cacheField name="TRF-PT-subtot2" numFmtId="0">
      <sharedItems containsString="0" containsBlank="1" containsNumber="1" containsInteger="1" minValue="0" maxValue="1101"/>
    </cacheField>
    <cacheField name="New-TRF-PT-subtot2" numFmtId="0">
      <sharedItems containsString="0" containsBlank="1" containsNumber="1" containsInteger="1" minValue="0" maxValue="1441"/>
    </cacheField>
    <cacheField name="TRF-UNK-subtot" numFmtId="0">
      <sharedItems containsString="0" containsBlank="1" containsNumber="1" containsInteger="1" minValue="0" maxValue="1223"/>
    </cacheField>
    <cacheField name="New-TRF-UNK-subtot" numFmtId="0">
      <sharedItems containsString="0" containsBlank="1" containsNumber="1" containsInteger="1" minValue="0" maxValue="89"/>
    </cacheField>
    <cacheField name="TRF-UNK-subtot2" numFmtId="0">
      <sharedItems containsString="0" containsBlank="1" containsNumber="1" containsInteger="1" minValue="0" maxValue="683"/>
    </cacheField>
    <cacheField name="New-TRF-UNK-subtot2" numFmtId="0">
      <sharedItems containsString="0" containsBlank="1" containsNumber="1" containsInteger="1" minValue="0" maxValue="33"/>
    </cacheField>
    <cacheField name="TRF-subtot" numFmtId="0">
      <sharedItems containsString="0" containsBlank="1" containsNumber="1" containsInteger="1" minValue="0" maxValue="5319"/>
    </cacheField>
    <cacheField name="New-TRF-subtot" numFmtId="0">
      <sharedItems containsString="0" containsBlank="1" containsNumber="1" containsInteger="1" minValue="0" maxValue="5777"/>
    </cacheField>
    <cacheField name="TRF-subtot2" numFmtId="0">
      <sharedItems containsString="0" containsBlank="1" containsNumber="1" containsInteger="1" minValue="0" maxValue="3727"/>
    </cacheField>
    <cacheField name="New-TRF-subtot2" numFmtId="0">
      <sharedItems containsString="0" containsBlank="1" containsNumber="1" containsInteger="1" minValue="0" maxValue="4039"/>
    </cacheField>
    <cacheField name="av-TTA-TRF-FT" numFmtId="0">
      <sharedItems containsString="0" containsBlank="1" containsNumber="1" minValue="0" maxValue="16.75"/>
    </cacheField>
    <cacheField name="New-av-TTA-TRF-FT" numFmtId="0">
      <sharedItems containsString="0" containsBlank="1" containsNumber="1" minValue="0" maxValue="89.09"/>
    </cacheField>
    <cacheField name="TRF-FT-TTA*" numFmtId="0">
      <sharedItems containsString="0" containsBlank="1" containsNumber="1" minValue="0" maxValue="9568.2000000000007"/>
    </cacheField>
    <cacheField name="New-TRF-FT-TTA*" numFmtId="0">
      <sharedItems containsString="0" containsBlank="1" containsNumber="1" minValue="0" maxValue="12513.5"/>
    </cacheField>
    <cacheField name="av-TTA-TRF-PT" numFmtId="0">
      <sharedItems containsString="0" containsBlank="1" containsNumber="1" minValue="0" maxValue="9.8699999999999992"/>
    </cacheField>
    <cacheField name="New-av-TTA-TRF-PT" numFmtId="0">
      <sharedItems containsString="0" containsBlank="1" containsNumber="1" minValue="0" maxValue="11.88"/>
    </cacheField>
    <cacheField name="TRF-PT-TTA*" numFmtId="0">
      <sharedItems containsString="0" containsBlank="1" containsNumber="1" minValue="0" maxValue="6591.8399999999992"/>
    </cacheField>
    <cacheField name="New-TRF-PT-TTA*" numFmtId="0">
      <sharedItems containsString="0" containsBlank="1" containsNumber="1" minValue="0" maxValue="7012.5"/>
    </cacheField>
    <cacheField name="av-TTA-TRF-UNK" numFmtId="0">
      <sharedItems containsString="0" containsBlank="1" containsNumber="1" minValue="0" maxValue="12.75"/>
    </cacheField>
    <cacheField name="New-av-TTA-TRF-UNK" numFmtId="0">
      <sharedItems containsString="0" containsBlank="1" containsNumber="1" minValue="0" maxValue="19.5"/>
    </cacheField>
    <cacheField name="TRF-UNK-TTA*" numFmtId="0">
      <sharedItems containsString="0" containsBlank="1" containsNumber="1" minValue="0" maxValue="3695.03"/>
    </cacheField>
    <cacheField name="New-TRF-UNK-TTA*" numFmtId="0">
      <sharedItems containsString="0" containsBlank="1" containsNumber="1" minValue="0" maxValue="310.2"/>
    </cacheField>
    <cacheField name="TRF-wtd-av-TTA" numFmtId="0">
      <sharedItems containsString="0" containsBlank="1" containsNumber="1" minValue="0" maxValue="12.75"/>
    </cacheField>
    <cacheField name="New-TRF-wtd-av-TTA" numFmtId="0">
      <sharedItems containsString="0" containsBlank="1" containsNumber="1" minValue="0" maxValue="54.355348837209299"/>
    </cacheField>
    <cacheField name="TRF-TTA*" numFmtId="0">
      <sharedItems containsString="0" containsBlank="1" containsNumber="1" minValue="0" maxValue="16851.367000000002"/>
    </cacheField>
    <cacheField name="New-TRF-TTA*" numFmtId="0">
      <sharedItems containsString="0" containsBlank="1" containsNumber="1" minValue="0" maxValue="19565"/>
    </cacheField>
    <cacheField name="av-CTA-TRF-FT" numFmtId="0">
      <sharedItems containsString="0" containsBlank="1" containsNumber="1" minValue="0" maxValue="146.9"/>
    </cacheField>
    <cacheField name="New-av-CTA-TRF-FT" numFmtId="0">
      <sharedItems containsString="0" containsBlank="1" containsNumber="1" minValue="0" maxValue="144.6"/>
    </cacheField>
    <cacheField name="TRF-FT-CTA*" numFmtId="0">
      <sharedItems containsString="0" containsBlank="1" containsNumber="1" minValue="0" maxValue="247095"/>
    </cacheField>
    <cacheField name="New-TRF-FT-CTA*" numFmtId="0">
      <sharedItems containsString="0" containsBlank="1" containsNumber="1" minValue="0" maxValue="245168"/>
    </cacheField>
    <cacheField name="av-CTA-TRF-PT" numFmtId="0">
      <sharedItems containsString="0" containsBlank="1" containsNumber="1" minValue="0" maxValue="145.5"/>
    </cacheField>
    <cacheField name="New-av-CTA-TRF-PT" numFmtId="0">
      <sharedItems containsString="0" containsBlank="1" containsNumber="1" minValue="0" maxValue="148.69999999999999"/>
    </cacheField>
    <cacheField name="TRF-PT-CTA*" numFmtId="0">
      <sharedItems containsString="0" containsBlank="1" containsNumber="1" minValue="0" maxValue="76440"/>
    </cacheField>
    <cacheField name="New-TRF-PT-CTA*" numFmtId="0">
      <sharedItems containsString="0" containsBlank="1" containsNumber="1" minValue="0" maxValue="83214"/>
    </cacheField>
    <cacheField name="av-CTA-TRF-UNK" numFmtId="0">
      <sharedItems containsBlank="1" containsMixedTypes="1" containsNumber="1" minValue="0" maxValue="136.30000000000001"/>
    </cacheField>
    <cacheField name="New-av-CTA-TRF-UNK" numFmtId="0">
      <sharedItems containsString="0" containsBlank="1" containsNumber="1" minValue="0" maxValue="168.6"/>
    </cacheField>
    <cacheField name="TRF-UNK-CTA*" numFmtId="0">
      <sharedItems containsString="0" containsBlank="1" containsNumber="1" minValue="0" maxValue="57754.48"/>
    </cacheField>
    <cacheField name="New-TRF-UNK-CTA*" numFmtId="0">
      <sharedItems containsString="0" containsBlank="1" containsNumber="1" minValue="0" maxValue="3412.2000000000003"/>
    </cacheField>
    <cacheField name="TRF-wtd-av-CTA" numFmtId="0">
      <sharedItems containsString="0" containsBlank="1" containsNumber="1" minValue="0" maxValue="146.69921414538308"/>
    </cacheField>
    <cacheField name="New-TRF-wtd-av-CTA" numFmtId="0">
      <sharedItems containsString="0" containsBlank="1" containsNumber="1" minValue="0" maxValue="145.1081081081081"/>
    </cacheField>
    <cacheField name="TRF-CTA*" numFmtId="0">
      <sharedItems containsString="0" containsBlank="1" containsNumber="1" minValue="0" maxValue="308006.2"/>
    </cacheField>
    <cacheField name="New-TRF-CTA*" numFmtId="0">
      <sharedItems containsString="0" containsBlank="1" containsNumber="1" minValue="0" maxValue="323480.5"/>
    </cacheField>
    <cacheField name="UNK-subtot" numFmtId="0">
      <sharedItems containsString="0" containsBlank="1" containsNumber="1" containsInteger="1" minValue="0" maxValue="1453"/>
    </cacheField>
    <cacheField name="New-UNK-subtot" numFmtId="0">
      <sharedItems containsString="0" containsBlank="1" containsNumber="1" containsInteger="1" minValue="0" maxValue="1437"/>
    </cacheField>
    <cacheField name="UNK-subtot2" numFmtId="0">
      <sharedItems containsString="0" containsBlank="1" containsNumber="1" containsInteger="1" minValue="0" maxValue="1453"/>
    </cacheField>
    <cacheField name="New-UNK-subtot2" numFmtId="0">
      <sharedItems containsString="0" containsBlank="1" containsNumber="1" containsInteger="1" minValue="0" maxValue="1437"/>
    </cacheField>
    <cacheField name="av-TTA-UNK" numFmtId="0">
      <sharedItems containsString="0" containsBlank="1" containsNumber="1" minValue="0" maxValue="19.75"/>
    </cacheField>
    <cacheField name="New-av-TTA-UNK" numFmtId="0">
      <sharedItems containsString="0" containsBlank="1" containsNumber="1" minValue="0" maxValue="16"/>
    </cacheField>
    <cacheField name="UNK-TTA*" numFmtId="0">
      <sharedItems containsString="0" containsBlank="1" containsNumber="1" minValue="0" maxValue="6393.2000000000007"/>
    </cacheField>
    <cacheField name="New-UNK-TTA*" numFmtId="0">
      <sharedItems containsString="0" containsBlank="1" containsNumber="1" minValue="0" maxValue="7018.1198347107438"/>
    </cacheField>
    <cacheField name="av-CTA-UNK" numFmtId="0">
      <sharedItems containsString="0" containsBlank="1" containsNumber="1" minValue="0" maxValue="152.19999999999999"/>
    </cacheField>
    <cacheField name="New-av-CTA-UNK" numFmtId="0">
      <sharedItems containsString="0" containsBlank="1" containsNumber="1" minValue="0" maxValue="157.1"/>
    </cacheField>
    <cacheField name="UNK-CTA*" numFmtId="0">
      <sharedItems containsString="0" containsBlank="1" containsNumber="1" minValue="0" maxValue="90376.6"/>
    </cacheField>
    <cacheField name="New-UNK-CTA*" numFmtId="0">
      <sharedItems containsString="0" containsBlank="1" containsNumber="1" minValue="0" maxValue="88353.888486603959"/>
    </cacheField>
    <cacheField name="FT-subtot" numFmtId="0">
      <sharedItems containsString="0" containsBlank="1" containsNumber="1" containsInteger="1" minValue="0" maxValue="7968"/>
    </cacheField>
    <cacheField name="New-FT-subtot" numFmtId="0">
      <sharedItems containsString="0" containsBlank="1" containsNumber="1" containsInteger="1" minValue="0" maxValue="8281"/>
    </cacheField>
    <cacheField name="FT-subtot2" numFmtId="0">
      <sharedItems containsString="0" containsBlank="1" containsNumber="1" containsInteger="1" minValue="0" maxValue="7636"/>
    </cacheField>
    <cacheField name="New-FT-subtot2" numFmtId="0">
      <sharedItems containsString="0" containsBlank="1" containsNumber="1" containsInteger="1" minValue="0" maxValue="7865"/>
    </cacheField>
    <cacheField name="FT-TTA*" numFmtId="0">
      <sharedItems containsBlank="1" containsMixedTypes="1" containsNumber="1" minValue="7.5" maxValue="33206.205000000002"/>
    </cacheField>
    <cacheField name="New-FT-TTA*" numFmtId="0">
      <sharedItems containsBlank="1" containsMixedTypes="1" containsNumber="1" minValue="6" maxValue="34740.5"/>
    </cacheField>
    <cacheField name="FT-CTA*" numFmtId="0">
      <sharedItems containsBlank="1" containsMixedTypes="1" containsNumber="1" minValue="92" maxValue="879023.8"/>
    </cacheField>
    <cacheField name="New-FT-CTA*" numFmtId="0">
      <sharedItems containsBlank="1" containsMixedTypes="1" containsNumber="1" minValue="116" maxValue="900687.5"/>
    </cacheField>
    <cacheField name="PT-subtot" numFmtId="0">
      <sharedItems containsString="0" containsBlank="1" containsNumber="1" containsInteger="1" minValue="0" maxValue="2211"/>
    </cacheField>
    <cacheField name="New-PT-subtot" numFmtId="0">
      <sharedItems containsString="0" containsBlank="1" containsNumber="1" containsInteger="1" minValue="0" maxValue="2315"/>
    </cacheField>
    <cacheField name="PT-subtot2" numFmtId="0">
      <sharedItems containsString="0" containsBlank="1" containsNumber="1" containsInteger="1" minValue="0" maxValue="2211"/>
    </cacheField>
    <cacheField name="New-PT-subtot2" numFmtId="0">
      <sharedItems containsString="0" containsBlank="1" containsNumber="1" containsInteger="1" minValue="0" maxValue="2315"/>
    </cacheField>
    <cacheField name="PT-TTA*" numFmtId="0">
      <sharedItems containsString="0" containsBlank="1" containsNumber="1" minValue="0" maxValue="11685"/>
    </cacheField>
    <cacheField name="New-PT-TTA*" numFmtId="0">
      <sharedItems containsString="0" containsBlank="1" containsNumber="1" minValue="0" maxValue="12205.5"/>
    </cacheField>
    <cacheField name="PT-CTA*" numFmtId="0">
      <sharedItems containsString="0" containsBlank="1" containsNumber="1" minValue="0" maxValue="166385"/>
    </cacheField>
    <cacheField name="New-PT-CTA*" numFmtId="0">
      <sharedItems containsString="0" containsBlank="1" containsNumber="1" minValue="0" maxValue="172703"/>
    </cacheField>
    <cacheField name="FTPT-subtot" numFmtId="0">
      <sharedItems containsString="0" containsBlank="1" containsNumber="1" containsInteger="1" minValue="0" maxValue="8561"/>
    </cacheField>
    <cacheField name="New-FTPT-subtot" numFmtId="0">
      <sharedItems containsString="0" containsBlank="1" containsNumber="1" containsInteger="1" minValue="0" maxValue="10419"/>
    </cacheField>
    <cacheField name="FTPT-subtot2" numFmtId="0">
      <sharedItems containsString="0" containsBlank="1" containsNumber="1" containsInteger="1" minValue="0" maxValue="8333"/>
    </cacheField>
    <cacheField name="New-FTPT-subtot2" numFmtId="0">
      <sharedItems containsString="0" containsBlank="1" containsNumber="1" containsInteger="1" minValue="0" maxValue="8636"/>
    </cacheField>
    <cacheField name="FTPT-TTA*" numFmtId="0">
      <sharedItems containsBlank="1" containsMixedTypes="1" containsNumber="1" minValue="13.5" maxValue="35743.730000000003"/>
    </cacheField>
    <cacheField name="New-FTPT-TTA*" numFmtId="0">
      <sharedItems containsBlank="1" containsMixedTypes="1" containsNumber="1" minValue="19.5" maxValue="42467.5"/>
    </cacheField>
    <cacheField name="FTPT-CTA*" numFmtId="0">
      <sharedItems containsBlank="1" containsMixedTypes="1" containsNumber="1" minValue="176" maxValue="947029"/>
    </cacheField>
    <cacheField name="New-FTPT-CTA*" numFmtId="0">
      <sharedItems containsBlank="1" containsMixedTypes="1" containsNumber="1" minValue="260.10000000000002" maxValue="977080.7"/>
    </cacheField>
    <cacheField name="UNK-subtot3" numFmtId="0">
      <sharedItems containsString="0" containsBlank="1" containsNumber="1" containsInteger="1" minValue="0" maxValue="1625"/>
    </cacheField>
    <cacheField name="New-UNK-subtot3" numFmtId="0">
      <sharedItems containsString="0" containsBlank="1" containsNumber="1" containsInteger="1" minValue="0" maxValue="210"/>
    </cacheField>
    <cacheField name="UNK-subtot22" numFmtId="0">
      <sharedItems containsString="0" containsBlank="1" containsNumber="1" containsInteger="1" minValue="0" maxValue="690"/>
    </cacheField>
    <cacheField name="New-UNK-subtot22" numFmtId="0">
      <sharedItems containsString="0" containsBlank="1" containsNumber="1" containsInteger="1" minValue="0" maxValue="210"/>
    </cacheField>
    <cacheField name="UNK-TTA*2" numFmtId="0">
      <sharedItems containsBlank="1" containsMixedTypes="1" containsNumber="1" minValue="1.5" maxValue="6446.54"/>
    </cacheField>
    <cacheField name="New-UNK-TTA*2" numFmtId="0">
      <sharedItems containsBlank="1" containsMixedTypes="1" containsNumber="1" minValue="0" maxValue="738.5"/>
    </cacheField>
    <cacheField name="UNK-CTA*2" numFmtId="0">
      <sharedItems containsBlank="1" containsMixedTypes="1" containsNumber="1" minValue="3" maxValue="58235.450000000004"/>
    </cacheField>
    <cacheField name="New-UNK-CTA*2" numFmtId="0">
      <sharedItems containsBlank="1" containsMixedTypes="1" containsNumber="1" minValue="62" maxValue="13506"/>
    </cacheField>
    <cacheField name="TTA*" numFmtId="0">
      <sharedItems containsBlank="1" containsMixedTypes="1" containsNumber="1" minValue="13.5" maxValue="39073.687000000005"/>
    </cacheField>
    <cacheField name="New-TTA*" numFmtId="0">
      <sharedItems containsString="0" containsBlank="1" containsNumber="1" minValue="21.5" maxValue="43475"/>
    </cacheField>
    <cacheField name="CTA*" numFmtId="0">
      <sharedItems containsBlank="1" containsMixedTypes="1" containsNumber="1" minValue="176" maxValue="952913.7"/>
    </cacheField>
    <cacheField name="New-CTA*" numFmtId="0">
      <sharedItems containsBlank="1" containsMixedTypes="1" containsNumber="1" minValue="294.10000000000002" maxValue="983255.3"/>
    </cacheField>
    <cacheField name="Type2" numFmtId="0" databaseField="0">
      <fieldGroup base="4">
        <discretePr count="16">
          <x v="5"/>
          <x v="1"/>
          <x v="1"/>
          <x v="1"/>
          <x v="1"/>
          <x v="1"/>
          <x v="2"/>
          <x v="2"/>
          <x v="2"/>
          <x v="1"/>
          <x v="2"/>
          <x v="3"/>
          <x v="3"/>
          <x v="0"/>
          <x v="4"/>
          <x v="3"/>
        </discretePr>
        <groupItems count="6">
          <n v="15"/>
          <s v="Group1"/>
          <s v="Group2"/>
          <s v="Group3"/>
          <n v="99"/>
          <m/>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0">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University of Arkansas, Fayetteville"/>
    <m/>
    <n v="106397"/>
    <x v="1"/>
    <n v="2604"/>
    <n v="2958"/>
    <n v="27"/>
    <n v="23"/>
    <n v="2577"/>
    <n v="2935"/>
    <n v="124"/>
    <n v="124"/>
    <n v="2577"/>
    <n v="2935"/>
    <n v="2577"/>
    <n v="2935"/>
    <n v="418"/>
    <n v="476"/>
    <n v="418"/>
    <n v="476"/>
    <n v="33"/>
    <n v="30"/>
    <n v="33"/>
    <n v="30"/>
    <n v="0"/>
    <n v="0"/>
    <n v="0"/>
    <n v="0"/>
    <n v="451"/>
    <n v="506"/>
    <n v="451"/>
    <n v="506"/>
    <n v="4.53"/>
    <n v="4.3899999999999997"/>
    <n v="1893.5400000000002"/>
    <n v="2089.64"/>
    <n v="4.53"/>
    <n v="5.13"/>
    <n v="149.49"/>
    <n v="153.9"/>
    <n v="0"/>
    <n v="0"/>
    <n v="0"/>
    <n v="0"/>
    <n v="4.53"/>
    <n v="4.4338735177865614"/>
    <n v="2043.0300000000002"/>
    <n v="2243.54"/>
    <n v="122.87"/>
    <n v="122.95"/>
    <n v="51359.66"/>
    <n v="58524.200000000004"/>
    <n v="119.55"/>
    <n v="117.23"/>
    <n v="3945.15"/>
    <n v="3516.9"/>
    <n v="0"/>
    <n v="0"/>
    <n v="0"/>
    <n v="0"/>
    <n v="122.62707317073172"/>
    <n v="122.6108695652174"/>
    <n v="55304.810000000005"/>
    <n v="62041.100000000006"/>
    <n v="1288"/>
    <n v="1466"/>
    <n v="1288"/>
    <n v="1466"/>
    <n v="93"/>
    <n v="134"/>
    <n v="93"/>
    <n v="134"/>
    <n v="0"/>
    <n v="0"/>
    <n v="0"/>
    <n v="0"/>
    <n v="1381"/>
    <n v="1600"/>
    <n v="1381"/>
    <n v="1600"/>
    <n v="4.91"/>
    <n v="5.01"/>
    <n v="6324.08"/>
    <n v="7344.66"/>
    <n v="7.16"/>
    <n v="7.21"/>
    <n v="665.88"/>
    <n v="966.14"/>
    <n v="0"/>
    <n v="0"/>
    <n v="0"/>
    <n v="0"/>
    <n v="5.0615206372194059"/>
    <n v="5.1942499999999994"/>
    <n v="6989.96"/>
    <n v="8310.7999999999993"/>
    <n v="124.78"/>
    <n v="124.98"/>
    <n v="160716.64000000001"/>
    <n v="183220.68"/>
    <n v="106.71"/>
    <n v="110.37"/>
    <n v="9924.0299999999988"/>
    <n v="14789.58"/>
    <n v="0"/>
    <n v="0"/>
    <n v="0"/>
    <n v="0"/>
    <n v="123.5631209268646"/>
    <n v="123.75641249999998"/>
    <n v="170640.67"/>
    <n v="198010.25999999998"/>
    <n v="1832"/>
    <n v="2106"/>
    <n v="1832"/>
    <n v="2106"/>
    <n v="4.9306713973799123"/>
    <n v="5.011557454890788"/>
    <n v="9032.99"/>
    <n v="10554.34"/>
    <n v="123.33268558951966"/>
    <n v="123.48117758784424"/>
    <n v="225945.48"/>
    <n v="260051.36"/>
    <n v="512"/>
    <n v="566"/>
    <n v="512"/>
    <n v="566"/>
    <n v="233"/>
    <n v="263"/>
    <n v="233"/>
    <n v="263"/>
    <n v="0"/>
    <n v="0"/>
    <n v="0"/>
    <n v="0"/>
    <n v="745"/>
    <n v="829"/>
    <n v="745"/>
    <n v="829"/>
    <n v="3.44"/>
    <n v="3.69"/>
    <n v="1761.28"/>
    <n v="2088.54"/>
    <n v="3.65"/>
    <n v="3.58"/>
    <n v="850.44999999999993"/>
    <n v="941.54"/>
    <n v="0"/>
    <n v="0"/>
    <n v="0"/>
    <n v="0"/>
    <n v="3.5056778523489931"/>
    <n v="3.6551025331724971"/>
    <n v="2611.73"/>
    <n v="3030.08"/>
    <n v="89.88"/>
    <n v="87.56"/>
    <n v="46018.559999999998"/>
    <n v="49558.96"/>
    <n v="75.3"/>
    <n v="69.34"/>
    <n v="17544.899999999998"/>
    <n v="18236.420000000002"/>
    <n v="0"/>
    <n v="0"/>
    <n v="0"/>
    <n v="0"/>
    <n v="85.320080536912741"/>
    <n v="81.779710494571773"/>
    <n v="63563.459999999992"/>
    <n v="67795.38"/>
    <n v="0"/>
    <n v="0"/>
    <n v="0"/>
    <n v="0"/>
    <n v="0"/>
    <n v="0"/>
    <n v="0"/>
    <n v="0"/>
    <n v="0"/>
    <n v="0"/>
    <n v="0"/>
    <n v="0"/>
    <n v="2218"/>
    <n v="2508"/>
    <n v="2218"/>
    <n v="2508"/>
    <n v="9978.9000000000015"/>
    <n v="11522.84"/>
    <n v="258094.86000000002"/>
    <n v="291303.84000000003"/>
    <n v="359"/>
    <n v="427"/>
    <n v="359"/>
    <n v="427"/>
    <n v="1665.82"/>
    <n v="2061.58"/>
    <n v="31414.079999999994"/>
    <n v="36542.9"/>
    <n v="2577"/>
    <n v="2935"/>
    <n v="2577"/>
    <n v="2935"/>
    <n v="11644.720000000001"/>
    <n v="13584.42"/>
    <n v="289508.94"/>
    <n v="327846.74000000005"/>
    <n v="0"/>
    <n v="0"/>
    <n v="0"/>
    <n v="0"/>
    <s v=""/>
    <s v=""/>
    <s v=""/>
    <s v=""/>
    <n v="11644.72"/>
    <n v="13584.42"/>
    <n v="289508.94"/>
    <n v="327846.74"/>
  </r>
  <r>
    <x v="1"/>
    <s v="Arkansas State University"/>
    <m/>
    <n v="106458"/>
    <x v="2"/>
    <n v="1552"/>
    <n v="1582"/>
    <n v="42"/>
    <n v="42"/>
    <n v="1510"/>
    <n v="1540"/>
    <n v="124"/>
    <n v="124"/>
    <n v="1510"/>
    <n v="1540"/>
    <n v="1510"/>
    <n v="1540"/>
    <n v="332"/>
    <n v="306"/>
    <n v="332"/>
    <n v="306"/>
    <n v="1"/>
    <n v="5"/>
    <n v="1"/>
    <n v="5"/>
    <n v="0"/>
    <n v="0"/>
    <n v="0"/>
    <n v="0"/>
    <n v="333"/>
    <n v="311"/>
    <n v="333"/>
    <n v="311"/>
    <n v="4.6100000000000003"/>
    <n v="4.62"/>
    <n v="1530.5200000000002"/>
    <n v="1413.72"/>
    <n v="4"/>
    <n v="3.87"/>
    <n v="4"/>
    <n v="19.350000000000001"/>
    <n v="0"/>
    <n v="0"/>
    <n v="0"/>
    <n v="0"/>
    <n v="4.6081681681681692"/>
    <n v="4.6079421221864951"/>
    <n v="1534.5200000000004"/>
    <n v="1433.07"/>
    <n v="130.72"/>
    <n v="131.16999999999999"/>
    <n v="43399.040000000001"/>
    <n v="40138.019999999997"/>
    <n v="118"/>
    <n v="120.8"/>
    <n v="118"/>
    <n v="604"/>
    <n v="0"/>
    <n v="0"/>
    <n v="0"/>
    <n v="0"/>
    <n v="130.68180180180181"/>
    <n v="131.00327974276527"/>
    <n v="43517.04"/>
    <n v="40742.019999999997"/>
    <n v="494"/>
    <n v="496"/>
    <n v="494"/>
    <n v="496"/>
    <n v="40"/>
    <n v="40"/>
    <n v="40"/>
    <n v="40"/>
    <n v="1"/>
    <n v="0"/>
    <n v="1"/>
    <n v="0"/>
    <n v="535"/>
    <n v="536"/>
    <n v="535"/>
    <n v="536"/>
    <n v="6.64"/>
    <n v="7.25"/>
    <n v="3280.16"/>
    <n v="3596"/>
    <n v="11.06"/>
    <n v="10.75"/>
    <n v="442.40000000000003"/>
    <n v="430"/>
    <n v="0.33"/>
    <n v="0"/>
    <n v="0.33"/>
    <n v="0"/>
    <n v="6.9586728971962613"/>
    <n v="7.5111940298507465"/>
    <n v="3722.89"/>
    <n v="4026"/>
    <n v="129.53"/>
    <n v="130.43"/>
    <n v="63987.82"/>
    <n v="64693.280000000006"/>
    <n v="113.75"/>
    <n v="103.18"/>
    <n v="4550"/>
    <n v="4127.2000000000007"/>
    <n v="4"/>
    <n v="0"/>
    <n v="4"/>
    <n v="0"/>
    <n v="128.11555140186917"/>
    <n v="128.39641791044778"/>
    <n v="68541.820000000007"/>
    <n v="68820.48000000001"/>
    <n v="868"/>
    <n v="847"/>
    <n v="868"/>
    <n v="847"/>
    <n v="6.0569239631336407"/>
    <n v="6.4451829988193623"/>
    <n v="5257.41"/>
    <n v="5459.07"/>
    <n v="129.10006912442398"/>
    <n v="129.35360094451005"/>
    <n v="112058.86000000002"/>
    <n v="109562.50000000001"/>
    <n v="0"/>
    <n v="508"/>
    <n v="0"/>
    <n v="508"/>
    <n v="0"/>
    <n v="185"/>
    <n v="0"/>
    <n v="185"/>
    <n v="642"/>
    <n v="0"/>
    <n v="642"/>
    <n v="0"/>
    <n v="642"/>
    <n v="693"/>
    <n v="642"/>
    <n v="693"/>
    <n v="0"/>
    <n v="3.78"/>
    <n v="0"/>
    <n v="1920.24"/>
    <n v="0"/>
    <n v="4.37"/>
    <n v="0"/>
    <n v="808.45"/>
    <n v="3.73"/>
    <n v="0"/>
    <n v="2394.66"/>
    <n v="0"/>
    <n v="3.73"/>
    <n v="3.9375036075036074"/>
    <n v="2394.66"/>
    <n v="2728.69"/>
    <n v="0"/>
    <n v="79.69"/>
    <n v="0"/>
    <n v="40482.519999999997"/>
    <n v="0"/>
    <n v="68.8"/>
    <n v="0"/>
    <n v="12728"/>
    <n v="77.510000000000005"/>
    <n v="0"/>
    <n v="49761.420000000006"/>
    <n v="0"/>
    <n v="77.510000000000005"/>
    <n v="76.782857142857139"/>
    <n v="49761.420000000006"/>
    <n v="53210.52"/>
    <n v="0"/>
    <n v="0"/>
    <n v="0"/>
    <n v="0"/>
    <n v="0"/>
    <n v="0"/>
    <n v="0"/>
    <n v="0"/>
    <n v="0"/>
    <n v="0"/>
    <n v="0"/>
    <n v="0"/>
    <n v="826"/>
    <n v="1310"/>
    <n v="826"/>
    <n v="1310"/>
    <n v="4810.68"/>
    <n v="6929.96"/>
    <n v="107386.86"/>
    <n v="145313.82"/>
    <n v="41"/>
    <n v="230"/>
    <n v="41"/>
    <n v="230"/>
    <n v="446.40000000000003"/>
    <n v="1257.8000000000002"/>
    <n v="4668"/>
    <n v="17459.2"/>
    <n v="867"/>
    <n v="1540"/>
    <n v="867"/>
    <n v="1540"/>
    <n v="5257.08"/>
    <n v="8187.76"/>
    <n v="112054.86"/>
    <n v="162773.02000000002"/>
    <n v="643"/>
    <n v="0"/>
    <n v="643"/>
    <n v="0"/>
    <n v="2394.9899999999998"/>
    <s v=""/>
    <n v="49765.420000000006"/>
    <s v=""/>
    <n v="7652.07"/>
    <n v="8187.76"/>
    <n v="161820.28000000003"/>
    <n v="162773.02000000002"/>
  </r>
  <r>
    <x v="1"/>
    <s v="University of Arkansas at Little Rock"/>
    <m/>
    <n v="106245"/>
    <x v="2"/>
    <n v="1093"/>
    <n v="1176"/>
    <n v="52"/>
    <n v="55"/>
    <n v="1041"/>
    <n v="1121"/>
    <n v="124"/>
    <n v="124"/>
    <n v="1041"/>
    <n v="1121"/>
    <n v="1041"/>
    <n v="1121"/>
    <n v="35"/>
    <n v="27"/>
    <n v="35"/>
    <n v="27"/>
    <n v="6"/>
    <n v="8"/>
    <n v="6"/>
    <n v="8"/>
    <n v="0"/>
    <n v="0"/>
    <n v="0"/>
    <n v="0"/>
    <n v="41"/>
    <n v="35"/>
    <n v="41"/>
    <n v="35"/>
    <n v="5.4"/>
    <n v="4.6900000000000004"/>
    <n v="189"/>
    <n v="126.63000000000001"/>
    <n v="5.38"/>
    <n v="5.44"/>
    <n v="32.28"/>
    <n v="43.52"/>
    <n v="0"/>
    <n v="0"/>
    <n v="0"/>
    <n v="0"/>
    <n v="5.3970731707317077"/>
    <n v="4.8614285714285712"/>
    <n v="221.28"/>
    <n v="170.15"/>
    <n v="128.88999999999999"/>
    <n v="128.22"/>
    <n v="4511.1499999999996"/>
    <n v="3461.94"/>
    <n v="141.83000000000001"/>
    <n v="137.13"/>
    <n v="850.98"/>
    <n v="1097.04"/>
    <n v="0"/>
    <n v="0"/>
    <n v="0"/>
    <n v="0"/>
    <n v="130.78365853658534"/>
    <n v="130.25657142857142"/>
    <n v="5362.1299999999992"/>
    <n v="4558.9799999999996"/>
    <n v="168"/>
    <n v="168"/>
    <n v="168"/>
    <n v="168"/>
    <n v="106"/>
    <n v="112"/>
    <n v="106"/>
    <n v="112"/>
    <n v="7"/>
    <n v="0"/>
    <n v="7"/>
    <n v="0"/>
    <n v="281"/>
    <n v="280"/>
    <n v="281"/>
    <n v="280"/>
    <n v="9.73"/>
    <n v="9.16"/>
    <n v="1634.64"/>
    <n v="1538.88"/>
    <n v="9.23"/>
    <n v="9.67"/>
    <n v="978.38"/>
    <n v="1083.04"/>
    <n v="9.7100000000000009"/>
    <n v="0"/>
    <n v="67.97"/>
    <n v="0"/>
    <n v="9.5408896797153009"/>
    <n v="9.3640000000000008"/>
    <n v="2680.9899999999993"/>
    <n v="2621.92"/>
    <n v="118.46"/>
    <n v="124.02"/>
    <n v="19901.28"/>
    <n v="20835.36"/>
    <n v="122.77"/>
    <n v="123.66"/>
    <n v="13013.619999999999"/>
    <n v="13849.92"/>
    <n v="68.709999999999994"/>
    <n v="0"/>
    <n v="480.96999999999997"/>
    <n v="0"/>
    <n v="118.84651245551599"/>
    <n v="123.87599999999999"/>
    <n v="33395.869999999995"/>
    <n v="34685.279999999999"/>
    <n v="322"/>
    <n v="315"/>
    <n v="322"/>
    <n v="315"/>
    <n v="9.0132608695652152"/>
    <n v="8.8637142857142859"/>
    <n v="2902.2699999999995"/>
    <n v="2792.07"/>
    <n v="120.36645962732916"/>
    <n v="124.58495238095236"/>
    <n v="38757.999999999993"/>
    <n v="39244.259999999995"/>
    <n v="0"/>
    <n v="512"/>
    <n v="0"/>
    <n v="512"/>
    <n v="0"/>
    <n v="238"/>
    <n v="0"/>
    <n v="238"/>
    <n v="683"/>
    <n v="0"/>
    <n v="683"/>
    <n v="0"/>
    <n v="683"/>
    <n v="750"/>
    <n v="683"/>
    <n v="750"/>
    <n v="0"/>
    <n v="4.83"/>
    <n v="0"/>
    <n v="2472.96"/>
    <n v="0"/>
    <n v="7.4"/>
    <n v="0"/>
    <n v="1761.2"/>
    <n v="5.41"/>
    <n v="0"/>
    <n v="3695.03"/>
    <n v="0"/>
    <n v="5.41"/>
    <n v="5.6455466666666663"/>
    <n v="3695.03"/>
    <n v="4234.16"/>
    <n v="0"/>
    <n v="85.17"/>
    <n v="0"/>
    <n v="43607.040000000001"/>
    <n v="0"/>
    <n v="75.83"/>
    <n v="0"/>
    <n v="18047.54"/>
    <n v="84.56"/>
    <n v="0"/>
    <n v="57754.48"/>
    <n v="0"/>
    <n v="84.56"/>
    <n v="82.20610666666667"/>
    <n v="57754.48"/>
    <n v="61654.58"/>
    <n v="36"/>
    <n v="56"/>
    <n v="36"/>
    <n v="56"/>
    <n v="8.6199999999999992"/>
    <n v="7.89"/>
    <n v="310.32"/>
    <n v="441.84"/>
    <n v="84.56"/>
    <n v="65.86"/>
    <n v="3044.16"/>
    <n v="3688.16"/>
    <n v="203"/>
    <n v="707"/>
    <n v="203"/>
    <n v="707"/>
    <n v="1823.64"/>
    <n v="4138.47"/>
    <n v="24412.43"/>
    <n v="67904.34"/>
    <n v="112"/>
    <n v="358"/>
    <n v="112"/>
    <n v="358"/>
    <n v="1010.66"/>
    <n v="2887.76"/>
    <n v="13864.599999999999"/>
    <n v="32994.5"/>
    <n v="315"/>
    <n v="1065"/>
    <n v="315"/>
    <n v="1065"/>
    <n v="2834.3"/>
    <n v="7026.2300000000005"/>
    <n v="38277.03"/>
    <n v="100898.84"/>
    <n v="690"/>
    <n v="0"/>
    <n v="690"/>
    <n v="0"/>
    <n v="3763"/>
    <s v=""/>
    <n v="58235.450000000004"/>
    <s v=""/>
    <n v="6907.619999999999"/>
    <n v="7468.07"/>
    <n v="99556.64"/>
    <n v="104587"/>
  </r>
  <r>
    <x v="1"/>
    <s v="University of Central Arkansas "/>
    <m/>
    <n v="106704"/>
    <x v="2"/>
    <n v="1611"/>
    <n v="1499"/>
    <n v="10"/>
    <n v="10"/>
    <n v="1601"/>
    <n v="1489"/>
    <n v="124"/>
    <n v="124"/>
    <n v="1601"/>
    <n v="1489"/>
    <n v="1601"/>
    <n v="1489"/>
    <n v="323"/>
    <n v="303"/>
    <n v="323"/>
    <n v="303"/>
    <n v="0"/>
    <n v="2"/>
    <n v="0"/>
    <n v="2"/>
    <n v="93"/>
    <n v="0"/>
    <n v="93"/>
    <n v="0"/>
    <n v="416"/>
    <n v="305"/>
    <n v="416"/>
    <n v="305"/>
    <n v="4.0599999999999996"/>
    <n v="4.12"/>
    <n v="1311.3799999999999"/>
    <n v="1248.3600000000001"/>
    <n v="0"/>
    <n v="2.75"/>
    <n v="0"/>
    <n v="5.5"/>
    <n v="2.73"/>
    <n v="0"/>
    <n v="253.89"/>
    <n v="0"/>
    <n v="3.7626682692307694"/>
    <n v="4.1110163934426236"/>
    <n v="1565.27"/>
    <n v="1253.8600000000001"/>
    <n v="126.73"/>
    <n v="129.21"/>
    <n v="40933.79"/>
    <n v="39150.630000000005"/>
    <n v="0"/>
    <n v="134.5"/>
    <n v="0"/>
    <n v="269"/>
    <n v="88.18"/>
    <n v="0"/>
    <n v="8200.74"/>
    <n v="0"/>
    <n v="118.11185096153847"/>
    <n v="129.24468852459017"/>
    <n v="49134.53"/>
    <n v="39419.630000000005"/>
    <n v="837"/>
    <n v="671"/>
    <n v="837"/>
    <n v="671"/>
    <n v="5"/>
    <n v="40"/>
    <n v="5"/>
    <n v="40"/>
    <n v="342"/>
    <n v="0"/>
    <n v="342"/>
    <n v="0"/>
    <n v="1184"/>
    <n v="711"/>
    <n v="1184"/>
    <n v="711"/>
    <n v="4.63"/>
    <n v="4.6500000000000004"/>
    <n v="3875.31"/>
    <n v="3120.15"/>
    <n v="4.7300000000000004"/>
    <n v="3.82"/>
    <n v="23.650000000000002"/>
    <n v="152.79999999999998"/>
    <n v="3.2"/>
    <n v="0"/>
    <n v="1094.4000000000001"/>
    <n v="0"/>
    <n v="4.2173648648648649"/>
    <n v="4.6033052039381159"/>
    <n v="4993.3599999999997"/>
    <n v="3272.9500000000003"/>
    <n v="131.5"/>
    <n v="133.83000000000001"/>
    <n v="110065.5"/>
    <n v="89799.930000000008"/>
    <n v="123.2"/>
    <n v="114.8"/>
    <n v="616"/>
    <n v="4592"/>
    <n v="88.81"/>
    <n v="0"/>
    <n v="30373.02"/>
    <n v="0"/>
    <n v="119.13388513513513"/>
    <n v="132.75939521800282"/>
    <n v="141054.51999999999"/>
    <n v="94391.930000000008"/>
    <n v="1600"/>
    <n v="1016"/>
    <n v="1600"/>
    <n v="1016"/>
    <n v="4.0991437499999996"/>
    <n v="4.4555216535433075"/>
    <n v="6558.6299999999992"/>
    <n v="4526.8100000000004"/>
    <n v="118.86815625"/>
    <n v="131.70429133858266"/>
    <n v="190189.05"/>
    <n v="133811.56"/>
    <n v="0"/>
    <n v="359"/>
    <n v="0"/>
    <n v="359"/>
    <n v="0"/>
    <n v="43"/>
    <n v="0"/>
    <n v="43"/>
    <n v="0"/>
    <n v="0"/>
    <n v="0"/>
    <n v="0"/>
    <n v="0"/>
    <n v="402"/>
    <n v="0"/>
    <n v="402"/>
    <n v="0"/>
    <n v="3.43"/>
    <n v="0"/>
    <n v="1231.3700000000001"/>
    <n v="0"/>
    <n v="3.49"/>
    <n v="0"/>
    <n v="150.07000000000002"/>
    <n v="0"/>
    <n v="0"/>
    <n v="0"/>
    <n v="0"/>
    <n v="0"/>
    <n v="3.4364179104477612"/>
    <n v="0"/>
    <n v="1381.44"/>
    <n v="0"/>
    <n v="92.18"/>
    <n v="0"/>
    <n v="33092.620000000003"/>
    <n v="0"/>
    <n v="75.540000000000006"/>
    <n v="0"/>
    <n v="3248.2200000000003"/>
    <n v="0"/>
    <n v="0"/>
    <n v="0"/>
    <n v="0"/>
    <n v="0"/>
    <n v="90.400099502487578"/>
    <n v="0"/>
    <n v="36340.840000000004"/>
    <n v="1"/>
    <n v="71"/>
    <n v="1"/>
    <n v="71"/>
    <n v="19.75"/>
    <n v="1.1599999999999999"/>
    <n v="19.75"/>
    <n v="82.36"/>
    <n v="120"/>
    <n v="118.53"/>
    <n v="120"/>
    <n v="8415.6299999999992"/>
    <n v="1160"/>
    <n v="1333"/>
    <n v="1160"/>
    <n v="1333"/>
    <n v="5186.6899999999996"/>
    <n v="5599.88"/>
    <n v="150999.29"/>
    <n v="162043.18000000002"/>
    <n v="5"/>
    <n v="85"/>
    <n v="5"/>
    <n v="85"/>
    <n v="23.650000000000002"/>
    <n v="308.37"/>
    <n v="616"/>
    <n v="8109.22"/>
    <n v="1165"/>
    <n v="1418"/>
    <n v="1165"/>
    <n v="1418"/>
    <n v="5210.3399999999992"/>
    <n v="5908.25"/>
    <n v="151615.29"/>
    <n v="170152.40000000002"/>
    <n v="435"/>
    <n v="0"/>
    <n v="435"/>
    <n v="0"/>
    <n v="1348.29"/>
    <s v=""/>
    <n v="38573.760000000002"/>
    <s v=""/>
    <n v="6578.3799999999992"/>
    <n v="5990.61"/>
    <n v="190309.05"/>
    <n v="178568.03"/>
  </r>
  <r>
    <x v="1"/>
    <s v="Arkansas Tech University"/>
    <s v="Met the criteria for Four-Year 3 in 2010-11 and 2011-12."/>
    <n v="106467"/>
    <x v="3"/>
    <n v="959"/>
    <n v="1149"/>
    <n v="14"/>
    <n v="11"/>
    <n v="945"/>
    <n v="1138"/>
    <n v="124"/>
    <n v="124"/>
    <n v="945"/>
    <n v="1138"/>
    <n v="945"/>
    <n v="1138"/>
    <n v="172"/>
    <n v="194"/>
    <n v="172"/>
    <n v="194"/>
    <n v="6"/>
    <n v="3"/>
    <n v="6"/>
    <n v="3"/>
    <n v="0"/>
    <n v="0"/>
    <n v="0"/>
    <n v="0"/>
    <n v="178"/>
    <n v="197"/>
    <n v="178"/>
    <n v="197"/>
    <n v="4.55"/>
    <n v="4.4800000000000004"/>
    <n v="782.6"/>
    <n v="869.12000000000012"/>
    <n v="7.08"/>
    <n v="5.53"/>
    <n v="42.480000000000004"/>
    <n v="16.59"/>
    <n v="0"/>
    <n v="0"/>
    <n v="0"/>
    <n v="0"/>
    <n v="4.6352808988764052"/>
    <n v="4.4959898477157365"/>
    <n v="825.08000000000015"/>
    <n v="885.71"/>
    <n v="128.21"/>
    <n v="127.32"/>
    <n v="22052.120000000003"/>
    <n v="24700.079999999998"/>
    <n v="132.66999999999999"/>
    <n v="109"/>
    <n v="796.02"/>
    <n v="327"/>
    <n v="0"/>
    <n v="0"/>
    <n v="0"/>
    <n v="0"/>
    <n v="128.3603370786517"/>
    <n v="127.04101522842639"/>
    <n v="22848.140000000003"/>
    <n v="25027.079999999998"/>
    <n v="426"/>
    <n v="520"/>
    <n v="426"/>
    <n v="520"/>
    <n v="28"/>
    <n v="38"/>
    <n v="28"/>
    <n v="38"/>
    <n v="0"/>
    <n v="0"/>
    <n v="0"/>
    <n v="0"/>
    <n v="454"/>
    <n v="558"/>
    <n v="454"/>
    <n v="558"/>
    <n v="5.55"/>
    <n v="5.43"/>
    <n v="2364.2999999999997"/>
    <n v="2823.6"/>
    <n v="6.14"/>
    <n v="6.42"/>
    <n v="171.92"/>
    <n v="243.96"/>
    <n v="0"/>
    <n v="0"/>
    <n v="0"/>
    <n v="0"/>
    <n v="5.5863876651982372"/>
    <n v="5.4974193548387094"/>
    <n v="2536.2199999999998"/>
    <n v="3067.56"/>
    <n v="132.27000000000001"/>
    <n v="134.28"/>
    <n v="56347.020000000004"/>
    <n v="69825.600000000006"/>
    <n v="118.18"/>
    <n v="130.18"/>
    <n v="3309.04"/>
    <n v="4946.84"/>
    <n v="0"/>
    <n v="0"/>
    <n v="0"/>
    <n v="0"/>
    <n v="131.40101321585905"/>
    <n v="134.00078853046597"/>
    <n v="59656.060000000012"/>
    <n v="74772.440000000017"/>
    <n v="632"/>
    <n v="755"/>
    <n v="632"/>
    <n v="755"/>
    <n v="5.3185126582278484"/>
    <n v="5.2361192052980128"/>
    <n v="3361.3"/>
    <n v="3953.2699999999995"/>
    <n v="130.54462025316457"/>
    <n v="132.18479470198679"/>
    <n v="82504.200000000012"/>
    <n v="99799.520000000019"/>
    <n v="0"/>
    <n v="241"/>
    <n v="0"/>
    <n v="241"/>
    <n v="0"/>
    <n v="142"/>
    <n v="0"/>
    <n v="142"/>
    <n v="313"/>
    <n v="0"/>
    <n v="313"/>
    <n v="0"/>
    <n v="313"/>
    <n v="383"/>
    <n v="313"/>
    <n v="383"/>
    <n v="0"/>
    <n v="3.87"/>
    <n v="0"/>
    <n v="932.67000000000007"/>
    <n v="0"/>
    <n v="3.68"/>
    <n v="0"/>
    <n v="522.56000000000006"/>
    <n v="3.87"/>
    <n v="0"/>
    <n v="1211.31"/>
    <n v="0"/>
    <n v="3.8699999999999997"/>
    <n v="3.799556135770235"/>
    <n v="1211.31"/>
    <n v="1455.23"/>
    <n v="0"/>
    <n v="85.17"/>
    <n v="0"/>
    <n v="20525.97"/>
    <n v="0"/>
    <n v="61.55"/>
    <n v="0"/>
    <n v="8740.1"/>
    <n v="82.51"/>
    <n v="0"/>
    <n v="25825.63"/>
    <n v="0"/>
    <n v="82.51"/>
    <n v="76.412715404699739"/>
    <n v="25825.63"/>
    <n v="29266.07"/>
    <n v="0"/>
    <n v="0"/>
    <n v="0"/>
    <n v="0"/>
    <n v="0"/>
    <n v="0"/>
    <n v="0"/>
    <n v="0"/>
    <n v="0"/>
    <n v="0"/>
    <n v="0"/>
    <n v="0"/>
    <n v="598"/>
    <n v="955"/>
    <n v="598"/>
    <n v="955"/>
    <n v="3146.8999999999996"/>
    <n v="4625.3900000000003"/>
    <n v="78399.140000000014"/>
    <n v="115051.65000000001"/>
    <n v="34"/>
    <n v="183"/>
    <n v="34"/>
    <n v="183"/>
    <n v="214.39999999999998"/>
    <n v="783.11000000000013"/>
    <n v="4105.0599999999995"/>
    <n v="14013.94"/>
    <n v="632"/>
    <n v="1138"/>
    <n v="632"/>
    <n v="1138"/>
    <n v="3361.2999999999997"/>
    <n v="5408.5"/>
    <n v="82504.200000000012"/>
    <n v="129065.59000000001"/>
    <n v="313"/>
    <n v="0"/>
    <n v="313"/>
    <n v="0"/>
    <n v="1211.31"/>
    <s v=""/>
    <n v="25825.63"/>
    <s v=""/>
    <n v="4572.6100000000006"/>
    <n v="5408.5"/>
    <n v="108329.83000000002"/>
    <n v="129065.59000000003"/>
  </r>
  <r>
    <x v="1"/>
    <s v="Henderson State University"/>
    <m/>
    <n v="107071"/>
    <x v="3"/>
    <n v="437"/>
    <n v="447"/>
    <n v="0"/>
    <n v="0"/>
    <n v="437"/>
    <n v="447"/>
    <n v="124"/>
    <n v="124"/>
    <n v="437"/>
    <n v="447"/>
    <n v="437"/>
    <n v="447"/>
    <n v="71"/>
    <n v="94"/>
    <n v="71"/>
    <n v="94"/>
    <n v="0"/>
    <n v="1"/>
    <n v="0"/>
    <n v="1"/>
    <n v="0"/>
    <n v="0"/>
    <n v="0"/>
    <n v="0"/>
    <n v="71"/>
    <n v="95"/>
    <n v="71"/>
    <n v="95"/>
    <n v="4.2300000000000004"/>
    <n v="4.41"/>
    <n v="300.33000000000004"/>
    <n v="414.54"/>
    <n v="0"/>
    <n v="0.83"/>
    <n v="0"/>
    <n v="0.83"/>
    <n v="0"/>
    <n v="0"/>
    <n v="0"/>
    <n v="0"/>
    <n v="4.2300000000000004"/>
    <n v="4.3723157894736842"/>
    <n v="300.33000000000004"/>
    <n v="415.37"/>
    <n v="122.34"/>
    <n v="125.72"/>
    <n v="8686.14"/>
    <n v="11817.68"/>
    <n v="0"/>
    <n v="120"/>
    <n v="0"/>
    <n v="120"/>
    <n v="0"/>
    <n v="0"/>
    <n v="0"/>
    <n v="0"/>
    <n v="122.33999999999999"/>
    <n v="125.65978947368421"/>
    <n v="8686.14"/>
    <n v="11937.68"/>
    <n v="164"/>
    <n v="162"/>
    <n v="164"/>
    <n v="162"/>
    <n v="0"/>
    <n v="6"/>
    <n v="0"/>
    <n v="6"/>
    <n v="1"/>
    <n v="0"/>
    <n v="1"/>
    <n v="0"/>
    <n v="165"/>
    <n v="168"/>
    <n v="165"/>
    <n v="168"/>
    <n v="5.42"/>
    <n v="5.62"/>
    <n v="888.88"/>
    <n v="910.44"/>
    <n v="0"/>
    <n v="18.07"/>
    <n v="0"/>
    <n v="108.42"/>
    <n v="24.58"/>
    <n v="0"/>
    <n v="24.58"/>
    <n v="0"/>
    <n v="5.5361212121212127"/>
    <n v="6.0646428571428572"/>
    <n v="913.46"/>
    <n v="1018.86"/>
    <n v="126.9"/>
    <n v="130.9"/>
    <n v="20811.600000000002"/>
    <n v="21205.8"/>
    <n v="0"/>
    <n v="59.17"/>
    <n v="0"/>
    <n v="355.02"/>
    <n v="0.1"/>
    <n v="0"/>
    <n v="0.1"/>
    <n v="0"/>
    <n v="126.13151515151516"/>
    <n v="128.33821428571429"/>
    <n v="20811.7"/>
    <n v="21560.82"/>
    <n v="236"/>
    <n v="263"/>
    <n v="236"/>
    <n v="263"/>
    <n v="5.1431779661016952"/>
    <n v="5.453346007604563"/>
    <n v="1213.79"/>
    <n v="1434.23"/>
    <n v="124.99084745762713"/>
    <n v="127.37072243346007"/>
    <n v="29497.84"/>
    <n v="33498.5"/>
    <n v="0"/>
    <n v="162"/>
    <n v="0"/>
    <n v="162"/>
    <n v="0"/>
    <n v="22"/>
    <n v="0"/>
    <n v="22"/>
    <n v="201"/>
    <n v="0"/>
    <n v="201"/>
    <n v="0"/>
    <n v="201"/>
    <n v="184"/>
    <n v="201"/>
    <n v="184"/>
    <n v="0"/>
    <n v="3.61"/>
    <n v="0"/>
    <n v="584.81999999999994"/>
    <n v="0"/>
    <n v="4.3099999999999996"/>
    <n v="0"/>
    <n v="94.82"/>
    <n v="4.6900000000000004"/>
    <n v="0"/>
    <n v="942.69"/>
    <n v="0"/>
    <n v="4.6900000000000004"/>
    <n v="3.6936956521739122"/>
    <n v="942.69"/>
    <n v="679.63999999999987"/>
    <n v="0"/>
    <n v="83.18"/>
    <n v="0"/>
    <n v="13475.160000000002"/>
    <n v="0"/>
    <n v="74.319999999999993"/>
    <n v="0"/>
    <n v="1635.04"/>
    <n v="82.52"/>
    <n v="0"/>
    <n v="16586.52"/>
    <n v="0"/>
    <n v="82.52"/>
    <n v="82.120652173913044"/>
    <n v="16586.52"/>
    <n v="15110.2"/>
    <n v="0"/>
    <n v="0"/>
    <n v="0"/>
    <n v="0"/>
    <n v="0"/>
    <n v="0"/>
    <n v="0"/>
    <n v="0"/>
    <n v="0"/>
    <n v="0"/>
    <n v="0"/>
    <n v="0"/>
    <n v="235"/>
    <n v="418"/>
    <n v="235"/>
    <n v="418"/>
    <n v="1189.21"/>
    <n v="1909.8"/>
    <n v="29497.74"/>
    <n v="46498.64"/>
    <n v="0"/>
    <n v="29"/>
    <n v="0"/>
    <n v="29"/>
    <n v="0"/>
    <n v="204.07"/>
    <n v="0"/>
    <n v="2110.06"/>
    <n v="235"/>
    <n v="447"/>
    <n v="235"/>
    <n v="447"/>
    <n v="1189.21"/>
    <n v="2113.87"/>
    <n v="29497.74"/>
    <n v="48608.7"/>
    <n v="202"/>
    <n v="0"/>
    <n v="202"/>
    <n v="0"/>
    <n v="967.2700000000001"/>
    <s v=""/>
    <n v="16586.62"/>
    <s v=""/>
    <n v="2156.48"/>
    <n v="2113.87"/>
    <n v="46084.36"/>
    <n v="48608.7"/>
  </r>
  <r>
    <x v="1"/>
    <s v="Southern Arkansas University"/>
    <s v="Reclassified: met the criteria for Four-Year 4 in 2009-10, 2010-11 and 2011-12."/>
    <n v="107983"/>
    <x v="3"/>
    <n v="386"/>
    <n v="376"/>
    <n v="2"/>
    <n v="0"/>
    <n v="384"/>
    <n v="376"/>
    <n v="124"/>
    <n v="124"/>
    <n v="384"/>
    <n v="376"/>
    <n v="384"/>
    <n v="376"/>
    <n v="34"/>
    <n v="57"/>
    <n v="34"/>
    <n v="57"/>
    <n v="10"/>
    <n v="17"/>
    <n v="10"/>
    <n v="17"/>
    <n v="0"/>
    <n v="0"/>
    <n v="0"/>
    <n v="0"/>
    <n v="44"/>
    <n v="74"/>
    <n v="44"/>
    <n v="74"/>
    <n v="4.79"/>
    <n v="4.7300000000000004"/>
    <n v="162.86000000000001"/>
    <n v="269.61"/>
    <n v="4.43"/>
    <n v="4.97"/>
    <n v="44.3"/>
    <n v="84.49"/>
    <n v="0"/>
    <n v="0"/>
    <n v="0"/>
    <n v="0"/>
    <n v="4.7081818181818189"/>
    <n v="4.7851351351351354"/>
    <n v="207.16000000000003"/>
    <n v="354.1"/>
    <n v="135.85"/>
    <n v="134.18"/>
    <n v="4618.8999999999996"/>
    <n v="7648.26"/>
    <n v="119.9"/>
    <n v="120.41"/>
    <n v="1199"/>
    <n v="2046.97"/>
    <n v="0"/>
    <n v="0"/>
    <n v="0"/>
    <n v="0"/>
    <n v="132.22499999999999"/>
    <n v="131.01662162162162"/>
    <n v="5817.9"/>
    <n v="9695.23"/>
    <n v="152"/>
    <n v="158"/>
    <n v="152"/>
    <n v="158"/>
    <n v="3"/>
    <n v="3"/>
    <n v="3"/>
    <n v="3"/>
    <n v="0"/>
    <n v="0"/>
    <n v="0"/>
    <n v="0"/>
    <n v="155"/>
    <n v="161"/>
    <n v="155"/>
    <n v="161"/>
    <n v="6.53"/>
    <n v="6.38"/>
    <n v="992.56000000000006"/>
    <n v="1008.04"/>
    <n v="9.83"/>
    <n v="7.53"/>
    <n v="29.490000000000002"/>
    <n v="22.59"/>
    <n v="0"/>
    <n v="0"/>
    <n v="0"/>
    <n v="0"/>
    <n v="6.5938709677419363"/>
    <n v="6.4014285714285704"/>
    <n v="1022.0500000000001"/>
    <n v="1030.6299999999999"/>
    <n v="137.07"/>
    <n v="134.12"/>
    <n v="20834.64"/>
    <n v="21190.959999999999"/>
    <n v="154.33000000000001"/>
    <n v="90.33"/>
    <n v="462.99"/>
    <n v="270.99"/>
    <n v="0"/>
    <n v="0"/>
    <n v="0"/>
    <n v="0"/>
    <n v="137.40406451612904"/>
    <n v="133.30403726708076"/>
    <n v="21297.63"/>
    <n v="21461.95"/>
    <n v="199"/>
    <n v="235"/>
    <n v="199"/>
    <n v="235"/>
    <n v="6.1769346733668344"/>
    <n v="5.8924680851063833"/>
    <n v="1229.21"/>
    <n v="1384.73"/>
    <n v="136.25894472361807"/>
    <n v="132.58374468085105"/>
    <n v="27115.529999999995"/>
    <n v="31157.179999999997"/>
    <n v="138"/>
    <n v="135"/>
    <n v="138"/>
    <n v="135"/>
    <n v="28"/>
    <n v="6"/>
    <n v="28"/>
    <n v="6"/>
    <n v="1"/>
    <n v="0"/>
    <n v="1"/>
    <n v="0"/>
    <n v="167"/>
    <n v="141"/>
    <n v="167"/>
    <n v="141"/>
    <n v="3.76"/>
    <n v="4.24"/>
    <n v="518.88"/>
    <n v="572.4"/>
    <n v="5.04"/>
    <n v="8.23"/>
    <n v="141.12"/>
    <n v="49.38"/>
    <n v="9"/>
    <n v="0"/>
    <n v="9"/>
    <n v="0"/>
    <n v="4.0059880239520957"/>
    <n v="4.409787234042553"/>
    <n v="669"/>
    <n v="621.78"/>
    <n v="82.61"/>
    <n v="85.02"/>
    <n v="11400.18"/>
    <n v="11477.699999999999"/>
    <n v="89.57"/>
    <n v="81.83"/>
    <n v="2507.96"/>
    <n v="490.98"/>
    <n v="132"/>
    <n v="0"/>
    <n v="132"/>
    <n v="0"/>
    <n v="84.072694610778441"/>
    <n v="84.88425531914892"/>
    <n v="14040.14"/>
    <n v="11968.679999999998"/>
    <n v="18"/>
    <n v="0"/>
    <n v="18"/>
    <n v="0"/>
    <n v="2.2599999999999998"/>
    <n v="0"/>
    <n v="40.679999999999993"/>
    <n v="0"/>
    <n v="82.56"/>
    <n v="0"/>
    <n v="1486.08"/>
    <n v="0"/>
    <n v="324"/>
    <n v="350"/>
    <n v="324"/>
    <n v="350"/>
    <n v="1674.3000000000002"/>
    <n v="1850.0500000000002"/>
    <n v="36853.72"/>
    <n v="40316.92"/>
    <n v="41"/>
    <n v="26"/>
    <n v="41"/>
    <n v="26"/>
    <n v="214.91"/>
    <n v="156.46"/>
    <n v="4169.95"/>
    <n v="2808.94"/>
    <n v="365"/>
    <n v="376"/>
    <n v="365"/>
    <n v="376"/>
    <n v="1889.2100000000003"/>
    <n v="2006.5100000000002"/>
    <n v="41023.67"/>
    <n v="43125.86"/>
    <n v="1"/>
    <n v="0"/>
    <n v="1"/>
    <n v="0"/>
    <n v="9"/>
    <s v=""/>
    <n v="132"/>
    <s v=""/>
    <n v="1938.89"/>
    <n v="2006.51"/>
    <n v="42641.75"/>
    <n v="43125.859999999993"/>
  </r>
  <r>
    <x v="1"/>
    <s v="University of Arkansas at Monticello"/>
    <m/>
    <n v="106485"/>
    <x v="4"/>
    <n v="331"/>
    <n v="309"/>
    <n v="2"/>
    <n v="4"/>
    <n v="329"/>
    <n v="305"/>
    <n v="124"/>
    <n v="124"/>
    <n v="329"/>
    <n v="305"/>
    <n v="329"/>
    <n v="305"/>
    <n v="26"/>
    <n v="65"/>
    <n v="26"/>
    <n v="65"/>
    <n v="0"/>
    <n v="5"/>
    <n v="0"/>
    <n v="5"/>
    <n v="29"/>
    <n v="0"/>
    <n v="29"/>
    <n v="0"/>
    <n v="55"/>
    <n v="70"/>
    <n v="55"/>
    <n v="70"/>
    <n v="5.04"/>
    <n v="5.62"/>
    <n v="131.04"/>
    <n v="365.3"/>
    <n v="0"/>
    <n v="5.52"/>
    <n v="0"/>
    <n v="27.599999999999998"/>
    <n v="5.45"/>
    <n v="0"/>
    <n v="158.05000000000001"/>
    <n v="0"/>
    <n v="5.256181818181819"/>
    <n v="5.612857142857143"/>
    <n v="289.09000000000003"/>
    <n v="392.90000000000003"/>
    <n v="122.69"/>
    <n v="128.68"/>
    <n v="3189.94"/>
    <n v="8364.2000000000007"/>
    <n v="0"/>
    <n v="138.4"/>
    <n v="0"/>
    <n v="692"/>
    <n v="120"/>
    <n v="0"/>
    <n v="3480"/>
    <n v="0"/>
    <n v="121.27163636363638"/>
    <n v="129.37428571428572"/>
    <n v="6669.9400000000005"/>
    <n v="9056.2000000000007"/>
    <n v="156"/>
    <n v="114"/>
    <n v="156"/>
    <n v="114"/>
    <n v="8"/>
    <n v="13"/>
    <n v="8"/>
    <n v="13"/>
    <n v="0"/>
    <n v="0"/>
    <n v="0"/>
    <n v="0"/>
    <n v="164"/>
    <n v="127"/>
    <n v="164"/>
    <n v="127"/>
    <n v="7.85"/>
    <n v="7.71"/>
    <n v="1224.5999999999999"/>
    <n v="878.93999999999994"/>
    <n v="11.85"/>
    <n v="9.56"/>
    <n v="94.8"/>
    <n v="124.28"/>
    <n v="0"/>
    <n v="0"/>
    <n v="0"/>
    <n v="0"/>
    <n v="8.045121951219512"/>
    <n v="7.8993700787401568"/>
    <n v="1319.3999999999999"/>
    <n v="1003.2199999999999"/>
    <n v="132.69"/>
    <n v="127.74"/>
    <n v="20699.64"/>
    <n v="14562.359999999999"/>
    <n v="110.38"/>
    <n v="98.31"/>
    <n v="883.04"/>
    <n v="1278.03"/>
    <n v="0"/>
    <n v="0"/>
    <n v="0"/>
    <n v="0"/>
    <n v="131.60170731707316"/>
    <n v="124.72748031496063"/>
    <n v="21582.68"/>
    <n v="15840.39"/>
    <n v="219"/>
    <n v="197"/>
    <n v="219"/>
    <n v="197"/>
    <n v="7.3447031963470311"/>
    <n v="7.086903553299492"/>
    <n v="1608.4899999999998"/>
    <n v="1396.12"/>
    <n v="129.00739726027399"/>
    <n v="126.37862944162437"/>
    <n v="28252.620000000003"/>
    <n v="24896.59"/>
    <n v="0"/>
    <n v="83"/>
    <n v="0"/>
    <n v="83"/>
    <n v="0"/>
    <n v="23"/>
    <n v="0"/>
    <n v="23"/>
    <n v="110"/>
    <n v="0"/>
    <n v="110"/>
    <n v="0"/>
    <n v="110"/>
    <n v="106"/>
    <n v="110"/>
    <n v="106"/>
    <n v="0"/>
    <n v="4.3099999999999996"/>
    <n v="0"/>
    <n v="357.72999999999996"/>
    <n v="0"/>
    <n v="4.58"/>
    <n v="0"/>
    <n v="105.34"/>
    <n v="4.68"/>
    <n v="0"/>
    <n v="514.79999999999995"/>
    <n v="0"/>
    <n v="4.68"/>
    <n v="4.3685849056603772"/>
    <n v="514.79999999999995"/>
    <n v="463.07"/>
    <n v="0"/>
    <n v="83.86"/>
    <n v="0"/>
    <n v="6960.38"/>
    <n v="0"/>
    <n v="78.959999999999994"/>
    <n v="0"/>
    <n v="1816.08"/>
    <n v="85.09"/>
    <n v="0"/>
    <n v="9359.9"/>
    <n v="0"/>
    <n v="85.09"/>
    <n v="82.796792452830175"/>
    <n v="9359.9"/>
    <n v="8776.4599999999991"/>
    <n v="0"/>
    <n v="2"/>
    <n v="0"/>
    <n v="2"/>
    <n v="0"/>
    <n v="7.88"/>
    <n v="0"/>
    <n v="15.76"/>
    <n v="0"/>
    <n v="67.5"/>
    <n v="0"/>
    <n v="135"/>
    <n v="182"/>
    <n v="262"/>
    <n v="182"/>
    <n v="262"/>
    <n v="1355.6399999999999"/>
    <n v="1601.97"/>
    <n v="23889.579999999998"/>
    <n v="29886.94"/>
    <n v="8"/>
    <n v="41"/>
    <n v="8"/>
    <n v="41"/>
    <n v="94.8"/>
    <n v="257.22000000000003"/>
    <n v="883.04"/>
    <n v="3786.1099999999997"/>
    <n v="190"/>
    <n v="303"/>
    <n v="190"/>
    <n v="303"/>
    <n v="1450.4399999999998"/>
    <n v="1859.19"/>
    <n v="24772.62"/>
    <n v="33673.049999999996"/>
    <n v="139"/>
    <n v="0"/>
    <n v="139"/>
    <n v="0"/>
    <n v="672.84999999999991"/>
    <s v=""/>
    <n v="12839.9"/>
    <s v=""/>
    <n v="2123.29"/>
    <n v="1874.9499999999998"/>
    <n v="37612.520000000004"/>
    <n v="33808.050000000003"/>
  </r>
  <r>
    <x v="1"/>
    <s v="University of Arkansas at Fort Smith"/>
    <m/>
    <n v="108092"/>
    <x v="5"/>
    <n v="419"/>
    <n v="531"/>
    <n v="0"/>
    <n v="0"/>
    <n v="419"/>
    <n v="531"/>
    <n v="124"/>
    <n v="124"/>
    <n v="419"/>
    <n v="531"/>
    <n v="419"/>
    <n v="531"/>
    <n v="34"/>
    <n v="59"/>
    <n v="34"/>
    <n v="59"/>
    <n v="6"/>
    <n v="8"/>
    <n v="6"/>
    <n v="8"/>
    <n v="1"/>
    <n v="0"/>
    <n v="1"/>
    <n v="0"/>
    <n v="41"/>
    <n v="67"/>
    <n v="41"/>
    <n v="67"/>
    <n v="5.58"/>
    <n v="5.09"/>
    <n v="189.72"/>
    <n v="300.31"/>
    <n v="7.5"/>
    <n v="6.9"/>
    <n v="45"/>
    <n v="55.2"/>
    <n v="12.83"/>
    <n v="0"/>
    <n v="12.83"/>
    <n v="0"/>
    <n v="6.0378048780487807"/>
    <n v="5.3061194029850745"/>
    <n v="247.55"/>
    <n v="355.51"/>
    <n v="137.53"/>
    <n v="138.63999999999999"/>
    <n v="4676.0200000000004"/>
    <n v="8179.7599999999993"/>
    <n v="160"/>
    <n v="152.38"/>
    <n v="960"/>
    <n v="1219.04"/>
    <n v="174"/>
    <n v="0"/>
    <n v="174"/>
    <n v="0"/>
    <n v="141.70780487804879"/>
    <n v="140.28059701492535"/>
    <n v="5810.02"/>
    <n v="9398.7999999999975"/>
    <n v="168"/>
    <n v="206"/>
    <n v="168"/>
    <n v="206"/>
    <n v="80"/>
    <n v="93"/>
    <n v="80"/>
    <n v="93"/>
    <n v="9"/>
    <n v="0"/>
    <n v="9"/>
    <n v="0"/>
    <n v="257"/>
    <n v="299"/>
    <n v="257"/>
    <n v="299"/>
    <n v="6.84"/>
    <n v="7.4"/>
    <n v="1149.1199999999999"/>
    <n v="1524.4"/>
    <n v="12.47"/>
    <n v="9.86"/>
    <n v="997.6"/>
    <n v="916.9799999999999"/>
    <n v="15.65"/>
    <n v="0"/>
    <n v="140.85"/>
    <n v="0"/>
    <n v="8.9010505836575859"/>
    <n v="8.1651505016722403"/>
    <n v="2287.5699999999997"/>
    <n v="2441.3799999999997"/>
    <n v="139.16999999999999"/>
    <n v="137.19"/>
    <n v="23380.559999999998"/>
    <n v="28261.14"/>
    <n v="129.30000000000001"/>
    <n v="134.55000000000001"/>
    <n v="10344"/>
    <n v="12513.150000000001"/>
    <n v="129.78"/>
    <n v="0"/>
    <n v="1168.02"/>
    <n v="0"/>
    <n v="135.76879377431905"/>
    <n v="136.36886287625418"/>
    <n v="34892.579999999994"/>
    <n v="40774.29"/>
    <n v="298"/>
    <n v="366"/>
    <n v="298"/>
    <n v="366"/>
    <n v="8.5071140939597321"/>
    <n v="7.6417759562841514"/>
    <n v="2535.1200000000003"/>
    <n v="2796.8899999999994"/>
    <n v="136.58590604026844"/>
    <n v="137.08494535519125"/>
    <n v="40702.6"/>
    <n v="50173.09"/>
    <n v="0"/>
    <n v="87"/>
    <n v="0"/>
    <n v="87"/>
    <n v="0"/>
    <n v="78"/>
    <n v="0"/>
    <n v="78"/>
    <n v="121"/>
    <n v="0"/>
    <n v="121"/>
    <n v="0"/>
    <n v="121"/>
    <n v="165"/>
    <n v="121"/>
    <n v="165"/>
    <n v="0"/>
    <n v="4.17"/>
    <n v="0"/>
    <n v="362.79"/>
    <n v="0"/>
    <n v="5.59"/>
    <n v="0"/>
    <n v="436.02"/>
    <n v="4.8899999999999997"/>
    <n v="0"/>
    <n v="591.68999999999994"/>
    <n v="0"/>
    <n v="4.8899999999999997"/>
    <n v="4.8412727272727265"/>
    <n v="591.68999999999994"/>
    <n v="798.80999999999983"/>
    <n v="0"/>
    <n v="98.31"/>
    <n v="0"/>
    <n v="8552.9699999999993"/>
    <n v="0"/>
    <n v="102.81"/>
    <n v="0"/>
    <n v="8019.18"/>
    <n v="99.64"/>
    <n v="0"/>
    <n v="12056.44"/>
    <n v="0"/>
    <n v="99.64"/>
    <n v="100.43727272727274"/>
    <n v="12056.44"/>
    <n v="16572.150000000001"/>
    <n v="0"/>
    <n v="0"/>
    <n v="0"/>
    <n v="0"/>
    <n v="0"/>
    <n v="0"/>
    <n v="0"/>
    <n v="0"/>
    <n v="0"/>
    <n v="0"/>
    <n v="0"/>
    <n v="0"/>
    <n v="202"/>
    <n v="352"/>
    <n v="202"/>
    <n v="352"/>
    <n v="1338.84"/>
    <n v="2187.5"/>
    <n v="28056.579999999998"/>
    <n v="44993.87"/>
    <n v="86"/>
    <n v="179"/>
    <n v="86"/>
    <n v="179"/>
    <n v="1042.5999999999999"/>
    <n v="1408.1999999999998"/>
    <n v="11304"/>
    <n v="21751.370000000003"/>
    <n v="288"/>
    <n v="531"/>
    <n v="288"/>
    <n v="531"/>
    <n v="2381.4399999999996"/>
    <n v="3595.7"/>
    <n v="39360.58"/>
    <n v="66745.240000000005"/>
    <n v="131"/>
    <n v="0"/>
    <n v="131"/>
    <n v="0"/>
    <n v="745.36999999999989"/>
    <s v=""/>
    <n v="13398.460000000001"/>
    <s v=""/>
    <n v="3126.8100000000004"/>
    <n v="3595.6999999999994"/>
    <n v="52759.040000000001"/>
    <n v="66745.239999999991"/>
  </r>
  <r>
    <x v="1"/>
    <s v="University of Arkansas at Pine Bluff"/>
    <m/>
    <n v="106412"/>
    <x v="5"/>
    <n v="375"/>
    <n v="382"/>
    <n v="0"/>
    <n v="0"/>
    <n v="375"/>
    <n v="382"/>
    <n v="124"/>
    <n v="124"/>
    <n v="375"/>
    <n v="382"/>
    <n v="375"/>
    <n v="382"/>
    <n v="16"/>
    <n v="21"/>
    <n v="16"/>
    <n v="21"/>
    <n v="0"/>
    <n v="0"/>
    <n v="0"/>
    <n v="0"/>
    <n v="0"/>
    <n v="0"/>
    <n v="0"/>
    <n v="0"/>
    <n v="16"/>
    <n v="21"/>
    <n v="16"/>
    <n v="21"/>
    <n v="4.8"/>
    <n v="4.83"/>
    <n v="76.8"/>
    <n v="101.43"/>
    <n v="0"/>
    <n v="0"/>
    <n v="0"/>
    <n v="0"/>
    <n v="0"/>
    <n v="0"/>
    <n v="0"/>
    <n v="0"/>
    <n v="4.8"/>
    <n v="4.83"/>
    <n v="76.8"/>
    <n v="101.43"/>
    <n v="131.94"/>
    <n v="133"/>
    <n v="2111.04"/>
    <n v="2793"/>
    <n v="0"/>
    <n v="0"/>
    <n v="0"/>
    <n v="0"/>
    <n v="0"/>
    <n v="0"/>
    <n v="0"/>
    <n v="0"/>
    <n v="131.94"/>
    <n v="133"/>
    <n v="2111.04"/>
    <n v="2793"/>
    <n v="244"/>
    <n v="234"/>
    <n v="244"/>
    <n v="234"/>
    <n v="7"/>
    <n v="12"/>
    <n v="7"/>
    <n v="12"/>
    <n v="4"/>
    <n v="0"/>
    <n v="4"/>
    <n v="0"/>
    <n v="255"/>
    <n v="246"/>
    <n v="255"/>
    <n v="246"/>
    <n v="6.83"/>
    <n v="7.14"/>
    <n v="1666.52"/>
    <n v="1670.76"/>
    <n v="20.93"/>
    <n v="16.05"/>
    <n v="146.51"/>
    <n v="192.60000000000002"/>
    <n v="6.96"/>
    <n v="0"/>
    <n v="27.84"/>
    <n v="0"/>
    <n v="7.2190980392156856"/>
    <n v="7.5746341463414639"/>
    <n v="1840.87"/>
    <n v="1863.3600000000001"/>
    <n v="135.30000000000001"/>
    <n v="136.47"/>
    <n v="33013.200000000004"/>
    <n v="31933.98"/>
    <n v="76"/>
    <n v="113.08"/>
    <n v="532"/>
    <n v="1356.96"/>
    <n v="88.5"/>
    <n v="0"/>
    <n v="354"/>
    <n v="0"/>
    <n v="132.9380392156863"/>
    <n v="135.32902439024392"/>
    <n v="33899.200000000004"/>
    <n v="33290.94"/>
    <n v="271"/>
    <n v="267"/>
    <n v="271"/>
    <n v="267"/>
    <n v="7.0762730627306265"/>
    <n v="7.358764044943821"/>
    <n v="1917.6699999999998"/>
    <n v="1964.7900000000002"/>
    <n v="132.87911439114393"/>
    <n v="135.14584269662922"/>
    <n v="36010.240000000005"/>
    <n v="36083.94"/>
    <n v="0"/>
    <n v="97"/>
    <n v="0"/>
    <n v="97"/>
    <n v="0"/>
    <n v="18"/>
    <n v="0"/>
    <n v="18"/>
    <n v="104"/>
    <n v="0"/>
    <n v="104"/>
    <n v="0"/>
    <n v="104"/>
    <n v="115"/>
    <n v="104"/>
    <n v="115"/>
    <n v="0"/>
    <n v="4.09"/>
    <n v="0"/>
    <n v="396.72999999999996"/>
    <n v="0"/>
    <n v="6.47"/>
    <n v="0"/>
    <n v="116.46"/>
    <n v="4.22"/>
    <n v="0"/>
    <n v="438.88"/>
    <n v="0"/>
    <n v="4.22"/>
    <n v="4.4625217391304339"/>
    <n v="438.88"/>
    <n v="513.18999999999994"/>
    <n v="0"/>
    <n v="98.1"/>
    <n v="0"/>
    <n v="9515.6999999999989"/>
    <n v="0"/>
    <n v="85.73"/>
    <n v="0"/>
    <n v="1543.14"/>
    <n v="94.2"/>
    <n v="0"/>
    <n v="9796.8000000000011"/>
    <n v="0"/>
    <n v="94.200000000000017"/>
    <n v="96.163826086956504"/>
    <n v="9796.8000000000011"/>
    <n v="11058.839999999998"/>
    <n v="0"/>
    <n v="0"/>
    <n v="0"/>
    <n v="0"/>
    <n v="0"/>
    <n v="0"/>
    <n v="0"/>
    <n v="0"/>
    <n v="0"/>
    <n v="0"/>
    <n v="0"/>
    <n v="0"/>
    <n v="260"/>
    <n v="352"/>
    <n v="260"/>
    <n v="352"/>
    <n v="1743.32"/>
    <n v="2168.92"/>
    <n v="35124.240000000005"/>
    <n v="44242.679999999993"/>
    <n v="7"/>
    <n v="30"/>
    <n v="7"/>
    <n v="30"/>
    <n v="146.51"/>
    <n v="309.06"/>
    <n v="532"/>
    <n v="2900.1000000000004"/>
    <n v="267"/>
    <n v="382"/>
    <n v="267"/>
    <n v="382"/>
    <n v="1889.83"/>
    <n v="2477.98"/>
    <n v="35656.240000000005"/>
    <n v="47142.779999999992"/>
    <n v="108"/>
    <n v="0"/>
    <n v="108"/>
    <n v="0"/>
    <n v="466.71999999999997"/>
    <s v=""/>
    <n v="10150.800000000001"/>
    <s v=""/>
    <n v="2356.5499999999997"/>
    <n v="2477.98"/>
    <n v="45807.040000000008"/>
    <n v="47142.78"/>
  </r>
  <r>
    <x v="1"/>
    <s v="Northwest Arkansas Community College "/>
    <s v="Reclassified: met the criteria for Two-Year 1 in 2009-10, 2010-11 and 2011-12."/>
    <n v="367459"/>
    <x v="6"/>
    <n v="578"/>
    <n v="727"/>
    <n v="23"/>
    <n v="42"/>
    <n v="555"/>
    <n v="685"/>
    <n v="60"/>
    <n v="60"/>
    <n v="555"/>
    <n v="685"/>
    <n v="555"/>
    <n v="685"/>
    <n v="5"/>
    <n v="5"/>
    <n v="5"/>
    <n v="5"/>
    <n v="66"/>
    <n v="75"/>
    <n v="66"/>
    <n v="75"/>
    <n v="0"/>
    <n v="0"/>
    <n v="0"/>
    <n v="0"/>
    <n v="71"/>
    <n v="80"/>
    <n v="71"/>
    <n v="80"/>
    <n v="3.78"/>
    <n v="4.1500000000000004"/>
    <n v="18.899999999999999"/>
    <n v="20.75"/>
    <n v="4.9400000000000004"/>
    <n v="6.04"/>
    <n v="326.04000000000002"/>
    <n v="453"/>
    <n v="0"/>
    <n v="0"/>
    <n v="0"/>
    <n v="0"/>
    <n v="4.8583098591549296"/>
    <n v="5.921875"/>
    <n v="344.94"/>
    <n v="473.75"/>
    <n v="63.4"/>
    <n v="71.400000000000006"/>
    <n v="317"/>
    <n v="357"/>
    <n v="66.06"/>
    <n v="65.39"/>
    <n v="4359.96"/>
    <n v="4904.25"/>
    <n v="0"/>
    <n v="0"/>
    <n v="0"/>
    <n v="0"/>
    <n v="65.872676056338022"/>
    <n v="65.765625"/>
    <n v="4676.96"/>
    <n v="5261.25"/>
    <n v="117"/>
    <n v="166"/>
    <n v="117"/>
    <n v="166"/>
    <n v="177"/>
    <n v="208"/>
    <n v="177"/>
    <n v="208"/>
    <n v="0"/>
    <n v="0"/>
    <n v="0"/>
    <n v="0"/>
    <n v="294"/>
    <n v="374"/>
    <n v="294"/>
    <n v="374"/>
    <n v="4.43"/>
    <n v="4.9400000000000004"/>
    <n v="518.30999999999995"/>
    <n v="820.04000000000008"/>
    <n v="7.6"/>
    <n v="8.1"/>
    <n v="1345.2"/>
    <n v="1684.8"/>
    <n v="0"/>
    <n v="0"/>
    <n v="0"/>
    <n v="0"/>
    <n v="6.3384693877551017"/>
    <n v="6.6974331550802146"/>
    <n v="1863.51"/>
    <n v="2504.84"/>
    <n v="73.08"/>
    <n v="74.489999999999995"/>
    <n v="8550.36"/>
    <n v="12365.339999999998"/>
    <n v="71.239999999999995"/>
    <n v="72.53"/>
    <n v="12609.48"/>
    <n v="15086.24"/>
    <n v="0"/>
    <n v="0"/>
    <n v="0"/>
    <n v="0"/>
    <n v="71.972244897959186"/>
    <n v="73.399946524064163"/>
    <n v="21159.84"/>
    <n v="27451.579999999998"/>
    <n v="365"/>
    <n v="454"/>
    <n v="365"/>
    <n v="454"/>
    <n v="6.0505479452054791"/>
    <n v="6.5607709251101323"/>
    <n v="2208.4499999999998"/>
    <n v="2978.59"/>
    <n v="70.785753424657528"/>
    <n v="72.05469162995594"/>
    <n v="25836.799999999999"/>
    <n v="32712.829999999998"/>
    <n v="0"/>
    <n v="90"/>
    <n v="0"/>
    <n v="90"/>
    <n v="0"/>
    <n v="141"/>
    <n v="0"/>
    <n v="141"/>
    <n v="190"/>
    <n v="0"/>
    <n v="190"/>
    <n v="0"/>
    <n v="190"/>
    <n v="231"/>
    <n v="190"/>
    <n v="231"/>
    <n v="0"/>
    <n v="3.31"/>
    <n v="0"/>
    <n v="297.89999999999998"/>
    <n v="0"/>
    <n v="3.85"/>
    <n v="0"/>
    <n v="542.85"/>
    <n v="3.67"/>
    <n v="0"/>
    <n v="697.3"/>
    <n v="0"/>
    <n v="3.67"/>
    <n v="3.6396103896103895"/>
    <n v="697.3"/>
    <n v="840.75"/>
    <n v="0"/>
    <n v="51.7"/>
    <n v="0"/>
    <n v="4653"/>
    <n v="0"/>
    <n v="50.16"/>
    <n v="0"/>
    <n v="7072.5599999999995"/>
    <n v="53.86"/>
    <n v="0"/>
    <n v="10233.4"/>
    <n v="0"/>
    <n v="53.86"/>
    <n v="50.76"/>
    <n v="10233.4"/>
    <n v="11725.56"/>
    <n v="0"/>
    <n v="0"/>
    <n v="0"/>
    <n v="0"/>
    <n v="0"/>
    <n v="0"/>
    <n v="0"/>
    <n v="0"/>
    <n v="0"/>
    <n v="0"/>
    <n v="0"/>
    <n v="0"/>
    <n v="122"/>
    <n v="261"/>
    <n v="122"/>
    <n v="261"/>
    <n v="537.20999999999992"/>
    <n v="1138.69"/>
    <n v="8867.36"/>
    <n v="17375.339999999997"/>
    <n v="243"/>
    <n v="424"/>
    <n v="243"/>
    <n v="424"/>
    <n v="1671.24"/>
    <n v="2680.65"/>
    <n v="16969.439999999999"/>
    <n v="27063.049999999996"/>
    <n v="365"/>
    <n v="685"/>
    <n v="365"/>
    <n v="685"/>
    <n v="2208.4499999999998"/>
    <n v="3819.34"/>
    <n v="25836.799999999999"/>
    <n v="44438.389999999992"/>
    <n v="190"/>
    <n v="0"/>
    <n v="190"/>
    <n v="0"/>
    <n v="697.3"/>
    <s v=""/>
    <n v="10233.4"/>
    <s v=""/>
    <n v="2905.75"/>
    <n v="3819.34"/>
    <n v="36070.199999999997"/>
    <n v="44438.39"/>
  </r>
  <r>
    <x v="1"/>
    <s v="Pulaski Technical College"/>
    <m/>
    <n v="107664"/>
    <x v="6"/>
    <n v="1134"/>
    <n v="1551"/>
    <n v="172"/>
    <n v="216"/>
    <n v="962"/>
    <n v="1335"/>
    <n v="60"/>
    <n v="60"/>
    <n v="962"/>
    <n v="1335"/>
    <n v="962"/>
    <n v="1335"/>
    <n v="26"/>
    <n v="47"/>
    <n v="26"/>
    <n v="47"/>
    <n v="13"/>
    <n v="9"/>
    <n v="13"/>
    <n v="9"/>
    <n v="0"/>
    <n v="0"/>
    <n v="0"/>
    <n v="0"/>
    <n v="39"/>
    <n v="56"/>
    <n v="39"/>
    <n v="56"/>
    <n v="3.71"/>
    <n v="2.97"/>
    <n v="96.46"/>
    <n v="139.59"/>
    <n v="3.96"/>
    <n v="1.91"/>
    <n v="51.48"/>
    <n v="17.189999999999998"/>
    <n v="0"/>
    <n v="0"/>
    <n v="0"/>
    <n v="0"/>
    <n v="3.7933333333333334"/>
    <n v="2.7996428571428571"/>
    <n v="147.94"/>
    <n v="156.78"/>
    <n v="74.349999999999994"/>
    <n v="71.489999999999995"/>
    <n v="1933.1"/>
    <n v="3360.0299999999997"/>
    <n v="61.85"/>
    <n v="64.44"/>
    <n v="804.05000000000007"/>
    <n v="579.96"/>
    <n v="0"/>
    <n v="0"/>
    <n v="0"/>
    <n v="0"/>
    <n v="70.183333333333337"/>
    <n v="70.356964285714284"/>
    <n v="2737.15"/>
    <n v="3939.99"/>
    <n v="361"/>
    <n v="511"/>
    <n v="361"/>
    <n v="511"/>
    <n v="182"/>
    <n v="253"/>
    <n v="182"/>
    <n v="253"/>
    <n v="0"/>
    <n v="0"/>
    <n v="0"/>
    <n v="0"/>
    <n v="543"/>
    <n v="764"/>
    <n v="543"/>
    <n v="764"/>
    <n v="4.5"/>
    <n v="3.43"/>
    <n v="1624.5"/>
    <n v="1752.73"/>
    <n v="5.5"/>
    <n v="4.1100000000000003"/>
    <n v="1001"/>
    <n v="1039.8300000000002"/>
    <n v="0"/>
    <n v="0"/>
    <n v="0"/>
    <n v="0"/>
    <n v="4.8351749539594842"/>
    <n v="3.6551832460732991"/>
    <n v="2625.5"/>
    <n v="2792.5600000000004"/>
    <n v="81.36"/>
    <n v="85.76"/>
    <n v="29370.959999999999"/>
    <n v="43823.360000000001"/>
    <n v="77"/>
    <n v="76.05"/>
    <n v="14014"/>
    <n v="19240.649999999998"/>
    <n v="0"/>
    <n v="0"/>
    <n v="0"/>
    <n v="0"/>
    <n v="79.898637200736644"/>
    <n v="82.54451570680628"/>
    <n v="43384.959999999999"/>
    <n v="63064.009999999995"/>
    <n v="582"/>
    <n v="820"/>
    <n v="582"/>
    <n v="820"/>
    <n v="4.7653608247422685"/>
    <n v="3.5967560975609763"/>
    <n v="2773.44"/>
    <n v="2949.3400000000006"/>
    <n v="79.247611683848802"/>
    <n v="81.712195121951225"/>
    <n v="46122.11"/>
    <n v="67004"/>
    <n v="213"/>
    <n v="301"/>
    <n v="213"/>
    <n v="301"/>
    <n v="157"/>
    <n v="205"/>
    <n v="157"/>
    <n v="205"/>
    <n v="0"/>
    <n v="0"/>
    <n v="0"/>
    <n v="0"/>
    <n v="370"/>
    <n v="506"/>
    <n v="370"/>
    <n v="506"/>
    <n v="3.97"/>
    <n v="3.52"/>
    <n v="845.61"/>
    <n v="1059.52"/>
    <n v="4.55"/>
    <n v="3.79"/>
    <n v="714.35"/>
    <n v="776.95"/>
    <n v="0"/>
    <n v="0"/>
    <n v="0"/>
    <n v="0"/>
    <n v="4.2161081081081084"/>
    <n v="3.6293873517786563"/>
    <n v="1559.96"/>
    <n v="1836.47"/>
    <n v="66.59"/>
    <n v="64.45"/>
    <n v="14183.67"/>
    <n v="19399.45"/>
    <n v="61.73"/>
    <n v="62.16"/>
    <n v="9691.6099999999988"/>
    <n v="12742.8"/>
    <n v="0"/>
    <n v="0"/>
    <n v="0"/>
    <n v="0"/>
    <n v="64.527783783783775"/>
    <n v="63.522233201581031"/>
    <n v="23875.279999999995"/>
    <n v="32142.25"/>
    <n v="10"/>
    <n v="9"/>
    <n v="10"/>
    <n v="9"/>
    <n v="2.88"/>
    <n v="3.75"/>
    <n v="28.799999999999997"/>
    <n v="33.75"/>
    <n v="54.7"/>
    <n v="50"/>
    <n v="547"/>
    <n v="450"/>
    <n v="600"/>
    <n v="859"/>
    <n v="600"/>
    <n v="859"/>
    <n v="2566.5700000000002"/>
    <n v="2951.84"/>
    <n v="45487.729999999996"/>
    <n v="66582.84"/>
    <n v="352"/>
    <n v="467"/>
    <n v="352"/>
    <n v="467"/>
    <n v="1766.83"/>
    <n v="1833.9700000000003"/>
    <n v="24509.659999999996"/>
    <n v="32563.409999999996"/>
    <n v="952"/>
    <n v="1326"/>
    <n v="952"/>
    <n v="1326"/>
    <n v="4333.3999999999996"/>
    <n v="4785.8100000000004"/>
    <n v="69997.389999999985"/>
    <n v="99146.25"/>
    <n v="0"/>
    <n v="0"/>
    <n v="0"/>
    <n v="0"/>
    <s v=""/>
    <s v=""/>
    <s v=""/>
    <s v=""/>
    <n v="4362.2"/>
    <n v="4819.5600000000004"/>
    <n v="70544.39"/>
    <n v="99596.25"/>
  </r>
  <r>
    <x v="1"/>
    <s v="Arkansas State University-Beebe"/>
    <m/>
    <n v="106449"/>
    <x v="7"/>
    <n v="571"/>
    <n v="554"/>
    <n v="47"/>
    <n v="49"/>
    <n v="524"/>
    <n v="505"/>
    <n v="60"/>
    <n v="60"/>
    <n v="524"/>
    <n v="505"/>
    <n v="524"/>
    <n v="505"/>
    <n v="109"/>
    <n v="102"/>
    <n v="109"/>
    <n v="102"/>
    <n v="2"/>
    <n v="8"/>
    <n v="2"/>
    <n v="8"/>
    <n v="1"/>
    <n v="0"/>
    <n v="1"/>
    <n v="0"/>
    <n v="112"/>
    <n v="110"/>
    <n v="112"/>
    <n v="110"/>
    <n v="4.1500000000000004"/>
    <n v="4.5599999999999996"/>
    <n v="452.35"/>
    <n v="465.11999999999995"/>
    <n v="3.83"/>
    <n v="7.36"/>
    <n v="7.66"/>
    <n v="58.88"/>
    <n v="12.33"/>
    <n v="0"/>
    <n v="12.33"/>
    <n v="0"/>
    <n v="4.2173214285714291"/>
    <n v="4.7636363636363637"/>
    <n v="472.34000000000003"/>
    <n v="524"/>
    <n v="74.61"/>
    <n v="74.569999999999993"/>
    <n v="8132.49"/>
    <n v="7606.1399999999994"/>
    <n v="59"/>
    <n v="66.38"/>
    <n v="118"/>
    <n v="531.04"/>
    <n v="61"/>
    <n v="0"/>
    <n v="61"/>
    <n v="0"/>
    <n v="74.209732142857135"/>
    <n v="73.974363636363634"/>
    <n v="8311.49"/>
    <n v="8137.1799999999994"/>
    <n v="215"/>
    <n v="221"/>
    <n v="215"/>
    <n v="221"/>
    <n v="49"/>
    <n v="35"/>
    <n v="49"/>
    <n v="35"/>
    <n v="1"/>
    <n v="0"/>
    <n v="1"/>
    <n v="0"/>
    <n v="265"/>
    <n v="256"/>
    <n v="265"/>
    <n v="256"/>
    <n v="4.71"/>
    <n v="5.76"/>
    <n v="1012.65"/>
    <n v="1272.96"/>
    <n v="5.93"/>
    <n v="7.35"/>
    <n v="290.57"/>
    <n v="257.25"/>
    <n v="8.67"/>
    <n v="0"/>
    <n v="8.67"/>
    <n v="0"/>
    <n v="4.9505283018867932"/>
    <n v="5.9773828125000001"/>
    <n v="1311.89"/>
    <n v="1530.21"/>
    <n v="74.05"/>
    <n v="71.81"/>
    <n v="15920.75"/>
    <n v="15870.01"/>
    <n v="72.94"/>
    <n v="71.06"/>
    <n v="3574.06"/>
    <n v="2487.1"/>
    <n v="84"/>
    <n v="0"/>
    <n v="84"/>
    <n v="0"/>
    <n v="73.882301886792462"/>
    <n v="71.707460937500002"/>
    <n v="19578.810000000001"/>
    <n v="18357.11"/>
    <n v="377"/>
    <n v="366"/>
    <n v="377"/>
    <n v="366"/>
    <n v="4.7327055702917775"/>
    <n v="5.6125956284153009"/>
    <n v="1784.23"/>
    <n v="2054.21"/>
    <n v="73.979575596816986"/>
    <n v="72.388770491803285"/>
    <n v="27890.300000000003"/>
    <n v="26494.29"/>
    <n v="0"/>
    <n v="83"/>
    <n v="0"/>
    <n v="83"/>
    <n v="0"/>
    <n v="56"/>
    <n v="0"/>
    <n v="56"/>
    <n v="147"/>
    <n v="0"/>
    <n v="147"/>
    <n v="0"/>
    <n v="147"/>
    <n v="139"/>
    <n v="147"/>
    <n v="139"/>
    <n v="0"/>
    <n v="4.25"/>
    <n v="0"/>
    <n v="352.75"/>
    <n v="0"/>
    <n v="4.76"/>
    <n v="0"/>
    <n v="266.56"/>
    <n v="4.54"/>
    <n v="0"/>
    <n v="667.38"/>
    <n v="0"/>
    <n v="4.54"/>
    <n v="4.4554676258992805"/>
    <n v="667.38"/>
    <n v="619.30999999999995"/>
    <n v="0"/>
    <n v="51.65"/>
    <n v="0"/>
    <n v="4286.95"/>
    <n v="0"/>
    <n v="48.34"/>
    <n v="0"/>
    <n v="2707.04"/>
    <n v="51.52"/>
    <n v="0"/>
    <n v="7573.4400000000005"/>
    <n v="0"/>
    <n v="51.52"/>
    <n v="50.316474820143881"/>
    <n v="7573.4400000000005"/>
    <n v="6993.99"/>
    <n v="0"/>
    <n v="0"/>
    <n v="0"/>
    <n v="0"/>
    <n v="0"/>
    <n v="0"/>
    <n v="0"/>
    <n v="0"/>
    <n v="0"/>
    <n v="0"/>
    <n v="0"/>
    <n v="0"/>
    <n v="324"/>
    <n v="406"/>
    <n v="324"/>
    <n v="406"/>
    <n v="1465"/>
    <n v="2090.83"/>
    <n v="24053.239999999998"/>
    <n v="27763.100000000002"/>
    <n v="51"/>
    <n v="99"/>
    <n v="51"/>
    <n v="99"/>
    <n v="298.23"/>
    <n v="582.69000000000005"/>
    <n v="3692.06"/>
    <n v="5725.18"/>
    <n v="375"/>
    <n v="505"/>
    <n v="375"/>
    <n v="505"/>
    <n v="1763.23"/>
    <n v="2673.52"/>
    <n v="27745.3"/>
    <n v="33488.28"/>
    <n v="149"/>
    <n v="0"/>
    <n v="149"/>
    <n v="0"/>
    <n v="688.38"/>
    <s v=""/>
    <n v="7718.4400000000005"/>
    <s v=""/>
    <n v="2451.61"/>
    <n v="2673.52"/>
    <n v="35463.740000000005"/>
    <n v="33488.28"/>
  </r>
  <r>
    <x v="1"/>
    <s v="National Park Community College"/>
    <m/>
    <n v="106980"/>
    <x v="7"/>
    <n v="352"/>
    <n v="408"/>
    <n v="39"/>
    <n v="64"/>
    <n v="313"/>
    <n v="344"/>
    <n v="60"/>
    <n v="60"/>
    <n v="313"/>
    <n v="344"/>
    <n v="313"/>
    <n v="344"/>
    <n v="2"/>
    <n v="9"/>
    <n v="2"/>
    <n v="9"/>
    <n v="43"/>
    <n v="48"/>
    <n v="43"/>
    <n v="48"/>
    <n v="6"/>
    <n v="0"/>
    <n v="6"/>
    <n v="0"/>
    <n v="51"/>
    <n v="57"/>
    <n v="51"/>
    <n v="57"/>
    <n v="3.63"/>
    <n v="3.47"/>
    <n v="7.26"/>
    <n v="31.23"/>
    <n v="6.24"/>
    <n v="4.92"/>
    <n v="268.32"/>
    <n v="236.16"/>
    <n v="4.17"/>
    <n v="0"/>
    <n v="25.02"/>
    <n v="0"/>
    <n v="5.894117647058823"/>
    <n v="4.6910526315789474"/>
    <n v="300.59999999999997"/>
    <n v="267.39"/>
    <n v="49.5"/>
    <n v="71.78"/>
    <n v="99"/>
    <n v="646.02"/>
    <n v="69.14"/>
    <n v="74.650000000000006"/>
    <n v="2973.02"/>
    <n v="3583.2000000000003"/>
    <n v="79.67"/>
    <n v="0"/>
    <n v="478.02"/>
    <n v="0"/>
    <n v="69.608627450980393"/>
    <n v="74.196842105263158"/>
    <n v="3550.04"/>
    <n v="4229.22"/>
    <n v="92"/>
    <n v="136"/>
    <n v="92"/>
    <n v="136"/>
    <n v="20"/>
    <n v="60"/>
    <n v="20"/>
    <n v="60"/>
    <n v="58"/>
    <n v="0"/>
    <n v="58"/>
    <n v="0"/>
    <n v="170"/>
    <n v="196"/>
    <n v="170"/>
    <n v="196"/>
    <n v="6.51"/>
    <n v="7.89"/>
    <n v="598.91999999999996"/>
    <n v="1073.04"/>
    <n v="11.48"/>
    <n v="9.0399999999999991"/>
    <n v="229.60000000000002"/>
    <n v="542.4"/>
    <n v="15.51"/>
    <n v="0"/>
    <n v="899.58"/>
    <n v="0"/>
    <n v="10.165294117647058"/>
    <n v="8.2420408163265311"/>
    <n v="1728.1"/>
    <n v="1615.44"/>
    <n v="78.58"/>
    <n v="83.11"/>
    <n v="7229.36"/>
    <n v="11302.96"/>
    <n v="73.95"/>
    <n v="68.27"/>
    <n v="1479"/>
    <n v="4096.2"/>
    <n v="59.43"/>
    <n v="0"/>
    <n v="3446.94"/>
    <n v="0"/>
    <n v="71.501764705882366"/>
    <n v="78.567142857142855"/>
    <n v="12155.300000000003"/>
    <n v="15399.16"/>
    <n v="221"/>
    <n v="253"/>
    <n v="221"/>
    <n v="253"/>
    <n v="9.1796380090497731"/>
    <n v="7.4420158102766791"/>
    <n v="2028.6999999999998"/>
    <n v="1882.83"/>
    <n v="71.064886877828073"/>
    <n v="77.582529644268774"/>
    <n v="15705.340000000004"/>
    <n v="19628.38"/>
    <n v="0"/>
    <n v="56"/>
    <n v="0"/>
    <n v="56"/>
    <n v="0"/>
    <n v="35"/>
    <n v="0"/>
    <n v="35"/>
    <n v="92"/>
    <n v="0"/>
    <n v="92"/>
    <n v="0"/>
    <n v="92"/>
    <n v="91"/>
    <n v="92"/>
    <n v="91"/>
    <n v="0"/>
    <n v="6.12"/>
    <n v="0"/>
    <n v="342.72"/>
    <n v="0"/>
    <n v="6.37"/>
    <n v="0"/>
    <n v="222.95000000000002"/>
    <n v="6.07"/>
    <n v="0"/>
    <n v="558.44000000000005"/>
    <n v="0"/>
    <n v="6.07"/>
    <n v="6.2161538461538468"/>
    <n v="558.44000000000005"/>
    <n v="565.67000000000007"/>
    <n v="0"/>
    <n v="56.37"/>
    <n v="0"/>
    <n v="3156.72"/>
    <n v="0"/>
    <n v="51.37"/>
    <n v="0"/>
    <n v="1797.9499999999998"/>
    <n v="53.08"/>
    <n v="0"/>
    <n v="4883.3599999999997"/>
    <n v="0"/>
    <n v="53.08"/>
    <n v="54.446923076923078"/>
    <n v="4883.3599999999997"/>
    <n v="4954.67"/>
    <n v="0"/>
    <n v="0"/>
    <n v="0"/>
    <n v="0"/>
    <n v="0"/>
    <n v="0"/>
    <n v="0"/>
    <n v="0"/>
    <n v="0"/>
    <n v="0"/>
    <n v="0"/>
    <n v="0"/>
    <n v="94"/>
    <n v="201"/>
    <n v="94"/>
    <n v="201"/>
    <n v="606.17999999999995"/>
    <n v="1446.99"/>
    <n v="7328.36"/>
    <n v="15105.699999999999"/>
    <n v="63"/>
    <n v="143"/>
    <n v="63"/>
    <n v="143"/>
    <n v="497.92"/>
    <n v="1001.51"/>
    <n v="4452.0200000000004"/>
    <n v="9477.3499999999985"/>
    <n v="157"/>
    <n v="344"/>
    <n v="157"/>
    <n v="344"/>
    <n v="1104.0999999999999"/>
    <n v="2448.5"/>
    <n v="11780.380000000001"/>
    <n v="24583.049999999996"/>
    <n v="156"/>
    <n v="0"/>
    <n v="156"/>
    <n v="0"/>
    <n v="1483.04"/>
    <s v=""/>
    <n v="8808.32"/>
    <s v=""/>
    <n v="2587.14"/>
    <n v="2448.5"/>
    <n v="20588.700000000004"/>
    <n v="24583.050000000003"/>
  </r>
  <r>
    <x v="1"/>
    <s v="Arkansas Northeastern College"/>
    <m/>
    <n v="107327"/>
    <x v="8"/>
    <n v="198"/>
    <n v="283"/>
    <n v="1"/>
    <n v="2"/>
    <n v="197"/>
    <n v="281"/>
    <n v="60"/>
    <n v="60"/>
    <n v="197"/>
    <n v="281"/>
    <n v="197"/>
    <n v="281"/>
    <n v="18"/>
    <n v="5"/>
    <n v="18"/>
    <n v="5"/>
    <n v="3"/>
    <n v="34"/>
    <n v="3"/>
    <n v="34"/>
    <n v="4"/>
    <n v="0"/>
    <n v="4"/>
    <n v="0"/>
    <n v="25"/>
    <n v="39"/>
    <n v="25"/>
    <n v="39"/>
    <n v="3.71"/>
    <n v="2.4500000000000002"/>
    <n v="66.78"/>
    <n v="12.25"/>
    <n v="5.83"/>
    <n v="5.28"/>
    <n v="17.490000000000002"/>
    <n v="179.52"/>
    <n v="10.25"/>
    <n v="0"/>
    <n v="41"/>
    <n v="0"/>
    <n v="5.0108000000000006"/>
    <n v="4.9171794871794878"/>
    <n v="125.27000000000001"/>
    <n v="191.77000000000004"/>
    <n v="67.28"/>
    <n v="65.599999999999994"/>
    <n v="1211.04"/>
    <n v="328"/>
    <n v="71.33"/>
    <n v="72.739999999999995"/>
    <n v="213.99"/>
    <n v="2473.16"/>
    <n v="83.5"/>
    <n v="0"/>
    <n v="334"/>
    <n v="0"/>
    <n v="70.361199999999997"/>
    <n v="71.824615384615385"/>
    <n v="1759.03"/>
    <n v="2801.16"/>
    <n v="68"/>
    <n v="100"/>
    <n v="68"/>
    <n v="100"/>
    <n v="14"/>
    <n v="66"/>
    <n v="14"/>
    <n v="66"/>
    <n v="16"/>
    <n v="0"/>
    <n v="16"/>
    <n v="0"/>
    <n v="98"/>
    <n v="166"/>
    <n v="98"/>
    <n v="166"/>
    <n v="5.55"/>
    <n v="8.9700000000000006"/>
    <n v="377.4"/>
    <n v="897.00000000000011"/>
    <n v="7.25"/>
    <n v="11.23"/>
    <n v="101.5"/>
    <n v="741.18000000000006"/>
    <n v="14.71"/>
    <n v="0"/>
    <n v="235.36"/>
    <n v="0"/>
    <n v="7.2883673469387755"/>
    <n v="9.8685542168674711"/>
    <n v="714.26"/>
    <n v="1638.1800000000003"/>
    <n v="77.69"/>
    <n v="75.45"/>
    <n v="5282.92"/>
    <n v="7545"/>
    <n v="69.709999999999994"/>
    <n v="71.27"/>
    <n v="975.93999999999994"/>
    <n v="4703.82"/>
    <n v="78.88"/>
    <n v="0"/>
    <n v="1262.08"/>
    <n v="0"/>
    <n v="76.744285714285709"/>
    <n v="73.788072289156631"/>
    <n v="7520.94"/>
    <n v="12248.820000000002"/>
    <n v="123"/>
    <n v="205"/>
    <n v="123"/>
    <n v="205"/>
    <n v="6.8254471544715445"/>
    <n v="8.9265853658536596"/>
    <n v="839.53"/>
    <n v="1829.9500000000003"/>
    <n v="75.446910569105682"/>
    <n v="73.414536585365866"/>
    <n v="9279.9699999999993"/>
    <n v="15049.980000000003"/>
    <n v="0"/>
    <n v="36"/>
    <n v="0"/>
    <n v="36"/>
    <n v="0"/>
    <n v="40"/>
    <n v="0"/>
    <n v="40"/>
    <n v="74"/>
    <n v="0"/>
    <n v="74"/>
    <n v="0"/>
    <n v="74"/>
    <n v="76"/>
    <n v="74"/>
    <n v="76"/>
    <n v="0"/>
    <n v="4.74"/>
    <n v="0"/>
    <n v="170.64000000000001"/>
    <n v="0"/>
    <n v="4"/>
    <n v="0"/>
    <n v="160"/>
    <n v="6.11"/>
    <n v="0"/>
    <n v="452.14000000000004"/>
    <n v="0"/>
    <n v="6.11"/>
    <n v="4.3505263157894731"/>
    <n v="452.14000000000004"/>
    <n v="330.64"/>
    <n v="0"/>
    <n v="53.5"/>
    <n v="0"/>
    <n v="1926"/>
    <n v="0"/>
    <n v="46.53"/>
    <n v="0"/>
    <n v="1861.2"/>
    <n v="53.52"/>
    <n v="0"/>
    <n v="3960.48"/>
    <n v="0"/>
    <n v="53.52"/>
    <n v="49.831578947368421"/>
    <n v="3960.48"/>
    <n v="3787.2"/>
    <n v="0"/>
    <n v="0"/>
    <n v="0"/>
    <n v="0"/>
    <n v="0"/>
    <n v="0"/>
    <n v="0"/>
    <n v="0"/>
    <n v="0"/>
    <n v="0"/>
    <n v="0"/>
    <n v="0"/>
    <n v="86"/>
    <n v="141"/>
    <n v="86"/>
    <n v="141"/>
    <n v="444.17999999999995"/>
    <n v="1079.8900000000001"/>
    <n v="6493.96"/>
    <n v="9799"/>
    <n v="17"/>
    <n v="140"/>
    <n v="17"/>
    <n v="140"/>
    <n v="118.99000000000001"/>
    <n v="1080.7"/>
    <n v="1189.9299999999998"/>
    <n v="9038.18"/>
    <n v="103"/>
    <n v="281"/>
    <n v="103"/>
    <n v="281"/>
    <n v="563.16999999999996"/>
    <n v="2160.59"/>
    <n v="7683.8899999999994"/>
    <n v="18837.18"/>
    <n v="94"/>
    <n v="0"/>
    <n v="94"/>
    <n v="0"/>
    <n v="728.5"/>
    <s v=""/>
    <n v="5556.5599999999995"/>
    <s v=""/>
    <n v="1291.67"/>
    <n v="2160.59"/>
    <n v="13240.449999999999"/>
    <n v="18837.180000000004"/>
  </r>
  <r>
    <x v="1"/>
    <s v="Arkansas State University Mountain Home"/>
    <m/>
    <n v="420538"/>
    <x v="8"/>
    <n v="170"/>
    <n v="244"/>
    <n v="5"/>
    <n v="10"/>
    <n v="165"/>
    <n v="234"/>
    <n v="60"/>
    <n v="60"/>
    <n v="165"/>
    <n v="234"/>
    <n v="165"/>
    <n v="234"/>
    <n v="16"/>
    <n v="28"/>
    <n v="16"/>
    <n v="28"/>
    <n v="1"/>
    <n v="1"/>
    <n v="1"/>
    <n v="1"/>
    <n v="0"/>
    <n v="0"/>
    <n v="0"/>
    <n v="0"/>
    <n v="17"/>
    <n v="29"/>
    <n v="17"/>
    <n v="29"/>
    <n v="3.26"/>
    <n v="3.06"/>
    <n v="52.16"/>
    <n v="85.68"/>
    <n v="7"/>
    <n v="2.75"/>
    <n v="7"/>
    <n v="2.75"/>
    <n v="0"/>
    <n v="0"/>
    <n v="0"/>
    <n v="0"/>
    <n v="3.48"/>
    <n v="3.0493103448275862"/>
    <n v="59.16"/>
    <n v="88.43"/>
    <n v="67.13"/>
    <n v="67.25"/>
    <n v="1074.08"/>
    <n v="1883"/>
    <n v="61"/>
    <n v="82"/>
    <n v="61"/>
    <n v="82"/>
    <n v="0"/>
    <n v="0"/>
    <n v="0"/>
    <n v="0"/>
    <n v="66.769411764705879"/>
    <n v="67.758620689655174"/>
    <n v="1135.08"/>
    <n v="1965"/>
    <n v="52"/>
    <n v="93"/>
    <n v="52"/>
    <n v="93"/>
    <n v="18"/>
    <n v="15"/>
    <n v="18"/>
    <n v="15"/>
    <n v="0"/>
    <n v="0"/>
    <n v="0"/>
    <n v="0"/>
    <n v="70"/>
    <n v="108"/>
    <n v="70"/>
    <n v="108"/>
    <n v="4.95"/>
    <n v="4.24"/>
    <n v="257.40000000000003"/>
    <n v="394.32"/>
    <n v="6.85"/>
    <n v="5.69"/>
    <n v="123.3"/>
    <n v="85.350000000000009"/>
    <n v="0"/>
    <n v="0"/>
    <n v="0"/>
    <n v="0"/>
    <n v="5.4385714285714295"/>
    <n v="4.4413888888888886"/>
    <n v="380.70000000000005"/>
    <n v="479.66999999999996"/>
    <n v="71.5"/>
    <n v="71.099999999999994"/>
    <n v="3718"/>
    <n v="6612.2999999999993"/>
    <n v="69.67"/>
    <n v="72.400000000000006"/>
    <n v="1254.06"/>
    <n v="1086"/>
    <n v="0"/>
    <n v="0"/>
    <n v="0"/>
    <n v="0"/>
    <n v="71.029428571428568"/>
    <n v="71.280555555555551"/>
    <n v="4972.0599999999995"/>
    <n v="7698.2999999999993"/>
    <n v="87"/>
    <n v="137"/>
    <n v="87"/>
    <n v="137"/>
    <n v="5.0558620689655172"/>
    <n v="4.1467153284671525"/>
    <n v="439.86"/>
    <n v="568.09999999999991"/>
    <n v="70.197011494252862"/>
    <n v="70.535036496350358"/>
    <n v="6107.1399999999994"/>
    <n v="9663.2999999999993"/>
    <n v="53"/>
    <n v="73"/>
    <n v="53"/>
    <n v="73"/>
    <n v="25"/>
    <n v="24"/>
    <n v="25"/>
    <n v="24"/>
    <n v="0"/>
    <n v="0"/>
    <n v="0"/>
    <n v="0"/>
    <n v="78"/>
    <n v="97"/>
    <n v="78"/>
    <n v="97"/>
    <n v="2.76"/>
    <n v="4.3499999999999996"/>
    <n v="146.28"/>
    <n v="317.54999999999995"/>
    <n v="4.67"/>
    <n v="6.37"/>
    <n v="116.75"/>
    <n v="152.88"/>
    <n v="0"/>
    <n v="0"/>
    <n v="0"/>
    <n v="0"/>
    <n v="3.372179487179487"/>
    <n v="4.8497938144329895"/>
    <n v="263.02999999999997"/>
    <n v="470.43"/>
    <n v="54.94"/>
    <n v="55.11"/>
    <n v="2911.8199999999997"/>
    <n v="4023.0299999999997"/>
    <n v="49.24"/>
    <n v="47.71"/>
    <n v="1231"/>
    <n v="1145.04"/>
    <n v="0"/>
    <n v="0"/>
    <n v="0"/>
    <n v="0"/>
    <n v="53.113076923076918"/>
    <n v="53.279072164948452"/>
    <n v="4142.82"/>
    <n v="5168.07"/>
    <n v="0"/>
    <n v="0"/>
    <n v="0"/>
    <n v="0"/>
    <n v="0"/>
    <n v="0"/>
    <n v="0"/>
    <n v="0"/>
    <n v="0"/>
    <n v="0"/>
    <n v="0"/>
    <n v="0"/>
    <n v="121"/>
    <n v="194"/>
    <n v="121"/>
    <n v="194"/>
    <n v="455.84000000000003"/>
    <n v="797.55"/>
    <n v="7703.9"/>
    <n v="12518.329999999998"/>
    <n v="44"/>
    <n v="40"/>
    <n v="44"/>
    <n v="40"/>
    <n v="247.05"/>
    <n v="240.98000000000002"/>
    <n v="2546.06"/>
    <n v="2313.04"/>
    <n v="165"/>
    <n v="234"/>
    <n v="165"/>
    <n v="234"/>
    <n v="702.8900000000001"/>
    <n v="1038.53"/>
    <n v="10249.959999999999"/>
    <n v="14831.369999999999"/>
    <n v="0"/>
    <n v="0"/>
    <n v="0"/>
    <n v="0"/>
    <s v=""/>
    <s v=""/>
    <s v=""/>
    <s v=""/>
    <n v="702.89"/>
    <n v="1038.53"/>
    <n v="10249.959999999999"/>
    <n v="14831.369999999999"/>
  </r>
  <r>
    <x v="1"/>
    <s v="Arkansas State University-Newport"/>
    <m/>
    <n v="440402"/>
    <x v="8"/>
    <n v="107"/>
    <n v="137"/>
    <n v="0"/>
    <n v="1"/>
    <n v="107"/>
    <n v="136"/>
    <n v="60"/>
    <n v="60"/>
    <n v="107"/>
    <n v="136"/>
    <n v="107"/>
    <n v="136"/>
    <n v="10"/>
    <n v="5"/>
    <n v="10"/>
    <n v="5"/>
    <n v="11"/>
    <n v="13"/>
    <n v="11"/>
    <n v="13"/>
    <n v="0"/>
    <n v="0"/>
    <n v="0"/>
    <n v="0"/>
    <n v="21"/>
    <n v="18"/>
    <n v="21"/>
    <n v="18"/>
    <n v="2.9"/>
    <n v="6.87"/>
    <n v="29"/>
    <n v="34.35"/>
    <n v="4.99"/>
    <n v="5.74"/>
    <n v="54.89"/>
    <n v="74.62"/>
    <n v="0"/>
    <n v="0"/>
    <n v="0"/>
    <n v="0"/>
    <n v="3.994761904761905"/>
    <n v="6.0538888888888884"/>
    <n v="83.89"/>
    <n v="108.97"/>
    <n v="57.7"/>
    <n v="82.4"/>
    <n v="577"/>
    <n v="412"/>
    <n v="89.45"/>
    <n v="68.77"/>
    <n v="983.95"/>
    <n v="894.01"/>
    <n v="0"/>
    <n v="0"/>
    <n v="0"/>
    <n v="0"/>
    <n v="74.330952380952382"/>
    <n v="72.556111111111107"/>
    <n v="1560.95"/>
    <n v="1306.01"/>
    <n v="50"/>
    <n v="70"/>
    <n v="50"/>
    <n v="70"/>
    <n v="32"/>
    <n v="31"/>
    <n v="32"/>
    <n v="31"/>
    <n v="0"/>
    <n v="0"/>
    <n v="0"/>
    <n v="0"/>
    <n v="82"/>
    <n v="101"/>
    <n v="82"/>
    <n v="101"/>
    <n v="2.86"/>
    <n v="4.05"/>
    <n v="143"/>
    <n v="283.5"/>
    <n v="3.1"/>
    <n v="5.46"/>
    <n v="99.2"/>
    <n v="169.26"/>
    <n v="0"/>
    <n v="0"/>
    <n v="0"/>
    <n v="0"/>
    <n v="2.9536585365853658"/>
    <n v="4.4827722772277223"/>
    <n v="242.2"/>
    <n v="452.75999999999993"/>
    <n v="55.4"/>
    <n v="59.1"/>
    <n v="2770"/>
    <n v="4137"/>
    <n v="49"/>
    <n v="70.739999999999995"/>
    <n v="1568"/>
    <n v="2192.94"/>
    <n v="0"/>
    <n v="0"/>
    <n v="0"/>
    <n v="0"/>
    <n v="52.902439024390247"/>
    <n v="62.672673267326736"/>
    <n v="4338"/>
    <n v="6329.9400000000005"/>
    <n v="103"/>
    <n v="119"/>
    <n v="103"/>
    <n v="119"/>
    <n v="3.1659223300970871"/>
    <n v="4.7204201680672258"/>
    <n v="326.08999999999997"/>
    <n v="561.7299999999999"/>
    <n v="57.271359223300969"/>
    <n v="64.167647058823533"/>
    <n v="5898.95"/>
    <n v="7635.9500000000007"/>
    <n v="4"/>
    <n v="9"/>
    <n v="4"/>
    <n v="9"/>
    <n v="0"/>
    <n v="8"/>
    <n v="0"/>
    <n v="8"/>
    <n v="0"/>
    <n v="0"/>
    <n v="0"/>
    <n v="0"/>
    <n v="4"/>
    <n v="17"/>
    <n v="4"/>
    <n v="17"/>
    <n v="12.58"/>
    <n v="1.86"/>
    <n v="50.32"/>
    <n v="16.740000000000002"/>
    <n v="0"/>
    <n v="5.25"/>
    <n v="0"/>
    <n v="42"/>
    <n v="0"/>
    <n v="0"/>
    <n v="0"/>
    <n v="0"/>
    <n v="12.58"/>
    <n v="3.4552941176470591"/>
    <n v="50.32"/>
    <n v="58.74"/>
    <n v="39.75"/>
    <n v="52.78"/>
    <n v="159"/>
    <n v="475.02"/>
    <n v="0"/>
    <n v="60.87"/>
    <n v="0"/>
    <n v="486.96"/>
    <n v="0"/>
    <n v="0"/>
    <n v="0"/>
    <n v="0"/>
    <n v="39.75"/>
    <n v="56.587058823529411"/>
    <n v="159"/>
    <n v="961.98"/>
    <n v="0"/>
    <n v="0"/>
    <n v="0"/>
    <n v="0"/>
    <n v="0"/>
    <n v="0"/>
    <n v="0"/>
    <n v="0"/>
    <n v="0"/>
    <n v="0"/>
    <n v="0"/>
    <n v="0"/>
    <n v="64"/>
    <n v="84"/>
    <n v="64"/>
    <n v="84"/>
    <n v="222.32"/>
    <n v="334.59000000000003"/>
    <n v="3506"/>
    <n v="5024.0200000000004"/>
    <n v="43"/>
    <n v="52"/>
    <n v="43"/>
    <n v="52"/>
    <n v="154.09"/>
    <n v="285.88"/>
    <n v="2551.9499999999998"/>
    <n v="3573.91"/>
    <n v="107"/>
    <n v="136"/>
    <n v="107"/>
    <n v="136"/>
    <n v="376.40999999999997"/>
    <n v="620.47"/>
    <n v="6057.95"/>
    <n v="8597.93"/>
    <n v="0"/>
    <n v="0"/>
    <n v="0"/>
    <n v="0"/>
    <s v=""/>
    <s v=""/>
    <s v=""/>
    <s v=""/>
    <n v="376.40999999999997"/>
    <n v="620.46999999999991"/>
    <n v="6057.95"/>
    <n v="8597.93"/>
  </r>
  <r>
    <x v="1"/>
    <s v="Black River Technical College"/>
    <s v="Met the criteria for Two-Year 2 in 2010-11 and 2011-12."/>
    <n v="106625"/>
    <x v="8"/>
    <n v="172"/>
    <n v="218"/>
    <n v="0"/>
    <n v="1"/>
    <n v="172"/>
    <n v="217"/>
    <n v="60"/>
    <n v="60"/>
    <n v="172"/>
    <n v="217"/>
    <n v="172"/>
    <n v="217"/>
    <n v="0"/>
    <n v="2"/>
    <n v="0"/>
    <n v="2"/>
    <n v="14"/>
    <n v="23"/>
    <n v="14"/>
    <n v="23"/>
    <n v="0"/>
    <n v="0"/>
    <n v="0"/>
    <n v="0"/>
    <n v="14"/>
    <n v="25"/>
    <n v="14"/>
    <n v="25"/>
    <n v="0"/>
    <n v="2.25"/>
    <n v="0"/>
    <n v="4.5"/>
    <n v="4.05"/>
    <n v="3.32"/>
    <n v="56.699999999999996"/>
    <n v="76.36"/>
    <n v="0"/>
    <n v="0"/>
    <n v="0"/>
    <n v="0"/>
    <n v="4.05"/>
    <n v="3.2343999999999999"/>
    <n v="56.699999999999996"/>
    <n v="80.86"/>
    <n v="0"/>
    <n v="70"/>
    <n v="0"/>
    <n v="140"/>
    <n v="81.069999999999993"/>
    <n v="80.3"/>
    <n v="1134.98"/>
    <n v="1846.8999999999999"/>
    <n v="0"/>
    <n v="0"/>
    <n v="0"/>
    <n v="0"/>
    <n v="81.070000000000007"/>
    <n v="79.475999999999999"/>
    <n v="1134.98"/>
    <n v="1986.9"/>
    <n v="69"/>
    <n v="86"/>
    <n v="69"/>
    <n v="86"/>
    <n v="24"/>
    <n v="35"/>
    <n v="24"/>
    <n v="35"/>
    <n v="0"/>
    <n v="0"/>
    <n v="0"/>
    <n v="0"/>
    <n v="93"/>
    <n v="121"/>
    <n v="93"/>
    <n v="121"/>
    <n v="5.19"/>
    <n v="5.13"/>
    <n v="358.11"/>
    <n v="441.18"/>
    <n v="9.75"/>
    <n v="7.74"/>
    <n v="234"/>
    <n v="270.90000000000003"/>
    <n v="0"/>
    <n v="0"/>
    <n v="0"/>
    <n v="0"/>
    <n v="6.3667741935483875"/>
    <n v="5.884958677685951"/>
    <n v="592.11"/>
    <n v="712.08"/>
    <n v="84.58"/>
    <n v="80.849999999999994"/>
    <n v="5836.0199999999995"/>
    <n v="6953.0999999999995"/>
    <n v="83.17"/>
    <n v="84.83"/>
    <n v="1996.08"/>
    <n v="2969.0499999999997"/>
    <n v="0"/>
    <n v="0"/>
    <n v="0"/>
    <n v="0"/>
    <n v="84.216129032258053"/>
    <n v="82.00123966942148"/>
    <n v="7832.0999999999985"/>
    <n v="9922.15"/>
    <n v="107"/>
    <n v="146"/>
    <n v="107"/>
    <n v="146"/>
    <n v="6.0636448598130848"/>
    <n v="5.4310958904109592"/>
    <n v="648.81000000000006"/>
    <n v="792.94"/>
    <n v="83.804485981308389"/>
    <n v="81.568835616438349"/>
    <n v="8967.0799999999981"/>
    <n v="11909.05"/>
    <n v="0"/>
    <n v="23"/>
    <n v="0"/>
    <n v="23"/>
    <n v="0"/>
    <n v="48"/>
    <n v="0"/>
    <n v="48"/>
    <n v="65"/>
    <n v="0"/>
    <n v="65"/>
    <n v="0"/>
    <n v="65"/>
    <n v="71"/>
    <n v="65"/>
    <n v="71"/>
    <n v="0"/>
    <n v="5.66"/>
    <n v="0"/>
    <n v="130.18"/>
    <n v="0"/>
    <n v="5.3"/>
    <n v="0"/>
    <n v="254.39999999999998"/>
    <n v="5.3"/>
    <n v="0"/>
    <n v="344.5"/>
    <n v="0"/>
    <n v="5.3"/>
    <n v="5.4166197183098586"/>
    <n v="344.5"/>
    <n v="384.58"/>
    <n v="0"/>
    <n v="59.52"/>
    <n v="0"/>
    <n v="1368.96"/>
    <n v="0"/>
    <n v="59.52"/>
    <n v="0"/>
    <n v="2856.96"/>
    <n v="62.98"/>
    <n v="0"/>
    <n v="4093.7"/>
    <n v="0"/>
    <n v="62.98"/>
    <n v="59.52"/>
    <n v="4093.7"/>
    <n v="4225.92"/>
    <n v="0"/>
    <n v="0"/>
    <n v="0"/>
    <n v="0"/>
    <n v="0"/>
    <n v="0"/>
    <n v="0"/>
    <n v="0"/>
    <n v="0"/>
    <n v="0"/>
    <n v="0"/>
    <n v="0"/>
    <n v="69"/>
    <n v="111"/>
    <n v="69"/>
    <n v="111"/>
    <n v="358.11"/>
    <n v="575.86"/>
    <n v="5836.0199999999995"/>
    <n v="8462.06"/>
    <n v="38"/>
    <n v="106"/>
    <n v="38"/>
    <n v="106"/>
    <n v="290.7"/>
    <n v="601.66000000000008"/>
    <n v="3131.06"/>
    <n v="7672.91"/>
    <n v="107"/>
    <n v="217"/>
    <n v="107"/>
    <n v="217"/>
    <n v="648.80999999999995"/>
    <n v="1177.52"/>
    <n v="8967.08"/>
    <n v="16134.97"/>
    <n v="65"/>
    <n v="0"/>
    <n v="65"/>
    <n v="0"/>
    <n v="344.5"/>
    <s v=""/>
    <n v="4093.7"/>
    <s v=""/>
    <n v="993.31000000000006"/>
    <n v="1177.52"/>
    <n v="13060.779999999999"/>
    <n v="16134.97"/>
  </r>
  <r>
    <x v="1"/>
    <s v="College of the Ouachitas"/>
    <s v="Formerly Ouachita Technical College."/>
    <n v="107521"/>
    <x v="8"/>
    <n v="119"/>
    <n v="108"/>
    <n v="3"/>
    <n v="2"/>
    <n v="116"/>
    <n v="106"/>
    <n v="60"/>
    <n v="60"/>
    <n v="116"/>
    <n v="106"/>
    <n v="116"/>
    <n v="106"/>
    <n v="10"/>
    <n v="12"/>
    <n v="10"/>
    <n v="12"/>
    <n v="0"/>
    <n v="1"/>
    <n v="0"/>
    <n v="1"/>
    <n v="3"/>
    <n v="0"/>
    <n v="3"/>
    <n v="0"/>
    <n v="13"/>
    <n v="13"/>
    <n v="13"/>
    <n v="13"/>
    <n v="5.68"/>
    <n v="8.06"/>
    <n v="56.8"/>
    <n v="96.72"/>
    <n v="0"/>
    <n v="4.67"/>
    <n v="0"/>
    <n v="4.67"/>
    <n v="4.6399999999999997"/>
    <n v="0"/>
    <n v="13.919999999999998"/>
    <n v="0"/>
    <n v="5.4399999999999995"/>
    <n v="7.7992307692307694"/>
    <n v="70.72"/>
    <n v="101.39"/>
    <n v="74.8"/>
    <n v="74.25"/>
    <n v="748"/>
    <n v="891"/>
    <n v="0"/>
    <n v="70"/>
    <n v="0"/>
    <n v="70"/>
    <n v="64.67"/>
    <n v="0"/>
    <n v="194.01"/>
    <n v="0"/>
    <n v="72.462307692307689"/>
    <n v="73.92307692307692"/>
    <n v="942.01"/>
    <n v="961"/>
    <n v="48"/>
    <n v="29"/>
    <n v="48"/>
    <n v="29"/>
    <n v="8"/>
    <n v="12"/>
    <n v="8"/>
    <n v="12"/>
    <n v="3"/>
    <n v="0"/>
    <n v="3"/>
    <n v="0"/>
    <n v="59"/>
    <n v="41"/>
    <n v="59"/>
    <n v="41"/>
    <n v="9.43"/>
    <n v="11.38"/>
    <n v="452.64"/>
    <n v="330.02000000000004"/>
    <n v="13.31"/>
    <n v="14.43"/>
    <n v="106.48"/>
    <n v="173.16"/>
    <n v="11.81"/>
    <n v="0"/>
    <n v="35.43"/>
    <n v="0"/>
    <n v="10.077118644067795"/>
    <n v="12.272682926829269"/>
    <n v="594.54999999999995"/>
    <n v="503.18"/>
    <n v="79.08"/>
    <n v="81.52"/>
    <n v="3795.84"/>
    <n v="2364.08"/>
    <n v="82.38"/>
    <n v="71"/>
    <n v="659.04"/>
    <n v="852"/>
    <n v="78"/>
    <n v="0"/>
    <n v="234"/>
    <n v="0"/>
    <n v="79.472542372881364"/>
    <n v="78.440975609756094"/>
    <n v="4688.88"/>
    <n v="3216.08"/>
    <n v="72"/>
    <n v="54"/>
    <n v="72"/>
    <n v="54"/>
    <n v="9.2398611111111109"/>
    <n v="11.195740740740742"/>
    <n v="665.27"/>
    <n v="604.57000000000005"/>
    <n v="78.206805555555562"/>
    <n v="77.353333333333339"/>
    <n v="5630.89"/>
    <n v="4177.08"/>
    <n v="3"/>
    <n v="29"/>
    <n v="3"/>
    <n v="29"/>
    <n v="0"/>
    <n v="21"/>
    <n v="0"/>
    <n v="21"/>
    <n v="41"/>
    <n v="0"/>
    <n v="41"/>
    <n v="0"/>
    <n v="44"/>
    <n v="50"/>
    <n v="44"/>
    <n v="50"/>
    <n v="12.28"/>
    <n v="3.2"/>
    <n v="36.839999999999996"/>
    <n v="92.800000000000011"/>
    <n v="0"/>
    <n v="5.33"/>
    <n v="0"/>
    <n v="111.93"/>
    <n v="7.58"/>
    <n v="0"/>
    <n v="310.78000000000003"/>
    <n v="0"/>
    <n v="7.9004545454545454"/>
    <n v="4.0946000000000007"/>
    <n v="347.62"/>
    <n v="204.73000000000005"/>
    <n v="72.67"/>
    <n v="50.76"/>
    <n v="218.01"/>
    <n v="1472.04"/>
    <n v="0"/>
    <n v="62.76"/>
    <n v="0"/>
    <n v="1317.96"/>
    <n v="60.25"/>
    <n v="0"/>
    <n v="2470.25"/>
    <n v="0"/>
    <n v="61.096818181818186"/>
    <n v="55.8"/>
    <n v="2688.26"/>
    <n v="2790"/>
    <n v="0"/>
    <n v="2"/>
    <n v="0"/>
    <n v="2"/>
    <n v="0"/>
    <n v="1.63"/>
    <n v="0"/>
    <n v="3.26"/>
    <n v="0"/>
    <n v="50"/>
    <n v="0"/>
    <n v="100"/>
    <n v="61"/>
    <n v="70"/>
    <n v="61"/>
    <n v="70"/>
    <n v="546.28"/>
    <n v="519.54"/>
    <n v="4761.8500000000004"/>
    <n v="4727.12"/>
    <n v="8"/>
    <n v="34"/>
    <n v="8"/>
    <n v="34"/>
    <n v="106.48"/>
    <n v="289.76"/>
    <n v="659.04"/>
    <n v="2239.96"/>
    <n v="69"/>
    <n v="104"/>
    <n v="69"/>
    <n v="104"/>
    <n v="652.76"/>
    <n v="809.3"/>
    <n v="5420.89"/>
    <n v="6967.08"/>
    <n v="47"/>
    <n v="0"/>
    <n v="47"/>
    <n v="0"/>
    <n v="360.13"/>
    <s v=""/>
    <n v="2898.26"/>
    <s v=""/>
    <n v="1012.89"/>
    <n v="812.56000000000006"/>
    <n v="8319.1500000000015"/>
    <n v="7067.08"/>
  </r>
  <r>
    <x v="1"/>
    <s v="Cossatot Community College of the University of Arkansas"/>
    <m/>
    <n v="106795"/>
    <x v="8"/>
    <n v="111"/>
    <n v="104"/>
    <n v="1"/>
    <n v="0"/>
    <n v="110"/>
    <n v="104"/>
    <n v="60"/>
    <n v="60"/>
    <n v="110"/>
    <n v="104"/>
    <n v="110"/>
    <n v="104"/>
    <n v="0"/>
    <n v="0"/>
    <n v="0"/>
    <n v="0"/>
    <n v="15"/>
    <n v="7"/>
    <n v="15"/>
    <n v="7"/>
    <n v="0"/>
    <n v="0"/>
    <n v="0"/>
    <n v="0"/>
    <n v="15"/>
    <n v="7"/>
    <n v="15"/>
    <n v="7"/>
    <n v="0"/>
    <n v="0"/>
    <n v="0"/>
    <n v="0"/>
    <n v="5.55"/>
    <n v="5.7"/>
    <n v="83.25"/>
    <n v="39.9"/>
    <n v="0"/>
    <n v="0"/>
    <n v="0"/>
    <n v="0"/>
    <n v="5.55"/>
    <n v="5.7"/>
    <n v="83.25"/>
    <n v="39.9"/>
    <n v="0"/>
    <n v="0"/>
    <n v="0"/>
    <n v="0"/>
    <n v="81.53"/>
    <n v="75.14"/>
    <n v="1222.95"/>
    <n v="525.98"/>
    <n v="0"/>
    <n v="0"/>
    <n v="0"/>
    <n v="0"/>
    <n v="81.53"/>
    <n v="75.14"/>
    <n v="1222.95"/>
    <n v="525.98"/>
    <n v="36"/>
    <n v="28"/>
    <n v="36"/>
    <n v="28"/>
    <n v="24"/>
    <n v="13"/>
    <n v="24"/>
    <n v="13"/>
    <n v="0"/>
    <n v="0"/>
    <n v="0"/>
    <n v="0"/>
    <n v="60"/>
    <n v="41"/>
    <n v="60"/>
    <n v="41"/>
    <n v="4.92"/>
    <n v="5.07"/>
    <n v="177.12"/>
    <n v="141.96"/>
    <n v="5.17"/>
    <n v="6.08"/>
    <n v="124.08"/>
    <n v="79.040000000000006"/>
    <n v="0"/>
    <n v="0"/>
    <n v="0"/>
    <n v="0"/>
    <n v="5.0199999999999996"/>
    <n v="5.3902439024390247"/>
    <n v="301.2"/>
    <n v="221"/>
    <n v="77.08"/>
    <n v="86.64"/>
    <n v="2774.88"/>
    <n v="2425.92"/>
    <n v="56.25"/>
    <n v="74"/>
    <n v="1350"/>
    <n v="962"/>
    <n v="0"/>
    <n v="0"/>
    <n v="0"/>
    <n v="0"/>
    <n v="68.748000000000005"/>
    <n v="82.632195121951227"/>
    <n v="4124.88"/>
    <n v="3387.9200000000005"/>
    <n v="75"/>
    <n v="48"/>
    <n v="75"/>
    <n v="48"/>
    <n v="5.1259999999999994"/>
    <n v="5.4354166666666659"/>
    <n v="384.44999999999993"/>
    <n v="260.89999999999998"/>
    <n v="71.304400000000001"/>
    <n v="81.53958333333334"/>
    <n v="5347.83"/>
    <n v="3913.9000000000005"/>
    <n v="17"/>
    <n v="14"/>
    <n v="17"/>
    <n v="14"/>
    <n v="18"/>
    <n v="16"/>
    <n v="18"/>
    <n v="16"/>
    <n v="0"/>
    <n v="0"/>
    <n v="0"/>
    <n v="0"/>
    <n v="35"/>
    <n v="30"/>
    <n v="35"/>
    <n v="30"/>
    <n v="4.5"/>
    <n v="4.41"/>
    <n v="76.5"/>
    <n v="61.74"/>
    <n v="6.49"/>
    <n v="4.59"/>
    <n v="116.82000000000001"/>
    <n v="73.44"/>
    <n v="0"/>
    <n v="0"/>
    <n v="0"/>
    <n v="0"/>
    <n v="5.5234285714285711"/>
    <n v="4.5060000000000002"/>
    <n v="193.32"/>
    <n v="135.18"/>
    <n v="72.67"/>
    <n v="73.069999999999993"/>
    <n v="1235.3900000000001"/>
    <n v="1022.9799999999999"/>
    <n v="56.72"/>
    <n v="49.31"/>
    <n v="1020.96"/>
    <n v="788.96"/>
    <n v="0"/>
    <n v="0"/>
    <n v="0"/>
    <n v="0"/>
    <n v="64.467142857142861"/>
    <n v="60.398000000000003"/>
    <n v="2256.35"/>
    <n v="1811.94"/>
    <n v="0"/>
    <n v="26"/>
    <n v="0"/>
    <n v="26"/>
    <n v="0"/>
    <n v="5.64"/>
    <n v="0"/>
    <n v="146.63999999999999"/>
    <n v="0"/>
    <n v="60.16"/>
    <n v="0"/>
    <n v="1564.1599999999999"/>
    <n v="53"/>
    <n v="42"/>
    <n v="53"/>
    <n v="42"/>
    <n v="253.62"/>
    <n v="203.70000000000002"/>
    <n v="4010.2700000000004"/>
    <n v="3448.9"/>
    <n v="57"/>
    <n v="36"/>
    <n v="57"/>
    <n v="36"/>
    <n v="324.14999999999998"/>
    <n v="192.38"/>
    <n v="3593.91"/>
    <n v="2276.94"/>
    <n v="110"/>
    <n v="78"/>
    <n v="110"/>
    <n v="78"/>
    <n v="577.77"/>
    <n v="396.08000000000004"/>
    <n v="7604.18"/>
    <n v="5725.84"/>
    <n v="0"/>
    <n v="0"/>
    <n v="0"/>
    <n v="0"/>
    <s v=""/>
    <s v=""/>
    <s v=""/>
    <s v=""/>
    <n v="577.77"/>
    <n v="542.72"/>
    <n v="7604.18"/>
    <n v="7290"/>
  </r>
  <r>
    <x v="1"/>
    <s v="East Arkansas Community College "/>
    <m/>
    <n v="106883"/>
    <x v="8"/>
    <n v="114"/>
    <n v="112"/>
    <n v="0"/>
    <n v="0"/>
    <n v="114"/>
    <n v="112"/>
    <n v="60"/>
    <n v="60"/>
    <n v="114"/>
    <n v="112"/>
    <n v="114"/>
    <n v="112"/>
    <n v="13"/>
    <n v="24"/>
    <n v="13"/>
    <n v="24"/>
    <n v="8"/>
    <n v="4"/>
    <n v="8"/>
    <n v="4"/>
    <n v="0"/>
    <n v="0"/>
    <n v="0"/>
    <n v="0"/>
    <n v="21"/>
    <n v="28"/>
    <n v="21"/>
    <n v="28"/>
    <n v="9.59"/>
    <n v="4.0599999999999996"/>
    <n v="124.67"/>
    <n v="97.44"/>
    <n v="9.08"/>
    <n v="3.08"/>
    <n v="72.64"/>
    <n v="12.32"/>
    <n v="0"/>
    <n v="0"/>
    <n v="0"/>
    <n v="0"/>
    <n v="9.3957142857142859"/>
    <n v="3.9199999999999995"/>
    <n v="197.31"/>
    <n v="109.75999999999999"/>
    <n v="87"/>
    <n v="79.290000000000006"/>
    <n v="1131"/>
    <n v="1902.96"/>
    <n v="67"/>
    <n v="78"/>
    <n v="536"/>
    <n v="312"/>
    <n v="0"/>
    <n v="0"/>
    <n v="0"/>
    <n v="0"/>
    <n v="79.38095238095238"/>
    <n v="79.105714285714285"/>
    <n v="1667"/>
    <n v="2214.96"/>
    <n v="59"/>
    <n v="58"/>
    <n v="59"/>
    <n v="58"/>
    <n v="11"/>
    <n v="10"/>
    <n v="11"/>
    <n v="10"/>
    <n v="0"/>
    <n v="0"/>
    <n v="0"/>
    <n v="0"/>
    <n v="70"/>
    <n v="68"/>
    <n v="70"/>
    <n v="68"/>
    <n v="13.04"/>
    <n v="5.19"/>
    <n v="769.3599999999999"/>
    <n v="301.02000000000004"/>
    <n v="15.42"/>
    <n v="9.52"/>
    <n v="169.62"/>
    <n v="95.199999999999989"/>
    <n v="0"/>
    <n v="0"/>
    <n v="0"/>
    <n v="0"/>
    <n v="13.413999999999998"/>
    <n v="5.8267647058823533"/>
    <n v="938.9799999999999"/>
    <n v="396.22"/>
    <n v="77.540000000000006"/>
    <n v="77.72"/>
    <n v="4574.8600000000006"/>
    <n v="4507.76"/>
    <n v="67.180000000000007"/>
    <n v="73.599999999999994"/>
    <n v="738.98"/>
    <n v="736"/>
    <n v="0"/>
    <n v="0"/>
    <n v="0"/>
    <n v="0"/>
    <n v="75.912000000000006"/>
    <n v="77.114117647058833"/>
    <n v="5313.84"/>
    <n v="5243.76"/>
    <n v="91"/>
    <n v="96"/>
    <n v="91"/>
    <n v="96"/>
    <n v="12.486703296703297"/>
    <n v="5.2706249999999999"/>
    <n v="1136.29"/>
    <n v="505.98"/>
    <n v="76.712527472527469"/>
    <n v="77.695000000000007"/>
    <n v="6980.84"/>
    <n v="7458.7200000000012"/>
    <n v="0"/>
    <n v="13"/>
    <n v="0"/>
    <n v="13"/>
    <n v="0"/>
    <n v="3"/>
    <n v="0"/>
    <n v="3"/>
    <n v="23"/>
    <n v="0"/>
    <n v="23"/>
    <n v="0"/>
    <n v="23"/>
    <n v="16"/>
    <n v="23"/>
    <n v="16"/>
    <n v="0"/>
    <n v="4.76"/>
    <n v="0"/>
    <n v="61.879999999999995"/>
    <n v="0"/>
    <n v="6.03"/>
    <n v="0"/>
    <n v="18.09"/>
    <n v="11.37"/>
    <n v="0"/>
    <n v="261.51"/>
    <n v="0"/>
    <n v="11.37"/>
    <n v="4.9981249999999999"/>
    <n v="261.51"/>
    <n v="79.97"/>
    <n v="0"/>
    <n v="60"/>
    <n v="0"/>
    <n v="780"/>
    <n v="0"/>
    <n v="49.33"/>
    <n v="0"/>
    <n v="147.99"/>
    <n v="55.61"/>
    <n v="0"/>
    <n v="1279.03"/>
    <n v="0"/>
    <n v="55.61"/>
    <n v="57.999375000000001"/>
    <n v="1279.03"/>
    <n v="927.99"/>
    <n v="0"/>
    <n v="0"/>
    <n v="0"/>
    <n v="0"/>
    <n v="0"/>
    <n v="0"/>
    <n v="0"/>
    <n v="0"/>
    <n v="0"/>
    <n v="0"/>
    <n v="0"/>
    <n v="0"/>
    <n v="72"/>
    <n v="95"/>
    <n v="72"/>
    <n v="95"/>
    <n v="894.02999999999986"/>
    <n v="460.34000000000003"/>
    <n v="5705.8600000000006"/>
    <n v="7190.72"/>
    <n v="19"/>
    <n v="17"/>
    <n v="19"/>
    <n v="17"/>
    <n v="242.26"/>
    <n v="125.60999999999999"/>
    <n v="1274.98"/>
    <n v="1195.99"/>
    <n v="91"/>
    <n v="112"/>
    <n v="91"/>
    <n v="112"/>
    <n v="1136.29"/>
    <n v="585.95000000000005"/>
    <n v="6980.84"/>
    <n v="8386.7100000000009"/>
    <n v="23"/>
    <n v="0"/>
    <n v="23"/>
    <n v="0"/>
    <n v="261.51"/>
    <s v=""/>
    <n v="1279.03"/>
    <s v=""/>
    <n v="1397.8"/>
    <n v="585.95000000000005"/>
    <n v="8259.8700000000008"/>
    <n v="8386.7100000000009"/>
  </r>
  <r>
    <x v="1"/>
    <s v="Mid-South Community College "/>
    <m/>
    <n v="107318"/>
    <x v="8"/>
    <n v="89"/>
    <n v="115"/>
    <n v="4"/>
    <n v="0"/>
    <n v="85"/>
    <n v="115"/>
    <n v="60"/>
    <n v="60"/>
    <n v="85"/>
    <n v="115"/>
    <n v="85"/>
    <n v="115"/>
    <n v="11"/>
    <n v="3"/>
    <n v="11"/>
    <n v="3"/>
    <n v="3"/>
    <n v="20"/>
    <n v="3"/>
    <n v="20"/>
    <n v="2"/>
    <n v="0"/>
    <n v="2"/>
    <n v="0"/>
    <n v="16"/>
    <n v="23"/>
    <n v="16"/>
    <n v="23"/>
    <n v="3.93"/>
    <n v="5.28"/>
    <n v="43.230000000000004"/>
    <n v="15.84"/>
    <n v="9.08"/>
    <n v="7.5"/>
    <n v="27.240000000000002"/>
    <n v="150"/>
    <n v="7.25"/>
    <n v="0"/>
    <n v="14.5"/>
    <n v="0"/>
    <n v="5.3106249999999999"/>
    <n v="7.2104347826086954"/>
    <n v="84.97"/>
    <n v="165.84"/>
    <n v="78"/>
    <n v="65.33"/>
    <n v="858"/>
    <n v="195.99"/>
    <n v="72.67"/>
    <n v="79.25"/>
    <n v="218.01"/>
    <n v="1585"/>
    <n v="68.5"/>
    <n v="0"/>
    <n v="137"/>
    <n v="0"/>
    <n v="75.813124999999999"/>
    <n v="77.434347826086963"/>
    <n v="1213.01"/>
    <n v="1780.9900000000002"/>
    <n v="20"/>
    <n v="35"/>
    <n v="20"/>
    <n v="35"/>
    <n v="10"/>
    <n v="17"/>
    <n v="10"/>
    <n v="17"/>
    <n v="4"/>
    <n v="0"/>
    <n v="4"/>
    <n v="0"/>
    <n v="34"/>
    <n v="52"/>
    <n v="34"/>
    <n v="52"/>
    <n v="4.4800000000000004"/>
    <n v="5.5"/>
    <n v="89.600000000000009"/>
    <n v="192.5"/>
    <n v="7.76"/>
    <n v="13.08"/>
    <n v="77.599999999999994"/>
    <n v="222.36"/>
    <n v="8.23"/>
    <n v="0"/>
    <n v="32.92"/>
    <n v="0"/>
    <n v="5.8858823529411763"/>
    <n v="7.9780769230769231"/>
    <n v="200.12"/>
    <n v="414.86"/>
    <n v="84.95"/>
    <n v="70.569999999999993"/>
    <n v="1699"/>
    <n v="2469.9499999999998"/>
    <n v="82"/>
    <n v="73.290000000000006"/>
    <n v="820"/>
    <n v="1245.93"/>
    <n v="75.5"/>
    <n v="0"/>
    <n v="302"/>
    <n v="0"/>
    <n v="82.970588235294116"/>
    <n v="71.459230769230771"/>
    <n v="2821"/>
    <n v="3715.88"/>
    <n v="50"/>
    <n v="75"/>
    <n v="50"/>
    <n v="75"/>
    <n v="5.7018000000000004"/>
    <n v="7.7426666666666675"/>
    <n v="285.09000000000003"/>
    <n v="580.70000000000005"/>
    <n v="80.680199999999999"/>
    <n v="73.291600000000017"/>
    <n v="4034.0099999999998"/>
    <n v="5496.8700000000008"/>
    <n v="0"/>
    <n v="24"/>
    <n v="0"/>
    <n v="24"/>
    <n v="0"/>
    <n v="14"/>
    <n v="0"/>
    <n v="14"/>
    <n v="35"/>
    <n v="0"/>
    <n v="35"/>
    <n v="0"/>
    <n v="35"/>
    <n v="38"/>
    <n v="35"/>
    <n v="38"/>
    <n v="0"/>
    <n v="4.2300000000000004"/>
    <n v="0"/>
    <n v="101.52000000000001"/>
    <n v="0"/>
    <n v="8.16"/>
    <n v="0"/>
    <n v="114.24000000000001"/>
    <n v="6.98"/>
    <n v="0"/>
    <n v="244.3"/>
    <n v="0"/>
    <n v="6.98"/>
    <n v="5.6778947368421058"/>
    <n v="244.3"/>
    <n v="215.76000000000002"/>
    <n v="0"/>
    <n v="49.17"/>
    <n v="0"/>
    <n v="1180.08"/>
    <n v="0"/>
    <n v="50.36"/>
    <n v="0"/>
    <n v="705.04"/>
    <n v="54.09"/>
    <n v="0"/>
    <n v="1893.15"/>
    <n v="0"/>
    <n v="54.09"/>
    <n v="49.608421052631577"/>
    <n v="1893.15"/>
    <n v="1885.12"/>
    <n v="0"/>
    <n v="2"/>
    <n v="0"/>
    <n v="2"/>
    <n v="0"/>
    <n v="2.04"/>
    <n v="0"/>
    <n v="4.08"/>
    <n v="0"/>
    <n v="43.5"/>
    <n v="0"/>
    <n v="87"/>
    <n v="31"/>
    <n v="62"/>
    <n v="31"/>
    <n v="62"/>
    <n v="132.83000000000001"/>
    <n v="309.86"/>
    <n v="2557"/>
    <n v="3846.0199999999995"/>
    <n v="13"/>
    <n v="51"/>
    <n v="13"/>
    <n v="51"/>
    <n v="104.84"/>
    <n v="486.6"/>
    <n v="1038.01"/>
    <n v="3535.9700000000003"/>
    <n v="44"/>
    <n v="113"/>
    <n v="44"/>
    <n v="113"/>
    <n v="237.67000000000002"/>
    <n v="796.46"/>
    <n v="3595.01"/>
    <n v="7381.99"/>
    <n v="41"/>
    <n v="0"/>
    <n v="41"/>
    <n v="0"/>
    <n v="291.72000000000003"/>
    <s v=""/>
    <n v="2332.15"/>
    <s v=""/>
    <n v="529.3900000000001"/>
    <n v="800.54000000000008"/>
    <n v="5927.16"/>
    <n v="7468.9900000000007"/>
  </r>
  <r>
    <x v="1"/>
    <s v="North Arkansas College"/>
    <m/>
    <n v="107460"/>
    <x v="8"/>
    <n v="213"/>
    <n v="217"/>
    <n v="1"/>
    <n v="5"/>
    <n v="212"/>
    <n v="212"/>
    <n v="60"/>
    <n v="60"/>
    <n v="212"/>
    <n v="212"/>
    <n v="212"/>
    <n v="212"/>
    <n v="15"/>
    <n v="27"/>
    <n v="15"/>
    <n v="27"/>
    <n v="3"/>
    <n v="2"/>
    <n v="3"/>
    <n v="2"/>
    <n v="2"/>
    <n v="0"/>
    <n v="2"/>
    <n v="0"/>
    <n v="20"/>
    <n v="29"/>
    <n v="20"/>
    <n v="29"/>
    <n v="4.5999999999999996"/>
    <n v="3.55"/>
    <n v="69"/>
    <n v="95.85"/>
    <n v="5.94"/>
    <n v="4.75"/>
    <n v="17.82"/>
    <n v="9.5"/>
    <n v="9.1300000000000008"/>
    <n v="0"/>
    <n v="18.260000000000002"/>
    <n v="0"/>
    <n v="5.2539999999999996"/>
    <n v="3.6327586206896552"/>
    <n v="105.07999999999998"/>
    <n v="105.35"/>
    <n v="78.27"/>
    <n v="77.3"/>
    <n v="1174.05"/>
    <n v="2087.1"/>
    <n v="93.33"/>
    <n v="93.5"/>
    <n v="279.99"/>
    <n v="187"/>
    <n v="129.5"/>
    <n v="0"/>
    <n v="259"/>
    <n v="0"/>
    <n v="85.652000000000001"/>
    <n v="78.41724137931034"/>
    <n v="1713.04"/>
    <n v="2274.1"/>
    <n v="98"/>
    <n v="98"/>
    <n v="98"/>
    <n v="98"/>
    <n v="16"/>
    <n v="22"/>
    <n v="16"/>
    <n v="22"/>
    <n v="10"/>
    <n v="0"/>
    <n v="10"/>
    <n v="0"/>
    <n v="124"/>
    <n v="120"/>
    <n v="124"/>
    <n v="120"/>
    <n v="5.08"/>
    <n v="8.1"/>
    <n v="497.84000000000003"/>
    <n v="793.8"/>
    <n v="7.02"/>
    <n v="9.31"/>
    <n v="112.32"/>
    <n v="204.82000000000002"/>
    <n v="14.1"/>
    <n v="0"/>
    <n v="141"/>
    <n v="0"/>
    <n v="6.0577419354838717"/>
    <n v="8.3218333333333341"/>
    <n v="751.16000000000008"/>
    <n v="998.62000000000012"/>
    <n v="85.56"/>
    <n v="86.37"/>
    <n v="8384.880000000001"/>
    <n v="8464.26"/>
    <n v="74.81"/>
    <n v="86.14"/>
    <n v="1196.96"/>
    <n v="1895.08"/>
    <n v="86.8"/>
    <n v="0"/>
    <n v="868"/>
    <n v="0"/>
    <n v="84.272903225806459"/>
    <n v="86.327833333333331"/>
    <n v="10449.84"/>
    <n v="10359.34"/>
    <n v="144"/>
    <n v="149"/>
    <n v="144"/>
    <n v="149"/>
    <n v="5.9461111111111116"/>
    <n v="7.4091946308724834"/>
    <n v="856.24"/>
    <n v="1103.97"/>
    <n v="84.464444444444453"/>
    <n v="84.788187919463084"/>
    <n v="12162.880000000001"/>
    <n v="12633.439999999999"/>
    <n v="0"/>
    <n v="36"/>
    <n v="0"/>
    <n v="36"/>
    <n v="0"/>
    <n v="27"/>
    <n v="0"/>
    <n v="27"/>
    <n v="67"/>
    <n v="0"/>
    <n v="67"/>
    <n v="0"/>
    <n v="67"/>
    <n v="63"/>
    <n v="67"/>
    <n v="63"/>
    <n v="0"/>
    <n v="3.83"/>
    <n v="0"/>
    <n v="137.88"/>
    <n v="0"/>
    <n v="5.85"/>
    <n v="0"/>
    <n v="157.94999999999999"/>
    <n v="3.61"/>
    <n v="0"/>
    <n v="241.87"/>
    <n v="0"/>
    <n v="3.61"/>
    <n v="4.6957142857142857"/>
    <n v="241.87"/>
    <n v="295.83"/>
    <n v="0"/>
    <n v="61.61"/>
    <n v="0"/>
    <n v="2217.96"/>
    <n v="0"/>
    <n v="64.67"/>
    <n v="0"/>
    <n v="1746.0900000000001"/>
    <n v="57.46"/>
    <n v="0"/>
    <n v="3849.82"/>
    <n v="0"/>
    <n v="57.46"/>
    <n v="62.921428571428571"/>
    <n v="3849.82"/>
    <n v="3964.05"/>
    <n v="1"/>
    <n v="0"/>
    <n v="1"/>
    <n v="0"/>
    <n v="5.33"/>
    <n v="0"/>
    <n v="5.33"/>
    <n v="0"/>
    <n v="57.46"/>
    <n v="0"/>
    <n v="57.46"/>
    <n v="0"/>
    <n v="113"/>
    <n v="161"/>
    <n v="113"/>
    <n v="161"/>
    <n v="566.84"/>
    <n v="1027.53"/>
    <n v="9558.93"/>
    <n v="12769.32"/>
    <n v="19"/>
    <n v="51"/>
    <n v="19"/>
    <n v="51"/>
    <n v="130.13999999999999"/>
    <n v="372.27"/>
    <n v="1476.95"/>
    <n v="3828.17"/>
    <n v="132"/>
    <n v="212"/>
    <n v="132"/>
    <n v="212"/>
    <n v="696.98"/>
    <n v="1399.8"/>
    <n v="11035.880000000001"/>
    <n v="16597.489999999998"/>
    <n v="79"/>
    <n v="0"/>
    <n v="79"/>
    <n v="0"/>
    <n v="401.13"/>
    <s v=""/>
    <n v="4976.82"/>
    <s v=""/>
    <n v="1103.44"/>
    <n v="1399.8"/>
    <n v="16070.16"/>
    <n v="16597.489999999998"/>
  </r>
  <r>
    <x v="1"/>
    <s v="Ozarka College "/>
    <m/>
    <n v="107549"/>
    <x v="8"/>
    <n v="126"/>
    <n v="159"/>
    <n v="8"/>
    <n v="10"/>
    <n v="118"/>
    <n v="149"/>
    <n v="60"/>
    <n v="60"/>
    <n v="118"/>
    <n v="149"/>
    <n v="118"/>
    <n v="149"/>
    <n v="25"/>
    <n v="26"/>
    <n v="25"/>
    <n v="26"/>
    <n v="0"/>
    <n v="0"/>
    <n v="0"/>
    <n v="0"/>
    <n v="0"/>
    <n v="0"/>
    <n v="0"/>
    <n v="0"/>
    <n v="25"/>
    <n v="26"/>
    <n v="25"/>
    <n v="26"/>
    <n v="1.32"/>
    <n v="3.22"/>
    <n v="33"/>
    <n v="83.72"/>
    <n v="0"/>
    <n v="0"/>
    <n v="0"/>
    <n v="0"/>
    <n v="0"/>
    <n v="0"/>
    <n v="0"/>
    <n v="0"/>
    <n v="1.32"/>
    <n v="3.2199999999999998"/>
    <n v="33"/>
    <n v="83.72"/>
    <n v="78.52"/>
    <n v="80.040000000000006"/>
    <n v="1963"/>
    <n v="2081.04"/>
    <n v="0"/>
    <n v="0"/>
    <n v="0"/>
    <n v="0"/>
    <n v="0"/>
    <n v="0"/>
    <n v="0"/>
    <n v="0"/>
    <n v="78.52"/>
    <n v="80.039999999999992"/>
    <n v="1963"/>
    <n v="2081.04"/>
    <n v="93"/>
    <n v="123"/>
    <n v="93"/>
    <n v="123"/>
    <n v="0"/>
    <n v="0"/>
    <n v="0"/>
    <n v="0"/>
    <n v="0"/>
    <n v="0"/>
    <n v="0"/>
    <n v="0"/>
    <n v="93"/>
    <n v="123"/>
    <n v="93"/>
    <n v="123"/>
    <n v="2.57"/>
    <n v="2.9"/>
    <n v="239.01"/>
    <n v="356.7"/>
    <n v="0"/>
    <n v="0"/>
    <n v="0"/>
    <n v="0"/>
    <n v="0"/>
    <n v="0"/>
    <n v="0"/>
    <n v="0"/>
    <n v="2.57"/>
    <n v="2.9"/>
    <n v="239.01"/>
    <n v="356.7"/>
    <n v="74.19"/>
    <n v="76.59"/>
    <n v="6899.67"/>
    <n v="9420.57"/>
    <n v="0"/>
    <n v="0"/>
    <n v="0"/>
    <n v="0"/>
    <n v="0"/>
    <n v="0"/>
    <n v="0"/>
    <n v="0"/>
    <n v="74.19"/>
    <n v="76.59"/>
    <n v="6899.67"/>
    <n v="9420.57"/>
    <n v="118"/>
    <n v="149"/>
    <n v="118"/>
    <n v="149"/>
    <n v="2.3051694915254237"/>
    <n v="2.9558389261744962"/>
    <n v="272.01"/>
    <n v="440.4199999999999"/>
    <n v="75.107372881355928"/>
    <n v="77.192013422818789"/>
    <n v="8862.67"/>
    <n v="11501.609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18"/>
    <n v="149"/>
    <n v="118"/>
    <n v="149"/>
    <n v="272.01"/>
    <n v="440.41999999999996"/>
    <n v="8862.67"/>
    <n v="11501.61"/>
    <n v="0"/>
    <n v="0"/>
    <n v="0"/>
    <n v="0"/>
    <n v="0"/>
    <n v="0"/>
    <n v="0"/>
    <n v="0"/>
    <n v="118"/>
    <n v="149"/>
    <n v="118"/>
    <n v="149"/>
    <n v="272.01"/>
    <n v="440.41999999999996"/>
    <n v="8862.67"/>
    <n v="11501.61"/>
    <n v="0"/>
    <n v="0"/>
    <n v="0"/>
    <n v="0"/>
    <s v=""/>
    <s v=""/>
    <s v=""/>
    <s v=""/>
    <n v="272.01"/>
    <n v="440.4199999999999"/>
    <n v="8862.67"/>
    <n v="11501.609999999999"/>
  </r>
  <r>
    <x v="1"/>
    <s v="Phillips Community College of the Univ of Arkansas"/>
    <m/>
    <n v="107619"/>
    <x v="8"/>
    <n v="157"/>
    <n v="221"/>
    <n v="2"/>
    <n v="3"/>
    <n v="155"/>
    <n v="218"/>
    <n v="60"/>
    <n v="60"/>
    <n v="155"/>
    <n v="218"/>
    <n v="155"/>
    <n v="218"/>
    <n v="16"/>
    <n v="38"/>
    <n v="16"/>
    <n v="38"/>
    <n v="9"/>
    <n v="10"/>
    <n v="9"/>
    <n v="10"/>
    <n v="0"/>
    <n v="0"/>
    <n v="0"/>
    <n v="0"/>
    <n v="25"/>
    <n v="48"/>
    <n v="25"/>
    <n v="48"/>
    <n v="3.23"/>
    <n v="3.69"/>
    <n v="51.68"/>
    <n v="140.22"/>
    <n v="10.91"/>
    <n v="9.5299999999999994"/>
    <n v="98.19"/>
    <n v="95.3"/>
    <n v="0"/>
    <n v="0"/>
    <n v="0"/>
    <n v="0"/>
    <n v="5.9948000000000006"/>
    <n v="4.9066666666666663"/>
    <n v="149.87"/>
    <n v="235.51999999999998"/>
    <n v="84.44"/>
    <n v="90.05"/>
    <n v="1351.04"/>
    <n v="3421.9"/>
    <n v="81"/>
    <n v="78.599999999999994"/>
    <n v="729"/>
    <n v="786"/>
    <n v="0"/>
    <n v="0"/>
    <n v="0"/>
    <n v="0"/>
    <n v="83.201599999999999"/>
    <n v="87.664583333333326"/>
    <n v="2080.04"/>
    <n v="4207.8999999999996"/>
    <n v="43"/>
    <n v="65"/>
    <n v="43"/>
    <n v="65"/>
    <n v="46"/>
    <n v="62"/>
    <n v="46"/>
    <n v="62"/>
    <n v="0"/>
    <n v="0"/>
    <n v="0"/>
    <n v="0"/>
    <n v="89"/>
    <n v="127"/>
    <n v="89"/>
    <n v="127"/>
    <n v="5.32"/>
    <n v="5.67"/>
    <n v="228.76000000000002"/>
    <n v="368.55"/>
    <n v="16.75"/>
    <n v="17.52"/>
    <n v="770.5"/>
    <n v="1086.24"/>
    <n v="0"/>
    <n v="0"/>
    <n v="0"/>
    <n v="0"/>
    <n v="11.227640449438201"/>
    <n v="11.45503937007874"/>
    <n v="999.25999999999988"/>
    <n v="1454.79"/>
    <n v="78.14"/>
    <n v="82.17"/>
    <n v="3360.02"/>
    <n v="5341.05"/>
    <n v="70.83"/>
    <n v="69.87"/>
    <n v="3258.18"/>
    <n v="4331.9400000000005"/>
    <n v="0"/>
    <n v="0"/>
    <n v="0"/>
    <n v="0"/>
    <n v="74.361797752808982"/>
    <n v="76.16527559055119"/>
    <n v="6618.2"/>
    <n v="9672.9900000000016"/>
    <n v="114"/>
    <n v="175"/>
    <n v="114"/>
    <n v="175"/>
    <n v="10.080087719298245"/>
    <n v="9.6589142857142853"/>
    <n v="1149.1299999999999"/>
    <n v="1690.31"/>
    <n v="76.300350877192983"/>
    <n v="79.319371428571429"/>
    <n v="8698.24"/>
    <n v="13880.89"/>
    <n v="22"/>
    <n v="24"/>
    <n v="22"/>
    <n v="24"/>
    <n v="19"/>
    <n v="19"/>
    <n v="19"/>
    <n v="19"/>
    <n v="0"/>
    <n v="0"/>
    <n v="0"/>
    <n v="0"/>
    <n v="41"/>
    <n v="43"/>
    <n v="41"/>
    <n v="43"/>
    <n v="4.6399999999999997"/>
    <n v="89.09"/>
    <n v="102.08"/>
    <n v="2138.16"/>
    <n v="9.8699999999999992"/>
    <n v="10.48"/>
    <n v="187.52999999999997"/>
    <n v="199.12"/>
    <n v="0"/>
    <n v="0"/>
    <n v="0"/>
    <n v="0"/>
    <n v="7.0636585365853648"/>
    <n v="54.355348837209299"/>
    <n v="289.60999999999996"/>
    <n v="2337.2799999999997"/>
    <n v="86.28"/>
    <n v="95.79"/>
    <n v="1898.16"/>
    <n v="2298.96"/>
    <n v="85.85"/>
    <n v="79.099999999999994"/>
    <n v="1631.1499999999999"/>
    <n v="1502.8999999999999"/>
    <n v="0"/>
    <n v="0"/>
    <n v="0"/>
    <n v="0"/>
    <n v="86.080731707317071"/>
    <n v="88.415348837209294"/>
    <n v="3529.31"/>
    <n v="3801.8599999999997"/>
    <n v="0"/>
    <n v="0"/>
    <n v="0"/>
    <n v="0"/>
    <n v="0"/>
    <n v="0"/>
    <n v="0"/>
    <n v="0"/>
    <n v="0"/>
    <n v="0"/>
    <n v="0"/>
    <n v="0"/>
    <n v="81"/>
    <n v="127"/>
    <n v="81"/>
    <n v="127"/>
    <n v="382.52"/>
    <n v="2646.93"/>
    <n v="6609.2199999999993"/>
    <n v="11061.91"/>
    <n v="74"/>
    <n v="91"/>
    <n v="74"/>
    <n v="91"/>
    <n v="1056.22"/>
    <n v="1380.6599999999999"/>
    <n v="5618.33"/>
    <n v="6620.84"/>
    <n v="155"/>
    <n v="218"/>
    <n v="155"/>
    <n v="218"/>
    <n v="1438.74"/>
    <n v="4027.5899999999997"/>
    <n v="12227.55"/>
    <n v="17682.75"/>
    <n v="0"/>
    <n v="0"/>
    <n v="0"/>
    <n v="0"/>
    <s v=""/>
    <s v=""/>
    <s v=""/>
    <s v=""/>
    <n v="1438.7399999999998"/>
    <n v="4027.5899999999997"/>
    <n v="12227.55"/>
    <n v="17682.75"/>
  </r>
  <r>
    <x v="1"/>
    <s v="Rich Mountain Community College "/>
    <m/>
    <n v="107743"/>
    <x v="8"/>
    <n v="78"/>
    <n v="95"/>
    <n v="3"/>
    <n v="2"/>
    <n v="75"/>
    <n v="93"/>
    <n v="60"/>
    <n v="60"/>
    <n v="75"/>
    <n v="93"/>
    <n v="75"/>
    <n v="93"/>
    <n v="20"/>
    <n v="24"/>
    <n v="20"/>
    <n v="24"/>
    <n v="1"/>
    <n v="5"/>
    <n v="1"/>
    <n v="5"/>
    <n v="4"/>
    <n v="0"/>
    <n v="4"/>
    <n v="0"/>
    <n v="25"/>
    <n v="29"/>
    <n v="25"/>
    <n v="29"/>
    <n v="2.95"/>
    <n v="3.34"/>
    <n v="59"/>
    <n v="80.16"/>
    <n v="1"/>
    <n v="4.13"/>
    <n v="1"/>
    <n v="20.65"/>
    <n v="29.23"/>
    <n v="0"/>
    <n v="116.92"/>
    <n v="0"/>
    <n v="7.0768000000000004"/>
    <n v="3.4762068965517243"/>
    <n v="176.92000000000002"/>
    <n v="100.81"/>
    <n v="68"/>
    <n v="71.540000000000006"/>
    <n v="1360"/>
    <n v="1716.96"/>
    <n v="47"/>
    <n v="66"/>
    <n v="47"/>
    <n v="330"/>
    <n v="62.75"/>
    <n v="0"/>
    <n v="251"/>
    <n v="0"/>
    <n v="66.319999999999993"/>
    <n v="70.584827586206899"/>
    <n v="1657.9999999999998"/>
    <n v="2046.96"/>
    <n v="17"/>
    <n v="21"/>
    <n v="17"/>
    <n v="21"/>
    <n v="10"/>
    <n v="19"/>
    <n v="10"/>
    <n v="19"/>
    <n v="16"/>
    <n v="0"/>
    <n v="16"/>
    <n v="0"/>
    <n v="43"/>
    <n v="40"/>
    <n v="43"/>
    <n v="40"/>
    <n v="9.5299999999999994"/>
    <n v="4.63"/>
    <n v="162.01"/>
    <n v="97.23"/>
    <n v="3.98"/>
    <n v="7.95"/>
    <n v="39.799999999999997"/>
    <n v="151.05000000000001"/>
    <n v="22.28"/>
    <n v="0"/>
    <n v="356.48"/>
    <n v="0"/>
    <n v="12.983488372093023"/>
    <n v="6.2070000000000007"/>
    <n v="558.29"/>
    <n v="248.28000000000003"/>
    <n v="57.53"/>
    <n v="75.81"/>
    <n v="978.01"/>
    <n v="1592.01"/>
    <n v="66.900000000000006"/>
    <n v="68.319999999999993"/>
    <n v="669"/>
    <n v="1298.08"/>
    <n v="71.56"/>
    <n v="0"/>
    <n v="1144.96"/>
    <n v="0"/>
    <n v="64.929534883720933"/>
    <n v="72.252250000000004"/>
    <n v="2791.9700000000003"/>
    <n v="2890.09"/>
    <n v="68"/>
    <n v="69"/>
    <n v="68"/>
    <n v="69"/>
    <n v="10.811911764705883"/>
    <n v="5.0592753623188411"/>
    <n v="735.21"/>
    <n v="349.09000000000003"/>
    <n v="65.440735294117644"/>
    <n v="71.551449275362316"/>
    <n v="4449.9699999999993"/>
    <n v="4937.05"/>
    <n v="0"/>
    <n v="13"/>
    <n v="0"/>
    <n v="13"/>
    <n v="0"/>
    <n v="11"/>
    <n v="0"/>
    <n v="11"/>
    <n v="1"/>
    <n v="0"/>
    <n v="1"/>
    <n v="0"/>
    <n v="1"/>
    <n v="24"/>
    <n v="1"/>
    <n v="24"/>
    <n v="0"/>
    <n v="2.14"/>
    <n v="0"/>
    <n v="27.82"/>
    <n v="0"/>
    <n v="3.1"/>
    <n v="0"/>
    <n v="34.1"/>
    <n v="12.75"/>
    <n v="0"/>
    <n v="12.75"/>
    <n v="0"/>
    <n v="12.75"/>
    <n v="2.58"/>
    <n v="12.75"/>
    <n v="61.92"/>
    <n v="0"/>
    <n v="57.15"/>
    <n v="0"/>
    <n v="742.94999999999993"/>
    <n v="0"/>
    <n v="42"/>
    <n v="0"/>
    <n v="462"/>
    <n v="96"/>
    <n v="0"/>
    <n v="96"/>
    <n v="0"/>
    <n v="96"/>
    <n v="50.20624999999999"/>
    <n v="96"/>
    <n v="1204.9499999999998"/>
    <n v="6"/>
    <n v="0"/>
    <n v="6"/>
    <n v="0"/>
    <n v="5.08"/>
    <n v="0"/>
    <n v="30.48"/>
    <n v="0"/>
    <n v="74.34"/>
    <n v="0"/>
    <n v="446.04"/>
    <n v="0"/>
    <n v="37"/>
    <n v="58"/>
    <n v="37"/>
    <n v="58"/>
    <n v="221.01"/>
    <n v="205.20999999999998"/>
    <n v="2338.0100000000002"/>
    <n v="4051.92"/>
    <n v="11"/>
    <n v="35"/>
    <n v="11"/>
    <n v="35"/>
    <n v="40.799999999999997"/>
    <n v="205.8"/>
    <n v="716"/>
    <n v="2090.08"/>
    <n v="48"/>
    <n v="93"/>
    <n v="48"/>
    <n v="93"/>
    <n v="261.81"/>
    <n v="411.01"/>
    <n v="3054.01"/>
    <n v="6142"/>
    <n v="21"/>
    <n v="0"/>
    <n v="21"/>
    <n v="0"/>
    <n v="486.15000000000003"/>
    <s v=""/>
    <n v="1491.96"/>
    <s v=""/>
    <n v="778.44"/>
    <n v="411.01000000000005"/>
    <n v="4992.0099999999993"/>
    <n v="6142"/>
  </r>
  <r>
    <x v="1"/>
    <s v="South Arkansas Community College"/>
    <m/>
    <n v="107974"/>
    <x v="8"/>
    <n v="136"/>
    <n v="134"/>
    <n v="2"/>
    <n v="1"/>
    <n v="134"/>
    <n v="133"/>
    <n v="60"/>
    <n v="60"/>
    <n v="134"/>
    <n v="133"/>
    <n v="134"/>
    <n v="133"/>
    <n v="0"/>
    <n v="3"/>
    <n v="0"/>
    <n v="3"/>
    <n v="6"/>
    <n v="5"/>
    <n v="6"/>
    <n v="5"/>
    <n v="0"/>
    <n v="0"/>
    <n v="0"/>
    <n v="0"/>
    <n v="6"/>
    <n v="8"/>
    <n v="6"/>
    <n v="8"/>
    <n v="0"/>
    <n v="2.36"/>
    <n v="0"/>
    <n v="7.08"/>
    <n v="4.92"/>
    <n v="4.83"/>
    <n v="29.52"/>
    <n v="24.15"/>
    <n v="0"/>
    <n v="0"/>
    <n v="0"/>
    <n v="0"/>
    <n v="4.92"/>
    <n v="3.9037499999999996"/>
    <n v="29.52"/>
    <n v="31.229999999999997"/>
    <n v="0"/>
    <n v="66.67"/>
    <n v="0"/>
    <n v="200.01"/>
    <n v="78"/>
    <n v="83.4"/>
    <n v="468"/>
    <n v="417"/>
    <n v="0"/>
    <n v="0"/>
    <n v="0"/>
    <n v="0"/>
    <n v="78"/>
    <n v="77.126249999999999"/>
    <n v="468"/>
    <n v="617.01"/>
    <n v="46"/>
    <n v="33"/>
    <n v="46"/>
    <n v="33"/>
    <n v="26"/>
    <n v="35"/>
    <n v="26"/>
    <n v="35"/>
    <n v="0"/>
    <n v="0"/>
    <n v="0"/>
    <n v="0"/>
    <n v="72"/>
    <n v="68"/>
    <n v="72"/>
    <n v="68"/>
    <n v="9.5399999999999991"/>
    <n v="9.58"/>
    <n v="438.84"/>
    <n v="316.14"/>
    <n v="10.57"/>
    <n v="7.29"/>
    <n v="274.82"/>
    <n v="255.15"/>
    <n v="0"/>
    <n v="0"/>
    <n v="0"/>
    <n v="0"/>
    <n v="9.911944444444444"/>
    <n v="8.4013235294117639"/>
    <n v="713.66"/>
    <n v="571.29"/>
    <n v="95.52"/>
    <n v="83.61"/>
    <n v="4393.92"/>
    <n v="2759.13"/>
    <n v="82.69"/>
    <n v="81.69"/>
    <n v="2149.94"/>
    <n v="2859.15"/>
    <n v="0"/>
    <n v="0"/>
    <n v="0"/>
    <n v="0"/>
    <n v="90.886944444444453"/>
    <n v="82.621764705882356"/>
    <n v="6543.8600000000006"/>
    <n v="5618.2800000000007"/>
    <n v="78"/>
    <n v="76"/>
    <n v="78"/>
    <n v="76"/>
    <n v="9.5279487179487177"/>
    <n v="7.9278947368421049"/>
    <n v="743.18"/>
    <n v="602.52"/>
    <n v="89.895641025641027"/>
    <n v="82.043289473684226"/>
    <n v="7011.86"/>
    <n v="6235.2900000000009"/>
    <n v="0"/>
    <n v="20"/>
    <n v="0"/>
    <n v="20"/>
    <n v="0"/>
    <n v="37"/>
    <n v="0"/>
    <n v="37"/>
    <n v="55"/>
    <n v="0"/>
    <n v="55"/>
    <n v="0"/>
    <n v="55"/>
    <n v="57"/>
    <n v="55"/>
    <n v="57"/>
    <n v="0"/>
    <n v="6.63"/>
    <n v="0"/>
    <n v="132.6"/>
    <n v="0"/>
    <n v="6.08"/>
    <n v="0"/>
    <n v="224.96"/>
    <n v="6.28"/>
    <n v="0"/>
    <n v="345.40000000000003"/>
    <n v="0"/>
    <n v="6.28"/>
    <n v="6.2729824561403511"/>
    <n v="345.40000000000003"/>
    <n v="357.56"/>
    <n v="0"/>
    <n v="62.65"/>
    <n v="0"/>
    <n v="1253"/>
    <n v="0"/>
    <n v="55.65"/>
    <n v="0"/>
    <n v="2059.0499999999997"/>
    <n v="66.27"/>
    <n v="0"/>
    <n v="3644.85"/>
    <n v="0"/>
    <n v="66.27"/>
    <n v="58.10614035087719"/>
    <n v="3644.85"/>
    <n v="3312.0499999999997"/>
    <n v="1"/>
    <n v="0"/>
    <n v="1"/>
    <n v="0"/>
    <n v="2.92"/>
    <n v="0"/>
    <n v="2.92"/>
    <n v="0"/>
    <n v="33"/>
    <n v="0"/>
    <n v="33"/>
    <n v="0"/>
    <n v="46"/>
    <n v="56"/>
    <n v="46"/>
    <n v="56"/>
    <n v="438.84"/>
    <n v="455.81999999999994"/>
    <n v="4393.92"/>
    <n v="4212.1400000000003"/>
    <n v="32"/>
    <n v="77"/>
    <n v="32"/>
    <n v="77"/>
    <n v="304.33999999999997"/>
    <n v="504.26"/>
    <n v="2617.94"/>
    <n v="5335.2"/>
    <n v="78"/>
    <n v="133"/>
    <n v="78"/>
    <n v="133"/>
    <n v="743.18"/>
    <n v="960.07999999999993"/>
    <n v="7011.8600000000006"/>
    <n v="9547.34"/>
    <n v="55"/>
    <n v="0"/>
    <n v="55"/>
    <n v="0"/>
    <n v="345.40000000000003"/>
    <s v=""/>
    <n v="3644.85"/>
    <s v=""/>
    <n v="1091.5"/>
    <n v="960.07999999999993"/>
    <n v="10689.71"/>
    <n v="9547.34"/>
  </r>
  <r>
    <x v="1"/>
    <s v="Southeast Arkansas College"/>
    <m/>
    <n v="107637"/>
    <x v="8"/>
    <n v="170"/>
    <n v="168"/>
    <n v="3"/>
    <n v="1"/>
    <n v="167"/>
    <n v="167"/>
    <n v="60"/>
    <n v="60"/>
    <n v="167"/>
    <n v="167"/>
    <n v="167"/>
    <n v="167"/>
    <n v="3"/>
    <n v="6"/>
    <n v="3"/>
    <n v="6"/>
    <n v="5"/>
    <n v="11"/>
    <n v="5"/>
    <n v="11"/>
    <n v="0"/>
    <n v="0"/>
    <n v="0"/>
    <n v="0"/>
    <n v="8"/>
    <n v="17"/>
    <n v="8"/>
    <n v="17"/>
    <n v="4"/>
    <n v="2.4900000000000002"/>
    <n v="12"/>
    <n v="14.940000000000001"/>
    <n v="8.3800000000000008"/>
    <n v="6.84"/>
    <n v="41.900000000000006"/>
    <n v="75.239999999999995"/>
    <n v="0"/>
    <n v="0"/>
    <n v="0"/>
    <n v="0"/>
    <n v="6.7375000000000007"/>
    <n v="5.3047058823529412"/>
    <n v="53.900000000000006"/>
    <n v="90.18"/>
    <n v="59"/>
    <n v="70.67"/>
    <n v="177"/>
    <n v="424.02"/>
    <n v="85.2"/>
    <n v="74.73"/>
    <n v="426"/>
    <n v="822.03000000000009"/>
    <n v="0"/>
    <n v="0"/>
    <n v="0"/>
    <n v="0"/>
    <n v="75.375"/>
    <n v="73.297058823529426"/>
    <n v="603"/>
    <n v="1246.0500000000002"/>
    <n v="46"/>
    <n v="35"/>
    <n v="46"/>
    <n v="35"/>
    <n v="106"/>
    <n v="106"/>
    <n v="106"/>
    <n v="106"/>
    <n v="0"/>
    <n v="0"/>
    <n v="0"/>
    <n v="0"/>
    <n v="152"/>
    <n v="141"/>
    <n v="152"/>
    <n v="141"/>
    <n v="7.79"/>
    <n v="6.55"/>
    <n v="358.34"/>
    <n v="229.25"/>
    <n v="9.44"/>
    <n v="10.74"/>
    <n v="1000.64"/>
    <n v="1138.44"/>
    <n v="0"/>
    <n v="0"/>
    <n v="0"/>
    <n v="0"/>
    <n v="8.9406578947368427"/>
    <n v="9.6999290780141845"/>
    <n v="1358.98"/>
    <n v="1367.69"/>
    <n v="82.09"/>
    <n v="78.459999999999994"/>
    <n v="3776.1400000000003"/>
    <n v="2746.1"/>
    <n v="82.8"/>
    <n v="81.28"/>
    <n v="8776.7999999999993"/>
    <n v="8615.68"/>
    <n v="0"/>
    <n v="0"/>
    <n v="0"/>
    <n v="0"/>
    <n v="82.585131578947355"/>
    <n v="80.58"/>
    <n v="12552.939999999999"/>
    <n v="11361.78"/>
    <n v="160"/>
    <n v="158"/>
    <n v="160"/>
    <n v="158"/>
    <n v="8.8305000000000007"/>
    <n v="9.2270253164556966"/>
    <n v="1412.88"/>
    <n v="1457.8700000000001"/>
    <n v="82.224624999999989"/>
    <n v="79.796392405063301"/>
    <n v="13155.939999999999"/>
    <n v="12607.830000000002"/>
    <n v="1"/>
    <n v="1"/>
    <n v="1"/>
    <n v="1"/>
    <n v="6"/>
    <n v="8"/>
    <n v="6"/>
    <n v="8"/>
    <n v="0"/>
    <n v="0"/>
    <n v="0"/>
    <n v="0"/>
    <n v="7"/>
    <n v="9"/>
    <n v="7"/>
    <n v="9"/>
    <n v="16.75"/>
    <n v="1.92"/>
    <n v="16.75"/>
    <n v="1.92"/>
    <n v="7.76"/>
    <n v="11.88"/>
    <n v="46.56"/>
    <n v="95.04"/>
    <n v="0"/>
    <n v="0"/>
    <n v="0"/>
    <n v="0"/>
    <n v="9.0442857142857154"/>
    <n v="10.773333333333333"/>
    <n v="63.310000000000009"/>
    <n v="96.960000000000008"/>
    <n v="25"/>
    <n v="69"/>
    <n v="25"/>
    <n v="69"/>
    <n v="75.5"/>
    <n v="75.12"/>
    <n v="453"/>
    <n v="600.96"/>
    <n v="0"/>
    <n v="0"/>
    <n v="0"/>
    <n v="0"/>
    <n v="68.285714285714292"/>
    <n v="74.44"/>
    <n v="478.00000000000006"/>
    <n v="669.96"/>
    <n v="0"/>
    <n v="0"/>
    <n v="0"/>
    <n v="0"/>
    <n v="0"/>
    <n v="0"/>
    <n v="0"/>
    <n v="0"/>
    <n v="0"/>
    <n v="0"/>
    <n v="0"/>
    <n v="0"/>
    <n v="50"/>
    <n v="42"/>
    <n v="50"/>
    <n v="42"/>
    <n v="387.09"/>
    <n v="246.10999999999999"/>
    <n v="3978.1400000000003"/>
    <n v="3239.12"/>
    <n v="117"/>
    <n v="125"/>
    <n v="117"/>
    <n v="125"/>
    <n v="1089.0999999999999"/>
    <n v="1308.72"/>
    <n v="9655.7999999999993"/>
    <n v="10038.670000000002"/>
    <n v="167"/>
    <n v="167"/>
    <n v="167"/>
    <n v="167"/>
    <n v="1476.1899999999998"/>
    <n v="1554.83"/>
    <n v="13633.939999999999"/>
    <n v="13277.79"/>
    <n v="0"/>
    <n v="0"/>
    <n v="0"/>
    <n v="0"/>
    <s v=""/>
    <s v=""/>
    <s v=""/>
    <s v=""/>
    <n v="1476.19"/>
    <n v="1554.8300000000002"/>
    <n v="13633.939999999999"/>
    <n v="13277.79"/>
  </r>
  <r>
    <x v="1"/>
    <s v="Southern Arkansas University Tech"/>
    <m/>
    <n v="107992"/>
    <x v="8"/>
    <n v="159"/>
    <n v="140"/>
    <n v="5"/>
    <n v="1"/>
    <n v="154"/>
    <n v="139"/>
    <n v="60"/>
    <n v="60"/>
    <n v="154"/>
    <n v="139"/>
    <n v="154"/>
    <n v="139"/>
    <n v="29"/>
    <n v="28"/>
    <n v="29"/>
    <n v="28"/>
    <n v="16"/>
    <n v="7"/>
    <n v="16"/>
    <n v="7"/>
    <n v="0"/>
    <n v="0"/>
    <n v="0"/>
    <n v="0"/>
    <n v="45"/>
    <n v="35"/>
    <n v="45"/>
    <n v="35"/>
    <n v="4.0599999999999996"/>
    <n v="3.58"/>
    <n v="117.74"/>
    <n v="100.24000000000001"/>
    <n v="8.8000000000000007"/>
    <n v="8.0500000000000007"/>
    <n v="140.80000000000001"/>
    <n v="56.350000000000009"/>
    <n v="0"/>
    <n v="0"/>
    <n v="0"/>
    <n v="0"/>
    <n v="5.7453333333333338"/>
    <n v="4.4740000000000011"/>
    <n v="258.54000000000002"/>
    <n v="156.59000000000003"/>
    <n v="70.97"/>
    <n v="75.209999999999994"/>
    <n v="2058.13"/>
    <n v="2105.8799999999997"/>
    <n v="58.63"/>
    <n v="71.569999999999993"/>
    <n v="938.08"/>
    <n v="500.98999999999995"/>
    <n v="0"/>
    <n v="0"/>
    <n v="0"/>
    <n v="0"/>
    <n v="66.582444444444448"/>
    <n v="74.481999999999985"/>
    <n v="2996.21"/>
    <n v="2606.8699999999994"/>
    <n v="41"/>
    <n v="29"/>
    <n v="41"/>
    <n v="29"/>
    <n v="14"/>
    <n v="27"/>
    <n v="14"/>
    <n v="27"/>
    <n v="0"/>
    <n v="0"/>
    <n v="0"/>
    <n v="0"/>
    <n v="55"/>
    <n v="56"/>
    <n v="55"/>
    <n v="56"/>
    <n v="9.23"/>
    <n v="7.85"/>
    <n v="378.43"/>
    <n v="227.64999999999998"/>
    <n v="12.88"/>
    <n v="12.05"/>
    <n v="180.32000000000002"/>
    <n v="325.35000000000002"/>
    <n v="0"/>
    <n v="0"/>
    <n v="0"/>
    <n v="0"/>
    <n v="10.159090909090908"/>
    <n v="9.875"/>
    <n v="558.75"/>
    <n v="553"/>
    <n v="70.63"/>
    <n v="74.48"/>
    <n v="2895.83"/>
    <n v="2159.92"/>
    <n v="59.64"/>
    <n v="52.52"/>
    <n v="834.96"/>
    <n v="1418.0400000000002"/>
    <n v="0"/>
    <n v="0"/>
    <n v="0"/>
    <n v="0"/>
    <n v="67.832545454545453"/>
    <n v="63.892142857142858"/>
    <n v="3730.79"/>
    <n v="3577.96"/>
    <n v="100"/>
    <n v="91"/>
    <n v="100"/>
    <n v="91"/>
    <n v="8.1729000000000003"/>
    <n v="7.7976923076923077"/>
    <n v="817.29000000000008"/>
    <n v="709.59"/>
    <n v="67.27"/>
    <n v="67.965164835164828"/>
    <n v="6727"/>
    <n v="6184.829999999999"/>
    <n v="0"/>
    <n v="30"/>
    <n v="0"/>
    <n v="30"/>
    <n v="0"/>
    <n v="18"/>
    <n v="0"/>
    <n v="18"/>
    <n v="54"/>
    <n v="0"/>
    <n v="54"/>
    <n v="0"/>
    <n v="54"/>
    <n v="48"/>
    <n v="54"/>
    <n v="48"/>
    <n v="0"/>
    <n v="5.99"/>
    <n v="0"/>
    <n v="179.70000000000002"/>
    <n v="0"/>
    <n v="7.41"/>
    <n v="0"/>
    <n v="133.38"/>
    <n v="6.83"/>
    <n v="0"/>
    <n v="368.82"/>
    <n v="0"/>
    <n v="6.83"/>
    <n v="6.5225000000000009"/>
    <n v="368.82"/>
    <n v="313.08000000000004"/>
    <n v="0"/>
    <n v="49"/>
    <n v="0"/>
    <n v="1470"/>
    <n v="0"/>
    <n v="47.67"/>
    <n v="0"/>
    <n v="858.06000000000006"/>
    <n v="49.04"/>
    <n v="0"/>
    <n v="2648.16"/>
    <n v="0"/>
    <n v="49.04"/>
    <n v="48.501249999999999"/>
    <n v="2648.16"/>
    <n v="2328.06"/>
    <n v="0"/>
    <n v="0"/>
    <n v="0"/>
    <n v="0"/>
    <n v="0"/>
    <n v="0"/>
    <n v="0"/>
    <n v="0"/>
    <n v="0"/>
    <n v="0"/>
    <n v="0"/>
    <n v="0"/>
    <n v="70"/>
    <n v="87"/>
    <n v="70"/>
    <n v="87"/>
    <n v="496.17"/>
    <n v="507.59000000000003"/>
    <n v="4953.96"/>
    <n v="5735.7999999999993"/>
    <n v="30"/>
    <n v="52"/>
    <n v="30"/>
    <n v="52"/>
    <n v="321.12"/>
    <n v="515.08000000000004"/>
    <n v="1773.04"/>
    <n v="2777.09"/>
    <n v="100"/>
    <n v="139"/>
    <n v="100"/>
    <n v="139"/>
    <n v="817.29"/>
    <n v="1022.6700000000001"/>
    <n v="6727"/>
    <n v="8512.89"/>
    <n v="54"/>
    <n v="0"/>
    <n v="54"/>
    <n v="0"/>
    <n v="368.82"/>
    <s v=""/>
    <n v="2648.16"/>
    <s v=""/>
    <n v="1186.1100000000001"/>
    <n v="1022.6700000000001"/>
    <n v="9375.16"/>
    <n v="8512.89"/>
  </r>
  <r>
    <x v="1"/>
    <s v="University of Arkansas Community College at Batesville"/>
    <m/>
    <n v="106999"/>
    <x v="8"/>
    <n v="195"/>
    <n v="240"/>
    <n v="0"/>
    <n v="0"/>
    <n v="195"/>
    <n v="240"/>
    <n v="60"/>
    <n v="60"/>
    <n v="195"/>
    <n v="240"/>
    <n v="195"/>
    <n v="240"/>
    <n v="15"/>
    <n v="13"/>
    <n v="15"/>
    <n v="13"/>
    <n v="1"/>
    <n v="7"/>
    <n v="1"/>
    <n v="7"/>
    <n v="0"/>
    <n v="0"/>
    <n v="0"/>
    <n v="0"/>
    <n v="16"/>
    <n v="20"/>
    <n v="16"/>
    <n v="20"/>
    <n v="3.76"/>
    <n v="2.39"/>
    <n v="56.4"/>
    <n v="31.07"/>
    <n v="11.33"/>
    <n v="5.65"/>
    <n v="11.33"/>
    <n v="39.550000000000004"/>
    <n v="0"/>
    <n v="0"/>
    <n v="0"/>
    <n v="0"/>
    <n v="4.2331250000000002"/>
    <n v="3.5310000000000001"/>
    <n v="67.73"/>
    <n v="70.62"/>
    <n v="80.67"/>
    <n v="70"/>
    <n v="1210.05"/>
    <n v="910"/>
    <n v="89"/>
    <n v="109.14"/>
    <n v="89"/>
    <n v="763.98"/>
    <n v="0"/>
    <n v="0"/>
    <n v="0"/>
    <n v="0"/>
    <n v="81.190624999999997"/>
    <n v="83.698999999999998"/>
    <n v="1299.05"/>
    <n v="1673.98"/>
    <n v="66"/>
    <n v="95"/>
    <n v="66"/>
    <n v="95"/>
    <n v="41"/>
    <n v="32"/>
    <n v="41"/>
    <n v="32"/>
    <n v="0"/>
    <n v="0"/>
    <n v="0"/>
    <n v="0"/>
    <n v="107"/>
    <n v="127"/>
    <n v="107"/>
    <n v="127"/>
    <n v="3.94"/>
    <n v="4.68"/>
    <n v="260.04000000000002"/>
    <n v="444.59999999999997"/>
    <n v="4.7300000000000004"/>
    <n v="7.71"/>
    <n v="193.93"/>
    <n v="246.72"/>
    <n v="0"/>
    <n v="0"/>
    <n v="0"/>
    <n v="0"/>
    <n v="4.2427102803738324"/>
    <n v="5.4434645669291335"/>
    <n v="453.97000000000008"/>
    <n v="691.31999999999994"/>
    <n v="78.67"/>
    <n v="82.77"/>
    <n v="5192.22"/>
    <n v="7863.15"/>
    <n v="82.59"/>
    <n v="81"/>
    <n v="3386.19"/>
    <n v="2592"/>
    <n v="0"/>
    <n v="0"/>
    <n v="0"/>
    <n v="0"/>
    <n v="80.17205607476636"/>
    <n v="82.324015748031499"/>
    <n v="8578.41"/>
    <n v="10455.15"/>
    <n v="123"/>
    <n v="147"/>
    <n v="123"/>
    <n v="147"/>
    <n v="4.241463414634147"/>
    <n v="5.1832653061224487"/>
    <n v="521.70000000000005"/>
    <n v="761.93999999999994"/>
    <n v="80.304552845528448"/>
    <n v="82.511088435374148"/>
    <n v="9877.4599999999991"/>
    <n v="12129.13"/>
    <n v="47"/>
    <n v="60"/>
    <n v="47"/>
    <n v="60"/>
    <n v="25"/>
    <n v="33"/>
    <n v="25"/>
    <n v="33"/>
    <n v="0"/>
    <n v="0"/>
    <n v="0"/>
    <n v="0"/>
    <n v="72"/>
    <n v="93"/>
    <n v="72"/>
    <n v="93"/>
    <n v="2.2400000000000002"/>
    <n v="3.37"/>
    <n v="105.28000000000002"/>
    <n v="202.20000000000002"/>
    <n v="5.56"/>
    <n v="5.93"/>
    <n v="139"/>
    <n v="195.69"/>
    <n v="0"/>
    <n v="0"/>
    <n v="0"/>
    <n v="0"/>
    <n v="3.3927777777777783"/>
    <n v="4.2783870967741935"/>
    <n v="244.28000000000003"/>
    <n v="397.89"/>
    <n v="58.11"/>
    <n v="68.08"/>
    <n v="2731.17"/>
    <n v="4084.7999999999997"/>
    <n v="71.239999999999995"/>
    <n v="79.91"/>
    <n v="1780.9999999999998"/>
    <n v="2637.0299999999997"/>
    <n v="0"/>
    <n v="0"/>
    <n v="0"/>
    <n v="0"/>
    <n v="62.669027777777778"/>
    <n v="72.277741935483874"/>
    <n v="4512.17"/>
    <n v="6721.83"/>
    <n v="0"/>
    <n v="0"/>
    <n v="0"/>
    <n v="0"/>
    <n v="0"/>
    <n v="0"/>
    <n v="0"/>
    <n v="0"/>
    <n v="0"/>
    <n v="0"/>
    <n v="0"/>
    <n v="0"/>
    <n v="128"/>
    <n v="168"/>
    <n v="128"/>
    <n v="168"/>
    <n v="421.72"/>
    <n v="677.87"/>
    <n v="9133.44"/>
    <n v="12857.949999999999"/>
    <n v="67"/>
    <n v="72"/>
    <n v="67"/>
    <n v="72"/>
    <n v="344.26"/>
    <n v="481.96"/>
    <n v="5256.19"/>
    <n v="5993.01"/>
    <n v="195"/>
    <n v="240"/>
    <n v="195"/>
    <n v="240"/>
    <n v="765.98"/>
    <n v="1159.83"/>
    <n v="14389.630000000001"/>
    <n v="18850.96"/>
    <n v="0"/>
    <n v="0"/>
    <n v="0"/>
    <n v="0"/>
    <s v=""/>
    <s v=""/>
    <s v=""/>
    <s v=""/>
    <n v="765.98"/>
    <n v="1159.83"/>
    <n v="14389.63"/>
    <n v="18850.96"/>
  </r>
  <r>
    <x v="1"/>
    <s v="University of Arkansas Community College at Hope"/>
    <m/>
    <n v="107725"/>
    <x v="8"/>
    <n v="69"/>
    <n v="161"/>
    <n v="0"/>
    <n v="4"/>
    <n v="69"/>
    <n v="157"/>
    <n v="60"/>
    <n v="60"/>
    <n v="69"/>
    <n v="157"/>
    <n v="69"/>
    <n v="157"/>
    <n v="4"/>
    <n v="1"/>
    <n v="4"/>
    <n v="1"/>
    <n v="4"/>
    <n v="11"/>
    <n v="4"/>
    <n v="11"/>
    <n v="0"/>
    <n v="0"/>
    <n v="0"/>
    <n v="0"/>
    <n v="8"/>
    <n v="12"/>
    <n v="8"/>
    <n v="12"/>
    <n v="5.19"/>
    <n v="14.92"/>
    <n v="20.76"/>
    <n v="14.92"/>
    <n v="3.31"/>
    <n v="9.93"/>
    <n v="13.24"/>
    <n v="109.22999999999999"/>
    <n v="0"/>
    <n v="0"/>
    <n v="0"/>
    <n v="0"/>
    <n v="4.25"/>
    <n v="10.345833333333333"/>
    <n v="34"/>
    <n v="124.15"/>
    <n v="69.75"/>
    <n v="67"/>
    <n v="279"/>
    <n v="67"/>
    <n v="84"/>
    <n v="75.819999999999993"/>
    <n v="336"/>
    <n v="834.02"/>
    <n v="0"/>
    <n v="0"/>
    <n v="0"/>
    <n v="0"/>
    <n v="76.875"/>
    <n v="75.084999999999994"/>
    <n v="615"/>
    <n v="901.02"/>
    <n v="29"/>
    <n v="57"/>
    <n v="29"/>
    <n v="57"/>
    <n v="9"/>
    <n v="23"/>
    <n v="9"/>
    <n v="23"/>
    <n v="1"/>
    <n v="0"/>
    <n v="1"/>
    <n v="0"/>
    <n v="39"/>
    <n v="80"/>
    <n v="39"/>
    <n v="80"/>
    <n v="5.44"/>
    <n v="9.35"/>
    <n v="157.76000000000002"/>
    <n v="532.94999999999993"/>
    <n v="5.16"/>
    <n v="14.87"/>
    <n v="46.44"/>
    <n v="342.01"/>
    <n v="5.75"/>
    <n v="0"/>
    <n v="5.75"/>
    <n v="0"/>
    <n v="5.3833333333333337"/>
    <n v="10.936999999999999"/>
    <n v="209.95000000000002"/>
    <n v="874.95999999999992"/>
    <n v="77.03"/>
    <n v="73.180000000000007"/>
    <n v="2233.87"/>
    <n v="4171.26"/>
    <n v="72.44"/>
    <n v="76.48"/>
    <n v="651.96"/>
    <n v="1759.0400000000002"/>
    <n v="125"/>
    <n v="0"/>
    <n v="125"/>
    <n v="0"/>
    <n v="77.200769230769225"/>
    <n v="74.128749999999997"/>
    <n v="3010.83"/>
    <n v="5930.2999999999993"/>
    <n v="47"/>
    <n v="92"/>
    <n v="47"/>
    <n v="92"/>
    <n v="5.1904255319148938"/>
    <n v="10.859891304347824"/>
    <n v="243.95000000000002"/>
    <n v="999.1099999999999"/>
    <n v="77.145319148936167"/>
    <n v="74.253478260869556"/>
    <n v="3625.83"/>
    <n v="6831.3199999999988"/>
    <n v="1"/>
    <n v="1"/>
    <n v="1"/>
    <n v="1"/>
    <n v="0"/>
    <n v="64"/>
    <n v="0"/>
    <n v="64"/>
    <n v="21"/>
    <n v="0"/>
    <n v="21"/>
    <n v="0"/>
    <n v="22"/>
    <n v="65"/>
    <n v="22"/>
    <n v="65"/>
    <n v="3.33"/>
    <n v="4.42"/>
    <n v="3.33"/>
    <n v="4.42"/>
    <n v="0"/>
    <n v="7.97"/>
    <n v="0"/>
    <n v="510.08"/>
    <n v="4.67"/>
    <n v="0"/>
    <n v="98.07"/>
    <n v="0"/>
    <n v="4.6090909090909085"/>
    <n v="7.9153846153846157"/>
    <n v="101.39999999999999"/>
    <n v="514.5"/>
    <n v="61"/>
    <n v="61"/>
    <n v="61"/>
    <n v="61"/>
    <n v="0"/>
    <n v="50.22"/>
    <n v="0"/>
    <n v="3214.08"/>
    <n v="62.57"/>
    <n v="0"/>
    <n v="1313.97"/>
    <n v="0"/>
    <n v="62.498636363636365"/>
    <n v="50.385846153846153"/>
    <n v="1374.97"/>
    <n v="3275.08"/>
    <n v="0"/>
    <n v="0"/>
    <n v="0"/>
    <n v="0"/>
    <n v="0"/>
    <n v="0"/>
    <n v="0"/>
    <n v="0"/>
    <n v="0"/>
    <n v="0"/>
    <n v="0"/>
    <n v="0"/>
    <n v="34"/>
    <n v="59"/>
    <n v="34"/>
    <n v="59"/>
    <n v="181.85000000000002"/>
    <n v="552.28999999999985"/>
    <n v="2573.87"/>
    <n v="4299.26"/>
    <n v="13"/>
    <n v="98"/>
    <n v="13"/>
    <n v="98"/>
    <n v="59.68"/>
    <n v="961.31999999999994"/>
    <n v="987.96"/>
    <n v="5807.14"/>
    <n v="47"/>
    <n v="157"/>
    <n v="47"/>
    <n v="157"/>
    <n v="241.53000000000003"/>
    <n v="1513.6099999999997"/>
    <n v="3561.83"/>
    <n v="10106.400000000001"/>
    <n v="22"/>
    <n v="0"/>
    <n v="22"/>
    <n v="0"/>
    <n v="103.82"/>
    <s v=""/>
    <n v="1438.97"/>
    <s v=""/>
    <n v="345.35"/>
    <n v="1513.61"/>
    <n v="5000.8"/>
    <n v="10106.399999999998"/>
  </r>
  <r>
    <x v="1"/>
    <s v="University of Arkansas Community College at Morrilton"/>
    <m/>
    <n v="107585"/>
    <x v="8"/>
    <n v="300"/>
    <n v="351"/>
    <n v="6"/>
    <n v="10"/>
    <n v="294"/>
    <n v="341"/>
    <n v="60"/>
    <n v="60"/>
    <n v="294"/>
    <n v="341"/>
    <n v="294"/>
    <n v="341"/>
    <n v="23"/>
    <n v="20"/>
    <n v="23"/>
    <n v="20"/>
    <n v="4"/>
    <n v="10"/>
    <n v="4"/>
    <n v="10"/>
    <n v="0"/>
    <n v="0"/>
    <n v="0"/>
    <n v="0"/>
    <n v="27"/>
    <n v="30"/>
    <n v="27"/>
    <n v="30"/>
    <n v="3.65"/>
    <n v="4.3"/>
    <n v="83.95"/>
    <n v="86"/>
    <n v="6.13"/>
    <n v="7.28"/>
    <n v="24.52"/>
    <n v="72.8"/>
    <n v="0"/>
    <n v="0"/>
    <n v="0"/>
    <n v="0"/>
    <n v="4.0174074074074078"/>
    <n v="5.2933333333333339"/>
    <n v="108.47000000000001"/>
    <n v="158.80000000000001"/>
    <n v="72.39"/>
    <n v="70.05"/>
    <n v="1664.97"/>
    <n v="1401"/>
    <n v="82.5"/>
    <n v="76"/>
    <n v="330"/>
    <n v="760"/>
    <n v="0"/>
    <n v="0"/>
    <n v="0"/>
    <n v="0"/>
    <n v="73.887777777777785"/>
    <n v="72.033333333333331"/>
    <n v="1994.9700000000003"/>
    <n v="2161"/>
    <n v="126"/>
    <n v="152"/>
    <n v="126"/>
    <n v="152"/>
    <n v="16"/>
    <n v="27"/>
    <n v="16"/>
    <n v="27"/>
    <n v="0"/>
    <n v="0"/>
    <n v="0"/>
    <n v="0"/>
    <n v="142"/>
    <n v="179"/>
    <n v="142"/>
    <n v="179"/>
    <n v="5.56"/>
    <n v="5.96"/>
    <n v="700.56"/>
    <n v="905.92"/>
    <n v="7.31"/>
    <n v="8.89"/>
    <n v="116.96"/>
    <n v="240.03000000000003"/>
    <n v="0"/>
    <n v="0"/>
    <n v="0"/>
    <n v="0"/>
    <n v="5.7571830985915495"/>
    <n v="6.4019553072625701"/>
    <n v="817.52"/>
    <n v="1145.95"/>
    <n v="74"/>
    <n v="77.78"/>
    <n v="9324"/>
    <n v="11822.56"/>
    <n v="81.88"/>
    <n v="86.07"/>
    <n v="1310.08"/>
    <n v="2323.89"/>
    <n v="0"/>
    <n v="0"/>
    <n v="0"/>
    <n v="0"/>
    <n v="74.887887323943659"/>
    <n v="79.0304469273743"/>
    <n v="10634.08"/>
    <n v="14146.449999999999"/>
    <n v="169"/>
    <n v="209"/>
    <n v="169"/>
    <n v="209"/>
    <n v="5.4792307692307691"/>
    <n v="6.2428229665071768"/>
    <n v="925.99"/>
    <n v="1304.75"/>
    <n v="74.72810650887574"/>
    <n v="78.02607655502392"/>
    <n v="12629.05"/>
    <n v="16307.449999999999"/>
    <n v="0"/>
    <n v="95"/>
    <n v="0"/>
    <n v="95"/>
    <n v="0"/>
    <n v="37"/>
    <n v="0"/>
    <n v="37"/>
    <n v="125"/>
    <n v="0"/>
    <n v="125"/>
    <n v="0"/>
    <n v="125"/>
    <n v="132"/>
    <n v="125"/>
    <n v="132"/>
    <n v="0"/>
    <n v="4.4800000000000004"/>
    <n v="0"/>
    <n v="425.6"/>
    <n v="0"/>
    <n v="4.7300000000000004"/>
    <n v="0"/>
    <n v="175.01000000000002"/>
    <n v="4.4000000000000004"/>
    <n v="0"/>
    <n v="550"/>
    <n v="0"/>
    <n v="4.4000000000000004"/>
    <n v="4.5500757575757573"/>
    <n v="550"/>
    <n v="600.61"/>
    <n v="0"/>
    <n v="59.88"/>
    <n v="0"/>
    <n v="5688.6"/>
    <n v="0"/>
    <n v="54.76"/>
    <n v="0"/>
    <n v="2026.12"/>
    <n v="56.45"/>
    <n v="0"/>
    <n v="7056.25"/>
    <n v="0"/>
    <n v="56.45"/>
    <n v="58.444848484848485"/>
    <n v="7056.25"/>
    <n v="7714.72"/>
    <n v="0"/>
    <n v="0"/>
    <n v="0"/>
    <n v="0"/>
    <n v="0"/>
    <n v="0"/>
    <n v="0"/>
    <n v="0"/>
    <n v="0"/>
    <n v="0"/>
    <n v="0"/>
    <n v="0"/>
    <n v="149"/>
    <n v="267"/>
    <n v="149"/>
    <n v="267"/>
    <n v="784.51"/>
    <n v="1417.52"/>
    <n v="10988.97"/>
    <n v="18912.16"/>
    <n v="20"/>
    <n v="74"/>
    <n v="20"/>
    <n v="74"/>
    <n v="141.47999999999999"/>
    <n v="487.84000000000003"/>
    <n v="1640.08"/>
    <n v="5110.01"/>
    <n v="169"/>
    <n v="341"/>
    <n v="169"/>
    <n v="341"/>
    <n v="925.99"/>
    <n v="1905.3600000000001"/>
    <n v="12629.05"/>
    <n v="24022.17"/>
    <n v="125"/>
    <n v="0"/>
    <n v="125"/>
    <n v="0"/>
    <n v="550"/>
    <s v=""/>
    <n v="7056.25"/>
    <s v=""/>
    <n v="1475.99"/>
    <n v="1905.3600000000001"/>
    <n v="19685.3"/>
    <n v="24022.17"/>
  </r>
  <r>
    <x v="2"/>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Florida International University"/>
    <m/>
    <n v="133951"/>
    <x v="1"/>
    <n v="6267"/>
    <n v="6637"/>
    <n v="81"/>
    <n v="108"/>
    <n v="6186"/>
    <n v="6529"/>
    <n v="121.26900000000001"/>
    <n v="120"/>
    <n v="6186"/>
    <n v="6529"/>
    <n v="0"/>
    <n v="0"/>
    <n v="483"/>
    <n v="635"/>
    <n v="0"/>
    <n v="0"/>
    <n v="74"/>
    <n v="156"/>
    <n v="0"/>
    <n v="0"/>
    <m/>
    <n v="1"/>
    <n v="0"/>
    <n v="0"/>
    <n v="557"/>
    <n v="792"/>
    <n v="0"/>
    <n v="0"/>
    <n v="4.7389999999999999"/>
    <n v="4.6866141732283468"/>
    <n v="2288.9369999999999"/>
    <n v="2976.0000000000005"/>
    <n v="4.7"/>
    <n v="5.5544871794871797"/>
    <n v="347.8"/>
    <n v="866.5"/>
    <m/>
    <n v="8"/>
    <n v="0"/>
    <n v="8"/>
    <n v="4.7338186714542188"/>
    <n v="4.8617424242424248"/>
    <n v="2636.7369999999996"/>
    <n v="3850.5000000000005"/>
    <m/>
    <m/>
    <n v="0"/>
    <n v="0"/>
    <m/>
    <m/>
    <n v="0"/>
    <n v="0"/>
    <m/>
    <m/>
    <n v="0"/>
    <n v="0"/>
    <n v="0"/>
    <n v="0"/>
    <n v="0"/>
    <n v="0"/>
    <n v="1550"/>
    <n v="1542"/>
    <n v="0"/>
    <n v="0"/>
    <n v="333"/>
    <n v="123"/>
    <n v="0"/>
    <n v="0"/>
    <n v="94"/>
    <n v="59"/>
    <n v="0"/>
    <n v="0"/>
    <n v="1977"/>
    <n v="1724"/>
    <n v="0"/>
    <n v="0"/>
    <n v="5.77"/>
    <n v="6.1731517509727629"/>
    <n v="8943.5"/>
    <n v="9519"/>
    <n v="7.0030000000000001"/>
    <n v="5.8048780487804876"/>
    <n v="2331.9990000000003"/>
    <n v="714"/>
    <n v="5.6"/>
    <n v="9.3813559322033893"/>
    <n v="526.4"/>
    <n v="553.5"/>
    <n v="5.9695998988366208"/>
    <n v="6.2566705336426915"/>
    <n v="11801.898999999999"/>
    <n v="10786.5"/>
    <m/>
    <m/>
    <n v="0"/>
    <n v="0"/>
    <m/>
    <m/>
    <n v="0"/>
    <n v="0"/>
    <m/>
    <m/>
    <n v="0"/>
    <n v="0"/>
    <n v="0"/>
    <n v="0"/>
    <n v="0"/>
    <n v="0"/>
    <n v="2534"/>
    <n v="2516"/>
    <n v="0"/>
    <n v="0"/>
    <n v="5.6979621152328326"/>
    <n v="5.8175675675675675"/>
    <n v="14438.635999999999"/>
    <n v="14637"/>
    <n v="0"/>
    <n v="0"/>
    <n v="0"/>
    <n v="0"/>
    <n v="1618"/>
    <n v="2296"/>
    <n v="0"/>
    <n v="0"/>
    <n v="1488"/>
    <n v="1316"/>
    <n v="0"/>
    <n v="0"/>
    <n v="546"/>
    <n v="16"/>
    <n v="0"/>
    <n v="0"/>
    <n v="3652"/>
    <n v="3628"/>
    <n v="0"/>
    <n v="0"/>
    <n v="3.59"/>
    <n v="3.770034843205575"/>
    <n v="5808.62"/>
    <n v="8656"/>
    <n v="4.43"/>
    <n v="3.9863221884498481"/>
    <n v="6591.8399999999992"/>
    <n v="5246"/>
    <n v="2.82"/>
    <n v="11.0625"/>
    <n v="1539.7199999999998"/>
    <n v="177"/>
    <n v="3.8171358159912372"/>
    <n v="3.8806504961411248"/>
    <n v="13940.179999999998"/>
    <n v="14079"/>
    <m/>
    <m/>
    <n v="0"/>
    <n v="0"/>
    <m/>
    <m/>
    <n v="0"/>
    <n v="0"/>
    <m/>
    <m/>
    <n v="0"/>
    <n v="0"/>
    <n v="0"/>
    <n v="0"/>
    <n v="0"/>
    <n v="0"/>
    <m/>
    <n v="385"/>
    <n v="0"/>
    <n v="0"/>
    <m/>
    <n v="8.2129870129870124"/>
    <n v="0"/>
    <n v="3161.9999999999995"/>
    <m/>
    <m/>
    <n v="0"/>
    <n v="0"/>
    <n v="3651"/>
    <n v="4473"/>
    <n v="0"/>
    <n v="0"/>
    <n v="17041.057000000001"/>
    <n v="21151"/>
    <s v=""/>
    <s v=""/>
    <n v="1895"/>
    <n v="1595"/>
    <n v="0"/>
    <n v="0"/>
    <n v="9271.6389999999992"/>
    <n v="6826.5"/>
    <n v="0"/>
    <n v="0"/>
    <n v="5546"/>
    <n v="6068"/>
    <n v="0"/>
    <n v="0"/>
    <n v="26312.696"/>
    <n v="27977.5"/>
    <s v=""/>
    <s v=""/>
    <n v="640"/>
    <n v="76"/>
    <n v="0"/>
    <n v="0"/>
    <n v="2066.12"/>
    <n v="738.5"/>
    <s v=""/>
    <s v=""/>
    <n v="28378.815999999999"/>
    <n v="31878"/>
    <s v=""/>
    <s v=""/>
  </r>
  <r>
    <x v="3"/>
    <s v="Florida State University "/>
    <m/>
    <n v="134097"/>
    <x v="1"/>
    <n v="7926"/>
    <n v="7886"/>
    <n v="215"/>
    <n v="241"/>
    <n v="7711"/>
    <n v="7645"/>
    <n v="120.654"/>
    <n v="120"/>
    <n v="7711"/>
    <n v="7645"/>
    <n v="0"/>
    <n v="0"/>
    <n v="1071"/>
    <n v="1344"/>
    <n v="0"/>
    <n v="0"/>
    <n v="6"/>
    <n v="10"/>
    <n v="0"/>
    <n v="0"/>
    <n v="2"/>
    <n v="2"/>
    <n v="0"/>
    <n v="0"/>
    <n v="1079"/>
    <n v="1356"/>
    <n v="0"/>
    <n v="0"/>
    <n v="4.4980000000000002"/>
    <n v="4.3534226190476186"/>
    <n v="4817.3580000000002"/>
    <n v="5850.9999999999991"/>
    <n v="4"/>
    <n v="4.9000000000000004"/>
    <n v="24"/>
    <n v="49"/>
    <n v="1.25"/>
    <n v="7.75"/>
    <n v="2.5"/>
    <n v="15.5"/>
    <n v="4.4892103799814649"/>
    <n v="4.3624631268436573"/>
    <n v="4843.8580000000002"/>
    <n v="5915.4999999999991"/>
    <m/>
    <m/>
    <n v="0"/>
    <n v="0"/>
    <m/>
    <m/>
    <n v="0"/>
    <n v="0"/>
    <m/>
    <m/>
    <n v="0"/>
    <n v="0"/>
    <n v="0"/>
    <n v="0"/>
    <n v="0"/>
    <n v="0"/>
    <n v="3903"/>
    <n v="3610"/>
    <n v="0"/>
    <n v="0"/>
    <n v="31"/>
    <n v="15"/>
    <n v="0"/>
    <n v="0"/>
    <n v="33"/>
    <m/>
    <n v="0"/>
    <n v="0"/>
    <n v="3967"/>
    <n v="3625"/>
    <n v="0"/>
    <n v="0"/>
    <n v="4.6219999999999999"/>
    <n v="4.6912742382271464"/>
    <n v="18039.666000000001"/>
    <n v="16935.5"/>
    <n v="5.33"/>
    <n v="5.0999999999999996"/>
    <n v="165.23"/>
    <n v="76.5"/>
    <n v="9.8780000000000001"/>
    <m/>
    <n v="325.97399999999999"/>
    <n v="0"/>
    <n v="4.6712553566927149"/>
    <n v="4.6929655172413796"/>
    <n v="18530.87"/>
    <n v="17012"/>
    <m/>
    <m/>
    <n v="0"/>
    <n v="0"/>
    <m/>
    <m/>
    <n v="0"/>
    <n v="0"/>
    <m/>
    <m/>
    <n v="0"/>
    <n v="0"/>
    <n v="0"/>
    <n v="0"/>
    <n v="0"/>
    <n v="0"/>
    <n v="5046"/>
    <n v="4981"/>
    <n v="0"/>
    <n v="0"/>
    <n v="4.6323281807372174"/>
    <n v="4.602991367195342"/>
    <n v="23374.727999999999"/>
    <n v="22927.5"/>
    <n v="0"/>
    <n v="0"/>
    <n v="0"/>
    <n v="0"/>
    <n v="1449"/>
    <n v="2002"/>
    <n v="0"/>
    <n v="0"/>
    <n v="600"/>
    <n v="338"/>
    <n v="0"/>
    <n v="0"/>
    <n v="616"/>
    <m/>
    <n v="0"/>
    <n v="0"/>
    <n v="2665"/>
    <n v="2340"/>
    <n v="0"/>
    <n v="0"/>
    <n v="3.25"/>
    <n v="3.0074925074925076"/>
    <n v="4709.25"/>
    <n v="6021"/>
    <n v="3.8"/>
    <n v="3.3372781065088759"/>
    <n v="2280"/>
    <n v="1128"/>
    <n v="2.7850000000000001"/>
    <m/>
    <n v="1715.5600000000002"/>
    <n v="0"/>
    <n v="3.2663452157598498"/>
    <n v="3.0551282051282049"/>
    <n v="8704.81"/>
    <n v="7148.9999999999991"/>
    <m/>
    <m/>
    <n v="0"/>
    <n v="0"/>
    <m/>
    <m/>
    <n v="0"/>
    <n v="0"/>
    <m/>
    <m/>
    <n v="0"/>
    <n v="0"/>
    <n v="0"/>
    <n v="0"/>
    <n v="0"/>
    <n v="0"/>
    <m/>
    <n v="324"/>
    <n v="0"/>
    <n v="0"/>
    <m/>
    <n v="6.9830246913580245"/>
    <n v="0"/>
    <n v="2262.5"/>
    <m/>
    <m/>
    <n v="0"/>
    <n v="0"/>
    <n v="6423"/>
    <n v="6956"/>
    <n v="0"/>
    <n v="0"/>
    <n v="27566.274000000001"/>
    <n v="28807.5"/>
    <s v=""/>
    <s v=""/>
    <n v="637"/>
    <n v="363"/>
    <n v="0"/>
    <n v="0"/>
    <n v="2469.23"/>
    <n v="1253.5"/>
    <n v="0"/>
    <n v="0"/>
    <n v="7060"/>
    <n v="7319"/>
    <n v="0"/>
    <n v="0"/>
    <n v="30035.504000000001"/>
    <n v="30061"/>
    <s v=""/>
    <s v=""/>
    <n v="651"/>
    <n v="2"/>
    <n v="0"/>
    <n v="0"/>
    <n v="2044.0340000000001"/>
    <n v="15.5"/>
    <s v=""/>
    <s v=""/>
    <n v="32079.538"/>
    <n v="32339"/>
    <s v=""/>
    <s v=""/>
  </r>
  <r>
    <x v="3"/>
    <s v="University of Central Florida "/>
    <m/>
    <n v="132903"/>
    <x v="1"/>
    <n v="9969"/>
    <n v="10646"/>
    <n v="149"/>
    <n v="146"/>
    <n v="9820"/>
    <n v="10500"/>
    <n v="120.70399999999999"/>
    <n v="120"/>
    <n v="9820"/>
    <n v="10500"/>
    <n v="0"/>
    <n v="0"/>
    <n v="1732"/>
    <n v="2461"/>
    <n v="0"/>
    <n v="0"/>
    <n v="34"/>
    <n v="54"/>
    <n v="0"/>
    <n v="0"/>
    <n v="1"/>
    <m/>
    <n v="0"/>
    <n v="0"/>
    <n v="1767"/>
    <n v="2515"/>
    <n v="0"/>
    <n v="0"/>
    <n v="4.7750000000000004"/>
    <n v="4.52519301097115"/>
    <n v="8270.3000000000011"/>
    <n v="11136.5"/>
    <n v="4.8499999999999996"/>
    <n v="4.7870370370370372"/>
    <n v="164.89999999999998"/>
    <n v="258.5"/>
    <n v="2"/>
    <m/>
    <n v="2"/>
    <n v="0"/>
    <n v="4.7748726655348053"/>
    <n v="4.5308151093439362"/>
    <n v="8437.2000000000007"/>
    <n v="11395"/>
    <m/>
    <m/>
    <n v="0"/>
    <n v="0"/>
    <m/>
    <m/>
    <n v="0"/>
    <n v="0"/>
    <m/>
    <m/>
    <n v="0"/>
    <n v="0"/>
    <n v="0"/>
    <n v="0"/>
    <n v="0"/>
    <n v="0"/>
    <n v="2565"/>
    <n v="2046"/>
    <n v="0"/>
    <n v="0"/>
    <n v="134"/>
    <n v="83"/>
    <n v="0"/>
    <n v="0"/>
    <n v="35"/>
    <n v="2"/>
    <n v="0"/>
    <n v="0"/>
    <n v="2734"/>
    <n v="2131"/>
    <n v="0"/>
    <n v="0"/>
    <n v="5.01"/>
    <n v="5.4205767350928644"/>
    <n v="12850.65"/>
    <n v="11090.5"/>
    <n v="5.22"/>
    <n v="5.4939759036144578"/>
    <n v="699.48"/>
    <n v="456"/>
    <n v="6.7140000000000004"/>
    <n v="12.5"/>
    <n v="234.99"/>
    <n v="25"/>
    <n v="5.0421068032187266"/>
    <n v="5.4300797747536365"/>
    <n v="13785.119999999999"/>
    <n v="11571.5"/>
    <m/>
    <m/>
    <n v="0"/>
    <n v="0"/>
    <m/>
    <m/>
    <n v="0"/>
    <n v="0"/>
    <m/>
    <m/>
    <n v="0"/>
    <n v="0"/>
    <n v="0"/>
    <n v="0"/>
    <n v="0"/>
    <n v="0"/>
    <n v="4501"/>
    <n v="4646"/>
    <n v="0"/>
    <n v="0"/>
    <n v="4.937196178626972"/>
    <n v="4.9432845458458887"/>
    <n v="22222.32"/>
    <n v="22966.5"/>
    <n v="0"/>
    <n v="0"/>
    <n v="0"/>
    <n v="0"/>
    <n v="2398"/>
    <n v="3774"/>
    <n v="0"/>
    <n v="0"/>
    <n v="1698"/>
    <n v="2001"/>
    <n v="0"/>
    <n v="0"/>
    <n v="1223"/>
    <n v="2"/>
    <n v="0"/>
    <n v="0"/>
    <n v="5319"/>
    <n v="5777"/>
    <n v="0"/>
    <n v="0"/>
    <n v="3.16"/>
    <n v="3.3157127715951247"/>
    <n v="7577.68"/>
    <n v="12513.5"/>
    <n v="3.64"/>
    <n v="3.504497751124438"/>
    <n v="6180.72"/>
    <n v="7012.5"/>
    <n v="2.5289999999999999"/>
    <n v="19.5"/>
    <n v="3092.9670000000001"/>
    <n v="39"/>
    <n v="3.1681457040797145"/>
    <n v="3.3867059027176736"/>
    <n v="16851.367000000002"/>
    <n v="19565"/>
    <m/>
    <m/>
    <n v="0"/>
    <n v="0"/>
    <m/>
    <m/>
    <n v="0"/>
    <n v="0"/>
    <m/>
    <m/>
    <n v="0"/>
    <n v="0"/>
    <n v="0"/>
    <n v="0"/>
    <n v="0"/>
    <n v="0"/>
    <m/>
    <n v="77"/>
    <n v="0"/>
    <n v="0"/>
    <m/>
    <n v="12.253246753246753"/>
    <n v="0"/>
    <n v="943.5"/>
    <m/>
    <m/>
    <n v="0"/>
    <n v="0"/>
    <n v="6695"/>
    <n v="8281"/>
    <n v="0"/>
    <n v="0"/>
    <n v="28698.63"/>
    <n v="34740.5"/>
    <s v=""/>
    <s v=""/>
    <n v="1866"/>
    <n v="2138"/>
    <n v="0"/>
    <n v="0"/>
    <n v="7045.1"/>
    <n v="7727"/>
    <n v="0"/>
    <n v="0"/>
    <n v="8561"/>
    <n v="10419"/>
    <n v="0"/>
    <n v="0"/>
    <n v="35743.730000000003"/>
    <n v="42467.5"/>
    <s v=""/>
    <s v=""/>
    <n v="1259"/>
    <n v="4"/>
    <n v="0"/>
    <n v="0"/>
    <n v="3329.9570000000003"/>
    <n v="64"/>
    <s v=""/>
    <s v=""/>
    <n v="39073.687000000005"/>
    <n v="43475"/>
    <s v=""/>
    <s v=""/>
  </r>
  <r>
    <x v="3"/>
    <s v="University of Florida"/>
    <m/>
    <n v="134130"/>
    <x v="1"/>
    <n v="9302"/>
    <n v="8685"/>
    <n v="280"/>
    <n v="333"/>
    <n v="9022"/>
    <n v="8352"/>
    <n v="121.503"/>
    <n v="120"/>
    <n v="9022"/>
    <n v="8352"/>
    <n v="0"/>
    <n v="0"/>
    <n v="1035"/>
    <n v="1428"/>
    <n v="0"/>
    <n v="0"/>
    <n v="4"/>
    <n v="19"/>
    <n v="0"/>
    <n v="0"/>
    <m/>
    <n v="2"/>
    <n v="0"/>
    <n v="0"/>
    <n v="1039"/>
    <n v="1449"/>
    <n v="0"/>
    <n v="0"/>
    <n v="4.375"/>
    <n v="4.2647058823529411"/>
    <n v="4528.125"/>
    <n v="6090"/>
    <n v="3.875"/>
    <n v="5.5263157894736841"/>
    <n v="15.5"/>
    <n v="105"/>
    <m/>
    <n v="8"/>
    <n v="0"/>
    <n v="16"/>
    <n v="4.3730750721847933"/>
    <n v="4.2864044168391997"/>
    <n v="4543.625"/>
    <n v="6211"/>
    <m/>
    <m/>
    <n v="0"/>
    <n v="0"/>
    <m/>
    <m/>
    <n v="0"/>
    <n v="0"/>
    <m/>
    <m/>
    <n v="0"/>
    <n v="0"/>
    <n v="0"/>
    <n v="0"/>
    <n v="0"/>
    <n v="0"/>
    <n v="5206"/>
    <n v="4515"/>
    <n v="0"/>
    <n v="0"/>
    <n v="50"/>
    <n v="34"/>
    <n v="0"/>
    <n v="0"/>
    <n v="46"/>
    <n v="1"/>
    <n v="0"/>
    <n v="0"/>
    <n v="5302"/>
    <n v="4550"/>
    <n v="0"/>
    <n v="0"/>
    <n v="4.54"/>
    <n v="4.5715393133997786"/>
    <n v="23635.24"/>
    <n v="20640.5"/>
    <n v="5.33"/>
    <n v="5.0147058823529411"/>
    <n v="266.5"/>
    <n v="170.5"/>
    <n v="7.93"/>
    <n v="13"/>
    <n v="364.78"/>
    <n v="13"/>
    <n v="4.57686156167484"/>
    <n v="4.5767032967032968"/>
    <n v="24266.52"/>
    <n v="20824"/>
    <m/>
    <m/>
    <n v="0"/>
    <n v="0"/>
    <m/>
    <m/>
    <n v="0"/>
    <n v="0"/>
    <m/>
    <m/>
    <n v="0"/>
    <n v="0"/>
    <n v="0"/>
    <n v="0"/>
    <n v="0"/>
    <n v="0"/>
    <n v="6341"/>
    <n v="5999"/>
    <n v="0"/>
    <n v="0"/>
    <n v="4.5434702728276299"/>
    <n v="4.5065844307384566"/>
    <n v="28810.145"/>
    <n v="27035"/>
    <n v="0"/>
    <n v="0"/>
    <n v="0"/>
    <n v="0"/>
    <n v="1727"/>
    <n v="1977"/>
    <n v="0"/>
    <n v="0"/>
    <n v="354"/>
    <n v="220"/>
    <n v="0"/>
    <n v="0"/>
    <n v="600"/>
    <m/>
    <n v="0"/>
    <n v="0"/>
    <n v="2681"/>
    <n v="2197"/>
    <n v="0"/>
    <n v="0"/>
    <n v="2.92"/>
    <n v="2.9772382397572077"/>
    <n v="5042.84"/>
    <n v="5886"/>
    <n v="3.35"/>
    <n v="3.5204545454545455"/>
    <n v="1185.9000000000001"/>
    <n v="774.5"/>
    <n v="2.3574999999999999"/>
    <m/>
    <n v="1414.5"/>
    <n v="0"/>
    <n v="2.8508914584110405"/>
    <n v="3.0316340464269458"/>
    <n v="7643.24"/>
    <n v="6660.5"/>
    <m/>
    <m/>
    <n v="0"/>
    <n v="0"/>
    <m/>
    <m/>
    <n v="0"/>
    <n v="0"/>
    <m/>
    <m/>
    <n v="0"/>
    <n v="0"/>
    <n v="0"/>
    <n v="0"/>
    <n v="0"/>
    <n v="0"/>
    <m/>
    <n v="156"/>
    <n v="0"/>
    <n v="0"/>
    <m/>
    <n v="6.9070512820512819"/>
    <n v="0"/>
    <n v="1077.5"/>
    <m/>
    <m/>
    <n v="0"/>
    <n v="0"/>
    <n v="7968"/>
    <n v="7920"/>
    <n v="0"/>
    <n v="0"/>
    <n v="33206.205000000002"/>
    <n v="32616.5"/>
    <s v=""/>
    <s v=""/>
    <n v="408"/>
    <n v="273"/>
    <n v="0"/>
    <n v="0"/>
    <n v="1467.9"/>
    <n v="1050"/>
    <n v="0"/>
    <n v="0"/>
    <n v="8376"/>
    <n v="8193"/>
    <n v="0"/>
    <n v="0"/>
    <n v="34674.105000000003"/>
    <n v="33666.5"/>
    <s v=""/>
    <s v=""/>
    <n v="646"/>
    <n v="3"/>
    <n v="0"/>
    <n v="0"/>
    <n v="1779.28"/>
    <n v="29"/>
    <s v=""/>
    <s v=""/>
    <n v="36453.385000000002"/>
    <n v="34773"/>
    <s v=""/>
    <s v=""/>
  </r>
  <r>
    <x v="3"/>
    <s v="University of South Florida "/>
    <m/>
    <n v="137351"/>
    <x v="1"/>
    <n v="7891"/>
    <n v="8190"/>
    <n v="138"/>
    <n v="150"/>
    <n v="7753"/>
    <n v="8040"/>
    <n v="120.745"/>
    <n v="120"/>
    <n v="7753"/>
    <n v="8040"/>
    <n v="0"/>
    <n v="0"/>
    <n v="1326"/>
    <n v="1392"/>
    <n v="0"/>
    <n v="0"/>
    <n v="60"/>
    <n v="42"/>
    <n v="0"/>
    <n v="0"/>
    <m/>
    <m/>
    <n v="0"/>
    <n v="0"/>
    <n v="1386"/>
    <n v="1434"/>
    <n v="0"/>
    <n v="0"/>
    <n v="4.8780000000000001"/>
    <n v="4.7080000000000002"/>
    <n v="6468.2280000000001"/>
    <n v="6553.5360000000001"/>
    <n v="6.19"/>
    <n v="5.2549999999999999"/>
    <n v="371.40000000000003"/>
    <n v="220.71"/>
    <m/>
    <m/>
    <n v="0"/>
    <n v="0"/>
    <n v="4.9347965367965365"/>
    <n v="4.7240209205020918"/>
    <n v="6839.6279999999997"/>
    <n v="6774.2459999999992"/>
    <m/>
    <m/>
    <n v="0"/>
    <n v="0"/>
    <m/>
    <m/>
    <n v="0"/>
    <n v="0"/>
    <m/>
    <m/>
    <n v="0"/>
    <n v="0"/>
    <n v="0"/>
    <n v="0"/>
    <n v="0"/>
    <n v="0"/>
    <n v="1442"/>
    <n v="1453"/>
    <n v="0"/>
    <n v="0"/>
    <n v="210"/>
    <n v="39"/>
    <n v="0"/>
    <n v="0"/>
    <n v="422"/>
    <n v="63"/>
    <n v="0"/>
    <n v="0"/>
    <n v="2074"/>
    <n v="1555"/>
    <n v="0"/>
    <n v="0"/>
    <n v="5.5490000000000004"/>
    <n v="6.0410000000000004"/>
    <n v="8001.6580000000004"/>
    <n v="8777.5730000000003"/>
    <n v="6.55"/>
    <n v="5.8780000000000001"/>
    <n v="1375.5"/>
    <n v="229.24200000000002"/>
    <n v="6.61"/>
    <n v="9.7439999999999998"/>
    <n v="2789.42"/>
    <n v="613.87199999999996"/>
    <n v="5.8662381870781095"/>
    <n v="6.1869369774919614"/>
    <n v="12166.578"/>
    <n v="9620.6869999999999"/>
    <m/>
    <m/>
    <n v="0"/>
    <n v="0"/>
    <m/>
    <m/>
    <n v="0"/>
    <n v="0"/>
    <m/>
    <m/>
    <n v="0"/>
    <n v="0"/>
    <n v="0"/>
    <n v="0"/>
    <n v="0"/>
    <n v="0"/>
    <n v="3460"/>
    <n v="2989"/>
    <n v="0"/>
    <n v="0"/>
    <n v="5.4931231213872831"/>
    <n v="5.485089662094345"/>
    <n v="19006.205999999998"/>
    <n v="16394.932999999997"/>
    <n v="0"/>
    <n v="0"/>
    <n v="0"/>
    <n v="0"/>
    <n v="1854"/>
    <n v="2742"/>
    <n v="0"/>
    <n v="0"/>
    <n v="1236"/>
    <n v="1204"/>
    <n v="0"/>
    <n v="0"/>
    <n v="1203"/>
    <m/>
    <n v="0"/>
    <n v="0"/>
    <n v="4293"/>
    <n v="3946"/>
    <n v="0"/>
    <n v="0"/>
    <n v="3.43"/>
    <n v="3.6240000000000001"/>
    <n v="6359.22"/>
    <n v="9937.0079999999998"/>
    <n v="4.03"/>
    <n v="3.8450000000000002"/>
    <n v="4981.08"/>
    <n v="4629.38"/>
    <n v="3.04"/>
    <m/>
    <n v="3657.12"/>
    <n v="0"/>
    <n v="3.4934591194968547"/>
    <n v="3.6914313228585907"/>
    <n v="14997.419999999996"/>
    <n v="14566.387999999999"/>
    <m/>
    <m/>
    <n v="0"/>
    <n v="0"/>
    <m/>
    <m/>
    <n v="0"/>
    <n v="0"/>
    <m/>
    <m/>
    <n v="0"/>
    <n v="0"/>
    <n v="0"/>
    <n v="0"/>
    <n v="0"/>
    <n v="0"/>
    <m/>
    <n v="1105"/>
    <n v="0"/>
    <n v="0"/>
    <m/>
    <n v="6.3512396694214877"/>
    <n v="0"/>
    <n v="7018.1198347107438"/>
    <m/>
    <m/>
    <n v="0"/>
    <n v="0"/>
    <n v="4622"/>
    <n v="5587"/>
    <n v="0"/>
    <n v="0"/>
    <n v="20829.106"/>
    <n v="25268.116999999998"/>
    <s v=""/>
    <s v=""/>
    <n v="1506"/>
    <n v="1285"/>
    <n v="0"/>
    <n v="0"/>
    <n v="6727.98"/>
    <n v="5079.3320000000003"/>
    <n v="0"/>
    <n v="0"/>
    <n v="6128"/>
    <n v="6872"/>
    <n v="0"/>
    <n v="0"/>
    <n v="27557.085999999999"/>
    <n v="30347.449000000001"/>
    <s v=""/>
    <s v=""/>
    <n v="1625"/>
    <n v="63"/>
    <n v="0"/>
    <n v="0"/>
    <n v="6446.54"/>
    <n v="613.87199999999996"/>
    <s v=""/>
    <s v=""/>
    <n v="34003.625999999997"/>
    <n v="37979.440834710738"/>
    <s v=""/>
    <s v=""/>
  </r>
  <r>
    <x v="3"/>
    <s v="Florida Atlantic University "/>
    <m/>
    <n v="133669"/>
    <x v="9"/>
    <n v="4511"/>
    <n v="4593"/>
    <n v="112"/>
    <n v="126"/>
    <n v="4399"/>
    <n v="4467"/>
    <n v="120.857"/>
    <n v="120"/>
    <n v="4399"/>
    <n v="4467"/>
    <n v="0"/>
    <n v="0"/>
    <n v="363"/>
    <n v="357"/>
    <n v="0"/>
    <n v="0"/>
    <n v="38"/>
    <n v="52"/>
    <n v="0"/>
    <n v="0"/>
    <n v="3"/>
    <n v="5"/>
    <n v="0"/>
    <n v="0"/>
    <n v="404"/>
    <n v="414"/>
    <n v="0"/>
    <n v="0"/>
    <n v="4.9400000000000004"/>
    <n v="4.7563025210084033"/>
    <n v="1793.2200000000003"/>
    <n v="1698"/>
    <n v="5.6970000000000001"/>
    <n v="5.2980769230769234"/>
    <n v="216.48599999999999"/>
    <n v="275.5"/>
    <n v="2.1659999999999999"/>
    <n v="8"/>
    <n v="6.4979999999999993"/>
    <n v="40"/>
    <n v="4.9906039603960402"/>
    <n v="4.8635265700483092"/>
    <n v="2016.2040000000002"/>
    <n v="2013.5"/>
    <m/>
    <m/>
    <n v="0"/>
    <n v="0"/>
    <m/>
    <m/>
    <n v="0"/>
    <n v="0"/>
    <m/>
    <m/>
    <n v="0"/>
    <n v="0"/>
    <n v="0"/>
    <n v="0"/>
    <n v="0"/>
    <n v="0"/>
    <n v="710"/>
    <n v="738"/>
    <n v="0"/>
    <n v="0"/>
    <n v="105"/>
    <n v="55"/>
    <n v="0"/>
    <n v="0"/>
    <n v="32"/>
    <n v="3"/>
    <n v="0"/>
    <n v="0"/>
    <n v="847"/>
    <n v="796"/>
    <n v="0"/>
    <n v="0"/>
    <n v="5.6760000000000002"/>
    <n v="6.1246612466124661"/>
    <n v="4029.96"/>
    <n v="4520"/>
    <n v="6.44"/>
    <n v="6.0363636363636362"/>
    <n v="676.2"/>
    <n v="332"/>
    <n v="6.78"/>
    <n v="12"/>
    <n v="216.96"/>
    <n v="36"/>
    <n v="5.8124203069657616"/>
    <n v="6.1407035175879399"/>
    <n v="4923.12"/>
    <n v="4888"/>
    <m/>
    <m/>
    <n v="0"/>
    <n v="0"/>
    <m/>
    <m/>
    <n v="0"/>
    <n v="0"/>
    <m/>
    <m/>
    <n v="0"/>
    <n v="0"/>
    <n v="0"/>
    <n v="0"/>
    <n v="0"/>
    <n v="0"/>
    <n v="1251"/>
    <n v="1210"/>
    <n v="0"/>
    <n v="0"/>
    <n v="5.5470215827338132"/>
    <n v="5.7037190082644624"/>
    <n v="6939.3240000000005"/>
    <n v="6901.4999999999991"/>
    <n v="0"/>
    <n v="0"/>
    <n v="0"/>
    <n v="0"/>
    <n v="1156"/>
    <n v="1629"/>
    <n v="0"/>
    <n v="0"/>
    <n v="1440"/>
    <n v="1322"/>
    <n v="0"/>
    <n v="0"/>
    <n v="552"/>
    <n v="2"/>
    <n v="0"/>
    <n v="0"/>
    <n v="3148"/>
    <n v="2953"/>
    <n v="0"/>
    <n v="0"/>
    <n v="3.49"/>
    <n v="3.6743400859422959"/>
    <n v="4034.44"/>
    <n v="5985.5"/>
    <n v="4.1399999999999997"/>
    <n v="3.5680786686838126"/>
    <n v="5961.5999999999995"/>
    <n v="4717"/>
    <n v="2.42"/>
    <n v="9"/>
    <n v="1335.84"/>
    <n v="18"/>
    <n v="3.5997077509529856"/>
    <n v="3.6303758889265154"/>
    <n v="11331.88"/>
    <n v="10720.5"/>
    <m/>
    <m/>
    <n v="0"/>
    <n v="0"/>
    <m/>
    <m/>
    <n v="0"/>
    <n v="0"/>
    <m/>
    <m/>
    <n v="0"/>
    <n v="0"/>
    <n v="0"/>
    <n v="0"/>
    <n v="0"/>
    <n v="0"/>
    <m/>
    <n v="304"/>
    <n v="0"/>
    <n v="0"/>
    <m/>
    <n v="6.7796052631578947"/>
    <n v="0"/>
    <n v="2061"/>
    <m/>
    <m/>
    <n v="0"/>
    <n v="0"/>
    <n v="2229"/>
    <n v="2724"/>
    <n v="0"/>
    <n v="0"/>
    <n v="9857.6200000000008"/>
    <n v="12203.5"/>
    <s v=""/>
    <s v=""/>
    <n v="1583"/>
    <n v="1429"/>
    <n v="0"/>
    <n v="0"/>
    <n v="6854.2859999999991"/>
    <n v="5324.5"/>
    <n v="0"/>
    <n v="0"/>
    <n v="3812"/>
    <n v="4153"/>
    <n v="0"/>
    <n v="0"/>
    <n v="16711.905999999999"/>
    <n v="17528"/>
    <s v=""/>
    <s v=""/>
    <n v="587"/>
    <n v="10"/>
    <n v="0"/>
    <n v="0"/>
    <n v="1559.298"/>
    <n v="94"/>
    <s v=""/>
    <s v=""/>
    <n v="18271.203999999998"/>
    <n v="19683"/>
    <s v=""/>
    <s v=""/>
  </r>
  <r>
    <x v="3"/>
    <s v="Florida Agricultural &amp; Mechanical University "/>
    <s v="Met the criteria for Four-Year 2 in 2011-12."/>
    <n v="133650"/>
    <x v="2"/>
    <n v="1243"/>
    <n v="1296"/>
    <n v="10"/>
    <n v="11"/>
    <n v="1233"/>
    <n v="1285"/>
    <n v="120.858"/>
    <n v="120"/>
    <n v="1233"/>
    <n v="1285"/>
    <n v="0"/>
    <n v="0"/>
    <n v="27"/>
    <n v="27"/>
    <n v="0"/>
    <n v="0"/>
    <n v="1"/>
    <m/>
    <n v="0"/>
    <n v="0"/>
    <m/>
    <m/>
    <n v="0"/>
    <n v="0"/>
    <n v="28"/>
    <n v="27"/>
    <n v="0"/>
    <n v="0"/>
    <n v="8.48"/>
    <n v="4.1481481481481479"/>
    <n v="228.96"/>
    <n v="112"/>
    <n v="5.5"/>
    <m/>
    <n v="5.5"/>
    <n v="0"/>
    <m/>
    <m/>
    <n v="0"/>
    <n v="0"/>
    <n v="8.3735714285714291"/>
    <n v="4.1481481481481479"/>
    <n v="234.46"/>
    <n v="112"/>
    <m/>
    <m/>
    <n v="0"/>
    <n v="0"/>
    <m/>
    <m/>
    <n v="0"/>
    <n v="0"/>
    <m/>
    <m/>
    <n v="0"/>
    <n v="0"/>
    <n v="0"/>
    <n v="0"/>
    <n v="0"/>
    <n v="0"/>
    <n v="848"/>
    <n v="853"/>
    <n v="0"/>
    <n v="0"/>
    <n v="10"/>
    <n v="9"/>
    <n v="0"/>
    <n v="0"/>
    <n v="23"/>
    <n v="2"/>
    <n v="0"/>
    <n v="0"/>
    <n v="881"/>
    <n v="864"/>
    <n v="0"/>
    <n v="0"/>
    <n v="6.09"/>
    <n v="6.1817116060961315"/>
    <n v="5164.32"/>
    <n v="5273"/>
    <n v="7.75"/>
    <n v="6.1111111111111107"/>
    <n v="77.5"/>
    <n v="55"/>
    <n v="10.433999999999999"/>
    <n v="13"/>
    <n v="239.98199999999997"/>
    <n v="26"/>
    <n v="6.2222497162315547"/>
    <n v="6.1967592592592595"/>
    <n v="5481.8019999999997"/>
    <n v="5354"/>
    <m/>
    <m/>
    <n v="0"/>
    <n v="0"/>
    <m/>
    <m/>
    <n v="0"/>
    <n v="0"/>
    <m/>
    <m/>
    <n v="0"/>
    <n v="0"/>
    <n v="0"/>
    <n v="0"/>
    <n v="0"/>
    <n v="0"/>
    <n v="909"/>
    <n v="891"/>
    <n v="0"/>
    <n v="0"/>
    <n v="6.2885170517051705"/>
    <n v="6.134680134680135"/>
    <n v="5716.2619999999997"/>
    <n v="5466"/>
    <n v="0"/>
    <n v="0"/>
    <n v="0"/>
    <n v="0"/>
    <n v="186"/>
    <n v="287"/>
    <n v="0"/>
    <n v="0"/>
    <n v="49"/>
    <n v="45"/>
    <n v="0"/>
    <n v="0"/>
    <n v="89"/>
    <n v="1"/>
    <n v="0"/>
    <n v="0"/>
    <n v="324"/>
    <n v="333"/>
    <n v="0"/>
    <n v="0"/>
    <n v="4.29"/>
    <n v="3.8850174216027873"/>
    <n v="797.94"/>
    <n v="1115"/>
    <n v="4.6500000000000004"/>
    <n v="4.1222222222222218"/>
    <n v="227.85000000000002"/>
    <n v="185.49999999999997"/>
    <n v="2.93"/>
    <n v="13"/>
    <n v="260.77000000000004"/>
    <n v="13"/>
    <n v="3.9708641975308638"/>
    <n v="3.9444444444444446"/>
    <n v="1286.56"/>
    <n v="1313.5"/>
    <m/>
    <m/>
    <n v="0"/>
    <n v="0"/>
    <m/>
    <m/>
    <n v="0"/>
    <n v="0"/>
    <m/>
    <m/>
    <n v="0"/>
    <n v="0"/>
    <n v="0"/>
    <n v="0"/>
    <n v="0"/>
    <n v="0"/>
    <m/>
    <n v="61"/>
    <n v="0"/>
    <n v="0"/>
    <m/>
    <n v="9.0901639344262293"/>
    <n v="0"/>
    <n v="554.5"/>
    <m/>
    <m/>
    <n v="0"/>
    <n v="0"/>
    <n v="1061"/>
    <n v="1167"/>
    <n v="0"/>
    <n v="0"/>
    <n v="6191.2199999999993"/>
    <n v="6500"/>
    <s v=""/>
    <s v=""/>
    <n v="60"/>
    <n v="54"/>
    <n v="0"/>
    <n v="0"/>
    <n v="310.85000000000002"/>
    <n v="240.49999999999997"/>
    <n v="0"/>
    <n v="0"/>
    <n v="1121"/>
    <n v="1221"/>
    <n v="0"/>
    <n v="0"/>
    <n v="6502.07"/>
    <n v="6740.5"/>
    <s v=""/>
    <s v=""/>
    <n v="112"/>
    <n v="3"/>
    <n v="0"/>
    <n v="0"/>
    <n v="500.75200000000001"/>
    <n v="39"/>
    <s v=""/>
    <s v=""/>
    <n v="7002.8220000000001"/>
    <n v="7334"/>
    <s v=""/>
    <s v=""/>
  </r>
  <r>
    <x v="3"/>
    <s v="University of North Florida"/>
    <m/>
    <n v="136172"/>
    <x v="2"/>
    <n v="2967"/>
    <n v="2995"/>
    <n v="13"/>
    <n v="12"/>
    <n v="2954"/>
    <n v="2983"/>
    <n v="121.069"/>
    <n v="120"/>
    <n v="2954"/>
    <n v="2983"/>
    <n v="0"/>
    <n v="0"/>
    <n v="533"/>
    <n v="524"/>
    <n v="0"/>
    <n v="0"/>
    <n v="11"/>
    <n v="33"/>
    <n v="0"/>
    <n v="0"/>
    <m/>
    <n v="3"/>
    <n v="0"/>
    <n v="0"/>
    <n v="544"/>
    <n v="560"/>
    <n v="0"/>
    <n v="0"/>
    <n v="4.91"/>
    <n v="4.7805343511450378"/>
    <n v="2617.0300000000002"/>
    <n v="2505"/>
    <n v="5.5449999999999999"/>
    <n v="5.1515151515151514"/>
    <n v="60.994999999999997"/>
    <n v="170"/>
    <m/>
    <n v="11"/>
    <n v="0"/>
    <n v="33"/>
    <n v="4.9228400735294118"/>
    <n v="4.8357142857142854"/>
    <n v="2678.0250000000001"/>
    <n v="2708"/>
    <m/>
    <m/>
    <n v="0"/>
    <n v="0"/>
    <m/>
    <m/>
    <n v="0"/>
    <n v="0"/>
    <m/>
    <m/>
    <n v="0"/>
    <n v="0"/>
    <n v="0"/>
    <n v="0"/>
    <n v="0"/>
    <n v="0"/>
    <n v="689"/>
    <n v="699"/>
    <n v="0"/>
    <n v="0"/>
    <n v="27"/>
    <n v="56"/>
    <n v="0"/>
    <n v="0"/>
    <n v="13"/>
    <n v="1"/>
    <n v="0"/>
    <n v="0"/>
    <n v="729"/>
    <n v="756"/>
    <n v="0"/>
    <n v="0"/>
    <n v="5.5289999999999999"/>
    <n v="5.8891273247496425"/>
    <n v="3809.4809999999998"/>
    <n v="4116.5"/>
    <n v="5.33"/>
    <n v="5.2857142857142856"/>
    <n v="143.91"/>
    <n v="296"/>
    <n v="3.73"/>
    <n v="12"/>
    <n v="48.49"/>
    <n v="12"/>
    <n v="5.4895486968449925"/>
    <n v="5.8525132275132279"/>
    <n v="4001.8809999999994"/>
    <n v="4424.5"/>
    <m/>
    <m/>
    <n v="0"/>
    <n v="0"/>
    <m/>
    <m/>
    <n v="0"/>
    <n v="0"/>
    <m/>
    <m/>
    <n v="0"/>
    <n v="0"/>
    <n v="0"/>
    <n v="0"/>
    <n v="0"/>
    <n v="0"/>
    <n v="1273"/>
    <n v="1316"/>
    <n v="0"/>
    <n v="0"/>
    <n v="5.2473731343283578"/>
    <n v="5.4198328267477205"/>
    <n v="6679.9059999999999"/>
    <n v="7132.5"/>
    <n v="0"/>
    <n v="0"/>
    <n v="0"/>
    <n v="0"/>
    <n v="858"/>
    <n v="1140"/>
    <n v="0"/>
    <n v="0"/>
    <n v="506"/>
    <n v="461"/>
    <n v="0"/>
    <n v="0"/>
    <n v="317"/>
    <m/>
    <n v="0"/>
    <n v="0"/>
    <n v="1681"/>
    <n v="1601"/>
    <n v="0"/>
    <n v="0"/>
    <n v="3.3"/>
    <n v="3.3285087719298247"/>
    <n v="2831.3999999999996"/>
    <n v="3794.5"/>
    <n v="3.78"/>
    <n v="3.5140997830802605"/>
    <n v="1912.6799999999998"/>
    <n v="1620"/>
    <n v="2.4660000000000002"/>
    <m/>
    <n v="781.72200000000009"/>
    <n v="0"/>
    <n v="3.2872111838191551"/>
    <n v="3.3819487820112428"/>
    <n v="5525.8019999999997"/>
    <n v="5414.5"/>
    <m/>
    <m/>
    <n v="0"/>
    <n v="0"/>
    <m/>
    <m/>
    <n v="0"/>
    <n v="0"/>
    <m/>
    <m/>
    <n v="0"/>
    <n v="0"/>
    <n v="0"/>
    <n v="0"/>
    <n v="0"/>
    <n v="0"/>
    <m/>
    <n v="66"/>
    <n v="0"/>
    <n v="0"/>
    <m/>
    <n v="11.530303030303031"/>
    <n v="0"/>
    <n v="761"/>
    <m/>
    <m/>
    <n v="0"/>
    <n v="0"/>
    <n v="2080"/>
    <n v="2363"/>
    <n v="0"/>
    <n v="0"/>
    <n v="9257.9110000000001"/>
    <n v="10416"/>
    <s v=""/>
    <s v=""/>
    <n v="544"/>
    <n v="550"/>
    <n v="0"/>
    <n v="0"/>
    <n v="2117.585"/>
    <n v="2086"/>
    <n v="0"/>
    <n v="0"/>
    <n v="2624"/>
    <n v="2913"/>
    <n v="0"/>
    <n v="0"/>
    <n v="11375.495999999999"/>
    <n v="12502"/>
    <s v=""/>
    <s v=""/>
    <n v="330"/>
    <n v="4"/>
    <n v="0"/>
    <n v="0"/>
    <n v="830.2120000000001"/>
    <n v="45"/>
    <s v=""/>
    <s v=""/>
    <n v="12205.707999999999"/>
    <n v="13308"/>
    <s v=""/>
    <s v=""/>
  </r>
  <r>
    <x v="3"/>
    <s v="University of West Florida"/>
    <m/>
    <n v="138354"/>
    <x v="2"/>
    <n v="1702"/>
    <n v="1903"/>
    <n v="18"/>
    <n v="20"/>
    <n v="1684"/>
    <n v="1883"/>
    <n v="121.02500000000001"/>
    <n v="120"/>
    <n v="1684"/>
    <n v="1883"/>
    <n v="0"/>
    <n v="0"/>
    <n v="148"/>
    <n v="156"/>
    <n v="0"/>
    <n v="0"/>
    <n v="2"/>
    <n v="15"/>
    <n v="0"/>
    <n v="0"/>
    <m/>
    <m/>
    <n v="0"/>
    <n v="0"/>
    <n v="150"/>
    <n v="171"/>
    <n v="0"/>
    <n v="0"/>
    <n v="5.1550000000000002"/>
    <n v="4.8365384615384617"/>
    <n v="762.94"/>
    <n v="754.5"/>
    <n v="5"/>
    <n v="4.8"/>
    <n v="10"/>
    <n v="72"/>
    <m/>
    <m/>
    <n v="0"/>
    <n v="0"/>
    <n v="5.1529333333333334"/>
    <n v="4.833333333333333"/>
    <n v="772.94"/>
    <n v="826.5"/>
    <m/>
    <m/>
    <n v="0"/>
    <n v="0"/>
    <m/>
    <m/>
    <n v="0"/>
    <n v="0"/>
    <m/>
    <m/>
    <n v="0"/>
    <n v="0"/>
    <n v="0"/>
    <n v="0"/>
    <n v="0"/>
    <n v="0"/>
    <n v="311"/>
    <n v="316"/>
    <n v="0"/>
    <n v="0"/>
    <n v="45"/>
    <n v="32"/>
    <n v="0"/>
    <n v="0"/>
    <n v="5"/>
    <n v="2"/>
    <n v="0"/>
    <n v="0"/>
    <n v="361"/>
    <n v="350"/>
    <n v="0"/>
    <n v="0"/>
    <n v="5.3869999999999996"/>
    <n v="5.9699367088607591"/>
    <n v="1675.357"/>
    <n v="1886.4999999999998"/>
    <n v="6.03"/>
    <n v="5.171875"/>
    <n v="271.35000000000002"/>
    <n v="165.5"/>
    <n v="13.4"/>
    <n v="15.75"/>
    <n v="67"/>
    <n v="31.5"/>
    <n v="5.5781357340720215"/>
    <n v="5.9528571428571428"/>
    <n v="2013.7069999999997"/>
    <n v="2083.5"/>
    <m/>
    <m/>
    <n v="0"/>
    <n v="0"/>
    <m/>
    <m/>
    <n v="0"/>
    <n v="0"/>
    <m/>
    <m/>
    <n v="0"/>
    <n v="0"/>
    <n v="0"/>
    <n v="0"/>
    <n v="0"/>
    <n v="0"/>
    <n v="511"/>
    <n v="521"/>
    <n v="0"/>
    <n v="0"/>
    <n v="5.4533209393346382"/>
    <n v="5.5854126679462572"/>
    <n v="2786.6469999999999"/>
    <n v="2910"/>
    <n v="0"/>
    <n v="0"/>
    <n v="0"/>
    <n v="0"/>
    <n v="682"/>
    <n v="1005"/>
    <n v="0"/>
    <n v="0"/>
    <n v="252"/>
    <n v="322"/>
    <n v="0"/>
    <n v="0"/>
    <n v="239"/>
    <n v="13"/>
    <n v="0"/>
    <n v="0"/>
    <n v="1173"/>
    <n v="1340"/>
    <n v="0"/>
    <n v="0"/>
    <n v="3.49"/>
    <n v="3.6945273631840796"/>
    <n v="2380.1800000000003"/>
    <n v="3713"/>
    <n v="4.37"/>
    <n v="3.6211180124223601"/>
    <n v="1101.24"/>
    <n v="1166"/>
    <n v="3.2650000000000001"/>
    <n v="10.26923076923077"/>
    <n v="780.33500000000004"/>
    <n v="133.5"/>
    <n v="3.6332097186700767"/>
    <n v="3.7406716417910446"/>
    <n v="4261.7550000000001"/>
    <n v="5012.5"/>
    <m/>
    <m/>
    <n v="0"/>
    <n v="0"/>
    <m/>
    <m/>
    <n v="0"/>
    <n v="0"/>
    <m/>
    <m/>
    <n v="0"/>
    <n v="0"/>
    <n v="0"/>
    <n v="0"/>
    <n v="0"/>
    <n v="0"/>
    <m/>
    <n v="22"/>
    <n v="0"/>
    <n v="0"/>
    <m/>
    <n v="11.613636363636363"/>
    <n v="0"/>
    <n v="255.5"/>
    <m/>
    <m/>
    <n v="0"/>
    <n v="0"/>
    <n v="1141"/>
    <n v="1477"/>
    <n v="0"/>
    <n v="0"/>
    <n v="4818.4770000000008"/>
    <n v="6354"/>
    <s v=""/>
    <s v=""/>
    <n v="299"/>
    <n v="369"/>
    <n v="0"/>
    <n v="0"/>
    <n v="1382.5900000000001"/>
    <n v="1403.5"/>
    <n v="0"/>
    <n v="0"/>
    <n v="1440"/>
    <n v="1846"/>
    <n v="0"/>
    <n v="0"/>
    <n v="6201.0670000000009"/>
    <n v="7757.5"/>
    <s v=""/>
    <s v=""/>
    <n v="244"/>
    <n v="15"/>
    <n v="0"/>
    <n v="0"/>
    <n v="847.33500000000004"/>
    <n v="165"/>
    <s v=""/>
    <s v=""/>
    <n v="7048.402"/>
    <n v="8178"/>
    <s v=""/>
    <s v=""/>
  </r>
  <r>
    <x v="3"/>
    <s v="Florida Gulf Coast University"/>
    <m/>
    <n v="433660"/>
    <x v="3"/>
    <n v="1461"/>
    <n v="1616"/>
    <n v="10"/>
    <n v="19"/>
    <n v="1451"/>
    <n v="1597"/>
    <n v="121.05"/>
    <n v="120"/>
    <n v="1451"/>
    <n v="1597"/>
    <n v="0"/>
    <n v="0"/>
    <n v="232"/>
    <n v="291"/>
    <n v="0"/>
    <n v="0"/>
    <n v="12"/>
    <n v="16"/>
    <n v="0"/>
    <n v="0"/>
    <m/>
    <m/>
    <n v="0"/>
    <n v="0"/>
    <n v="244"/>
    <n v="307"/>
    <n v="0"/>
    <n v="0"/>
    <n v="4.4820000000000002"/>
    <n v="4.4329896907216497"/>
    <n v="1039.8240000000001"/>
    <n v="1290"/>
    <n v="4.54"/>
    <n v="5.46875"/>
    <n v="54.480000000000004"/>
    <n v="87.5"/>
    <m/>
    <m/>
    <n v="0"/>
    <n v="0"/>
    <n v="4.4848524590163938"/>
    <n v="4.4869706840390879"/>
    <n v="1094.3040000000001"/>
    <n v="1377.5"/>
    <m/>
    <m/>
    <n v="0"/>
    <n v="0"/>
    <m/>
    <m/>
    <n v="0"/>
    <n v="0"/>
    <m/>
    <m/>
    <n v="0"/>
    <n v="0"/>
    <n v="0"/>
    <n v="0"/>
    <n v="0"/>
    <n v="0"/>
    <n v="371"/>
    <n v="467"/>
    <n v="0"/>
    <n v="0"/>
    <n v="15"/>
    <n v="23"/>
    <n v="0"/>
    <n v="0"/>
    <n v="5"/>
    <n v="2"/>
    <n v="0"/>
    <n v="0"/>
    <n v="391"/>
    <n v="492"/>
    <n v="0"/>
    <n v="0"/>
    <n v="4.8659999999999997"/>
    <n v="5.0738758029978586"/>
    <n v="1805.2859999999998"/>
    <n v="2369.5"/>
    <n v="5.8659999999999997"/>
    <n v="5.1086956521739131"/>
    <n v="87.99"/>
    <n v="117.5"/>
    <n v="4.5999999999999996"/>
    <n v="9.25"/>
    <n v="23"/>
    <n v="18.5"/>
    <n v="4.9009616368286437"/>
    <n v="5.0924796747967482"/>
    <n v="1916.2759999999996"/>
    <n v="2505.5"/>
    <m/>
    <m/>
    <n v="0"/>
    <n v="0"/>
    <m/>
    <m/>
    <n v="0"/>
    <n v="0"/>
    <m/>
    <m/>
    <n v="0"/>
    <n v="0"/>
    <n v="0"/>
    <n v="0"/>
    <n v="0"/>
    <n v="0"/>
    <n v="635"/>
    <n v="799"/>
    <n v="0"/>
    <n v="0"/>
    <n v="4.7410708661417322"/>
    <n v="4.8598247809762203"/>
    <n v="3010.58"/>
    <n v="3883"/>
    <n v="0"/>
    <n v="0"/>
    <n v="0"/>
    <n v="0"/>
    <n v="408"/>
    <n v="563"/>
    <n v="0"/>
    <n v="0"/>
    <n v="257"/>
    <n v="188"/>
    <n v="0"/>
    <n v="0"/>
    <n v="151"/>
    <m/>
    <n v="0"/>
    <n v="0"/>
    <n v="816"/>
    <n v="751"/>
    <n v="0"/>
    <n v="0"/>
    <n v="3.3"/>
    <n v="3.294849023090586"/>
    <n v="1346.3999999999999"/>
    <n v="1855"/>
    <n v="4"/>
    <n v="3.7978723404255321"/>
    <n v="1028"/>
    <n v="714"/>
    <n v="1.95"/>
    <m/>
    <n v="294.45"/>
    <n v="0"/>
    <n v="3.270649509803921"/>
    <n v="3.4207723035952062"/>
    <n v="2668.8499999999995"/>
    <n v="2569"/>
    <m/>
    <m/>
    <n v="0"/>
    <n v="0"/>
    <m/>
    <m/>
    <n v="0"/>
    <n v="0"/>
    <m/>
    <m/>
    <n v="0"/>
    <n v="0"/>
    <n v="0"/>
    <n v="0"/>
    <n v="0"/>
    <n v="0"/>
    <m/>
    <n v="47"/>
    <n v="0"/>
    <n v="0"/>
    <m/>
    <n v="4.5531914893617023"/>
    <n v="0"/>
    <n v="214"/>
    <m/>
    <m/>
    <n v="0"/>
    <n v="0"/>
    <n v="1011"/>
    <n v="1321"/>
    <n v="0"/>
    <n v="0"/>
    <n v="4191.5099999999993"/>
    <n v="5514.5"/>
    <s v=""/>
    <s v=""/>
    <n v="284"/>
    <n v="227"/>
    <n v="0"/>
    <n v="0"/>
    <n v="1170.47"/>
    <n v="919"/>
    <n v="0"/>
    <n v="0"/>
    <n v="1295"/>
    <n v="1548"/>
    <n v="0"/>
    <n v="0"/>
    <n v="5361.98"/>
    <n v="6433.5"/>
    <s v=""/>
    <s v=""/>
    <n v="156"/>
    <n v="2"/>
    <n v="0"/>
    <n v="0"/>
    <n v="317.45"/>
    <n v="18.5"/>
    <s v=""/>
    <s v=""/>
    <n v="5679.4299999999994"/>
    <n v="6666"/>
    <s v=""/>
    <s v=""/>
  </r>
  <r>
    <x v="3"/>
    <s v="New College of Florida"/>
    <m/>
    <n v="262129"/>
    <x v="5"/>
    <n v="153"/>
    <n v="167"/>
    <n v="0"/>
    <n v="0"/>
    <n v="153"/>
    <n v="167"/>
    <m/>
    <m/>
    <n v="153"/>
    <n v="167"/>
    <n v="0"/>
    <n v="0"/>
    <n v="17"/>
    <n v="12"/>
    <n v="0"/>
    <n v="0"/>
    <m/>
    <m/>
    <n v="0"/>
    <n v="0"/>
    <m/>
    <m/>
    <n v="0"/>
    <n v="0"/>
    <n v="17"/>
    <n v="12"/>
    <n v="0"/>
    <n v="0"/>
    <n v="4.2350000000000003"/>
    <n v="4.333333333333333"/>
    <n v="71.995000000000005"/>
    <n v="52"/>
    <m/>
    <m/>
    <n v="0"/>
    <n v="0"/>
    <m/>
    <m/>
    <n v="0"/>
    <n v="0"/>
    <n v="4.2350000000000003"/>
    <n v="4.333333333333333"/>
    <n v="71.995000000000005"/>
    <n v="52"/>
    <m/>
    <m/>
    <n v="0"/>
    <n v="0"/>
    <m/>
    <m/>
    <n v="0"/>
    <n v="0"/>
    <m/>
    <m/>
    <n v="0"/>
    <n v="0"/>
    <n v="0"/>
    <n v="0"/>
    <n v="0"/>
    <n v="0"/>
    <n v="114"/>
    <n v="129"/>
    <n v="0"/>
    <n v="0"/>
    <n v="0"/>
    <m/>
    <n v="0"/>
    <n v="0"/>
    <n v="2"/>
    <n v="2"/>
    <n v="0"/>
    <n v="0"/>
    <n v="116"/>
    <n v="131"/>
    <n v="0"/>
    <n v="0"/>
    <n v="4.28"/>
    <n v="4.2131782945736438"/>
    <n v="487.92"/>
    <n v="543.5"/>
    <m/>
    <m/>
    <n v="0"/>
    <n v="0"/>
    <n v="4.5"/>
    <n v="12"/>
    <n v="9"/>
    <n v="24"/>
    <n v="4.2837931034482759"/>
    <n v="4.3320610687022905"/>
    <n v="496.92"/>
    <n v="567.5"/>
    <m/>
    <m/>
    <n v="0"/>
    <n v="0"/>
    <m/>
    <m/>
    <n v="0"/>
    <n v="0"/>
    <m/>
    <m/>
    <n v="0"/>
    <n v="0"/>
    <n v="0"/>
    <n v="0"/>
    <n v="0"/>
    <n v="0"/>
    <n v="133"/>
    <n v="143"/>
    <n v="0"/>
    <n v="0"/>
    <n v="4.277556390977443"/>
    <n v="4.3321678321678325"/>
    <n v="568.91499999999996"/>
    <n v="619.5"/>
    <n v="0"/>
    <n v="0"/>
    <n v="0"/>
    <n v="0"/>
    <n v="19"/>
    <n v="23"/>
    <n v="0"/>
    <n v="0"/>
    <m/>
    <n v="1"/>
    <n v="0"/>
    <n v="0"/>
    <n v="1"/>
    <m/>
    <n v="0"/>
    <n v="0"/>
    <n v="20"/>
    <n v="24"/>
    <n v="0"/>
    <n v="0"/>
    <n v="3.23"/>
    <n v="3.6086956521739131"/>
    <n v="61.37"/>
    <n v="83"/>
    <m/>
    <n v="11"/>
    <n v="0"/>
    <n v="11"/>
    <n v="2"/>
    <m/>
    <n v="2"/>
    <n v="0"/>
    <n v="3.1684999999999999"/>
    <n v="3.9166666666666665"/>
    <n v="63.37"/>
    <n v="94"/>
    <m/>
    <m/>
    <n v="0"/>
    <n v="0"/>
    <m/>
    <m/>
    <n v="0"/>
    <n v="0"/>
    <m/>
    <m/>
    <n v="0"/>
    <n v="0"/>
    <n v="0"/>
    <n v="0"/>
    <n v="0"/>
    <n v="0"/>
    <m/>
    <n v="0"/>
    <n v="0"/>
    <n v="0"/>
    <m/>
    <n v="0"/>
    <n v="0"/>
    <n v="0"/>
    <m/>
    <m/>
    <n v="0"/>
    <n v="0"/>
    <n v="150"/>
    <n v="164"/>
    <n v="0"/>
    <n v="0"/>
    <n v="621.28499999999997"/>
    <n v="678.5"/>
    <s v=""/>
    <s v=""/>
    <n v="0"/>
    <n v="1"/>
    <n v="0"/>
    <n v="0"/>
    <n v="0"/>
    <n v="11"/>
    <n v="0"/>
    <n v="0"/>
    <n v="150"/>
    <n v="165"/>
    <n v="0"/>
    <n v="0"/>
    <n v="621.28499999999997"/>
    <n v="689.5"/>
    <s v=""/>
    <s v=""/>
    <n v="3"/>
    <n v="2"/>
    <n v="0"/>
    <n v="0"/>
    <n v="11"/>
    <n v="24"/>
    <s v=""/>
    <s v=""/>
    <n v="632.28499999999997"/>
    <n v="713.5"/>
    <s v=""/>
    <s v=""/>
  </r>
  <r>
    <x v="3"/>
    <s v="Chipola College "/>
    <m/>
    <n v="133021"/>
    <x v="10"/>
    <n v="279"/>
    <n v="288"/>
    <n v="15"/>
    <n v="16"/>
    <n v="264"/>
    <n v="272"/>
    <n v="60"/>
    <n v="60"/>
    <n v="264"/>
    <n v="272"/>
    <n v="264"/>
    <n v="272"/>
    <n v="99"/>
    <n v="102"/>
    <n v="99"/>
    <n v="102"/>
    <n v="9"/>
    <n v="6"/>
    <n v="9"/>
    <n v="6"/>
    <m/>
    <n v="1"/>
    <n v="0"/>
    <n v="1"/>
    <n v="108"/>
    <n v="109"/>
    <n v="108"/>
    <n v="109"/>
    <n v="2.6717171717171717"/>
    <n v="2.4803921568627452"/>
    <n v="264.5"/>
    <n v="253"/>
    <n v="3"/>
    <n v="2.5833333333333335"/>
    <n v="27"/>
    <n v="15.5"/>
    <m/>
    <n v="0.5"/>
    <n v="0"/>
    <n v="0.5"/>
    <n v="2.699074074074074"/>
    <n v="2.4678899082568808"/>
    <n v="291.5"/>
    <n v="269"/>
    <n v="72.060606060606062"/>
    <n v="71.343137254901961"/>
    <n v="7134"/>
    <n v="7277"/>
    <n v="66.888888888888886"/>
    <n v="76.166666666666671"/>
    <n v="602"/>
    <n v="457"/>
    <m/>
    <n v="80"/>
    <n v="0"/>
    <n v="80"/>
    <n v="71.629629629629633"/>
    <n v="71.688073394495419"/>
    <n v="7736"/>
    <n v="7814.0000000000009"/>
    <n v="78"/>
    <n v="100"/>
    <n v="78"/>
    <n v="100"/>
    <n v="15"/>
    <n v="16"/>
    <n v="15"/>
    <n v="16"/>
    <m/>
    <m/>
    <n v="0"/>
    <n v="0"/>
    <n v="93"/>
    <n v="116"/>
    <n v="93"/>
    <n v="116"/>
    <n v="3.4423076923076925"/>
    <n v="4.0650000000000004"/>
    <n v="268.5"/>
    <n v="406.50000000000006"/>
    <n v="6.1"/>
    <n v="4.875"/>
    <n v="91.5"/>
    <n v="78"/>
    <m/>
    <m/>
    <n v="0"/>
    <n v="0"/>
    <n v="3.870967741935484"/>
    <n v="4.1767241379310347"/>
    <n v="360"/>
    <n v="484.5"/>
    <n v="72.987179487179489"/>
    <n v="75.959999999999994"/>
    <n v="5693"/>
    <n v="7595.9999999999991"/>
    <n v="66.86666666666666"/>
    <n v="68.25"/>
    <n v="1002.9999999999999"/>
    <n v="1092"/>
    <m/>
    <m/>
    <n v="0"/>
    <n v="0"/>
    <n v="72"/>
    <n v="74.896551724137936"/>
    <n v="6696"/>
    <n v="8688"/>
    <n v="201"/>
    <n v="225"/>
    <n v="201"/>
    <n v="225"/>
    <n v="3.2412935323383083"/>
    <n v="3.3488888888888888"/>
    <n v="651.5"/>
    <n v="753.5"/>
    <n v="71.800995024875618"/>
    <n v="73.342222222222219"/>
    <n v="14432"/>
    <n v="16502"/>
    <n v="33"/>
    <n v="14"/>
    <n v="33"/>
    <n v="14"/>
    <n v="15"/>
    <n v="8"/>
    <n v="15"/>
    <n v="8"/>
    <m/>
    <m/>
    <n v="0"/>
    <n v="0"/>
    <n v="48"/>
    <n v="22"/>
    <n v="48"/>
    <n v="22"/>
    <n v="2.106060606060606"/>
    <n v="2.4285714285714284"/>
    <n v="69.5"/>
    <n v="34"/>
    <n v="2.6333333333333333"/>
    <n v="3.5625"/>
    <n v="39.5"/>
    <n v="28.5"/>
    <m/>
    <m/>
    <n v="0"/>
    <n v="0"/>
    <n v="2.2708333333333335"/>
    <n v="2.8409090909090908"/>
    <n v="109"/>
    <n v="62.5"/>
    <n v="55.060606060606062"/>
    <n v="50.642857142857146"/>
    <n v="1817"/>
    <n v="709"/>
    <n v="45.133333333333333"/>
    <n v="46.5"/>
    <n v="677"/>
    <n v="372"/>
    <m/>
    <m/>
    <n v="0"/>
    <n v="0"/>
    <n v="51.958333333333336"/>
    <n v="49.136363636363633"/>
    <n v="2494"/>
    <n v="1081"/>
    <n v="15"/>
    <n v="25"/>
    <n v="15"/>
    <n v="25"/>
    <n v="6.9333333333333336"/>
    <n v="6.82"/>
    <n v="104"/>
    <n v="170.5"/>
    <n v="69.86666666666666"/>
    <n v="71.36"/>
    <n v="1048"/>
    <n v="1784"/>
    <n v="210"/>
    <n v="216"/>
    <n v="210"/>
    <n v="216"/>
    <n v="602.5"/>
    <n v="693.5"/>
    <n v="14644"/>
    <n v="15582"/>
    <n v="39"/>
    <n v="30"/>
    <n v="39"/>
    <n v="30"/>
    <n v="158"/>
    <n v="122"/>
    <n v="2282"/>
    <n v="1921"/>
    <n v="249"/>
    <n v="246"/>
    <n v="249"/>
    <n v="246"/>
    <n v="760.5"/>
    <n v="815.5"/>
    <n v="16926"/>
    <n v="17503"/>
    <n v="0"/>
    <n v="1"/>
    <n v="0"/>
    <n v="1"/>
    <s v=""/>
    <n v="0.5"/>
    <s v=""/>
    <n v="80"/>
    <n v="864.5"/>
    <n v="986.5"/>
    <n v="17974"/>
    <n v="19367"/>
  </r>
  <r>
    <x v="3"/>
    <s v="Daytona State College "/>
    <m/>
    <n v="133386"/>
    <x v="10"/>
    <n v="1439"/>
    <n v="1913"/>
    <n v="81"/>
    <n v="137"/>
    <n v="1358"/>
    <n v="1776"/>
    <n v="60"/>
    <n v="60"/>
    <n v="1358"/>
    <n v="1776"/>
    <n v="1358"/>
    <n v="1776"/>
    <n v="86"/>
    <n v="183"/>
    <n v="86"/>
    <n v="183"/>
    <n v="41"/>
    <n v="79"/>
    <n v="41"/>
    <n v="79"/>
    <n v="46"/>
    <n v="107"/>
    <n v="46"/>
    <n v="107"/>
    <n v="173"/>
    <n v="369"/>
    <n v="173"/>
    <n v="369"/>
    <n v="2.9534883720930232"/>
    <n v="2.6284153005464481"/>
    <n v="254"/>
    <n v="481"/>
    <n v="3.1585365853658538"/>
    <n v="2.962025316455696"/>
    <n v="129.5"/>
    <n v="233.99999999999997"/>
    <n v="0.63043478260869568"/>
    <n v="0.64953271028037385"/>
    <n v="29"/>
    <n v="69.5"/>
    <n v="2.3843930635838149"/>
    <n v="2.1260162601626016"/>
    <n v="412.5"/>
    <n v="784.5"/>
    <n v="75.647674418604652"/>
    <n v="75.777595628415298"/>
    <n v="6505.7"/>
    <n v="13867.3"/>
    <n v="81.960975609756105"/>
    <n v="78.529113924050634"/>
    <n v="3360.4"/>
    <n v="6203.8"/>
    <n v="64.673913043478265"/>
    <n v="64.158878504672899"/>
    <n v="2975"/>
    <n v="6865"/>
    <n v="74.226011560693649"/>
    <n v="72.997560975609758"/>
    <n v="12841.100000000002"/>
    <n v="26936.100000000002"/>
    <n v="413"/>
    <n v="540"/>
    <n v="413"/>
    <n v="540"/>
    <n v="170"/>
    <n v="177"/>
    <n v="170"/>
    <n v="177"/>
    <n v="6"/>
    <n v="7"/>
    <n v="6"/>
    <n v="7"/>
    <n v="589"/>
    <n v="724"/>
    <n v="589"/>
    <n v="724"/>
    <n v="4.093220338983051"/>
    <n v="4.2416666666666663"/>
    <n v="1690.5"/>
    <n v="2290.5"/>
    <n v="5.302941176470588"/>
    <n v="5.8672316384180787"/>
    <n v="901.5"/>
    <n v="1038.5"/>
    <n v="4.25"/>
    <n v="5.4285714285714288"/>
    <n v="25.5"/>
    <n v="38"/>
    <n v="4.4439728353140913"/>
    <n v="4.6505524861878449"/>
    <n v="2617.4999999999995"/>
    <n v="3366.9999999999995"/>
    <n v="77.02421307506053"/>
    <n v="79.246481481481482"/>
    <n v="31811"/>
    <n v="42793.1"/>
    <n v="77.320000000000007"/>
    <n v="79.759322033898286"/>
    <n v="13144.400000000001"/>
    <n v="14117.399999999996"/>
    <n v="71.833333333333329"/>
    <n v="82.714285714285708"/>
    <n v="431"/>
    <n v="579"/>
    <n v="77.056706281833613"/>
    <n v="79.40538674033148"/>
    <n v="45386.399999999994"/>
    <n v="57489.499999999993"/>
    <n v="762"/>
    <n v="1093"/>
    <n v="762"/>
    <n v="1093"/>
    <n v="3.9763779527559051"/>
    <n v="3.7982616651418115"/>
    <n v="3029.9999999999995"/>
    <n v="4151.5"/>
    <n v="76.414041994750662"/>
    <n v="77.242086001829819"/>
    <n v="58227.500000000007"/>
    <n v="84425.599999999991"/>
    <n v="166"/>
    <n v="236"/>
    <n v="166"/>
    <n v="236"/>
    <n v="120"/>
    <n v="179"/>
    <n v="120"/>
    <n v="179"/>
    <n v="4"/>
    <n v="1"/>
    <n v="4"/>
    <n v="1"/>
    <n v="290"/>
    <n v="416"/>
    <n v="290"/>
    <n v="416"/>
    <n v="3.0783132530120483"/>
    <n v="2.9872881355932202"/>
    <n v="511"/>
    <n v="705"/>
    <n v="3.8583333333333334"/>
    <n v="3.7402234636871508"/>
    <n v="463"/>
    <n v="669.5"/>
    <n v="4.375"/>
    <n v="6"/>
    <n v="17.5"/>
    <n v="6"/>
    <n v="3.4189655172413791"/>
    <n v="3.3185096153846154"/>
    <n v="991.49999999999989"/>
    <n v="1380.5"/>
    <n v="52.773493975903627"/>
    <n v="55.286440677966105"/>
    <n v="8760.4000000000015"/>
    <n v="13047.6"/>
    <n v="50.395000000000003"/>
    <n v="50.841899441340786"/>
    <n v="6047.4000000000005"/>
    <n v="9100.7000000000007"/>
    <n v="72.5"/>
    <n v="87"/>
    <n v="290"/>
    <n v="87"/>
    <n v="52.06137931034484"/>
    <n v="53.450240384615391"/>
    <n v="15097.800000000003"/>
    <n v="22235.300000000003"/>
    <n v="306"/>
    <n v="267"/>
    <n v="306"/>
    <n v="267"/>
    <n v="4.4019607843137258"/>
    <n v="5.2659176029962547"/>
    <n v="1347"/>
    <n v="1406"/>
    <n v="70.702287581699352"/>
    <n v="77.324719101123591"/>
    <n v="21634.9"/>
    <n v="20645.699999999997"/>
    <n v="665"/>
    <n v="959"/>
    <n v="665"/>
    <n v="959"/>
    <n v="2455.5"/>
    <n v="3476.5"/>
    <n v="47077.1"/>
    <n v="69708"/>
    <n v="331"/>
    <n v="435"/>
    <n v="331"/>
    <n v="435"/>
    <n v="1494"/>
    <n v="1942"/>
    <n v="22552.200000000004"/>
    <n v="29421.899999999998"/>
    <n v="996"/>
    <n v="1394"/>
    <n v="996"/>
    <n v="1394"/>
    <n v="3949.5"/>
    <n v="5418.5"/>
    <n v="69629.3"/>
    <n v="99129.9"/>
    <n v="56"/>
    <n v="115"/>
    <n v="56"/>
    <n v="115"/>
    <n v="72"/>
    <n v="113.5"/>
    <n v="3696"/>
    <n v="7531"/>
    <n v="5368.5"/>
    <n v="6938"/>
    <n v="94960.200000000012"/>
    <n v="127306.59999999999"/>
  </r>
  <r>
    <x v="3"/>
    <s v="Edison State College "/>
    <m/>
    <n v="133508"/>
    <x v="10"/>
    <n v="1218"/>
    <n v="1457"/>
    <n v="61"/>
    <n v="89"/>
    <n v="1157"/>
    <n v="1368"/>
    <n v="60"/>
    <n v="60"/>
    <n v="1157"/>
    <n v="1368"/>
    <n v="1157"/>
    <n v="1368"/>
    <n v="117"/>
    <n v="121"/>
    <n v="117"/>
    <n v="121"/>
    <n v="30"/>
    <n v="35"/>
    <n v="30"/>
    <n v="35"/>
    <n v="8"/>
    <n v="17"/>
    <n v="8"/>
    <n v="17"/>
    <n v="155"/>
    <n v="173"/>
    <n v="155"/>
    <n v="173"/>
    <n v="2.658119658119658"/>
    <n v="2.8966942148760331"/>
    <n v="311"/>
    <n v="350.5"/>
    <n v="3.2666666666666666"/>
    <n v="3.2"/>
    <n v="98"/>
    <n v="112"/>
    <n v="0.5625"/>
    <n v="0.52941176470588236"/>
    <n v="4.5"/>
    <n v="9"/>
    <n v="2.6677419354838712"/>
    <n v="2.7254335260115607"/>
    <n v="413.50000000000006"/>
    <n v="471.5"/>
    <n v="71.92307692307692"/>
    <n v="71.52066115702479"/>
    <n v="8415"/>
    <n v="8654"/>
    <n v="69.86666666666666"/>
    <n v="66.542857142857144"/>
    <n v="2096"/>
    <n v="2329"/>
    <n v="67.25"/>
    <n v="71.647058823529406"/>
    <n v="538"/>
    <n v="1218"/>
    <n v="71.283870967741933"/>
    <n v="70.526011560693647"/>
    <n v="11049"/>
    <n v="12201"/>
    <n v="380"/>
    <n v="520"/>
    <n v="380"/>
    <n v="520"/>
    <n v="182"/>
    <n v="196"/>
    <n v="182"/>
    <n v="196"/>
    <m/>
    <m/>
    <n v="0"/>
    <n v="0"/>
    <n v="562"/>
    <n v="716"/>
    <n v="562"/>
    <n v="716"/>
    <n v="4.1631578947368419"/>
    <n v="3.9076923076923076"/>
    <n v="1582"/>
    <n v="2032"/>
    <n v="4.8763736263736268"/>
    <n v="5.4183673469387754"/>
    <n v="887.50000000000011"/>
    <n v="1062"/>
    <m/>
    <m/>
    <n v="0"/>
    <n v="0"/>
    <n v="4.3941281138790034"/>
    <n v="4.3212290502793298"/>
    <n v="2469.5"/>
    <n v="3094"/>
    <n v="73.753157894736844"/>
    <n v="74.250384615384604"/>
    <n v="28026.2"/>
    <n v="38610.199999999997"/>
    <n v="71.150549450549448"/>
    <n v="75.311224489795919"/>
    <n v="12949.4"/>
    <n v="14761"/>
    <m/>
    <m/>
    <n v="0"/>
    <n v="0"/>
    <n v="72.910320284697505"/>
    <n v="74.540782122905028"/>
    <n v="40975.599999999999"/>
    <n v="53371.199999999997"/>
    <n v="717"/>
    <n v="889"/>
    <n v="717"/>
    <n v="889"/>
    <n v="4.02092050209205"/>
    <n v="4.0106861642294716"/>
    <n v="2883"/>
    <n v="3565.5"/>
    <n v="72.558716875871681"/>
    <n v="73.759505061867259"/>
    <n v="52024.6"/>
    <n v="65572.2"/>
    <n v="181"/>
    <n v="176"/>
    <n v="181"/>
    <n v="176"/>
    <n v="167"/>
    <n v="205"/>
    <n v="167"/>
    <n v="205"/>
    <m/>
    <m/>
    <n v="0"/>
    <n v="0"/>
    <n v="348"/>
    <n v="381"/>
    <n v="348"/>
    <n v="381"/>
    <n v="3.2486187845303869"/>
    <n v="3.4517045454545454"/>
    <n v="588"/>
    <n v="607.5"/>
    <n v="4.1796407185628741"/>
    <n v="4.2170731707317071"/>
    <n v="698"/>
    <n v="864.5"/>
    <m/>
    <m/>
    <n v="0"/>
    <n v="0"/>
    <n v="3.6954022988505746"/>
    <n v="3.863517060367454"/>
    <n v="1286"/>
    <n v="1472"/>
    <n v="54.325966850828728"/>
    <n v="53.789772727272727"/>
    <n v="9833"/>
    <n v="9467"/>
    <n v="47.688023952095804"/>
    <n v="50.170243902439033"/>
    <n v="7963.9"/>
    <n v="10284.900000000001"/>
    <m/>
    <m/>
    <n v="0"/>
    <n v="0"/>
    <n v="51.140517241379314"/>
    <n v="51.842257217847774"/>
    <n v="17796.900000000001"/>
    <n v="19751.900000000001"/>
    <n v="92"/>
    <n v="98"/>
    <n v="92"/>
    <n v="98"/>
    <n v="5.1684782608695654"/>
    <n v="5.3979591836734695"/>
    <n v="475.5"/>
    <n v="529"/>
    <n v="66.803260869565207"/>
    <n v="66.515306122448976"/>
    <n v="6145.8999999999987"/>
    <n v="6518.5"/>
    <n v="678"/>
    <n v="817"/>
    <n v="678"/>
    <n v="817"/>
    <n v="2481"/>
    <n v="2990"/>
    <n v="46274.2"/>
    <n v="56731.199999999997"/>
    <n v="379"/>
    <n v="436"/>
    <n v="379"/>
    <n v="436"/>
    <n v="1683.5"/>
    <n v="2038.5"/>
    <n v="23009.3"/>
    <n v="27374.9"/>
    <n v="1057"/>
    <n v="1253"/>
    <n v="1057"/>
    <n v="1253"/>
    <n v="4164.5"/>
    <n v="5028.5"/>
    <n v="69283.5"/>
    <n v="84106.1"/>
    <n v="8"/>
    <n v="17"/>
    <n v="8"/>
    <n v="17"/>
    <n v="4.5"/>
    <n v="9"/>
    <n v="538"/>
    <n v="1218"/>
    <n v="4644.5"/>
    <n v="5566.5"/>
    <n v="75967.399999999994"/>
    <n v="91842.6"/>
  </r>
  <r>
    <x v="3"/>
    <s v="Florida State College at Jacksonville"/>
    <s v="Reclassified: met the criteria for Two-Year with Bachelor's in 2009-10, 2010-11 and 2011-12."/>
    <n v="133702"/>
    <x v="10"/>
    <n v="3011"/>
    <n v="4118"/>
    <n v="317"/>
    <n v="443"/>
    <n v="2694"/>
    <n v="3675"/>
    <n v="60"/>
    <n v="60"/>
    <n v="2694"/>
    <n v="3675"/>
    <n v="2694"/>
    <n v="3675"/>
    <n v="152"/>
    <n v="212"/>
    <n v="152"/>
    <n v="212"/>
    <n v="87"/>
    <n v="106"/>
    <n v="87"/>
    <n v="106"/>
    <n v="40"/>
    <n v="43"/>
    <n v="40"/>
    <n v="43"/>
    <n v="279"/>
    <n v="361"/>
    <n v="279"/>
    <n v="361"/>
    <n v="2.8552631578947367"/>
    <n v="2.9716981132075473"/>
    <n v="434"/>
    <n v="630"/>
    <n v="3.8160919540229883"/>
    <n v="3.7924528301886791"/>
    <n v="332"/>
    <n v="402"/>
    <n v="0.61250000000000004"/>
    <n v="0.66279069767441856"/>
    <n v="24.5"/>
    <n v="28.499999999999996"/>
    <n v="2.8333333333333335"/>
    <n v="2.9376731301939056"/>
    <n v="790.5"/>
    <n v="1060.5"/>
    <n v="72.684210526315795"/>
    <n v="75.117924528301884"/>
    <n v="11048"/>
    <n v="15925"/>
    <n v="69.574712643678154"/>
    <n v="72.613207547169807"/>
    <n v="6052.9999999999991"/>
    <n v="7697"/>
    <n v="68.05"/>
    <n v="65.697674418604649"/>
    <n v="2722"/>
    <n v="2825"/>
    <n v="71.050179211469541"/>
    <n v="73.260387811634345"/>
    <n v="19823"/>
    <n v="26447"/>
    <n v="621"/>
    <n v="862"/>
    <n v="621"/>
    <n v="862"/>
    <n v="531"/>
    <n v="833"/>
    <n v="531"/>
    <n v="833"/>
    <m/>
    <m/>
    <n v="0"/>
    <n v="0"/>
    <n v="1152"/>
    <n v="1695"/>
    <n v="1152"/>
    <n v="1695"/>
    <n v="4.2471819645732687"/>
    <n v="4.2244779582366592"/>
    <n v="2637.5"/>
    <n v="3641.5"/>
    <n v="6.0216572504708097"/>
    <n v="5.9489795918367347"/>
    <n v="3197.5"/>
    <n v="4955.5"/>
    <m/>
    <m/>
    <n v="0"/>
    <n v="0"/>
    <n v="5.065104166666667"/>
    <n v="5.0719764011799411"/>
    <n v="5835"/>
    <n v="8597"/>
    <n v="77.576489533011269"/>
    <n v="77.858468677494201"/>
    <n v="48175"/>
    <n v="67114"/>
    <n v="76.133709981167613"/>
    <n v="75.801920768307326"/>
    <n v="40427"/>
    <n v="63143"/>
    <m/>
    <m/>
    <n v="0"/>
    <n v="0"/>
    <n v="76.911458333333329"/>
    <n v="76.847787610619463"/>
    <n v="88602"/>
    <n v="130256.99999999999"/>
    <n v="1431"/>
    <n v="2056"/>
    <n v="1431"/>
    <n v="2056"/>
    <n v="4.6299790356394128"/>
    <n v="4.6972276264591439"/>
    <n v="6625.5"/>
    <n v="9657.5"/>
    <n v="75.768693221523407"/>
    <n v="76.217898832684824"/>
    <n v="108425"/>
    <n v="156704"/>
    <n v="466"/>
    <n v="599"/>
    <n v="466"/>
    <n v="599"/>
    <n v="525"/>
    <n v="732"/>
    <n v="525"/>
    <n v="732"/>
    <n v="1"/>
    <m/>
    <n v="1"/>
    <n v="0"/>
    <n v="992"/>
    <n v="1331"/>
    <n v="992"/>
    <n v="1331"/>
    <n v="2.6062231759656651"/>
    <n v="2.6736227045075127"/>
    <n v="1214.5"/>
    <n v="1601.5000000000002"/>
    <n v="3.8780952380952383"/>
    <n v="3.9788251366120218"/>
    <n v="2036"/>
    <n v="2912.5"/>
    <n v="1"/>
    <m/>
    <n v="1"/>
    <n v="0"/>
    <n v="3.2777217741935485"/>
    <n v="3.391435011269722"/>
    <n v="3251.5"/>
    <n v="4514"/>
    <n v="50.090128755364809"/>
    <n v="52.031886477462436"/>
    <n v="23342"/>
    <n v="31167.1"/>
    <n v="47.499047619047616"/>
    <n v="49.087431693989068"/>
    <n v="24937"/>
    <n v="35932"/>
    <n v="15"/>
    <m/>
    <n v="15"/>
    <n v="0"/>
    <n v="48.68346774193548"/>
    <n v="50.41254695717506"/>
    <n v="48294"/>
    <n v="67099.100000000006"/>
    <n v="271"/>
    <n v="288"/>
    <n v="271"/>
    <n v="288"/>
    <n v="5.6346863468634689"/>
    <n v="6.3298611111111107"/>
    <n v="1527"/>
    <n v="1823"/>
    <n v="71.431734317343171"/>
    <n v="75.989583333333329"/>
    <n v="19358"/>
    <n v="21885"/>
    <n v="1239"/>
    <n v="1673"/>
    <n v="1239"/>
    <n v="1673"/>
    <n v="4286"/>
    <n v="5873"/>
    <n v="82565"/>
    <n v="114206.1"/>
    <n v="1143"/>
    <n v="1671"/>
    <n v="1143"/>
    <n v="1671"/>
    <n v="5565.5"/>
    <n v="8270"/>
    <n v="71417"/>
    <n v="106772"/>
    <n v="2382"/>
    <n v="3344"/>
    <n v="2382"/>
    <n v="3344"/>
    <n v="9851.5"/>
    <n v="14143"/>
    <n v="153982"/>
    <n v="220978.1"/>
    <n v="41"/>
    <n v="43"/>
    <n v="41"/>
    <n v="43"/>
    <n v="25.5"/>
    <n v="28.499999999999996"/>
    <n v="2737"/>
    <n v="2825"/>
    <n v="11404"/>
    <n v="15994.5"/>
    <n v="176077"/>
    <n v="245688.1"/>
  </r>
  <r>
    <x v="3"/>
    <s v="Indian River State College "/>
    <s v="Reclassified: met the criteria for Two-Year with Bachelor's in 2009-10, 2010-11 and 2011-12."/>
    <n v="134608"/>
    <x v="10"/>
    <n v="1302"/>
    <n v="1355"/>
    <n v="57"/>
    <n v="67"/>
    <n v="1245"/>
    <n v="1288"/>
    <n v="60"/>
    <n v="60"/>
    <n v="1245"/>
    <n v="1288"/>
    <n v="1245"/>
    <n v="1288"/>
    <n v="250"/>
    <n v="252"/>
    <n v="250"/>
    <n v="252"/>
    <n v="78"/>
    <n v="77"/>
    <n v="78"/>
    <n v="77"/>
    <n v="57"/>
    <n v="63"/>
    <n v="57"/>
    <n v="63"/>
    <n v="385"/>
    <n v="392"/>
    <n v="385"/>
    <n v="392"/>
    <n v="2.8679999999999999"/>
    <n v="2.6845238095238093"/>
    <n v="717"/>
    <n v="676.5"/>
    <n v="2.9230769230769229"/>
    <n v="4.2662337662337659"/>
    <n v="228"/>
    <n v="328.5"/>
    <n v="0.64912280701754388"/>
    <n v="0.58730158730158732"/>
    <n v="37"/>
    <n v="37"/>
    <n v="2.5506493506493508"/>
    <n v="2.6581632653061225"/>
    <n v="982.00000000000011"/>
    <n v="1042"/>
    <n v="76.474000000000004"/>
    <n v="74.974206349206355"/>
    <n v="19118.5"/>
    <n v="18893.5"/>
    <n v="77.391025641025635"/>
    <n v="75.831168831168824"/>
    <n v="6036.5"/>
    <n v="5838.9999999999991"/>
    <n v="72.859649122807014"/>
    <n v="65.984126984126988"/>
    <n v="4153"/>
    <n v="4157"/>
    <n v="76.124675324675323"/>
    <n v="73.697704081632651"/>
    <n v="29308"/>
    <n v="28889.5"/>
    <n v="326"/>
    <n v="358"/>
    <n v="326"/>
    <n v="358"/>
    <n v="123"/>
    <n v="155"/>
    <n v="123"/>
    <n v="155"/>
    <n v="1"/>
    <n v="1"/>
    <n v="1"/>
    <n v="1"/>
    <n v="450"/>
    <n v="514"/>
    <n v="450"/>
    <n v="514"/>
    <n v="4.0199386503067487"/>
    <n v="3.7430167597765363"/>
    <n v="1310.5"/>
    <n v="1340"/>
    <n v="5.2764227642276422"/>
    <n v="5.3"/>
    <n v="649"/>
    <n v="821.5"/>
    <n v="4.5"/>
    <n v="6"/>
    <n v="4.5"/>
    <n v="6"/>
    <n v="4.3644444444444446"/>
    <n v="4.2169260700389106"/>
    <n v="1964"/>
    <n v="2167.5"/>
    <n v="75.817484662576689"/>
    <n v="75.040502793296085"/>
    <n v="24716.5"/>
    <n v="26864.5"/>
    <n v="74.109756097560975"/>
    <n v="72.983870967741936"/>
    <n v="9115.5"/>
    <n v="11312.5"/>
    <n v="90.5"/>
    <n v="105"/>
    <n v="90.5"/>
    <n v="105"/>
    <n v="75.38333333333334"/>
    <n v="74.478599221789878"/>
    <n v="33922.5"/>
    <n v="38282"/>
    <n v="835"/>
    <n v="906"/>
    <n v="835"/>
    <n v="906"/>
    <n v="3.5281437125748503"/>
    <n v="3.5424944812362029"/>
    <n v="2946"/>
    <n v="3209.5"/>
    <n v="75.725149700598806"/>
    <n v="74.140728476821195"/>
    <n v="63230.5"/>
    <n v="67171.5"/>
    <n v="139"/>
    <n v="117"/>
    <n v="139"/>
    <n v="117"/>
    <n v="124"/>
    <n v="120"/>
    <n v="124"/>
    <n v="120"/>
    <m/>
    <m/>
    <n v="0"/>
    <n v="0"/>
    <n v="263"/>
    <n v="237"/>
    <n v="263"/>
    <n v="237"/>
    <n v="2.7733812949640289"/>
    <n v="2.341880341880342"/>
    <n v="385.5"/>
    <n v="274"/>
    <n v="4.221774193548387"/>
    <n v="4.4958333333333336"/>
    <n v="523.5"/>
    <n v="539.5"/>
    <m/>
    <m/>
    <n v="0"/>
    <n v="0"/>
    <n v="3.456273764258555"/>
    <n v="3.4324894514767932"/>
    <n v="909"/>
    <n v="813.5"/>
    <n v="49.165467625899282"/>
    <n v="48.726495726495727"/>
    <n v="6834"/>
    <n v="5701"/>
    <n v="46.346774193548384"/>
    <n v="44.045833333333334"/>
    <n v="5747"/>
    <n v="5285.5"/>
    <m/>
    <m/>
    <n v="0"/>
    <n v="0"/>
    <n v="47.836501901140686"/>
    <n v="46.356540084388186"/>
    <n v="12581"/>
    <n v="10986.5"/>
    <n v="147"/>
    <n v="145"/>
    <n v="147"/>
    <n v="145"/>
    <n v="6.2278911564625847"/>
    <n v="5.6620689655172418"/>
    <n v="915.5"/>
    <n v="821.00000000000011"/>
    <n v="69.884353741496597"/>
    <n v="71.748275862068965"/>
    <n v="10273"/>
    <n v="10403.5"/>
    <n v="715"/>
    <n v="727"/>
    <n v="715"/>
    <n v="727"/>
    <n v="2413"/>
    <n v="2290.5"/>
    <n v="50669"/>
    <n v="51459"/>
    <n v="325"/>
    <n v="352"/>
    <n v="325"/>
    <n v="352"/>
    <n v="1400.5"/>
    <n v="1689.5"/>
    <n v="20899"/>
    <n v="22437"/>
    <n v="1040"/>
    <n v="1079"/>
    <n v="1040"/>
    <n v="1079"/>
    <n v="3813.5"/>
    <n v="3980"/>
    <n v="71568"/>
    <n v="73896"/>
    <n v="58"/>
    <n v="64"/>
    <n v="58"/>
    <n v="64"/>
    <n v="41.5"/>
    <n v="43"/>
    <n v="4243.5"/>
    <n v="4262"/>
    <n v="4770.5"/>
    <n v="4844"/>
    <n v="86084.5"/>
    <n v="88561.5"/>
  </r>
  <r>
    <x v="3"/>
    <s v="Miami Dade College "/>
    <m/>
    <n v="135717"/>
    <x v="10"/>
    <n v="7201"/>
    <n v="7711"/>
    <n v="172"/>
    <n v="200"/>
    <n v="7029"/>
    <n v="7511"/>
    <n v="60"/>
    <n v="60"/>
    <n v="7029"/>
    <n v="7511"/>
    <n v="7029"/>
    <n v="7511"/>
    <n v="121"/>
    <n v="95"/>
    <n v="121"/>
    <n v="95"/>
    <n v="59"/>
    <n v="43"/>
    <n v="59"/>
    <n v="43"/>
    <n v="49"/>
    <n v="53"/>
    <n v="49"/>
    <n v="53"/>
    <n v="229"/>
    <n v="191"/>
    <n v="229"/>
    <n v="191"/>
    <n v="2.7066115702479339"/>
    <n v="2.6263157894736842"/>
    <n v="327.5"/>
    <n v="249.5"/>
    <n v="3.093220338983051"/>
    <n v="3.0116279069767442"/>
    <n v="182.5"/>
    <n v="129.5"/>
    <n v="0.94897959183673475"/>
    <n v="0.92452830188679247"/>
    <n v="46.5"/>
    <n v="49"/>
    <n v="2.4301310043668121"/>
    <n v="2.2408376963350785"/>
    <n v="556.5"/>
    <n v="428"/>
    <n v="75.495867768595048"/>
    <n v="77.568421052631578"/>
    <n v="9135"/>
    <n v="7369"/>
    <n v="67.220338983050851"/>
    <n v="68.20930232558139"/>
    <n v="3966"/>
    <n v="2933"/>
    <n v="56.306122448979593"/>
    <n v="56.188679245283019"/>
    <n v="2759"/>
    <n v="2978"/>
    <n v="69.257641921397379"/>
    <n v="69.528795811518322"/>
    <n v="15860"/>
    <n v="13280"/>
    <n v="3295"/>
    <n v="3569"/>
    <n v="3295"/>
    <n v="3569"/>
    <n v="1595"/>
    <n v="1682"/>
    <n v="1595"/>
    <n v="1682"/>
    <m/>
    <n v="1"/>
    <n v="0"/>
    <n v="1"/>
    <n v="4890"/>
    <n v="5252"/>
    <n v="4890"/>
    <n v="5252"/>
    <n v="4.366009104704097"/>
    <n v="4.2801905295601008"/>
    <n v="14386"/>
    <n v="15276"/>
    <n v="5.6777429467084639"/>
    <n v="5.6762782401902498"/>
    <n v="9056"/>
    <n v="9547.5"/>
    <m/>
    <n v="6"/>
    <n v="0"/>
    <n v="6"/>
    <n v="4.7938650306748469"/>
    <n v="4.7276275704493527"/>
    <n v="23442"/>
    <n v="24829.5"/>
    <n v="83.437329286798175"/>
    <n v="82.332025777528713"/>
    <n v="274926"/>
    <n v="293843"/>
    <n v="83.080250783699057"/>
    <n v="82.064803804994057"/>
    <n v="132513"/>
    <n v="138033"/>
    <m/>
    <n v="64"/>
    <n v="0"/>
    <n v="64"/>
    <n v="83.320858895705527"/>
    <n v="82.242955064737245"/>
    <n v="407439"/>
    <n v="431940"/>
    <n v="5119"/>
    <n v="5443"/>
    <n v="5119"/>
    <n v="5443"/>
    <n v="4.688122680210979"/>
    <n v="4.6403637699797908"/>
    <n v="23998.5"/>
    <n v="25257.5"/>
    <n v="82.691736667317841"/>
    <n v="81.796803233510929"/>
    <n v="423299"/>
    <n v="445220"/>
    <n v="555"/>
    <n v="587"/>
    <n v="555"/>
    <n v="587"/>
    <n v="557"/>
    <n v="590"/>
    <n v="557"/>
    <n v="590"/>
    <n v="1"/>
    <n v="1"/>
    <n v="1"/>
    <n v="1"/>
    <n v="1113"/>
    <n v="1178"/>
    <n v="1113"/>
    <n v="1178"/>
    <n v="3.0423423423423421"/>
    <n v="3.2223168654173766"/>
    <n v="1688.4999999999998"/>
    <n v="1891.5"/>
    <n v="4.3922800718132855"/>
    <n v="4.285593220338983"/>
    <n v="2446.5"/>
    <n v="2528.5"/>
    <n v="1"/>
    <n v="1"/>
    <n v="1"/>
    <n v="1"/>
    <n v="3.7160826594788858"/>
    <n v="3.7529711375212225"/>
    <n v="4136"/>
    <n v="4421"/>
    <n v="56.884684684684686"/>
    <n v="58.131175468483818"/>
    <n v="31571"/>
    <n v="34123"/>
    <n v="53.69120287253142"/>
    <n v="53.791525423728814"/>
    <n v="29906"/>
    <n v="31737"/>
    <n v="15"/>
    <n v="66"/>
    <n v="15"/>
    <n v="66"/>
    <n v="55.248876909254271"/>
    <n v="55.964346349745334"/>
    <n v="61492.000000000007"/>
    <n v="65926"/>
    <n v="797"/>
    <n v="890"/>
    <n v="797"/>
    <n v="890"/>
    <n v="5.0514429109159344"/>
    <n v="4.8230337078651688"/>
    <n v="4025.9999999999995"/>
    <n v="4292.5"/>
    <n v="78.883312421580925"/>
    <n v="76.888764044943827"/>
    <n v="62870"/>
    <n v="68431"/>
    <n v="3971"/>
    <n v="4251"/>
    <n v="3971"/>
    <n v="4251"/>
    <n v="16402"/>
    <n v="17417"/>
    <n v="315632"/>
    <n v="335335"/>
    <n v="2211"/>
    <n v="2315"/>
    <n v="2211"/>
    <n v="2315"/>
    <n v="11685"/>
    <n v="12205.5"/>
    <n v="166385"/>
    <n v="172703"/>
    <n v="6182"/>
    <n v="6566"/>
    <n v="6182"/>
    <n v="6566"/>
    <n v="28087"/>
    <n v="29622.5"/>
    <n v="482017"/>
    <n v="508038"/>
    <n v="50"/>
    <n v="55"/>
    <n v="50"/>
    <n v="55"/>
    <n v="47.5"/>
    <n v="56"/>
    <n v="2774"/>
    <n v="3108"/>
    <n v="32160.5"/>
    <n v="33971"/>
    <n v="547661"/>
    <n v="579577"/>
  </r>
  <r>
    <x v="3"/>
    <s v="Northwest Florida State College"/>
    <m/>
    <n v="136233"/>
    <x v="10"/>
    <n v="999"/>
    <n v="1032"/>
    <n v="71"/>
    <n v="68"/>
    <n v="928"/>
    <n v="964"/>
    <n v="60"/>
    <n v="60"/>
    <n v="928"/>
    <n v="964"/>
    <n v="928"/>
    <n v="964"/>
    <n v="84"/>
    <n v="101"/>
    <n v="84"/>
    <n v="101"/>
    <n v="41"/>
    <n v="37"/>
    <n v="41"/>
    <n v="37"/>
    <n v="77"/>
    <n v="24"/>
    <n v="77"/>
    <n v="24"/>
    <n v="202"/>
    <n v="162"/>
    <n v="202"/>
    <n v="162"/>
    <n v="2.875"/>
    <n v="2.8118811881188117"/>
    <n v="241.5"/>
    <n v="284"/>
    <n v="4.0487804878048781"/>
    <n v="4.0810810810810807"/>
    <n v="166"/>
    <n v="151"/>
    <n v="0.53246753246753242"/>
    <n v="0.66666666666666663"/>
    <n v="41"/>
    <n v="16"/>
    <n v="2.2202970297029703"/>
    <n v="2.7839506172839505"/>
    <n v="448.5"/>
    <n v="451"/>
    <n v="74.86904761904762"/>
    <n v="73.257425742574256"/>
    <n v="6289"/>
    <n v="7399"/>
    <n v="78.682926829268297"/>
    <n v="78.13513513513513"/>
    <n v="3226"/>
    <n v="2891"/>
    <n v="79.818181818181813"/>
    <n v="68.791666666666671"/>
    <n v="6146"/>
    <n v="1651"/>
    <n v="77.529702970297024"/>
    <n v="73.709876543209873"/>
    <n v="15660.999999999998"/>
    <n v="11941"/>
    <n v="247"/>
    <n v="292"/>
    <n v="247"/>
    <n v="292"/>
    <n v="107"/>
    <n v="131"/>
    <n v="107"/>
    <n v="131"/>
    <m/>
    <m/>
    <n v="0"/>
    <n v="0"/>
    <n v="354"/>
    <n v="423"/>
    <n v="354"/>
    <n v="423"/>
    <n v="4.1619433198380564"/>
    <n v="3.9777397260273974"/>
    <n v="1028"/>
    <n v="1161.5"/>
    <n v="5.5607476635514015"/>
    <n v="6.2824427480916034"/>
    <n v="595"/>
    <n v="823"/>
    <m/>
    <m/>
    <n v="0"/>
    <n v="0"/>
    <n v="4.5847457627118642"/>
    <n v="4.6914893617021276"/>
    <n v="1623"/>
    <n v="1984.5"/>
    <n v="77.607287449392715"/>
    <n v="73.886986301369859"/>
    <n v="19169"/>
    <n v="21575"/>
    <n v="72.99065420560747"/>
    <n v="79.938931297709928"/>
    <n v="7809.9999999999991"/>
    <n v="10472"/>
    <m/>
    <m/>
    <n v="0"/>
    <n v="0"/>
    <n v="76.211864406779668"/>
    <n v="75.761229314420802"/>
    <n v="26979.000000000004"/>
    <n v="32047"/>
    <n v="556"/>
    <n v="585"/>
    <n v="556"/>
    <n v="585"/>
    <n v="3.7257194244604315"/>
    <n v="4.1632478632478636"/>
    <n v="2071.5"/>
    <n v="2435.5"/>
    <n v="76.690647482014384"/>
    <n v="75.193162393162396"/>
    <n v="42640"/>
    <n v="43988"/>
    <n v="109"/>
    <n v="109"/>
    <n v="109"/>
    <n v="109"/>
    <n v="121"/>
    <n v="144"/>
    <n v="121"/>
    <n v="144"/>
    <m/>
    <m/>
    <n v="0"/>
    <n v="0"/>
    <n v="230"/>
    <n v="253"/>
    <n v="230"/>
    <n v="253"/>
    <n v="2.8577981651376145"/>
    <n v="2.4954128440366974"/>
    <n v="311.5"/>
    <n v="272"/>
    <n v="4.4628099173553721"/>
    <n v="4.40625"/>
    <n v="540"/>
    <n v="634.5"/>
    <m/>
    <m/>
    <n v="0"/>
    <n v="0"/>
    <n v="3.7021739130434783"/>
    <n v="3.5830039525691699"/>
    <n v="851.5"/>
    <n v="906.5"/>
    <n v="50.724770642201833"/>
    <n v="50.110091743119263"/>
    <n v="5529"/>
    <n v="5462"/>
    <n v="48.966942148760332"/>
    <n v="47.534722222222221"/>
    <n v="5925"/>
    <n v="6845"/>
    <m/>
    <m/>
    <n v="0"/>
    <n v="0"/>
    <n v="49.8"/>
    <n v="48.644268774703555"/>
    <n v="11454"/>
    <n v="12307"/>
    <n v="142"/>
    <n v="126"/>
    <n v="142"/>
    <n v="126"/>
    <n v="4.1901408450704229"/>
    <n v="4.412698412698413"/>
    <n v="595.00000000000011"/>
    <n v="556"/>
    <n v="65.302816901408448"/>
    <n v="67.087301587301582"/>
    <n v="9273"/>
    <n v="8453"/>
    <n v="440"/>
    <n v="502"/>
    <n v="440"/>
    <n v="502"/>
    <n v="1581"/>
    <n v="1717.5"/>
    <n v="30987"/>
    <n v="34436"/>
    <n v="269"/>
    <n v="312"/>
    <n v="269"/>
    <n v="312"/>
    <n v="1301"/>
    <n v="1608.5"/>
    <n v="16961"/>
    <n v="20208"/>
    <n v="709"/>
    <n v="814"/>
    <n v="709"/>
    <n v="814"/>
    <n v="2882"/>
    <n v="3326"/>
    <n v="47948"/>
    <n v="54644"/>
    <n v="77"/>
    <n v="24"/>
    <n v="77"/>
    <n v="24"/>
    <n v="41"/>
    <n v="16"/>
    <n v="6146"/>
    <n v="1651"/>
    <n v="3518"/>
    <n v="3898"/>
    <n v="63367"/>
    <n v="64748"/>
  </r>
  <r>
    <x v="3"/>
    <s v="St. Petersburg College "/>
    <m/>
    <n v="137078"/>
    <x v="10"/>
    <n v="2411"/>
    <n v="2526"/>
    <n v="155"/>
    <n v="394"/>
    <n v="2256"/>
    <n v="2132"/>
    <n v="60"/>
    <n v="60"/>
    <n v="2256"/>
    <n v="2132"/>
    <n v="2256"/>
    <n v="2132"/>
    <n v="185"/>
    <n v="160"/>
    <n v="185"/>
    <n v="160"/>
    <n v="94"/>
    <n v="78"/>
    <n v="94"/>
    <n v="78"/>
    <n v="54"/>
    <n v="47"/>
    <n v="54"/>
    <n v="47"/>
    <n v="333"/>
    <n v="285"/>
    <n v="333"/>
    <n v="285"/>
    <n v="3.0945945945945947"/>
    <n v="3.2781250000000002"/>
    <n v="572.5"/>
    <n v="524.5"/>
    <n v="3.6914893617021276"/>
    <n v="3.9102564102564101"/>
    <n v="347"/>
    <n v="305"/>
    <n v="0.9907407407407407"/>
    <n v="1"/>
    <n v="53.5"/>
    <n v="47"/>
    <n v="2.9219219219219221"/>
    <n v="3.0754385964912281"/>
    <n v="973.00000000000011"/>
    <n v="876.5"/>
    <n v="76.032432432432429"/>
    <n v="77.424999999999997"/>
    <n v="14066"/>
    <n v="12388"/>
    <n v="75.244680851063833"/>
    <n v="77.384615384615387"/>
    <n v="7073"/>
    <n v="6036"/>
    <n v="72.277777777777771"/>
    <n v="72.425531914893611"/>
    <n v="3902.9999999999995"/>
    <n v="3403.9999999999995"/>
    <n v="75.201201201201201"/>
    <n v="76.589473684210532"/>
    <n v="25042"/>
    <n v="21828"/>
    <n v="774"/>
    <n v="756"/>
    <n v="774"/>
    <n v="756"/>
    <n v="476"/>
    <n v="458"/>
    <n v="476"/>
    <n v="458"/>
    <m/>
    <m/>
    <n v="0"/>
    <n v="0"/>
    <n v="1250"/>
    <n v="1214"/>
    <n v="1250"/>
    <n v="1214"/>
    <n v="4.4541343669250644"/>
    <n v="4.3234126984126986"/>
    <n v="3447.5"/>
    <n v="3268.5"/>
    <n v="5.8308823529411766"/>
    <n v="5.7914847161572052"/>
    <n v="2775.5"/>
    <n v="2652.5"/>
    <m/>
    <m/>
    <n v="0"/>
    <n v="0"/>
    <n v="4.9783999999999997"/>
    <n v="4.8772652388797368"/>
    <n v="6223"/>
    <n v="5921.0000000000009"/>
    <n v="79.294573643410857"/>
    <n v="78.921957671957671"/>
    <n v="61374"/>
    <n v="59665"/>
    <n v="77.983193277310917"/>
    <n v="78.510917030567683"/>
    <n v="37120"/>
    <n v="35958"/>
    <m/>
    <m/>
    <n v="0"/>
    <n v="0"/>
    <n v="78.795199999999994"/>
    <n v="78.766886326194395"/>
    <n v="98493.999999999985"/>
    <n v="95623"/>
    <n v="1583"/>
    <n v="1499"/>
    <n v="1583"/>
    <n v="1499"/>
    <n v="4.5457991156032849"/>
    <n v="4.5346897931954642"/>
    <n v="7196"/>
    <n v="6797.5000000000009"/>
    <n v="78.039166140240042"/>
    <n v="78.352901934623077"/>
    <n v="123535.99999999999"/>
    <n v="117450.99999999999"/>
    <n v="262"/>
    <n v="247"/>
    <n v="262"/>
    <n v="247"/>
    <n v="279"/>
    <n v="276"/>
    <n v="279"/>
    <n v="276"/>
    <m/>
    <m/>
    <n v="0"/>
    <n v="0"/>
    <n v="541"/>
    <n v="523"/>
    <n v="541"/>
    <n v="523"/>
    <n v="3.053435114503817"/>
    <n v="2.9331983805668016"/>
    <n v="800"/>
    <n v="724.5"/>
    <n v="4.3673835125448033"/>
    <n v="3.9474637681159419"/>
    <n v="1218.5000000000002"/>
    <n v="1089.5"/>
    <m/>
    <m/>
    <n v="0"/>
    <n v="0"/>
    <n v="3.7310536044362297"/>
    <n v="3.4684512428298278"/>
    <n v="2018.5000000000002"/>
    <n v="1814"/>
    <n v="56.206106870229007"/>
    <n v="55.951417004048587"/>
    <n v="14726"/>
    <n v="13820"/>
    <n v="53.422939068100355"/>
    <n v="51.094202898550726"/>
    <n v="14904.999999999998"/>
    <n v="14102"/>
    <m/>
    <m/>
    <n v="0"/>
    <n v="0"/>
    <n v="54.77079482439926"/>
    <n v="53.38814531548757"/>
    <n v="29631"/>
    <n v="27922"/>
    <n v="132"/>
    <n v="110"/>
    <n v="132"/>
    <n v="110"/>
    <n v="6.7462121212121211"/>
    <n v="7.0318181818181822"/>
    <n v="890.5"/>
    <n v="773.5"/>
    <n v="84.962121212121218"/>
    <n v="85.909090909090907"/>
    <n v="11215"/>
    <n v="9450"/>
    <n v="1221"/>
    <n v="1163"/>
    <n v="1221"/>
    <n v="1163"/>
    <n v="4820"/>
    <n v="4517.5"/>
    <n v="90166"/>
    <n v="85873"/>
    <n v="849"/>
    <n v="812"/>
    <n v="849"/>
    <n v="812"/>
    <n v="4341"/>
    <n v="4047"/>
    <n v="59098"/>
    <n v="56096"/>
    <n v="2070"/>
    <n v="1975"/>
    <n v="2070"/>
    <n v="1975"/>
    <n v="9161"/>
    <n v="8564.5"/>
    <n v="149264"/>
    <n v="141969"/>
    <n v="54"/>
    <n v="47"/>
    <n v="54"/>
    <n v="47"/>
    <n v="53.5"/>
    <n v="47"/>
    <n v="3902.9999999999995"/>
    <n v="3403.9999999999995"/>
    <n v="10105"/>
    <n v="9385"/>
    <n v="164382"/>
    <n v="154823"/>
  </r>
  <r>
    <x v="3"/>
    <s v="Brevard Community College "/>
    <m/>
    <n v="132693"/>
    <x v="6"/>
    <n v="2087"/>
    <n v="2439"/>
    <n v="61"/>
    <n v="77"/>
    <n v="2026"/>
    <n v="2362"/>
    <n v="60"/>
    <n v="60"/>
    <n v="2026"/>
    <n v="2362"/>
    <n v="2026"/>
    <n v="2362"/>
    <n v="420"/>
    <n v="485"/>
    <n v="420"/>
    <n v="485"/>
    <n v="123"/>
    <n v="134"/>
    <n v="123"/>
    <n v="134"/>
    <n v="111"/>
    <n v="209"/>
    <n v="111"/>
    <n v="209"/>
    <n v="654"/>
    <n v="828"/>
    <n v="654"/>
    <n v="828"/>
    <n v="2.875"/>
    <n v="2.9443298969072167"/>
    <n v="1207.5"/>
    <n v="1428"/>
    <n v="4.0406504065040654"/>
    <n v="4.1902985074626864"/>
    <n v="497.00000000000006"/>
    <n v="561.5"/>
    <n v="0.50450450450450446"/>
    <n v="0.51913875598086123"/>
    <n v="55.999999999999993"/>
    <n v="108.5"/>
    <n v="2.6918960244648318"/>
    <n v="2.5338164251207731"/>
    <n v="1760.5"/>
    <n v="2098"/>
    <n v="73.585714285714289"/>
    <n v="73.987628865979374"/>
    <n v="30906"/>
    <n v="35884"/>
    <n v="75.853658536585371"/>
    <n v="71.074626865671647"/>
    <n v="9330"/>
    <n v="9524"/>
    <n v="63.846846846846844"/>
    <n v="64.545454545454547"/>
    <n v="7087"/>
    <n v="13490"/>
    <n v="72.359327217125383"/>
    <n v="71.132850241545896"/>
    <n v="47323"/>
    <n v="58898"/>
    <n v="534"/>
    <n v="620"/>
    <n v="534"/>
    <n v="620"/>
    <n v="171"/>
    <n v="199"/>
    <n v="171"/>
    <n v="199"/>
    <m/>
    <m/>
    <n v="0"/>
    <n v="0"/>
    <n v="705"/>
    <n v="819"/>
    <n v="705"/>
    <n v="819"/>
    <n v="3.7593632958801497"/>
    <n v="3.9274193548387095"/>
    <n v="2007.5"/>
    <n v="2435"/>
    <n v="5.6374269005847957"/>
    <n v="5.8040201005025125"/>
    <n v="964.00000000000011"/>
    <n v="1155"/>
    <m/>
    <m/>
    <n v="0"/>
    <n v="0"/>
    <n v="4.2148936170212767"/>
    <n v="4.3833943833943838"/>
    <n v="2971.5"/>
    <n v="3590.0000000000005"/>
    <n v="74.037453183520597"/>
    <n v="74.438709677419354"/>
    <n v="39536"/>
    <n v="46152"/>
    <n v="74.596491228070178"/>
    <n v="75.78391959798995"/>
    <n v="12756"/>
    <n v="15081"/>
    <m/>
    <m/>
    <n v="0"/>
    <n v="0"/>
    <n v="74.173049645390066"/>
    <n v="74.765567765567766"/>
    <n v="52291.999999999993"/>
    <n v="61233"/>
    <n v="1359"/>
    <n v="1647"/>
    <n v="1359"/>
    <n v="1647"/>
    <n v="3.4819720382634292"/>
    <n v="3.4535519125683058"/>
    <n v="4732"/>
    <n v="5688"/>
    <n v="73.300220750551873"/>
    <n v="72.939283545840922"/>
    <n v="99615"/>
    <n v="120131"/>
    <n v="269"/>
    <n v="292"/>
    <n v="269"/>
    <n v="292"/>
    <n v="236"/>
    <n v="256"/>
    <n v="236"/>
    <n v="256"/>
    <m/>
    <n v="1"/>
    <n v="0"/>
    <n v="1"/>
    <n v="505"/>
    <n v="549"/>
    <n v="505"/>
    <n v="549"/>
    <n v="2.4851301115241635"/>
    <n v="2.8578767123287672"/>
    <n v="668.5"/>
    <n v="834.5"/>
    <n v="4.148305084745763"/>
    <n v="4.318359375"/>
    <n v="979.00000000000011"/>
    <n v="1105.5"/>
    <m/>
    <n v="1"/>
    <n v="0"/>
    <n v="1"/>
    <n v="3.2623762376237622"/>
    <n v="3.5355191256830603"/>
    <n v="1647.5"/>
    <n v="1941"/>
    <n v="45.855018587360597"/>
    <n v="49.976027397260275"/>
    <n v="12335"/>
    <n v="14593"/>
    <n v="45.601694915254235"/>
    <n v="45.38671875"/>
    <n v="10762"/>
    <n v="11619"/>
    <m/>
    <n v="16"/>
    <n v="0"/>
    <n v="16"/>
    <n v="45.736633663366334"/>
    <n v="47.77413479052823"/>
    <n v="23097"/>
    <n v="26227.999999999996"/>
    <n v="162"/>
    <n v="166"/>
    <n v="162"/>
    <n v="166"/>
    <n v="5.3641975308641978"/>
    <n v="5.2228915662650603"/>
    <n v="869"/>
    <n v="867"/>
    <n v="75.907407407407405"/>
    <n v="71.668674698795186"/>
    <n v="12297"/>
    <n v="11897.000000000002"/>
    <n v="1223"/>
    <n v="1397"/>
    <n v="1223"/>
    <n v="1397"/>
    <n v="3883.5"/>
    <n v="4697.5"/>
    <n v="82777"/>
    <n v="96629"/>
    <n v="530"/>
    <n v="589"/>
    <n v="530"/>
    <n v="589"/>
    <n v="2440.0000000000005"/>
    <n v="2822"/>
    <n v="32848"/>
    <n v="36224"/>
    <n v="1753"/>
    <n v="1986"/>
    <n v="1753"/>
    <n v="1986"/>
    <n v="6323.5"/>
    <n v="7519.5"/>
    <n v="115625"/>
    <n v="132853"/>
    <n v="111"/>
    <n v="210"/>
    <n v="111"/>
    <n v="210"/>
    <n v="55.999999999999993"/>
    <n v="109.5"/>
    <n v="7087"/>
    <n v="13506"/>
    <n v="7248.5"/>
    <n v="8496"/>
    <n v="135009"/>
    <n v="158256"/>
  </r>
  <r>
    <x v="3"/>
    <s v="Broward College "/>
    <s v="Met the criteria for Two-Year with Bachelor's in 2011-12."/>
    <n v="132709"/>
    <x v="6"/>
    <n v="3898"/>
    <n v="3797"/>
    <n v="83"/>
    <n v="68"/>
    <n v="3815"/>
    <n v="3729"/>
    <n v="60"/>
    <n v="60"/>
    <n v="3815"/>
    <n v="3729"/>
    <n v="3815"/>
    <n v="3729"/>
    <n v="80"/>
    <n v="116"/>
    <n v="80"/>
    <n v="116"/>
    <n v="29"/>
    <n v="39"/>
    <n v="29"/>
    <n v="39"/>
    <n v="159"/>
    <n v="161"/>
    <n v="159"/>
    <n v="161"/>
    <n v="268"/>
    <n v="316"/>
    <n v="268"/>
    <n v="316"/>
    <n v="2.6187499999999999"/>
    <n v="2.4870689655172415"/>
    <n v="209.5"/>
    <n v="288.5"/>
    <n v="3.2068965517241379"/>
    <n v="3.0256410256410255"/>
    <n v="93"/>
    <n v="118"/>
    <n v="0.6132075471698113"/>
    <n v="0.6149068322981367"/>
    <n v="97.5"/>
    <n v="99.000000000000014"/>
    <n v="1.4925373134328359"/>
    <n v="1.5996835443037976"/>
    <n v="400"/>
    <n v="505.5"/>
    <n v="69.224999999999994"/>
    <n v="68.327586206896555"/>
    <n v="5538"/>
    <n v="7926"/>
    <n v="58.827586206896555"/>
    <n v="66.589743589743591"/>
    <n v="1706"/>
    <n v="2597"/>
    <n v="73.433962264150949"/>
    <n v="72.925465838509311"/>
    <n v="11676.000000000002"/>
    <n v="11740.999999999998"/>
    <n v="70.597014925373131"/>
    <n v="70.455696202531641"/>
    <n v="18920"/>
    <n v="22264"/>
    <n v="1456"/>
    <n v="1441"/>
    <n v="1456"/>
    <n v="1441"/>
    <n v="820"/>
    <n v="795"/>
    <n v="820"/>
    <n v="795"/>
    <m/>
    <m/>
    <n v="0"/>
    <n v="0"/>
    <n v="2276"/>
    <n v="2236"/>
    <n v="2276"/>
    <n v="2236"/>
    <n v="4.1559065934065931"/>
    <n v="3.840735600277585"/>
    <n v="6050.9999999999991"/>
    <n v="5534.5"/>
    <n v="5.5823170731707314"/>
    <n v="5.2113207547169811"/>
    <n v="4577.5"/>
    <n v="4143"/>
    <m/>
    <m/>
    <n v="0"/>
    <n v="0"/>
    <n v="4.66981546572935"/>
    <n v="4.3280411449016096"/>
    <n v="10628.5"/>
    <n v="9677.5"/>
    <n v="76.252747252747255"/>
    <n v="75.192921582234561"/>
    <n v="111024"/>
    <n v="108353"/>
    <n v="77.712560975609762"/>
    <n v="75.923270440251571"/>
    <n v="63724.3"/>
    <n v="60359"/>
    <m/>
    <m/>
    <n v="0"/>
    <n v="0"/>
    <n v="76.778690685412997"/>
    <n v="75.452593917710203"/>
    <n v="174748.3"/>
    <n v="168712"/>
    <n v="2544"/>
    <n v="2552"/>
    <n v="2544"/>
    <n v="2552"/>
    <n v="4.3351022012578619"/>
    <n v="3.990203761755486"/>
    <n v="11028.5"/>
    <n v="10183"/>
    <n v="76.127476415094335"/>
    <n v="74.83385579937304"/>
    <n v="193668.3"/>
    <n v="190976"/>
    <n v="393"/>
    <n v="361"/>
    <n v="393"/>
    <n v="361"/>
    <n v="519"/>
    <n v="457"/>
    <n v="519"/>
    <n v="457"/>
    <m/>
    <m/>
    <n v="0"/>
    <n v="0"/>
    <n v="912"/>
    <n v="818"/>
    <n v="912"/>
    <n v="818"/>
    <n v="3.0267175572519083"/>
    <n v="2.9418282548476453"/>
    <n v="1189.5"/>
    <n v="1062"/>
    <n v="4.2552986512524082"/>
    <n v="4.0645514223194752"/>
    <n v="2208.5"/>
    <n v="1857.5000000000002"/>
    <m/>
    <m/>
    <n v="0"/>
    <n v="0"/>
    <n v="3.7258771929824563"/>
    <n v="3.5690709046454767"/>
    <n v="3398"/>
    <n v="2919.5"/>
    <n v="54.458015267175576"/>
    <n v="53.945983379501385"/>
    <n v="21402"/>
    <n v="19474.5"/>
    <n v="50.477842003853567"/>
    <n v="49.61706783369803"/>
    <n v="26198"/>
    <n v="22675"/>
    <m/>
    <m/>
    <n v="0"/>
    <n v="0"/>
    <n v="52.192982456140349"/>
    <n v="51.527506112469439"/>
    <n v="47600"/>
    <n v="42149.5"/>
    <n v="359"/>
    <n v="359"/>
    <n v="359"/>
    <n v="359"/>
    <n v="4.9554317548746516"/>
    <n v="4.6657381615598883"/>
    <n v="1779"/>
    <n v="1675"/>
    <n v="70.910863509749305"/>
    <n v="71.032590529247912"/>
    <n v="25457"/>
    <n v="25500.7"/>
    <n v="1929"/>
    <n v="1918"/>
    <n v="1929"/>
    <n v="1918"/>
    <n v="7449.9999999999991"/>
    <n v="6885"/>
    <n v="137964"/>
    <n v="135753.5"/>
    <n v="1368"/>
    <n v="1291"/>
    <n v="1368"/>
    <n v="1291"/>
    <n v="6879"/>
    <n v="6118.5"/>
    <n v="91628.3"/>
    <n v="85631"/>
    <n v="3297"/>
    <n v="3209"/>
    <n v="3297"/>
    <n v="3209"/>
    <n v="14329"/>
    <n v="13003.5"/>
    <n v="229592.3"/>
    <n v="221384.5"/>
    <n v="159"/>
    <n v="161"/>
    <n v="159"/>
    <n v="161"/>
    <n v="97.5"/>
    <n v="99.000000000000014"/>
    <n v="11676.000000000002"/>
    <n v="11740.999999999998"/>
    <n v="16205.5"/>
    <n v="14777.5"/>
    <n v="266725.3"/>
    <n v="258626.2"/>
  </r>
  <r>
    <x v="3"/>
    <s v="College of Central Florida"/>
    <m/>
    <n v="132851"/>
    <x v="6"/>
    <n v="691"/>
    <n v="800"/>
    <n v="63"/>
    <n v="55"/>
    <n v="628"/>
    <n v="745"/>
    <n v="60"/>
    <n v="60"/>
    <n v="628"/>
    <n v="745"/>
    <n v="628"/>
    <n v="745"/>
    <n v="58"/>
    <n v="79"/>
    <n v="58"/>
    <n v="79"/>
    <n v="33"/>
    <n v="19"/>
    <n v="33"/>
    <n v="19"/>
    <n v="3"/>
    <n v="6"/>
    <n v="3"/>
    <n v="6"/>
    <n v="94"/>
    <n v="104"/>
    <n v="94"/>
    <n v="104"/>
    <n v="2.3275862068965516"/>
    <n v="2.3670886075949369"/>
    <n v="135"/>
    <n v="187"/>
    <n v="2.893939393939394"/>
    <n v="2.9736842105263159"/>
    <n v="95.5"/>
    <n v="56.5"/>
    <n v="2"/>
    <n v="1.8333333333333333"/>
    <n v="6"/>
    <n v="11"/>
    <n v="2.5159574468085109"/>
    <n v="2.4471153846153846"/>
    <n v="236.50000000000003"/>
    <n v="254.5"/>
    <n v="72.896551724137936"/>
    <n v="76.25316455696202"/>
    <n v="4228"/>
    <n v="6024"/>
    <n v="74.757575757575751"/>
    <n v="76.026315789473685"/>
    <n v="2467"/>
    <n v="1444.5"/>
    <n v="76.666666666666671"/>
    <n v="72.5"/>
    <n v="230"/>
    <n v="435"/>
    <n v="73.670212765957444"/>
    <n v="75.995192307692307"/>
    <n v="6925"/>
    <n v="7903.5"/>
    <n v="228"/>
    <n v="286"/>
    <n v="228"/>
    <n v="286"/>
    <n v="101"/>
    <n v="107"/>
    <n v="101"/>
    <n v="107"/>
    <m/>
    <n v="1"/>
    <n v="0"/>
    <n v="1"/>
    <n v="329"/>
    <n v="394"/>
    <n v="329"/>
    <n v="394"/>
    <n v="3.6622807017543861"/>
    <n v="3.68006993006993"/>
    <n v="835"/>
    <n v="1052.5"/>
    <n v="4.9950495049504955"/>
    <n v="5.1261682242990654"/>
    <n v="504.50000000000006"/>
    <n v="548.5"/>
    <m/>
    <n v="3.5"/>
    <n v="0"/>
    <n v="3.5"/>
    <n v="4.0714285714285712"/>
    <n v="4.0723350253807107"/>
    <n v="1339.5"/>
    <n v="1604.5"/>
    <n v="78.478070175438603"/>
    <n v="79.94055944055944"/>
    <n v="17893"/>
    <n v="22863"/>
    <n v="80.732673267326732"/>
    <n v="85.99065420560747"/>
    <n v="8154"/>
    <n v="9201"/>
    <m/>
    <n v="88"/>
    <n v="0"/>
    <n v="88"/>
    <n v="79.170212765957444"/>
    <n v="81.604060913705581"/>
    <n v="26047"/>
    <n v="32152"/>
    <n v="423"/>
    <n v="498"/>
    <n v="423"/>
    <n v="498"/>
    <n v="3.7257683215130024"/>
    <n v="3.7329317269076303"/>
    <n v="1576"/>
    <n v="1859"/>
    <n v="77.94799054373523"/>
    <n v="80.432730923694777"/>
    <n v="32972"/>
    <n v="40055.5"/>
    <n v="68"/>
    <n v="77"/>
    <n v="68"/>
    <n v="77"/>
    <n v="67"/>
    <n v="88"/>
    <n v="67"/>
    <n v="88"/>
    <m/>
    <n v="2"/>
    <n v="0"/>
    <n v="2"/>
    <n v="135"/>
    <n v="167"/>
    <n v="135"/>
    <n v="167"/>
    <n v="2.9191176470588234"/>
    <n v="3.0844155844155843"/>
    <n v="198.5"/>
    <n v="237.5"/>
    <n v="4.1865671641791042"/>
    <n v="4.375"/>
    <n v="280.5"/>
    <n v="385"/>
    <m/>
    <n v="2.25"/>
    <n v="0"/>
    <n v="4.5"/>
    <n v="3.5481481481481483"/>
    <n v="3.7544910179640718"/>
    <n v="479"/>
    <n v="627"/>
    <n v="57.882352941176471"/>
    <n v="59.409090909090907"/>
    <n v="3936"/>
    <n v="4574.5"/>
    <n v="52.298507462686565"/>
    <n v="54.55681818181818"/>
    <n v="3504"/>
    <n v="4801"/>
    <m/>
    <n v="43.5"/>
    <n v="0"/>
    <n v="87"/>
    <n v="55.111111111111114"/>
    <n v="56.661676646706589"/>
    <n v="7440"/>
    <n v="9462.5"/>
    <n v="70"/>
    <n v="80"/>
    <n v="70"/>
    <n v="80"/>
    <n v="4.75"/>
    <n v="5.7"/>
    <n v="332.5"/>
    <n v="456"/>
    <n v="81.98571428571428"/>
    <n v="86.6"/>
    <n v="5739"/>
    <n v="6928"/>
    <n v="354"/>
    <n v="442"/>
    <n v="354"/>
    <n v="442"/>
    <n v="1168.5"/>
    <n v="1477"/>
    <n v="26057"/>
    <n v="33461.5"/>
    <n v="201"/>
    <n v="214"/>
    <n v="201"/>
    <n v="214"/>
    <n v="880.5"/>
    <n v="990"/>
    <n v="14125"/>
    <n v="15446.5"/>
    <n v="555"/>
    <n v="656"/>
    <n v="555"/>
    <n v="656"/>
    <n v="2049"/>
    <n v="2467"/>
    <n v="40182"/>
    <n v="48908"/>
    <n v="3"/>
    <n v="9"/>
    <n v="3"/>
    <n v="9"/>
    <n v="6"/>
    <n v="19"/>
    <n v="230"/>
    <n v="610"/>
    <n v="2387.5"/>
    <n v="2942"/>
    <n v="46151"/>
    <n v="56446"/>
  </r>
  <r>
    <x v="3"/>
    <s v="Hillsborough Community College "/>
    <m/>
    <n v="134495"/>
    <x v="6"/>
    <n v="1987"/>
    <n v="2247"/>
    <n v="37"/>
    <m/>
    <n v="1950"/>
    <n v="2247"/>
    <n v="60"/>
    <n v="60"/>
    <n v="1950"/>
    <n v="2247"/>
    <n v="1950"/>
    <n v="2247"/>
    <n v="75"/>
    <n v="82"/>
    <n v="75"/>
    <n v="82"/>
    <n v="65"/>
    <n v="52"/>
    <n v="65"/>
    <n v="52"/>
    <n v="3"/>
    <n v="5"/>
    <n v="3"/>
    <n v="5"/>
    <n v="143"/>
    <n v="139"/>
    <n v="143"/>
    <n v="139"/>
    <n v="3.14"/>
    <n v="3.4695121951219514"/>
    <n v="235.5"/>
    <n v="284.5"/>
    <n v="4.7692307692307692"/>
    <n v="5.0769230769230766"/>
    <n v="310"/>
    <n v="264"/>
    <n v="0.83333333333333337"/>
    <n v="0.9"/>
    <n v="2.5"/>
    <n v="4.5"/>
    <n v="3.8321678321678321"/>
    <n v="3.9784172661870505"/>
    <n v="548"/>
    <n v="553"/>
    <n v="71.106666666666669"/>
    <n v="73.670731707317074"/>
    <n v="5333"/>
    <n v="6041"/>
    <n v="76.723076923076917"/>
    <n v="76.480769230769226"/>
    <n v="4987"/>
    <n v="3977"/>
    <n v="65.666666666666671"/>
    <n v="66.2"/>
    <n v="197"/>
    <n v="331"/>
    <n v="73.545454545454547"/>
    <n v="74.453237410071949"/>
    <n v="10517"/>
    <n v="10349.000000000002"/>
    <n v="588"/>
    <n v="720"/>
    <n v="588"/>
    <n v="720"/>
    <n v="351"/>
    <n v="374"/>
    <n v="351"/>
    <n v="374"/>
    <n v="1"/>
    <m/>
    <n v="1"/>
    <n v="0"/>
    <n v="940"/>
    <n v="1094"/>
    <n v="940"/>
    <n v="1094"/>
    <n v="3.9846938775510203"/>
    <n v="4.0756944444444443"/>
    <n v="2343"/>
    <n v="2934.5"/>
    <n v="5.2179487179487181"/>
    <n v="5.3743315508021388"/>
    <n v="1831.5"/>
    <n v="2010"/>
    <n v="8"/>
    <m/>
    <n v="8"/>
    <n v="0"/>
    <n v="4.4494680851063828"/>
    <n v="4.5196526508226693"/>
    <n v="4182.5"/>
    <n v="4944.5"/>
    <n v="78.316326530612244"/>
    <n v="79.481944444444451"/>
    <n v="46050"/>
    <n v="57227.000000000007"/>
    <n v="79.164102564102564"/>
    <n v="81.257486631016036"/>
    <n v="27786.6"/>
    <n v="30390.299999999996"/>
    <n v="142"/>
    <m/>
    <n v="142"/>
    <n v="0"/>
    <n v="78.700638297872345"/>
    <n v="80.088939670932362"/>
    <n v="73978.600000000006"/>
    <n v="87617.3"/>
    <n v="1083"/>
    <n v="1233"/>
    <n v="1083"/>
    <n v="1233"/>
    <n v="4.3679593721144965"/>
    <n v="4.4586374695863746"/>
    <n v="4730.5"/>
    <n v="5497.5"/>
    <n v="78.019944598337958"/>
    <n v="79.453609083536094"/>
    <n v="84495.6"/>
    <n v="97966.3"/>
    <n v="219"/>
    <n v="255"/>
    <n v="219"/>
    <n v="255"/>
    <n v="281"/>
    <n v="283"/>
    <n v="281"/>
    <n v="283"/>
    <n v="1"/>
    <m/>
    <n v="1"/>
    <n v="0"/>
    <n v="501"/>
    <n v="538"/>
    <n v="501"/>
    <n v="538"/>
    <n v="2.9200913242009134"/>
    <n v="3.0882352941176472"/>
    <n v="639.5"/>
    <n v="787.5"/>
    <n v="4.104982206405694"/>
    <n v="4.362190812720848"/>
    <n v="1153.5"/>
    <n v="1234.5"/>
    <n v="3"/>
    <m/>
    <n v="3"/>
    <n v="0"/>
    <n v="3.5848303393213574"/>
    <n v="3.7583643122676582"/>
    <n v="1796"/>
    <n v="2022.0000000000002"/>
    <n v="54.643835616438359"/>
    <n v="55.372549019607845"/>
    <n v="11967"/>
    <n v="14120"/>
    <n v="51.131672597864771"/>
    <n v="56.625441696113072"/>
    <n v="14368"/>
    <n v="16025"/>
    <n v="47"/>
    <m/>
    <n v="47"/>
    <n v="0"/>
    <n v="52.658682634730539"/>
    <n v="56.031598513011154"/>
    <n v="26382"/>
    <n v="30145"/>
    <n v="366"/>
    <n v="476"/>
    <n v="366"/>
    <n v="476"/>
    <n v="4.8811475409836067"/>
    <n v="4.9632352941176467"/>
    <n v="1786.5"/>
    <n v="2362.5"/>
    <n v="67.658469945355193"/>
    <n v="72.691176470588232"/>
    <n v="24763"/>
    <n v="34601"/>
    <n v="882"/>
    <n v="1057"/>
    <n v="882"/>
    <n v="1057"/>
    <n v="3218"/>
    <n v="4006.5"/>
    <n v="63350"/>
    <n v="77388"/>
    <n v="697"/>
    <n v="709"/>
    <n v="697"/>
    <n v="709"/>
    <n v="3295"/>
    <n v="3508.5"/>
    <n v="47141.599999999999"/>
    <n v="50392.299999999996"/>
    <n v="1579"/>
    <n v="1766"/>
    <n v="1579"/>
    <n v="1766"/>
    <n v="6513"/>
    <n v="7515"/>
    <n v="110491.6"/>
    <n v="127780.29999999999"/>
    <n v="5"/>
    <n v="5"/>
    <n v="5"/>
    <n v="5"/>
    <n v="13.5"/>
    <n v="4.5"/>
    <n v="386"/>
    <n v="331"/>
    <n v="8313"/>
    <n v="9882"/>
    <n v="135640.6"/>
    <n v="162712.29999999999"/>
  </r>
  <r>
    <x v="3"/>
    <s v="Palm Beach State College "/>
    <m/>
    <n v="136358"/>
    <x v="6"/>
    <n v="2738"/>
    <n v="3087"/>
    <n v="64"/>
    <n v="95"/>
    <n v="2674"/>
    <n v="2992"/>
    <n v="60"/>
    <n v="60"/>
    <n v="2674"/>
    <n v="2992"/>
    <n v="2674"/>
    <n v="2992"/>
    <n v="145"/>
    <n v="168"/>
    <n v="145"/>
    <n v="168"/>
    <n v="55"/>
    <n v="75"/>
    <n v="55"/>
    <n v="75"/>
    <n v="12"/>
    <n v="30"/>
    <n v="12"/>
    <n v="30"/>
    <n v="212"/>
    <n v="273"/>
    <n v="212"/>
    <n v="273"/>
    <n v="3.2758620689655173"/>
    <n v="3.2619047619047619"/>
    <n v="475"/>
    <n v="548"/>
    <n v="3.9545454545454546"/>
    <n v="4.5866666666666669"/>
    <n v="217.5"/>
    <n v="344"/>
    <n v="0.875"/>
    <n v="0.81666666666666665"/>
    <n v="10.5"/>
    <n v="24.5"/>
    <n v="3.3160377358490565"/>
    <n v="3.3571428571428572"/>
    <n v="703"/>
    <n v="916.5"/>
    <n v="74.710344827586212"/>
    <n v="74.095238095238102"/>
    <n v="10833"/>
    <n v="12448.000000000002"/>
    <n v="68.381818181818176"/>
    <n v="71.906666666666666"/>
    <n v="3760.9999999999995"/>
    <n v="5393"/>
    <n v="72.25"/>
    <n v="69.8"/>
    <n v="867"/>
    <n v="2094"/>
    <n v="72.929245283018872"/>
    <n v="73.021978021978029"/>
    <n v="15461"/>
    <n v="19935.000000000004"/>
    <n v="910"/>
    <n v="1014"/>
    <n v="910"/>
    <n v="1014"/>
    <n v="537"/>
    <n v="617"/>
    <n v="537"/>
    <n v="617"/>
    <m/>
    <m/>
    <n v="0"/>
    <n v="0"/>
    <n v="1447"/>
    <n v="1631"/>
    <n v="1447"/>
    <n v="1631"/>
    <n v="3.9395604395604398"/>
    <n v="4.1642011834319526"/>
    <n v="3585"/>
    <n v="4222.5"/>
    <n v="5.4618249534450651"/>
    <n v="5.5640194489465156"/>
    <n v="2933"/>
    <n v="3433"/>
    <m/>
    <m/>
    <n v="0"/>
    <n v="0"/>
    <n v="4.5044920525224601"/>
    <n v="4.6937461679950951"/>
    <n v="6518"/>
    <n v="7655.5"/>
    <n v="74.389010989010984"/>
    <n v="76.256410256410263"/>
    <n v="67694"/>
    <n v="77324"/>
    <n v="76.165735567970202"/>
    <n v="75.696920583468398"/>
    <n v="40901"/>
    <n v="46705"/>
    <m/>
    <m/>
    <n v="0"/>
    <n v="0"/>
    <n v="75.048375950241876"/>
    <n v="76.044757817290005"/>
    <n v="108595"/>
    <n v="124029"/>
    <n v="1659"/>
    <n v="1904"/>
    <n v="1659"/>
    <n v="1904"/>
    <n v="4.3526220614828208"/>
    <n v="4.5021008403361344"/>
    <n v="7221"/>
    <n v="8572"/>
    <n v="74.777576853526227"/>
    <n v="75.611344537815128"/>
    <n v="124056.00000000001"/>
    <n v="143964"/>
    <n v="330"/>
    <n v="372"/>
    <n v="330"/>
    <n v="372"/>
    <n v="423"/>
    <n v="430"/>
    <n v="423"/>
    <n v="430"/>
    <m/>
    <m/>
    <n v="0"/>
    <n v="0"/>
    <n v="753"/>
    <n v="802"/>
    <n v="753"/>
    <n v="802"/>
    <n v="3.0939393939393938"/>
    <n v="2.870967741935484"/>
    <n v="1021"/>
    <n v="1068"/>
    <n v="4.122931442080378"/>
    <n v="4.4953488372093027"/>
    <n v="1744"/>
    <n v="1933.0000000000002"/>
    <m/>
    <m/>
    <n v="0"/>
    <n v="0"/>
    <n v="3.6719787516600264"/>
    <n v="3.7418952618453867"/>
    <n v="2765"/>
    <n v="3001"/>
    <n v="54.239393939393942"/>
    <n v="51.284946236559136"/>
    <n v="17899"/>
    <n v="19078"/>
    <n v="49.595744680851062"/>
    <n v="47.804651162790698"/>
    <n v="20979"/>
    <n v="20556"/>
    <m/>
    <m/>
    <n v="0"/>
    <n v="0"/>
    <n v="51.630810092961489"/>
    <n v="49.418952618453865"/>
    <n v="38878"/>
    <n v="39634"/>
    <n v="262"/>
    <n v="286"/>
    <n v="262"/>
    <n v="286"/>
    <n v="5.1984732824427482"/>
    <n v="4.8356643356643358"/>
    <n v="1362"/>
    <n v="1383"/>
    <n v="68.492366412213741"/>
    <n v="70.286713286713294"/>
    <n v="17945"/>
    <n v="20102.000000000004"/>
    <n v="1385"/>
    <n v="1554"/>
    <n v="1385"/>
    <n v="1554"/>
    <n v="5081"/>
    <n v="5838.5"/>
    <n v="96426"/>
    <n v="108850"/>
    <n v="1015"/>
    <n v="1122"/>
    <n v="1015"/>
    <n v="1122"/>
    <n v="4894.5"/>
    <n v="5710"/>
    <n v="65641"/>
    <n v="72654"/>
    <n v="2400"/>
    <n v="2676"/>
    <n v="2400"/>
    <n v="2676"/>
    <n v="9975.5"/>
    <n v="11548.5"/>
    <n v="162067"/>
    <n v="181504"/>
    <n v="12"/>
    <n v="30"/>
    <n v="12"/>
    <n v="30"/>
    <n v="10.5"/>
    <n v="24.5"/>
    <n v="867"/>
    <n v="2094"/>
    <n v="11348"/>
    <n v="12956"/>
    <n v="180879"/>
    <n v="203700"/>
  </r>
  <r>
    <x v="3"/>
    <s v="Pasco-Hernando Community College "/>
    <m/>
    <n v="136400"/>
    <x v="6"/>
    <n v="963"/>
    <n v="1078"/>
    <n v="46"/>
    <n v="39"/>
    <n v="917"/>
    <n v="1039"/>
    <n v="60"/>
    <n v="60"/>
    <n v="917"/>
    <n v="1039"/>
    <n v="917"/>
    <n v="1039"/>
    <n v="153"/>
    <n v="156"/>
    <n v="153"/>
    <n v="156"/>
    <n v="51"/>
    <n v="31"/>
    <n v="51"/>
    <n v="31"/>
    <n v="27"/>
    <n v="31"/>
    <n v="27"/>
    <n v="31"/>
    <n v="231"/>
    <n v="218"/>
    <n v="231"/>
    <n v="218"/>
    <n v="2.5849673202614381"/>
    <n v="2.625"/>
    <n v="395.5"/>
    <n v="409.5"/>
    <n v="2.9705882352941178"/>
    <n v="4.145161290322581"/>
    <n v="151.5"/>
    <n v="128.5"/>
    <n v="0.90740740740740744"/>
    <n v="0.88709677419354838"/>
    <n v="24.5"/>
    <n v="27.5"/>
    <n v="2.4740259740259742"/>
    <n v="2.5940366972477062"/>
    <n v="571.5"/>
    <n v="565.5"/>
    <n v="67.411764705882348"/>
    <n v="67.65384615384616"/>
    <n v="10314"/>
    <n v="10554.000000000002"/>
    <n v="65.235294117647058"/>
    <n v="65.58064516129032"/>
    <n v="3327"/>
    <n v="2033"/>
    <n v="68.703703703703709"/>
    <n v="62.58064516129032"/>
    <n v="1855.0000000000002"/>
    <n v="1940"/>
    <n v="67.082251082251076"/>
    <n v="66.637614678899098"/>
    <n v="15495.999999999998"/>
    <n v="14527.000000000004"/>
    <n v="355"/>
    <n v="403"/>
    <n v="355"/>
    <n v="403"/>
    <n v="122"/>
    <n v="156"/>
    <n v="122"/>
    <n v="156"/>
    <m/>
    <m/>
    <n v="0"/>
    <n v="0"/>
    <n v="477"/>
    <n v="559"/>
    <n v="477"/>
    <n v="559"/>
    <n v="3.6985915492957746"/>
    <n v="3.6091811414392061"/>
    <n v="1313"/>
    <n v="1454.5"/>
    <n v="5.0491803278688527"/>
    <n v="5.2339743589743586"/>
    <n v="616"/>
    <n v="816.49999999999989"/>
    <m/>
    <m/>
    <n v="0"/>
    <n v="0"/>
    <n v="4.0440251572327046"/>
    <n v="4.0626118067978529"/>
    <n v="1929"/>
    <n v="2271"/>
    <n v="69.985915492957744"/>
    <n v="68.404466501240691"/>
    <n v="24845"/>
    <n v="27567"/>
    <n v="65.885245901639351"/>
    <n v="67.391025641025635"/>
    <n v="8038.0000000000009"/>
    <n v="10513"/>
    <m/>
    <m/>
    <n v="0"/>
    <n v="0"/>
    <n v="68.937106918238996"/>
    <n v="68.121645796064399"/>
    <n v="32883"/>
    <n v="38080"/>
    <n v="708"/>
    <n v="777"/>
    <n v="708"/>
    <n v="777"/>
    <n v="3.531779661016949"/>
    <n v="3.6505791505791505"/>
    <n v="2500.5"/>
    <n v="2836.5"/>
    <n v="68.331920903954796"/>
    <n v="67.705276705276702"/>
    <n v="48378.999999999993"/>
    <n v="52607"/>
    <n v="86"/>
    <n v="112"/>
    <n v="86"/>
    <n v="112"/>
    <n v="90"/>
    <n v="127"/>
    <n v="90"/>
    <n v="127"/>
    <n v="1"/>
    <m/>
    <n v="1"/>
    <n v="0"/>
    <n v="177"/>
    <n v="239"/>
    <n v="177"/>
    <n v="239"/>
    <n v="2.6627906976744184"/>
    <n v="2.3482142857142856"/>
    <n v="229"/>
    <n v="263"/>
    <n v="3.4833333333333334"/>
    <n v="3.4448818897637796"/>
    <n v="313.5"/>
    <n v="437.5"/>
    <n v="2"/>
    <m/>
    <n v="2"/>
    <n v="0"/>
    <n v="3.0762711864406778"/>
    <n v="2.9309623430962342"/>
    <n v="544.5"/>
    <n v="700.5"/>
    <n v="45.348837209302324"/>
    <n v="44.017857142857146"/>
    <n v="3900"/>
    <n v="4930"/>
    <n v="41.633333333333333"/>
    <n v="38.330708661417326"/>
    <n v="3747"/>
    <n v="4868"/>
    <n v="24"/>
    <m/>
    <n v="24"/>
    <n v="0"/>
    <n v="43.33898305084746"/>
    <n v="40.995815899581586"/>
    <n v="7671.0000000000009"/>
    <n v="9798"/>
    <n v="32"/>
    <n v="23"/>
    <n v="32"/>
    <n v="23"/>
    <n v="6.515625"/>
    <n v="7.1304347826086953"/>
    <n v="208.5"/>
    <n v="164"/>
    <n v="65.46875"/>
    <n v="80.304347826086953"/>
    <n v="2095"/>
    <n v="1847"/>
    <n v="594"/>
    <n v="671"/>
    <n v="594"/>
    <n v="671"/>
    <n v="1937.5"/>
    <n v="2127"/>
    <n v="39059"/>
    <n v="43051"/>
    <n v="263"/>
    <n v="314"/>
    <n v="263"/>
    <n v="314"/>
    <n v="1081"/>
    <n v="1382.5"/>
    <n v="15112"/>
    <n v="17414"/>
    <n v="857"/>
    <n v="985"/>
    <n v="857"/>
    <n v="985"/>
    <n v="3018.5"/>
    <n v="3509.5"/>
    <n v="54171"/>
    <n v="60465"/>
    <n v="28"/>
    <n v="31"/>
    <n v="28"/>
    <n v="31"/>
    <n v="26.5"/>
    <n v="27.5"/>
    <n v="1879.0000000000002"/>
    <n v="1940"/>
    <n v="3253.5"/>
    <n v="3701"/>
    <n v="58144.999999999993"/>
    <n v="64252"/>
  </r>
  <r>
    <x v="3"/>
    <s v="Pensacola State College "/>
    <s v="Met the criteria for Two-Year with Bachelor's in 2011-12."/>
    <n v="136473"/>
    <x v="6"/>
    <n v="1345"/>
    <n v="1223"/>
    <n v="58"/>
    <n v="57"/>
    <n v="1287"/>
    <n v="1166"/>
    <n v="60"/>
    <n v="60"/>
    <n v="1287"/>
    <n v="1166"/>
    <n v="1287"/>
    <n v="1166"/>
    <n v="210"/>
    <n v="219"/>
    <n v="210"/>
    <n v="219"/>
    <n v="53"/>
    <n v="37"/>
    <n v="53"/>
    <n v="37"/>
    <n v="31"/>
    <n v="39"/>
    <n v="31"/>
    <n v="39"/>
    <n v="294"/>
    <n v="295"/>
    <n v="294"/>
    <n v="295"/>
    <n v="3.0904761904761906"/>
    <n v="2.8013698630136985"/>
    <n v="649"/>
    <n v="613.5"/>
    <n v="3.0754716981132075"/>
    <n v="3.2432432432432434"/>
    <n v="163"/>
    <n v="120"/>
    <n v="0.66129032258064513"/>
    <n v="0.55128205128205132"/>
    <n v="20.5"/>
    <n v="21.5"/>
    <n v="2.8316326530612246"/>
    <n v="2.5593220338983049"/>
    <n v="832.5"/>
    <n v="755"/>
    <n v="75.757142857142853"/>
    <n v="75.694063926940643"/>
    <n v="15908.999999999998"/>
    <n v="16577"/>
    <n v="72.415094339622641"/>
    <n v="75.675675675675677"/>
    <n v="3838"/>
    <n v="2800"/>
    <n v="64.838709677419359"/>
    <n v="65.615384615384613"/>
    <n v="2010.0000000000002"/>
    <n v="2559"/>
    <n v="74.003401360544217"/>
    <n v="74.359322033898309"/>
    <n v="21757"/>
    <n v="21936"/>
    <n v="431"/>
    <n v="365"/>
    <n v="431"/>
    <n v="365"/>
    <n v="137"/>
    <n v="128"/>
    <n v="137"/>
    <n v="128"/>
    <m/>
    <m/>
    <n v="0"/>
    <n v="0"/>
    <n v="568"/>
    <n v="493"/>
    <n v="568"/>
    <n v="493"/>
    <n v="4.5951276102088165"/>
    <n v="3.9383561643835616"/>
    <n v="1980.5"/>
    <n v="1437.5"/>
    <n v="5.9744525547445253"/>
    <n v="5.67578125"/>
    <n v="818.5"/>
    <n v="726.5"/>
    <m/>
    <m/>
    <n v="0"/>
    <n v="0"/>
    <n v="4.927816901408451"/>
    <n v="4.3894523326572008"/>
    <n v="2799"/>
    <n v="2164"/>
    <n v="77.055684454756374"/>
    <n v="74.591780821917808"/>
    <n v="33211"/>
    <n v="27226"/>
    <n v="77.014598540145982"/>
    <n v="73.4921875"/>
    <n v="10551"/>
    <n v="9407"/>
    <m/>
    <m/>
    <n v="0"/>
    <n v="0"/>
    <n v="77.045774647887328"/>
    <n v="74.306288032454361"/>
    <n v="43762"/>
    <n v="36633"/>
    <n v="862"/>
    <n v="788"/>
    <n v="862"/>
    <n v="788"/>
    <n v="4.2128770301624128"/>
    <n v="3.7043147208121829"/>
    <n v="3631.5"/>
    <n v="2919"/>
    <n v="76.008120649651971"/>
    <n v="74.326142131979694"/>
    <n v="65519"/>
    <n v="58569"/>
    <n v="183"/>
    <n v="171"/>
    <n v="183"/>
    <n v="171"/>
    <n v="158"/>
    <n v="140"/>
    <n v="158"/>
    <n v="140"/>
    <m/>
    <m/>
    <n v="0"/>
    <n v="0"/>
    <n v="341"/>
    <n v="311"/>
    <n v="341"/>
    <n v="311"/>
    <n v="3.3797814207650272"/>
    <n v="3.128654970760234"/>
    <n v="618.5"/>
    <n v="535"/>
    <n v="4.5601265822784809"/>
    <n v="4.2071428571428573"/>
    <n v="720.5"/>
    <n v="589"/>
    <m/>
    <m/>
    <n v="0"/>
    <n v="0"/>
    <n v="3.9266862170087977"/>
    <n v="3.6141479099678455"/>
    <n v="1339"/>
    <n v="1124"/>
    <n v="56.382513661202189"/>
    <n v="51.900584795321635"/>
    <n v="10318"/>
    <n v="8875"/>
    <n v="48.069620253164558"/>
    <n v="46.621428571428574"/>
    <n v="7595"/>
    <n v="6527"/>
    <m/>
    <m/>
    <n v="0"/>
    <n v="0"/>
    <n v="52.530791788856305"/>
    <n v="49.524115755627008"/>
    <n v="17913"/>
    <n v="15402"/>
    <n v="84"/>
    <n v="67"/>
    <n v="84"/>
    <n v="67"/>
    <n v="5.8571428571428568"/>
    <n v="6.8955223880597014"/>
    <n v="491.99999999999994"/>
    <n v="462"/>
    <n v="84.19047619047619"/>
    <n v="79"/>
    <n v="7072"/>
    <n v="5293"/>
    <n v="824"/>
    <n v="755"/>
    <n v="824"/>
    <n v="755"/>
    <n v="3248"/>
    <n v="2586"/>
    <n v="59438"/>
    <n v="52678"/>
    <n v="348"/>
    <n v="305"/>
    <n v="348"/>
    <n v="305"/>
    <n v="1702"/>
    <n v="1435.5"/>
    <n v="21984"/>
    <n v="18734"/>
    <n v="1172"/>
    <n v="1060"/>
    <n v="1172"/>
    <n v="1060"/>
    <n v="4950"/>
    <n v="4021.5"/>
    <n v="81422"/>
    <n v="71412"/>
    <n v="31"/>
    <n v="39"/>
    <n v="31"/>
    <n v="39"/>
    <n v="20.5"/>
    <n v="21.5"/>
    <n v="2010.0000000000002"/>
    <n v="2559"/>
    <n v="5462.5"/>
    <n v="4505"/>
    <n v="90504"/>
    <n v="79264"/>
  </r>
  <r>
    <x v="3"/>
    <s v="Polk State College "/>
    <m/>
    <n v="136516"/>
    <x v="6"/>
    <n v="878"/>
    <n v="951"/>
    <n v="38"/>
    <n v="33"/>
    <n v="840"/>
    <n v="918"/>
    <n v="60"/>
    <n v="60"/>
    <n v="840"/>
    <n v="918"/>
    <n v="840"/>
    <n v="918"/>
    <n v="109"/>
    <n v="103"/>
    <n v="109"/>
    <n v="103"/>
    <n v="37"/>
    <n v="52"/>
    <n v="37"/>
    <n v="52"/>
    <n v="38"/>
    <n v="56"/>
    <n v="38"/>
    <n v="56"/>
    <n v="184"/>
    <n v="211"/>
    <n v="184"/>
    <n v="211"/>
    <n v="2.7431192660550461"/>
    <n v="2.4514563106796117"/>
    <n v="299"/>
    <n v="252.5"/>
    <n v="2.7567567567567566"/>
    <n v="3.4423076923076925"/>
    <n v="102"/>
    <n v="179"/>
    <n v="0.56578947368421051"/>
    <n v="0.5267857142857143"/>
    <n v="21.5"/>
    <n v="29.5"/>
    <n v="2.2961956521739131"/>
    <n v="2.1848341232227488"/>
    <n v="422.5"/>
    <n v="461"/>
    <n v="76.871559633027516"/>
    <n v="79.320388349514559"/>
    <n v="8379"/>
    <n v="8170"/>
    <n v="75.78378378378379"/>
    <n v="79.75"/>
    <n v="2804"/>
    <n v="4147"/>
    <n v="65.026315789473685"/>
    <n v="65.25"/>
    <n v="2471"/>
    <n v="3654"/>
    <n v="74.206521739130437"/>
    <n v="75.691943127962091"/>
    <n v="13654"/>
    <n v="15971.000000000002"/>
    <n v="262"/>
    <n v="276"/>
    <n v="262"/>
    <n v="276"/>
    <n v="117"/>
    <n v="130"/>
    <n v="117"/>
    <n v="130"/>
    <m/>
    <m/>
    <n v="0"/>
    <n v="0"/>
    <n v="379"/>
    <n v="406"/>
    <n v="379"/>
    <n v="406"/>
    <n v="4.4503816793893129"/>
    <n v="4.3115942028985508"/>
    <n v="1166"/>
    <n v="1190"/>
    <n v="5.5213675213675213"/>
    <n v="5.930769230769231"/>
    <n v="646"/>
    <n v="771"/>
    <m/>
    <m/>
    <n v="0"/>
    <n v="0"/>
    <n v="4.7810026385224278"/>
    <n v="4.8300492610837438"/>
    <n v="1812.0000000000002"/>
    <n v="1961"/>
    <n v="76.034351145038173"/>
    <n v="76.101449275362313"/>
    <n v="19921"/>
    <n v="21004"/>
    <n v="74.358974358974365"/>
    <n v="73.092307692307699"/>
    <n v="8700"/>
    <n v="9502"/>
    <m/>
    <m/>
    <n v="0"/>
    <n v="0"/>
    <n v="75.517150395778359"/>
    <n v="75.137931034482762"/>
    <n v="28620.999999999996"/>
    <n v="30506"/>
    <n v="563"/>
    <n v="617"/>
    <n v="563"/>
    <n v="617"/>
    <n v="3.9689165186500888"/>
    <n v="3.9254457050243112"/>
    <n v="2234.5"/>
    <n v="2422"/>
    <n v="75.088809946714036"/>
    <n v="75.327390599675851"/>
    <n v="42275"/>
    <n v="46477"/>
    <n v="106"/>
    <n v="106"/>
    <n v="106"/>
    <n v="106"/>
    <n v="97"/>
    <n v="105"/>
    <n v="97"/>
    <n v="105"/>
    <m/>
    <m/>
    <n v="0"/>
    <n v="0"/>
    <n v="203"/>
    <n v="211"/>
    <n v="203"/>
    <n v="211"/>
    <n v="2.6226415094339623"/>
    <n v="2.9292452830188678"/>
    <n v="278"/>
    <n v="310.5"/>
    <n v="3.9175257731958761"/>
    <n v="4.0761904761904759"/>
    <n v="380"/>
    <n v="428"/>
    <m/>
    <m/>
    <n v="0"/>
    <n v="0"/>
    <n v="3.2413793103448274"/>
    <n v="3.5"/>
    <n v="658"/>
    <n v="738.5"/>
    <n v="48.622641509433961"/>
    <n v="53.358490566037737"/>
    <n v="5154"/>
    <n v="5656"/>
    <n v="48.041237113402062"/>
    <n v="47.980952380952381"/>
    <n v="4660"/>
    <n v="5038"/>
    <m/>
    <m/>
    <n v="0"/>
    <n v="0"/>
    <n v="48.344827586206897"/>
    <n v="50.682464454976305"/>
    <n v="9814"/>
    <n v="10694"/>
    <n v="74"/>
    <n v="90"/>
    <n v="74"/>
    <n v="90"/>
    <n v="4.75"/>
    <n v="4.416666666666667"/>
    <n v="351.5"/>
    <n v="397.5"/>
    <n v="70.932432432432435"/>
    <n v="66.555555555555557"/>
    <n v="5249"/>
    <n v="5990"/>
    <n v="477"/>
    <n v="485"/>
    <n v="477"/>
    <n v="485"/>
    <n v="1743"/>
    <n v="1753"/>
    <n v="33454"/>
    <n v="34830"/>
    <n v="251"/>
    <n v="287"/>
    <n v="251"/>
    <n v="287"/>
    <n v="1128"/>
    <n v="1378"/>
    <n v="16164"/>
    <n v="18687"/>
    <n v="728"/>
    <n v="772"/>
    <n v="728"/>
    <n v="772"/>
    <n v="2871"/>
    <n v="3131"/>
    <n v="49618"/>
    <n v="53517"/>
    <n v="38"/>
    <n v="56"/>
    <n v="38"/>
    <n v="56"/>
    <n v="21.5"/>
    <n v="29.5"/>
    <n v="2471"/>
    <n v="3654"/>
    <n v="3244"/>
    <n v="3558"/>
    <n v="57338"/>
    <n v="63161"/>
  </r>
  <r>
    <x v="3"/>
    <s v="Santa Fe College "/>
    <m/>
    <n v="137096"/>
    <x v="6"/>
    <n v="2376"/>
    <n v="2055"/>
    <n v="72"/>
    <m/>
    <n v="2304"/>
    <n v="2055"/>
    <n v="60"/>
    <n v="60"/>
    <n v="2304"/>
    <n v="2055"/>
    <n v="2304"/>
    <n v="2055"/>
    <n v="168"/>
    <n v="113"/>
    <n v="168"/>
    <n v="113"/>
    <n v="62"/>
    <n v="79"/>
    <n v="62"/>
    <n v="79"/>
    <m/>
    <n v="5"/>
    <n v="0"/>
    <n v="5"/>
    <n v="230"/>
    <n v="197"/>
    <n v="230"/>
    <n v="197"/>
    <n v="2.9702380952380953"/>
    <n v="3.1548672566371683"/>
    <n v="499"/>
    <n v="356.5"/>
    <n v="4.040322580645161"/>
    <n v="3.4303797468354431"/>
    <n v="250.49999999999997"/>
    <n v="271"/>
    <m/>
    <n v="1"/>
    <n v="0"/>
    <n v="5"/>
    <n v="3.258695652173913"/>
    <n v="3.2106598984771573"/>
    <n v="749.5"/>
    <n v="632.5"/>
    <n v="81.160714285714292"/>
    <n v="83.309734513274336"/>
    <n v="13635.000000000002"/>
    <n v="9414"/>
    <n v="84.709677419354833"/>
    <n v="81.088607594936704"/>
    <n v="5252"/>
    <n v="6406"/>
    <m/>
    <n v="64.400000000000006"/>
    <n v="0"/>
    <n v="322"/>
    <n v="82.117391304347819"/>
    <n v="81.939086294416242"/>
    <n v="18887"/>
    <n v="16142"/>
    <n v="902"/>
    <n v="704"/>
    <n v="902"/>
    <n v="704"/>
    <n v="272"/>
    <n v="339"/>
    <n v="272"/>
    <n v="339"/>
    <m/>
    <m/>
    <n v="0"/>
    <n v="0"/>
    <n v="1174"/>
    <n v="1043"/>
    <n v="1174"/>
    <n v="1043"/>
    <n v="3.1829268292682928"/>
    <n v="3.4446022727272729"/>
    <n v="2871"/>
    <n v="2425"/>
    <n v="4.1764705882352944"/>
    <n v="4.1047197640117998"/>
    <n v="1136"/>
    <n v="1391.5000000000002"/>
    <m/>
    <m/>
    <n v="0"/>
    <n v="0"/>
    <n v="3.4131175468483814"/>
    <n v="3.6591562799616493"/>
    <n v="4007"/>
    <n v="3816.5"/>
    <n v="70.809312638580934"/>
    <n v="74.731534090909093"/>
    <n v="63870"/>
    <n v="52611"/>
    <n v="73.930147058823536"/>
    <n v="77.687315634218294"/>
    <n v="20109"/>
    <n v="26336"/>
    <m/>
    <m/>
    <n v="0"/>
    <n v="0"/>
    <n v="71.532367972742762"/>
    <n v="75.692233940556093"/>
    <n v="83979"/>
    <n v="78947"/>
    <n v="1404"/>
    <n v="1240"/>
    <n v="1404"/>
    <n v="1240"/>
    <n v="3.3878205128205128"/>
    <n v="3.5879032258064516"/>
    <n v="4756.5"/>
    <n v="4449"/>
    <n v="73.26638176638177"/>
    <n v="76.684677419354841"/>
    <n v="102866"/>
    <n v="95089"/>
    <n v="523"/>
    <n v="466"/>
    <n v="523"/>
    <n v="466"/>
    <n v="287"/>
    <n v="250"/>
    <n v="287"/>
    <n v="250"/>
    <m/>
    <m/>
    <n v="0"/>
    <n v="0"/>
    <n v="810"/>
    <n v="716"/>
    <n v="810"/>
    <n v="716"/>
    <n v="2.5152963671128106"/>
    <n v="2.3229613733905579"/>
    <n v="1315.5"/>
    <n v="1082.5"/>
    <n v="3.7526132404181185"/>
    <n v="3.9540000000000002"/>
    <n v="1077"/>
    <n v="988.5"/>
    <m/>
    <m/>
    <n v="0"/>
    <n v="0"/>
    <n v="2.9537037037037037"/>
    <n v="2.8924581005586592"/>
    <n v="2392.5"/>
    <n v="2071"/>
    <n v="50.206500956022943"/>
    <n v="49.124463519313302"/>
    <n v="26258"/>
    <n v="22892"/>
    <n v="52.522648083623693"/>
    <n v="54.508000000000003"/>
    <n v="15074"/>
    <n v="13627"/>
    <m/>
    <m/>
    <n v="0"/>
    <n v="0"/>
    <n v="51.027160493827161"/>
    <n v="51.004189944134076"/>
    <n v="41332"/>
    <n v="36519"/>
    <n v="90"/>
    <n v="99"/>
    <n v="90"/>
    <n v="99"/>
    <n v="5.822222222222222"/>
    <n v="6.9747474747474749"/>
    <n v="524"/>
    <n v="690.5"/>
    <n v="81.400000000000006"/>
    <n v="87.191919191919197"/>
    <n v="7326.0000000000009"/>
    <n v="8632"/>
    <n v="1593"/>
    <n v="1283"/>
    <n v="1593"/>
    <n v="1283"/>
    <n v="4685.5"/>
    <n v="3864"/>
    <n v="103763"/>
    <n v="84917"/>
    <n v="621"/>
    <n v="668"/>
    <n v="621"/>
    <n v="668"/>
    <n v="2463.5"/>
    <n v="2651"/>
    <n v="40435"/>
    <n v="46369"/>
    <n v="2214"/>
    <n v="1951"/>
    <n v="2214"/>
    <n v="1951"/>
    <n v="7149"/>
    <n v="6515"/>
    <n v="144198"/>
    <n v="131286"/>
    <n v="0"/>
    <n v="5"/>
    <n v="0"/>
    <n v="5"/>
    <s v=""/>
    <n v="5"/>
    <s v=""/>
    <n v="322"/>
    <n v="7673"/>
    <n v="7210.5"/>
    <n v="151524"/>
    <n v="140240"/>
  </r>
  <r>
    <x v="3"/>
    <s v="Seminole State College of Florida"/>
    <s v="Met the criteria for Two-Year with Bachelor's in 2011-12."/>
    <n v="137209"/>
    <x v="6"/>
    <n v="1586"/>
    <n v="1647"/>
    <n v="179"/>
    <n v="187"/>
    <n v="1407"/>
    <n v="1460"/>
    <n v="60"/>
    <n v="60"/>
    <n v="1407"/>
    <n v="1460"/>
    <n v="1407"/>
    <n v="1460"/>
    <n v="19"/>
    <n v="31"/>
    <n v="19"/>
    <n v="31"/>
    <n v="3"/>
    <n v="8"/>
    <n v="3"/>
    <n v="8"/>
    <m/>
    <m/>
    <n v="0"/>
    <n v="0"/>
    <n v="22"/>
    <n v="39"/>
    <n v="22"/>
    <n v="39"/>
    <n v="3.0263157894736841"/>
    <n v="2.5806451612903225"/>
    <n v="57.5"/>
    <n v="80"/>
    <n v="3.6666666666666665"/>
    <n v="4.625"/>
    <n v="11"/>
    <n v="37"/>
    <m/>
    <m/>
    <n v="0"/>
    <n v="0"/>
    <n v="3.1136363636363638"/>
    <n v="3"/>
    <n v="68.5"/>
    <n v="117"/>
    <n v="67.10526315789474"/>
    <n v="66.354838709677423"/>
    <n v="1275"/>
    <n v="2057"/>
    <n v="76.666666666666671"/>
    <n v="66.5"/>
    <n v="230"/>
    <n v="532"/>
    <m/>
    <m/>
    <n v="0"/>
    <n v="0"/>
    <n v="68.409090909090907"/>
    <n v="66.384615384615387"/>
    <n v="1505"/>
    <n v="2589"/>
    <n v="551"/>
    <n v="581"/>
    <n v="551"/>
    <n v="581"/>
    <n v="200"/>
    <n v="207"/>
    <n v="200"/>
    <n v="207"/>
    <m/>
    <m/>
    <n v="0"/>
    <n v="0"/>
    <n v="751"/>
    <n v="788"/>
    <n v="751"/>
    <n v="788"/>
    <n v="3.8239564428312161"/>
    <n v="3.6824440619621344"/>
    <n v="2107"/>
    <n v="2139.5"/>
    <n v="4.92"/>
    <n v="5.1038647342995169"/>
    <n v="984"/>
    <n v="1056.5"/>
    <m/>
    <m/>
    <n v="0"/>
    <n v="0"/>
    <n v="4.1158455392809588"/>
    <n v="4.0558375634517763"/>
    <n v="3091"/>
    <n v="3195.9999999999995"/>
    <n v="71.62431941923775"/>
    <n v="71.167125645438901"/>
    <n v="39465"/>
    <n v="41348.1"/>
    <n v="72.564999999999998"/>
    <n v="75.178743961352652"/>
    <n v="14513"/>
    <n v="15561.999999999998"/>
    <m/>
    <m/>
    <n v="0"/>
    <n v="0"/>
    <n v="71.874833555259656"/>
    <n v="72.220939086294408"/>
    <n v="53978"/>
    <n v="56910.099999999991"/>
    <n v="773"/>
    <n v="827"/>
    <n v="773"/>
    <n v="827"/>
    <n v="4.0873221216041395"/>
    <n v="4.0060459492140259"/>
    <n v="3159.5"/>
    <n v="3312.9999999999995"/>
    <n v="71.776196636481245"/>
    <n v="71.945707376058024"/>
    <n v="55483"/>
    <n v="59499.099999999984"/>
    <n v="272"/>
    <n v="300"/>
    <n v="272"/>
    <n v="300"/>
    <n v="279"/>
    <n v="245"/>
    <n v="279"/>
    <n v="245"/>
    <m/>
    <m/>
    <n v="0"/>
    <n v="0"/>
    <n v="551"/>
    <n v="545"/>
    <n v="551"/>
    <n v="545"/>
    <n v="2.6746323529411766"/>
    <n v="2.5299999999999998"/>
    <n v="727.5"/>
    <n v="758.99999999999989"/>
    <n v="3.752688172043011"/>
    <n v="3.5693877551020408"/>
    <n v="1047"/>
    <n v="874.5"/>
    <m/>
    <m/>
    <n v="0"/>
    <n v="0"/>
    <n v="3.2205081669691471"/>
    <n v="2.9972477064220184"/>
    <n v="1774.5"/>
    <n v="1633.5"/>
    <n v="47.6875"/>
    <n v="46.84"/>
    <n v="12971"/>
    <n v="14052.000000000002"/>
    <n v="44.394265232974909"/>
    <n v="44.89387755102041"/>
    <n v="12386"/>
    <n v="10999"/>
    <m/>
    <m/>
    <n v="0"/>
    <n v="0"/>
    <n v="46.019963702359348"/>
    <n v="45.965137614678902"/>
    <n v="25357"/>
    <n v="25051"/>
    <n v="83"/>
    <n v="88"/>
    <n v="83"/>
    <n v="88"/>
    <n v="4.6746987951807233"/>
    <n v="4.6136363636363633"/>
    <n v="388.00000000000006"/>
    <n v="406"/>
    <n v="63.506024096385545"/>
    <n v="60.511363636363633"/>
    <n v="5271"/>
    <n v="5325"/>
    <n v="842"/>
    <n v="912"/>
    <n v="842"/>
    <n v="912"/>
    <n v="2892"/>
    <n v="2978.5"/>
    <n v="53711"/>
    <n v="57457.1"/>
    <n v="482"/>
    <n v="460"/>
    <n v="482"/>
    <n v="460"/>
    <n v="2042"/>
    <n v="1968"/>
    <n v="27129"/>
    <n v="27093"/>
    <n v="1324"/>
    <n v="1372"/>
    <n v="1324"/>
    <n v="1372"/>
    <n v="4934"/>
    <n v="4946.5"/>
    <n v="80840"/>
    <n v="84550.1"/>
    <n v="0"/>
    <n v="0"/>
    <n v="0"/>
    <n v="0"/>
    <s v=""/>
    <s v=""/>
    <s v=""/>
    <s v=""/>
    <n v="5322"/>
    <n v="5352.5"/>
    <n v="86111"/>
    <n v="89875.099999999977"/>
  </r>
  <r>
    <x v="3"/>
    <s v="State College of Florida, Manatee-Sarasota"/>
    <s v="Met the criteria for Two-Year with Bachelor's in 2011-12."/>
    <n v="135391"/>
    <x v="6"/>
    <n v="1143"/>
    <n v="1289"/>
    <n v="10"/>
    <n v="17"/>
    <n v="1133"/>
    <n v="1272"/>
    <n v="60"/>
    <n v="60"/>
    <n v="1133"/>
    <n v="1272"/>
    <n v="1133"/>
    <n v="1272"/>
    <n v="128"/>
    <n v="132"/>
    <n v="128"/>
    <n v="132"/>
    <n v="17"/>
    <n v="26"/>
    <n v="17"/>
    <n v="26"/>
    <n v="1"/>
    <n v="10"/>
    <n v="1"/>
    <n v="10"/>
    <n v="146"/>
    <n v="168"/>
    <n v="146"/>
    <n v="168"/>
    <n v="2.5625"/>
    <n v="2.4924242424242422"/>
    <n v="328"/>
    <n v="329"/>
    <n v="3.8529411764705883"/>
    <n v="3.3846153846153846"/>
    <n v="65.5"/>
    <n v="88"/>
    <n v="1.5"/>
    <n v="1"/>
    <n v="1.5"/>
    <n v="10"/>
    <n v="2.7054794520547945"/>
    <n v="2.5416666666666665"/>
    <n v="395"/>
    <n v="427"/>
    <n v="73.390625"/>
    <n v="72.204545454545453"/>
    <n v="9394"/>
    <n v="9531"/>
    <n v="68"/>
    <n v="75.15384615384616"/>
    <n v="1156"/>
    <n v="1954.0000000000002"/>
    <n v="33"/>
    <n v="63.4"/>
    <n v="33"/>
    <n v="634"/>
    <n v="72.486301369863014"/>
    <n v="72.136904761904759"/>
    <n v="10583"/>
    <n v="12119"/>
    <n v="445"/>
    <n v="477"/>
    <n v="445"/>
    <n v="477"/>
    <n v="119"/>
    <n v="134"/>
    <n v="119"/>
    <n v="134"/>
    <m/>
    <m/>
    <n v="0"/>
    <n v="0"/>
    <n v="564"/>
    <n v="611"/>
    <n v="564"/>
    <n v="611"/>
    <n v="3.8764044943820224"/>
    <n v="4.0985324947589099"/>
    <n v="1725"/>
    <n v="1955"/>
    <n v="5.1554621848739499"/>
    <n v="5.5186567164179108"/>
    <n v="613.5"/>
    <n v="739.5"/>
    <m/>
    <m/>
    <n v="0"/>
    <n v="0"/>
    <n v="4.1462765957446805"/>
    <n v="4.4099836333878883"/>
    <n v="2338.5"/>
    <n v="2694.5"/>
    <n v="78.730337078651687"/>
    <n v="77.631027253668762"/>
    <n v="35035"/>
    <n v="37030"/>
    <n v="79.21848739495799"/>
    <n v="78.507462686567166"/>
    <n v="9427"/>
    <n v="10520"/>
    <m/>
    <m/>
    <n v="0"/>
    <n v="0"/>
    <n v="78.833333333333329"/>
    <n v="77.823240589198036"/>
    <n v="44462"/>
    <n v="47550"/>
    <n v="710"/>
    <n v="779"/>
    <n v="710"/>
    <n v="779"/>
    <n v="3.85"/>
    <n v="4.0070603337612321"/>
    <n v="2733.5"/>
    <n v="3121.4999999999995"/>
    <n v="77.528169014084511"/>
    <n v="76.596919127086011"/>
    <n v="55045"/>
    <n v="59669"/>
    <n v="156"/>
    <n v="193"/>
    <n v="156"/>
    <n v="193"/>
    <n v="139"/>
    <n v="140"/>
    <n v="139"/>
    <n v="140"/>
    <m/>
    <m/>
    <n v="0"/>
    <n v="0"/>
    <n v="295"/>
    <n v="333"/>
    <n v="295"/>
    <n v="333"/>
    <n v="2.9294871794871793"/>
    <n v="2.911917098445596"/>
    <n v="456.99999999999994"/>
    <n v="562"/>
    <n v="3.920863309352518"/>
    <n v="3.9642857142857144"/>
    <n v="545"/>
    <n v="555"/>
    <m/>
    <m/>
    <n v="0"/>
    <n v="0"/>
    <n v="3.3966101694915256"/>
    <n v="3.3543543543543541"/>
    <n v="1002"/>
    <n v="1117"/>
    <n v="57.583333333333336"/>
    <n v="57.559585492227981"/>
    <n v="8983"/>
    <n v="11109"/>
    <n v="53.050359712230218"/>
    <n v="53.471428571428568"/>
    <n v="7374"/>
    <n v="7485.9999999999991"/>
    <m/>
    <m/>
    <n v="0"/>
    <n v="0"/>
    <n v="55.447457627118645"/>
    <n v="55.840840840840841"/>
    <n v="16357"/>
    <n v="18595"/>
    <n v="128"/>
    <n v="160"/>
    <n v="128"/>
    <n v="160"/>
    <n v="4.96875"/>
    <n v="4.8812499999999996"/>
    <n v="636"/>
    <n v="781"/>
    <n v="81.234375"/>
    <n v="76.8"/>
    <n v="10398"/>
    <n v="12288"/>
    <n v="729"/>
    <n v="802"/>
    <n v="729"/>
    <n v="802"/>
    <n v="2510"/>
    <n v="2846"/>
    <n v="53412"/>
    <n v="57670"/>
    <n v="275"/>
    <n v="300"/>
    <n v="275"/>
    <n v="300"/>
    <n v="1224"/>
    <n v="1382.5"/>
    <n v="17957"/>
    <n v="19960"/>
    <n v="1004"/>
    <n v="1102"/>
    <n v="1004"/>
    <n v="1102"/>
    <n v="3734"/>
    <n v="4228.5"/>
    <n v="71369"/>
    <n v="77630"/>
    <n v="1"/>
    <n v="10"/>
    <n v="1"/>
    <n v="10"/>
    <n v="1.5"/>
    <n v="10"/>
    <n v="33"/>
    <n v="634"/>
    <n v="4371.5"/>
    <n v="5019.5"/>
    <n v="81800"/>
    <n v="90552"/>
  </r>
  <r>
    <x v="3"/>
    <s v="Tallahassee Community College "/>
    <m/>
    <n v="137759"/>
    <x v="6"/>
    <n v="2606"/>
    <n v="2404"/>
    <n v="57"/>
    <n v="47"/>
    <n v="2549"/>
    <n v="2357"/>
    <n v="60"/>
    <n v="60"/>
    <n v="2549"/>
    <n v="2357"/>
    <n v="2549"/>
    <n v="2357"/>
    <n v="151"/>
    <n v="166"/>
    <n v="151"/>
    <n v="166"/>
    <n v="54"/>
    <n v="64"/>
    <n v="54"/>
    <n v="64"/>
    <n v="34"/>
    <n v="14"/>
    <n v="34"/>
    <n v="14"/>
    <n v="239"/>
    <n v="244"/>
    <n v="239"/>
    <n v="244"/>
    <n v="3.3344370860927151"/>
    <n v="2.8825301204819276"/>
    <n v="503.5"/>
    <n v="478.5"/>
    <n v="3.8703703703703702"/>
    <n v="3.6015625"/>
    <n v="209"/>
    <n v="230.5"/>
    <n v="0.77941176470588236"/>
    <n v="0.8928571428571429"/>
    <n v="26.5"/>
    <n v="12.5"/>
    <n v="3.0920502092050208"/>
    <n v="2.956967213114754"/>
    <n v="739"/>
    <n v="721.5"/>
    <n v="74.139072847682115"/>
    <n v="74.638554216867476"/>
    <n v="11195"/>
    <n v="12390.000000000002"/>
    <n v="71.277777777777771"/>
    <n v="67.03125"/>
    <n v="3848.9999999999995"/>
    <n v="4290"/>
    <n v="68.088235294117652"/>
    <n v="65.214285714285708"/>
    <n v="2315"/>
    <n v="912.99999999999989"/>
    <n v="72.63179916317992"/>
    <n v="72.102459016393439"/>
    <n v="17359"/>
    <n v="17593"/>
    <n v="760"/>
    <n v="804"/>
    <n v="760"/>
    <n v="804"/>
    <n v="296"/>
    <n v="253"/>
    <n v="296"/>
    <n v="253"/>
    <m/>
    <m/>
    <n v="0"/>
    <n v="0"/>
    <n v="1056"/>
    <n v="1057"/>
    <n v="1056"/>
    <n v="1057"/>
    <n v="4.0348684210526313"/>
    <n v="3.8351990049751246"/>
    <n v="3066.5"/>
    <n v="3083.5"/>
    <n v="5.7516891891891895"/>
    <n v="5.6245059288537549"/>
    <n v="1702.5"/>
    <n v="1423"/>
    <m/>
    <m/>
    <n v="0"/>
    <n v="0"/>
    <n v="4.5160984848484844"/>
    <n v="4.2634815515610214"/>
    <n v="4769"/>
    <n v="4506.5"/>
    <n v="77.218421052631584"/>
    <n v="75.222636815920396"/>
    <n v="58686"/>
    <n v="60479"/>
    <n v="82.834459459459453"/>
    <n v="81.478260869565219"/>
    <n v="24518.999999999996"/>
    <n v="20614"/>
    <m/>
    <m/>
    <n v="0"/>
    <n v="0"/>
    <n v="78.79261363636364"/>
    <n v="76.719962157048244"/>
    <n v="83205"/>
    <n v="81093"/>
    <n v="1295"/>
    <n v="1301"/>
    <n v="1295"/>
    <n v="1301"/>
    <n v="4.2532818532818535"/>
    <n v="4.0184473481936971"/>
    <n v="5508"/>
    <n v="5228"/>
    <n v="77.655598455598451"/>
    <n v="75.853958493466564"/>
    <n v="100564"/>
    <n v="98686"/>
    <n v="592"/>
    <n v="510"/>
    <n v="592"/>
    <n v="510"/>
    <n v="281"/>
    <n v="245"/>
    <n v="281"/>
    <n v="245"/>
    <n v="1"/>
    <m/>
    <n v="1"/>
    <n v="0"/>
    <n v="874"/>
    <n v="755"/>
    <n v="874"/>
    <n v="755"/>
    <n v="2.3353040540540539"/>
    <n v="2.3735294117647059"/>
    <n v="1382.5"/>
    <n v="1210.5"/>
    <n v="3.7704626334519573"/>
    <n v="3.657142857142857"/>
    <n v="1059.5"/>
    <n v="896"/>
    <n v="2.5"/>
    <m/>
    <n v="2.5"/>
    <n v="0"/>
    <n v="2.7969107551487413"/>
    <n v="2.790066225165563"/>
    <n v="2444.5"/>
    <n v="2106.5"/>
    <n v="46.474662162162161"/>
    <n v="47.1"/>
    <n v="27513"/>
    <n v="24021"/>
    <n v="47.80071174377224"/>
    <n v="47.714285714285715"/>
    <n v="13432"/>
    <n v="11690"/>
    <n v="36"/>
    <m/>
    <n v="36"/>
    <n v="0"/>
    <n v="46.889016018306634"/>
    <n v="47.299337748344371"/>
    <n v="40981"/>
    <n v="35711"/>
    <n v="380"/>
    <n v="301"/>
    <n v="380"/>
    <n v="301"/>
    <n v="4.1526315789473687"/>
    <n v="4.1112956810631225"/>
    <n v="1578"/>
    <n v="1237.4999999999998"/>
    <n v="65.957894736842107"/>
    <n v="66.900332225913616"/>
    <n v="25064"/>
    <n v="20137"/>
    <n v="1503"/>
    <n v="1480"/>
    <n v="1503"/>
    <n v="1480"/>
    <n v="4952.5"/>
    <n v="4772.5"/>
    <n v="97394"/>
    <n v="96890"/>
    <n v="631"/>
    <n v="562"/>
    <n v="631"/>
    <n v="562"/>
    <n v="2971"/>
    <n v="2549.5"/>
    <n v="41800"/>
    <n v="36594"/>
    <n v="2134"/>
    <n v="2042"/>
    <n v="2134"/>
    <n v="2042"/>
    <n v="7923.5"/>
    <n v="7322"/>
    <n v="139194"/>
    <n v="133484"/>
    <n v="35"/>
    <n v="14"/>
    <n v="35"/>
    <n v="14"/>
    <n v="29"/>
    <n v="12.5"/>
    <n v="2351"/>
    <n v="912.99999999999989"/>
    <n v="9530.5"/>
    <n v="8572"/>
    <n v="166609"/>
    <n v="154534"/>
  </r>
  <r>
    <x v="3"/>
    <s v="Valencia Community College "/>
    <m/>
    <n v="138187"/>
    <x v="6"/>
    <n v="5224"/>
    <n v="5399"/>
    <n v="216"/>
    <n v="235"/>
    <n v="5008"/>
    <n v="5164"/>
    <n v="60"/>
    <n v="60"/>
    <n v="5008"/>
    <n v="5164"/>
    <n v="5008"/>
    <n v="5164"/>
    <n v="376"/>
    <n v="344"/>
    <n v="376"/>
    <n v="344"/>
    <n v="107"/>
    <n v="109"/>
    <n v="107"/>
    <n v="109"/>
    <n v="41"/>
    <n v="47"/>
    <n v="41"/>
    <n v="47"/>
    <n v="524"/>
    <n v="500"/>
    <n v="524"/>
    <n v="500"/>
    <n v="3.0226063829787235"/>
    <n v="2.6133720930232558"/>
    <n v="1136.5"/>
    <n v="899"/>
    <n v="3.6028037383177569"/>
    <n v="3.2844036697247705"/>
    <n v="385.5"/>
    <n v="358"/>
    <n v="0.96341463414634143"/>
    <n v="0.8936170212765957"/>
    <n v="39.5"/>
    <n v="42"/>
    <n v="2.9799618320610688"/>
    <n v="2.5979999999999999"/>
    <n v="1561.5"/>
    <n v="1299"/>
    <n v="75.172872340425528"/>
    <n v="73.322674418604649"/>
    <n v="28265"/>
    <n v="25223"/>
    <n v="67.261682242990659"/>
    <n v="71.853211009174316"/>
    <n v="7197.0000000000009"/>
    <n v="7832.0000000000009"/>
    <n v="66.58536585365853"/>
    <n v="66.106382978723403"/>
    <n v="2729.9999999999995"/>
    <n v="3107"/>
    <n v="72.885496183206101"/>
    <n v="72.323999999999998"/>
    <n v="38192"/>
    <n v="36162"/>
    <n v="1922"/>
    <n v="2052"/>
    <n v="1922"/>
    <n v="2052"/>
    <n v="555"/>
    <n v="610"/>
    <n v="555"/>
    <n v="610"/>
    <m/>
    <m/>
    <n v="0"/>
    <n v="0"/>
    <n v="2477"/>
    <n v="2662"/>
    <n v="2477"/>
    <n v="2662"/>
    <n v="3.8384495317377731"/>
    <n v="3.719541910331384"/>
    <n v="7377.5"/>
    <n v="7632.5"/>
    <n v="5.1324324324324326"/>
    <n v="5.1180327868852462"/>
    <n v="2848.5"/>
    <n v="3122"/>
    <m/>
    <m/>
    <n v="0"/>
    <n v="0"/>
    <n v="4.1283811061768265"/>
    <n v="4.0400075131480087"/>
    <n v="10226"/>
    <n v="10754.499999999998"/>
    <n v="76.295525494276788"/>
    <n v="75.542884990253413"/>
    <n v="146640"/>
    <n v="155014"/>
    <n v="78.178378378378383"/>
    <n v="76.965573770491801"/>
    <n v="43389"/>
    <n v="46949"/>
    <m/>
    <m/>
    <n v="0"/>
    <n v="0"/>
    <n v="76.717400080742834"/>
    <n v="75.868895567242674"/>
    <n v="190029"/>
    <n v="201963"/>
    <n v="3001"/>
    <n v="3162"/>
    <n v="3001"/>
    <n v="3162"/>
    <n v="3.9278573808730424"/>
    <n v="3.8119860847564828"/>
    <n v="11787.5"/>
    <n v="12053.499999999998"/>
    <n v="76.0483172275908"/>
    <n v="75.308349146110061"/>
    <n v="228221"/>
    <n v="238125"/>
    <n v="990"/>
    <n v="1042"/>
    <n v="990"/>
    <n v="1042"/>
    <n v="739"/>
    <n v="642"/>
    <n v="739"/>
    <n v="642"/>
    <n v="2"/>
    <n v="1"/>
    <n v="2"/>
    <n v="1"/>
    <n v="1731"/>
    <n v="1685"/>
    <n v="1731"/>
    <n v="1685"/>
    <n v="2.680808080808081"/>
    <n v="2.4376199616122842"/>
    <n v="2654"/>
    <n v="2540"/>
    <n v="3.9479025710419484"/>
    <n v="3.6954828660436139"/>
    <n v="2917.5"/>
    <n v="2372.5"/>
    <n v="1.25"/>
    <n v="1"/>
    <n v="2.5"/>
    <n v="1"/>
    <n v="3.2201039861351819"/>
    <n v="2.9160237388724037"/>
    <n v="5574"/>
    <n v="4913.5"/>
    <n v="50.175757575757572"/>
    <n v="48.273512476007674"/>
    <n v="49674"/>
    <n v="50301"/>
    <n v="49.488497970230043"/>
    <n v="49.021806853582554"/>
    <n v="36572"/>
    <n v="31472"/>
    <n v="20"/>
    <n v="15"/>
    <n v="40"/>
    <n v="15"/>
    <n v="49.8474870017331"/>
    <n v="48.538872403560831"/>
    <n v="86286"/>
    <n v="81788"/>
    <n v="276"/>
    <n v="317"/>
    <n v="276"/>
    <n v="317"/>
    <n v="5.4456521739130439"/>
    <n v="5.55205047318612"/>
    <n v="1503.0000000000002"/>
    <n v="1760"/>
    <n v="73.862318840579704"/>
    <n v="72.35015772870662"/>
    <n v="20386"/>
    <n v="22935"/>
    <n v="3288"/>
    <n v="3438"/>
    <n v="3288"/>
    <n v="3438"/>
    <n v="11168"/>
    <n v="11071.5"/>
    <n v="224579"/>
    <n v="230538"/>
    <n v="1401"/>
    <n v="1361"/>
    <n v="1401"/>
    <n v="1361"/>
    <n v="6151.5"/>
    <n v="5852.5"/>
    <n v="87158"/>
    <n v="86253"/>
    <n v="4689"/>
    <n v="4799"/>
    <n v="4689"/>
    <n v="4799"/>
    <n v="17319.5"/>
    <n v="16924"/>
    <n v="311737"/>
    <n v="316791"/>
    <n v="43"/>
    <n v="48"/>
    <n v="43"/>
    <n v="48"/>
    <n v="42"/>
    <n v="43"/>
    <n v="2769.9999999999995"/>
    <n v="3122"/>
    <n v="18864.5"/>
    <n v="18727"/>
    <n v="334893"/>
    <n v="342848"/>
  </r>
  <r>
    <x v="3"/>
    <s v="Gulf Coast Community College "/>
    <m/>
    <n v="134343"/>
    <x v="7"/>
    <n v="593"/>
    <n v="595"/>
    <n v="37"/>
    <n v="24"/>
    <n v="556"/>
    <n v="571"/>
    <n v="60"/>
    <n v="60"/>
    <n v="556"/>
    <n v="571"/>
    <n v="556"/>
    <n v="571"/>
    <n v="241"/>
    <n v="219"/>
    <n v="241"/>
    <n v="219"/>
    <n v="41"/>
    <n v="44"/>
    <n v="41"/>
    <n v="44"/>
    <n v="3"/>
    <n v="1"/>
    <n v="3"/>
    <n v="1"/>
    <n v="285"/>
    <n v="264"/>
    <n v="285"/>
    <n v="264"/>
    <n v="3.4751037344398341"/>
    <n v="3.5091324200913241"/>
    <n v="837.5"/>
    <n v="768.5"/>
    <n v="4.5365853658536581"/>
    <n v="4.8068181818181817"/>
    <n v="185.99999999999997"/>
    <n v="211.5"/>
    <n v="1.6666666666666667"/>
    <n v="0.5"/>
    <n v="5"/>
    <n v="0.5"/>
    <n v="3.6087719298245613"/>
    <n v="3.7140151515151514"/>
    <n v="1028.5"/>
    <n v="980.5"/>
    <n v="79.062240663900411"/>
    <n v="78.109589041095887"/>
    <n v="19054"/>
    <n v="17106"/>
    <n v="80.121951219512198"/>
    <n v="82.409090909090907"/>
    <n v="3285"/>
    <n v="3626"/>
    <n v="48.666666666666664"/>
    <n v="64"/>
    <n v="146"/>
    <n v="64"/>
    <n v="78.89473684210526"/>
    <n v="78.772727272727266"/>
    <n v="22485"/>
    <n v="20796"/>
    <n v="75"/>
    <n v="95"/>
    <n v="75"/>
    <n v="95"/>
    <n v="29"/>
    <n v="27"/>
    <n v="29"/>
    <n v="27"/>
    <m/>
    <m/>
    <n v="0"/>
    <n v="0"/>
    <n v="104"/>
    <n v="122"/>
    <n v="104"/>
    <n v="122"/>
    <n v="3.9533333333333331"/>
    <n v="3.8"/>
    <n v="296.5"/>
    <n v="361"/>
    <n v="4.8275862068965516"/>
    <n v="5.9814814814814818"/>
    <n v="140"/>
    <n v="161.5"/>
    <m/>
    <m/>
    <n v="0"/>
    <n v="0"/>
    <n v="4.197115384615385"/>
    <n v="4.2827868852459012"/>
    <n v="436.50000000000006"/>
    <n v="522.5"/>
    <n v="73.786666666666662"/>
    <n v="71.642105263157902"/>
    <n v="5534"/>
    <n v="6806.0000000000009"/>
    <n v="73.310344827586206"/>
    <n v="74.740740740740748"/>
    <n v="2126"/>
    <n v="2018.0000000000002"/>
    <m/>
    <m/>
    <n v="0"/>
    <n v="0"/>
    <n v="73.65384615384616"/>
    <n v="72.327868852459034"/>
    <n v="7660.0000000000009"/>
    <n v="8824.0000000000018"/>
    <n v="389"/>
    <n v="386"/>
    <n v="389"/>
    <n v="386"/>
    <n v="3.7660668380462723"/>
    <n v="3.8937823834196892"/>
    <n v="1465"/>
    <n v="1503"/>
    <n v="77.493573264781489"/>
    <n v="76.735751295336783"/>
    <n v="30145"/>
    <n v="29620"/>
    <n v="74"/>
    <n v="84"/>
    <n v="74"/>
    <n v="84"/>
    <n v="68"/>
    <n v="78"/>
    <n v="68"/>
    <n v="78"/>
    <m/>
    <m/>
    <n v="0"/>
    <n v="0"/>
    <n v="142"/>
    <n v="162"/>
    <n v="142"/>
    <n v="162"/>
    <n v="2.6959459459459461"/>
    <n v="2.9940476190476191"/>
    <n v="199.5"/>
    <n v="251.5"/>
    <n v="4.0514705882352944"/>
    <n v="4.0897435897435894"/>
    <n v="275.5"/>
    <n v="319"/>
    <m/>
    <m/>
    <n v="0"/>
    <n v="0"/>
    <n v="3.3450704225352115"/>
    <n v="3.5216049382716048"/>
    <n v="475.00000000000006"/>
    <n v="570.5"/>
    <n v="52.797297297297298"/>
    <n v="57.547619047619051"/>
    <n v="3907"/>
    <n v="4834"/>
    <n v="53.308823529411768"/>
    <n v="53.53846153846154"/>
    <n v="3625"/>
    <n v="4176"/>
    <m/>
    <m/>
    <n v="0"/>
    <n v="0"/>
    <n v="53.04225352112676"/>
    <n v="55.617283950617285"/>
    <n v="7532"/>
    <n v="9010"/>
    <n v="25"/>
    <n v="23"/>
    <n v="25"/>
    <n v="23"/>
    <n v="8.56"/>
    <n v="6.5"/>
    <n v="214"/>
    <n v="149.5"/>
    <n v="103.28"/>
    <n v="83.173913043478265"/>
    <n v="2582"/>
    <n v="1913"/>
    <n v="390"/>
    <n v="398"/>
    <n v="390"/>
    <n v="398"/>
    <n v="1333.5"/>
    <n v="1381"/>
    <n v="28495"/>
    <n v="28746"/>
    <n v="138"/>
    <n v="149"/>
    <n v="138"/>
    <n v="149"/>
    <n v="601.5"/>
    <n v="692"/>
    <n v="9036"/>
    <n v="9820"/>
    <n v="528"/>
    <n v="547"/>
    <n v="528"/>
    <n v="547"/>
    <n v="1935"/>
    <n v="2073"/>
    <n v="37531"/>
    <n v="38566"/>
    <n v="3"/>
    <n v="1"/>
    <n v="3"/>
    <n v="1"/>
    <n v="5"/>
    <n v="0.5"/>
    <n v="146"/>
    <n v="64"/>
    <n v="2154"/>
    <n v="2223"/>
    <n v="40259"/>
    <n v="40543"/>
  </r>
  <r>
    <x v="3"/>
    <s v="Lake City Community College "/>
    <m/>
    <n v="135160"/>
    <x v="7"/>
    <n v="215"/>
    <n v="249"/>
    <n v="9"/>
    <n v="15"/>
    <n v="206"/>
    <n v="234"/>
    <n v="60"/>
    <n v="60"/>
    <n v="206"/>
    <n v="234"/>
    <n v="206"/>
    <n v="234"/>
    <n v="51"/>
    <n v="70"/>
    <n v="51"/>
    <n v="70"/>
    <n v="11"/>
    <n v="18"/>
    <n v="11"/>
    <n v="18"/>
    <n v="16"/>
    <n v="15"/>
    <n v="16"/>
    <n v="15"/>
    <n v="78"/>
    <n v="103"/>
    <n v="78"/>
    <n v="103"/>
    <n v="2.3235294117647061"/>
    <n v="2.7071428571428573"/>
    <n v="118.50000000000001"/>
    <n v="189.5"/>
    <n v="2.5909090909090908"/>
    <n v="2.6944444444444446"/>
    <n v="28.5"/>
    <n v="48.5"/>
    <n v="0.53125"/>
    <n v="0.56666666666666665"/>
    <n v="8.5"/>
    <n v="8.5"/>
    <n v="1.9935897435897436"/>
    <n v="2.3932038834951457"/>
    <n v="155.5"/>
    <n v="246.5"/>
    <n v="71.196078431372555"/>
    <n v="74.471428571428575"/>
    <n v="3631.0000000000005"/>
    <n v="5213"/>
    <n v="68.181818181818187"/>
    <n v="70.055555555555557"/>
    <n v="750"/>
    <n v="1261"/>
    <n v="68.875"/>
    <n v="66.400000000000006"/>
    <n v="1102"/>
    <n v="996.00000000000011"/>
    <n v="70.294871794871796"/>
    <n v="72.524271844660191"/>
    <n v="5483"/>
    <n v="7470"/>
    <n v="46"/>
    <n v="55"/>
    <n v="46"/>
    <n v="55"/>
    <n v="24"/>
    <n v="26"/>
    <n v="24"/>
    <n v="26"/>
    <m/>
    <m/>
    <n v="0"/>
    <n v="0"/>
    <n v="70"/>
    <n v="81"/>
    <n v="70"/>
    <n v="81"/>
    <n v="4.2826086956521738"/>
    <n v="4.127272727272727"/>
    <n v="197"/>
    <n v="226.99999999999997"/>
    <n v="4.895833333333333"/>
    <n v="6.75"/>
    <n v="117.5"/>
    <n v="175.5"/>
    <m/>
    <m/>
    <n v="0"/>
    <n v="0"/>
    <n v="4.4928571428571429"/>
    <n v="4.9691358024691361"/>
    <n v="314.5"/>
    <n v="402.5"/>
    <n v="78"/>
    <n v="76.599999999999994"/>
    <n v="3588"/>
    <n v="4213"/>
    <n v="71.125"/>
    <n v="83.038461538461533"/>
    <n v="1707"/>
    <n v="2159"/>
    <m/>
    <m/>
    <n v="0"/>
    <n v="0"/>
    <n v="75.642857142857139"/>
    <n v="78.666666666666671"/>
    <n v="5295"/>
    <n v="6372"/>
    <n v="148"/>
    <n v="184"/>
    <n v="148"/>
    <n v="184"/>
    <n v="3.1756756756756759"/>
    <n v="3.527173913043478"/>
    <n v="470.00000000000006"/>
    <n v="649"/>
    <n v="72.824324324324323"/>
    <n v="75.228260869565219"/>
    <n v="10778"/>
    <n v="13842"/>
    <n v="9"/>
    <n v="8"/>
    <n v="9"/>
    <n v="8"/>
    <n v="22"/>
    <n v="11"/>
    <n v="22"/>
    <n v="11"/>
    <m/>
    <m/>
    <n v="0"/>
    <n v="0"/>
    <n v="31"/>
    <n v="19"/>
    <n v="31"/>
    <n v="19"/>
    <n v="2.9444444444444446"/>
    <n v="1.875"/>
    <n v="26.5"/>
    <n v="15"/>
    <n v="4"/>
    <n v="4.6363636363636367"/>
    <n v="88"/>
    <n v="51"/>
    <m/>
    <m/>
    <n v="0"/>
    <n v="0"/>
    <n v="3.693548387096774"/>
    <n v="3.4736842105263159"/>
    <n v="114.5"/>
    <n v="66"/>
    <n v="45.333333333333336"/>
    <n v="44.5"/>
    <n v="408"/>
    <n v="356"/>
    <n v="47.636363636363633"/>
    <n v="59.909090909090907"/>
    <n v="1048"/>
    <n v="659"/>
    <m/>
    <m/>
    <n v="0"/>
    <n v="0"/>
    <n v="46.967741935483872"/>
    <n v="53.421052631578945"/>
    <n v="1456"/>
    <n v="1015"/>
    <n v="27"/>
    <n v="31"/>
    <n v="27"/>
    <n v="31"/>
    <n v="4.6481481481481479"/>
    <n v="5.741935483870968"/>
    <n v="125.5"/>
    <n v="178"/>
    <n v="71.592592592592595"/>
    <n v="70.354838709677423"/>
    <n v="1933"/>
    <n v="2181"/>
    <n v="106"/>
    <n v="133"/>
    <n v="106"/>
    <n v="133"/>
    <n v="342"/>
    <n v="431.5"/>
    <n v="7627"/>
    <n v="9782"/>
    <n v="57"/>
    <n v="55"/>
    <n v="57"/>
    <n v="55"/>
    <n v="234"/>
    <n v="275"/>
    <n v="3505"/>
    <n v="4079"/>
    <n v="163"/>
    <n v="188"/>
    <n v="163"/>
    <n v="188"/>
    <n v="576"/>
    <n v="706.5"/>
    <n v="11132"/>
    <n v="13861"/>
    <n v="16"/>
    <n v="15"/>
    <n v="16"/>
    <n v="15"/>
    <n v="8.5"/>
    <n v="8.5"/>
    <n v="1102"/>
    <n v="996.00000000000011"/>
    <n v="710"/>
    <n v="893"/>
    <n v="14167"/>
    <n v="17038"/>
  </r>
  <r>
    <x v="3"/>
    <s v="Lake-Sumter Community College "/>
    <m/>
    <n v="135188"/>
    <x v="7"/>
    <n v="490"/>
    <n v="473"/>
    <n v="31"/>
    <n v="17"/>
    <n v="459"/>
    <n v="456"/>
    <n v="60"/>
    <n v="60"/>
    <n v="459"/>
    <n v="456"/>
    <n v="459"/>
    <n v="456"/>
    <n v="65"/>
    <n v="77"/>
    <n v="65"/>
    <n v="77"/>
    <n v="23"/>
    <n v="20"/>
    <n v="23"/>
    <n v="20"/>
    <n v="5"/>
    <n v="9"/>
    <n v="5"/>
    <n v="9"/>
    <n v="93"/>
    <n v="106"/>
    <n v="93"/>
    <n v="106"/>
    <n v="2.5384615384615383"/>
    <n v="2.3051948051948052"/>
    <n v="165"/>
    <n v="177.5"/>
    <n v="3.3695652173913042"/>
    <n v="2.4500000000000002"/>
    <n v="77.5"/>
    <n v="49"/>
    <n v="1"/>
    <n v="1"/>
    <n v="5"/>
    <n v="9"/>
    <n v="2.661290322580645"/>
    <n v="2.2216981132075473"/>
    <n v="247.5"/>
    <n v="235.5"/>
    <n v="72.646153846153851"/>
    <n v="70.753246753246756"/>
    <n v="4722"/>
    <n v="5448"/>
    <n v="68.478260869565219"/>
    <n v="66.2"/>
    <n v="1575"/>
    <n v="1324"/>
    <n v="69.400000000000006"/>
    <n v="71.333333333333329"/>
    <n v="347"/>
    <n v="642"/>
    <n v="71.44086021505376"/>
    <n v="69.943396226415089"/>
    <n v="6644"/>
    <n v="7413.9999999999991"/>
    <n v="153"/>
    <n v="153"/>
    <n v="153"/>
    <n v="153"/>
    <n v="62"/>
    <n v="54"/>
    <n v="62"/>
    <n v="54"/>
    <m/>
    <m/>
    <n v="0"/>
    <n v="0"/>
    <n v="215"/>
    <n v="207"/>
    <n v="215"/>
    <n v="207"/>
    <n v="3.5359477124183005"/>
    <n v="3.8954248366013071"/>
    <n v="541"/>
    <n v="596"/>
    <n v="4.588709677419355"/>
    <n v="4.8611111111111107"/>
    <n v="284.5"/>
    <n v="262.5"/>
    <m/>
    <m/>
    <n v="0"/>
    <n v="0"/>
    <n v="3.8395348837209302"/>
    <n v="4.1473429951690823"/>
    <n v="825.5"/>
    <n v="858.5"/>
    <n v="74.856209150326791"/>
    <n v="78.679738562091501"/>
    <n v="11452.999999999998"/>
    <n v="12038"/>
    <n v="77.451612903225808"/>
    <n v="81.055555555555557"/>
    <n v="4802"/>
    <n v="4377"/>
    <m/>
    <m/>
    <n v="0"/>
    <n v="0"/>
    <n v="75.604651162790688"/>
    <n v="79.299516908212567"/>
    <n v="16254.999999999998"/>
    <n v="16415"/>
    <n v="308"/>
    <n v="313"/>
    <n v="308"/>
    <n v="313"/>
    <n v="3.4837662337662336"/>
    <n v="3.4952076677316293"/>
    <n v="1073"/>
    <n v="1094"/>
    <n v="74.347402597402592"/>
    <n v="76.130990415335461"/>
    <n v="22899"/>
    <n v="23829"/>
    <n v="60"/>
    <n v="44"/>
    <n v="60"/>
    <n v="44"/>
    <n v="62"/>
    <n v="60"/>
    <n v="62"/>
    <n v="60"/>
    <m/>
    <m/>
    <n v="0"/>
    <n v="0"/>
    <n v="122"/>
    <n v="104"/>
    <n v="122"/>
    <n v="104"/>
    <n v="2.3083333333333331"/>
    <n v="2.4659090909090908"/>
    <n v="138.5"/>
    <n v="108.5"/>
    <n v="2.9596774193548385"/>
    <n v="3.3250000000000002"/>
    <n v="183.5"/>
    <n v="199.5"/>
    <m/>
    <m/>
    <n v="0"/>
    <n v="0"/>
    <n v="2.639344262295082"/>
    <n v="2.9615384615384617"/>
    <n v="322"/>
    <n v="308"/>
    <n v="46.666666666666664"/>
    <n v="47.75"/>
    <n v="2800"/>
    <n v="2101"/>
    <n v="38.145161290322584"/>
    <n v="43.85"/>
    <n v="2365"/>
    <n v="2631"/>
    <m/>
    <m/>
    <n v="0"/>
    <n v="0"/>
    <n v="42.33606557377049"/>
    <n v="45.5"/>
    <n v="5165"/>
    <n v="4732"/>
    <n v="29"/>
    <n v="39"/>
    <n v="29"/>
    <n v="39"/>
    <n v="5.9482758620689653"/>
    <n v="4.4487179487179489"/>
    <n v="172.5"/>
    <n v="173.5"/>
    <n v="72.58620689655173"/>
    <n v="70.512820512820511"/>
    <n v="2105"/>
    <n v="2750"/>
    <n v="278"/>
    <n v="274"/>
    <n v="278"/>
    <n v="274"/>
    <n v="844.5"/>
    <n v="882"/>
    <n v="18975"/>
    <n v="19587"/>
    <n v="147"/>
    <n v="134"/>
    <n v="147"/>
    <n v="134"/>
    <n v="545.5"/>
    <n v="511"/>
    <n v="8742"/>
    <n v="8332"/>
    <n v="425"/>
    <n v="408"/>
    <n v="425"/>
    <n v="408"/>
    <n v="1390"/>
    <n v="1393"/>
    <n v="27717"/>
    <n v="27919"/>
    <n v="5"/>
    <n v="9"/>
    <n v="5"/>
    <n v="9"/>
    <n v="5"/>
    <n v="9"/>
    <n v="347"/>
    <n v="642"/>
    <n v="1567.5"/>
    <n v="1575.5"/>
    <n v="30169"/>
    <n v="31311"/>
  </r>
  <r>
    <x v="3"/>
    <s v="South Florida Community College "/>
    <s v="Met the criteria for Two-Year with Bachelor's in 2011-12."/>
    <n v="137315"/>
    <x v="7"/>
    <n v="284"/>
    <n v="338"/>
    <n v="4"/>
    <n v="6"/>
    <n v="280"/>
    <n v="332"/>
    <n v="60"/>
    <n v="60"/>
    <n v="280"/>
    <n v="332"/>
    <n v="280"/>
    <n v="332"/>
    <n v="105"/>
    <n v="112"/>
    <n v="105"/>
    <n v="112"/>
    <n v="21"/>
    <n v="27"/>
    <n v="21"/>
    <n v="27"/>
    <n v="3"/>
    <n v="9"/>
    <n v="3"/>
    <n v="9"/>
    <n v="129"/>
    <n v="148"/>
    <n v="129"/>
    <n v="148"/>
    <n v="3.4285714285714284"/>
    <n v="2.9910714285714284"/>
    <n v="360"/>
    <n v="335"/>
    <n v="3.4285714285714284"/>
    <n v="4.2222222222222223"/>
    <n v="72"/>
    <n v="114"/>
    <n v="1"/>
    <n v="0.72222222222222221"/>
    <n v="3"/>
    <n v="6.5"/>
    <n v="3.3720930232558142"/>
    <n v="3.0777027027027026"/>
    <n v="435"/>
    <n v="455.5"/>
    <n v="55.161904761904765"/>
    <n v="51.125"/>
    <n v="5792"/>
    <n v="5726"/>
    <n v="49.238095238095241"/>
    <n v="50.222222222222221"/>
    <n v="1034"/>
    <n v="1356"/>
    <n v="1"/>
    <n v="6.8888888888888893"/>
    <n v="3"/>
    <n v="62"/>
    <n v="52.937984496124031"/>
    <n v="48.270270270270274"/>
    <n v="6829"/>
    <n v="7144.0000000000009"/>
    <n v="62"/>
    <n v="71"/>
    <n v="62"/>
    <n v="71"/>
    <n v="19"/>
    <n v="30"/>
    <n v="19"/>
    <n v="30"/>
    <m/>
    <m/>
    <n v="0"/>
    <n v="0"/>
    <n v="81"/>
    <n v="101"/>
    <n v="81"/>
    <n v="101"/>
    <n v="3.975806451612903"/>
    <n v="3.908450704225352"/>
    <n v="246.5"/>
    <n v="277.5"/>
    <n v="5.0789473684210522"/>
    <n v="5.6"/>
    <n v="96.499999999999986"/>
    <n v="168"/>
    <m/>
    <m/>
    <n v="0"/>
    <n v="0"/>
    <n v="4.2345679012345681"/>
    <n v="4.4108910891089108"/>
    <n v="343"/>
    <n v="445.5"/>
    <n v="69.661290322580641"/>
    <n v="65.605633802816897"/>
    <n v="4319"/>
    <n v="4658"/>
    <n v="71.421052631578945"/>
    <n v="66.666666666666671"/>
    <n v="1357"/>
    <n v="2000.0000000000002"/>
    <m/>
    <m/>
    <n v="0"/>
    <n v="0"/>
    <n v="70.074074074074076"/>
    <n v="65.920792079207928"/>
    <n v="5676"/>
    <n v="6658.0000000000009"/>
    <n v="210"/>
    <n v="249"/>
    <n v="210"/>
    <n v="249"/>
    <n v="3.7047619047619049"/>
    <n v="3.6184738955823295"/>
    <n v="778"/>
    <n v="901"/>
    <n v="59.547619047619051"/>
    <n v="55.429718875502019"/>
    <n v="12505"/>
    <n v="13802.000000000002"/>
    <n v="7"/>
    <n v="12"/>
    <n v="7"/>
    <n v="12"/>
    <n v="9"/>
    <n v="12"/>
    <n v="9"/>
    <n v="12"/>
    <m/>
    <m/>
    <n v="0"/>
    <n v="0"/>
    <n v="16"/>
    <n v="24"/>
    <n v="16"/>
    <n v="24"/>
    <n v="3.2142857142857144"/>
    <n v="2.625"/>
    <n v="22.5"/>
    <n v="31.5"/>
    <n v="3.8333333333333335"/>
    <n v="4.083333333333333"/>
    <n v="34.5"/>
    <n v="49"/>
    <m/>
    <m/>
    <n v="0"/>
    <n v="0"/>
    <n v="3.5625"/>
    <n v="3.3541666666666665"/>
    <n v="57"/>
    <n v="80.5"/>
    <n v="43.428571428571431"/>
    <n v="43.166666666666664"/>
    <n v="304"/>
    <n v="518"/>
    <n v="33.333333333333336"/>
    <n v="40.666666666666664"/>
    <n v="300"/>
    <n v="488"/>
    <m/>
    <m/>
    <n v="0"/>
    <n v="0"/>
    <n v="37.75"/>
    <n v="41.916666666666664"/>
    <n v="604"/>
    <n v="1006"/>
    <n v="54"/>
    <n v="59"/>
    <n v="54"/>
    <n v="59"/>
    <n v="4.6944444444444446"/>
    <n v="5.093220338983051"/>
    <n v="253.5"/>
    <n v="300.5"/>
    <n v="58.388888888888886"/>
    <n v="53.355932203389834"/>
    <n v="3153"/>
    <n v="3148"/>
    <n v="174"/>
    <n v="195"/>
    <n v="174"/>
    <n v="195"/>
    <n v="629"/>
    <n v="644"/>
    <n v="10415"/>
    <n v="10902"/>
    <n v="49"/>
    <n v="69"/>
    <n v="49"/>
    <n v="69"/>
    <n v="203"/>
    <n v="331"/>
    <n v="2691"/>
    <n v="3844"/>
    <n v="223"/>
    <n v="264"/>
    <n v="223"/>
    <n v="264"/>
    <n v="832"/>
    <n v="975"/>
    <n v="13106"/>
    <n v="14746"/>
    <n v="3"/>
    <n v="9"/>
    <n v="3"/>
    <n v="9"/>
    <n v="3"/>
    <n v="6.5"/>
    <n v="3"/>
    <n v="62"/>
    <n v="1088.5"/>
    <n v="1282"/>
    <n v="16262"/>
    <n v="17956"/>
  </r>
  <r>
    <x v="3"/>
    <s v="St. Johns River Community College "/>
    <m/>
    <n v="137281"/>
    <x v="7"/>
    <n v="562"/>
    <n v="536"/>
    <n v="40"/>
    <n v="37"/>
    <n v="522"/>
    <n v="499"/>
    <n v="60"/>
    <n v="60"/>
    <n v="522"/>
    <n v="499"/>
    <n v="522"/>
    <n v="499"/>
    <n v="87"/>
    <n v="75"/>
    <n v="87"/>
    <n v="75"/>
    <n v="24"/>
    <n v="26"/>
    <n v="24"/>
    <n v="26"/>
    <n v="3"/>
    <n v="3"/>
    <n v="3"/>
    <n v="3"/>
    <n v="114"/>
    <n v="104"/>
    <n v="114"/>
    <n v="104"/>
    <n v="2.4482758620689653"/>
    <n v="2.98"/>
    <n v="212.99999999999997"/>
    <n v="223.5"/>
    <n v="3.9583333333333335"/>
    <n v="4.0384615384615383"/>
    <n v="95"/>
    <n v="105"/>
    <n v="0.66666666666666663"/>
    <n v="1"/>
    <n v="2"/>
    <n v="3"/>
    <n v="2.7192982456140351"/>
    <n v="3.1875"/>
    <n v="310"/>
    <n v="331.5"/>
    <n v="70.05747126436782"/>
    <n v="74.239999999999995"/>
    <n v="6095"/>
    <n v="5568"/>
    <n v="70.666666666666671"/>
    <n v="71.269230769230774"/>
    <n v="1696"/>
    <n v="1853"/>
    <n v="63.333333333333336"/>
    <n v="65"/>
    <n v="190"/>
    <n v="195"/>
    <n v="70.008771929824562"/>
    <n v="73.230769230769226"/>
    <n v="7981"/>
    <n v="7616"/>
    <n v="166"/>
    <n v="171"/>
    <n v="166"/>
    <n v="171"/>
    <n v="60"/>
    <n v="58"/>
    <n v="60"/>
    <n v="58"/>
    <m/>
    <m/>
    <n v="0"/>
    <n v="0"/>
    <n v="226"/>
    <n v="229"/>
    <n v="226"/>
    <n v="229"/>
    <n v="3.8253012048192772"/>
    <n v="3.9736842105263159"/>
    <n v="635"/>
    <n v="679.5"/>
    <n v="5.7583333333333337"/>
    <n v="5.6982758620689653"/>
    <n v="345.5"/>
    <n v="330.5"/>
    <m/>
    <m/>
    <n v="0"/>
    <n v="0"/>
    <n v="4.3384955752212386"/>
    <n v="4.4104803493449785"/>
    <n v="980.49999999999989"/>
    <n v="1010.0000000000001"/>
    <n v="76.108433734939766"/>
    <n v="74.350877192982452"/>
    <n v="12634.000000000002"/>
    <n v="12714"/>
    <n v="74.533333333333331"/>
    <n v="78.879310344827587"/>
    <n v="4472"/>
    <n v="4575"/>
    <m/>
    <m/>
    <n v="0"/>
    <n v="0"/>
    <n v="75.690265486725664"/>
    <n v="75.497816593886469"/>
    <n v="17106"/>
    <n v="17289"/>
    <n v="340"/>
    <n v="333"/>
    <n v="340"/>
    <n v="333"/>
    <n v="3.7955882352941175"/>
    <n v="4.0285285285285282"/>
    <n v="1290.5"/>
    <n v="1341.4999999999998"/>
    <n v="73.785294117647055"/>
    <n v="74.789789789789793"/>
    <n v="25087"/>
    <n v="24905"/>
    <n v="72"/>
    <n v="69"/>
    <n v="72"/>
    <n v="69"/>
    <n v="75"/>
    <n v="63"/>
    <n v="75"/>
    <n v="63"/>
    <m/>
    <m/>
    <n v="0"/>
    <n v="0"/>
    <n v="147"/>
    <n v="132"/>
    <n v="147"/>
    <n v="132"/>
    <n v="2.9236111111111112"/>
    <n v="2.86231884057971"/>
    <n v="210.5"/>
    <n v="197.5"/>
    <n v="3.6733333333333333"/>
    <n v="3.8174603174603177"/>
    <n v="275.5"/>
    <n v="240.5"/>
    <m/>
    <m/>
    <n v="0"/>
    <n v="0"/>
    <n v="3.306122448979592"/>
    <n v="3.3181818181818183"/>
    <n v="486"/>
    <n v="438"/>
    <n v="54.888888888888886"/>
    <n v="56.275362318840578"/>
    <n v="3952"/>
    <n v="3883"/>
    <n v="50.04"/>
    <n v="52.158730158730158"/>
    <n v="3753"/>
    <n v="3286"/>
    <m/>
    <m/>
    <n v="0"/>
    <n v="0"/>
    <n v="52.414965986394556"/>
    <n v="54.310606060606062"/>
    <n v="7705"/>
    <n v="7169"/>
    <n v="35"/>
    <n v="34"/>
    <n v="35"/>
    <n v="34"/>
    <n v="5.4142857142857146"/>
    <n v="5.0882352941176467"/>
    <n v="189.5"/>
    <n v="173"/>
    <n v="84.657142857142858"/>
    <n v="81.852941176470594"/>
    <n v="2963"/>
    <n v="2783"/>
    <n v="325"/>
    <n v="315"/>
    <n v="325"/>
    <n v="315"/>
    <n v="1058.5"/>
    <n v="1100.5"/>
    <n v="22681"/>
    <n v="22165"/>
    <n v="159"/>
    <n v="147"/>
    <n v="159"/>
    <n v="147"/>
    <n v="716"/>
    <n v="676"/>
    <n v="9921"/>
    <n v="9714"/>
    <n v="484"/>
    <n v="462"/>
    <n v="484"/>
    <n v="462"/>
    <n v="1774.5"/>
    <n v="1776.5"/>
    <n v="32602"/>
    <n v="31879"/>
    <n v="3"/>
    <n v="3"/>
    <n v="3"/>
    <n v="3"/>
    <n v="2"/>
    <n v="3"/>
    <n v="190"/>
    <n v="195"/>
    <n v="1966"/>
    <n v="1952.4999999999998"/>
    <n v="35755"/>
    <n v="34857"/>
  </r>
  <r>
    <x v="3"/>
    <s v="Florida Keys Community College "/>
    <m/>
    <n v="133960"/>
    <x v="8"/>
    <n v="112"/>
    <n v="97"/>
    <n v="9"/>
    <n v="4"/>
    <n v="103"/>
    <n v="93"/>
    <n v="60"/>
    <n v="60"/>
    <n v="103"/>
    <n v="93"/>
    <n v="103"/>
    <n v="93"/>
    <n v="12"/>
    <n v="10"/>
    <n v="12"/>
    <n v="10"/>
    <n v="4"/>
    <n v="4"/>
    <n v="4"/>
    <n v="4"/>
    <n v="4"/>
    <n v="3"/>
    <n v="4"/>
    <n v="3"/>
    <n v="20"/>
    <n v="17"/>
    <n v="20"/>
    <n v="17"/>
    <n v="2.4166666666666665"/>
    <n v="3.05"/>
    <n v="29"/>
    <n v="30.5"/>
    <n v="4.25"/>
    <n v="5.25"/>
    <n v="17"/>
    <n v="21"/>
    <n v="1"/>
    <n v="1"/>
    <n v="4"/>
    <n v="3"/>
    <n v="2.5"/>
    <n v="3.2058823529411766"/>
    <n v="50"/>
    <n v="54.5"/>
    <n v="59.583333333333336"/>
    <n v="79"/>
    <n v="715"/>
    <n v="790"/>
    <n v="65.5"/>
    <n v="54"/>
    <n v="262"/>
    <n v="216"/>
    <n v="66"/>
    <n v="69"/>
    <n v="264"/>
    <n v="207"/>
    <n v="62.05"/>
    <n v="71.352941176470594"/>
    <n v="1241"/>
    <n v="1213"/>
    <n v="20"/>
    <n v="20"/>
    <n v="20"/>
    <n v="20"/>
    <n v="14"/>
    <n v="16"/>
    <n v="14"/>
    <n v="16"/>
    <m/>
    <m/>
    <n v="0"/>
    <n v="0"/>
    <n v="34"/>
    <n v="36"/>
    <n v="34"/>
    <n v="36"/>
    <n v="3.5"/>
    <n v="3.125"/>
    <n v="70"/>
    <n v="62.5"/>
    <n v="6.7142857142857144"/>
    <n v="4.96875"/>
    <n v="94"/>
    <n v="79.5"/>
    <m/>
    <m/>
    <n v="0"/>
    <n v="0"/>
    <n v="4.8235294117647056"/>
    <n v="3.9444444444444446"/>
    <n v="164"/>
    <n v="142"/>
    <n v="72.349999999999994"/>
    <n v="71.900000000000006"/>
    <n v="1447"/>
    <n v="1438"/>
    <n v="60.142857142857146"/>
    <n v="71.125"/>
    <n v="842"/>
    <n v="1138"/>
    <m/>
    <m/>
    <n v="0"/>
    <n v="0"/>
    <n v="67.32352941176471"/>
    <n v="71.555555555555557"/>
    <n v="2289"/>
    <n v="2576"/>
    <n v="54"/>
    <n v="53"/>
    <n v="54"/>
    <n v="53"/>
    <n v="3.9629629629629628"/>
    <n v="3.7075471698113209"/>
    <n v="214"/>
    <n v="196.5"/>
    <n v="65.370370370370367"/>
    <n v="71.490566037735846"/>
    <n v="3530"/>
    <n v="3789"/>
    <n v="22"/>
    <n v="14"/>
    <n v="22"/>
    <n v="14"/>
    <n v="17"/>
    <n v="17"/>
    <n v="17"/>
    <n v="17"/>
    <m/>
    <m/>
    <n v="0"/>
    <n v="0"/>
    <n v="39"/>
    <n v="31"/>
    <n v="39"/>
    <n v="31"/>
    <n v="2.1363636363636362"/>
    <n v="1.8571428571428572"/>
    <n v="47"/>
    <n v="26"/>
    <n v="2.5"/>
    <n v="2.7058823529411766"/>
    <n v="42.5"/>
    <n v="46"/>
    <m/>
    <m/>
    <n v="0"/>
    <n v="0"/>
    <n v="2.2948717948717947"/>
    <n v="2.3225806451612905"/>
    <n v="89.5"/>
    <n v="72"/>
    <n v="40.136363636363633"/>
    <n v="45.142857142857146"/>
    <n v="882.99999999999989"/>
    <n v="632"/>
    <n v="38.647058823529413"/>
    <n v="40.235294117647058"/>
    <n v="657"/>
    <n v="684"/>
    <m/>
    <m/>
    <n v="0"/>
    <n v="0"/>
    <n v="39.487179487179489"/>
    <n v="42.451612903225808"/>
    <n v="1540"/>
    <n v="1316"/>
    <n v="10"/>
    <n v="9"/>
    <n v="10"/>
    <n v="9"/>
    <n v="7.95"/>
    <n v="7.166666666666667"/>
    <n v="79.5"/>
    <n v="64.5"/>
    <n v="65.599999999999994"/>
    <n v="69.222222222222229"/>
    <n v="656"/>
    <n v="623"/>
    <n v="54"/>
    <n v="44"/>
    <n v="54"/>
    <n v="44"/>
    <n v="146"/>
    <n v="119"/>
    <n v="3045"/>
    <n v="2860"/>
    <n v="35"/>
    <n v="37"/>
    <n v="35"/>
    <n v="37"/>
    <n v="153.5"/>
    <n v="146.5"/>
    <n v="1761"/>
    <n v="2038"/>
    <n v="89"/>
    <n v="81"/>
    <n v="89"/>
    <n v="81"/>
    <n v="299.5"/>
    <n v="265.5"/>
    <n v="4806"/>
    <n v="4898"/>
    <n v="4"/>
    <n v="3"/>
    <n v="4"/>
    <n v="3"/>
    <n v="4"/>
    <n v="3"/>
    <n v="264"/>
    <n v="207"/>
    <n v="383"/>
    <n v="333"/>
    <n v="5726"/>
    <n v="5728"/>
  </r>
  <r>
    <x v="3"/>
    <s v="North Florida Community College "/>
    <m/>
    <n v="136145"/>
    <x v="8"/>
    <n v="140"/>
    <n v="143"/>
    <n v="2"/>
    <n v="7"/>
    <n v="138"/>
    <n v="136"/>
    <n v="60"/>
    <n v="60"/>
    <n v="138"/>
    <n v="136"/>
    <n v="138"/>
    <n v="136"/>
    <n v="48"/>
    <n v="41"/>
    <n v="48"/>
    <n v="41"/>
    <n v="5"/>
    <n v="7"/>
    <n v="5"/>
    <n v="7"/>
    <n v="9"/>
    <n v="4"/>
    <n v="9"/>
    <n v="4"/>
    <n v="62"/>
    <n v="52"/>
    <n v="62"/>
    <n v="52"/>
    <n v="2.8020833333333335"/>
    <n v="2.8780487804878048"/>
    <n v="134.5"/>
    <n v="118"/>
    <n v="1.7"/>
    <n v="3.8571428571428572"/>
    <n v="8.5"/>
    <n v="27"/>
    <n v="1"/>
    <n v="0.75"/>
    <n v="9"/>
    <n v="3"/>
    <n v="2.4516129032258065"/>
    <n v="2.8461538461538463"/>
    <n v="152"/>
    <n v="148"/>
    <n v="70.229166666666671"/>
    <n v="75.024390243902445"/>
    <n v="3371"/>
    <n v="3076.0000000000005"/>
    <n v="69.599999999999994"/>
    <n v="67.428571428571431"/>
    <n v="348"/>
    <n v="472"/>
    <n v="62.777777777777779"/>
    <n v="62.5"/>
    <n v="565"/>
    <n v="250"/>
    <n v="69.096774193548384"/>
    <n v="73.038461538461547"/>
    <n v="4284"/>
    <n v="3798.0000000000005"/>
    <n v="38"/>
    <n v="39"/>
    <n v="38"/>
    <n v="39"/>
    <n v="7"/>
    <n v="6"/>
    <n v="7"/>
    <n v="6"/>
    <m/>
    <m/>
    <n v="0"/>
    <n v="0"/>
    <n v="45"/>
    <n v="45"/>
    <n v="45"/>
    <n v="45"/>
    <n v="4.2763157894736841"/>
    <n v="3.9871794871794872"/>
    <n v="162.5"/>
    <n v="155.5"/>
    <n v="6.7142857142857144"/>
    <n v="5.75"/>
    <n v="47"/>
    <n v="34.5"/>
    <m/>
    <m/>
    <n v="0"/>
    <n v="0"/>
    <n v="4.6555555555555559"/>
    <n v="4.2222222222222223"/>
    <n v="209.50000000000003"/>
    <n v="190"/>
    <n v="76.65789473684211"/>
    <n v="73.666666666666671"/>
    <n v="2913"/>
    <n v="2873"/>
    <n v="69"/>
    <n v="74.666666666666671"/>
    <n v="483"/>
    <n v="448"/>
    <m/>
    <m/>
    <n v="0"/>
    <n v="0"/>
    <n v="75.466666666666669"/>
    <n v="73.8"/>
    <n v="3396"/>
    <n v="3321"/>
    <n v="107"/>
    <n v="97"/>
    <n v="107"/>
    <n v="97"/>
    <n v="3.3785046728971961"/>
    <n v="3.4845360824742269"/>
    <n v="361.5"/>
    <n v="338"/>
    <n v="71.775700934579433"/>
    <n v="73.391752577319593"/>
    <n v="7679.9999999999991"/>
    <n v="7119.0000000000009"/>
    <n v="11"/>
    <n v="13"/>
    <n v="11"/>
    <n v="13"/>
    <n v="9"/>
    <n v="11"/>
    <n v="9"/>
    <n v="11"/>
    <m/>
    <m/>
    <n v="0"/>
    <n v="0"/>
    <n v="20"/>
    <n v="24"/>
    <n v="20"/>
    <n v="24"/>
    <n v="3.4545454545454546"/>
    <n v="3.3846153846153846"/>
    <n v="38"/>
    <n v="44"/>
    <n v="3.4444444444444446"/>
    <n v="2.7727272727272729"/>
    <n v="31"/>
    <n v="30.500000000000004"/>
    <m/>
    <m/>
    <n v="0"/>
    <n v="0"/>
    <n v="3.45"/>
    <n v="3.1041666666666665"/>
    <n v="69"/>
    <n v="74.5"/>
    <n v="54.909090909090907"/>
    <n v="57.615384615384613"/>
    <n v="604"/>
    <n v="749"/>
    <n v="45.777777777777779"/>
    <n v="48.545454545454547"/>
    <n v="412"/>
    <n v="534"/>
    <m/>
    <m/>
    <n v="0"/>
    <n v="0"/>
    <n v="50.8"/>
    <n v="53.458333333333336"/>
    <n v="1016"/>
    <n v="1283"/>
    <n v="11"/>
    <n v="15"/>
    <n v="11"/>
    <n v="15"/>
    <n v="6.5909090909090908"/>
    <n v="5.333333333333333"/>
    <n v="72.5"/>
    <n v="80"/>
    <n v="79.272727272727266"/>
    <n v="70.466666666666669"/>
    <n v="871.99999999999989"/>
    <n v="1057"/>
    <n v="97"/>
    <n v="93"/>
    <n v="97"/>
    <n v="93"/>
    <n v="335"/>
    <n v="317.5"/>
    <n v="6888"/>
    <n v="6698"/>
    <n v="21"/>
    <n v="24"/>
    <n v="21"/>
    <n v="24"/>
    <n v="86.5"/>
    <n v="92"/>
    <n v="1243"/>
    <n v="1454"/>
    <n v="118"/>
    <n v="117"/>
    <n v="118"/>
    <n v="117"/>
    <n v="421.5"/>
    <n v="409.5"/>
    <n v="8131"/>
    <n v="8152"/>
    <n v="9"/>
    <n v="4"/>
    <n v="9"/>
    <n v="4"/>
    <n v="9"/>
    <n v="3"/>
    <n v="565"/>
    <n v="250"/>
    <n v="503"/>
    <n v="492.5"/>
    <n v="9568"/>
    <n v="9459"/>
  </r>
  <r>
    <x v="4"/>
    <s v="Georgia State University "/>
    <m/>
    <n v="139940"/>
    <x v="1"/>
    <n v="3891"/>
    <n v="4117"/>
    <n v="154"/>
    <n v="165"/>
    <n v="3737"/>
    <n v="3952"/>
    <n v="120"/>
    <n v="120"/>
    <n v="3737"/>
    <n v="3952"/>
    <n v="3737"/>
    <n v="3952"/>
    <n v="29"/>
    <n v="33"/>
    <n v="29"/>
    <n v="33"/>
    <n v="5"/>
    <n v="4"/>
    <n v="5"/>
    <n v="4"/>
    <m/>
    <m/>
    <n v="0"/>
    <n v="0"/>
    <n v="34"/>
    <n v="37"/>
    <n v="34"/>
    <n v="37"/>
    <n v="5.1551724137931032"/>
    <n v="5.6515151515151496"/>
    <n v="149.5"/>
    <n v="186.49999999999994"/>
    <n v="4.0999999999999996"/>
    <n v="7.25"/>
    <n v="20.5"/>
    <n v="29"/>
    <m/>
    <m/>
    <n v="0"/>
    <n v="0"/>
    <n v="5"/>
    <n v="5.8243243243243228"/>
    <n v="170"/>
    <n v="215.49999999999994"/>
    <n v="127.79310344827587"/>
    <n v="137.34848484848484"/>
    <n v="3706.0000000000005"/>
    <n v="4532.5"/>
    <n v="131.19999999999999"/>
    <n v="146"/>
    <n v="656"/>
    <n v="584"/>
    <m/>
    <m/>
    <n v="0"/>
    <n v="0"/>
    <n v="128.29411764705881"/>
    <n v="138.28378378378378"/>
    <n v="4362"/>
    <n v="5116.5"/>
    <n v="1343"/>
    <n v="1389"/>
    <n v="1343"/>
    <n v="1389"/>
    <n v="87"/>
    <n v="80"/>
    <n v="87"/>
    <n v="80"/>
    <m/>
    <m/>
    <n v="0"/>
    <n v="0"/>
    <n v="1430"/>
    <n v="1469"/>
    <n v="1430"/>
    <n v="1469"/>
    <n v="5.6098287416232315"/>
    <n v="5.5028797696184304"/>
    <n v="7534"/>
    <n v="7643.5"/>
    <n v="6.5402298850574709"/>
    <n v="6.7437500000000004"/>
    <n v="569"/>
    <n v="539.5"/>
    <m/>
    <m/>
    <n v="0"/>
    <n v="0"/>
    <n v="5.6664335664335663"/>
    <n v="5.5704560925799864"/>
    <n v="8103"/>
    <n v="8183"/>
    <n v="143.4709530900968"/>
    <n v="143.27249100071995"/>
    <n v="192681.49"/>
    <n v="199005.49000000002"/>
    <n v="143.51724137931035"/>
    <n v="146.383375"/>
    <n v="12486"/>
    <n v="11710.67"/>
    <m/>
    <m/>
    <n v="0"/>
    <n v="0"/>
    <n v="143.47376923076922"/>
    <n v="143.44190605854325"/>
    <n v="205167.49"/>
    <n v="210716.16000000003"/>
    <n v="1464"/>
    <n v="1506"/>
    <n v="1464"/>
    <n v="1506"/>
    <n v="5.6509562841530059"/>
    <n v="5.5766932270916332"/>
    <n v="8273"/>
    <n v="8398.5"/>
    <n v="143.12123633879781"/>
    <n v="143.31517928286854"/>
    <n v="209529.49"/>
    <n v="215832.66000000003"/>
    <n v="1547"/>
    <n v="1696"/>
    <n v="1547"/>
    <n v="1696"/>
    <n v="726"/>
    <n v="748"/>
    <n v="726"/>
    <n v="748"/>
    <m/>
    <m/>
    <n v="0"/>
    <n v="0"/>
    <n v="2273"/>
    <n v="2444"/>
    <n v="2273"/>
    <n v="2444"/>
    <n v="3.6567550096961861"/>
    <n v="3.6509433962264151"/>
    <n v="5657"/>
    <n v="6192"/>
    <n v="4.2479338842975203"/>
    <n v="4.1504010695187166"/>
    <n v="3083.9999999999995"/>
    <n v="3104.5"/>
    <m/>
    <m/>
    <n v="0"/>
    <n v="0"/>
    <n v="3.845578530576331"/>
    <n v="3.8038052373158755"/>
    <n v="8741"/>
    <n v="9296.5"/>
    <n v="91.14835164835165"/>
    <n v="91.849068396226414"/>
    <n v="141006.5"/>
    <n v="155776.01999999999"/>
    <n v="88.625316804407717"/>
    <n v="87.460320855614995"/>
    <n v="64341.98"/>
    <n v="65420.320000000014"/>
    <m/>
    <m/>
    <n v="0"/>
    <n v="0"/>
    <n v="90.342490101187863"/>
    <n v="90.505867430441896"/>
    <n v="205348.48000000001"/>
    <n v="221196.34"/>
    <m/>
    <n v="2"/>
    <n v="0"/>
    <n v="2"/>
    <m/>
    <m/>
    <n v="0"/>
    <n v="0"/>
    <m/>
    <n v="125"/>
    <n v="0"/>
    <n v="250"/>
    <n v="2919"/>
    <n v="3118"/>
    <n v="2919"/>
    <n v="3118"/>
    <n v="13340.5"/>
    <n v="14022"/>
    <n v="337393.99"/>
    <n v="359314.01"/>
    <n v="818"/>
    <n v="832"/>
    <n v="818"/>
    <n v="832"/>
    <n v="3673.4999999999995"/>
    <n v="3673"/>
    <n v="77483.98000000001"/>
    <n v="77714.99000000002"/>
    <n v="3737"/>
    <n v="3950"/>
    <n v="3737"/>
    <n v="3950"/>
    <n v="17014"/>
    <n v="17695"/>
    <n v="414877.97"/>
    <n v="437029"/>
    <n v="0"/>
    <n v="0"/>
    <n v="0"/>
    <n v="0"/>
    <s v=""/>
    <s v=""/>
    <s v=""/>
    <s v=""/>
    <n v="17014"/>
    <n v="17695"/>
    <n v="414877.97"/>
    <n v="437279"/>
  </r>
  <r>
    <x v="4"/>
    <s v="University of Georgia"/>
    <m/>
    <n v="139959"/>
    <x v="1"/>
    <n v="6469"/>
    <n v="6830"/>
    <n v="386"/>
    <n v="433"/>
    <n v="6083"/>
    <n v="6397"/>
    <n v="120"/>
    <n v="120"/>
    <n v="6083"/>
    <n v="6397"/>
    <n v="6083"/>
    <n v="6397"/>
    <n v="80"/>
    <n v="86"/>
    <n v="80"/>
    <n v="86"/>
    <n v="15"/>
    <n v="21"/>
    <n v="15"/>
    <n v="21"/>
    <m/>
    <m/>
    <n v="0"/>
    <n v="0"/>
    <n v="95"/>
    <n v="107"/>
    <n v="95"/>
    <n v="107"/>
    <n v="4.75"/>
    <n v="4.5"/>
    <n v="380"/>
    <n v="387"/>
    <n v="4.8666666666666671"/>
    <n v="4.5714285714285721"/>
    <n v="73"/>
    <n v="96.000000000000014"/>
    <m/>
    <m/>
    <n v="0"/>
    <n v="0"/>
    <n v="4.7684210526315791"/>
    <n v="4.5140186915887854"/>
    <n v="453"/>
    <n v="483.00000000000006"/>
    <n v="112.3875"/>
    <n v="105.75"/>
    <n v="8991"/>
    <n v="9094.5"/>
    <n v="111.60000000000001"/>
    <n v="107.42857142857143"/>
    <n v="1674.0000000000002"/>
    <n v="2256"/>
    <m/>
    <m/>
    <n v="0"/>
    <n v="0"/>
    <n v="112.26315789473684"/>
    <n v="106.07943925233644"/>
    <n v="10665"/>
    <n v="11350.5"/>
    <n v="3254"/>
    <n v="3375"/>
    <n v="3254"/>
    <n v="3375"/>
    <n v="300"/>
    <n v="240"/>
    <n v="300"/>
    <n v="240"/>
    <m/>
    <m/>
    <n v="0"/>
    <n v="0"/>
    <n v="3554"/>
    <n v="3615"/>
    <n v="3554"/>
    <n v="3615"/>
    <n v="4.6210817455439459"/>
    <n v="4.662962962962963"/>
    <n v="15037"/>
    <n v="15737.5"/>
    <n v="4.7833333333333332"/>
    <n v="4.7666666666666666"/>
    <n v="1435"/>
    <n v="1144"/>
    <m/>
    <m/>
    <n v="0"/>
    <n v="0"/>
    <n v="4.6347777152504221"/>
    <n v="4.6698478561549104"/>
    <n v="16472"/>
    <n v="16881.5"/>
    <n v="115.08540258143823"/>
    <n v="111.78352592592593"/>
    <n v="374487.9"/>
    <n v="377269.4"/>
    <n v="119.697"/>
    <n v="115.80375000000001"/>
    <n v="35909.1"/>
    <n v="27792.9"/>
    <m/>
    <m/>
    <n v="0"/>
    <n v="0"/>
    <n v="115.47467642093416"/>
    <n v="112.050428769018"/>
    <n v="410397"/>
    <n v="405062.30000000005"/>
    <n v="3649"/>
    <n v="3722"/>
    <n v="3649"/>
    <n v="3722"/>
    <n v="4.6382570567278707"/>
    <n v="4.665368081676518"/>
    <n v="16925"/>
    <n v="17364.5"/>
    <n v="115.39106604549191"/>
    <n v="111.87877485222999"/>
    <n v="421062"/>
    <n v="416412.80000000005"/>
    <n v="1996"/>
    <n v="2264"/>
    <n v="1996"/>
    <n v="2264"/>
    <n v="436"/>
    <n v="408"/>
    <n v="436"/>
    <n v="408"/>
    <m/>
    <m/>
    <n v="0"/>
    <n v="0"/>
    <n v="2432"/>
    <n v="2672"/>
    <n v="2432"/>
    <n v="2672"/>
    <n v="3.5914328657314627"/>
    <n v="3.5395318021201416"/>
    <n v="7168.5"/>
    <n v="8013.5000000000009"/>
    <n v="3.5332568807339446"/>
    <n v="3.4718137254901964"/>
    <n v="1540.4999999999998"/>
    <n v="1416.5000000000002"/>
    <m/>
    <m/>
    <n v="0"/>
    <n v="0"/>
    <n v="3.5810032894736841"/>
    <n v="3.5291916167664676"/>
    <n v="8709"/>
    <n v="9430.0000000000018"/>
    <n v="80.780811623246493"/>
    <n v="76.248586572438157"/>
    <n v="161238.5"/>
    <n v="172626.8"/>
    <n v="70.803669724770643"/>
    <n v="68.828676470588235"/>
    <n v="30870.400000000001"/>
    <n v="28082.1"/>
    <m/>
    <m/>
    <n v="0"/>
    <n v="0"/>
    <n v="78.992146381578948"/>
    <n v="75.115606287425152"/>
    <n v="192108.9"/>
    <n v="200708.9"/>
    <n v="2"/>
    <n v="3"/>
    <n v="2"/>
    <n v="3"/>
    <n v="0"/>
    <m/>
    <n v="0"/>
    <n v="0"/>
    <n v="73"/>
    <n v="125"/>
    <n v="146"/>
    <n v="375"/>
    <n v="5330"/>
    <n v="5725"/>
    <n v="5330"/>
    <n v="5725"/>
    <n v="22585.5"/>
    <n v="24138"/>
    <n v="544717.4"/>
    <n v="558990.69999999995"/>
    <n v="751"/>
    <n v="669"/>
    <n v="751"/>
    <n v="669"/>
    <n v="3048.5"/>
    <n v="2656.5"/>
    <n v="68453.5"/>
    <n v="58131"/>
    <n v="6081"/>
    <n v="6394"/>
    <n v="6081"/>
    <n v="6394"/>
    <n v="25634"/>
    <n v="26794.5"/>
    <n v="613170.9"/>
    <n v="617121.69999999995"/>
    <n v="0"/>
    <n v="0"/>
    <n v="0"/>
    <n v="0"/>
    <s v=""/>
    <s v=""/>
    <s v=""/>
    <s v=""/>
    <n v="25634"/>
    <n v="26794.5"/>
    <n v="613316.9"/>
    <n v="617496.70000000007"/>
  </r>
  <r>
    <x v="4"/>
    <s v="Georgia Institute of Technology"/>
    <m/>
    <n v="139755"/>
    <x v="9"/>
    <n v="2838"/>
    <n v="3024"/>
    <n v="31"/>
    <n v="38"/>
    <n v="2807"/>
    <n v="2986"/>
    <n v="120"/>
    <n v="120"/>
    <n v="2807"/>
    <n v="2986"/>
    <n v="2807"/>
    <n v="2986"/>
    <n v="39"/>
    <n v="58"/>
    <n v="39"/>
    <n v="58"/>
    <n v="8"/>
    <n v="5"/>
    <n v="8"/>
    <n v="5"/>
    <m/>
    <m/>
    <n v="0"/>
    <n v="0"/>
    <n v="47"/>
    <n v="63"/>
    <n v="47"/>
    <n v="63"/>
    <n v="4.8205128205128203"/>
    <n v="4.8706896551724137"/>
    <n v="188"/>
    <n v="282.5"/>
    <n v="4"/>
    <n v="4.8"/>
    <n v="32"/>
    <n v="24"/>
    <m/>
    <m/>
    <n v="0"/>
    <n v="0"/>
    <n v="4.6808510638297873"/>
    <n v="4.8650793650793647"/>
    <n v="220"/>
    <n v="306.5"/>
    <n v="140.92307692307691"/>
    <n v="147.24137931034483"/>
    <n v="5495.9999999999991"/>
    <n v="8540"/>
    <n v="123"/>
    <n v="140.80000000000001"/>
    <n v="984"/>
    <n v="704"/>
    <m/>
    <m/>
    <n v="0"/>
    <n v="0"/>
    <n v="137.87234042553189"/>
    <n v="146.73015873015873"/>
    <n v="6479.9999999999991"/>
    <n v="9244"/>
    <n v="1811"/>
    <n v="1843"/>
    <n v="1811"/>
    <n v="1843"/>
    <n v="39"/>
    <n v="163"/>
    <n v="39"/>
    <n v="163"/>
    <m/>
    <m/>
    <n v="0"/>
    <n v="0"/>
    <n v="1850"/>
    <n v="2006"/>
    <n v="1850"/>
    <n v="2006"/>
    <n v="4.9102705687465491"/>
    <n v="4.867607162235486"/>
    <n v="8892.5"/>
    <n v="8971"/>
    <n v="4.1794871794871797"/>
    <n v="4.6134969325153374"/>
    <n v="163"/>
    <n v="752"/>
    <m/>
    <m/>
    <n v="0"/>
    <n v="0"/>
    <n v="4.8948648648648652"/>
    <n v="4.8469591226321036"/>
    <n v="9055.5"/>
    <n v="9723"/>
    <n v="148.30607951408061"/>
    <n v="146.98406402604448"/>
    <n v="268582.31"/>
    <n v="270891.62999999995"/>
    <n v="136.45282051282052"/>
    <n v="143.74846625766872"/>
    <n v="5321.6600000000008"/>
    <n v="23431.000000000004"/>
    <m/>
    <m/>
    <n v="0"/>
    <n v="0"/>
    <n v="148.05619999999999"/>
    <n v="146.72115154536388"/>
    <n v="273903.96999999997"/>
    <n v="294322.62999999995"/>
    <n v="1897"/>
    <n v="2069"/>
    <n v="1897"/>
    <n v="2069"/>
    <n v="4.889562467053242"/>
    <n v="4.8475108748187532"/>
    <n v="9275.5"/>
    <n v="10029.5"/>
    <n v="147.80388508170793"/>
    <n v="146.72142580956981"/>
    <n v="280383.96999999997"/>
    <n v="303566.62999999995"/>
    <n v="820"/>
    <n v="818"/>
    <n v="820"/>
    <n v="818"/>
    <n v="89"/>
    <n v="97"/>
    <n v="89"/>
    <n v="97"/>
    <m/>
    <m/>
    <n v="0"/>
    <n v="0"/>
    <n v="909"/>
    <n v="915"/>
    <n v="909"/>
    <n v="915"/>
    <n v="3.9152439024390242"/>
    <n v="3.8337408312958434"/>
    <n v="3210.5"/>
    <n v="3136"/>
    <n v="3.3258426966292136"/>
    <n v="3.561855670103093"/>
    <n v="296"/>
    <n v="345.5"/>
    <m/>
    <m/>
    <n v="0"/>
    <n v="0"/>
    <n v="3.8575357535753576"/>
    <n v="3.8049180327868855"/>
    <n v="3506.5"/>
    <n v="3481.5"/>
    <n v="110.59510975609756"/>
    <n v="108.78056234718827"/>
    <n v="90687.989999999991"/>
    <n v="88982.5"/>
    <n v="86.790224719101118"/>
    <n v="93.371134020618555"/>
    <n v="7724.33"/>
    <n v="9057"/>
    <m/>
    <m/>
    <n v="0"/>
    <n v="0"/>
    <n v="108.26437843784377"/>
    <n v="107.14699453551913"/>
    <n v="98412.319999999992"/>
    <n v="98039.5"/>
    <n v="1"/>
    <n v="2"/>
    <n v="1"/>
    <n v="2"/>
    <n v="0"/>
    <m/>
    <n v="0"/>
    <n v="0"/>
    <n v="125"/>
    <n v="125"/>
    <n v="125"/>
    <n v="250"/>
    <n v="2670"/>
    <n v="2719"/>
    <n v="2670"/>
    <n v="2719"/>
    <n v="12291"/>
    <n v="12389.5"/>
    <n v="364766.3"/>
    <n v="368414.12999999995"/>
    <n v="136"/>
    <n v="265"/>
    <n v="136"/>
    <n v="265"/>
    <n v="491"/>
    <n v="1121.5"/>
    <n v="14029.990000000002"/>
    <n v="33192"/>
    <n v="2806"/>
    <n v="2984"/>
    <n v="2806"/>
    <n v="2984"/>
    <n v="12782"/>
    <n v="13511"/>
    <n v="378796.29"/>
    <n v="401606.12999999995"/>
    <n v="0"/>
    <n v="0"/>
    <n v="0"/>
    <n v="0"/>
    <s v=""/>
    <s v=""/>
    <s v=""/>
    <s v=""/>
    <n v="12782"/>
    <n v="13511"/>
    <n v="378921.29"/>
    <n v="401856.12999999995"/>
  </r>
  <r>
    <x v="4"/>
    <s v="Georgia Southern University"/>
    <m/>
    <n v="139931"/>
    <x v="2"/>
    <n v="2630"/>
    <n v="2671"/>
    <n v="16"/>
    <n v="24"/>
    <n v="2614"/>
    <n v="2647"/>
    <n v="120"/>
    <n v="120"/>
    <n v="2614"/>
    <n v="2647"/>
    <n v="2614"/>
    <n v="2647"/>
    <n v="59"/>
    <n v="44"/>
    <n v="59"/>
    <n v="44"/>
    <n v="5"/>
    <n v="16"/>
    <n v="5"/>
    <n v="16"/>
    <m/>
    <m/>
    <n v="0"/>
    <n v="0"/>
    <n v="64"/>
    <n v="60"/>
    <n v="64"/>
    <n v="60"/>
    <n v="5.0338983050847457"/>
    <n v="4.9431818181818183"/>
    <n v="297"/>
    <n v="217.5"/>
    <n v="4.4000000000000004"/>
    <n v="4.1875"/>
    <n v="22"/>
    <n v="67"/>
    <m/>
    <m/>
    <n v="0"/>
    <n v="0"/>
    <n v="4.984375"/>
    <n v="4.7416666666666663"/>
    <n v="319"/>
    <n v="284.5"/>
    <n v="141.70610169491525"/>
    <n v="144.89386363636365"/>
    <n v="8360.66"/>
    <n v="6375.3300000000008"/>
    <n v="117.60000000000001"/>
    <n v="148.375"/>
    <n v="588"/>
    <n v="2374"/>
    <m/>
    <m/>
    <n v="0"/>
    <n v="0"/>
    <n v="139.8228125"/>
    <n v="145.8221666666667"/>
    <n v="8948.66"/>
    <n v="8749.3300000000017"/>
    <n v="1365"/>
    <n v="1325"/>
    <n v="1365"/>
    <n v="1325"/>
    <n v="154"/>
    <n v="229"/>
    <n v="154"/>
    <n v="229"/>
    <m/>
    <m/>
    <n v="0"/>
    <n v="0"/>
    <n v="1519"/>
    <n v="1554"/>
    <n v="1519"/>
    <n v="1554"/>
    <n v="5.4058608058608062"/>
    <n v="5.1969811320754715"/>
    <n v="7379.0000000000009"/>
    <n v="6886"/>
    <n v="5.1038961038961039"/>
    <n v="5.1855895196506552"/>
    <n v="786"/>
    <n v="1187.5"/>
    <m/>
    <m/>
    <n v="0"/>
    <n v="0"/>
    <n v="5.3752468729427259"/>
    <n v="5.1953024453024454"/>
    <n v="8165.0000000000009"/>
    <n v="8073.5"/>
    <n v="146.89542124542123"/>
    <n v="146.7083924528302"/>
    <n v="200512.24999999997"/>
    <n v="194388.62000000002"/>
    <n v="142.64279220779221"/>
    <n v="149.47008733624455"/>
    <n v="21966.99"/>
    <n v="34228.65"/>
    <m/>
    <m/>
    <n v="0"/>
    <n v="0"/>
    <n v="146.4642791310072"/>
    <n v="147.11536036036037"/>
    <n v="222479.23999999993"/>
    <n v="228617.27000000002"/>
    <n v="1583"/>
    <n v="1614"/>
    <n v="1583"/>
    <n v="1614"/>
    <n v="5.3594440934933667"/>
    <n v="5.1784386617100369"/>
    <n v="8484"/>
    <n v="8358"/>
    <n v="146.19576753000626"/>
    <n v="147.06728624535319"/>
    <n v="231427.89999999991"/>
    <n v="237366.60000000003"/>
    <n v="885"/>
    <n v="904"/>
    <n v="885"/>
    <n v="904"/>
    <n v="136"/>
    <n v="127"/>
    <n v="136"/>
    <n v="127"/>
    <m/>
    <m/>
    <n v="0"/>
    <n v="0"/>
    <n v="1021"/>
    <n v="1031"/>
    <n v="1021"/>
    <n v="1031"/>
    <n v="3.8937853107344633"/>
    <n v="3.8412610619469025"/>
    <n v="3446"/>
    <n v="3472.5"/>
    <n v="3.5330882352941178"/>
    <n v="4.0669291338582676"/>
    <n v="480.5"/>
    <n v="516.5"/>
    <m/>
    <m/>
    <n v="0"/>
    <n v="0"/>
    <n v="3.8457394711067581"/>
    <n v="3.8690591658583897"/>
    <n v="3926.5"/>
    <n v="3989"/>
    <n v="103.19466666666668"/>
    <n v="104.23889380530973"/>
    <n v="91327.280000000013"/>
    <n v="94231.959999999992"/>
    <n v="78.823455882352945"/>
    <n v="84.220393700787412"/>
    <n v="10719.99"/>
    <n v="10695.990000000002"/>
    <m/>
    <m/>
    <n v="0"/>
    <n v="0"/>
    <n v="99.948354554358488"/>
    <n v="101.77298739088263"/>
    <n v="102047.27000000002"/>
    <n v="104927.95"/>
    <n v="10"/>
    <n v="2"/>
    <n v="10"/>
    <n v="2"/>
    <n v="3.35"/>
    <m/>
    <n v="33.5"/>
    <n v="0"/>
    <n v="64.7"/>
    <n v="125"/>
    <n v="647"/>
    <n v="250"/>
    <n v="2309"/>
    <n v="2273"/>
    <n v="2309"/>
    <n v="2273"/>
    <n v="11122"/>
    <n v="10576"/>
    <n v="300200.19"/>
    <n v="294995.91000000003"/>
    <n v="295"/>
    <n v="372"/>
    <n v="295"/>
    <n v="372"/>
    <n v="1288.5"/>
    <n v="1771"/>
    <n v="33274.980000000003"/>
    <n v="47298.64"/>
    <n v="2604"/>
    <n v="2645"/>
    <n v="2604"/>
    <n v="2645"/>
    <n v="12410.5"/>
    <n v="12347"/>
    <n v="333475.17"/>
    <n v="342294.55000000005"/>
    <n v="0"/>
    <n v="0"/>
    <n v="0"/>
    <n v="0"/>
    <s v=""/>
    <s v=""/>
    <s v=""/>
    <s v=""/>
    <n v="12444"/>
    <n v="12347"/>
    <n v="334122.16999999993"/>
    <n v="342544.55000000005"/>
  </r>
  <r>
    <x v="4"/>
    <s v="University of West Georgia"/>
    <m/>
    <n v="141334"/>
    <x v="2"/>
    <n v="1407"/>
    <n v="1470"/>
    <n v="9"/>
    <n v="6"/>
    <n v="1398"/>
    <n v="1464"/>
    <n v="120"/>
    <n v="120"/>
    <n v="1398"/>
    <n v="1464"/>
    <n v="1398"/>
    <n v="1464"/>
    <n v="9"/>
    <n v="21"/>
    <n v="9"/>
    <n v="21"/>
    <n v="4"/>
    <n v="3"/>
    <n v="4"/>
    <n v="3"/>
    <m/>
    <m/>
    <n v="0"/>
    <n v="0"/>
    <n v="13"/>
    <n v="24"/>
    <n v="13"/>
    <n v="24"/>
    <n v="2.8888888888888893"/>
    <n v="4.3809523809523805"/>
    <n v="26.000000000000004"/>
    <n v="91.999999999999986"/>
    <n v="2.75"/>
    <n v="3"/>
    <n v="11"/>
    <n v="9"/>
    <m/>
    <m/>
    <n v="0"/>
    <n v="0"/>
    <n v="2.8461538461538463"/>
    <n v="4.208333333333333"/>
    <n v="37"/>
    <n v="101"/>
    <n v="134.77777777777777"/>
    <n v="138.0952380952381"/>
    <n v="1213"/>
    <n v="2900"/>
    <n v="127.25"/>
    <n v="133.66666666666666"/>
    <n v="509"/>
    <n v="401"/>
    <m/>
    <m/>
    <n v="0"/>
    <n v="0"/>
    <n v="132.46153846153845"/>
    <n v="137.54166666666666"/>
    <n v="1722"/>
    <n v="3301"/>
    <n v="759"/>
    <n v="799"/>
    <n v="759"/>
    <n v="799"/>
    <n v="24"/>
    <n v="41"/>
    <n v="24"/>
    <n v="41"/>
    <m/>
    <m/>
    <n v="0"/>
    <n v="0"/>
    <n v="783"/>
    <n v="840"/>
    <n v="783"/>
    <n v="840"/>
    <n v="5.4822134387351777"/>
    <n v="5.4267834793491865"/>
    <n v="4161"/>
    <n v="4336"/>
    <n v="7.125"/>
    <n v="6.6829268292682924"/>
    <n v="171"/>
    <n v="274"/>
    <m/>
    <m/>
    <n v="0"/>
    <n v="0"/>
    <n v="5.5325670498084287"/>
    <n v="5.4880952380952381"/>
    <n v="4332"/>
    <n v="4610"/>
    <n v="144.18483530961791"/>
    <n v="145.45677096370466"/>
    <n v="109436.29"/>
    <n v="116219.96000000002"/>
    <n v="142.08291666666668"/>
    <n v="142.6007317073171"/>
    <n v="3409.9900000000002"/>
    <n v="5846.630000000001"/>
    <m/>
    <m/>
    <n v="0"/>
    <n v="0"/>
    <n v="144.12040868454662"/>
    <n v="145.31736904761908"/>
    <n v="112846.28"/>
    <n v="122066.59000000003"/>
    <n v="796"/>
    <n v="864"/>
    <n v="796"/>
    <n v="864"/>
    <n v="5.4886934673366836"/>
    <n v="5.4525462962962967"/>
    <n v="4369"/>
    <n v="4711"/>
    <n v="143.93"/>
    <n v="145.10137731481484"/>
    <n v="114568.28"/>
    <n v="125367.59000000003"/>
    <n v="415"/>
    <n v="384"/>
    <n v="415"/>
    <n v="384"/>
    <n v="187"/>
    <n v="215"/>
    <n v="187"/>
    <n v="215"/>
    <m/>
    <m/>
    <n v="0"/>
    <n v="0"/>
    <n v="602"/>
    <n v="599"/>
    <n v="602"/>
    <n v="599"/>
    <n v="3.8963855421686748"/>
    <n v="3.91796875"/>
    <n v="1617"/>
    <n v="1504.5"/>
    <n v="3.6176470588235294"/>
    <n v="3.5418604651162795"/>
    <n v="676.5"/>
    <n v="761.50000000000011"/>
    <m/>
    <m/>
    <n v="0"/>
    <n v="0"/>
    <n v="3.8098006644518274"/>
    <n v="3.7829716193656093"/>
    <n v="2293.5"/>
    <n v="2266"/>
    <n v="103.10518072289156"/>
    <n v="101.25255208333334"/>
    <n v="42788.649999999994"/>
    <n v="38880.980000000003"/>
    <n v="78.584652406417106"/>
    <n v="69.007674418604651"/>
    <n v="14695.329999999998"/>
    <n v="14836.65"/>
    <m/>
    <m/>
    <n v="0"/>
    <n v="0"/>
    <n v="95.488338870431889"/>
    <n v="89.678848080133562"/>
    <n v="57483.979999999996"/>
    <n v="53717.630000000005"/>
    <m/>
    <n v="1"/>
    <n v="0"/>
    <n v="1"/>
    <m/>
    <m/>
    <n v="0"/>
    <n v="0"/>
    <m/>
    <n v="125"/>
    <n v="0"/>
    <n v="125"/>
    <n v="1183"/>
    <n v="1204"/>
    <n v="1183"/>
    <n v="1204"/>
    <n v="5804"/>
    <n v="5932.5"/>
    <n v="153437.94"/>
    <n v="158000.94000000003"/>
    <n v="215"/>
    <n v="259"/>
    <n v="215"/>
    <n v="259"/>
    <n v="858.5"/>
    <n v="1044.5"/>
    <n v="18614.32"/>
    <n v="21084.28"/>
    <n v="1398"/>
    <n v="1463"/>
    <n v="1398"/>
    <n v="1463"/>
    <n v="6662.5"/>
    <n v="6977"/>
    <n v="172052.26"/>
    <n v="179085.22000000003"/>
    <n v="0"/>
    <n v="0"/>
    <n v="0"/>
    <n v="0"/>
    <s v=""/>
    <s v=""/>
    <s v=""/>
    <s v=""/>
    <n v="6662.5"/>
    <n v="6977"/>
    <n v="172052.26"/>
    <n v="179210.22000000003"/>
  </r>
  <r>
    <x v="4"/>
    <s v="Valdosta State University "/>
    <m/>
    <n v="141264"/>
    <x v="2"/>
    <n v="1655"/>
    <n v="1660"/>
    <n v="66"/>
    <n v="62"/>
    <n v="1589"/>
    <n v="1598"/>
    <n v="120"/>
    <n v="120"/>
    <n v="1589"/>
    <n v="1598"/>
    <n v="1589"/>
    <n v="1598"/>
    <n v="16"/>
    <n v="25"/>
    <n v="16"/>
    <n v="25"/>
    <n v="2"/>
    <n v="2"/>
    <n v="2"/>
    <n v="2"/>
    <m/>
    <m/>
    <n v="0"/>
    <n v="0"/>
    <n v="18"/>
    <n v="27"/>
    <n v="18"/>
    <n v="27"/>
    <n v="4.1875"/>
    <n v="5.24"/>
    <n v="67"/>
    <n v="131"/>
    <n v="7.5"/>
    <n v="3.5"/>
    <n v="15"/>
    <n v="7"/>
    <m/>
    <m/>
    <n v="0"/>
    <n v="0"/>
    <n v="4.5555555555555554"/>
    <n v="5.1111111111111107"/>
    <n v="82"/>
    <n v="138"/>
    <n v="139.6875"/>
    <n v="145.12"/>
    <n v="2235"/>
    <n v="3628"/>
    <n v="175"/>
    <n v="130.5"/>
    <n v="350"/>
    <n v="261"/>
    <m/>
    <m/>
    <n v="0"/>
    <n v="0"/>
    <n v="143.61111111111111"/>
    <n v="144.03703703703704"/>
    <n v="2585"/>
    <n v="3889"/>
    <n v="806"/>
    <n v="854"/>
    <n v="806"/>
    <n v="854"/>
    <n v="38"/>
    <n v="31"/>
    <n v="38"/>
    <n v="31"/>
    <m/>
    <m/>
    <n v="0"/>
    <n v="0"/>
    <n v="844"/>
    <n v="885"/>
    <n v="844"/>
    <n v="885"/>
    <n v="5.3864764267990077"/>
    <n v="5.4004683840749417"/>
    <n v="4341.5"/>
    <n v="4612"/>
    <n v="6.9868421052631584"/>
    <n v="6.3870967741935489"/>
    <n v="265.5"/>
    <n v="198.00000000000003"/>
    <m/>
    <m/>
    <n v="0"/>
    <n v="0"/>
    <n v="5.4585308056872037"/>
    <n v="5.4350282485875709"/>
    <n v="4607"/>
    <n v="4810"/>
    <n v="142.71828784119108"/>
    <n v="142.74892271662765"/>
    <n v="115030.94000000002"/>
    <n v="121907.58000000002"/>
    <n v="135.10447368421055"/>
    <n v="129.32193548387096"/>
    <n v="5133.9700000000012"/>
    <n v="4008.9799999999996"/>
    <m/>
    <m/>
    <n v="0"/>
    <n v="0"/>
    <n v="142.37548578199053"/>
    <n v="142.2785988700565"/>
    <n v="120164.91"/>
    <n v="125916.56"/>
    <n v="862"/>
    <n v="912"/>
    <n v="862"/>
    <n v="912"/>
    <n v="5.4396751740139209"/>
    <n v="5.4254385964912277"/>
    <n v="4689"/>
    <n v="4948"/>
    <n v="142.40128770301624"/>
    <n v="142.33065789473685"/>
    <n v="122749.91"/>
    <n v="129805.56"/>
    <n v="557"/>
    <n v="547"/>
    <n v="557"/>
    <n v="547"/>
    <n v="170"/>
    <n v="139"/>
    <n v="170"/>
    <n v="139"/>
    <m/>
    <m/>
    <n v="0"/>
    <n v="0"/>
    <n v="727"/>
    <n v="686"/>
    <n v="727"/>
    <n v="686"/>
    <n v="3.7971274685816878"/>
    <n v="3.9122486288848264"/>
    <n v="2115"/>
    <n v="2140"/>
    <n v="3.9794117647058824"/>
    <n v="3.9784172661870505"/>
    <n v="676.5"/>
    <n v="553"/>
    <m/>
    <m/>
    <n v="0"/>
    <n v="0"/>
    <n v="3.8397524071526821"/>
    <n v="3.925655976676385"/>
    <n v="2791.5"/>
    <n v="2693"/>
    <n v="95.132782764811495"/>
    <n v="96.889049360146259"/>
    <n v="52988.959999999999"/>
    <n v="52998.310000000005"/>
    <n v="77.182294117647061"/>
    <n v="85.251726618705035"/>
    <n v="13120.99"/>
    <n v="11849.99"/>
    <m/>
    <m/>
    <n v="0"/>
    <n v="0"/>
    <n v="90.935281980742772"/>
    <n v="94.531049562682213"/>
    <n v="66109.95"/>
    <n v="64848.299999999996"/>
    <m/>
    <m/>
    <n v="0"/>
    <n v="0"/>
    <m/>
    <m/>
    <n v="0"/>
    <n v="0"/>
    <m/>
    <m/>
    <n v="0"/>
    <n v="0"/>
    <n v="1379"/>
    <n v="1426"/>
    <n v="1379"/>
    <n v="1426"/>
    <n v="6523.5"/>
    <n v="6883"/>
    <n v="170254.90000000002"/>
    <n v="178533.89"/>
    <n v="210"/>
    <n v="172"/>
    <n v="210"/>
    <n v="172"/>
    <n v="957"/>
    <n v="758"/>
    <n v="18604.96"/>
    <n v="16119.97"/>
    <n v="1589"/>
    <n v="1598"/>
    <n v="1589"/>
    <n v="1598"/>
    <n v="7480.5"/>
    <n v="7641"/>
    <n v="188859.86000000002"/>
    <n v="194653.86000000002"/>
    <n v="0"/>
    <n v="0"/>
    <n v="0"/>
    <n v="0"/>
    <s v=""/>
    <s v=""/>
    <s v=""/>
    <s v=""/>
    <n v="7480.5"/>
    <n v="7641"/>
    <n v="188859.86"/>
    <n v="194653.86"/>
  </r>
  <r>
    <x v="4"/>
    <s v="Albany State University "/>
    <m/>
    <n v="138716"/>
    <x v="3"/>
    <n v="508"/>
    <n v="563"/>
    <n v="1"/>
    <n v="4"/>
    <n v="507"/>
    <n v="559"/>
    <n v="120"/>
    <n v="120"/>
    <n v="507"/>
    <n v="559"/>
    <n v="507"/>
    <n v="559"/>
    <n v="0"/>
    <n v="3"/>
    <n v="0"/>
    <n v="3"/>
    <n v="0"/>
    <n v="0"/>
    <n v="0"/>
    <n v="0"/>
    <m/>
    <m/>
    <n v="0"/>
    <n v="0"/>
    <n v="0"/>
    <n v="3"/>
    <n v="0"/>
    <n v="3"/>
    <n v="0"/>
    <n v="5.6666666666666661"/>
    <n v="0"/>
    <n v="17"/>
    <n v="0"/>
    <n v="0"/>
    <n v="0"/>
    <n v="0"/>
    <m/>
    <m/>
    <n v="0"/>
    <n v="0"/>
    <n v="0"/>
    <n v="5.666666666666667"/>
    <n v="0"/>
    <n v="17"/>
    <n v="0"/>
    <n v="126.66666666666666"/>
    <n v="0"/>
    <n v="380"/>
    <n v="0"/>
    <n v="0"/>
    <n v="0"/>
    <n v="0"/>
    <m/>
    <m/>
    <n v="0"/>
    <n v="0"/>
    <n v="0"/>
    <n v="126.66666666666667"/>
    <n v="0"/>
    <n v="380"/>
    <n v="284"/>
    <n v="321"/>
    <n v="284"/>
    <n v="321"/>
    <n v="16"/>
    <n v="15"/>
    <n v="16"/>
    <n v="15"/>
    <m/>
    <m/>
    <n v="0"/>
    <n v="0"/>
    <n v="300"/>
    <n v="336"/>
    <n v="300"/>
    <n v="336"/>
    <n v="5.526408450704225"/>
    <n v="5.4704049844236762"/>
    <n v="1569.5"/>
    <n v="1756"/>
    <n v="6.1875"/>
    <n v="6.9333333333333336"/>
    <n v="99"/>
    <n v="104"/>
    <m/>
    <m/>
    <n v="0"/>
    <n v="0"/>
    <n v="5.5616666666666665"/>
    <n v="5.5357142857142856"/>
    <n v="1668.5"/>
    <n v="1860"/>
    <n v="150.5655985915493"/>
    <n v="151.82330218068535"/>
    <n v="42760.630000000005"/>
    <n v="48735.28"/>
    <n v="119.499375"/>
    <n v="116.91"/>
    <n v="1911.99"/>
    <n v="1753.6499999999999"/>
    <m/>
    <m/>
    <n v="0"/>
    <n v="0"/>
    <n v="148.90873333333334"/>
    <n v="150.26467261904762"/>
    <n v="44672.62"/>
    <n v="50488.93"/>
    <n v="300"/>
    <n v="339"/>
    <n v="300"/>
    <n v="339"/>
    <n v="5.5616666666666665"/>
    <n v="5.5368731563421827"/>
    <n v="1668.5"/>
    <n v="1877"/>
    <n v="148.90873333333334"/>
    <n v="150.05584070796459"/>
    <n v="44672.62"/>
    <n v="50868.929999999993"/>
    <n v="144"/>
    <n v="166"/>
    <n v="144"/>
    <n v="166"/>
    <n v="62"/>
    <n v="54"/>
    <n v="62"/>
    <n v="54"/>
    <m/>
    <m/>
    <n v="0"/>
    <n v="0"/>
    <n v="206"/>
    <n v="220"/>
    <n v="206"/>
    <n v="220"/>
    <n v="3.9375"/>
    <n v="3.8614457831325302"/>
    <n v="567"/>
    <n v="641"/>
    <n v="4.193548387096774"/>
    <n v="4.2037037037037042"/>
    <n v="260"/>
    <n v="227.00000000000003"/>
    <m/>
    <m/>
    <n v="0"/>
    <n v="0"/>
    <n v="4.0145631067961167"/>
    <n v="3.9454545454545453"/>
    <n v="827"/>
    <n v="868"/>
    <n v="99.372638888888886"/>
    <n v="98.813192771084346"/>
    <n v="14309.66"/>
    <n v="16402.990000000002"/>
    <n v="72.58564516129033"/>
    <n v="83.147777777777776"/>
    <n v="4500.3100000000004"/>
    <n v="4489.9799999999996"/>
    <m/>
    <m/>
    <n v="0"/>
    <n v="0"/>
    <n v="91.310533980582534"/>
    <n v="94.968045454545461"/>
    <n v="18809.97"/>
    <n v="20892.97"/>
    <n v="1"/>
    <m/>
    <n v="1"/>
    <n v="0"/>
    <n v="3.5"/>
    <m/>
    <n v="3.5"/>
    <n v="0"/>
    <n v="116"/>
    <m/>
    <n v="116"/>
    <n v="0"/>
    <n v="428"/>
    <n v="490"/>
    <n v="428"/>
    <n v="490"/>
    <n v="2136.5"/>
    <n v="2414"/>
    <n v="57070.290000000008"/>
    <n v="65518.270000000004"/>
    <n v="78"/>
    <n v="69"/>
    <n v="78"/>
    <n v="69"/>
    <n v="359"/>
    <n v="331"/>
    <n v="6412.3"/>
    <n v="6243.6299999999992"/>
    <n v="506"/>
    <n v="559"/>
    <n v="506"/>
    <n v="559"/>
    <n v="2495.5"/>
    <n v="2745"/>
    <n v="63482.590000000011"/>
    <n v="71761.900000000009"/>
    <n v="0"/>
    <n v="0"/>
    <n v="0"/>
    <n v="0"/>
    <s v=""/>
    <s v=""/>
    <s v=""/>
    <s v=""/>
    <n v="2499"/>
    <n v="2745"/>
    <n v="63598.590000000004"/>
    <n v="71761.899999999994"/>
  </r>
  <r>
    <x v="4"/>
    <s v="Armstrong Atlantic State University"/>
    <m/>
    <n v="138789"/>
    <x v="3"/>
    <n v="868"/>
    <n v="908"/>
    <n v="7"/>
    <n v="6"/>
    <n v="861"/>
    <n v="902"/>
    <n v="120"/>
    <n v="120"/>
    <n v="861"/>
    <n v="902"/>
    <n v="861"/>
    <n v="902"/>
    <n v="11"/>
    <n v="16"/>
    <n v="11"/>
    <n v="16"/>
    <n v="6"/>
    <n v="0"/>
    <n v="6"/>
    <n v="0"/>
    <m/>
    <m/>
    <n v="0"/>
    <n v="0"/>
    <n v="17"/>
    <n v="16"/>
    <n v="17"/>
    <n v="16"/>
    <n v="6.3181818181818192"/>
    <n v="6.21875"/>
    <n v="69.500000000000014"/>
    <n v="99.5"/>
    <n v="5"/>
    <n v="0"/>
    <n v="30"/>
    <n v="0"/>
    <m/>
    <m/>
    <n v="0"/>
    <n v="0"/>
    <n v="5.8529411764705888"/>
    <n v="6.21875"/>
    <n v="99.500000000000014"/>
    <n v="99.5"/>
    <n v="158.63636363636365"/>
    <n v="139.62437500000001"/>
    <n v="1745.0000000000002"/>
    <n v="2233.9900000000002"/>
    <n v="115.5"/>
    <n v="0"/>
    <n v="693"/>
    <n v="0"/>
    <m/>
    <m/>
    <n v="0"/>
    <n v="0"/>
    <n v="143.41176470588235"/>
    <n v="139.62437500000001"/>
    <n v="2438"/>
    <n v="2233.9900000000002"/>
    <n v="278"/>
    <n v="311"/>
    <n v="278"/>
    <n v="311"/>
    <n v="58"/>
    <n v="65"/>
    <n v="58"/>
    <n v="65"/>
    <m/>
    <m/>
    <n v="0"/>
    <n v="0"/>
    <n v="336"/>
    <n v="376"/>
    <n v="336"/>
    <n v="376"/>
    <n v="5.6258992805755392"/>
    <n v="5.863344051446945"/>
    <n v="1564"/>
    <n v="1823.5"/>
    <n v="6.4396551724137936"/>
    <n v="5.7846153846153845"/>
    <n v="373.5"/>
    <n v="376"/>
    <m/>
    <m/>
    <n v="0"/>
    <n v="0"/>
    <n v="5.7663690476190474"/>
    <n v="5.8497340425531918"/>
    <n v="1937.5"/>
    <n v="2199.5"/>
    <n v="138.05737410071944"/>
    <n v="141.27845659163989"/>
    <n v="38379.950000000004"/>
    <n v="43937.600000000006"/>
    <n v="125.56810344827588"/>
    <n v="122.56861538461538"/>
    <n v="7282.9500000000007"/>
    <n v="7966.96"/>
    <m/>
    <m/>
    <n v="0"/>
    <n v="0"/>
    <n v="135.90148809523811"/>
    <n v="138.0440425531915"/>
    <n v="45662.9"/>
    <n v="51904.560000000005"/>
    <n v="353"/>
    <n v="392"/>
    <n v="353"/>
    <n v="392"/>
    <n v="5.7705382436260626"/>
    <n v="5.8647959183673466"/>
    <n v="2037"/>
    <n v="2299"/>
    <n v="136.26317280453259"/>
    <n v="138.10854591836735"/>
    <n v="48100.9"/>
    <n v="54138.55"/>
    <n v="292"/>
    <n v="313"/>
    <n v="292"/>
    <n v="313"/>
    <n v="213"/>
    <n v="197"/>
    <n v="213"/>
    <n v="197"/>
    <m/>
    <m/>
    <n v="0"/>
    <n v="0"/>
    <n v="505"/>
    <n v="510"/>
    <n v="505"/>
    <n v="510"/>
    <n v="3.8013698630136985"/>
    <n v="3.8322683706070286"/>
    <n v="1110"/>
    <n v="1199.5"/>
    <n v="4.274647887323944"/>
    <n v="4.1370558375634516"/>
    <n v="910.50000000000011"/>
    <n v="815"/>
    <m/>
    <m/>
    <n v="0"/>
    <n v="0"/>
    <n v="4.0009900990099005"/>
    <n v="3.95"/>
    <n v="2020.4999999999998"/>
    <n v="2014.5"/>
    <n v="95.928013698630139"/>
    <n v="96.834856230031946"/>
    <n v="28010.98"/>
    <n v="30309.309999999998"/>
    <n v="84.494366197183098"/>
    <n v="86.927106598984778"/>
    <n v="17997.3"/>
    <n v="17124.640000000003"/>
    <m/>
    <m/>
    <n v="0"/>
    <n v="0"/>
    <n v="91.105504950495046"/>
    <n v="93.007745098039209"/>
    <n v="46008.28"/>
    <n v="47433.95"/>
    <n v="3"/>
    <m/>
    <n v="3"/>
    <n v="0"/>
    <n v="2.17"/>
    <m/>
    <n v="6.51"/>
    <n v="0"/>
    <n v="69.67"/>
    <m/>
    <n v="209.01"/>
    <n v="0"/>
    <n v="581"/>
    <n v="640"/>
    <n v="581"/>
    <n v="640"/>
    <n v="2743.5"/>
    <n v="3122.5"/>
    <n v="68135.930000000008"/>
    <n v="76480.899999999994"/>
    <n v="277"/>
    <n v="262"/>
    <n v="277"/>
    <n v="262"/>
    <n v="1314"/>
    <n v="1191"/>
    <n v="25973.25"/>
    <n v="25091.600000000002"/>
    <n v="858"/>
    <n v="902"/>
    <n v="858"/>
    <n v="902"/>
    <n v="4057.5"/>
    <n v="4313.5"/>
    <n v="94109.180000000008"/>
    <n v="101572.5"/>
    <n v="0"/>
    <n v="0"/>
    <n v="0"/>
    <n v="0"/>
    <s v=""/>
    <s v=""/>
    <s v=""/>
    <s v=""/>
    <n v="4064.01"/>
    <n v="4313.5"/>
    <n v="94318.189999999988"/>
    <n v="101572.5"/>
  </r>
  <r>
    <x v="4"/>
    <s v="Columbus State University"/>
    <m/>
    <n v="139366"/>
    <x v="3"/>
    <n v="881"/>
    <n v="907"/>
    <n v="6"/>
    <n v="6"/>
    <n v="875"/>
    <n v="901"/>
    <n v="120"/>
    <n v="120"/>
    <n v="875"/>
    <n v="901"/>
    <n v="875"/>
    <n v="901"/>
    <n v="7"/>
    <n v="5"/>
    <n v="7"/>
    <n v="5"/>
    <n v="5"/>
    <n v="0"/>
    <n v="5"/>
    <n v="0"/>
    <m/>
    <m/>
    <n v="0"/>
    <n v="0"/>
    <n v="12"/>
    <n v="5"/>
    <n v="12"/>
    <n v="5"/>
    <n v="4.7142857142857144"/>
    <n v="6"/>
    <n v="33"/>
    <n v="30"/>
    <n v="4.8"/>
    <n v="0"/>
    <n v="24"/>
    <n v="0"/>
    <m/>
    <m/>
    <n v="0"/>
    <n v="0"/>
    <n v="4.75"/>
    <n v="6"/>
    <n v="57"/>
    <n v="30"/>
    <n v="134"/>
    <n v="135.732"/>
    <n v="938"/>
    <n v="678.66"/>
    <n v="142.4"/>
    <n v="0"/>
    <n v="712"/>
    <n v="0"/>
    <m/>
    <m/>
    <n v="0"/>
    <n v="0"/>
    <n v="137.5"/>
    <n v="135.732"/>
    <n v="1650"/>
    <n v="678.66"/>
    <n v="459"/>
    <n v="432"/>
    <n v="459"/>
    <n v="432"/>
    <n v="47"/>
    <n v="45"/>
    <n v="47"/>
    <n v="45"/>
    <m/>
    <m/>
    <n v="0"/>
    <n v="0"/>
    <n v="506"/>
    <n v="477"/>
    <n v="506"/>
    <n v="477"/>
    <n v="5.7777777777777786"/>
    <n v="5.8391203703703711"/>
    <n v="2652.0000000000005"/>
    <n v="2522.5000000000005"/>
    <n v="7.2553191489361701"/>
    <n v="7.3"/>
    <n v="341"/>
    <n v="328.5"/>
    <m/>
    <m/>
    <n v="0"/>
    <n v="0"/>
    <n v="5.9150197628458505"/>
    <n v="5.9769392033542985"/>
    <n v="2993.0000000000005"/>
    <n v="2851.0000000000005"/>
    <n v="145.66067538126362"/>
    <n v="148.1387037037037"/>
    <n v="66858.25"/>
    <n v="63995.92"/>
    <n v="148.66617021276596"/>
    <n v="144.24377777777778"/>
    <n v="6987.31"/>
    <n v="6490.97"/>
    <m/>
    <m/>
    <n v="0"/>
    <n v="0"/>
    <n v="145.93984189723321"/>
    <n v="147.77125786163521"/>
    <n v="73845.56"/>
    <n v="70486.89"/>
    <n v="518"/>
    <n v="482"/>
    <n v="518"/>
    <n v="482"/>
    <n v="5.8880308880308885"/>
    <n v="5.9771784232365155"/>
    <n v="3050.0000000000005"/>
    <n v="2881.0000000000005"/>
    <n v="145.74432432432431"/>
    <n v="147.64636929460582"/>
    <n v="75495.56"/>
    <n v="71165.55"/>
    <n v="240"/>
    <n v="290"/>
    <n v="240"/>
    <n v="290"/>
    <n v="117"/>
    <n v="129"/>
    <n v="117"/>
    <n v="129"/>
    <m/>
    <m/>
    <n v="0"/>
    <n v="0"/>
    <n v="357"/>
    <n v="419"/>
    <n v="357"/>
    <n v="419"/>
    <n v="4.166666666666667"/>
    <n v="4.1862068965517247"/>
    <n v="1000.0000000000001"/>
    <n v="1214.0000000000002"/>
    <n v="4.7179487179487181"/>
    <n v="4.5465116279069768"/>
    <n v="552"/>
    <n v="586.5"/>
    <m/>
    <m/>
    <n v="0"/>
    <n v="0"/>
    <n v="4.3473389355742293"/>
    <n v="4.2971360381861583"/>
    <n v="1551.9999999999998"/>
    <n v="1800.5000000000002"/>
    <n v="103.88191666666668"/>
    <n v="103.9906551724138"/>
    <n v="24931.660000000003"/>
    <n v="30157.29"/>
    <n v="94.247692307692304"/>
    <n v="91.007519379844965"/>
    <n v="11026.98"/>
    <n v="11739.970000000001"/>
    <m/>
    <m/>
    <n v="0"/>
    <n v="0"/>
    <n v="100.72448179271709"/>
    <n v="99.99346062052507"/>
    <n v="35958.639999999999"/>
    <n v="41897.26"/>
    <m/>
    <m/>
    <n v="0"/>
    <n v="0"/>
    <m/>
    <m/>
    <n v="0"/>
    <n v="0"/>
    <m/>
    <m/>
    <n v="0"/>
    <n v="0"/>
    <n v="706"/>
    <n v="727"/>
    <n v="706"/>
    <n v="727"/>
    <n v="3685.0000000000005"/>
    <n v="3766.5000000000009"/>
    <n v="92727.91"/>
    <n v="94831.87"/>
    <n v="169"/>
    <n v="174"/>
    <n v="169"/>
    <n v="174"/>
    <n v="917"/>
    <n v="915"/>
    <n v="18726.29"/>
    <n v="18230.940000000002"/>
    <n v="875"/>
    <n v="901"/>
    <n v="875"/>
    <n v="901"/>
    <n v="4602"/>
    <n v="4681.5000000000009"/>
    <n v="111454.20000000001"/>
    <n v="113062.81"/>
    <n v="0"/>
    <n v="0"/>
    <n v="0"/>
    <n v="0"/>
    <s v=""/>
    <s v=""/>
    <s v=""/>
    <s v=""/>
    <n v="4602"/>
    <n v="4681.5000000000009"/>
    <n v="111454.2"/>
    <n v="113062.81"/>
  </r>
  <r>
    <x v="4"/>
    <s v="Georgia College and State University"/>
    <m/>
    <n v="139861"/>
    <x v="3"/>
    <n v="999"/>
    <n v="1105"/>
    <n v="6"/>
    <n v="8"/>
    <n v="993"/>
    <n v="1097"/>
    <n v="120"/>
    <n v="120"/>
    <n v="993"/>
    <n v="1097"/>
    <n v="993"/>
    <n v="1097"/>
    <n v="7"/>
    <n v="11"/>
    <n v="7"/>
    <n v="11"/>
    <n v="2"/>
    <n v="0"/>
    <n v="2"/>
    <n v="0"/>
    <m/>
    <m/>
    <n v="0"/>
    <n v="0"/>
    <n v="9"/>
    <n v="11"/>
    <n v="9"/>
    <n v="11"/>
    <n v="3.8571428571428572"/>
    <n v="4.9090909090909092"/>
    <n v="27"/>
    <n v="54"/>
    <n v="3"/>
    <n v="0"/>
    <n v="6"/>
    <n v="0"/>
    <m/>
    <m/>
    <n v="0"/>
    <n v="0"/>
    <n v="3.6666666666666665"/>
    <n v="4.9090909090909092"/>
    <n v="33"/>
    <n v="54"/>
    <n v="110.57142857142857"/>
    <n v="132.63636363636365"/>
    <n v="774"/>
    <n v="1459.0000000000002"/>
    <n v="83.5"/>
    <n v="0"/>
    <n v="167"/>
    <n v="0"/>
    <m/>
    <m/>
    <n v="0"/>
    <n v="0"/>
    <n v="104.55555555555556"/>
    <n v="132.63636363636365"/>
    <n v="941"/>
    <n v="1459.0000000000002"/>
    <n v="571"/>
    <n v="656"/>
    <n v="571"/>
    <n v="656"/>
    <n v="20"/>
    <n v="37"/>
    <n v="20"/>
    <n v="37"/>
    <m/>
    <m/>
    <n v="0"/>
    <n v="0"/>
    <n v="591"/>
    <n v="693"/>
    <n v="591"/>
    <n v="693"/>
    <n v="4.8528896672504382"/>
    <n v="4.9550304878048781"/>
    <n v="2771.0000000000005"/>
    <n v="3250.5"/>
    <n v="5.25"/>
    <n v="4.5810810810810816"/>
    <n v="105"/>
    <n v="169.50000000000003"/>
    <m/>
    <m/>
    <n v="0"/>
    <n v="0"/>
    <n v="4.8663282571912019"/>
    <n v="4.9350649350649354"/>
    <n v="2876.0000000000005"/>
    <n v="3420"/>
    <n v="133.10038528896672"/>
    <n v="134.04368902439023"/>
    <n v="76000.319999999992"/>
    <n v="87932.659999999989"/>
    <n v="140.05000000000001"/>
    <n v="134.16216216216216"/>
    <n v="2801"/>
    <n v="4964"/>
    <m/>
    <m/>
    <n v="0"/>
    <n v="0"/>
    <n v="133.33556683587139"/>
    <n v="134.05001443001441"/>
    <n v="78801.319999999992"/>
    <n v="92896.659999999989"/>
    <n v="600"/>
    <n v="704"/>
    <n v="600"/>
    <n v="704"/>
    <n v="4.8483333333333345"/>
    <n v="4.9346590909090908"/>
    <n v="2909.0000000000009"/>
    <n v="3474"/>
    <n v="132.90386666666666"/>
    <n v="134.02792613636362"/>
    <n v="79742.319999999992"/>
    <n v="94355.659999999989"/>
    <n v="325"/>
    <n v="321"/>
    <n v="325"/>
    <n v="321"/>
    <n v="67"/>
    <n v="72"/>
    <n v="67"/>
    <n v="72"/>
    <m/>
    <m/>
    <n v="0"/>
    <n v="0"/>
    <n v="392"/>
    <n v="393"/>
    <n v="392"/>
    <n v="393"/>
    <n v="3.7061538461538466"/>
    <n v="3.9314641744548289"/>
    <n v="1204.5000000000002"/>
    <n v="1262"/>
    <n v="3.5895522388059704"/>
    <n v="3.8194444444444446"/>
    <n v="240.50000000000003"/>
    <n v="275"/>
    <m/>
    <m/>
    <n v="0"/>
    <n v="0"/>
    <n v="3.6862244897959191"/>
    <n v="3.9109414758269718"/>
    <n v="1445.0000000000002"/>
    <n v="1537"/>
    <n v="95.04098461538463"/>
    <n v="97.380031152647973"/>
    <n v="30888.320000000003"/>
    <n v="31258.989999999998"/>
    <n v="70.80074626865671"/>
    <n v="78.032361111111115"/>
    <n v="4743.6499999999996"/>
    <n v="5618.33"/>
    <m/>
    <m/>
    <n v="0"/>
    <n v="0"/>
    <n v="90.897882653061231"/>
    <n v="93.835419847328239"/>
    <n v="35631.97"/>
    <n v="36877.32"/>
    <n v="1"/>
    <m/>
    <n v="1"/>
    <n v="0"/>
    <n v="2.17"/>
    <m/>
    <n v="2.17"/>
    <n v="0"/>
    <n v="48"/>
    <m/>
    <n v="48"/>
    <n v="0"/>
    <n v="903"/>
    <n v="988"/>
    <n v="903"/>
    <n v="988"/>
    <n v="4002.5000000000009"/>
    <n v="4566.5"/>
    <n v="107662.64"/>
    <n v="120650.65"/>
    <n v="89"/>
    <n v="109"/>
    <n v="89"/>
    <n v="109"/>
    <n v="351.5"/>
    <n v="444.5"/>
    <n v="7711.65"/>
    <n v="10582.33"/>
    <n v="992"/>
    <n v="1097"/>
    <n v="992"/>
    <n v="1097"/>
    <n v="4354.0000000000009"/>
    <n v="5011"/>
    <n v="115374.29"/>
    <n v="131232.97999999998"/>
    <n v="0"/>
    <n v="0"/>
    <n v="0"/>
    <n v="0"/>
    <s v=""/>
    <s v=""/>
    <s v=""/>
    <s v=""/>
    <n v="4356.170000000001"/>
    <n v="5011"/>
    <n v="115422.29"/>
    <n v="131232.97999999998"/>
  </r>
  <r>
    <x v="4"/>
    <s v="Kennesaw State University"/>
    <s v="Met the criteria for Four-Year 3 in 2011-12."/>
    <n v="140164"/>
    <x v="3"/>
    <n v="3133"/>
    <n v="3319"/>
    <n v="20"/>
    <n v="21"/>
    <n v="3113"/>
    <n v="3298"/>
    <n v="120"/>
    <n v="120"/>
    <n v="3113"/>
    <n v="3298"/>
    <n v="3113"/>
    <n v="3298"/>
    <n v="39"/>
    <n v="43"/>
    <n v="39"/>
    <n v="43"/>
    <n v="7"/>
    <n v="13"/>
    <n v="7"/>
    <n v="13"/>
    <m/>
    <m/>
    <n v="0"/>
    <n v="0"/>
    <n v="46"/>
    <n v="56"/>
    <n v="46"/>
    <n v="56"/>
    <n v="4.9615384615384617"/>
    <n v="4.5697674418604652"/>
    <n v="193.5"/>
    <n v="196.5"/>
    <n v="5.7142857142857144"/>
    <n v="4.7692307692307692"/>
    <n v="40"/>
    <n v="62"/>
    <m/>
    <m/>
    <n v="0"/>
    <n v="0"/>
    <n v="5.0760869565217392"/>
    <n v="4.6160714285714288"/>
    <n v="233.5"/>
    <n v="258.5"/>
    <n v="132.99128205128204"/>
    <n v="136.18604651162789"/>
    <n v="5186.66"/>
    <n v="5855.9999999999991"/>
    <n v="140.38"/>
    <n v="141.56384615384616"/>
    <n v="982.66"/>
    <n v="1840.33"/>
    <m/>
    <m/>
    <n v="0"/>
    <n v="0"/>
    <n v="134.11565217391305"/>
    <n v="137.43446428571426"/>
    <n v="6169.3200000000006"/>
    <n v="7696.3299999999981"/>
    <n v="1091"/>
    <n v="1237"/>
    <n v="1091"/>
    <n v="1237"/>
    <n v="160"/>
    <n v="147"/>
    <n v="160"/>
    <n v="147"/>
    <m/>
    <m/>
    <n v="0"/>
    <n v="0"/>
    <n v="1251"/>
    <n v="1384"/>
    <n v="1251"/>
    <n v="1384"/>
    <n v="5.7011915673693867"/>
    <n v="5.6645109135004041"/>
    <n v="6220.0000000000009"/>
    <n v="7007"/>
    <n v="7.0406250000000004"/>
    <n v="6.7687074829931975"/>
    <n v="1126.5"/>
    <n v="995"/>
    <m/>
    <m/>
    <n v="0"/>
    <n v="0"/>
    <n v="5.8725019984012796"/>
    <n v="5.7817919075144513"/>
    <n v="7346.5000000000009"/>
    <n v="8002.0000000000009"/>
    <n v="141.96597616865262"/>
    <n v="143.19772837510106"/>
    <n v="154884.88"/>
    <n v="177135.59000000003"/>
    <n v="139.986875"/>
    <n v="132.93394557823129"/>
    <n v="22397.9"/>
    <n v="19541.29"/>
    <m/>
    <m/>
    <n v="0"/>
    <n v="0"/>
    <n v="141.71285371702638"/>
    <n v="142.10757225433528"/>
    <n v="177282.78"/>
    <n v="196676.88000000003"/>
    <n v="1297"/>
    <n v="1440"/>
    <n v="1297"/>
    <n v="1440"/>
    <n v="5.8442559753276804"/>
    <n v="5.7364583333333332"/>
    <n v="7580.0000000000018"/>
    <n v="8260.5"/>
    <n v="141.44340786430223"/>
    <n v="141.92584027777778"/>
    <n v="183452.1"/>
    <n v="204373.21"/>
    <n v="1215"/>
    <n v="1243"/>
    <n v="1215"/>
    <n v="1243"/>
    <n v="601"/>
    <n v="613"/>
    <n v="601"/>
    <n v="613"/>
    <m/>
    <m/>
    <n v="0"/>
    <n v="0"/>
    <n v="1816"/>
    <n v="1856"/>
    <n v="1816"/>
    <n v="1856"/>
    <n v="4.086831275720165"/>
    <n v="4.0132743362831862"/>
    <n v="4965.5000000000009"/>
    <n v="4988.5"/>
    <n v="4.712146422628952"/>
    <n v="4.7642740619902124"/>
    <n v="2832"/>
    <n v="2920.5"/>
    <m/>
    <m/>
    <n v="0"/>
    <n v="0"/>
    <n v="4.2937775330396484"/>
    <n v="4.2613146551724137"/>
    <n v="7797.5000000000018"/>
    <n v="7909"/>
    <n v="99.420814814814818"/>
    <n v="98.285575221238943"/>
    <n v="120796.29000000001"/>
    <n v="122168.97"/>
    <n v="93.652595673876874"/>
    <n v="94.087928221859713"/>
    <n v="56285.21"/>
    <n v="57675.9"/>
    <m/>
    <m/>
    <n v="0"/>
    <n v="0"/>
    <n v="97.511839207048453"/>
    <n v="96.899175646551726"/>
    <n v="177081.5"/>
    <n v="179844.87"/>
    <m/>
    <n v="2"/>
    <n v="0"/>
    <n v="2"/>
    <m/>
    <m/>
    <n v="0"/>
    <n v="0"/>
    <m/>
    <n v="125"/>
    <n v="0"/>
    <n v="250"/>
    <n v="2345"/>
    <n v="2523"/>
    <n v="2345"/>
    <n v="2523"/>
    <n v="11379.000000000002"/>
    <n v="12192"/>
    <n v="280867.83"/>
    <n v="305160.56000000006"/>
    <n v="768"/>
    <n v="773"/>
    <n v="768"/>
    <n v="773"/>
    <n v="3998.5"/>
    <n v="3977.5"/>
    <n v="79665.77"/>
    <n v="79057.52"/>
    <n v="3113"/>
    <n v="3296"/>
    <n v="3113"/>
    <n v="3296"/>
    <n v="15377.500000000002"/>
    <n v="16169.5"/>
    <n v="360533.60000000003"/>
    <n v="384218.08000000007"/>
    <n v="0"/>
    <n v="0"/>
    <n v="0"/>
    <n v="0"/>
    <s v=""/>
    <s v=""/>
    <s v=""/>
    <s v=""/>
    <n v="15377.500000000004"/>
    <n v="16169.5"/>
    <n v="360533.6"/>
    <n v="384468.07999999996"/>
  </r>
  <r>
    <x v="4"/>
    <s v="Augusta State University"/>
    <s v="Met the criteria for Four-Year 4 in 2010-11 and 2011-12."/>
    <n v="138983"/>
    <x v="4"/>
    <n v="633"/>
    <n v="657"/>
    <n v="7"/>
    <n v="9"/>
    <n v="626"/>
    <n v="648"/>
    <n v="120"/>
    <n v="120"/>
    <n v="626"/>
    <n v="648"/>
    <n v="626"/>
    <n v="648"/>
    <n v="11"/>
    <n v="8"/>
    <n v="11"/>
    <n v="8"/>
    <n v="1"/>
    <n v="5"/>
    <n v="1"/>
    <n v="5"/>
    <m/>
    <m/>
    <n v="0"/>
    <n v="0"/>
    <n v="12"/>
    <n v="13"/>
    <n v="12"/>
    <n v="13"/>
    <n v="5.1818181818181817"/>
    <n v="6.625"/>
    <n v="57"/>
    <n v="53"/>
    <n v="8"/>
    <n v="6.8"/>
    <n v="8"/>
    <n v="34"/>
    <m/>
    <m/>
    <n v="0"/>
    <n v="0"/>
    <n v="5.416666666666667"/>
    <n v="6.6923076923076925"/>
    <n v="65"/>
    <n v="87"/>
    <n v="142.27272727272728"/>
    <n v="162.95750000000001"/>
    <n v="1565"/>
    <n v="1303.6600000000001"/>
    <n v="177"/>
    <n v="154.20000000000002"/>
    <n v="177"/>
    <n v="771.00000000000011"/>
    <m/>
    <m/>
    <n v="0"/>
    <n v="0"/>
    <n v="145.16666666666666"/>
    <n v="159.5892307692308"/>
    <n v="1742"/>
    <n v="2074.6600000000003"/>
    <n v="285"/>
    <n v="317"/>
    <n v="285"/>
    <n v="317"/>
    <n v="40"/>
    <n v="39"/>
    <n v="40"/>
    <n v="39"/>
    <m/>
    <m/>
    <n v="0"/>
    <n v="0"/>
    <n v="325"/>
    <n v="356"/>
    <n v="325"/>
    <n v="356"/>
    <n v="6.2280701754385959"/>
    <n v="6.2602523659306"/>
    <n v="1774.9999999999998"/>
    <n v="1984.5000000000002"/>
    <n v="7.2374999999999998"/>
    <n v="7.2564102564102564"/>
    <n v="289.5"/>
    <n v="283"/>
    <m/>
    <m/>
    <n v="0"/>
    <n v="0"/>
    <n v="6.3523076923076927"/>
    <n v="6.3693820224719104"/>
    <n v="2064.5"/>
    <n v="2267.5"/>
    <n v="149.83610526315789"/>
    <n v="148.33624605678233"/>
    <n v="42703.29"/>
    <n v="47022.59"/>
    <n v="147.09100000000001"/>
    <n v="147.26435897435897"/>
    <n v="5883.64"/>
    <n v="5743.3099999999995"/>
    <m/>
    <m/>
    <n v="0"/>
    <n v="0"/>
    <n v="149.49824615384617"/>
    <n v="148.21882022471908"/>
    <n v="48586.930000000008"/>
    <n v="52765.899999999994"/>
    <n v="337"/>
    <n v="369"/>
    <n v="337"/>
    <n v="369"/>
    <n v="6.318991097922849"/>
    <n v="6.3807588075880757"/>
    <n v="2129.5"/>
    <n v="2354.5"/>
    <n v="149.34400593471813"/>
    <n v="148.61940379403794"/>
    <n v="50328.930000000008"/>
    <n v="54840.56"/>
    <n v="203"/>
    <n v="188"/>
    <n v="203"/>
    <n v="188"/>
    <n v="86"/>
    <n v="91"/>
    <n v="86"/>
    <n v="91"/>
    <m/>
    <m/>
    <n v="0"/>
    <n v="0"/>
    <n v="289"/>
    <n v="279"/>
    <n v="289"/>
    <n v="279"/>
    <n v="4.3571428571428577"/>
    <n v="4.4441489361702127"/>
    <n v="884.50000000000011"/>
    <n v="835.5"/>
    <n v="4.9593023255813957"/>
    <n v="4.802197802197802"/>
    <n v="426.50000000000006"/>
    <n v="437"/>
    <m/>
    <m/>
    <n v="0"/>
    <n v="0"/>
    <n v="4.5363321799307963"/>
    <n v="4.5609318996415773"/>
    <n v="1311.0000000000002"/>
    <n v="1272.5"/>
    <n v="106.64364532019705"/>
    <n v="108.86159574468086"/>
    <n v="21648.66"/>
    <n v="20465.98"/>
    <n v="98.786744186046505"/>
    <n v="98.303846153846152"/>
    <n v="8495.66"/>
    <n v="8945.65"/>
    <m/>
    <m/>
    <n v="0"/>
    <n v="0"/>
    <n v="104.30560553633218"/>
    <n v="105.41802867383511"/>
    <n v="30144.32"/>
    <n v="29411.629999999997"/>
    <m/>
    <m/>
    <n v="0"/>
    <n v="0"/>
    <m/>
    <m/>
    <n v="0"/>
    <n v="0"/>
    <m/>
    <m/>
    <n v="0"/>
    <n v="0"/>
    <n v="499"/>
    <n v="513"/>
    <n v="499"/>
    <n v="513"/>
    <n v="2716.5"/>
    <n v="2873"/>
    <n v="65916.95"/>
    <n v="68792.23"/>
    <n v="127"/>
    <n v="135"/>
    <n v="127"/>
    <n v="135"/>
    <n v="724"/>
    <n v="754"/>
    <n v="14556.3"/>
    <n v="15459.96"/>
    <n v="626"/>
    <n v="648"/>
    <n v="626"/>
    <n v="648"/>
    <n v="3440.5"/>
    <n v="3627"/>
    <n v="80473.25"/>
    <n v="84252.19"/>
    <n v="0"/>
    <n v="0"/>
    <n v="0"/>
    <n v="0"/>
    <s v=""/>
    <s v=""/>
    <s v=""/>
    <s v=""/>
    <n v="3440.5"/>
    <n v="3627"/>
    <n v="80473.25"/>
    <n v="84252.19"/>
  </r>
  <r>
    <x v="4"/>
    <s v="Clayton State University"/>
    <s v="Reclassified: met the criteria for Four-Year 5 in 2009-10, 2010-11 and 2011-12."/>
    <n v="139311"/>
    <x v="4"/>
    <n v="950"/>
    <n v="1004"/>
    <n v="7"/>
    <n v="10"/>
    <n v="943"/>
    <n v="994"/>
    <n v="120"/>
    <n v="120"/>
    <n v="943"/>
    <n v="994"/>
    <n v="943"/>
    <n v="994"/>
    <n v="2"/>
    <n v="2"/>
    <n v="2"/>
    <n v="2"/>
    <n v="1"/>
    <n v="0"/>
    <n v="1"/>
    <n v="0"/>
    <m/>
    <m/>
    <n v="0"/>
    <n v="0"/>
    <n v="3"/>
    <n v="2"/>
    <n v="3"/>
    <n v="2"/>
    <n v="3.5"/>
    <n v="5"/>
    <n v="7"/>
    <n v="10"/>
    <n v="7"/>
    <n v="0"/>
    <n v="7"/>
    <n v="0"/>
    <m/>
    <m/>
    <n v="0"/>
    <n v="0"/>
    <n v="4.666666666666667"/>
    <n v="5"/>
    <n v="14"/>
    <n v="10"/>
    <n v="131"/>
    <n v="142.5"/>
    <n v="262"/>
    <n v="285"/>
    <n v="219"/>
    <n v="0"/>
    <n v="219"/>
    <n v="0"/>
    <m/>
    <m/>
    <n v="0"/>
    <n v="0"/>
    <n v="160.33333333333334"/>
    <n v="142.5"/>
    <n v="481"/>
    <n v="285"/>
    <n v="233"/>
    <n v="227"/>
    <n v="233"/>
    <n v="227"/>
    <n v="57"/>
    <n v="71"/>
    <n v="57"/>
    <n v="71"/>
    <m/>
    <m/>
    <n v="0"/>
    <n v="0"/>
    <n v="290"/>
    <n v="298"/>
    <n v="290"/>
    <n v="298"/>
    <n v="5.7768240343347639"/>
    <n v="5.8237885462555061"/>
    <n v="1346"/>
    <n v="1322"/>
    <n v="6.9385964912280702"/>
    <n v="6.3873239436619711"/>
    <n v="395.5"/>
    <n v="453.49999999999994"/>
    <m/>
    <m/>
    <n v="0"/>
    <n v="0"/>
    <n v="6.0051724137931037"/>
    <n v="5.9580536912751674"/>
    <n v="1741.5"/>
    <n v="1775.4999999999998"/>
    <n v="139.7780686695279"/>
    <n v="137.96607929515417"/>
    <n v="32568.29"/>
    <n v="31318.299999999996"/>
    <n v="134.96403508771931"/>
    <n v="125.36070422535211"/>
    <n v="7692.9500000000007"/>
    <n v="8900.61"/>
    <m/>
    <m/>
    <n v="0"/>
    <n v="0"/>
    <n v="138.83186206896553"/>
    <n v="134.96278523489931"/>
    <n v="40261.240000000005"/>
    <n v="40218.909999999996"/>
    <n v="293"/>
    <n v="300"/>
    <n v="293"/>
    <n v="300"/>
    <n v="5.9914675767918091"/>
    <n v="5.9516666666666662"/>
    <n v="1755.5"/>
    <n v="1785.4999999999998"/>
    <n v="139.05201365187716"/>
    <n v="135.01303333333331"/>
    <n v="40742.240000000005"/>
    <n v="40503.909999999996"/>
    <n v="356"/>
    <n v="367"/>
    <n v="356"/>
    <n v="367"/>
    <n v="294"/>
    <n v="327"/>
    <n v="294"/>
    <n v="327"/>
    <m/>
    <m/>
    <n v="0"/>
    <n v="0"/>
    <n v="650"/>
    <n v="694"/>
    <n v="650"/>
    <n v="694"/>
    <n v="3.9115168539325844"/>
    <n v="4.0885558583106265"/>
    <n v="1392.5"/>
    <n v="1500.5"/>
    <n v="4.8554421768707483"/>
    <n v="4.7920489296636086"/>
    <n v="1427.5"/>
    <n v="1567"/>
    <m/>
    <m/>
    <n v="0"/>
    <n v="0"/>
    <n v="4.3384615384615381"/>
    <n v="4.4200288184438037"/>
    <n v="2820"/>
    <n v="3067.4999999999995"/>
    <n v="92.540196629213483"/>
    <n v="93.245122615803808"/>
    <n v="32944.31"/>
    <n v="34220.959999999999"/>
    <n v="89.434081632653076"/>
    <n v="85.42590214067279"/>
    <n v="26293.620000000003"/>
    <n v="27934.27"/>
    <m/>
    <m/>
    <n v="0"/>
    <n v="0"/>
    <n v="91.13527692307693"/>
    <n v="89.560850144092214"/>
    <n v="59237.930000000008"/>
    <n v="62155.229999999996"/>
    <m/>
    <m/>
    <n v="0"/>
    <n v="0"/>
    <m/>
    <m/>
    <n v="0"/>
    <n v="0"/>
    <m/>
    <m/>
    <n v="0"/>
    <n v="0"/>
    <n v="591"/>
    <n v="596"/>
    <n v="591"/>
    <n v="596"/>
    <n v="2745.5"/>
    <n v="2832.5"/>
    <n v="65774.600000000006"/>
    <n v="65824.259999999995"/>
    <n v="352"/>
    <n v="398"/>
    <n v="352"/>
    <n v="398"/>
    <n v="1830"/>
    <n v="2020.5"/>
    <n v="34205.570000000007"/>
    <n v="36834.880000000005"/>
    <n v="943"/>
    <n v="994"/>
    <n v="943"/>
    <n v="994"/>
    <n v="4575.5"/>
    <n v="4853"/>
    <n v="99980.170000000013"/>
    <n v="102659.14"/>
    <n v="0"/>
    <n v="0"/>
    <n v="0"/>
    <n v="0"/>
    <s v=""/>
    <s v=""/>
    <s v=""/>
    <s v=""/>
    <n v="4575.5"/>
    <n v="4852.9999999999991"/>
    <n v="99980.170000000013"/>
    <n v="102659.13999999998"/>
  </r>
  <r>
    <x v="4"/>
    <s v="Fort Valley State University"/>
    <m/>
    <n v="139719"/>
    <x v="4"/>
    <n v="241"/>
    <n v="251"/>
    <n v="2"/>
    <n v="0"/>
    <n v="239"/>
    <n v="251"/>
    <n v="120"/>
    <n v="120"/>
    <n v="239"/>
    <n v="251"/>
    <n v="239"/>
    <n v="251"/>
    <n v="1"/>
    <n v="6"/>
    <n v="1"/>
    <n v="6"/>
    <n v="0"/>
    <n v="0"/>
    <n v="0"/>
    <n v="0"/>
    <m/>
    <m/>
    <n v="0"/>
    <n v="0"/>
    <n v="1"/>
    <n v="6"/>
    <n v="1"/>
    <n v="6"/>
    <n v="4"/>
    <n v="5.3333333333333339"/>
    <n v="4"/>
    <n v="32"/>
    <n v="0"/>
    <n v="0"/>
    <n v="0"/>
    <n v="0"/>
    <m/>
    <m/>
    <n v="0"/>
    <n v="0"/>
    <n v="4"/>
    <n v="5.333333333333333"/>
    <n v="4"/>
    <n v="32"/>
    <n v="144"/>
    <n v="147.5"/>
    <n v="144"/>
    <n v="885"/>
    <n v="0"/>
    <n v="0"/>
    <n v="0"/>
    <n v="0"/>
    <m/>
    <m/>
    <n v="0"/>
    <n v="0"/>
    <n v="144"/>
    <n v="147.5"/>
    <n v="144"/>
    <n v="885"/>
    <n v="170"/>
    <n v="164"/>
    <n v="170"/>
    <n v="164"/>
    <n v="6"/>
    <n v="4"/>
    <n v="6"/>
    <n v="4"/>
    <m/>
    <m/>
    <n v="0"/>
    <n v="0"/>
    <n v="176"/>
    <n v="168"/>
    <n v="176"/>
    <n v="168"/>
    <n v="5.5117647058823529"/>
    <n v="5.5"/>
    <n v="937"/>
    <n v="902"/>
    <n v="8.1666666666666661"/>
    <n v="6.25"/>
    <n v="49"/>
    <n v="25"/>
    <m/>
    <m/>
    <n v="0"/>
    <n v="0"/>
    <n v="5.6022727272727275"/>
    <n v="5.5178571428571432"/>
    <n v="986"/>
    <n v="927.00000000000011"/>
    <n v="155.04500000000002"/>
    <n v="153.52219512195123"/>
    <n v="26357.65"/>
    <n v="25177.640000000003"/>
    <n v="150.66666666666666"/>
    <n v="81.75"/>
    <n v="904"/>
    <n v="327"/>
    <m/>
    <m/>
    <n v="0"/>
    <n v="0"/>
    <n v="154.89573863636363"/>
    <n v="151.81333333333336"/>
    <n v="27261.649999999998"/>
    <n v="25504.640000000003"/>
    <n v="177"/>
    <n v="174"/>
    <n v="177"/>
    <n v="174"/>
    <n v="5.593220338983051"/>
    <n v="5.5114942528735638"/>
    <n v="990"/>
    <n v="959.00000000000011"/>
    <n v="154.83418079096043"/>
    <n v="151.66459770114943"/>
    <n v="27405.649999999998"/>
    <n v="26389.64"/>
    <n v="50"/>
    <n v="66"/>
    <n v="50"/>
    <n v="66"/>
    <n v="12"/>
    <n v="11"/>
    <n v="12"/>
    <n v="11"/>
    <m/>
    <m/>
    <n v="0"/>
    <n v="0"/>
    <n v="62"/>
    <n v="77"/>
    <n v="62"/>
    <n v="77"/>
    <n v="4.01"/>
    <n v="3.9772727272727275"/>
    <n v="200.5"/>
    <n v="262.5"/>
    <n v="4.958333333333333"/>
    <n v="3.7272727272727275"/>
    <n v="59.5"/>
    <n v="41"/>
    <m/>
    <m/>
    <n v="0"/>
    <n v="0"/>
    <n v="4.193548387096774"/>
    <n v="3.9415584415584415"/>
    <n v="260"/>
    <n v="303.5"/>
    <n v="109.0866"/>
    <n v="108.8989393939394"/>
    <n v="5454.33"/>
    <n v="7187.3300000000008"/>
    <n v="93.583333333333343"/>
    <n v="97.545454545454547"/>
    <n v="1123"/>
    <n v="1073"/>
    <m/>
    <m/>
    <n v="0"/>
    <n v="0"/>
    <n v="106.08596774193548"/>
    <n v="107.27701298701301"/>
    <n v="6577.33"/>
    <n v="8260.3300000000017"/>
    <m/>
    <m/>
    <n v="0"/>
    <n v="0"/>
    <m/>
    <m/>
    <n v="0"/>
    <n v="0"/>
    <m/>
    <m/>
    <n v="0"/>
    <n v="0"/>
    <n v="221"/>
    <n v="236"/>
    <n v="221"/>
    <n v="236"/>
    <n v="1141.5"/>
    <n v="1196.5"/>
    <n v="31955.980000000003"/>
    <n v="33249.97"/>
    <n v="18"/>
    <n v="15"/>
    <n v="18"/>
    <n v="15"/>
    <n v="108.5"/>
    <n v="66"/>
    <n v="2027"/>
    <n v="1400"/>
    <n v="239"/>
    <n v="251"/>
    <n v="239"/>
    <n v="251"/>
    <n v="1250"/>
    <n v="1262.5"/>
    <n v="33982.980000000003"/>
    <n v="34649.97"/>
    <n v="0"/>
    <n v="0"/>
    <n v="0"/>
    <n v="0"/>
    <s v=""/>
    <s v=""/>
    <s v=""/>
    <s v=""/>
    <n v="1250"/>
    <n v="1262.5"/>
    <n v="33982.979999999996"/>
    <n v="34649.97"/>
  </r>
  <r>
    <x v="4"/>
    <s v="Georgia Southwestern State University"/>
    <m/>
    <n v="139764"/>
    <x v="4"/>
    <n v="407"/>
    <n v="523"/>
    <n v="0"/>
    <n v="0"/>
    <n v="407"/>
    <n v="523"/>
    <n v="120"/>
    <n v="120"/>
    <n v="407"/>
    <n v="523"/>
    <n v="407"/>
    <n v="523"/>
    <n v="4"/>
    <n v="8"/>
    <n v="4"/>
    <n v="8"/>
    <n v="0"/>
    <n v="1"/>
    <n v="0"/>
    <n v="1"/>
    <m/>
    <m/>
    <n v="0"/>
    <n v="0"/>
    <n v="4"/>
    <n v="9"/>
    <n v="4"/>
    <n v="9"/>
    <n v="4"/>
    <n v="5.1875"/>
    <n v="16"/>
    <n v="41.5"/>
    <n v="0"/>
    <n v="5"/>
    <n v="0"/>
    <n v="5"/>
    <m/>
    <m/>
    <n v="0"/>
    <n v="0"/>
    <n v="4"/>
    <n v="5.166666666666667"/>
    <n v="16"/>
    <n v="46.5"/>
    <n v="136.5"/>
    <n v="144.375"/>
    <n v="546"/>
    <n v="1155"/>
    <n v="0"/>
    <n v="149"/>
    <n v="0"/>
    <n v="149"/>
    <m/>
    <m/>
    <n v="0"/>
    <n v="0"/>
    <n v="136.5"/>
    <n v="144.88888888888889"/>
    <n v="546"/>
    <n v="1304"/>
    <n v="135"/>
    <n v="150"/>
    <n v="135"/>
    <n v="150"/>
    <n v="21"/>
    <n v="21"/>
    <n v="21"/>
    <n v="21"/>
    <m/>
    <m/>
    <n v="0"/>
    <n v="0"/>
    <n v="156"/>
    <n v="171"/>
    <n v="156"/>
    <n v="171"/>
    <n v="5.9629629629629628"/>
    <n v="5.45"/>
    <n v="805"/>
    <n v="817.5"/>
    <n v="7.3571428571428568"/>
    <n v="6.8333333333333339"/>
    <n v="154.5"/>
    <n v="143.5"/>
    <m/>
    <m/>
    <n v="0"/>
    <n v="0"/>
    <n v="6.1506410256410255"/>
    <n v="5.6198830409356724"/>
    <n v="959.5"/>
    <n v="961"/>
    <n v="145.68629629629629"/>
    <n v="143.32873333333333"/>
    <n v="19667.649999999998"/>
    <n v="21499.31"/>
    <n v="156.38095238095238"/>
    <n v="128.17380952380952"/>
    <n v="3284"/>
    <n v="2691.65"/>
    <m/>
    <m/>
    <n v="0"/>
    <n v="0"/>
    <n v="147.12596153846152"/>
    <n v="141.4676023391813"/>
    <n v="22951.649999999998"/>
    <n v="24190.960000000003"/>
    <n v="160"/>
    <n v="180"/>
    <n v="160"/>
    <n v="180"/>
    <n v="6.0968749999999998"/>
    <n v="5.5972222222222223"/>
    <n v="975.5"/>
    <n v="1007.5"/>
    <n v="146.86031249999999"/>
    <n v="141.63866666666669"/>
    <n v="23497.649999999998"/>
    <n v="25494.960000000006"/>
    <n v="153"/>
    <n v="242"/>
    <n v="153"/>
    <n v="242"/>
    <n v="94"/>
    <n v="100"/>
    <n v="94"/>
    <n v="100"/>
    <m/>
    <m/>
    <n v="0"/>
    <n v="0"/>
    <n v="247"/>
    <n v="342"/>
    <n v="247"/>
    <n v="342"/>
    <n v="3.2581699346405233"/>
    <n v="3.0227272727272725"/>
    <n v="498.50000000000006"/>
    <n v="731.49999999999989"/>
    <n v="3.5159574468085104"/>
    <n v="3.5"/>
    <n v="330.5"/>
    <n v="350"/>
    <m/>
    <m/>
    <n v="0"/>
    <n v="0"/>
    <n v="3.3562753036437245"/>
    <n v="3.1622807017543861"/>
    <n v="829"/>
    <n v="1081.5"/>
    <n v="84.176405228758185"/>
    <n v="78.470991735537197"/>
    <n v="12878.990000000002"/>
    <n v="18989.980000000003"/>
    <n v="65.343829787234043"/>
    <n v="62.759900000000002"/>
    <n v="6142.32"/>
    <n v="6275.99"/>
    <m/>
    <m/>
    <n v="0"/>
    <n v="0"/>
    <n v="77.009352226720651"/>
    <n v="73.877105263157901"/>
    <n v="19021.310000000001"/>
    <n v="25265.97"/>
    <m/>
    <n v="1"/>
    <n v="0"/>
    <n v="1"/>
    <m/>
    <m/>
    <n v="0"/>
    <n v="0"/>
    <m/>
    <n v="125"/>
    <n v="0"/>
    <n v="125"/>
    <n v="292"/>
    <n v="400"/>
    <n v="292"/>
    <n v="400"/>
    <n v="1319.5"/>
    <n v="1590.5"/>
    <n v="33092.639999999999"/>
    <n v="41644.290000000008"/>
    <n v="115"/>
    <n v="122"/>
    <n v="115"/>
    <n v="122"/>
    <n v="485"/>
    <n v="498.5"/>
    <n v="9426.32"/>
    <n v="9116.64"/>
    <n v="407"/>
    <n v="522"/>
    <n v="407"/>
    <n v="522"/>
    <n v="1804.5"/>
    <n v="2089"/>
    <n v="42518.96"/>
    <n v="50760.930000000008"/>
    <n v="0"/>
    <n v="0"/>
    <n v="0"/>
    <n v="0"/>
    <s v=""/>
    <s v=""/>
    <s v=""/>
    <s v=""/>
    <n v="1804.5"/>
    <n v="2089"/>
    <n v="42518.96"/>
    <n v="50885.930000000008"/>
  </r>
  <r>
    <x v="4"/>
    <s v="North Georgia College and State University"/>
    <s v="Met the criteria for Four-Year 4 in 2010-11 and 2011-12."/>
    <n v="140669"/>
    <x v="4"/>
    <n v="836"/>
    <n v="851"/>
    <n v="0"/>
    <n v="3"/>
    <n v="836"/>
    <n v="848"/>
    <n v="120"/>
    <n v="120"/>
    <n v="836"/>
    <n v="848"/>
    <n v="836"/>
    <n v="848"/>
    <n v="3"/>
    <n v="4"/>
    <n v="3"/>
    <n v="4"/>
    <n v="2"/>
    <n v="1"/>
    <n v="2"/>
    <n v="1"/>
    <m/>
    <m/>
    <n v="0"/>
    <n v="0"/>
    <n v="5"/>
    <n v="5"/>
    <n v="5"/>
    <n v="5"/>
    <n v="3.333333333333333"/>
    <n v="4.875"/>
    <n v="10"/>
    <n v="19.5"/>
    <n v="4"/>
    <n v="3"/>
    <n v="8"/>
    <n v="3"/>
    <m/>
    <m/>
    <n v="0"/>
    <n v="0"/>
    <n v="3.6"/>
    <n v="4.5"/>
    <n v="18"/>
    <n v="22.5"/>
    <n v="113.33333333333334"/>
    <n v="129.5"/>
    <n v="340"/>
    <n v="518"/>
    <n v="144.5"/>
    <n v="122"/>
    <n v="289"/>
    <n v="122"/>
    <m/>
    <m/>
    <n v="0"/>
    <n v="0"/>
    <n v="125.8"/>
    <n v="128"/>
    <n v="629"/>
    <n v="640"/>
    <n v="402"/>
    <n v="418"/>
    <n v="402"/>
    <n v="418"/>
    <n v="23"/>
    <n v="35"/>
    <n v="23"/>
    <n v="35"/>
    <m/>
    <m/>
    <n v="0"/>
    <n v="0"/>
    <n v="425"/>
    <n v="453"/>
    <n v="425"/>
    <n v="453"/>
    <n v="5.1106965174129355"/>
    <n v="5.1136363636363642"/>
    <n v="2054.5"/>
    <n v="2137.5000000000005"/>
    <n v="5.4565217391304355"/>
    <n v="5.6000000000000005"/>
    <n v="125.50000000000001"/>
    <n v="196.00000000000003"/>
    <m/>
    <m/>
    <n v="0"/>
    <n v="0"/>
    <n v="5.1294117647058828"/>
    <n v="5.1512141280353214"/>
    <n v="2180"/>
    <n v="2333.5000000000005"/>
    <n v="139.8192039800995"/>
    <n v="141.34208133971291"/>
    <n v="56207.32"/>
    <n v="59080.99"/>
    <n v="139.62304347826085"/>
    <n v="146.46657142857143"/>
    <n v="3211.3299999999995"/>
    <n v="5126.33"/>
    <m/>
    <m/>
    <n v="0"/>
    <n v="0"/>
    <n v="139.80858823529411"/>
    <n v="141.7380132450331"/>
    <n v="59418.649999999994"/>
    <n v="64207.319999999992"/>
    <n v="430"/>
    <n v="458"/>
    <n v="430"/>
    <n v="458"/>
    <n v="5.1116279069767439"/>
    <n v="5.1441048034934509"/>
    <n v="2198"/>
    <n v="2356.0000000000005"/>
    <n v="139.64569767441859"/>
    <n v="141.58803493449781"/>
    <n v="60047.649999999994"/>
    <n v="64847.32"/>
    <n v="293"/>
    <n v="283"/>
    <n v="293"/>
    <n v="283"/>
    <n v="113"/>
    <n v="106"/>
    <n v="113"/>
    <n v="106"/>
    <m/>
    <m/>
    <n v="0"/>
    <n v="0"/>
    <n v="406"/>
    <n v="389"/>
    <n v="406"/>
    <n v="389"/>
    <n v="3.68259385665529"/>
    <n v="3.5512367491166077"/>
    <n v="1079"/>
    <n v="1005"/>
    <n v="3.9646017699115044"/>
    <n v="4.3254716981132075"/>
    <n v="448"/>
    <n v="458.5"/>
    <m/>
    <m/>
    <n v="0"/>
    <n v="0"/>
    <n v="3.7610837438423643"/>
    <n v="3.7622107969151672"/>
    <n v="1527"/>
    <n v="1463.5"/>
    <n v="93.949931740614346"/>
    <n v="89.426325088339226"/>
    <n v="27527.33"/>
    <n v="25307.65"/>
    <n v="74.501415929203546"/>
    <n v="73.861603773584903"/>
    <n v="8418.66"/>
    <n v="7829.33"/>
    <m/>
    <m/>
    <n v="0"/>
    <n v="0"/>
    <n v="88.536921182266028"/>
    <n v="85.185038560411314"/>
    <n v="35945.990000000005"/>
    <n v="33136.980000000003"/>
    <m/>
    <n v="1"/>
    <n v="0"/>
    <n v="1"/>
    <m/>
    <m/>
    <n v="0"/>
    <n v="0"/>
    <m/>
    <n v="125"/>
    <n v="0"/>
    <n v="125"/>
    <n v="698"/>
    <n v="705"/>
    <n v="698"/>
    <n v="705"/>
    <n v="3143.5"/>
    <n v="3162.0000000000005"/>
    <n v="84074.65"/>
    <n v="84906.64"/>
    <n v="138"/>
    <n v="142"/>
    <n v="138"/>
    <n v="142"/>
    <n v="581.5"/>
    <n v="657.5"/>
    <n v="11918.99"/>
    <n v="13077.66"/>
    <n v="836"/>
    <n v="847"/>
    <n v="836"/>
    <n v="847"/>
    <n v="3725"/>
    <n v="3819.5000000000005"/>
    <n v="95993.64"/>
    <n v="97984.3"/>
    <n v="0"/>
    <n v="0"/>
    <n v="0"/>
    <n v="0"/>
    <s v=""/>
    <s v=""/>
    <s v=""/>
    <s v=""/>
    <n v="3725"/>
    <n v="3819.5000000000005"/>
    <n v="95993.64"/>
    <n v="98109.3"/>
  </r>
  <r>
    <x v="4"/>
    <s v="Savannah State University"/>
    <m/>
    <n v="140960"/>
    <x v="4"/>
    <n v="389"/>
    <n v="370"/>
    <n v="1"/>
    <n v="1"/>
    <n v="388"/>
    <n v="369"/>
    <n v="120"/>
    <n v="120"/>
    <n v="388"/>
    <n v="369"/>
    <n v="388"/>
    <n v="369"/>
    <n v="3"/>
    <n v="3"/>
    <n v="3"/>
    <n v="3"/>
    <n v="0"/>
    <n v="0"/>
    <n v="0"/>
    <n v="0"/>
    <m/>
    <m/>
    <n v="0"/>
    <n v="0"/>
    <n v="3"/>
    <n v="3"/>
    <n v="3"/>
    <n v="3"/>
    <n v="5"/>
    <n v="5.6666666666666661"/>
    <n v="15"/>
    <n v="17"/>
    <n v="0"/>
    <n v="0"/>
    <n v="0"/>
    <n v="0"/>
    <m/>
    <m/>
    <n v="0"/>
    <n v="0"/>
    <n v="5"/>
    <n v="5.666666666666667"/>
    <n v="15"/>
    <n v="17"/>
    <n v="147.66666666666666"/>
    <n v="156"/>
    <n v="443"/>
    <n v="468"/>
    <n v="0"/>
    <n v="0"/>
    <n v="0"/>
    <n v="0"/>
    <m/>
    <m/>
    <n v="0"/>
    <n v="0"/>
    <n v="147.66666666666666"/>
    <n v="156"/>
    <n v="443"/>
    <n v="468"/>
    <n v="247"/>
    <n v="249"/>
    <n v="247"/>
    <n v="249"/>
    <n v="19"/>
    <n v="13"/>
    <n v="19"/>
    <n v="13"/>
    <m/>
    <m/>
    <n v="0"/>
    <n v="0"/>
    <n v="266"/>
    <n v="262"/>
    <n v="266"/>
    <n v="262"/>
    <n v="5.2935222672064777"/>
    <n v="5.5220883534136549"/>
    <n v="1307.5"/>
    <n v="1375"/>
    <n v="6.2105263157894743"/>
    <n v="6"/>
    <n v="118.00000000000001"/>
    <n v="78"/>
    <m/>
    <m/>
    <n v="0"/>
    <n v="0"/>
    <n v="5.3590225563909772"/>
    <n v="5.5458015267175576"/>
    <n v="1425.5"/>
    <n v="1453"/>
    <n v="154.8042914979757"/>
    <n v="155.94100401606426"/>
    <n v="38236.659999999996"/>
    <n v="38829.31"/>
    <n v="159.63157894736841"/>
    <n v="153.12769230769231"/>
    <n v="3033"/>
    <n v="1990.66"/>
    <m/>
    <m/>
    <n v="0"/>
    <n v="0"/>
    <n v="155.14909774436089"/>
    <n v="155.80141221374046"/>
    <n v="41269.659999999996"/>
    <n v="40819.97"/>
    <n v="269"/>
    <n v="265"/>
    <n v="269"/>
    <n v="265"/>
    <n v="5.3550185873605951"/>
    <n v="5.5471698113207548"/>
    <n v="1440.5"/>
    <n v="1470"/>
    <n v="155.06565055762081"/>
    <n v="155.80366037735848"/>
    <n v="41712.659999999996"/>
    <n v="41287.97"/>
    <n v="94"/>
    <n v="80"/>
    <n v="94"/>
    <n v="80"/>
    <n v="25"/>
    <n v="24"/>
    <n v="25"/>
    <n v="24"/>
    <m/>
    <m/>
    <n v="0"/>
    <n v="0"/>
    <n v="119"/>
    <n v="104"/>
    <n v="119"/>
    <n v="104"/>
    <n v="4.3297872340425538"/>
    <n v="4.0562500000000004"/>
    <n v="407.00000000000006"/>
    <n v="324.5"/>
    <n v="3.98"/>
    <n v="4.375"/>
    <n v="99.5"/>
    <n v="105"/>
    <m/>
    <m/>
    <n v="0"/>
    <n v="0"/>
    <n v="4.2563025210084042"/>
    <n v="4.1298076923076925"/>
    <n v="506.50000000000011"/>
    <n v="429.5"/>
    <n v="111.76574468085106"/>
    <n v="106.81237499999999"/>
    <n v="10505.98"/>
    <n v="8544.99"/>
    <n v="102.36"/>
    <n v="96.958333333333343"/>
    <n v="2559"/>
    <n v="2327"/>
    <m/>
    <m/>
    <n v="0"/>
    <n v="0"/>
    <n v="109.78974789915966"/>
    <n v="104.53836538461539"/>
    <n v="13064.98"/>
    <n v="10871.99"/>
    <m/>
    <m/>
    <n v="0"/>
    <n v="0"/>
    <m/>
    <m/>
    <n v="0"/>
    <n v="0"/>
    <m/>
    <m/>
    <n v="0"/>
    <n v="0"/>
    <n v="344"/>
    <n v="332"/>
    <n v="344"/>
    <n v="332"/>
    <n v="1729.5"/>
    <n v="1716.5"/>
    <n v="49185.64"/>
    <n v="47842.299999999996"/>
    <n v="44"/>
    <n v="37"/>
    <n v="44"/>
    <n v="37"/>
    <n v="217.5"/>
    <n v="183"/>
    <n v="5592"/>
    <n v="4317.66"/>
    <n v="388"/>
    <n v="369"/>
    <n v="388"/>
    <n v="369"/>
    <n v="1947"/>
    <n v="1899.5"/>
    <n v="54777.64"/>
    <n v="52159.959999999992"/>
    <n v="0"/>
    <n v="0"/>
    <n v="0"/>
    <n v="0"/>
    <s v=""/>
    <s v=""/>
    <s v=""/>
    <s v=""/>
    <n v="1947"/>
    <n v="1899.5"/>
    <n v="54777.64"/>
    <n v="52159.96"/>
  </r>
  <r>
    <x v="4"/>
    <s v="Georgia Gwinnett College"/>
    <s v="Met the criteia for Four-Year 6 in 2011-12 but still (?) in start up phase?"/>
    <n v="447689"/>
    <x v="5"/>
    <n v="91"/>
    <n v="185"/>
    <n v="0"/>
    <n v="0"/>
    <n v="91"/>
    <n v="185"/>
    <n v="120"/>
    <n v="120"/>
    <n v="91"/>
    <n v="185"/>
    <n v="91"/>
    <n v="185"/>
    <n v="0"/>
    <n v="0"/>
    <n v="0"/>
    <n v="0"/>
    <n v="0"/>
    <n v="0"/>
    <n v="0"/>
    <n v="0"/>
    <m/>
    <m/>
    <n v="0"/>
    <n v="0"/>
    <n v="0"/>
    <n v="0"/>
    <n v="0"/>
    <n v="0"/>
    <n v="0"/>
    <m/>
    <n v="0"/>
    <n v="0"/>
    <n v="0"/>
    <m/>
    <n v="0"/>
    <n v="0"/>
    <m/>
    <m/>
    <n v="0"/>
    <n v="0"/>
    <n v="0"/>
    <n v="0"/>
    <n v="0"/>
    <n v="0"/>
    <n v="0"/>
    <m/>
    <n v="0"/>
    <n v="0"/>
    <n v="0"/>
    <m/>
    <n v="0"/>
    <n v="0"/>
    <m/>
    <m/>
    <n v="0"/>
    <n v="0"/>
    <n v="0"/>
    <n v="0"/>
    <n v="0"/>
    <n v="0"/>
    <m/>
    <n v="1"/>
    <n v="0"/>
    <n v="1"/>
    <m/>
    <n v="2"/>
    <n v="0"/>
    <n v="2"/>
    <m/>
    <m/>
    <n v="0"/>
    <n v="0"/>
    <n v="0"/>
    <n v="3"/>
    <n v="0"/>
    <n v="3"/>
    <m/>
    <n v="4"/>
    <n v="0"/>
    <n v="4"/>
    <m/>
    <n v="3.5"/>
    <n v="0"/>
    <n v="7"/>
    <m/>
    <m/>
    <n v="0"/>
    <n v="0"/>
    <n v="0"/>
    <n v="3.6666666666666665"/>
    <n v="0"/>
    <n v="11"/>
    <m/>
    <n v="129"/>
    <n v="0"/>
    <n v="129"/>
    <m/>
    <n v="121.5"/>
    <n v="0"/>
    <n v="243"/>
    <m/>
    <m/>
    <n v="0"/>
    <n v="0"/>
    <n v="0"/>
    <n v="124"/>
    <n v="0"/>
    <n v="372"/>
    <n v="0"/>
    <n v="3"/>
    <n v="0"/>
    <n v="3"/>
    <n v="0"/>
    <n v="3.6666666666666665"/>
    <n v="0"/>
    <n v="11"/>
    <n v="0"/>
    <n v="124"/>
    <n v="0"/>
    <n v="372"/>
    <n v="56"/>
    <n v="99"/>
    <n v="56"/>
    <n v="99"/>
    <n v="35"/>
    <n v="83"/>
    <n v="35"/>
    <n v="83"/>
    <m/>
    <m/>
    <n v="0"/>
    <n v="0"/>
    <n v="91"/>
    <n v="182"/>
    <n v="91"/>
    <n v="182"/>
    <n v="2.69"/>
    <n v="3.14"/>
    <n v="150.63999999999999"/>
    <n v="310.86"/>
    <n v="3.07"/>
    <n v="3.2"/>
    <n v="107.44999999999999"/>
    <n v="265.60000000000002"/>
    <m/>
    <m/>
    <n v="0"/>
    <n v="0"/>
    <n v="2.836153846153846"/>
    <n v="3.1673626373626376"/>
    <n v="258.08999999999997"/>
    <n v="576.46"/>
    <n v="69.3"/>
    <n v="79.83"/>
    <n v="3880.7999999999997"/>
    <n v="7903.17"/>
    <n v="65.77"/>
    <n v="56.28"/>
    <n v="2301.9499999999998"/>
    <n v="4671.24"/>
    <m/>
    <m/>
    <n v="0"/>
    <n v="0"/>
    <n v="67.942307692307693"/>
    <n v="69.090164835164828"/>
    <n v="6182.75"/>
    <n v="12574.409999999998"/>
    <m/>
    <m/>
    <n v="0"/>
    <n v="0"/>
    <m/>
    <m/>
    <n v="0"/>
    <n v="0"/>
    <m/>
    <m/>
    <n v="0"/>
    <n v="0"/>
    <n v="56"/>
    <n v="100"/>
    <n v="56"/>
    <n v="100"/>
    <n v="150.63999999999999"/>
    <n v="314.86"/>
    <n v="3880.7999999999997"/>
    <n v="8032.17"/>
    <n v="35"/>
    <n v="85"/>
    <n v="35"/>
    <n v="85"/>
    <n v="107.44999999999999"/>
    <n v="272.60000000000002"/>
    <n v="2301.9499999999998"/>
    <n v="4914.24"/>
    <n v="91"/>
    <n v="185"/>
    <n v="91"/>
    <n v="185"/>
    <n v="258.08999999999997"/>
    <n v="587.46"/>
    <n v="6182.75"/>
    <n v="12946.41"/>
    <n v="0"/>
    <n v="0"/>
    <n v="0"/>
    <n v="0"/>
    <s v=""/>
    <s v=""/>
    <s v=""/>
    <s v=""/>
    <n v="258.08999999999997"/>
    <n v="587.46"/>
    <n v="6182.75"/>
    <n v="12946.409999999998"/>
  </r>
  <r>
    <x v="4"/>
    <s v="Macon State College "/>
    <m/>
    <n v="140322"/>
    <x v="5"/>
    <n v="443"/>
    <n v="517"/>
    <n v="0"/>
    <n v="0"/>
    <n v="443"/>
    <n v="517"/>
    <n v="120"/>
    <n v="120"/>
    <n v="443"/>
    <n v="517"/>
    <n v="443"/>
    <n v="517"/>
    <n v="6"/>
    <n v="7"/>
    <n v="6"/>
    <n v="7"/>
    <n v="2"/>
    <n v="1"/>
    <n v="2"/>
    <n v="1"/>
    <m/>
    <m/>
    <n v="0"/>
    <n v="0"/>
    <n v="8"/>
    <n v="8"/>
    <n v="8"/>
    <n v="8"/>
    <n v="4.75"/>
    <n v="5.5"/>
    <n v="28.5"/>
    <n v="38.5"/>
    <n v="4"/>
    <n v="8.5"/>
    <n v="8"/>
    <n v="8.5"/>
    <m/>
    <m/>
    <n v="0"/>
    <n v="0"/>
    <n v="4.5625"/>
    <n v="5.875"/>
    <n v="36.5"/>
    <n v="47"/>
    <n v="127.33333333333334"/>
    <n v="126.57142857142857"/>
    <n v="764"/>
    <n v="886"/>
    <n v="123.5"/>
    <n v="126"/>
    <n v="247"/>
    <n v="126"/>
    <m/>
    <m/>
    <n v="0"/>
    <n v="0"/>
    <n v="126.375"/>
    <n v="126.5"/>
    <n v="1011"/>
    <n v="1012"/>
    <n v="136"/>
    <n v="165"/>
    <n v="136"/>
    <n v="165"/>
    <n v="61"/>
    <n v="59"/>
    <n v="61"/>
    <n v="59"/>
    <m/>
    <m/>
    <n v="0"/>
    <n v="0"/>
    <n v="197"/>
    <n v="224"/>
    <n v="197"/>
    <n v="224"/>
    <n v="6.819852941176471"/>
    <n v="6.4333333333333336"/>
    <n v="927.5"/>
    <n v="1061.5"/>
    <n v="7.9344262295081966"/>
    <n v="7.7372881355932206"/>
    <n v="484"/>
    <n v="456.5"/>
    <m/>
    <m/>
    <n v="0"/>
    <n v="0"/>
    <n v="7.1649746192893398"/>
    <n v="6.7767857142857144"/>
    <n v="1411.5"/>
    <n v="1518"/>
    <n v="147.39904411764707"/>
    <n v="144.95303030303032"/>
    <n v="20046.27"/>
    <n v="23917.250000000004"/>
    <n v="140.83524590163935"/>
    <n v="137.4564406779661"/>
    <n v="8590.9500000000007"/>
    <n v="8109.93"/>
    <m/>
    <m/>
    <n v="0"/>
    <n v="0"/>
    <n v="145.36659898477157"/>
    <n v="142.97848214285716"/>
    <n v="28637.22"/>
    <n v="32027.180000000004"/>
    <n v="205"/>
    <n v="232"/>
    <n v="205"/>
    <n v="232"/>
    <n v="7.0634146341463415"/>
    <n v="6.7456896551724137"/>
    <n v="1448"/>
    <n v="1565"/>
    <n v="144.62546341463414"/>
    <n v="142.41025862068969"/>
    <n v="29648.219999999998"/>
    <n v="33039.180000000008"/>
    <n v="117"/>
    <n v="154"/>
    <n v="117"/>
    <n v="154"/>
    <n v="121"/>
    <n v="131"/>
    <n v="121"/>
    <n v="131"/>
    <m/>
    <m/>
    <n v="0"/>
    <n v="0"/>
    <n v="238"/>
    <n v="285"/>
    <n v="238"/>
    <n v="285"/>
    <n v="3.7521367521367526"/>
    <n v="4.3181818181818183"/>
    <n v="439.00000000000006"/>
    <n v="665"/>
    <n v="5.2355371900826446"/>
    <n v="5.0916030534351142"/>
    <n v="633.5"/>
    <n v="667"/>
    <m/>
    <m/>
    <n v="0"/>
    <n v="0"/>
    <n v="4.5063025210084033"/>
    <n v="4.6736842105263161"/>
    <n v="1072.5"/>
    <n v="1332"/>
    <n v="99.19367521367522"/>
    <n v="105.55837662337663"/>
    <n v="11605.660000000002"/>
    <n v="16255.990000000002"/>
    <n v="98.994297520661149"/>
    <n v="95.401679389312974"/>
    <n v="11978.31"/>
    <n v="12497.619999999999"/>
    <m/>
    <m/>
    <n v="0"/>
    <n v="0"/>
    <n v="99.092310924369755"/>
    <n v="100.88985964912281"/>
    <n v="23583.97"/>
    <n v="28753.61"/>
    <m/>
    <m/>
    <n v="0"/>
    <n v="0"/>
    <m/>
    <m/>
    <n v="0"/>
    <n v="0"/>
    <m/>
    <m/>
    <n v="0"/>
    <n v="0"/>
    <n v="259"/>
    <n v="326"/>
    <n v="259"/>
    <n v="326"/>
    <n v="1395"/>
    <n v="1765"/>
    <n v="32415.93"/>
    <n v="41059.240000000005"/>
    <n v="184"/>
    <n v="191"/>
    <n v="184"/>
    <n v="191"/>
    <n v="1125.5"/>
    <n v="1132"/>
    <n v="20816.260000000002"/>
    <n v="20733.55"/>
    <n v="443"/>
    <n v="517"/>
    <n v="443"/>
    <n v="517"/>
    <n v="2520.5"/>
    <n v="2897"/>
    <n v="53232.19"/>
    <n v="61792.790000000008"/>
    <n v="0"/>
    <n v="0"/>
    <n v="0"/>
    <n v="0"/>
    <s v=""/>
    <s v=""/>
    <s v=""/>
    <s v=""/>
    <n v="2520.5"/>
    <n v="2897"/>
    <n v="53232.19"/>
    <n v="61792.790000000008"/>
  </r>
  <r>
    <x v="4"/>
    <s v="Dalton State College "/>
    <m/>
    <n v="139463"/>
    <x v="10"/>
    <n v="350"/>
    <n v="310"/>
    <n v="6"/>
    <n v="8"/>
    <n v="344"/>
    <n v="302"/>
    <n v="64"/>
    <n v="64"/>
    <n v="344"/>
    <n v="302"/>
    <n v="344"/>
    <n v="302"/>
    <n v="3"/>
    <n v="5"/>
    <n v="3"/>
    <n v="5"/>
    <n v="3"/>
    <n v="3"/>
    <n v="3"/>
    <n v="3"/>
    <m/>
    <m/>
    <n v="0"/>
    <n v="0"/>
    <n v="6"/>
    <n v="8"/>
    <n v="6"/>
    <n v="8"/>
    <n v="3.67"/>
    <n v="3.2"/>
    <n v="11.01"/>
    <n v="16"/>
    <n v="4.17"/>
    <n v="4.67"/>
    <n v="12.51"/>
    <n v="14.01"/>
    <m/>
    <m/>
    <n v="0"/>
    <n v="0"/>
    <n v="3.92"/>
    <n v="3.7512499999999998"/>
    <n v="23.52"/>
    <n v="30.009999999999998"/>
    <n v="99"/>
    <n v="87.8"/>
    <n v="297"/>
    <n v="439"/>
    <n v="68.666666666666671"/>
    <n v="91"/>
    <n v="206"/>
    <n v="273"/>
    <m/>
    <m/>
    <n v="0"/>
    <n v="0"/>
    <n v="83.833333333333329"/>
    <n v="89"/>
    <n v="503"/>
    <n v="712"/>
    <n v="160"/>
    <n v="142"/>
    <n v="160"/>
    <n v="142"/>
    <n v="71"/>
    <n v="64"/>
    <n v="71"/>
    <n v="64"/>
    <m/>
    <m/>
    <n v="0"/>
    <n v="0"/>
    <n v="231"/>
    <n v="206"/>
    <n v="231"/>
    <n v="206"/>
    <n v="5.15625"/>
    <n v="5.3169014084507049"/>
    <n v="825"/>
    <n v="755.00000000000011"/>
    <n v="6.774647887323944"/>
    <n v="6.75"/>
    <n v="481"/>
    <n v="432"/>
    <m/>
    <m/>
    <n v="0"/>
    <n v="0"/>
    <n v="5.6536796536796539"/>
    <n v="5.7621359223300974"/>
    <n v="1306"/>
    <n v="1187"/>
    <n v="95.545437500000006"/>
    <n v="95.65457746478873"/>
    <n v="15287.27"/>
    <n v="13582.949999999999"/>
    <n v="91.529859154929582"/>
    <n v="91.900312499999998"/>
    <n v="6498.62"/>
    <n v="5881.62"/>
    <m/>
    <m/>
    <n v="0"/>
    <n v="0"/>
    <n v="94.311212121212122"/>
    <n v="94.488203883495146"/>
    <n v="21785.89"/>
    <n v="19464.57"/>
    <n v="237"/>
    <n v="214"/>
    <n v="237"/>
    <n v="214"/>
    <n v="5.6097890295358646"/>
    <n v="5.6869626168224299"/>
    <n v="1329.52"/>
    <n v="1217.01"/>
    <n v="94.04594936708861"/>
    <n v="94.283037383177572"/>
    <n v="22288.89"/>
    <n v="20176.57"/>
    <n v="59"/>
    <n v="49"/>
    <n v="59"/>
    <n v="49"/>
    <n v="48"/>
    <n v="39"/>
    <n v="48"/>
    <n v="39"/>
    <m/>
    <m/>
    <n v="0"/>
    <n v="0"/>
    <n v="107"/>
    <n v="88"/>
    <n v="107"/>
    <n v="88"/>
    <n v="3.906779661016949"/>
    <n v="3.8979591836734695"/>
    <n v="230.5"/>
    <n v="191"/>
    <n v="4.520833333333333"/>
    <n v="4.5256410256410255"/>
    <n v="217"/>
    <n v="176.5"/>
    <m/>
    <m/>
    <n v="0"/>
    <n v="0"/>
    <n v="4.1822429906542054"/>
    <n v="4.1761363636363633"/>
    <n v="447.5"/>
    <n v="367.5"/>
    <n v="73.593220338983045"/>
    <n v="75.809387755102051"/>
    <n v="4342"/>
    <n v="3714.6600000000003"/>
    <n v="73.992916666666673"/>
    <n v="66.23897435897436"/>
    <n v="3551.6600000000003"/>
    <n v="2583.3200000000002"/>
    <m/>
    <m/>
    <n v="0"/>
    <n v="0"/>
    <n v="73.772523364485977"/>
    <n v="71.567954545454555"/>
    <n v="7893.66"/>
    <n v="6297.9800000000005"/>
    <m/>
    <m/>
    <n v="0"/>
    <n v="0"/>
    <m/>
    <m/>
    <n v="0"/>
    <n v="0"/>
    <m/>
    <m/>
    <n v="0"/>
    <n v="0"/>
    <n v="222"/>
    <n v="196"/>
    <n v="222"/>
    <n v="196"/>
    <n v="1066.51"/>
    <n v="962.00000000000011"/>
    <n v="19926.27"/>
    <n v="17736.61"/>
    <n v="122"/>
    <n v="106"/>
    <n v="122"/>
    <n v="106"/>
    <n v="710.51"/>
    <n v="622.51"/>
    <n v="10256.280000000001"/>
    <n v="8737.94"/>
    <n v="344"/>
    <n v="302"/>
    <n v="344"/>
    <n v="302"/>
    <n v="1777.02"/>
    <n v="1584.5100000000002"/>
    <n v="30182.550000000003"/>
    <n v="26474.550000000003"/>
    <n v="0"/>
    <n v="0"/>
    <n v="0"/>
    <n v="0"/>
    <s v=""/>
    <s v=""/>
    <s v=""/>
    <s v=""/>
    <n v="1777.02"/>
    <n v="1584.51"/>
    <n v="30182.55"/>
    <n v="26474.55"/>
  </r>
  <r>
    <x v="4"/>
    <s v="Gainesville State College "/>
    <m/>
    <n v="139773"/>
    <x v="10"/>
    <n v="735"/>
    <n v="768"/>
    <n v="0"/>
    <n v="13"/>
    <n v="735"/>
    <n v="755"/>
    <n v="64"/>
    <n v="64"/>
    <n v="735"/>
    <n v="755"/>
    <n v="735"/>
    <n v="755"/>
    <n v="5"/>
    <n v="7"/>
    <n v="5"/>
    <n v="7"/>
    <n v="3"/>
    <n v="1"/>
    <n v="3"/>
    <n v="1"/>
    <m/>
    <m/>
    <n v="0"/>
    <n v="0"/>
    <n v="8"/>
    <n v="8"/>
    <n v="8"/>
    <n v="8"/>
    <n v="2.8000000000000003"/>
    <n v="3.64"/>
    <n v="14.000000000000002"/>
    <n v="25.48"/>
    <n v="2"/>
    <n v="10"/>
    <n v="6"/>
    <n v="10"/>
    <m/>
    <m/>
    <n v="0"/>
    <n v="0"/>
    <n v="2.5"/>
    <n v="4.4350000000000005"/>
    <n v="20"/>
    <n v="35.480000000000004"/>
    <n v="75.8"/>
    <n v="83"/>
    <n v="379"/>
    <n v="581"/>
    <n v="46"/>
    <n v="77"/>
    <n v="138"/>
    <n v="77"/>
    <m/>
    <m/>
    <n v="0"/>
    <n v="0"/>
    <n v="64.625"/>
    <n v="82.25"/>
    <n v="517"/>
    <n v="658"/>
    <n v="414"/>
    <n v="388"/>
    <n v="414"/>
    <n v="388"/>
    <n v="77"/>
    <n v="95"/>
    <n v="77"/>
    <n v="95"/>
    <m/>
    <m/>
    <n v="0"/>
    <n v="0"/>
    <n v="491"/>
    <n v="483"/>
    <n v="491"/>
    <n v="483"/>
    <n v="4.3055555555555554"/>
    <n v="4.3015463917525771"/>
    <n v="1782.5"/>
    <n v="1669"/>
    <n v="4.8116883116883118"/>
    <n v="5.03684210526316"/>
    <n v="370.5"/>
    <n v="478.50000000000023"/>
    <m/>
    <m/>
    <n v="0"/>
    <n v="0"/>
    <n v="4.3849287169042768"/>
    <n v="4.446169772256729"/>
    <n v="2153"/>
    <n v="2147.5"/>
    <n v="78.837294685990344"/>
    <n v="83.071288659793808"/>
    <n v="32638.640000000003"/>
    <n v="32231.659999999996"/>
    <n v="71.900129870129874"/>
    <n v="78.154105263157902"/>
    <n v="5536.31"/>
    <n v="7424.64"/>
    <m/>
    <m/>
    <n v="0"/>
    <n v="0"/>
    <n v="77.749389002036665"/>
    <n v="82.104140786749468"/>
    <n v="38174.950000000004"/>
    <n v="39656.299999999996"/>
    <n v="499"/>
    <n v="491"/>
    <n v="499"/>
    <n v="491"/>
    <n v="4.3547094188376754"/>
    <n v="4.445987780040733"/>
    <n v="2173"/>
    <n v="2182.98"/>
    <n v="77.538977955911832"/>
    <n v="82.106517311608954"/>
    <n v="38691.950000000004"/>
    <n v="40314.299999999996"/>
    <n v="138"/>
    <n v="143"/>
    <n v="138"/>
    <n v="143"/>
    <n v="97"/>
    <n v="121"/>
    <n v="97"/>
    <n v="121"/>
    <m/>
    <m/>
    <n v="0"/>
    <n v="0"/>
    <n v="235"/>
    <n v="264"/>
    <n v="235"/>
    <n v="264"/>
    <n v="2.9202898550724639"/>
    <n v="3.4125874125874129"/>
    <n v="403"/>
    <n v="488.00000000000006"/>
    <n v="3.5463917525773194"/>
    <n v="3.6983471074380168"/>
    <n v="344"/>
    <n v="447.5"/>
    <m/>
    <m/>
    <n v="0"/>
    <n v="0"/>
    <n v="3.1787234042553192"/>
    <n v="3.543560606060606"/>
    <n v="747"/>
    <n v="935.5"/>
    <n v="52.855072463768124"/>
    <n v="62.340279720279725"/>
    <n v="7294.0000000000009"/>
    <n v="8914.66"/>
    <n v="47.078969072164945"/>
    <n v="52.118347107438012"/>
    <n v="4566.66"/>
    <n v="6306.32"/>
    <m/>
    <m/>
    <n v="0"/>
    <n v="0"/>
    <n v="50.470893617021275"/>
    <n v="57.655227272727274"/>
    <n v="11860.66"/>
    <n v="15220.98"/>
    <n v="1"/>
    <m/>
    <n v="1"/>
    <n v="0"/>
    <n v="2"/>
    <m/>
    <n v="2"/>
    <n v="0"/>
    <n v="48"/>
    <m/>
    <n v="48"/>
    <n v="0"/>
    <n v="557"/>
    <n v="538"/>
    <n v="557"/>
    <n v="538"/>
    <n v="2199.5"/>
    <n v="2182.48"/>
    <n v="40311.64"/>
    <n v="41727.319999999992"/>
    <n v="177"/>
    <n v="217"/>
    <n v="177"/>
    <n v="217"/>
    <n v="720.5"/>
    <n v="936.00000000000023"/>
    <n v="10240.970000000001"/>
    <n v="13807.96"/>
    <n v="734"/>
    <n v="755"/>
    <n v="734"/>
    <n v="755"/>
    <n v="2920"/>
    <n v="3118.4800000000005"/>
    <n v="50552.61"/>
    <n v="55535.279999999992"/>
    <n v="0"/>
    <n v="0"/>
    <n v="0"/>
    <n v="0"/>
    <s v=""/>
    <s v=""/>
    <s v=""/>
    <s v=""/>
    <n v="2922"/>
    <n v="3118.48"/>
    <n v="50600.61"/>
    <n v="55535.28"/>
  </r>
  <r>
    <x v="4"/>
    <s v="Gordon College "/>
    <s v="Reclassified: met the criteria for Two-Year with Bachelor's in 2009-10, 2010-11 and 2011-12."/>
    <n v="139968"/>
    <x v="10"/>
    <n v="435"/>
    <n v="452"/>
    <n v="2"/>
    <n v="13"/>
    <n v="433"/>
    <n v="439"/>
    <n v="64"/>
    <n v="64"/>
    <n v="433"/>
    <n v="439"/>
    <n v="433"/>
    <n v="439"/>
    <n v="7"/>
    <n v="9"/>
    <n v="7"/>
    <n v="9"/>
    <n v="4"/>
    <n v="3"/>
    <n v="4"/>
    <n v="3"/>
    <m/>
    <m/>
    <n v="0"/>
    <n v="0"/>
    <n v="11"/>
    <n v="12"/>
    <n v="11"/>
    <n v="12"/>
    <n v="3.6428571428571428"/>
    <n v="3.5555555555555554"/>
    <n v="25.5"/>
    <n v="32"/>
    <n v="2.75"/>
    <n v="3.333333333333333"/>
    <n v="11"/>
    <n v="10"/>
    <m/>
    <m/>
    <n v="0"/>
    <n v="0"/>
    <n v="3.3181818181818183"/>
    <n v="3.5"/>
    <n v="36.5"/>
    <n v="42"/>
    <n v="81"/>
    <n v="75.777777777777771"/>
    <n v="567"/>
    <n v="682"/>
    <n v="67"/>
    <n v="49"/>
    <n v="268"/>
    <n v="147"/>
    <m/>
    <m/>
    <n v="0"/>
    <n v="0"/>
    <n v="75.909090909090907"/>
    <n v="69.083333333333329"/>
    <n v="835"/>
    <n v="829"/>
    <n v="231"/>
    <n v="254"/>
    <n v="231"/>
    <n v="254"/>
    <n v="44"/>
    <n v="36"/>
    <n v="44"/>
    <n v="36"/>
    <m/>
    <m/>
    <n v="0"/>
    <n v="0"/>
    <n v="275"/>
    <n v="290"/>
    <n v="275"/>
    <n v="290"/>
    <n v="4.0064935064935066"/>
    <n v="4.1751968503937009"/>
    <n v="925.5"/>
    <n v="1060.5"/>
    <n v="5.8522727272727275"/>
    <n v="5.9861111111111107"/>
    <n v="257.5"/>
    <n v="215.5"/>
    <m/>
    <m/>
    <n v="0"/>
    <n v="0"/>
    <n v="4.3018181818181818"/>
    <n v="4.4000000000000004"/>
    <n v="1183"/>
    <n v="1276"/>
    <n v="80.555497835497832"/>
    <n v="81.738818897637799"/>
    <n v="18608.32"/>
    <n v="20761.66"/>
    <n v="81.55977272727273"/>
    <n v="88.360833333333346"/>
    <n v="3588.63"/>
    <n v="3180.9900000000007"/>
    <m/>
    <m/>
    <n v="0"/>
    <n v="0"/>
    <n v="80.716181818181823"/>
    <n v="82.56086206896552"/>
    <n v="22196.95"/>
    <n v="23942.65"/>
    <n v="286"/>
    <n v="302"/>
    <n v="286"/>
    <n v="302"/>
    <n v="4.2639860139860142"/>
    <n v="4.3642384105960268"/>
    <n v="1219.5"/>
    <n v="1318"/>
    <n v="80.53129370629371"/>
    <n v="82.025331125827819"/>
    <n v="23031.95"/>
    <n v="24771.65"/>
    <n v="60"/>
    <n v="64"/>
    <n v="60"/>
    <n v="64"/>
    <n v="87"/>
    <n v="73"/>
    <n v="87"/>
    <n v="73"/>
    <m/>
    <m/>
    <n v="0"/>
    <n v="0"/>
    <n v="147"/>
    <n v="137"/>
    <n v="147"/>
    <n v="137"/>
    <n v="3.5750000000000002"/>
    <n v="3.625"/>
    <n v="214.5"/>
    <n v="232"/>
    <n v="3.132183908045977"/>
    <n v="3.7534246575342469"/>
    <n v="272.5"/>
    <n v="274"/>
    <m/>
    <m/>
    <n v="0"/>
    <n v="0"/>
    <n v="3.3129251700680271"/>
    <n v="3.6934306569343067"/>
    <n v="487"/>
    <n v="506"/>
    <n v="62.221833333333336"/>
    <n v="62.442656249999999"/>
    <n v="3733.3100000000004"/>
    <n v="3996.33"/>
    <n v="49.858160919540232"/>
    <n v="57.497671232876712"/>
    <n v="4337.66"/>
    <n v="4197.33"/>
    <m/>
    <m/>
    <n v="0"/>
    <n v="0"/>
    <n v="54.904557823129252"/>
    <n v="59.807737226277368"/>
    <n v="8070.97"/>
    <n v="8193.66"/>
    <m/>
    <m/>
    <n v="0"/>
    <n v="0"/>
    <m/>
    <m/>
    <n v="0"/>
    <n v="0"/>
    <m/>
    <m/>
    <n v="0"/>
    <n v="0"/>
    <n v="298"/>
    <n v="327"/>
    <n v="298"/>
    <n v="327"/>
    <n v="1165.5"/>
    <n v="1324.5"/>
    <n v="22908.63"/>
    <n v="25439.989999999998"/>
    <n v="135"/>
    <n v="112"/>
    <n v="135"/>
    <n v="112"/>
    <n v="541"/>
    <n v="499.5"/>
    <n v="8194.2900000000009"/>
    <n v="7525.3200000000006"/>
    <n v="433"/>
    <n v="439"/>
    <n v="433"/>
    <n v="439"/>
    <n v="1706.5"/>
    <n v="1824"/>
    <n v="31102.920000000002"/>
    <n v="32965.31"/>
    <n v="0"/>
    <n v="0"/>
    <n v="0"/>
    <n v="0"/>
    <s v=""/>
    <s v=""/>
    <s v=""/>
    <s v=""/>
    <n v="1706.5"/>
    <n v="1824"/>
    <n v="31102.920000000002"/>
    <n v="32965.31"/>
  </r>
  <r>
    <x v="4"/>
    <s v="Georgia Perimeter College "/>
    <m/>
    <n v="244437"/>
    <x v="6"/>
    <n v="1655"/>
    <n v="1807"/>
    <n v="9"/>
    <n v="16"/>
    <n v="1646"/>
    <n v="1791"/>
    <n v="64"/>
    <n v="64"/>
    <n v="1646"/>
    <n v="1791"/>
    <n v="1646"/>
    <n v="1791"/>
    <n v="12"/>
    <n v="19"/>
    <n v="12"/>
    <n v="19"/>
    <n v="13"/>
    <n v="15"/>
    <n v="13"/>
    <n v="15"/>
    <m/>
    <m/>
    <n v="0"/>
    <n v="0"/>
    <n v="25"/>
    <n v="34"/>
    <n v="25"/>
    <n v="34"/>
    <n v="4.625"/>
    <n v="3.5"/>
    <n v="55.5"/>
    <n v="66.5"/>
    <n v="6.1923076923076934"/>
    <n v="2.4"/>
    <n v="80.500000000000014"/>
    <n v="36"/>
    <m/>
    <m/>
    <n v="0"/>
    <n v="0"/>
    <n v="5.44"/>
    <n v="3.0147058823529411"/>
    <n v="136"/>
    <n v="102.5"/>
    <n v="90.665833333333339"/>
    <n v="79.333157894736843"/>
    <n v="1087.99"/>
    <n v="1507.33"/>
    <n v="87.89769230769231"/>
    <n v="70.866666666666674"/>
    <n v="1142.67"/>
    <n v="1063"/>
    <m/>
    <m/>
    <n v="0"/>
    <n v="0"/>
    <n v="89.226399999999998"/>
    <n v="75.597941176470584"/>
    <n v="2230.66"/>
    <n v="2570.33"/>
    <n v="566"/>
    <n v="590"/>
    <n v="566"/>
    <n v="590"/>
    <n v="324"/>
    <n v="341"/>
    <n v="324"/>
    <n v="341"/>
    <m/>
    <m/>
    <n v="0"/>
    <n v="0"/>
    <n v="890"/>
    <n v="931"/>
    <n v="890"/>
    <n v="931"/>
    <n v="4.4240282685512371"/>
    <n v="4.615254237288136"/>
    <n v="2504"/>
    <n v="2723.0000000000005"/>
    <n v="5.8580246913580245"/>
    <n v="5.5733137829912032"/>
    <n v="1898"/>
    <n v="1900.5000000000002"/>
    <m/>
    <m/>
    <n v="0"/>
    <n v="0"/>
    <n v="4.9460674157303375"/>
    <n v="4.9661654135338358"/>
    <n v="4402"/>
    <n v="4623.5000000000009"/>
    <n v="85.200212014134266"/>
    <n v="86.671949152542368"/>
    <n v="48223.319999999992"/>
    <n v="51136.45"/>
    <n v="84.025030864197532"/>
    <n v="83.598181818181828"/>
    <n v="27224.11"/>
    <n v="28506.980000000003"/>
    <m/>
    <m/>
    <n v="0"/>
    <n v="0"/>
    <n v="84.772393258426959"/>
    <n v="85.546111707841021"/>
    <n v="75447.429999999993"/>
    <n v="79643.429999999993"/>
    <n v="915"/>
    <n v="965"/>
    <n v="915"/>
    <n v="965"/>
    <n v="4.9595628415300546"/>
    <n v="4.8974093264248717"/>
    <n v="4538"/>
    <n v="4726.0000000000009"/>
    <n v="84.89408743169399"/>
    <n v="85.195606217616572"/>
    <n v="77678.09"/>
    <n v="82213.759999999995"/>
    <n v="311"/>
    <n v="367"/>
    <n v="311"/>
    <n v="367"/>
    <n v="419"/>
    <n v="458"/>
    <n v="419"/>
    <n v="458"/>
    <m/>
    <m/>
    <n v="0"/>
    <n v="0"/>
    <n v="730"/>
    <n v="825"/>
    <n v="730"/>
    <n v="825"/>
    <n v="3.630225080385852"/>
    <n v="3.6852861035422344"/>
    <n v="1129"/>
    <n v="1352.5"/>
    <n v="4.5632458233890212"/>
    <n v="4.6681222707423577"/>
    <n v="1911.9999999999998"/>
    <n v="2138"/>
    <m/>
    <m/>
    <n v="0"/>
    <n v="0"/>
    <n v="4.1657534246575345"/>
    <n v="4.2309090909090905"/>
    <n v="3041"/>
    <n v="3490.4999999999995"/>
    <n v="68.620610932475884"/>
    <n v="72.217983651226163"/>
    <n v="21341.01"/>
    <n v="26504.000000000004"/>
    <n v="64.644391408114558"/>
    <n v="65.751790393013096"/>
    <n v="27086"/>
    <n v="30114.319999999996"/>
    <m/>
    <m/>
    <n v="0"/>
    <n v="0"/>
    <n v="66.338369863013696"/>
    <n v="68.628266666666661"/>
    <n v="48427.009999999995"/>
    <n v="56618.319999999992"/>
    <n v="1"/>
    <n v="1"/>
    <n v="1"/>
    <n v="1"/>
    <n v="0"/>
    <m/>
    <n v="0"/>
    <n v="0"/>
    <n v="64"/>
    <n v="64"/>
    <n v="64"/>
    <n v="64"/>
    <n v="889"/>
    <n v="976"/>
    <n v="889"/>
    <n v="976"/>
    <n v="3688.5"/>
    <n v="4142"/>
    <n v="70652.319999999992"/>
    <n v="79147.78"/>
    <n v="756"/>
    <n v="814"/>
    <n v="756"/>
    <n v="814"/>
    <n v="3890.5"/>
    <n v="4074.5"/>
    <n v="55452.78"/>
    <n v="59684.3"/>
    <n v="1645"/>
    <n v="1790"/>
    <n v="1645"/>
    <n v="1790"/>
    <n v="7579"/>
    <n v="8216.5"/>
    <n v="126105.09999999999"/>
    <n v="138832.08000000002"/>
    <n v="0"/>
    <n v="0"/>
    <n v="0"/>
    <n v="0"/>
    <s v=""/>
    <s v=""/>
    <s v=""/>
    <s v=""/>
    <n v="7579"/>
    <n v="8216.5"/>
    <n v="126169.09999999999"/>
    <n v="138896.07999999999"/>
  </r>
  <r>
    <x v="4"/>
    <s v="Abraham Baldwin Agricultural College "/>
    <s v="Met the criteria for Two-Year with Bachelor's in 2011-12. "/>
    <n v="138558"/>
    <x v="7"/>
    <n v="452"/>
    <n v="507"/>
    <n v="7"/>
    <n v="6"/>
    <n v="445"/>
    <n v="501"/>
    <n v="64"/>
    <n v="64"/>
    <n v="445"/>
    <n v="501"/>
    <n v="445"/>
    <n v="501"/>
    <n v="7"/>
    <n v="4"/>
    <n v="7"/>
    <n v="4"/>
    <n v="2"/>
    <n v="2"/>
    <n v="2"/>
    <n v="2"/>
    <m/>
    <m/>
    <n v="0"/>
    <n v="0"/>
    <n v="9"/>
    <n v="6"/>
    <n v="9"/>
    <n v="6"/>
    <n v="3.0714285714285716"/>
    <n v="2.75"/>
    <n v="21.5"/>
    <n v="11"/>
    <n v="4.25"/>
    <n v="3.5"/>
    <n v="8.5"/>
    <n v="7"/>
    <m/>
    <m/>
    <n v="0"/>
    <n v="0"/>
    <n v="3.3333333333333335"/>
    <n v="3"/>
    <n v="30"/>
    <n v="18"/>
    <n v="78.571428571428569"/>
    <n v="83.25"/>
    <n v="550"/>
    <n v="333"/>
    <n v="90.5"/>
    <n v="72.5"/>
    <n v="181"/>
    <n v="145"/>
    <m/>
    <m/>
    <n v="0"/>
    <n v="0"/>
    <n v="81.222222222222229"/>
    <n v="79.666666666666671"/>
    <n v="731"/>
    <n v="478"/>
    <n v="269"/>
    <n v="325"/>
    <n v="269"/>
    <n v="325"/>
    <n v="51"/>
    <n v="44"/>
    <n v="51"/>
    <n v="44"/>
    <m/>
    <m/>
    <n v="0"/>
    <n v="0"/>
    <n v="320"/>
    <n v="369"/>
    <n v="320"/>
    <n v="369"/>
    <n v="4.3048327137546476"/>
    <n v="4.2861538461538462"/>
    <n v="1158.0000000000002"/>
    <n v="1393"/>
    <n v="4.9509803921568629"/>
    <n v="5.4659090909090917"/>
    <n v="252.5"/>
    <n v="240.50000000000003"/>
    <m/>
    <m/>
    <n v="0"/>
    <n v="0"/>
    <n v="4.4078125000000004"/>
    <n v="4.4268292682926829"/>
    <n v="1410.5"/>
    <n v="1633.5"/>
    <n v="86.758252788104087"/>
    <n v="85.502399999999994"/>
    <n v="23337.97"/>
    <n v="27788.28"/>
    <n v="78.986666666666665"/>
    <n v="74.007500000000007"/>
    <n v="4028.3199999999997"/>
    <n v="3256.3300000000004"/>
    <m/>
    <m/>
    <n v="0"/>
    <n v="0"/>
    <n v="85.519656249999997"/>
    <n v="84.131734417344177"/>
    <n v="27366.29"/>
    <n v="31044.61"/>
    <n v="329"/>
    <n v="375"/>
    <n v="329"/>
    <n v="375"/>
    <n v="4.3784194528875382"/>
    <n v="4.4039999999999999"/>
    <n v="1440.5"/>
    <n v="1651.5"/>
    <n v="85.4020972644377"/>
    <n v="84.060293333333334"/>
    <n v="28097.290000000005"/>
    <n v="31522.61"/>
    <n v="58"/>
    <n v="76"/>
    <n v="58"/>
    <n v="76"/>
    <n v="58"/>
    <n v="50"/>
    <n v="58"/>
    <n v="50"/>
    <m/>
    <m/>
    <n v="0"/>
    <n v="0"/>
    <n v="116"/>
    <n v="126"/>
    <n v="116"/>
    <n v="126"/>
    <n v="3.5517241379310343"/>
    <n v="3.2105263157894735"/>
    <n v="206"/>
    <n v="243.99999999999997"/>
    <n v="3.2068965517241379"/>
    <n v="3.27"/>
    <n v="186"/>
    <n v="163.5"/>
    <m/>
    <m/>
    <n v="0"/>
    <n v="0"/>
    <n v="3.3793103448275863"/>
    <n v="3.2341269841269842"/>
    <n v="392"/>
    <n v="407.5"/>
    <n v="68.64344827586207"/>
    <n v="65.469210526315791"/>
    <n v="3981.32"/>
    <n v="4975.66"/>
    <n v="46.884999999999998"/>
    <n v="48.493200000000002"/>
    <n v="2719.33"/>
    <n v="2424.66"/>
    <m/>
    <m/>
    <n v="0"/>
    <n v="0"/>
    <n v="57.764224137931031"/>
    <n v="58.732698412698412"/>
    <n v="6700.65"/>
    <n v="7400.32"/>
    <m/>
    <m/>
    <n v="0"/>
    <n v="0"/>
    <m/>
    <m/>
    <n v="0"/>
    <n v="0"/>
    <m/>
    <m/>
    <n v="0"/>
    <n v="0"/>
    <n v="334"/>
    <n v="405"/>
    <n v="334"/>
    <n v="405"/>
    <n v="1385.5000000000002"/>
    <n v="1648"/>
    <n v="27869.29"/>
    <n v="33096.94"/>
    <n v="111"/>
    <n v="96"/>
    <n v="111"/>
    <n v="96"/>
    <n v="447"/>
    <n v="411"/>
    <n v="6928.65"/>
    <n v="5825.99"/>
    <n v="445"/>
    <n v="501"/>
    <n v="445"/>
    <n v="501"/>
    <n v="1832.5000000000002"/>
    <n v="2059"/>
    <n v="34797.94"/>
    <n v="38922.93"/>
    <n v="0"/>
    <n v="0"/>
    <n v="0"/>
    <n v="0"/>
    <s v=""/>
    <s v=""/>
    <s v=""/>
    <s v=""/>
    <n v="1832.5"/>
    <n v="2059"/>
    <n v="34797.94"/>
    <n v="38922.93"/>
  </r>
  <r>
    <x v="4"/>
    <s v="Atlanta Metropolitan College"/>
    <s v="Reclassified: met the criteria for Two-Year 2 in 2009-10, 2010-11 and 2011-12."/>
    <n v="138901"/>
    <x v="7"/>
    <n v="234"/>
    <n v="276"/>
    <n v="4"/>
    <n v="0"/>
    <n v="230"/>
    <n v="276"/>
    <n v="64"/>
    <n v="64"/>
    <n v="230"/>
    <n v="276"/>
    <n v="230"/>
    <n v="276"/>
    <n v="1"/>
    <n v="0"/>
    <n v="1"/>
    <n v="0"/>
    <n v="1"/>
    <n v="1"/>
    <n v="1"/>
    <n v="1"/>
    <m/>
    <m/>
    <n v="0"/>
    <n v="0"/>
    <n v="2"/>
    <n v="1"/>
    <n v="2"/>
    <n v="1"/>
    <n v="2"/>
    <n v="0"/>
    <n v="2"/>
    <n v="0"/>
    <n v="10"/>
    <n v="2.5"/>
    <n v="10"/>
    <n v="2.5"/>
    <m/>
    <m/>
    <n v="0"/>
    <n v="0"/>
    <n v="6"/>
    <n v="2.5"/>
    <n v="12"/>
    <n v="2.5"/>
    <n v="66"/>
    <n v="0"/>
    <n v="66"/>
    <n v="0"/>
    <n v="60.33"/>
    <n v="66"/>
    <n v="60.33"/>
    <n v="66"/>
    <m/>
    <m/>
    <n v="0"/>
    <n v="0"/>
    <n v="63.164999999999999"/>
    <n v="66"/>
    <n v="126.33"/>
    <n v="66"/>
    <n v="76"/>
    <n v="86"/>
    <n v="76"/>
    <n v="86"/>
    <n v="50"/>
    <n v="58"/>
    <n v="50"/>
    <n v="58"/>
    <m/>
    <m/>
    <n v="0"/>
    <n v="0"/>
    <n v="126"/>
    <n v="144"/>
    <n v="126"/>
    <n v="144"/>
    <n v="4.9407894736842106"/>
    <n v="4.5465116279069768"/>
    <n v="375.5"/>
    <n v="391"/>
    <n v="5.4"/>
    <n v="5.681034482758621"/>
    <n v="270"/>
    <n v="329.5"/>
    <m/>
    <m/>
    <n v="0"/>
    <n v="0"/>
    <n v="5.1230158730158726"/>
    <n v="5.0034722222222223"/>
    <n v="645.5"/>
    <n v="720.5"/>
    <n v="84.793552631578947"/>
    <n v="82.426279069767446"/>
    <n v="6444.31"/>
    <n v="7088.6600000000008"/>
    <n v="82.19959999999999"/>
    <n v="80.269655172413792"/>
    <n v="4109.9799999999996"/>
    <n v="4655.6400000000003"/>
    <m/>
    <m/>
    <n v="0"/>
    <n v="0"/>
    <n v="83.764206349206361"/>
    <n v="81.557638888888903"/>
    <n v="10554.29"/>
    <n v="11744.300000000003"/>
    <n v="128"/>
    <n v="145"/>
    <n v="128"/>
    <n v="145"/>
    <n v="5.13671875"/>
    <n v="4.9862068965517246"/>
    <n v="657.5"/>
    <n v="723.00000000000011"/>
    <n v="83.442343750000006"/>
    <n v="81.450344827586221"/>
    <n v="10680.62"/>
    <n v="11810.300000000003"/>
    <n v="61"/>
    <n v="82"/>
    <n v="61"/>
    <n v="82"/>
    <n v="40"/>
    <n v="48"/>
    <n v="40"/>
    <n v="48"/>
    <m/>
    <m/>
    <n v="0"/>
    <n v="0"/>
    <n v="101"/>
    <n v="130"/>
    <n v="101"/>
    <n v="130"/>
    <n v="3.4672131147540983"/>
    <n v="3.5609756097560981"/>
    <n v="211.5"/>
    <n v="292.00000000000006"/>
    <n v="4.25"/>
    <n v="4.3125"/>
    <n v="170"/>
    <n v="207"/>
    <m/>
    <m/>
    <n v="0"/>
    <n v="0"/>
    <n v="3.777227722772277"/>
    <n v="3.838461538461539"/>
    <n v="381.5"/>
    <n v="499.00000000000006"/>
    <n v="66.311475409836063"/>
    <n v="65.983658536585367"/>
    <n v="4045"/>
    <n v="5410.66"/>
    <n v="63.074750000000002"/>
    <n v="68.770624999999995"/>
    <n v="2522.9900000000002"/>
    <n v="3300.99"/>
    <m/>
    <m/>
    <n v="0"/>
    <n v="0"/>
    <n v="65.029603960396031"/>
    <n v="67.012692307692305"/>
    <n v="6567.9899999999989"/>
    <n v="8711.65"/>
    <n v="1"/>
    <n v="1"/>
    <n v="1"/>
    <n v="1"/>
    <n v="6"/>
    <m/>
    <n v="6"/>
    <n v="0"/>
    <n v="40"/>
    <n v="64"/>
    <n v="40"/>
    <n v="64"/>
    <n v="138"/>
    <n v="168"/>
    <n v="138"/>
    <n v="168"/>
    <n v="589"/>
    <n v="683"/>
    <n v="10555.310000000001"/>
    <n v="12499.32"/>
    <n v="91"/>
    <n v="107"/>
    <n v="91"/>
    <n v="107"/>
    <n v="450"/>
    <n v="539"/>
    <n v="6693.2999999999993"/>
    <n v="8022.63"/>
    <n v="229"/>
    <n v="275"/>
    <n v="229"/>
    <n v="275"/>
    <n v="1039"/>
    <n v="1222"/>
    <n v="17248.61"/>
    <n v="20521.95"/>
    <n v="0"/>
    <n v="0"/>
    <n v="0"/>
    <n v="0"/>
    <s v=""/>
    <s v=""/>
    <s v=""/>
    <s v=""/>
    <n v="1045"/>
    <n v="1222.0000000000002"/>
    <n v="17288.61"/>
    <n v="20585.950000000004"/>
  </r>
  <r>
    <x v="4"/>
    <s v="Bainbridge College "/>
    <m/>
    <n v="139010"/>
    <x v="7"/>
    <n v="189"/>
    <n v="212"/>
    <n v="5"/>
    <n v="9"/>
    <n v="184"/>
    <n v="203"/>
    <n v="64"/>
    <n v="64"/>
    <n v="184"/>
    <n v="203"/>
    <n v="184"/>
    <n v="203"/>
    <n v="6"/>
    <n v="7"/>
    <n v="6"/>
    <n v="7"/>
    <n v="10"/>
    <n v="9"/>
    <n v="10"/>
    <n v="9"/>
    <m/>
    <m/>
    <n v="0"/>
    <n v="0"/>
    <n v="16"/>
    <n v="16"/>
    <n v="16"/>
    <n v="16"/>
    <n v="3.833333333333333"/>
    <n v="4.0714285714285721"/>
    <n v="23"/>
    <n v="28.500000000000004"/>
    <n v="4.6500000000000004"/>
    <n v="5.3888888888888893"/>
    <n v="46.5"/>
    <n v="48.5"/>
    <m/>
    <m/>
    <n v="0"/>
    <n v="0"/>
    <n v="4.34375"/>
    <n v="4.8125"/>
    <n v="69.5"/>
    <n v="77"/>
    <n v="89.666666666666657"/>
    <n v="95.285714285714292"/>
    <n v="538"/>
    <n v="667"/>
    <n v="101.8"/>
    <n v="92.555555555555543"/>
    <n v="1018"/>
    <n v="832.99999999999989"/>
    <m/>
    <m/>
    <n v="0"/>
    <n v="0"/>
    <n v="97.25"/>
    <n v="93.75"/>
    <n v="1556"/>
    <n v="1500"/>
    <n v="53"/>
    <n v="71"/>
    <n v="53"/>
    <n v="71"/>
    <n v="65"/>
    <n v="65"/>
    <n v="65"/>
    <n v="65"/>
    <m/>
    <m/>
    <n v="0"/>
    <n v="0"/>
    <n v="118"/>
    <n v="136"/>
    <n v="118"/>
    <n v="136"/>
    <n v="6.0471698113207548"/>
    <n v="5.3732394366197189"/>
    <n v="320.5"/>
    <n v="381.50000000000006"/>
    <n v="7.0461538461538469"/>
    <n v="6.5384615384615383"/>
    <n v="458.00000000000006"/>
    <n v="425"/>
    <m/>
    <m/>
    <n v="0"/>
    <n v="0"/>
    <n v="6.5974576271186445"/>
    <n v="5.930147058823529"/>
    <n v="778.5"/>
    <n v="806.5"/>
    <n v="100.21962264150943"/>
    <n v="91.727183098591539"/>
    <n v="5311.6399999999994"/>
    <n v="6512.6299999999992"/>
    <n v="102.00384615384615"/>
    <n v="100.89153846153846"/>
    <n v="6630.25"/>
    <n v="6557.95"/>
    <m/>
    <m/>
    <n v="0"/>
    <n v="0"/>
    <n v="101.20245762711863"/>
    <n v="96.107205882352929"/>
    <n v="11941.89"/>
    <n v="13070.579999999998"/>
    <n v="134"/>
    <n v="152"/>
    <n v="134"/>
    <n v="152"/>
    <n v="6.3283582089552235"/>
    <n v="5.8125"/>
    <n v="848"/>
    <n v="883.5"/>
    <n v="100.7305223880597"/>
    <n v="95.859078947368403"/>
    <n v="13497.89"/>
    <n v="14570.579999999998"/>
    <n v="19"/>
    <n v="26"/>
    <n v="19"/>
    <n v="26"/>
    <n v="30"/>
    <n v="25"/>
    <n v="30"/>
    <n v="25"/>
    <m/>
    <m/>
    <n v="0"/>
    <n v="0"/>
    <n v="49"/>
    <n v="51"/>
    <n v="49"/>
    <n v="51"/>
    <n v="3.8157894736842106"/>
    <n v="3.6538461538461537"/>
    <n v="72.5"/>
    <n v="95"/>
    <n v="5"/>
    <n v="4.0999999999999996"/>
    <n v="150"/>
    <n v="102.49999999999999"/>
    <m/>
    <m/>
    <n v="0"/>
    <n v="0"/>
    <n v="4.5408163265306118"/>
    <n v="3.8725490196078431"/>
    <n v="222.49999999999997"/>
    <n v="197.5"/>
    <n v="73.280526315789473"/>
    <n v="70.589615384615385"/>
    <n v="1392.33"/>
    <n v="1835.33"/>
    <n v="61.344333333333338"/>
    <n v="61.906400000000005"/>
    <n v="1840.3300000000002"/>
    <n v="1547.66"/>
    <m/>
    <m/>
    <n v="0"/>
    <n v="0"/>
    <n v="65.972653061224491"/>
    <n v="66.333137254901956"/>
    <n v="3232.66"/>
    <n v="3382.99"/>
    <n v="1"/>
    <m/>
    <n v="1"/>
    <n v="0"/>
    <n v="1"/>
    <m/>
    <n v="1"/>
    <n v="0"/>
    <n v="64"/>
    <m/>
    <n v="64"/>
    <n v="0"/>
    <n v="78"/>
    <n v="104"/>
    <n v="78"/>
    <n v="104"/>
    <n v="416"/>
    <n v="505.00000000000006"/>
    <n v="7241.9699999999993"/>
    <n v="9014.9599999999991"/>
    <n v="105"/>
    <n v="99"/>
    <n v="105"/>
    <n v="99"/>
    <n v="654.5"/>
    <n v="576"/>
    <n v="9488.58"/>
    <n v="8938.61"/>
    <n v="183"/>
    <n v="203"/>
    <n v="183"/>
    <n v="203"/>
    <n v="1070.5"/>
    <n v="1081"/>
    <n v="16730.55"/>
    <n v="17953.57"/>
    <n v="0"/>
    <n v="0"/>
    <n v="0"/>
    <n v="0"/>
    <s v=""/>
    <s v=""/>
    <s v=""/>
    <s v=""/>
    <n v="1071.5"/>
    <n v="1081"/>
    <n v="16794.55"/>
    <n v="17953.57"/>
  </r>
  <r>
    <x v="4"/>
    <s v="College of Coastal Georgia "/>
    <s v="Met the criteria for Two-Year with Bachelor's in 2011-12. "/>
    <n v="139250"/>
    <x v="7"/>
    <n v="233"/>
    <n v="291"/>
    <n v="3"/>
    <n v="7"/>
    <n v="230"/>
    <n v="284"/>
    <n v="64"/>
    <n v="64"/>
    <n v="230"/>
    <n v="284"/>
    <n v="230"/>
    <n v="284"/>
    <n v="3"/>
    <n v="7"/>
    <n v="3"/>
    <n v="7"/>
    <n v="1"/>
    <n v="5"/>
    <n v="1"/>
    <n v="5"/>
    <m/>
    <m/>
    <n v="0"/>
    <n v="0"/>
    <n v="4"/>
    <n v="12"/>
    <n v="4"/>
    <n v="12"/>
    <n v="3.666666666666667"/>
    <n v="3.4285714285714284"/>
    <n v="11"/>
    <n v="24"/>
    <n v="5"/>
    <n v="6.4"/>
    <n v="5"/>
    <n v="32"/>
    <m/>
    <m/>
    <n v="0"/>
    <n v="0"/>
    <n v="4"/>
    <n v="4.666666666666667"/>
    <n v="16"/>
    <n v="56"/>
    <n v="74.5"/>
    <n v="79.214285714285722"/>
    <n v="223.5"/>
    <n v="554.5"/>
    <n v="111"/>
    <n v="80.998000000000005"/>
    <n v="111"/>
    <n v="404.99"/>
    <m/>
    <m/>
    <n v="0"/>
    <n v="0"/>
    <n v="83.625"/>
    <n v="79.957499999999996"/>
    <n v="334.5"/>
    <n v="959.49"/>
    <n v="82"/>
    <n v="105"/>
    <n v="82"/>
    <n v="105"/>
    <n v="68"/>
    <n v="69"/>
    <n v="68"/>
    <n v="69"/>
    <m/>
    <m/>
    <n v="0"/>
    <n v="0"/>
    <n v="150"/>
    <n v="174"/>
    <n v="150"/>
    <n v="174"/>
    <n v="4.2987804878048781"/>
    <n v="5.2904761904761903"/>
    <n v="352.5"/>
    <n v="555.5"/>
    <n v="5.9558823529411766"/>
    <n v="6.4782608695652177"/>
    <n v="405"/>
    <n v="447"/>
    <m/>
    <m/>
    <n v="0"/>
    <n v="0"/>
    <n v="5.05"/>
    <n v="5.7614942528735629"/>
    <n v="757.5"/>
    <n v="1002.4999999999999"/>
    <n v="84.223292682926825"/>
    <n v="91.452095238095239"/>
    <n v="6906.3099999999995"/>
    <n v="9602.4699999999993"/>
    <n v="91.928235294117641"/>
    <n v="92.255507246376823"/>
    <n v="6251.12"/>
    <n v="6365.630000000001"/>
    <m/>
    <m/>
    <n v="0"/>
    <n v="0"/>
    <n v="87.716200000000001"/>
    <n v="91.770689655172418"/>
    <n v="13157.43"/>
    <n v="15968.1"/>
    <n v="154"/>
    <n v="186"/>
    <n v="154"/>
    <n v="186"/>
    <n v="5.0227272727272725"/>
    <n v="5.690860215053763"/>
    <n v="773.5"/>
    <n v="1058.5"/>
    <n v="87.609935064935073"/>
    <n v="91.008548387096781"/>
    <n v="13491.93"/>
    <n v="16927.59"/>
    <n v="34"/>
    <n v="40"/>
    <n v="34"/>
    <n v="40"/>
    <n v="41"/>
    <n v="58"/>
    <n v="41"/>
    <n v="58"/>
    <m/>
    <m/>
    <n v="0"/>
    <n v="0"/>
    <n v="75"/>
    <n v="98"/>
    <n v="75"/>
    <n v="98"/>
    <n v="3.8088235294117645"/>
    <n v="4.0625"/>
    <n v="129.5"/>
    <n v="162.5"/>
    <n v="3.3414634146341462"/>
    <n v="3.9482758620689657"/>
    <n v="137"/>
    <n v="229"/>
    <m/>
    <m/>
    <n v="0"/>
    <n v="0"/>
    <n v="3.5533333333333332"/>
    <n v="3.9948979591836733"/>
    <n v="266.5"/>
    <n v="391.5"/>
    <n v="67.960588235294125"/>
    <n v="70.524750000000012"/>
    <n v="2310.6600000000003"/>
    <n v="2820.9900000000007"/>
    <n v="50.426829268292686"/>
    <n v="59.025689655172414"/>
    <n v="2067.5"/>
    <n v="3423.49"/>
    <m/>
    <m/>
    <n v="0"/>
    <n v="0"/>
    <n v="58.375466666666668"/>
    <n v="63.719183673469395"/>
    <n v="4378.16"/>
    <n v="6244.4800000000005"/>
    <n v="1"/>
    <m/>
    <n v="1"/>
    <n v="0"/>
    <n v="2"/>
    <m/>
    <n v="2"/>
    <n v="0"/>
    <n v="64"/>
    <m/>
    <n v="64"/>
    <n v="0"/>
    <n v="119"/>
    <n v="152"/>
    <n v="119"/>
    <n v="152"/>
    <n v="493"/>
    <n v="742"/>
    <n v="9440.4699999999993"/>
    <n v="12977.96"/>
    <n v="110"/>
    <n v="132"/>
    <n v="110"/>
    <n v="132"/>
    <n v="547"/>
    <n v="708"/>
    <n v="8429.619999999999"/>
    <n v="10194.11"/>
    <n v="229"/>
    <n v="284"/>
    <n v="229"/>
    <n v="284"/>
    <n v="1040"/>
    <n v="1450"/>
    <n v="17870.089999999997"/>
    <n v="23172.07"/>
    <n v="0"/>
    <n v="0"/>
    <n v="0"/>
    <n v="0"/>
    <s v=""/>
    <s v=""/>
    <s v=""/>
    <s v=""/>
    <n v="1042"/>
    <n v="1450"/>
    <n v="17934.09"/>
    <n v="23172.07"/>
  </r>
  <r>
    <x v="4"/>
    <s v="Darton College "/>
    <m/>
    <n v="138691"/>
    <x v="7"/>
    <n v="628"/>
    <n v="683"/>
    <n v="9"/>
    <n v="5"/>
    <n v="619"/>
    <n v="678"/>
    <n v="64"/>
    <n v="64"/>
    <n v="619"/>
    <n v="678"/>
    <n v="619"/>
    <n v="678"/>
    <n v="9"/>
    <n v="7"/>
    <n v="9"/>
    <n v="7"/>
    <n v="9"/>
    <n v="8"/>
    <n v="9"/>
    <n v="8"/>
    <m/>
    <m/>
    <n v="0"/>
    <n v="0"/>
    <n v="18"/>
    <n v="15"/>
    <n v="18"/>
    <n v="15"/>
    <n v="2.666666666666667"/>
    <n v="2.285714285714286"/>
    <n v="24.000000000000004"/>
    <n v="16.000000000000004"/>
    <n v="2.8888888888888893"/>
    <n v="5.125"/>
    <n v="26.000000000000004"/>
    <n v="41"/>
    <m/>
    <m/>
    <n v="0"/>
    <n v="0"/>
    <n v="2.7777777777777781"/>
    <n v="3.8"/>
    <n v="50.000000000000007"/>
    <n v="57"/>
    <n v="74.777777777777771"/>
    <n v="78.5"/>
    <n v="673"/>
    <n v="549.5"/>
    <n v="77.222222222222229"/>
    <n v="84.125"/>
    <n v="695"/>
    <n v="673"/>
    <m/>
    <m/>
    <n v="0"/>
    <n v="0"/>
    <n v="76"/>
    <n v="81.5"/>
    <n v="1368"/>
    <n v="1222.5"/>
    <n v="216"/>
    <n v="233"/>
    <n v="216"/>
    <n v="233"/>
    <n v="98"/>
    <n v="107"/>
    <n v="98"/>
    <n v="107"/>
    <m/>
    <m/>
    <n v="0"/>
    <n v="0"/>
    <n v="314"/>
    <n v="340"/>
    <n v="314"/>
    <n v="340"/>
    <n v="5.1921296296296298"/>
    <n v="5.2210300429184553"/>
    <n v="1121.5"/>
    <n v="1216.5"/>
    <n v="6.3571428571428568"/>
    <n v="5.8271028037383177"/>
    <n v="623"/>
    <n v="623.5"/>
    <m/>
    <m/>
    <n v="0"/>
    <n v="0"/>
    <n v="5.5557324840764331"/>
    <n v="5.4117647058823533"/>
    <n v="1744.5"/>
    <n v="1840"/>
    <n v="86.610787037037042"/>
    <n v="88.372918454935629"/>
    <n v="18707.93"/>
    <n v="20590.890000000003"/>
    <n v="87.485714285714295"/>
    <n v="84.278224299065428"/>
    <n v="8573.6"/>
    <n v="9017.77"/>
    <m/>
    <m/>
    <n v="0"/>
    <n v="0"/>
    <n v="86.88385350318471"/>
    <n v="87.084294117647076"/>
    <n v="27281.53"/>
    <n v="29608.660000000007"/>
    <n v="332"/>
    <n v="355"/>
    <n v="332"/>
    <n v="355"/>
    <n v="5.4051204819277112"/>
    <n v="5.3436619718309863"/>
    <n v="1794.5000000000002"/>
    <n v="1897.0000000000002"/>
    <n v="86.293765060240958"/>
    <n v="86.848338028169039"/>
    <n v="28649.53"/>
    <n v="30831.160000000007"/>
    <n v="83"/>
    <n v="95"/>
    <n v="83"/>
    <n v="95"/>
    <n v="204"/>
    <n v="228"/>
    <n v="204"/>
    <n v="228"/>
    <m/>
    <m/>
    <n v="0"/>
    <n v="0"/>
    <n v="287"/>
    <n v="323"/>
    <n v="287"/>
    <n v="323"/>
    <n v="3.7349397590361448"/>
    <n v="3.4684210526315793"/>
    <n v="310"/>
    <n v="329.50000000000006"/>
    <n v="3.3210784313725492"/>
    <n v="3.4649122807017547"/>
    <n v="677.5"/>
    <n v="790.00000000000011"/>
    <m/>
    <m/>
    <n v="0"/>
    <n v="0"/>
    <n v="3.4407665505226479"/>
    <n v="3.4659442724458209"/>
    <n v="987.5"/>
    <n v="1119.5000000000002"/>
    <n v="64.381325301204811"/>
    <n v="67.159578947368416"/>
    <n v="5343.65"/>
    <n v="6380.16"/>
    <n v="52.791568627450978"/>
    <n v="52.649035087719298"/>
    <n v="10769.48"/>
    <n v="12003.98"/>
    <m/>
    <m/>
    <n v="0"/>
    <n v="0"/>
    <n v="56.143310104529611"/>
    <n v="56.916842105263157"/>
    <n v="16113.13"/>
    <n v="18384.14"/>
    <m/>
    <m/>
    <n v="0"/>
    <n v="0"/>
    <m/>
    <m/>
    <n v="0"/>
    <n v="0"/>
    <m/>
    <m/>
    <n v="0"/>
    <n v="0"/>
    <n v="308"/>
    <n v="335"/>
    <n v="308"/>
    <n v="335"/>
    <n v="1455.5"/>
    <n v="1562"/>
    <n v="24724.58"/>
    <n v="27520.550000000003"/>
    <n v="311"/>
    <n v="343"/>
    <n v="311"/>
    <n v="343"/>
    <n v="1326.5"/>
    <n v="1454.5"/>
    <n v="20038.080000000002"/>
    <n v="21694.75"/>
    <n v="619"/>
    <n v="678"/>
    <n v="619"/>
    <n v="678"/>
    <n v="2782"/>
    <n v="3016.5"/>
    <n v="44762.66"/>
    <n v="49215.3"/>
    <n v="0"/>
    <n v="0"/>
    <n v="0"/>
    <n v="0"/>
    <s v=""/>
    <s v=""/>
    <s v=""/>
    <s v=""/>
    <n v="2782"/>
    <n v="3016.5000000000005"/>
    <n v="44762.659999999996"/>
    <n v="49215.3"/>
  </r>
  <r>
    <x v="4"/>
    <s v="East Georgia College"/>
    <s v="Reclassified: met the criteria for Two-Year 2 in 2009-10, 2010-11 and 2011-12."/>
    <n v="139621"/>
    <x v="7"/>
    <n v="144"/>
    <n v="131"/>
    <n v="2"/>
    <n v="1"/>
    <n v="142"/>
    <n v="130"/>
    <n v="64"/>
    <n v="64"/>
    <n v="142"/>
    <n v="130"/>
    <n v="142"/>
    <n v="130"/>
    <n v="9"/>
    <n v="11"/>
    <n v="9"/>
    <n v="11"/>
    <n v="2"/>
    <n v="1"/>
    <n v="2"/>
    <n v="1"/>
    <m/>
    <m/>
    <n v="0"/>
    <n v="0"/>
    <n v="11"/>
    <n v="12"/>
    <n v="11"/>
    <n v="12"/>
    <n v="2.0555555555555554"/>
    <n v="3.1818181818181821"/>
    <n v="18.5"/>
    <n v="35"/>
    <n v="1.75"/>
    <n v="10"/>
    <n v="3.5"/>
    <n v="10"/>
    <m/>
    <m/>
    <n v="0"/>
    <n v="0"/>
    <n v="2"/>
    <n v="3.75"/>
    <n v="22"/>
    <n v="45"/>
    <n v="65.333333333333329"/>
    <n v="77.454545454545453"/>
    <n v="588"/>
    <n v="852"/>
    <n v="53"/>
    <n v="89"/>
    <n v="106"/>
    <n v="89"/>
    <m/>
    <m/>
    <n v="0"/>
    <n v="0"/>
    <n v="63.090909090909093"/>
    <n v="78.416666666666671"/>
    <n v="694"/>
    <n v="941"/>
    <n v="83"/>
    <n v="80"/>
    <n v="83"/>
    <n v="80"/>
    <n v="24"/>
    <n v="7"/>
    <n v="24"/>
    <n v="7"/>
    <m/>
    <m/>
    <n v="0"/>
    <n v="0"/>
    <n v="107"/>
    <n v="87"/>
    <n v="107"/>
    <n v="87"/>
    <n v="3.6626506024096388"/>
    <n v="4.05"/>
    <n v="304"/>
    <n v="324"/>
    <n v="4.291666666666667"/>
    <n v="7.5714285714285712"/>
    <n v="103"/>
    <n v="53"/>
    <m/>
    <m/>
    <n v="0"/>
    <n v="0"/>
    <n v="3.8037383177570092"/>
    <n v="4.333333333333333"/>
    <n v="407"/>
    <n v="377"/>
    <n v="74.714819277108433"/>
    <n v="76.328999999999994"/>
    <n v="6201.33"/>
    <n v="6106.32"/>
    <n v="74.055000000000007"/>
    <n v="75.570000000000007"/>
    <n v="1777.3200000000002"/>
    <n v="528.99"/>
    <m/>
    <m/>
    <n v="0"/>
    <n v="0"/>
    <n v="74.566822429906537"/>
    <n v="76.267931034482757"/>
    <n v="7978.65"/>
    <n v="6635.3099999999995"/>
    <n v="118"/>
    <n v="99"/>
    <n v="118"/>
    <n v="99"/>
    <n v="3.6355932203389831"/>
    <n v="4.262626262626263"/>
    <n v="429"/>
    <n v="422.00000000000006"/>
    <n v="73.497033898305077"/>
    <n v="76.528383838383832"/>
    <n v="8672.65"/>
    <n v="7576.3099999999995"/>
    <n v="12"/>
    <n v="22"/>
    <n v="12"/>
    <n v="22"/>
    <n v="12"/>
    <n v="8"/>
    <n v="12"/>
    <n v="8"/>
    <m/>
    <m/>
    <n v="0"/>
    <n v="0"/>
    <n v="24"/>
    <n v="30"/>
    <n v="24"/>
    <n v="30"/>
    <n v="2.958333333333333"/>
    <n v="3.3181818181818183"/>
    <n v="35.5"/>
    <n v="73"/>
    <n v="3.5"/>
    <n v="3.8125"/>
    <n v="42"/>
    <n v="30.5"/>
    <m/>
    <m/>
    <n v="0"/>
    <n v="0"/>
    <n v="3.2291666666666665"/>
    <n v="3.45"/>
    <n v="77.5"/>
    <n v="103.5"/>
    <n v="63.083333333333329"/>
    <n v="62.651363636363641"/>
    <n v="757"/>
    <n v="1378.3300000000002"/>
    <n v="52.083333333333329"/>
    <n v="61.291249999999998"/>
    <n v="625"/>
    <n v="490.33"/>
    <m/>
    <m/>
    <n v="0"/>
    <n v="0"/>
    <n v="57.583333333333336"/>
    <n v="62.288666666666671"/>
    <n v="1382"/>
    <n v="1868.66"/>
    <m/>
    <n v="1"/>
    <n v="0"/>
    <n v="1"/>
    <m/>
    <m/>
    <n v="0"/>
    <n v="0"/>
    <m/>
    <n v="64"/>
    <n v="0"/>
    <n v="64"/>
    <n v="104"/>
    <n v="113"/>
    <n v="104"/>
    <n v="113"/>
    <n v="358"/>
    <n v="432"/>
    <n v="7546.33"/>
    <n v="8336.65"/>
    <n v="38"/>
    <n v="16"/>
    <n v="38"/>
    <n v="16"/>
    <n v="148.5"/>
    <n v="93.5"/>
    <n v="2508.3200000000002"/>
    <n v="1108.32"/>
    <n v="142"/>
    <n v="129"/>
    <n v="142"/>
    <n v="129"/>
    <n v="506.5"/>
    <n v="525.5"/>
    <n v="10054.65"/>
    <n v="9444.9699999999993"/>
    <n v="0"/>
    <n v="0"/>
    <n v="0"/>
    <n v="0"/>
    <s v=""/>
    <s v=""/>
    <s v=""/>
    <s v=""/>
    <n v="506.5"/>
    <n v="525.5"/>
    <n v="10054.65"/>
    <n v="9508.9699999999993"/>
  </r>
  <r>
    <x v="4"/>
    <s v="Georgia Highlands College"/>
    <m/>
    <n v="139700"/>
    <x v="7"/>
    <n v="492"/>
    <n v="500"/>
    <n v="3"/>
    <n v="3"/>
    <n v="489"/>
    <n v="497"/>
    <n v="64"/>
    <n v="64"/>
    <n v="489"/>
    <n v="497"/>
    <n v="489"/>
    <n v="497"/>
    <n v="4"/>
    <n v="3"/>
    <n v="4"/>
    <n v="3"/>
    <n v="1"/>
    <n v="2"/>
    <n v="1"/>
    <n v="2"/>
    <m/>
    <m/>
    <n v="0"/>
    <n v="0"/>
    <n v="5"/>
    <n v="5"/>
    <n v="5"/>
    <n v="5"/>
    <n v="4.75"/>
    <n v="7"/>
    <n v="19"/>
    <n v="21"/>
    <n v="5"/>
    <n v="3.5"/>
    <n v="5"/>
    <n v="7"/>
    <m/>
    <m/>
    <n v="0"/>
    <n v="0"/>
    <n v="4.8"/>
    <n v="5.6"/>
    <n v="24"/>
    <n v="28"/>
    <n v="91.75"/>
    <n v="86.886666666666656"/>
    <n v="367"/>
    <n v="260.65999999999997"/>
    <n v="86"/>
    <n v="77.33"/>
    <n v="86"/>
    <n v="154.66"/>
    <m/>
    <m/>
    <n v="0"/>
    <n v="0"/>
    <n v="90.6"/>
    <n v="83.063999999999993"/>
    <n v="453"/>
    <n v="415.31999999999994"/>
    <n v="201"/>
    <n v="199"/>
    <n v="201"/>
    <n v="199"/>
    <n v="60"/>
    <n v="67"/>
    <n v="60"/>
    <n v="67"/>
    <m/>
    <m/>
    <n v="0"/>
    <n v="0"/>
    <n v="261"/>
    <n v="266"/>
    <n v="261"/>
    <n v="266"/>
    <n v="4.5373134328358207"/>
    <n v="4.9145728643216078"/>
    <n v="912"/>
    <n v="978"/>
    <n v="5.9"/>
    <n v="5.5373134328358207"/>
    <n v="354"/>
    <n v="371"/>
    <m/>
    <m/>
    <n v="0"/>
    <n v="0"/>
    <n v="4.8505747126436782"/>
    <n v="5.0714285714285712"/>
    <n v="1266"/>
    <n v="1349"/>
    <n v="80.714577114427854"/>
    <n v="82.232663316582915"/>
    <n v="16223.63"/>
    <n v="16364.3"/>
    <n v="81.343999999999994"/>
    <n v="81.138656716417913"/>
    <n v="4880.6399999999994"/>
    <n v="5436.29"/>
    <m/>
    <m/>
    <n v="0"/>
    <n v="0"/>
    <n v="80.859272030651326"/>
    <n v="81.957105263157899"/>
    <n v="21104.269999999997"/>
    <n v="21800.59"/>
    <n v="266"/>
    <n v="271"/>
    <n v="266"/>
    <n v="271"/>
    <n v="4.8496240601503757"/>
    <n v="5.0811808118081183"/>
    <n v="1290"/>
    <n v="1377"/>
    <n v="81.042368421052615"/>
    <n v="81.977527675276747"/>
    <n v="21557.269999999997"/>
    <n v="22215.91"/>
    <n v="90"/>
    <n v="87"/>
    <n v="90"/>
    <n v="87"/>
    <n v="116"/>
    <n v="139"/>
    <n v="116"/>
    <n v="139"/>
    <m/>
    <m/>
    <n v="0"/>
    <n v="0"/>
    <n v="206"/>
    <n v="226"/>
    <n v="206"/>
    <n v="226"/>
    <n v="3.4777777777777779"/>
    <n v="3.4195402298850577"/>
    <n v="313"/>
    <n v="297.5"/>
    <n v="3.3922413793103448"/>
    <n v="3.1330935251798557"/>
    <n v="393.5"/>
    <n v="435.49999999999994"/>
    <m/>
    <m/>
    <n v="0"/>
    <n v="0"/>
    <n v="3.429611650485437"/>
    <n v="3.2433628318584069"/>
    <n v="706.5"/>
    <n v="733"/>
    <n v="64.251666666666665"/>
    <n v="67.559310344827594"/>
    <n v="5782.65"/>
    <n v="5877.6600000000008"/>
    <n v="54.172241379310343"/>
    <n v="55.625899280575538"/>
    <n v="6283.98"/>
    <n v="7732"/>
    <m/>
    <m/>
    <n v="0"/>
    <n v="0"/>
    <n v="58.575873786407762"/>
    <n v="60.219734513274332"/>
    <n v="12066.63"/>
    <n v="13609.66"/>
    <n v="17"/>
    <m/>
    <n v="17"/>
    <n v="0"/>
    <n v="2.21"/>
    <m/>
    <n v="37.57"/>
    <n v="0"/>
    <n v="43.65"/>
    <m/>
    <n v="742.05"/>
    <n v="0"/>
    <n v="295"/>
    <n v="289"/>
    <n v="295"/>
    <n v="289"/>
    <n v="1244"/>
    <n v="1296.5"/>
    <n v="22373.279999999999"/>
    <n v="22502.62"/>
    <n v="177"/>
    <n v="208"/>
    <n v="177"/>
    <n v="208"/>
    <n v="752.5"/>
    <n v="813.5"/>
    <n v="11250.619999999999"/>
    <n v="13322.95"/>
    <n v="472"/>
    <n v="497"/>
    <n v="472"/>
    <n v="497"/>
    <n v="1996.5"/>
    <n v="2110"/>
    <n v="33623.899999999994"/>
    <n v="35825.57"/>
    <n v="0"/>
    <n v="0"/>
    <n v="0"/>
    <n v="0"/>
    <s v=""/>
    <s v=""/>
    <s v=""/>
    <s v=""/>
    <n v="2034.07"/>
    <n v="2110"/>
    <n v="34365.949999999997"/>
    <n v="35825.57"/>
  </r>
  <r>
    <x v="4"/>
    <s v="Middle Georgia College "/>
    <s v="Met the criteria for Two-Year with Bachelor's in 2011-12. "/>
    <n v="140483"/>
    <x v="7"/>
    <n v="335"/>
    <n v="384"/>
    <n v="9"/>
    <n v="10"/>
    <n v="326"/>
    <n v="374"/>
    <n v="64"/>
    <n v="64"/>
    <n v="326"/>
    <n v="374"/>
    <n v="326"/>
    <n v="374"/>
    <n v="10"/>
    <n v="7"/>
    <n v="10"/>
    <n v="7"/>
    <n v="2"/>
    <n v="3"/>
    <n v="2"/>
    <n v="3"/>
    <m/>
    <m/>
    <n v="0"/>
    <n v="0"/>
    <n v="12"/>
    <n v="10"/>
    <n v="12"/>
    <n v="10"/>
    <n v="2.4500000000000002"/>
    <n v="2.8571428571428572"/>
    <n v="24.5"/>
    <n v="20"/>
    <n v="4"/>
    <n v="4"/>
    <n v="8"/>
    <n v="12"/>
    <m/>
    <m/>
    <n v="0"/>
    <n v="0"/>
    <n v="2.7083333333333335"/>
    <n v="3.2"/>
    <n v="32.5"/>
    <n v="32"/>
    <n v="88.8"/>
    <n v="77.142857142857153"/>
    <n v="888"/>
    <n v="540.00000000000011"/>
    <n v="91"/>
    <n v="71.776666666666671"/>
    <n v="182"/>
    <n v="215.33"/>
    <m/>
    <m/>
    <n v="0"/>
    <n v="0"/>
    <n v="89.166666666666671"/>
    <n v="75.533000000000015"/>
    <n v="1070"/>
    <n v="755.33000000000015"/>
    <n v="148"/>
    <n v="189"/>
    <n v="148"/>
    <n v="189"/>
    <n v="49"/>
    <n v="45"/>
    <n v="49"/>
    <n v="45"/>
    <m/>
    <m/>
    <n v="0"/>
    <n v="0"/>
    <n v="197"/>
    <n v="234"/>
    <n v="197"/>
    <n v="234"/>
    <n v="4.0506756756756754"/>
    <n v="4.1243386243386242"/>
    <n v="599.5"/>
    <n v="779.5"/>
    <n v="6.5510204081632653"/>
    <n v="5.2"/>
    <n v="321"/>
    <n v="234"/>
    <m/>
    <m/>
    <n v="0"/>
    <n v="0"/>
    <n v="4.6725888324873095"/>
    <n v="4.3311965811965809"/>
    <n v="920.5"/>
    <n v="1013.4999999999999"/>
    <n v="85.270202702702704"/>
    <n v="87.356031746031746"/>
    <n v="12619.99"/>
    <n v="16510.29"/>
    <n v="89.814897959183668"/>
    <n v="84.346444444444444"/>
    <n v="4400.9299999999994"/>
    <n v="3795.59"/>
    <m/>
    <m/>
    <n v="0"/>
    <n v="0"/>
    <n v="86.400609137055824"/>
    <n v="86.777264957264961"/>
    <n v="17020.919999999998"/>
    <n v="20305.88"/>
    <n v="209"/>
    <n v="244"/>
    <n v="209"/>
    <n v="244"/>
    <n v="4.5598086124401913"/>
    <n v="4.2848360655737707"/>
    <n v="953"/>
    <n v="1045.5"/>
    <n v="86.559425837320561"/>
    <n v="86.31643442622952"/>
    <n v="18090.919999999998"/>
    <n v="21061.210000000003"/>
    <n v="52"/>
    <n v="54"/>
    <n v="52"/>
    <n v="54"/>
    <n v="43"/>
    <n v="49"/>
    <n v="43"/>
    <n v="49"/>
    <m/>
    <m/>
    <n v="0"/>
    <n v="0"/>
    <n v="95"/>
    <n v="103"/>
    <n v="95"/>
    <n v="103"/>
    <n v="2.9038461538461537"/>
    <n v="2.7777777777777777"/>
    <n v="151"/>
    <n v="150"/>
    <n v="2.7674418604651163"/>
    <n v="2.9183673469387754"/>
    <n v="119"/>
    <n v="143"/>
    <m/>
    <m/>
    <n v="0"/>
    <n v="0"/>
    <n v="2.8421052631578947"/>
    <n v="2.8446601941747574"/>
    <n v="270"/>
    <n v="293"/>
    <n v="65.49942307692308"/>
    <n v="63.566851851851851"/>
    <n v="3405.9700000000003"/>
    <n v="3432.61"/>
    <n v="51.43116279069767"/>
    <n v="53.741428571428571"/>
    <n v="2211.54"/>
    <n v="2633.33"/>
    <m/>
    <m/>
    <n v="0"/>
    <n v="0"/>
    <n v="59.131684210526316"/>
    <n v="58.892621359223305"/>
    <n v="5617.51"/>
    <n v="6065.9400000000005"/>
    <n v="22"/>
    <n v="27"/>
    <n v="22"/>
    <n v="27"/>
    <n v="2.0499999999999998"/>
    <m/>
    <n v="45.099999999999994"/>
    <n v="0"/>
    <n v="76.77"/>
    <n v="64"/>
    <n v="1688.9399999999998"/>
    <n v="1728"/>
    <n v="210"/>
    <n v="250"/>
    <n v="210"/>
    <n v="250"/>
    <n v="775"/>
    <n v="949.5"/>
    <n v="16913.96"/>
    <n v="20482.900000000001"/>
    <n v="94"/>
    <n v="97"/>
    <n v="94"/>
    <n v="97"/>
    <n v="448"/>
    <n v="389"/>
    <n v="6794.4699999999993"/>
    <n v="6644.25"/>
    <n v="304"/>
    <n v="347"/>
    <n v="304"/>
    <n v="347"/>
    <n v="1223"/>
    <n v="1338.5"/>
    <n v="23708.43"/>
    <n v="27127.15"/>
    <n v="0"/>
    <n v="0"/>
    <n v="0"/>
    <n v="0"/>
    <s v=""/>
    <s v=""/>
    <s v=""/>
    <s v=""/>
    <n v="1268.0999999999999"/>
    <n v="1338.5"/>
    <n v="25397.37"/>
    <n v="28855.15"/>
  </r>
  <r>
    <x v="4"/>
    <s v="South Georgia College "/>
    <m/>
    <n v="140997"/>
    <x v="8"/>
    <n v="255"/>
    <n v="251"/>
    <n v="8"/>
    <n v="6"/>
    <n v="247"/>
    <n v="245"/>
    <n v="64"/>
    <n v="64"/>
    <n v="247"/>
    <n v="245"/>
    <n v="247"/>
    <n v="245"/>
    <n v="9"/>
    <n v="1"/>
    <n v="9"/>
    <n v="1"/>
    <n v="8"/>
    <n v="1"/>
    <n v="8"/>
    <n v="1"/>
    <m/>
    <m/>
    <n v="0"/>
    <n v="0"/>
    <n v="17"/>
    <n v="2"/>
    <n v="17"/>
    <n v="2"/>
    <n v="1.9444444444444446"/>
    <n v="2"/>
    <n v="17.5"/>
    <n v="2"/>
    <n v="3"/>
    <n v="8"/>
    <n v="24"/>
    <n v="8"/>
    <m/>
    <m/>
    <n v="0"/>
    <n v="0"/>
    <n v="2.4411764705882355"/>
    <n v="5"/>
    <n v="41.5"/>
    <n v="10"/>
    <n v="65.444444444444443"/>
    <n v="81"/>
    <n v="589"/>
    <n v="81"/>
    <n v="78"/>
    <n v="122"/>
    <n v="624"/>
    <n v="122"/>
    <m/>
    <m/>
    <n v="0"/>
    <n v="0"/>
    <n v="71.352941176470594"/>
    <n v="101.5"/>
    <n v="1213"/>
    <n v="203"/>
    <n v="130"/>
    <n v="136"/>
    <n v="130"/>
    <n v="136"/>
    <n v="37"/>
    <n v="41"/>
    <n v="37"/>
    <n v="41"/>
    <m/>
    <m/>
    <n v="0"/>
    <n v="0"/>
    <n v="167"/>
    <n v="177"/>
    <n v="167"/>
    <n v="177"/>
    <n v="4.161538461538461"/>
    <n v="4.3014705882352944"/>
    <n v="540.99999999999989"/>
    <n v="585"/>
    <n v="4.2837837837837842"/>
    <n v="4.975609756097561"/>
    <n v="158.50000000000003"/>
    <n v="204"/>
    <m/>
    <m/>
    <n v="0"/>
    <n v="0"/>
    <n v="4.1886227544910168"/>
    <n v="4.4576271186440675"/>
    <n v="699.49999999999977"/>
    <n v="788.99999999999989"/>
    <n v="80.164000000000001"/>
    <n v="80.749779411764706"/>
    <n v="10421.32"/>
    <n v="10981.97"/>
    <n v="78.017567567567568"/>
    <n v="80.837073170731713"/>
    <n v="2886.65"/>
    <n v="3314.32"/>
    <m/>
    <m/>
    <n v="0"/>
    <n v="0"/>
    <n v="79.68844311377245"/>
    <n v="80.77"/>
    <n v="13307.97"/>
    <n v="14296.289999999999"/>
    <n v="184"/>
    <n v="179"/>
    <n v="184"/>
    <n v="179"/>
    <n v="4.0271739130434767"/>
    <n v="4.4636871508379885"/>
    <n v="740.99999999999977"/>
    <n v="798.99999999999989"/>
    <n v="78.918315217391296"/>
    <n v="81.001620111731839"/>
    <n v="14520.969999999998"/>
    <n v="14499.289999999999"/>
    <n v="29"/>
    <n v="24"/>
    <n v="29"/>
    <n v="24"/>
    <n v="34"/>
    <n v="39"/>
    <n v="34"/>
    <n v="39"/>
    <m/>
    <m/>
    <n v="0"/>
    <n v="0"/>
    <n v="63"/>
    <n v="63"/>
    <n v="63"/>
    <n v="63"/>
    <n v="3.1206896551724141"/>
    <n v="3.729166666666667"/>
    <n v="90.500000000000014"/>
    <n v="89.5"/>
    <n v="2.25"/>
    <n v="2.5897435897435894"/>
    <n v="76.5"/>
    <n v="100.99999999999999"/>
    <m/>
    <m/>
    <n v="0"/>
    <n v="0"/>
    <n v="2.6507936507936507"/>
    <n v="3.0238095238095237"/>
    <n v="167"/>
    <n v="190.5"/>
    <n v="63.620344827586209"/>
    <n v="59.860833333333332"/>
    <n v="1844.99"/>
    <n v="1436.6599999999999"/>
    <n v="45.264705882352935"/>
    <n v="47.350256410256407"/>
    <n v="1538.9999999999998"/>
    <n v="1846.6599999999999"/>
    <m/>
    <m/>
    <n v="0"/>
    <n v="0"/>
    <n v="53.714126984126978"/>
    <n v="52.116190476190475"/>
    <n v="3383.99"/>
    <n v="3283.3199999999997"/>
    <m/>
    <n v="3"/>
    <n v="0"/>
    <n v="3"/>
    <m/>
    <m/>
    <n v="0"/>
    <n v="0"/>
    <m/>
    <n v="64"/>
    <n v="0"/>
    <n v="192"/>
    <n v="168"/>
    <n v="161"/>
    <n v="168"/>
    <n v="161"/>
    <n v="648.99999999999989"/>
    <n v="676.5"/>
    <n v="12855.31"/>
    <n v="12499.63"/>
    <n v="79"/>
    <n v="81"/>
    <n v="79"/>
    <n v="81"/>
    <n v="259"/>
    <n v="313"/>
    <n v="5049.6499999999996"/>
    <n v="5282.98"/>
    <n v="247"/>
    <n v="242"/>
    <n v="247"/>
    <n v="242"/>
    <n v="907.99999999999989"/>
    <n v="989.5"/>
    <n v="17904.96"/>
    <n v="17782.61"/>
    <n v="0"/>
    <n v="0"/>
    <n v="0"/>
    <n v="0"/>
    <s v=""/>
    <s v=""/>
    <s v=""/>
    <s v=""/>
    <n v="907.99999999999977"/>
    <n v="989.49999999999989"/>
    <n v="17904.96"/>
    <n v="17974.61"/>
  </r>
  <r>
    <x v="4"/>
    <s v="Waycross College "/>
    <m/>
    <n v="141307"/>
    <x v="8"/>
    <n v="97"/>
    <n v="105"/>
    <n v="3"/>
    <n v="2"/>
    <n v="94"/>
    <n v="103"/>
    <n v="64"/>
    <n v="64"/>
    <n v="94"/>
    <n v="103"/>
    <n v="94"/>
    <n v="103"/>
    <n v="1"/>
    <n v="2"/>
    <n v="1"/>
    <n v="2"/>
    <n v="0"/>
    <n v="2"/>
    <n v="0"/>
    <n v="2"/>
    <m/>
    <m/>
    <n v="0"/>
    <n v="0"/>
    <n v="1"/>
    <n v="4"/>
    <n v="1"/>
    <n v="4"/>
    <n v="2"/>
    <n v="1.25"/>
    <n v="2"/>
    <n v="2.5"/>
    <n v="0"/>
    <n v="2"/>
    <n v="0"/>
    <n v="4"/>
    <m/>
    <m/>
    <n v="0"/>
    <n v="0"/>
    <n v="2"/>
    <n v="1.625"/>
    <n v="2"/>
    <n v="6.5"/>
    <n v="67"/>
    <n v="69"/>
    <n v="67"/>
    <n v="138"/>
    <n v="0"/>
    <n v="71"/>
    <n v="0"/>
    <n v="142"/>
    <m/>
    <m/>
    <n v="0"/>
    <n v="0"/>
    <n v="67"/>
    <n v="70"/>
    <n v="67"/>
    <n v="280"/>
    <n v="58"/>
    <n v="62"/>
    <n v="58"/>
    <n v="62"/>
    <n v="18"/>
    <n v="19"/>
    <n v="18"/>
    <n v="19"/>
    <m/>
    <m/>
    <n v="0"/>
    <n v="0"/>
    <n v="76"/>
    <n v="81"/>
    <n v="76"/>
    <n v="81"/>
    <n v="4.2413793103448274"/>
    <n v="3.879032258064516"/>
    <n v="246"/>
    <n v="240.5"/>
    <n v="5.3333333333333339"/>
    <n v="5.447368421052631"/>
    <n v="96.000000000000014"/>
    <n v="103.49999999999999"/>
    <m/>
    <m/>
    <n v="0"/>
    <n v="0"/>
    <n v="4.5"/>
    <n v="4.2469135802469138"/>
    <n v="342"/>
    <n v="344"/>
    <n v="75.333275862068973"/>
    <n v="72.241774193548395"/>
    <n v="4369.3300000000008"/>
    <n v="4478.9900000000007"/>
    <n v="73.388888888888886"/>
    <n v="77.665789473684214"/>
    <n v="1321"/>
    <n v="1475.65"/>
    <m/>
    <m/>
    <n v="0"/>
    <n v="0"/>
    <n v="74.872763157894752"/>
    <n v="73.514074074074088"/>
    <n v="5690.3300000000008"/>
    <n v="5954.6400000000012"/>
    <n v="77"/>
    <n v="85"/>
    <n v="77"/>
    <n v="85"/>
    <n v="4.4675324675324672"/>
    <n v="4.1235294117647054"/>
    <n v="344"/>
    <n v="350.49999999999994"/>
    <n v="74.770519480519496"/>
    <n v="73.348705882352959"/>
    <n v="5757.3300000000008"/>
    <n v="6234.6400000000012"/>
    <n v="8"/>
    <n v="13"/>
    <n v="8"/>
    <n v="13"/>
    <n v="9"/>
    <n v="5"/>
    <n v="9"/>
    <n v="5"/>
    <m/>
    <m/>
    <n v="0"/>
    <n v="0"/>
    <n v="17"/>
    <n v="18"/>
    <n v="17"/>
    <n v="18"/>
    <n v="2.625"/>
    <n v="3.7692307692307692"/>
    <n v="21"/>
    <n v="49"/>
    <n v="4.333333333333333"/>
    <n v="5"/>
    <n v="39"/>
    <n v="25"/>
    <m/>
    <m/>
    <n v="0"/>
    <n v="0"/>
    <n v="3.5294117647058822"/>
    <n v="4.1111111111111107"/>
    <n v="60"/>
    <n v="74"/>
    <n v="50.5"/>
    <n v="48.127692307692307"/>
    <n v="404"/>
    <n v="625.66"/>
    <n v="46.555555555555557"/>
    <n v="63.731999999999999"/>
    <n v="419"/>
    <n v="318.65999999999997"/>
    <m/>
    <m/>
    <n v="0"/>
    <n v="0"/>
    <n v="48.411764705882355"/>
    <n v="52.462222222222216"/>
    <n v="823"/>
    <n v="944.31999999999994"/>
    <m/>
    <m/>
    <n v="0"/>
    <n v="0"/>
    <m/>
    <m/>
    <n v="0"/>
    <n v="0"/>
    <m/>
    <m/>
    <n v="0"/>
    <n v="0"/>
    <n v="67"/>
    <n v="77"/>
    <n v="67"/>
    <n v="77"/>
    <n v="269"/>
    <n v="292"/>
    <n v="4840.3300000000008"/>
    <n v="5242.6500000000005"/>
    <n v="27"/>
    <n v="26"/>
    <n v="27"/>
    <n v="26"/>
    <n v="135"/>
    <n v="132.5"/>
    <n v="1740"/>
    <n v="1936.31"/>
    <n v="94"/>
    <n v="103"/>
    <n v="94"/>
    <n v="103"/>
    <n v="404"/>
    <n v="424.5"/>
    <n v="6580.3300000000008"/>
    <n v="7178.9600000000009"/>
    <n v="0"/>
    <n v="0"/>
    <n v="0"/>
    <n v="0"/>
    <s v=""/>
    <s v=""/>
    <s v=""/>
    <s v=""/>
    <n v="404"/>
    <n v="424.49999999999994"/>
    <n v="6580.3300000000008"/>
    <n v="7178.9600000000009"/>
  </r>
  <r>
    <x v="5"/>
    <s v="University of Kentucky"/>
    <m/>
    <n v="157085"/>
    <x v="1"/>
    <n v="3521"/>
    <n v="3712"/>
    <m/>
    <m/>
    <n v="3521"/>
    <n v="3712"/>
    <m/>
    <m/>
    <n v="3521"/>
    <n v="3712"/>
    <n v="3521"/>
    <n v="3712"/>
    <n v="493"/>
    <n v="488"/>
    <n v="493"/>
    <n v="488"/>
    <n v="8"/>
    <n v="14"/>
    <n v="8"/>
    <n v="14"/>
    <m/>
    <m/>
    <n v="0"/>
    <n v="0"/>
    <n v="501"/>
    <n v="502"/>
    <n v="501"/>
    <n v="502"/>
    <n v="4.6399999999999997"/>
    <n v="4.5999999999999996"/>
    <n v="2287.52"/>
    <n v="2244.7999999999997"/>
    <n v="3.88"/>
    <n v="4.8"/>
    <n v="31.04"/>
    <n v="67.2"/>
    <m/>
    <m/>
    <n v="0"/>
    <n v="0"/>
    <n v="4.6278642714570859"/>
    <n v="4.6055776892430274"/>
    <n v="2318.56"/>
    <n v="2311.9999999999995"/>
    <n v="134.29"/>
    <n v="141.30000000000001"/>
    <n v="66204.97"/>
    <n v="68954.400000000009"/>
    <n v="115.63"/>
    <n v="122.9"/>
    <n v="925.04"/>
    <n v="1720.6000000000001"/>
    <m/>
    <n v="0"/>
    <n v="0"/>
    <n v="0"/>
    <n v="133.99203592814371"/>
    <n v="140.78685258964146"/>
    <n v="67130.009999999995"/>
    <n v="70675.000000000015"/>
    <n v="1932"/>
    <n v="2006"/>
    <n v="1932"/>
    <n v="2006"/>
    <n v="52"/>
    <n v="64"/>
    <n v="52"/>
    <n v="64"/>
    <m/>
    <m/>
    <n v="0"/>
    <n v="0"/>
    <n v="1984"/>
    <n v="2070"/>
    <n v="1984"/>
    <n v="2070"/>
    <n v="4.78"/>
    <n v="4.9000000000000004"/>
    <n v="9234.9600000000009"/>
    <n v="9829.4000000000015"/>
    <n v="4.6100000000000003"/>
    <n v="5"/>
    <n v="239.72000000000003"/>
    <n v="320"/>
    <m/>
    <n v="0"/>
    <n v="0"/>
    <n v="0"/>
    <n v="4.7755443548387095"/>
    <n v="4.9030917874396138"/>
    <n v="9474.68"/>
    <n v="10149.400000000001"/>
    <n v="136.41999999999999"/>
    <n v="148.80000000000001"/>
    <n v="263563.44"/>
    <n v="298492.80000000005"/>
    <n v="128.56"/>
    <n v="148.9"/>
    <n v="6685.12"/>
    <n v="9529.6"/>
    <m/>
    <m/>
    <n v="0"/>
    <n v="0"/>
    <n v="136.21399193548388"/>
    <n v="148.80309178743963"/>
    <n v="270248.56"/>
    <n v="308022.40000000002"/>
    <n v="2485"/>
    <n v="2572"/>
    <n v="2485"/>
    <n v="2572"/>
    <n v="4.7457706237424544"/>
    <n v="4.8450233281493009"/>
    <n v="11793.24"/>
    <n v="12461.400000000001"/>
    <n v="135.76602414486922"/>
    <n v="147.23849144634528"/>
    <n v="337378.57"/>
    <n v="378697.40000000008"/>
    <n v="701"/>
    <n v="790"/>
    <n v="701"/>
    <n v="790"/>
    <n v="146"/>
    <n v="234"/>
    <n v="146"/>
    <n v="234"/>
    <m/>
    <m/>
    <n v="0"/>
    <n v="0"/>
    <n v="847"/>
    <n v="1024"/>
    <n v="847"/>
    <n v="1024"/>
    <n v="3.81"/>
    <n v="5.9"/>
    <n v="2670.81"/>
    <n v="4661"/>
    <n v="3.66"/>
    <n v="6.5"/>
    <n v="534.36"/>
    <n v="1521"/>
    <m/>
    <m/>
    <n v="0"/>
    <n v="0"/>
    <n v="3.7841440377804014"/>
    <n v="6.037109375"/>
    <n v="3205.17"/>
    <n v="6182"/>
    <n v="102.51"/>
    <n v="99.2"/>
    <n v="71859.510000000009"/>
    <n v="78368"/>
    <n v="88.38"/>
    <n v="101.2"/>
    <n v="12903.48"/>
    <n v="23680.799999999999"/>
    <m/>
    <m/>
    <n v="0"/>
    <n v="0"/>
    <n v="100.07436835891382"/>
    <n v="99.657031250000003"/>
    <n v="84762.99"/>
    <n v="102048.8"/>
    <n v="189"/>
    <n v="116"/>
    <n v="189"/>
    <n v="116"/>
    <n v="5.0999999999999996"/>
    <n v="6.7"/>
    <n v="963.9"/>
    <n v="777.2"/>
    <n v="79.27"/>
    <n v="75.599999999999994"/>
    <n v="14982.029999999999"/>
    <n v="8769.5999999999985"/>
    <n v="3126"/>
    <n v="3284"/>
    <n v="3126"/>
    <n v="3284"/>
    <n v="14193.29"/>
    <n v="16735.2"/>
    <n v="401627.92000000004"/>
    <n v="445815.20000000007"/>
    <n v="206"/>
    <n v="312"/>
    <n v="206"/>
    <n v="312"/>
    <n v="805.12000000000012"/>
    <n v="1908.2"/>
    <n v="20513.64"/>
    <n v="34931"/>
    <n v="3332"/>
    <n v="3596"/>
    <n v="3332"/>
    <n v="3596"/>
    <n v="14998.410000000002"/>
    <n v="18643.400000000001"/>
    <n v="422141.56000000006"/>
    <n v="480746.20000000007"/>
    <n v="0"/>
    <n v="0"/>
    <n v="0"/>
    <n v="0"/>
    <s v=""/>
    <s v=""/>
    <s v=""/>
    <s v=""/>
    <n v="15962.31"/>
    <n v="19420.600000000002"/>
    <n v="437123.58999999997"/>
    <n v="489515.80000000005"/>
  </r>
  <r>
    <x v="5"/>
    <s v="University of Louisville"/>
    <m/>
    <n v="157289"/>
    <x v="1"/>
    <n v="2550"/>
    <n v="2618"/>
    <m/>
    <m/>
    <n v="2550"/>
    <n v="2618"/>
    <m/>
    <m/>
    <n v="2550"/>
    <n v="2618"/>
    <n v="2550"/>
    <n v="2618"/>
    <n v="276"/>
    <n v="297"/>
    <n v="276"/>
    <n v="297"/>
    <n v="7"/>
    <n v="9"/>
    <n v="7"/>
    <n v="9"/>
    <m/>
    <m/>
    <n v="0"/>
    <n v="0"/>
    <n v="283"/>
    <n v="306"/>
    <n v="283"/>
    <n v="306"/>
    <n v="4.9000000000000004"/>
    <n v="4.9000000000000004"/>
    <n v="1352.4"/>
    <n v="1455.3000000000002"/>
    <n v="6.57"/>
    <n v="6.3"/>
    <n v="45.99"/>
    <n v="56.699999999999996"/>
    <m/>
    <m/>
    <n v="0"/>
    <n v="0"/>
    <n v="4.9413074204946996"/>
    <n v="4.9411764705882364"/>
    <n v="1398.39"/>
    <n v="1512.0000000000002"/>
    <n v="140.38999999999999"/>
    <n v="144"/>
    <n v="38747.64"/>
    <n v="42768"/>
    <n v="146.13999999999999"/>
    <n v="138.80000000000001"/>
    <n v="1022.9799999999999"/>
    <n v="1249.2"/>
    <m/>
    <n v="0"/>
    <n v="0"/>
    <n v="0"/>
    <n v="140.5322261484099"/>
    <n v="143.84705882352941"/>
    <n v="39770.620000000003"/>
    <n v="44017.2"/>
    <n v="1091"/>
    <n v="1154"/>
    <n v="1091"/>
    <n v="1154"/>
    <n v="70"/>
    <n v="67"/>
    <n v="70"/>
    <n v="67"/>
    <m/>
    <m/>
    <n v="0"/>
    <n v="0"/>
    <n v="1161"/>
    <n v="1221"/>
    <n v="1161"/>
    <n v="1221"/>
    <n v="5.2"/>
    <n v="5.4"/>
    <n v="5673.2"/>
    <n v="6231.6"/>
    <n v="6.29"/>
    <n v="6.7"/>
    <n v="440.3"/>
    <n v="448.90000000000003"/>
    <m/>
    <n v="0"/>
    <n v="0"/>
    <n v="0"/>
    <n v="5.2657192075796724"/>
    <n v="5.4713349713349713"/>
    <n v="6113.5"/>
    <n v="6680.5"/>
    <n v="143.6"/>
    <n v="145.30000000000001"/>
    <n v="156667.6"/>
    <n v="167676.20000000001"/>
    <n v="132.69999999999999"/>
    <n v="137.69999999999999"/>
    <n v="9289"/>
    <n v="9225.9"/>
    <m/>
    <m/>
    <n v="0"/>
    <n v="0"/>
    <n v="142.94280792420327"/>
    <n v="144.88296478296479"/>
    <n v="165956.59999999998"/>
    <n v="176902.1"/>
    <n v="1444"/>
    <n v="1527"/>
    <n v="1444"/>
    <n v="1527"/>
    <n v="5.2021398891966761"/>
    <n v="5.3650949574328752"/>
    <n v="7511.89"/>
    <n v="8192.5"/>
    <n v="142.47037396121883"/>
    <n v="144.67537655533727"/>
    <n v="205727.21999999997"/>
    <n v="220919.30000000002"/>
    <n v="619"/>
    <n v="704"/>
    <n v="619"/>
    <n v="704"/>
    <n v="239"/>
    <n v="272"/>
    <n v="239"/>
    <n v="272"/>
    <m/>
    <m/>
    <n v="0"/>
    <n v="0"/>
    <n v="858"/>
    <n v="976"/>
    <n v="858"/>
    <n v="976"/>
    <n v="3.78"/>
    <n v="6.1"/>
    <n v="2339.8199999999997"/>
    <n v="4294.3999999999996"/>
    <n v="3.99"/>
    <n v="6.5"/>
    <n v="953.61"/>
    <n v="1768"/>
    <m/>
    <m/>
    <n v="0"/>
    <n v="0"/>
    <n v="3.8384965034965033"/>
    <n v="6.2114754098360656"/>
    <n v="3293.43"/>
    <n v="6062.4"/>
    <n v="97.46"/>
    <n v="100.2"/>
    <n v="60327.74"/>
    <n v="70540.800000000003"/>
    <n v="85.92"/>
    <n v="85.9"/>
    <n v="20534.88"/>
    <n v="23364.800000000003"/>
    <m/>
    <m/>
    <n v="0"/>
    <n v="0"/>
    <n v="94.245477855477844"/>
    <n v="96.214754098360658"/>
    <n v="80862.62"/>
    <n v="93905.600000000006"/>
    <n v="248"/>
    <n v="115"/>
    <n v="248"/>
    <n v="115"/>
    <n v="6.09"/>
    <n v="6.6"/>
    <n v="1510.32"/>
    <n v="759"/>
    <n v="90.85"/>
    <n v="75.599999999999994"/>
    <n v="22530.799999999999"/>
    <n v="8694"/>
    <n v="1986"/>
    <n v="2155"/>
    <n v="1986"/>
    <n v="2155"/>
    <n v="9365.42"/>
    <n v="11981.3"/>
    <n v="255742.97999999998"/>
    <n v="280985"/>
    <n v="316"/>
    <n v="348"/>
    <n v="316"/>
    <n v="348"/>
    <n v="1439.9"/>
    <n v="2273.6"/>
    <n v="30846.86"/>
    <n v="33839.9"/>
    <n v="2302"/>
    <n v="2503"/>
    <n v="2302"/>
    <n v="2503"/>
    <n v="10805.32"/>
    <n v="14254.9"/>
    <n v="286589.83999999997"/>
    <n v="314824.90000000002"/>
    <n v="0"/>
    <n v="0"/>
    <n v="0"/>
    <n v="0"/>
    <s v=""/>
    <s v=""/>
    <s v=""/>
    <s v=""/>
    <n v="12315.64"/>
    <n v="15013.9"/>
    <n v="309120.63999999996"/>
    <n v="323518.90000000002"/>
  </r>
  <r>
    <x v="5"/>
    <s v="Eastern Kentucky University "/>
    <m/>
    <n v="156620"/>
    <x v="2"/>
    <n v="2125"/>
    <n v="2135"/>
    <m/>
    <m/>
    <n v="2125"/>
    <n v="2135"/>
    <m/>
    <m/>
    <n v="2125"/>
    <n v="2135"/>
    <n v="2125"/>
    <n v="2135"/>
    <n v="151"/>
    <n v="270"/>
    <n v="151"/>
    <n v="270"/>
    <n v="3"/>
    <n v="20"/>
    <n v="3"/>
    <n v="20"/>
    <m/>
    <m/>
    <n v="0"/>
    <n v="0"/>
    <n v="154"/>
    <n v="290"/>
    <n v="154"/>
    <n v="290"/>
    <n v="5"/>
    <n v="5"/>
    <n v="755"/>
    <n v="1350"/>
    <n v="5.33"/>
    <n v="5.5"/>
    <n v="15.99"/>
    <n v="110"/>
    <m/>
    <m/>
    <n v="0"/>
    <n v="0"/>
    <n v="5.0064285714285717"/>
    <n v="5.0344827586206895"/>
    <n v="770.99"/>
    <n v="1460"/>
    <n v="142.35"/>
    <n v="147.19999999999999"/>
    <n v="21494.85"/>
    <n v="39744"/>
    <n v="147"/>
    <n v="179.2"/>
    <n v="441"/>
    <n v="3584"/>
    <m/>
    <n v="0"/>
    <n v="0"/>
    <n v="0"/>
    <n v="142.4405844155844"/>
    <n v="149.40689655172415"/>
    <n v="21935.85"/>
    <n v="43328"/>
    <n v="805"/>
    <n v="801"/>
    <n v="805"/>
    <n v="801"/>
    <n v="51"/>
    <n v="52"/>
    <n v="51"/>
    <n v="52"/>
    <m/>
    <m/>
    <n v="0"/>
    <n v="0"/>
    <n v="856"/>
    <n v="853"/>
    <n v="856"/>
    <n v="853"/>
    <n v="5.32"/>
    <n v="5.5"/>
    <n v="4282.6000000000004"/>
    <n v="4405.5"/>
    <n v="6.72"/>
    <n v="6.9"/>
    <n v="342.71999999999997"/>
    <n v="358.8"/>
    <m/>
    <n v="0"/>
    <n v="0"/>
    <n v="0"/>
    <n v="5.4034112149532714"/>
    <n v="5.5853458382180543"/>
    <n v="4625.3200000000006"/>
    <n v="4764.3"/>
    <n v="150.13"/>
    <n v="155.4"/>
    <n v="120854.65"/>
    <n v="124475.40000000001"/>
    <n v="139.51"/>
    <n v="152.5"/>
    <n v="7115.0099999999993"/>
    <n v="7930"/>
    <m/>
    <m/>
    <n v="0"/>
    <n v="0"/>
    <n v="149.49726635514017"/>
    <n v="155.22321219226262"/>
    <n v="127969.65999999999"/>
    <n v="132405.40000000002"/>
    <n v="1010"/>
    <n v="1143"/>
    <n v="1010"/>
    <n v="1143"/>
    <n v="5.3428811881188123"/>
    <n v="5.4455818022747158"/>
    <n v="5396.31"/>
    <n v="6224.3"/>
    <n v="148.42129702970294"/>
    <n v="153.74750656167981"/>
    <n v="149905.50999999998"/>
    <n v="175733.40000000002"/>
    <n v="650"/>
    <n v="704"/>
    <n v="650"/>
    <n v="704"/>
    <n v="189"/>
    <n v="196"/>
    <n v="189"/>
    <n v="196"/>
    <m/>
    <m/>
    <n v="0"/>
    <n v="0"/>
    <n v="839"/>
    <n v="900"/>
    <n v="839"/>
    <n v="900"/>
    <n v="3.64"/>
    <n v="6.3"/>
    <n v="2366"/>
    <n v="4435.2"/>
    <n v="3.75"/>
    <n v="6.8"/>
    <n v="708.75"/>
    <n v="1332.8"/>
    <m/>
    <m/>
    <n v="0"/>
    <n v="0"/>
    <n v="3.6647794994040526"/>
    <n v="6.4088888888888889"/>
    <n v="3074.75"/>
    <n v="5768"/>
    <n v="96.42"/>
    <n v="94.8"/>
    <n v="62673"/>
    <n v="66739.199999999997"/>
    <n v="84.07"/>
    <n v="90"/>
    <n v="15889.23"/>
    <n v="17640"/>
    <m/>
    <m/>
    <n v="0"/>
    <n v="0"/>
    <n v="93.637938021454104"/>
    <n v="93.754666666666665"/>
    <n v="78562.23"/>
    <n v="84379.199999999997"/>
    <n v="276"/>
    <n v="92"/>
    <n v="276"/>
    <n v="92"/>
    <n v="6.17"/>
    <n v="6.9"/>
    <n v="1702.92"/>
    <n v="634.80000000000007"/>
    <n v="105.04"/>
    <n v="83.4"/>
    <n v="28991.040000000001"/>
    <n v="7672.8"/>
    <n v="1606"/>
    <n v="1775"/>
    <n v="1606"/>
    <n v="1775"/>
    <n v="7403.6"/>
    <n v="10190.700000000001"/>
    <n v="205022.5"/>
    <n v="230958.60000000003"/>
    <n v="243"/>
    <n v="268"/>
    <n v="243"/>
    <n v="268"/>
    <n v="1067.46"/>
    <n v="1801.6"/>
    <n v="23445.239999999998"/>
    <n v="29154"/>
    <n v="1849"/>
    <n v="2043"/>
    <n v="1849"/>
    <n v="2043"/>
    <n v="8471.0600000000013"/>
    <n v="11992.300000000001"/>
    <n v="228467.74"/>
    <n v="260112.60000000003"/>
    <n v="0"/>
    <n v="0"/>
    <n v="0"/>
    <n v="0"/>
    <s v=""/>
    <s v=""/>
    <s v=""/>
    <s v=""/>
    <n v="10173.980000000001"/>
    <n v="12627.099999999999"/>
    <n v="257458.78"/>
    <n v="267785.40000000002"/>
  </r>
  <r>
    <x v="5"/>
    <s v="Morehead State University "/>
    <m/>
    <n v="157386"/>
    <x v="2"/>
    <n v="926"/>
    <n v="1079"/>
    <m/>
    <m/>
    <n v="926"/>
    <n v="1079"/>
    <m/>
    <m/>
    <n v="926"/>
    <n v="1079"/>
    <n v="926"/>
    <n v="1079"/>
    <n v="111"/>
    <n v="215"/>
    <n v="111"/>
    <n v="215"/>
    <n v="1"/>
    <n v="8"/>
    <n v="1"/>
    <n v="8"/>
    <m/>
    <m/>
    <n v="0"/>
    <n v="0"/>
    <n v="112"/>
    <n v="223"/>
    <n v="112"/>
    <n v="223"/>
    <n v="4.9000000000000004"/>
    <n v="4.9000000000000004"/>
    <n v="543.90000000000009"/>
    <n v="1053.5"/>
    <n v="5"/>
    <n v="5.3"/>
    <n v="5"/>
    <n v="42.4"/>
    <m/>
    <m/>
    <n v="0"/>
    <n v="0"/>
    <n v="4.9008928571428578"/>
    <n v="4.9143497757847534"/>
    <n v="548.90000000000009"/>
    <n v="1095.9000000000001"/>
    <n v="140.04"/>
    <n v="141.6"/>
    <n v="15544.439999999999"/>
    <n v="30444"/>
    <n v="186"/>
    <n v="143.9"/>
    <n v="186"/>
    <n v="1151.2"/>
    <m/>
    <n v="0"/>
    <n v="0"/>
    <n v="0"/>
    <n v="140.45035714285714"/>
    <n v="141.68251121076233"/>
    <n v="15730.44"/>
    <n v="31595.200000000001"/>
    <n v="354"/>
    <n v="413"/>
    <n v="354"/>
    <n v="413"/>
    <n v="14"/>
    <n v="11"/>
    <n v="14"/>
    <n v="11"/>
    <m/>
    <m/>
    <n v="0"/>
    <n v="0"/>
    <n v="368"/>
    <n v="424"/>
    <n v="368"/>
    <n v="424"/>
    <n v="5.36"/>
    <n v="5.5"/>
    <n v="1897.44"/>
    <n v="2271.5"/>
    <n v="6.18"/>
    <n v="7.3"/>
    <n v="86.52"/>
    <n v="80.3"/>
    <m/>
    <n v="0"/>
    <n v="0"/>
    <n v="0"/>
    <n v="5.3911956521739128"/>
    <n v="5.5466981132075475"/>
    <n v="1983.96"/>
    <n v="2351.8000000000002"/>
    <n v="151.69"/>
    <n v="155.19999999999999"/>
    <n v="53698.26"/>
    <n v="64097.599999999999"/>
    <n v="158.57"/>
    <n v="150.69999999999999"/>
    <n v="2219.98"/>
    <n v="1657.6999999999998"/>
    <m/>
    <m/>
    <n v="0"/>
    <n v="0"/>
    <n v="151.95173913043479"/>
    <n v="155.08325471698114"/>
    <n v="55918.240000000005"/>
    <n v="65755.3"/>
    <n v="480"/>
    <n v="647"/>
    <n v="480"/>
    <n v="647"/>
    <n v="5.276791666666667"/>
    <n v="5.3287480680061829"/>
    <n v="2532.86"/>
    <n v="3447.7000000000003"/>
    <n v="149.26808333333335"/>
    <n v="150.4644513137558"/>
    <n v="71648.680000000008"/>
    <n v="97350.5"/>
    <n v="177"/>
    <n v="304"/>
    <n v="177"/>
    <n v="304"/>
    <n v="127"/>
    <n v="89"/>
    <n v="127"/>
    <n v="89"/>
    <m/>
    <m/>
    <n v="0"/>
    <n v="0"/>
    <n v="304"/>
    <n v="393"/>
    <n v="304"/>
    <n v="393"/>
    <n v="4.1500000000000004"/>
    <n v="6.6"/>
    <n v="734.55000000000007"/>
    <n v="2006.3999999999999"/>
    <n v="3.58"/>
    <n v="6.9"/>
    <n v="454.66"/>
    <n v="614.1"/>
    <m/>
    <m/>
    <n v="0"/>
    <n v="0"/>
    <n v="3.9118750000000002"/>
    <n v="6.6679389312977095"/>
    <n v="1189.21"/>
    <n v="2620.5"/>
    <n v="111.29"/>
    <n v="89.4"/>
    <n v="19698.330000000002"/>
    <n v="27177.600000000002"/>
    <n v="91.81"/>
    <n v="86.7"/>
    <n v="11659.87"/>
    <n v="7716.3"/>
    <m/>
    <m/>
    <n v="0"/>
    <n v="0"/>
    <n v="103.15197368421055"/>
    <n v="88.788549618320616"/>
    <n v="31358.200000000004"/>
    <n v="34893.9"/>
    <n v="142"/>
    <n v="39"/>
    <n v="142"/>
    <n v="39"/>
    <n v="5.44"/>
    <n v="7"/>
    <n v="772.48"/>
    <n v="273"/>
    <n v="105.99"/>
    <n v="61"/>
    <n v="15050.58"/>
    <n v="2379"/>
    <n v="642"/>
    <n v="932"/>
    <n v="642"/>
    <n v="932"/>
    <n v="3175.8900000000003"/>
    <n v="5331.4"/>
    <n v="88941.03"/>
    <n v="121719.20000000001"/>
    <n v="142"/>
    <n v="108"/>
    <n v="142"/>
    <n v="108"/>
    <n v="546.18000000000006"/>
    <n v="736.8"/>
    <n v="14065.85"/>
    <n v="10525.2"/>
    <n v="784"/>
    <n v="1040"/>
    <n v="784"/>
    <n v="1040"/>
    <n v="3722.0700000000006"/>
    <n v="6068.2"/>
    <n v="103006.88"/>
    <n v="132244.40000000002"/>
    <n v="0"/>
    <n v="0"/>
    <n v="0"/>
    <n v="0"/>
    <s v=""/>
    <s v=""/>
    <s v=""/>
    <s v=""/>
    <n v="4494.55"/>
    <n v="6341.2000000000007"/>
    <n v="118057.46"/>
    <n v="134623.4"/>
  </r>
  <r>
    <x v="5"/>
    <s v="Murray State University "/>
    <m/>
    <n v="157401"/>
    <x v="2"/>
    <n v="1535"/>
    <n v="1552"/>
    <m/>
    <m/>
    <n v="1535"/>
    <n v="1552"/>
    <m/>
    <m/>
    <n v="1535"/>
    <n v="1552"/>
    <n v="1535"/>
    <n v="1552"/>
    <n v="164"/>
    <n v="257"/>
    <n v="164"/>
    <n v="257"/>
    <n v="6"/>
    <n v="7"/>
    <n v="6"/>
    <n v="7"/>
    <m/>
    <m/>
    <n v="0"/>
    <n v="0"/>
    <n v="170"/>
    <n v="264"/>
    <n v="170"/>
    <n v="264"/>
    <n v="4.8"/>
    <n v="4.8"/>
    <n v="787.19999999999993"/>
    <n v="1233.5999999999999"/>
    <n v="5.67"/>
    <n v="4.4000000000000004"/>
    <n v="34.019999999999996"/>
    <n v="30.800000000000004"/>
    <m/>
    <m/>
    <n v="0"/>
    <n v="0"/>
    <n v="4.830705882352941"/>
    <n v="4.7893939393939391"/>
    <n v="821.21999999999991"/>
    <n v="1264.3999999999999"/>
    <n v="135.85"/>
    <n v="136.1"/>
    <n v="22279.399999999998"/>
    <n v="34977.699999999997"/>
    <n v="146.66999999999999"/>
    <n v="132.69999999999999"/>
    <n v="880.02"/>
    <n v="928.89999999999986"/>
    <m/>
    <n v="0"/>
    <n v="0"/>
    <n v="0"/>
    <n v="136.23188235294117"/>
    <n v="136.00984848484848"/>
    <n v="23159.42"/>
    <n v="35906.6"/>
    <n v="592"/>
    <n v="557"/>
    <n v="592"/>
    <n v="557"/>
    <n v="26"/>
    <n v="20"/>
    <n v="26"/>
    <n v="20"/>
    <m/>
    <m/>
    <n v="0"/>
    <n v="0"/>
    <n v="618"/>
    <n v="577"/>
    <n v="618"/>
    <n v="577"/>
    <n v="5.0199999999999996"/>
    <n v="5.3"/>
    <n v="2971.8399999999997"/>
    <n v="2952.1"/>
    <n v="6.13"/>
    <n v="6.2"/>
    <n v="159.38"/>
    <n v="124"/>
    <m/>
    <n v="0"/>
    <n v="0"/>
    <n v="0"/>
    <n v="5.0666990291262133"/>
    <n v="5.3311958405545923"/>
    <n v="3131.22"/>
    <n v="3076.1"/>
    <n v="145.75"/>
    <n v="144.69999999999999"/>
    <n v="86284"/>
    <n v="80597.899999999994"/>
    <n v="148.5"/>
    <n v="137.6"/>
    <n v="3861"/>
    <n v="2752"/>
    <m/>
    <m/>
    <n v="0"/>
    <n v="0"/>
    <n v="145.86569579288025"/>
    <n v="144.45389948006931"/>
    <n v="90144.999999999985"/>
    <n v="83349.899999999994"/>
    <n v="788"/>
    <n v="841"/>
    <n v="788"/>
    <n v="841"/>
    <n v="5.0157868020304566"/>
    <n v="5.1611177170035676"/>
    <n v="3952.4399999999996"/>
    <n v="4340.5"/>
    <n v="143.78733502538068"/>
    <n v="141.80321046373365"/>
    <n v="113304.41999999998"/>
    <n v="119256.5"/>
    <n v="414"/>
    <n v="459"/>
    <n v="414"/>
    <n v="459"/>
    <n v="212"/>
    <n v="197"/>
    <n v="212"/>
    <n v="197"/>
    <m/>
    <m/>
    <n v="0"/>
    <n v="0"/>
    <n v="626"/>
    <n v="656"/>
    <n v="626"/>
    <n v="656"/>
    <n v="3.44"/>
    <n v="5.8"/>
    <n v="1424.16"/>
    <n v="2662.2"/>
    <n v="3.41"/>
    <n v="6.6"/>
    <n v="722.92000000000007"/>
    <n v="1300.1999999999998"/>
    <m/>
    <m/>
    <n v="0"/>
    <n v="0"/>
    <n v="3.4298402555910541"/>
    <n v="6.0402439024390242"/>
    <n v="2147.08"/>
    <n v="3962.4"/>
    <n v="93.8"/>
    <n v="83.8"/>
    <n v="38833.199999999997"/>
    <n v="38464.199999999997"/>
    <n v="75.33"/>
    <n v="76.5"/>
    <n v="15969.96"/>
    <n v="15070.5"/>
    <m/>
    <m/>
    <n v="0"/>
    <n v="0"/>
    <n v="87.544984025559103"/>
    <n v="81.607774390243904"/>
    <n v="54803.159999999996"/>
    <n v="53534.700000000004"/>
    <n v="121"/>
    <n v="55"/>
    <n v="121"/>
    <n v="55"/>
    <n v="5.35"/>
    <n v="6"/>
    <n v="647.34999999999991"/>
    <n v="330"/>
    <n v="99.34"/>
    <n v="69.099999999999994"/>
    <n v="12020.140000000001"/>
    <n v="3800.4999999999995"/>
    <n v="1170"/>
    <n v="1273"/>
    <n v="1170"/>
    <n v="1273"/>
    <n v="5183.2"/>
    <n v="6847.9"/>
    <n v="147396.59999999998"/>
    <n v="154039.79999999999"/>
    <n v="244"/>
    <n v="224"/>
    <n v="244"/>
    <n v="224"/>
    <n v="916.32"/>
    <n v="1454.9999999999998"/>
    <n v="20710.98"/>
    <n v="18751.400000000001"/>
    <n v="1414"/>
    <n v="1497"/>
    <n v="1414"/>
    <n v="1497"/>
    <n v="6099.5199999999995"/>
    <n v="8302.9"/>
    <n v="168107.58"/>
    <n v="172791.19999999998"/>
    <n v="0"/>
    <n v="0"/>
    <n v="0"/>
    <n v="0"/>
    <s v=""/>
    <s v=""/>
    <s v=""/>
    <s v=""/>
    <n v="6746.869999999999"/>
    <n v="8632.9"/>
    <n v="180127.72"/>
    <n v="176591.7"/>
  </r>
  <r>
    <x v="5"/>
    <s v="Western Kentucky University "/>
    <m/>
    <n v="157951"/>
    <x v="2"/>
    <n v="2676"/>
    <n v="2591"/>
    <m/>
    <m/>
    <n v="2676"/>
    <n v="2591"/>
    <m/>
    <m/>
    <n v="2676"/>
    <n v="2591"/>
    <n v="2676"/>
    <n v="2591"/>
    <n v="282"/>
    <n v="396"/>
    <n v="282"/>
    <n v="396"/>
    <n v="2"/>
    <n v="3"/>
    <n v="2"/>
    <n v="3"/>
    <m/>
    <m/>
    <n v="0"/>
    <n v="0"/>
    <n v="284"/>
    <n v="399"/>
    <n v="284"/>
    <n v="399"/>
    <n v="4.7"/>
    <n v="4.7"/>
    <n v="1325.4"/>
    <n v="1861.2"/>
    <n v="5.5"/>
    <n v="4.8"/>
    <n v="11"/>
    <n v="14.399999999999999"/>
    <m/>
    <m/>
    <n v="0"/>
    <n v="0"/>
    <n v="4.7056338028169016"/>
    <n v="4.7007518796992489"/>
    <n v="1336.4"/>
    <n v="1875.6000000000004"/>
    <n v="137.43"/>
    <n v="135.80000000000001"/>
    <n v="38755.26"/>
    <n v="53776.800000000003"/>
    <n v="179.5"/>
    <n v="127.3"/>
    <n v="359"/>
    <n v="381.9"/>
    <m/>
    <n v="0"/>
    <n v="0"/>
    <n v="0"/>
    <n v="137.72626760563381"/>
    <n v="135.73609022556391"/>
    <n v="39114.26"/>
    <n v="54158.700000000004"/>
    <n v="1185"/>
    <n v="1100"/>
    <n v="1185"/>
    <n v="1100"/>
    <n v="108"/>
    <n v="65"/>
    <n v="108"/>
    <n v="65"/>
    <m/>
    <m/>
    <n v="0"/>
    <n v="0"/>
    <n v="1293"/>
    <n v="1165"/>
    <n v="1293"/>
    <n v="1165"/>
    <n v="5.26"/>
    <n v="5.6"/>
    <n v="6233.0999999999995"/>
    <n v="6160"/>
    <n v="6.96"/>
    <n v="6.5"/>
    <n v="751.68"/>
    <n v="422.5"/>
    <m/>
    <n v="0"/>
    <n v="0"/>
    <n v="0"/>
    <n v="5.4019953596287698"/>
    <n v="5.6502145922746783"/>
    <n v="6984.78"/>
    <n v="6582.5"/>
    <n v="142.77000000000001"/>
    <n v="145.1"/>
    <n v="169182.45"/>
    <n v="159610"/>
    <n v="135.80000000000001"/>
    <n v="133.30000000000001"/>
    <n v="14666.400000000001"/>
    <n v="8664.5"/>
    <m/>
    <m/>
    <n v="0"/>
    <n v="0"/>
    <n v="142.18781902552206"/>
    <n v="144.44163090128757"/>
    <n v="183848.85000000003"/>
    <n v="168274.50000000003"/>
    <n v="1577"/>
    <n v="1564"/>
    <n v="1577"/>
    <n v="1564"/>
    <n v="5.276588459099556"/>
    <n v="5.4079923273657293"/>
    <n v="8321.18"/>
    <n v="8458.1"/>
    <n v="141.3843436905517"/>
    <n v="142.22071611253199"/>
    <n v="222963.11000000004"/>
    <n v="222433.20000000004"/>
    <n v="507"/>
    <n v="650"/>
    <n v="507"/>
    <n v="650"/>
    <n v="246"/>
    <n v="242"/>
    <n v="246"/>
    <n v="242"/>
    <m/>
    <m/>
    <n v="0"/>
    <n v="0"/>
    <n v="753"/>
    <n v="892"/>
    <n v="753"/>
    <n v="892"/>
    <n v="3.94"/>
    <n v="5.8"/>
    <n v="1997.58"/>
    <n v="3770"/>
    <n v="3.52"/>
    <n v="6.7"/>
    <n v="865.92"/>
    <n v="1621.4"/>
    <m/>
    <m/>
    <n v="0"/>
    <n v="0"/>
    <n v="3.8027888446215141"/>
    <n v="6.0441704035874437"/>
    <n v="2863.5"/>
    <n v="5391.4"/>
    <n v="101.36"/>
    <n v="88.5"/>
    <n v="51389.52"/>
    <n v="57525"/>
    <n v="80.58"/>
    <n v="83.7"/>
    <n v="19822.68"/>
    <n v="20255.400000000001"/>
    <m/>
    <m/>
    <n v="0"/>
    <n v="0"/>
    <n v="94.571314741035849"/>
    <n v="87.197757847533623"/>
    <n v="71212.2"/>
    <n v="77780.399999999994"/>
    <n v="346"/>
    <n v="135"/>
    <n v="346"/>
    <n v="135"/>
    <n v="5.84"/>
    <n v="6.1"/>
    <n v="2020.6399999999999"/>
    <n v="823.5"/>
    <n v="103.77"/>
    <n v="81.7"/>
    <n v="35904.42"/>
    <n v="11029.5"/>
    <n v="1974"/>
    <n v="2146"/>
    <n v="1974"/>
    <n v="2146"/>
    <n v="9556.08"/>
    <n v="11791.2"/>
    <n v="259327.23"/>
    <n v="270911.8"/>
    <n v="356"/>
    <n v="310"/>
    <n v="356"/>
    <n v="310"/>
    <n v="1628.6"/>
    <n v="2058.3000000000002"/>
    <n v="34848.080000000002"/>
    <n v="29301.800000000003"/>
    <n v="2330"/>
    <n v="2456"/>
    <n v="2330"/>
    <n v="2456"/>
    <n v="11184.68"/>
    <n v="13849.5"/>
    <n v="294175.31"/>
    <n v="300213.59999999998"/>
    <n v="0"/>
    <n v="0"/>
    <n v="0"/>
    <n v="0"/>
    <s v=""/>
    <s v=""/>
    <s v=""/>
    <s v=""/>
    <n v="13205.32"/>
    <n v="14673"/>
    <n v="330079.73000000004"/>
    <n v="311243.10000000003"/>
  </r>
  <r>
    <x v="5"/>
    <s v="Kentucky State University "/>
    <m/>
    <n v="157058"/>
    <x v="3"/>
    <n v="213"/>
    <n v="226"/>
    <m/>
    <m/>
    <n v="213"/>
    <n v="226"/>
    <m/>
    <m/>
    <n v="213"/>
    <n v="226"/>
    <n v="213"/>
    <n v="226"/>
    <n v="5"/>
    <n v="2"/>
    <n v="5"/>
    <n v="2"/>
    <m/>
    <n v="0"/>
    <n v="0"/>
    <n v="0"/>
    <m/>
    <m/>
    <n v="0"/>
    <n v="0"/>
    <n v="5"/>
    <n v="2"/>
    <n v="5"/>
    <n v="2"/>
    <n v="4"/>
    <n v="4"/>
    <n v="20"/>
    <n v="8"/>
    <m/>
    <n v="0"/>
    <n v="0"/>
    <n v="0"/>
    <m/>
    <m/>
    <n v="0"/>
    <n v="0"/>
    <n v="4"/>
    <n v="4"/>
    <n v="20"/>
    <n v="8"/>
    <n v="140.80000000000001"/>
    <n v="140"/>
    <n v="704"/>
    <n v="280"/>
    <m/>
    <n v="0"/>
    <n v="0"/>
    <n v="0"/>
    <m/>
    <n v="0"/>
    <n v="0"/>
    <n v="0"/>
    <n v="140.80000000000001"/>
    <n v="140"/>
    <n v="704"/>
    <n v="280"/>
    <n v="92"/>
    <n v="115"/>
    <n v="92"/>
    <n v="115"/>
    <n v="15"/>
    <n v="3"/>
    <n v="15"/>
    <n v="3"/>
    <m/>
    <m/>
    <n v="0"/>
    <n v="0"/>
    <n v="107"/>
    <n v="118"/>
    <n v="107"/>
    <n v="118"/>
    <n v="5.67"/>
    <n v="5.7"/>
    <n v="521.64"/>
    <n v="655.5"/>
    <n v="5.57"/>
    <n v="4.7"/>
    <n v="83.550000000000011"/>
    <n v="14.100000000000001"/>
    <m/>
    <n v="0"/>
    <n v="0"/>
    <n v="0"/>
    <n v="5.6559813084112154"/>
    <n v="5.6745762711864405"/>
    <n v="605.19000000000005"/>
    <n v="669.6"/>
    <n v="163.88"/>
    <n v="158.4"/>
    <n v="15076.96"/>
    <n v="18216"/>
    <n v="133.53"/>
    <n v="114"/>
    <n v="2002.95"/>
    <n v="342"/>
    <m/>
    <m/>
    <n v="0"/>
    <n v="0"/>
    <n v="159.62532710280374"/>
    <n v="157.27118644067798"/>
    <n v="17079.91"/>
    <n v="18558"/>
    <n v="112"/>
    <n v="120"/>
    <n v="112"/>
    <n v="120"/>
    <n v="5.5820535714285722"/>
    <n v="5.6466666666666665"/>
    <n v="625.19000000000005"/>
    <n v="677.6"/>
    <n v="158.7849107142857"/>
    <n v="156.98333333333332"/>
    <n v="17783.91"/>
    <n v="18838"/>
    <n v="38"/>
    <n v="48"/>
    <n v="38"/>
    <n v="48"/>
    <n v="14"/>
    <n v="24"/>
    <n v="14"/>
    <n v="24"/>
    <m/>
    <m/>
    <n v="0"/>
    <n v="0"/>
    <n v="52"/>
    <n v="72"/>
    <n v="52"/>
    <n v="72"/>
    <n v="3.8"/>
    <n v="6.3"/>
    <n v="144.4"/>
    <n v="302.39999999999998"/>
    <n v="3.82"/>
    <n v="8.1"/>
    <n v="53.48"/>
    <n v="194.39999999999998"/>
    <m/>
    <m/>
    <n v="0"/>
    <n v="0"/>
    <n v="3.8053846153846154"/>
    <n v="6.8999999999999995"/>
    <n v="197.88"/>
    <n v="496.79999999999995"/>
    <n v="108.13"/>
    <n v="101.2"/>
    <n v="4108.9399999999996"/>
    <n v="4857.6000000000004"/>
    <n v="72.290000000000006"/>
    <n v="101.9"/>
    <n v="1012.0600000000001"/>
    <n v="2445.6000000000004"/>
    <m/>
    <m/>
    <n v="0"/>
    <n v="0"/>
    <n v="98.480769230769226"/>
    <n v="101.43333333333334"/>
    <n v="5121"/>
    <n v="7303.2000000000007"/>
    <n v="49"/>
    <n v="34"/>
    <n v="49"/>
    <n v="34"/>
    <n v="5.52"/>
    <n v="6.1"/>
    <n v="270.47999999999996"/>
    <n v="207.39999999999998"/>
    <n v="85.96"/>
    <n v="93.2"/>
    <n v="4212.04"/>
    <n v="3168.8"/>
    <n v="135"/>
    <n v="165"/>
    <n v="135"/>
    <n v="165"/>
    <n v="686.04"/>
    <n v="965.9"/>
    <n v="19889.899999999998"/>
    <n v="23353.599999999999"/>
    <n v="29"/>
    <n v="27"/>
    <n v="29"/>
    <n v="27"/>
    <n v="137.03"/>
    <n v="208.49999999999997"/>
    <n v="3015.01"/>
    <n v="2787.6000000000004"/>
    <n v="164"/>
    <n v="192"/>
    <n v="164"/>
    <n v="192"/>
    <n v="823.06999999999994"/>
    <n v="1174.3999999999999"/>
    <n v="22904.909999999996"/>
    <n v="26141.199999999997"/>
    <n v="0"/>
    <n v="0"/>
    <n v="0"/>
    <n v="0"/>
    <s v=""/>
    <s v=""/>
    <s v=""/>
    <s v=""/>
    <n v="1093.55"/>
    <n v="1381.8000000000002"/>
    <n v="27116.95"/>
    <n v="29310"/>
  </r>
  <r>
    <x v="5"/>
    <s v="Northern Kentucky University "/>
    <m/>
    <n v="157447"/>
    <x v="3"/>
    <n v="1988"/>
    <n v="1974"/>
    <m/>
    <m/>
    <n v="1988"/>
    <n v="1974"/>
    <m/>
    <m/>
    <n v="1988"/>
    <n v="1974"/>
    <n v="1988"/>
    <n v="1974"/>
    <n v="49"/>
    <n v="110"/>
    <n v="49"/>
    <n v="110"/>
    <n v="4"/>
    <n v="7"/>
    <n v="4"/>
    <n v="7"/>
    <m/>
    <m/>
    <n v="0"/>
    <n v="0"/>
    <n v="53"/>
    <n v="117"/>
    <n v="53"/>
    <n v="117"/>
    <n v="4.7"/>
    <n v="4.7"/>
    <n v="230.3"/>
    <n v="517"/>
    <n v="6"/>
    <n v="4.7"/>
    <n v="24"/>
    <n v="32.9"/>
    <m/>
    <m/>
    <n v="0"/>
    <n v="0"/>
    <n v="4.7981132075471704"/>
    <n v="4.7"/>
    <n v="254.30000000000004"/>
    <n v="549.9"/>
    <n v="139.13999999999999"/>
    <n v="139.19999999999999"/>
    <n v="6817.86"/>
    <n v="15311.999999999998"/>
    <n v="140.75"/>
    <n v="198.1"/>
    <n v="563"/>
    <n v="1386.7"/>
    <m/>
    <n v="0"/>
    <n v="0"/>
    <n v="0"/>
    <n v="139.26150943396226"/>
    <n v="142.72393162393161"/>
    <n v="7380.86"/>
    <n v="16698.699999999997"/>
    <n v="869"/>
    <n v="801"/>
    <n v="869"/>
    <n v="801"/>
    <n v="117"/>
    <n v="87"/>
    <n v="117"/>
    <n v="87"/>
    <m/>
    <m/>
    <n v="0"/>
    <n v="0"/>
    <n v="986"/>
    <n v="888"/>
    <n v="986"/>
    <n v="888"/>
    <n v="5.58"/>
    <n v="5.9"/>
    <n v="4849.0200000000004"/>
    <n v="4725.9000000000005"/>
    <n v="6.92"/>
    <n v="7.8"/>
    <n v="809.64"/>
    <n v="678.6"/>
    <m/>
    <n v="0"/>
    <n v="0"/>
    <n v="0"/>
    <n v="5.7390060851926989"/>
    <n v="6.08614864864865"/>
    <n v="5658.6600000000008"/>
    <n v="5404.5000000000009"/>
    <n v="146.19"/>
    <n v="160.30000000000001"/>
    <n v="127039.11"/>
    <n v="128400.3"/>
    <n v="142.74"/>
    <n v="142.6"/>
    <n v="16700.580000000002"/>
    <n v="12406.199999999999"/>
    <m/>
    <m/>
    <n v="0"/>
    <n v="0"/>
    <n v="145.78061866125762"/>
    <n v="158.56587837837839"/>
    <n v="143739.69"/>
    <n v="140806.5"/>
    <n v="1039"/>
    <n v="1005"/>
    <n v="1039"/>
    <n v="1005"/>
    <n v="5.6910105871029844"/>
    <n v="5.9247761194029858"/>
    <n v="5912.9600000000009"/>
    <n v="5954.4000000000005"/>
    <n v="145.44807507218479"/>
    <n v="156.72159203980101"/>
    <n v="151120.54999999999"/>
    <n v="157505.20000000001"/>
    <n v="466"/>
    <n v="568"/>
    <n v="466"/>
    <n v="568"/>
    <n v="177"/>
    <n v="228"/>
    <n v="177"/>
    <n v="228"/>
    <m/>
    <m/>
    <n v="0"/>
    <n v="0"/>
    <n v="643"/>
    <n v="796"/>
    <n v="643"/>
    <n v="796"/>
    <n v="4.09"/>
    <n v="5.2"/>
    <n v="1905.9399999999998"/>
    <n v="2953.6"/>
    <n v="4.16"/>
    <n v="5.0999999999999996"/>
    <n v="736.32"/>
    <n v="1162.8"/>
    <m/>
    <m/>
    <n v="0"/>
    <n v="0"/>
    <n v="4.1092690513219283"/>
    <n v="5.171356783919598"/>
    <n v="2642.2599999999998"/>
    <n v="4116.3999999999996"/>
    <n v="102.97"/>
    <n v="100"/>
    <n v="47984.02"/>
    <n v="56800"/>
    <n v="80.94"/>
    <n v="88.9"/>
    <n v="14326.38"/>
    <n v="20269.2"/>
    <m/>
    <m/>
    <n v="0"/>
    <n v="0"/>
    <n v="96.905754276827366"/>
    <n v="96.820603015075378"/>
    <n v="62310.399999999994"/>
    <n v="77069.2"/>
    <n v="306"/>
    <n v="173"/>
    <n v="306"/>
    <n v="173"/>
    <n v="5.43"/>
    <n v="5.8"/>
    <n v="1661.58"/>
    <n v="1003.4"/>
    <n v="94.03"/>
    <n v="85.6"/>
    <n v="28773.18"/>
    <n v="14808.8"/>
    <n v="1384"/>
    <n v="1479"/>
    <n v="1384"/>
    <n v="1479"/>
    <n v="6985.26"/>
    <n v="8196.5"/>
    <n v="181840.99"/>
    <n v="200512.3"/>
    <n v="298"/>
    <n v="322"/>
    <n v="298"/>
    <n v="322"/>
    <n v="1569.96"/>
    <n v="1874.3"/>
    <n v="31589.96"/>
    <n v="34062.1"/>
    <n v="1682"/>
    <n v="1801"/>
    <n v="1682"/>
    <n v="1801"/>
    <n v="8555.2200000000012"/>
    <n v="10070.799999999999"/>
    <n v="213430.94999999998"/>
    <n v="234574.4"/>
    <n v="0"/>
    <n v="0"/>
    <n v="0"/>
    <n v="0"/>
    <s v=""/>
    <s v=""/>
    <s v=""/>
    <s v=""/>
    <n v="10216.800000000001"/>
    <n v="11074.199999999999"/>
    <n v="242204.12999999998"/>
    <n v="249383.2"/>
  </r>
  <r>
    <x v="5"/>
    <s v="Bluegrass Community and Technical College"/>
    <m/>
    <n v="157173"/>
    <x v="6"/>
    <n v="1029"/>
    <n v="1138"/>
    <m/>
    <m/>
    <n v="1029"/>
    <n v="1138"/>
    <m/>
    <m/>
    <n v="1029"/>
    <n v="1138"/>
    <n v="1029"/>
    <n v="1138"/>
    <n v="32"/>
    <n v="70"/>
    <n v="32"/>
    <n v="70"/>
    <n v="9"/>
    <n v="10"/>
    <n v="9"/>
    <n v="10"/>
    <m/>
    <m/>
    <n v="0"/>
    <n v="0"/>
    <n v="41"/>
    <n v="80"/>
    <n v="41"/>
    <n v="80"/>
    <n v="2.91"/>
    <n v="3.5"/>
    <n v="93.12"/>
    <n v="245"/>
    <n v="2.94"/>
    <n v="3.7"/>
    <n v="26.46"/>
    <n v="37"/>
    <m/>
    <m/>
    <n v="0"/>
    <n v="0"/>
    <n v="2.9165853658536589"/>
    <n v="3.5249999999999999"/>
    <n v="119.58000000000001"/>
    <n v="282"/>
    <n v="67.91"/>
    <n v="78.8"/>
    <n v="2173.12"/>
    <n v="5516"/>
    <n v="66.33"/>
    <n v="77.599999999999994"/>
    <n v="596.97"/>
    <n v="776"/>
    <m/>
    <n v="0"/>
    <n v="0"/>
    <n v="0"/>
    <n v="67.563170731707316"/>
    <n v="78.650000000000006"/>
    <n v="2770.09"/>
    <n v="6292"/>
    <n v="367"/>
    <n v="334"/>
    <n v="367"/>
    <n v="334"/>
    <n v="209"/>
    <n v="135"/>
    <n v="209"/>
    <n v="135"/>
    <m/>
    <m/>
    <n v="0"/>
    <n v="0"/>
    <n v="576"/>
    <n v="469"/>
    <n v="576"/>
    <n v="469"/>
    <n v="4.7300000000000004"/>
    <n v="4.8"/>
    <n v="1735.91"/>
    <n v="1603.2"/>
    <n v="5.7"/>
    <n v="6.2"/>
    <n v="1191.3"/>
    <n v="837"/>
    <m/>
    <n v="0"/>
    <n v="0"/>
    <n v="0"/>
    <n v="5.0819618055555553"/>
    <n v="5.2029850746268655"/>
    <n v="2927.21"/>
    <n v="2440.1999999999998"/>
    <n v="93.8"/>
    <n v="91.5"/>
    <n v="34424.6"/>
    <n v="30561"/>
    <n v="86.54"/>
    <n v="92.4"/>
    <n v="18086.86"/>
    <n v="12474"/>
    <m/>
    <m/>
    <n v="0"/>
    <n v="0"/>
    <n v="91.165729166666665"/>
    <n v="91.759061833688705"/>
    <n v="52511.46"/>
    <n v="43035"/>
    <n v="617"/>
    <n v="549"/>
    <n v="617"/>
    <n v="549"/>
    <n v="4.9380713128038893"/>
    <n v="4.9584699453551906"/>
    <n v="3046.7899999999995"/>
    <n v="2722.2"/>
    <n v="89.597325769854137"/>
    <n v="89.848816029143904"/>
    <n v="55281.55"/>
    <n v="49327"/>
    <n v="150"/>
    <n v="345"/>
    <n v="150"/>
    <n v="345"/>
    <n v="107"/>
    <n v="103"/>
    <n v="107"/>
    <n v="103"/>
    <m/>
    <m/>
    <n v="0"/>
    <n v="0"/>
    <n v="257"/>
    <n v="448"/>
    <n v="257"/>
    <n v="448"/>
    <n v="3.61"/>
    <n v="6.3"/>
    <n v="541.5"/>
    <n v="2173.5"/>
    <n v="4.33"/>
    <n v="6.1"/>
    <n v="463.31"/>
    <n v="628.29999999999995"/>
    <m/>
    <m/>
    <n v="0"/>
    <n v="0"/>
    <n v="3.9097665369649803"/>
    <n v="6.2540178571428573"/>
    <n v="1004.81"/>
    <n v="2801.8"/>
    <n v="74.790000000000006"/>
    <n v="67.2"/>
    <n v="11218.500000000002"/>
    <n v="23184"/>
    <n v="68.58"/>
    <n v="68.599999999999994"/>
    <n v="7338.0599999999995"/>
    <n v="7065.7999999999993"/>
    <m/>
    <m/>
    <n v="0"/>
    <n v="0"/>
    <n v="72.204513618677055"/>
    <n v="67.521874999999994"/>
    <n v="18556.560000000001"/>
    <n v="30249.799999999996"/>
    <n v="155"/>
    <n v="141"/>
    <n v="155"/>
    <n v="141"/>
    <n v="4.8"/>
    <n v="6"/>
    <n v="744"/>
    <n v="846"/>
    <n v="64.349999999999994"/>
    <n v="59.9"/>
    <n v="9974.25"/>
    <n v="8445.9"/>
    <n v="549"/>
    <n v="749"/>
    <n v="549"/>
    <n v="749"/>
    <n v="2370.5300000000002"/>
    <n v="4021.7"/>
    <n v="47816.22"/>
    <n v="59261"/>
    <n v="325"/>
    <n v="248"/>
    <n v="325"/>
    <n v="248"/>
    <n v="1681.07"/>
    <n v="1502.3"/>
    <n v="26021.89"/>
    <n v="20315.8"/>
    <n v="874"/>
    <n v="997"/>
    <n v="874"/>
    <n v="997"/>
    <n v="4051.6000000000004"/>
    <n v="5524"/>
    <n v="73838.11"/>
    <n v="79576.800000000003"/>
    <n v="0"/>
    <n v="0"/>
    <n v="0"/>
    <n v="0"/>
    <s v=""/>
    <s v=""/>
    <s v=""/>
    <s v=""/>
    <n v="4795.5999999999995"/>
    <n v="6370"/>
    <n v="83812.36"/>
    <n v="88022.699999999983"/>
  </r>
  <r>
    <x v="5"/>
    <s v="Jefferson Community and Technical College "/>
    <m/>
    <n v="156921"/>
    <x v="6"/>
    <n v="883"/>
    <n v="955"/>
    <m/>
    <m/>
    <n v="883"/>
    <n v="955"/>
    <m/>
    <m/>
    <n v="883"/>
    <n v="955"/>
    <n v="883"/>
    <n v="955"/>
    <n v="2"/>
    <n v="44"/>
    <n v="2"/>
    <n v="44"/>
    <n v="1"/>
    <n v="24"/>
    <n v="1"/>
    <n v="24"/>
    <m/>
    <m/>
    <n v="0"/>
    <n v="0"/>
    <n v="3"/>
    <n v="68"/>
    <n v="3"/>
    <n v="68"/>
    <n v="4"/>
    <n v="4.2"/>
    <n v="8"/>
    <n v="184.8"/>
    <n v="4"/>
    <n v="4.7"/>
    <n v="4"/>
    <n v="112.80000000000001"/>
    <m/>
    <m/>
    <n v="0"/>
    <n v="0"/>
    <n v="4"/>
    <n v="4.3764705882352946"/>
    <n v="12"/>
    <n v="297.60000000000002"/>
    <n v="75.5"/>
    <n v="78.3"/>
    <n v="151"/>
    <n v="3445.2"/>
    <n v="73"/>
    <n v="76.400000000000006"/>
    <n v="73"/>
    <n v="1833.6000000000001"/>
    <m/>
    <n v="0"/>
    <n v="0"/>
    <n v="0"/>
    <n v="74.666666666666671"/>
    <n v="77.629411764705878"/>
    <n v="224"/>
    <n v="5278.7999999999993"/>
    <n v="235"/>
    <n v="239"/>
    <n v="235"/>
    <n v="239"/>
    <n v="272"/>
    <n v="197"/>
    <n v="272"/>
    <n v="197"/>
    <m/>
    <m/>
    <n v="0"/>
    <n v="0"/>
    <n v="507"/>
    <n v="436"/>
    <n v="507"/>
    <n v="436"/>
    <n v="4.9000000000000004"/>
    <n v="5.2"/>
    <n v="1151.5"/>
    <n v="1242.8"/>
    <n v="6"/>
    <n v="6.2"/>
    <n v="1632"/>
    <n v="1221.4000000000001"/>
    <m/>
    <n v="0"/>
    <n v="0"/>
    <n v="0"/>
    <n v="5.4901380670611442"/>
    <n v="5.6518348623853205"/>
    <n v="2783.5"/>
    <n v="2464.1999999999998"/>
    <n v="90.71"/>
    <n v="88.9"/>
    <n v="21316.85"/>
    <n v="21247.100000000002"/>
    <n v="79.239999999999995"/>
    <n v="83.2"/>
    <n v="21553.279999999999"/>
    <n v="16390.400000000001"/>
    <m/>
    <m/>
    <n v="0"/>
    <n v="0"/>
    <n v="84.556469428007887"/>
    <n v="86.324541284403665"/>
    <n v="42870.13"/>
    <n v="37637.5"/>
    <n v="510"/>
    <n v="504"/>
    <n v="510"/>
    <n v="504"/>
    <n v="5.4813725490196079"/>
    <n v="5.4797619047619044"/>
    <n v="2795.5"/>
    <n v="2761.7999999999997"/>
    <n v="84.498294117647049"/>
    <n v="85.151388888888889"/>
    <n v="43094.13"/>
    <n v="42916.3"/>
    <n v="91"/>
    <n v="219"/>
    <n v="91"/>
    <n v="219"/>
    <n v="125"/>
    <n v="138"/>
    <n v="125"/>
    <n v="138"/>
    <m/>
    <m/>
    <n v="0"/>
    <n v="0"/>
    <n v="216"/>
    <n v="357"/>
    <n v="216"/>
    <n v="357"/>
    <n v="3.8"/>
    <n v="6.7"/>
    <n v="345.8"/>
    <n v="1467.3"/>
    <n v="4.08"/>
    <n v="5.6"/>
    <n v="510"/>
    <n v="772.8"/>
    <m/>
    <m/>
    <n v="0"/>
    <n v="0"/>
    <n v="3.962037037037037"/>
    <n v="6.2747899159663865"/>
    <n v="855.8"/>
    <n v="2240.1"/>
    <n v="68.849999999999994"/>
    <n v="62.2"/>
    <n v="6265.3499999999995"/>
    <n v="13621.800000000001"/>
    <n v="65.459999999999994"/>
    <n v="62"/>
    <n v="8182.4999999999991"/>
    <n v="8556"/>
    <m/>
    <m/>
    <n v="0"/>
    <n v="0"/>
    <n v="66.888194444444437"/>
    <n v="62.122689075630262"/>
    <n v="14447.849999999999"/>
    <n v="22177.800000000003"/>
    <n v="157"/>
    <n v="94"/>
    <n v="157"/>
    <n v="94"/>
    <n v="5"/>
    <n v="8.6"/>
    <n v="785"/>
    <n v="808.4"/>
    <n v="64.12"/>
    <n v="71.099999999999994"/>
    <n v="10066.84"/>
    <n v="6683.4"/>
    <n v="328"/>
    <n v="502"/>
    <n v="328"/>
    <n v="502"/>
    <n v="1505.3"/>
    <n v="2894.8999999999996"/>
    <n v="27733.199999999997"/>
    <n v="38314.100000000006"/>
    <n v="398"/>
    <n v="359"/>
    <n v="398"/>
    <n v="359"/>
    <n v="2146"/>
    <n v="2107"/>
    <n v="29808.78"/>
    <n v="26780"/>
    <n v="726"/>
    <n v="861"/>
    <n v="726"/>
    <n v="861"/>
    <n v="3651.3"/>
    <n v="5001.8999999999996"/>
    <n v="57541.979999999996"/>
    <n v="65094.100000000006"/>
    <n v="0"/>
    <n v="0"/>
    <n v="0"/>
    <n v="0"/>
    <s v=""/>
    <s v=""/>
    <s v=""/>
    <s v=""/>
    <n v="4436.3"/>
    <n v="5810.2999999999993"/>
    <n v="67608.819999999992"/>
    <n v="71777.5"/>
  </r>
  <r>
    <x v="5"/>
    <s v="Ashland Community and Technical College"/>
    <m/>
    <n v="156231"/>
    <x v="7"/>
    <n v="393"/>
    <n v="410"/>
    <m/>
    <m/>
    <n v="393"/>
    <n v="410"/>
    <m/>
    <m/>
    <n v="393"/>
    <n v="410"/>
    <n v="393"/>
    <n v="410"/>
    <n v="9"/>
    <n v="46"/>
    <n v="9"/>
    <n v="46"/>
    <n v="2"/>
    <n v="6"/>
    <n v="2"/>
    <n v="6"/>
    <m/>
    <m/>
    <n v="0"/>
    <n v="0"/>
    <n v="11"/>
    <n v="52"/>
    <n v="11"/>
    <n v="52"/>
    <n v="3.22"/>
    <n v="3.4"/>
    <n v="28.98"/>
    <n v="156.4"/>
    <n v="5.25"/>
    <n v="4.5"/>
    <n v="10.5"/>
    <n v="27"/>
    <m/>
    <m/>
    <n v="0"/>
    <n v="0"/>
    <n v="3.5890909090909093"/>
    <n v="3.5269230769230768"/>
    <n v="39.480000000000004"/>
    <n v="183.4"/>
    <n v="79.89"/>
    <n v="76.7"/>
    <n v="719.01"/>
    <n v="3528.2000000000003"/>
    <n v="101"/>
    <n v="67.2"/>
    <n v="202"/>
    <n v="403.20000000000005"/>
    <m/>
    <n v="0"/>
    <n v="0"/>
    <n v="0"/>
    <n v="83.728181818181824"/>
    <n v="75.603846153846163"/>
    <n v="921.0100000000001"/>
    <n v="3931.4000000000005"/>
    <n v="138"/>
    <n v="152"/>
    <n v="138"/>
    <n v="152"/>
    <n v="61"/>
    <n v="34"/>
    <n v="61"/>
    <n v="34"/>
    <m/>
    <m/>
    <n v="0"/>
    <n v="0"/>
    <n v="199"/>
    <n v="186"/>
    <n v="199"/>
    <n v="186"/>
    <n v="4.66"/>
    <n v="5"/>
    <n v="643.08000000000004"/>
    <n v="760"/>
    <n v="6"/>
    <n v="6.7"/>
    <n v="366"/>
    <n v="227.8"/>
    <m/>
    <n v="0"/>
    <n v="0"/>
    <n v="0"/>
    <n v="5.070753768844221"/>
    <n v="5.3107526881720428"/>
    <n v="1009.0799999999999"/>
    <n v="987.8"/>
    <n v="90.39"/>
    <n v="90.9"/>
    <n v="12473.82"/>
    <n v="13816.800000000001"/>
    <n v="77.569999999999993"/>
    <n v="80.7"/>
    <n v="4731.7699999999995"/>
    <n v="2743.8"/>
    <m/>
    <m/>
    <n v="0"/>
    <n v="0"/>
    <n v="86.46025125628141"/>
    <n v="89.035483870967752"/>
    <n v="17205.59"/>
    <n v="16560.600000000002"/>
    <n v="210"/>
    <n v="238"/>
    <n v="210"/>
    <n v="238"/>
    <n v="4.9931428571428569"/>
    <n v="4.9210084033613448"/>
    <n v="1048.56"/>
    <n v="1171.2"/>
    <n v="86.317142857142855"/>
    <n v="86.100840336134468"/>
    <n v="18126.599999999999"/>
    <n v="20492.000000000004"/>
    <n v="29"/>
    <n v="66"/>
    <n v="29"/>
    <n v="66"/>
    <n v="26"/>
    <n v="23"/>
    <n v="26"/>
    <n v="23"/>
    <m/>
    <m/>
    <n v="0"/>
    <n v="0"/>
    <n v="55"/>
    <n v="89"/>
    <n v="55"/>
    <n v="89"/>
    <n v="3.9"/>
    <n v="5.0999999999999996"/>
    <n v="113.1"/>
    <n v="336.59999999999997"/>
    <n v="4.08"/>
    <n v="5.7"/>
    <n v="106.08"/>
    <n v="131.1"/>
    <m/>
    <m/>
    <n v="0"/>
    <n v="0"/>
    <n v="3.9850909090909092"/>
    <n v="5.2550561797752797"/>
    <n v="219.18"/>
    <n v="467.69999999999987"/>
    <n v="78.31"/>
    <n v="66"/>
    <n v="2270.9900000000002"/>
    <n v="4356"/>
    <n v="70.36"/>
    <n v="63.9"/>
    <n v="1829.36"/>
    <n v="1469.7"/>
    <m/>
    <m/>
    <n v="0"/>
    <n v="0"/>
    <n v="74.551818181818192"/>
    <n v="65.457303370786519"/>
    <n v="4100.3500000000004"/>
    <n v="5825.7"/>
    <n v="128"/>
    <n v="83"/>
    <n v="128"/>
    <n v="83"/>
    <n v="5.39"/>
    <n v="7"/>
    <n v="689.92"/>
    <n v="581"/>
    <n v="74.599999999999994"/>
    <n v="69.5"/>
    <n v="9548.7999999999993"/>
    <n v="5768.5"/>
    <n v="176"/>
    <n v="264"/>
    <n v="176"/>
    <n v="264"/>
    <n v="785.16000000000008"/>
    <n v="1253"/>
    <n v="15463.82"/>
    <n v="21701"/>
    <n v="89"/>
    <n v="63"/>
    <n v="89"/>
    <n v="63"/>
    <n v="482.58"/>
    <n v="385.9"/>
    <n v="6763.1299999999992"/>
    <n v="4616.7"/>
    <n v="265"/>
    <n v="327"/>
    <n v="265"/>
    <n v="327"/>
    <n v="1267.74"/>
    <n v="1638.9"/>
    <n v="22226.949999999997"/>
    <n v="26317.7"/>
    <n v="0"/>
    <n v="0"/>
    <n v="0"/>
    <n v="0"/>
    <s v=""/>
    <s v=""/>
    <s v=""/>
    <s v=""/>
    <n v="1957.6599999999999"/>
    <n v="2219.8999999999996"/>
    <n v="31775.749999999996"/>
    <n v="32086.200000000004"/>
  </r>
  <r>
    <x v="5"/>
    <s v="Big Sandy Community and Technical College "/>
    <m/>
    <n v="157553"/>
    <x v="7"/>
    <n v="340"/>
    <n v="324"/>
    <m/>
    <m/>
    <n v="340"/>
    <n v="324"/>
    <m/>
    <m/>
    <n v="340"/>
    <n v="324"/>
    <n v="340"/>
    <n v="324"/>
    <n v="4"/>
    <n v="69"/>
    <n v="4"/>
    <n v="69"/>
    <n v="1"/>
    <n v="12"/>
    <n v="1"/>
    <n v="12"/>
    <m/>
    <m/>
    <n v="0"/>
    <n v="0"/>
    <n v="5"/>
    <n v="81"/>
    <n v="5"/>
    <n v="81"/>
    <n v="3.25"/>
    <n v="3.8"/>
    <n v="13"/>
    <n v="262.2"/>
    <n v="4"/>
    <n v="3.9"/>
    <n v="4"/>
    <n v="46.8"/>
    <m/>
    <m/>
    <n v="0"/>
    <n v="0"/>
    <n v="3.4"/>
    <n v="3.8148148148148149"/>
    <n v="17"/>
    <n v="309"/>
    <n v="71.75"/>
    <n v="87.1"/>
    <n v="287"/>
    <n v="6009.9"/>
    <n v="69.3"/>
    <n v="81.599999999999994"/>
    <n v="69.3"/>
    <n v="979.19999999999993"/>
    <m/>
    <n v="0"/>
    <n v="0"/>
    <n v="0"/>
    <n v="71.260000000000005"/>
    <n v="86.285185185185185"/>
    <n v="356.3"/>
    <n v="6989.1"/>
    <n v="128"/>
    <n v="107"/>
    <n v="128"/>
    <n v="107"/>
    <n v="40"/>
    <n v="26"/>
    <n v="40"/>
    <n v="26"/>
    <m/>
    <m/>
    <n v="0"/>
    <n v="0"/>
    <n v="168"/>
    <n v="133"/>
    <n v="168"/>
    <n v="133"/>
    <n v="4.66"/>
    <n v="4.9000000000000004"/>
    <n v="596.48"/>
    <n v="524.30000000000007"/>
    <n v="5.8"/>
    <n v="6"/>
    <n v="232"/>
    <n v="156"/>
    <m/>
    <n v="0"/>
    <n v="0"/>
    <n v="0"/>
    <n v="4.9314285714285715"/>
    <n v="5.1150375939849626"/>
    <n v="828.48"/>
    <n v="680.30000000000007"/>
    <n v="91.74"/>
    <n v="91.1"/>
    <n v="11742.72"/>
    <n v="9747.6999999999989"/>
    <n v="70.069999999999993"/>
    <n v="83.3"/>
    <n v="2802.7999999999997"/>
    <n v="2165.7999999999997"/>
    <m/>
    <m/>
    <n v="0"/>
    <n v="0"/>
    <n v="86.580476190476176"/>
    <n v="89.575187969924798"/>
    <n v="14545.519999999997"/>
    <n v="11913.499999999998"/>
    <n v="173"/>
    <n v="214"/>
    <n v="173"/>
    <n v="214"/>
    <n v="4.887167630057804"/>
    <n v="4.6228971962616825"/>
    <n v="845.48000000000013"/>
    <n v="989.30000000000007"/>
    <n v="86.137687861271658"/>
    <n v="88.329906542056065"/>
    <n v="14901.819999999996"/>
    <n v="18902.599999999999"/>
    <n v="20"/>
    <n v="68"/>
    <n v="20"/>
    <n v="68"/>
    <n v="10"/>
    <n v="13"/>
    <n v="10"/>
    <n v="13"/>
    <m/>
    <m/>
    <n v="0"/>
    <n v="0"/>
    <n v="30"/>
    <n v="81"/>
    <n v="30"/>
    <n v="81"/>
    <n v="3.5"/>
    <n v="6.1"/>
    <n v="70"/>
    <n v="414.79999999999995"/>
    <n v="3.35"/>
    <n v="6.1"/>
    <n v="33.5"/>
    <n v="79.3"/>
    <m/>
    <m/>
    <n v="0"/>
    <n v="0"/>
    <n v="3.45"/>
    <n v="6.1"/>
    <n v="103.5"/>
    <n v="494.09999999999997"/>
    <n v="63.23"/>
    <n v="62.8"/>
    <n v="1264.5999999999999"/>
    <n v="4270.3999999999996"/>
    <n v="59.6"/>
    <n v="57.5"/>
    <n v="596"/>
    <n v="747.5"/>
    <m/>
    <m/>
    <n v="0"/>
    <n v="0"/>
    <n v="62.019999999999996"/>
    <n v="61.949382716049378"/>
    <n v="1860.6"/>
    <n v="5017.8999999999996"/>
    <n v="137"/>
    <n v="29"/>
    <n v="137"/>
    <n v="29"/>
    <n v="4.68"/>
    <n v="6.9"/>
    <n v="641.16"/>
    <n v="200.10000000000002"/>
    <n v="74.86"/>
    <n v="68.7"/>
    <n v="10255.82"/>
    <n v="1992.3000000000002"/>
    <n v="152"/>
    <n v="244"/>
    <n v="152"/>
    <n v="244"/>
    <n v="679.48"/>
    <n v="1201.3"/>
    <n v="13294.32"/>
    <n v="20028"/>
    <n v="51"/>
    <n v="51"/>
    <n v="51"/>
    <n v="51"/>
    <n v="269.5"/>
    <n v="282.10000000000002"/>
    <n v="3468.1"/>
    <n v="3892.4999999999995"/>
    <n v="203"/>
    <n v="295"/>
    <n v="203"/>
    <n v="295"/>
    <n v="948.98"/>
    <n v="1483.4"/>
    <n v="16762.419999999998"/>
    <n v="23920.5"/>
    <n v="0"/>
    <n v="0"/>
    <n v="0"/>
    <n v="0"/>
    <s v=""/>
    <s v=""/>
    <s v=""/>
    <s v=""/>
    <n v="1590.14"/>
    <n v="1683.5"/>
    <n v="27018.239999999994"/>
    <n v="25912.799999999999"/>
  </r>
  <r>
    <x v="5"/>
    <s v="Elizabethtown Community and Technical College "/>
    <m/>
    <n v="156648"/>
    <x v="7"/>
    <n v="527"/>
    <n v="649"/>
    <m/>
    <m/>
    <n v="527"/>
    <n v="649"/>
    <m/>
    <m/>
    <n v="527"/>
    <n v="649"/>
    <n v="527"/>
    <n v="649"/>
    <n v="20"/>
    <n v="29"/>
    <n v="20"/>
    <n v="29"/>
    <n v="1"/>
    <n v="6"/>
    <n v="1"/>
    <n v="6"/>
    <m/>
    <m/>
    <n v="0"/>
    <n v="0"/>
    <n v="21"/>
    <n v="35"/>
    <n v="21"/>
    <n v="35"/>
    <n v="3.5"/>
    <n v="3.1"/>
    <n v="70"/>
    <n v="89.9"/>
    <n v="7.5"/>
    <n v="3.2"/>
    <n v="7.5"/>
    <n v="19.200000000000003"/>
    <m/>
    <m/>
    <n v="0"/>
    <n v="0"/>
    <n v="3.6904761904761907"/>
    <n v="3.1171428571428574"/>
    <n v="77.5"/>
    <n v="109.10000000000001"/>
    <n v="78.25"/>
    <n v="69.5"/>
    <n v="1565"/>
    <n v="2015.5"/>
    <n v="76"/>
    <n v="72.8"/>
    <n v="76"/>
    <n v="436.79999999999995"/>
    <m/>
    <n v="0"/>
    <n v="0"/>
    <n v="0"/>
    <n v="78.142857142857139"/>
    <n v="70.065714285714293"/>
    <n v="1641"/>
    <n v="2452.3000000000002"/>
    <n v="227"/>
    <n v="241"/>
    <n v="227"/>
    <n v="241"/>
    <n v="108"/>
    <n v="116"/>
    <n v="108"/>
    <n v="116"/>
    <m/>
    <m/>
    <n v="0"/>
    <n v="0"/>
    <n v="335"/>
    <n v="357"/>
    <n v="335"/>
    <n v="357"/>
    <n v="4.5199999999999996"/>
    <n v="5"/>
    <n v="1026.04"/>
    <n v="1205"/>
    <n v="5.2"/>
    <n v="5.9"/>
    <n v="561.6"/>
    <n v="684.40000000000009"/>
    <m/>
    <n v="0"/>
    <n v="0"/>
    <n v="0"/>
    <n v="4.7392238805970148"/>
    <n v="5.2924369747899158"/>
    <n v="1587.6399999999999"/>
    <n v="1889.3999999999999"/>
    <n v="89.74"/>
    <n v="90.2"/>
    <n v="20370.98"/>
    <n v="21738.2"/>
    <n v="83.2"/>
    <n v="84.8"/>
    <n v="8985.6"/>
    <n v="9836.7999999999993"/>
    <m/>
    <m/>
    <n v="0"/>
    <n v="0"/>
    <n v="87.631582089552239"/>
    <n v="88.445378151260499"/>
    <n v="29356.58"/>
    <n v="31574.999999999996"/>
    <n v="356"/>
    <n v="392"/>
    <n v="356"/>
    <n v="392"/>
    <n v="4.6773595505617971"/>
    <n v="5.0982142857142847"/>
    <n v="1665.1399999999999"/>
    <n v="1998.4999999999995"/>
    <n v="87.071853932584276"/>
    <n v="86.804336734693862"/>
    <n v="30997.58"/>
    <n v="34027.299999999996"/>
    <n v="64"/>
    <n v="110"/>
    <n v="64"/>
    <n v="110"/>
    <n v="46"/>
    <n v="71"/>
    <n v="46"/>
    <n v="71"/>
    <m/>
    <m/>
    <n v="0"/>
    <n v="0"/>
    <n v="110"/>
    <n v="181"/>
    <n v="110"/>
    <n v="181"/>
    <n v="3.09"/>
    <n v="5.6"/>
    <n v="197.76"/>
    <n v="616"/>
    <n v="4.0199999999999996"/>
    <n v="5.4"/>
    <n v="184.92"/>
    <n v="383.40000000000003"/>
    <m/>
    <m/>
    <n v="0"/>
    <n v="0"/>
    <n v="3.4789090909090903"/>
    <n v="5.5215469613259671"/>
    <n v="382.67999999999995"/>
    <n v="999.40000000000009"/>
    <n v="67.66"/>
    <n v="62"/>
    <n v="4330.24"/>
    <n v="6820"/>
    <n v="61.3"/>
    <n v="59.6"/>
    <n v="2819.7999999999997"/>
    <n v="4231.6000000000004"/>
    <m/>
    <m/>
    <n v="0"/>
    <n v="0"/>
    <n v="65.00036363636363"/>
    <n v="61.058563535911603"/>
    <n v="7150.0399999999991"/>
    <n v="11051.6"/>
    <n v="61"/>
    <n v="76"/>
    <n v="61"/>
    <n v="76"/>
    <n v="3.96"/>
    <n v="7.1"/>
    <n v="241.56"/>
    <n v="539.6"/>
    <n v="61.48"/>
    <n v="56.4"/>
    <n v="3750.2799999999997"/>
    <n v="4286.3999999999996"/>
    <n v="311"/>
    <n v="380"/>
    <n v="311"/>
    <n v="380"/>
    <n v="1293.8"/>
    <n v="1910.9"/>
    <n v="26266.22"/>
    <n v="30573.7"/>
    <n v="155"/>
    <n v="193"/>
    <n v="155"/>
    <n v="193"/>
    <n v="754.02"/>
    <n v="1087.0000000000002"/>
    <n v="11881.4"/>
    <n v="14505.199999999999"/>
    <n v="466"/>
    <n v="573"/>
    <n v="466"/>
    <n v="573"/>
    <n v="2047.82"/>
    <n v="2997.9000000000005"/>
    <n v="38147.620000000003"/>
    <n v="45078.9"/>
    <n v="0"/>
    <n v="0"/>
    <n v="0"/>
    <n v="0"/>
    <s v=""/>
    <s v=""/>
    <s v=""/>
    <s v=""/>
    <n v="2289.3799999999997"/>
    <n v="3537.4999999999995"/>
    <n v="41897.9"/>
    <n v="49365.299999999996"/>
  </r>
  <r>
    <x v="5"/>
    <s v="Hopkinsville Community College "/>
    <s v="Reclassified: met the criteria for Two-Year 2 in 2009-10, 2010-11 and 2011-12."/>
    <n v="156860"/>
    <x v="7"/>
    <n v="390"/>
    <n v="430"/>
    <m/>
    <m/>
    <n v="390"/>
    <n v="430"/>
    <m/>
    <m/>
    <n v="390"/>
    <n v="430"/>
    <n v="390"/>
    <n v="430"/>
    <n v="2"/>
    <n v="17"/>
    <n v="2"/>
    <n v="17"/>
    <n v="0"/>
    <n v="4"/>
    <n v="0"/>
    <n v="4"/>
    <m/>
    <m/>
    <n v="0"/>
    <n v="0"/>
    <n v="2"/>
    <n v="21"/>
    <n v="2"/>
    <n v="21"/>
    <n v="2"/>
    <n v="2.9"/>
    <n v="4"/>
    <n v="49.3"/>
    <n v="0"/>
    <n v="4.3"/>
    <n v="0"/>
    <n v="17.2"/>
    <m/>
    <m/>
    <n v="0"/>
    <n v="0"/>
    <n v="2"/>
    <n v="3.1666666666666665"/>
    <n v="4"/>
    <n v="66.5"/>
    <n v="64"/>
    <n v="69.2"/>
    <n v="128"/>
    <n v="1176.4000000000001"/>
    <n v="0"/>
    <n v="84.8"/>
    <n v="0"/>
    <n v="339.2"/>
    <m/>
    <n v="0"/>
    <n v="0"/>
    <n v="0"/>
    <n v="64"/>
    <n v="72.171428571428578"/>
    <n v="128"/>
    <n v="1515.6000000000001"/>
    <n v="146"/>
    <n v="125"/>
    <n v="146"/>
    <n v="125"/>
    <n v="109"/>
    <n v="101"/>
    <n v="109"/>
    <n v="101"/>
    <m/>
    <m/>
    <n v="0"/>
    <n v="0"/>
    <n v="255"/>
    <n v="226"/>
    <n v="255"/>
    <n v="226"/>
    <n v="4.1399999999999997"/>
    <n v="4.5"/>
    <n v="604.43999999999994"/>
    <n v="562.5"/>
    <n v="5.2"/>
    <n v="5.7"/>
    <n v="566.80000000000007"/>
    <n v="575.70000000000005"/>
    <m/>
    <n v="0"/>
    <n v="0"/>
    <n v="0"/>
    <n v="4.5930980392156862"/>
    <n v="5.0362831858407082"/>
    <n v="1171.24"/>
    <n v="1138.2"/>
    <n v="79.55"/>
    <n v="83.9"/>
    <n v="11614.3"/>
    <n v="10487.5"/>
    <n v="71.760000000000005"/>
    <n v="79.2"/>
    <n v="7821.84"/>
    <n v="7999.2000000000007"/>
    <m/>
    <m/>
    <n v="0"/>
    <n v="0"/>
    <n v="76.2201568627451"/>
    <n v="81.799557522123891"/>
    <n v="19436.14"/>
    <n v="18486.7"/>
    <n v="257"/>
    <n v="247"/>
    <n v="257"/>
    <n v="247"/>
    <n v="4.5729182879377435"/>
    <n v="4.8773279352226719"/>
    <n v="1175.24"/>
    <n v="1204.7"/>
    <n v="76.125058365758747"/>
    <n v="80.980971659919021"/>
    <n v="19564.14"/>
    <n v="20002.3"/>
    <n v="39"/>
    <n v="52"/>
    <n v="39"/>
    <n v="52"/>
    <n v="48"/>
    <n v="58"/>
    <n v="48"/>
    <n v="58"/>
    <m/>
    <m/>
    <n v="0"/>
    <n v="0"/>
    <n v="87"/>
    <n v="110"/>
    <n v="87"/>
    <n v="110"/>
    <n v="2.96"/>
    <n v="4.8"/>
    <n v="115.44"/>
    <n v="249.6"/>
    <n v="3"/>
    <n v="3.8"/>
    <n v="144"/>
    <n v="220.39999999999998"/>
    <m/>
    <m/>
    <n v="0"/>
    <n v="0"/>
    <n v="2.9820689655172412"/>
    <n v="4.2727272727272725"/>
    <n v="259.44"/>
    <n v="470"/>
    <n v="57.15"/>
    <n v="59.2"/>
    <n v="2228.85"/>
    <n v="3078.4"/>
    <n v="47.85"/>
    <n v="54.6"/>
    <n v="2296.8000000000002"/>
    <n v="3166.8"/>
    <m/>
    <m/>
    <n v="0"/>
    <n v="0"/>
    <n v="52.018965517241377"/>
    <n v="56.774545454545461"/>
    <n v="4525.6499999999996"/>
    <n v="6245.2000000000007"/>
    <n v="46"/>
    <n v="73"/>
    <n v="46"/>
    <n v="73"/>
    <n v="5.0999999999999996"/>
    <n v="9"/>
    <n v="234.6"/>
    <n v="657"/>
    <n v="73.25"/>
    <n v="68.900000000000006"/>
    <n v="3369.5"/>
    <n v="5029.7000000000007"/>
    <n v="187"/>
    <n v="194"/>
    <n v="187"/>
    <n v="194"/>
    <n v="723.87999999999988"/>
    <n v="861.4"/>
    <n v="13971.15"/>
    <n v="14742.3"/>
    <n v="157"/>
    <n v="163"/>
    <n v="157"/>
    <n v="163"/>
    <n v="710.80000000000007"/>
    <n v="813.30000000000007"/>
    <n v="10118.64"/>
    <n v="11505.2"/>
    <n v="344"/>
    <n v="357"/>
    <n v="344"/>
    <n v="357"/>
    <n v="1434.6799999999998"/>
    <n v="1674.7"/>
    <n v="24089.79"/>
    <n v="26247.5"/>
    <n v="0"/>
    <n v="0"/>
    <n v="0"/>
    <n v="0"/>
    <s v=""/>
    <s v=""/>
    <s v=""/>
    <s v=""/>
    <n v="1669.28"/>
    <n v="2331.6999999999998"/>
    <n v="27459.29"/>
    <n v="31277.200000000001"/>
  </r>
  <r>
    <x v="5"/>
    <s v="Madisonville Community College"/>
    <m/>
    <n v="157304"/>
    <x v="7"/>
    <n v="474"/>
    <n v="432"/>
    <m/>
    <m/>
    <n v="474"/>
    <n v="432"/>
    <m/>
    <m/>
    <n v="474"/>
    <n v="432"/>
    <n v="474"/>
    <n v="432"/>
    <n v="17"/>
    <n v="64"/>
    <n v="17"/>
    <n v="64"/>
    <n v="4"/>
    <n v="13"/>
    <n v="4"/>
    <n v="13"/>
    <m/>
    <m/>
    <n v="0"/>
    <n v="0"/>
    <n v="21"/>
    <n v="77"/>
    <n v="21"/>
    <n v="77"/>
    <n v="3.26"/>
    <n v="3.8"/>
    <n v="55.419999999999995"/>
    <n v="243.2"/>
    <n v="3.5"/>
    <n v="3.9"/>
    <n v="14"/>
    <n v="50.699999999999996"/>
    <m/>
    <m/>
    <n v="0"/>
    <n v="0"/>
    <n v="3.3057142857142852"/>
    <n v="3.8168831168831168"/>
    <n v="69.419999999999987"/>
    <n v="293.89999999999998"/>
    <n v="74.88"/>
    <n v="83.1"/>
    <n v="1272.96"/>
    <n v="5318.4"/>
    <n v="89.5"/>
    <n v="82.8"/>
    <n v="358"/>
    <n v="1076.3999999999999"/>
    <m/>
    <n v="0"/>
    <n v="0"/>
    <n v="0"/>
    <n v="77.664761904761903"/>
    <n v="83.049350649350643"/>
    <n v="1630.96"/>
    <n v="6394.7999999999993"/>
    <n v="184"/>
    <n v="145"/>
    <n v="184"/>
    <n v="145"/>
    <n v="94"/>
    <n v="57"/>
    <n v="94"/>
    <n v="57"/>
    <m/>
    <m/>
    <n v="0"/>
    <n v="0"/>
    <n v="278"/>
    <n v="202"/>
    <n v="278"/>
    <n v="202"/>
    <n v="4.34"/>
    <n v="5.0999999999999996"/>
    <n v="798.56"/>
    <n v="739.5"/>
    <n v="5.9"/>
    <n v="6.6"/>
    <n v="554.6"/>
    <n v="376.2"/>
    <m/>
    <n v="0"/>
    <n v="0"/>
    <n v="0"/>
    <n v="4.8674820143884885"/>
    <n v="5.5232673267326735"/>
    <n v="1353.1599999999999"/>
    <n v="1115.7"/>
    <n v="87.85"/>
    <n v="94.3"/>
    <n v="16164.4"/>
    <n v="13673.5"/>
    <n v="86.18"/>
    <n v="82.6"/>
    <n v="8100.920000000001"/>
    <n v="4708.2"/>
    <m/>
    <m/>
    <n v="0"/>
    <n v="0"/>
    <n v="87.28532374100719"/>
    <n v="90.998514851485155"/>
    <n v="24265.32"/>
    <n v="18381.7"/>
    <n v="299"/>
    <n v="279"/>
    <n v="299"/>
    <n v="279"/>
    <n v="4.7577926421404682"/>
    <n v="5.0523297491039427"/>
    <n v="1422.58"/>
    <n v="1409.6"/>
    <n v="86.609632107023401"/>
    <n v="88.804659498207883"/>
    <n v="25896.279999999995"/>
    <n v="24776.5"/>
    <n v="8"/>
    <n v="64"/>
    <n v="8"/>
    <n v="64"/>
    <n v="6"/>
    <n v="42"/>
    <n v="6"/>
    <n v="42"/>
    <m/>
    <m/>
    <n v="0"/>
    <n v="0"/>
    <n v="14"/>
    <n v="106"/>
    <n v="14"/>
    <n v="106"/>
    <n v="2.13"/>
    <n v="5.9"/>
    <n v="17.04"/>
    <n v="377.6"/>
    <n v="3.67"/>
    <n v="6.5"/>
    <n v="22.02"/>
    <n v="273"/>
    <m/>
    <m/>
    <n v="0"/>
    <n v="0"/>
    <n v="2.79"/>
    <n v="6.1377358490566039"/>
    <n v="39.06"/>
    <n v="650.6"/>
    <n v="59.13"/>
    <n v="59.7"/>
    <n v="473.04"/>
    <n v="3820.8"/>
    <n v="61.67"/>
    <n v="64.2"/>
    <n v="370.02"/>
    <n v="2696.4"/>
    <m/>
    <m/>
    <n v="0"/>
    <n v="0"/>
    <n v="60.218571428571423"/>
    <n v="61.483018867924535"/>
    <n v="843.06"/>
    <n v="6517.2000000000007"/>
    <n v="161"/>
    <n v="47"/>
    <n v="161"/>
    <n v="47"/>
    <n v="4.4400000000000004"/>
    <n v="7.6"/>
    <n v="714.84"/>
    <n v="357.2"/>
    <n v="67.239999999999995"/>
    <n v="82.8"/>
    <n v="10825.64"/>
    <n v="3891.6"/>
    <n v="209"/>
    <n v="273"/>
    <n v="209"/>
    <n v="273"/>
    <n v="871.01999999999987"/>
    <n v="1360.3000000000002"/>
    <n v="17910.400000000001"/>
    <n v="22812.7"/>
    <n v="104"/>
    <n v="112"/>
    <n v="104"/>
    <n v="112"/>
    <n v="590.62"/>
    <n v="699.9"/>
    <n v="8828.9400000000023"/>
    <n v="8481"/>
    <n v="313"/>
    <n v="385"/>
    <n v="313"/>
    <n v="385"/>
    <n v="1461.6399999999999"/>
    <n v="2060.2000000000003"/>
    <n v="26739.340000000004"/>
    <n v="31293.7"/>
    <n v="0"/>
    <n v="0"/>
    <n v="0"/>
    <n v="0"/>
    <s v=""/>
    <s v=""/>
    <s v=""/>
    <s v=""/>
    <n v="2176.48"/>
    <n v="2417.3999999999996"/>
    <n v="37564.979999999996"/>
    <n v="35185.300000000003"/>
  </r>
  <r>
    <x v="5"/>
    <s v="Maysville Community and Technical College "/>
    <m/>
    <n v="157331"/>
    <x v="7"/>
    <n v="241"/>
    <n v="266"/>
    <m/>
    <m/>
    <n v="241"/>
    <n v="266"/>
    <m/>
    <m/>
    <n v="241"/>
    <n v="266"/>
    <n v="241"/>
    <n v="266"/>
    <n v="4"/>
    <n v="31"/>
    <n v="4"/>
    <n v="31"/>
    <n v="0"/>
    <n v="10"/>
    <n v="0"/>
    <n v="10"/>
    <m/>
    <m/>
    <n v="0"/>
    <n v="0"/>
    <n v="4"/>
    <n v="41"/>
    <n v="4"/>
    <n v="41"/>
    <n v="3.75"/>
    <n v="3.4"/>
    <n v="15"/>
    <n v="105.39999999999999"/>
    <n v="0"/>
    <n v="2.9"/>
    <n v="0"/>
    <n v="29"/>
    <m/>
    <m/>
    <n v="0"/>
    <n v="0"/>
    <n v="3.75"/>
    <n v="3.2780487804878042"/>
    <n v="15"/>
    <n v="134.39999999999998"/>
    <n v="82.25"/>
    <n v="77.599999999999994"/>
    <n v="329"/>
    <n v="2405.6"/>
    <n v="0"/>
    <n v="75.5"/>
    <n v="0"/>
    <n v="755"/>
    <m/>
    <n v="0"/>
    <n v="0"/>
    <n v="0"/>
    <n v="82.25"/>
    <n v="77.087804878048772"/>
    <n v="329"/>
    <n v="3160.5999999999995"/>
    <n v="90"/>
    <n v="71"/>
    <n v="90"/>
    <n v="71"/>
    <n v="44"/>
    <n v="56"/>
    <n v="44"/>
    <n v="56"/>
    <m/>
    <m/>
    <n v="0"/>
    <n v="0"/>
    <n v="134"/>
    <n v="127"/>
    <n v="134"/>
    <n v="127"/>
    <n v="4.57"/>
    <n v="4.2"/>
    <n v="411.3"/>
    <n v="298.2"/>
    <n v="4.3"/>
    <n v="5.9"/>
    <n v="189.2"/>
    <n v="330.40000000000003"/>
    <m/>
    <n v="0"/>
    <n v="0"/>
    <n v="0"/>
    <n v="4.4813432835820892"/>
    <n v="4.9496062992125989"/>
    <n v="600.5"/>
    <n v="628.6"/>
    <n v="91.46"/>
    <n v="88.3"/>
    <n v="8231.4"/>
    <n v="6269.3"/>
    <n v="86.4"/>
    <n v="80.400000000000006"/>
    <n v="3801.6000000000004"/>
    <n v="4502.4000000000005"/>
    <m/>
    <m/>
    <n v="0"/>
    <n v="0"/>
    <n v="89.798507462686572"/>
    <n v="84.816535433070868"/>
    <n v="12033"/>
    <n v="10771.7"/>
    <n v="138"/>
    <n v="168"/>
    <n v="138"/>
    <n v="168"/>
    <n v="4.4601449275362315"/>
    <n v="4.541666666666667"/>
    <n v="615.5"/>
    <n v="763"/>
    <n v="89.579710144927532"/>
    <n v="82.930357142857133"/>
    <n v="12362"/>
    <n v="13932.3"/>
    <n v="12"/>
    <n v="45"/>
    <n v="12"/>
    <n v="45"/>
    <n v="15"/>
    <n v="22"/>
    <n v="15"/>
    <n v="22"/>
    <m/>
    <m/>
    <n v="0"/>
    <n v="0"/>
    <n v="27"/>
    <n v="67"/>
    <n v="27"/>
    <n v="67"/>
    <n v="3.13"/>
    <n v="6.5"/>
    <n v="37.56"/>
    <n v="292.5"/>
    <n v="3.53"/>
    <n v="7"/>
    <n v="52.949999999999996"/>
    <n v="154"/>
    <m/>
    <m/>
    <n v="0"/>
    <n v="0"/>
    <n v="3.3522222222222218"/>
    <n v="6.6641791044776122"/>
    <n v="90.509999999999991"/>
    <n v="446.5"/>
    <n v="76.5"/>
    <n v="61.6"/>
    <n v="918"/>
    <n v="2772"/>
    <n v="58.6"/>
    <n v="64.8"/>
    <n v="879"/>
    <n v="1425.6"/>
    <m/>
    <m/>
    <n v="0"/>
    <n v="0"/>
    <n v="66.555555555555557"/>
    <n v="62.650746268656725"/>
    <n v="1797"/>
    <n v="4197.6000000000004"/>
    <n v="76"/>
    <n v="31"/>
    <n v="76"/>
    <n v="31"/>
    <n v="4.92"/>
    <n v="6.3"/>
    <n v="373.92"/>
    <n v="195.29999999999998"/>
    <n v="75.930000000000007"/>
    <n v="58.8"/>
    <n v="5770.68"/>
    <n v="1822.8"/>
    <n v="106"/>
    <n v="147"/>
    <n v="106"/>
    <n v="147"/>
    <n v="463.86"/>
    <n v="696.09999999999991"/>
    <n v="9478.4"/>
    <n v="11446.9"/>
    <n v="59"/>
    <n v="88"/>
    <n v="59"/>
    <n v="88"/>
    <n v="242.14999999999998"/>
    <n v="513.40000000000009"/>
    <n v="4680.6000000000004"/>
    <n v="6683"/>
    <n v="165"/>
    <n v="235"/>
    <n v="165"/>
    <n v="235"/>
    <n v="706.01"/>
    <n v="1209.5"/>
    <n v="14159"/>
    <n v="18129.900000000001"/>
    <n v="0"/>
    <n v="0"/>
    <n v="0"/>
    <n v="0"/>
    <s v=""/>
    <s v=""/>
    <s v=""/>
    <s v=""/>
    <n v="1079.93"/>
    <n v="1404.8"/>
    <n v="19929.68"/>
    <n v="19952.7"/>
  </r>
  <r>
    <x v="5"/>
    <s v="Owensboro Community and Technical College "/>
    <m/>
    <n v="247940"/>
    <x v="7"/>
    <n v="491"/>
    <n v="569"/>
    <m/>
    <m/>
    <n v="491"/>
    <n v="569"/>
    <m/>
    <m/>
    <n v="491"/>
    <n v="569"/>
    <n v="491"/>
    <n v="569"/>
    <n v="5"/>
    <n v="122"/>
    <n v="5"/>
    <n v="122"/>
    <n v="0"/>
    <n v="24"/>
    <n v="0"/>
    <n v="24"/>
    <m/>
    <m/>
    <n v="0"/>
    <n v="0"/>
    <n v="5"/>
    <n v="146"/>
    <n v="5"/>
    <n v="146"/>
    <n v="3.1"/>
    <n v="3.8"/>
    <n v="15.5"/>
    <n v="463.59999999999997"/>
    <n v="0"/>
    <n v="4.0999999999999996"/>
    <n v="0"/>
    <n v="98.399999999999991"/>
    <m/>
    <m/>
    <n v="0"/>
    <n v="0"/>
    <n v="3.1"/>
    <n v="3.8493150684931505"/>
    <n v="15.5"/>
    <n v="562"/>
    <n v="75.8"/>
    <n v="77.5"/>
    <n v="379"/>
    <n v="9455"/>
    <n v="0"/>
    <n v="77.3"/>
    <n v="0"/>
    <n v="1855.1999999999998"/>
    <m/>
    <n v="0"/>
    <n v="0"/>
    <n v="0"/>
    <n v="75.8"/>
    <n v="77.467123287671242"/>
    <n v="379"/>
    <n v="11310.2"/>
    <n v="145"/>
    <n v="132"/>
    <n v="145"/>
    <n v="132"/>
    <n v="81"/>
    <n v="66"/>
    <n v="81"/>
    <n v="66"/>
    <m/>
    <m/>
    <n v="0"/>
    <n v="0"/>
    <n v="226"/>
    <n v="198"/>
    <n v="226"/>
    <n v="198"/>
    <n v="5.17"/>
    <n v="5.7"/>
    <n v="749.65"/>
    <n v="752.4"/>
    <n v="6.1"/>
    <n v="6.8"/>
    <n v="494.09999999999997"/>
    <n v="448.8"/>
    <m/>
    <n v="0"/>
    <n v="0"/>
    <n v="0"/>
    <n v="5.5033185840707963"/>
    <n v="6.0666666666666673"/>
    <n v="1243.75"/>
    <n v="1201.2"/>
    <n v="89.1"/>
    <n v="95.5"/>
    <n v="12919.5"/>
    <n v="12606"/>
    <n v="84.85"/>
    <n v="81.2"/>
    <n v="6872.8499999999995"/>
    <n v="5359.2"/>
    <m/>
    <m/>
    <n v="0"/>
    <n v="0"/>
    <n v="87.576769911504414"/>
    <n v="90.733333333333334"/>
    <n v="19792.349999999999"/>
    <n v="17965.2"/>
    <n v="231"/>
    <n v="344"/>
    <n v="231"/>
    <n v="344"/>
    <n v="5.4512987012987013"/>
    <n v="5.1255813953488376"/>
    <n v="1259.25"/>
    <n v="1763.2"/>
    <n v="87.321861471861467"/>
    <n v="85.102906976744194"/>
    <n v="20171.349999999999"/>
    <n v="29275.4"/>
    <n v="29"/>
    <n v="105"/>
    <n v="29"/>
    <n v="105"/>
    <n v="24"/>
    <n v="29"/>
    <n v="24"/>
    <n v="29"/>
    <m/>
    <m/>
    <n v="0"/>
    <n v="0"/>
    <n v="53"/>
    <n v="134"/>
    <n v="53"/>
    <n v="134"/>
    <n v="3.91"/>
    <n v="5.7"/>
    <n v="113.39"/>
    <n v="598.5"/>
    <n v="3.31"/>
    <n v="5.2"/>
    <n v="79.44"/>
    <n v="150.80000000000001"/>
    <m/>
    <m/>
    <n v="0"/>
    <n v="0"/>
    <n v="3.6383018867924526"/>
    <n v="5.5917910447761194"/>
    <n v="192.82999999999998"/>
    <n v="749.3"/>
    <n v="77.430000000000007"/>
    <n v="61"/>
    <n v="2245.4700000000003"/>
    <n v="6405"/>
    <n v="58.83"/>
    <n v="50.8"/>
    <n v="1411.92"/>
    <n v="1473.1999999999998"/>
    <m/>
    <m/>
    <n v="0"/>
    <n v="0"/>
    <n v="69.007358490566048"/>
    <n v="58.792537313432831"/>
    <n v="3657.3900000000003"/>
    <n v="7878.1999999999989"/>
    <n v="207"/>
    <n v="91"/>
    <n v="207"/>
    <n v="91"/>
    <n v="5.44"/>
    <n v="7.3"/>
    <n v="1126.0800000000002"/>
    <n v="664.3"/>
    <n v="79.86"/>
    <n v="72.599999999999994"/>
    <n v="16531.02"/>
    <n v="6606.5999999999995"/>
    <n v="179"/>
    <n v="359"/>
    <n v="179"/>
    <n v="359"/>
    <n v="878.54"/>
    <n v="1814.5"/>
    <n v="15543.970000000001"/>
    <n v="28466"/>
    <n v="105"/>
    <n v="119"/>
    <n v="105"/>
    <n v="119"/>
    <n v="573.54"/>
    <n v="698"/>
    <n v="8284.77"/>
    <n v="8687.5999999999985"/>
    <n v="284"/>
    <n v="478"/>
    <n v="284"/>
    <n v="478"/>
    <n v="1452.08"/>
    <n v="2512.5"/>
    <n v="23828.74"/>
    <n v="37153.599999999999"/>
    <n v="0"/>
    <n v="0"/>
    <n v="0"/>
    <n v="0"/>
    <s v=""/>
    <s v=""/>
    <s v=""/>
    <s v=""/>
    <n v="2578.16"/>
    <n v="3176.8"/>
    <n v="40359.759999999995"/>
    <n v="43760.2"/>
  </r>
  <r>
    <x v="5"/>
    <s v="Somerset Community and Technical College "/>
    <s v="Met the criteria for classification as a Two-Year 1 in 2011-12."/>
    <n v="157711"/>
    <x v="7"/>
    <n v="554"/>
    <n v="614"/>
    <m/>
    <m/>
    <n v="554"/>
    <n v="614"/>
    <m/>
    <m/>
    <n v="554"/>
    <n v="614"/>
    <n v="554"/>
    <n v="614"/>
    <n v="11"/>
    <n v="62"/>
    <n v="11"/>
    <n v="62"/>
    <n v="0"/>
    <n v="13"/>
    <n v="0"/>
    <n v="13"/>
    <m/>
    <m/>
    <n v="0"/>
    <n v="0"/>
    <n v="11"/>
    <n v="75"/>
    <n v="11"/>
    <n v="75"/>
    <n v="3.05"/>
    <n v="3.5"/>
    <n v="33.549999999999997"/>
    <n v="217"/>
    <n v="0"/>
    <n v="3.5"/>
    <n v="0"/>
    <n v="45.5"/>
    <m/>
    <m/>
    <n v="0"/>
    <n v="0"/>
    <n v="3.05"/>
    <n v="3.5"/>
    <n v="33.549999999999997"/>
    <n v="262.5"/>
    <n v="71.45"/>
    <n v="76.099999999999994"/>
    <n v="785.95"/>
    <n v="4718.2"/>
    <n v="0"/>
    <n v="73.7"/>
    <n v="0"/>
    <n v="958.1"/>
    <m/>
    <n v="0"/>
    <n v="0"/>
    <n v="0"/>
    <n v="71.45"/>
    <n v="75.683999999999997"/>
    <n v="785.95"/>
    <n v="5676.3"/>
    <n v="267"/>
    <n v="262"/>
    <n v="267"/>
    <n v="262"/>
    <n v="100"/>
    <n v="83"/>
    <n v="100"/>
    <n v="83"/>
    <m/>
    <m/>
    <n v="0"/>
    <n v="0"/>
    <n v="367"/>
    <n v="345"/>
    <n v="367"/>
    <n v="345"/>
    <n v="4.51"/>
    <n v="4.9000000000000004"/>
    <n v="1204.1699999999998"/>
    <n v="1283.8000000000002"/>
    <n v="5.4"/>
    <n v="5.9"/>
    <n v="540"/>
    <n v="489.70000000000005"/>
    <m/>
    <n v="0"/>
    <n v="0"/>
    <n v="0"/>
    <n v="4.7525068119891003"/>
    <n v="5.1405797101449284"/>
    <n v="1744.1699999999998"/>
    <n v="1773.5000000000002"/>
    <n v="90.54"/>
    <n v="93.4"/>
    <n v="24174.18"/>
    <n v="24470.800000000003"/>
    <n v="78.510000000000005"/>
    <n v="85.2"/>
    <n v="7851.0000000000009"/>
    <n v="7071.6"/>
    <m/>
    <m/>
    <n v="0"/>
    <n v="0"/>
    <n v="87.262070844686647"/>
    <n v="91.427246376811595"/>
    <n v="32025.18"/>
    <n v="31542.400000000001"/>
    <n v="378"/>
    <n v="420"/>
    <n v="378"/>
    <n v="420"/>
    <n v="4.7029629629629621"/>
    <n v="4.8476190476190482"/>
    <n v="1777.7199999999996"/>
    <n v="2036.0000000000002"/>
    <n v="86.801931216931209"/>
    <n v="88.615952380952393"/>
    <n v="32811.129999999997"/>
    <n v="37218.700000000004"/>
    <n v="37"/>
    <n v="105"/>
    <n v="37"/>
    <n v="105"/>
    <n v="26"/>
    <n v="44"/>
    <n v="26"/>
    <n v="44"/>
    <m/>
    <m/>
    <n v="0"/>
    <n v="0"/>
    <n v="63"/>
    <n v="149"/>
    <n v="63"/>
    <n v="149"/>
    <n v="3.2"/>
    <n v="6.2"/>
    <n v="118.4"/>
    <n v="651"/>
    <n v="4.25"/>
    <n v="6.6"/>
    <n v="110.5"/>
    <n v="290.39999999999998"/>
    <m/>
    <m/>
    <n v="0"/>
    <n v="0"/>
    <n v="3.6333333333333333"/>
    <n v="6.3181208053691273"/>
    <n v="228.9"/>
    <n v="941.4"/>
    <n v="70.84"/>
    <n v="64.7"/>
    <n v="2621.08"/>
    <n v="6793.5"/>
    <n v="67.88"/>
    <n v="59.2"/>
    <n v="1764.8799999999999"/>
    <n v="2604.8000000000002"/>
    <m/>
    <m/>
    <n v="0"/>
    <n v="0"/>
    <n v="69.618412698412698"/>
    <n v="63.075838926174491"/>
    <n v="4385.96"/>
    <n v="9398.2999999999993"/>
    <n v="113"/>
    <n v="45"/>
    <n v="113"/>
    <n v="45"/>
    <n v="4.88"/>
    <n v="6.5"/>
    <n v="551.43999999999994"/>
    <n v="292.5"/>
    <n v="71.239999999999995"/>
    <n v="69.099999999999994"/>
    <n v="8050.119999999999"/>
    <n v="3109.4999999999995"/>
    <n v="315"/>
    <n v="429"/>
    <n v="315"/>
    <n v="429"/>
    <n v="1356.12"/>
    <n v="2151.8000000000002"/>
    <n v="27581.21"/>
    <n v="35982.5"/>
    <n v="126"/>
    <n v="140"/>
    <n v="126"/>
    <n v="140"/>
    <n v="650.5"/>
    <n v="825.6"/>
    <n v="9615.880000000001"/>
    <n v="10634.5"/>
    <n v="441"/>
    <n v="569"/>
    <n v="441"/>
    <n v="569"/>
    <n v="2006.62"/>
    <n v="2977.4"/>
    <n v="37197.089999999997"/>
    <n v="46617"/>
    <n v="0"/>
    <n v="0"/>
    <n v="0"/>
    <n v="0"/>
    <s v=""/>
    <s v=""/>
    <s v=""/>
    <s v=""/>
    <n v="2558.0599999999995"/>
    <n v="3269.9"/>
    <n v="45247.209999999992"/>
    <n v="49726.5"/>
  </r>
  <r>
    <x v="5"/>
    <s v="Southeast Kentucky Community and Technical College"/>
    <m/>
    <n v="157739"/>
    <x v="7"/>
    <n v="467"/>
    <n v="402"/>
    <m/>
    <m/>
    <n v="467"/>
    <n v="402"/>
    <m/>
    <m/>
    <n v="467"/>
    <n v="402"/>
    <n v="467"/>
    <n v="402"/>
    <n v="3"/>
    <n v="76"/>
    <n v="3"/>
    <n v="76"/>
    <n v="1"/>
    <n v="8"/>
    <n v="1"/>
    <n v="8"/>
    <m/>
    <m/>
    <n v="0"/>
    <n v="0"/>
    <n v="4"/>
    <n v="84"/>
    <n v="4"/>
    <n v="84"/>
    <n v="5.33"/>
    <n v="3.7"/>
    <n v="15.99"/>
    <n v="281.2"/>
    <n v="3.5"/>
    <n v="4.0999999999999996"/>
    <n v="3.5"/>
    <n v="32.799999999999997"/>
    <m/>
    <m/>
    <n v="0"/>
    <n v="0"/>
    <n v="4.8725000000000005"/>
    <n v="3.7380952380952381"/>
    <n v="19.490000000000002"/>
    <n v="314"/>
    <n v="75.33"/>
    <n v="84.8"/>
    <n v="225.99"/>
    <n v="6444.8"/>
    <n v="53"/>
    <n v="96.5"/>
    <n v="53"/>
    <n v="772"/>
    <m/>
    <n v="0"/>
    <n v="0"/>
    <n v="0"/>
    <n v="69.747500000000002"/>
    <n v="85.914285714285711"/>
    <n v="278.99"/>
    <n v="7216.7999999999993"/>
    <n v="189"/>
    <n v="108"/>
    <n v="189"/>
    <n v="108"/>
    <n v="50"/>
    <n v="42"/>
    <n v="50"/>
    <n v="42"/>
    <m/>
    <m/>
    <n v="0"/>
    <n v="0"/>
    <n v="239"/>
    <n v="150"/>
    <n v="239"/>
    <n v="150"/>
    <n v="4.6900000000000004"/>
    <n v="4.8"/>
    <n v="886.41000000000008"/>
    <n v="518.4"/>
    <n v="5.4"/>
    <n v="6"/>
    <n v="270"/>
    <n v="252"/>
    <m/>
    <n v="0"/>
    <n v="0"/>
    <n v="0"/>
    <n v="4.8385355648535571"/>
    <n v="5.1360000000000001"/>
    <n v="1156.4100000000001"/>
    <n v="770.4"/>
    <n v="87.38"/>
    <n v="90.4"/>
    <n v="16514.82"/>
    <n v="9763.2000000000007"/>
    <n v="65.260000000000005"/>
    <n v="70.900000000000006"/>
    <n v="3263.0000000000005"/>
    <n v="2977.8"/>
    <m/>
    <m/>
    <n v="0"/>
    <n v="0"/>
    <n v="82.752384937238489"/>
    <n v="84.94"/>
    <n v="19777.82"/>
    <n v="12741"/>
    <n v="243"/>
    <n v="234"/>
    <n v="243"/>
    <n v="234"/>
    <n v="4.8390946502057615"/>
    <n v="4.6341880341880346"/>
    <n v="1175.9000000000001"/>
    <n v="1084.4000000000001"/>
    <n v="82.538312757201652"/>
    <n v="85.28974358974358"/>
    <n v="20056.810000000001"/>
    <n v="19957.8"/>
    <n v="29"/>
    <n v="63"/>
    <n v="29"/>
    <n v="63"/>
    <n v="6"/>
    <n v="18"/>
    <n v="6"/>
    <n v="18"/>
    <m/>
    <m/>
    <n v="0"/>
    <n v="0"/>
    <n v="35"/>
    <n v="81"/>
    <n v="35"/>
    <n v="81"/>
    <n v="3.14"/>
    <n v="6.2"/>
    <n v="91.06"/>
    <n v="390.6"/>
    <n v="3.08"/>
    <n v="6.8"/>
    <n v="18.48"/>
    <n v="122.39999999999999"/>
    <m/>
    <m/>
    <n v="0"/>
    <n v="0"/>
    <n v="3.1297142857142859"/>
    <n v="6.333333333333333"/>
    <n v="109.54"/>
    <n v="513"/>
    <n v="74.48"/>
    <n v="57.7"/>
    <n v="2159.92"/>
    <n v="3635.1000000000004"/>
    <n v="65.5"/>
    <n v="61.4"/>
    <n v="393"/>
    <n v="1105.2"/>
    <m/>
    <m/>
    <n v="0"/>
    <n v="0"/>
    <n v="72.940571428571431"/>
    <n v="58.522222222222226"/>
    <n v="2552.92"/>
    <n v="4740.3"/>
    <n v="189"/>
    <n v="87"/>
    <n v="189"/>
    <n v="87"/>
    <n v="4.9800000000000004"/>
    <n v="5.9"/>
    <n v="941.22"/>
    <n v="513.30000000000007"/>
    <n v="80.02"/>
    <n v="72"/>
    <n v="15123.779999999999"/>
    <n v="6264"/>
    <n v="221"/>
    <n v="247"/>
    <n v="221"/>
    <n v="247"/>
    <n v="993.46"/>
    <n v="1190.1999999999998"/>
    <n v="18900.730000000003"/>
    <n v="19843.099999999999"/>
    <n v="57"/>
    <n v="68"/>
    <n v="57"/>
    <n v="68"/>
    <n v="291.98"/>
    <n v="407.2"/>
    <n v="3709.0000000000005"/>
    <n v="4855"/>
    <n v="278"/>
    <n v="315"/>
    <n v="278"/>
    <n v="315"/>
    <n v="1285.44"/>
    <n v="1597.3999999999999"/>
    <n v="22609.730000000003"/>
    <n v="24698.1"/>
    <n v="0"/>
    <n v="0"/>
    <n v="0"/>
    <n v="0"/>
    <s v=""/>
    <s v=""/>
    <s v=""/>
    <s v=""/>
    <n v="2226.66"/>
    <n v="2110.7000000000003"/>
    <n v="37733.51"/>
    <n v="30962.1"/>
  </r>
  <r>
    <x v="5"/>
    <s v="West Kentucky Community and Technical College"/>
    <m/>
    <n v="157483"/>
    <x v="7"/>
    <n v="501"/>
    <n v="557"/>
    <m/>
    <m/>
    <n v="501"/>
    <n v="557"/>
    <m/>
    <m/>
    <n v="501"/>
    <n v="557"/>
    <n v="501"/>
    <n v="557"/>
    <n v="5"/>
    <n v="112"/>
    <n v="5"/>
    <n v="112"/>
    <n v="0"/>
    <n v="41"/>
    <n v="0"/>
    <n v="41"/>
    <m/>
    <m/>
    <n v="0"/>
    <n v="0"/>
    <n v="5"/>
    <n v="153"/>
    <n v="5"/>
    <n v="153"/>
    <n v="3.4"/>
    <n v="3.5"/>
    <n v="17"/>
    <n v="392"/>
    <n v="0"/>
    <n v="3.9"/>
    <n v="0"/>
    <n v="159.9"/>
    <m/>
    <m/>
    <n v="0"/>
    <n v="0"/>
    <n v="3.4"/>
    <n v="3.6071895424836602"/>
    <n v="17"/>
    <n v="551.9"/>
    <n v="67"/>
    <n v="77.099999999999994"/>
    <n v="335"/>
    <n v="8635.1999999999989"/>
    <n v="0"/>
    <n v="85.6"/>
    <n v="0"/>
    <n v="3509.6"/>
    <m/>
    <n v="0"/>
    <n v="0"/>
    <n v="0"/>
    <n v="67"/>
    <n v="79.37777777777778"/>
    <n v="335"/>
    <n v="12144.800000000001"/>
    <n v="162"/>
    <n v="128"/>
    <n v="162"/>
    <n v="128"/>
    <n v="89"/>
    <n v="64"/>
    <n v="89"/>
    <n v="64"/>
    <m/>
    <m/>
    <n v="0"/>
    <n v="0"/>
    <n v="251"/>
    <n v="192"/>
    <n v="251"/>
    <n v="192"/>
    <n v="5.04"/>
    <n v="5"/>
    <n v="816.48"/>
    <n v="640"/>
    <n v="5.0999999999999996"/>
    <n v="5.8"/>
    <n v="453.9"/>
    <n v="371.2"/>
    <m/>
    <n v="0"/>
    <n v="0"/>
    <n v="0"/>
    <n v="5.0612749003984066"/>
    <n v="5.2666666666666666"/>
    <n v="1270.3800000000001"/>
    <n v="1011.2"/>
    <n v="92.84"/>
    <n v="88.2"/>
    <n v="15040.08"/>
    <n v="11289.6"/>
    <n v="75.47"/>
    <n v="79.599999999999994"/>
    <n v="6716.83"/>
    <n v="5094.3999999999996"/>
    <m/>
    <m/>
    <n v="0"/>
    <n v="0"/>
    <n v="86.680916334661347"/>
    <n v="85.333333333333329"/>
    <n v="21756.91"/>
    <n v="16384"/>
    <n v="256"/>
    <n v="345"/>
    <n v="256"/>
    <n v="345"/>
    <n v="5.0288281250000004"/>
    <n v="4.5307246376811587"/>
    <n v="1287.3800000000001"/>
    <n v="1563.0999999999997"/>
    <n v="86.296523437499999"/>
    <n v="82.69217391304349"/>
    <n v="22091.91"/>
    <n v="28528.800000000003"/>
    <n v="26"/>
    <n v="99"/>
    <n v="26"/>
    <n v="99"/>
    <n v="31"/>
    <n v="69"/>
    <n v="31"/>
    <n v="69"/>
    <m/>
    <m/>
    <n v="0"/>
    <n v="0"/>
    <n v="57"/>
    <n v="168"/>
    <n v="57"/>
    <n v="168"/>
    <n v="3.46"/>
    <n v="5.9"/>
    <n v="89.96"/>
    <n v="584.1"/>
    <n v="3.81"/>
    <n v="5.2"/>
    <n v="118.11"/>
    <n v="358.8"/>
    <m/>
    <m/>
    <n v="0"/>
    <n v="0"/>
    <n v="3.6503508771929822"/>
    <n v="5.6125000000000007"/>
    <n v="208.07"/>
    <n v="942.90000000000009"/>
    <n v="73.930000000000007"/>
    <n v="61.4"/>
    <n v="1922.1800000000003"/>
    <n v="6078.5999999999995"/>
    <n v="59.44"/>
    <n v="62.8"/>
    <n v="1842.6399999999999"/>
    <n v="4333.2"/>
    <m/>
    <m/>
    <n v="0"/>
    <n v="0"/>
    <n v="66.049473684210525"/>
    <n v="61.974999999999994"/>
    <n v="3764.82"/>
    <n v="10411.799999999999"/>
    <n v="188"/>
    <n v="44"/>
    <n v="188"/>
    <n v="44"/>
    <n v="5.59"/>
    <n v="6.3"/>
    <n v="1050.92"/>
    <n v="277.2"/>
    <n v="78.89"/>
    <n v="60.8"/>
    <n v="14831.32"/>
    <n v="2675.2"/>
    <n v="193"/>
    <n v="339"/>
    <n v="193"/>
    <n v="339"/>
    <n v="923.44"/>
    <n v="1616.1"/>
    <n v="17297.260000000002"/>
    <n v="26003.399999999998"/>
    <n v="120"/>
    <n v="174"/>
    <n v="120"/>
    <n v="174"/>
    <n v="572.01"/>
    <n v="889.90000000000009"/>
    <n v="8559.4699999999993"/>
    <n v="12937.2"/>
    <n v="313"/>
    <n v="513"/>
    <n v="313"/>
    <n v="513"/>
    <n v="1495.45"/>
    <n v="2506"/>
    <n v="25856.730000000003"/>
    <n v="38940.6"/>
    <n v="0"/>
    <n v="0"/>
    <n v="0"/>
    <n v="0"/>
    <s v=""/>
    <s v=""/>
    <s v=""/>
    <s v=""/>
    <n v="2546.37"/>
    <n v="2783.2"/>
    <n v="40688.050000000003"/>
    <n v="41615.800000000003"/>
  </r>
  <r>
    <x v="5"/>
    <s v="Hazard Community and Technical College"/>
    <s v="Met the criteria for classification as a Two-Year 2 in 2010-11 and 2011-12."/>
    <n v="156790"/>
    <x v="8"/>
    <n v="363"/>
    <n v="411"/>
    <m/>
    <m/>
    <n v="363"/>
    <n v="411"/>
    <m/>
    <m/>
    <n v="363"/>
    <n v="411"/>
    <n v="363"/>
    <n v="411"/>
    <n v="12"/>
    <n v="78"/>
    <n v="12"/>
    <n v="78"/>
    <n v="0"/>
    <n v="8"/>
    <n v="0"/>
    <n v="8"/>
    <m/>
    <m/>
    <n v="0"/>
    <n v="0"/>
    <n v="12"/>
    <n v="86"/>
    <n v="12"/>
    <n v="86"/>
    <n v="3.75"/>
    <n v="4.5999999999999996"/>
    <n v="45"/>
    <n v="358.79999999999995"/>
    <n v="0"/>
    <n v="3.5"/>
    <n v="0"/>
    <n v="28"/>
    <m/>
    <m/>
    <n v="0"/>
    <n v="0"/>
    <n v="3.75"/>
    <n v="4.4976744186046504"/>
    <n v="45"/>
    <n v="386.79999999999995"/>
    <n v="95.08"/>
    <n v="99.9"/>
    <n v="1140.96"/>
    <n v="7792.2000000000007"/>
    <n v="0"/>
    <n v="89.4"/>
    <n v="0"/>
    <n v="715.2"/>
    <m/>
    <n v="0"/>
    <n v="0"/>
    <n v="0"/>
    <n v="95.08"/>
    <n v="98.923255813953503"/>
    <n v="1140.96"/>
    <n v="8507.4000000000015"/>
    <n v="109"/>
    <n v="94"/>
    <n v="109"/>
    <n v="94"/>
    <n v="50"/>
    <n v="40"/>
    <n v="50"/>
    <n v="40"/>
    <m/>
    <m/>
    <n v="0"/>
    <n v="0"/>
    <n v="159"/>
    <n v="134"/>
    <n v="159"/>
    <n v="134"/>
    <n v="5.64"/>
    <n v="6.5"/>
    <n v="614.76"/>
    <n v="611"/>
    <n v="4.8"/>
    <n v="5.3"/>
    <n v="240"/>
    <n v="212"/>
    <m/>
    <n v="0"/>
    <n v="0"/>
    <n v="0"/>
    <n v="5.3758490566037738"/>
    <n v="6.1417910447761193"/>
    <n v="854.76"/>
    <n v="823"/>
    <n v="104.38"/>
    <n v="105.3"/>
    <n v="11377.42"/>
    <n v="9898.1999999999989"/>
    <n v="78.52"/>
    <n v="76.099999999999994"/>
    <n v="3926"/>
    <n v="3044"/>
    <m/>
    <m/>
    <n v="0"/>
    <n v="0"/>
    <n v="96.247924528301894"/>
    <n v="96.583582089552237"/>
    <n v="15303.420000000002"/>
    <n v="12942.2"/>
    <n v="171"/>
    <n v="220"/>
    <n v="171"/>
    <n v="220"/>
    <n v="5.2617543859649123"/>
    <n v="5.499090909090909"/>
    <n v="899.76"/>
    <n v="1209.8"/>
    <n v="96.165964912280714"/>
    <n v="97.498181818181834"/>
    <n v="16444.38"/>
    <n v="21449.600000000002"/>
    <n v="25"/>
    <n v="74"/>
    <n v="25"/>
    <n v="74"/>
    <n v="8"/>
    <n v="27"/>
    <n v="8"/>
    <n v="27"/>
    <m/>
    <m/>
    <n v="0"/>
    <n v="0"/>
    <n v="33"/>
    <n v="101"/>
    <n v="33"/>
    <n v="101"/>
    <n v="3.56"/>
    <n v="6.5"/>
    <n v="89"/>
    <n v="481"/>
    <n v="4.63"/>
    <n v="5.3"/>
    <n v="37.04"/>
    <n v="143.1"/>
    <m/>
    <m/>
    <n v="0"/>
    <n v="0"/>
    <n v="3.8193939393939393"/>
    <n v="6.1792079207920798"/>
    <n v="126.03999999999999"/>
    <n v="624.1"/>
    <n v="65.08"/>
    <n v="60.8"/>
    <n v="1627"/>
    <n v="4499.2"/>
    <n v="63.25"/>
    <n v="58.1"/>
    <n v="506"/>
    <n v="1568.7"/>
    <m/>
    <m/>
    <n v="0"/>
    <n v="0"/>
    <n v="64.63636363636364"/>
    <n v="60.078217821782175"/>
    <n v="2133"/>
    <n v="6067.9"/>
    <n v="159"/>
    <n v="90"/>
    <n v="159"/>
    <n v="90"/>
    <n v="5.64"/>
    <n v="7.1"/>
    <n v="896.76"/>
    <n v="639"/>
    <n v="88.27"/>
    <n v="77.8"/>
    <n v="14034.929999999998"/>
    <n v="7002"/>
    <n v="146"/>
    <n v="246"/>
    <n v="146"/>
    <n v="246"/>
    <n v="748.76"/>
    <n v="1450.8"/>
    <n v="14145.380000000001"/>
    <n v="22189.600000000002"/>
    <n v="58"/>
    <n v="75"/>
    <n v="58"/>
    <n v="75"/>
    <n v="277.04000000000002"/>
    <n v="383.1"/>
    <n v="4432"/>
    <n v="5327.9"/>
    <n v="204"/>
    <n v="321"/>
    <n v="204"/>
    <n v="321"/>
    <n v="1025.8"/>
    <n v="1833.9"/>
    <n v="18577.38"/>
    <n v="27517.5"/>
    <n v="0"/>
    <n v="0"/>
    <n v="0"/>
    <n v="0"/>
    <s v=""/>
    <s v=""/>
    <s v=""/>
    <s v=""/>
    <n v="1922.56"/>
    <n v="2472.9"/>
    <n v="32612.309999999998"/>
    <n v="34519.5"/>
  </r>
  <r>
    <x v="5"/>
    <s v="Henderson Community College "/>
    <m/>
    <n v="156851"/>
    <x v="8"/>
    <n v="185"/>
    <n v="191"/>
    <m/>
    <m/>
    <n v="185"/>
    <n v="191"/>
    <m/>
    <m/>
    <n v="185"/>
    <n v="191"/>
    <n v="185"/>
    <n v="191"/>
    <n v="9"/>
    <n v="13"/>
    <n v="9"/>
    <n v="13"/>
    <n v="2"/>
    <n v="3"/>
    <n v="2"/>
    <n v="3"/>
    <m/>
    <m/>
    <n v="0"/>
    <n v="0"/>
    <n v="11"/>
    <n v="16"/>
    <n v="11"/>
    <n v="16"/>
    <n v="3.94"/>
    <n v="3.6"/>
    <n v="35.46"/>
    <n v="46.800000000000004"/>
    <n v="4"/>
    <n v="3.3"/>
    <n v="8"/>
    <n v="9.8999999999999986"/>
    <m/>
    <m/>
    <n v="0"/>
    <n v="0"/>
    <n v="3.9509090909090911"/>
    <n v="3.5437500000000002"/>
    <n v="43.46"/>
    <n v="56.7"/>
    <n v="71.22"/>
    <n v="78"/>
    <n v="640.98"/>
    <n v="1014"/>
    <n v="70.5"/>
    <n v="92.7"/>
    <n v="141"/>
    <n v="278.10000000000002"/>
    <m/>
    <n v="0"/>
    <n v="0"/>
    <n v="0"/>
    <n v="71.089090909090913"/>
    <n v="80.756249999999994"/>
    <n v="781.98"/>
    <n v="1292.0999999999999"/>
    <n v="53"/>
    <n v="63"/>
    <n v="53"/>
    <n v="63"/>
    <n v="41"/>
    <n v="37"/>
    <n v="41"/>
    <n v="37"/>
    <m/>
    <m/>
    <n v="0"/>
    <n v="0"/>
    <n v="94"/>
    <n v="100"/>
    <n v="94"/>
    <n v="100"/>
    <n v="4.74"/>
    <n v="4.2"/>
    <n v="251.22"/>
    <n v="264.60000000000002"/>
    <n v="4.7"/>
    <n v="5.5"/>
    <n v="192.70000000000002"/>
    <n v="203.5"/>
    <m/>
    <n v="0"/>
    <n v="0"/>
    <n v="0"/>
    <n v="4.7225531914893617"/>
    <n v="4.681"/>
    <n v="443.92"/>
    <n v="468.1"/>
    <n v="88.23"/>
    <n v="84.7"/>
    <n v="4676.1900000000005"/>
    <n v="5336.1"/>
    <n v="71.680000000000007"/>
    <n v="79.3"/>
    <n v="2938.88"/>
    <n v="2934.1"/>
    <m/>
    <m/>
    <n v="0"/>
    <n v="0"/>
    <n v="81.011382978723404"/>
    <n v="82.702000000000012"/>
    <n v="7615.07"/>
    <n v="8270.2000000000007"/>
    <n v="105"/>
    <n v="116"/>
    <n v="105"/>
    <n v="116"/>
    <n v="4.6417142857142855"/>
    <n v="4.5241379310344829"/>
    <n v="487.38"/>
    <n v="524.80000000000007"/>
    <n v="79.971904761904753"/>
    <n v="82.433620689655186"/>
    <n v="8397.0499999999993"/>
    <n v="9562.3000000000011"/>
    <n v="9"/>
    <n v="38"/>
    <n v="9"/>
    <n v="38"/>
    <n v="16"/>
    <n v="20"/>
    <n v="16"/>
    <n v="20"/>
    <m/>
    <m/>
    <n v="0"/>
    <n v="0"/>
    <n v="25"/>
    <n v="58"/>
    <n v="25"/>
    <n v="58"/>
    <n v="3.22"/>
    <n v="5.2"/>
    <n v="28.98"/>
    <n v="197.6"/>
    <n v="3.31"/>
    <n v="5.4"/>
    <n v="52.96"/>
    <n v="108"/>
    <m/>
    <m/>
    <n v="0"/>
    <n v="0"/>
    <n v="3.2776000000000001"/>
    <n v="5.2689655172413801"/>
    <n v="81.94"/>
    <n v="305.60000000000002"/>
    <n v="62.89"/>
    <n v="55.1"/>
    <n v="566.01"/>
    <n v="2093.8000000000002"/>
    <n v="60.81"/>
    <n v="53.6"/>
    <n v="972.96"/>
    <n v="1072"/>
    <m/>
    <m/>
    <n v="0"/>
    <n v="0"/>
    <n v="61.558799999999998"/>
    <n v="54.58275862068966"/>
    <n v="1538.97"/>
    <n v="3165.8"/>
    <n v="55"/>
    <n v="17"/>
    <n v="55"/>
    <n v="17"/>
    <n v="3.92"/>
    <n v="6.3"/>
    <n v="215.6"/>
    <n v="107.1"/>
    <n v="54.51"/>
    <n v="63.1"/>
    <n v="2998.0499999999997"/>
    <n v="1072.7"/>
    <n v="71"/>
    <n v="114"/>
    <n v="71"/>
    <n v="114"/>
    <n v="315.66000000000003"/>
    <n v="509"/>
    <n v="5883.18"/>
    <n v="8443.9000000000015"/>
    <n v="59"/>
    <n v="60"/>
    <n v="59"/>
    <n v="60"/>
    <n v="253.66000000000003"/>
    <n v="321.39999999999998"/>
    <n v="4052.84"/>
    <n v="4284.2"/>
    <n v="130"/>
    <n v="174"/>
    <n v="130"/>
    <n v="174"/>
    <n v="569.32000000000005"/>
    <n v="830.4"/>
    <n v="9936.02"/>
    <n v="12728.100000000002"/>
    <n v="0"/>
    <n v="0"/>
    <n v="0"/>
    <n v="0"/>
    <s v=""/>
    <s v=""/>
    <s v=""/>
    <s v=""/>
    <n v="784.92"/>
    <n v="937.50000000000011"/>
    <n v="12934.069999999998"/>
    <n v="13800.800000000003"/>
  </r>
  <r>
    <x v="6"/>
    <s v="Louisiana State University and A&amp;M College"/>
    <m/>
    <n v="159391"/>
    <x v="1"/>
    <n v="4388"/>
    <n v="4440"/>
    <n v="74"/>
    <n v="93"/>
    <n v="4314"/>
    <n v="4347"/>
    <m/>
    <m/>
    <n v="4314"/>
    <n v="4347"/>
    <n v="0"/>
    <n v="0"/>
    <n v="131"/>
    <n v="165"/>
    <n v="0"/>
    <n v="0"/>
    <m/>
    <m/>
    <n v="0"/>
    <n v="0"/>
    <m/>
    <m/>
    <n v="0"/>
    <n v="0"/>
    <n v="131"/>
    <n v="165"/>
    <n v="0"/>
    <n v="0"/>
    <n v="4.2"/>
    <n v="4.1387878787878796"/>
    <n v="550.20000000000005"/>
    <n v="682.90000000000009"/>
    <m/>
    <m/>
    <n v="0"/>
    <n v="0"/>
    <m/>
    <m/>
    <n v="0"/>
    <n v="0"/>
    <n v="4.2"/>
    <n v="4.1387878787878796"/>
    <n v="550.20000000000005"/>
    <n v="682.90000000000009"/>
    <m/>
    <m/>
    <n v="0"/>
    <n v="0"/>
    <m/>
    <m/>
    <n v="0"/>
    <n v="0"/>
    <m/>
    <m/>
    <n v="0"/>
    <n v="0"/>
    <n v="0"/>
    <n v="0"/>
    <n v="0"/>
    <n v="0"/>
    <n v="3336"/>
    <n v="3278"/>
    <n v="0"/>
    <n v="0"/>
    <n v="10"/>
    <n v="8"/>
    <n v="0"/>
    <n v="0"/>
    <m/>
    <m/>
    <n v="0"/>
    <n v="0"/>
    <n v="3346"/>
    <n v="3286"/>
    <n v="0"/>
    <n v="0"/>
    <n v="4.5999999999999996"/>
    <n v="4.5671751067724227"/>
    <n v="15345.599999999999"/>
    <n v="14971.2"/>
    <n v="12.4"/>
    <n v="8.5462500000000006"/>
    <n v="124"/>
    <n v="68.37"/>
    <m/>
    <m/>
    <n v="0"/>
    <n v="0"/>
    <n v="4.6233114166168559"/>
    <n v="4.5768624467437622"/>
    <n v="15469.6"/>
    <n v="15039.570000000003"/>
    <m/>
    <m/>
    <n v="0"/>
    <n v="0"/>
    <m/>
    <m/>
    <n v="0"/>
    <n v="0"/>
    <m/>
    <m/>
    <n v="0"/>
    <n v="0"/>
    <n v="0"/>
    <n v="0"/>
    <n v="0"/>
    <n v="0"/>
    <n v="3477"/>
    <n v="3451"/>
    <n v="0"/>
    <n v="0"/>
    <n v="4.6073626689675011"/>
    <n v="4.555917125470879"/>
    <n v="16019.800000000001"/>
    <n v="15722.470000000003"/>
    <n v="0"/>
    <n v="0"/>
    <n v="0"/>
    <n v="0"/>
    <n v="787"/>
    <n v="822"/>
    <n v="0"/>
    <n v="0"/>
    <n v="50"/>
    <n v="73"/>
    <n v="0"/>
    <n v="0"/>
    <m/>
    <m/>
    <n v="0"/>
    <n v="0"/>
    <n v="837"/>
    <n v="895"/>
    <n v="0"/>
    <n v="0"/>
    <n v="3.7"/>
    <n v="3.5274939172749389"/>
    <n v="2911.9"/>
    <n v="2899.6"/>
    <n v="5.8"/>
    <n v="5.5439726027397258"/>
    <n v="290"/>
    <n v="404.71"/>
    <m/>
    <m/>
    <n v="0"/>
    <n v="0"/>
    <n v="3.825448028673835"/>
    <n v="3.6919664804469274"/>
    <n v="3201.9"/>
    <n v="3304.31"/>
    <m/>
    <m/>
    <n v="0"/>
    <n v="0"/>
    <m/>
    <m/>
    <n v="0"/>
    <n v="0"/>
    <m/>
    <m/>
    <n v="0"/>
    <n v="0"/>
    <n v="0"/>
    <n v="0"/>
    <n v="0"/>
    <n v="0"/>
    <m/>
    <n v="1"/>
    <n v="0"/>
    <n v="0"/>
    <m/>
    <m/>
    <n v="0"/>
    <n v="0"/>
    <m/>
    <m/>
    <n v="0"/>
    <n v="0"/>
    <n v="4254"/>
    <n v="4265"/>
    <n v="0"/>
    <n v="0"/>
    <n v="18807.7"/>
    <n v="18553.7"/>
    <s v=""/>
    <s v=""/>
    <n v="60"/>
    <n v="81"/>
    <n v="0"/>
    <n v="0"/>
    <n v="414"/>
    <n v="473.08"/>
    <n v="0"/>
    <n v="0"/>
    <n v="4314"/>
    <n v="4346"/>
    <n v="0"/>
    <n v="0"/>
    <n v="19221.7"/>
    <n v="19026.780000000002"/>
    <s v=""/>
    <s v=""/>
    <n v="0"/>
    <n v="0"/>
    <n v="0"/>
    <n v="0"/>
    <s v=""/>
    <s v=""/>
    <s v=""/>
    <s v=""/>
    <n v="19221.7"/>
    <n v="19026.780000000002"/>
    <s v=""/>
    <s v=""/>
  </r>
  <r>
    <x v="6"/>
    <s v="Louisiana Tech University "/>
    <m/>
    <n v="159647"/>
    <x v="9"/>
    <n v="1275"/>
    <n v="1234"/>
    <n v="14"/>
    <n v="18"/>
    <n v="1261"/>
    <n v="1216"/>
    <m/>
    <m/>
    <n v="1261"/>
    <n v="1216"/>
    <n v="0"/>
    <n v="0"/>
    <n v="73"/>
    <n v="129"/>
    <n v="0"/>
    <n v="0"/>
    <n v="1"/>
    <m/>
    <n v="0"/>
    <n v="0"/>
    <m/>
    <m/>
    <n v="0"/>
    <n v="0"/>
    <n v="74"/>
    <n v="129"/>
    <n v="0"/>
    <n v="0"/>
    <n v="3.8"/>
    <n v="3.8715503875968991"/>
    <n v="277.39999999999998"/>
    <n v="499.43"/>
    <n v="6.7"/>
    <m/>
    <n v="6.7"/>
    <n v="0"/>
    <m/>
    <m/>
    <n v="0"/>
    <n v="0"/>
    <n v="3.8391891891891889"/>
    <n v="3.8715503875968991"/>
    <n v="284.09999999999997"/>
    <n v="499.43"/>
    <m/>
    <m/>
    <n v="0"/>
    <n v="0"/>
    <m/>
    <m/>
    <n v="0"/>
    <n v="0"/>
    <m/>
    <m/>
    <n v="0"/>
    <n v="0"/>
    <n v="0"/>
    <n v="0"/>
    <n v="0"/>
    <n v="0"/>
    <n v="826"/>
    <n v="728"/>
    <n v="0"/>
    <n v="0"/>
    <n v="15"/>
    <n v="9"/>
    <n v="0"/>
    <n v="0"/>
    <m/>
    <m/>
    <n v="0"/>
    <n v="0"/>
    <n v="841"/>
    <n v="737"/>
    <n v="0"/>
    <n v="0"/>
    <n v="4.7"/>
    <n v="4.776991758241758"/>
    <n v="3882.2000000000003"/>
    <n v="3477.6499999999996"/>
    <n v="6.1"/>
    <n v="6.2722222222222221"/>
    <n v="91.5"/>
    <n v="56.45"/>
    <m/>
    <m/>
    <n v="0"/>
    <n v="0"/>
    <n v="4.7249702734839483"/>
    <n v="4.7952510176390764"/>
    <n v="3973.7000000000003"/>
    <n v="3534.0999999999995"/>
    <m/>
    <m/>
    <n v="0"/>
    <n v="0"/>
    <m/>
    <m/>
    <n v="0"/>
    <n v="0"/>
    <m/>
    <m/>
    <n v="0"/>
    <n v="0"/>
    <n v="0"/>
    <n v="0"/>
    <n v="0"/>
    <n v="0"/>
    <n v="915"/>
    <n v="866"/>
    <n v="0"/>
    <n v="0"/>
    <n v="4.6533333333333333"/>
    <n v="4.657655889145496"/>
    <n v="4257.8"/>
    <n v="4033.5299999999997"/>
    <n v="0"/>
    <n v="0"/>
    <n v="0"/>
    <n v="0"/>
    <n v="294"/>
    <n v="290"/>
    <n v="0"/>
    <n v="0"/>
    <n v="51"/>
    <n v="58"/>
    <n v="0"/>
    <n v="0"/>
    <m/>
    <m/>
    <n v="0"/>
    <n v="0"/>
    <n v="345"/>
    <n v="348"/>
    <n v="0"/>
    <n v="0"/>
    <n v="3.6"/>
    <n v="3.7487931034482762"/>
    <n v="1058.4000000000001"/>
    <n v="1087.1500000000001"/>
    <n v="4"/>
    <n v="5.9029310344827586"/>
    <n v="204"/>
    <n v="342.37"/>
    <m/>
    <m/>
    <n v="0"/>
    <n v="0"/>
    <n v="3.6591304347826088"/>
    <n v="4.1078160919540228"/>
    <n v="1262.4000000000001"/>
    <n v="1429.52"/>
    <m/>
    <m/>
    <n v="0"/>
    <n v="0"/>
    <m/>
    <m/>
    <n v="0"/>
    <n v="0"/>
    <m/>
    <m/>
    <n v="0"/>
    <n v="0"/>
    <n v="0"/>
    <n v="0"/>
    <n v="0"/>
    <n v="0"/>
    <n v="1"/>
    <n v="2"/>
    <n v="0"/>
    <n v="0"/>
    <m/>
    <m/>
    <n v="0"/>
    <n v="0"/>
    <m/>
    <m/>
    <n v="0"/>
    <n v="0"/>
    <n v="1193"/>
    <n v="1147"/>
    <n v="0"/>
    <n v="0"/>
    <n v="5218"/>
    <n v="5064.2299999999996"/>
    <s v=""/>
    <s v=""/>
    <n v="67"/>
    <n v="67"/>
    <n v="0"/>
    <n v="0"/>
    <n v="302.2"/>
    <n v="398.82"/>
    <n v="0"/>
    <n v="0"/>
    <n v="1260"/>
    <n v="1214"/>
    <n v="0"/>
    <n v="0"/>
    <n v="5520.2"/>
    <n v="5463.0499999999993"/>
    <s v=""/>
    <s v=""/>
    <n v="0"/>
    <n v="0"/>
    <n v="0"/>
    <n v="0"/>
    <s v=""/>
    <s v=""/>
    <s v=""/>
    <s v=""/>
    <n v="5520.2000000000007"/>
    <n v="5463.0499999999993"/>
    <s v=""/>
    <s v=""/>
  </r>
  <r>
    <x v="6"/>
    <s v="University of Louisiana at Lafayette"/>
    <m/>
    <n v="160658"/>
    <x v="9"/>
    <n v="2138"/>
    <n v="2279"/>
    <n v="5"/>
    <n v="11"/>
    <n v="2133"/>
    <n v="2268"/>
    <m/>
    <m/>
    <n v="2133"/>
    <n v="2268"/>
    <n v="0"/>
    <n v="0"/>
    <n v="121"/>
    <n v="120"/>
    <n v="0"/>
    <n v="0"/>
    <n v="2"/>
    <m/>
    <n v="0"/>
    <n v="0"/>
    <m/>
    <m/>
    <n v="0"/>
    <n v="0"/>
    <n v="123"/>
    <n v="120"/>
    <n v="0"/>
    <n v="0"/>
    <n v="4.4000000000000004"/>
    <n v="4.4182499999999996"/>
    <n v="532.40000000000009"/>
    <n v="530.18999999999994"/>
    <n v="5"/>
    <m/>
    <n v="10"/>
    <n v="0"/>
    <m/>
    <m/>
    <n v="0"/>
    <n v="0"/>
    <n v="4.409756097560976"/>
    <n v="4.4182499999999996"/>
    <n v="542.40000000000009"/>
    <n v="530.18999999999994"/>
    <m/>
    <m/>
    <n v="0"/>
    <n v="0"/>
    <m/>
    <m/>
    <n v="0"/>
    <n v="0"/>
    <m/>
    <m/>
    <n v="0"/>
    <n v="0"/>
    <n v="0"/>
    <n v="0"/>
    <n v="0"/>
    <n v="0"/>
    <n v="1348"/>
    <n v="1411"/>
    <n v="0"/>
    <n v="0"/>
    <n v="39"/>
    <n v="47"/>
    <n v="0"/>
    <n v="0"/>
    <m/>
    <m/>
    <n v="0"/>
    <n v="0"/>
    <n v="1387"/>
    <n v="1458"/>
    <n v="0"/>
    <n v="0"/>
    <n v="5.5"/>
    <n v="5.5187243090007092"/>
    <n v="7414"/>
    <n v="7786.920000000001"/>
    <n v="7.8"/>
    <n v="8.131489361702128"/>
    <n v="304.2"/>
    <n v="382.18"/>
    <m/>
    <m/>
    <n v="0"/>
    <n v="0"/>
    <n v="5.5646719538572453"/>
    <n v="5.602949245541839"/>
    <n v="7718.1999999999989"/>
    <n v="8169.1000000000013"/>
    <m/>
    <m/>
    <n v="0"/>
    <n v="0"/>
    <m/>
    <m/>
    <n v="0"/>
    <n v="0"/>
    <m/>
    <m/>
    <n v="0"/>
    <n v="0"/>
    <n v="0"/>
    <n v="0"/>
    <n v="0"/>
    <n v="0"/>
    <n v="1510"/>
    <n v="1578"/>
    <n v="0"/>
    <n v="0"/>
    <n v="5.4705960264900648"/>
    <n v="5.5128580481622311"/>
    <n v="8260.5999999999985"/>
    <n v="8699.2900000000009"/>
    <n v="0"/>
    <n v="0"/>
    <n v="0"/>
    <n v="0"/>
    <n v="543"/>
    <n v="574"/>
    <n v="0"/>
    <n v="0"/>
    <n v="80"/>
    <n v="115"/>
    <n v="0"/>
    <n v="0"/>
    <m/>
    <m/>
    <n v="0"/>
    <n v="0"/>
    <n v="623"/>
    <n v="689"/>
    <n v="0"/>
    <n v="0"/>
    <n v="4.2"/>
    <n v="4.1208885017421597"/>
    <n v="2280.6"/>
    <n v="2365.39"/>
    <n v="6.2"/>
    <n v="5.2594782608695656"/>
    <n v="496"/>
    <n v="604.84"/>
    <m/>
    <m/>
    <n v="0"/>
    <n v="0"/>
    <n v="4.4568218298555378"/>
    <n v="4.3109288824383167"/>
    <n v="2776.6"/>
    <n v="2970.23"/>
    <m/>
    <m/>
    <n v="0"/>
    <n v="0"/>
    <m/>
    <m/>
    <n v="0"/>
    <n v="0"/>
    <m/>
    <m/>
    <n v="0"/>
    <n v="0"/>
    <n v="0"/>
    <n v="0"/>
    <n v="0"/>
    <n v="0"/>
    <m/>
    <n v="1"/>
    <n v="0"/>
    <n v="0"/>
    <m/>
    <m/>
    <n v="0"/>
    <n v="0"/>
    <m/>
    <m/>
    <n v="0"/>
    <n v="0"/>
    <n v="2012"/>
    <n v="2105"/>
    <n v="0"/>
    <n v="0"/>
    <n v="10227"/>
    <n v="10682.5"/>
    <s v=""/>
    <s v=""/>
    <n v="121"/>
    <n v="162"/>
    <n v="0"/>
    <n v="0"/>
    <n v="810.2"/>
    <n v="987.02"/>
    <n v="0"/>
    <n v="0"/>
    <n v="2133"/>
    <n v="2267"/>
    <n v="0"/>
    <n v="0"/>
    <n v="11037.2"/>
    <n v="11669.52"/>
    <s v=""/>
    <s v=""/>
    <n v="0"/>
    <n v="0"/>
    <n v="0"/>
    <n v="0"/>
    <s v=""/>
    <s v=""/>
    <s v=""/>
    <s v=""/>
    <n v="11037.199999999999"/>
    <n v="11669.52"/>
    <s v=""/>
    <s v=""/>
  </r>
  <r>
    <x v="6"/>
    <s v="University of New Orleans"/>
    <m/>
    <n v="159939"/>
    <x v="9"/>
    <n v="1347"/>
    <n v="1435"/>
    <n v="42"/>
    <n v="74"/>
    <n v="1305"/>
    <n v="1361"/>
    <m/>
    <m/>
    <n v="1305"/>
    <n v="1361"/>
    <n v="0"/>
    <n v="0"/>
    <n v="7"/>
    <n v="19"/>
    <n v="0"/>
    <n v="0"/>
    <n v="1"/>
    <m/>
    <n v="0"/>
    <n v="0"/>
    <m/>
    <m/>
    <n v="0"/>
    <n v="0"/>
    <n v="8"/>
    <n v="19"/>
    <n v="0"/>
    <n v="0"/>
    <n v="5.3"/>
    <n v="5.7994736842105263"/>
    <n v="37.1"/>
    <n v="110.19"/>
    <n v="5"/>
    <m/>
    <n v="5"/>
    <n v="0"/>
    <m/>
    <m/>
    <n v="0"/>
    <n v="0"/>
    <n v="5.2625000000000002"/>
    <n v="5.7994736842105263"/>
    <n v="42.1"/>
    <n v="110.19"/>
    <m/>
    <m/>
    <n v="0"/>
    <n v="0"/>
    <m/>
    <m/>
    <n v="0"/>
    <n v="0"/>
    <m/>
    <m/>
    <n v="0"/>
    <n v="0"/>
    <n v="0"/>
    <n v="0"/>
    <n v="0"/>
    <n v="0"/>
    <n v="401"/>
    <n v="474"/>
    <n v="0"/>
    <n v="0"/>
    <n v="47"/>
    <n v="30"/>
    <n v="0"/>
    <n v="0"/>
    <m/>
    <m/>
    <n v="0"/>
    <n v="0"/>
    <n v="448"/>
    <n v="504"/>
    <n v="0"/>
    <n v="0"/>
    <n v="6.6"/>
    <n v="6.1298734177215186"/>
    <n v="2646.6"/>
    <n v="2905.56"/>
    <n v="7.5"/>
    <n v="8.6400000000000023"/>
    <n v="352.5"/>
    <n v="259.20000000000005"/>
    <m/>
    <m/>
    <n v="0"/>
    <n v="0"/>
    <n v="6.6944196428571425"/>
    <n v="6.2792857142857148"/>
    <n v="2999.1"/>
    <n v="3164.76"/>
    <m/>
    <m/>
    <n v="0"/>
    <n v="0"/>
    <m/>
    <m/>
    <n v="0"/>
    <n v="0"/>
    <m/>
    <m/>
    <n v="0"/>
    <n v="0"/>
    <n v="0"/>
    <n v="0"/>
    <n v="0"/>
    <n v="0"/>
    <n v="456"/>
    <n v="523"/>
    <n v="0"/>
    <n v="0"/>
    <n v="6.6692982456140344"/>
    <n v="6.2618546845124285"/>
    <n v="3041.2"/>
    <n v="3274.9500000000003"/>
    <n v="0"/>
    <n v="0"/>
    <n v="0"/>
    <n v="0"/>
    <n v="726"/>
    <n v="721"/>
    <n v="0"/>
    <n v="0"/>
    <n v="123"/>
    <n v="117"/>
    <n v="0"/>
    <n v="0"/>
    <m/>
    <m/>
    <n v="0"/>
    <n v="0"/>
    <n v="849"/>
    <n v="838"/>
    <n v="0"/>
    <n v="0"/>
    <n v="4.2"/>
    <n v="3.9570457697642167"/>
    <n v="3049.2000000000003"/>
    <n v="2853.03"/>
    <n v="6"/>
    <n v="5.7435897435897436"/>
    <n v="738"/>
    <n v="672"/>
    <m/>
    <m/>
    <n v="0"/>
    <n v="0"/>
    <n v="4.4607773851590107"/>
    <n v="4.2064797136038186"/>
    <n v="3787.2000000000003"/>
    <n v="3525.0299999999997"/>
    <m/>
    <m/>
    <n v="0"/>
    <n v="0"/>
    <m/>
    <m/>
    <n v="0"/>
    <n v="0"/>
    <m/>
    <m/>
    <n v="0"/>
    <n v="0"/>
    <n v="0"/>
    <n v="0"/>
    <n v="0"/>
    <n v="0"/>
    <m/>
    <m/>
    <n v="0"/>
    <n v="0"/>
    <m/>
    <m/>
    <n v="0"/>
    <n v="0"/>
    <m/>
    <m/>
    <n v="0"/>
    <n v="0"/>
    <n v="1134"/>
    <n v="1214"/>
    <n v="0"/>
    <n v="0"/>
    <n v="5732.9"/>
    <n v="5868.7800000000007"/>
    <s v=""/>
    <s v=""/>
    <n v="171"/>
    <n v="147"/>
    <n v="0"/>
    <n v="0"/>
    <n v="1095.5"/>
    <n v="931.2"/>
    <n v="0"/>
    <n v="0"/>
    <n v="1305"/>
    <n v="1361"/>
    <n v="0"/>
    <n v="0"/>
    <n v="6828.4"/>
    <n v="6799.9800000000005"/>
    <s v=""/>
    <s v=""/>
    <n v="0"/>
    <n v="0"/>
    <n v="0"/>
    <n v="0"/>
    <s v=""/>
    <s v=""/>
    <s v=""/>
    <s v=""/>
    <n v="6828.4"/>
    <n v="6799.98"/>
    <s v=""/>
    <s v=""/>
  </r>
  <r>
    <x v="6"/>
    <s v="Southeastern Louisiana University "/>
    <m/>
    <n v="160612"/>
    <x v="2"/>
    <n v="1964"/>
    <n v="1932"/>
    <n v="17"/>
    <n v="13"/>
    <n v="1947"/>
    <n v="1919"/>
    <m/>
    <m/>
    <n v="1947"/>
    <n v="1919"/>
    <n v="0"/>
    <n v="0"/>
    <n v="39"/>
    <n v="67"/>
    <n v="0"/>
    <n v="0"/>
    <m/>
    <m/>
    <n v="0"/>
    <n v="0"/>
    <m/>
    <m/>
    <n v="0"/>
    <n v="0"/>
    <n v="39"/>
    <n v="67"/>
    <n v="0"/>
    <n v="0"/>
    <n v="4.0999999999999996"/>
    <n v="4.2725373134328359"/>
    <n v="159.89999999999998"/>
    <n v="286.26"/>
    <m/>
    <m/>
    <n v="0"/>
    <n v="0"/>
    <m/>
    <m/>
    <n v="0"/>
    <n v="0"/>
    <n v="4.0999999999999996"/>
    <n v="4.2725373134328359"/>
    <n v="159.89999999999998"/>
    <n v="286.26"/>
    <m/>
    <m/>
    <n v="0"/>
    <n v="0"/>
    <m/>
    <m/>
    <n v="0"/>
    <n v="0"/>
    <m/>
    <m/>
    <n v="0"/>
    <n v="0"/>
    <n v="0"/>
    <n v="0"/>
    <n v="0"/>
    <n v="0"/>
    <n v="1114"/>
    <n v="1081"/>
    <n v="0"/>
    <n v="0"/>
    <n v="36"/>
    <n v="67"/>
    <n v="0"/>
    <n v="0"/>
    <m/>
    <m/>
    <n v="0"/>
    <n v="0"/>
    <n v="1150"/>
    <n v="1148"/>
    <n v="0"/>
    <n v="0"/>
    <n v="5.7"/>
    <n v="5.5561794634597597"/>
    <n v="6349.8"/>
    <n v="6006.2300000000005"/>
    <n v="7"/>
    <n v="6.6895522388059705"/>
    <n v="252"/>
    <n v="448.20000000000005"/>
    <m/>
    <m/>
    <n v="0"/>
    <n v="0"/>
    <n v="5.7406956521739136"/>
    <n v="5.6223257839721255"/>
    <n v="6601.8000000000011"/>
    <n v="6454.43"/>
    <m/>
    <m/>
    <n v="0"/>
    <n v="0"/>
    <m/>
    <m/>
    <n v="0"/>
    <n v="0"/>
    <m/>
    <m/>
    <n v="0"/>
    <n v="0"/>
    <n v="0"/>
    <n v="0"/>
    <n v="0"/>
    <n v="0"/>
    <n v="1189"/>
    <n v="1215"/>
    <n v="0"/>
    <n v="0"/>
    <n v="5.6868797308662744"/>
    <n v="5.5478930041152266"/>
    <n v="6761.7"/>
    <n v="6740.6900000000005"/>
    <n v="0"/>
    <n v="0"/>
    <n v="0"/>
    <n v="0"/>
    <n v="636"/>
    <n v="575"/>
    <n v="0"/>
    <n v="0"/>
    <n v="118"/>
    <n v="129"/>
    <n v="0"/>
    <n v="0"/>
    <m/>
    <m/>
    <n v="0"/>
    <n v="0"/>
    <n v="754"/>
    <n v="704"/>
    <n v="0"/>
    <n v="0"/>
    <n v="4"/>
    <n v="3.9820521739130439"/>
    <n v="2544"/>
    <n v="2289.6800000000003"/>
    <n v="5.3"/>
    <n v="5.4856589147286821"/>
    <n v="625.4"/>
    <n v="707.65"/>
    <m/>
    <m/>
    <n v="0"/>
    <n v="0"/>
    <n v="4.203448275862069"/>
    <n v="4.2575710227272729"/>
    <n v="3169.4"/>
    <n v="2997.33"/>
    <m/>
    <m/>
    <n v="0"/>
    <n v="0"/>
    <m/>
    <m/>
    <n v="0"/>
    <n v="0"/>
    <m/>
    <m/>
    <n v="0"/>
    <n v="0"/>
    <n v="0"/>
    <n v="0"/>
    <n v="0"/>
    <n v="0"/>
    <n v="4"/>
    <m/>
    <n v="0"/>
    <n v="0"/>
    <m/>
    <m/>
    <n v="0"/>
    <n v="0"/>
    <m/>
    <m/>
    <n v="0"/>
    <n v="0"/>
    <n v="1789"/>
    <n v="1723"/>
    <n v="0"/>
    <n v="0"/>
    <n v="9053.7000000000007"/>
    <n v="8582.1700000000019"/>
    <s v=""/>
    <s v=""/>
    <n v="154"/>
    <n v="196"/>
    <n v="0"/>
    <n v="0"/>
    <n v="877.4"/>
    <n v="1155.8499999999999"/>
    <n v="0"/>
    <n v="0"/>
    <n v="1943"/>
    <n v="1919"/>
    <n v="0"/>
    <n v="0"/>
    <n v="9931.1"/>
    <n v="9738.0200000000023"/>
    <s v=""/>
    <s v=""/>
    <n v="0"/>
    <n v="0"/>
    <n v="0"/>
    <n v="0"/>
    <s v=""/>
    <s v=""/>
    <s v=""/>
    <s v=""/>
    <n v="9931.1"/>
    <n v="9738.02"/>
    <s v=""/>
    <s v=""/>
  </r>
  <r>
    <x v="6"/>
    <s v="Southern University and A&amp;M College at Baton Rouge "/>
    <m/>
    <n v="160621"/>
    <x v="2"/>
    <n v="870"/>
    <n v="826"/>
    <n v="1"/>
    <n v="1"/>
    <n v="869"/>
    <n v="825"/>
    <m/>
    <m/>
    <n v="869"/>
    <n v="825"/>
    <n v="0"/>
    <n v="0"/>
    <n v="10"/>
    <n v="25"/>
    <n v="0"/>
    <n v="0"/>
    <m/>
    <m/>
    <n v="0"/>
    <n v="0"/>
    <m/>
    <m/>
    <n v="0"/>
    <n v="0"/>
    <n v="10"/>
    <n v="25"/>
    <n v="0"/>
    <n v="0"/>
    <n v="4.2"/>
    <n v="4.2427999999999999"/>
    <n v="42"/>
    <n v="106.07"/>
    <m/>
    <m/>
    <n v="0"/>
    <n v="0"/>
    <m/>
    <m/>
    <n v="0"/>
    <n v="0"/>
    <n v="4.2"/>
    <n v="4.2427999999999999"/>
    <n v="42"/>
    <n v="106.07"/>
    <m/>
    <m/>
    <n v="0"/>
    <n v="0"/>
    <m/>
    <m/>
    <n v="0"/>
    <n v="0"/>
    <m/>
    <m/>
    <n v="0"/>
    <n v="0"/>
    <n v="0"/>
    <n v="0"/>
    <n v="0"/>
    <n v="0"/>
    <n v="530"/>
    <n v="515"/>
    <n v="0"/>
    <n v="0"/>
    <n v="6"/>
    <n v="2"/>
    <n v="0"/>
    <n v="0"/>
    <m/>
    <m/>
    <n v="0"/>
    <n v="0"/>
    <n v="536"/>
    <n v="517"/>
    <n v="0"/>
    <n v="0"/>
    <n v="6.1"/>
    <n v="6.4159029126213589"/>
    <n v="3233"/>
    <n v="3304.19"/>
    <n v="7.2"/>
    <n v="11.365"/>
    <n v="43.2"/>
    <n v="22.73"/>
    <m/>
    <m/>
    <n v="0"/>
    <n v="0"/>
    <n v="6.1123134328358208"/>
    <n v="6.4350483558994203"/>
    <n v="3276.2"/>
    <n v="3326.92"/>
    <m/>
    <m/>
    <n v="0"/>
    <n v="0"/>
    <m/>
    <m/>
    <n v="0"/>
    <n v="0"/>
    <m/>
    <m/>
    <n v="0"/>
    <n v="0"/>
    <n v="0"/>
    <n v="0"/>
    <n v="0"/>
    <n v="0"/>
    <n v="546"/>
    <n v="542"/>
    <n v="0"/>
    <n v="0"/>
    <n v="6.077289377289377"/>
    <n v="6.3339298892988936"/>
    <n v="3318.2"/>
    <n v="3432.9900000000002"/>
    <n v="0"/>
    <n v="0"/>
    <n v="0"/>
    <n v="0"/>
    <n v="291"/>
    <n v="243"/>
    <n v="0"/>
    <n v="0"/>
    <n v="32"/>
    <n v="40"/>
    <n v="0"/>
    <n v="0"/>
    <m/>
    <m/>
    <n v="0"/>
    <n v="0"/>
    <n v="323"/>
    <n v="283"/>
    <n v="0"/>
    <n v="0"/>
    <n v="4.8"/>
    <n v="4.8655555555555541"/>
    <n v="1396.8"/>
    <n v="1182.3299999999997"/>
    <n v="6.8"/>
    <n v="6.8489999999999993"/>
    <n v="217.6"/>
    <n v="273.95999999999998"/>
    <m/>
    <m/>
    <n v="0"/>
    <n v="0"/>
    <n v="4.9981424148606806"/>
    <n v="5.1459010600706705"/>
    <n v="1614.3999999999999"/>
    <n v="1456.2899999999997"/>
    <m/>
    <m/>
    <n v="0"/>
    <n v="0"/>
    <m/>
    <m/>
    <n v="0"/>
    <n v="0"/>
    <m/>
    <m/>
    <n v="0"/>
    <n v="0"/>
    <n v="0"/>
    <n v="0"/>
    <n v="0"/>
    <n v="0"/>
    <n v="0"/>
    <m/>
    <n v="0"/>
    <n v="0"/>
    <m/>
    <m/>
    <n v="0"/>
    <n v="0"/>
    <m/>
    <m/>
    <n v="0"/>
    <n v="0"/>
    <n v="831"/>
    <n v="783"/>
    <n v="0"/>
    <n v="0"/>
    <n v="4671.8"/>
    <n v="4592.59"/>
    <s v=""/>
    <s v=""/>
    <n v="38"/>
    <n v="42"/>
    <n v="0"/>
    <n v="0"/>
    <n v="260.8"/>
    <n v="296.69"/>
    <n v="0"/>
    <n v="0"/>
    <n v="869"/>
    <n v="825"/>
    <n v="0"/>
    <n v="0"/>
    <n v="4932.6000000000004"/>
    <n v="4889.28"/>
    <s v=""/>
    <s v=""/>
    <n v="0"/>
    <n v="0"/>
    <n v="0"/>
    <n v="0"/>
    <s v=""/>
    <s v=""/>
    <s v=""/>
    <s v=""/>
    <n v="4932.5999999999995"/>
    <n v="4889.28"/>
    <s v=""/>
    <s v=""/>
  </r>
  <r>
    <x v="6"/>
    <s v="University of Louisiana at Monroe"/>
    <m/>
    <n v="159993"/>
    <x v="2"/>
    <n v="1034"/>
    <n v="1100"/>
    <n v="10"/>
    <n v="4"/>
    <n v="1024"/>
    <n v="1096"/>
    <m/>
    <m/>
    <n v="1024"/>
    <n v="1096"/>
    <n v="0"/>
    <n v="0"/>
    <n v="33"/>
    <n v="98"/>
    <n v="0"/>
    <n v="0"/>
    <m/>
    <m/>
    <n v="0"/>
    <n v="0"/>
    <m/>
    <m/>
    <n v="0"/>
    <n v="0"/>
    <n v="33"/>
    <n v="98"/>
    <n v="0"/>
    <n v="0"/>
    <n v="4"/>
    <n v="4.1563265306122448"/>
    <n v="132"/>
    <n v="407.32"/>
    <m/>
    <m/>
    <n v="0"/>
    <n v="0"/>
    <m/>
    <m/>
    <n v="0"/>
    <n v="0"/>
    <n v="4"/>
    <n v="4.1563265306122448"/>
    <n v="132"/>
    <n v="407.32"/>
    <m/>
    <m/>
    <n v="0"/>
    <n v="0"/>
    <m/>
    <m/>
    <n v="0"/>
    <n v="0"/>
    <m/>
    <m/>
    <n v="0"/>
    <n v="0"/>
    <n v="0"/>
    <n v="0"/>
    <n v="0"/>
    <n v="0"/>
    <n v="616"/>
    <n v="636"/>
    <n v="0"/>
    <n v="0"/>
    <n v="14"/>
    <n v="12"/>
    <n v="0"/>
    <n v="0"/>
    <m/>
    <m/>
    <n v="0"/>
    <n v="0"/>
    <n v="630"/>
    <n v="648"/>
    <n v="0"/>
    <n v="0"/>
    <n v="5.6"/>
    <n v="5.7036477987421383"/>
    <n v="3449.6"/>
    <n v="3627.52"/>
    <n v="8.6999999999999993"/>
    <n v="8.1875"/>
    <n v="121.79999999999998"/>
    <n v="98.25"/>
    <m/>
    <m/>
    <n v="0"/>
    <n v="0"/>
    <n v="5.6688888888888886"/>
    <n v="5.749645061728395"/>
    <n v="3571.3999999999996"/>
    <n v="3725.77"/>
    <m/>
    <m/>
    <n v="0"/>
    <n v="0"/>
    <m/>
    <m/>
    <n v="0"/>
    <n v="0"/>
    <m/>
    <m/>
    <n v="0"/>
    <n v="0"/>
    <n v="0"/>
    <n v="0"/>
    <n v="0"/>
    <n v="0"/>
    <n v="663"/>
    <n v="746"/>
    <n v="0"/>
    <n v="0"/>
    <n v="5.5858220211161385"/>
    <n v="5.5403351206434319"/>
    <n v="3703.3999999999996"/>
    <n v="4133.09"/>
    <n v="0"/>
    <n v="0"/>
    <n v="0"/>
    <n v="0"/>
    <n v="301"/>
    <n v="294"/>
    <n v="0"/>
    <n v="0"/>
    <n v="53"/>
    <n v="55"/>
    <n v="0"/>
    <n v="0"/>
    <m/>
    <m/>
    <n v="0"/>
    <n v="0"/>
    <n v="354"/>
    <n v="349"/>
    <n v="0"/>
    <n v="0"/>
    <n v="4.3"/>
    <n v="3.8851360544217686"/>
    <n v="1294.3"/>
    <n v="1142.23"/>
    <n v="6.4"/>
    <n v="7.1265454545454539"/>
    <n v="339.20000000000005"/>
    <n v="391.96"/>
    <m/>
    <m/>
    <n v="0"/>
    <n v="0"/>
    <n v="4.6144067796610173"/>
    <n v="4.3959598853868194"/>
    <n v="1633.5000000000002"/>
    <n v="1534.19"/>
    <m/>
    <m/>
    <n v="0"/>
    <n v="0"/>
    <m/>
    <m/>
    <n v="0"/>
    <n v="0"/>
    <m/>
    <m/>
    <n v="0"/>
    <n v="0"/>
    <n v="0"/>
    <n v="0"/>
    <n v="0"/>
    <n v="0"/>
    <n v="7"/>
    <n v="1"/>
    <n v="0"/>
    <n v="0"/>
    <m/>
    <m/>
    <n v="0"/>
    <n v="0"/>
    <m/>
    <m/>
    <n v="0"/>
    <n v="0"/>
    <n v="950"/>
    <n v="1028"/>
    <n v="0"/>
    <n v="0"/>
    <n v="4875.8999999999996"/>
    <n v="5177.07"/>
    <s v=""/>
    <s v=""/>
    <n v="67"/>
    <n v="67"/>
    <n v="0"/>
    <n v="0"/>
    <n v="461"/>
    <n v="490.21"/>
    <n v="0"/>
    <n v="0"/>
    <n v="1017"/>
    <n v="1095"/>
    <n v="0"/>
    <n v="0"/>
    <n v="5336.9"/>
    <n v="5667.28"/>
    <s v=""/>
    <s v=""/>
    <n v="0"/>
    <n v="0"/>
    <n v="0"/>
    <n v="0"/>
    <s v=""/>
    <s v=""/>
    <s v=""/>
    <s v=""/>
    <n v="5336.9"/>
    <n v="5667.2800000000007"/>
    <s v=""/>
    <s v=""/>
  </r>
  <r>
    <x v="6"/>
    <s v="Grambling State University"/>
    <m/>
    <n v="159009"/>
    <x v="3"/>
    <n v="713"/>
    <n v="695"/>
    <n v="19"/>
    <n v="19"/>
    <n v="694"/>
    <n v="676"/>
    <m/>
    <m/>
    <n v="694"/>
    <n v="676"/>
    <n v="0"/>
    <n v="0"/>
    <n v="8"/>
    <n v="11"/>
    <n v="0"/>
    <n v="0"/>
    <m/>
    <m/>
    <n v="0"/>
    <n v="0"/>
    <m/>
    <m/>
    <n v="0"/>
    <n v="0"/>
    <n v="8"/>
    <n v="11"/>
    <n v="0"/>
    <n v="0"/>
    <n v="4.0999999999999996"/>
    <n v="4.919090909090909"/>
    <n v="32.799999999999997"/>
    <n v="54.11"/>
    <m/>
    <m/>
    <n v="0"/>
    <n v="0"/>
    <m/>
    <m/>
    <n v="0"/>
    <n v="0"/>
    <n v="4.0999999999999996"/>
    <n v="4.919090909090909"/>
    <n v="32.799999999999997"/>
    <n v="54.11"/>
    <m/>
    <m/>
    <n v="0"/>
    <n v="0"/>
    <m/>
    <m/>
    <n v="0"/>
    <n v="0"/>
    <m/>
    <m/>
    <n v="0"/>
    <n v="0"/>
    <n v="0"/>
    <n v="0"/>
    <n v="0"/>
    <n v="0"/>
    <n v="429"/>
    <n v="455"/>
    <n v="0"/>
    <n v="0"/>
    <n v="9"/>
    <n v="7"/>
    <n v="0"/>
    <n v="0"/>
    <m/>
    <m/>
    <n v="0"/>
    <n v="0"/>
    <n v="438"/>
    <n v="462"/>
    <n v="0"/>
    <n v="0"/>
    <n v="5.2"/>
    <n v="5.4522417582417591"/>
    <n v="2230.8000000000002"/>
    <n v="2480.7700000000004"/>
    <n v="7"/>
    <n v="6.1099999999999994"/>
    <n v="63"/>
    <n v="42.769999999999996"/>
    <m/>
    <m/>
    <n v="0"/>
    <n v="0"/>
    <n v="5.2369863013698632"/>
    <n v="5.462207792207793"/>
    <n v="2293.8000000000002"/>
    <n v="2523.5400000000004"/>
    <m/>
    <m/>
    <n v="0"/>
    <n v="0"/>
    <m/>
    <m/>
    <n v="0"/>
    <n v="0"/>
    <m/>
    <m/>
    <n v="0"/>
    <n v="0"/>
    <n v="0"/>
    <n v="0"/>
    <n v="0"/>
    <n v="0"/>
    <n v="446"/>
    <n v="473"/>
    <n v="0"/>
    <n v="0"/>
    <n v="5.2165919282511215"/>
    <n v="5.4495771670190285"/>
    <n v="2326.6000000000004"/>
    <n v="2577.6500000000005"/>
    <n v="0"/>
    <n v="0"/>
    <n v="0"/>
    <n v="0"/>
    <n v="217"/>
    <n v="182"/>
    <n v="0"/>
    <n v="0"/>
    <n v="28"/>
    <n v="21"/>
    <n v="0"/>
    <n v="0"/>
    <m/>
    <m/>
    <n v="0"/>
    <n v="0"/>
    <n v="245"/>
    <n v="203"/>
    <n v="0"/>
    <n v="0"/>
    <n v="4"/>
    <n v="4.0904395604395605"/>
    <n v="868"/>
    <n v="744.46"/>
    <n v="5.2"/>
    <n v="4.276190476190477"/>
    <n v="145.6"/>
    <n v="89.800000000000011"/>
    <m/>
    <m/>
    <n v="0"/>
    <n v="0"/>
    <n v="4.137142857142857"/>
    <n v="4.1096551724137926"/>
    <n v="1013.6"/>
    <n v="834.25999999999988"/>
    <m/>
    <m/>
    <n v="0"/>
    <n v="0"/>
    <m/>
    <m/>
    <n v="0"/>
    <n v="0"/>
    <m/>
    <m/>
    <n v="0"/>
    <n v="0"/>
    <n v="0"/>
    <n v="0"/>
    <n v="0"/>
    <n v="0"/>
    <n v="3"/>
    <m/>
    <n v="0"/>
    <n v="0"/>
    <m/>
    <m/>
    <n v="0"/>
    <n v="0"/>
    <m/>
    <m/>
    <n v="0"/>
    <n v="0"/>
    <n v="654"/>
    <n v="648"/>
    <n v="0"/>
    <n v="0"/>
    <n v="3131.6000000000004"/>
    <n v="3279.3400000000006"/>
    <s v=""/>
    <s v=""/>
    <n v="37"/>
    <n v="28"/>
    <n v="0"/>
    <n v="0"/>
    <n v="208.6"/>
    <n v="132.57"/>
    <n v="0"/>
    <n v="0"/>
    <n v="691"/>
    <n v="676"/>
    <n v="0"/>
    <n v="0"/>
    <n v="3340.2000000000003"/>
    <n v="3411.9100000000008"/>
    <s v=""/>
    <s v=""/>
    <n v="0"/>
    <n v="0"/>
    <n v="0"/>
    <n v="0"/>
    <s v=""/>
    <s v=""/>
    <s v=""/>
    <s v=""/>
    <n v="3340.2000000000003"/>
    <n v="3411.9100000000003"/>
    <s v=""/>
    <s v=""/>
  </r>
  <r>
    <x v="6"/>
    <s v="Louisiana State University in Shreveport"/>
    <m/>
    <n v="159416"/>
    <x v="3"/>
    <n v="502"/>
    <n v="565"/>
    <n v="1"/>
    <n v="5"/>
    <n v="501"/>
    <n v="560"/>
    <m/>
    <m/>
    <n v="501"/>
    <n v="560"/>
    <n v="0"/>
    <n v="0"/>
    <n v="10"/>
    <n v="20"/>
    <n v="0"/>
    <n v="0"/>
    <m/>
    <n v="1"/>
    <n v="0"/>
    <n v="0"/>
    <m/>
    <m/>
    <n v="0"/>
    <n v="0"/>
    <n v="10"/>
    <n v="21"/>
    <n v="0"/>
    <n v="0"/>
    <n v="4.4000000000000004"/>
    <n v="4.0994999999999999"/>
    <n v="44"/>
    <n v="81.99"/>
    <m/>
    <n v="5.74"/>
    <n v="0"/>
    <n v="5.74"/>
    <m/>
    <m/>
    <n v="0"/>
    <n v="0"/>
    <n v="4.4000000000000004"/>
    <n v="4.1776190476190473"/>
    <n v="44"/>
    <n v="87.72999999999999"/>
    <m/>
    <m/>
    <n v="0"/>
    <n v="0"/>
    <m/>
    <m/>
    <n v="0"/>
    <n v="0"/>
    <m/>
    <m/>
    <n v="0"/>
    <n v="0"/>
    <n v="0"/>
    <n v="0"/>
    <n v="0"/>
    <n v="0"/>
    <n v="161"/>
    <n v="154"/>
    <n v="0"/>
    <n v="0"/>
    <n v="6"/>
    <n v="5"/>
    <n v="0"/>
    <n v="0"/>
    <m/>
    <m/>
    <n v="0"/>
    <n v="0"/>
    <n v="167"/>
    <n v="159"/>
    <n v="0"/>
    <n v="0"/>
    <n v="6.1"/>
    <n v="5.9411688311688318"/>
    <n v="982.09999999999991"/>
    <n v="914.94"/>
    <n v="7.5"/>
    <n v="4.8659999999999997"/>
    <n v="45"/>
    <n v="24.33"/>
    <m/>
    <m/>
    <n v="0"/>
    <n v="0"/>
    <n v="6.1502994011976044"/>
    <n v="5.9073584905660379"/>
    <n v="1027.0999999999999"/>
    <n v="939.27"/>
    <m/>
    <m/>
    <n v="0"/>
    <n v="0"/>
    <m/>
    <m/>
    <n v="0"/>
    <n v="0"/>
    <m/>
    <m/>
    <n v="0"/>
    <n v="0"/>
    <n v="0"/>
    <n v="0"/>
    <n v="0"/>
    <n v="0"/>
    <n v="177"/>
    <n v="180"/>
    <n v="0"/>
    <n v="0"/>
    <n v="6.051412429378531"/>
    <n v="5.7055555555555557"/>
    <n v="1071.0999999999999"/>
    <n v="1027"/>
    <n v="0"/>
    <n v="0"/>
    <n v="0"/>
    <n v="0"/>
    <n v="266"/>
    <n v="297"/>
    <n v="0"/>
    <n v="0"/>
    <n v="58"/>
    <n v="83"/>
    <n v="0"/>
    <n v="0"/>
    <m/>
    <m/>
    <n v="0"/>
    <n v="0"/>
    <n v="324"/>
    <n v="380"/>
    <n v="0"/>
    <n v="0"/>
    <n v="4.2"/>
    <n v="4.4128619528619533"/>
    <n v="1117.2"/>
    <n v="1310.6200000000001"/>
    <n v="6.1"/>
    <n v="5.564578313253012"/>
    <n v="353.79999999999995"/>
    <n v="461.86"/>
    <m/>
    <m/>
    <n v="0"/>
    <n v="0"/>
    <n v="4.5401234567901234"/>
    <n v="4.664421052631579"/>
    <n v="1471"/>
    <n v="1772.48"/>
    <m/>
    <m/>
    <n v="0"/>
    <n v="0"/>
    <m/>
    <m/>
    <n v="0"/>
    <n v="0"/>
    <m/>
    <m/>
    <n v="0"/>
    <n v="0"/>
    <n v="0"/>
    <n v="0"/>
    <n v="0"/>
    <n v="0"/>
    <n v="0"/>
    <m/>
    <n v="0"/>
    <n v="0"/>
    <m/>
    <m/>
    <n v="0"/>
    <n v="0"/>
    <m/>
    <m/>
    <n v="0"/>
    <n v="0"/>
    <n v="437"/>
    <n v="471"/>
    <n v="0"/>
    <n v="0"/>
    <n v="2143.3000000000002"/>
    <n v="2307.5500000000002"/>
    <s v=""/>
    <s v=""/>
    <n v="64"/>
    <n v="89"/>
    <n v="0"/>
    <n v="0"/>
    <n v="398.79999999999995"/>
    <n v="491.93"/>
    <n v="0"/>
    <n v="0"/>
    <n v="501"/>
    <n v="560"/>
    <n v="0"/>
    <n v="0"/>
    <n v="2542.1000000000004"/>
    <n v="2799.48"/>
    <s v=""/>
    <s v=""/>
    <n v="0"/>
    <n v="0"/>
    <n v="0"/>
    <n v="0"/>
    <s v=""/>
    <s v=""/>
    <s v=""/>
    <s v=""/>
    <n v="2542.1"/>
    <n v="2799.48"/>
    <s v=""/>
    <s v=""/>
  </r>
  <r>
    <x v="6"/>
    <s v="McNeese State University"/>
    <m/>
    <n v="159717"/>
    <x v="3"/>
    <n v="975"/>
    <n v="983"/>
    <n v="13"/>
    <n v="19"/>
    <n v="962"/>
    <n v="964"/>
    <m/>
    <m/>
    <n v="962"/>
    <n v="964"/>
    <n v="0"/>
    <n v="0"/>
    <n v="66"/>
    <n v="50"/>
    <n v="0"/>
    <n v="0"/>
    <n v="1"/>
    <n v="1"/>
    <n v="0"/>
    <n v="0"/>
    <m/>
    <m/>
    <n v="0"/>
    <n v="0"/>
    <n v="67"/>
    <n v="51"/>
    <n v="0"/>
    <n v="0"/>
    <n v="4.4000000000000004"/>
    <n v="4.5256000000000007"/>
    <n v="290.40000000000003"/>
    <n v="226.28000000000003"/>
    <n v="4.3"/>
    <n v="13.34"/>
    <n v="4.3"/>
    <n v="13.34"/>
    <m/>
    <m/>
    <n v="0"/>
    <n v="0"/>
    <n v="4.3985074626865677"/>
    <n v="4.6984313725490203"/>
    <n v="294.70000000000005"/>
    <n v="239.62000000000003"/>
    <m/>
    <m/>
    <n v="0"/>
    <n v="0"/>
    <m/>
    <m/>
    <n v="0"/>
    <n v="0"/>
    <m/>
    <m/>
    <n v="0"/>
    <n v="0"/>
    <n v="0"/>
    <n v="0"/>
    <n v="0"/>
    <n v="0"/>
    <n v="577"/>
    <n v="567"/>
    <n v="0"/>
    <n v="0"/>
    <n v="11"/>
    <n v="14"/>
    <n v="0"/>
    <n v="0"/>
    <m/>
    <m/>
    <n v="0"/>
    <n v="0"/>
    <n v="588"/>
    <n v="581"/>
    <n v="0"/>
    <n v="0"/>
    <n v="5.6"/>
    <n v="5.8844091710758377"/>
    <n v="3231.2"/>
    <n v="3336.46"/>
    <n v="9.3000000000000007"/>
    <n v="8.6150000000000002"/>
    <n v="102.30000000000001"/>
    <n v="120.61"/>
    <m/>
    <m/>
    <n v="0"/>
    <n v="0"/>
    <n v="5.6692176870748296"/>
    <n v="5.9502065404475042"/>
    <n v="3333.5"/>
    <n v="3457.0699999999997"/>
    <m/>
    <m/>
    <n v="0"/>
    <n v="0"/>
    <m/>
    <m/>
    <n v="0"/>
    <n v="0"/>
    <m/>
    <m/>
    <n v="0"/>
    <n v="0"/>
    <n v="0"/>
    <n v="0"/>
    <n v="0"/>
    <n v="0"/>
    <n v="655"/>
    <n v="632"/>
    <n v="0"/>
    <n v="0"/>
    <n v="5.5392366412213736"/>
    <n v="5.8491930379746826"/>
    <n v="3628.2"/>
    <n v="3696.6899999999996"/>
    <n v="0"/>
    <n v="0"/>
    <n v="0"/>
    <n v="0"/>
    <n v="267"/>
    <n v="287"/>
    <n v="0"/>
    <n v="0"/>
    <n v="30"/>
    <n v="43"/>
    <n v="0"/>
    <n v="0"/>
    <m/>
    <m/>
    <n v="0"/>
    <n v="0"/>
    <n v="297"/>
    <n v="330"/>
    <n v="0"/>
    <n v="0"/>
    <n v="3.9"/>
    <n v="4.1263066202090588"/>
    <n v="1041.3"/>
    <n v="1184.2499999999998"/>
    <n v="6"/>
    <n v="6.3667441860465113"/>
    <n v="180"/>
    <n v="273.77"/>
    <m/>
    <m/>
    <n v="0"/>
    <n v="0"/>
    <n v="4.1121212121212123"/>
    <n v="4.4182424242424236"/>
    <n v="1221.3"/>
    <n v="1458.0199999999998"/>
    <m/>
    <m/>
    <n v="0"/>
    <n v="0"/>
    <m/>
    <m/>
    <n v="0"/>
    <n v="0"/>
    <m/>
    <m/>
    <n v="0"/>
    <n v="0"/>
    <n v="0"/>
    <n v="0"/>
    <n v="0"/>
    <n v="0"/>
    <n v="10"/>
    <n v="2"/>
    <n v="0"/>
    <n v="0"/>
    <m/>
    <m/>
    <n v="0"/>
    <n v="0"/>
    <m/>
    <m/>
    <n v="0"/>
    <n v="0"/>
    <n v="910"/>
    <n v="904"/>
    <n v="0"/>
    <n v="0"/>
    <n v="4562.8999999999996"/>
    <n v="4746.99"/>
    <s v=""/>
    <s v=""/>
    <n v="42"/>
    <n v="58"/>
    <n v="0"/>
    <n v="0"/>
    <n v="286.60000000000002"/>
    <n v="407.71999999999997"/>
    <n v="0"/>
    <n v="0"/>
    <n v="952"/>
    <n v="962"/>
    <n v="0"/>
    <n v="0"/>
    <n v="4849.5"/>
    <n v="5154.71"/>
    <s v=""/>
    <s v=""/>
    <n v="0"/>
    <n v="0"/>
    <n v="0"/>
    <n v="0"/>
    <s v=""/>
    <s v=""/>
    <s v=""/>
    <s v=""/>
    <n v="4849.5"/>
    <n v="5154.7099999999991"/>
    <s v=""/>
    <s v=""/>
  </r>
  <r>
    <x v="6"/>
    <s v="Nicholls State University "/>
    <m/>
    <n v="159966"/>
    <x v="3"/>
    <n v="938"/>
    <n v="959"/>
    <n v="8"/>
    <n v="11"/>
    <n v="930"/>
    <n v="948"/>
    <m/>
    <m/>
    <n v="930"/>
    <n v="948"/>
    <n v="0"/>
    <n v="0"/>
    <n v="26"/>
    <n v="35"/>
    <n v="0"/>
    <n v="0"/>
    <m/>
    <m/>
    <n v="0"/>
    <n v="0"/>
    <m/>
    <m/>
    <n v="0"/>
    <n v="0"/>
    <n v="26"/>
    <n v="35"/>
    <n v="0"/>
    <n v="0"/>
    <n v="4.3"/>
    <n v="4.016285714285714"/>
    <n v="111.8"/>
    <n v="140.57"/>
    <m/>
    <m/>
    <n v="0"/>
    <n v="0"/>
    <m/>
    <m/>
    <n v="0"/>
    <n v="0"/>
    <n v="4.3"/>
    <n v="4.016285714285714"/>
    <n v="111.8"/>
    <n v="140.57"/>
    <m/>
    <m/>
    <n v="0"/>
    <n v="0"/>
    <m/>
    <m/>
    <n v="0"/>
    <n v="0"/>
    <m/>
    <m/>
    <n v="0"/>
    <n v="0"/>
    <n v="0"/>
    <n v="0"/>
    <n v="0"/>
    <n v="0"/>
    <n v="581"/>
    <n v="606"/>
    <n v="0"/>
    <n v="0"/>
    <n v="15"/>
    <n v="19"/>
    <n v="0"/>
    <n v="0"/>
    <m/>
    <m/>
    <n v="0"/>
    <n v="0"/>
    <n v="596"/>
    <n v="625"/>
    <n v="0"/>
    <n v="0"/>
    <n v="5.5"/>
    <n v="5.8248514851485149"/>
    <n v="3195.5"/>
    <n v="3529.86"/>
    <n v="8.1"/>
    <n v="6.9221052631578956"/>
    <n v="121.5"/>
    <n v="131.52000000000001"/>
    <m/>
    <m/>
    <n v="0"/>
    <n v="0"/>
    <n v="5.5654362416107386"/>
    <n v="5.8582080000000003"/>
    <n v="3317"/>
    <n v="3661.38"/>
    <m/>
    <m/>
    <n v="0"/>
    <n v="0"/>
    <m/>
    <m/>
    <n v="0"/>
    <n v="0"/>
    <m/>
    <m/>
    <n v="0"/>
    <n v="0"/>
    <n v="0"/>
    <n v="0"/>
    <n v="0"/>
    <n v="0"/>
    <n v="622"/>
    <n v="660"/>
    <n v="0"/>
    <n v="0"/>
    <n v="5.5125401929260454"/>
    <n v="5.7605303030303032"/>
    <n v="3428.8"/>
    <n v="3801.9500000000003"/>
    <n v="0"/>
    <n v="0"/>
    <n v="0"/>
    <n v="0"/>
    <n v="245"/>
    <n v="227"/>
    <n v="0"/>
    <n v="0"/>
    <n v="48"/>
    <n v="61"/>
    <n v="0"/>
    <n v="0"/>
    <m/>
    <m/>
    <n v="0"/>
    <n v="0"/>
    <n v="293"/>
    <n v="288"/>
    <n v="0"/>
    <n v="0"/>
    <n v="4"/>
    <n v="4.0585903083700439"/>
    <n v="980"/>
    <n v="921.3"/>
    <n v="7.4"/>
    <n v="5.6465573770491799"/>
    <n v="355.20000000000005"/>
    <n v="344.44"/>
    <m/>
    <m/>
    <n v="0"/>
    <n v="0"/>
    <n v="4.5569965870307172"/>
    <n v="4.3949305555555558"/>
    <n v="1335.2"/>
    <n v="1265.74"/>
    <m/>
    <m/>
    <n v="0"/>
    <n v="0"/>
    <m/>
    <m/>
    <n v="0"/>
    <n v="0"/>
    <m/>
    <m/>
    <n v="0"/>
    <n v="0"/>
    <n v="0"/>
    <n v="0"/>
    <n v="0"/>
    <n v="0"/>
    <n v="15"/>
    <m/>
    <n v="0"/>
    <n v="0"/>
    <m/>
    <m/>
    <n v="0"/>
    <n v="0"/>
    <m/>
    <m/>
    <n v="0"/>
    <n v="0"/>
    <n v="852"/>
    <n v="868"/>
    <n v="0"/>
    <n v="0"/>
    <n v="4287.3"/>
    <n v="4591.7300000000005"/>
    <s v=""/>
    <s v=""/>
    <n v="63"/>
    <n v="80"/>
    <n v="0"/>
    <n v="0"/>
    <n v="476.70000000000005"/>
    <n v="475.96000000000004"/>
    <n v="0"/>
    <n v="0"/>
    <n v="915"/>
    <n v="948"/>
    <n v="0"/>
    <n v="0"/>
    <n v="4764"/>
    <n v="5067.6900000000005"/>
    <s v=""/>
    <s v=""/>
    <n v="0"/>
    <n v="0"/>
    <n v="0"/>
    <n v="0"/>
    <s v=""/>
    <s v=""/>
    <s v=""/>
    <s v=""/>
    <n v="4764"/>
    <n v="5067.6900000000005"/>
    <s v=""/>
    <s v=""/>
  </r>
  <r>
    <x v="6"/>
    <s v="Northwestern State University"/>
    <m/>
    <n v="160038"/>
    <x v="3"/>
    <n v="1098"/>
    <n v="1089"/>
    <n v="22"/>
    <n v="12"/>
    <n v="1076"/>
    <n v="1077"/>
    <m/>
    <m/>
    <n v="1076"/>
    <n v="1077"/>
    <n v="0"/>
    <n v="0"/>
    <n v="53"/>
    <n v="64"/>
    <n v="0"/>
    <n v="0"/>
    <m/>
    <n v="1"/>
    <n v="0"/>
    <n v="0"/>
    <m/>
    <m/>
    <n v="0"/>
    <n v="0"/>
    <n v="53"/>
    <n v="65"/>
    <n v="0"/>
    <n v="0"/>
    <n v="4.0999999999999996"/>
    <n v="4.1070312500000004"/>
    <n v="217.29999999999998"/>
    <n v="262.85000000000002"/>
    <m/>
    <n v="7.33"/>
    <n v="0"/>
    <n v="7.33"/>
    <m/>
    <m/>
    <n v="0"/>
    <n v="0"/>
    <n v="4.0999999999999996"/>
    <n v="4.1566153846153844"/>
    <n v="217.29999999999998"/>
    <n v="270.18"/>
    <m/>
    <m/>
    <n v="0"/>
    <n v="0"/>
    <m/>
    <m/>
    <n v="0"/>
    <n v="0"/>
    <m/>
    <m/>
    <n v="0"/>
    <n v="0"/>
    <n v="0"/>
    <n v="0"/>
    <n v="0"/>
    <n v="0"/>
    <n v="543"/>
    <n v="539"/>
    <n v="0"/>
    <n v="0"/>
    <n v="19"/>
    <n v="25"/>
    <n v="0"/>
    <n v="0"/>
    <m/>
    <m/>
    <n v="0"/>
    <n v="0"/>
    <n v="562"/>
    <n v="564"/>
    <n v="0"/>
    <n v="0"/>
    <n v="5.4"/>
    <n v="5.5112801484230065"/>
    <n v="2932.2000000000003"/>
    <n v="2970.5800000000004"/>
    <n v="9.1999999999999993"/>
    <n v="8.329600000000001"/>
    <n v="174.79999999999998"/>
    <n v="208.24000000000004"/>
    <m/>
    <m/>
    <n v="0"/>
    <n v="0"/>
    <n v="5.5284697508896805"/>
    <n v="5.6362056737588659"/>
    <n v="3107.0000000000005"/>
    <n v="3178.8200000000006"/>
    <m/>
    <m/>
    <n v="0"/>
    <n v="0"/>
    <m/>
    <m/>
    <n v="0"/>
    <n v="0"/>
    <m/>
    <m/>
    <n v="0"/>
    <n v="0"/>
    <n v="0"/>
    <n v="0"/>
    <n v="0"/>
    <n v="0"/>
    <n v="615"/>
    <n v="629"/>
    <n v="0"/>
    <n v="0"/>
    <n v="5.4053658536585374"/>
    <n v="5.4833068362480137"/>
    <n v="3324.3000000000006"/>
    <n v="3449.0000000000005"/>
    <n v="0"/>
    <n v="0"/>
    <n v="0"/>
    <n v="0"/>
    <n v="297"/>
    <n v="282"/>
    <n v="0"/>
    <n v="0"/>
    <n v="152"/>
    <n v="162"/>
    <n v="0"/>
    <n v="0"/>
    <m/>
    <m/>
    <n v="0"/>
    <n v="0"/>
    <n v="449"/>
    <n v="444"/>
    <n v="0"/>
    <n v="0"/>
    <n v="4.3"/>
    <n v="4.0712411347517738"/>
    <n v="1277.0999999999999"/>
    <n v="1148.0900000000001"/>
    <n v="5.5"/>
    <n v="5.081975308641975"/>
    <n v="836"/>
    <n v="823.28"/>
    <m/>
    <m/>
    <n v="0"/>
    <n v="0"/>
    <n v="4.7062360801781731"/>
    <n v="4.4400225225225229"/>
    <n v="2113.1"/>
    <n v="1971.3700000000001"/>
    <m/>
    <m/>
    <n v="0"/>
    <n v="0"/>
    <m/>
    <m/>
    <n v="0"/>
    <n v="0"/>
    <m/>
    <m/>
    <n v="0"/>
    <n v="0"/>
    <n v="0"/>
    <n v="0"/>
    <n v="0"/>
    <n v="0"/>
    <n v="12"/>
    <n v="4"/>
    <n v="0"/>
    <n v="0"/>
    <m/>
    <m/>
    <n v="0"/>
    <n v="0"/>
    <m/>
    <m/>
    <n v="0"/>
    <n v="0"/>
    <n v="893"/>
    <n v="885"/>
    <n v="0"/>
    <n v="0"/>
    <n v="4426.6000000000004"/>
    <n v="4381.5200000000004"/>
    <s v=""/>
    <s v=""/>
    <n v="171"/>
    <n v="188"/>
    <n v="0"/>
    <n v="0"/>
    <n v="1010.8"/>
    <n v="1038.8499999999999"/>
    <n v="0"/>
    <n v="0"/>
    <n v="1064"/>
    <n v="1073"/>
    <n v="0"/>
    <n v="0"/>
    <n v="5437.4000000000005"/>
    <n v="5420.3700000000008"/>
    <s v=""/>
    <s v=""/>
    <n v="0"/>
    <n v="0"/>
    <n v="0"/>
    <n v="0"/>
    <s v=""/>
    <s v=""/>
    <s v=""/>
    <s v=""/>
    <n v="5437.4000000000005"/>
    <n v="5420.3700000000008"/>
    <s v=""/>
    <s v=""/>
  </r>
  <r>
    <x v="6"/>
    <s v="Southern University at New Orleans"/>
    <m/>
    <n v="160630"/>
    <x v="3"/>
    <n v="228"/>
    <n v="274"/>
    <n v="6"/>
    <n v="3"/>
    <n v="222"/>
    <n v="271"/>
    <m/>
    <m/>
    <n v="222"/>
    <n v="271"/>
    <n v="0"/>
    <n v="0"/>
    <m/>
    <n v="1"/>
    <n v="0"/>
    <n v="0"/>
    <m/>
    <n v="1"/>
    <n v="0"/>
    <n v="0"/>
    <m/>
    <m/>
    <n v="0"/>
    <n v="0"/>
    <n v="0"/>
    <n v="2"/>
    <n v="0"/>
    <n v="0"/>
    <m/>
    <n v="4.74"/>
    <n v="0"/>
    <n v="4.74"/>
    <m/>
    <n v="5.35"/>
    <n v="0"/>
    <n v="5.35"/>
    <m/>
    <m/>
    <n v="0"/>
    <n v="0"/>
    <n v="0"/>
    <n v="5.0449999999999999"/>
    <n v="0"/>
    <n v="10.09"/>
    <m/>
    <m/>
    <n v="0"/>
    <n v="0"/>
    <m/>
    <m/>
    <n v="0"/>
    <n v="0"/>
    <m/>
    <m/>
    <n v="0"/>
    <n v="0"/>
    <n v="0"/>
    <n v="0"/>
    <n v="0"/>
    <n v="0"/>
    <n v="49"/>
    <n v="70"/>
    <n v="0"/>
    <n v="0"/>
    <n v="9"/>
    <n v="4"/>
    <n v="0"/>
    <n v="0"/>
    <m/>
    <m/>
    <n v="0"/>
    <n v="0"/>
    <n v="58"/>
    <n v="74"/>
    <n v="0"/>
    <n v="0"/>
    <n v="7.9"/>
    <n v="8.6994285714285713"/>
    <n v="387.1"/>
    <n v="608.96"/>
    <n v="9.9"/>
    <n v="9.4525000000000006"/>
    <n v="89.100000000000009"/>
    <n v="37.81"/>
    <m/>
    <m/>
    <n v="0"/>
    <n v="0"/>
    <n v="8.2103448275862085"/>
    <n v="8.7401351351351355"/>
    <n v="476.2000000000001"/>
    <n v="646.77"/>
    <m/>
    <m/>
    <n v="0"/>
    <n v="0"/>
    <m/>
    <m/>
    <n v="0"/>
    <n v="0"/>
    <m/>
    <m/>
    <n v="0"/>
    <n v="0"/>
    <n v="0"/>
    <n v="0"/>
    <n v="0"/>
    <n v="0"/>
    <n v="58"/>
    <n v="76"/>
    <n v="0"/>
    <n v="0"/>
    <n v="8.2103448275862085"/>
    <n v="8.6428947368421056"/>
    <n v="476.2000000000001"/>
    <n v="656.86"/>
    <n v="0"/>
    <n v="0"/>
    <n v="0"/>
    <n v="0"/>
    <n v="124"/>
    <n v="152"/>
    <n v="0"/>
    <n v="0"/>
    <n v="37"/>
    <n v="43"/>
    <n v="0"/>
    <n v="0"/>
    <m/>
    <m/>
    <n v="0"/>
    <n v="0"/>
    <n v="161"/>
    <n v="195"/>
    <n v="0"/>
    <n v="0"/>
    <n v="5"/>
    <n v="4.6554605263157898"/>
    <n v="620"/>
    <n v="707.63"/>
    <n v="7"/>
    <n v="5.6060465116279072"/>
    <n v="259"/>
    <n v="241.06"/>
    <m/>
    <m/>
    <n v="0"/>
    <n v="0"/>
    <n v="5.4596273291925463"/>
    <n v="4.8650769230769235"/>
    <n v="879"/>
    <n v="948.69"/>
    <m/>
    <m/>
    <n v="0"/>
    <n v="0"/>
    <m/>
    <m/>
    <n v="0"/>
    <n v="0"/>
    <m/>
    <m/>
    <n v="0"/>
    <n v="0"/>
    <n v="0"/>
    <n v="0"/>
    <n v="0"/>
    <n v="0"/>
    <n v="3"/>
    <m/>
    <n v="0"/>
    <n v="0"/>
    <m/>
    <m/>
    <n v="0"/>
    <n v="0"/>
    <m/>
    <m/>
    <n v="0"/>
    <n v="0"/>
    <n v="173"/>
    <n v="223"/>
    <n v="0"/>
    <n v="0"/>
    <n v="1007.1"/>
    <n v="1321.33"/>
    <s v=""/>
    <s v=""/>
    <n v="46"/>
    <n v="48"/>
    <n v="0"/>
    <n v="0"/>
    <n v="348.1"/>
    <n v="284.22000000000003"/>
    <n v="0"/>
    <n v="0"/>
    <n v="219"/>
    <n v="271"/>
    <n v="0"/>
    <n v="0"/>
    <n v="1355.2"/>
    <n v="1605.55"/>
    <s v=""/>
    <s v=""/>
    <n v="0"/>
    <n v="0"/>
    <n v="0"/>
    <n v="0"/>
    <s v=""/>
    <s v=""/>
    <s v=""/>
    <s v=""/>
    <n v="1355.2"/>
    <n v="1605.5500000000002"/>
    <s v=""/>
    <s v=""/>
  </r>
  <r>
    <x v="6"/>
    <s v="Louisiana State University at Alexandria"/>
    <s v="Reclassified: Met the criteria for Four-Year 6 in 2009-10, 2010-11 and 2011-12."/>
    <n v="159382"/>
    <x v="5"/>
    <n v="137"/>
    <n v="161"/>
    <n v="0"/>
    <n v="1"/>
    <n v="137"/>
    <n v="160"/>
    <m/>
    <m/>
    <n v="137"/>
    <n v="160"/>
    <n v="0"/>
    <n v="0"/>
    <n v="2"/>
    <n v="0"/>
    <n v="0"/>
    <n v="0"/>
    <m/>
    <m/>
    <n v="0"/>
    <n v="0"/>
    <m/>
    <m/>
    <n v="0"/>
    <n v="0"/>
    <n v="2"/>
    <n v="0"/>
    <n v="0"/>
    <n v="0"/>
    <n v="4.7"/>
    <m/>
    <n v="9.4"/>
    <n v="0"/>
    <m/>
    <m/>
    <n v="0"/>
    <n v="0"/>
    <m/>
    <m/>
    <n v="0"/>
    <n v="0"/>
    <n v="4.7"/>
    <n v="0"/>
    <n v="9.4"/>
    <n v="0"/>
    <m/>
    <m/>
    <n v="0"/>
    <n v="0"/>
    <m/>
    <m/>
    <n v="0"/>
    <n v="0"/>
    <m/>
    <m/>
    <n v="0"/>
    <n v="0"/>
    <n v="0"/>
    <n v="0"/>
    <n v="0"/>
    <n v="0"/>
    <n v="52"/>
    <n v="61"/>
    <n v="0"/>
    <n v="0"/>
    <n v="10"/>
    <n v="17"/>
    <n v="0"/>
    <n v="0"/>
    <m/>
    <m/>
    <n v="0"/>
    <n v="0"/>
    <n v="62"/>
    <n v="78"/>
    <n v="0"/>
    <n v="0"/>
    <n v="6.2"/>
    <n v="7.4293442622950812"/>
    <n v="322.40000000000003"/>
    <n v="453.18999999999994"/>
    <n v="8.6999999999999993"/>
    <n v="8.2652941176470591"/>
    <n v="87"/>
    <n v="140.51"/>
    <m/>
    <m/>
    <n v="0"/>
    <n v="0"/>
    <n v="6.6032258064516132"/>
    <n v="7.6115384615384603"/>
    <n v="409.40000000000003"/>
    <n v="593.69999999999993"/>
    <m/>
    <m/>
    <n v="0"/>
    <n v="0"/>
    <m/>
    <m/>
    <n v="0"/>
    <n v="0"/>
    <m/>
    <m/>
    <n v="0"/>
    <n v="0"/>
    <n v="0"/>
    <n v="0"/>
    <n v="0"/>
    <n v="0"/>
    <n v="64"/>
    <n v="78"/>
    <n v="0"/>
    <n v="0"/>
    <n v="6.5437500000000002"/>
    <n v="7.6115384615384603"/>
    <n v="418.8"/>
    <n v="593.69999999999993"/>
    <n v="0"/>
    <n v="0"/>
    <n v="0"/>
    <n v="0"/>
    <n v="54"/>
    <n v="62"/>
    <n v="0"/>
    <n v="0"/>
    <n v="19"/>
    <n v="20"/>
    <n v="0"/>
    <n v="0"/>
    <m/>
    <m/>
    <n v="0"/>
    <n v="0"/>
    <n v="73"/>
    <n v="82"/>
    <n v="0"/>
    <n v="0"/>
    <n v="3.8"/>
    <n v="4.1096774193548393"/>
    <n v="205.2"/>
    <n v="254.80000000000004"/>
    <n v="5.8"/>
    <n v="8.0795000000000012"/>
    <n v="110.2"/>
    <n v="161.59000000000003"/>
    <m/>
    <m/>
    <n v="0"/>
    <n v="0"/>
    <n v="4.3205479452054796"/>
    <n v="5.0779268292682938"/>
    <n v="315.40000000000003"/>
    <n v="416.3900000000001"/>
    <m/>
    <m/>
    <n v="0"/>
    <n v="0"/>
    <m/>
    <m/>
    <n v="0"/>
    <n v="0"/>
    <m/>
    <m/>
    <n v="0"/>
    <n v="0"/>
    <n v="0"/>
    <n v="0"/>
    <n v="0"/>
    <n v="0"/>
    <n v="0"/>
    <m/>
    <n v="0"/>
    <n v="0"/>
    <m/>
    <m/>
    <n v="0"/>
    <n v="0"/>
    <m/>
    <m/>
    <n v="0"/>
    <n v="0"/>
    <n v="108"/>
    <n v="123"/>
    <n v="0"/>
    <n v="0"/>
    <n v="537"/>
    <n v="707.99"/>
    <s v=""/>
    <s v=""/>
    <n v="29"/>
    <n v="37"/>
    <n v="0"/>
    <n v="0"/>
    <n v="197.2"/>
    <n v="302.10000000000002"/>
    <n v="0"/>
    <n v="0"/>
    <n v="137"/>
    <n v="160"/>
    <n v="0"/>
    <n v="0"/>
    <n v="734.2"/>
    <n v="1010.09"/>
    <s v=""/>
    <s v=""/>
    <n v="0"/>
    <n v="0"/>
    <n v="0"/>
    <n v="0"/>
    <s v=""/>
    <s v=""/>
    <s v=""/>
    <s v=""/>
    <n v="734.2"/>
    <n v="1010.09"/>
    <s v=""/>
    <s v=""/>
  </r>
  <r>
    <x v="6"/>
    <s v="Baton Rouge Community College"/>
    <m/>
    <n v="437103"/>
    <x v="6"/>
    <n v="340"/>
    <n v="385"/>
    <n v="22"/>
    <n v="25"/>
    <n v="318"/>
    <n v="360"/>
    <m/>
    <m/>
    <n v="318"/>
    <n v="360"/>
    <n v="0"/>
    <n v="0"/>
    <n v="4"/>
    <n v="5"/>
    <n v="0"/>
    <n v="0"/>
    <m/>
    <m/>
    <n v="0"/>
    <n v="0"/>
    <m/>
    <m/>
    <n v="0"/>
    <n v="0"/>
    <n v="4"/>
    <n v="5"/>
    <n v="0"/>
    <n v="0"/>
    <n v="2.8600000000000003"/>
    <n v="2.2600000000000002"/>
    <n v="11.440000000000001"/>
    <n v="11.3"/>
    <m/>
    <m/>
    <n v="0"/>
    <n v="0"/>
    <m/>
    <m/>
    <n v="0"/>
    <n v="0"/>
    <n v="2.8600000000000003"/>
    <n v="2.2600000000000002"/>
    <n v="11.440000000000001"/>
    <n v="11.3"/>
    <m/>
    <m/>
    <n v="0"/>
    <n v="0"/>
    <m/>
    <m/>
    <n v="0"/>
    <n v="0"/>
    <m/>
    <m/>
    <n v="0"/>
    <n v="0"/>
    <n v="0"/>
    <n v="0"/>
    <n v="0"/>
    <n v="0"/>
    <n v="94"/>
    <n v="124"/>
    <n v="0"/>
    <n v="0"/>
    <n v="31"/>
    <n v="29"/>
    <n v="0"/>
    <n v="0"/>
    <m/>
    <m/>
    <n v="0"/>
    <n v="0"/>
    <n v="125"/>
    <n v="153"/>
    <n v="0"/>
    <n v="0"/>
    <n v="3.9"/>
    <n v="4.1937903225806457"/>
    <n v="366.59999999999997"/>
    <n v="520.03000000000009"/>
    <n v="5.0999999999999996"/>
    <n v="5.93896551724138"/>
    <n v="158.1"/>
    <n v="172.23000000000002"/>
    <m/>
    <m/>
    <n v="0"/>
    <n v="0"/>
    <n v="4.1975999999999996"/>
    <n v="4.5245751633986933"/>
    <n v="524.69999999999993"/>
    <n v="692.2600000000001"/>
    <m/>
    <m/>
    <n v="0"/>
    <n v="0"/>
    <m/>
    <m/>
    <n v="0"/>
    <n v="0"/>
    <m/>
    <m/>
    <n v="0"/>
    <n v="0"/>
    <n v="0"/>
    <n v="0"/>
    <n v="0"/>
    <n v="0"/>
    <n v="129"/>
    <n v="158"/>
    <n v="0"/>
    <n v="0"/>
    <n v="4.1561240310077521"/>
    <n v="4.4529113924050634"/>
    <n v="536.14"/>
    <n v="703.56000000000006"/>
    <n v="0"/>
    <n v="0"/>
    <n v="0"/>
    <n v="0"/>
    <n v="120"/>
    <n v="135"/>
    <n v="0"/>
    <n v="0"/>
    <n v="58"/>
    <n v="67"/>
    <n v="0"/>
    <n v="0"/>
    <m/>
    <m/>
    <n v="0"/>
    <n v="0"/>
    <n v="178"/>
    <n v="202"/>
    <n v="0"/>
    <n v="0"/>
    <n v="3.1"/>
    <n v="3.5139259259259261"/>
    <n v="372"/>
    <n v="474.38000000000005"/>
    <n v="3.6"/>
    <n v="4.4174626865671645"/>
    <n v="208.8"/>
    <n v="295.97000000000003"/>
    <m/>
    <m/>
    <n v="0"/>
    <n v="0"/>
    <n v="3.2629213483146065"/>
    <n v="3.8136138613861394"/>
    <n v="580.79999999999995"/>
    <n v="770.35000000000014"/>
    <m/>
    <m/>
    <n v="0"/>
    <n v="0"/>
    <m/>
    <m/>
    <n v="0"/>
    <n v="0"/>
    <m/>
    <m/>
    <n v="0"/>
    <n v="0"/>
    <n v="0"/>
    <n v="0"/>
    <n v="0"/>
    <n v="0"/>
    <n v="11"/>
    <m/>
    <n v="0"/>
    <n v="0"/>
    <m/>
    <m/>
    <n v="0"/>
    <n v="0"/>
    <m/>
    <m/>
    <n v="0"/>
    <n v="0"/>
    <n v="218"/>
    <n v="264"/>
    <n v="0"/>
    <n v="0"/>
    <n v="750.04"/>
    <n v="1005.71"/>
    <s v=""/>
    <s v=""/>
    <n v="89"/>
    <n v="96"/>
    <n v="0"/>
    <n v="0"/>
    <n v="366.9"/>
    <n v="468.20000000000005"/>
    <n v="0"/>
    <n v="0"/>
    <n v="307"/>
    <n v="360"/>
    <n v="0"/>
    <n v="0"/>
    <n v="1116.94"/>
    <n v="1473.91"/>
    <s v=""/>
    <s v=""/>
    <n v="0"/>
    <n v="0"/>
    <n v="0"/>
    <n v="0"/>
    <s v=""/>
    <s v=""/>
    <s v=""/>
    <s v=""/>
    <n v="1116.94"/>
    <n v="1473.9100000000003"/>
    <s v=""/>
    <s v=""/>
  </r>
  <r>
    <x v="6"/>
    <s v="Delgado Community College "/>
    <m/>
    <n v="158662"/>
    <x v="6"/>
    <n v="1020"/>
    <n v="1116"/>
    <n v="22"/>
    <n v="17"/>
    <n v="998"/>
    <n v="1099"/>
    <m/>
    <m/>
    <n v="998"/>
    <n v="1099"/>
    <n v="0"/>
    <n v="0"/>
    <n v="14"/>
    <n v="12"/>
    <n v="0"/>
    <n v="0"/>
    <n v="5"/>
    <n v="4"/>
    <n v="0"/>
    <n v="0"/>
    <m/>
    <m/>
    <n v="0"/>
    <n v="0"/>
    <n v="19"/>
    <n v="16"/>
    <n v="0"/>
    <n v="0"/>
    <n v="4.8461538461538458"/>
    <n v="4.9375"/>
    <n v="67.84615384615384"/>
    <n v="59.25"/>
    <n v="5.3"/>
    <n v="4.9949999999999992"/>
    <n v="26.5"/>
    <n v="19.979999999999997"/>
    <m/>
    <m/>
    <n v="0"/>
    <n v="0"/>
    <n v="4.9655870445344128"/>
    <n v="4.9518749999999994"/>
    <n v="94.34615384615384"/>
    <n v="79.22999999999999"/>
    <m/>
    <m/>
    <n v="0"/>
    <n v="0"/>
    <m/>
    <m/>
    <n v="0"/>
    <n v="0"/>
    <m/>
    <m/>
    <n v="0"/>
    <n v="0"/>
    <n v="0"/>
    <n v="0"/>
    <n v="0"/>
    <n v="0"/>
    <n v="288"/>
    <n v="298"/>
    <n v="0"/>
    <n v="0"/>
    <n v="107"/>
    <n v="123"/>
    <n v="0"/>
    <n v="0"/>
    <m/>
    <m/>
    <n v="0"/>
    <n v="0"/>
    <n v="395"/>
    <n v="421"/>
    <n v="0"/>
    <n v="0"/>
    <n v="6.2"/>
    <n v="6.3925503355704691"/>
    <n v="1785.6000000000001"/>
    <n v="1904.9799999999998"/>
    <n v="8.1"/>
    <n v="7.6375609756097571"/>
    <n v="866.69999999999993"/>
    <n v="939.42000000000007"/>
    <m/>
    <m/>
    <n v="0"/>
    <n v="0"/>
    <n v="6.7146835443037975"/>
    <n v="6.7562945368171015"/>
    <n v="2652.3"/>
    <n v="2844.3999999999996"/>
    <m/>
    <m/>
    <n v="0"/>
    <n v="0"/>
    <m/>
    <m/>
    <n v="0"/>
    <n v="0"/>
    <m/>
    <m/>
    <n v="0"/>
    <n v="0"/>
    <n v="0"/>
    <n v="0"/>
    <n v="0"/>
    <n v="0"/>
    <n v="414"/>
    <n v="437"/>
    <n v="0"/>
    <n v="0"/>
    <n v="6.6344109996283915"/>
    <n v="6.6902288329519441"/>
    <n v="2746.646153846154"/>
    <n v="2923.6299999999997"/>
    <n v="0"/>
    <n v="0"/>
    <n v="0"/>
    <n v="0"/>
    <n v="297"/>
    <n v="334"/>
    <n v="0"/>
    <n v="0"/>
    <n v="270"/>
    <n v="328"/>
    <n v="0"/>
    <n v="0"/>
    <m/>
    <m/>
    <n v="0"/>
    <n v="0"/>
    <n v="567"/>
    <n v="662"/>
    <n v="0"/>
    <n v="0"/>
    <n v="4.9000000000000004"/>
    <n v="4.7834730538922159"/>
    <n v="1455.3000000000002"/>
    <n v="1597.68"/>
    <n v="5"/>
    <n v="5.3868597560975608"/>
    <n v="1350"/>
    <n v="1766.8899999999999"/>
    <m/>
    <m/>
    <n v="0"/>
    <n v="0"/>
    <n v="4.9476190476190478"/>
    <n v="5.0824320241691838"/>
    <n v="2805.3"/>
    <n v="3364.5699999999997"/>
    <m/>
    <m/>
    <n v="0"/>
    <n v="0"/>
    <m/>
    <m/>
    <n v="0"/>
    <n v="0"/>
    <m/>
    <m/>
    <n v="0"/>
    <n v="0"/>
    <n v="0"/>
    <n v="0"/>
    <n v="0"/>
    <n v="0"/>
    <n v="17"/>
    <m/>
    <n v="0"/>
    <n v="0"/>
    <m/>
    <m/>
    <n v="0"/>
    <n v="0"/>
    <m/>
    <m/>
    <n v="0"/>
    <n v="0"/>
    <n v="599"/>
    <n v="644"/>
    <n v="0"/>
    <n v="0"/>
    <n v="3308.7461538461539"/>
    <n v="3561.91"/>
    <s v=""/>
    <s v=""/>
    <n v="382"/>
    <n v="455"/>
    <n v="0"/>
    <n v="0"/>
    <n v="2243.1999999999998"/>
    <n v="2726.29"/>
    <n v="0"/>
    <n v="0"/>
    <n v="981"/>
    <n v="1099"/>
    <n v="0"/>
    <n v="0"/>
    <n v="5551.9461538461537"/>
    <n v="6288.2"/>
    <s v=""/>
    <s v=""/>
    <n v="0"/>
    <n v="0"/>
    <n v="0"/>
    <n v="0"/>
    <s v=""/>
    <s v=""/>
    <s v=""/>
    <s v=""/>
    <n v="5551.9461538461546"/>
    <n v="6288.1999999999989"/>
    <s v=""/>
    <s v=""/>
  </r>
  <r>
    <x v="6"/>
    <s v="Bossier Parish Community College"/>
    <s v="Met the criteria for Two-Year 1 in 2010-11 and 2011-12."/>
    <n v="158431"/>
    <x v="7"/>
    <n v="482"/>
    <n v="554"/>
    <n v="1"/>
    <n v="3"/>
    <n v="481"/>
    <n v="551"/>
    <m/>
    <m/>
    <n v="481"/>
    <n v="551"/>
    <n v="0"/>
    <n v="0"/>
    <n v="9"/>
    <n v="22"/>
    <n v="0"/>
    <n v="0"/>
    <n v="1"/>
    <n v="1"/>
    <n v="0"/>
    <n v="0"/>
    <m/>
    <m/>
    <n v="0"/>
    <n v="0"/>
    <n v="10"/>
    <n v="23"/>
    <n v="0"/>
    <n v="0"/>
    <n v="2.8066666666666666"/>
    <n v="2.4336363636363636"/>
    <n v="25.259999999999998"/>
    <n v="53.54"/>
    <n v="3.74"/>
    <n v="2.95"/>
    <n v="3.74"/>
    <n v="2.95"/>
    <m/>
    <m/>
    <n v="0"/>
    <n v="0"/>
    <n v="2.9"/>
    <n v="2.4560869565217391"/>
    <n v="29"/>
    <n v="56.49"/>
    <m/>
    <m/>
    <n v="0"/>
    <n v="0"/>
    <m/>
    <m/>
    <n v="0"/>
    <n v="0"/>
    <m/>
    <m/>
    <n v="0"/>
    <n v="0"/>
    <n v="0"/>
    <n v="0"/>
    <n v="0"/>
    <n v="0"/>
    <n v="163"/>
    <n v="222"/>
    <n v="0"/>
    <n v="0"/>
    <n v="44"/>
    <n v="41"/>
    <n v="0"/>
    <n v="0"/>
    <m/>
    <m/>
    <n v="0"/>
    <n v="0"/>
    <n v="207"/>
    <n v="263"/>
    <n v="0"/>
    <n v="0"/>
    <n v="3.6"/>
    <n v="4.0994144144144142"/>
    <n v="586.80000000000007"/>
    <n v="910.06999999999994"/>
    <n v="5.5"/>
    <n v="5.2565853658536579"/>
    <n v="242"/>
    <n v="215.51999999999998"/>
    <m/>
    <m/>
    <n v="0"/>
    <n v="0"/>
    <n v="4.0038647342995173"/>
    <n v="4.2798098859315585"/>
    <n v="828.80000000000007"/>
    <n v="1125.5899999999999"/>
    <m/>
    <m/>
    <n v="0"/>
    <n v="0"/>
    <m/>
    <m/>
    <n v="0"/>
    <n v="0"/>
    <m/>
    <m/>
    <n v="0"/>
    <n v="0"/>
    <n v="0"/>
    <n v="0"/>
    <n v="0"/>
    <n v="0"/>
    <n v="217"/>
    <n v="286"/>
    <n v="0"/>
    <n v="0"/>
    <n v="3.9529953917050693"/>
    <n v="4.1331468531468527"/>
    <n v="857.80000000000007"/>
    <n v="1182.08"/>
    <n v="0"/>
    <n v="0"/>
    <n v="0"/>
    <n v="0"/>
    <n v="141"/>
    <n v="162"/>
    <n v="0"/>
    <n v="0"/>
    <n v="92"/>
    <n v="98"/>
    <n v="0"/>
    <n v="0"/>
    <m/>
    <m/>
    <n v="0"/>
    <n v="0"/>
    <n v="233"/>
    <n v="260"/>
    <n v="0"/>
    <n v="0"/>
    <n v="3"/>
    <n v="3.4154938271604935"/>
    <n v="423"/>
    <n v="553.30999999999995"/>
    <n v="4.5999999999999996"/>
    <n v="5.2120408163265299"/>
    <n v="423.2"/>
    <n v="510.77999999999992"/>
    <m/>
    <m/>
    <n v="0"/>
    <n v="0"/>
    <n v="3.6317596566523607"/>
    <n v="4.092653846153846"/>
    <n v="846.2"/>
    <n v="1064.0899999999999"/>
    <m/>
    <m/>
    <n v="0"/>
    <n v="0"/>
    <m/>
    <m/>
    <n v="0"/>
    <n v="0"/>
    <m/>
    <m/>
    <n v="0"/>
    <n v="0"/>
    <n v="0"/>
    <n v="0"/>
    <n v="0"/>
    <n v="0"/>
    <n v="31"/>
    <n v="5"/>
    <n v="0"/>
    <n v="0"/>
    <m/>
    <m/>
    <n v="0"/>
    <n v="0"/>
    <m/>
    <m/>
    <n v="0"/>
    <n v="0"/>
    <n v="313"/>
    <n v="406"/>
    <n v="0"/>
    <n v="0"/>
    <n v="1035.06"/>
    <n v="1516.9199999999998"/>
    <s v=""/>
    <s v=""/>
    <n v="137"/>
    <n v="140"/>
    <n v="0"/>
    <n v="0"/>
    <n v="668.94"/>
    <n v="729.24999999999989"/>
    <n v="0"/>
    <n v="0"/>
    <n v="450"/>
    <n v="546"/>
    <n v="0"/>
    <n v="0"/>
    <n v="1704"/>
    <n v="2246.1699999999996"/>
    <s v=""/>
    <s v=""/>
    <n v="0"/>
    <n v="0"/>
    <n v="0"/>
    <n v="0"/>
    <s v=""/>
    <s v=""/>
    <s v=""/>
    <s v=""/>
    <n v="1704"/>
    <n v="2246.17"/>
    <s v=""/>
    <s v=""/>
  </r>
  <r>
    <x v="6"/>
    <s v="Louisiana State University at Eunice"/>
    <m/>
    <n v="159407"/>
    <x v="7"/>
    <n v="263"/>
    <n v="270"/>
    <n v="3"/>
    <n v="1"/>
    <n v="260"/>
    <n v="269"/>
    <m/>
    <m/>
    <n v="260"/>
    <n v="269"/>
    <n v="0"/>
    <n v="0"/>
    <n v="6"/>
    <n v="15"/>
    <n v="0"/>
    <n v="0"/>
    <m/>
    <n v="1"/>
    <n v="0"/>
    <n v="0"/>
    <m/>
    <m/>
    <n v="0"/>
    <n v="0"/>
    <n v="6"/>
    <n v="16"/>
    <n v="0"/>
    <n v="0"/>
    <n v="2.1033333333333335"/>
    <n v="2.1520000000000001"/>
    <n v="12.620000000000001"/>
    <n v="32.28"/>
    <m/>
    <n v="2.74"/>
    <n v="0"/>
    <n v="2.74"/>
    <m/>
    <m/>
    <n v="0"/>
    <n v="0"/>
    <n v="2.1033333333333335"/>
    <n v="2.1887500000000002"/>
    <n v="12.620000000000001"/>
    <n v="35.020000000000003"/>
    <m/>
    <m/>
    <n v="0"/>
    <n v="0"/>
    <m/>
    <m/>
    <n v="0"/>
    <n v="0"/>
    <m/>
    <m/>
    <n v="0"/>
    <n v="0"/>
    <n v="0"/>
    <n v="0"/>
    <n v="0"/>
    <n v="0"/>
    <n v="108"/>
    <n v="118"/>
    <n v="0"/>
    <n v="0"/>
    <n v="32"/>
    <n v="30"/>
    <n v="0"/>
    <n v="0"/>
    <m/>
    <m/>
    <n v="0"/>
    <n v="0"/>
    <n v="140"/>
    <n v="148"/>
    <n v="0"/>
    <n v="0"/>
    <n v="4.4000000000000004"/>
    <n v="4.7188983050847462"/>
    <n v="475.20000000000005"/>
    <n v="556.83000000000004"/>
    <n v="6.5"/>
    <n v="6.480999999999999"/>
    <n v="208"/>
    <n v="194.42999999999998"/>
    <m/>
    <m/>
    <n v="0"/>
    <n v="0"/>
    <n v="4.88"/>
    <n v="5.0760810810810808"/>
    <n v="683.19999999999993"/>
    <n v="751.26"/>
    <m/>
    <m/>
    <n v="0"/>
    <n v="0"/>
    <m/>
    <m/>
    <n v="0"/>
    <n v="0"/>
    <m/>
    <m/>
    <n v="0"/>
    <n v="0"/>
    <n v="0"/>
    <n v="0"/>
    <n v="0"/>
    <n v="0"/>
    <n v="146"/>
    <n v="164"/>
    <n v="0"/>
    <n v="0"/>
    <n v="4.765890410958904"/>
    <n v="4.7943902439024386"/>
    <n v="695.81999999999994"/>
    <n v="786.28"/>
    <n v="0"/>
    <n v="0"/>
    <n v="0"/>
    <n v="0"/>
    <n v="45"/>
    <n v="53"/>
    <n v="0"/>
    <n v="0"/>
    <n v="61"/>
    <n v="52"/>
    <n v="0"/>
    <n v="0"/>
    <m/>
    <m/>
    <n v="0"/>
    <n v="0"/>
    <n v="106"/>
    <n v="105"/>
    <n v="0"/>
    <n v="0"/>
    <n v="3.7"/>
    <n v="3.9984905660377361"/>
    <n v="166.5"/>
    <n v="211.92000000000002"/>
    <n v="4.5999999999999996"/>
    <n v="4.5026923076923078"/>
    <n v="280.59999999999997"/>
    <n v="234.14000000000001"/>
    <m/>
    <m/>
    <n v="0"/>
    <n v="0"/>
    <n v="4.2179245283018867"/>
    <n v="4.2481904761904765"/>
    <n v="447.09999999999997"/>
    <n v="446.06000000000006"/>
    <m/>
    <m/>
    <n v="0"/>
    <n v="0"/>
    <m/>
    <m/>
    <n v="0"/>
    <n v="0"/>
    <m/>
    <m/>
    <n v="0"/>
    <n v="0"/>
    <n v="0"/>
    <n v="0"/>
    <n v="0"/>
    <n v="0"/>
    <n v="8"/>
    <m/>
    <n v="0"/>
    <n v="0"/>
    <m/>
    <m/>
    <n v="0"/>
    <n v="0"/>
    <m/>
    <m/>
    <n v="0"/>
    <n v="0"/>
    <n v="159"/>
    <n v="186"/>
    <n v="0"/>
    <n v="0"/>
    <n v="654.32000000000005"/>
    <n v="801.03"/>
    <s v=""/>
    <s v=""/>
    <n v="93"/>
    <n v="83"/>
    <n v="0"/>
    <n v="0"/>
    <n v="488.59999999999997"/>
    <n v="431.31"/>
    <n v="0"/>
    <n v="0"/>
    <n v="252"/>
    <n v="269"/>
    <n v="0"/>
    <n v="0"/>
    <n v="1142.92"/>
    <n v="1232.3399999999999"/>
    <s v=""/>
    <s v=""/>
    <n v="0"/>
    <n v="0"/>
    <n v="0"/>
    <n v="0"/>
    <s v=""/>
    <s v=""/>
    <s v=""/>
    <s v=""/>
    <n v="1142.9199999999998"/>
    <n v="1232.3400000000001"/>
    <s v=""/>
    <s v=""/>
  </r>
  <r>
    <x v="6"/>
    <s v="South Louisiana Community College"/>
    <m/>
    <n v="434061"/>
    <x v="7"/>
    <n v="170"/>
    <n v="211"/>
    <n v="3"/>
    <n v="2"/>
    <n v="167"/>
    <n v="209"/>
    <m/>
    <m/>
    <n v="167"/>
    <n v="209"/>
    <n v="0"/>
    <n v="0"/>
    <n v="3"/>
    <n v="2"/>
    <n v="0"/>
    <n v="0"/>
    <m/>
    <n v="1"/>
    <n v="0"/>
    <n v="0"/>
    <m/>
    <m/>
    <n v="0"/>
    <n v="0"/>
    <n v="3"/>
    <n v="3"/>
    <n v="0"/>
    <n v="0"/>
    <n v="1.74"/>
    <n v="3.24"/>
    <n v="5.22"/>
    <n v="6.48"/>
    <m/>
    <n v="3.95"/>
    <n v="0"/>
    <n v="3.95"/>
    <m/>
    <m/>
    <n v="0"/>
    <n v="0"/>
    <n v="1.74"/>
    <n v="3.4766666666666666"/>
    <n v="5.22"/>
    <n v="10.43"/>
    <m/>
    <m/>
    <n v="0"/>
    <n v="0"/>
    <m/>
    <m/>
    <n v="0"/>
    <n v="0"/>
    <m/>
    <m/>
    <n v="0"/>
    <n v="0"/>
    <n v="0"/>
    <n v="0"/>
    <n v="0"/>
    <n v="0"/>
    <n v="38"/>
    <n v="80"/>
    <n v="0"/>
    <n v="0"/>
    <n v="25"/>
    <n v="24"/>
    <n v="0"/>
    <n v="0"/>
    <m/>
    <m/>
    <n v="0"/>
    <n v="0"/>
    <n v="63"/>
    <n v="104"/>
    <n v="0"/>
    <n v="0"/>
    <n v="3.4"/>
    <n v="3.6868750000000006"/>
    <n v="129.19999999999999"/>
    <n v="294.95000000000005"/>
    <n v="4.8"/>
    <n v="5.1320833333333331"/>
    <n v="120"/>
    <n v="123.16999999999999"/>
    <m/>
    <m/>
    <n v="0"/>
    <n v="0"/>
    <n v="3.9555555555555553"/>
    <n v="4.0203846153846152"/>
    <n v="249.2"/>
    <n v="418.12"/>
    <m/>
    <m/>
    <n v="0"/>
    <n v="0"/>
    <m/>
    <m/>
    <n v="0"/>
    <n v="0"/>
    <m/>
    <m/>
    <n v="0"/>
    <n v="0"/>
    <n v="0"/>
    <n v="0"/>
    <n v="0"/>
    <n v="0"/>
    <n v="66"/>
    <n v="107"/>
    <n v="0"/>
    <n v="0"/>
    <n v="3.8548484848484845"/>
    <n v="4.005140186915888"/>
    <n v="254.42"/>
    <n v="428.55"/>
    <n v="0"/>
    <n v="0"/>
    <n v="0"/>
    <n v="0"/>
    <n v="34"/>
    <n v="65"/>
    <n v="0"/>
    <n v="0"/>
    <n v="36"/>
    <n v="37"/>
    <n v="0"/>
    <n v="0"/>
    <m/>
    <m/>
    <n v="0"/>
    <n v="0"/>
    <n v="70"/>
    <n v="102"/>
    <n v="0"/>
    <n v="0"/>
    <n v="2.7"/>
    <n v="2.6606153846153839"/>
    <n v="91.800000000000011"/>
    <n v="172.93999999999997"/>
    <n v="4.4000000000000004"/>
    <n v="4.5997297297297299"/>
    <n v="158.4"/>
    <n v="170.19"/>
    <m/>
    <m/>
    <n v="0"/>
    <n v="0"/>
    <n v="3.5742857142857147"/>
    <n v="3.364019607843137"/>
    <n v="250.20000000000005"/>
    <n v="343.13"/>
    <m/>
    <m/>
    <n v="0"/>
    <n v="0"/>
    <m/>
    <m/>
    <n v="0"/>
    <n v="0"/>
    <m/>
    <m/>
    <n v="0"/>
    <n v="0"/>
    <n v="0"/>
    <n v="0"/>
    <n v="0"/>
    <n v="0"/>
    <n v="31"/>
    <m/>
    <n v="0"/>
    <n v="0"/>
    <m/>
    <m/>
    <n v="0"/>
    <n v="0"/>
    <m/>
    <m/>
    <n v="0"/>
    <n v="0"/>
    <n v="75"/>
    <n v="147"/>
    <n v="0"/>
    <n v="0"/>
    <n v="226.22"/>
    <n v="474.37"/>
    <s v=""/>
    <s v=""/>
    <n v="61"/>
    <n v="62"/>
    <n v="0"/>
    <n v="0"/>
    <n v="278.39999999999998"/>
    <n v="297.31"/>
    <n v="0"/>
    <n v="0"/>
    <n v="136"/>
    <n v="209"/>
    <n v="0"/>
    <n v="0"/>
    <n v="504.62"/>
    <n v="771.68000000000006"/>
    <s v=""/>
    <s v=""/>
    <n v="0"/>
    <n v="0"/>
    <n v="0"/>
    <n v="0"/>
    <s v=""/>
    <s v=""/>
    <s v=""/>
    <s v=""/>
    <n v="504.62"/>
    <n v="771.68000000000006"/>
    <s v=""/>
    <s v=""/>
  </r>
  <r>
    <x v="6"/>
    <s v="Louisiana Delta Community College"/>
    <s v="Met the criteria for Two-Year 2 in 2011-12."/>
    <n v="440624"/>
    <x v="8"/>
    <n v="99"/>
    <n v="125"/>
    <n v="0"/>
    <n v="4"/>
    <n v="99"/>
    <n v="121"/>
    <m/>
    <m/>
    <n v="99"/>
    <n v="121"/>
    <n v="0"/>
    <n v="0"/>
    <n v="2"/>
    <n v="4"/>
    <n v="0"/>
    <n v="0"/>
    <n v="1"/>
    <n v="1"/>
    <n v="0"/>
    <n v="0"/>
    <m/>
    <m/>
    <n v="0"/>
    <n v="0"/>
    <n v="3"/>
    <n v="5"/>
    <n v="0"/>
    <n v="0"/>
    <n v="2.33"/>
    <n v="2.085"/>
    <n v="4.66"/>
    <n v="8.34"/>
    <n v="1.7"/>
    <n v="2.33"/>
    <n v="1.7"/>
    <n v="2.33"/>
    <m/>
    <m/>
    <n v="0"/>
    <n v="0"/>
    <n v="2.12"/>
    <n v="2.1339999999999999"/>
    <n v="6.36"/>
    <n v="10.67"/>
    <m/>
    <m/>
    <n v="0"/>
    <n v="0"/>
    <m/>
    <m/>
    <n v="0"/>
    <n v="0"/>
    <m/>
    <m/>
    <n v="0"/>
    <n v="0"/>
    <n v="0"/>
    <n v="0"/>
    <n v="0"/>
    <n v="0"/>
    <n v="33"/>
    <n v="56"/>
    <n v="0"/>
    <n v="0"/>
    <n v="16"/>
    <n v="15"/>
    <n v="0"/>
    <n v="0"/>
    <m/>
    <m/>
    <n v="0"/>
    <n v="0"/>
    <n v="49"/>
    <n v="71"/>
    <n v="0"/>
    <n v="0"/>
    <n v="2.9"/>
    <n v="2.9201785714285711"/>
    <n v="95.7"/>
    <n v="163.52999999999997"/>
    <n v="3.9"/>
    <n v="3.6733333333333329"/>
    <n v="62.4"/>
    <n v="55.099999999999994"/>
    <m/>
    <m/>
    <n v="0"/>
    <n v="0"/>
    <n v="3.2265306122448978"/>
    <n v="3.0792957746478868"/>
    <n v="158.1"/>
    <n v="218.62999999999997"/>
    <m/>
    <m/>
    <n v="0"/>
    <n v="0"/>
    <m/>
    <m/>
    <n v="0"/>
    <n v="0"/>
    <m/>
    <m/>
    <n v="0"/>
    <n v="0"/>
    <n v="0"/>
    <n v="0"/>
    <n v="0"/>
    <n v="0"/>
    <n v="52"/>
    <n v="76"/>
    <n v="0"/>
    <n v="0"/>
    <n v="3.1626923076923079"/>
    <n v="3.0171052631578941"/>
    <n v="164.46"/>
    <n v="229.29999999999995"/>
    <n v="0"/>
    <n v="0"/>
    <n v="0"/>
    <n v="0"/>
    <n v="30"/>
    <n v="29"/>
    <n v="0"/>
    <n v="0"/>
    <n v="16"/>
    <n v="16"/>
    <n v="0"/>
    <n v="0"/>
    <m/>
    <m/>
    <n v="0"/>
    <n v="0"/>
    <n v="46"/>
    <n v="45"/>
    <n v="0"/>
    <n v="0"/>
    <n v="2.2000000000000002"/>
    <n v="2.1127586206896551"/>
    <n v="66"/>
    <n v="61.269999999999996"/>
    <n v="3.5"/>
    <n v="2.7168749999999999"/>
    <n v="56"/>
    <n v="43.47"/>
    <m/>
    <m/>
    <n v="0"/>
    <n v="0"/>
    <n v="2.652173913043478"/>
    <n v="2.3275555555555556"/>
    <n v="121.99999999999999"/>
    <n v="104.74000000000001"/>
    <m/>
    <m/>
    <n v="0"/>
    <n v="0"/>
    <m/>
    <m/>
    <n v="0"/>
    <n v="0"/>
    <m/>
    <m/>
    <n v="0"/>
    <n v="0"/>
    <n v="0"/>
    <n v="0"/>
    <n v="0"/>
    <n v="0"/>
    <n v="1"/>
    <m/>
    <n v="0"/>
    <n v="0"/>
    <m/>
    <m/>
    <n v="0"/>
    <n v="0"/>
    <m/>
    <m/>
    <n v="0"/>
    <n v="0"/>
    <n v="65"/>
    <n v="89"/>
    <n v="0"/>
    <n v="0"/>
    <n v="166.36"/>
    <n v="233.14"/>
    <s v=""/>
    <s v=""/>
    <n v="33"/>
    <n v="32"/>
    <n v="0"/>
    <n v="0"/>
    <n v="120.1"/>
    <n v="100.89999999999999"/>
    <n v="0"/>
    <n v="0"/>
    <n v="98"/>
    <n v="121"/>
    <n v="0"/>
    <n v="0"/>
    <n v="286.46000000000004"/>
    <n v="334.03999999999996"/>
    <s v=""/>
    <s v=""/>
    <n v="0"/>
    <n v="0"/>
    <n v="0"/>
    <n v="0"/>
    <s v=""/>
    <s v=""/>
    <s v=""/>
    <s v=""/>
    <n v="286.45999999999998"/>
    <n v="334.03999999999996"/>
    <s v=""/>
    <s v=""/>
  </r>
  <r>
    <x v="6"/>
    <s v="Nunez Community College"/>
    <m/>
    <n v="158884"/>
    <x v="8"/>
    <n v="130"/>
    <n v="120"/>
    <n v="1"/>
    <n v="1"/>
    <n v="129"/>
    <n v="119"/>
    <m/>
    <m/>
    <n v="129"/>
    <n v="119"/>
    <n v="0"/>
    <n v="0"/>
    <n v="4"/>
    <n v="5"/>
    <n v="0"/>
    <n v="0"/>
    <n v="1"/>
    <n v="1"/>
    <n v="0"/>
    <n v="0"/>
    <m/>
    <m/>
    <n v="0"/>
    <n v="0"/>
    <n v="5"/>
    <n v="6"/>
    <n v="0"/>
    <n v="0"/>
    <n v="3.2050000000000001"/>
    <n v="2.6580000000000004"/>
    <n v="12.82"/>
    <n v="13.290000000000003"/>
    <n v="2.33"/>
    <n v="2.74"/>
    <n v="2.33"/>
    <n v="2.74"/>
    <m/>
    <m/>
    <n v="0"/>
    <n v="0"/>
    <n v="3.0300000000000002"/>
    <n v="2.6716666666666669"/>
    <n v="15.150000000000002"/>
    <n v="16.03"/>
    <m/>
    <m/>
    <n v="0"/>
    <n v="0"/>
    <m/>
    <m/>
    <n v="0"/>
    <n v="0"/>
    <m/>
    <m/>
    <n v="0"/>
    <n v="0"/>
    <n v="0"/>
    <n v="0"/>
    <n v="0"/>
    <n v="0"/>
    <n v="33"/>
    <n v="28"/>
    <n v="0"/>
    <n v="0"/>
    <n v="6"/>
    <n v="10"/>
    <n v="0"/>
    <n v="0"/>
    <m/>
    <m/>
    <n v="0"/>
    <n v="0"/>
    <n v="39"/>
    <n v="38"/>
    <n v="0"/>
    <n v="0"/>
    <n v="6.1"/>
    <n v="5.3439285714285711"/>
    <n v="201.29999999999998"/>
    <n v="149.63"/>
    <n v="6.1"/>
    <n v="9.0050000000000008"/>
    <n v="36.599999999999994"/>
    <n v="90.050000000000011"/>
    <m/>
    <m/>
    <n v="0"/>
    <n v="0"/>
    <n v="6.1"/>
    <n v="6.3073684210526322"/>
    <n v="237.89999999999998"/>
    <n v="239.68000000000004"/>
    <m/>
    <m/>
    <n v="0"/>
    <n v="0"/>
    <m/>
    <m/>
    <n v="0"/>
    <n v="0"/>
    <m/>
    <m/>
    <n v="0"/>
    <n v="0"/>
    <n v="0"/>
    <n v="0"/>
    <n v="0"/>
    <n v="0"/>
    <n v="44"/>
    <n v="44"/>
    <n v="0"/>
    <n v="0"/>
    <n v="5.7511363636363635"/>
    <n v="5.8115909090909099"/>
    <n v="253.04999999999998"/>
    <n v="255.71000000000004"/>
    <n v="0"/>
    <n v="0"/>
    <n v="0"/>
    <n v="0"/>
    <n v="54"/>
    <n v="54"/>
    <n v="0"/>
    <n v="0"/>
    <n v="27"/>
    <n v="21"/>
    <n v="0"/>
    <n v="0"/>
    <m/>
    <m/>
    <n v="0"/>
    <n v="0"/>
    <n v="81"/>
    <n v="75"/>
    <n v="0"/>
    <n v="0"/>
    <n v="3"/>
    <n v="3.1185185185185182"/>
    <n v="162"/>
    <n v="168.39999999999998"/>
    <n v="5.3"/>
    <n v="4.6285714285714281"/>
    <n v="143.1"/>
    <n v="97.199999999999989"/>
    <m/>
    <m/>
    <n v="0"/>
    <n v="0"/>
    <n v="3.7666666666666671"/>
    <n v="3.5413333333333328"/>
    <n v="305.10000000000002"/>
    <n v="265.59999999999997"/>
    <m/>
    <m/>
    <n v="0"/>
    <n v="0"/>
    <m/>
    <m/>
    <n v="0"/>
    <n v="0"/>
    <m/>
    <m/>
    <n v="0"/>
    <n v="0"/>
    <n v="0"/>
    <n v="0"/>
    <n v="0"/>
    <n v="0"/>
    <n v="4"/>
    <m/>
    <n v="0"/>
    <n v="0"/>
    <m/>
    <m/>
    <n v="0"/>
    <n v="0"/>
    <m/>
    <m/>
    <n v="0"/>
    <n v="0"/>
    <n v="91"/>
    <n v="87"/>
    <n v="0"/>
    <n v="0"/>
    <n v="376.12"/>
    <n v="331.31999999999994"/>
    <s v=""/>
    <s v=""/>
    <n v="34"/>
    <n v="32"/>
    <n v="0"/>
    <n v="0"/>
    <n v="182.02999999999997"/>
    <n v="189.99"/>
    <n v="0"/>
    <n v="0"/>
    <n v="125"/>
    <n v="119"/>
    <n v="0"/>
    <n v="0"/>
    <n v="558.15"/>
    <n v="521.30999999999995"/>
    <s v=""/>
    <s v=""/>
    <n v="0"/>
    <n v="0"/>
    <n v="0"/>
    <n v="0"/>
    <s v=""/>
    <s v=""/>
    <s v=""/>
    <s v=""/>
    <n v="558.15"/>
    <n v="521.30999999999995"/>
    <s v=""/>
    <s v=""/>
  </r>
  <r>
    <x v="6"/>
    <s v="River Parishes Community College"/>
    <m/>
    <n v="436304"/>
    <x v="8"/>
    <n v="78"/>
    <n v="108"/>
    <n v="3"/>
    <n v="5"/>
    <n v="75"/>
    <n v="103"/>
    <m/>
    <m/>
    <n v="75"/>
    <n v="103"/>
    <n v="0"/>
    <n v="0"/>
    <m/>
    <n v="2"/>
    <n v="0"/>
    <n v="0"/>
    <m/>
    <m/>
    <n v="0"/>
    <n v="0"/>
    <m/>
    <m/>
    <n v="0"/>
    <n v="0"/>
    <n v="0"/>
    <n v="2"/>
    <n v="0"/>
    <n v="0"/>
    <m/>
    <n v="1.5349999999999999"/>
    <n v="0"/>
    <n v="3.07"/>
    <m/>
    <m/>
    <n v="0"/>
    <n v="0"/>
    <m/>
    <m/>
    <n v="0"/>
    <n v="0"/>
    <n v="0"/>
    <n v="1.5349999999999999"/>
    <n v="0"/>
    <n v="3.07"/>
    <m/>
    <m/>
    <n v="0"/>
    <n v="0"/>
    <m/>
    <m/>
    <n v="0"/>
    <n v="0"/>
    <m/>
    <m/>
    <n v="0"/>
    <n v="0"/>
    <n v="0"/>
    <n v="0"/>
    <n v="0"/>
    <n v="0"/>
    <n v="12"/>
    <n v="33"/>
    <n v="0"/>
    <n v="0"/>
    <n v="22"/>
    <n v="8"/>
    <n v="0"/>
    <n v="0"/>
    <m/>
    <m/>
    <n v="0"/>
    <n v="0"/>
    <n v="34"/>
    <n v="41"/>
    <n v="0"/>
    <n v="0"/>
    <n v="4.2"/>
    <n v="4.0615151515151515"/>
    <n v="50.400000000000006"/>
    <n v="134.03"/>
    <n v="4.4000000000000004"/>
    <n v="5.4787499999999998"/>
    <n v="96.800000000000011"/>
    <n v="43.83"/>
    <m/>
    <m/>
    <n v="0"/>
    <n v="0"/>
    <n v="4.329411764705883"/>
    <n v="4.3380487804878056"/>
    <n v="147.20000000000002"/>
    <n v="177.86000000000004"/>
    <m/>
    <m/>
    <n v="0"/>
    <n v="0"/>
    <m/>
    <m/>
    <n v="0"/>
    <n v="0"/>
    <m/>
    <m/>
    <n v="0"/>
    <n v="0"/>
    <n v="0"/>
    <n v="0"/>
    <n v="0"/>
    <n v="0"/>
    <n v="34"/>
    <n v="43"/>
    <n v="0"/>
    <n v="0"/>
    <n v="4.329411764705883"/>
    <n v="4.2076744186046522"/>
    <n v="147.20000000000002"/>
    <n v="180.93000000000004"/>
    <n v="0"/>
    <n v="0"/>
    <n v="0"/>
    <n v="0"/>
    <n v="15"/>
    <n v="25"/>
    <n v="0"/>
    <n v="0"/>
    <n v="9"/>
    <n v="35"/>
    <n v="0"/>
    <n v="0"/>
    <m/>
    <m/>
    <n v="0"/>
    <n v="0"/>
    <n v="24"/>
    <n v="60"/>
    <n v="0"/>
    <n v="0"/>
    <n v="2.7"/>
    <n v="3.4643999999999995"/>
    <n v="40.5"/>
    <n v="86.609999999999985"/>
    <n v="2.8"/>
    <n v="2.5362857142857145"/>
    <n v="25.2"/>
    <n v="88.77000000000001"/>
    <m/>
    <m/>
    <n v="0"/>
    <n v="0"/>
    <n v="2.7375000000000003"/>
    <n v="2.923"/>
    <n v="65.7"/>
    <n v="175.38"/>
    <m/>
    <m/>
    <n v="0"/>
    <n v="0"/>
    <m/>
    <m/>
    <n v="0"/>
    <n v="0"/>
    <m/>
    <m/>
    <n v="0"/>
    <n v="0"/>
    <n v="0"/>
    <n v="0"/>
    <n v="0"/>
    <n v="0"/>
    <n v="17"/>
    <m/>
    <n v="0"/>
    <n v="0"/>
    <m/>
    <m/>
    <n v="0"/>
    <n v="0"/>
    <m/>
    <m/>
    <n v="0"/>
    <n v="0"/>
    <n v="27"/>
    <n v="60"/>
    <n v="0"/>
    <n v="0"/>
    <n v="90.9"/>
    <n v="223.70999999999998"/>
    <s v=""/>
    <s v=""/>
    <n v="31"/>
    <n v="43"/>
    <n v="0"/>
    <n v="0"/>
    <n v="122.00000000000001"/>
    <n v="132.60000000000002"/>
    <n v="0"/>
    <n v="0"/>
    <n v="58"/>
    <n v="103"/>
    <n v="0"/>
    <n v="0"/>
    <n v="212.90000000000003"/>
    <n v="356.31"/>
    <s v=""/>
    <s v=""/>
    <n v="0"/>
    <n v="0"/>
    <n v="0"/>
    <n v="0"/>
    <s v=""/>
    <s v=""/>
    <s v=""/>
    <s v=""/>
    <n v="212.90000000000003"/>
    <n v="356.31000000000006"/>
    <s v=""/>
    <s v=""/>
  </r>
  <r>
    <x v="6"/>
    <s v="Southern University in Shreveport"/>
    <s v="Met the criteria for Two-Year 2 in 2011-12."/>
    <n v="160649"/>
    <x v="8"/>
    <n v="215"/>
    <n v="271"/>
    <n v="20"/>
    <n v="9"/>
    <n v="195"/>
    <n v="262"/>
    <m/>
    <m/>
    <n v="195"/>
    <n v="262"/>
    <n v="0"/>
    <n v="0"/>
    <n v="1"/>
    <n v="5"/>
    <n v="0"/>
    <n v="0"/>
    <m/>
    <m/>
    <n v="0"/>
    <n v="0"/>
    <m/>
    <m/>
    <n v="0"/>
    <n v="0"/>
    <n v="1"/>
    <n v="5"/>
    <n v="0"/>
    <n v="0"/>
    <n v="2.74"/>
    <n v="2.54"/>
    <n v="2.74"/>
    <n v="12.7"/>
    <m/>
    <m/>
    <n v="0"/>
    <n v="0"/>
    <m/>
    <m/>
    <n v="0"/>
    <n v="0"/>
    <n v="2.74"/>
    <n v="2.54"/>
    <n v="2.74"/>
    <n v="12.7"/>
    <m/>
    <m/>
    <n v="0"/>
    <n v="0"/>
    <m/>
    <m/>
    <n v="0"/>
    <n v="0"/>
    <m/>
    <m/>
    <n v="0"/>
    <n v="0"/>
    <n v="0"/>
    <n v="0"/>
    <n v="0"/>
    <n v="0"/>
    <n v="66"/>
    <n v="74"/>
    <n v="0"/>
    <n v="0"/>
    <n v="10"/>
    <n v="12"/>
    <n v="0"/>
    <n v="0"/>
    <m/>
    <m/>
    <n v="0"/>
    <n v="0"/>
    <n v="76"/>
    <n v="86"/>
    <n v="0"/>
    <n v="0"/>
    <n v="5.7"/>
    <n v="6.063108108108108"/>
    <n v="376.2"/>
    <n v="448.67"/>
    <n v="5.3"/>
    <n v="8.2358333333333338"/>
    <n v="53"/>
    <n v="98.830000000000013"/>
    <m/>
    <m/>
    <n v="0"/>
    <n v="0"/>
    <n v="5.6473684210526311"/>
    <n v="6.3662790697674421"/>
    <n v="429.2"/>
    <n v="547.5"/>
    <m/>
    <m/>
    <n v="0"/>
    <n v="0"/>
    <m/>
    <m/>
    <n v="0"/>
    <n v="0"/>
    <m/>
    <m/>
    <n v="0"/>
    <n v="0"/>
    <n v="0"/>
    <n v="0"/>
    <n v="0"/>
    <n v="0"/>
    <n v="77"/>
    <n v="91"/>
    <n v="0"/>
    <n v="0"/>
    <n v="5.6096103896103893"/>
    <n v="6.1560439560439564"/>
    <n v="431.94"/>
    <n v="560.20000000000005"/>
    <n v="0"/>
    <n v="0"/>
    <n v="0"/>
    <n v="0"/>
    <n v="87"/>
    <n v="127"/>
    <n v="0"/>
    <n v="0"/>
    <n v="31"/>
    <n v="44"/>
    <n v="0"/>
    <n v="0"/>
    <m/>
    <m/>
    <n v="0"/>
    <n v="0"/>
    <n v="118"/>
    <n v="171"/>
    <n v="0"/>
    <n v="0"/>
    <n v="3.4"/>
    <n v="3.7340944881889766"/>
    <n v="295.8"/>
    <n v="474.23"/>
    <n v="4.7"/>
    <n v="4.503181818181818"/>
    <n v="145.70000000000002"/>
    <n v="198.14"/>
    <m/>
    <m/>
    <n v="0"/>
    <n v="0"/>
    <n v="3.7415254237288136"/>
    <n v="3.9319883040935673"/>
    <n v="441.5"/>
    <n v="672.37"/>
    <m/>
    <m/>
    <n v="0"/>
    <n v="0"/>
    <m/>
    <m/>
    <n v="0"/>
    <n v="0"/>
    <m/>
    <m/>
    <n v="0"/>
    <n v="0"/>
    <n v="0"/>
    <n v="0"/>
    <n v="0"/>
    <n v="0"/>
    <n v="0"/>
    <m/>
    <n v="0"/>
    <n v="0"/>
    <m/>
    <m/>
    <n v="0"/>
    <n v="0"/>
    <m/>
    <m/>
    <n v="0"/>
    <n v="0"/>
    <n v="154"/>
    <n v="206"/>
    <n v="0"/>
    <n v="0"/>
    <n v="674.74"/>
    <n v="935.6"/>
    <s v=""/>
    <s v=""/>
    <n v="41"/>
    <n v="56"/>
    <n v="0"/>
    <n v="0"/>
    <n v="198.70000000000002"/>
    <n v="296.97000000000003"/>
    <n v="0"/>
    <n v="0"/>
    <n v="195"/>
    <n v="262"/>
    <n v="0"/>
    <n v="0"/>
    <n v="873.44"/>
    <n v="1232.5700000000002"/>
    <s v=""/>
    <s v=""/>
    <n v="0"/>
    <n v="0"/>
    <n v="0"/>
    <n v="0"/>
    <s v=""/>
    <s v=""/>
    <s v=""/>
    <s v=""/>
    <n v="873.44"/>
    <n v="1232.5700000000002"/>
    <s v=""/>
    <s v=""/>
  </r>
  <r>
    <x v="7"/>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s v="Mississippi State University"/>
    <m/>
    <n v="176080"/>
    <x v="1"/>
    <n v="2732"/>
    <n v="2759"/>
    <n v="50"/>
    <n v="48"/>
    <n v="2682"/>
    <n v="2711"/>
    <n v="120"/>
    <n v="120"/>
    <n v="2682"/>
    <n v="2711"/>
    <n v="0"/>
    <n v="0"/>
    <n v="242"/>
    <n v="115"/>
    <n v="0"/>
    <n v="0"/>
    <n v="2"/>
    <n v="2"/>
    <n v="0"/>
    <n v="0"/>
    <m/>
    <m/>
    <n v="0"/>
    <n v="0"/>
    <n v="244"/>
    <n v="117"/>
    <n v="0"/>
    <n v="0"/>
    <n v="4.53"/>
    <n v="5.3"/>
    <n v="1096.26"/>
    <n v="609.5"/>
    <n v="5.5"/>
    <n v="6"/>
    <n v="11"/>
    <n v="12"/>
    <m/>
    <m/>
    <n v="0"/>
    <n v="0"/>
    <n v="4.5379508196721314"/>
    <n v="5.3119658119658117"/>
    <n v="1107.26"/>
    <n v="621.5"/>
    <m/>
    <m/>
    <n v="0"/>
    <n v="0"/>
    <m/>
    <m/>
    <n v="0"/>
    <n v="0"/>
    <m/>
    <m/>
    <n v="0"/>
    <n v="0"/>
    <n v="0"/>
    <n v="0"/>
    <n v="0"/>
    <n v="0"/>
    <n v="946"/>
    <n v="1148"/>
    <n v="0"/>
    <n v="0"/>
    <n v="54"/>
    <n v="62"/>
    <n v="0"/>
    <n v="0"/>
    <m/>
    <m/>
    <n v="0"/>
    <n v="0"/>
    <n v="1000"/>
    <n v="1210"/>
    <n v="0"/>
    <n v="0"/>
    <n v="5.14"/>
    <n v="4.95"/>
    <n v="4862.4399999999996"/>
    <n v="5682.6"/>
    <n v="5"/>
    <n v="5.37"/>
    <n v="270"/>
    <n v="332.94"/>
    <m/>
    <m/>
    <n v="0"/>
    <n v="0"/>
    <n v="5.1324399999999999"/>
    <n v="4.9715206611570251"/>
    <n v="5132.4399999999996"/>
    <n v="6015.54"/>
    <m/>
    <m/>
    <n v="0"/>
    <n v="0"/>
    <m/>
    <m/>
    <n v="0"/>
    <n v="0"/>
    <m/>
    <m/>
    <n v="0"/>
    <n v="0"/>
    <n v="0"/>
    <n v="0"/>
    <n v="0"/>
    <n v="0"/>
    <n v="1244"/>
    <n v="1327"/>
    <n v="0"/>
    <n v="0"/>
    <n v="5.0158360128617359"/>
    <n v="5.0015373021853806"/>
    <n v="6239.7"/>
    <n v="6637.04"/>
    <n v="0"/>
    <n v="0"/>
    <n v="0"/>
    <n v="0"/>
    <n v="1228"/>
    <n v="1146"/>
    <n v="0"/>
    <n v="0"/>
    <n v="157"/>
    <n v="167"/>
    <n v="0"/>
    <n v="0"/>
    <m/>
    <m/>
    <n v="0"/>
    <n v="0"/>
    <n v="1385"/>
    <n v="1313"/>
    <n v="0"/>
    <n v="0"/>
    <n v="3.54"/>
    <n v="3.63"/>
    <n v="4347.12"/>
    <n v="4159.9799999999996"/>
    <n v="4.3"/>
    <n v="4.26"/>
    <n v="675.1"/>
    <n v="711.42"/>
    <m/>
    <m/>
    <n v="0"/>
    <n v="0"/>
    <n v="3.6261516245487369"/>
    <n v="3.7101294744859099"/>
    <n v="5022.22"/>
    <n v="4871.3999999999996"/>
    <m/>
    <m/>
    <n v="0"/>
    <n v="0"/>
    <m/>
    <m/>
    <n v="0"/>
    <n v="0"/>
    <m/>
    <m/>
    <n v="0"/>
    <n v="0"/>
    <n v="0"/>
    <n v="0"/>
    <n v="0"/>
    <n v="0"/>
    <n v="53"/>
    <n v="71"/>
    <n v="0"/>
    <n v="0"/>
    <n v="6"/>
    <n v="4.57"/>
    <n v="318"/>
    <n v="324.47000000000003"/>
    <m/>
    <m/>
    <n v="0"/>
    <n v="0"/>
    <n v="2416"/>
    <n v="2409"/>
    <n v="0"/>
    <n v="0"/>
    <n v="10305.82"/>
    <n v="10452.08"/>
    <s v=""/>
    <s v=""/>
    <n v="213"/>
    <n v="231"/>
    <n v="0"/>
    <n v="0"/>
    <n v="956.1"/>
    <n v="1056.3599999999999"/>
    <n v="0"/>
    <n v="0"/>
    <n v="2629"/>
    <n v="2640"/>
    <n v="0"/>
    <n v="0"/>
    <n v="11261.92"/>
    <n v="11508.44"/>
    <s v=""/>
    <s v=""/>
    <n v="0"/>
    <n v="0"/>
    <n v="0"/>
    <n v="0"/>
    <s v=""/>
    <s v=""/>
    <s v=""/>
    <s v=""/>
    <n v="11579.92"/>
    <n v="11832.909999999998"/>
    <s v=""/>
    <s v=""/>
  </r>
  <r>
    <x v="8"/>
    <s v="University of Southern Mississippi"/>
    <m/>
    <n v="176372"/>
    <x v="1"/>
    <n v="2555"/>
    <n v="2361"/>
    <n v="14"/>
    <n v="15"/>
    <n v="2541"/>
    <n v="2346"/>
    <n v="120"/>
    <n v="120"/>
    <n v="2541"/>
    <n v="2346"/>
    <n v="0"/>
    <n v="0"/>
    <n v="28"/>
    <n v="39"/>
    <n v="0"/>
    <n v="0"/>
    <n v="3"/>
    <n v="5"/>
    <n v="0"/>
    <n v="0"/>
    <m/>
    <m/>
    <n v="0"/>
    <n v="0"/>
    <n v="31"/>
    <n v="44"/>
    <n v="0"/>
    <n v="0"/>
    <n v="5.47"/>
    <n v="4.54"/>
    <n v="153.16"/>
    <n v="177.06"/>
    <n v="6.67"/>
    <n v="6.4"/>
    <n v="20.009999999999998"/>
    <n v="32"/>
    <m/>
    <m/>
    <n v="0"/>
    <n v="0"/>
    <n v="5.5861290322580643"/>
    <n v="4.751363636363636"/>
    <n v="173.17"/>
    <n v="209.05999999999997"/>
    <m/>
    <m/>
    <n v="0"/>
    <n v="0"/>
    <m/>
    <m/>
    <n v="0"/>
    <n v="0"/>
    <m/>
    <m/>
    <n v="0"/>
    <n v="0"/>
    <n v="0"/>
    <n v="0"/>
    <n v="0"/>
    <n v="0"/>
    <n v="841"/>
    <n v="691"/>
    <n v="0"/>
    <n v="0"/>
    <n v="46"/>
    <n v="36"/>
    <n v="0"/>
    <n v="0"/>
    <m/>
    <m/>
    <n v="0"/>
    <n v="0"/>
    <n v="887"/>
    <n v="727"/>
    <n v="0"/>
    <n v="0"/>
    <n v="5.3"/>
    <n v="5.4"/>
    <n v="4457.3"/>
    <n v="3731.4"/>
    <n v="5.7"/>
    <n v="5.66"/>
    <n v="262.2"/>
    <n v="203.76"/>
    <m/>
    <m/>
    <n v="0"/>
    <n v="0"/>
    <n v="5.3207440811724913"/>
    <n v="5.4128748280605228"/>
    <n v="4719.5"/>
    <n v="3935.16"/>
    <m/>
    <m/>
    <n v="0"/>
    <n v="0"/>
    <m/>
    <m/>
    <n v="0"/>
    <n v="0"/>
    <m/>
    <m/>
    <n v="0"/>
    <n v="0"/>
    <n v="0"/>
    <n v="0"/>
    <n v="0"/>
    <n v="0"/>
    <n v="918"/>
    <n v="771"/>
    <n v="0"/>
    <n v="0"/>
    <n v="5.3297058823529415"/>
    <n v="5.3751232166018159"/>
    <n v="4892.67"/>
    <n v="4144.22"/>
    <n v="0"/>
    <n v="0"/>
    <n v="0"/>
    <n v="0"/>
    <n v="1134"/>
    <n v="1110"/>
    <n v="0"/>
    <n v="0"/>
    <n v="336"/>
    <n v="326"/>
    <n v="0"/>
    <n v="0"/>
    <m/>
    <m/>
    <n v="0"/>
    <n v="0"/>
    <n v="1470"/>
    <n v="1436"/>
    <n v="0"/>
    <n v="0"/>
    <n v="3.79"/>
    <n v="3.73"/>
    <n v="4297.8599999999997"/>
    <n v="4140.3"/>
    <n v="3.88"/>
    <n v="3.7"/>
    <n v="1303.68"/>
    <n v="1206.2"/>
    <m/>
    <m/>
    <n v="0"/>
    <n v="0"/>
    <n v="3.8105714285714285"/>
    <n v="3.7231894150417828"/>
    <n v="5601.54"/>
    <n v="5346.5"/>
    <m/>
    <m/>
    <n v="0"/>
    <n v="0"/>
    <m/>
    <m/>
    <n v="0"/>
    <n v="0"/>
    <m/>
    <m/>
    <n v="0"/>
    <n v="0"/>
    <n v="0"/>
    <n v="0"/>
    <n v="0"/>
    <n v="0"/>
    <n v="153"/>
    <n v="139"/>
    <n v="0"/>
    <n v="0"/>
    <n v="4"/>
    <n v="4.96"/>
    <n v="612"/>
    <n v="689.43999999999994"/>
    <m/>
    <m/>
    <n v="0"/>
    <n v="0"/>
    <n v="2003"/>
    <n v="1840"/>
    <n v="0"/>
    <n v="0"/>
    <n v="8908.32"/>
    <n v="8048.76"/>
    <s v=""/>
    <s v=""/>
    <n v="385"/>
    <n v="367"/>
    <n v="0"/>
    <n v="0"/>
    <n v="1585.89"/>
    <n v="1441.96"/>
    <n v="0"/>
    <n v="0"/>
    <n v="2388"/>
    <n v="2207"/>
    <n v="0"/>
    <n v="0"/>
    <n v="10494.21"/>
    <n v="9490.7200000000012"/>
    <s v=""/>
    <s v=""/>
    <n v="0"/>
    <n v="0"/>
    <n v="0"/>
    <n v="0"/>
    <s v=""/>
    <s v=""/>
    <s v=""/>
    <s v=""/>
    <n v="11106.21"/>
    <n v="10180.160000000002"/>
    <s v=""/>
    <s v=""/>
  </r>
  <r>
    <x v="8"/>
    <s v="Jackson State University "/>
    <m/>
    <n v="175856"/>
    <x v="9"/>
    <n v="982"/>
    <n v="1033"/>
    <n v="5"/>
    <n v="2"/>
    <n v="977"/>
    <n v="1031"/>
    <n v="120"/>
    <n v="120"/>
    <n v="977"/>
    <n v="1031"/>
    <n v="0"/>
    <n v="0"/>
    <n v="13"/>
    <n v="14"/>
    <n v="0"/>
    <n v="0"/>
    <n v="16"/>
    <n v="19"/>
    <n v="0"/>
    <n v="0"/>
    <m/>
    <m/>
    <n v="0"/>
    <n v="0"/>
    <n v="29"/>
    <n v="33"/>
    <n v="0"/>
    <n v="0"/>
    <n v="4.5"/>
    <n v="6.5"/>
    <n v="58.5"/>
    <n v="91"/>
    <n v="6.31"/>
    <n v="4.95"/>
    <n v="100.96"/>
    <n v="94.05"/>
    <m/>
    <m/>
    <n v="0"/>
    <n v="0"/>
    <n v="5.4986206896551719"/>
    <n v="5.6075757575757583"/>
    <n v="159.45999999999998"/>
    <n v="185.05"/>
    <m/>
    <m/>
    <n v="0"/>
    <n v="0"/>
    <m/>
    <m/>
    <n v="0"/>
    <n v="0"/>
    <m/>
    <m/>
    <n v="0"/>
    <n v="0"/>
    <n v="0"/>
    <n v="0"/>
    <n v="0"/>
    <n v="0"/>
    <n v="424"/>
    <n v="420"/>
    <n v="0"/>
    <n v="0"/>
    <n v="5"/>
    <n v="6"/>
    <n v="0"/>
    <n v="0"/>
    <m/>
    <m/>
    <n v="0"/>
    <n v="0"/>
    <n v="429"/>
    <n v="426"/>
    <n v="0"/>
    <n v="0"/>
    <n v="5.52"/>
    <n v="5.46"/>
    <n v="2340.48"/>
    <n v="2293.1999999999998"/>
    <n v="6.5"/>
    <n v="7.75"/>
    <n v="32.5"/>
    <n v="46.5"/>
    <m/>
    <m/>
    <n v="0"/>
    <n v="0"/>
    <n v="5.5314219114219112"/>
    <n v="5.4922535211267602"/>
    <n v="2372.98"/>
    <n v="2339.6999999999998"/>
    <m/>
    <m/>
    <n v="0"/>
    <n v="0"/>
    <m/>
    <m/>
    <n v="0"/>
    <n v="0"/>
    <m/>
    <m/>
    <n v="0"/>
    <n v="0"/>
    <n v="0"/>
    <n v="0"/>
    <n v="0"/>
    <n v="0"/>
    <n v="458"/>
    <n v="459"/>
    <n v="0"/>
    <n v="0"/>
    <n v="5.5293449781659394"/>
    <n v="5.5005446623093679"/>
    <n v="2532.44"/>
    <n v="2524.75"/>
    <n v="0"/>
    <n v="0"/>
    <n v="0"/>
    <n v="0"/>
    <n v="304"/>
    <n v="330"/>
    <n v="0"/>
    <n v="0"/>
    <n v="95"/>
    <n v="118"/>
    <n v="0"/>
    <n v="0"/>
    <m/>
    <n v="11"/>
    <n v="0"/>
    <n v="0"/>
    <n v="399"/>
    <n v="459"/>
    <n v="0"/>
    <n v="0"/>
    <n v="4.1500000000000004"/>
    <n v="4.25"/>
    <n v="1261.6000000000001"/>
    <n v="1402.5"/>
    <n v="4.54"/>
    <n v="4.58"/>
    <n v="431.3"/>
    <n v="540.44000000000005"/>
    <m/>
    <n v="2"/>
    <n v="0"/>
    <n v="22"/>
    <n v="4.2428571428571429"/>
    <n v="4.2809150326797383"/>
    <n v="1692.9"/>
    <n v="1964.9399999999998"/>
    <m/>
    <m/>
    <n v="0"/>
    <n v="0"/>
    <m/>
    <m/>
    <n v="0"/>
    <n v="0"/>
    <m/>
    <m/>
    <n v="0"/>
    <n v="0"/>
    <n v="0"/>
    <n v="0"/>
    <n v="0"/>
    <n v="0"/>
    <n v="120"/>
    <n v="113"/>
    <n v="0"/>
    <n v="0"/>
    <n v="6"/>
    <n v="6.45"/>
    <n v="720"/>
    <n v="728.85"/>
    <m/>
    <m/>
    <n v="0"/>
    <n v="0"/>
    <n v="741"/>
    <n v="764"/>
    <n v="0"/>
    <n v="0"/>
    <n v="3660.58"/>
    <n v="3786.7"/>
    <s v=""/>
    <s v=""/>
    <n v="116"/>
    <n v="143"/>
    <n v="0"/>
    <n v="0"/>
    <n v="564.76"/>
    <n v="680.99"/>
    <n v="0"/>
    <n v="0"/>
    <n v="857"/>
    <n v="907"/>
    <n v="0"/>
    <n v="0"/>
    <n v="4225.34"/>
    <n v="4467.6899999999996"/>
    <s v=""/>
    <s v=""/>
    <n v="0"/>
    <n v="11"/>
    <n v="0"/>
    <n v="0"/>
    <s v=""/>
    <n v="22"/>
    <s v=""/>
    <s v=""/>
    <n v="4945.34"/>
    <n v="5218.54"/>
    <s v=""/>
    <s v=""/>
  </r>
  <r>
    <x v="8"/>
    <s v="University of Mississippi"/>
    <s v="Met the criteria for Four-Year 1 in 2011-12."/>
    <n v="176017"/>
    <x v="9"/>
    <n v="2566"/>
    <n v="2866"/>
    <n v="42"/>
    <n v="61"/>
    <n v="2524"/>
    <n v="2805"/>
    <n v="120"/>
    <n v="120"/>
    <n v="2524"/>
    <n v="2805"/>
    <n v="0"/>
    <n v="0"/>
    <n v="58"/>
    <n v="50"/>
    <n v="0"/>
    <n v="0"/>
    <n v="9"/>
    <n v="12"/>
    <n v="0"/>
    <n v="0"/>
    <m/>
    <m/>
    <n v="0"/>
    <n v="0"/>
    <n v="67"/>
    <n v="62"/>
    <n v="0"/>
    <n v="0"/>
    <n v="4.79"/>
    <n v="4.84"/>
    <n v="277.82"/>
    <n v="242"/>
    <n v="4.0999999999999996"/>
    <n v="4.75"/>
    <n v="36.9"/>
    <n v="57"/>
    <m/>
    <m/>
    <n v="0"/>
    <n v="0"/>
    <n v="4.6973134328358208"/>
    <n v="4.82258064516129"/>
    <n v="314.71999999999997"/>
    <n v="299"/>
    <m/>
    <m/>
    <n v="0"/>
    <n v="0"/>
    <m/>
    <m/>
    <n v="0"/>
    <n v="0"/>
    <m/>
    <m/>
    <n v="0"/>
    <n v="0"/>
    <n v="0"/>
    <n v="0"/>
    <n v="0"/>
    <n v="0"/>
    <n v="1274"/>
    <n v="1364"/>
    <n v="0"/>
    <n v="0"/>
    <n v="138"/>
    <n v="154"/>
    <n v="0"/>
    <n v="0"/>
    <m/>
    <m/>
    <n v="0"/>
    <n v="0"/>
    <n v="1412"/>
    <n v="1518"/>
    <n v="0"/>
    <n v="0"/>
    <n v="5"/>
    <n v="4.99"/>
    <n v="6370"/>
    <n v="6806.3600000000006"/>
    <n v="5.2"/>
    <n v="5.08"/>
    <n v="717.6"/>
    <n v="782.32"/>
    <m/>
    <m/>
    <n v="0"/>
    <n v="0"/>
    <n v="5.0195467422096316"/>
    <n v="4.9991304347826091"/>
    <n v="7087.5999999999995"/>
    <n v="7588.68"/>
    <m/>
    <m/>
    <n v="0"/>
    <n v="0"/>
    <m/>
    <m/>
    <n v="0"/>
    <n v="0"/>
    <m/>
    <m/>
    <n v="0"/>
    <n v="0"/>
    <n v="0"/>
    <n v="0"/>
    <n v="0"/>
    <n v="0"/>
    <n v="1479"/>
    <n v="1580"/>
    <n v="0"/>
    <n v="0"/>
    <n v="5.0049492900608517"/>
    <n v="4.99220253164557"/>
    <n v="7402.32"/>
    <n v="7887.68"/>
    <n v="0"/>
    <n v="0"/>
    <n v="0"/>
    <n v="0"/>
    <n v="794"/>
    <n v="841"/>
    <n v="0"/>
    <n v="0"/>
    <n v="116"/>
    <n v="125"/>
    <n v="0"/>
    <n v="0"/>
    <n v="7"/>
    <n v="89"/>
    <n v="0"/>
    <n v="0"/>
    <n v="917"/>
    <n v="1055"/>
    <n v="0"/>
    <n v="0"/>
    <n v="3.68"/>
    <n v="3.64"/>
    <n v="2921.92"/>
    <n v="3061.2400000000002"/>
    <n v="4.2"/>
    <n v="4.26"/>
    <n v="487.20000000000005"/>
    <n v="532.5"/>
    <n v="1.5"/>
    <n v="2.5"/>
    <n v="10.5"/>
    <n v="222.5"/>
    <n v="3.7291384950926934"/>
    <n v="3.6172890995260665"/>
    <n v="3419.62"/>
    <n v="3816.2400000000002"/>
    <m/>
    <m/>
    <n v="0"/>
    <n v="0"/>
    <m/>
    <m/>
    <n v="0"/>
    <n v="0"/>
    <m/>
    <m/>
    <n v="0"/>
    <n v="0"/>
    <n v="0"/>
    <n v="0"/>
    <n v="0"/>
    <n v="0"/>
    <n v="128"/>
    <n v="170"/>
    <n v="0"/>
    <n v="0"/>
    <n v="4"/>
    <n v="3.74"/>
    <n v="512"/>
    <n v="635.80000000000007"/>
    <m/>
    <m/>
    <n v="0"/>
    <n v="0"/>
    <n v="2126"/>
    <n v="2255"/>
    <n v="0"/>
    <n v="0"/>
    <n v="9569.74"/>
    <n v="10109.6"/>
    <s v=""/>
    <s v=""/>
    <n v="263"/>
    <n v="291"/>
    <n v="0"/>
    <n v="0"/>
    <n v="1241.7"/>
    <n v="1371.8200000000002"/>
    <n v="0"/>
    <n v="0"/>
    <n v="2389"/>
    <n v="2546"/>
    <n v="0"/>
    <n v="0"/>
    <n v="10811.44"/>
    <n v="11481.42"/>
    <s v=""/>
    <s v=""/>
    <n v="7"/>
    <n v="89"/>
    <n v="0"/>
    <n v="0"/>
    <n v="10.5"/>
    <n v="222.5"/>
    <s v=""/>
    <s v=""/>
    <n v="11333.939999999999"/>
    <n v="12339.72"/>
    <s v=""/>
    <s v=""/>
  </r>
  <r>
    <x v="8"/>
    <s v="Alcorn State University"/>
    <m/>
    <n v="175342"/>
    <x v="3"/>
    <n v="357"/>
    <n v="369"/>
    <n v="0"/>
    <n v="1"/>
    <n v="357"/>
    <n v="368"/>
    <n v="120"/>
    <n v="120"/>
    <n v="357"/>
    <n v="368"/>
    <n v="0"/>
    <n v="0"/>
    <n v="25"/>
    <n v="33"/>
    <n v="0"/>
    <n v="0"/>
    <n v="17"/>
    <n v="16"/>
    <n v="0"/>
    <n v="0"/>
    <m/>
    <m/>
    <n v="0"/>
    <n v="0"/>
    <n v="42"/>
    <n v="49"/>
    <n v="0"/>
    <n v="0"/>
    <n v="5.28"/>
    <n v="5.09"/>
    <n v="132"/>
    <n v="167.97"/>
    <n v="4.12"/>
    <n v="4.75"/>
    <n v="70.040000000000006"/>
    <n v="76"/>
    <m/>
    <m/>
    <n v="0"/>
    <n v="0"/>
    <n v="4.8104761904761908"/>
    <n v="4.978979591836735"/>
    <n v="202.04000000000002"/>
    <n v="243.97000000000003"/>
    <m/>
    <m/>
    <n v="0"/>
    <n v="0"/>
    <m/>
    <m/>
    <n v="0"/>
    <n v="0"/>
    <m/>
    <m/>
    <n v="0"/>
    <n v="0"/>
    <n v="0"/>
    <n v="0"/>
    <n v="0"/>
    <n v="0"/>
    <n v="140"/>
    <n v="159"/>
    <n v="0"/>
    <n v="0"/>
    <n v="7"/>
    <n v="4"/>
    <n v="0"/>
    <n v="0"/>
    <m/>
    <m/>
    <n v="0"/>
    <n v="0"/>
    <n v="147"/>
    <n v="163"/>
    <n v="0"/>
    <n v="0"/>
    <n v="5.15"/>
    <n v="5.1100000000000003"/>
    <n v="721"/>
    <n v="812.49"/>
    <n v="8.57"/>
    <n v="8.8800000000000008"/>
    <n v="59.99"/>
    <n v="35.520000000000003"/>
    <m/>
    <m/>
    <n v="0"/>
    <n v="0"/>
    <n v="5.3128571428571432"/>
    <n v="5.2025153374233124"/>
    <n v="780.99"/>
    <n v="848.00999999999988"/>
    <m/>
    <m/>
    <n v="0"/>
    <n v="0"/>
    <m/>
    <m/>
    <n v="0"/>
    <n v="0"/>
    <m/>
    <m/>
    <n v="0"/>
    <n v="0"/>
    <n v="0"/>
    <n v="0"/>
    <n v="0"/>
    <n v="0"/>
    <n v="189"/>
    <n v="212"/>
    <n v="0"/>
    <n v="0"/>
    <n v="5.2012169312169307"/>
    <n v="5.1508490566037732"/>
    <n v="983.02999999999986"/>
    <n v="1091.98"/>
    <n v="0"/>
    <n v="0"/>
    <n v="0"/>
    <n v="0"/>
    <n v="100"/>
    <n v="86"/>
    <n v="0"/>
    <n v="0"/>
    <n v="22"/>
    <n v="19"/>
    <n v="0"/>
    <n v="0"/>
    <m/>
    <m/>
    <n v="0"/>
    <n v="0"/>
    <n v="122"/>
    <n v="105"/>
    <n v="0"/>
    <n v="0"/>
    <n v="3.8"/>
    <n v="3.34"/>
    <n v="380"/>
    <n v="287.24"/>
    <n v="4.57"/>
    <n v="6.42"/>
    <n v="100.54"/>
    <n v="121.98"/>
    <m/>
    <m/>
    <n v="0"/>
    <n v="0"/>
    <n v="3.9388524590163936"/>
    <n v="3.8973333333333335"/>
    <n v="480.54"/>
    <n v="409.22"/>
    <m/>
    <m/>
    <n v="0"/>
    <n v="0"/>
    <m/>
    <m/>
    <n v="0"/>
    <n v="0"/>
    <m/>
    <m/>
    <n v="0"/>
    <n v="0"/>
    <n v="0"/>
    <n v="0"/>
    <n v="0"/>
    <n v="0"/>
    <n v="46"/>
    <n v="51"/>
    <n v="0"/>
    <n v="0"/>
    <n v="6"/>
    <n v="4.99"/>
    <n v="276"/>
    <n v="254.49"/>
    <m/>
    <m/>
    <n v="0"/>
    <n v="0"/>
    <n v="265"/>
    <n v="278"/>
    <n v="0"/>
    <n v="0"/>
    <n v="1233"/>
    <n v="1267.7"/>
    <s v=""/>
    <s v=""/>
    <n v="46"/>
    <n v="39"/>
    <n v="0"/>
    <n v="0"/>
    <n v="230.57"/>
    <n v="233.5"/>
    <n v="0"/>
    <n v="0"/>
    <n v="311"/>
    <n v="317"/>
    <n v="0"/>
    <n v="0"/>
    <n v="1463.57"/>
    <n v="1501.2"/>
    <s v=""/>
    <s v=""/>
    <n v="0"/>
    <n v="0"/>
    <n v="0"/>
    <n v="0"/>
    <s v=""/>
    <s v=""/>
    <s v=""/>
    <s v=""/>
    <n v="1739.57"/>
    <n v="1755.69"/>
    <s v=""/>
    <s v=""/>
  </r>
  <r>
    <x v="8"/>
    <s v="Delta State University"/>
    <m/>
    <n v="175616"/>
    <x v="3"/>
    <n v="519"/>
    <n v="559"/>
    <n v="5"/>
    <n v="4"/>
    <n v="514"/>
    <n v="555"/>
    <n v="120"/>
    <n v="120"/>
    <n v="514"/>
    <n v="555"/>
    <n v="0"/>
    <n v="0"/>
    <n v="60"/>
    <n v="95"/>
    <n v="0"/>
    <n v="0"/>
    <n v="4"/>
    <n v="5"/>
    <n v="0"/>
    <n v="0"/>
    <m/>
    <m/>
    <n v="0"/>
    <n v="0"/>
    <n v="64"/>
    <n v="100"/>
    <n v="0"/>
    <n v="0"/>
    <n v="4.62"/>
    <n v="4.67"/>
    <n v="277.2"/>
    <n v="443.65"/>
    <n v="4.75"/>
    <n v="6.2"/>
    <n v="19"/>
    <n v="31"/>
    <m/>
    <m/>
    <n v="0"/>
    <n v="0"/>
    <n v="4.6281249999999998"/>
    <n v="4.7465000000000002"/>
    <n v="296.2"/>
    <n v="474.65000000000003"/>
    <m/>
    <m/>
    <n v="0"/>
    <n v="0"/>
    <m/>
    <m/>
    <n v="0"/>
    <n v="0"/>
    <m/>
    <m/>
    <n v="0"/>
    <n v="0"/>
    <n v="0"/>
    <n v="0"/>
    <n v="0"/>
    <n v="0"/>
    <n v="111"/>
    <n v="109"/>
    <n v="0"/>
    <n v="0"/>
    <n v="2"/>
    <n v="0"/>
    <n v="0"/>
    <n v="0"/>
    <m/>
    <m/>
    <n v="0"/>
    <n v="0"/>
    <n v="113"/>
    <n v="109"/>
    <n v="0"/>
    <n v="0"/>
    <n v="5.42"/>
    <n v="5.73"/>
    <n v="601.62"/>
    <n v="624.57000000000005"/>
    <n v="7"/>
    <n v="0"/>
    <n v="14"/>
    <n v="0"/>
    <m/>
    <m/>
    <n v="0"/>
    <n v="0"/>
    <n v="5.4479646017699119"/>
    <n v="5.73"/>
    <n v="615.62"/>
    <n v="624.57000000000005"/>
    <m/>
    <m/>
    <n v="0"/>
    <n v="0"/>
    <m/>
    <m/>
    <n v="0"/>
    <n v="0"/>
    <m/>
    <m/>
    <n v="0"/>
    <n v="0"/>
    <n v="0"/>
    <n v="0"/>
    <n v="0"/>
    <n v="0"/>
    <n v="177"/>
    <n v="209"/>
    <n v="0"/>
    <n v="0"/>
    <n v="5.1515254237288133"/>
    <n v="5.259425837320574"/>
    <n v="911.81999999999994"/>
    <n v="1099.22"/>
    <n v="0"/>
    <n v="0"/>
    <n v="0"/>
    <n v="0"/>
    <n v="274"/>
    <n v="267"/>
    <n v="0"/>
    <n v="0"/>
    <n v="44"/>
    <n v="59"/>
    <n v="0"/>
    <n v="0"/>
    <m/>
    <m/>
    <n v="0"/>
    <n v="0"/>
    <n v="318"/>
    <n v="326"/>
    <n v="0"/>
    <n v="0"/>
    <n v="3.7"/>
    <n v="3.79"/>
    <n v="1013.8000000000001"/>
    <n v="1011.9300000000001"/>
    <n v="3.26"/>
    <n v="3.95"/>
    <n v="143.44"/>
    <n v="233.05"/>
    <m/>
    <m/>
    <n v="0"/>
    <n v="0"/>
    <n v="3.6391194968553457"/>
    <n v="3.8189570552147241"/>
    <n v="1157.24"/>
    <n v="1244.98"/>
    <m/>
    <m/>
    <n v="0"/>
    <n v="0"/>
    <m/>
    <m/>
    <n v="0"/>
    <n v="0"/>
    <m/>
    <m/>
    <n v="0"/>
    <n v="0"/>
    <n v="0"/>
    <n v="0"/>
    <n v="0"/>
    <n v="0"/>
    <n v="19"/>
    <n v="20"/>
    <n v="0"/>
    <n v="0"/>
    <n v="4"/>
    <n v="4.88"/>
    <n v="76"/>
    <n v="97.6"/>
    <m/>
    <m/>
    <n v="0"/>
    <n v="0"/>
    <n v="445"/>
    <n v="471"/>
    <n v="0"/>
    <n v="0"/>
    <n v="1892.62"/>
    <n v="2080.15"/>
    <s v=""/>
    <s v=""/>
    <n v="50"/>
    <n v="64"/>
    <n v="0"/>
    <n v="0"/>
    <n v="176.44"/>
    <n v="264.05"/>
    <n v="0"/>
    <n v="0"/>
    <n v="495"/>
    <n v="535"/>
    <n v="0"/>
    <n v="0"/>
    <n v="2069.06"/>
    <n v="2344.2000000000003"/>
    <s v=""/>
    <s v=""/>
    <n v="0"/>
    <n v="0"/>
    <n v="0"/>
    <n v="0"/>
    <s v=""/>
    <s v=""/>
    <s v=""/>
    <s v=""/>
    <n v="2145.06"/>
    <n v="2441.7999999999997"/>
    <s v=""/>
    <s v=""/>
  </r>
  <r>
    <x v="8"/>
    <s v="Mississippi Valley State University"/>
    <m/>
    <n v="176044"/>
    <x v="3"/>
    <n v="319"/>
    <n v="305"/>
    <n v="2"/>
    <n v="7"/>
    <n v="317"/>
    <n v="298"/>
    <n v="120"/>
    <n v="120"/>
    <n v="317"/>
    <n v="298"/>
    <n v="0"/>
    <n v="0"/>
    <n v="3"/>
    <n v="9"/>
    <n v="0"/>
    <n v="0"/>
    <n v="15"/>
    <n v="7"/>
    <n v="0"/>
    <n v="0"/>
    <m/>
    <m/>
    <n v="0"/>
    <n v="0"/>
    <n v="18"/>
    <n v="16"/>
    <n v="0"/>
    <n v="0"/>
    <n v="7"/>
    <n v="6.89"/>
    <n v="21"/>
    <n v="62.01"/>
    <n v="4.4400000000000004"/>
    <n v="5.43"/>
    <n v="66.600000000000009"/>
    <n v="38.01"/>
    <m/>
    <m/>
    <n v="0"/>
    <n v="0"/>
    <n v="4.8666666666666671"/>
    <n v="6.2512499999999998"/>
    <n v="87.600000000000009"/>
    <n v="100.02"/>
    <m/>
    <m/>
    <n v="0"/>
    <n v="0"/>
    <m/>
    <m/>
    <n v="0"/>
    <n v="0"/>
    <m/>
    <m/>
    <n v="0"/>
    <n v="0"/>
    <n v="0"/>
    <n v="0"/>
    <n v="0"/>
    <n v="0"/>
    <n v="115"/>
    <n v="103"/>
    <n v="0"/>
    <n v="0"/>
    <n v="0"/>
    <n v="3"/>
    <n v="0"/>
    <n v="0"/>
    <m/>
    <m/>
    <n v="0"/>
    <n v="0"/>
    <n v="115"/>
    <n v="106"/>
    <n v="0"/>
    <n v="0"/>
    <n v="5.26"/>
    <n v="5.21"/>
    <n v="604.9"/>
    <n v="536.63"/>
    <s v=" "/>
    <n v="6"/>
    <n v="0"/>
    <n v="18"/>
    <m/>
    <m/>
    <n v="0"/>
    <n v="0"/>
    <n v="5.26"/>
    <n v="5.2323584905660381"/>
    <n v="604.9"/>
    <n v="554.63"/>
    <m/>
    <m/>
    <n v="0"/>
    <n v="0"/>
    <m/>
    <m/>
    <n v="0"/>
    <n v="0"/>
    <m/>
    <m/>
    <n v="0"/>
    <n v="0"/>
    <n v="0"/>
    <n v="0"/>
    <n v="0"/>
    <n v="0"/>
    <n v="133"/>
    <n v="122"/>
    <n v="0"/>
    <n v="0"/>
    <n v="5.2067669172932334"/>
    <n v="5.3659836065573767"/>
    <n v="692.5"/>
    <n v="654.65"/>
    <n v="0"/>
    <n v="0"/>
    <n v="0"/>
    <n v="0"/>
    <n v="100"/>
    <n v="109"/>
    <n v="0"/>
    <n v="0"/>
    <n v="40"/>
    <n v="36"/>
    <n v="0"/>
    <n v="0"/>
    <m/>
    <m/>
    <n v="0"/>
    <n v="0"/>
    <n v="140"/>
    <n v="145"/>
    <n v="0"/>
    <n v="0"/>
    <n v="4"/>
    <n v="3.72"/>
    <n v="400"/>
    <n v="405.48"/>
    <n v="4.2"/>
    <n v="4.1100000000000003"/>
    <n v="168"/>
    <n v="147.96"/>
    <m/>
    <m/>
    <n v="0"/>
    <n v="0"/>
    <n v="4.0571428571428569"/>
    <n v="3.8168275862068968"/>
    <n v="568"/>
    <n v="553.44000000000005"/>
    <m/>
    <m/>
    <n v="0"/>
    <n v="0"/>
    <m/>
    <m/>
    <n v="0"/>
    <n v="0"/>
    <m/>
    <m/>
    <n v="0"/>
    <n v="0"/>
    <n v="0"/>
    <n v="0"/>
    <n v="0"/>
    <n v="0"/>
    <n v="44"/>
    <n v="31"/>
    <n v="0"/>
    <n v="0"/>
    <n v="7"/>
    <n v="6.7"/>
    <n v="308"/>
    <n v="207.70000000000002"/>
    <m/>
    <m/>
    <n v="0"/>
    <n v="0"/>
    <n v="218"/>
    <n v="221"/>
    <n v="0"/>
    <n v="0"/>
    <n v="1025.9000000000001"/>
    <n v="1004.12"/>
    <s v=""/>
    <s v=""/>
    <n v="55"/>
    <n v="46"/>
    <n v="0"/>
    <n v="0"/>
    <n v="234.60000000000002"/>
    <n v="203.97"/>
    <n v="0"/>
    <n v="0"/>
    <n v="273"/>
    <n v="267"/>
    <n v="0"/>
    <n v="0"/>
    <n v="1260.5"/>
    <n v="1208.0899999999999"/>
    <s v=""/>
    <s v=""/>
    <n v="0"/>
    <n v="0"/>
    <n v="0"/>
    <n v="0"/>
    <s v=""/>
    <s v=""/>
    <s v=""/>
    <s v=""/>
    <n v="1568.5"/>
    <n v="1415.7900000000002"/>
    <s v=""/>
    <s v=""/>
  </r>
  <r>
    <x v="8"/>
    <s v="Mississippi University for Women"/>
    <m/>
    <n v="176035"/>
    <x v="4"/>
    <n v="434"/>
    <n v="460"/>
    <n v="0"/>
    <n v="0"/>
    <n v="434"/>
    <n v="460"/>
    <n v="120"/>
    <n v="120"/>
    <n v="434"/>
    <n v="460"/>
    <n v="0"/>
    <n v="0"/>
    <n v="5"/>
    <n v="6"/>
    <n v="0"/>
    <n v="0"/>
    <n v="9"/>
    <n v="7"/>
    <n v="0"/>
    <n v="0"/>
    <m/>
    <m/>
    <n v="0"/>
    <n v="0"/>
    <n v="14"/>
    <n v="13"/>
    <n v="0"/>
    <n v="0"/>
    <n v="4.4000000000000004"/>
    <n v="4.17"/>
    <n v="22"/>
    <n v="25.02"/>
    <n v="4.78"/>
    <n v="4.57"/>
    <n v="43.02"/>
    <n v="31.990000000000002"/>
    <m/>
    <m/>
    <n v="0"/>
    <n v="0"/>
    <n v="4.644285714285715"/>
    <n v="4.3853846153846154"/>
    <n v="65.02000000000001"/>
    <n v="57.01"/>
    <m/>
    <m/>
    <n v="0"/>
    <n v="0"/>
    <m/>
    <m/>
    <n v="0"/>
    <n v="0"/>
    <m/>
    <m/>
    <n v="0"/>
    <n v="0"/>
    <n v="0"/>
    <n v="0"/>
    <n v="0"/>
    <n v="0"/>
    <n v="96"/>
    <n v="83"/>
    <n v="0"/>
    <n v="0"/>
    <n v="2"/>
    <n v="2"/>
    <n v="0"/>
    <n v="0"/>
    <m/>
    <m/>
    <n v="0"/>
    <n v="0"/>
    <n v="98"/>
    <n v="85"/>
    <n v="0"/>
    <n v="0"/>
    <n v="5.46"/>
    <n v="5.42"/>
    <n v="524.16"/>
    <n v="449.86"/>
    <n v="10"/>
    <n v="9.75"/>
    <n v="20"/>
    <n v="19.5"/>
    <m/>
    <m/>
    <n v="0"/>
    <n v="0"/>
    <n v="5.5526530612244898"/>
    <n v="5.5218823529411765"/>
    <n v="544.16"/>
    <n v="469.36"/>
    <m/>
    <m/>
    <n v="0"/>
    <n v="0"/>
    <m/>
    <m/>
    <n v="0"/>
    <n v="0"/>
    <m/>
    <m/>
    <n v="0"/>
    <n v="0"/>
    <n v="0"/>
    <n v="0"/>
    <n v="0"/>
    <n v="0"/>
    <n v="112"/>
    <n v="98"/>
    <n v="0"/>
    <n v="0"/>
    <n v="5.439107142857142"/>
    <n v="5.3711224489795919"/>
    <n v="609.17999999999995"/>
    <n v="526.37"/>
    <n v="0"/>
    <n v="0"/>
    <n v="0"/>
    <n v="0"/>
    <n v="225"/>
    <n v="245"/>
    <n v="0"/>
    <n v="0"/>
    <n v="70"/>
    <n v="97"/>
    <n v="0"/>
    <n v="0"/>
    <m/>
    <m/>
    <n v="0"/>
    <n v="0"/>
    <n v="295"/>
    <n v="342"/>
    <n v="0"/>
    <n v="0"/>
    <n v="3.7"/>
    <n v="3.47"/>
    <n v="832.5"/>
    <n v="850.15000000000009"/>
    <n v="3.64"/>
    <n v="4.07"/>
    <n v="254.8"/>
    <n v="394.79"/>
    <m/>
    <m/>
    <n v="0"/>
    <n v="0"/>
    <n v="3.6857627118644065"/>
    <n v="3.6401754385964913"/>
    <n v="1087.3"/>
    <n v="1244.94"/>
    <m/>
    <m/>
    <n v="0"/>
    <n v="0"/>
    <m/>
    <m/>
    <n v="0"/>
    <n v="0"/>
    <m/>
    <m/>
    <n v="0"/>
    <n v="0"/>
    <n v="0"/>
    <n v="0"/>
    <n v="0"/>
    <n v="0"/>
    <n v="27"/>
    <n v="20"/>
    <n v="0"/>
    <n v="0"/>
    <n v="7"/>
    <n v="5.83"/>
    <n v="189"/>
    <n v="116.6"/>
    <m/>
    <m/>
    <n v="0"/>
    <n v="0"/>
    <n v="326"/>
    <n v="334"/>
    <n v="0"/>
    <n v="0"/>
    <n v="1378.6599999999999"/>
    <n v="1325.0300000000002"/>
    <s v=""/>
    <s v=""/>
    <n v="81"/>
    <n v="106"/>
    <n v="0"/>
    <n v="0"/>
    <n v="317.82"/>
    <n v="446.28000000000003"/>
    <n v="0"/>
    <n v="0"/>
    <n v="407"/>
    <n v="440"/>
    <n v="0"/>
    <n v="0"/>
    <n v="1696.4799999999998"/>
    <n v="1771.3100000000002"/>
    <s v=""/>
    <s v=""/>
    <n v="0"/>
    <n v="0"/>
    <n v="0"/>
    <n v="0"/>
    <s v=""/>
    <s v=""/>
    <s v=""/>
    <s v=""/>
    <n v="1885.48"/>
    <n v="1887.9099999999999"/>
    <s v=""/>
    <s v=""/>
  </r>
  <r>
    <x v="8"/>
    <s v="Hinds Community College "/>
    <m/>
    <n v="175786"/>
    <x v="6"/>
    <m/>
    <n v="1521"/>
    <m/>
    <n v="37"/>
    <n v="0"/>
    <n v="1484"/>
    <n v="64"/>
    <n v="64"/>
    <n v="0"/>
    <n v="1484"/>
    <n v="0"/>
    <n v="0"/>
    <m/>
    <n v="1"/>
    <n v="0"/>
    <n v="0"/>
    <m/>
    <n v="41"/>
    <n v="0"/>
    <n v="0"/>
    <m/>
    <n v="0"/>
    <n v="0"/>
    <n v="0"/>
    <n v="0"/>
    <n v="42"/>
    <n v="0"/>
    <n v="0"/>
    <m/>
    <n v="2.5"/>
    <n v="0"/>
    <n v="2.5"/>
    <m/>
    <n v="3.8"/>
    <n v="0"/>
    <n v="155.79999999999998"/>
    <m/>
    <n v="0"/>
    <n v="0"/>
    <n v="0"/>
    <n v="0"/>
    <n v="3.7690476190476185"/>
    <n v="0"/>
    <n v="158.29999999999998"/>
    <m/>
    <m/>
    <n v="0"/>
    <n v="0"/>
    <m/>
    <m/>
    <n v="0"/>
    <n v="0"/>
    <m/>
    <m/>
    <n v="0"/>
    <n v="0"/>
    <n v="0"/>
    <n v="0"/>
    <n v="0"/>
    <n v="0"/>
    <m/>
    <n v="562"/>
    <n v="0"/>
    <n v="0"/>
    <m/>
    <n v="61"/>
    <n v="0"/>
    <n v="0"/>
    <m/>
    <n v="0"/>
    <n v="0"/>
    <n v="0"/>
    <n v="0"/>
    <n v="623"/>
    <n v="0"/>
    <n v="0"/>
    <m/>
    <n v="3.98"/>
    <n v="0"/>
    <n v="2236.7599999999998"/>
    <m/>
    <n v="4.3"/>
    <n v="0"/>
    <n v="262.3"/>
    <m/>
    <n v="0"/>
    <n v="0"/>
    <n v="0"/>
    <n v="0"/>
    <n v="4.0113322632423758"/>
    <n v="0"/>
    <n v="2499.06"/>
    <m/>
    <m/>
    <n v="0"/>
    <n v="0"/>
    <m/>
    <m/>
    <n v="0"/>
    <n v="0"/>
    <m/>
    <m/>
    <n v="0"/>
    <n v="0"/>
    <n v="0"/>
    <n v="0"/>
    <n v="0"/>
    <n v="0"/>
    <n v="0"/>
    <n v="665"/>
    <n v="0"/>
    <n v="0"/>
    <n v="0"/>
    <n v="3.9960300751879703"/>
    <n v="0"/>
    <n v="2657.36"/>
    <n v="0"/>
    <n v="0"/>
    <n v="0"/>
    <n v="0"/>
    <m/>
    <n v="342"/>
    <n v="0"/>
    <n v="0"/>
    <m/>
    <n v="218"/>
    <n v="0"/>
    <n v="0"/>
    <m/>
    <n v="0"/>
    <n v="0"/>
    <n v="0"/>
    <n v="0"/>
    <n v="560"/>
    <n v="0"/>
    <n v="0"/>
    <m/>
    <n v="5.0199999999999996"/>
    <n v="0"/>
    <n v="1716.84"/>
    <m/>
    <n v="6.76"/>
    <n v="0"/>
    <n v="1473.68"/>
    <m/>
    <n v="0"/>
    <n v="0"/>
    <n v="0"/>
    <n v="0"/>
    <n v="5.6973571428571432"/>
    <n v="0"/>
    <n v="3190.5200000000004"/>
    <m/>
    <m/>
    <n v="0"/>
    <n v="0"/>
    <m/>
    <m/>
    <n v="0"/>
    <n v="0"/>
    <m/>
    <m/>
    <n v="0"/>
    <n v="0"/>
    <n v="0"/>
    <n v="0"/>
    <n v="0"/>
    <n v="0"/>
    <m/>
    <n v="259"/>
    <n v="0"/>
    <n v="0"/>
    <m/>
    <n v="7.27"/>
    <n v="0"/>
    <n v="1882.9299999999998"/>
    <m/>
    <m/>
    <n v="0"/>
    <n v="0"/>
    <n v="0"/>
    <n v="905"/>
    <n v="0"/>
    <n v="0"/>
    <s v=""/>
    <n v="3956.0999999999995"/>
    <s v=""/>
    <s v=""/>
    <n v="0"/>
    <n v="320"/>
    <n v="0"/>
    <n v="0"/>
    <n v="0"/>
    <n v="1891.7800000000002"/>
    <n v="0"/>
    <n v="0"/>
    <n v="0"/>
    <n v="1225"/>
    <n v="0"/>
    <n v="0"/>
    <s v=""/>
    <n v="5847.8799999999992"/>
    <s v=""/>
    <s v=""/>
    <n v="0"/>
    <n v="0"/>
    <n v="0"/>
    <n v="0"/>
    <s v=""/>
    <s v=""/>
    <s v=""/>
    <s v=""/>
    <s v=""/>
    <n v="7730.8100000000013"/>
    <s v=""/>
    <s v=""/>
  </r>
  <r>
    <x v="8"/>
    <s v="Itawamba Community College "/>
    <s v="Met criteria for Two-Year 2 2011-12."/>
    <n v="175829"/>
    <x v="6"/>
    <m/>
    <n v="1229"/>
    <m/>
    <n v="41"/>
    <n v="0"/>
    <n v="1188"/>
    <n v="63"/>
    <n v="63"/>
    <n v="0"/>
    <n v="1188"/>
    <n v="0"/>
    <n v="0"/>
    <m/>
    <n v="1"/>
    <n v="0"/>
    <n v="0"/>
    <m/>
    <n v="20"/>
    <n v="0"/>
    <n v="0"/>
    <m/>
    <n v="0"/>
    <n v="0"/>
    <n v="0"/>
    <n v="0"/>
    <n v="21"/>
    <n v="0"/>
    <n v="0"/>
    <m/>
    <n v="3.5"/>
    <n v="0"/>
    <n v="3.5"/>
    <m/>
    <n v="3.4"/>
    <n v="0"/>
    <n v="68"/>
    <m/>
    <n v="0"/>
    <n v="0"/>
    <n v="0"/>
    <n v="0"/>
    <n v="3.4047619047619047"/>
    <n v="0"/>
    <n v="71.5"/>
    <m/>
    <m/>
    <n v="0"/>
    <n v="0"/>
    <m/>
    <m/>
    <n v="0"/>
    <n v="0"/>
    <m/>
    <m/>
    <n v="0"/>
    <n v="0"/>
    <n v="0"/>
    <n v="0"/>
    <n v="0"/>
    <n v="0"/>
    <m/>
    <n v="466"/>
    <n v="0"/>
    <n v="0"/>
    <m/>
    <n v="72"/>
    <n v="0"/>
    <n v="0"/>
    <m/>
    <n v="0"/>
    <n v="0"/>
    <n v="0"/>
    <n v="0"/>
    <n v="538"/>
    <n v="0"/>
    <n v="0"/>
    <m/>
    <n v="3"/>
    <n v="0"/>
    <n v="1398"/>
    <m/>
    <n v="4"/>
    <n v="0"/>
    <n v="288"/>
    <m/>
    <n v="0"/>
    <n v="0"/>
    <n v="0"/>
    <n v="0"/>
    <n v="3.1338289962825279"/>
    <n v="0"/>
    <n v="1686"/>
    <m/>
    <m/>
    <n v="0"/>
    <n v="0"/>
    <m/>
    <m/>
    <n v="0"/>
    <n v="0"/>
    <m/>
    <m/>
    <n v="0"/>
    <n v="0"/>
    <n v="0"/>
    <n v="0"/>
    <n v="0"/>
    <n v="0"/>
    <n v="0"/>
    <n v="559"/>
    <n v="0"/>
    <n v="0"/>
    <n v="0"/>
    <n v="3.1440071556350628"/>
    <n v="0"/>
    <n v="1757.5000000000002"/>
    <n v="0"/>
    <n v="0"/>
    <n v="0"/>
    <n v="0"/>
    <m/>
    <n v="200"/>
    <n v="0"/>
    <n v="0"/>
    <m/>
    <n v="120"/>
    <n v="0"/>
    <n v="0"/>
    <m/>
    <n v="0"/>
    <n v="0"/>
    <n v="0"/>
    <n v="0"/>
    <n v="320"/>
    <n v="0"/>
    <n v="0"/>
    <m/>
    <n v="4.66"/>
    <n v="0"/>
    <n v="932"/>
    <m/>
    <n v="6.5"/>
    <n v="0"/>
    <n v="780"/>
    <m/>
    <n v="0"/>
    <n v="0"/>
    <n v="0"/>
    <n v="0"/>
    <n v="5.35"/>
    <n v="0"/>
    <n v="1712"/>
    <m/>
    <m/>
    <n v="0"/>
    <n v="0"/>
    <m/>
    <m/>
    <n v="0"/>
    <n v="0"/>
    <m/>
    <m/>
    <n v="0"/>
    <n v="0"/>
    <n v="0"/>
    <n v="0"/>
    <n v="0"/>
    <n v="0"/>
    <m/>
    <n v="309"/>
    <n v="0"/>
    <n v="0"/>
    <m/>
    <n v="7.4"/>
    <n v="0"/>
    <n v="2286.6"/>
    <m/>
    <m/>
    <n v="0"/>
    <n v="0"/>
    <n v="0"/>
    <n v="667"/>
    <n v="0"/>
    <n v="0"/>
    <s v=""/>
    <n v="2333.5"/>
    <s v=""/>
    <s v=""/>
    <n v="0"/>
    <n v="212"/>
    <n v="0"/>
    <n v="0"/>
    <n v="0"/>
    <n v="1136"/>
    <n v="0"/>
    <n v="0"/>
    <n v="0"/>
    <n v="879"/>
    <n v="0"/>
    <n v="0"/>
    <s v=""/>
    <n v="3469.5"/>
    <s v=""/>
    <s v=""/>
    <n v="0"/>
    <n v="0"/>
    <n v="0"/>
    <n v="0"/>
    <s v=""/>
    <s v=""/>
    <s v=""/>
    <s v=""/>
    <s v=""/>
    <n v="5756.1"/>
    <s v=""/>
    <s v=""/>
  </r>
  <r>
    <x v="8"/>
    <s v="Mississippi Gulf Coast Community College "/>
    <s v="Met criteria for Two-Year 2 2011-12."/>
    <n v="176071"/>
    <x v="6"/>
    <m/>
    <n v="2165"/>
    <m/>
    <n v="81"/>
    <n v="0"/>
    <n v="2084"/>
    <n v="64"/>
    <n v="64"/>
    <n v="0"/>
    <n v="2084"/>
    <n v="0"/>
    <n v="0"/>
    <m/>
    <n v="0"/>
    <n v="0"/>
    <n v="0"/>
    <m/>
    <n v="0"/>
    <n v="0"/>
    <n v="0"/>
    <m/>
    <n v="0"/>
    <n v="0"/>
    <n v="0"/>
    <n v="0"/>
    <n v="0"/>
    <n v="0"/>
    <n v="0"/>
    <m/>
    <n v="0"/>
    <n v="0"/>
    <n v="0"/>
    <m/>
    <n v="0"/>
    <n v="0"/>
    <n v="0"/>
    <m/>
    <n v="0"/>
    <n v="0"/>
    <n v="0"/>
    <n v="0"/>
    <n v="0"/>
    <n v="0"/>
    <n v="0"/>
    <m/>
    <m/>
    <n v="0"/>
    <n v="0"/>
    <m/>
    <m/>
    <n v="0"/>
    <n v="0"/>
    <m/>
    <m/>
    <n v="0"/>
    <n v="0"/>
    <n v="0"/>
    <n v="0"/>
    <n v="0"/>
    <n v="0"/>
    <m/>
    <n v="264"/>
    <n v="0"/>
    <n v="0"/>
    <m/>
    <n v="12"/>
    <n v="0"/>
    <n v="0"/>
    <m/>
    <n v="0"/>
    <n v="0"/>
    <n v="0"/>
    <n v="0"/>
    <n v="276"/>
    <n v="0"/>
    <n v="0"/>
    <m/>
    <n v="2.73"/>
    <n v="0"/>
    <n v="720.72"/>
    <m/>
    <n v="2"/>
    <n v="0"/>
    <n v="24"/>
    <m/>
    <n v="0"/>
    <n v="0"/>
    <n v="0"/>
    <n v="0"/>
    <n v="2.6982608695652175"/>
    <n v="0"/>
    <n v="744.72"/>
    <m/>
    <m/>
    <n v="0"/>
    <n v="0"/>
    <m/>
    <m/>
    <n v="0"/>
    <n v="0"/>
    <m/>
    <m/>
    <n v="0"/>
    <n v="0"/>
    <n v="0"/>
    <n v="0"/>
    <n v="0"/>
    <n v="0"/>
    <n v="0"/>
    <n v="276"/>
    <n v="0"/>
    <n v="0"/>
    <n v="0"/>
    <n v="2.6982608695652175"/>
    <n v="0"/>
    <n v="744.72"/>
    <n v="0"/>
    <n v="0"/>
    <n v="0"/>
    <n v="0"/>
    <m/>
    <n v="360"/>
    <n v="0"/>
    <n v="0"/>
    <m/>
    <n v="303"/>
    <n v="0"/>
    <n v="0"/>
    <m/>
    <n v="0"/>
    <n v="0"/>
    <n v="0"/>
    <n v="0"/>
    <n v="663"/>
    <n v="0"/>
    <n v="0"/>
    <m/>
    <n v="4.47"/>
    <n v="0"/>
    <n v="1609.1999999999998"/>
    <m/>
    <n v="6.11"/>
    <n v="0"/>
    <n v="1851.3300000000002"/>
    <m/>
    <n v="0"/>
    <n v="0"/>
    <n v="0"/>
    <n v="0"/>
    <n v="5.2195022624434388"/>
    <n v="0"/>
    <n v="3460.5299999999997"/>
    <m/>
    <m/>
    <n v="0"/>
    <n v="0"/>
    <m/>
    <m/>
    <n v="0"/>
    <n v="0"/>
    <m/>
    <m/>
    <n v="0"/>
    <n v="0"/>
    <n v="0"/>
    <n v="0"/>
    <n v="0"/>
    <n v="0"/>
    <m/>
    <n v="1145"/>
    <n v="0"/>
    <n v="0"/>
    <m/>
    <n v="5.26"/>
    <n v="0"/>
    <n v="6022.7"/>
    <m/>
    <m/>
    <n v="0"/>
    <n v="0"/>
    <n v="0"/>
    <n v="624"/>
    <n v="0"/>
    <n v="0"/>
    <s v=""/>
    <n v="2329.92"/>
    <s v=""/>
    <s v=""/>
    <n v="0"/>
    <n v="315"/>
    <n v="0"/>
    <n v="0"/>
    <n v="0"/>
    <n v="1875.3300000000002"/>
    <n v="0"/>
    <n v="0"/>
    <n v="0"/>
    <n v="939"/>
    <n v="0"/>
    <n v="0"/>
    <s v=""/>
    <n v="4205.25"/>
    <s v=""/>
    <s v=""/>
    <n v="0"/>
    <n v="0"/>
    <n v="0"/>
    <n v="0"/>
    <s v=""/>
    <s v=""/>
    <s v=""/>
    <s v=""/>
    <s v=""/>
    <n v="10227.950000000001"/>
    <s v=""/>
    <s v=""/>
  </r>
  <r>
    <x v="8"/>
    <s v="Northwest Mississippi Community College "/>
    <s v="Met criteria for Two-Year 2 2011-12."/>
    <n v="176178"/>
    <x v="6"/>
    <m/>
    <n v="918"/>
    <m/>
    <n v="0"/>
    <n v="0"/>
    <n v="918"/>
    <n v="64"/>
    <n v="64"/>
    <n v="0"/>
    <n v="918"/>
    <n v="0"/>
    <n v="0"/>
    <m/>
    <n v="0"/>
    <n v="0"/>
    <n v="0"/>
    <m/>
    <n v="2"/>
    <n v="0"/>
    <n v="0"/>
    <m/>
    <n v="0"/>
    <n v="0"/>
    <n v="0"/>
    <n v="0"/>
    <n v="2"/>
    <n v="0"/>
    <n v="0"/>
    <m/>
    <n v="0"/>
    <n v="0"/>
    <n v="0"/>
    <m/>
    <n v="3.5"/>
    <n v="0"/>
    <n v="7"/>
    <m/>
    <n v="0"/>
    <n v="0"/>
    <n v="0"/>
    <n v="0"/>
    <n v="3.5"/>
    <n v="0"/>
    <n v="7"/>
    <m/>
    <m/>
    <n v="0"/>
    <n v="0"/>
    <m/>
    <m/>
    <n v="0"/>
    <n v="0"/>
    <m/>
    <m/>
    <n v="0"/>
    <n v="0"/>
    <n v="0"/>
    <n v="0"/>
    <n v="0"/>
    <n v="0"/>
    <m/>
    <n v="432"/>
    <n v="0"/>
    <n v="0"/>
    <m/>
    <n v="12"/>
    <n v="0"/>
    <n v="0"/>
    <m/>
    <n v="0"/>
    <n v="0"/>
    <n v="0"/>
    <n v="0"/>
    <n v="444"/>
    <n v="0"/>
    <n v="0"/>
    <m/>
    <n v="3.34"/>
    <n v="0"/>
    <n v="1442.8799999999999"/>
    <m/>
    <n v="3.5"/>
    <n v="0"/>
    <n v="42"/>
    <m/>
    <n v="0"/>
    <n v="0"/>
    <n v="0"/>
    <n v="0"/>
    <n v="3.3443243243243241"/>
    <n v="0"/>
    <n v="1484.8799999999999"/>
    <m/>
    <m/>
    <n v="0"/>
    <n v="0"/>
    <m/>
    <m/>
    <n v="0"/>
    <n v="0"/>
    <m/>
    <m/>
    <n v="0"/>
    <n v="0"/>
    <n v="0"/>
    <n v="0"/>
    <n v="0"/>
    <n v="0"/>
    <n v="0"/>
    <n v="446"/>
    <n v="0"/>
    <n v="0"/>
    <n v="0"/>
    <n v="3.3450224215246633"/>
    <n v="0"/>
    <n v="1491.8799999999999"/>
    <n v="0"/>
    <n v="0"/>
    <n v="0"/>
    <n v="0"/>
    <m/>
    <n v="104"/>
    <n v="0"/>
    <n v="0"/>
    <m/>
    <n v="55"/>
    <n v="0"/>
    <n v="0"/>
    <m/>
    <n v="0"/>
    <n v="0"/>
    <n v="0"/>
    <n v="0"/>
    <n v="159"/>
    <n v="0"/>
    <n v="0"/>
    <m/>
    <n v="3.41"/>
    <n v="0"/>
    <n v="354.64"/>
    <m/>
    <n v="4.62"/>
    <n v="0"/>
    <n v="254.1"/>
    <m/>
    <n v="0"/>
    <n v="0"/>
    <n v="0"/>
    <n v="0"/>
    <n v="3.828553459119497"/>
    <n v="0"/>
    <n v="608.74"/>
    <m/>
    <m/>
    <n v="0"/>
    <n v="0"/>
    <m/>
    <m/>
    <n v="0"/>
    <n v="0"/>
    <m/>
    <m/>
    <n v="0"/>
    <n v="0"/>
    <n v="0"/>
    <n v="0"/>
    <n v="0"/>
    <n v="0"/>
    <m/>
    <n v="313"/>
    <n v="0"/>
    <n v="0"/>
    <m/>
    <n v="5.9"/>
    <n v="0"/>
    <n v="1846.7"/>
    <m/>
    <m/>
    <n v="0"/>
    <n v="0"/>
    <n v="0"/>
    <n v="536"/>
    <n v="0"/>
    <n v="0"/>
    <s v=""/>
    <n v="1797.52"/>
    <s v=""/>
    <s v=""/>
    <n v="0"/>
    <n v="69"/>
    <n v="0"/>
    <n v="0"/>
    <n v="0"/>
    <n v="303.10000000000002"/>
    <n v="0"/>
    <n v="0"/>
    <n v="0"/>
    <n v="605"/>
    <n v="0"/>
    <n v="0"/>
    <s v=""/>
    <n v="2100.62"/>
    <s v=""/>
    <s v=""/>
    <n v="0"/>
    <n v="0"/>
    <n v="0"/>
    <n v="0"/>
    <s v=""/>
    <s v=""/>
    <s v=""/>
    <s v=""/>
    <s v=""/>
    <n v="3947.3199999999997"/>
    <s v=""/>
    <s v=""/>
  </r>
  <r>
    <x v="8"/>
    <s v="Copiah-Lincoln Community College "/>
    <s v="Met criteria for Two-Year 3 2011-12."/>
    <n v="175573"/>
    <x v="7"/>
    <m/>
    <n v="569"/>
    <m/>
    <n v="3"/>
    <n v="0"/>
    <n v="566"/>
    <n v="64"/>
    <n v="64"/>
    <n v="0"/>
    <n v="566"/>
    <n v="0"/>
    <n v="0"/>
    <m/>
    <n v="0"/>
    <n v="0"/>
    <n v="0"/>
    <m/>
    <n v="0"/>
    <n v="0"/>
    <n v="0"/>
    <m/>
    <n v="0"/>
    <n v="0"/>
    <n v="0"/>
    <n v="0"/>
    <n v="0"/>
    <n v="0"/>
    <n v="0"/>
    <m/>
    <n v="0"/>
    <n v="0"/>
    <n v="0"/>
    <m/>
    <n v="0"/>
    <n v="0"/>
    <n v="0"/>
    <m/>
    <n v="0"/>
    <n v="0"/>
    <n v="0"/>
    <n v="0"/>
    <n v="0"/>
    <n v="0"/>
    <n v="0"/>
    <m/>
    <m/>
    <n v="0"/>
    <n v="0"/>
    <m/>
    <m/>
    <n v="0"/>
    <n v="0"/>
    <m/>
    <m/>
    <n v="0"/>
    <n v="0"/>
    <n v="0"/>
    <n v="0"/>
    <n v="0"/>
    <n v="0"/>
    <m/>
    <n v="151"/>
    <n v="0"/>
    <n v="0"/>
    <m/>
    <n v="15"/>
    <n v="0"/>
    <n v="0"/>
    <m/>
    <n v="0"/>
    <n v="0"/>
    <n v="0"/>
    <n v="0"/>
    <n v="166"/>
    <n v="0"/>
    <n v="0"/>
    <m/>
    <n v="2.59"/>
    <n v="0"/>
    <n v="391.09"/>
    <m/>
    <n v="2.37"/>
    <n v="0"/>
    <n v="35.550000000000004"/>
    <m/>
    <n v="0"/>
    <n v="0"/>
    <n v="0"/>
    <n v="0"/>
    <n v="2.5701204819277108"/>
    <n v="0"/>
    <n v="426.64"/>
    <m/>
    <m/>
    <n v="0"/>
    <n v="0"/>
    <m/>
    <m/>
    <n v="0"/>
    <n v="0"/>
    <m/>
    <m/>
    <n v="0"/>
    <n v="0"/>
    <n v="0"/>
    <n v="0"/>
    <n v="0"/>
    <n v="0"/>
    <n v="0"/>
    <n v="166"/>
    <n v="0"/>
    <n v="0"/>
    <n v="0"/>
    <n v="2.5701204819277108"/>
    <n v="0"/>
    <n v="426.64"/>
    <n v="0"/>
    <n v="0"/>
    <n v="0"/>
    <n v="0"/>
    <m/>
    <n v="102"/>
    <n v="0"/>
    <n v="0"/>
    <m/>
    <n v="37"/>
    <n v="0"/>
    <n v="0"/>
    <m/>
    <n v="0"/>
    <n v="0"/>
    <n v="0"/>
    <n v="0"/>
    <n v="139"/>
    <n v="0"/>
    <n v="0"/>
    <m/>
    <n v="3.52"/>
    <n v="0"/>
    <n v="359.04"/>
    <m/>
    <n v="4.99"/>
    <n v="0"/>
    <n v="184.63"/>
    <m/>
    <n v="0"/>
    <n v="0"/>
    <n v="0"/>
    <n v="0"/>
    <n v="3.9112949640287775"/>
    <n v="0"/>
    <n v="543.67000000000007"/>
    <m/>
    <m/>
    <n v="0"/>
    <n v="0"/>
    <m/>
    <m/>
    <n v="0"/>
    <n v="0"/>
    <m/>
    <m/>
    <n v="0"/>
    <n v="0"/>
    <n v="0"/>
    <n v="0"/>
    <n v="0"/>
    <n v="0"/>
    <m/>
    <n v="261"/>
    <n v="0"/>
    <n v="0"/>
    <m/>
    <n v="4.55"/>
    <n v="0"/>
    <n v="1187.55"/>
    <m/>
    <m/>
    <n v="0"/>
    <n v="0"/>
    <n v="0"/>
    <n v="253"/>
    <n v="0"/>
    <n v="0"/>
    <s v=""/>
    <n v="750.13"/>
    <s v=""/>
    <s v=""/>
    <n v="0"/>
    <n v="52"/>
    <n v="0"/>
    <n v="0"/>
    <n v="0"/>
    <n v="220.18"/>
    <n v="0"/>
    <n v="0"/>
    <n v="0"/>
    <n v="305"/>
    <n v="0"/>
    <n v="0"/>
    <s v=""/>
    <n v="970.31"/>
    <s v=""/>
    <s v=""/>
    <n v="0"/>
    <n v="0"/>
    <n v="0"/>
    <n v="0"/>
    <s v=""/>
    <s v=""/>
    <s v=""/>
    <s v=""/>
    <s v=""/>
    <n v="2157.86"/>
    <s v=""/>
    <s v=""/>
  </r>
  <r>
    <x v="8"/>
    <s v="East Central Community College "/>
    <s v="Met criteria for Two-Year 3 2011-12."/>
    <n v="175643"/>
    <x v="7"/>
    <m/>
    <n v="370"/>
    <m/>
    <n v="8"/>
    <n v="0"/>
    <n v="362"/>
    <n v="64"/>
    <n v="64"/>
    <n v="0"/>
    <n v="362"/>
    <n v="0"/>
    <n v="0"/>
    <m/>
    <n v="0"/>
    <n v="0"/>
    <n v="0"/>
    <m/>
    <n v="0"/>
    <n v="0"/>
    <n v="0"/>
    <m/>
    <n v="0"/>
    <n v="0"/>
    <n v="0"/>
    <n v="0"/>
    <n v="0"/>
    <n v="0"/>
    <n v="0"/>
    <m/>
    <n v="0"/>
    <n v="0"/>
    <n v="0"/>
    <m/>
    <n v="0"/>
    <n v="0"/>
    <n v="0"/>
    <m/>
    <n v="0"/>
    <n v="0"/>
    <n v="0"/>
    <n v="0"/>
    <n v="0"/>
    <n v="0"/>
    <n v="0"/>
    <m/>
    <m/>
    <n v="0"/>
    <n v="0"/>
    <m/>
    <m/>
    <n v="0"/>
    <n v="0"/>
    <m/>
    <m/>
    <n v="0"/>
    <n v="0"/>
    <n v="0"/>
    <n v="0"/>
    <n v="0"/>
    <n v="0"/>
    <m/>
    <n v="179"/>
    <n v="0"/>
    <n v="0"/>
    <m/>
    <n v="32"/>
    <n v="0"/>
    <n v="0"/>
    <m/>
    <n v="0"/>
    <n v="0"/>
    <n v="0"/>
    <n v="0"/>
    <n v="211"/>
    <n v="0"/>
    <n v="0"/>
    <m/>
    <n v="2.8"/>
    <n v="0"/>
    <n v="501.2"/>
    <m/>
    <n v="2.4700000000000002"/>
    <n v="0"/>
    <n v="79.040000000000006"/>
    <m/>
    <n v="0"/>
    <n v="0"/>
    <n v="0"/>
    <n v="0"/>
    <n v="2.749952606635071"/>
    <n v="0"/>
    <n v="580.24"/>
    <m/>
    <m/>
    <n v="0"/>
    <n v="0"/>
    <m/>
    <m/>
    <n v="0"/>
    <n v="0"/>
    <m/>
    <m/>
    <n v="0"/>
    <n v="0"/>
    <n v="0"/>
    <n v="0"/>
    <n v="0"/>
    <n v="0"/>
    <n v="0"/>
    <n v="211"/>
    <n v="0"/>
    <n v="0"/>
    <n v="0"/>
    <n v="2.749952606635071"/>
    <n v="0"/>
    <n v="580.24"/>
    <n v="0"/>
    <n v="0"/>
    <n v="0"/>
    <n v="0"/>
    <m/>
    <n v="59"/>
    <n v="0"/>
    <n v="0"/>
    <m/>
    <n v="23"/>
    <n v="0"/>
    <n v="0"/>
    <m/>
    <n v="0"/>
    <n v="0"/>
    <n v="0"/>
    <n v="0"/>
    <n v="82"/>
    <n v="0"/>
    <n v="0"/>
    <m/>
    <n v="3.21"/>
    <n v="0"/>
    <n v="189.39"/>
    <m/>
    <n v="6.78"/>
    <n v="0"/>
    <n v="155.94"/>
    <m/>
    <n v="0"/>
    <n v="0"/>
    <n v="0"/>
    <n v="0"/>
    <n v="4.2113414634146338"/>
    <n v="0"/>
    <n v="345.33"/>
    <m/>
    <m/>
    <n v="0"/>
    <n v="0"/>
    <m/>
    <m/>
    <n v="0"/>
    <n v="0"/>
    <m/>
    <m/>
    <n v="0"/>
    <n v="0"/>
    <n v="0"/>
    <n v="0"/>
    <n v="0"/>
    <n v="0"/>
    <m/>
    <n v="69"/>
    <n v="0"/>
    <n v="0"/>
    <m/>
    <n v="7.2"/>
    <n v="0"/>
    <n v="496.8"/>
    <m/>
    <m/>
    <n v="0"/>
    <n v="0"/>
    <n v="0"/>
    <n v="238"/>
    <n v="0"/>
    <n v="0"/>
    <s v=""/>
    <n v="690.58999999999992"/>
    <s v=""/>
    <s v=""/>
    <n v="0"/>
    <n v="55"/>
    <n v="0"/>
    <n v="0"/>
    <n v="0"/>
    <n v="234.98000000000002"/>
    <n v="0"/>
    <n v="0"/>
    <n v="0"/>
    <n v="293"/>
    <n v="0"/>
    <n v="0"/>
    <s v=""/>
    <n v="925.56999999999994"/>
    <s v=""/>
    <s v=""/>
    <n v="0"/>
    <n v="0"/>
    <n v="0"/>
    <n v="0"/>
    <s v=""/>
    <s v=""/>
    <s v=""/>
    <s v=""/>
    <s v=""/>
    <n v="1422.37"/>
    <s v=""/>
    <s v=""/>
  </r>
  <r>
    <x v="8"/>
    <s v="East Mississippi Community College "/>
    <m/>
    <n v="175652"/>
    <x v="7"/>
    <m/>
    <n v="613"/>
    <m/>
    <n v="10"/>
    <n v="0"/>
    <n v="603"/>
    <n v="64"/>
    <n v="64"/>
    <n v="0"/>
    <n v="603"/>
    <n v="0"/>
    <n v="0"/>
    <m/>
    <n v="0"/>
    <n v="0"/>
    <n v="0"/>
    <m/>
    <n v="0"/>
    <n v="0"/>
    <n v="0"/>
    <m/>
    <n v="0"/>
    <n v="0"/>
    <n v="0"/>
    <n v="0"/>
    <n v="0"/>
    <n v="0"/>
    <n v="0"/>
    <m/>
    <n v="0"/>
    <n v="0"/>
    <n v="0"/>
    <m/>
    <n v="0"/>
    <n v="0"/>
    <n v="0"/>
    <m/>
    <n v="0"/>
    <n v="0"/>
    <n v="0"/>
    <n v="0"/>
    <n v="0"/>
    <n v="0"/>
    <n v="0"/>
    <m/>
    <m/>
    <n v="0"/>
    <n v="0"/>
    <m/>
    <m/>
    <n v="0"/>
    <n v="0"/>
    <m/>
    <m/>
    <n v="0"/>
    <n v="0"/>
    <n v="0"/>
    <n v="0"/>
    <n v="0"/>
    <n v="0"/>
    <m/>
    <n v="94"/>
    <n v="0"/>
    <n v="0"/>
    <m/>
    <n v="4"/>
    <n v="0"/>
    <n v="0"/>
    <m/>
    <n v="0"/>
    <n v="0"/>
    <n v="0"/>
    <n v="0"/>
    <n v="98"/>
    <n v="0"/>
    <n v="0"/>
    <m/>
    <n v="2.16"/>
    <n v="0"/>
    <n v="203.04000000000002"/>
    <m/>
    <n v="3"/>
    <n v="0"/>
    <n v="12"/>
    <m/>
    <n v="0"/>
    <n v="0"/>
    <n v="0"/>
    <n v="0"/>
    <n v="2.1942857142857144"/>
    <n v="0"/>
    <n v="215.04000000000002"/>
    <m/>
    <m/>
    <n v="0"/>
    <n v="0"/>
    <m/>
    <m/>
    <n v="0"/>
    <n v="0"/>
    <m/>
    <m/>
    <n v="0"/>
    <n v="0"/>
    <n v="0"/>
    <n v="0"/>
    <n v="0"/>
    <n v="0"/>
    <n v="0"/>
    <n v="98"/>
    <n v="0"/>
    <n v="0"/>
    <n v="0"/>
    <n v="2.1942857142857144"/>
    <n v="0"/>
    <n v="215.04000000000002"/>
    <n v="0"/>
    <n v="0"/>
    <n v="0"/>
    <n v="0"/>
    <m/>
    <n v="142"/>
    <n v="0"/>
    <n v="0"/>
    <m/>
    <n v="63"/>
    <n v="0"/>
    <n v="0"/>
    <m/>
    <n v="0"/>
    <n v="0"/>
    <n v="0"/>
    <n v="0"/>
    <n v="205"/>
    <n v="0"/>
    <n v="0"/>
    <m/>
    <n v="3.7"/>
    <n v="0"/>
    <n v="525.4"/>
    <m/>
    <n v="5.77"/>
    <n v="0"/>
    <n v="363.51"/>
    <m/>
    <n v="0"/>
    <n v="0"/>
    <n v="0"/>
    <n v="0"/>
    <n v="4.3361463414634143"/>
    <n v="0"/>
    <n v="888.91"/>
    <m/>
    <m/>
    <n v="0"/>
    <n v="0"/>
    <m/>
    <m/>
    <n v="0"/>
    <n v="0"/>
    <m/>
    <m/>
    <n v="0"/>
    <n v="0"/>
    <n v="0"/>
    <n v="0"/>
    <n v="0"/>
    <n v="0"/>
    <m/>
    <n v="300"/>
    <n v="0"/>
    <n v="0"/>
    <m/>
    <n v="4.76"/>
    <n v="0"/>
    <n v="1428"/>
    <m/>
    <m/>
    <n v="0"/>
    <n v="0"/>
    <n v="0"/>
    <n v="236"/>
    <n v="0"/>
    <n v="0"/>
    <s v=""/>
    <n v="728.44"/>
    <s v=""/>
    <s v=""/>
    <n v="0"/>
    <n v="67"/>
    <n v="0"/>
    <n v="0"/>
    <n v="0"/>
    <n v="375.51"/>
    <n v="0"/>
    <n v="0"/>
    <n v="0"/>
    <n v="303"/>
    <n v="0"/>
    <n v="0"/>
    <s v=""/>
    <n v="1103.95"/>
    <s v=""/>
    <s v=""/>
    <n v="0"/>
    <n v="0"/>
    <n v="0"/>
    <n v="0"/>
    <s v=""/>
    <s v=""/>
    <s v=""/>
    <s v=""/>
    <s v=""/>
    <n v="2531.9499999999998"/>
    <s v=""/>
    <s v=""/>
  </r>
  <r>
    <x v="8"/>
    <s v="Holmes Community College "/>
    <m/>
    <n v="175810"/>
    <x v="7"/>
    <m/>
    <n v="983"/>
    <m/>
    <n v="18"/>
    <n v="0"/>
    <n v="965"/>
    <n v="64"/>
    <n v="64"/>
    <n v="0"/>
    <n v="965"/>
    <n v="0"/>
    <n v="0"/>
    <m/>
    <n v="0"/>
    <n v="0"/>
    <n v="0"/>
    <m/>
    <n v="21"/>
    <n v="0"/>
    <n v="0"/>
    <m/>
    <n v="0"/>
    <n v="0"/>
    <n v="0"/>
    <n v="0"/>
    <n v="21"/>
    <n v="0"/>
    <n v="0"/>
    <m/>
    <n v="0"/>
    <n v="0"/>
    <n v="0"/>
    <m/>
    <n v="2.93"/>
    <n v="0"/>
    <n v="61.53"/>
    <m/>
    <n v="0"/>
    <n v="0"/>
    <n v="0"/>
    <n v="0"/>
    <n v="2.93"/>
    <n v="0"/>
    <n v="61.53"/>
    <m/>
    <m/>
    <n v="0"/>
    <n v="0"/>
    <m/>
    <m/>
    <n v="0"/>
    <n v="0"/>
    <m/>
    <m/>
    <n v="0"/>
    <n v="0"/>
    <n v="0"/>
    <n v="0"/>
    <n v="0"/>
    <n v="0"/>
    <m/>
    <n v="153"/>
    <n v="0"/>
    <n v="0"/>
    <m/>
    <n v="7"/>
    <n v="0"/>
    <n v="0"/>
    <m/>
    <n v="0"/>
    <n v="0"/>
    <n v="0"/>
    <n v="0"/>
    <n v="160"/>
    <n v="0"/>
    <n v="0"/>
    <m/>
    <n v="2.97"/>
    <n v="0"/>
    <n v="454.41"/>
    <m/>
    <n v="3"/>
    <n v="0"/>
    <n v="21"/>
    <m/>
    <n v="0"/>
    <n v="0"/>
    <n v="0"/>
    <n v="0"/>
    <n v="2.9713125000000002"/>
    <n v="0"/>
    <n v="475.41"/>
    <m/>
    <m/>
    <n v="0"/>
    <n v="0"/>
    <m/>
    <m/>
    <n v="0"/>
    <n v="0"/>
    <m/>
    <m/>
    <n v="0"/>
    <n v="0"/>
    <n v="0"/>
    <n v="0"/>
    <n v="0"/>
    <n v="0"/>
    <n v="0"/>
    <n v="181"/>
    <n v="0"/>
    <n v="0"/>
    <n v="0"/>
    <n v="2.966519337016575"/>
    <n v="0"/>
    <n v="536.94000000000005"/>
    <n v="0"/>
    <n v="0"/>
    <n v="0"/>
    <n v="0"/>
    <m/>
    <n v="213"/>
    <n v="0"/>
    <n v="0"/>
    <m/>
    <n v="117"/>
    <n v="0"/>
    <n v="0"/>
    <m/>
    <n v="0"/>
    <n v="0"/>
    <n v="0"/>
    <n v="0"/>
    <n v="330"/>
    <n v="0"/>
    <n v="0"/>
    <m/>
    <n v="3.34"/>
    <n v="0"/>
    <n v="711.42"/>
    <m/>
    <n v="4.1500000000000004"/>
    <n v="0"/>
    <n v="485.55000000000007"/>
    <m/>
    <n v="0"/>
    <n v="0"/>
    <n v="0"/>
    <n v="0"/>
    <n v="3.6271818181818181"/>
    <n v="0"/>
    <n v="1196.97"/>
    <m/>
    <m/>
    <n v="0"/>
    <n v="0"/>
    <m/>
    <m/>
    <n v="0"/>
    <n v="0"/>
    <m/>
    <m/>
    <n v="0"/>
    <n v="0"/>
    <n v="0"/>
    <n v="0"/>
    <n v="0"/>
    <n v="0"/>
    <m/>
    <n v="454"/>
    <n v="0"/>
    <n v="0"/>
    <m/>
    <n v="5.05"/>
    <n v="0"/>
    <n v="2292.6999999999998"/>
    <m/>
    <m/>
    <n v="0"/>
    <n v="0"/>
    <n v="0"/>
    <n v="366"/>
    <n v="0"/>
    <n v="0"/>
    <s v=""/>
    <n v="1165.83"/>
    <s v=""/>
    <s v=""/>
    <n v="0"/>
    <n v="145"/>
    <n v="0"/>
    <n v="0"/>
    <n v="0"/>
    <n v="568.08000000000004"/>
    <n v="0"/>
    <n v="0"/>
    <n v="0"/>
    <n v="511"/>
    <n v="0"/>
    <n v="0"/>
    <s v=""/>
    <n v="1733.9099999999999"/>
    <s v=""/>
    <s v=""/>
    <n v="0"/>
    <n v="0"/>
    <n v="0"/>
    <n v="0"/>
    <s v=""/>
    <s v=""/>
    <s v=""/>
    <s v=""/>
    <s v=""/>
    <n v="4026.6099999999997"/>
    <s v=""/>
    <s v=""/>
  </r>
  <r>
    <x v="8"/>
    <s v="Jones County Junior College "/>
    <m/>
    <n v="175883"/>
    <x v="7"/>
    <m/>
    <n v="613"/>
    <m/>
    <n v="5"/>
    <n v="0"/>
    <n v="608"/>
    <n v="64"/>
    <n v="64"/>
    <n v="0"/>
    <n v="608"/>
    <n v="0"/>
    <n v="0"/>
    <m/>
    <n v="1"/>
    <n v="0"/>
    <n v="0"/>
    <m/>
    <n v="32"/>
    <n v="0"/>
    <n v="0"/>
    <m/>
    <n v="0"/>
    <n v="0"/>
    <n v="0"/>
    <n v="0"/>
    <n v="33"/>
    <n v="0"/>
    <n v="0"/>
    <m/>
    <n v="2.5"/>
    <n v="0"/>
    <n v="2.5"/>
    <m/>
    <n v="3.45"/>
    <n v="0"/>
    <n v="110.4"/>
    <m/>
    <n v="0"/>
    <n v="0"/>
    <n v="0"/>
    <n v="0"/>
    <n v="3.4212121212121214"/>
    <n v="0"/>
    <n v="112.9"/>
    <m/>
    <m/>
    <n v="0"/>
    <n v="0"/>
    <m/>
    <m/>
    <n v="0"/>
    <n v="0"/>
    <m/>
    <m/>
    <n v="0"/>
    <n v="0"/>
    <n v="0"/>
    <n v="0"/>
    <n v="0"/>
    <n v="0"/>
    <m/>
    <n v="303"/>
    <n v="0"/>
    <n v="0"/>
    <m/>
    <n v="50"/>
    <n v="0"/>
    <n v="0"/>
    <m/>
    <n v="0"/>
    <n v="0"/>
    <n v="0"/>
    <n v="0"/>
    <n v="353"/>
    <n v="0"/>
    <n v="0"/>
    <m/>
    <n v="3.6"/>
    <n v="0"/>
    <n v="1090.8"/>
    <m/>
    <n v="3.68"/>
    <n v="0"/>
    <n v="184"/>
    <m/>
    <n v="0"/>
    <n v="0"/>
    <n v="0"/>
    <n v="0"/>
    <n v="3.6113314447592066"/>
    <n v="0"/>
    <n v="1274.8"/>
    <m/>
    <m/>
    <n v="0"/>
    <n v="0"/>
    <m/>
    <m/>
    <n v="0"/>
    <n v="0"/>
    <m/>
    <m/>
    <n v="0"/>
    <n v="0"/>
    <n v="0"/>
    <n v="0"/>
    <n v="0"/>
    <n v="0"/>
    <n v="0"/>
    <n v="386"/>
    <n v="0"/>
    <n v="0"/>
    <n v="0"/>
    <n v="3.5950777202072541"/>
    <n v="0"/>
    <n v="1387.7"/>
    <n v="0"/>
    <n v="0"/>
    <n v="0"/>
    <n v="0"/>
    <m/>
    <n v="82"/>
    <n v="0"/>
    <n v="0"/>
    <m/>
    <n v="26"/>
    <n v="0"/>
    <n v="0"/>
    <m/>
    <n v="0"/>
    <n v="0"/>
    <n v="0"/>
    <n v="0"/>
    <n v="108"/>
    <n v="0"/>
    <n v="0"/>
    <m/>
    <n v="3.45"/>
    <n v="0"/>
    <n v="282.90000000000003"/>
    <m/>
    <n v="6.52"/>
    <n v="0"/>
    <n v="169.51999999999998"/>
    <m/>
    <n v="0"/>
    <n v="0"/>
    <n v="0"/>
    <n v="0"/>
    <n v="4.1890740740740746"/>
    <n v="0"/>
    <n v="452.42000000000007"/>
    <m/>
    <m/>
    <n v="0"/>
    <n v="0"/>
    <m/>
    <m/>
    <n v="0"/>
    <n v="0"/>
    <m/>
    <m/>
    <n v="0"/>
    <n v="0"/>
    <n v="0"/>
    <n v="0"/>
    <n v="0"/>
    <n v="0"/>
    <m/>
    <n v="114"/>
    <n v="0"/>
    <n v="0"/>
    <m/>
    <n v="4.79"/>
    <n v="0"/>
    <n v="546.06000000000006"/>
    <m/>
    <m/>
    <n v="0"/>
    <n v="0"/>
    <n v="0"/>
    <n v="386"/>
    <n v="0"/>
    <n v="0"/>
    <s v=""/>
    <n v="1376.2"/>
    <s v=""/>
    <s v=""/>
    <n v="0"/>
    <n v="108"/>
    <n v="0"/>
    <n v="0"/>
    <n v="0"/>
    <n v="463.91999999999996"/>
    <n v="0"/>
    <n v="0"/>
    <n v="0"/>
    <n v="494"/>
    <n v="0"/>
    <n v="0"/>
    <s v=""/>
    <n v="1840.12"/>
    <s v=""/>
    <s v=""/>
    <n v="0"/>
    <n v="0"/>
    <n v="0"/>
    <n v="0"/>
    <s v=""/>
    <s v=""/>
    <s v=""/>
    <s v=""/>
    <s v=""/>
    <n v="2386.1800000000003"/>
    <s v=""/>
    <s v=""/>
  </r>
  <r>
    <x v="8"/>
    <s v="Meridian Community College "/>
    <s v="Met criteria for Two-Year 3 2011-12."/>
    <n v="175935"/>
    <x v="7"/>
    <m/>
    <n v="524"/>
    <m/>
    <n v="7"/>
    <n v="0"/>
    <n v="517"/>
    <n v="62"/>
    <n v="62"/>
    <n v="0"/>
    <n v="517"/>
    <n v="0"/>
    <n v="0"/>
    <m/>
    <n v="0"/>
    <n v="0"/>
    <n v="0"/>
    <m/>
    <n v="36"/>
    <n v="0"/>
    <n v="0"/>
    <m/>
    <n v="0"/>
    <n v="0"/>
    <n v="0"/>
    <n v="0"/>
    <n v="36"/>
    <n v="0"/>
    <n v="0"/>
    <m/>
    <n v="0"/>
    <n v="0"/>
    <n v="0"/>
    <m/>
    <n v="4.6500000000000004"/>
    <n v="0"/>
    <n v="167.4"/>
    <m/>
    <n v="0"/>
    <n v="0"/>
    <n v="0"/>
    <n v="0"/>
    <n v="4.6500000000000004"/>
    <n v="0"/>
    <n v="167.4"/>
    <m/>
    <m/>
    <n v="0"/>
    <n v="0"/>
    <m/>
    <m/>
    <n v="0"/>
    <n v="0"/>
    <m/>
    <m/>
    <n v="0"/>
    <n v="0"/>
    <n v="0"/>
    <n v="0"/>
    <n v="0"/>
    <n v="0"/>
    <m/>
    <n v="82"/>
    <n v="0"/>
    <n v="0"/>
    <m/>
    <n v="11"/>
    <n v="0"/>
    <n v="0"/>
    <m/>
    <n v="0"/>
    <n v="0"/>
    <n v="0"/>
    <n v="0"/>
    <n v="93"/>
    <n v="0"/>
    <n v="0"/>
    <m/>
    <n v="5.64"/>
    <n v="0"/>
    <n v="462.47999999999996"/>
    <m/>
    <n v="5.45"/>
    <n v="0"/>
    <n v="59.95"/>
    <m/>
    <n v="0"/>
    <n v="0"/>
    <n v="0"/>
    <n v="0"/>
    <n v="5.6175268817204298"/>
    <n v="0"/>
    <n v="522.42999999999995"/>
    <m/>
    <m/>
    <n v="0"/>
    <n v="0"/>
    <m/>
    <m/>
    <n v="0"/>
    <n v="0"/>
    <m/>
    <m/>
    <n v="0"/>
    <n v="0"/>
    <n v="0"/>
    <n v="0"/>
    <n v="0"/>
    <n v="0"/>
    <n v="0"/>
    <n v="129"/>
    <n v="0"/>
    <n v="0"/>
    <n v="0"/>
    <n v="5.347519379844961"/>
    <n v="0"/>
    <n v="689.82999999999993"/>
    <n v="0"/>
    <n v="0"/>
    <n v="0"/>
    <n v="0"/>
    <m/>
    <n v="48"/>
    <n v="0"/>
    <n v="0"/>
    <m/>
    <n v="16"/>
    <n v="0"/>
    <n v="0"/>
    <m/>
    <n v="0"/>
    <n v="0"/>
    <n v="0"/>
    <n v="0"/>
    <n v="64"/>
    <n v="0"/>
    <n v="0"/>
    <m/>
    <n v="3.26"/>
    <n v="0"/>
    <n v="156.47999999999999"/>
    <m/>
    <n v="4"/>
    <n v="0"/>
    <n v="64"/>
    <m/>
    <n v="0"/>
    <n v="0"/>
    <n v="0"/>
    <n v="0"/>
    <n v="3.4449999999999998"/>
    <n v="0"/>
    <n v="220.48"/>
    <m/>
    <m/>
    <n v="0"/>
    <n v="0"/>
    <m/>
    <m/>
    <n v="0"/>
    <n v="0"/>
    <m/>
    <m/>
    <n v="0"/>
    <n v="0"/>
    <n v="0"/>
    <n v="0"/>
    <n v="0"/>
    <n v="0"/>
    <m/>
    <n v="324"/>
    <n v="0"/>
    <n v="0"/>
    <m/>
    <n v="4.5999999999999996"/>
    <n v="0"/>
    <n v="1490.3999999999999"/>
    <m/>
    <m/>
    <n v="0"/>
    <n v="0"/>
    <n v="0"/>
    <n v="130"/>
    <n v="0"/>
    <n v="0"/>
    <s v=""/>
    <n v="618.95999999999992"/>
    <s v=""/>
    <s v=""/>
    <n v="0"/>
    <n v="63"/>
    <n v="0"/>
    <n v="0"/>
    <n v="0"/>
    <n v="291.35000000000002"/>
    <n v="0"/>
    <n v="0"/>
    <n v="0"/>
    <n v="193"/>
    <n v="0"/>
    <n v="0"/>
    <s v=""/>
    <n v="910.31"/>
    <s v=""/>
    <s v=""/>
    <n v="0"/>
    <n v="0"/>
    <n v="0"/>
    <n v="0"/>
    <s v=""/>
    <s v=""/>
    <s v=""/>
    <s v=""/>
    <s v=""/>
    <n v="2400.71"/>
    <s v=""/>
    <s v=""/>
  </r>
  <r>
    <x v="8"/>
    <s v="Mississippi Delta Community College "/>
    <s v="Met criteria for Two-Year 3 2011-12."/>
    <n v="176008"/>
    <x v="7"/>
    <m/>
    <n v="368"/>
    <m/>
    <n v="10"/>
    <n v="0"/>
    <n v="358"/>
    <n v="62"/>
    <n v="62"/>
    <n v="0"/>
    <n v="358"/>
    <n v="0"/>
    <n v="0"/>
    <m/>
    <n v="0"/>
    <n v="0"/>
    <n v="0"/>
    <m/>
    <n v="0"/>
    <n v="0"/>
    <n v="0"/>
    <m/>
    <n v="0"/>
    <n v="0"/>
    <n v="0"/>
    <n v="0"/>
    <n v="0"/>
    <n v="0"/>
    <n v="0"/>
    <m/>
    <n v="0"/>
    <n v="0"/>
    <n v="0"/>
    <m/>
    <n v="0"/>
    <n v="0"/>
    <n v="0"/>
    <m/>
    <n v="0"/>
    <n v="0"/>
    <n v="0"/>
    <n v="0"/>
    <n v="0"/>
    <n v="0"/>
    <n v="0"/>
    <m/>
    <m/>
    <n v="0"/>
    <n v="0"/>
    <m/>
    <m/>
    <n v="0"/>
    <n v="0"/>
    <m/>
    <m/>
    <n v="0"/>
    <n v="0"/>
    <n v="0"/>
    <n v="0"/>
    <n v="0"/>
    <n v="0"/>
    <m/>
    <n v="0"/>
    <n v="0"/>
    <n v="0"/>
    <m/>
    <n v="0"/>
    <n v="0"/>
    <n v="0"/>
    <m/>
    <n v="0"/>
    <n v="0"/>
    <n v="0"/>
    <n v="0"/>
    <n v="0"/>
    <n v="0"/>
    <n v="0"/>
    <m/>
    <n v="0"/>
    <n v="0"/>
    <n v="0"/>
    <m/>
    <n v="0"/>
    <n v="0"/>
    <n v="0"/>
    <m/>
    <n v="0"/>
    <n v="0"/>
    <n v="0"/>
    <n v="0"/>
    <n v="0"/>
    <n v="0"/>
    <n v="0"/>
    <m/>
    <m/>
    <n v="0"/>
    <n v="0"/>
    <m/>
    <m/>
    <n v="0"/>
    <n v="0"/>
    <m/>
    <m/>
    <n v="0"/>
    <n v="0"/>
    <n v="0"/>
    <n v="0"/>
    <n v="0"/>
    <n v="0"/>
    <n v="0"/>
    <n v="0"/>
    <n v="0"/>
    <n v="0"/>
    <n v="0"/>
    <n v="0"/>
    <n v="0"/>
    <n v="0"/>
    <n v="0"/>
    <n v="0"/>
    <n v="0"/>
    <n v="0"/>
    <m/>
    <n v="0"/>
    <n v="0"/>
    <n v="0"/>
    <m/>
    <n v="0"/>
    <n v="0"/>
    <n v="0"/>
    <m/>
    <n v="0"/>
    <n v="0"/>
    <n v="0"/>
    <n v="0"/>
    <n v="0"/>
    <n v="0"/>
    <n v="0"/>
    <m/>
    <n v="0"/>
    <n v="0"/>
    <n v="0"/>
    <m/>
    <n v="0"/>
    <n v="0"/>
    <n v="0"/>
    <m/>
    <n v="0"/>
    <n v="0"/>
    <n v="0"/>
    <n v="0"/>
    <n v="0"/>
    <n v="0"/>
    <n v="0"/>
    <m/>
    <m/>
    <n v="0"/>
    <n v="0"/>
    <m/>
    <m/>
    <n v="0"/>
    <n v="0"/>
    <m/>
    <m/>
    <n v="0"/>
    <n v="0"/>
    <n v="0"/>
    <n v="0"/>
    <n v="0"/>
    <n v="0"/>
    <m/>
    <n v="358"/>
    <n v="0"/>
    <n v="0"/>
    <m/>
    <n v="4.24"/>
    <n v="0"/>
    <n v="1517.92"/>
    <m/>
    <m/>
    <n v="0"/>
    <n v="0"/>
    <n v="0"/>
    <n v="0"/>
    <n v="0"/>
    <n v="0"/>
    <s v=""/>
    <s v=""/>
    <s v=""/>
    <s v=""/>
    <n v="0"/>
    <n v="0"/>
    <n v="0"/>
    <n v="0"/>
    <n v="0"/>
    <n v="0"/>
    <n v="0"/>
    <n v="0"/>
    <n v="0"/>
    <n v="0"/>
    <n v="0"/>
    <n v="0"/>
    <s v=""/>
    <s v=""/>
    <s v=""/>
    <s v=""/>
    <n v="0"/>
    <n v="0"/>
    <n v="0"/>
    <n v="0"/>
    <s v=""/>
    <s v=""/>
    <s v=""/>
    <s v=""/>
    <s v=""/>
    <n v="1517.92"/>
    <s v=""/>
    <s v=""/>
  </r>
  <r>
    <x v="8"/>
    <s v="Northeast Mississippi Community College "/>
    <s v="Met criteria for Two-Year 3 2011-12."/>
    <n v="176169"/>
    <x v="7"/>
    <m/>
    <n v="456"/>
    <m/>
    <n v="5"/>
    <n v="0"/>
    <n v="451"/>
    <n v="63"/>
    <n v="63"/>
    <n v="0"/>
    <n v="451"/>
    <n v="0"/>
    <n v="0"/>
    <m/>
    <n v="0"/>
    <n v="0"/>
    <n v="0"/>
    <m/>
    <n v="11"/>
    <n v="0"/>
    <n v="0"/>
    <m/>
    <n v="0"/>
    <n v="0"/>
    <n v="0"/>
    <n v="0"/>
    <n v="11"/>
    <n v="0"/>
    <n v="0"/>
    <m/>
    <n v="0"/>
    <n v="0"/>
    <n v="0"/>
    <m/>
    <n v="2.95"/>
    <n v="0"/>
    <n v="32.450000000000003"/>
    <m/>
    <n v="0"/>
    <n v="0"/>
    <n v="0"/>
    <n v="0"/>
    <n v="2.95"/>
    <n v="0"/>
    <n v="32.450000000000003"/>
    <m/>
    <m/>
    <n v="0"/>
    <n v="0"/>
    <m/>
    <m/>
    <n v="0"/>
    <n v="0"/>
    <m/>
    <m/>
    <n v="0"/>
    <n v="0"/>
    <n v="0"/>
    <n v="0"/>
    <n v="0"/>
    <n v="0"/>
    <m/>
    <n v="189"/>
    <n v="0"/>
    <n v="0"/>
    <m/>
    <n v="11"/>
    <n v="0"/>
    <n v="0"/>
    <m/>
    <n v="0"/>
    <n v="0"/>
    <n v="0"/>
    <n v="0"/>
    <n v="200"/>
    <n v="0"/>
    <n v="0"/>
    <m/>
    <n v="2.5099999999999998"/>
    <n v="0"/>
    <n v="474.39"/>
    <m/>
    <n v="2.59"/>
    <n v="0"/>
    <n v="28.49"/>
    <m/>
    <n v="0"/>
    <n v="0"/>
    <n v="0"/>
    <n v="0"/>
    <n v="2.5144000000000002"/>
    <n v="0"/>
    <n v="502.88000000000005"/>
    <m/>
    <m/>
    <n v="0"/>
    <n v="0"/>
    <m/>
    <m/>
    <n v="0"/>
    <n v="0"/>
    <m/>
    <m/>
    <n v="0"/>
    <n v="0"/>
    <n v="0"/>
    <n v="0"/>
    <n v="0"/>
    <n v="0"/>
    <n v="0"/>
    <n v="211"/>
    <n v="0"/>
    <n v="0"/>
    <n v="0"/>
    <n v="2.5371090047393365"/>
    <n v="0"/>
    <n v="535.33000000000004"/>
    <n v="0"/>
    <n v="0"/>
    <n v="0"/>
    <n v="0"/>
    <m/>
    <n v="58"/>
    <n v="0"/>
    <n v="0"/>
    <m/>
    <n v="14"/>
    <n v="0"/>
    <n v="0"/>
    <m/>
    <n v="0"/>
    <n v="0"/>
    <n v="0"/>
    <n v="0"/>
    <n v="72"/>
    <n v="0"/>
    <n v="0"/>
    <m/>
    <n v="2.86"/>
    <n v="0"/>
    <n v="165.88"/>
    <m/>
    <n v="3.71"/>
    <n v="0"/>
    <n v="51.94"/>
    <m/>
    <n v="0"/>
    <n v="0"/>
    <n v="0"/>
    <n v="0"/>
    <n v="3.0252777777777777"/>
    <n v="0"/>
    <n v="217.82"/>
    <m/>
    <m/>
    <n v="0"/>
    <n v="0"/>
    <m/>
    <m/>
    <n v="0"/>
    <n v="0"/>
    <m/>
    <m/>
    <n v="0"/>
    <n v="0"/>
    <n v="0"/>
    <n v="0"/>
    <n v="0"/>
    <n v="0"/>
    <m/>
    <n v="168"/>
    <n v="0"/>
    <n v="0"/>
    <m/>
    <n v="6.47"/>
    <n v="0"/>
    <n v="1086.96"/>
    <m/>
    <m/>
    <n v="0"/>
    <n v="0"/>
    <n v="0"/>
    <n v="247"/>
    <n v="0"/>
    <n v="0"/>
    <s v=""/>
    <n v="640.27"/>
    <s v=""/>
    <s v=""/>
    <n v="0"/>
    <n v="36"/>
    <n v="0"/>
    <n v="0"/>
    <n v="0"/>
    <n v="112.88"/>
    <n v="0"/>
    <n v="0"/>
    <n v="0"/>
    <n v="283"/>
    <n v="0"/>
    <n v="0"/>
    <s v=""/>
    <n v="753.15"/>
    <s v=""/>
    <s v=""/>
    <n v="0"/>
    <n v="0"/>
    <n v="0"/>
    <n v="0"/>
    <s v=""/>
    <s v=""/>
    <s v=""/>
    <s v=""/>
    <s v=""/>
    <n v="1840.1100000000001"/>
    <s v=""/>
    <s v=""/>
  </r>
  <r>
    <x v="8"/>
    <s v="Pearl River Community College "/>
    <m/>
    <n v="176239"/>
    <x v="7"/>
    <m/>
    <n v="696"/>
    <m/>
    <n v="26"/>
    <n v="0"/>
    <n v="670"/>
    <n v="64"/>
    <n v="64"/>
    <n v="0"/>
    <n v="670"/>
    <n v="0"/>
    <n v="0"/>
    <m/>
    <n v="2"/>
    <n v="0"/>
    <n v="0"/>
    <m/>
    <n v="33"/>
    <n v="0"/>
    <n v="0"/>
    <m/>
    <n v="0"/>
    <n v="0"/>
    <n v="0"/>
    <n v="0"/>
    <n v="35"/>
    <n v="0"/>
    <n v="0"/>
    <m/>
    <n v="5"/>
    <n v="0"/>
    <n v="10"/>
    <m/>
    <n v="4.41"/>
    <n v="0"/>
    <n v="145.53"/>
    <m/>
    <n v="0"/>
    <n v="0"/>
    <n v="0"/>
    <n v="0"/>
    <n v="4.4437142857142859"/>
    <n v="0"/>
    <n v="155.53"/>
    <m/>
    <m/>
    <n v="0"/>
    <n v="0"/>
    <m/>
    <m/>
    <n v="0"/>
    <n v="0"/>
    <m/>
    <m/>
    <n v="0"/>
    <n v="0"/>
    <n v="0"/>
    <n v="0"/>
    <n v="0"/>
    <n v="0"/>
    <m/>
    <n v="188"/>
    <n v="0"/>
    <n v="0"/>
    <m/>
    <n v="34"/>
    <n v="0"/>
    <n v="0"/>
    <m/>
    <n v="0"/>
    <n v="0"/>
    <n v="0"/>
    <n v="0"/>
    <n v="222"/>
    <n v="0"/>
    <n v="0"/>
    <m/>
    <n v="4.4800000000000004"/>
    <n v="0"/>
    <n v="842.24000000000012"/>
    <m/>
    <n v="4.63"/>
    <n v="0"/>
    <n v="157.41999999999999"/>
    <m/>
    <n v="0"/>
    <n v="0"/>
    <n v="0"/>
    <n v="0"/>
    <n v="4.5029729729729731"/>
    <n v="0"/>
    <n v="999.66"/>
    <m/>
    <m/>
    <n v="0"/>
    <n v="0"/>
    <m/>
    <m/>
    <n v="0"/>
    <n v="0"/>
    <m/>
    <m/>
    <n v="0"/>
    <n v="0"/>
    <n v="0"/>
    <n v="0"/>
    <n v="0"/>
    <n v="0"/>
    <n v="0"/>
    <n v="257"/>
    <n v="0"/>
    <n v="0"/>
    <n v="0"/>
    <n v="4.4949027237354091"/>
    <n v="0"/>
    <n v="1155.19"/>
    <n v="0"/>
    <n v="0"/>
    <n v="0"/>
    <n v="0"/>
    <m/>
    <n v="149"/>
    <n v="0"/>
    <n v="0"/>
    <m/>
    <n v="74"/>
    <n v="0"/>
    <n v="0"/>
    <m/>
    <n v="0"/>
    <n v="0"/>
    <n v="0"/>
    <n v="0"/>
    <n v="223"/>
    <n v="0"/>
    <n v="0"/>
    <m/>
    <n v="2.97"/>
    <n v="0"/>
    <n v="442.53000000000003"/>
    <m/>
    <n v="4.7300000000000004"/>
    <n v="0"/>
    <n v="350.02000000000004"/>
    <m/>
    <n v="0"/>
    <n v="0"/>
    <n v="0"/>
    <n v="0"/>
    <n v="3.554035874439462"/>
    <n v="0"/>
    <n v="792.55000000000007"/>
    <m/>
    <m/>
    <n v="0"/>
    <n v="0"/>
    <m/>
    <m/>
    <n v="0"/>
    <n v="0"/>
    <m/>
    <m/>
    <n v="0"/>
    <n v="0"/>
    <n v="0"/>
    <n v="0"/>
    <n v="0"/>
    <n v="0"/>
    <m/>
    <n v="190"/>
    <n v="0"/>
    <n v="0"/>
    <m/>
    <n v="5.23"/>
    <n v="0"/>
    <n v="993.7"/>
    <m/>
    <m/>
    <n v="0"/>
    <n v="0"/>
    <n v="0"/>
    <n v="339"/>
    <n v="0"/>
    <n v="0"/>
    <s v=""/>
    <n v="1294.7700000000002"/>
    <s v=""/>
    <s v=""/>
    <n v="0"/>
    <n v="141"/>
    <n v="0"/>
    <n v="0"/>
    <n v="0"/>
    <n v="652.97"/>
    <n v="0"/>
    <n v="0"/>
    <n v="0"/>
    <n v="480"/>
    <n v="0"/>
    <n v="0"/>
    <s v=""/>
    <n v="1947.7400000000002"/>
    <s v=""/>
    <s v=""/>
    <n v="0"/>
    <n v="0"/>
    <n v="0"/>
    <n v="0"/>
    <s v=""/>
    <s v=""/>
    <s v=""/>
    <s v=""/>
    <s v=""/>
    <n v="2941.4400000000005"/>
    <s v=""/>
    <s v=""/>
  </r>
  <r>
    <x v="8"/>
    <s v="Coahoma Community College "/>
    <m/>
    <n v="175519"/>
    <x v="8"/>
    <m/>
    <n v="180"/>
    <m/>
    <n v="0"/>
    <n v="0"/>
    <n v="180"/>
    <n v="65"/>
    <n v="65"/>
    <n v="0"/>
    <n v="180"/>
    <n v="0"/>
    <n v="0"/>
    <m/>
    <n v="0"/>
    <n v="0"/>
    <n v="0"/>
    <m/>
    <n v="0"/>
    <n v="0"/>
    <n v="0"/>
    <m/>
    <n v="0"/>
    <n v="0"/>
    <n v="0"/>
    <n v="0"/>
    <n v="0"/>
    <n v="0"/>
    <n v="0"/>
    <m/>
    <n v="0"/>
    <n v="0"/>
    <n v="0"/>
    <m/>
    <n v="0"/>
    <n v="0"/>
    <n v="0"/>
    <m/>
    <n v="0"/>
    <n v="0"/>
    <n v="0"/>
    <n v="0"/>
    <n v="0"/>
    <n v="0"/>
    <n v="0"/>
    <m/>
    <m/>
    <n v="0"/>
    <n v="0"/>
    <m/>
    <m/>
    <n v="0"/>
    <n v="0"/>
    <m/>
    <m/>
    <n v="0"/>
    <n v="0"/>
    <n v="0"/>
    <n v="0"/>
    <n v="0"/>
    <n v="0"/>
    <m/>
    <n v="0"/>
    <n v="0"/>
    <n v="0"/>
    <m/>
    <n v="2"/>
    <n v="0"/>
    <n v="0"/>
    <m/>
    <n v="0"/>
    <n v="0"/>
    <n v="0"/>
    <n v="0"/>
    <n v="2"/>
    <n v="0"/>
    <n v="0"/>
    <m/>
    <n v="0"/>
    <n v="0"/>
    <n v="0"/>
    <m/>
    <n v="3"/>
    <n v="0"/>
    <n v="6"/>
    <m/>
    <n v="0"/>
    <n v="0"/>
    <n v="0"/>
    <n v="0"/>
    <n v="3"/>
    <n v="0"/>
    <n v="6"/>
    <m/>
    <m/>
    <n v="0"/>
    <n v="0"/>
    <m/>
    <m/>
    <n v="0"/>
    <n v="0"/>
    <m/>
    <m/>
    <n v="0"/>
    <n v="0"/>
    <n v="0"/>
    <n v="0"/>
    <n v="0"/>
    <n v="0"/>
    <n v="0"/>
    <n v="2"/>
    <n v="0"/>
    <n v="0"/>
    <n v="0"/>
    <n v="3"/>
    <n v="0"/>
    <n v="6"/>
    <n v="0"/>
    <n v="0"/>
    <n v="0"/>
    <n v="0"/>
    <m/>
    <n v="3"/>
    <n v="0"/>
    <n v="0"/>
    <m/>
    <n v="1"/>
    <n v="0"/>
    <n v="0"/>
    <m/>
    <n v="0"/>
    <n v="0"/>
    <n v="0"/>
    <n v="0"/>
    <n v="4"/>
    <n v="0"/>
    <n v="0"/>
    <m/>
    <n v="3.5"/>
    <n v="0"/>
    <n v="10.5"/>
    <m/>
    <n v="3"/>
    <n v="0"/>
    <n v="3"/>
    <m/>
    <n v="0"/>
    <n v="0"/>
    <n v="0"/>
    <n v="0"/>
    <n v="3.375"/>
    <n v="0"/>
    <n v="13.5"/>
    <m/>
    <m/>
    <n v="0"/>
    <n v="0"/>
    <m/>
    <m/>
    <n v="0"/>
    <n v="0"/>
    <m/>
    <m/>
    <n v="0"/>
    <n v="0"/>
    <n v="0"/>
    <n v="0"/>
    <n v="0"/>
    <n v="0"/>
    <m/>
    <n v="174"/>
    <n v="0"/>
    <n v="0"/>
    <m/>
    <n v="5.64"/>
    <n v="0"/>
    <n v="981.3599999999999"/>
    <m/>
    <m/>
    <n v="0"/>
    <n v="0"/>
    <n v="0"/>
    <n v="3"/>
    <n v="0"/>
    <n v="0"/>
    <s v=""/>
    <n v="10.5"/>
    <s v=""/>
    <s v=""/>
    <n v="0"/>
    <n v="3"/>
    <n v="0"/>
    <n v="0"/>
    <n v="0"/>
    <n v="9"/>
    <n v="0"/>
    <n v="0"/>
    <n v="0"/>
    <n v="6"/>
    <n v="0"/>
    <n v="0"/>
    <s v=""/>
    <n v="19.5"/>
    <s v=""/>
    <s v=""/>
    <n v="0"/>
    <n v="0"/>
    <n v="0"/>
    <n v="0"/>
    <s v=""/>
    <s v=""/>
    <s v=""/>
    <s v=""/>
    <s v=""/>
    <n v="1000.8599999999999"/>
    <s v=""/>
    <s v=""/>
  </r>
  <r>
    <x v="8"/>
    <s v="Southwest Mississippi Community College"/>
    <m/>
    <n v="176354"/>
    <x v="8"/>
    <m/>
    <n v="343"/>
    <m/>
    <n v="1"/>
    <n v="0"/>
    <n v="342"/>
    <n v="64"/>
    <n v="64"/>
    <n v="0"/>
    <n v="342"/>
    <n v="0"/>
    <n v="0"/>
    <m/>
    <n v="0"/>
    <n v="0"/>
    <n v="0"/>
    <m/>
    <n v="0"/>
    <n v="0"/>
    <n v="0"/>
    <m/>
    <n v="0"/>
    <n v="0"/>
    <n v="0"/>
    <n v="0"/>
    <n v="0"/>
    <n v="0"/>
    <n v="0"/>
    <m/>
    <n v="0"/>
    <n v="0"/>
    <n v="0"/>
    <m/>
    <n v="0"/>
    <n v="0"/>
    <n v="0"/>
    <m/>
    <n v="0"/>
    <n v="0"/>
    <n v="0"/>
    <n v="0"/>
    <n v="0"/>
    <n v="0"/>
    <n v="0"/>
    <m/>
    <m/>
    <n v="0"/>
    <n v="0"/>
    <m/>
    <m/>
    <n v="0"/>
    <n v="0"/>
    <m/>
    <m/>
    <n v="0"/>
    <n v="0"/>
    <n v="0"/>
    <n v="0"/>
    <n v="0"/>
    <n v="0"/>
    <m/>
    <n v="112"/>
    <n v="0"/>
    <n v="0"/>
    <m/>
    <n v="8"/>
    <n v="0"/>
    <n v="0"/>
    <m/>
    <n v="0"/>
    <n v="0"/>
    <n v="0"/>
    <n v="0"/>
    <n v="120"/>
    <n v="0"/>
    <n v="0"/>
    <m/>
    <n v="2.81"/>
    <n v="0"/>
    <n v="314.72000000000003"/>
    <m/>
    <n v="3.44"/>
    <n v="0"/>
    <n v="27.52"/>
    <m/>
    <n v="0"/>
    <n v="0"/>
    <n v="0"/>
    <n v="0"/>
    <n v="2.8519999999999999"/>
    <n v="0"/>
    <n v="342.24"/>
    <m/>
    <m/>
    <n v="0"/>
    <n v="0"/>
    <m/>
    <m/>
    <n v="0"/>
    <n v="0"/>
    <m/>
    <m/>
    <n v="0"/>
    <n v="0"/>
    <n v="0"/>
    <n v="0"/>
    <n v="0"/>
    <n v="0"/>
    <n v="0"/>
    <n v="120"/>
    <n v="0"/>
    <n v="0"/>
    <n v="0"/>
    <n v="2.8519999999999999"/>
    <n v="0"/>
    <n v="342.24"/>
    <n v="0"/>
    <n v="0"/>
    <n v="0"/>
    <n v="0"/>
    <m/>
    <n v="56"/>
    <n v="0"/>
    <n v="0"/>
    <m/>
    <n v="30"/>
    <n v="0"/>
    <n v="0"/>
    <m/>
    <n v="0"/>
    <n v="0"/>
    <n v="0"/>
    <n v="0"/>
    <n v="86"/>
    <n v="0"/>
    <n v="0"/>
    <m/>
    <n v="4.7300000000000004"/>
    <n v="0"/>
    <n v="264.88"/>
    <m/>
    <n v="5.25"/>
    <n v="0"/>
    <n v="157.5"/>
    <m/>
    <n v="0"/>
    <n v="0"/>
    <n v="0"/>
    <n v="0"/>
    <n v="4.9113953488372095"/>
    <n v="0"/>
    <n v="422.38"/>
    <m/>
    <m/>
    <n v="0"/>
    <n v="0"/>
    <m/>
    <m/>
    <n v="0"/>
    <n v="0"/>
    <m/>
    <m/>
    <n v="0"/>
    <n v="0"/>
    <n v="0"/>
    <n v="0"/>
    <n v="0"/>
    <n v="0"/>
    <m/>
    <n v="136"/>
    <n v="0"/>
    <n v="0"/>
    <m/>
    <n v="5.55"/>
    <n v="0"/>
    <n v="754.8"/>
    <m/>
    <m/>
    <n v="0"/>
    <n v="0"/>
    <n v="0"/>
    <n v="168"/>
    <n v="0"/>
    <n v="0"/>
    <s v=""/>
    <n v="579.6"/>
    <s v=""/>
    <s v=""/>
    <n v="0"/>
    <n v="38"/>
    <n v="0"/>
    <n v="0"/>
    <n v="0"/>
    <n v="185.02"/>
    <n v="0"/>
    <n v="0"/>
    <n v="0"/>
    <n v="206"/>
    <n v="0"/>
    <n v="0"/>
    <s v=""/>
    <n v="764.62"/>
    <s v=""/>
    <s v=""/>
    <n v="0"/>
    <n v="0"/>
    <n v="0"/>
    <n v="0"/>
    <s v=""/>
    <s v=""/>
    <s v=""/>
    <s v=""/>
    <s v=""/>
    <n v="1519.42"/>
    <s v=""/>
    <s v=""/>
  </r>
  <r>
    <x v="9"/>
    <s v="North Carolina State University "/>
    <m/>
    <n v="199193"/>
    <x v="1"/>
    <n v="4790"/>
    <n v="5182"/>
    <n v="321"/>
    <n v="366"/>
    <n v="4469"/>
    <n v="4816"/>
    <s v="120-128"/>
    <s v="120-128"/>
    <n v="4469"/>
    <n v="4816"/>
    <n v="4469"/>
    <n v="4816"/>
    <n v="44"/>
    <n v="49"/>
    <n v="44"/>
    <n v="49"/>
    <n v="0"/>
    <n v="3"/>
    <n v="0"/>
    <n v="3"/>
    <n v="0"/>
    <n v="0"/>
    <n v="0"/>
    <n v="0"/>
    <n v="44"/>
    <n v="52"/>
    <n v="44"/>
    <n v="52"/>
    <n v="4.5"/>
    <n v="5"/>
    <n v="198"/>
    <n v="245"/>
    <n v="0"/>
    <n v="5.7"/>
    <n v="0"/>
    <n v="17.100000000000001"/>
    <n v="0"/>
    <n v="0"/>
    <n v="0"/>
    <n v="0"/>
    <n v="4.5"/>
    <n v="5.0403846153846157"/>
    <n v="198"/>
    <n v="262.10000000000002"/>
    <n v="162.19999999999999"/>
    <n v="147.19999999999999"/>
    <n v="7136.7999999999993"/>
    <n v="7212.7999999999993"/>
    <n v="0"/>
    <n v="112.3"/>
    <n v="0"/>
    <n v="336.9"/>
    <n v="0"/>
    <n v="0"/>
    <n v="0"/>
    <n v="0"/>
    <n v="162.19999999999999"/>
    <n v="145.18653846153845"/>
    <n v="7136.7999999999993"/>
    <n v="7549.6999999999989"/>
    <n v="3326"/>
    <n v="3614"/>
    <n v="3326"/>
    <n v="3614"/>
    <n v="3"/>
    <n v="6"/>
    <n v="3"/>
    <n v="6"/>
    <n v="1"/>
    <n v="0"/>
    <n v="1"/>
    <n v="0"/>
    <n v="3330"/>
    <n v="3620"/>
    <n v="3330"/>
    <n v="3620"/>
    <n v="4.8"/>
    <n v="4.8"/>
    <n v="15964.8"/>
    <n v="17347.2"/>
    <n v="5.3"/>
    <n v="9.3000000000000007"/>
    <n v="15.899999999999999"/>
    <n v="55.800000000000004"/>
    <n v="7"/>
    <n v="0"/>
    <n v="7"/>
    <n v="0"/>
    <n v="4.8011111111111111"/>
    <n v="4.8074585635359117"/>
    <n v="15987.7"/>
    <n v="17403"/>
    <n v="148.4"/>
    <n v="138"/>
    <n v="493578.4"/>
    <n v="498732"/>
    <n v="154.69999999999999"/>
    <n v="135.5"/>
    <n v="464.09999999999997"/>
    <n v="813"/>
    <n v="140"/>
    <n v="0"/>
    <n v="140"/>
    <n v="0"/>
    <n v="148.40315315315314"/>
    <n v="137.99585635359117"/>
    <n v="494182.49999999994"/>
    <n v="499545"/>
    <n v="3374"/>
    <n v="3672"/>
    <n v="3374"/>
    <n v="3672"/>
    <n v="4.7971843509187906"/>
    <n v="4.8107570806100215"/>
    <n v="16185.699999999999"/>
    <n v="17665.099999999999"/>
    <n v="148.58307646710134"/>
    <n v="138.09768518518518"/>
    <n v="501319.29999999993"/>
    <n v="507094.7"/>
    <n v="935"/>
    <n v="974"/>
    <n v="935"/>
    <n v="974"/>
    <n v="77"/>
    <n v="92"/>
    <n v="77"/>
    <n v="92"/>
    <n v="6"/>
    <n v="7"/>
    <n v="6"/>
    <n v="7"/>
    <n v="1018"/>
    <n v="1073"/>
    <n v="1018"/>
    <n v="1073"/>
    <n v="3.8"/>
    <n v="3.7"/>
    <n v="3553"/>
    <n v="3603.8"/>
    <n v="4.4000000000000004"/>
    <n v="4.5"/>
    <n v="338.8"/>
    <n v="414"/>
    <n v="7.2"/>
    <n v="9"/>
    <n v="43.2"/>
    <n v="63"/>
    <n v="3.8654223968565815"/>
    <n v="3.8031686859273068"/>
    <n v="3935"/>
    <n v="4080.8"/>
    <n v="146.9"/>
    <n v="144.6"/>
    <n v="137351.5"/>
    <n v="140840.4"/>
    <n v="145.5"/>
    <n v="148.69999999999999"/>
    <n v="11203.5"/>
    <n v="13680.4"/>
    <n v="130.80000000000001"/>
    <n v="168.6"/>
    <n v="784.80000000000007"/>
    <n v="1180.2"/>
    <n v="146.69921414538308"/>
    <n v="145.1081081081081"/>
    <n v="149339.79999999999"/>
    <n v="155701"/>
    <n v="77"/>
    <n v="71"/>
    <n v="77"/>
    <n v="71"/>
    <n v="6"/>
    <n v="7.3"/>
    <n v="462"/>
    <n v="518.29999999999995"/>
    <n v="144.19999999999999"/>
    <n v="130.1"/>
    <n v="11103.4"/>
    <n v="9237.1"/>
    <n v="4305"/>
    <n v="4637"/>
    <n v="4305"/>
    <n v="4637"/>
    <n v="19715.8"/>
    <n v="21196"/>
    <n v="638066.69999999995"/>
    <n v="646785.19999999995"/>
    <n v="80"/>
    <n v="101"/>
    <n v="80"/>
    <n v="101"/>
    <n v="354.7"/>
    <n v="486.9"/>
    <n v="11667.6"/>
    <n v="14830.3"/>
    <n v="4385"/>
    <n v="4738"/>
    <n v="4385"/>
    <n v="4738"/>
    <n v="20070.5"/>
    <n v="21682.9"/>
    <n v="649734.29999999993"/>
    <n v="661615.5"/>
    <n v="7"/>
    <n v="7"/>
    <n v="7"/>
    <n v="7"/>
    <n v="50.2"/>
    <n v="63"/>
    <n v="924.80000000000007"/>
    <n v="1180.2"/>
    <n v="20582.699999999997"/>
    <n v="22264.199999999997"/>
    <n v="661762.49999999988"/>
    <n v="672032.79999999993"/>
  </r>
  <r>
    <x v="9"/>
    <s v="University of North Carolina at Chapel Hill "/>
    <m/>
    <n v="199120"/>
    <x v="1"/>
    <n v="4396"/>
    <n v="4654"/>
    <n v="0"/>
    <n v="0"/>
    <n v="4396"/>
    <n v="4654"/>
    <s v="120-128"/>
    <s v="120-128"/>
    <n v="4396"/>
    <n v="4654"/>
    <n v="4396"/>
    <n v="4654"/>
    <n v="12"/>
    <n v="12"/>
    <n v="12"/>
    <n v="12"/>
    <n v="0"/>
    <n v="0"/>
    <n v="0"/>
    <n v="0"/>
    <n v="0"/>
    <n v="0"/>
    <n v="0"/>
    <n v="0"/>
    <n v="12"/>
    <n v="12"/>
    <n v="12"/>
    <n v="12"/>
    <n v="3.8"/>
    <n v="4.3"/>
    <n v="45.599999999999994"/>
    <n v="51.599999999999994"/>
    <n v="0"/>
    <n v="0"/>
    <n v="0"/>
    <n v="0"/>
    <n v="0"/>
    <n v="0"/>
    <n v="0"/>
    <n v="0"/>
    <n v="3.7999999999999994"/>
    <n v="4.3"/>
    <n v="45.599999999999994"/>
    <n v="51.599999999999994"/>
    <n v="139.5"/>
    <n v="147.9"/>
    <n v="1674"/>
    <n v="1774.8000000000002"/>
    <n v="0"/>
    <n v="0"/>
    <n v="0"/>
    <n v="0"/>
    <n v="0"/>
    <n v="0"/>
    <n v="0"/>
    <n v="0"/>
    <n v="139.5"/>
    <n v="147.9"/>
    <n v="1674"/>
    <n v="1774.8000000000002"/>
    <n v="3503"/>
    <n v="3750"/>
    <n v="3503"/>
    <n v="3750"/>
    <n v="4"/>
    <n v="11"/>
    <n v="4"/>
    <n v="11"/>
    <n v="1"/>
    <n v="0"/>
    <n v="1"/>
    <n v="0"/>
    <n v="3508"/>
    <n v="3761"/>
    <n v="3508"/>
    <n v="3761"/>
    <n v="4.5"/>
    <n v="4.5"/>
    <n v="15763.5"/>
    <n v="16875"/>
    <n v="4"/>
    <n v="5.2"/>
    <n v="16"/>
    <n v="57.2"/>
    <n v="11"/>
    <n v="0"/>
    <n v="11"/>
    <n v="0"/>
    <n v="4.5012827822120869"/>
    <n v="4.5020473278383415"/>
    <n v="15790.5"/>
    <n v="16932.2"/>
    <n v="147.19999999999999"/>
    <n v="127.9"/>
    <n v="515641.59999999998"/>
    <n v="479625"/>
    <n v="148.80000000000001"/>
    <n v="119.8"/>
    <n v="595.20000000000005"/>
    <n v="1317.8"/>
    <n v="158"/>
    <n v="0"/>
    <n v="158"/>
    <n v="0"/>
    <n v="147.20490307867732"/>
    <n v="127.87630949215634"/>
    <n v="516394.80000000005"/>
    <n v="480942.8"/>
    <n v="3520"/>
    <n v="3773"/>
    <n v="3520"/>
    <n v="3773"/>
    <n v="4.4988920454545456"/>
    <n v="4.5014047177312477"/>
    <n v="15836.1"/>
    <n v="16983.8"/>
    <n v="147.17863636363637"/>
    <n v="127.93999469917837"/>
    <n v="518068.80000000005"/>
    <n v="482717.6"/>
    <n v="741"/>
    <n v="792"/>
    <n v="741"/>
    <n v="792"/>
    <n v="29"/>
    <n v="25"/>
    <n v="29"/>
    <n v="25"/>
    <n v="0"/>
    <n v="1"/>
    <n v="0"/>
    <n v="1"/>
    <n v="770"/>
    <n v="818"/>
    <n v="770"/>
    <n v="818"/>
    <n v="3"/>
    <n v="3.1"/>
    <n v="2223"/>
    <n v="2455.2000000000003"/>
    <n v="3"/>
    <n v="3.5"/>
    <n v="87"/>
    <n v="87.5"/>
    <n v="0"/>
    <n v="11"/>
    <n v="0"/>
    <n v="11"/>
    <n v="3"/>
    <n v="3.1218826405867972"/>
    <n v="2310"/>
    <n v="2553.7000000000003"/>
    <n v="87.1"/>
    <n v="80.599999999999994"/>
    <n v="64541.1"/>
    <n v="63835.199999999997"/>
    <n v="65.900000000000006"/>
    <n v="57.5"/>
    <n v="1911.1000000000001"/>
    <n v="1437.5"/>
    <s v="."/>
    <n v="149"/>
    <n v="0"/>
    <n v="149"/>
    <n v="86.301558441558441"/>
    <n v="79.977628361858194"/>
    <n v="66452.2"/>
    <n v="65421.700000000004"/>
    <n v="106"/>
    <n v="63"/>
    <n v="106"/>
    <n v="63"/>
    <n v="5.9"/>
    <n v="8.1999999999999993"/>
    <n v="625.40000000000009"/>
    <n v="516.59999999999991"/>
    <n v="103.2"/>
    <n v="101.3"/>
    <n v="10939.2"/>
    <n v="6381.9"/>
    <n v="4256"/>
    <n v="4554"/>
    <n v="4256"/>
    <n v="4554"/>
    <n v="18032.099999999999"/>
    <n v="19381.8"/>
    <n v="581856.69999999995"/>
    <n v="545235"/>
    <n v="33"/>
    <n v="36"/>
    <n v="33"/>
    <n v="36"/>
    <n v="103"/>
    <n v="144.69999999999999"/>
    <n v="2506.3000000000002"/>
    <n v="2755.3"/>
    <n v="4289"/>
    <n v="4590"/>
    <n v="4289"/>
    <n v="4590"/>
    <n v="18135.099999999999"/>
    <n v="19526.5"/>
    <n v="584363"/>
    <n v="547990.30000000005"/>
    <n v="1"/>
    <n v="1"/>
    <n v="1"/>
    <n v="1"/>
    <n v="11"/>
    <n v="11"/>
    <n v="158"/>
    <n v="149"/>
    <n v="18771.5"/>
    <n v="20054.099999999999"/>
    <n v="595460.19999999995"/>
    <n v="554521.19999999995"/>
  </r>
  <r>
    <x v="9"/>
    <s v="University of North Carolina at Greensboro"/>
    <s v="Reclassified: met the criteria for Four-Year 1 in 2009-10, 2010-11 and 2011-12."/>
    <n v="199148"/>
    <x v="1"/>
    <n v="2574"/>
    <n v="2762"/>
    <n v="50"/>
    <n v="60"/>
    <n v="2524"/>
    <n v="2702"/>
    <s v="120-128"/>
    <s v="120-128"/>
    <n v="2524"/>
    <n v="2702"/>
    <n v="2524"/>
    <n v="2702"/>
    <n v="5"/>
    <n v="6"/>
    <n v="5"/>
    <n v="6"/>
    <n v="0"/>
    <n v="0"/>
    <n v="0"/>
    <n v="0"/>
    <n v="0"/>
    <n v="0"/>
    <n v="0"/>
    <n v="0"/>
    <n v="5"/>
    <n v="6"/>
    <n v="5"/>
    <n v="6"/>
    <n v="2.8"/>
    <n v="3.8"/>
    <n v="14"/>
    <n v="22.799999999999997"/>
    <n v="0"/>
    <n v="0"/>
    <n v="0"/>
    <n v="0"/>
    <n v="0"/>
    <n v="0"/>
    <n v="0"/>
    <n v="0"/>
    <n v="2.8"/>
    <n v="3.7999999999999994"/>
    <n v="14"/>
    <n v="22.799999999999997"/>
    <n v="75"/>
    <n v="102.2"/>
    <n v="375"/>
    <n v="613.20000000000005"/>
    <n v="0"/>
    <n v="0"/>
    <n v="0"/>
    <n v="0"/>
    <n v="0"/>
    <n v="0"/>
    <n v="0"/>
    <n v="0"/>
    <n v="75"/>
    <n v="102.2"/>
    <n v="375"/>
    <n v="613.20000000000005"/>
    <n v="1386"/>
    <n v="1474"/>
    <n v="1386"/>
    <n v="1474"/>
    <n v="9"/>
    <n v="6"/>
    <n v="9"/>
    <n v="6"/>
    <n v="0"/>
    <n v="3"/>
    <n v="0"/>
    <n v="3"/>
    <n v="1395"/>
    <n v="1483"/>
    <n v="1395"/>
    <n v="1483"/>
    <n v="5.0999999999999996"/>
    <n v="5.0999999999999996"/>
    <n v="7068.5999999999995"/>
    <n v="7517.4"/>
    <n v="7"/>
    <n v="6.7"/>
    <n v="63"/>
    <n v="40.200000000000003"/>
    <n v="0"/>
    <n v="9"/>
    <n v="0"/>
    <n v="27"/>
    <n v="5.1122580645161291"/>
    <n v="5.114362778152393"/>
    <n v="7131.6"/>
    <n v="7584.5999999999985"/>
    <n v="132.9"/>
    <n v="134.80000000000001"/>
    <n v="184199.4"/>
    <n v="198695.2"/>
    <n v="111.9"/>
    <n v="121"/>
    <n v="1007.1"/>
    <n v="726"/>
    <n v="0"/>
    <n v="111"/>
    <n v="0"/>
    <n v="333"/>
    <n v="132.76451612903224"/>
    <n v="134.69602157788268"/>
    <n v="185206.49999999997"/>
    <n v="199754.2"/>
    <n v="1400"/>
    <n v="1489"/>
    <n v="1400"/>
    <n v="1489"/>
    <n v="5.1040000000000001"/>
    <n v="5.1090664875755536"/>
    <n v="7145.6"/>
    <n v="7607.4"/>
    <n v="132.55821428571426"/>
    <n v="134.56507723304233"/>
    <n v="185581.49999999997"/>
    <n v="200367.40000000002"/>
    <n v="863"/>
    <n v="953"/>
    <n v="863"/>
    <n v="953"/>
    <n v="178"/>
    <n v="181"/>
    <n v="178"/>
    <n v="181"/>
    <n v="18"/>
    <n v="10"/>
    <n v="18"/>
    <n v="10"/>
    <n v="1059"/>
    <n v="1144"/>
    <n v="1059"/>
    <n v="1144"/>
    <n v="4.3"/>
    <n v="3.9"/>
    <n v="3710.8999999999996"/>
    <n v="3716.7"/>
    <n v="4.2"/>
    <n v="4.3"/>
    <n v="747.6"/>
    <n v="778.3"/>
    <n v="9.5"/>
    <n v="8.9"/>
    <n v="171"/>
    <n v="89"/>
    <n v="4.3715769593956564"/>
    <n v="4.0069930069930066"/>
    <n v="4629.5"/>
    <n v="4584"/>
    <n v="89.8"/>
    <n v="87.4"/>
    <n v="77497.399999999994"/>
    <n v="83292.200000000012"/>
    <n v="72.099999999999994"/>
    <n v="74.2"/>
    <n v="12833.8"/>
    <n v="13430.2"/>
    <n v="94.4"/>
    <n v="89.1"/>
    <n v="1699.2"/>
    <n v="891"/>
    <n v="86.903116147308779"/>
    <n v="85.326398601398608"/>
    <n v="92030.399999999994"/>
    <n v="97613.400000000009"/>
    <n v="65"/>
    <n v="69"/>
    <n v="65"/>
    <n v="69"/>
    <n v="8.3000000000000007"/>
    <n v="7"/>
    <n v="539.5"/>
    <n v="483"/>
    <n v="99.1"/>
    <n v="101"/>
    <n v="6441.5"/>
    <n v="6969"/>
    <n v="2254"/>
    <n v="2433"/>
    <n v="2254"/>
    <n v="2433"/>
    <n v="10793.5"/>
    <n v="11256.9"/>
    <n v="262071.8"/>
    <n v="282600.60000000003"/>
    <n v="187"/>
    <n v="187"/>
    <n v="187"/>
    <n v="187"/>
    <n v="810.6"/>
    <n v="818.5"/>
    <n v="13840.9"/>
    <n v="14156.2"/>
    <n v="2441"/>
    <n v="2620"/>
    <n v="2441"/>
    <n v="2620"/>
    <n v="11604.1"/>
    <n v="12075.4"/>
    <n v="275912.7"/>
    <n v="296756.80000000005"/>
    <n v="18"/>
    <n v="13"/>
    <n v="18"/>
    <n v="13"/>
    <n v="171"/>
    <n v="116"/>
    <n v="1699.2"/>
    <n v="1224"/>
    <n v="12314.6"/>
    <n v="12674.4"/>
    <n v="284053.39999999997"/>
    <n v="304949.80000000005"/>
  </r>
  <r>
    <x v="9"/>
    <s v="University of North Carolina at Charlotte"/>
    <m/>
    <n v="199139"/>
    <x v="9"/>
    <n v="3584"/>
    <n v="3795"/>
    <n v="134"/>
    <n v="168"/>
    <n v="3450"/>
    <n v="3627"/>
    <s v="120-128"/>
    <s v="120-128"/>
    <n v="3450"/>
    <n v="3627"/>
    <n v="3450"/>
    <n v="3627"/>
    <n v="0"/>
    <n v="3"/>
    <n v="0"/>
    <n v="3"/>
    <n v="0"/>
    <n v="1"/>
    <n v="0"/>
    <n v="1"/>
    <n v="0"/>
    <n v="0"/>
    <n v="0"/>
    <n v="0"/>
    <n v="0"/>
    <n v="4"/>
    <n v="0"/>
    <n v="4"/>
    <s v="."/>
    <n v="4.3"/>
    <n v="0"/>
    <n v="12.899999999999999"/>
    <n v="0"/>
    <n v="16"/>
    <n v="0"/>
    <n v="16"/>
    <n v="0"/>
    <n v="0"/>
    <n v="0"/>
    <n v="0"/>
    <n v="0"/>
    <n v="7.2249999999999996"/>
    <n v="0"/>
    <n v="28.9"/>
    <n v="0"/>
    <n v="139.30000000000001"/>
    <n v="0"/>
    <n v="417.90000000000003"/>
    <n v="0"/>
    <n v="121"/>
    <n v="0"/>
    <n v="121"/>
    <n v="0"/>
    <n v="0"/>
    <n v="0"/>
    <n v="0"/>
    <n v="0"/>
    <n v="134.72500000000002"/>
    <n v="0"/>
    <n v="538.90000000000009"/>
    <n v="1707"/>
    <n v="1735"/>
    <n v="1707"/>
    <n v="1735"/>
    <n v="9"/>
    <n v="12"/>
    <n v="9"/>
    <n v="12"/>
    <n v="3"/>
    <n v="3"/>
    <n v="3"/>
    <n v="3"/>
    <n v="1719"/>
    <n v="1750"/>
    <n v="1719"/>
    <n v="1750"/>
    <n v="5.3"/>
    <n v="5.2"/>
    <n v="9047.1"/>
    <n v="9022"/>
    <n v="6"/>
    <n v="8"/>
    <n v="54"/>
    <n v="96"/>
    <n v="9.6999999999999993"/>
    <n v="10.7"/>
    <n v="29.099999999999998"/>
    <n v="32.099999999999994"/>
    <n v="5.3113438045375219"/>
    <n v="5.2286285714285716"/>
    <n v="9130.2000000000007"/>
    <n v="9150.1"/>
    <n v="142.69999999999999"/>
    <n v="144.80000000000001"/>
    <n v="243588.9"/>
    <n v="251228.00000000003"/>
    <n v="112.4"/>
    <n v="128.80000000000001"/>
    <n v="1011.6"/>
    <n v="1545.6000000000001"/>
    <n v="159"/>
    <n v="154.69999999999999"/>
    <n v="477"/>
    <n v="464.09999999999997"/>
    <n v="142.56980802792322"/>
    <n v="144.70725714285717"/>
    <n v="245077.5"/>
    <n v="253237.70000000004"/>
    <n v="1719"/>
    <n v="1754"/>
    <n v="1719"/>
    <n v="1754"/>
    <n v="5.3113438045375219"/>
    <n v="5.2331812998859748"/>
    <n v="9130.2000000000007"/>
    <n v="9179"/>
    <n v="142.56980802792322"/>
    <n v="144.68449258836947"/>
    <n v="245077.5"/>
    <n v="253776.60000000003"/>
    <n v="1299"/>
    <n v="1428"/>
    <n v="1299"/>
    <n v="1428"/>
    <n v="361"/>
    <n v="399"/>
    <n v="361"/>
    <n v="399"/>
    <n v="43"/>
    <n v="33"/>
    <n v="43"/>
    <n v="33"/>
    <n v="1703"/>
    <n v="1860"/>
    <n v="1703"/>
    <n v="1860"/>
    <n v="4.0999999999999996"/>
    <n v="4.2"/>
    <n v="5325.9"/>
    <n v="5997.6"/>
    <n v="4.0999999999999996"/>
    <n v="4.5999999999999996"/>
    <n v="1480.1"/>
    <n v="1835.3999999999999"/>
    <n v="8"/>
    <n v="9.4"/>
    <n v="344"/>
    <n v="310.2"/>
    <n v="4.1984732824427482"/>
    <n v="4.3780645161290321"/>
    <n v="7150"/>
    <n v="8143.2"/>
    <n v="95.1"/>
    <n v="98.4"/>
    <n v="123534.9"/>
    <n v="140515.20000000001"/>
    <n v="69.7"/>
    <n v="74.599999999999994"/>
    <n v="25161.7"/>
    <n v="29765.399999999998"/>
    <n v="103.6"/>
    <n v="103.4"/>
    <n v="4454.8"/>
    <n v="3412.2000000000003"/>
    <n v="89.93035819142689"/>
    <n v="93.38322580645162"/>
    <n v="153151.4"/>
    <n v="173692.80000000002"/>
    <n v="28"/>
    <n v="13"/>
    <n v="28"/>
    <n v="13"/>
    <n v="11"/>
    <n v="16"/>
    <n v="308"/>
    <n v="208"/>
    <n v="99.3"/>
    <n v="122"/>
    <n v="2780.4"/>
    <n v="1586"/>
    <n v="3006"/>
    <n v="3166"/>
    <n v="3006"/>
    <n v="3166"/>
    <n v="14373"/>
    <n v="15032.5"/>
    <n v="367123.8"/>
    <n v="392161.10000000003"/>
    <n v="370"/>
    <n v="412"/>
    <n v="370"/>
    <n v="412"/>
    <n v="1534.1"/>
    <n v="1947.3999999999999"/>
    <n v="26173.3"/>
    <n v="31431.999999999996"/>
    <n v="3376"/>
    <n v="3578"/>
    <n v="3376"/>
    <n v="3578"/>
    <n v="15907.1"/>
    <n v="16979.900000000001"/>
    <n v="393297.1"/>
    <n v="423593.10000000003"/>
    <n v="46"/>
    <n v="36"/>
    <n v="46"/>
    <n v="36"/>
    <n v="373.1"/>
    <n v="342.29999999999995"/>
    <n v="4931.8"/>
    <n v="3876.3"/>
    <n v="16588.2"/>
    <n v="17530.2"/>
    <n v="401009.30000000005"/>
    <n v="429055.4"/>
  </r>
  <r>
    <x v="9"/>
    <s v="Appalachian State University "/>
    <m/>
    <n v="197869"/>
    <x v="2"/>
    <n v="3000"/>
    <n v="3010"/>
    <n v="51"/>
    <n v="55"/>
    <n v="2949"/>
    <n v="2955"/>
    <s v="120-128"/>
    <s v="120-128"/>
    <n v="2949"/>
    <n v="2955"/>
    <n v="2949"/>
    <n v="2955"/>
    <n v="16"/>
    <n v="2"/>
    <n v="16"/>
    <n v="2"/>
    <n v="0"/>
    <n v="0"/>
    <n v="0"/>
    <n v="0"/>
    <n v="0"/>
    <n v="0"/>
    <n v="0"/>
    <n v="0"/>
    <n v="16"/>
    <n v="2"/>
    <n v="16"/>
    <n v="2"/>
    <n v="5.8"/>
    <n v="7"/>
    <n v="92.8"/>
    <n v="14"/>
    <n v="0"/>
    <n v="0"/>
    <n v="0"/>
    <n v="0"/>
    <n v="0"/>
    <n v="0"/>
    <n v="0"/>
    <n v="0"/>
    <n v="5.8"/>
    <n v="7"/>
    <n v="92.8"/>
    <n v="14"/>
    <n v="181.6"/>
    <n v="114.5"/>
    <n v="2905.6"/>
    <n v="229"/>
    <n v="0"/>
    <n v="0"/>
    <n v="0"/>
    <n v="0"/>
    <n v="0"/>
    <n v="0"/>
    <n v="0"/>
    <n v="0"/>
    <n v="181.6"/>
    <n v="114.5"/>
    <n v="2905.6"/>
    <n v="229"/>
    <n v="1999"/>
    <n v="2074"/>
    <n v="1999"/>
    <n v="2074"/>
    <n v="4"/>
    <n v="3"/>
    <n v="4"/>
    <n v="3"/>
    <n v="3"/>
    <n v="2"/>
    <n v="3"/>
    <n v="2"/>
    <n v="2006"/>
    <n v="2079"/>
    <n v="2006"/>
    <n v="2079"/>
    <n v="5"/>
    <n v="4.9000000000000004"/>
    <n v="9995"/>
    <n v="10162.6"/>
    <n v="6"/>
    <n v="6.3"/>
    <n v="24"/>
    <n v="18.899999999999999"/>
    <n v="7"/>
    <n v="10"/>
    <n v="21"/>
    <n v="20"/>
    <n v="5.0049850448654034"/>
    <n v="4.9069264069264067"/>
    <n v="10040"/>
    <n v="10201.5"/>
    <n v="143.1"/>
    <n v="142.69999999999999"/>
    <n v="286056.89999999997"/>
    <n v="295959.8"/>
    <n v="94.3"/>
    <n v="93"/>
    <n v="377.2"/>
    <n v="279"/>
    <n v="92.7"/>
    <n v="105.5"/>
    <n v="278.10000000000002"/>
    <n v="211"/>
    <n v="142.92731804586239"/>
    <n v="142.5924963924964"/>
    <n v="286712.19999999995"/>
    <n v="296449.8"/>
    <n v="2022"/>
    <n v="2081"/>
    <n v="2022"/>
    <n v="2081"/>
    <n v="5.0112759643916913"/>
    <n v="4.9089380105718403"/>
    <n v="10132.799999999999"/>
    <n v="10215.5"/>
    <n v="143.23333333333329"/>
    <n v="142.56549735703987"/>
    <n v="289617.79999999993"/>
    <n v="296678.8"/>
    <n v="750"/>
    <n v="782"/>
    <n v="750"/>
    <n v="782"/>
    <n v="139"/>
    <n v="74"/>
    <n v="139"/>
    <n v="74"/>
    <n v="4"/>
    <n v="2"/>
    <n v="4"/>
    <n v="2"/>
    <n v="893"/>
    <n v="858"/>
    <n v="893"/>
    <n v="858"/>
    <n v="3.7"/>
    <n v="3.7"/>
    <n v="2775"/>
    <n v="2893.4"/>
    <n v="3.8"/>
    <n v="3.9"/>
    <n v="528.19999999999993"/>
    <n v="288.59999999999997"/>
    <n v="9.3000000000000007"/>
    <n v="8.5"/>
    <n v="37.200000000000003"/>
    <n v="17"/>
    <n v="3.7406494960806267"/>
    <n v="3.7284382284382285"/>
    <n v="3340.3999999999996"/>
    <n v="3199"/>
    <n v="96.2"/>
    <n v="92.9"/>
    <n v="72150"/>
    <n v="72647.8"/>
    <n v="57.9"/>
    <n v="65.599999999999994"/>
    <n v="8048.0999999999995"/>
    <n v="4854.3999999999996"/>
    <n v="136.30000000000001"/>
    <n v="103.5"/>
    <n v="545.20000000000005"/>
    <n v="207"/>
    <n v="90.418029115341554"/>
    <n v="90.57016317016317"/>
    <n v="80743.3"/>
    <n v="77709.2"/>
    <n v="34"/>
    <n v="16"/>
    <n v="34"/>
    <n v="16"/>
    <n v="6"/>
    <n v="8.6"/>
    <n v="204"/>
    <n v="137.6"/>
    <n v="100.1"/>
    <n v="148.80000000000001"/>
    <n v="3403.3999999999996"/>
    <n v="2380.8000000000002"/>
    <n v="2765"/>
    <n v="2858"/>
    <n v="2765"/>
    <n v="2858"/>
    <n v="12862.8"/>
    <n v="13070"/>
    <n v="361112.49999999994"/>
    <n v="368836.6"/>
    <n v="143"/>
    <n v="77"/>
    <n v="143"/>
    <n v="77"/>
    <n v="552.19999999999993"/>
    <n v="307.49999999999994"/>
    <n v="8425.2999999999993"/>
    <n v="5133.3999999999996"/>
    <n v="2908"/>
    <n v="2935"/>
    <n v="2908"/>
    <n v="2935"/>
    <n v="13415"/>
    <n v="13377.5"/>
    <n v="369537.79999999993"/>
    <n v="373970"/>
    <n v="7"/>
    <n v="4"/>
    <n v="7"/>
    <n v="4"/>
    <n v="58.2"/>
    <n v="37"/>
    <n v="823.30000000000007"/>
    <n v="418"/>
    <n v="13677.199999999999"/>
    <n v="13552.1"/>
    <n v="373764.49999999994"/>
    <n v="376768.8"/>
  </r>
  <r>
    <x v="9"/>
    <s v="East Carolina University "/>
    <s v="Met the criteria for Four-Year 2 in 2010-11 and 2011-12."/>
    <n v="198464"/>
    <x v="2"/>
    <n v="3758"/>
    <n v="3855"/>
    <n v="40"/>
    <n v="50"/>
    <n v="3718"/>
    <n v="3805"/>
    <s v="120-128"/>
    <s v="120-128"/>
    <n v="3718"/>
    <n v="3805"/>
    <n v="3718"/>
    <n v="3805"/>
    <n v="0"/>
    <n v="0"/>
    <n v="0"/>
    <n v="0"/>
    <n v="0"/>
    <n v="0"/>
    <n v="0"/>
    <n v="0"/>
    <n v="0"/>
    <n v="0"/>
    <n v="0"/>
    <n v="0"/>
    <n v="0"/>
    <n v="0"/>
    <n v="0"/>
    <n v="0"/>
    <s v="."/>
    <s v="."/>
    <n v="0"/>
    <n v="0"/>
    <n v="0"/>
    <n v="0"/>
    <n v="0"/>
    <n v="0"/>
    <n v="0"/>
    <n v="0"/>
    <n v="0"/>
    <n v="0"/>
    <n v="0"/>
    <n v="0"/>
    <n v="0"/>
    <n v="0"/>
    <n v="0"/>
    <n v="0"/>
    <n v="0"/>
    <n v="0"/>
    <n v="0"/>
    <n v="0"/>
    <n v="0"/>
    <n v="0"/>
    <n v="0"/>
    <n v="0"/>
    <n v="0"/>
    <n v="0"/>
    <n v="0"/>
    <n v="0"/>
    <n v="0"/>
    <n v="0"/>
    <n v="2341"/>
    <n v="2368"/>
    <n v="2341"/>
    <n v="2368"/>
    <n v="20"/>
    <n v="20"/>
    <n v="20"/>
    <n v="20"/>
    <n v="6"/>
    <n v="4"/>
    <n v="6"/>
    <n v="4"/>
    <n v="2367"/>
    <n v="2392"/>
    <n v="2367"/>
    <n v="2392"/>
    <n v="4.9000000000000004"/>
    <n v="4.5"/>
    <n v="11470.900000000001"/>
    <n v="10656"/>
    <n v="5.5"/>
    <n v="4.7"/>
    <n v="110"/>
    <n v="94"/>
    <n v="7.2"/>
    <n v="4.8"/>
    <n v="43.2"/>
    <n v="19.2"/>
    <n v="4.9108998732572884"/>
    <n v="4.5021739130434781"/>
    <n v="11624.100000000002"/>
    <n v="10769.199999999999"/>
    <n v="146.6"/>
    <n v="150.30000000000001"/>
    <n v="343190.6"/>
    <n v="355910.40000000002"/>
    <n v="146.69999999999999"/>
    <n v="148.4"/>
    <n v="2934"/>
    <n v="2968"/>
    <n v="168.3"/>
    <n v="239"/>
    <n v="1009.8000000000001"/>
    <n v="956"/>
    <n v="146.65585128855091"/>
    <n v="150.43244147157191"/>
    <n v="347134.4"/>
    <n v="359834.4"/>
    <n v="2367"/>
    <n v="2392"/>
    <n v="2367"/>
    <n v="2392"/>
    <n v="4.9108998732572884"/>
    <n v="4.5021739130434781"/>
    <n v="11624.100000000002"/>
    <n v="10769.199999999999"/>
    <n v="146.65585128855091"/>
    <n v="150.43244147157191"/>
    <n v="347134.4"/>
    <n v="359834.4"/>
    <n v="990"/>
    <n v="1049"/>
    <n v="990"/>
    <n v="1049"/>
    <n v="301"/>
    <n v="315"/>
    <n v="301"/>
    <n v="315"/>
    <n v="14"/>
    <n v="8"/>
    <n v="14"/>
    <n v="8"/>
    <n v="1305"/>
    <n v="1372"/>
    <n v="1305"/>
    <n v="1372"/>
    <n v="3.8"/>
    <n v="3.5"/>
    <n v="3762"/>
    <n v="3671.5"/>
    <n v="4.0999999999999996"/>
    <n v="3.9"/>
    <n v="1234.0999999999999"/>
    <n v="1228.5"/>
    <n v="8.8000000000000007"/>
    <n v="5.8"/>
    <n v="123.20000000000002"/>
    <n v="46.4"/>
    <n v="3.9228352490421456"/>
    <n v="3.6052478134110784"/>
    <n v="5119.3"/>
    <n v="4946.3999999999996"/>
    <n v="98"/>
    <n v="99.8"/>
    <n v="97020"/>
    <n v="104690.2"/>
    <n v="76.5"/>
    <n v="74.2"/>
    <n v="23026.5"/>
    <n v="23373"/>
    <n v="88.9"/>
    <n v="86.4"/>
    <n v="1244.6000000000001"/>
    <n v="691.2"/>
    <n v="92.943371647509579"/>
    <n v="93.844314868804659"/>
    <n v="121291.1"/>
    <n v="128754.4"/>
    <n v="46"/>
    <n v="41"/>
    <n v="46"/>
    <n v="41"/>
    <n v="8.8000000000000007"/>
    <n v="3.9"/>
    <n v="404.8"/>
    <n v="159.9"/>
    <n v="91.5"/>
    <n v="157.1"/>
    <n v="4209"/>
    <n v="6441.0999999999995"/>
    <n v="3331"/>
    <n v="3417"/>
    <n v="3331"/>
    <n v="3417"/>
    <n v="15232.900000000001"/>
    <n v="14327.5"/>
    <n v="440210.6"/>
    <n v="460600.60000000003"/>
    <n v="321"/>
    <n v="335"/>
    <n v="321"/>
    <n v="335"/>
    <n v="1344.1"/>
    <n v="1322.5"/>
    <n v="25960.5"/>
    <n v="26341"/>
    <n v="3652"/>
    <n v="3752"/>
    <n v="3652"/>
    <n v="3752"/>
    <n v="16577"/>
    <n v="15650"/>
    <n v="466171.1"/>
    <n v="486941.60000000003"/>
    <n v="20"/>
    <n v="12"/>
    <n v="20"/>
    <n v="12"/>
    <n v="166.40000000000003"/>
    <n v="65.599999999999994"/>
    <n v="2254.4"/>
    <n v="1647.2"/>
    <n v="17148.2"/>
    <n v="15875.499999999998"/>
    <n v="472634.5"/>
    <n v="495029.9"/>
  </r>
  <r>
    <x v="9"/>
    <s v="North Carolina A&amp;T State University"/>
    <m/>
    <n v="199102"/>
    <x v="2"/>
    <n v="1349"/>
    <n v="1306"/>
    <n v="0"/>
    <n v="0"/>
    <n v="1349"/>
    <n v="1306"/>
    <s v="120-128"/>
    <s v="120-128"/>
    <n v="1349"/>
    <n v="1306"/>
    <n v="1349"/>
    <n v="1306"/>
    <n v="8"/>
    <n v="10"/>
    <n v="8"/>
    <n v="10"/>
    <n v="1"/>
    <n v="0"/>
    <n v="1"/>
    <n v="0"/>
    <n v="0"/>
    <n v="0"/>
    <n v="0"/>
    <n v="0"/>
    <n v="9"/>
    <n v="10"/>
    <n v="9"/>
    <n v="10"/>
    <n v="4.9000000000000004"/>
    <n v="5.6"/>
    <n v="39.200000000000003"/>
    <n v="56"/>
    <n v="5"/>
    <n v="0"/>
    <n v="5"/>
    <n v="0"/>
    <n v="0"/>
    <n v="0"/>
    <n v="0"/>
    <n v="0"/>
    <n v="4.9111111111111114"/>
    <n v="5.6"/>
    <n v="44.2"/>
    <n v="56"/>
    <n v="148.4"/>
    <n v="155.5"/>
    <n v="1187.2"/>
    <n v="1555"/>
    <n v="147"/>
    <n v="0"/>
    <n v="147"/>
    <n v="0"/>
    <n v="0"/>
    <n v="0"/>
    <n v="0"/>
    <n v="0"/>
    <n v="148.24444444444444"/>
    <n v="155.5"/>
    <n v="1334.2"/>
    <n v="1555"/>
    <n v="1013"/>
    <n v="970"/>
    <n v="1013"/>
    <n v="970"/>
    <n v="4"/>
    <n v="5"/>
    <n v="4"/>
    <n v="5"/>
    <n v="2"/>
    <n v="3"/>
    <n v="2"/>
    <n v="3"/>
    <n v="1019"/>
    <n v="978"/>
    <n v="1019"/>
    <n v="978"/>
    <n v="5.4"/>
    <n v="5.5"/>
    <n v="5470.2000000000007"/>
    <n v="5335"/>
    <n v="10.3"/>
    <n v="5.4"/>
    <n v="41.2"/>
    <n v="27"/>
    <n v="7.5"/>
    <n v="8"/>
    <n v="15"/>
    <n v="24"/>
    <n v="5.423356231599608"/>
    <n v="5.5071574642126793"/>
    <n v="5526.4000000000005"/>
    <n v="5386"/>
    <n v="155.1"/>
    <n v="158.30000000000001"/>
    <n v="157116.29999999999"/>
    <n v="153551"/>
    <n v="150.5"/>
    <n v="130"/>
    <n v="602"/>
    <n v="650"/>
    <n v="158.5"/>
    <n v="170.7"/>
    <n v="317"/>
    <n v="512.09999999999991"/>
    <n v="155.08861629048084"/>
    <n v="158.19335378323109"/>
    <n v="158035.29999999999"/>
    <n v="154713.1"/>
    <n v="1028"/>
    <n v="988"/>
    <n v="1028"/>
    <n v="988"/>
    <n v="5.4188715953307396"/>
    <n v="5.5080971659919031"/>
    <n v="5570.6"/>
    <n v="5442"/>
    <n v="155.02869649805447"/>
    <n v="158.16609311740891"/>
    <n v="159369.5"/>
    <n v="156268.1"/>
    <n v="271"/>
    <n v="249"/>
    <n v="271"/>
    <n v="249"/>
    <n v="24"/>
    <n v="37"/>
    <n v="24"/>
    <n v="37"/>
    <n v="7"/>
    <n v="9"/>
    <n v="7"/>
    <n v="9"/>
    <n v="302"/>
    <n v="295"/>
    <n v="302"/>
    <n v="295"/>
    <n v="4.8"/>
    <n v="4.7"/>
    <n v="1300.8"/>
    <n v="1170.3"/>
    <n v="5.3"/>
    <n v="5.3"/>
    <n v="127.19999999999999"/>
    <n v="196.1"/>
    <n v="7.7"/>
    <n v="10.8"/>
    <n v="53.9"/>
    <n v="97.2"/>
    <n v="4.9069536423841065"/>
    <n v="4.9613559322033893"/>
    <n v="1481.9"/>
    <n v="1463.6"/>
    <n v="123.1"/>
    <n v="121"/>
    <n v="33360.1"/>
    <n v="30129"/>
    <n v="100.6"/>
    <n v="96.9"/>
    <n v="2414.3999999999996"/>
    <n v="3585.3"/>
    <n v="108.4"/>
    <n v="119.7"/>
    <n v="758.80000000000007"/>
    <n v="1077.3"/>
    <n v="120.97119205298014"/>
    <n v="117.93762711864409"/>
    <n v="36533.300000000003"/>
    <n v="34791.600000000006"/>
    <n v="19"/>
    <n v="23"/>
    <n v="19"/>
    <n v="23"/>
    <n v="8.9"/>
    <n v="6"/>
    <n v="169.1"/>
    <n v="138"/>
    <n v="152.19999999999999"/>
    <n v="136.6"/>
    <n v="2891.7999999999997"/>
    <n v="3141.7999999999997"/>
    <n v="1292"/>
    <n v="1229"/>
    <n v="1292"/>
    <n v="1229"/>
    <n v="6810.2000000000007"/>
    <n v="6561.3"/>
    <n v="191663.6"/>
    <n v="185235"/>
    <n v="29"/>
    <n v="42"/>
    <n v="29"/>
    <n v="42"/>
    <n v="173.39999999999998"/>
    <n v="223.1"/>
    <n v="3163.3999999999996"/>
    <n v="4235.3"/>
    <n v="1321"/>
    <n v="1271"/>
    <n v="1321"/>
    <n v="1271"/>
    <n v="6983.6"/>
    <n v="6784.4000000000005"/>
    <n v="194827"/>
    <n v="189470.3"/>
    <n v="9"/>
    <n v="12"/>
    <n v="9"/>
    <n v="12"/>
    <n v="68.900000000000006"/>
    <n v="121.2"/>
    <n v="1075.8000000000002"/>
    <n v="1589.3999999999999"/>
    <n v="7221.6"/>
    <n v="7043.6"/>
    <n v="198794.59999999998"/>
    <n v="194201.5"/>
  </r>
  <r>
    <x v="9"/>
    <s v="North Carolina Central University "/>
    <m/>
    <n v="199157"/>
    <x v="2"/>
    <n v="791"/>
    <n v="901"/>
    <n v="0"/>
    <n v="1"/>
    <n v="791"/>
    <n v="900"/>
    <s v="120-128"/>
    <s v="120-128"/>
    <n v="791"/>
    <n v="900"/>
    <n v="791"/>
    <n v="900"/>
    <n v="7"/>
    <n v="13"/>
    <n v="7"/>
    <n v="13"/>
    <n v="0"/>
    <n v="0"/>
    <n v="0"/>
    <n v="0"/>
    <n v="0"/>
    <n v="0"/>
    <n v="0"/>
    <n v="0"/>
    <n v="7"/>
    <n v="13"/>
    <n v="7"/>
    <n v="13"/>
    <n v="5.6"/>
    <n v="5.4"/>
    <n v="39.199999999999996"/>
    <n v="70.2"/>
    <n v="0"/>
    <n v="0"/>
    <n v="0"/>
    <n v="0"/>
    <n v="0"/>
    <n v="0"/>
    <n v="0"/>
    <n v="0"/>
    <n v="5.6"/>
    <n v="5.4"/>
    <n v="39.199999999999996"/>
    <n v="70.2"/>
    <n v="150.1"/>
    <n v="150.6"/>
    <n v="1050.7"/>
    <n v="1957.8"/>
    <n v="0"/>
    <n v="0"/>
    <n v="0"/>
    <n v="0"/>
    <n v="0"/>
    <n v="0"/>
    <n v="0"/>
    <n v="0"/>
    <n v="150.1"/>
    <n v="150.6"/>
    <n v="1050.7"/>
    <n v="1957.8"/>
    <n v="494"/>
    <n v="569"/>
    <n v="494"/>
    <n v="569"/>
    <n v="6"/>
    <n v="15"/>
    <n v="6"/>
    <n v="15"/>
    <n v="4"/>
    <n v="2"/>
    <n v="4"/>
    <n v="2"/>
    <n v="504"/>
    <n v="586"/>
    <n v="504"/>
    <n v="586"/>
    <n v="5.6"/>
    <n v="5.5"/>
    <n v="2766.3999999999996"/>
    <n v="3129.5"/>
    <n v="7.7"/>
    <n v="8.4"/>
    <n v="46.2"/>
    <n v="126"/>
    <n v="7"/>
    <n v="8"/>
    <n v="28"/>
    <n v="16"/>
    <n v="5.6361111111111102"/>
    <n v="5.5827645051194539"/>
    <n v="2840.5999999999995"/>
    <n v="3271.5"/>
    <n v="158.80000000000001"/>
    <n v="161.80000000000001"/>
    <n v="78447.200000000012"/>
    <n v="92064.200000000012"/>
    <n v="136.4"/>
    <n v="118.9"/>
    <n v="818.40000000000009"/>
    <n v="1783.5"/>
    <n v="151.80000000000001"/>
    <n v="175.5"/>
    <n v="607.20000000000005"/>
    <n v="351"/>
    <n v="158.47777777777779"/>
    <n v="160.7486348122867"/>
    <n v="79872.800000000003"/>
    <n v="94198.7"/>
    <n v="511"/>
    <n v="599"/>
    <n v="511"/>
    <n v="599"/>
    <n v="5.6356164383561627"/>
    <n v="5.5787979966611019"/>
    <n v="2879.7999999999993"/>
    <n v="3341.7"/>
    <n v="158.36301369863014"/>
    <n v="160.52838063439066"/>
    <n v="80923.5"/>
    <n v="96156.5"/>
    <n v="190"/>
    <n v="210"/>
    <n v="190"/>
    <n v="210"/>
    <n v="48"/>
    <n v="45"/>
    <n v="48"/>
    <n v="45"/>
    <n v="10"/>
    <n v="10"/>
    <n v="10"/>
    <n v="10"/>
    <n v="248"/>
    <n v="265"/>
    <n v="248"/>
    <n v="265"/>
    <n v="4.0999999999999996"/>
    <n v="4"/>
    <n v="778.99999999999989"/>
    <n v="840"/>
    <n v="4.4000000000000004"/>
    <n v="5.6"/>
    <n v="211.20000000000002"/>
    <n v="251.99999999999997"/>
    <n v="8.5"/>
    <n v="9"/>
    <n v="85"/>
    <n v="90"/>
    <n v="4.3354838709677415"/>
    <n v="4.4603773584905664"/>
    <n v="1075.1999999999998"/>
    <n v="1182"/>
    <n v="107.5"/>
    <n v="108.2"/>
    <n v="20425"/>
    <n v="22722"/>
    <n v="83"/>
    <n v="101.2"/>
    <n v="3984"/>
    <n v="4554"/>
    <n v="105.5"/>
    <n v="161.1"/>
    <n v="1055"/>
    <n v="1611"/>
    <n v="102.6774193548387"/>
    <n v="109.00754716981132"/>
    <n v="25464"/>
    <n v="28887"/>
    <n v="32"/>
    <n v="36"/>
    <n v="32"/>
    <n v="36"/>
    <n v="6.4"/>
    <n v="6.4"/>
    <n v="204.8"/>
    <n v="230.4"/>
    <n v="107.3"/>
    <n v="121"/>
    <n v="3433.6"/>
    <n v="4356"/>
    <n v="691"/>
    <n v="792"/>
    <n v="691"/>
    <n v="792"/>
    <n v="3584.5999999999995"/>
    <n v="4039.7"/>
    <n v="99922.900000000009"/>
    <n v="116744.00000000001"/>
    <n v="54"/>
    <n v="60"/>
    <n v="54"/>
    <n v="60"/>
    <n v="257.40000000000003"/>
    <n v="378"/>
    <n v="4802.3999999999996"/>
    <n v="6337.5"/>
    <n v="745"/>
    <n v="852"/>
    <n v="745"/>
    <n v="852"/>
    <n v="3841.9999999999995"/>
    <n v="4417.7"/>
    <n v="104725.3"/>
    <n v="123081.50000000001"/>
    <n v="14"/>
    <n v="12"/>
    <n v="14"/>
    <n v="12"/>
    <n v="113"/>
    <n v="106"/>
    <n v="1662.2"/>
    <n v="1962"/>
    <n v="4159.7999999999993"/>
    <n v="4754.0999999999995"/>
    <n v="109821.1"/>
    <n v="129399.5"/>
  </r>
  <r>
    <x v="9"/>
    <s v="University of North Carolina at Wilmington"/>
    <m/>
    <n v="199218"/>
    <x v="2"/>
    <n v="2628"/>
    <n v="2639"/>
    <n v="3"/>
    <n v="1"/>
    <n v="2625"/>
    <n v="2638"/>
    <s v="120-128"/>
    <s v="120-128"/>
    <n v="2625"/>
    <n v="2638"/>
    <n v="2625"/>
    <n v="2638"/>
    <n v="9"/>
    <n v="6"/>
    <n v="9"/>
    <n v="6"/>
    <n v="1"/>
    <n v="0"/>
    <n v="1"/>
    <n v="0"/>
    <n v="0"/>
    <n v="0"/>
    <n v="0"/>
    <n v="0"/>
    <n v="10"/>
    <n v="6"/>
    <n v="10"/>
    <n v="6"/>
    <n v="5.8"/>
    <n v="8.1999999999999993"/>
    <n v="52.199999999999996"/>
    <n v="49.199999999999996"/>
    <n v="14"/>
    <n v="0"/>
    <n v="14"/>
    <n v="0"/>
    <n v="0"/>
    <n v="0"/>
    <n v="0"/>
    <n v="0"/>
    <n v="6.6199999999999992"/>
    <n v="8.1999999999999993"/>
    <n v="66.199999999999989"/>
    <n v="49.199999999999996"/>
    <n v="154.4"/>
    <n v="157"/>
    <n v="1389.6000000000001"/>
    <n v="942"/>
    <n v="125"/>
    <n v="0"/>
    <n v="125"/>
    <n v="0"/>
    <n v="0"/>
    <n v="0"/>
    <n v="0"/>
    <n v="0"/>
    <n v="151.46"/>
    <n v="157"/>
    <n v="1514.6000000000001"/>
    <n v="942"/>
    <n v="1486"/>
    <n v="1529"/>
    <n v="1486"/>
    <n v="1529"/>
    <n v="1"/>
    <n v="0"/>
    <n v="1"/>
    <n v="0"/>
    <n v="0"/>
    <n v="1"/>
    <n v="0"/>
    <n v="1"/>
    <n v="1487"/>
    <n v="1530"/>
    <n v="1487"/>
    <n v="1530"/>
    <n v="4.5999999999999996"/>
    <n v="4.5999999999999996"/>
    <n v="6835.5999999999995"/>
    <n v="7033.4"/>
    <n v="6"/>
    <m/>
    <n v="6"/>
    <n v="0"/>
    <n v="0"/>
    <n v="9"/>
    <n v="0"/>
    <n v="9"/>
    <n v="4.6009414929388024"/>
    <n v="4.602875816993464"/>
    <n v="6841.5999999999995"/>
    <n v="7042.4"/>
    <n v="131"/>
    <n v="130.30000000000001"/>
    <n v="194666"/>
    <n v="199228.7"/>
    <n v="125"/>
    <n v="0"/>
    <n v="125"/>
    <n v="0"/>
    <n v="0"/>
    <n v="176"/>
    <n v="0"/>
    <n v="176"/>
    <n v="130.99596503026228"/>
    <n v="130.32986928104575"/>
    <n v="194791.00000000003"/>
    <n v="199404.69999999998"/>
    <n v="1497"/>
    <n v="1536"/>
    <n v="1497"/>
    <n v="1536"/>
    <n v="4.6144288577154304"/>
    <n v="4.6169270833333327"/>
    <n v="6907.7999999999993"/>
    <n v="7091.5999999999985"/>
    <n v="131.13266533066135"/>
    <n v="130.43404947916665"/>
    <n v="196305.60000000003"/>
    <n v="200346.69999999995"/>
    <n v="943"/>
    <n v="931"/>
    <n v="943"/>
    <n v="931"/>
    <n v="149"/>
    <n v="126"/>
    <n v="149"/>
    <n v="126"/>
    <n v="9"/>
    <n v="3"/>
    <n v="9"/>
    <n v="3"/>
    <n v="1101"/>
    <n v="1060"/>
    <n v="1101"/>
    <n v="1060"/>
    <n v="3.3"/>
    <n v="3.4"/>
    <n v="3111.8999999999996"/>
    <n v="3165.4"/>
    <n v="3.6"/>
    <n v="3.6"/>
    <n v="536.4"/>
    <n v="453.6"/>
    <n v="7.9"/>
    <n v="9.3000000000000007"/>
    <n v="71.100000000000009"/>
    <n v="27.900000000000002"/>
    <n v="3.3782016348773838"/>
    <n v="3.4404716981132077"/>
    <n v="3719.3999999999996"/>
    <n v="3646.9"/>
    <n v="82.4"/>
    <n v="82"/>
    <n v="77703.200000000012"/>
    <n v="76342"/>
    <n v="70.5"/>
    <n v="69.2"/>
    <n v="10504.5"/>
    <n v="8719.2000000000007"/>
    <n v="102.2"/>
    <n v="96"/>
    <n v="919.80000000000007"/>
    <n v="288"/>
    <n v="80.951407811080855"/>
    <n v="80.518113207547174"/>
    <n v="89127.500000000029"/>
    <n v="85349.2"/>
    <n v="27"/>
    <n v="42"/>
    <n v="27"/>
    <n v="42"/>
    <n v="2.9"/>
    <n v="5.3"/>
    <n v="78.3"/>
    <n v="222.6"/>
    <n v="76.099999999999994"/>
    <n v="83.9"/>
    <n v="2054.6999999999998"/>
    <n v="3523.8"/>
    <n v="2438"/>
    <n v="2466"/>
    <n v="2438"/>
    <n v="2466"/>
    <n v="9999.6999999999989"/>
    <n v="10248"/>
    <n v="273758.80000000005"/>
    <n v="276512.7"/>
    <n v="151"/>
    <n v="126"/>
    <n v="151"/>
    <n v="126"/>
    <n v="556.4"/>
    <n v="453.6"/>
    <n v="10754.5"/>
    <n v="8719.2000000000007"/>
    <n v="2589"/>
    <n v="2592"/>
    <n v="2589"/>
    <n v="2592"/>
    <n v="10556.099999999999"/>
    <n v="10701.6"/>
    <n v="284513.30000000005"/>
    <n v="285231.90000000002"/>
    <n v="9"/>
    <n v="4"/>
    <n v="9"/>
    <n v="4"/>
    <n v="71.100000000000009"/>
    <n v="36.900000000000006"/>
    <n v="919.80000000000007"/>
    <n v="464"/>
    <n v="10705.499999999998"/>
    <n v="10961.099999999999"/>
    <n v="287487.8000000001"/>
    <n v="289219.69999999995"/>
  </r>
  <r>
    <x v="9"/>
    <s v="Western Carolina University "/>
    <m/>
    <n v="200004"/>
    <x v="2"/>
    <n v="1760"/>
    <n v="1654"/>
    <n v="83"/>
    <n v="77"/>
    <n v="1677"/>
    <n v="1577"/>
    <s v="120-128"/>
    <s v="120-128"/>
    <n v="1677"/>
    <n v="1577"/>
    <n v="1677"/>
    <n v="1577"/>
    <n v="5"/>
    <n v="1"/>
    <n v="5"/>
    <n v="1"/>
    <n v="0"/>
    <n v="0"/>
    <n v="0"/>
    <n v="0"/>
    <n v="0"/>
    <n v="0"/>
    <n v="0"/>
    <n v="0"/>
    <n v="5"/>
    <n v="1"/>
    <n v="5"/>
    <n v="1"/>
    <n v="5.2"/>
    <n v="12"/>
    <n v="26"/>
    <n v="12"/>
    <n v="0"/>
    <n v="0"/>
    <n v="0"/>
    <n v="0"/>
    <n v="0"/>
    <n v="0"/>
    <n v="0"/>
    <n v="0"/>
    <n v="5.2"/>
    <n v="12"/>
    <n v="26"/>
    <n v="12"/>
    <n v="152.6"/>
    <n v="254"/>
    <n v="763"/>
    <n v="254"/>
    <n v="0"/>
    <n v="0"/>
    <n v="0"/>
    <n v="0"/>
    <n v="0"/>
    <n v="0"/>
    <n v="0"/>
    <n v="0"/>
    <n v="152.6"/>
    <n v="254"/>
    <n v="763"/>
    <n v="254"/>
    <n v="869"/>
    <n v="794"/>
    <n v="869"/>
    <n v="794"/>
    <n v="6"/>
    <n v="4"/>
    <n v="6"/>
    <n v="4"/>
    <n v="1"/>
    <n v="0"/>
    <n v="1"/>
    <n v="0"/>
    <n v="876"/>
    <n v="798"/>
    <n v="876"/>
    <n v="798"/>
    <n v="5.0999999999999996"/>
    <n v="5"/>
    <n v="4431.8999999999996"/>
    <n v="3970"/>
    <n v="3.3"/>
    <n v="3.3"/>
    <n v="19.799999999999997"/>
    <n v="13.2"/>
    <n v="7"/>
    <n v="0"/>
    <n v="7"/>
    <n v="0"/>
    <n v="5.0898401826484019"/>
    <n v="4.9914786967418543"/>
    <n v="4458.7"/>
    <n v="3983.2"/>
    <n v="146.9"/>
    <n v="144.9"/>
    <n v="127656.1"/>
    <n v="115050.6"/>
    <n v="77.2"/>
    <n v="64"/>
    <n v="463.20000000000005"/>
    <n v="256"/>
    <n v="48"/>
    <n v="0"/>
    <n v="48"/>
    <n v="0"/>
    <n v="146.30970319634704"/>
    <n v="144.49448621553884"/>
    <n v="128167.30000000002"/>
    <n v="115306.59999999999"/>
    <n v="881"/>
    <n v="799"/>
    <n v="881"/>
    <n v="799"/>
    <n v="5.0904653802497162"/>
    <n v="5.0002503128911133"/>
    <n v="4484.7"/>
    <n v="3995.1999999999994"/>
    <n v="146.34540295119186"/>
    <n v="144.63153942428033"/>
    <n v="128930.30000000003"/>
    <n v="115560.59999999999"/>
    <n v="457"/>
    <n v="465"/>
    <n v="457"/>
    <n v="465"/>
    <n v="297"/>
    <n v="270"/>
    <n v="297"/>
    <n v="270"/>
    <n v="18"/>
    <n v="9"/>
    <n v="18"/>
    <n v="9"/>
    <n v="772"/>
    <n v="744"/>
    <n v="772"/>
    <n v="744"/>
    <n v="3.7"/>
    <n v="3.5"/>
    <n v="1690.9"/>
    <n v="1627.5"/>
    <n v="3.5"/>
    <n v="3.5"/>
    <n v="1039.5"/>
    <n v="945"/>
    <n v="7.8"/>
    <n v="7.9"/>
    <n v="140.4"/>
    <n v="71.100000000000009"/>
    <n v="3.7186528497409328"/>
    <n v="3.5532258064516129"/>
    <n v="2870.8"/>
    <n v="2643.6"/>
    <n v="90.5"/>
    <n v="87.2"/>
    <n v="41358.5"/>
    <n v="40548"/>
    <n v="48.1"/>
    <n v="47.4"/>
    <n v="14285.7"/>
    <n v="12798"/>
    <n v="50.5"/>
    <n v="67.2"/>
    <n v="909"/>
    <n v="604.80000000000007"/>
    <n v="73.255440414507774"/>
    <n v="72.514516129032259"/>
    <n v="56553.200000000004"/>
    <n v="53950.8"/>
    <n v="24"/>
    <n v="34"/>
    <n v="24"/>
    <n v="34"/>
    <n v="5.3"/>
    <n v="5.0999999999999996"/>
    <n v="127.19999999999999"/>
    <n v="173.39999999999998"/>
    <n v="77.900000000000006"/>
    <n v="60"/>
    <n v="1869.6000000000001"/>
    <n v="2040"/>
    <n v="1331"/>
    <n v="1260"/>
    <n v="1331"/>
    <n v="1260"/>
    <n v="6148.7999999999993"/>
    <n v="5609.5"/>
    <n v="169777.6"/>
    <n v="155852.6"/>
    <n v="303"/>
    <n v="274"/>
    <n v="303"/>
    <n v="274"/>
    <n v="1059.3"/>
    <n v="958.2"/>
    <n v="14748.900000000001"/>
    <n v="13054"/>
    <n v="1634"/>
    <n v="1534"/>
    <n v="1634"/>
    <n v="1534"/>
    <n v="7208.0999999999995"/>
    <n v="6567.7"/>
    <n v="184526.5"/>
    <n v="168906.6"/>
    <n v="19"/>
    <n v="9"/>
    <n v="19"/>
    <n v="9"/>
    <n v="147.4"/>
    <n v="71.100000000000009"/>
    <n v="957"/>
    <n v="604.80000000000007"/>
    <n v="7482.7"/>
    <n v="6812.1999999999989"/>
    <n v="187353.10000000003"/>
    <n v="171551.4"/>
  </r>
  <r>
    <x v="9"/>
    <s v="Fayetteville State University "/>
    <m/>
    <n v="198543"/>
    <x v="3"/>
    <n v="876"/>
    <n v="902"/>
    <n v="0"/>
    <n v="4"/>
    <n v="876"/>
    <n v="898"/>
    <s v="120-128"/>
    <s v="120-128"/>
    <n v="876"/>
    <n v="898"/>
    <n v="876"/>
    <n v="898"/>
    <n v="0"/>
    <n v="1"/>
    <n v="0"/>
    <n v="1"/>
    <n v="0"/>
    <n v="3"/>
    <n v="0"/>
    <n v="3"/>
    <n v="0"/>
    <n v="0"/>
    <n v="0"/>
    <n v="0"/>
    <n v="0"/>
    <n v="4"/>
    <n v="0"/>
    <n v="4"/>
    <s v="."/>
    <n v="16"/>
    <n v="0"/>
    <n v="16"/>
    <n v="0"/>
    <n v="5"/>
    <n v="0"/>
    <n v="15"/>
    <n v="0"/>
    <n v="0"/>
    <n v="0"/>
    <n v="0"/>
    <n v="0"/>
    <n v="7.75"/>
    <n v="0"/>
    <n v="31"/>
    <n v="0"/>
    <n v="196"/>
    <n v="0"/>
    <n v="196"/>
    <n v="0"/>
    <n v="137.69999999999999"/>
    <n v="0"/>
    <n v="413.09999999999997"/>
    <n v="0"/>
    <n v="0"/>
    <n v="0"/>
    <n v="0"/>
    <n v="0"/>
    <n v="152.27499999999998"/>
    <n v="0"/>
    <n v="609.09999999999991"/>
    <n v="367"/>
    <n v="371"/>
    <n v="367"/>
    <n v="371"/>
    <n v="4"/>
    <n v="7"/>
    <n v="4"/>
    <n v="7"/>
    <n v="3"/>
    <n v="9"/>
    <n v="3"/>
    <n v="9"/>
    <n v="374"/>
    <n v="387"/>
    <n v="374"/>
    <n v="387"/>
    <n v="6.1"/>
    <n v="6.2"/>
    <n v="2238.6999999999998"/>
    <n v="2300.2000000000003"/>
    <n v="10.5"/>
    <n v="6"/>
    <n v="42"/>
    <n v="42"/>
    <n v="9.3000000000000007"/>
    <n v="10.199999999999999"/>
    <n v="27.900000000000002"/>
    <n v="91.8"/>
    <n v="6.1727272727272728"/>
    <n v="6.2894056847545228"/>
    <n v="2308.6"/>
    <n v="2434.0000000000005"/>
    <n v="158.6"/>
    <n v="158.9"/>
    <n v="58206.2"/>
    <n v="58951.9"/>
    <n v="132.30000000000001"/>
    <n v="98.3"/>
    <n v="529.20000000000005"/>
    <n v="688.1"/>
    <n v="166"/>
    <n v="118.2"/>
    <n v="498"/>
    <n v="1063.8"/>
    <n v="158.37807486631016"/>
    <n v="156.85736434108529"/>
    <n v="59233.4"/>
    <n v="60703.8"/>
    <n v="374"/>
    <n v="391"/>
    <n v="374"/>
    <n v="391"/>
    <n v="6.1727272727272728"/>
    <n v="6.3043478260869579"/>
    <n v="2308.6"/>
    <n v="2465.0000000000005"/>
    <n v="158.37807486631016"/>
    <n v="156.81048593350383"/>
    <n v="59233.4"/>
    <n v="61312.899999999994"/>
    <n v="306"/>
    <n v="290"/>
    <n v="306"/>
    <n v="290"/>
    <n v="121"/>
    <n v="125"/>
    <n v="121"/>
    <n v="125"/>
    <n v="10"/>
    <n v="13"/>
    <n v="10"/>
    <n v="13"/>
    <n v="437"/>
    <n v="428"/>
    <n v="437"/>
    <n v="428"/>
    <n v="4.7"/>
    <n v="4.5999999999999996"/>
    <n v="1438.2"/>
    <n v="1334"/>
    <n v="4.3"/>
    <n v="4.4000000000000004"/>
    <n v="520.29999999999995"/>
    <n v="550"/>
    <n v="8.9"/>
    <n v="10.9"/>
    <n v="89"/>
    <n v="141.70000000000002"/>
    <n v="4.6853546910755153"/>
    <n v="4.7329439252336449"/>
    <n v="2047.5000000000002"/>
    <n v="2025.7"/>
    <n v="103.3"/>
    <n v="96"/>
    <n v="31609.8"/>
    <n v="27840"/>
    <n v="73.900000000000006"/>
    <n v="70.5"/>
    <n v="8941.9000000000015"/>
    <n v="8812.5"/>
    <n v="118.7"/>
    <n v="111.3"/>
    <n v="1187"/>
    <n v="1446.8999999999999"/>
    <n v="95.511899313501132"/>
    <n v="89.017289719626177"/>
    <n v="41738.699999999997"/>
    <n v="38099.4"/>
    <n v="65"/>
    <n v="79"/>
    <n v="65"/>
    <n v="79"/>
    <n v="7.6"/>
    <n v="6.7"/>
    <n v="494"/>
    <n v="529.30000000000007"/>
    <n v="90.7"/>
    <n v="85.9"/>
    <n v="5895.5"/>
    <n v="6786.1"/>
    <n v="673"/>
    <n v="662"/>
    <n v="673"/>
    <n v="662"/>
    <n v="3676.8999999999996"/>
    <n v="3650.2000000000003"/>
    <n v="89816"/>
    <n v="86987.9"/>
    <n v="125"/>
    <n v="135"/>
    <n v="125"/>
    <n v="135"/>
    <n v="562.29999999999995"/>
    <n v="607"/>
    <n v="9471.1000000000022"/>
    <n v="9913.7000000000007"/>
    <n v="798"/>
    <n v="797"/>
    <n v="798"/>
    <n v="797"/>
    <n v="4239.2"/>
    <n v="4257.2000000000007"/>
    <n v="99287.1"/>
    <n v="96901.599999999991"/>
    <n v="13"/>
    <n v="22"/>
    <n v="13"/>
    <n v="22"/>
    <n v="116.9"/>
    <n v="233.5"/>
    <n v="1685"/>
    <n v="2510.6999999999998"/>
    <n v="4850.1000000000004"/>
    <n v="5020.0000000000009"/>
    <n v="106867.6"/>
    <n v="106198.39999999999"/>
  </r>
  <r>
    <x v="9"/>
    <s v="University of North Carolina at Pembroke"/>
    <m/>
    <n v="199281"/>
    <x v="4"/>
    <n v="813"/>
    <n v="824"/>
    <n v="0"/>
    <n v="0"/>
    <n v="813"/>
    <n v="824"/>
    <s v="120-128"/>
    <s v="120-128"/>
    <n v="813"/>
    <n v="824"/>
    <n v="813"/>
    <n v="824"/>
    <n v="1"/>
    <n v="1"/>
    <n v="1"/>
    <n v="1"/>
    <n v="0"/>
    <n v="1"/>
    <n v="0"/>
    <n v="1"/>
    <n v="0"/>
    <n v="0"/>
    <n v="0"/>
    <n v="0"/>
    <n v="1"/>
    <n v="2"/>
    <n v="1"/>
    <n v="2"/>
    <n v="5"/>
    <n v="5"/>
    <n v="5"/>
    <n v="5"/>
    <n v="0"/>
    <n v="6"/>
    <n v="0"/>
    <n v="6"/>
    <n v="0"/>
    <n v="0"/>
    <n v="0"/>
    <n v="0"/>
    <n v="5"/>
    <n v="5.5"/>
    <n v="5"/>
    <n v="11"/>
    <n v="135"/>
    <n v="167"/>
    <n v="135"/>
    <n v="167"/>
    <n v="0"/>
    <n v="117"/>
    <n v="0"/>
    <n v="117"/>
    <n v="0"/>
    <n v="0"/>
    <n v="0"/>
    <n v="0"/>
    <n v="135"/>
    <n v="142"/>
    <n v="135"/>
    <n v="284"/>
    <n v="396"/>
    <n v="387"/>
    <n v="396"/>
    <n v="387"/>
    <n v="4"/>
    <n v="7"/>
    <n v="4"/>
    <n v="7"/>
    <n v="3"/>
    <n v="2"/>
    <n v="3"/>
    <n v="2"/>
    <n v="403"/>
    <n v="396"/>
    <n v="403"/>
    <n v="396"/>
    <n v="5.0999999999999996"/>
    <n v="5.2"/>
    <n v="2019.6"/>
    <n v="2012.4"/>
    <n v="6.8"/>
    <n v="5.0999999999999996"/>
    <n v="27.2"/>
    <n v="35.699999999999996"/>
    <n v="7"/>
    <n v="8"/>
    <n v="21"/>
    <n v="16"/>
    <n v="5.131017369727048"/>
    <n v="5.2123737373737375"/>
    <n v="2067.8000000000002"/>
    <n v="2064.1"/>
    <n v="145.69999999999999"/>
    <n v="145.6"/>
    <n v="57697.2"/>
    <n v="56347.199999999997"/>
    <n v="147.80000000000001"/>
    <n v="127.1"/>
    <n v="591.20000000000005"/>
    <n v="889.69999999999993"/>
    <n v="156.69999999999999"/>
    <n v="152.5"/>
    <n v="470.09999999999997"/>
    <n v="305"/>
    <n v="145.80272952853596"/>
    <n v="145.30782828282827"/>
    <n v="58758.499999999993"/>
    <n v="57541.899999999994"/>
    <n v="404"/>
    <n v="398"/>
    <n v="404"/>
    <n v="398"/>
    <n v="5.1306930693069308"/>
    <n v="5.2138190954773869"/>
    <n v="2072.8000000000002"/>
    <n v="2075.1"/>
    <n v="145.77599009900987"/>
    <n v="145.29120603015073"/>
    <n v="58893.499999999993"/>
    <n v="57825.899999999994"/>
    <n v="268"/>
    <n v="302"/>
    <n v="268"/>
    <n v="302"/>
    <n v="104"/>
    <n v="85"/>
    <n v="104"/>
    <n v="85"/>
    <n v="7"/>
    <n v="8"/>
    <n v="7"/>
    <n v="8"/>
    <n v="379"/>
    <n v="395"/>
    <n v="379"/>
    <n v="395"/>
    <n v="3.5"/>
    <n v="3.8"/>
    <n v="938"/>
    <n v="1147.5999999999999"/>
    <n v="3.6"/>
    <n v="4.8"/>
    <n v="374.40000000000003"/>
    <n v="408"/>
    <n v="6"/>
    <n v="7"/>
    <n v="42"/>
    <n v="56"/>
    <n v="3.5736147757255941"/>
    <n v="4.08"/>
    <n v="1354.4"/>
    <n v="1611.6000000000001"/>
    <n v="97.1"/>
    <n v="95.8"/>
    <n v="26022.799999999999"/>
    <n v="28931.599999999999"/>
    <n v="75.599999999999994"/>
    <n v="82.7"/>
    <n v="7862.4"/>
    <n v="7029.5"/>
    <n v="97"/>
    <n v="116.3"/>
    <n v="679"/>
    <n v="930.4"/>
    <n v="91.198416886543527"/>
    <n v="93.396202531645571"/>
    <n v="34564.199999999997"/>
    <n v="36891.5"/>
    <n v="30"/>
    <n v="31"/>
    <n v="30"/>
    <n v="31"/>
    <n v="4.0999999999999996"/>
    <n v="4.8"/>
    <n v="122.99999999999999"/>
    <n v="148.79999999999998"/>
    <n v="86.1"/>
    <n v="92.8"/>
    <n v="2583"/>
    <n v="2876.7999999999997"/>
    <n v="665"/>
    <n v="690"/>
    <n v="665"/>
    <n v="690"/>
    <n v="2962.6"/>
    <n v="3165"/>
    <n v="83855"/>
    <n v="85445.799999999988"/>
    <n v="108"/>
    <n v="93"/>
    <n v="108"/>
    <n v="93"/>
    <n v="401.6"/>
    <n v="449.7"/>
    <n v="8453.6"/>
    <n v="8036.2"/>
    <n v="773"/>
    <n v="783"/>
    <n v="773"/>
    <n v="783"/>
    <n v="3364.2"/>
    <n v="3614.7"/>
    <n v="92308.6"/>
    <n v="93481.999999999985"/>
    <n v="10"/>
    <n v="10"/>
    <n v="10"/>
    <n v="10"/>
    <n v="63"/>
    <n v="72"/>
    <n v="1149.0999999999999"/>
    <n v="1235.4000000000001"/>
    <n v="3550.2000000000003"/>
    <n v="3835.5"/>
    <n v="96040.699999999983"/>
    <n v="97594.2"/>
  </r>
  <r>
    <x v="9"/>
    <s v="Winston-Salem State University "/>
    <m/>
    <n v="199999"/>
    <x v="4"/>
    <n v="1144"/>
    <n v="1246"/>
    <n v="0"/>
    <n v="2"/>
    <n v="1144"/>
    <n v="1244"/>
    <s v="120-128"/>
    <s v="120-128"/>
    <n v="1144"/>
    <n v="1244"/>
    <n v="1144"/>
    <n v="1244"/>
    <n v="0"/>
    <n v="0"/>
    <n v="0"/>
    <n v="0"/>
    <n v="0"/>
    <n v="0"/>
    <n v="0"/>
    <n v="0"/>
    <n v="0"/>
    <n v="0"/>
    <n v="0"/>
    <n v="0"/>
    <n v="0"/>
    <n v="0"/>
    <n v="0"/>
    <n v="0"/>
    <s v="."/>
    <s v="."/>
    <n v="0"/>
    <n v="0"/>
    <n v="0"/>
    <n v="0"/>
    <n v="0"/>
    <n v="0"/>
    <n v="0"/>
    <n v="0"/>
    <n v="0"/>
    <n v="0"/>
    <n v="0"/>
    <n v="0"/>
    <n v="0"/>
    <n v="0"/>
    <n v="0"/>
    <n v="0"/>
    <n v="0"/>
    <n v="0"/>
    <n v="0"/>
    <n v="0"/>
    <n v="0"/>
    <n v="0"/>
    <n v="0"/>
    <n v="0"/>
    <n v="0"/>
    <n v="0"/>
    <n v="0"/>
    <n v="0"/>
    <n v="0"/>
    <n v="0"/>
    <n v="447"/>
    <n v="501"/>
    <n v="447"/>
    <n v="501"/>
    <n v="15"/>
    <n v="7"/>
    <n v="15"/>
    <n v="7"/>
    <n v="2"/>
    <n v="3"/>
    <n v="2"/>
    <n v="3"/>
    <n v="464"/>
    <n v="511"/>
    <n v="464"/>
    <n v="511"/>
    <n v="5.5"/>
    <n v="5.7"/>
    <n v="2458.5"/>
    <n v="2855.7000000000003"/>
    <n v="7.5"/>
    <n v="5.9"/>
    <n v="112.5"/>
    <n v="41.300000000000004"/>
    <n v="9"/>
    <n v="9.3000000000000007"/>
    <n v="18"/>
    <n v="27.900000000000002"/>
    <n v="5.5797413793103452"/>
    <n v="5.7238747553816056"/>
    <n v="2589"/>
    <n v="2924.9000000000005"/>
    <n v="148.4"/>
    <n v="150.80000000000001"/>
    <n v="66334.8"/>
    <n v="75550.8"/>
    <n v="115.7"/>
    <n v="76.7"/>
    <n v="1735.5"/>
    <n v="536.9"/>
    <n v="132"/>
    <n v="101.7"/>
    <n v="264"/>
    <n v="305.10000000000002"/>
    <n v="147.27219827586208"/>
    <n v="149.49667318982387"/>
    <n v="68334.3"/>
    <n v="76392.800000000003"/>
    <n v="464"/>
    <n v="511"/>
    <n v="464"/>
    <n v="511"/>
    <n v="5.5797413793103452"/>
    <n v="5.7238747553816056"/>
    <n v="2589"/>
    <n v="2924.9000000000005"/>
    <n v="147.27219827586208"/>
    <n v="149.49667318982387"/>
    <n v="68334.3"/>
    <n v="76392.800000000003"/>
    <n v="450"/>
    <n v="478"/>
    <n v="450"/>
    <n v="478"/>
    <n v="187"/>
    <n v="209"/>
    <n v="187"/>
    <n v="209"/>
    <n v="12"/>
    <n v="3"/>
    <n v="12"/>
    <n v="3"/>
    <n v="649"/>
    <n v="690"/>
    <n v="649"/>
    <n v="690"/>
    <n v="3.3"/>
    <n v="3.2"/>
    <n v="1485"/>
    <n v="1529.6000000000001"/>
    <n v="3"/>
    <n v="3.2"/>
    <n v="561"/>
    <n v="668.80000000000007"/>
    <n v="8.1999999999999993"/>
    <n v="8.6999999999999993"/>
    <n v="98.399999999999991"/>
    <n v="26.099999999999998"/>
    <n v="3.3041602465331281"/>
    <n v="3.223913043478261"/>
    <n v="2144.4"/>
    <n v="2224.5"/>
    <n v="74.8"/>
    <n v="72.400000000000006"/>
    <n v="33660"/>
    <n v="34607.200000000004"/>
    <n v="53.8"/>
    <n v="56.6"/>
    <n v="10060.6"/>
    <n v="11829.4"/>
    <n v="110.4"/>
    <n v="92"/>
    <n v="1324.8000000000002"/>
    <n v="276"/>
    <n v="69.407395993836673"/>
    <n v="67.699420289855084"/>
    <n v="45045.4"/>
    <n v="46712.600000000006"/>
    <n v="31"/>
    <n v="43"/>
    <n v="31"/>
    <n v="43"/>
    <n v="6.4"/>
    <n v="7.8"/>
    <n v="198.4"/>
    <n v="335.4"/>
    <n v="104.4"/>
    <n v="83.8"/>
    <n v="3236.4"/>
    <n v="3603.4"/>
    <n v="897"/>
    <n v="979"/>
    <n v="897"/>
    <n v="979"/>
    <n v="3943.5"/>
    <n v="4385.3"/>
    <n v="99994.8"/>
    <n v="110158"/>
    <n v="202"/>
    <n v="216"/>
    <n v="202"/>
    <n v="216"/>
    <n v="673.5"/>
    <n v="710.1"/>
    <n v="11796.1"/>
    <n v="12366.3"/>
    <n v="1099"/>
    <n v="1195"/>
    <n v="1099"/>
    <n v="1195"/>
    <n v="4617"/>
    <n v="5095.4000000000005"/>
    <n v="111790.90000000001"/>
    <n v="122524.3"/>
    <n v="14"/>
    <n v="6"/>
    <n v="14"/>
    <n v="6"/>
    <n v="116.39999999999999"/>
    <n v="54"/>
    <n v="1588.8000000000002"/>
    <n v="581.1"/>
    <n v="4931.7999999999993"/>
    <n v="5484.8"/>
    <n v="116616.1"/>
    <n v="126708.8"/>
  </r>
  <r>
    <x v="9"/>
    <s v="Elizabeth City State University "/>
    <m/>
    <n v="198507"/>
    <x v="5"/>
    <n v="430"/>
    <n v="486"/>
    <n v="9"/>
    <n v="1"/>
    <n v="421"/>
    <n v="485"/>
    <s v="120-128"/>
    <s v="120-128"/>
    <n v="421"/>
    <n v="485"/>
    <n v="421"/>
    <n v="485"/>
    <n v="0"/>
    <n v="0"/>
    <n v="0"/>
    <n v="0"/>
    <n v="0"/>
    <n v="0"/>
    <n v="0"/>
    <n v="0"/>
    <n v="0"/>
    <n v="0"/>
    <n v="0"/>
    <n v="0"/>
    <n v="0"/>
    <n v="0"/>
    <n v="0"/>
    <n v="0"/>
    <s v="."/>
    <s v="."/>
    <n v="0"/>
    <n v="0"/>
    <n v="0"/>
    <n v="0"/>
    <n v="0"/>
    <n v="0"/>
    <n v="0"/>
    <n v="0"/>
    <n v="0"/>
    <n v="0"/>
    <n v="0"/>
    <n v="0"/>
    <n v="0"/>
    <n v="0"/>
    <n v="0"/>
    <n v="0"/>
    <n v="0"/>
    <n v="0"/>
    <n v="0"/>
    <n v="0"/>
    <n v="0"/>
    <n v="0"/>
    <n v="0"/>
    <n v="0"/>
    <n v="0"/>
    <n v="0"/>
    <n v="0"/>
    <n v="0"/>
    <n v="0"/>
    <n v="0"/>
    <n v="277"/>
    <n v="318"/>
    <n v="277"/>
    <n v="318"/>
    <n v="2"/>
    <n v="1"/>
    <n v="2"/>
    <n v="1"/>
    <n v="2"/>
    <n v="0"/>
    <n v="2"/>
    <n v="0"/>
    <n v="281"/>
    <n v="319"/>
    <n v="281"/>
    <n v="319"/>
    <n v="5.0999999999999996"/>
    <n v="5.3"/>
    <n v="1412.6999999999998"/>
    <n v="1685.3999999999999"/>
    <n v="5"/>
    <n v="15"/>
    <n v="10"/>
    <n v="15"/>
    <n v="8"/>
    <n v="0"/>
    <n v="16"/>
    <n v="0"/>
    <n v="5.1199288256227753"/>
    <n v="5.3304075235109716"/>
    <n v="1438.6999999999998"/>
    <n v="1700.3999999999999"/>
    <n v="155.80000000000001"/>
    <n v="153.9"/>
    <n v="43156.600000000006"/>
    <n v="48940.200000000004"/>
    <n v="92"/>
    <n v="121"/>
    <n v="184"/>
    <n v="121"/>
    <n v="95.5"/>
    <n v="0"/>
    <n v="191"/>
    <n v="0"/>
    <n v="154.91672597864772"/>
    <n v="153.79686520376177"/>
    <n v="43531.600000000006"/>
    <n v="49061.200000000004"/>
    <n v="281"/>
    <n v="319"/>
    <n v="281"/>
    <n v="319"/>
    <n v="5.1199288256227753"/>
    <n v="5.3304075235109716"/>
    <n v="1438.6999999999998"/>
    <n v="1700.3999999999999"/>
    <n v="154.91672597864772"/>
    <n v="153.79686520376177"/>
    <n v="43531.600000000006"/>
    <n v="49061.200000000004"/>
    <n v="111"/>
    <n v="142"/>
    <n v="111"/>
    <n v="142"/>
    <n v="13"/>
    <n v="13"/>
    <n v="13"/>
    <n v="13"/>
    <n v="1"/>
    <n v="3"/>
    <n v="1"/>
    <n v="3"/>
    <n v="125"/>
    <n v="158"/>
    <n v="125"/>
    <n v="158"/>
    <n v="3.9"/>
    <n v="4.2"/>
    <n v="432.9"/>
    <n v="596.4"/>
    <n v="4"/>
    <n v="5.2"/>
    <n v="52"/>
    <n v="67.600000000000009"/>
    <n v="7"/>
    <n v="13.7"/>
    <n v="7"/>
    <n v="41.099999999999994"/>
    <n v="3.9352"/>
    <n v="4.4626582278481015"/>
    <n v="491.9"/>
    <n v="705.1"/>
    <n v="113.5"/>
    <n v="114.2"/>
    <n v="12598.5"/>
    <n v="16216.4"/>
    <n v="82.3"/>
    <n v="90.2"/>
    <n v="1069.8999999999999"/>
    <n v="1172.6000000000001"/>
    <n v="102"/>
    <n v="112"/>
    <n v="102"/>
    <n v="336"/>
    <n v="110.1632"/>
    <n v="112.18354430379746"/>
    <n v="13770.4"/>
    <n v="17725"/>
    <n v="15"/>
    <n v="8"/>
    <n v="15"/>
    <n v="8"/>
    <n v="7.8"/>
    <n v="9.1"/>
    <n v="117"/>
    <n v="72.8"/>
    <n v="144.1"/>
    <n v="121.9"/>
    <n v="2161.5"/>
    <n v="975.2"/>
    <n v="388"/>
    <n v="460"/>
    <n v="388"/>
    <n v="460"/>
    <n v="1845.6"/>
    <n v="2281.7999999999997"/>
    <n v="55755.100000000006"/>
    <n v="65156.600000000006"/>
    <n v="15"/>
    <n v="14"/>
    <n v="15"/>
    <n v="14"/>
    <n v="62"/>
    <n v="82.600000000000009"/>
    <n v="1253.8999999999999"/>
    <n v="1293.6000000000001"/>
    <n v="403"/>
    <n v="474"/>
    <n v="403"/>
    <n v="474"/>
    <n v="1907.6"/>
    <n v="2364.3999999999996"/>
    <n v="57009.000000000007"/>
    <n v="66450.200000000012"/>
    <n v="3"/>
    <n v="3"/>
    <n v="3"/>
    <n v="3"/>
    <n v="23"/>
    <n v="41.099999999999994"/>
    <n v="293"/>
    <n v="336"/>
    <n v="2047.6"/>
    <n v="2478.3000000000002"/>
    <n v="59463.500000000007"/>
    <n v="67761.400000000009"/>
  </r>
  <r>
    <x v="9"/>
    <s v="University of North Carolina at Asheville"/>
    <m/>
    <n v="199111"/>
    <x v="5"/>
    <n v="672"/>
    <n v="685"/>
    <n v="0"/>
    <n v="0"/>
    <n v="672"/>
    <n v="685"/>
    <s v="120-128"/>
    <s v="120-128"/>
    <n v="672"/>
    <n v="685"/>
    <n v="672"/>
    <n v="685"/>
    <n v="1"/>
    <n v="1"/>
    <n v="1"/>
    <n v="1"/>
    <n v="0"/>
    <n v="0"/>
    <n v="0"/>
    <n v="0"/>
    <n v="0"/>
    <n v="0"/>
    <n v="0"/>
    <n v="0"/>
    <n v="1"/>
    <n v="1"/>
    <n v="1"/>
    <n v="1"/>
    <n v="6"/>
    <n v="10"/>
    <n v="6"/>
    <n v="10"/>
    <n v="0"/>
    <n v="0"/>
    <n v="0"/>
    <n v="0"/>
    <n v="0"/>
    <n v="0"/>
    <n v="0"/>
    <n v="0"/>
    <n v="6"/>
    <n v="10"/>
    <n v="6"/>
    <n v="10"/>
    <n v="175"/>
    <n v="168"/>
    <n v="175"/>
    <n v="168"/>
    <n v="0"/>
    <n v="0"/>
    <n v="0"/>
    <n v="0"/>
    <n v="0"/>
    <n v="0"/>
    <n v="0"/>
    <n v="0"/>
    <n v="175"/>
    <n v="168"/>
    <n v="175"/>
    <n v="168"/>
    <n v="345"/>
    <n v="367"/>
    <n v="345"/>
    <n v="367"/>
    <n v="1"/>
    <n v="2"/>
    <n v="1"/>
    <n v="2"/>
    <n v="1"/>
    <n v="1"/>
    <n v="1"/>
    <n v="1"/>
    <n v="347"/>
    <n v="370"/>
    <n v="347"/>
    <n v="370"/>
    <n v="4.8"/>
    <n v="4.8"/>
    <n v="1656"/>
    <n v="1761.6"/>
    <n v="14"/>
    <n v="5.5"/>
    <n v="14"/>
    <n v="11"/>
    <n v="7"/>
    <n v="10"/>
    <n v="7"/>
    <n v="10"/>
    <n v="4.8328530259365996"/>
    <n v="4.8178378378378373"/>
    <n v="1677"/>
    <n v="1782.5999999999997"/>
    <n v="131.5"/>
    <n v="132.6"/>
    <n v="45367.5"/>
    <n v="48664.2"/>
    <n v="188"/>
    <n v="100"/>
    <n v="188"/>
    <n v="200"/>
    <n v="187"/>
    <n v="199"/>
    <n v="187"/>
    <n v="199"/>
    <n v="131.82276657060518"/>
    <n v="132.60324324324324"/>
    <n v="45742.5"/>
    <n v="49063.199999999997"/>
    <n v="348"/>
    <n v="371"/>
    <n v="348"/>
    <n v="371"/>
    <n v="4.8362068965517242"/>
    <n v="4.8318059299191365"/>
    <n v="1683"/>
    <n v="1792.5999999999997"/>
    <n v="131.94683908045977"/>
    <n v="132.69865229110511"/>
    <n v="45917.5"/>
    <n v="49231.199999999997"/>
    <n v="285"/>
    <n v="271"/>
    <n v="285"/>
    <n v="271"/>
    <n v="26"/>
    <n v="31"/>
    <n v="26"/>
    <n v="31"/>
    <n v="3"/>
    <n v="2"/>
    <n v="3"/>
    <n v="2"/>
    <n v="314"/>
    <n v="304"/>
    <n v="314"/>
    <n v="304"/>
    <n v="3.8"/>
    <n v="3.8"/>
    <n v="1083"/>
    <n v="1029.8"/>
    <n v="5.2"/>
    <n v="4.3"/>
    <n v="135.20000000000002"/>
    <n v="133.29999999999998"/>
    <n v="8.6999999999999993"/>
    <n v="10"/>
    <n v="26.099999999999998"/>
    <n v="20"/>
    <n v="3.9627388535031844"/>
    <n v="3.8917763157894734"/>
    <n v="1244.3"/>
    <n v="1183.0999999999999"/>
    <n v="93.1"/>
    <n v="91.1"/>
    <n v="26533.5"/>
    <n v="24688.1"/>
    <n v="78.599999999999994"/>
    <n v="88.4"/>
    <n v="2043.6"/>
    <n v="2740.4"/>
    <n v="111.3"/>
    <n v="76.5"/>
    <n v="333.9"/>
    <n v="153"/>
    <n v="92.073248407643305"/>
    <n v="90.72861842105263"/>
    <n v="28910.999999999996"/>
    <n v="27581.5"/>
    <n v="10"/>
    <n v="10"/>
    <n v="10"/>
    <n v="10"/>
    <n v="14.1"/>
    <n v="7.4"/>
    <n v="141"/>
    <n v="74"/>
    <n v="110.6"/>
    <n v="114.3"/>
    <n v="1106"/>
    <n v="1143"/>
    <n v="631"/>
    <n v="639"/>
    <n v="631"/>
    <n v="639"/>
    <n v="2745"/>
    <n v="2801.3999999999996"/>
    <n v="72076"/>
    <n v="73520.299999999988"/>
    <n v="27"/>
    <n v="33"/>
    <n v="27"/>
    <n v="33"/>
    <n v="149.20000000000002"/>
    <n v="144.29999999999998"/>
    <n v="2231.6"/>
    <n v="2940.4"/>
    <n v="658"/>
    <n v="672"/>
    <n v="658"/>
    <n v="672"/>
    <n v="2894.2"/>
    <n v="2945.7"/>
    <n v="74307.600000000006"/>
    <n v="76460.699999999983"/>
    <n v="4"/>
    <n v="3"/>
    <n v="4"/>
    <n v="3"/>
    <n v="33.099999999999994"/>
    <n v="30"/>
    <n v="520.9"/>
    <n v="352"/>
    <n v="3068.3"/>
    <n v="3049.7"/>
    <n v="75934.5"/>
    <n v="77955.7"/>
  </r>
  <r>
    <x v="9"/>
    <s v="Asheville-Buncombe Technical Community College"/>
    <m/>
    <n v="197887"/>
    <x v="6"/>
    <n v="584"/>
    <n v="723"/>
    <n v="9"/>
    <n v="33"/>
    <n v="575"/>
    <n v="690"/>
    <n v="67.806231155778889"/>
    <n v="67.806231155778889"/>
    <n v="575"/>
    <n v="690"/>
    <n v="571"/>
    <n v="0"/>
    <n v="70"/>
    <n v="86"/>
    <n v="70"/>
    <n v="0"/>
    <n v="41"/>
    <n v="44"/>
    <n v="41"/>
    <n v="0"/>
    <n v="5"/>
    <n v="4"/>
    <n v="5"/>
    <n v="0"/>
    <n v="116"/>
    <n v="134"/>
    <n v="116"/>
    <n v="0"/>
    <n v="3.2285714285714286"/>
    <n v="2.8662790697674421"/>
    <n v="226"/>
    <n v="246.50000000000003"/>
    <n v="3.9634146341463414"/>
    <n v="3"/>
    <n v="162.5"/>
    <n v="132"/>
    <n v="5"/>
    <n v="3.5"/>
    <n v="25"/>
    <n v="14"/>
    <n v="3.5646551724137931"/>
    <n v="2.9291044776119404"/>
    <n v="413.5"/>
    <n v="392.5"/>
    <n v="84.525000000000006"/>
    <m/>
    <n v="5916.75"/>
    <n v="0"/>
    <n v="86.82352941176471"/>
    <m/>
    <n v="3559.7647058823532"/>
    <n v="0"/>
    <n v="106"/>
    <m/>
    <n v="530"/>
    <n v="0"/>
    <n v="86.263057809330633"/>
    <n v="0"/>
    <n v="10006.514705882353"/>
    <n v="0"/>
    <n v="167"/>
    <n v="164"/>
    <n v="167"/>
    <n v="0"/>
    <n v="229"/>
    <n v="142"/>
    <n v="229"/>
    <n v="0"/>
    <n v="4"/>
    <n v="3"/>
    <n v="0"/>
    <n v="0"/>
    <n v="400"/>
    <n v="309"/>
    <n v="400"/>
    <n v="0"/>
    <n v="4.1407185628742518"/>
    <n v="3.9176829268292681"/>
    <n v="691.5"/>
    <n v="642.5"/>
    <n v="5.2816593886462879"/>
    <n v="4.8838028169014081"/>
    <n v="1209.5"/>
    <n v="693.5"/>
    <n v="3.125"/>
    <n v="4.5"/>
    <n v="12.5"/>
    <n v="13.5"/>
    <n v="4.7837500000000004"/>
    <n v="4.3673139158576051"/>
    <n v="1913.5000000000002"/>
    <n v="1349.5"/>
    <n v="94.615384615384613"/>
    <m/>
    <n v="15800.76923076923"/>
    <n v="0"/>
    <n v="82.936274509803923"/>
    <m/>
    <n v="18992.406862745098"/>
    <n v="0"/>
    <m/>
    <m/>
    <n v="0"/>
    <n v="0"/>
    <n v="86.982940233785811"/>
    <n v="0"/>
    <n v="34793.176093514325"/>
    <n v="0"/>
    <n v="516"/>
    <n v="443"/>
    <n v="516"/>
    <n v="0"/>
    <n v="4.5096899224806197"/>
    <n v="3.9322799097065464"/>
    <n v="2327"/>
    <n v="1742"/>
    <n v="86.821106200381152"/>
    <n v="0"/>
    <n v="44799.690799396674"/>
    <n v="0"/>
    <n v="25"/>
    <n v="119"/>
    <n v="25"/>
    <n v="0"/>
    <n v="34"/>
    <n v="124"/>
    <n v="34"/>
    <n v="0"/>
    <m/>
    <n v="4"/>
    <n v="0"/>
    <n v="0"/>
    <n v="59"/>
    <n v="247"/>
    <n v="59"/>
    <n v="0"/>
    <n v="2.72"/>
    <n v="2.9789915966386555"/>
    <n v="68"/>
    <n v="354.5"/>
    <n v="4.367647058823529"/>
    <n v="3.556451612903226"/>
    <n v="148.5"/>
    <n v="441"/>
    <m/>
    <n v="5.125"/>
    <n v="0"/>
    <n v="20.5"/>
    <n v="3.6694915254237288"/>
    <n v="3.3036437246963564"/>
    <n v="216.5"/>
    <n v="816"/>
    <n v="82.887096774193552"/>
    <m/>
    <n v="2072.177419354839"/>
    <n v="0"/>
    <n v="74.266187050359719"/>
    <m/>
    <n v="2525.0503597122306"/>
    <n v="0"/>
    <n v="67.400000000000006"/>
    <m/>
    <n v="0"/>
    <n v="0"/>
    <n v="77.919114899441851"/>
    <n v="0"/>
    <n v="4597.2277790670696"/>
    <n v="0"/>
    <m/>
    <m/>
    <n v="0"/>
    <n v="0"/>
    <m/>
    <m/>
    <n v="0"/>
    <n v="0"/>
    <m/>
    <m/>
    <n v="0"/>
    <n v="0"/>
    <n v="262"/>
    <n v="369"/>
    <n v="262"/>
    <n v="0"/>
    <n v="985.5"/>
    <n v="1243.5"/>
    <n v="23789.696650124068"/>
    <s v=""/>
    <n v="304"/>
    <n v="310"/>
    <n v="304"/>
    <n v="0"/>
    <n v="1520.5"/>
    <n v="1266.5"/>
    <n v="25077.221928339681"/>
    <n v="0"/>
    <n v="566"/>
    <n v="679"/>
    <n v="566"/>
    <n v="0"/>
    <n v="2506"/>
    <n v="2510"/>
    <n v="48866.918578463752"/>
    <s v=""/>
    <n v="9"/>
    <n v="11"/>
    <n v="5"/>
    <n v="0"/>
    <n v="37.5"/>
    <n v="48"/>
    <n v="530"/>
    <s v=""/>
    <n v="2543.5"/>
    <n v="2558"/>
    <n v="49396.918578463745"/>
    <s v=""/>
  </r>
  <r>
    <x v="9"/>
    <s v="Cape Fear Community College"/>
    <m/>
    <n v="198154"/>
    <x v="6"/>
    <n v="892"/>
    <n v="1056"/>
    <n v="37"/>
    <n v="63"/>
    <n v="855"/>
    <n v="993"/>
    <n v="65.856807511737088"/>
    <n v="65.856807511737088"/>
    <n v="855"/>
    <n v="993"/>
    <n v="855"/>
    <n v="0"/>
    <n v="46"/>
    <n v="47"/>
    <n v="46"/>
    <n v="0"/>
    <n v="37"/>
    <n v="65"/>
    <n v="37"/>
    <n v="0"/>
    <n v="4"/>
    <n v="5"/>
    <n v="4"/>
    <n v="0"/>
    <n v="87"/>
    <n v="117"/>
    <n v="87"/>
    <n v="0"/>
    <n v="3.1956521739130435"/>
    <n v="3.6808510638297873"/>
    <n v="147"/>
    <n v="173"/>
    <n v="3.4324324324324325"/>
    <n v="3.5153846153846153"/>
    <n v="127"/>
    <n v="228.5"/>
    <n v="4"/>
    <n v="3.9"/>
    <n v="16"/>
    <n v="19.5"/>
    <n v="3.3333333333333335"/>
    <n v="3.5982905982905984"/>
    <n v="290"/>
    <n v="421"/>
    <n v="89.405405405405403"/>
    <m/>
    <n v="4112.6486486486483"/>
    <n v="0"/>
    <n v="84.65384615384616"/>
    <m/>
    <n v="3132.1923076923081"/>
    <n v="0"/>
    <n v="65"/>
    <m/>
    <n v="260"/>
    <n v="0"/>
    <n v="86.262539728056979"/>
    <n v="0"/>
    <n v="7504.8409563409568"/>
    <n v="0"/>
    <n v="222"/>
    <n v="194"/>
    <n v="222"/>
    <n v="0"/>
    <n v="355"/>
    <n v="259"/>
    <n v="355"/>
    <n v="0"/>
    <n v="22"/>
    <n v="22"/>
    <n v="22"/>
    <n v="0"/>
    <n v="599"/>
    <n v="475"/>
    <n v="599"/>
    <n v="0"/>
    <n v="4.4504504504504503"/>
    <n v="4.2706185567010309"/>
    <n v="988"/>
    <n v="828.5"/>
    <n v="4.4943661971830986"/>
    <n v="4.416988416988417"/>
    <n v="1595.5"/>
    <n v="1144"/>
    <n v="3.5454545454545454"/>
    <n v="3.8863636363636362"/>
    <n v="78"/>
    <n v="85.5"/>
    <n v="4.4432387312186981"/>
    <n v="4.3326315789473684"/>
    <n v="2661.5"/>
    <n v="2058"/>
    <n v="89.417808219178085"/>
    <m/>
    <n v="19850.753424657534"/>
    <n v="0"/>
    <n v="83.521951219512189"/>
    <m/>
    <n v="29650.292682926829"/>
    <n v="0"/>
    <n v="87.263157894736835"/>
    <m/>
    <n v="1919.7894736842104"/>
    <n v="0"/>
    <n v="85.84446674669212"/>
    <n v="0"/>
    <n v="51420.835581268577"/>
    <n v="0"/>
    <n v="686"/>
    <n v="592"/>
    <n v="686"/>
    <n v="0"/>
    <n v="4.3024781341107872"/>
    <n v="4.1875"/>
    <n v="2951.5"/>
    <n v="2479"/>
    <n v="85.897487664153843"/>
    <n v="0"/>
    <n v="58925.676537609535"/>
    <n v="0"/>
    <n v="75"/>
    <n v="171"/>
    <n v="75"/>
    <n v="0"/>
    <n v="86"/>
    <n v="215"/>
    <n v="86"/>
    <n v="0"/>
    <n v="8"/>
    <n v="15"/>
    <n v="8"/>
    <n v="0"/>
    <n v="169"/>
    <n v="401"/>
    <n v="169"/>
    <n v="0"/>
    <n v="3.22"/>
    <n v="3.0087719298245612"/>
    <n v="241.50000000000003"/>
    <n v="514.5"/>
    <n v="4.6051401869158877"/>
    <n v="3.5139534883720929"/>
    <n v="396.04205607476632"/>
    <n v="755.5"/>
    <n v="4.375"/>
    <n v="4.6666666666666998"/>
    <n v="35"/>
    <n v="70.000000000000497"/>
    <n v="3.9795387933418129"/>
    <n v="3.3416458852867841"/>
    <n v="672.54205607476638"/>
    <n v="1340.0000000000005"/>
    <n v="83.722972972972968"/>
    <m/>
    <n v="6279.2229729729725"/>
    <n v="0"/>
    <n v="73.322429906542055"/>
    <m/>
    <n v="6305.7289719626169"/>
    <n v="0"/>
    <n v="84"/>
    <m/>
    <n v="672"/>
    <n v="0"/>
    <n v="78.443502632754971"/>
    <n v="0"/>
    <n v="13256.95194493559"/>
    <n v="0"/>
    <m/>
    <m/>
    <n v="0"/>
    <n v="0"/>
    <m/>
    <m/>
    <n v="0"/>
    <n v="0"/>
    <m/>
    <m/>
    <n v="0"/>
    <n v="0"/>
    <n v="343"/>
    <n v="412"/>
    <n v="343"/>
    <n v="0"/>
    <n v="1376.5"/>
    <n v="1516"/>
    <n v="30242.625046279158"/>
    <s v=""/>
    <n v="478"/>
    <n v="539"/>
    <n v="478"/>
    <n v="0"/>
    <n v="2118.5420560747662"/>
    <n v="2128"/>
    <n v="39088.213962581751"/>
    <n v="0"/>
    <n v="821"/>
    <n v="951"/>
    <n v="821"/>
    <n v="0"/>
    <n v="3495.0420560747662"/>
    <n v="3644"/>
    <n v="69330.839008860901"/>
    <s v=""/>
    <n v="34"/>
    <n v="42"/>
    <n v="34"/>
    <n v="0"/>
    <n v="129"/>
    <n v="175.00000000000051"/>
    <n v="2851.7894736842104"/>
    <s v=""/>
    <n v="3624.0420560747662"/>
    <n v="3819.0000000000005"/>
    <n v="72182.628482545129"/>
    <s v=""/>
  </r>
  <r>
    <x v="9"/>
    <s v="Central Piedmont Community College "/>
    <m/>
    <n v="198260"/>
    <x v="6"/>
    <n v="1256"/>
    <n v="1144"/>
    <n v="34"/>
    <n v="24"/>
    <n v="1222"/>
    <n v="1120"/>
    <n v="66.376462371224022"/>
    <n v="66.376462371224022"/>
    <n v="1222"/>
    <n v="1120"/>
    <n v="1221"/>
    <n v="0"/>
    <n v="30"/>
    <n v="44"/>
    <n v="30"/>
    <n v="0"/>
    <n v="43"/>
    <n v="29"/>
    <n v="43"/>
    <n v="0"/>
    <n v="1"/>
    <n v="3"/>
    <n v="0"/>
    <n v="0"/>
    <n v="74"/>
    <n v="76"/>
    <n v="74"/>
    <n v="0"/>
    <n v="3.0666666666666669"/>
    <n v="2.9204545454545454"/>
    <n v="92"/>
    <n v="128.5"/>
    <n v="3.9883720930232558"/>
    <n v="3.2758620689655173"/>
    <n v="171.5"/>
    <n v="95"/>
    <n v="1"/>
    <n v="3.3333333333333335"/>
    <n v="1"/>
    <n v="10"/>
    <n v="3.5743243243243241"/>
    <n v="3.0723684210526314"/>
    <n v="264.5"/>
    <n v="233.5"/>
    <n v="87.65"/>
    <m/>
    <n v="2629.5"/>
    <n v="0"/>
    <n v="81.94736842105263"/>
    <m/>
    <n v="3523.7368421052629"/>
    <n v="0"/>
    <m/>
    <m/>
    <n v="0"/>
    <n v="0"/>
    <n v="83.151849217638699"/>
    <n v="0"/>
    <n v="6153.2368421052633"/>
    <n v="0"/>
    <n v="455"/>
    <n v="391"/>
    <n v="455"/>
    <n v="0"/>
    <n v="575"/>
    <n v="426"/>
    <n v="575"/>
    <n v="0"/>
    <n v="18"/>
    <n v="9"/>
    <n v="18"/>
    <n v="0"/>
    <n v="1048"/>
    <n v="826"/>
    <n v="1048"/>
    <n v="0"/>
    <n v="4.4416299559471364"/>
    <n v="4.0332480818414318"/>
    <n v="2020.9416299559471"/>
    <n v="1576.9999999999998"/>
    <n v="5.0365217391304347"/>
    <n v="4.570422535211268"/>
    <n v="2896"/>
    <n v="1947.0000000000002"/>
    <n v="3.1388888888888888"/>
    <n v="3.8333333333333335"/>
    <n v="56.5"/>
    <n v="34.5"/>
    <n v="4.7456504102633081"/>
    <n v="4.3081113801452782"/>
    <n v="4973.4416299559471"/>
    <n v="3558.4999999999995"/>
    <n v="84.835396039603964"/>
    <m/>
    <n v="38600.105198019803"/>
    <n v="0"/>
    <n v="74.799145299145295"/>
    <m/>
    <n v="43009.508547008547"/>
    <n v="0"/>
    <n v="71.055555555555557"/>
    <m/>
    <n v="1279"/>
    <n v="0"/>
    <n v="79.092188688004157"/>
    <n v="0"/>
    <n v="82888.613745028357"/>
    <n v="0"/>
    <n v="1122"/>
    <n v="902"/>
    <n v="1122"/>
    <n v="0"/>
    <n v="4.6683971746487938"/>
    <n v="4.2039911308203983"/>
    <n v="5237.9416299559471"/>
    <n v="3791.9999999999991"/>
    <n v="79.359938134700201"/>
    <n v="0"/>
    <n v="89041.850587133624"/>
    <n v="0"/>
    <n v="33"/>
    <n v="79"/>
    <n v="33"/>
    <n v="0"/>
    <n v="65"/>
    <n v="134"/>
    <n v="65"/>
    <n v="0"/>
    <n v="2"/>
    <n v="5"/>
    <n v="2"/>
    <n v="0"/>
    <n v="100"/>
    <n v="218"/>
    <n v="100"/>
    <n v="0"/>
    <n v="3.3030303030303032"/>
    <n v="2.7658227848101267"/>
    <n v="109"/>
    <n v="218.5"/>
    <n v="4.5340909090909092"/>
    <n v="3.4813432835820897"/>
    <n v="294.71590909090912"/>
    <n v="466.5"/>
    <n v="2.75"/>
    <n v="3.7"/>
    <n v="5.5"/>
    <n v="18.5"/>
    <n v="4.0921590909090915"/>
    <n v="3.227064220183486"/>
    <n v="409.21590909090912"/>
    <n v="703.5"/>
    <n v="72.738095238095241"/>
    <m/>
    <n v="2400.3571428571431"/>
    <n v="0"/>
    <n v="64.621212121212125"/>
    <m/>
    <n v="4200.378787878788"/>
    <n v="0"/>
    <n v="58.333333333333336"/>
    <m/>
    <n v="116.66666666666667"/>
    <n v="0"/>
    <n v="67.17402597402598"/>
    <n v="0"/>
    <n v="6717.4025974025981"/>
    <n v="0"/>
    <m/>
    <m/>
    <n v="0"/>
    <n v="0"/>
    <m/>
    <m/>
    <n v="0"/>
    <n v="0"/>
    <m/>
    <m/>
    <n v="0"/>
    <n v="0"/>
    <n v="518"/>
    <n v="514"/>
    <n v="518"/>
    <n v="0"/>
    <n v="2221.9416299559471"/>
    <n v="1923.9999999999998"/>
    <n v="43629.962340876948"/>
    <s v=""/>
    <n v="683"/>
    <n v="589"/>
    <n v="683"/>
    <n v="0"/>
    <n v="3362.215909090909"/>
    <n v="2508.5"/>
    <n v="50733.624176992598"/>
    <n v="0"/>
    <n v="1201"/>
    <n v="1103"/>
    <n v="1201"/>
    <n v="0"/>
    <n v="5584.1575390468561"/>
    <n v="4432.5"/>
    <n v="94363.586517869553"/>
    <s v=""/>
    <n v="21"/>
    <n v="17"/>
    <n v="20"/>
    <n v="0"/>
    <n v="63"/>
    <n v="63"/>
    <n v="1395.6666666666667"/>
    <s v=""/>
    <n v="5647.1575390468561"/>
    <n v="4495.4999999999991"/>
    <n v="95759.253184536225"/>
    <s v=""/>
  </r>
  <r>
    <x v="9"/>
    <s v="Fayetteville Technical Community College"/>
    <m/>
    <n v="198534"/>
    <x v="6"/>
    <n v="768"/>
    <n v="836"/>
    <n v="19"/>
    <n v="47"/>
    <n v="749"/>
    <n v="789"/>
    <n v="67.144621230111611"/>
    <n v="67.144621230111611"/>
    <n v="749"/>
    <n v="789"/>
    <n v="749"/>
    <n v="0"/>
    <n v="16"/>
    <n v="29"/>
    <n v="16"/>
    <n v="0"/>
    <n v="12"/>
    <n v="18"/>
    <n v="12"/>
    <n v="0"/>
    <n v="1"/>
    <n v="2"/>
    <n v="1"/>
    <n v="0"/>
    <n v="29"/>
    <n v="49"/>
    <n v="29"/>
    <n v="0"/>
    <n v="3.53125"/>
    <n v="3.0862068965517242"/>
    <n v="56.5"/>
    <n v="89.5"/>
    <n v="3.2083333333333335"/>
    <n v="3.4166666666666665"/>
    <n v="38.5"/>
    <n v="61.5"/>
    <n v="1"/>
    <n v="4.5"/>
    <n v="1"/>
    <n v="9"/>
    <n v="3.3103448275862069"/>
    <n v="3.2653061224489797"/>
    <n v="96"/>
    <n v="160"/>
    <n v="89.45"/>
    <m/>
    <n v="1431.2"/>
    <n v="0"/>
    <n v="90.75"/>
    <m/>
    <n v="1089"/>
    <n v="0"/>
    <n v="90"/>
    <m/>
    <n v="90"/>
    <n v="0"/>
    <n v="90.006896551724125"/>
    <n v="0"/>
    <n v="2610.1999999999998"/>
    <n v="0"/>
    <n v="206"/>
    <n v="147"/>
    <n v="206"/>
    <n v="0"/>
    <n v="411"/>
    <n v="283"/>
    <n v="411"/>
    <n v="0"/>
    <n v="29"/>
    <n v="38"/>
    <n v="29"/>
    <n v="0"/>
    <n v="646"/>
    <n v="468"/>
    <n v="646"/>
    <n v="0"/>
    <n v="5.2427184466019421"/>
    <n v="4.5816326530612246"/>
    <n v="1080"/>
    <n v="673.5"/>
    <n v="5.3965936739659366"/>
    <n v="4.2155477031802118"/>
    <n v="2218"/>
    <n v="1193"/>
    <n v="3.7241379310344827"/>
    <n v="4.1447368421526001"/>
    <n v="108"/>
    <n v="157.50000000179881"/>
    <n v="5.2724458204334361"/>
    <n v="4.3247863247901686"/>
    <n v="3405.9999999999995"/>
    <n v="2024.000000001799"/>
    <n v="91.375"/>
    <m/>
    <n v="18823.25"/>
    <n v="0"/>
    <n v="83.369565217391298"/>
    <m/>
    <n v="34264.891304347824"/>
    <n v="0"/>
    <n v="80.285714285714292"/>
    <m/>
    <n v="2328.2857142857147"/>
    <n v="0"/>
    <n v="85.783942753302696"/>
    <n v="0"/>
    <n v="55416.427018633542"/>
    <n v="0"/>
    <n v="675"/>
    <n v="517"/>
    <n v="675"/>
    <n v="0"/>
    <n v="5.1881481481481471"/>
    <n v="4.2243713733110235"/>
    <n v="3501.9999999999991"/>
    <n v="2184.000000001799"/>
    <n v="85.965373360938571"/>
    <n v="0"/>
    <n v="58026.627018633539"/>
    <n v="0"/>
    <n v="25"/>
    <n v="93"/>
    <n v="25"/>
    <n v="0"/>
    <n v="48"/>
    <n v="166"/>
    <n v="48"/>
    <n v="0"/>
    <n v="1"/>
    <n v="13"/>
    <n v="1"/>
    <n v="0"/>
    <n v="74"/>
    <n v="272"/>
    <n v="74"/>
    <n v="0"/>
    <n v="3.52"/>
    <n v="4.241935483870968"/>
    <n v="88"/>
    <n v="394.5"/>
    <n v="5.3624999999999998"/>
    <n v="4.3132530120481931"/>
    <n v="257.39999999999998"/>
    <n v="716"/>
    <n v="3.5"/>
    <n v="3.9237692376919999"/>
    <n v="3.5"/>
    <n v="51.009000089996"/>
    <n v="4.7148648648648646"/>
    <n v="4.2702536768014561"/>
    <n v="348.9"/>
    <n v="1161.5090000899961"/>
    <n v="88.082191780821915"/>
    <m/>
    <n v="2202.0547945205481"/>
    <n v="0"/>
    <n v="81.5"/>
    <m/>
    <n v="3912"/>
    <n v="0"/>
    <n v="68.416666666666671"/>
    <m/>
    <n v="68.416666666666671"/>
    <n v="0"/>
    <n v="83.546911637665062"/>
    <n v="0"/>
    <n v="6182.471461187215"/>
    <n v="0"/>
    <m/>
    <m/>
    <n v="0"/>
    <n v="0"/>
    <m/>
    <m/>
    <n v="0"/>
    <n v="0"/>
    <m/>
    <m/>
    <n v="0"/>
    <n v="0"/>
    <n v="247"/>
    <n v="269"/>
    <n v="247"/>
    <n v="0"/>
    <n v="1224.5"/>
    <n v="1157.5"/>
    <n v="22456.504794520548"/>
    <s v=""/>
    <n v="471"/>
    <n v="467"/>
    <n v="471"/>
    <n v="0"/>
    <n v="2513.9"/>
    <n v="1970.5"/>
    <n v="39265.891304347824"/>
    <n v="0"/>
    <n v="718"/>
    <n v="736"/>
    <n v="718"/>
    <n v="0"/>
    <n v="3738.4"/>
    <n v="3128"/>
    <n v="61722.396098868368"/>
    <s v=""/>
    <n v="31"/>
    <n v="53"/>
    <n v="31"/>
    <n v="0"/>
    <n v="112.5"/>
    <n v="217.5090000917948"/>
    <n v="2486.7023809523812"/>
    <s v=""/>
    <n v="3850.8999999999992"/>
    <n v="3345.5090000917953"/>
    <n v="64209.09847982075"/>
    <s v=""/>
  </r>
  <r>
    <x v="9"/>
    <s v="Forsyth Technical Community College"/>
    <m/>
    <n v="198552"/>
    <x v="6"/>
    <n v="799"/>
    <n v="843"/>
    <n v="30"/>
    <n v="29"/>
    <n v="769"/>
    <n v="814"/>
    <n v="68.178300455235203"/>
    <n v="68.178300455235203"/>
    <n v="769"/>
    <n v="814"/>
    <n v="769"/>
    <n v="0"/>
    <n v="36"/>
    <n v="38"/>
    <n v="36"/>
    <n v="0"/>
    <n v="15"/>
    <n v="26"/>
    <n v="15"/>
    <n v="0"/>
    <m/>
    <m/>
    <n v="0"/>
    <n v="0"/>
    <n v="51"/>
    <n v="64"/>
    <n v="51"/>
    <n v="0"/>
    <n v="3.1111111111111112"/>
    <n v="3.9210526315789473"/>
    <n v="112"/>
    <n v="149"/>
    <n v="3.8333333333333335"/>
    <n v="3.1346153846153846"/>
    <n v="57.5"/>
    <n v="81.5"/>
    <m/>
    <m/>
    <n v="0"/>
    <n v="0"/>
    <n v="3.3235294117647061"/>
    <n v="3.6015625"/>
    <n v="169.5"/>
    <n v="230.5"/>
    <n v="87.40625"/>
    <m/>
    <n v="3146.625"/>
    <n v="0"/>
    <n v="83.15384615384616"/>
    <m/>
    <n v="1247.3076923076924"/>
    <n v="0"/>
    <m/>
    <m/>
    <n v="0"/>
    <n v="0"/>
    <n v="86.155542986425345"/>
    <n v="0"/>
    <n v="4393.9326923076924"/>
    <n v="0"/>
    <n v="268"/>
    <n v="250"/>
    <n v="268"/>
    <n v="0"/>
    <n v="285"/>
    <n v="194"/>
    <n v="285"/>
    <n v="0"/>
    <n v="3"/>
    <n v="3"/>
    <n v="3"/>
    <n v="0"/>
    <n v="556"/>
    <n v="447"/>
    <n v="556"/>
    <n v="0"/>
    <n v="4.2985074626865671"/>
    <n v="4.2880000000000003"/>
    <n v="1152"/>
    <n v="1072"/>
    <n v="5.1070175438596488"/>
    <n v="5.0773195876288657"/>
    <n v="1455.5"/>
    <n v="985"/>
    <n v="3.5"/>
    <n v="3.8333333333333335"/>
    <n v="10.5"/>
    <n v="11.5"/>
    <n v="4.7086330935251794"/>
    <n v="4.6275167785234901"/>
    <n v="2618"/>
    <n v="2068.5"/>
    <n v="91.320574162679421"/>
    <m/>
    <n v="24473.913875598086"/>
    <n v="0"/>
    <n v="79.518324607329845"/>
    <m/>
    <n v="22662.722513089007"/>
    <n v="0"/>
    <n v="79.599999999999994"/>
    <m/>
    <n v="238.79999999999998"/>
    <n v="0"/>
    <n v="85.207619404113487"/>
    <n v="0"/>
    <n v="47375.4363886871"/>
    <n v="0"/>
    <n v="607"/>
    <n v="511"/>
    <n v="607"/>
    <n v="0"/>
    <n v="4.5922570016474467"/>
    <n v="4.4990215264187867"/>
    <n v="2787.5"/>
    <n v="2299"/>
    <n v="85.28726372486787"/>
    <n v="0"/>
    <n v="51769.369080994795"/>
    <n v="0"/>
    <n v="50"/>
    <n v="111"/>
    <n v="50"/>
    <n v="0"/>
    <n v="112"/>
    <n v="187"/>
    <n v="112"/>
    <n v="0"/>
    <m/>
    <n v="5"/>
    <n v="0"/>
    <n v="0"/>
    <n v="162"/>
    <n v="303"/>
    <n v="162"/>
    <n v="0"/>
    <n v="2.95"/>
    <n v="2.9234234234234235"/>
    <n v="147.5"/>
    <n v="324.5"/>
    <n v="4.5747126436781613"/>
    <n v="3.4786096256684491"/>
    <n v="512.36781609195407"/>
    <n v="650.5"/>
    <m/>
    <n v="3.9"/>
    <n v="0"/>
    <n v="19.5"/>
    <n v="4.0732581240244077"/>
    <n v="3.282178217821782"/>
    <n v="659.86781609195407"/>
    <n v="994.49999999999989"/>
    <n v="89.835820895522389"/>
    <m/>
    <n v="4491.7910447761196"/>
    <n v="0"/>
    <n v="73.011494252873561"/>
    <m/>
    <n v="8177.2873563218391"/>
    <n v="0"/>
    <n v="66"/>
    <m/>
    <n v="0"/>
    <n v="0"/>
    <n v="78.204187661098516"/>
    <n v="0"/>
    <n v="12669.078401097959"/>
    <n v="0"/>
    <m/>
    <m/>
    <n v="0"/>
    <n v="0"/>
    <m/>
    <m/>
    <n v="0"/>
    <n v="0"/>
    <m/>
    <m/>
    <n v="0"/>
    <n v="0"/>
    <n v="354"/>
    <n v="399"/>
    <n v="354"/>
    <n v="0"/>
    <n v="1411.5"/>
    <n v="1545.5"/>
    <n v="32112.329920374206"/>
    <s v=""/>
    <n v="412"/>
    <n v="407"/>
    <n v="412"/>
    <n v="0"/>
    <n v="2025.367816091954"/>
    <n v="1717"/>
    <n v="32087.317561718537"/>
    <n v="0"/>
    <n v="766"/>
    <n v="806"/>
    <n v="766"/>
    <n v="0"/>
    <n v="3436.867816091954"/>
    <n v="3262.5"/>
    <n v="64199.64748209274"/>
    <s v=""/>
    <n v="3"/>
    <n v="8"/>
    <n v="3"/>
    <n v="0"/>
    <n v="10.5"/>
    <n v="31"/>
    <n v="238.79999999999998"/>
    <s v=""/>
    <n v="3447.367816091954"/>
    <n v="3293.5"/>
    <n v="64438.447482092757"/>
    <s v=""/>
  </r>
  <r>
    <x v="9"/>
    <s v="Gaston College "/>
    <s v="Met criteria for Two-Year 2 in 2011-12."/>
    <n v="198570"/>
    <x v="6"/>
    <n v="501"/>
    <n v="639"/>
    <n v="18"/>
    <n v="45"/>
    <n v="483"/>
    <n v="594"/>
    <n v="66.855633138327988"/>
    <n v="66.855633138327988"/>
    <n v="483"/>
    <n v="594"/>
    <n v="483"/>
    <n v="0"/>
    <n v="37"/>
    <n v="45"/>
    <n v="37"/>
    <n v="0"/>
    <n v="8"/>
    <n v="16"/>
    <n v="8"/>
    <n v="0"/>
    <m/>
    <n v="1"/>
    <n v="0"/>
    <n v="0"/>
    <n v="45"/>
    <n v="62"/>
    <n v="45"/>
    <n v="0"/>
    <n v="3.2162162162162162"/>
    <n v="3.0222222222222221"/>
    <n v="119"/>
    <n v="136"/>
    <n v="3.375"/>
    <n v="3.09375"/>
    <n v="27"/>
    <n v="49.5"/>
    <m/>
    <n v="3"/>
    <n v="0"/>
    <n v="3"/>
    <n v="3.2444444444444445"/>
    <n v="3.0403225806451615"/>
    <n v="146"/>
    <n v="188.5"/>
    <n v="87.21052631578948"/>
    <m/>
    <n v="3226.7894736842109"/>
    <n v="0"/>
    <n v="81.666666666666671"/>
    <m/>
    <n v="653.33333333333337"/>
    <n v="0"/>
    <m/>
    <m/>
    <n v="0"/>
    <n v="0"/>
    <n v="86.224951267056539"/>
    <n v="0"/>
    <n v="3880.1228070175443"/>
    <n v="0"/>
    <n v="213"/>
    <n v="246"/>
    <n v="213"/>
    <n v="0"/>
    <n v="167"/>
    <n v="170"/>
    <n v="167"/>
    <n v="0"/>
    <n v="1"/>
    <m/>
    <n v="1"/>
    <n v="0"/>
    <n v="381"/>
    <n v="416"/>
    <n v="381"/>
    <n v="0"/>
    <n v="4.47887323943662"/>
    <n v="4.1951219512195124"/>
    <n v="954"/>
    <n v="1032"/>
    <n v="5.4191616766467066"/>
    <n v="4.802941176470588"/>
    <n v="905"/>
    <n v="816.5"/>
    <n v="4"/>
    <m/>
    <n v="4"/>
    <n v="0"/>
    <n v="4.8897637795275593"/>
    <n v="4.443509615384615"/>
    <n v="1863"/>
    <n v="1848.4999999999998"/>
    <n v="92.177777777777777"/>
    <m/>
    <n v="19633.866666666665"/>
    <n v="0"/>
    <n v="77.317857142857136"/>
    <m/>
    <n v="12912.082142857142"/>
    <n v="0"/>
    <n v="100"/>
    <m/>
    <n v="100"/>
    <n v="0"/>
    <n v="85.684905011873497"/>
    <n v="0"/>
    <n v="32645.948809523801"/>
    <n v="0"/>
    <n v="426"/>
    <n v="478"/>
    <n v="426"/>
    <n v="0"/>
    <n v="4.715962441314554"/>
    <n v="4.2615062761506275"/>
    <n v="2009"/>
    <n v="2037"/>
    <n v="85.741952151505515"/>
    <n v="0"/>
    <n v="36526.071616541347"/>
    <n v="0"/>
    <n v="24"/>
    <n v="46"/>
    <n v="24"/>
    <n v="0"/>
    <n v="33"/>
    <n v="69"/>
    <n v="33"/>
    <n v="0"/>
    <m/>
    <n v="1"/>
    <n v="0"/>
    <n v="0"/>
    <n v="57"/>
    <n v="116"/>
    <n v="57"/>
    <n v="0"/>
    <n v="3.5208333333333335"/>
    <n v="3.1847826086956523"/>
    <n v="84.5"/>
    <n v="146.5"/>
    <n v="4.666666666666667"/>
    <n v="4.0072463768115938"/>
    <n v="154"/>
    <n v="276.5"/>
    <m/>
    <n v="3"/>
    <n v="0"/>
    <n v="3"/>
    <n v="4.1842105263157894"/>
    <n v="3.6724137931034484"/>
    <n v="238.5"/>
    <n v="426"/>
    <n v="86.290909090909096"/>
    <m/>
    <n v="2070.9818181818182"/>
    <n v="0"/>
    <n v="69.982456140350877"/>
    <m/>
    <n v="2309.4210526315787"/>
    <n v="0"/>
    <n v="130"/>
    <m/>
    <n v="0"/>
    <n v="0"/>
    <n v="76.849173172164868"/>
    <n v="0"/>
    <n v="4380.4028708133974"/>
    <n v="0"/>
    <m/>
    <m/>
    <n v="0"/>
    <n v="0"/>
    <m/>
    <m/>
    <n v="0"/>
    <n v="0"/>
    <m/>
    <m/>
    <n v="0"/>
    <n v="0"/>
    <n v="274"/>
    <n v="337"/>
    <n v="274"/>
    <n v="0"/>
    <n v="1157.5"/>
    <n v="1314.5"/>
    <n v="24931.637958532694"/>
    <s v=""/>
    <n v="208"/>
    <n v="255"/>
    <n v="208"/>
    <n v="0"/>
    <n v="1086"/>
    <n v="1142.5"/>
    <n v="15874.836528822054"/>
    <n v="0"/>
    <n v="482"/>
    <n v="592"/>
    <n v="482"/>
    <n v="0"/>
    <n v="2243.5"/>
    <n v="2457"/>
    <n v="40806.474487354746"/>
    <s v=""/>
    <n v="1"/>
    <n v="2"/>
    <n v="1"/>
    <n v="0"/>
    <n v="4"/>
    <n v="6"/>
    <n v="100"/>
    <s v=""/>
    <n v="2247.5"/>
    <n v="2463"/>
    <n v="40906.474487354746"/>
    <s v=""/>
  </r>
  <r>
    <x v="9"/>
    <s v="Guilford Technical Community College"/>
    <m/>
    <n v="198622"/>
    <x v="6"/>
    <n v="1220"/>
    <n v="2586"/>
    <n v="64"/>
    <n v="721"/>
    <n v="1156"/>
    <n v="1865"/>
    <n v="66.880623961868992"/>
    <n v="66.880623961868992"/>
    <n v="1156"/>
    <n v="1865"/>
    <n v="1156"/>
    <n v="0"/>
    <n v="39"/>
    <n v="55"/>
    <n v="39"/>
    <n v="0"/>
    <n v="26"/>
    <n v="36"/>
    <n v="26"/>
    <n v="0"/>
    <n v="6"/>
    <n v="5"/>
    <n v="6"/>
    <n v="0"/>
    <n v="71"/>
    <n v="96"/>
    <n v="71"/>
    <n v="0"/>
    <n v="2.0256410256410255"/>
    <n v="2.2636363636363637"/>
    <n v="79"/>
    <n v="124.5"/>
    <n v="3.75"/>
    <n v="3.0972222222222223"/>
    <n v="97.5"/>
    <n v="111.5"/>
    <n v="6"/>
    <n v="3.9"/>
    <n v="36"/>
    <n v="19.5"/>
    <n v="2.992957746478873"/>
    <n v="2.6614583333333335"/>
    <n v="212.49999999999997"/>
    <n v="255.5"/>
    <n v="82.631578947368425"/>
    <m/>
    <n v="3222.6315789473688"/>
    <n v="0"/>
    <n v="88.473684210526315"/>
    <m/>
    <n v="2300.3157894736842"/>
    <n v="0"/>
    <n v="77.526315789473685"/>
    <m/>
    <n v="465.15789473684208"/>
    <n v="0"/>
    <n v="84.33951074870275"/>
    <n v="0"/>
    <n v="5988.105263157895"/>
    <n v="0"/>
    <n v="269"/>
    <n v="363"/>
    <n v="269"/>
    <n v="0"/>
    <n v="528"/>
    <n v="828"/>
    <n v="528"/>
    <n v="0"/>
    <n v="110"/>
    <n v="22"/>
    <n v="110"/>
    <n v="0"/>
    <n v="907"/>
    <n v="1213"/>
    <n v="907"/>
    <n v="0"/>
    <n v="4.2453531598513008"/>
    <n v="3.884297520661157"/>
    <n v="1142"/>
    <n v="1410"/>
    <n v="4.7774621212121211"/>
    <n v="4.5464975845410631"/>
    <n v="2522.5"/>
    <n v="3764.5000000000005"/>
    <n v="4.6136363636363633"/>
    <n v="4.7863636363636362"/>
    <n v="507.49999999999994"/>
    <n v="105.3"/>
    <n v="4.5997794928335169"/>
    <n v="4.3526793075020613"/>
    <n v="4172"/>
    <n v="5279.8"/>
    <n v="82.09134615384616"/>
    <m/>
    <n v="22082.572115384617"/>
    <n v="0"/>
    <n v="77.766129032258064"/>
    <m/>
    <n v="41060.516129032258"/>
    <n v="0"/>
    <n v="79.329545454545453"/>
    <m/>
    <n v="8726.25"/>
    <n v="0"/>
    <n v="79.238520666391253"/>
    <n v="0"/>
    <n v="71869.338244416867"/>
    <n v="0"/>
    <n v="978"/>
    <n v="1309"/>
    <n v="978"/>
    <n v="0"/>
    <n v="4.4831288343558287"/>
    <n v="4.2286478227654696"/>
    <n v="4384.5"/>
    <n v="5535.2999999999993"/>
    <n v="79.608837942305485"/>
    <n v="0"/>
    <n v="77857.443507574761"/>
    <n v="0"/>
    <n v="55"/>
    <n v="206"/>
    <n v="55"/>
    <n v="0"/>
    <n v="107"/>
    <n v="319"/>
    <n v="107"/>
    <n v="0"/>
    <n v="16"/>
    <n v="31"/>
    <n v="16"/>
    <n v="0"/>
    <n v="178"/>
    <n v="556"/>
    <n v="178"/>
    <n v="0"/>
    <n v="2.9636363636363638"/>
    <n v="2.570388349514563"/>
    <n v="163"/>
    <n v="529.5"/>
    <n v="4.4174528301886795"/>
    <n v="3.6410658307210033"/>
    <n v="472.66745283018872"/>
    <n v="1161.5"/>
    <n v="4.28125"/>
    <n v="4.1612932258650002"/>
    <n v="68.5"/>
    <n v="129.00009000181501"/>
    <n v="3.955996926012296"/>
    <n v="3.2733814568377966"/>
    <n v="704.16745283018872"/>
    <n v="1820.0000900018149"/>
    <n v="82.106382978723403"/>
    <m/>
    <n v="4515.8510638297876"/>
    <n v="0"/>
    <n v="70.433962264150949"/>
    <m/>
    <n v="7536.4339622641519"/>
    <n v="0"/>
    <n v="75.25"/>
    <m/>
    <n v="1204"/>
    <n v="0"/>
    <n v="74.473511382550228"/>
    <n v="0"/>
    <n v="13256.285026093941"/>
    <n v="0"/>
    <m/>
    <m/>
    <n v="0"/>
    <n v="0"/>
    <m/>
    <m/>
    <n v="0"/>
    <n v="0"/>
    <m/>
    <m/>
    <n v="0"/>
    <n v="0"/>
    <n v="363"/>
    <n v="624"/>
    <n v="363"/>
    <n v="0"/>
    <n v="1384"/>
    <n v="2064"/>
    <n v="29821.054758161776"/>
    <s v=""/>
    <n v="661"/>
    <n v="1183"/>
    <n v="661"/>
    <n v="0"/>
    <n v="3092.6674528301887"/>
    <n v="5037.5"/>
    <n v="50897.265880770094"/>
    <n v="0"/>
    <n v="1024"/>
    <n v="1807"/>
    <n v="1024"/>
    <n v="0"/>
    <n v="4476.6674528301883"/>
    <n v="7101.5"/>
    <n v="80718.320638931866"/>
    <s v=""/>
    <n v="132"/>
    <n v="58"/>
    <n v="132"/>
    <n v="0"/>
    <n v="612"/>
    <n v="253.80009000181502"/>
    <n v="10395.407894736842"/>
    <s v=""/>
    <n v="5088.6674528301883"/>
    <n v="7355.3000900018142"/>
    <n v="91113.728533668705"/>
    <s v=""/>
  </r>
  <r>
    <x v="9"/>
    <s v="Pitt Community College"/>
    <m/>
    <n v="199333"/>
    <x v="6"/>
    <n v="632"/>
    <n v="771"/>
    <n v="9"/>
    <n v="16"/>
    <n v="623"/>
    <n v="755"/>
    <n v="66.761107905366416"/>
    <n v="66.761107905366416"/>
    <n v="623"/>
    <n v="755"/>
    <n v="623"/>
    <n v="0"/>
    <n v="41"/>
    <n v="60"/>
    <n v="41"/>
    <n v="0"/>
    <n v="22"/>
    <n v="41"/>
    <n v="22"/>
    <n v="0"/>
    <n v="3"/>
    <n v="2"/>
    <n v="3"/>
    <n v="0"/>
    <n v="66"/>
    <n v="103"/>
    <n v="66"/>
    <n v="0"/>
    <n v="3.2439024390243905"/>
    <n v="3.0249999999999999"/>
    <n v="133"/>
    <n v="181.5"/>
    <n v="3.3636363636363638"/>
    <n v="3.3536585365853657"/>
    <n v="74"/>
    <n v="137.5"/>
    <n v="3"/>
    <n v="5.25"/>
    <n v="9"/>
    <n v="10.5"/>
    <n v="3.2727272727272729"/>
    <n v="3.1990291262135924"/>
    <n v="216"/>
    <n v="329.5"/>
    <n v="97.710810810810813"/>
    <m/>
    <n v="4006.1432432432434"/>
    <n v="0"/>
    <n v="98.75"/>
    <m/>
    <n v="2172.5"/>
    <n v="0"/>
    <n v="90"/>
    <m/>
    <n v="270"/>
    <n v="0"/>
    <n v="97.706715806715806"/>
    <n v="0"/>
    <n v="6448.643243243243"/>
    <n v="0"/>
    <n v="230"/>
    <n v="228"/>
    <n v="230"/>
    <n v="0"/>
    <n v="185"/>
    <n v="154"/>
    <n v="185"/>
    <n v="0"/>
    <n v="6"/>
    <n v="11"/>
    <n v="6"/>
    <n v="0"/>
    <n v="421"/>
    <n v="393"/>
    <n v="421"/>
    <n v="0"/>
    <n v="4.571739130434783"/>
    <n v="4.1578947368421053"/>
    <n v="1051.5"/>
    <n v="948"/>
    <n v="5.25"/>
    <n v="4.8571428571428568"/>
    <n v="971.25"/>
    <n v="747.99999999999989"/>
    <n v="4.833333333333333"/>
    <n v="5.9545454545454541"/>
    <n v="29"/>
    <n v="65.5"/>
    <n v="4.8735154394299292"/>
    <n v="4.4821882951653942"/>
    <n v="2051.75"/>
    <n v="1761.5"/>
    <n v="95.459183673469383"/>
    <m/>
    <n v="21955.612244897959"/>
    <n v="0"/>
    <n v="86.038461538461533"/>
    <m/>
    <n v="15917.115384615383"/>
    <n v="0"/>
    <n v="84"/>
    <m/>
    <n v="504"/>
    <n v="0"/>
    <n v="91.156122635423614"/>
    <n v="0"/>
    <n v="38376.727629513342"/>
    <n v="0"/>
    <n v="487"/>
    <n v="496"/>
    <n v="487"/>
    <n v="0"/>
    <n v="4.656570841889117"/>
    <n v="4.215725806451613"/>
    <n v="2267.75"/>
    <n v="2091"/>
    <n v="92.043882695598739"/>
    <n v="0"/>
    <n v="44825.370872756583"/>
    <n v="0"/>
    <n v="62"/>
    <n v="123"/>
    <n v="62"/>
    <n v="0"/>
    <n v="71"/>
    <n v="128"/>
    <n v="71"/>
    <n v="0"/>
    <n v="3"/>
    <n v="8"/>
    <n v="3"/>
    <n v="0"/>
    <n v="136"/>
    <n v="259"/>
    <n v="136"/>
    <n v="0"/>
    <n v="2.8225806451612905"/>
    <n v="2.8902439024390243"/>
    <n v="175"/>
    <n v="355.5"/>
    <n v="4.9416058394160585"/>
    <n v="3.47265625"/>
    <n v="350.85401459854018"/>
    <n v="444.5"/>
    <n v="3.6666666666666665"/>
    <n v="4.3125"/>
    <n v="11"/>
    <n v="34.5"/>
    <n v="3.9474559896951482"/>
    <n v="3.2220077220077221"/>
    <n v="536.85401459854018"/>
    <n v="834.5"/>
    <n v="89.116504854368927"/>
    <m/>
    <n v="5525.2233009708734"/>
    <n v="0"/>
    <n v="78.762773722627742"/>
    <m/>
    <n v="5592.1569343065694"/>
    <n v="0"/>
    <n v="73.2"/>
    <m/>
    <n v="219.60000000000002"/>
    <n v="0"/>
    <n v="83.360148788804736"/>
    <n v="0"/>
    <n v="11336.980235277444"/>
    <n v="0"/>
    <m/>
    <m/>
    <n v="0"/>
    <n v="0"/>
    <m/>
    <m/>
    <n v="0"/>
    <n v="0"/>
    <m/>
    <m/>
    <n v="0"/>
    <n v="0"/>
    <n v="333"/>
    <n v="411"/>
    <n v="333"/>
    <n v="0"/>
    <n v="1359.5"/>
    <n v="1485"/>
    <n v="31486.978789112076"/>
    <s v=""/>
    <n v="278"/>
    <n v="323"/>
    <n v="278"/>
    <n v="0"/>
    <n v="1396.1040145985403"/>
    <n v="1330"/>
    <n v="23681.772318921954"/>
    <n v="0"/>
    <n v="611"/>
    <n v="734"/>
    <n v="611"/>
    <n v="0"/>
    <n v="2755.6040145985403"/>
    <n v="2815"/>
    <n v="55168.751108034034"/>
    <s v=""/>
    <n v="12"/>
    <n v="21"/>
    <n v="12"/>
    <n v="0"/>
    <n v="49"/>
    <n v="110.5"/>
    <n v="993.6"/>
    <s v=""/>
    <n v="2804.6040145985403"/>
    <n v="2925.5"/>
    <n v="56162.351108034025"/>
    <s v=""/>
  </r>
  <r>
    <x v="9"/>
    <s v="Rowan-Cabarrus Community College"/>
    <m/>
    <n v="199494"/>
    <x v="6"/>
    <n v="427"/>
    <n v="592"/>
    <n v="18"/>
    <n v="49"/>
    <n v="409"/>
    <n v="543"/>
    <n v="66.818667125882556"/>
    <n v="66.818667125882556"/>
    <n v="409"/>
    <n v="543"/>
    <n v="409"/>
    <n v="0"/>
    <n v="13"/>
    <n v="14"/>
    <n v="13"/>
    <n v="0"/>
    <n v="11"/>
    <n v="19"/>
    <n v="11"/>
    <n v="0"/>
    <n v="3"/>
    <n v="1"/>
    <n v="3"/>
    <n v="0"/>
    <n v="27"/>
    <n v="34"/>
    <n v="27"/>
    <n v="0"/>
    <n v="2.6538461538461537"/>
    <n v="2.6785714285714284"/>
    <n v="34.5"/>
    <n v="37.5"/>
    <n v="3.4090909090909092"/>
    <n v="2.8157894736842106"/>
    <n v="37.5"/>
    <n v="53.5"/>
    <n v="3"/>
    <n v="4"/>
    <n v="9"/>
    <n v="4"/>
    <n v="3"/>
    <n v="2.7941176470588234"/>
    <n v="81"/>
    <n v="95"/>
    <n v="88.833333333333329"/>
    <m/>
    <n v="1154.8333333333333"/>
    <n v="0"/>
    <n v="78"/>
    <m/>
    <n v="858"/>
    <n v="0"/>
    <n v="86.25"/>
    <m/>
    <n v="258.75"/>
    <n v="0"/>
    <n v="84.132716049382708"/>
    <n v="0"/>
    <n v="2271.583333333333"/>
    <n v="0"/>
    <n v="131"/>
    <n v="137"/>
    <n v="131"/>
    <n v="0"/>
    <n v="198"/>
    <n v="249"/>
    <n v="198"/>
    <n v="0"/>
    <n v="13"/>
    <n v="2"/>
    <n v="13"/>
    <n v="0"/>
    <n v="342"/>
    <n v="388"/>
    <n v="342"/>
    <n v="0"/>
    <n v="4.5839694656488552"/>
    <n v="4.6240875912408761"/>
    <n v="600.5"/>
    <n v="633.5"/>
    <n v="5.1464646464646462"/>
    <n v="3.9799196787148596"/>
    <n v="1019"/>
    <n v="991"/>
    <n v="3.7307692307692308"/>
    <n v="3.875"/>
    <n v="48.5"/>
    <n v="7.75"/>
    <n v="4.8771929824561404"/>
    <n v="4.2068298969072169"/>
    <n v="1668"/>
    <n v="1632.2500000000002"/>
    <n v="87.955752212389385"/>
    <m/>
    <n v="11522.203539823009"/>
    <n v="0"/>
    <n v="80.103030303030309"/>
    <m/>
    <n v="15860.400000000001"/>
    <n v="0"/>
    <n v="81.666666666666671"/>
    <m/>
    <n v="1061.6666666666667"/>
    <n v="0"/>
    <n v="83.170380720730051"/>
    <n v="0"/>
    <n v="28444.270206489677"/>
    <n v="0"/>
    <n v="369"/>
    <n v="422"/>
    <n v="369"/>
    <n v="0"/>
    <n v="4.7398373983739841"/>
    <n v="4.093009478672986"/>
    <n v="1749.0000000000002"/>
    <n v="1727.25"/>
    <n v="83.240795500875365"/>
    <n v="0"/>
    <n v="30715.853539823009"/>
    <n v="0"/>
    <n v="9"/>
    <n v="45"/>
    <n v="9"/>
    <n v="0"/>
    <n v="25"/>
    <n v="70"/>
    <n v="25"/>
    <n v="0"/>
    <n v="6"/>
    <n v="6"/>
    <n v="6"/>
    <n v="0"/>
    <n v="40"/>
    <n v="121"/>
    <n v="40"/>
    <n v="0"/>
    <n v="6.0555555555555554"/>
    <n v="3.0555555555555554"/>
    <n v="54.5"/>
    <n v="137.5"/>
    <n v="4.4897959183673466"/>
    <n v="3.2571428571428571"/>
    <n v="112.24489795918366"/>
    <n v="228"/>
    <n v="3.3333333333333335"/>
    <n v="4.333333333333333"/>
    <n v="20"/>
    <n v="26"/>
    <n v="4.6686224489795922"/>
    <n v="3.2355371900826446"/>
    <n v="186.74489795918367"/>
    <n v="391.5"/>
    <n v="79.444444444444443"/>
    <m/>
    <n v="715"/>
    <n v="0"/>
    <n v="75.469387755102048"/>
    <m/>
    <n v="1886.7346938775513"/>
    <n v="0"/>
    <n v="81.333333333333329"/>
    <m/>
    <n v="488"/>
    <n v="0"/>
    <n v="77.243367346938783"/>
    <n v="0"/>
    <n v="3089.7346938775513"/>
    <n v="0"/>
    <m/>
    <m/>
    <n v="0"/>
    <n v="0"/>
    <m/>
    <m/>
    <n v="0"/>
    <n v="0"/>
    <m/>
    <m/>
    <n v="0"/>
    <n v="0"/>
    <n v="153"/>
    <n v="196"/>
    <n v="153"/>
    <n v="0"/>
    <n v="689.5"/>
    <n v="808.5"/>
    <n v="13392.036873156343"/>
    <s v=""/>
    <n v="234"/>
    <n v="338"/>
    <n v="234"/>
    <n v="0"/>
    <n v="1168.7448979591836"/>
    <n v="1272.5"/>
    <n v="18605.134693877553"/>
    <n v="0"/>
    <n v="387"/>
    <n v="534"/>
    <n v="387"/>
    <n v="0"/>
    <n v="1858.2448979591836"/>
    <n v="2081"/>
    <n v="31997.171567033896"/>
    <s v=""/>
    <n v="22"/>
    <n v="9"/>
    <n v="22"/>
    <n v="0"/>
    <n v="77.5"/>
    <n v="37.75"/>
    <n v="1808.4166666666667"/>
    <s v=""/>
    <n v="1935.7448979591838"/>
    <n v="2118.75"/>
    <n v="33805.588233700561"/>
    <s v=""/>
  </r>
  <r>
    <x v="9"/>
    <s v="Wake Technical Community College"/>
    <m/>
    <n v="199856"/>
    <x v="6"/>
    <n v="994"/>
    <n v="1158"/>
    <n v="27"/>
    <n v="47"/>
    <n v="967"/>
    <n v="1111"/>
    <n v="66.831867910598021"/>
    <n v="66.831867910598021"/>
    <n v="967"/>
    <n v="1111"/>
    <n v="967"/>
    <n v="0"/>
    <n v="47"/>
    <n v="35"/>
    <n v="47"/>
    <n v="0"/>
    <n v="15"/>
    <n v="34"/>
    <n v="15"/>
    <n v="0"/>
    <m/>
    <n v="4"/>
    <n v="0"/>
    <n v="0"/>
    <n v="62"/>
    <n v="73"/>
    <n v="62"/>
    <n v="0"/>
    <n v="2.478723404255319"/>
    <n v="3.1428571428571428"/>
    <n v="116.5"/>
    <n v="110"/>
    <n v="2.8"/>
    <n v="3.0441176470588234"/>
    <n v="42"/>
    <n v="103.5"/>
    <m/>
    <n v="2.875"/>
    <n v="0"/>
    <n v="11.5"/>
    <n v="2.556451612903226"/>
    <n v="3.0821917808219177"/>
    <n v="158.5"/>
    <n v="225"/>
    <n v="84.896551724137936"/>
    <m/>
    <n v="3990.1379310344828"/>
    <n v="0"/>
    <n v="90.5"/>
    <m/>
    <n v="1357.5"/>
    <n v="0"/>
    <n v="68.8"/>
    <m/>
    <n v="0"/>
    <n v="0"/>
    <n v="86.252224694104555"/>
    <n v="0"/>
    <n v="5347.6379310344828"/>
    <n v="0"/>
    <n v="245"/>
    <n v="197"/>
    <n v="245"/>
    <n v="0"/>
    <n v="490"/>
    <n v="281"/>
    <n v="490"/>
    <n v="0"/>
    <n v="37"/>
    <n v="45"/>
    <n v="37"/>
    <n v="0"/>
    <n v="772"/>
    <n v="523"/>
    <n v="772"/>
    <n v="0"/>
    <n v="4.0204081632653059"/>
    <n v="4.1903553299492389"/>
    <n v="985"/>
    <n v="825.50000000000011"/>
    <n v="4.75"/>
    <n v="4.8807829181494666"/>
    <n v="2327.5"/>
    <n v="1371.5000000000002"/>
    <n v="3.2567567567567566"/>
    <n v="3.8111111111111109"/>
    <n v="120.5"/>
    <n v="171.5"/>
    <n v="4.4468911917098444"/>
    <n v="4.5286806883365207"/>
    <n v="3433"/>
    <n v="2368.5000000000005"/>
    <n v="86.874172185430467"/>
    <m/>
    <n v="21284.172185430463"/>
    <n v="0"/>
    <n v="79.540178571428569"/>
    <m/>
    <n v="38974.6875"/>
    <n v="0"/>
    <n v="78.94736842105263"/>
    <m/>
    <n v="2921.0526315789475"/>
    <n v="0"/>
    <n v="81.83926465933861"/>
    <n v="0"/>
    <n v="63179.91231700941"/>
    <n v="0"/>
    <n v="834"/>
    <n v="596"/>
    <n v="834"/>
    <n v="0"/>
    <n v="4.3063549160671464"/>
    <n v="4.3515100671140949"/>
    <n v="3591.5"/>
    <n v="2593.5000000000005"/>
    <n v="82.167326436503458"/>
    <n v="0"/>
    <n v="68527.550248043888"/>
    <n v="0"/>
    <n v="53"/>
    <n v="161"/>
    <n v="53"/>
    <n v="0"/>
    <n v="74"/>
    <n v="320"/>
    <n v="74"/>
    <n v="0"/>
    <n v="6"/>
    <n v="34"/>
    <n v="6"/>
    <n v="0"/>
    <n v="133"/>
    <n v="515"/>
    <n v="133"/>
    <n v="0"/>
    <n v="3.1886792452830188"/>
    <n v="3.0931677018633539"/>
    <n v="169"/>
    <n v="498"/>
    <n v="3.796551724137931"/>
    <n v="3.7609374999999998"/>
    <n v="280.94482758620688"/>
    <n v="1203.5"/>
    <n v="2.9166666666666665"/>
    <n v="3.5735294117647061"/>
    <n v="17.5"/>
    <n v="121.5"/>
    <n v="3.514622763806067"/>
    <n v="3.5398058252427185"/>
    <n v="467.44482758620688"/>
    <n v="1823"/>
    <n v="76.548192771084331"/>
    <m/>
    <n v="4057.0542168674697"/>
    <n v="0"/>
    <n v="67.162068965517236"/>
    <m/>
    <n v="4969.9931034482752"/>
    <n v="0"/>
    <n v="70.666666666666671"/>
    <m/>
    <n v="424"/>
    <n v="0"/>
    <n v="71.060506167787565"/>
    <n v="0"/>
    <n v="9451.0473203157453"/>
    <n v="0"/>
    <m/>
    <m/>
    <n v="0"/>
    <n v="0"/>
    <m/>
    <m/>
    <n v="0"/>
    <n v="0"/>
    <m/>
    <m/>
    <n v="0"/>
    <n v="0"/>
    <n v="345"/>
    <n v="393"/>
    <n v="345"/>
    <n v="0"/>
    <n v="1270.5"/>
    <n v="1433.5"/>
    <n v="29331.364333332414"/>
    <s v=""/>
    <n v="579"/>
    <n v="635"/>
    <n v="579"/>
    <n v="0"/>
    <n v="2650.4448275862069"/>
    <n v="2678.5"/>
    <n v="45302.180603448272"/>
    <n v="0"/>
    <n v="924"/>
    <n v="1028"/>
    <n v="924"/>
    <n v="0"/>
    <n v="3920.9448275862069"/>
    <n v="4112"/>
    <n v="74633.544936780687"/>
    <s v=""/>
    <n v="43"/>
    <n v="83"/>
    <n v="43"/>
    <n v="0"/>
    <n v="138"/>
    <n v="304.5"/>
    <n v="3345.0526315789475"/>
    <s v=""/>
    <n v="4058.9448275862069"/>
    <n v="4416.5"/>
    <n v="77978.597568359633"/>
    <s v=""/>
  </r>
  <r>
    <x v="9"/>
    <s v="Alamance Community College"/>
    <m/>
    <n v="199786"/>
    <x v="7"/>
    <n v="437"/>
    <n v="522"/>
    <n v="9"/>
    <n v="11"/>
    <n v="428"/>
    <n v="511"/>
    <n v="67.200857755539673"/>
    <n v="67.200857755539673"/>
    <n v="428"/>
    <n v="511"/>
    <n v="428"/>
    <n v="0"/>
    <n v="44"/>
    <n v="52"/>
    <n v="44"/>
    <n v="0"/>
    <n v="14"/>
    <n v="13"/>
    <n v="14"/>
    <n v="0"/>
    <m/>
    <m/>
    <n v="0"/>
    <n v="0"/>
    <n v="58"/>
    <n v="65"/>
    <n v="58"/>
    <n v="0"/>
    <n v="3.6477272727272729"/>
    <n v="3.8173076923076925"/>
    <n v="160.5"/>
    <n v="198.5"/>
    <n v="3.5714285714285716"/>
    <n v="4.2307692307692308"/>
    <n v="50"/>
    <n v="55"/>
    <m/>
    <m/>
    <n v="0"/>
    <n v="0"/>
    <n v="3.6293103448275863"/>
    <n v="3.9"/>
    <n v="210.5"/>
    <n v="253.5"/>
    <n v="85.294117647058826"/>
    <m/>
    <n v="3752.9411764705883"/>
    <n v="0"/>
    <n v="94"/>
    <m/>
    <n v="1316"/>
    <n v="0"/>
    <m/>
    <m/>
    <n v="0"/>
    <n v="0"/>
    <n v="87.395537525354968"/>
    <n v="0"/>
    <n v="5068.9411764705883"/>
    <n v="0"/>
    <n v="177"/>
    <n v="192"/>
    <n v="177"/>
    <n v="0"/>
    <n v="133"/>
    <n v="118"/>
    <n v="133"/>
    <n v="0"/>
    <m/>
    <n v="5"/>
    <n v="0"/>
    <n v="0"/>
    <n v="310"/>
    <n v="315"/>
    <n v="310"/>
    <n v="0"/>
    <n v="4.2033898305084749"/>
    <n v="4.158854166666667"/>
    <n v="744.00000000000011"/>
    <n v="798.5"/>
    <n v="5.5488721804511281"/>
    <n v="4.9406779661016946"/>
    <n v="738"/>
    <n v="583"/>
    <m/>
    <n v="3.2"/>
    <n v="0"/>
    <n v="16"/>
    <n v="4.7806451612903222"/>
    <n v="4.4365079365079367"/>
    <n v="1482"/>
    <n v="1397.5"/>
    <n v="89.428571428571431"/>
    <m/>
    <n v="15828.857142857143"/>
    <n v="0"/>
    <n v="86"/>
    <m/>
    <n v="11438"/>
    <n v="0"/>
    <n v="80.5"/>
    <m/>
    <n v="0"/>
    <n v="0"/>
    <n v="87.957603686635949"/>
    <n v="0"/>
    <n v="27266.857142857145"/>
    <n v="0"/>
    <n v="368"/>
    <n v="380"/>
    <n v="368"/>
    <n v="0"/>
    <n v="4.5991847826086953"/>
    <n v="4.344736842105263"/>
    <n v="1692.5"/>
    <n v="1651"/>
    <n v="87.869017172086231"/>
    <n v="0"/>
    <n v="32335.798319327732"/>
    <n v="0"/>
    <n v="30"/>
    <n v="62"/>
    <n v="30"/>
    <n v="0"/>
    <n v="30"/>
    <n v="69"/>
    <n v="30"/>
    <n v="0"/>
    <m/>
    <m/>
    <n v="0"/>
    <n v="0"/>
    <n v="60"/>
    <n v="131"/>
    <n v="60"/>
    <n v="0"/>
    <n v="2.8166666666666669"/>
    <n v="3.346774193548387"/>
    <n v="84.5"/>
    <n v="207.5"/>
    <n v="4.5763888888888893"/>
    <n v="4.3695652173913047"/>
    <n v="137.29166666666669"/>
    <n v="301.5"/>
    <m/>
    <m/>
    <n v="0"/>
    <n v="0"/>
    <n v="3.6965277777777783"/>
    <n v="3.885496183206107"/>
    <n v="221.79166666666669"/>
    <n v="509"/>
    <n v="82.580357142857139"/>
    <m/>
    <n v="2477.4107142857142"/>
    <n v="0"/>
    <n v="73.652777777777771"/>
    <m/>
    <n v="2209.583333333333"/>
    <n v="0"/>
    <n v="73"/>
    <m/>
    <n v="0"/>
    <n v="0"/>
    <n v="78.116567460317455"/>
    <n v="0"/>
    <n v="4686.9940476190477"/>
    <n v="0"/>
    <m/>
    <m/>
    <n v="0"/>
    <n v="0"/>
    <m/>
    <m/>
    <n v="0"/>
    <n v="0"/>
    <m/>
    <m/>
    <n v="0"/>
    <n v="0"/>
    <n v="251"/>
    <n v="306"/>
    <n v="251"/>
    <n v="0"/>
    <n v="989.00000000000011"/>
    <n v="1204.5"/>
    <n v="22059.209033613446"/>
    <s v=""/>
    <n v="177"/>
    <n v="200"/>
    <n v="177"/>
    <n v="0"/>
    <n v="925.29166666666674"/>
    <n v="939.5"/>
    <n v="14963.583333333332"/>
    <n v="0"/>
    <n v="428"/>
    <n v="506"/>
    <n v="428"/>
    <n v="0"/>
    <n v="1914.291666666667"/>
    <n v="2144"/>
    <n v="37022.792366946778"/>
    <s v=""/>
    <n v="0"/>
    <n v="5"/>
    <n v="0"/>
    <n v="0"/>
    <s v=""/>
    <n v="16"/>
    <s v=""/>
    <s v=""/>
    <n v="1914.2916666666667"/>
    <n v="2160"/>
    <n v="37022.792366946778"/>
    <s v=""/>
  </r>
  <r>
    <x v="9"/>
    <s v="Caldwell Community College &amp; Technical Institute"/>
    <m/>
    <n v="198118"/>
    <x v="7"/>
    <n v="473"/>
    <n v="548"/>
    <n v="11"/>
    <n v="24"/>
    <n v="462"/>
    <n v="524"/>
    <n v="66.411914893617023"/>
    <n v="66.411914893617023"/>
    <n v="462"/>
    <n v="524"/>
    <n v="462"/>
    <n v="0"/>
    <n v="33"/>
    <n v="38"/>
    <n v="33"/>
    <n v="0"/>
    <n v="13"/>
    <n v="28"/>
    <n v="13"/>
    <n v="0"/>
    <m/>
    <m/>
    <n v="0"/>
    <n v="0"/>
    <n v="46"/>
    <n v="66"/>
    <n v="46"/>
    <n v="0"/>
    <n v="3.1515151515151514"/>
    <n v="3.0789473684210527"/>
    <n v="104"/>
    <n v="117"/>
    <n v="4.4230769230769234"/>
    <n v="3.8392857142857144"/>
    <n v="57.5"/>
    <n v="107.5"/>
    <m/>
    <m/>
    <n v="0"/>
    <n v="0"/>
    <n v="3.5108695652173911"/>
    <n v="3.4015151515151514"/>
    <n v="161.5"/>
    <n v="224.5"/>
    <n v="91.942857142857136"/>
    <m/>
    <n v="3034.1142857142854"/>
    <n v="0"/>
    <n v="90.63636363636364"/>
    <m/>
    <n v="1178.2727272727273"/>
    <n v="0"/>
    <n v="75"/>
    <m/>
    <n v="0"/>
    <n v="0"/>
    <n v="91.573630717108969"/>
    <n v="0"/>
    <n v="4212.3870129870129"/>
    <n v="0"/>
    <n v="154"/>
    <n v="161"/>
    <n v="154"/>
    <n v="0"/>
    <n v="157"/>
    <n v="115"/>
    <n v="157"/>
    <n v="0"/>
    <n v="3"/>
    <n v="7"/>
    <n v="3"/>
    <n v="0"/>
    <n v="314"/>
    <n v="283"/>
    <n v="314"/>
    <n v="0"/>
    <n v="3.8863636363636362"/>
    <n v="4.0652173913043477"/>
    <n v="598.5"/>
    <n v="654.5"/>
    <n v="5.4267515923566876"/>
    <n v="4.8086956521739133"/>
    <n v="852"/>
    <n v="553"/>
    <n v="4.5"/>
    <n v="7.3571428571428568"/>
    <n v="13.5"/>
    <n v="51.5"/>
    <n v="4.6624203821656049"/>
    <n v="4.4487632508833919"/>
    <n v="1464"/>
    <n v="1259"/>
    <n v="89.992753623188406"/>
    <m/>
    <n v="13858.884057971014"/>
    <n v="0"/>
    <n v="85.446153846153848"/>
    <m/>
    <n v="13415.046153846155"/>
    <n v="0"/>
    <n v="93"/>
    <m/>
    <n v="279"/>
    <n v="0"/>
    <n v="87.748185387952773"/>
    <n v="0"/>
    <n v="27552.930211817169"/>
    <n v="0"/>
    <n v="360"/>
    <n v="349"/>
    <n v="360"/>
    <n v="0"/>
    <n v="4.5152777777777775"/>
    <n v="4.2507163323782233"/>
    <n v="1625.5"/>
    <n v="1483.5"/>
    <n v="88.236992291122732"/>
    <n v="0"/>
    <n v="31765.317224804185"/>
    <n v="0"/>
    <n v="40"/>
    <n v="91"/>
    <n v="40"/>
    <n v="0"/>
    <n v="59"/>
    <n v="80"/>
    <n v="59"/>
    <n v="0"/>
    <n v="3"/>
    <n v="4"/>
    <n v="3"/>
    <n v="0"/>
    <n v="102"/>
    <n v="175"/>
    <n v="102"/>
    <n v="0"/>
    <n v="2.35"/>
    <n v="2.6758241758241756"/>
    <n v="94"/>
    <n v="243.49999999999997"/>
    <n v="4.4249999999999998"/>
    <n v="3.0187499999999998"/>
    <n v="261.07499999999999"/>
    <n v="241.5"/>
    <n v="4.833333333333333"/>
    <n v="4.5"/>
    <n v="14.5"/>
    <n v="18"/>
    <n v="3.62328431372549"/>
    <n v="2.8742857142857141"/>
    <n v="369.57499999999999"/>
    <n v="502.99999999999994"/>
    <n v="83.727272727272734"/>
    <m/>
    <n v="3349.0909090909095"/>
    <n v="0"/>
    <n v="72.8125"/>
    <m/>
    <n v="4295.9375"/>
    <n v="0"/>
    <n v="46.5"/>
    <m/>
    <n v="139.5"/>
    <n v="0"/>
    <n v="76.318905971479509"/>
    <n v="0"/>
    <n v="7784.5284090909099"/>
    <n v="0"/>
    <m/>
    <m/>
    <n v="0"/>
    <n v="0"/>
    <m/>
    <m/>
    <n v="0"/>
    <n v="0"/>
    <m/>
    <m/>
    <n v="0"/>
    <n v="0"/>
    <n v="227"/>
    <n v="290"/>
    <n v="227"/>
    <n v="0"/>
    <n v="796.5"/>
    <n v="1015"/>
    <n v="20242.089252776208"/>
    <s v=""/>
    <n v="229"/>
    <n v="223"/>
    <n v="229"/>
    <n v="0"/>
    <n v="1170.575"/>
    <n v="902"/>
    <n v="18889.256381118881"/>
    <n v="0"/>
    <n v="456"/>
    <n v="513"/>
    <n v="456"/>
    <n v="0"/>
    <n v="1967.075"/>
    <n v="1917"/>
    <n v="39131.345633895093"/>
    <s v=""/>
    <n v="6"/>
    <n v="11"/>
    <n v="6"/>
    <n v="0"/>
    <n v="28"/>
    <n v="69.5"/>
    <n v="418.5"/>
    <s v=""/>
    <n v="1995.075"/>
    <n v="1986.5"/>
    <n v="39549.845633895093"/>
    <s v=""/>
  </r>
  <r>
    <x v="9"/>
    <s v="Catawba Valley Community College"/>
    <m/>
    <n v="198233"/>
    <x v="7"/>
    <n v="467"/>
    <n v="519"/>
    <n v="10"/>
    <n v="7"/>
    <n v="457"/>
    <n v="512"/>
    <n v="66.844690585119196"/>
    <n v="66.844690585119196"/>
    <n v="457"/>
    <n v="512"/>
    <n v="457"/>
    <n v="0"/>
    <n v="63"/>
    <n v="55"/>
    <n v="63"/>
    <n v="0"/>
    <n v="38"/>
    <n v="35"/>
    <n v="38"/>
    <n v="0"/>
    <n v="1"/>
    <n v="2"/>
    <n v="1"/>
    <n v="0"/>
    <n v="102"/>
    <n v="92"/>
    <n v="102"/>
    <n v="0"/>
    <n v="1.8174603174603174"/>
    <n v="2.3727272727272726"/>
    <n v="114.5"/>
    <n v="130.5"/>
    <n v="1.9605263157894737"/>
    <n v="1.2142857142857142"/>
    <n v="74.5"/>
    <n v="42.5"/>
    <n v="1"/>
    <n v="6.5"/>
    <n v="1"/>
    <n v="13"/>
    <n v="1.8627450980392157"/>
    <n v="2.0217391304347827"/>
    <n v="190"/>
    <n v="186"/>
    <n v="95.060606060606062"/>
    <m/>
    <n v="5988.818181818182"/>
    <n v="0"/>
    <n v="80.75555555555556"/>
    <m/>
    <n v="3068.7111111111112"/>
    <n v="0"/>
    <n v="82.5"/>
    <m/>
    <n v="82.5"/>
    <n v="0"/>
    <n v="89.608130322836217"/>
    <n v="0"/>
    <n v="9140.0292929292937"/>
    <n v="0"/>
    <n v="141"/>
    <n v="126"/>
    <n v="141"/>
    <n v="0"/>
    <n v="159"/>
    <n v="112"/>
    <n v="159"/>
    <n v="0"/>
    <n v="3"/>
    <n v="5"/>
    <n v="3"/>
    <n v="0"/>
    <n v="303"/>
    <n v="243"/>
    <n v="303"/>
    <n v="0"/>
    <n v="4.2269503546099294"/>
    <n v="3.8690476190476191"/>
    <n v="596"/>
    <n v="487.5"/>
    <n v="5.4150943396226419"/>
    <n v="4.3035714285714288"/>
    <n v="861"/>
    <n v="482"/>
    <n v="5.5"/>
    <n v="5.4"/>
    <n v="16.5"/>
    <n v="27"/>
    <n v="4.8630363036303628"/>
    <n v="4.1008230452674894"/>
    <n v="1473.5"/>
    <n v="996.49999999999989"/>
    <n v="92.833333333333329"/>
    <m/>
    <n v="13089.5"/>
    <n v="0"/>
    <n v="96.065420560747668"/>
    <m/>
    <n v="15274.401869158879"/>
    <n v="0"/>
    <n v="97.5"/>
    <m/>
    <n v="292.5"/>
    <n v="0"/>
    <n v="94.57558372659696"/>
    <n v="0"/>
    <n v="28656.401869158879"/>
    <n v="0"/>
    <n v="405"/>
    <n v="335"/>
    <n v="405"/>
    <n v="0"/>
    <n v="4.1074074074074076"/>
    <n v="3.5298507462686568"/>
    <n v="1663.5"/>
    <n v="1182.5"/>
    <n v="93.324521387872025"/>
    <n v="0"/>
    <n v="37796.431162088171"/>
    <n v="0"/>
    <n v="9"/>
    <n v="59"/>
    <n v="9"/>
    <n v="0"/>
    <n v="43"/>
    <n v="114"/>
    <n v="43"/>
    <n v="0"/>
    <m/>
    <n v="4"/>
    <n v="0"/>
    <n v="0"/>
    <n v="52"/>
    <n v="177"/>
    <n v="52"/>
    <n v="0"/>
    <n v="2.8888888888888888"/>
    <n v="2.8050847457627119"/>
    <n v="26"/>
    <n v="165.5"/>
    <n v="6.5049999999999999"/>
    <n v="3.8114035087719298"/>
    <n v="279.71499999999997"/>
    <n v="434.5"/>
    <m/>
    <n v="5.25"/>
    <n v="0"/>
    <n v="21"/>
    <n v="5.8791346153846149"/>
    <n v="3.5084745762711864"/>
    <n v="305.71499999999997"/>
    <n v="621"/>
    <n v="84.36363636363636"/>
    <m/>
    <n v="759.27272727272725"/>
    <n v="0"/>
    <n v="79.819999999999993"/>
    <m/>
    <n v="3432.2599999999998"/>
    <n v="0"/>
    <n v="96.333333333333329"/>
    <m/>
    <n v="0"/>
    <n v="0"/>
    <n v="80.606398601398595"/>
    <n v="0"/>
    <n v="4191.5327272727272"/>
    <n v="0"/>
    <m/>
    <m/>
    <n v="0"/>
    <n v="0"/>
    <m/>
    <m/>
    <n v="0"/>
    <n v="0"/>
    <m/>
    <m/>
    <n v="0"/>
    <n v="0"/>
    <n v="213"/>
    <n v="240"/>
    <n v="213"/>
    <n v="0"/>
    <n v="736.5"/>
    <n v="783.5"/>
    <n v="19837.590909090912"/>
    <s v=""/>
    <n v="240"/>
    <n v="261"/>
    <n v="240"/>
    <n v="0"/>
    <n v="1215.2149999999999"/>
    <n v="959"/>
    <n v="21775.372980269989"/>
    <n v="0"/>
    <n v="453"/>
    <n v="501"/>
    <n v="453"/>
    <n v="0"/>
    <n v="1951.7149999999999"/>
    <n v="1742.5"/>
    <n v="41612.963889360901"/>
    <s v=""/>
    <n v="4"/>
    <n v="11"/>
    <n v="4"/>
    <n v="0"/>
    <n v="17.5"/>
    <n v="61"/>
    <n v="375"/>
    <s v=""/>
    <n v="1969.2149999999999"/>
    <n v="1803.5"/>
    <n v="41987.963889360901"/>
    <s v=""/>
  </r>
  <r>
    <x v="9"/>
    <s v="Central Carolina Commuity College"/>
    <m/>
    <n v="198251"/>
    <x v="7"/>
    <n v="379"/>
    <n v="433"/>
    <n v="16"/>
    <n v="58"/>
    <n v="363"/>
    <n v="375"/>
    <n v="68.404688463911171"/>
    <n v="68.404688463911171"/>
    <n v="363"/>
    <n v="375"/>
    <n v="361"/>
    <n v="0"/>
    <n v="38"/>
    <n v="22"/>
    <n v="38"/>
    <n v="0"/>
    <n v="9"/>
    <n v="30"/>
    <n v="9"/>
    <n v="0"/>
    <n v="3"/>
    <n v="2"/>
    <n v="3"/>
    <n v="0"/>
    <n v="50"/>
    <n v="54"/>
    <n v="50"/>
    <n v="0"/>
    <n v="2.9342105263157894"/>
    <n v="3.4318181818181817"/>
    <n v="111.5"/>
    <n v="75.5"/>
    <n v="3.1111111111111112"/>
    <n v="3.9333333333333331"/>
    <n v="28"/>
    <n v="118"/>
    <n v="3"/>
    <n v="2.25"/>
    <n v="9"/>
    <n v="4.5"/>
    <n v="2.97"/>
    <n v="3.6666666666666665"/>
    <n v="148.5"/>
    <n v="198"/>
    <n v="88.611111111111114"/>
    <m/>
    <n v="3367.2222222222222"/>
    <n v="0"/>
    <n v="82.857142857142861"/>
    <m/>
    <n v="745.71428571428578"/>
    <n v="0"/>
    <n v="86"/>
    <m/>
    <n v="258"/>
    <n v="0"/>
    <n v="87.418730158730156"/>
    <n v="0"/>
    <n v="4370.936507936508"/>
    <n v="0"/>
    <n v="134"/>
    <n v="125"/>
    <n v="134"/>
    <n v="0"/>
    <n v="106"/>
    <n v="114"/>
    <n v="106"/>
    <n v="0"/>
    <n v="8"/>
    <n v="1"/>
    <n v="8"/>
    <n v="0"/>
    <n v="248"/>
    <n v="240"/>
    <n v="248"/>
    <n v="0"/>
    <n v="4.0111940298507465"/>
    <n v="3.9079999999999999"/>
    <n v="537.5"/>
    <n v="488.5"/>
    <n v="5.7877358490566042"/>
    <n v="4.5438596491228074"/>
    <n v="613.5"/>
    <n v="518"/>
    <n v="3.25"/>
    <n v="3.3"/>
    <n v="26"/>
    <n v="3.3"/>
    <n v="4.745967741935484"/>
    <n v="4.2074999999999996"/>
    <n v="1177"/>
    <n v="1009.8"/>
    <n v="92.373913043478254"/>
    <m/>
    <n v="12378.104347826085"/>
    <n v="0"/>
    <n v="83.181818181818187"/>
    <m/>
    <n v="8817.2727272727279"/>
    <n v="0"/>
    <n v="89.25"/>
    <m/>
    <n v="714"/>
    <n v="0"/>
    <n v="88.344262399591983"/>
    <n v="0"/>
    <n v="21909.377075098811"/>
    <n v="0"/>
    <n v="298"/>
    <n v="294"/>
    <n v="298"/>
    <n v="0"/>
    <n v="4.4479865771812079"/>
    <n v="4.1081632653061222"/>
    <n v="1325.5"/>
    <n v="1207.8"/>
    <n v="88.188971755152082"/>
    <n v="0"/>
    <n v="26280.31358303532"/>
    <n v="0"/>
    <n v="37"/>
    <n v="42"/>
    <n v="37"/>
    <n v="0"/>
    <n v="26"/>
    <n v="39"/>
    <n v="26"/>
    <n v="0"/>
    <n v="2"/>
    <m/>
    <n v="0"/>
    <n v="0"/>
    <n v="65"/>
    <n v="81"/>
    <n v="65"/>
    <n v="0"/>
    <n v="3.9054054054054053"/>
    <n v="3.0119047619047619"/>
    <n v="144.5"/>
    <n v="126.5"/>
    <n v="3.7169811320754715"/>
    <n v="4.2820512820512819"/>
    <n v="96.641509433962256"/>
    <n v="167"/>
    <n v="2"/>
    <m/>
    <n v="4"/>
    <n v="0"/>
    <n v="3.7714078374455733"/>
    <n v="3.6234567901234569"/>
    <n v="245.14150943396226"/>
    <n v="293.5"/>
    <n v="78.33898305084746"/>
    <m/>
    <n v="2898.5423728813562"/>
    <n v="0"/>
    <n v="79.622641509433961"/>
    <m/>
    <n v="2070.1886792452829"/>
    <n v="0"/>
    <m/>
    <m/>
    <n v="0"/>
    <n v="0"/>
    <n v="76.442016186563677"/>
    <n v="0"/>
    <n v="4968.731052126639"/>
    <n v="0"/>
    <m/>
    <m/>
    <n v="0"/>
    <n v="0"/>
    <m/>
    <m/>
    <n v="0"/>
    <n v="0"/>
    <m/>
    <m/>
    <n v="0"/>
    <n v="0"/>
    <n v="209"/>
    <n v="189"/>
    <n v="209"/>
    <n v="0"/>
    <n v="793.5"/>
    <n v="690.5"/>
    <n v="18643.868942929665"/>
    <s v=""/>
    <n v="141"/>
    <n v="183"/>
    <n v="141"/>
    <n v="0"/>
    <n v="738.14150943396226"/>
    <n v="803"/>
    <n v="11633.175692232297"/>
    <n v="0"/>
    <n v="350"/>
    <n v="372"/>
    <n v="350"/>
    <n v="0"/>
    <n v="1531.6415094339623"/>
    <n v="1493.5"/>
    <n v="30277.044635161961"/>
    <s v=""/>
    <n v="13"/>
    <n v="3"/>
    <n v="11"/>
    <n v="0"/>
    <n v="39"/>
    <n v="7.8"/>
    <n v="972"/>
    <s v=""/>
    <n v="1570.6415094339623"/>
    <n v="1501.3"/>
    <n v="31249.044635161961"/>
    <s v=""/>
  </r>
  <r>
    <x v="9"/>
    <s v="Cleveland Community College"/>
    <m/>
    <n v="198321"/>
    <x v="7"/>
    <n v="217"/>
    <n v="231"/>
    <n v="9"/>
    <n v="15"/>
    <n v="208"/>
    <n v="216"/>
    <n v="66.957961783439487"/>
    <n v="66.957961783439487"/>
    <n v="208"/>
    <n v="216"/>
    <n v="206"/>
    <n v="0"/>
    <n v="23"/>
    <n v="36"/>
    <n v="23"/>
    <n v="0"/>
    <n v="14"/>
    <n v="12"/>
    <n v="14"/>
    <n v="0"/>
    <n v="1"/>
    <m/>
    <n v="0"/>
    <n v="0"/>
    <n v="38"/>
    <n v="48"/>
    <n v="38"/>
    <n v="0"/>
    <n v="3.4565217391304346"/>
    <n v="4.1111111111111107"/>
    <n v="79.5"/>
    <n v="148"/>
    <n v="3.0357142857142856"/>
    <n v="4.041666666666667"/>
    <n v="42.5"/>
    <n v="48.5"/>
    <n v="1"/>
    <m/>
    <n v="1"/>
    <n v="0"/>
    <n v="3.236842105263158"/>
    <n v="4.09375"/>
    <n v="123"/>
    <n v="196.5"/>
    <n v="101.65"/>
    <m/>
    <n v="2337.9500000000003"/>
    <n v="0"/>
    <n v="82.928571428571431"/>
    <m/>
    <n v="1161"/>
    <n v="0"/>
    <m/>
    <m/>
    <n v="0"/>
    <n v="0"/>
    <n v="92.077631578947376"/>
    <n v="0"/>
    <n v="3498.9500000000003"/>
    <n v="0"/>
    <n v="59"/>
    <n v="46"/>
    <n v="59"/>
    <n v="0"/>
    <n v="81"/>
    <n v="72"/>
    <n v="81"/>
    <n v="0"/>
    <m/>
    <n v="3"/>
    <n v="0"/>
    <n v="0"/>
    <n v="140"/>
    <n v="121"/>
    <n v="140"/>
    <n v="0"/>
    <n v="5.4406779661016946"/>
    <n v="4.7608695652173916"/>
    <n v="321"/>
    <n v="219"/>
    <n v="5.7962962962962967"/>
    <n v="4.5069444444444446"/>
    <n v="469.50000000000006"/>
    <n v="324.5"/>
    <m/>
    <n v="3"/>
    <n v="0"/>
    <n v="9"/>
    <n v="5.6464285714285714"/>
    <n v="4.5661157024793386"/>
    <n v="790.5"/>
    <n v="552.5"/>
    <n v="94.86"/>
    <m/>
    <n v="5596.74"/>
    <n v="0"/>
    <n v="89.327272727272728"/>
    <m/>
    <n v="7235.5090909090914"/>
    <n v="0"/>
    <m/>
    <m/>
    <n v="0"/>
    <n v="0"/>
    <n v="91.658922077922085"/>
    <n v="0"/>
    <n v="12832.249090909092"/>
    <n v="0"/>
    <n v="178"/>
    <n v="169"/>
    <n v="178"/>
    <n v="0"/>
    <n v="5.132022471910112"/>
    <n v="4.4319526627218933"/>
    <n v="913.49999999999989"/>
    <n v="749"/>
    <n v="91.748309499489281"/>
    <n v="0"/>
    <n v="16331.199090909093"/>
    <n v="0"/>
    <n v="12"/>
    <n v="15"/>
    <n v="12"/>
    <n v="0"/>
    <n v="17"/>
    <n v="31"/>
    <n v="17"/>
    <n v="0"/>
    <n v="1"/>
    <n v="1"/>
    <n v="0"/>
    <n v="0"/>
    <n v="30"/>
    <n v="47"/>
    <n v="30"/>
    <n v="0"/>
    <n v="3.5"/>
    <n v="2.9333333333333331"/>
    <n v="42"/>
    <n v="44"/>
    <n v="4.666666666666667"/>
    <n v="5.0483870967741939"/>
    <n v="79.333333333333343"/>
    <n v="156.5"/>
    <n v="2"/>
    <n v="2"/>
    <n v="2"/>
    <n v="2"/>
    <n v="4.1111111111111116"/>
    <n v="4.3085106382978724"/>
    <n v="123.33333333333334"/>
    <n v="202.5"/>
    <n v="90.5"/>
    <m/>
    <n v="1086"/>
    <n v="0"/>
    <n v="80.305555555555557"/>
    <m/>
    <n v="1365.1944444444446"/>
    <n v="0"/>
    <m/>
    <m/>
    <n v="0"/>
    <n v="0"/>
    <n v="81.706481481481475"/>
    <n v="0"/>
    <n v="2451.1944444444443"/>
    <n v="0"/>
    <m/>
    <m/>
    <n v="0"/>
    <n v="0"/>
    <m/>
    <m/>
    <n v="0"/>
    <n v="0"/>
    <m/>
    <m/>
    <n v="0"/>
    <n v="0"/>
    <n v="94"/>
    <n v="97"/>
    <n v="94"/>
    <n v="0"/>
    <n v="442.5"/>
    <n v="411"/>
    <n v="9020.69"/>
    <s v=""/>
    <n v="112"/>
    <n v="115"/>
    <n v="112"/>
    <n v="0"/>
    <n v="591.33333333333337"/>
    <n v="529.5"/>
    <n v="9761.7035353535357"/>
    <n v="0"/>
    <n v="206"/>
    <n v="212"/>
    <n v="206"/>
    <n v="0"/>
    <n v="1033.8333333333335"/>
    <n v="940.5"/>
    <n v="18782.393535353534"/>
    <s v=""/>
    <n v="2"/>
    <n v="4"/>
    <n v="0"/>
    <n v="0"/>
    <n v="3"/>
    <n v="11"/>
    <s v=""/>
    <s v=""/>
    <n v="1036.8333333333333"/>
    <n v="951.5"/>
    <n v="18782.393535353538"/>
    <s v=""/>
  </r>
  <r>
    <x v="9"/>
    <s v="Coastal Carolina Community College "/>
    <m/>
    <n v="198330"/>
    <x v="7"/>
    <n v="479"/>
    <n v="550"/>
    <n v="12"/>
    <n v="13"/>
    <n v="467"/>
    <n v="537"/>
    <n v="65.631067961165044"/>
    <n v="65.631067961165044"/>
    <n v="467"/>
    <n v="537"/>
    <n v="467"/>
    <n v="0"/>
    <n v="16"/>
    <n v="23"/>
    <n v="16"/>
    <n v="0"/>
    <n v="12"/>
    <n v="14"/>
    <n v="12"/>
    <n v="0"/>
    <m/>
    <m/>
    <n v="0"/>
    <n v="0"/>
    <n v="28"/>
    <n v="37"/>
    <n v="28"/>
    <n v="0"/>
    <n v="2.78125"/>
    <n v="2.8913043478260869"/>
    <n v="44.5"/>
    <n v="66.5"/>
    <n v="2.5416666666666665"/>
    <n v="3.4285714285714284"/>
    <n v="30.5"/>
    <n v="48"/>
    <m/>
    <m/>
    <n v="0"/>
    <n v="0"/>
    <n v="2.6785714285714284"/>
    <n v="3.0945945945945947"/>
    <n v="75"/>
    <n v="114.5"/>
    <n v="76.5"/>
    <m/>
    <n v="1224"/>
    <n v="0"/>
    <n v="95.857142857142861"/>
    <m/>
    <n v="1150.2857142857142"/>
    <n v="0"/>
    <m/>
    <m/>
    <n v="0"/>
    <n v="0"/>
    <n v="84.795918367346943"/>
    <n v="0"/>
    <n v="2374.2857142857142"/>
    <n v="0"/>
    <n v="184"/>
    <n v="121"/>
    <n v="184"/>
    <n v="0"/>
    <n v="209"/>
    <n v="154"/>
    <n v="209"/>
    <n v="0"/>
    <n v="4"/>
    <n v="6"/>
    <n v="4"/>
    <n v="0"/>
    <n v="397"/>
    <n v="281"/>
    <n v="397"/>
    <n v="0"/>
    <n v="4.0407608695652177"/>
    <n v="4.2892561983471076"/>
    <n v="743.50000000000011"/>
    <n v="519"/>
    <n v="4.0813397129186599"/>
    <n v="4.1525974025974026"/>
    <n v="852.99999999999989"/>
    <n v="639.5"/>
    <n v="2.625"/>
    <n v="3.4166666666666665"/>
    <n v="10.5"/>
    <n v="20.5"/>
    <n v="4.0478589420654911"/>
    <n v="4.1957295373665477"/>
    <n v="1607"/>
    <n v="1179"/>
    <n v="87.079646017699119"/>
    <m/>
    <n v="16022.654867256639"/>
    <n v="0"/>
    <n v="76.849206349206355"/>
    <m/>
    <n v="16061.484126984129"/>
    <n v="0"/>
    <n v="35"/>
    <m/>
    <n v="140"/>
    <n v="0"/>
    <n v="81.16911585451075"/>
    <n v="0"/>
    <n v="32224.138994240766"/>
    <n v="0"/>
    <n v="425"/>
    <n v="318"/>
    <n v="425"/>
    <n v="0"/>
    <n v="3.9576470588235293"/>
    <n v="4.067610062893082"/>
    <n v="1682"/>
    <n v="1293.5"/>
    <n v="81.408058137709361"/>
    <n v="0"/>
    <n v="34598.42470852648"/>
    <n v="0"/>
    <n v="15"/>
    <n v="99"/>
    <n v="15"/>
    <n v="0"/>
    <n v="26"/>
    <n v="117"/>
    <n v="26"/>
    <n v="0"/>
    <n v="1"/>
    <n v="3"/>
    <n v="1"/>
    <n v="0"/>
    <n v="42"/>
    <n v="219"/>
    <n v="42"/>
    <n v="0"/>
    <n v="3.6333333333333333"/>
    <n v="2.7272727272727271"/>
    <n v="54.5"/>
    <n v="270"/>
    <n v="3.9508928571428572"/>
    <n v="3.5897435897435899"/>
    <n v="102.72321428571429"/>
    <n v="420"/>
    <n v="2.5"/>
    <n v="2.6666666666666665"/>
    <n v="2.5"/>
    <n v="8"/>
    <n v="3.8029336734693877"/>
    <n v="3.1872146118721463"/>
    <n v="159.72321428571428"/>
    <n v="698"/>
    <n v="69.544303797468359"/>
    <m/>
    <n v="1043.1645569620255"/>
    <n v="0"/>
    <n v="61.642857142857146"/>
    <m/>
    <n v="1602.7142857142858"/>
    <n v="0"/>
    <n v="69"/>
    <m/>
    <n v="69"/>
    <n v="0"/>
    <n v="64.639972444674072"/>
    <n v="0"/>
    <n v="2714.8788426763113"/>
    <n v="0"/>
    <m/>
    <m/>
    <n v="0"/>
    <n v="0"/>
    <m/>
    <m/>
    <n v="0"/>
    <n v="0"/>
    <m/>
    <m/>
    <n v="0"/>
    <n v="0"/>
    <n v="215"/>
    <n v="243"/>
    <n v="215"/>
    <n v="0"/>
    <n v="842.50000000000011"/>
    <n v="855.5"/>
    <n v="18289.819424218666"/>
    <s v=""/>
    <n v="247"/>
    <n v="285"/>
    <n v="247"/>
    <n v="0"/>
    <n v="986.22321428571422"/>
    <n v="1107.5"/>
    <n v="18814.484126984131"/>
    <n v="0"/>
    <n v="462"/>
    <n v="528"/>
    <n v="462"/>
    <n v="0"/>
    <n v="1828.7232142857142"/>
    <n v="1963"/>
    <n v="37104.3035512028"/>
    <s v=""/>
    <n v="5"/>
    <n v="9"/>
    <n v="5"/>
    <n v="0"/>
    <n v="13"/>
    <n v="28.5"/>
    <n v="209"/>
    <s v=""/>
    <n v="1841.7232142857142"/>
    <n v="1991.5"/>
    <n v="37313.303551202793"/>
    <s v=""/>
  </r>
  <r>
    <x v="9"/>
    <s v="Craven Community College "/>
    <m/>
    <n v="198367"/>
    <x v="7"/>
    <n v="300"/>
    <n v="292"/>
    <n v="13"/>
    <n v="41"/>
    <n v="287"/>
    <n v="251"/>
    <n v="66.309433962264151"/>
    <n v="66.309433962264151"/>
    <n v="287"/>
    <n v="251"/>
    <n v="287"/>
    <n v="0"/>
    <n v="17"/>
    <n v="11"/>
    <n v="17"/>
    <n v="0"/>
    <n v="17"/>
    <n v="9"/>
    <n v="17"/>
    <n v="0"/>
    <m/>
    <m/>
    <n v="0"/>
    <n v="0"/>
    <n v="34"/>
    <n v="20"/>
    <n v="34"/>
    <n v="0"/>
    <n v="2.2352941176470589"/>
    <n v="3.5"/>
    <n v="38"/>
    <n v="38.5"/>
    <n v="3.0882352941176472"/>
    <n v="3.2777777777777777"/>
    <n v="52.5"/>
    <n v="29.5"/>
    <m/>
    <m/>
    <n v="0"/>
    <n v="0"/>
    <n v="2.6617647058823528"/>
    <n v="3.4"/>
    <n v="90.5"/>
    <n v="68"/>
    <n v="80.599999999999994"/>
    <m/>
    <n v="1370.1999999999998"/>
    <n v="0"/>
    <n v="85.083333333333329"/>
    <m/>
    <n v="1446.4166666666665"/>
    <n v="0"/>
    <n v="77.2"/>
    <m/>
    <n v="0"/>
    <n v="0"/>
    <n v="82.841666666666654"/>
    <n v="0"/>
    <n v="2816.6166666666663"/>
    <n v="0"/>
    <n v="107"/>
    <n v="52"/>
    <n v="107"/>
    <n v="0"/>
    <n v="103"/>
    <n v="92"/>
    <n v="103"/>
    <n v="0"/>
    <m/>
    <n v="1"/>
    <n v="0"/>
    <n v="0"/>
    <n v="210"/>
    <n v="145"/>
    <n v="210"/>
    <n v="0"/>
    <n v="4.5140186915887854"/>
    <n v="5.0673076923076925"/>
    <n v="483.00000000000006"/>
    <n v="263.5"/>
    <n v="4.7621359223300974"/>
    <n v="4.6902173913043477"/>
    <n v="490.50000000000006"/>
    <n v="431.5"/>
    <m/>
    <n v="3.5"/>
    <n v="0"/>
    <n v="3.5"/>
    <n v="4.6357142857142861"/>
    <n v="4.817241379310345"/>
    <n v="973.50000000000011"/>
    <n v="698.5"/>
    <n v="86.534883720930239"/>
    <m/>
    <n v="9259.2325581395362"/>
    <n v="0"/>
    <n v="79.246753246753244"/>
    <m/>
    <n v="8162.4155844155839"/>
    <n v="0"/>
    <n v="45"/>
    <m/>
    <n v="0"/>
    <n v="0"/>
    <n v="82.960229250262486"/>
    <n v="0"/>
    <n v="17421.648142555121"/>
    <n v="0"/>
    <n v="244"/>
    <n v="165"/>
    <n v="244"/>
    <n v="0"/>
    <n v="4.360655737704918"/>
    <n v="4.6454545454545455"/>
    <n v="1064"/>
    <n v="766.5"/>
    <n v="82.943708234515512"/>
    <n v="0"/>
    <n v="20238.264809221786"/>
    <n v="0"/>
    <n v="15"/>
    <n v="36"/>
    <n v="15"/>
    <n v="0"/>
    <n v="28"/>
    <n v="48"/>
    <n v="28"/>
    <n v="0"/>
    <m/>
    <n v="2"/>
    <n v="0"/>
    <n v="0"/>
    <n v="43"/>
    <n v="86"/>
    <n v="43"/>
    <n v="0"/>
    <n v="4.166666666666667"/>
    <n v="4.0555555555555554"/>
    <n v="62.500000000000007"/>
    <n v="146"/>
    <n v="3.2948717948717947"/>
    <n v="3.3541666666666665"/>
    <n v="92.256410256410248"/>
    <n v="161"/>
    <m/>
    <n v="2.5"/>
    <n v="0"/>
    <n v="5"/>
    <n v="3.5989862850327965"/>
    <n v="3.6279069767441858"/>
    <n v="154.75641025641025"/>
    <n v="312"/>
    <n v="79.25"/>
    <m/>
    <n v="1188.75"/>
    <n v="0"/>
    <n v="58.102564102564102"/>
    <m/>
    <n v="1626.8717948717949"/>
    <n v="0"/>
    <n v="93.5"/>
    <m/>
    <n v="0"/>
    <n v="0"/>
    <n v="65.479576624925457"/>
    <n v="0"/>
    <n v="2815.6217948717945"/>
    <n v="0"/>
    <m/>
    <m/>
    <n v="0"/>
    <n v="0"/>
    <m/>
    <m/>
    <n v="0"/>
    <n v="0"/>
    <m/>
    <m/>
    <n v="0"/>
    <n v="0"/>
    <n v="139"/>
    <n v="99"/>
    <n v="139"/>
    <n v="0"/>
    <n v="583.5"/>
    <n v="448"/>
    <n v="11818.182558139535"/>
    <s v=""/>
    <n v="148"/>
    <n v="149"/>
    <n v="148"/>
    <n v="0"/>
    <n v="635.25641025641028"/>
    <n v="622"/>
    <n v="11235.704045954046"/>
    <n v="0"/>
    <n v="287"/>
    <n v="248"/>
    <n v="287"/>
    <n v="0"/>
    <n v="1218.7564102564102"/>
    <n v="1070"/>
    <n v="23053.886604093583"/>
    <s v=""/>
    <n v="0"/>
    <n v="3"/>
    <n v="0"/>
    <n v="0"/>
    <s v=""/>
    <n v="8.5"/>
    <s v=""/>
    <s v=""/>
    <n v="1218.7564102564102"/>
    <n v="1078.5"/>
    <n v="23053.886604093579"/>
    <s v=""/>
  </r>
  <r>
    <x v="9"/>
    <s v="Davidson County Community College "/>
    <m/>
    <n v="198376"/>
    <x v="7"/>
    <n v="379"/>
    <n v="409"/>
    <n v="17"/>
    <n v="28"/>
    <n v="362"/>
    <n v="381"/>
    <n v="68.25512934879572"/>
    <n v="68.25512934879572"/>
    <n v="362"/>
    <n v="381"/>
    <n v="362"/>
    <n v="0"/>
    <n v="30"/>
    <n v="28"/>
    <n v="30"/>
    <n v="0"/>
    <n v="20"/>
    <n v="28"/>
    <n v="20"/>
    <n v="0"/>
    <m/>
    <m/>
    <n v="0"/>
    <n v="0"/>
    <n v="50"/>
    <n v="56"/>
    <n v="50"/>
    <n v="0"/>
    <n v="1.85"/>
    <n v="1.9642857142857142"/>
    <n v="55.5"/>
    <n v="55"/>
    <n v="1.625"/>
    <n v="2.2321428571428572"/>
    <n v="32.5"/>
    <n v="62.5"/>
    <m/>
    <m/>
    <n v="0"/>
    <n v="0"/>
    <n v="1.76"/>
    <n v="2.0982142857142856"/>
    <n v="88"/>
    <n v="117.5"/>
    <n v="89.5"/>
    <m/>
    <n v="2685"/>
    <n v="0"/>
    <n v="83.6"/>
    <m/>
    <n v="1672"/>
    <n v="0"/>
    <n v="72.857142857142861"/>
    <m/>
    <n v="0"/>
    <n v="0"/>
    <n v="87.14"/>
    <n v="0"/>
    <n v="4357"/>
    <n v="0"/>
    <n v="97"/>
    <n v="95"/>
    <n v="97"/>
    <n v="0"/>
    <n v="127"/>
    <n v="114"/>
    <n v="127"/>
    <n v="0"/>
    <n v="8"/>
    <n v="22"/>
    <n v="8"/>
    <n v="0"/>
    <n v="232"/>
    <n v="231"/>
    <n v="232"/>
    <n v="0"/>
    <n v="4.0257731958762886"/>
    <n v="4.1526315789473687"/>
    <n v="390.5"/>
    <n v="394.5"/>
    <n v="4.5944881889763778"/>
    <n v="4.2368421052631575"/>
    <n v="583.5"/>
    <n v="482.99999999999994"/>
    <n v="3.3125"/>
    <n v="3.7954545454545454"/>
    <n v="26.5"/>
    <n v="83.5"/>
    <n v="4.3125"/>
    <n v="4.1601731601731604"/>
    <n v="1000.5"/>
    <n v="961"/>
    <n v="81.987179487179489"/>
    <m/>
    <n v="7952.7564102564102"/>
    <n v="0"/>
    <n v="74.588235294117652"/>
    <m/>
    <n v="9472.7058823529424"/>
    <n v="0"/>
    <n v="83.5"/>
    <m/>
    <n v="668"/>
    <n v="0"/>
    <n v="77.989061606074785"/>
    <n v="0"/>
    <n v="18093.462292609351"/>
    <n v="0"/>
    <n v="282"/>
    <n v="287"/>
    <n v="282"/>
    <n v="0"/>
    <n v="3.8599290780141846"/>
    <n v="3.7578397212543555"/>
    <n v="1088.5"/>
    <n v="1078.5"/>
    <n v="79.611568413508337"/>
    <n v="0"/>
    <n v="22450.462292609351"/>
    <n v="0"/>
    <n v="20"/>
    <n v="28"/>
    <n v="20"/>
    <n v="0"/>
    <n v="58"/>
    <n v="58"/>
    <n v="58"/>
    <n v="0"/>
    <n v="2"/>
    <n v="8"/>
    <n v="2"/>
    <n v="0"/>
    <n v="80"/>
    <n v="94"/>
    <n v="80"/>
    <n v="0"/>
    <n v="2.5"/>
    <n v="2.5357142857142856"/>
    <n v="50"/>
    <n v="71"/>
    <n v="3.7642857142857142"/>
    <n v="3.103448275862069"/>
    <n v="218.32857142857142"/>
    <n v="180"/>
    <n v="2.5"/>
    <n v="3.125"/>
    <n v="5"/>
    <n v="25"/>
    <n v="3.416607142857143"/>
    <n v="2.9361702127659575"/>
    <n v="273.32857142857142"/>
    <n v="276"/>
    <n v="75.5"/>
    <m/>
    <n v="1510"/>
    <n v="0"/>
    <n v="66.528571428571425"/>
    <m/>
    <n v="3858.6571428571428"/>
    <n v="0"/>
    <n v="88.5"/>
    <m/>
    <n v="177"/>
    <n v="0"/>
    <n v="69.320714285714274"/>
    <n v="0"/>
    <n v="5545.6571428571424"/>
    <n v="0"/>
    <m/>
    <m/>
    <n v="0"/>
    <n v="0"/>
    <m/>
    <m/>
    <n v="0"/>
    <n v="0"/>
    <m/>
    <m/>
    <n v="0"/>
    <n v="0"/>
    <n v="147"/>
    <n v="151"/>
    <n v="147"/>
    <n v="0"/>
    <n v="496"/>
    <n v="520.5"/>
    <n v="12147.75641025641"/>
    <s v=""/>
    <n v="205"/>
    <n v="200"/>
    <n v="205"/>
    <n v="0"/>
    <n v="834.32857142857142"/>
    <n v="725.5"/>
    <n v="15003.363025210085"/>
    <n v="0"/>
    <n v="352"/>
    <n v="351"/>
    <n v="352"/>
    <n v="0"/>
    <n v="1330.3285714285714"/>
    <n v="1246"/>
    <n v="27151.119435466495"/>
    <s v=""/>
    <n v="10"/>
    <n v="30"/>
    <n v="10"/>
    <n v="0"/>
    <n v="31.5"/>
    <n v="108.5"/>
    <n v="845"/>
    <s v=""/>
    <n v="1361.8285714285714"/>
    <n v="1354.5"/>
    <n v="27996.119435466491"/>
    <s v=""/>
  </r>
  <r>
    <x v="9"/>
    <s v="Durham Technical Community College"/>
    <m/>
    <n v="198455"/>
    <x v="7"/>
    <n v="267"/>
    <n v="352"/>
    <n v="3"/>
    <n v="6"/>
    <n v="264"/>
    <n v="346"/>
    <n v="66.426759947529519"/>
    <n v="66.426759947529519"/>
    <n v="264"/>
    <n v="346"/>
    <n v="264"/>
    <n v="0"/>
    <n v="4"/>
    <n v="8"/>
    <n v="4"/>
    <n v="0"/>
    <n v="6"/>
    <n v="2"/>
    <n v="6"/>
    <n v="0"/>
    <m/>
    <m/>
    <n v="0"/>
    <n v="0"/>
    <n v="10"/>
    <n v="10"/>
    <n v="10"/>
    <n v="0"/>
    <n v="3"/>
    <n v="2.0625"/>
    <n v="12"/>
    <n v="16.5"/>
    <n v="3.4166666666666665"/>
    <n v="2.5"/>
    <n v="20.5"/>
    <n v="5"/>
    <m/>
    <m/>
    <n v="0"/>
    <n v="0"/>
    <n v="3.25"/>
    <n v="2.15"/>
    <n v="32.5"/>
    <n v="21.5"/>
    <n v="89.428571428571431"/>
    <m/>
    <n v="357.71428571428572"/>
    <n v="0"/>
    <n v="78.25"/>
    <m/>
    <n v="469.5"/>
    <n v="0"/>
    <m/>
    <m/>
    <n v="0"/>
    <n v="0"/>
    <n v="82.721428571428575"/>
    <n v="0"/>
    <n v="827.21428571428578"/>
    <n v="0"/>
    <n v="69"/>
    <n v="86"/>
    <n v="69"/>
    <n v="0"/>
    <n v="118"/>
    <n v="124"/>
    <n v="118"/>
    <n v="0"/>
    <n v="1"/>
    <n v="1"/>
    <n v="1"/>
    <n v="0"/>
    <n v="188"/>
    <n v="211"/>
    <n v="188"/>
    <n v="0"/>
    <n v="4.2318840579710146"/>
    <n v="4.8139534883720927"/>
    <n v="292"/>
    <n v="414"/>
    <n v="5"/>
    <n v="4.556451612903226"/>
    <n v="590"/>
    <n v="565"/>
    <n v="2"/>
    <n v="3.5"/>
    <n v="2"/>
    <n v="3.5"/>
    <n v="4.7021276595744679"/>
    <n v="4.6563981042654028"/>
    <n v="884"/>
    <n v="982.5"/>
    <n v="90"/>
    <m/>
    <n v="6210"/>
    <n v="0"/>
    <n v="83.25352112676056"/>
    <m/>
    <n v="9823.9154929577453"/>
    <n v="0"/>
    <n v="48"/>
    <m/>
    <n v="48"/>
    <n v="0"/>
    <n v="85.542103685945449"/>
    <n v="0"/>
    <n v="16081.915492957745"/>
    <n v="0"/>
    <n v="198"/>
    <n v="221"/>
    <n v="198"/>
    <n v="0"/>
    <n v="4.6287878787878789"/>
    <n v="4.5429864253393664"/>
    <n v="916.5"/>
    <n v="1004"/>
    <n v="85.399645346828436"/>
    <n v="0"/>
    <n v="16909.129778672032"/>
    <n v="0"/>
    <n v="17"/>
    <n v="48"/>
    <n v="17"/>
    <n v="0"/>
    <n v="49"/>
    <n v="76"/>
    <n v="49"/>
    <n v="0"/>
    <m/>
    <n v="1"/>
    <n v="0"/>
    <n v="0"/>
    <n v="66"/>
    <n v="125"/>
    <n v="66"/>
    <n v="0"/>
    <n v="3.7058823529411766"/>
    <n v="3.0520833333333335"/>
    <n v="63"/>
    <n v="146.5"/>
    <n v="4.8176470588235292"/>
    <n v="3.9736842105263159"/>
    <n v="236.06470588235294"/>
    <n v="302"/>
    <m/>
    <n v="3"/>
    <n v="0"/>
    <n v="3"/>
    <n v="4.531283422459893"/>
    <n v="3.6120000000000001"/>
    <n v="299.06470588235294"/>
    <n v="451.5"/>
    <n v="80.285714285714292"/>
    <m/>
    <n v="1364.8571428571429"/>
    <n v="0"/>
    <n v="76.882352941176464"/>
    <m/>
    <n v="3767.2352941176468"/>
    <n v="0"/>
    <m/>
    <m/>
    <n v="0"/>
    <n v="0"/>
    <n v="77.758976317799849"/>
    <n v="0"/>
    <n v="5132.09243697479"/>
    <n v="0"/>
    <m/>
    <m/>
    <n v="0"/>
    <n v="0"/>
    <m/>
    <m/>
    <n v="0"/>
    <n v="0"/>
    <m/>
    <m/>
    <n v="0"/>
    <n v="0"/>
    <n v="90"/>
    <n v="142"/>
    <n v="90"/>
    <n v="0"/>
    <n v="367"/>
    <n v="577"/>
    <n v="7932.5714285714284"/>
    <s v=""/>
    <n v="173"/>
    <n v="202"/>
    <n v="173"/>
    <n v="0"/>
    <n v="846.56470588235288"/>
    <n v="872"/>
    <n v="14060.650787075392"/>
    <n v="0"/>
    <n v="263"/>
    <n v="344"/>
    <n v="263"/>
    <n v="0"/>
    <n v="1213.5647058823529"/>
    <n v="1449"/>
    <n v="21993.22221564682"/>
    <s v=""/>
    <n v="1"/>
    <n v="2"/>
    <n v="1"/>
    <n v="0"/>
    <n v="2"/>
    <n v="6.5"/>
    <n v="48"/>
    <s v=""/>
    <n v="1215.5647058823529"/>
    <n v="1455.5"/>
    <n v="22041.22221564682"/>
    <s v=""/>
  </r>
  <r>
    <x v="9"/>
    <s v="Edgecombe Community College"/>
    <m/>
    <n v="198491"/>
    <x v="7"/>
    <n v="196"/>
    <n v="257"/>
    <n v="5"/>
    <n v="38"/>
    <n v="191"/>
    <n v="219"/>
    <n v="67.253388946819598"/>
    <n v="67.253388946819598"/>
    <n v="191"/>
    <n v="219"/>
    <n v="190"/>
    <n v="0"/>
    <n v="20"/>
    <n v="19"/>
    <n v="20"/>
    <n v="0"/>
    <n v="15"/>
    <n v="14"/>
    <n v="15"/>
    <n v="0"/>
    <m/>
    <n v="1"/>
    <n v="0"/>
    <n v="0"/>
    <n v="35"/>
    <n v="34"/>
    <n v="35"/>
    <n v="0"/>
    <n v="3.4249999999999998"/>
    <n v="4.1052631578947372"/>
    <n v="68.5"/>
    <n v="78"/>
    <n v="3.9333333333333331"/>
    <n v="2.9285714285714284"/>
    <n v="59"/>
    <n v="41"/>
    <m/>
    <n v="3"/>
    <n v="0"/>
    <n v="3"/>
    <n v="3.6428571428571428"/>
    <n v="3.5882352941176472"/>
    <n v="127.5"/>
    <n v="122"/>
    <n v="112.5"/>
    <m/>
    <n v="2250"/>
    <n v="0"/>
    <n v="103.6875"/>
    <m/>
    <n v="1555.3125"/>
    <n v="0"/>
    <n v="80.5"/>
    <m/>
    <n v="0"/>
    <n v="0"/>
    <n v="108.72321428571429"/>
    <n v="0"/>
    <n v="3805.3125"/>
    <n v="0"/>
    <n v="29"/>
    <n v="18"/>
    <n v="29"/>
    <n v="0"/>
    <n v="64"/>
    <n v="60"/>
    <n v="64"/>
    <n v="0"/>
    <n v="4"/>
    <n v="4"/>
    <n v="4"/>
    <n v="0"/>
    <n v="97"/>
    <n v="82"/>
    <n v="97"/>
    <n v="0"/>
    <n v="6.4137931034482758"/>
    <n v="6"/>
    <n v="186"/>
    <n v="108"/>
    <n v="5.7734375"/>
    <n v="4.625"/>
    <n v="369.5"/>
    <n v="277.5"/>
    <n v="3.5"/>
    <n v="4.375"/>
    <n v="14"/>
    <n v="17.5"/>
    <n v="5.8711340206185563"/>
    <n v="4.9146341463414638"/>
    <n v="569.5"/>
    <n v="403.00000000000006"/>
    <n v="98.12"/>
    <m/>
    <n v="2845.48"/>
    <n v="0"/>
    <n v="93.188679245283012"/>
    <m/>
    <n v="5964.0754716981128"/>
    <n v="0"/>
    <n v="92.75"/>
    <m/>
    <n v="371"/>
    <n v="0"/>
    <n v="94.644901770083635"/>
    <n v="0"/>
    <n v="9180.5554716981133"/>
    <n v="0"/>
    <n v="132"/>
    <n v="116"/>
    <n v="132"/>
    <n v="0"/>
    <n v="5.2803030303030303"/>
    <n v="4.5258620689655169"/>
    <n v="697"/>
    <n v="525"/>
    <n v="98.377787664379639"/>
    <n v="0"/>
    <n v="12985.867971698113"/>
    <n v="0"/>
    <n v="10"/>
    <n v="28"/>
    <n v="10"/>
    <n v="0"/>
    <n v="48"/>
    <n v="72"/>
    <n v="48"/>
    <n v="0"/>
    <n v="1"/>
    <n v="3"/>
    <n v="0"/>
    <n v="0"/>
    <n v="59"/>
    <n v="103"/>
    <n v="59"/>
    <n v="0"/>
    <n v="4.0999999999999996"/>
    <n v="3.0178571428571428"/>
    <n v="41"/>
    <n v="84.5"/>
    <n v="4.1630434782608692"/>
    <n v="3.4305555555555554"/>
    <n v="199.82608695652172"/>
    <n v="247"/>
    <n v="3"/>
    <n v="3.5"/>
    <n v="3"/>
    <n v="10.5"/>
    <n v="4.1326455416359611"/>
    <n v="3.320388349514563"/>
    <n v="243.82608695652169"/>
    <n v="342"/>
    <n v="108.29629629629629"/>
    <m/>
    <n v="1082.9629629629628"/>
    <n v="0"/>
    <n v="84.978260869565219"/>
    <m/>
    <n v="4078.9565217391305"/>
    <n v="0"/>
    <m/>
    <m/>
    <n v="0"/>
    <n v="0"/>
    <n v="87.490160757662608"/>
    <n v="0"/>
    <n v="5161.9194847020935"/>
    <n v="0"/>
    <m/>
    <m/>
    <n v="0"/>
    <n v="0"/>
    <m/>
    <m/>
    <n v="0"/>
    <n v="0"/>
    <m/>
    <m/>
    <n v="0"/>
    <n v="0"/>
    <n v="59"/>
    <n v="65"/>
    <n v="59"/>
    <n v="0"/>
    <n v="295.5"/>
    <n v="270.5"/>
    <n v="6178.4429629629622"/>
    <s v=""/>
    <n v="127"/>
    <n v="146"/>
    <n v="127"/>
    <n v="0"/>
    <n v="628.32608695652175"/>
    <n v="565.5"/>
    <n v="11598.344493437244"/>
    <n v="0"/>
    <n v="186"/>
    <n v="211"/>
    <n v="186"/>
    <n v="0"/>
    <n v="923.82608695652175"/>
    <n v="836"/>
    <n v="17776.787456400205"/>
    <s v=""/>
    <n v="5"/>
    <n v="8"/>
    <n v="4"/>
    <n v="0"/>
    <n v="17"/>
    <n v="31"/>
    <n v="371"/>
    <s v=""/>
    <n v="940.82608695652175"/>
    <n v="867"/>
    <n v="18147.787456400205"/>
    <s v=""/>
  </r>
  <r>
    <x v="9"/>
    <s v="Haywood Community College"/>
    <s v="Met criteria for Two-Year 3 in 2011-12."/>
    <n v="198668"/>
    <x v="7"/>
    <n v="204"/>
    <n v="216"/>
    <n v="9"/>
    <n v="12"/>
    <n v="195"/>
    <n v="204"/>
    <n v="68.265420560747657"/>
    <n v="68.265420560747657"/>
    <n v="195"/>
    <n v="204"/>
    <n v="195"/>
    <n v="0"/>
    <n v="38"/>
    <n v="30"/>
    <n v="38"/>
    <n v="0"/>
    <n v="9"/>
    <n v="9"/>
    <n v="9"/>
    <n v="0"/>
    <m/>
    <m/>
    <n v="0"/>
    <n v="0"/>
    <n v="47"/>
    <n v="39"/>
    <n v="47"/>
    <n v="0"/>
    <n v="2.6184210526315788"/>
    <n v="2.95"/>
    <n v="99.5"/>
    <n v="88.5"/>
    <n v="2.1111111111111112"/>
    <n v="1.5555555555555556"/>
    <n v="19"/>
    <n v="14"/>
    <m/>
    <m/>
    <n v="0"/>
    <n v="0"/>
    <n v="2.521276595744681"/>
    <n v="2.6282051282051282"/>
    <n v="118.5"/>
    <n v="102.5"/>
    <n v="83.857142857142861"/>
    <m/>
    <n v="3186.5714285714289"/>
    <n v="0"/>
    <n v="80"/>
    <m/>
    <n v="720"/>
    <n v="0"/>
    <m/>
    <m/>
    <n v="0"/>
    <n v="0"/>
    <n v="83.118541033434653"/>
    <n v="0"/>
    <n v="3906.5714285714289"/>
    <n v="0"/>
    <n v="64"/>
    <n v="65"/>
    <n v="64"/>
    <n v="0"/>
    <n v="34"/>
    <n v="34"/>
    <n v="34"/>
    <n v="0"/>
    <m/>
    <m/>
    <n v="0"/>
    <n v="0"/>
    <n v="98"/>
    <n v="99"/>
    <n v="98"/>
    <n v="0"/>
    <n v="3.5859375"/>
    <n v="4.1230769230769226"/>
    <n v="229.5"/>
    <n v="268"/>
    <n v="5.3235294117647056"/>
    <n v="4.75"/>
    <n v="181"/>
    <n v="161.5"/>
    <m/>
    <m/>
    <n v="0"/>
    <n v="0"/>
    <n v="4.1887755102040813"/>
    <n v="4.3383838383838382"/>
    <n v="410.5"/>
    <n v="429.5"/>
    <n v="82.84905660377359"/>
    <m/>
    <n v="5302.3396226415098"/>
    <n v="0"/>
    <n v="82.115384615384613"/>
    <m/>
    <n v="2791.9230769230767"/>
    <n v="0"/>
    <m/>
    <m/>
    <n v="0"/>
    <n v="0"/>
    <n v="82.594517342495777"/>
    <n v="0"/>
    <n v="8094.262699564586"/>
    <n v="0"/>
    <n v="145"/>
    <n v="138"/>
    <n v="145"/>
    <n v="0"/>
    <n v="3.6482758620689655"/>
    <n v="3.8550724637681157"/>
    <n v="529"/>
    <n v="532"/>
    <n v="82.764373297489755"/>
    <n v="0"/>
    <n v="12000.834128136014"/>
    <n v="0"/>
    <n v="27"/>
    <n v="35"/>
    <n v="27"/>
    <n v="0"/>
    <n v="23"/>
    <n v="30"/>
    <n v="23"/>
    <n v="0"/>
    <m/>
    <n v="1"/>
    <n v="0"/>
    <n v="0"/>
    <n v="50"/>
    <n v="66"/>
    <n v="50"/>
    <n v="0"/>
    <n v="2.7962962962962963"/>
    <n v="2.6857142857142855"/>
    <n v="75.5"/>
    <n v="93.999999999999986"/>
    <n v="3.5"/>
    <n v="3.8333333333333335"/>
    <n v="80.5"/>
    <n v="115"/>
    <m/>
    <n v="5"/>
    <n v="0"/>
    <n v="5"/>
    <n v="3.12"/>
    <n v="3.2424242424242422"/>
    <n v="156"/>
    <n v="214"/>
    <n v="76.361111111111114"/>
    <m/>
    <n v="2061.75"/>
    <n v="0"/>
    <n v="76.2"/>
    <m/>
    <n v="1752.6000000000001"/>
    <n v="0"/>
    <n v="63"/>
    <m/>
    <n v="0"/>
    <n v="0"/>
    <n v="76.287000000000006"/>
    <n v="0"/>
    <n v="3814.3500000000004"/>
    <n v="0"/>
    <m/>
    <m/>
    <n v="0"/>
    <n v="0"/>
    <m/>
    <m/>
    <n v="0"/>
    <n v="0"/>
    <m/>
    <m/>
    <n v="0"/>
    <n v="0"/>
    <n v="129"/>
    <n v="130"/>
    <n v="129"/>
    <n v="0"/>
    <n v="404.5"/>
    <n v="450.5"/>
    <n v="10550.661051212939"/>
    <s v=""/>
    <n v="66"/>
    <n v="73"/>
    <n v="66"/>
    <n v="0"/>
    <n v="280.5"/>
    <n v="290.5"/>
    <n v="5264.5230769230766"/>
    <n v="0"/>
    <n v="195"/>
    <n v="203"/>
    <n v="195"/>
    <n v="0"/>
    <n v="685"/>
    <n v="741"/>
    <n v="15815.184128136016"/>
    <s v=""/>
    <n v="0"/>
    <n v="1"/>
    <n v="0"/>
    <n v="0"/>
    <s v=""/>
    <n v="5"/>
    <s v=""/>
    <s v=""/>
    <n v="685"/>
    <n v="746"/>
    <n v="15815.184128136014"/>
    <s v=""/>
  </r>
  <r>
    <x v="9"/>
    <s v="Isothermal Community College "/>
    <m/>
    <n v="198710"/>
    <x v="7"/>
    <n v="224"/>
    <n v="312"/>
    <n v="12"/>
    <n v="55"/>
    <n v="212"/>
    <n v="257"/>
    <n v="68.296558704453446"/>
    <n v="68.296558704453446"/>
    <n v="212"/>
    <n v="257"/>
    <n v="212"/>
    <n v="0"/>
    <n v="38"/>
    <n v="25"/>
    <n v="38"/>
    <n v="0"/>
    <n v="8"/>
    <n v="10"/>
    <n v="8"/>
    <n v="0"/>
    <m/>
    <m/>
    <n v="0"/>
    <n v="0"/>
    <n v="46"/>
    <n v="35"/>
    <n v="46"/>
    <n v="0"/>
    <n v="2.1315789473684212"/>
    <n v="2.42"/>
    <n v="81"/>
    <n v="60.5"/>
    <n v="3.0625"/>
    <n v="3.75"/>
    <n v="24.5"/>
    <n v="37.5"/>
    <m/>
    <m/>
    <n v="0"/>
    <n v="0"/>
    <n v="2.2934782608695654"/>
    <n v="2.8"/>
    <n v="105.50000000000001"/>
    <n v="98"/>
    <n v="83.608695652173907"/>
    <m/>
    <n v="3177.1304347826085"/>
    <n v="0"/>
    <n v="89.125"/>
    <m/>
    <n v="713"/>
    <n v="0"/>
    <n v="77.5625"/>
    <m/>
    <n v="0"/>
    <n v="0"/>
    <n v="84.568052930056709"/>
    <n v="0"/>
    <n v="3890.1304347826085"/>
    <n v="0"/>
    <n v="93"/>
    <n v="120"/>
    <n v="93"/>
    <n v="0"/>
    <n v="58"/>
    <n v="59"/>
    <n v="58"/>
    <n v="0"/>
    <m/>
    <n v="2"/>
    <n v="0"/>
    <n v="0"/>
    <n v="151"/>
    <n v="181"/>
    <n v="151"/>
    <n v="0"/>
    <n v="4.924731182795699"/>
    <n v="3.7833333333333332"/>
    <n v="458"/>
    <n v="454"/>
    <n v="5.6293103448275863"/>
    <n v="4.5847457627118642"/>
    <n v="326.5"/>
    <n v="270.5"/>
    <m/>
    <n v="8.5"/>
    <n v="0"/>
    <n v="17"/>
    <n v="5.1953642384105958"/>
    <n v="4.096685082872928"/>
    <n v="784.5"/>
    <n v="741.5"/>
    <n v="76.471428571428575"/>
    <m/>
    <n v="7111.8428571428576"/>
    <n v="0"/>
    <n v="78.361111111111114"/>
    <m/>
    <n v="4544.9444444444443"/>
    <n v="0"/>
    <m/>
    <m/>
    <n v="0"/>
    <n v="0"/>
    <n v="77.19726689792914"/>
    <n v="0"/>
    <n v="11656.787301587299"/>
    <n v="0"/>
    <n v="197"/>
    <n v="216"/>
    <n v="197"/>
    <n v="0"/>
    <n v="4.5177664974619294"/>
    <n v="3.886574074074074"/>
    <n v="890.00000000000011"/>
    <n v="839.5"/>
    <n v="78.918364144009686"/>
    <n v="0"/>
    <n v="15546.917736369909"/>
    <n v="0"/>
    <n v="8"/>
    <n v="20"/>
    <n v="8"/>
    <n v="0"/>
    <n v="7"/>
    <n v="21"/>
    <n v="7"/>
    <n v="0"/>
    <m/>
    <m/>
    <n v="0"/>
    <n v="0"/>
    <n v="15"/>
    <n v="41"/>
    <n v="15"/>
    <n v="0"/>
    <n v="1.75"/>
    <n v="2.8"/>
    <n v="14"/>
    <n v="56"/>
    <n v="5.9285714285714288"/>
    <n v="3.4047619047619047"/>
    <n v="41.5"/>
    <n v="71.5"/>
    <m/>
    <m/>
    <n v="0"/>
    <n v="0"/>
    <n v="3.7"/>
    <n v="3.1097560975609757"/>
    <n v="55.5"/>
    <n v="127.5"/>
    <n v="79.411764705882348"/>
    <m/>
    <n v="635.29411764705878"/>
    <n v="0"/>
    <n v="73.571428571428569"/>
    <m/>
    <n v="515"/>
    <n v="0"/>
    <m/>
    <m/>
    <n v="0"/>
    <n v="0"/>
    <n v="76.686274509803923"/>
    <n v="0"/>
    <n v="1150.2941176470588"/>
    <n v="0"/>
    <m/>
    <m/>
    <n v="0"/>
    <n v="0"/>
    <m/>
    <m/>
    <n v="0"/>
    <n v="0"/>
    <m/>
    <m/>
    <n v="0"/>
    <n v="0"/>
    <n v="139"/>
    <n v="165"/>
    <n v="139"/>
    <n v="0"/>
    <n v="553"/>
    <n v="570.5"/>
    <n v="10924.267409572525"/>
    <s v=""/>
    <n v="73"/>
    <n v="90"/>
    <n v="73"/>
    <n v="0"/>
    <n v="392.5"/>
    <n v="379.5"/>
    <n v="5772.9444444444443"/>
    <n v="0"/>
    <n v="212"/>
    <n v="255"/>
    <n v="212"/>
    <n v="0"/>
    <n v="945.5"/>
    <n v="950"/>
    <n v="16697.211854016969"/>
    <s v=""/>
    <n v="0"/>
    <n v="2"/>
    <n v="0"/>
    <n v="0"/>
    <s v=""/>
    <n v="17"/>
    <s v=""/>
    <s v=""/>
    <n v="945.50000000000011"/>
    <n v="967"/>
    <n v="16697.211854016969"/>
    <s v=""/>
  </r>
  <r>
    <x v="9"/>
    <s v="Johnston Community College"/>
    <m/>
    <n v="198774"/>
    <x v="7"/>
    <n v="388"/>
    <n v="393"/>
    <n v="10"/>
    <n v="15"/>
    <n v="378"/>
    <n v="378"/>
    <n v="66.504378283712782"/>
    <n v="66.504378283712782"/>
    <n v="378"/>
    <n v="378"/>
    <n v="378"/>
    <n v="0"/>
    <n v="39"/>
    <n v="54"/>
    <n v="39"/>
    <n v="0"/>
    <n v="26"/>
    <n v="39"/>
    <n v="26"/>
    <n v="0"/>
    <m/>
    <n v="2"/>
    <n v="0"/>
    <n v="0"/>
    <n v="65"/>
    <n v="95"/>
    <n v="65"/>
    <n v="0"/>
    <n v="3.7179487179487181"/>
    <n v="2.8518518518518516"/>
    <n v="145"/>
    <n v="154"/>
    <n v="3.6153846153846154"/>
    <n v="3.5"/>
    <n v="94"/>
    <n v="136.5"/>
    <m/>
    <n v="3"/>
    <n v="0"/>
    <n v="6"/>
    <n v="3.6769230769230767"/>
    <n v="3.1210526315789475"/>
    <n v="239"/>
    <n v="296.5"/>
    <n v="99.088888888888889"/>
    <m/>
    <n v="3864.4666666666667"/>
    <n v="0"/>
    <n v="97.75"/>
    <m/>
    <n v="2541.5"/>
    <n v="0"/>
    <m/>
    <m/>
    <n v="0"/>
    <n v="0"/>
    <n v="98.553333333333342"/>
    <n v="0"/>
    <n v="6405.9666666666672"/>
    <n v="0"/>
    <n v="84"/>
    <n v="59"/>
    <n v="84"/>
    <n v="0"/>
    <n v="131"/>
    <n v="91"/>
    <n v="131"/>
    <n v="0"/>
    <n v="3"/>
    <n v="1"/>
    <n v="3"/>
    <n v="0"/>
    <n v="218"/>
    <n v="151"/>
    <n v="218"/>
    <n v="0"/>
    <n v="4.1547619047619051"/>
    <n v="3.9915254237288136"/>
    <n v="349"/>
    <n v="235.5"/>
    <n v="4.9503816793893129"/>
    <n v="4.1758241758241761"/>
    <n v="648.5"/>
    <n v="380"/>
    <n v="3.3333333333333335"/>
    <n v="5"/>
    <n v="10"/>
    <n v="5"/>
    <n v="4.6215596330275233"/>
    <n v="4.1092715231788075"/>
    <n v="1007.5000000000001"/>
    <n v="620.49999999999989"/>
    <n v="93.676923076923075"/>
    <m/>
    <n v="7868.8615384615387"/>
    <n v="0"/>
    <n v="85.111111111111114"/>
    <m/>
    <n v="11149.555555555557"/>
    <n v="0"/>
    <n v="87.333333333333329"/>
    <m/>
    <n v="262"/>
    <n v="0"/>
    <n v="88.442280247784836"/>
    <n v="0"/>
    <n v="19280.417094017095"/>
    <n v="0"/>
    <n v="283"/>
    <n v="246"/>
    <n v="283"/>
    <n v="0"/>
    <n v="4.4045936395759719"/>
    <n v="3.7276422764227637"/>
    <n v="1246.5"/>
    <n v="916.99999999999989"/>
    <n v="90.76460692821118"/>
    <n v="0"/>
    <n v="25686.383760683762"/>
    <n v="0"/>
    <n v="28"/>
    <n v="56"/>
    <n v="28"/>
    <n v="0"/>
    <n v="67"/>
    <n v="74"/>
    <n v="67"/>
    <n v="0"/>
    <m/>
    <n v="2"/>
    <n v="0"/>
    <n v="0"/>
    <n v="95"/>
    <n v="132"/>
    <n v="95"/>
    <n v="0"/>
    <n v="3"/>
    <n v="2.6428571428571428"/>
    <n v="84"/>
    <n v="148"/>
    <n v="3.3048780487804876"/>
    <n v="3.1081081081081079"/>
    <n v="221.42682926829266"/>
    <n v="229.99999999999997"/>
    <m/>
    <n v="4"/>
    <n v="0"/>
    <n v="8"/>
    <n v="3.215019255455712"/>
    <n v="2.9242424242424243"/>
    <n v="305.42682926829264"/>
    <n v="386"/>
    <n v="91.236363636363635"/>
    <m/>
    <n v="2554.6181818181817"/>
    <n v="0"/>
    <n v="75.390243902439025"/>
    <m/>
    <n v="5051.1463414634145"/>
    <n v="0"/>
    <n v="67.5"/>
    <m/>
    <n v="0"/>
    <n v="0"/>
    <n v="80.060679192437846"/>
    <n v="0"/>
    <n v="7605.7645232815958"/>
    <n v="0"/>
    <m/>
    <m/>
    <n v="0"/>
    <n v="0"/>
    <m/>
    <m/>
    <n v="0"/>
    <n v="0"/>
    <m/>
    <m/>
    <n v="0"/>
    <n v="0"/>
    <n v="151"/>
    <n v="169"/>
    <n v="151"/>
    <n v="0"/>
    <n v="578"/>
    <n v="537.5"/>
    <n v="14287.946386946387"/>
    <s v=""/>
    <n v="224"/>
    <n v="204"/>
    <n v="224"/>
    <n v="0"/>
    <n v="963.92682926829264"/>
    <n v="746.5"/>
    <n v="18742.201897018971"/>
    <n v="0"/>
    <n v="375"/>
    <n v="373"/>
    <n v="375"/>
    <n v="0"/>
    <n v="1541.9268292682927"/>
    <n v="1284"/>
    <n v="33030.148283965362"/>
    <s v=""/>
    <n v="3"/>
    <n v="5"/>
    <n v="3"/>
    <n v="0"/>
    <n v="10"/>
    <n v="19"/>
    <n v="262"/>
    <s v=""/>
    <n v="1551.9268292682927"/>
    <n v="1303"/>
    <n v="33292.148283965362"/>
    <s v=""/>
  </r>
  <r>
    <x v="9"/>
    <s v="Lenoir Community College "/>
    <m/>
    <n v="198817"/>
    <x v="7"/>
    <n v="247"/>
    <n v="323"/>
    <n v="4"/>
    <n v="56"/>
    <n v="243"/>
    <n v="267"/>
    <n v="67.354704412989179"/>
    <n v="67.354704412989179"/>
    <n v="243"/>
    <n v="267"/>
    <n v="241"/>
    <n v="0"/>
    <n v="14"/>
    <n v="21"/>
    <n v="14"/>
    <n v="0"/>
    <n v="8"/>
    <n v="8"/>
    <n v="8"/>
    <n v="0"/>
    <n v="1"/>
    <m/>
    <n v="1"/>
    <n v="0"/>
    <n v="23"/>
    <n v="29"/>
    <n v="23"/>
    <n v="0"/>
    <n v="2.25"/>
    <n v="2.8571428571428572"/>
    <n v="31.5"/>
    <n v="60"/>
    <n v="1.9375"/>
    <n v="2.125"/>
    <n v="15.5"/>
    <n v="17"/>
    <n v="1"/>
    <m/>
    <n v="1"/>
    <n v="0"/>
    <n v="2.0869565217391304"/>
    <n v="2.6551724137931036"/>
    <n v="48"/>
    <n v="77"/>
    <n v="77.538461538461533"/>
    <m/>
    <n v="1085.5384615384614"/>
    <n v="0"/>
    <n v="95"/>
    <m/>
    <n v="760"/>
    <n v="0"/>
    <n v="66"/>
    <m/>
    <n v="66"/>
    <n v="0"/>
    <n v="83.110367892976583"/>
    <n v="0"/>
    <n v="1911.5384615384614"/>
    <n v="0"/>
    <n v="108"/>
    <n v="101"/>
    <n v="108"/>
    <n v="0"/>
    <n v="58"/>
    <n v="68"/>
    <n v="58"/>
    <n v="0"/>
    <m/>
    <m/>
    <n v="0"/>
    <n v="0"/>
    <n v="166"/>
    <n v="169"/>
    <n v="166"/>
    <n v="0"/>
    <n v="4.6944444444444446"/>
    <n v="4.1881188118811883"/>
    <n v="507"/>
    <n v="423"/>
    <n v="6.5344827586206895"/>
    <n v="4.7720588235294121"/>
    <n v="379"/>
    <n v="324.5"/>
    <m/>
    <m/>
    <n v="0"/>
    <n v="0"/>
    <n v="5.3373493975903612"/>
    <n v="4.4230769230769234"/>
    <n v="886"/>
    <n v="747.5"/>
    <n v="98.125"/>
    <m/>
    <n v="10597.5"/>
    <n v="0"/>
    <n v="85.645833333333329"/>
    <m/>
    <n v="4967.458333333333"/>
    <n v="0"/>
    <n v="79"/>
    <m/>
    <n v="0"/>
    <n v="0"/>
    <n v="93.764809236947784"/>
    <n v="0"/>
    <n v="15564.958333333332"/>
    <n v="0"/>
    <n v="189"/>
    <n v="198"/>
    <n v="189"/>
    <n v="0"/>
    <n v="4.9417989417989414"/>
    <n v="4.1641414141414144"/>
    <n v="933.99999999999989"/>
    <n v="824.5"/>
    <n v="92.46823700990366"/>
    <n v="0"/>
    <n v="17476.496794871793"/>
    <n v="0"/>
    <n v="23"/>
    <n v="35"/>
    <n v="23"/>
    <n v="0"/>
    <n v="29"/>
    <n v="34"/>
    <n v="29"/>
    <n v="0"/>
    <n v="2"/>
    <m/>
    <n v="0"/>
    <n v="0"/>
    <n v="54"/>
    <n v="69"/>
    <n v="54"/>
    <n v="0"/>
    <n v="3.6304347826086958"/>
    <n v="2.8571428571428572"/>
    <n v="83.5"/>
    <n v="100"/>
    <n v="4.615384615384615"/>
    <n v="3.0588235294117645"/>
    <n v="133.84615384615384"/>
    <n v="104"/>
    <n v="2.5"/>
    <m/>
    <n v="5"/>
    <n v="0"/>
    <n v="4.1175213675213671"/>
    <n v="2.9565217391304346"/>
    <n v="222.34615384615381"/>
    <n v="204"/>
    <n v="105.66666666666667"/>
    <m/>
    <n v="2430.3333333333335"/>
    <n v="0"/>
    <n v="102.5"/>
    <m/>
    <n v="2972.5"/>
    <n v="0"/>
    <m/>
    <m/>
    <n v="0"/>
    <n v="0"/>
    <n v="100.05246913580248"/>
    <n v="0"/>
    <n v="5402.8333333333339"/>
    <n v="0"/>
    <m/>
    <m/>
    <n v="0"/>
    <n v="0"/>
    <m/>
    <m/>
    <n v="0"/>
    <n v="0"/>
    <m/>
    <m/>
    <n v="0"/>
    <n v="0"/>
    <n v="145"/>
    <n v="157"/>
    <n v="145"/>
    <n v="0"/>
    <n v="622"/>
    <n v="583"/>
    <n v="14113.371794871795"/>
    <s v=""/>
    <n v="95"/>
    <n v="110"/>
    <n v="95"/>
    <n v="0"/>
    <n v="528.34615384615381"/>
    <n v="445.5"/>
    <n v="8699.9583333333321"/>
    <n v="0"/>
    <n v="240"/>
    <n v="267"/>
    <n v="240"/>
    <n v="0"/>
    <n v="1150.3461538461538"/>
    <n v="1028.5"/>
    <n v="22813.330128205125"/>
    <s v=""/>
    <n v="3"/>
    <n v="0"/>
    <n v="1"/>
    <n v="0"/>
    <n v="6"/>
    <s v=""/>
    <n v="66"/>
    <s v=""/>
    <n v="1156.3461538461538"/>
    <n v="1028.5"/>
    <n v="22879.330128205125"/>
    <s v=""/>
  </r>
  <r>
    <x v="9"/>
    <s v="Mitchell Community College "/>
    <m/>
    <n v="198987"/>
    <x v="7"/>
    <n v="259"/>
    <n v="285"/>
    <n v="3"/>
    <n v="16"/>
    <n v="256"/>
    <n v="269"/>
    <n v="66.764998089415357"/>
    <n v="66.764998089415357"/>
    <n v="256"/>
    <n v="269"/>
    <n v="253"/>
    <n v="0"/>
    <n v="12"/>
    <n v="14"/>
    <n v="12"/>
    <n v="0"/>
    <n v="8"/>
    <n v="11"/>
    <n v="8"/>
    <n v="0"/>
    <n v="1"/>
    <n v="2"/>
    <n v="1"/>
    <n v="0"/>
    <n v="21"/>
    <n v="27"/>
    <n v="21"/>
    <n v="0"/>
    <n v="2.25"/>
    <n v="2.8928571428571428"/>
    <n v="27"/>
    <n v="40.5"/>
    <n v="3.5"/>
    <n v="3"/>
    <n v="28"/>
    <n v="33"/>
    <n v="1"/>
    <n v="3"/>
    <n v="1"/>
    <n v="6"/>
    <n v="2.6666666666666665"/>
    <n v="2.9444444444444446"/>
    <n v="56"/>
    <n v="79.5"/>
    <n v="78.36363636363636"/>
    <m/>
    <n v="940.36363636363626"/>
    <n v="0"/>
    <n v="75.599999999999994"/>
    <m/>
    <n v="604.79999999999995"/>
    <n v="0"/>
    <n v="82"/>
    <m/>
    <n v="82"/>
    <n v="0"/>
    <n v="77.483982683982674"/>
    <n v="0"/>
    <n v="1627.1636363636362"/>
    <n v="0"/>
    <n v="100"/>
    <n v="90"/>
    <n v="100"/>
    <n v="0"/>
    <n v="101"/>
    <n v="75"/>
    <n v="101"/>
    <n v="0"/>
    <n v="2"/>
    <n v="2"/>
    <n v="0"/>
    <n v="0"/>
    <n v="203"/>
    <n v="167"/>
    <n v="203"/>
    <n v="0"/>
    <n v="4.16"/>
    <n v="3.6777777777777776"/>
    <n v="416"/>
    <n v="331"/>
    <n v="5.173267326732673"/>
    <n v="4.1866666666666665"/>
    <n v="522.5"/>
    <n v="314"/>
    <n v="3.75"/>
    <n v="4.25"/>
    <n v="7.5"/>
    <n v="8.5"/>
    <n v="4.6600985221674875"/>
    <n v="3.9131736526946108"/>
    <n v="946"/>
    <n v="653.5"/>
    <n v="85.510638297872347"/>
    <m/>
    <n v="8551.0638297872356"/>
    <n v="0"/>
    <n v="82.373239436619713"/>
    <m/>
    <n v="8319.6971830985913"/>
    <n v="0"/>
    <m/>
    <m/>
    <n v="0"/>
    <n v="0"/>
    <n v="83.10719710781197"/>
    <n v="0"/>
    <n v="16870.761012885829"/>
    <n v="0"/>
    <n v="224"/>
    <n v="194"/>
    <n v="224"/>
    <n v="0"/>
    <n v="4.4732142857142856"/>
    <n v="3.7783505154639174"/>
    <n v="1002"/>
    <n v="733"/>
    <n v="82.580020755577962"/>
    <n v="0"/>
    <n v="18497.924649249464"/>
    <n v="0"/>
    <n v="18"/>
    <n v="23"/>
    <n v="18"/>
    <n v="0"/>
    <n v="13"/>
    <n v="51"/>
    <n v="13"/>
    <n v="0"/>
    <n v="1"/>
    <n v="1"/>
    <n v="0"/>
    <n v="0"/>
    <n v="32"/>
    <n v="75"/>
    <n v="32"/>
    <n v="0"/>
    <n v="3.6944444444444446"/>
    <n v="2.6739130434782608"/>
    <n v="66.5"/>
    <n v="61.5"/>
    <n v="4.3444444444444441"/>
    <n v="4.0098039215686274"/>
    <n v="56.477777777777774"/>
    <n v="204.5"/>
    <n v="2"/>
    <n v="5.5"/>
    <n v="2"/>
    <n v="5.5"/>
    <n v="3.9055555555555554"/>
    <n v="3.62"/>
    <n v="124.97777777777777"/>
    <n v="271.5"/>
    <n v="85.523809523809518"/>
    <m/>
    <n v="1539.4285714285713"/>
    <n v="0"/>
    <n v="71.2"/>
    <m/>
    <n v="925.6"/>
    <n v="0"/>
    <m/>
    <m/>
    <n v="0"/>
    <n v="0"/>
    <n v="77.032142857142858"/>
    <n v="0"/>
    <n v="2465.0285714285715"/>
    <n v="0"/>
    <m/>
    <m/>
    <n v="0"/>
    <n v="0"/>
    <m/>
    <m/>
    <n v="0"/>
    <n v="0"/>
    <m/>
    <m/>
    <n v="0"/>
    <n v="0"/>
    <n v="130"/>
    <n v="127"/>
    <n v="130"/>
    <n v="0"/>
    <n v="509.5"/>
    <n v="433"/>
    <n v="11030.856037579442"/>
    <s v=""/>
    <n v="122"/>
    <n v="137"/>
    <n v="122"/>
    <n v="0"/>
    <n v="606.97777777777776"/>
    <n v="551.5"/>
    <n v="9850.0971830985909"/>
    <n v="0"/>
    <n v="252"/>
    <n v="264"/>
    <n v="252"/>
    <n v="0"/>
    <n v="1116.4777777777776"/>
    <n v="984.5"/>
    <n v="20880.953220678035"/>
    <s v=""/>
    <n v="4"/>
    <n v="5"/>
    <n v="1"/>
    <n v="0"/>
    <n v="10.5"/>
    <n v="20"/>
    <n v="82"/>
    <s v=""/>
    <n v="1126.9777777777779"/>
    <n v="1004.5"/>
    <n v="20962.953220678035"/>
    <s v=""/>
  </r>
  <r>
    <x v="9"/>
    <s v="Nash Community College"/>
    <m/>
    <n v="199087"/>
    <x v="7"/>
    <n v="249"/>
    <n v="255"/>
    <n v="20"/>
    <n v="34"/>
    <n v="229"/>
    <n v="221"/>
    <n v="67.355344614114728"/>
    <n v="67.355344614114728"/>
    <n v="229"/>
    <n v="221"/>
    <n v="226"/>
    <n v="0"/>
    <n v="24"/>
    <n v="10"/>
    <n v="24"/>
    <n v="0"/>
    <n v="12"/>
    <n v="21"/>
    <n v="12"/>
    <n v="0"/>
    <m/>
    <n v="1"/>
    <n v="0"/>
    <n v="0"/>
    <n v="36"/>
    <n v="32"/>
    <n v="36"/>
    <n v="0"/>
    <n v="3.0208333333333335"/>
    <n v="3.8"/>
    <n v="72.5"/>
    <n v="38"/>
    <n v="1.75"/>
    <n v="2.6190476190476191"/>
    <n v="21"/>
    <n v="55"/>
    <m/>
    <n v="2"/>
    <n v="0"/>
    <n v="2"/>
    <n v="2.5972222222222223"/>
    <n v="2.96875"/>
    <n v="93.5"/>
    <n v="95"/>
    <n v="91.63636363636364"/>
    <m/>
    <n v="2199.2727272727275"/>
    <n v="0"/>
    <n v="86.75"/>
    <m/>
    <n v="1041"/>
    <n v="0"/>
    <n v="67.333333333333329"/>
    <m/>
    <n v="0"/>
    <n v="0"/>
    <n v="90.007575757575765"/>
    <n v="0"/>
    <n v="3240.2727272727275"/>
    <n v="0"/>
    <n v="75"/>
    <n v="64"/>
    <n v="75"/>
    <n v="0"/>
    <n v="70"/>
    <n v="82"/>
    <n v="70"/>
    <n v="0"/>
    <n v="1"/>
    <m/>
    <n v="1"/>
    <n v="0"/>
    <n v="146"/>
    <n v="146"/>
    <n v="146"/>
    <n v="0"/>
    <n v="4.5733333333333333"/>
    <n v="4.4765625"/>
    <n v="343"/>
    <n v="286.5"/>
    <n v="5.4714285714285715"/>
    <n v="5.1280487804878048"/>
    <n v="383"/>
    <n v="420.5"/>
    <n v="2.5"/>
    <m/>
    <n v="2.5"/>
    <n v="0"/>
    <n v="4.9897260273972606"/>
    <n v="4.8424657534246576"/>
    <n v="728.5"/>
    <n v="707"/>
    <n v="99.618421052631575"/>
    <m/>
    <n v="7471.3815789473683"/>
    <n v="0"/>
    <n v="78.045454545454547"/>
    <m/>
    <n v="5463.181818181818"/>
    <n v="0"/>
    <n v="54"/>
    <m/>
    <n v="54"/>
    <n v="0"/>
    <n v="88.962762994035529"/>
    <n v="0"/>
    <n v="12988.563397129186"/>
    <n v="0"/>
    <n v="182"/>
    <n v="178"/>
    <n v="182"/>
    <n v="0"/>
    <n v="4.5164835164835164"/>
    <n v="4.5056179775280896"/>
    <n v="822"/>
    <n v="802"/>
    <n v="89.169429254955574"/>
    <n v="0"/>
    <n v="16228.836124401914"/>
    <n v="0"/>
    <n v="13"/>
    <n v="14"/>
    <n v="13"/>
    <n v="0"/>
    <n v="31"/>
    <n v="28"/>
    <n v="31"/>
    <n v="0"/>
    <n v="3"/>
    <n v="1"/>
    <n v="0"/>
    <n v="0"/>
    <n v="47"/>
    <n v="43"/>
    <n v="47"/>
    <n v="0"/>
    <n v="3.0384615384615383"/>
    <n v="3.9285714285714284"/>
    <n v="39.5"/>
    <n v="55"/>
    <n v="4.791666666666667"/>
    <n v="2.8392857142857144"/>
    <n v="148.54166666666669"/>
    <n v="79.5"/>
    <n v="2.6666666666666665"/>
    <n v="2"/>
    <n v="8"/>
    <n v="2"/>
    <n v="4.1710992907801421"/>
    <n v="3.1744186046511627"/>
    <n v="196.04166666666669"/>
    <n v="136.5"/>
    <n v="106.21052631578948"/>
    <m/>
    <n v="1380.7368421052633"/>
    <n v="0"/>
    <n v="86.5"/>
    <m/>
    <n v="2681.5"/>
    <n v="0"/>
    <m/>
    <m/>
    <n v="0"/>
    <n v="0"/>
    <n v="86.43057110862263"/>
    <n v="0"/>
    <n v="4062.2368421052638"/>
    <n v="0"/>
    <m/>
    <m/>
    <n v="0"/>
    <n v="0"/>
    <m/>
    <m/>
    <n v="0"/>
    <n v="0"/>
    <m/>
    <m/>
    <n v="0"/>
    <n v="0"/>
    <n v="112"/>
    <n v="88"/>
    <n v="112"/>
    <n v="0"/>
    <n v="455"/>
    <n v="379.5"/>
    <n v="11051.39114832536"/>
    <s v=""/>
    <n v="113"/>
    <n v="131"/>
    <n v="113"/>
    <n v="0"/>
    <n v="552.54166666666674"/>
    <n v="555"/>
    <n v="9185.681818181818"/>
    <n v="0"/>
    <n v="225"/>
    <n v="219"/>
    <n v="225"/>
    <n v="0"/>
    <n v="1007.5416666666667"/>
    <n v="934.5"/>
    <n v="20237.072966507178"/>
    <s v=""/>
    <n v="4"/>
    <n v="2"/>
    <n v="1"/>
    <n v="0"/>
    <n v="10.5"/>
    <n v="4"/>
    <n v="54"/>
    <s v=""/>
    <n v="1018.0416666666667"/>
    <n v="938.5"/>
    <n v="20291.072966507178"/>
    <s v=""/>
  </r>
  <r>
    <x v="9"/>
    <s v="Randolph Community College"/>
    <m/>
    <n v="199421"/>
    <x v="7"/>
    <n v="274"/>
    <n v="331"/>
    <n v="12"/>
    <n v="41"/>
    <n v="262"/>
    <n v="290"/>
    <n v="67.479732739420939"/>
    <n v="67.479732739420939"/>
    <n v="262"/>
    <n v="290"/>
    <n v="262"/>
    <n v="0"/>
    <n v="23"/>
    <n v="15"/>
    <n v="23"/>
    <n v="0"/>
    <n v="28"/>
    <n v="28"/>
    <n v="28"/>
    <n v="0"/>
    <m/>
    <m/>
    <n v="0"/>
    <n v="0"/>
    <n v="51"/>
    <n v="43"/>
    <n v="51"/>
    <n v="0"/>
    <n v="1.7826086956521738"/>
    <n v="2.6333333333333333"/>
    <n v="41"/>
    <n v="39.5"/>
    <n v="2.5714285714285716"/>
    <n v="3.0178571428571428"/>
    <n v="72"/>
    <n v="84.5"/>
    <m/>
    <m/>
    <n v="0"/>
    <n v="0"/>
    <n v="2.215686274509804"/>
    <n v="2.8837209302325579"/>
    <n v="113"/>
    <n v="123.99999999999999"/>
    <n v="84"/>
    <m/>
    <n v="1932"/>
    <n v="0"/>
    <n v="71.617647058823536"/>
    <m/>
    <n v="2005.294117647059"/>
    <n v="0"/>
    <n v="67"/>
    <m/>
    <n v="0"/>
    <n v="0"/>
    <n v="77.201845444059984"/>
    <n v="0"/>
    <n v="3937.294117647059"/>
    <n v="0"/>
    <n v="48"/>
    <n v="71"/>
    <n v="48"/>
    <n v="0"/>
    <n v="113"/>
    <n v="110"/>
    <n v="113"/>
    <n v="0"/>
    <n v="9"/>
    <n v="6"/>
    <n v="9"/>
    <n v="0"/>
    <n v="170"/>
    <n v="187"/>
    <n v="170"/>
    <n v="0"/>
    <n v="3.8958333333333335"/>
    <n v="3.767605633802817"/>
    <n v="187"/>
    <n v="267.5"/>
    <n v="4.6814159292035402"/>
    <n v="4.0681818181818183"/>
    <n v="529"/>
    <n v="447.5"/>
    <n v="3.3888888888888888"/>
    <n v="4.8333333333333002"/>
    <n v="30.5"/>
    <n v="28.999999999999801"/>
    <n v="4.3911764705882357"/>
    <n v="3.9786096256684478"/>
    <n v="746.50000000000011"/>
    <n v="743.99999999999977"/>
    <n v="87.28"/>
    <m/>
    <n v="4189.4400000000005"/>
    <n v="0"/>
    <n v="80.604651162790702"/>
    <m/>
    <n v="9108.3255813953492"/>
    <n v="0"/>
    <n v="79"/>
    <m/>
    <n v="711"/>
    <n v="0"/>
    <n v="82.404503419972642"/>
    <n v="0"/>
    <n v="14008.76558139535"/>
    <n v="0"/>
    <n v="221"/>
    <n v="230"/>
    <n v="221"/>
    <n v="0"/>
    <n v="3.8891402714932131"/>
    <n v="3.77391304347826"/>
    <n v="859.50000000000011"/>
    <n v="867.99999999999977"/>
    <n v="81.20389004091588"/>
    <n v="0"/>
    <n v="17946.059699042409"/>
    <n v="0"/>
    <n v="16"/>
    <n v="22"/>
    <n v="16"/>
    <n v="0"/>
    <n v="23"/>
    <n v="35"/>
    <n v="23"/>
    <n v="0"/>
    <n v="2"/>
    <n v="3"/>
    <n v="2"/>
    <n v="0"/>
    <n v="41"/>
    <n v="60"/>
    <n v="41"/>
    <n v="0"/>
    <n v="2.59375"/>
    <n v="2.3181818181818183"/>
    <n v="41.5"/>
    <n v="51"/>
    <n v="5.1463414634146343"/>
    <n v="3.5"/>
    <n v="118.36585365853659"/>
    <n v="122.5"/>
    <n v="3.5"/>
    <n v="3.1666666666666665"/>
    <n v="7"/>
    <n v="9.5"/>
    <n v="4.0698988697204044"/>
    <n v="3.05"/>
    <n v="166.86585365853659"/>
    <n v="183"/>
    <n v="97.464285714285708"/>
    <m/>
    <n v="1559.4285714285713"/>
    <n v="0"/>
    <n v="76.097560975609753"/>
    <m/>
    <n v="1750.2439024390244"/>
    <n v="0"/>
    <n v="71"/>
    <m/>
    <n v="142"/>
    <n v="0"/>
    <n v="84.187133508965744"/>
    <n v="0"/>
    <n v="3451.6724738675953"/>
    <n v="0"/>
    <m/>
    <m/>
    <n v="0"/>
    <n v="0"/>
    <m/>
    <m/>
    <n v="0"/>
    <n v="0"/>
    <m/>
    <m/>
    <n v="0"/>
    <n v="0"/>
    <n v="87"/>
    <n v="108"/>
    <n v="87"/>
    <n v="0"/>
    <n v="269.5"/>
    <n v="358"/>
    <n v="7680.8685714285721"/>
    <s v=""/>
    <n v="164"/>
    <n v="173"/>
    <n v="164"/>
    <n v="0"/>
    <n v="719.36585365853659"/>
    <n v="654.5"/>
    <n v="12863.863601481433"/>
    <n v="0"/>
    <n v="251"/>
    <n v="281"/>
    <n v="251"/>
    <n v="0"/>
    <n v="988.86585365853659"/>
    <n v="1012.5"/>
    <n v="20544.732172910004"/>
    <s v=""/>
    <n v="11"/>
    <n v="9"/>
    <n v="11"/>
    <n v="0"/>
    <n v="37.5"/>
    <n v="38.499999999999801"/>
    <n v="853"/>
    <s v=""/>
    <n v="1026.3658536585367"/>
    <n v="1050.9999999999998"/>
    <n v="21397.732172910004"/>
    <s v=""/>
  </r>
  <r>
    <x v="9"/>
    <s v="Robeson Community College"/>
    <m/>
    <n v="199476"/>
    <x v="7"/>
    <n v="188"/>
    <n v="238"/>
    <n v="1"/>
    <n v="1"/>
    <n v="187"/>
    <n v="237"/>
    <n v="67.232664233576642"/>
    <n v="67.232664233576642"/>
    <n v="187"/>
    <n v="237"/>
    <n v="186"/>
    <n v="0"/>
    <n v="8"/>
    <n v="8"/>
    <n v="8"/>
    <n v="0"/>
    <n v="4"/>
    <n v="10"/>
    <n v="4"/>
    <n v="0"/>
    <m/>
    <m/>
    <n v="0"/>
    <n v="0"/>
    <n v="12"/>
    <n v="18"/>
    <n v="12"/>
    <n v="0"/>
    <n v="1.125"/>
    <n v="1.75"/>
    <n v="9"/>
    <n v="14"/>
    <n v="1.375"/>
    <n v="1.7"/>
    <n v="5.5"/>
    <n v="17"/>
    <m/>
    <m/>
    <n v="0"/>
    <n v="0"/>
    <n v="1.2083333333333333"/>
    <n v="1.7222222222222223"/>
    <n v="14.5"/>
    <n v="31"/>
    <n v="104"/>
    <m/>
    <n v="832"/>
    <n v="0"/>
    <n v="82.5"/>
    <m/>
    <n v="330"/>
    <n v="0"/>
    <n v="72.625"/>
    <m/>
    <n v="0"/>
    <n v="0"/>
    <n v="96.833333333333329"/>
    <n v="0"/>
    <n v="1162"/>
    <n v="0"/>
    <n v="86"/>
    <n v="103"/>
    <n v="86"/>
    <n v="0"/>
    <n v="70"/>
    <n v="73"/>
    <n v="70"/>
    <n v="0"/>
    <m/>
    <n v="2"/>
    <n v="0"/>
    <n v="0"/>
    <n v="156"/>
    <n v="178"/>
    <n v="156"/>
    <n v="0"/>
    <n v="5.2151162790697674"/>
    <n v="4.0339805825242721"/>
    <n v="448.5"/>
    <n v="415.5"/>
    <n v="5.2285714285714286"/>
    <n v="5.5616438356164384"/>
    <n v="366"/>
    <n v="406"/>
    <m/>
    <n v="4.5"/>
    <n v="0"/>
    <n v="9"/>
    <n v="5.2211538461538458"/>
    <n v="4.665730337078652"/>
    <n v="814.5"/>
    <n v="830.50000000000011"/>
    <n v="102.56962025316456"/>
    <m/>
    <n v="8820.9873417721519"/>
    <n v="0"/>
    <n v="94.343283582089555"/>
    <m/>
    <n v="6604.0298507462685"/>
    <n v="0"/>
    <n v="83"/>
    <m/>
    <n v="0"/>
    <n v="0"/>
    <n v="98.878315336656541"/>
    <n v="0"/>
    <n v="15425.01719251842"/>
    <n v="0"/>
    <n v="168"/>
    <n v="196"/>
    <n v="168"/>
    <n v="0"/>
    <n v="4.9345238095238093"/>
    <n v="4.3954081632653068"/>
    <n v="829"/>
    <n v="861.50000000000011"/>
    <n v="98.732245193562022"/>
    <n v="0"/>
    <n v="16587.017192518419"/>
    <n v="0"/>
    <n v="6"/>
    <n v="26"/>
    <n v="6"/>
    <n v="0"/>
    <n v="12"/>
    <n v="15"/>
    <n v="12"/>
    <n v="0"/>
    <n v="1"/>
    <m/>
    <n v="0"/>
    <n v="0"/>
    <n v="19"/>
    <n v="41"/>
    <n v="19"/>
    <n v="0"/>
    <n v="2.5833333333333335"/>
    <n v="1.4615384615384615"/>
    <n v="15.5"/>
    <n v="38"/>
    <n v="5.6315789473684212"/>
    <n v="4.4333333333333336"/>
    <n v="67.578947368421055"/>
    <n v="66.5"/>
    <n v="3"/>
    <m/>
    <n v="3"/>
    <n v="0"/>
    <n v="4.5304709141274238"/>
    <n v="2.5487804878048781"/>
    <n v="86.078947368421055"/>
    <n v="104.5"/>
    <n v="109.73333333333333"/>
    <m/>
    <n v="658.4"/>
    <n v="0"/>
    <n v="91.21052631578948"/>
    <m/>
    <n v="1094.5263157894738"/>
    <n v="0"/>
    <m/>
    <m/>
    <n v="0"/>
    <n v="0"/>
    <n v="92.259279778393363"/>
    <n v="0"/>
    <n v="1752.9263157894738"/>
    <n v="0"/>
    <m/>
    <m/>
    <n v="0"/>
    <n v="0"/>
    <m/>
    <m/>
    <n v="0"/>
    <n v="0"/>
    <m/>
    <m/>
    <n v="0"/>
    <n v="0"/>
    <n v="100"/>
    <n v="137"/>
    <n v="100"/>
    <n v="0"/>
    <n v="473"/>
    <n v="467.5"/>
    <n v="10311.387341772152"/>
    <s v=""/>
    <n v="86"/>
    <n v="98"/>
    <n v="86"/>
    <n v="0"/>
    <n v="439.07894736842104"/>
    <n v="489.5"/>
    <n v="8028.5561665357418"/>
    <n v="0"/>
    <n v="186"/>
    <n v="235"/>
    <n v="186"/>
    <n v="0"/>
    <n v="912.07894736842104"/>
    <n v="957"/>
    <n v="18339.943508307893"/>
    <s v=""/>
    <n v="1"/>
    <n v="2"/>
    <n v="0"/>
    <n v="0"/>
    <n v="3"/>
    <n v="9"/>
    <s v=""/>
    <s v=""/>
    <n v="915.07894736842104"/>
    <n v="966.00000000000011"/>
    <n v="18339.943508307893"/>
    <s v=""/>
  </r>
  <r>
    <x v="9"/>
    <s v="Sandhills Community College "/>
    <m/>
    <n v="199634"/>
    <x v="7"/>
    <n v="378"/>
    <n v="460"/>
    <n v="23"/>
    <n v="40"/>
    <n v="355"/>
    <n v="420"/>
    <n v="68.058565153733525"/>
    <n v="68.058565153733525"/>
    <n v="355"/>
    <n v="420"/>
    <n v="355"/>
    <n v="0"/>
    <n v="48"/>
    <n v="56"/>
    <n v="48"/>
    <n v="0"/>
    <n v="15"/>
    <n v="26"/>
    <n v="15"/>
    <n v="0"/>
    <n v="1"/>
    <n v="3"/>
    <n v="1"/>
    <n v="0"/>
    <n v="64"/>
    <n v="85"/>
    <n v="64"/>
    <n v="0"/>
    <n v="2.96875"/>
    <n v="3.3303571428571428"/>
    <n v="142.5"/>
    <n v="186.5"/>
    <n v="2.9"/>
    <n v="2.8076923076923075"/>
    <n v="43.5"/>
    <n v="73"/>
    <n v="1"/>
    <n v="4"/>
    <n v="1"/>
    <n v="12"/>
    <n v="2.921875"/>
    <n v="3.1941176470588237"/>
    <n v="187"/>
    <n v="271.5"/>
    <n v="87"/>
    <m/>
    <n v="4176"/>
    <n v="0"/>
    <n v="83.714285714285708"/>
    <m/>
    <n v="1255.7142857142856"/>
    <n v="0"/>
    <n v="86"/>
    <m/>
    <n v="86"/>
    <n v="0"/>
    <n v="86.214285714285708"/>
    <n v="0"/>
    <n v="5517.7142857142853"/>
    <n v="0"/>
    <n v="140"/>
    <n v="121"/>
    <n v="140"/>
    <n v="0"/>
    <n v="96"/>
    <n v="71"/>
    <n v="96"/>
    <n v="0"/>
    <m/>
    <n v="1"/>
    <n v="0"/>
    <n v="0"/>
    <n v="236"/>
    <n v="193"/>
    <n v="236"/>
    <n v="0"/>
    <n v="4.2571428571428571"/>
    <n v="4.5413223140495864"/>
    <n v="596"/>
    <n v="549.5"/>
    <n v="4.776041666666667"/>
    <n v="5.119718309859155"/>
    <n v="458.5"/>
    <n v="363.5"/>
    <m/>
    <n v="4.5"/>
    <n v="0"/>
    <n v="4.5"/>
    <n v="4.468220338983051"/>
    <n v="4.7538860103626943"/>
    <n v="1054.5"/>
    <n v="917.5"/>
    <n v="92.296296296296291"/>
    <m/>
    <n v="12921.48148148148"/>
    <n v="0"/>
    <n v="85.52459016393442"/>
    <m/>
    <n v="8210.3606557377043"/>
    <n v="0"/>
    <m/>
    <m/>
    <n v="0"/>
    <n v="0"/>
    <n v="89.541703971267737"/>
    <n v="0"/>
    <n v="21131.842137219184"/>
    <n v="0"/>
    <n v="300"/>
    <n v="278"/>
    <n v="300"/>
    <n v="0"/>
    <n v="4.1383333333333336"/>
    <n v="4.2769784172661867"/>
    <n v="1241.5"/>
    <n v="1189"/>
    <n v="88.831854743111563"/>
    <n v="0"/>
    <n v="26649.55642293347"/>
    <n v="0"/>
    <n v="24"/>
    <n v="61"/>
    <n v="24"/>
    <n v="0"/>
    <n v="30"/>
    <n v="80"/>
    <n v="30"/>
    <n v="0"/>
    <n v="1"/>
    <n v="1"/>
    <n v="1"/>
    <n v="0"/>
    <n v="55"/>
    <n v="142"/>
    <n v="55"/>
    <n v="0"/>
    <n v="3.5625"/>
    <n v="3.5"/>
    <n v="85.5"/>
    <n v="213.5"/>
    <n v="4.2063492063492065"/>
    <n v="3.125"/>
    <n v="126.19047619047619"/>
    <n v="250"/>
    <n v="3"/>
    <n v="4.5"/>
    <n v="3"/>
    <n v="4.5"/>
    <n v="3.9034632034632035"/>
    <n v="3.295774647887324"/>
    <n v="214.6904761904762"/>
    <n v="468"/>
    <n v="80.547945205479451"/>
    <m/>
    <n v="1933.1506849315069"/>
    <n v="0"/>
    <n v="76.714285714285708"/>
    <m/>
    <n v="2301.4285714285711"/>
    <n v="0"/>
    <n v="51"/>
    <m/>
    <n v="51"/>
    <n v="0"/>
    <n v="77.919622842910513"/>
    <n v="0"/>
    <n v="4285.579256360078"/>
    <n v="0"/>
    <m/>
    <m/>
    <n v="0"/>
    <n v="0"/>
    <m/>
    <m/>
    <n v="0"/>
    <n v="0"/>
    <m/>
    <m/>
    <n v="0"/>
    <n v="0"/>
    <n v="212"/>
    <n v="238"/>
    <n v="212"/>
    <n v="0"/>
    <n v="824"/>
    <n v="949.5"/>
    <n v="19030.63216641299"/>
    <s v=""/>
    <n v="141"/>
    <n v="177"/>
    <n v="141"/>
    <n v="0"/>
    <n v="628.19047619047615"/>
    <n v="686.5"/>
    <n v="11767.503512880561"/>
    <n v="0"/>
    <n v="353"/>
    <n v="415"/>
    <n v="353"/>
    <n v="0"/>
    <n v="1452.1904761904761"/>
    <n v="1636"/>
    <n v="30798.135679293551"/>
    <s v=""/>
    <n v="2"/>
    <n v="5"/>
    <n v="2"/>
    <n v="0"/>
    <n v="4"/>
    <n v="21"/>
    <n v="137"/>
    <s v=""/>
    <n v="1456.1904761904761"/>
    <n v="1657"/>
    <n v="30935.135679293548"/>
    <s v=""/>
  </r>
  <r>
    <x v="9"/>
    <s v="Stanly Community College"/>
    <m/>
    <n v="199740"/>
    <x v="7"/>
    <n v="258"/>
    <n v="411"/>
    <n v="6"/>
    <n v="39"/>
    <n v="252"/>
    <n v="372"/>
    <n v="68.150811047786064"/>
    <n v="68.150811047786064"/>
    <n v="252"/>
    <n v="372"/>
    <n v="252"/>
    <n v="0"/>
    <n v="18"/>
    <n v="27"/>
    <n v="18"/>
    <n v="0"/>
    <n v="9"/>
    <n v="10"/>
    <n v="9"/>
    <n v="0"/>
    <m/>
    <m/>
    <n v="0"/>
    <n v="0"/>
    <n v="27"/>
    <n v="37"/>
    <n v="27"/>
    <n v="0"/>
    <n v="2.5833333333333335"/>
    <n v="3.7777777777777777"/>
    <n v="46.5"/>
    <n v="102"/>
    <n v="2.8888888888888888"/>
    <n v="3.4"/>
    <n v="26"/>
    <n v="34"/>
    <m/>
    <m/>
    <n v="0"/>
    <n v="0"/>
    <n v="2.6851851851851851"/>
    <n v="3.6756756756756759"/>
    <n v="72.5"/>
    <n v="136"/>
    <n v="78.38095238095238"/>
    <m/>
    <n v="1410.8571428571429"/>
    <n v="0"/>
    <n v="83.714285714285708"/>
    <m/>
    <n v="753.42857142857133"/>
    <n v="0"/>
    <m/>
    <m/>
    <n v="0"/>
    <n v="0"/>
    <n v="80.158730158730151"/>
    <n v="0"/>
    <n v="2164.2857142857142"/>
    <n v="0"/>
    <n v="79"/>
    <n v="108"/>
    <n v="79"/>
    <n v="0"/>
    <n v="85"/>
    <n v="99"/>
    <n v="85"/>
    <n v="0"/>
    <m/>
    <n v="2"/>
    <n v="0"/>
    <n v="0"/>
    <n v="164"/>
    <n v="209"/>
    <n v="164"/>
    <n v="0"/>
    <n v="4.1518987341772151"/>
    <n v="3.9768518518518516"/>
    <n v="328"/>
    <n v="429.5"/>
    <n v="4.5823529411764703"/>
    <n v="3.7777777777777777"/>
    <n v="389.5"/>
    <n v="374"/>
    <m/>
    <n v="2.5"/>
    <n v="0"/>
    <n v="5"/>
    <n v="4.375"/>
    <n v="3.8684210526315788"/>
    <n v="717.5"/>
    <n v="808.5"/>
    <n v="89.606060606060609"/>
    <m/>
    <n v="7078.878787878788"/>
    <n v="0"/>
    <n v="78.759259259259252"/>
    <m/>
    <n v="6694.5370370370365"/>
    <n v="0"/>
    <m/>
    <m/>
    <n v="0"/>
    <n v="0"/>
    <n v="83.984242834852594"/>
    <n v="0"/>
    <n v="13773.415824915826"/>
    <n v="0"/>
    <n v="191"/>
    <n v="246"/>
    <n v="191"/>
    <n v="0"/>
    <n v="4.1361256544502618"/>
    <n v="3.839430894308943"/>
    <n v="790"/>
    <n v="944.5"/>
    <n v="83.443463556029002"/>
    <n v="0"/>
    <n v="15937.70153920154"/>
    <n v="0"/>
    <n v="18"/>
    <n v="54"/>
    <n v="18"/>
    <n v="0"/>
    <n v="43"/>
    <n v="71"/>
    <n v="43"/>
    <n v="0"/>
    <m/>
    <n v="1"/>
    <n v="0"/>
    <n v="0"/>
    <n v="61"/>
    <n v="126"/>
    <n v="61"/>
    <n v="0"/>
    <n v="2.1111111111111112"/>
    <n v="3.0370370370370372"/>
    <n v="38"/>
    <n v="164"/>
    <n v="3.9453125"/>
    <n v="3.676056338028169"/>
    <n v="169.6484375"/>
    <n v="261"/>
    <m/>
    <n v="2.5"/>
    <n v="0"/>
    <n v="2.5"/>
    <n v="3.4040727459016393"/>
    <n v="3.3928571428571428"/>
    <n v="207.6484375"/>
    <n v="427.5"/>
    <n v="76.121951219512198"/>
    <m/>
    <n v="1370.1951219512196"/>
    <n v="0"/>
    <n v="73.125"/>
    <m/>
    <n v="3144.375"/>
    <n v="0"/>
    <n v="70"/>
    <m/>
    <n v="0"/>
    <n v="0"/>
    <n v="74.009346261495395"/>
    <n v="0"/>
    <n v="4514.5701219512193"/>
    <n v="0"/>
    <m/>
    <m/>
    <n v="0"/>
    <n v="0"/>
    <m/>
    <m/>
    <n v="0"/>
    <n v="0"/>
    <m/>
    <m/>
    <n v="0"/>
    <n v="0"/>
    <n v="115"/>
    <n v="189"/>
    <n v="115"/>
    <n v="0"/>
    <n v="412.5"/>
    <n v="695.5"/>
    <n v="9859.9310526871504"/>
    <s v=""/>
    <n v="137"/>
    <n v="180"/>
    <n v="137"/>
    <n v="0"/>
    <n v="585.1484375"/>
    <n v="669"/>
    <n v="10592.340608465609"/>
    <n v="0"/>
    <n v="252"/>
    <n v="369"/>
    <n v="252"/>
    <n v="0"/>
    <n v="997.6484375"/>
    <n v="1364.5"/>
    <n v="20452.271661152758"/>
    <s v=""/>
    <n v="0"/>
    <n v="3"/>
    <n v="0"/>
    <n v="0"/>
    <s v=""/>
    <n v="7.5"/>
    <s v=""/>
    <s v=""/>
    <n v="997.6484375"/>
    <n v="1372"/>
    <n v="20452.271661152758"/>
    <s v=""/>
  </r>
  <r>
    <x v="9"/>
    <s v="Surry Community College "/>
    <m/>
    <n v="199768"/>
    <x v="7"/>
    <n v="423"/>
    <n v="336"/>
    <n v="18"/>
    <n v="37"/>
    <n v="405"/>
    <n v="299"/>
    <n v="67.76350540216086"/>
    <n v="67.76350540216086"/>
    <n v="405"/>
    <n v="299"/>
    <n v="404"/>
    <n v="0"/>
    <n v="50"/>
    <n v="27"/>
    <n v="50"/>
    <n v="0"/>
    <n v="14"/>
    <n v="16"/>
    <n v="14"/>
    <n v="0"/>
    <n v="1"/>
    <m/>
    <n v="1"/>
    <n v="0"/>
    <n v="65"/>
    <n v="43"/>
    <n v="65"/>
    <n v="0"/>
    <n v="2.76"/>
    <n v="3.3888888888888888"/>
    <n v="138"/>
    <n v="91.5"/>
    <n v="2.8928571428571428"/>
    <n v="3.34375"/>
    <n v="40.5"/>
    <n v="53.5"/>
    <n v="1"/>
    <m/>
    <n v="1"/>
    <n v="0"/>
    <n v="2.7615384615384615"/>
    <n v="3.3720930232558142"/>
    <n v="179.5"/>
    <n v="145"/>
    <n v="86.84615384615384"/>
    <m/>
    <n v="4342.3076923076924"/>
    <n v="0"/>
    <n v="84"/>
    <m/>
    <n v="1176"/>
    <n v="0"/>
    <n v="92"/>
    <m/>
    <n v="92"/>
    <n v="0"/>
    <n v="86.312426035502966"/>
    <n v="0"/>
    <n v="5610.3076923076924"/>
    <n v="0"/>
    <n v="135"/>
    <n v="94"/>
    <n v="135"/>
    <n v="0"/>
    <n v="167"/>
    <n v="114"/>
    <n v="167"/>
    <n v="0"/>
    <n v="3"/>
    <n v="2"/>
    <n v="3"/>
    <n v="0"/>
    <n v="305"/>
    <n v="210"/>
    <n v="305"/>
    <n v="0"/>
    <n v="4.1814814814814811"/>
    <n v="4.5957446808510642"/>
    <n v="564.5"/>
    <n v="432.00000000000006"/>
    <n v="4.4670658682634734"/>
    <n v="3.9517543859649122"/>
    <n v="746.00000000000011"/>
    <n v="450.5"/>
    <n v="2.6666666666666665"/>
    <n v="3.25"/>
    <n v="8"/>
    <n v="6.5"/>
    <n v="4.3229508196721316"/>
    <n v="4.2333333333333334"/>
    <n v="1318.5000000000002"/>
    <n v="889"/>
    <n v="85.913385826771659"/>
    <m/>
    <n v="11598.307086614173"/>
    <n v="0"/>
    <n v="81.405797101449281"/>
    <m/>
    <n v="13594.76811594203"/>
    <n v="0"/>
    <n v="81"/>
    <m/>
    <n v="243"/>
    <n v="0"/>
    <n v="83.39696787723345"/>
    <n v="0"/>
    <n v="25436.075202556203"/>
    <n v="0"/>
    <n v="370"/>
    <n v="253"/>
    <n v="370"/>
    <n v="0"/>
    <n v="4.0486486486486495"/>
    <n v="4.0869565217391308"/>
    <n v="1498.0000000000002"/>
    <n v="1034"/>
    <n v="83.909142959091611"/>
    <n v="0"/>
    <n v="31046.382894863895"/>
    <n v="0"/>
    <n v="18"/>
    <n v="14"/>
    <n v="18"/>
    <n v="0"/>
    <n v="16"/>
    <n v="31"/>
    <n v="16"/>
    <n v="0"/>
    <n v="1"/>
    <n v="1"/>
    <n v="0"/>
    <n v="0"/>
    <n v="35"/>
    <n v="46"/>
    <n v="35"/>
    <n v="0"/>
    <n v="2.75"/>
    <n v="3.9642857142857144"/>
    <n v="49.5"/>
    <n v="55.5"/>
    <n v="4.453125"/>
    <n v="5.17741935483871"/>
    <n v="71.25"/>
    <n v="160.5"/>
    <n v="2.5"/>
    <n v="3.5"/>
    <n v="2.5"/>
    <n v="3.5"/>
    <n v="3.5214285714285714"/>
    <n v="4.7717391304347823"/>
    <n v="123.25"/>
    <n v="219.49999999999997"/>
    <n v="80.807692307692307"/>
    <m/>
    <n v="1454.5384615384614"/>
    <n v="0"/>
    <n v="72.4375"/>
    <m/>
    <n v="1159"/>
    <n v="0"/>
    <m/>
    <m/>
    <n v="0"/>
    <n v="0"/>
    <n v="74.672527472527463"/>
    <n v="0"/>
    <n v="2613.538461538461"/>
    <n v="0"/>
    <m/>
    <m/>
    <n v="0"/>
    <n v="0"/>
    <m/>
    <m/>
    <n v="0"/>
    <n v="0"/>
    <m/>
    <m/>
    <n v="0"/>
    <n v="0"/>
    <n v="203"/>
    <n v="135"/>
    <n v="203"/>
    <n v="0"/>
    <n v="752"/>
    <n v="579"/>
    <n v="17395.153240460328"/>
    <s v=""/>
    <n v="197"/>
    <n v="161"/>
    <n v="197"/>
    <n v="0"/>
    <n v="857.75000000000011"/>
    <n v="664.5"/>
    <n v="15929.76811594203"/>
    <n v="0"/>
    <n v="400"/>
    <n v="296"/>
    <n v="400"/>
    <n v="0"/>
    <n v="1609.75"/>
    <n v="1243.5"/>
    <n v="33324.921356402359"/>
    <s v=""/>
    <n v="5"/>
    <n v="3"/>
    <n v="4"/>
    <n v="0"/>
    <n v="11.5"/>
    <n v="10"/>
    <n v="335"/>
    <s v=""/>
    <n v="1621.2500000000002"/>
    <n v="1253.5"/>
    <n v="33659.921356402352"/>
    <s v=""/>
  </r>
  <r>
    <x v="9"/>
    <s v="Vance-Granville Community College "/>
    <m/>
    <n v="199838"/>
    <x v="7"/>
    <n v="346"/>
    <n v="326"/>
    <n v="17"/>
    <n v="16"/>
    <n v="329"/>
    <n v="310"/>
    <n v="67.430030643513788"/>
    <n v="67.430030643513788"/>
    <n v="329"/>
    <n v="310"/>
    <n v="328"/>
    <n v="0"/>
    <n v="16"/>
    <n v="35"/>
    <n v="16"/>
    <n v="0"/>
    <n v="7"/>
    <n v="11"/>
    <n v="7"/>
    <n v="0"/>
    <n v="1"/>
    <m/>
    <n v="1"/>
    <n v="0"/>
    <n v="24"/>
    <n v="46"/>
    <n v="24"/>
    <n v="0"/>
    <n v="3.78125"/>
    <n v="3.2428571428571429"/>
    <n v="60.5"/>
    <n v="113.5"/>
    <n v="3.1428571428571428"/>
    <n v="4.1363636363636367"/>
    <n v="22"/>
    <n v="45.5"/>
    <n v="1"/>
    <m/>
    <n v="1"/>
    <n v="0"/>
    <n v="3.4791666666666665"/>
    <n v="3.4565217391304346"/>
    <n v="83.5"/>
    <n v="159"/>
    <n v="81.400000000000006"/>
    <m/>
    <n v="1302.4000000000001"/>
    <n v="0"/>
    <n v="66.5"/>
    <m/>
    <n v="465.5"/>
    <n v="0"/>
    <n v="75"/>
    <m/>
    <n v="75"/>
    <n v="0"/>
    <n v="76.787500000000009"/>
    <n v="0"/>
    <n v="1842.9"/>
    <n v="0"/>
    <n v="108"/>
    <n v="84"/>
    <n v="108"/>
    <n v="0"/>
    <n v="171"/>
    <n v="86"/>
    <n v="171"/>
    <n v="0"/>
    <n v="3"/>
    <n v="9"/>
    <n v="3"/>
    <n v="0"/>
    <n v="282"/>
    <n v="179"/>
    <n v="282"/>
    <n v="0"/>
    <n v="4.9629629629629628"/>
    <n v="4.6785714285714288"/>
    <n v="536"/>
    <n v="393"/>
    <n v="5.4883040935672511"/>
    <n v="5.5406976744186043"/>
    <n v="938.5"/>
    <n v="476.49999999999994"/>
    <n v="2.8333333333333335"/>
    <n v="4"/>
    <n v="8.5"/>
    <n v="36"/>
    <n v="5.2588652482269502"/>
    <n v="5.0586592178770946"/>
    <n v="1483"/>
    <n v="905.49999999999989"/>
    <n v="94"/>
    <m/>
    <n v="10152"/>
    <n v="0"/>
    <n v="82.311688311688314"/>
    <m/>
    <n v="14075.298701298701"/>
    <n v="0"/>
    <n v="69"/>
    <m/>
    <n v="207"/>
    <n v="0"/>
    <n v="86.646449295385466"/>
    <n v="0"/>
    <n v="24434.2987012987"/>
    <n v="0"/>
    <n v="306"/>
    <n v="225"/>
    <n v="306"/>
    <n v="0"/>
    <n v="5.1192810457516336"/>
    <n v="4.7311111111111108"/>
    <n v="1566.4999999999998"/>
    <n v="1064.5"/>
    <n v="85.873198370257199"/>
    <n v="0"/>
    <n v="26277.198701298705"/>
    <n v="0"/>
    <n v="9"/>
    <n v="28"/>
    <n v="9"/>
    <n v="0"/>
    <n v="13"/>
    <n v="54"/>
    <n v="13"/>
    <n v="0"/>
    <n v="1"/>
    <n v="3"/>
    <n v="0"/>
    <n v="0"/>
    <n v="23"/>
    <n v="85"/>
    <n v="23"/>
    <n v="0"/>
    <n v="3.1111111111111112"/>
    <n v="3.2678571428571428"/>
    <n v="28"/>
    <n v="91.5"/>
    <n v="6.2163461538461542"/>
    <n v="3.9814814814814814"/>
    <n v="80.8125"/>
    <n v="215"/>
    <n v="2.5"/>
    <n v="3.6666666666666665"/>
    <n v="2.5"/>
    <n v="11"/>
    <n v="4.8396739130434785"/>
    <n v="3.7352941176470589"/>
    <n v="111.3125"/>
    <n v="317.5"/>
    <n v="93.375"/>
    <m/>
    <n v="840.375"/>
    <n v="0"/>
    <n v="86.97115384615384"/>
    <m/>
    <n v="1130.625"/>
    <n v="0"/>
    <m/>
    <m/>
    <n v="0"/>
    <n v="0"/>
    <n v="85.695652173913047"/>
    <n v="0"/>
    <n v="1971"/>
    <n v="0"/>
    <m/>
    <m/>
    <n v="0"/>
    <n v="0"/>
    <m/>
    <m/>
    <n v="0"/>
    <n v="0"/>
    <m/>
    <m/>
    <n v="0"/>
    <n v="0"/>
    <n v="133"/>
    <n v="147"/>
    <n v="133"/>
    <n v="0"/>
    <n v="624.5"/>
    <n v="598"/>
    <n v="12294.775"/>
    <s v=""/>
    <n v="191"/>
    <n v="151"/>
    <n v="191"/>
    <n v="0"/>
    <n v="1041.3125"/>
    <n v="737"/>
    <n v="15671.423701298701"/>
    <n v="0"/>
    <n v="324"/>
    <n v="298"/>
    <n v="324"/>
    <n v="0"/>
    <n v="1665.8125"/>
    <n v="1335"/>
    <n v="27966.198701298701"/>
    <s v=""/>
    <n v="5"/>
    <n v="12"/>
    <n v="4"/>
    <n v="0"/>
    <n v="12"/>
    <n v="47"/>
    <n v="282"/>
    <s v=""/>
    <n v="1677.8124999999998"/>
    <n v="1382"/>
    <n v="28248.198701298705"/>
    <s v=""/>
  </r>
  <r>
    <x v="9"/>
    <s v="Wayne Community College"/>
    <m/>
    <n v="199892"/>
    <x v="7"/>
    <n v="364"/>
    <n v="371"/>
    <n v="16"/>
    <n v="28"/>
    <n v="348"/>
    <n v="343"/>
    <n v="67.097222222222229"/>
    <n v="67.097222222222229"/>
    <n v="348"/>
    <n v="343"/>
    <n v="348"/>
    <n v="0"/>
    <n v="39"/>
    <n v="38"/>
    <n v="39"/>
    <n v="0"/>
    <n v="13"/>
    <n v="9"/>
    <n v="13"/>
    <n v="0"/>
    <m/>
    <m/>
    <n v="0"/>
    <n v="0"/>
    <n v="52"/>
    <n v="47"/>
    <n v="52"/>
    <n v="0"/>
    <n v="2.8076923076923075"/>
    <n v="2.8684210526315788"/>
    <n v="109.49999999999999"/>
    <n v="109"/>
    <n v="2.9615384615384617"/>
    <n v="4.4444444444444446"/>
    <n v="38.5"/>
    <n v="40"/>
    <m/>
    <m/>
    <n v="0"/>
    <n v="0"/>
    <n v="2.8461538461538463"/>
    <n v="3.1702127659574466"/>
    <n v="148"/>
    <n v="149"/>
    <n v="85.621621621621628"/>
    <m/>
    <n v="3339.2432432432433"/>
    <n v="0"/>
    <n v="83.769230769230774"/>
    <m/>
    <n v="1089"/>
    <n v="0"/>
    <n v="64.5"/>
    <m/>
    <n v="0"/>
    <n v="0"/>
    <n v="85.158523908523904"/>
    <n v="0"/>
    <n v="4428.2432432432433"/>
    <n v="0"/>
    <n v="144"/>
    <n v="107"/>
    <n v="144"/>
    <n v="0"/>
    <n v="108"/>
    <n v="94"/>
    <n v="108"/>
    <n v="0"/>
    <n v="2"/>
    <n v="5"/>
    <n v="2"/>
    <n v="0"/>
    <n v="254"/>
    <n v="206"/>
    <n v="254"/>
    <n v="0"/>
    <n v="4.572916666666667"/>
    <n v="3.7009345794392523"/>
    <n v="658.5"/>
    <n v="396"/>
    <n v="5.6990740740740744"/>
    <n v="4.6489361702127656"/>
    <n v="615.5"/>
    <n v="436.99999999999994"/>
    <n v="6.25"/>
    <n v="4.5999999999999996"/>
    <n v="12.5"/>
    <n v="23"/>
    <n v="5.0649606299212602"/>
    <n v="4.1553398058252426"/>
    <n v="1286.5"/>
    <n v="856"/>
    <n v="88.488549618320604"/>
    <m/>
    <n v="12742.351145038167"/>
    <n v="0"/>
    <n v="81.282608695652172"/>
    <m/>
    <n v="8778.5217391304341"/>
    <n v="0"/>
    <n v="98"/>
    <m/>
    <n v="196"/>
    <n v="0"/>
    <n v="85.49949954397087"/>
    <n v="0"/>
    <n v="21716.872884168602"/>
    <n v="0"/>
    <n v="306"/>
    <n v="253"/>
    <n v="306"/>
    <n v="0"/>
    <n v="4.6879084967320264"/>
    <n v="3.9723320158102768"/>
    <n v="1434.5"/>
    <n v="1005"/>
    <n v="85.441555971934136"/>
    <n v="0"/>
    <n v="26145.116127411846"/>
    <n v="0"/>
    <n v="24"/>
    <n v="44"/>
    <n v="24"/>
    <n v="0"/>
    <n v="16"/>
    <n v="43"/>
    <n v="16"/>
    <n v="0"/>
    <n v="2"/>
    <n v="3"/>
    <n v="2"/>
    <n v="0"/>
    <n v="42"/>
    <n v="90"/>
    <n v="42"/>
    <n v="0"/>
    <n v="2.4375"/>
    <n v="3.2613636363636362"/>
    <n v="58.5"/>
    <n v="143.5"/>
    <n v="4.8375000000000004"/>
    <n v="4.4069767441860463"/>
    <n v="77.400000000000006"/>
    <n v="189.5"/>
    <n v="4"/>
    <n v="6.5"/>
    <n v="8"/>
    <n v="19.5"/>
    <n v="3.4261904761904765"/>
    <n v="3.9166666666666665"/>
    <n v="143.9"/>
    <n v="352.5"/>
    <n v="83.432432432432435"/>
    <m/>
    <n v="2002.3783783783783"/>
    <n v="0"/>
    <n v="69.325000000000003"/>
    <m/>
    <n v="1109.2"/>
    <n v="0"/>
    <n v="50"/>
    <m/>
    <n v="100"/>
    <n v="0"/>
    <n v="76.466151866151861"/>
    <n v="0"/>
    <n v="3211.5783783783781"/>
    <n v="0"/>
    <m/>
    <m/>
    <n v="0"/>
    <n v="0"/>
    <m/>
    <m/>
    <n v="0"/>
    <n v="0"/>
    <m/>
    <m/>
    <n v="0"/>
    <n v="0"/>
    <n v="207"/>
    <n v="189"/>
    <n v="207"/>
    <n v="0"/>
    <n v="826.5"/>
    <n v="648.5"/>
    <n v="18083.97276665979"/>
    <s v=""/>
    <n v="137"/>
    <n v="146"/>
    <n v="137"/>
    <n v="0"/>
    <n v="731.4"/>
    <n v="666.5"/>
    <n v="10976.721739130435"/>
    <n v="0"/>
    <n v="344"/>
    <n v="335"/>
    <n v="344"/>
    <n v="0"/>
    <n v="1557.9"/>
    <n v="1315"/>
    <n v="29060.694505790227"/>
    <s v=""/>
    <n v="4"/>
    <n v="8"/>
    <n v="4"/>
    <n v="0"/>
    <n v="20.5"/>
    <n v="42.5"/>
    <n v="296"/>
    <s v=""/>
    <n v="1578.4"/>
    <n v="1357.5"/>
    <n v="29356.694505790223"/>
    <s v=""/>
  </r>
  <r>
    <x v="9"/>
    <s v="Western Piedmont Community College "/>
    <m/>
    <n v="199908"/>
    <x v="7"/>
    <n v="371"/>
    <n v="456"/>
    <n v="19"/>
    <n v="43"/>
    <n v="352"/>
    <n v="413"/>
    <n v="66.946745562130175"/>
    <n v="66.946745562130175"/>
    <n v="352"/>
    <n v="413"/>
    <n v="352"/>
    <n v="0"/>
    <n v="25"/>
    <n v="35"/>
    <n v="25"/>
    <n v="0"/>
    <n v="21"/>
    <n v="27"/>
    <n v="21"/>
    <n v="0"/>
    <n v="2"/>
    <n v="3"/>
    <n v="2"/>
    <n v="0"/>
    <n v="48"/>
    <n v="65"/>
    <n v="48"/>
    <n v="0"/>
    <n v="2.2599999999999998"/>
    <n v="2.5142857142857142"/>
    <n v="56.499999999999993"/>
    <n v="88"/>
    <n v="2.7619047619047619"/>
    <n v="3.0925925925925926"/>
    <n v="58"/>
    <n v="83.5"/>
    <n v="2"/>
    <n v="4.666666666666667"/>
    <n v="4"/>
    <n v="14"/>
    <n v="2.46875"/>
    <n v="2.8538461538461539"/>
    <n v="118.5"/>
    <n v="185.5"/>
    <n v="84.952380952380949"/>
    <m/>
    <n v="2123.8095238095239"/>
    <n v="0"/>
    <n v="91.739130434782609"/>
    <m/>
    <n v="1926.5217391304348"/>
    <n v="0"/>
    <n v="110"/>
    <m/>
    <n v="220"/>
    <n v="0"/>
    <n v="88.96523464458248"/>
    <n v="0"/>
    <n v="4270.3312629399588"/>
    <n v="0"/>
    <n v="98"/>
    <n v="84"/>
    <n v="98"/>
    <n v="0"/>
    <n v="137"/>
    <n v="145"/>
    <n v="137"/>
    <n v="0"/>
    <n v="16"/>
    <n v="21"/>
    <n v="16"/>
    <n v="0"/>
    <n v="251"/>
    <n v="250"/>
    <n v="251"/>
    <n v="0"/>
    <n v="4.658163265306122"/>
    <n v="4.2559523809523814"/>
    <n v="456.49999999999994"/>
    <n v="357.50000000000006"/>
    <n v="4.6021897810218979"/>
    <n v="4.3724137931034486"/>
    <n v="630.5"/>
    <n v="634"/>
    <n v="3.15625"/>
    <n v="3.5714285714285716"/>
    <n v="50.5"/>
    <n v="75"/>
    <n v="4.5318725099601593"/>
    <n v="4.266"/>
    <n v="1137.5"/>
    <n v="1066.5"/>
    <n v="88.739130434782609"/>
    <m/>
    <n v="8696.434782608696"/>
    <n v="0"/>
    <n v="86.095652173913038"/>
    <m/>
    <n v="11795.104347826085"/>
    <n v="0"/>
    <n v="88.615384615384613"/>
    <m/>
    <n v="1417.8461538461538"/>
    <n v="0"/>
    <n v="87.288387586776622"/>
    <n v="0"/>
    <n v="21909.385284280932"/>
    <n v="0"/>
    <n v="299"/>
    <n v="315"/>
    <n v="299"/>
    <n v="0"/>
    <n v="4.2006688963210701"/>
    <n v="3.9746031746031747"/>
    <n v="1256"/>
    <n v="1252"/>
    <n v="87.557580425487927"/>
    <n v="0"/>
    <n v="26179.716547220891"/>
    <n v="0"/>
    <n v="22"/>
    <n v="43"/>
    <n v="22"/>
    <n v="0"/>
    <n v="31"/>
    <n v="52"/>
    <n v="31"/>
    <n v="0"/>
    <m/>
    <n v="3"/>
    <n v="0"/>
    <n v="0"/>
    <n v="53"/>
    <n v="98"/>
    <n v="53"/>
    <n v="0"/>
    <n v="3.1363636363636362"/>
    <n v="3.1627906976744184"/>
    <n v="69"/>
    <n v="136"/>
    <n v="5.193548387096774"/>
    <n v="3.6634615384615383"/>
    <n v="161"/>
    <n v="190.5"/>
    <m/>
    <n v="3.6666666666666665"/>
    <n v="0"/>
    <n v="11"/>
    <n v="4.3396226415094343"/>
    <n v="3.443877551020408"/>
    <n v="230.00000000000003"/>
    <n v="337.5"/>
    <n v="98.6"/>
    <m/>
    <n v="2169.1999999999998"/>
    <n v="0"/>
    <n v="109.2258064516129"/>
    <m/>
    <n v="3386"/>
    <n v="0"/>
    <n v="87.333333333333329"/>
    <m/>
    <n v="0"/>
    <n v="0"/>
    <n v="104.81509433962263"/>
    <n v="0"/>
    <n v="5555.2"/>
    <n v="0"/>
    <m/>
    <m/>
    <n v="0"/>
    <n v="0"/>
    <m/>
    <m/>
    <n v="0"/>
    <n v="0"/>
    <m/>
    <m/>
    <n v="0"/>
    <n v="0"/>
    <n v="145"/>
    <n v="162"/>
    <n v="145"/>
    <n v="0"/>
    <n v="581.99999999999989"/>
    <n v="581.5"/>
    <n v="12989.44430641822"/>
    <s v=""/>
    <n v="189"/>
    <n v="224"/>
    <n v="189"/>
    <n v="0"/>
    <n v="849.5"/>
    <n v="908"/>
    <n v="17107.626086956519"/>
    <n v="0"/>
    <n v="334"/>
    <n v="386"/>
    <n v="334"/>
    <n v="0"/>
    <n v="1431.5"/>
    <n v="1489.5"/>
    <n v="30097.070393374739"/>
    <s v=""/>
    <n v="18"/>
    <n v="27"/>
    <n v="18"/>
    <n v="0"/>
    <n v="54.5"/>
    <n v="100"/>
    <n v="1637.8461538461538"/>
    <s v=""/>
    <n v="1486"/>
    <n v="1589.5"/>
    <n v="31734.916547220892"/>
    <s v=""/>
  </r>
  <r>
    <x v="9"/>
    <s v="Wilkes Community College "/>
    <m/>
    <n v="199926"/>
    <x v="7"/>
    <n v="293"/>
    <n v="338"/>
    <n v="7"/>
    <n v="10"/>
    <n v="286"/>
    <n v="328"/>
    <n v="67.056865464632452"/>
    <n v="67.056865464632452"/>
    <n v="286"/>
    <n v="328"/>
    <n v="286"/>
    <n v="0"/>
    <n v="40"/>
    <n v="50"/>
    <n v="40"/>
    <n v="0"/>
    <n v="14"/>
    <n v="17"/>
    <n v="14"/>
    <n v="0"/>
    <m/>
    <m/>
    <n v="0"/>
    <n v="0"/>
    <n v="54"/>
    <n v="67"/>
    <n v="54"/>
    <n v="0"/>
    <n v="3.1375000000000002"/>
    <n v="3.53"/>
    <n v="125.5"/>
    <n v="176.5"/>
    <n v="3"/>
    <n v="3.6764705882352939"/>
    <n v="42"/>
    <n v="62.5"/>
    <m/>
    <m/>
    <n v="0"/>
    <n v="0"/>
    <n v="3.1018518518518516"/>
    <n v="3.5671641791044775"/>
    <n v="167.5"/>
    <n v="239"/>
    <n v="83.15384615384616"/>
    <m/>
    <n v="3326.1538461538466"/>
    <n v="0"/>
    <n v="90.533333333333331"/>
    <m/>
    <n v="1267.4666666666667"/>
    <n v="0"/>
    <m/>
    <m/>
    <n v="0"/>
    <n v="0"/>
    <n v="85.067046533713196"/>
    <n v="0"/>
    <n v="4593.6205128205129"/>
    <n v="0"/>
    <n v="94"/>
    <n v="113"/>
    <n v="94"/>
    <n v="0"/>
    <n v="99"/>
    <n v="84"/>
    <n v="99"/>
    <n v="0"/>
    <n v="5"/>
    <n v="2"/>
    <n v="5"/>
    <n v="0"/>
    <n v="198"/>
    <n v="199"/>
    <n v="198"/>
    <n v="0"/>
    <n v="4.2765957446808507"/>
    <n v="3.4646017699115044"/>
    <n v="401.99999999999994"/>
    <n v="391.5"/>
    <n v="4.8383838383838382"/>
    <n v="4.6726190476190474"/>
    <n v="479"/>
    <n v="392.5"/>
    <n v="2.6"/>
    <n v="4"/>
    <n v="13"/>
    <n v="8"/>
    <n v="4.5151515151515156"/>
    <n v="3.9798994974874371"/>
    <n v="894.00000000000011"/>
    <n v="792"/>
    <n v="87.8735632183908"/>
    <m/>
    <n v="8260.1149425287349"/>
    <n v="0"/>
    <n v="81.057692307692307"/>
    <m/>
    <n v="8024.7115384615381"/>
    <n v="0"/>
    <n v="77"/>
    <m/>
    <n v="385"/>
    <n v="0"/>
    <n v="84.1910428332842"/>
    <n v="0"/>
    <n v="16669.826480990272"/>
    <n v="0"/>
    <n v="252"/>
    <n v="266"/>
    <n v="252"/>
    <n v="0"/>
    <n v="4.212301587301587"/>
    <n v="3.8759398496240602"/>
    <n v="1061.5"/>
    <n v="1031"/>
    <n v="84.378757911947574"/>
    <n v="0"/>
    <n v="21263.446993810787"/>
    <n v="0"/>
    <n v="14"/>
    <n v="39"/>
    <n v="14"/>
    <n v="0"/>
    <n v="15"/>
    <n v="22"/>
    <n v="15"/>
    <n v="0"/>
    <n v="5"/>
    <n v="1"/>
    <n v="5"/>
    <n v="0"/>
    <n v="34"/>
    <n v="62"/>
    <n v="34"/>
    <n v="0"/>
    <n v="2.7142857142857144"/>
    <n v="2.641025641025641"/>
    <n v="38"/>
    <n v="103"/>
    <n v="3.0714285714285716"/>
    <n v="3.5"/>
    <n v="46.071428571428577"/>
    <n v="77"/>
    <n v="3.4"/>
    <n v="3.5"/>
    <n v="17"/>
    <n v="3.5"/>
    <n v="2.9726890756302526"/>
    <n v="2.9596774193548385"/>
    <n v="101.07142857142858"/>
    <n v="183.5"/>
    <n v="89.578947368421055"/>
    <m/>
    <n v="1254.1052631578948"/>
    <n v="0"/>
    <n v="92.428571428571431"/>
    <m/>
    <n v="1386.4285714285716"/>
    <n v="0"/>
    <n v="73.5"/>
    <m/>
    <n v="367.5"/>
    <n v="0"/>
    <n v="88.471583370190189"/>
    <n v="0"/>
    <n v="3008.0338345864666"/>
    <n v="0"/>
    <m/>
    <m/>
    <n v="0"/>
    <n v="0"/>
    <m/>
    <m/>
    <n v="0"/>
    <n v="0"/>
    <m/>
    <m/>
    <n v="0"/>
    <n v="0"/>
    <n v="148"/>
    <n v="202"/>
    <n v="148"/>
    <n v="0"/>
    <n v="565.5"/>
    <n v="671"/>
    <n v="12840.374051840476"/>
    <s v=""/>
    <n v="128"/>
    <n v="123"/>
    <n v="128"/>
    <n v="0"/>
    <n v="567.07142857142856"/>
    <n v="532"/>
    <n v="10678.606776556775"/>
    <n v="0"/>
    <n v="276"/>
    <n v="325"/>
    <n v="276"/>
    <n v="0"/>
    <n v="1132.5714285714284"/>
    <n v="1203"/>
    <n v="23518.980828397252"/>
    <s v=""/>
    <n v="10"/>
    <n v="3"/>
    <n v="10"/>
    <n v="0"/>
    <n v="30"/>
    <n v="11.5"/>
    <n v="752.5"/>
    <s v=""/>
    <n v="1162.5714285714287"/>
    <n v="1214.5"/>
    <n v="24271.480828397252"/>
    <s v=""/>
  </r>
  <r>
    <x v="9"/>
    <s v="Beaufort County Community College "/>
    <m/>
    <n v="197966"/>
    <x v="8"/>
    <n v="171"/>
    <n v="142"/>
    <n v="13"/>
    <n v="13"/>
    <n v="158"/>
    <n v="129"/>
    <n v="66.97486033519553"/>
    <n v="66.97486033519553"/>
    <n v="158"/>
    <n v="129"/>
    <n v="158"/>
    <n v="0"/>
    <n v="11"/>
    <n v="8"/>
    <n v="11"/>
    <n v="0"/>
    <n v="7"/>
    <n v="7"/>
    <n v="7"/>
    <n v="0"/>
    <m/>
    <m/>
    <n v="0"/>
    <n v="0"/>
    <n v="18"/>
    <n v="15"/>
    <n v="18"/>
    <n v="0"/>
    <n v="3.2727272727272729"/>
    <n v="4.3125"/>
    <n v="36"/>
    <n v="34.5"/>
    <n v="3.5714285714285716"/>
    <n v="3.7142857142857144"/>
    <n v="25"/>
    <n v="26"/>
    <m/>
    <m/>
    <n v="0"/>
    <n v="0"/>
    <n v="3.3888888888888888"/>
    <n v="4.0333333333333332"/>
    <n v="61"/>
    <n v="60.5"/>
    <n v="92.615384615384613"/>
    <m/>
    <n v="1018.7692307692307"/>
    <n v="0"/>
    <n v="97.75"/>
    <m/>
    <n v="684.25"/>
    <n v="0"/>
    <m/>
    <m/>
    <n v="0"/>
    <n v="0"/>
    <n v="94.612179487179489"/>
    <n v="0"/>
    <n v="1703.0192307692307"/>
    <n v="0"/>
    <n v="57"/>
    <n v="31"/>
    <n v="57"/>
    <n v="0"/>
    <n v="48"/>
    <n v="60"/>
    <n v="48"/>
    <n v="0"/>
    <m/>
    <m/>
    <n v="0"/>
    <n v="0"/>
    <n v="105"/>
    <n v="91"/>
    <n v="105"/>
    <n v="0"/>
    <n v="5.4824561403508776"/>
    <n v="5.645161290322581"/>
    <n v="312.5"/>
    <n v="175"/>
    <n v="5"/>
    <n v="4.9749999999999996"/>
    <n v="240"/>
    <n v="298.5"/>
    <m/>
    <m/>
    <n v="0"/>
    <n v="0"/>
    <n v="5.2619047619047619"/>
    <n v="5.2032967032967035"/>
    <n v="552.5"/>
    <n v="473.5"/>
    <n v="104.84126984126983"/>
    <m/>
    <n v="5975.9523809523807"/>
    <n v="0"/>
    <n v="90.47540983606558"/>
    <m/>
    <n v="4342.8196721311479"/>
    <n v="0"/>
    <n v="91"/>
    <m/>
    <n v="0"/>
    <n v="0"/>
    <n v="98.274019553176458"/>
    <n v="0"/>
    <n v="10318.772053083529"/>
    <n v="0"/>
    <n v="123"/>
    <n v="106"/>
    <n v="123"/>
    <n v="0"/>
    <n v="4.9878048780487809"/>
    <n v="5.0377358490566042"/>
    <n v="613.5"/>
    <n v="534"/>
    <n v="97.738140519128123"/>
    <n v="0"/>
    <n v="12021.791283852759"/>
    <n v="0"/>
    <n v="13"/>
    <n v="11"/>
    <n v="13"/>
    <n v="0"/>
    <n v="22"/>
    <n v="12"/>
    <n v="22"/>
    <n v="0"/>
    <m/>
    <m/>
    <n v="0"/>
    <n v="0"/>
    <n v="35"/>
    <n v="23"/>
    <n v="35"/>
    <n v="0"/>
    <n v="3"/>
    <n v="2.2272727272727271"/>
    <n v="39"/>
    <n v="24.499999999999996"/>
    <n v="2.6"/>
    <n v="2.5416666666666665"/>
    <n v="57.2"/>
    <n v="30.5"/>
    <m/>
    <m/>
    <n v="0"/>
    <n v="0"/>
    <n v="2.7485714285714287"/>
    <n v="2.3913043478260869"/>
    <n v="96.2"/>
    <n v="55"/>
    <n v="81"/>
    <m/>
    <n v="1053"/>
    <n v="0"/>
    <n v="79.8"/>
    <m/>
    <n v="1755.6"/>
    <n v="0"/>
    <m/>
    <m/>
    <n v="0"/>
    <n v="0"/>
    <n v="80.245714285714286"/>
    <n v="0"/>
    <n v="2808.6"/>
    <n v="0"/>
    <m/>
    <m/>
    <n v="0"/>
    <n v="0"/>
    <m/>
    <m/>
    <n v="0"/>
    <n v="0"/>
    <m/>
    <m/>
    <n v="0"/>
    <n v="0"/>
    <n v="81"/>
    <n v="50"/>
    <n v="81"/>
    <n v="0"/>
    <n v="387.5"/>
    <n v="234"/>
    <n v="8047.7216117216112"/>
    <s v=""/>
    <n v="77"/>
    <n v="79"/>
    <n v="77"/>
    <n v="0"/>
    <n v="322.2"/>
    <n v="355"/>
    <n v="6782.6696721311473"/>
    <n v="0"/>
    <n v="158"/>
    <n v="129"/>
    <n v="158"/>
    <n v="0"/>
    <n v="709.7"/>
    <n v="589"/>
    <n v="14830.391283852758"/>
    <s v=""/>
    <n v="0"/>
    <n v="0"/>
    <n v="0"/>
    <n v="0"/>
    <s v=""/>
    <s v=""/>
    <s v=""/>
    <s v=""/>
    <n v="709.7"/>
    <n v="589"/>
    <n v="14830.391283852759"/>
    <s v=""/>
  </r>
  <r>
    <x v="9"/>
    <s v="Bladen Community College"/>
    <m/>
    <n v="198011"/>
    <x v="8"/>
    <n v="121"/>
    <n v="140"/>
    <n v="8"/>
    <n v="6"/>
    <n v="113"/>
    <n v="134"/>
    <n v="66.370461538461541"/>
    <n v="66.370461538461541"/>
    <n v="113"/>
    <n v="134"/>
    <n v="113"/>
    <n v="0"/>
    <n v="3"/>
    <n v="5"/>
    <n v="3"/>
    <n v="0"/>
    <n v="3"/>
    <n v="6"/>
    <n v="3"/>
    <n v="0"/>
    <m/>
    <m/>
    <n v="0"/>
    <n v="0"/>
    <n v="6"/>
    <n v="11"/>
    <n v="6"/>
    <n v="0"/>
    <n v="4.666666666666667"/>
    <n v="3.6"/>
    <n v="14"/>
    <n v="18"/>
    <n v="3"/>
    <n v="2.75"/>
    <n v="9"/>
    <n v="16.5"/>
    <m/>
    <m/>
    <n v="0"/>
    <n v="0"/>
    <n v="3.8333333333333335"/>
    <n v="3.1363636363636362"/>
    <n v="23"/>
    <n v="34.5"/>
    <n v="86"/>
    <m/>
    <n v="258"/>
    <n v="0"/>
    <n v="94"/>
    <m/>
    <n v="282"/>
    <n v="0"/>
    <m/>
    <m/>
    <n v="0"/>
    <n v="0"/>
    <n v="90"/>
    <n v="0"/>
    <n v="540"/>
    <n v="0"/>
    <n v="40"/>
    <n v="44"/>
    <n v="40"/>
    <n v="0"/>
    <n v="36"/>
    <n v="51"/>
    <n v="36"/>
    <n v="0"/>
    <m/>
    <n v="2"/>
    <n v="0"/>
    <n v="0"/>
    <n v="76"/>
    <n v="97"/>
    <n v="76"/>
    <n v="0"/>
    <n v="5.75"/>
    <n v="4.9318181818181817"/>
    <n v="230"/>
    <n v="217"/>
    <n v="4.583333333333333"/>
    <n v="4.5980392156862742"/>
    <n v="165"/>
    <n v="234.49999999999997"/>
    <m/>
    <n v="3.75"/>
    <n v="0"/>
    <n v="7.5"/>
    <n v="5.1973684210526319"/>
    <n v="4.731958762886598"/>
    <n v="395"/>
    <n v="459"/>
    <n v="102.89130434782609"/>
    <m/>
    <n v="4115.652173913044"/>
    <n v="0"/>
    <n v="92.86363636363636"/>
    <m/>
    <n v="3343.090909090909"/>
    <n v="0"/>
    <n v="35"/>
    <m/>
    <n v="0"/>
    <n v="0"/>
    <n v="98.141356355315168"/>
    <n v="0"/>
    <n v="7458.743083003953"/>
    <n v="0"/>
    <n v="82"/>
    <n v="108"/>
    <n v="82"/>
    <n v="0"/>
    <n v="5.0975609756097562"/>
    <n v="4.5694444444444446"/>
    <n v="418"/>
    <n v="493.5"/>
    <n v="97.545647353706741"/>
    <n v="0"/>
    <n v="7998.743083003953"/>
    <n v="0"/>
    <n v="10"/>
    <n v="10"/>
    <n v="10"/>
    <n v="0"/>
    <n v="21"/>
    <n v="16"/>
    <n v="21"/>
    <n v="0"/>
    <m/>
    <m/>
    <n v="0"/>
    <n v="0"/>
    <n v="31"/>
    <n v="26"/>
    <n v="31"/>
    <n v="0"/>
    <n v="3.5"/>
    <n v="3.6"/>
    <n v="35"/>
    <n v="36"/>
    <n v="3.5555555555555554"/>
    <n v="4.03125"/>
    <n v="74.666666666666657"/>
    <n v="64.5"/>
    <m/>
    <m/>
    <n v="0"/>
    <n v="0"/>
    <n v="3.5376344086021501"/>
    <n v="3.8653846153846154"/>
    <n v="109.66666666666666"/>
    <n v="100.5"/>
    <n v="131"/>
    <m/>
    <n v="1310"/>
    <n v="0"/>
    <n v="97.666666666666671"/>
    <m/>
    <n v="2051"/>
    <n v="0"/>
    <m/>
    <m/>
    <n v="0"/>
    <n v="0"/>
    <n v="108.41935483870968"/>
    <n v="0"/>
    <n v="3361"/>
    <n v="0"/>
    <m/>
    <m/>
    <n v="0"/>
    <n v="0"/>
    <m/>
    <m/>
    <n v="0"/>
    <n v="0"/>
    <m/>
    <m/>
    <n v="0"/>
    <n v="0"/>
    <n v="53"/>
    <n v="59"/>
    <n v="53"/>
    <n v="0"/>
    <n v="279"/>
    <n v="271"/>
    <n v="5683.652173913044"/>
    <s v=""/>
    <n v="60"/>
    <n v="73"/>
    <n v="60"/>
    <n v="0"/>
    <n v="248.66666666666666"/>
    <n v="315.5"/>
    <n v="5676.090909090909"/>
    <n v="0"/>
    <n v="113"/>
    <n v="132"/>
    <n v="113"/>
    <n v="0"/>
    <n v="527.66666666666663"/>
    <n v="586.5"/>
    <n v="11359.743083003952"/>
    <s v=""/>
    <n v="0"/>
    <n v="2"/>
    <n v="0"/>
    <n v="0"/>
    <s v=""/>
    <n v="7.5"/>
    <s v=""/>
    <s v=""/>
    <n v="527.66666666666663"/>
    <n v="594"/>
    <n v="11359.743083003952"/>
    <s v=""/>
  </r>
  <r>
    <x v="9"/>
    <s v="Blue Ridge Community College"/>
    <m/>
    <n v="198039"/>
    <x v="8"/>
    <n v="176"/>
    <n v="209"/>
    <n v="5"/>
    <n v="2"/>
    <n v="171"/>
    <n v="207"/>
    <n v="66.953740719588808"/>
    <n v="66.953740719588808"/>
    <n v="171"/>
    <n v="207"/>
    <n v="171"/>
    <n v="0"/>
    <n v="9"/>
    <n v="16"/>
    <n v="9"/>
    <n v="0"/>
    <n v="4"/>
    <n v="7"/>
    <n v="4"/>
    <n v="0"/>
    <m/>
    <m/>
    <n v="0"/>
    <n v="0"/>
    <n v="13"/>
    <n v="23"/>
    <n v="13"/>
    <n v="0"/>
    <n v="2.6111111111111112"/>
    <n v="3.96875"/>
    <n v="23.5"/>
    <n v="63.5"/>
    <n v="2.125"/>
    <n v="3.7857142857142856"/>
    <n v="8.5"/>
    <n v="26.5"/>
    <m/>
    <m/>
    <n v="0"/>
    <n v="0"/>
    <n v="2.4615384615384617"/>
    <n v="3.9130434782608696"/>
    <n v="32"/>
    <n v="90"/>
    <n v="73.272727272727266"/>
    <m/>
    <n v="659.45454545454538"/>
    <n v="0"/>
    <n v="73.5"/>
    <m/>
    <n v="294"/>
    <n v="0"/>
    <n v="53"/>
    <m/>
    <n v="0"/>
    <n v="0"/>
    <n v="73.342657342657333"/>
    <n v="0"/>
    <n v="953.45454545454527"/>
    <n v="0"/>
    <n v="77"/>
    <n v="61"/>
    <n v="77"/>
    <n v="0"/>
    <n v="63"/>
    <n v="61"/>
    <n v="63"/>
    <n v="0"/>
    <m/>
    <n v="1"/>
    <n v="0"/>
    <n v="0"/>
    <n v="140"/>
    <n v="123"/>
    <n v="140"/>
    <n v="0"/>
    <n v="4.5519480519480515"/>
    <n v="4.0901639344262293"/>
    <n v="350.49999999999994"/>
    <n v="249.5"/>
    <n v="5.4761904761904763"/>
    <n v="5.2950819672131146"/>
    <n v="345"/>
    <n v="323"/>
    <m/>
    <n v="3.5"/>
    <n v="0"/>
    <n v="3.5"/>
    <n v="4.9678571428571425"/>
    <n v="4.6829268292682924"/>
    <n v="695.5"/>
    <n v="576"/>
    <n v="87.725490196078425"/>
    <m/>
    <n v="6754.8627450980384"/>
    <n v="0"/>
    <n v="81.166666666666671"/>
    <m/>
    <n v="5113.5"/>
    <n v="0"/>
    <m/>
    <m/>
    <n v="0"/>
    <n v="0"/>
    <n v="84.77401960784313"/>
    <n v="0"/>
    <n v="11868.362745098038"/>
    <n v="0"/>
    <n v="153"/>
    <n v="146"/>
    <n v="153"/>
    <n v="0"/>
    <n v="4.7549019607843137"/>
    <n v="4.5616438356164384"/>
    <n v="727.5"/>
    <n v="666"/>
    <n v="83.802727389232572"/>
    <n v="0"/>
    <n v="12821.817290552584"/>
    <n v="0"/>
    <n v="7"/>
    <n v="22"/>
    <n v="7"/>
    <n v="0"/>
    <n v="11"/>
    <n v="37"/>
    <n v="11"/>
    <n v="0"/>
    <m/>
    <n v="2"/>
    <n v="0"/>
    <n v="0"/>
    <n v="18"/>
    <n v="61"/>
    <n v="18"/>
    <n v="0"/>
    <n v="3.8571428571428572"/>
    <n v="3.2727272727272729"/>
    <n v="27"/>
    <n v="72"/>
    <n v="5.2647058823529411"/>
    <n v="3.6756756756756759"/>
    <n v="57.911764705882355"/>
    <n v="136"/>
    <m/>
    <n v="5"/>
    <n v="0"/>
    <n v="10"/>
    <n v="4.7173202614379086"/>
    <n v="3.5737704918032787"/>
    <n v="84.911764705882348"/>
    <n v="218"/>
    <n v="84.393939393939391"/>
    <m/>
    <n v="590.75757575757575"/>
    <n v="0"/>
    <n v="74.941176470588232"/>
    <m/>
    <n v="824.35294117647049"/>
    <n v="0"/>
    <m/>
    <m/>
    <n v="0"/>
    <n v="0"/>
    <n v="78.617250940780352"/>
    <n v="0"/>
    <n v="1415.1105169340462"/>
    <n v="0"/>
    <m/>
    <m/>
    <n v="0"/>
    <n v="0"/>
    <m/>
    <m/>
    <n v="0"/>
    <n v="0"/>
    <m/>
    <m/>
    <n v="0"/>
    <n v="0"/>
    <n v="93"/>
    <n v="99"/>
    <n v="93"/>
    <n v="0"/>
    <n v="400.99999999999994"/>
    <n v="385"/>
    <n v="8005.0748663101595"/>
    <s v=""/>
    <n v="78"/>
    <n v="105"/>
    <n v="78"/>
    <n v="0"/>
    <n v="411.41176470588238"/>
    <n v="485.5"/>
    <n v="6231.8529411764703"/>
    <n v="0"/>
    <n v="171"/>
    <n v="204"/>
    <n v="171"/>
    <n v="0"/>
    <n v="812.41176470588232"/>
    <n v="870.5"/>
    <n v="14236.927807486631"/>
    <s v=""/>
    <n v="0"/>
    <n v="3"/>
    <n v="0"/>
    <n v="0"/>
    <s v=""/>
    <n v="13.5"/>
    <s v=""/>
    <s v=""/>
    <n v="812.41176470588232"/>
    <n v="884"/>
    <n v="14236.927807486631"/>
    <s v=""/>
  </r>
  <r>
    <x v="9"/>
    <s v="Brunswick Community College"/>
    <m/>
    <n v="198084"/>
    <x v="8"/>
    <n v="107"/>
    <n v="152"/>
    <n v="9"/>
    <n v="28"/>
    <n v="98"/>
    <n v="124"/>
    <n v="66.05117707267145"/>
    <n v="66.05117707267145"/>
    <n v="98"/>
    <n v="124"/>
    <n v="97"/>
    <n v="0"/>
    <n v="5"/>
    <n v="12"/>
    <n v="5"/>
    <n v="0"/>
    <n v="10"/>
    <n v="5"/>
    <n v="10"/>
    <n v="0"/>
    <m/>
    <m/>
    <n v="0"/>
    <n v="0"/>
    <n v="15"/>
    <n v="17"/>
    <n v="15"/>
    <n v="0"/>
    <n v="1.8"/>
    <n v="2.125"/>
    <n v="9"/>
    <n v="25.5"/>
    <n v="2.2999999999999998"/>
    <n v="2.4"/>
    <n v="23"/>
    <n v="12"/>
    <m/>
    <m/>
    <n v="0"/>
    <n v="0"/>
    <n v="2.1333333333333333"/>
    <n v="2.2058823529411766"/>
    <n v="32"/>
    <n v="37.5"/>
    <n v="73"/>
    <m/>
    <n v="365"/>
    <n v="0"/>
    <n v="86.8"/>
    <m/>
    <n v="868"/>
    <n v="0"/>
    <n v="73.714285714285708"/>
    <m/>
    <n v="0"/>
    <n v="0"/>
    <n v="82.2"/>
    <n v="0"/>
    <n v="1233"/>
    <n v="0"/>
    <n v="34"/>
    <n v="48"/>
    <n v="34"/>
    <n v="0"/>
    <n v="30"/>
    <n v="26"/>
    <n v="30"/>
    <n v="0"/>
    <n v="1"/>
    <m/>
    <n v="0"/>
    <n v="0"/>
    <n v="65"/>
    <n v="74"/>
    <n v="65"/>
    <n v="0"/>
    <n v="3.3823529411764706"/>
    <n v="3.4479166666666665"/>
    <n v="115"/>
    <n v="165.5"/>
    <n v="4.6833333333333336"/>
    <n v="4.0769230769230766"/>
    <n v="140.5"/>
    <n v="106"/>
    <n v="2"/>
    <m/>
    <n v="2"/>
    <n v="0"/>
    <n v="3.9615384615384617"/>
    <n v="3.6689189189189189"/>
    <n v="257.5"/>
    <n v="271.5"/>
    <n v="86.888888888888886"/>
    <m/>
    <n v="2954.2222222222222"/>
    <n v="0"/>
    <n v="87.833333333333329"/>
    <m/>
    <n v="2635"/>
    <n v="0"/>
    <m/>
    <m/>
    <n v="0"/>
    <n v="0"/>
    <n v="85.988034188034192"/>
    <n v="0"/>
    <n v="5589.2222222222226"/>
    <n v="0"/>
    <n v="80"/>
    <n v="91"/>
    <n v="80"/>
    <n v="0"/>
    <n v="3.6187499999999999"/>
    <n v="3.3956043956043955"/>
    <n v="289.5"/>
    <n v="309"/>
    <n v="85.277777777777786"/>
    <n v="0"/>
    <n v="6822.2222222222226"/>
    <n v="0"/>
    <n v="11"/>
    <n v="21"/>
    <n v="11"/>
    <n v="0"/>
    <n v="7"/>
    <n v="10"/>
    <n v="7"/>
    <n v="0"/>
    <m/>
    <n v="2"/>
    <n v="0"/>
    <n v="0"/>
    <n v="18"/>
    <n v="33"/>
    <n v="18"/>
    <n v="0"/>
    <n v="2.7272727272727271"/>
    <n v="3.0238095238095237"/>
    <n v="29.999999999999996"/>
    <n v="63.5"/>
    <n v="3.6749999999999998"/>
    <n v="3.75"/>
    <n v="25.724999999999998"/>
    <n v="37.5"/>
    <m/>
    <n v="3.25"/>
    <n v="0"/>
    <n v="6.5"/>
    <n v="3.0958333333333332"/>
    <n v="3.2575757575757578"/>
    <n v="55.724999999999994"/>
    <n v="107.5"/>
    <n v="67.599999999999994"/>
    <m/>
    <n v="743.59999999999991"/>
    <n v="0"/>
    <n v="72.75"/>
    <m/>
    <n v="509.25"/>
    <n v="0"/>
    <n v="45"/>
    <m/>
    <n v="0"/>
    <n v="0"/>
    <n v="69.602777777777774"/>
    <n v="0"/>
    <n v="1252.8499999999999"/>
    <n v="0"/>
    <m/>
    <m/>
    <n v="0"/>
    <n v="0"/>
    <m/>
    <m/>
    <n v="0"/>
    <n v="0"/>
    <m/>
    <m/>
    <n v="0"/>
    <n v="0"/>
    <n v="50"/>
    <n v="81"/>
    <n v="50"/>
    <n v="0"/>
    <n v="154"/>
    <n v="254.5"/>
    <n v="4062.8222222222221"/>
    <s v=""/>
    <n v="47"/>
    <n v="41"/>
    <n v="47"/>
    <n v="0"/>
    <n v="189.22499999999999"/>
    <n v="155.5"/>
    <n v="4012.25"/>
    <n v="0"/>
    <n v="97"/>
    <n v="122"/>
    <n v="97"/>
    <n v="0"/>
    <n v="343.22500000000002"/>
    <n v="410"/>
    <n v="8075.0722222222221"/>
    <s v=""/>
    <n v="1"/>
    <n v="2"/>
    <n v="0"/>
    <n v="0"/>
    <n v="2"/>
    <n v="6.5"/>
    <s v=""/>
    <s v=""/>
    <n v="345.22500000000002"/>
    <n v="416.5"/>
    <n v="8075.072222222223"/>
    <s v=""/>
  </r>
  <r>
    <x v="9"/>
    <s v="Carteret Community College"/>
    <m/>
    <n v="198206"/>
    <x v="8"/>
    <n v="141"/>
    <n v="170"/>
    <n v="7"/>
    <n v="5"/>
    <n v="134"/>
    <n v="165"/>
    <n v="67.618473895582326"/>
    <n v="67.618473895582326"/>
    <n v="134"/>
    <n v="165"/>
    <n v="133"/>
    <n v="0"/>
    <n v="8"/>
    <n v="9"/>
    <n v="8"/>
    <n v="0"/>
    <n v="3"/>
    <n v="5"/>
    <n v="3"/>
    <n v="0"/>
    <m/>
    <m/>
    <n v="0"/>
    <n v="0"/>
    <n v="11"/>
    <n v="14"/>
    <n v="11"/>
    <n v="0"/>
    <n v="4.125"/>
    <n v="2.9444444444444446"/>
    <n v="33"/>
    <n v="26.5"/>
    <n v="4.833333333333333"/>
    <n v="4.0999999999999996"/>
    <n v="14.5"/>
    <n v="20.5"/>
    <m/>
    <m/>
    <n v="0"/>
    <n v="0"/>
    <n v="4.3181818181818183"/>
    <n v="3.3571428571428572"/>
    <n v="47.5"/>
    <n v="47"/>
    <n v="85.166666666666671"/>
    <m/>
    <n v="681.33333333333337"/>
    <n v="0"/>
    <n v="95.166666666666671"/>
    <m/>
    <n v="285.5"/>
    <n v="0"/>
    <n v="80.090909090909093"/>
    <m/>
    <n v="0"/>
    <n v="0"/>
    <n v="87.893939393939391"/>
    <n v="0"/>
    <n v="966.83333333333326"/>
    <n v="0"/>
    <n v="48"/>
    <n v="51"/>
    <n v="48"/>
    <n v="0"/>
    <n v="47"/>
    <n v="39"/>
    <n v="47"/>
    <n v="0"/>
    <m/>
    <n v="1"/>
    <n v="0"/>
    <n v="0"/>
    <n v="95"/>
    <n v="91"/>
    <n v="95"/>
    <n v="0"/>
    <n v="4.40625"/>
    <n v="4.6764705882352944"/>
    <n v="211.5"/>
    <n v="238.5"/>
    <n v="4.457446808510638"/>
    <n v="5.2307692307692308"/>
    <n v="209.5"/>
    <n v="204"/>
    <m/>
    <n v="3"/>
    <n v="0"/>
    <n v="3"/>
    <n v="4.4315789473684211"/>
    <n v="4.895604395604396"/>
    <n v="421"/>
    <n v="445.50000000000006"/>
    <n v="98.722222222222229"/>
    <m/>
    <n v="4738.666666666667"/>
    <n v="0"/>
    <n v="90.964285714285708"/>
    <m/>
    <n v="4275.3214285714284"/>
    <n v="0"/>
    <m/>
    <m/>
    <n v="0"/>
    <n v="0"/>
    <n v="94.884085213032577"/>
    <n v="0"/>
    <n v="9013.9880952380954"/>
    <n v="0"/>
    <n v="106"/>
    <n v="105"/>
    <n v="106"/>
    <n v="0"/>
    <n v="4.4198113207547172"/>
    <n v="4.6904761904761907"/>
    <n v="468.5"/>
    <n v="492.5"/>
    <n v="94.158692722371981"/>
    <n v="0"/>
    <n v="9980.8214285714294"/>
    <n v="0"/>
    <n v="11"/>
    <n v="17"/>
    <n v="11"/>
    <n v="0"/>
    <n v="16"/>
    <n v="43"/>
    <n v="16"/>
    <n v="0"/>
    <n v="1"/>
    <m/>
    <n v="0"/>
    <n v="0"/>
    <n v="28"/>
    <n v="60"/>
    <n v="28"/>
    <n v="0"/>
    <n v="3.9090909090909092"/>
    <n v="3.2647058823529411"/>
    <n v="43"/>
    <n v="55.5"/>
    <n v="4.4137931034482758"/>
    <n v="2.86046511627907"/>
    <n v="70.620689655172413"/>
    <n v="123.00000000000001"/>
    <n v="2"/>
    <m/>
    <n v="2"/>
    <n v="0"/>
    <n v="4.1293103448275863"/>
    <n v="2.9750000000000001"/>
    <n v="115.62068965517241"/>
    <n v="178.5"/>
    <n v="86.884615384615387"/>
    <m/>
    <n v="955.73076923076928"/>
    <n v="0"/>
    <n v="78.241379310344826"/>
    <m/>
    <n v="1251.8620689655172"/>
    <n v="0"/>
    <m/>
    <m/>
    <n v="0"/>
    <n v="0"/>
    <n v="78.842601364153097"/>
    <n v="0"/>
    <n v="2207.5928381962867"/>
    <n v="0"/>
    <m/>
    <m/>
    <n v="0"/>
    <n v="0"/>
    <m/>
    <m/>
    <n v="0"/>
    <n v="0"/>
    <m/>
    <m/>
    <n v="0"/>
    <n v="0"/>
    <n v="67"/>
    <n v="77"/>
    <n v="67"/>
    <n v="0"/>
    <n v="287.5"/>
    <n v="320.5"/>
    <n v="6375.7307692307695"/>
    <s v=""/>
    <n v="66"/>
    <n v="87"/>
    <n v="66"/>
    <n v="0"/>
    <n v="294.62068965517244"/>
    <n v="347.5"/>
    <n v="5812.6834975369457"/>
    <n v="0"/>
    <n v="133"/>
    <n v="164"/>
    <n v="133"/>
    <n v="0"/>
    <n v="582.12068965517244"/>
    <n v="668"/>
    <n v="12188.414266767715"/>
    <s v=""/>
    <n v="1"/>
    <n v="1"/>
    <n v="0"/>
    <n v="0"/>
    <n v="2"/>
    <n v="3"/>
    <s v=""/>
    <s v=""/>
    <n v="584.12068965517244"/>
    <n v="671"/>
    <n v="12188.414266767715"/>
    <s v=""/>
  </r>
  <r>
    <x v="9"/>
    <s v="College of the Albemarle"/>
    <m/>
    <n v="197814"/>
    <x v="8"/>
    <n v="168"/>
    <n v="180"/>
    <n v="8"/>
    <n v="19"/>
    <n v="160"/>
    <n v="161"/>
    <n v="65.820825515947462"/>
    <n v="65.820825515947462"/>
    <n v="160"/>
    <n v="161"/>
    <n v="160"/>
    <n v="0"/>
    <n v="13"/>
    <n v="11"/>
    <n v="13"/>
    <n v="0"/>
    <n v="7"/>
    <n v="5"/>
    <n v="7"/>
    <n v="0"/>
    <m/>
    <m/>
    <n v="0"/>
    <n v="0"/>
    <n v="20"/>
    <n v="16"/>
    <n v="20"/>
    <n v="0"/>
    <n v="2.7692307692307692"/>
    <n v="3.2272727272727271"/>
    <n v="36"/>
    <n v="35.5"/>
    <n v="2.7142857142857144"/>
    <n v="3.6"/>
    <n v="19"/>
    <n v="18"/>
    <m/>
    <m/>
    <n v="0"/>
    <n v="0"/>
    <n v="2.75"/>
    <n v="3.34375"/>
    <n v="55"/>
    <n v="53.5"/>
    <n v="86.9375"/>
    <m/>
    <n v="1130.1875"/>
    <n v="0"/>
    <n v="83.2"/>
    <m/>
    <n v="582.4"/>
    <n v="0"/>
    <m/>
    <m/>
    <n v="0"/>
    <n v="0"/>
    <n v="85.62937500000001"/>
    <n v="0"/>
    <n v="1712.5875000000001"/>
    <n v="0"/>
    <n v="50"/>
    <n v="42"/>
    <n v="50"/>
    <n v="0"/>
    <n v="74"/>
    <n v="49"/>
    <n v="74"/>
    <n v="0"/>
    <n v="1"/>
    <m/>
    <n v="1"/>
    <n v="0"/>
    <n v="125"/>
    <n v="91"/>
    <n v="125"/>
    <n v="0"/>
    <n v="3.98"/>
    <n v="4.5"/>
    <n v="199"/>
    <n v="189"/>
    <n v="4.2770270270270272"/>
    <n v="5.28571428571429"/>
    <n v="316.5"/>
    <n v="259.00000000000023"/>
    <n v="3.5"/>
    <m/>
    <n v="3.5"/>
    <n v="0"/>
    <n v="4.1520000000000001"/>
    <n v="4.923076923076926"/>
    <n v="519"/>
    <n v="448.00000000000028"/>
    <n v="84.666666666666671"/>
    <m/>
    <n v="4233.3333333333339"/>
    <n v="0"/>
    <n v="83.266666666666666"/>
    <m/>
    <n v="6161.7333333333336"/>
    <n v="0"/>
    <n v="43"/>
    <m/>
    <n v="43"/>
    <n v="0"/>
    <n v="83.504533333333342"/>
    <n v="0"/>
    <n v="10438.066666666668"/>
    <n v="0"/>
    <n v="145"/>
    <n v="107"/>
    <n v="145"/>
    <n v="0"/>
    <n v="3.9586206896551723"/>
    <n v="4.6869158878504695"/>
    <n v="574"/>
    <n v="501.50000000000023"/>
    <n v="83.797614942528739"/>
    <n v="0"/>
    <n v="12150.654166666667"/>
    <n v="0"/>
    <n v="5"/>
    <n v="22"/>
    <n v="5"/>
    <n v="0"/>
    <n v="10"/>
    <n v="30"/>
    <n v="10"/>
    <n v="0"/>
    <m/>
    <n v="2"/>
    <n v="0"/>
    <n v="0"/>
    <n v="15"/>
    <n v="54"/>
    <n v="15"/>
    <n v="0"/>
    <n v="1.9"/>
    <n v="3.2272727272727271"/>
    <n v="9.5"/>
    <n v="71"/>
    <n v="4.2435897435897436"/>
    <n v="3.7"/>
    <n v="42.435897435897438"/>
    <n v="111"/>
    <m/>
    <n v="3.75"/>
    <n v="0"/>
    <n v="7.5"/>
    <n v="3.4623931623931625"/>
    <n v="3.5092592592592591"/>
    <n v="51.935897435897438"/>
    <n v="189.5"/>
    <n v="76.192307692307693"/>
    <m/>
    <n v="380.96153846153845"/>
    <n v="0"/>
    <n v="66.666666666666671"/>
    <m/>
    <n v="666.66666666666674"/>
    <n v="0"/>
    <n v="73"/>
    <m/>
    <n v="0"/>
    <n v="0"/>
    <n v="69.841880341880341"/>
    <n v="0"/>
    <n v="1047.6282051282051"/>
    <n v="0"/>
    <m/>
    <m/>
    <n v="0"/>
    <n v="0"/>
    <m/>
    <m/>
    <n v="0"/>
    <n v="0"/>
    <m/>
    <m/>
    <n v="0"/>
    <n v="0"/>
    <n v="68"/>
    <n v="75"/>
    <n v="68"/>
    <n v="0"/>
    <n v="244.5"/>
    <n v="295.5"/>
    <n v="5744.4823717948721"/>
    <s v=""/>
    <n v="91"/>
    <n v="84"/>
    <n v="91"/>
    <n v="0"/>
    <n v="377.93589743589746"/>
    <n v="388.00000000000023"/>
    <n v="7410.8"/>
    <n v="0"/>
    <n v="159"/>
    <n v="159"/>
    <n v="159"/>
    <n v="0"/>
    <n v="622.43589743589746"/>
    <n v="683.50000000000023"/>
    <n v="13155.282371794872"/>
    <s v=""/>
    <n v="1"/>
    <n v="2"/>
    <n v="1"/>
    <n v="0"/>
    <n v="3.5"/>
    <n v="7.5"/>
    <n v="43"/>
    <s v=""/>
    <n v="625.93589743589746"/>
    <n v="691.00000000000023"/>
    <n v="13198.282371794872"/>
    <s v=""/>
  </r>
  <r>
    <x v="9"/>
    <s v="Halifax Community College "/>
    <m/>
    <n v="198640"/>
    <x v="8"/>
    <n v="128"/>
    <n v="136"/>
    <n v="2"/>
    <n v="6"/>
    <n v="126"/>
    <n v="130"/>
    <n v="67.447488584474883"/>
    <n v="67.447488584474883"/>
    <n v="126"/>
    <n v="130"/>
    <n v="125"/>
    <n v="0"/>
    <n v="9"/>
    <n v="5"/>
    <n v="9"/>
    <n v="0"/>
    <n v="5"/>
    <n v="8"/>
    <n v="5"/>
    <n v="0"/>
    <m/>
    <m/>
    <n v="0"/>
    <n v="0"/>
    <n v="14"/>
    <n v="13"/>
    <n v="14"/>
    <n v="0"/>
    <n v="3.0555555555555554"/>
    <n v="3.4"/>
    <n v="27.5"/>
    <n v="17"/>
    <n v="2.7"/>
    <n v="2.6875"/>
    <n v="13.5"/>
    <n v="21.5"/>
    <m/>
    <m/>
    <n v="0"/>
    <n v="0"/>
    <n v="2.9285714285714284"/>
    <n v="2.9615384615384617"/>
    <n v="41"/>
    <n v="38.5"/>
    <n v="102.375"/>
    <m/>
    <n v="921.375"/>
    <n v="0"/>
    <n v="85.5"/>
    <m/>
    <n v="427.5"/>
    <n v="0"/>
    <m/>
    <m/>
    <n v="0"/>
    <n v="0"/>
    <n v="96.348214285714292"/>
    <n v="0"/>
    <n v="1348.875"/>
    <n v="0"/>
    <n v="68"/>
    <n v="45"/>
    <n v="68"/>
    <n v="0"/>
    <n v="26"/>
    <n v="31"/>
    <n v="26"/>
    <n v="0"/>
    <m/>
    <n v="2"/>
    <n v="0"/>
    <n v="0"/>
    <n v="94"/>
    <n v="78"/>
    <n v="94"/>
    <n v="0"/>
    <n v="5.5441176470588234"/>
    <n v="5.4333333333333336"/>
    <n v="377"/>
    <n v="244.5"/>
    <n v="5.3461538461538458"/>
    <n v="4.967741935483871"/>
    <n v="139"/>
    <n v="154"/>
    <m/>
    <n v="3"/>
    <n v="0"/>
    <n v="6"/>
    <n v="5.4893617021276597"/>
    <n v="5.1858974358974361"/>
    <n v="516"/>
    <n v="404.5"/>
    <n v="103.72093023255815"/>
    <m/>
    <n v="7053.0232558139542"/>
    <n v="0"/>
    <n v="91.166666666666671"/>
    <m/>
    <n v="2370.3333333333335"/>
    <n v="0"/>
    <m/>
    <m/>
    <n v="0"/>
    <n v="0"/>
    <n v="100.24847435263072"/>
    <n v="0"/>
    <n v="9423.3565891472881"/>
    <n v="0"/>
    <n v="108"/>
    <n v="91"/>
    <n v="108"/>
    <n v="0"/>
    <n v="5.1574074074074074"/>
    <n v="4.8681318681318677"/>
    <n v="557"/>
    <n v="442.99999999999994"/>
    <n v="99.742885084697107"/>
    <n v="0"/>
    <n v="10772.231589147288"/>
    <n v="0"/>
    <n v="9"/>
    <n v="21"/>
    <n v="9"/>
    <n v="0"/>
    <n v="8"/>
    <n v="18"/>
    <n v="8"/>
    <n v="0"/>
    <n v="1"/>
    <m/>
    <n v="0"/>
    <n v="0"/>
    <n v="18"/>
    <n v="39"/>
    <n v="18"/>
    <n v="0"/>
    <n v="2.5"/>
    <n v="3.6666666666666665"/>
    <n v="22.5"/>
    <n v="77"/>
    <n v="3.6764705882352939"/>
    <n v="4.6388888888888893"/>
    <n v="29.411764705882351"/>
    <n v="83.5"/>
    <n v="2.5"/>
    <m/>
    <n v="2.5"/>
    <n v="0"/>
    <n v="3.022875816993464"/>
    <n v="4.115384615384615"/>
    <n v="54.411764705882348"/>
    <n v="160.49999999999997"/>
    <n v="86.41935483870968"/>
    <m/>
    <n v="777.77419354838707"/>
    <n v="0"/>
    <n v="80.647058823529406"/>
    <m/>
    <n v="645.17647058823525"/>
    <n v="0"/>
    <m/>
    <m/>
    <n v="0"/>
    <n v="0"/>
    <n v="79.052814674256808"/>
    <n v="0"/>
    <n v="1422.9506641366224"/>
    <n v="0"/>
    <m/>
    <m/>
    <n v="0"/>
    <n v="0"/>
    <m/>
    <m/>
    <n v="0"/>
    <n v="0"/>
    <m/>
    <m/>
    <n v="0"/>
    <n v="0"/>
    <n v="86"/>
    <n v="71"/>
    <n v="86"/>
    <n v="0"/>
    <n v="427"/>
    <n v="338.5"/>
    <n v="8752.1724493623406"/>
    <s v=""/>
    <n v="39"/>
    <n v="57"/>
    <n v="39"/>
    <n v="0"/>
    <n v="181.91176470588235"/>
    <n v="259"/>
    <n v="3443.0098039215686"/>
    <n v="0"/>
    <n v="125"/>
    <n v="128"/>
    <n v="125"/>
    <n v="0"/>
    <n v="608.91176470588232"/>
    <n v="597.5"/>
    <n v="12195.182253283909"/>
    <s v=""/>
    <n v="1"/>
    <n v="2"/>
    <n v="0"/>
    <n v="0"/>
    <n v="2.5"/>
    <n v="6"/>
    <s v=""/>
    <s v=""/>
    <n v="611.41176470588232"/>
    <n v="603.49999999999989"/>
    <n v="12195.182253283911"/>
    <s v=""/>
  </r>
  <r>
    <x v="9"/>
    <s v="James Sprunt Community College"/>
    <m/>
    <n v="198729"/>
    <x v="8"/>
    <n v="139"/>
    <n v="152"/>
    <n v="25"/>
    <n v="18"/>
    <n v="114"/>
    <n v="134"/>
    <n v="67.571955719557195"/>
    <n v="67.571955719557195"/>
    <n v="114"/>
    <n v="134"/>
    <n v="113"/>
    <n v="0"/>
    <n v="14"/>
    <n v="14"/>
    <n v="14"/>
    <n v="0"/>
    <n v="6"/>
    <n v="2"/>
    <n v="6"/>
    <n v="0"/>
    <m/>
    <m/>
    <n v="0"/>
    <n v="0"/>
    <n v="20"/>
    <n v="16"/>
    <n v="20"/>
    <n v="0"/>
    <n v="3.1428571428571428"/>
    <n v="3.3214285714285716"/>
    <n v="44"/>
    <n v="46.5"/>
    <n v="4.666666666666667"/>
    <n v="2.5"/>
    <n v="28"/>
    <n v="5"/>
    <m/>
    <m/>
    <n v="0"/>
    <n v="0"/>
    <n v="3.6"/>
    <n v="3.21875"/>
    <n v="72"/>
    <n v="51.5"/>
    <n v="86.84615384615384"/>
    <m/>
    <n v="1215.8461538461538"/>
    <n v="0"/>
    <n v="92.4"/>
    <m/>
    <n v="554.40000000000009"/>
    <n v="0"/>
    <m/>
    <m/>
    <n v="0"/>
    <n v="0"/>
    <n v="88.512307692307701"/>
    <n v="0"/>
    <n v="1770.2461538461539"/>
    <n v="0"/>
    <n v="40"/>
    <n v="60"/>
    <n v="40"/>
    <n v="0"/>
    <n v="31"/>
    <n v="29"/>
    <n v="31"/>
    <n v="0"/>
    <m/>
    <m/>
    <n v="0"/>
    <n v="0"/>
    <n v="71"/>
    <n v="89"/>
    <n v="71"/>
    <n v="0"/>
    <n v="5.5750000000000002"/>
    <n v="5.6833333333333336"/>
    <n v="223"/>
    <n v="341"/>
    <n v="5.419354838709677"/>
    <n v="5.0344827586206895"/>
    <n v="168"/>
    <n v="146"/>
    <m/>
    <m/>
    <n v="0"/>
    <n v="0"/>
    <n v="5.507042253521127"/>
    <n v="5.4719101123595504"/>
    <n v="391"/>
    <n v="487"/>
    <n v="99.81481481481481"/>
    <m/>
    <n v="3992.5925925925922"/>
    <n v="0"/>
    <n v="94.333333333333329"/>
    <m/>
    <n v="2924.333333333333"/>
    <n v="0"/>
    <m/>
    <m/>
    <n v="0"/>
    <n v="0"/>
    <n v="97.421491914449646"/>
    <n v="0"/>
    <n v="6916.9259259259252"/>
    <n v="0"/>
    <n v="91"/>
    <n v="105"/>
    <n v="91"/>
    <n v="0"/>
    <n v="5.0879120879120876"/>
    <n v="5.128571428571429"/>
    <n v="463"/>
    <n v="538.5"/>
    <n v="95.46342944804482"/>
    <n v="0"/>
    <n v="8687.1720797720791"/>
    <n v="0"/>
    <n v="8"/>
    <n v="13"/>
    <n v="8"/>
    <n v="0"/>
    <n v="14"/>
    <n v="15"/>
    <n v="14"/>
    <n v="0"/>
    <n v="1"/>
    <n v="1"/>
    <n v="0"/>
    <n v="0"/>
    <n v="23"/>
    <n v="29"/>
    <n v="23"/>
    <n v="0"/>
    <n v="3.9375"/>
    <n v="4.2692307692307692"/>
    <n v="31.5"/>
    <n v="55.5"/>
    <n v="4.6111111111111107"/>
    <n v="2.9333333333333331"/>
    <n v="64.555555555555543"/>
    <n v="44"/>
    <n v="2"/>
    <n v="3"/>
    <n v="2"/>
    <n v="3"/>
    <n v="4.2632850241545892"/>
    <n v="3.5344827586206895"/>
    <n v="98.055555555555557"/>
    <n v="102.5"/>
    <n v="101.75"/>
    <m/>
    <n v="814"/>
    <n v="0"/>
    <n v="89.166666666666671"/>
    <m/>
    <n v="1248.3333333333335"/>
    <n v="0"/>
    <m/>
    <m/>
    <n v="0"/>
    <n v="0"/>
    <n v="89.666666666666671"/>
    <n v="0"/>
    <n v="2062.3333333333335"/>
    <n v="0"/>
    <m/>
    <m/>
    <n v="0"/>
    <n v="0"/>
    <m/>
    <m/>
    <n v="0"/>
    <n v="0"/>
    <m/>
    <m/>
    <n v="0"/>
    <n v="0"/>
    <n v="62"/>
    <n v="87"/>
    <n v="62"/>
    <n v="0"/>
    <n v="298.5"/>
    <n v="443"/>
    <n v="6022.4387464387455"/>
    <s v=""/>
    <n v="51"/>
    <n v="46"/>
    <n v="51"/>
    <n v="0"/>
    <n v="260.55555555555554"/>
    <n v="195"/>
    <n v="4727.0666666666666"/>
    <n v="0"/>
    <n v="113"/>
    <n v="133"/>
    <n v="113"/>
    <n v="0"/>
    <n v="559.05555555555554"/>
    <n v="638"/>
    <n v="10749.505413105413"/>
    <s v=""/>
    <n v="1"/>
    <n v="1"/>
    <n v="0"/>
    <n v="0"/>
    <n v="2"/>
    <n v="3"/>
    <s v=""/>
    <s v=""/>
    <n v="561.05555555555554"/>
    <n v="641"/>
    <n v="10749.505413105413"/>
    <s v=""/>
  </r>
  <r>
    <x v="9"/>
    <s v="Martin Community College "/>
    <m/>
    <n v="198905"/>
    <x v="8"/>
    <n v="45"/>
    <n v="66"/>
    <n v="1"/>
    <n v="3"/>
    <n v="44"/>
    <n v="63"/>
    <n v="68.218120805369125"/>
    <n v="68.218120805369125"/>
    <n v="44"/>
    <n v="63"/>
    <n v="44"/>
    <n v="0"/>
    <m/>
    <n v="6"/>
    <n v="0"/>
    <n v="0"/>
    <n v="1"/>
    <n v="2"/>
    <n v="1"/>
    <n v="0"/>
    <m/>
    <m/>
    <n v="0"/>
    <n v="0"/>
    <n v="1"/>
    <n v="8"/>
    <n v="1"/>
    <n v="0"/>
    <m/>
    <n v="3.0833333333333335"/>
    <n v="0"/>
    <n v="18.5"/>
    <n v="3.5"/>
    <n v="2"/>
    <n v="3.5"/>
    <n v="4"/>
    <m/>
    <m/>
    <n v="0"/>
    <n v="0"/>
    <n v="3.5"/>
    <n v="2.8125"/>
    <n v="3.5"/>
    <n v="22.5"/>
    <m/>
    <m/>
    <n v="0"/>
    <n v="0"/>
    <n v="83"/>
    <m/>
    <n v="83"/>
    <n v="0"/>
    <m/>
    <m/>
    <n v="0"/>
    <n v="0"/>
    <n v="83"/>
    <n v="0"/>
    <n v="83"/>
    <n v="0"/>
    <n v="19"/>
    <n v="17"/>
    <n v="19"/>
    <n v="0"/>
    <n v="14"/>
    <n v="10"/>
    <n v="14"/>
    <n v="0"/>
    <m/>
    <m/>
    <n v="0"/>
    <n v="0"/>
    <n v="33"/>
    <n v="27"/>
    <n v="33"/>
    <n v="0"/>
    <n v="4.0789473684210522"/>
    <n v="4.7352941176470589"/>
    <n v="77.499999999999986"/>
    <n v="80.5"/>
    <n v="7.1428571428571432"/>
    <n v="5.4"/>
    <n v="100"/>
    <n v="54"/>
    <m/>
    <m/>
    <n v="0"/>
    <n v="0"/>
    <n v="5.3787878787878789"/>
    <n v="4.9814814814814818"/>
    <n v="177.5"/>
    <n v="134.5"/>
    <n v="89.230769230769226"/>
    <m/>
    <n v="1695.3846153846152"/>
    <n v="0"/>
    <n v="96.769230769230774"/>
    <m/>
    <n v="1354.7692307692309"/>
    <n v="0"/>
    <m/>
    <m/>
    <n v="0"/>
    <n v="0"/>
    <n v="92.428904428904431"/>
    <n v="0"/>
    <n v="3050.1538461538462"/>
    <n v="0"/>
    <n v="34"/>
    <n v="35"/>
    <n v="34"/>
    <n v="0"/>
    <n v="5.3235294117647056"/>
    <n v="4.4857142857142858"/>
    <n v="181"/>
    <n v="157"/>
    <n v="92.151583710407238"/>
    <n v="0"/>
    <n v="3133.1538461538462"/>
    <n v="0"/>
    <n v="4"/>
    <n v="11"/>
    <n v="4"/>
    <n v="0"/>
    <n v="6"/>
    <n v="17"/>
    <n v="6"/>
    <n v="0"/>
    <m/>
    <m/>
    <n v="0"/>
    <n v="0"/>
    <n v="10"/>
    <n v="28"/>
    <n v="10"/>
    <n v="0"/>
    <n v="2"/>
    <n v="3.5"/>
    <n v="8"/>
    <n v="38.5"/>
    <n v="3.5833333333333335"/>
    <n v="3.5588235294117645"/>
    <n v="21.5"/>
    <n v="60.5"/>
    <m/>
    <m/>
    <n v="0"/>
    <n v="0"/>
    <n v="2.95"/>
    <n v="3.5357142857142856"/>
    <n v="29.5"/>
    <n v="99"/>
    <n v="101.44444444444444"/>
    <m/>
    <n v="405.77777777777777"/>
    <n v="0"/>
    <n v="99.833333333333329"/>
    <m/>
    <n v="599"/>
    <n v="0"/>
    <m/>
    <m/>
    <n v="0"/>
    <n v="0"/>
    <n v="100.47777777777779"/>
    <n v="0"/>
    <n v="1004.7777777777778"/>
    <n v="0"/>
    <m/>
    <m/>
    <n v="0"/>
    <n v="0"/>
    <m/>
    <m/>
    <n v="0"/>
    <n v="0"/>
    <m/>
    <m/>
    <n v="0"/>
    <n v="0"/>
    <n v="23"/>
    <n v="34"/>
    <n v="23"/>
    <n v="0"/>
    <n v="85.499999999999986"/>
    <n v="137.5"/>
    <n v="2101.1623931623931"/>
    <s v=""/>
    <n v="21"/>
    <n v="29"/>
    <n v="21"/>
    <n v="0"/>
    <n v="125"/>
    <n v="118.5"/>
    <n v="2036.7692307692309"/>
    <n v="0"/>
    <n v="44"/>
    <n v="63"/>
    <n v="44"/>
    <n v="0"/>
    <n v="210.5"/>
    <n v="256"/>
    <n v="4137.931623931624"/>
    <s v=""/>
    <n v="0"/>
    <n v="0"/>
    <n v="0"/>
    <n v="0"/>
    <s v=""/>
    <s v=""/>
    <s v=""/>
    <s v=""/>
    <n v="210.5"/>
    <n v="256"/>
    <n v="4137.931623931624"/>
    <s v=""/>
  </r>
  <r>
    <x v="9"/>
    <s v="Mayland Community College"/>
    <m/>
    <n v="198914"/>
    <x v="8"/>
    <n v="94"/>
    <n v="83"/>
    <n v="0"/>
    <n v="1"/>
    <n v="94"/>
    <n v="82"/>
    <n v="68.132611637347765"/>
    <n v="68.132611637347765"/>
    <n v="94"/>
    <n v="82"/>
    <n v="94"/>
    <n v="0"/>
    <n v="15"/>
    <n v="14"/>
    <n v="15"/>
    <n v="0"/>
    <n v="16"/>
    <n v="12"/>
    <n v="16"/>
    <n v="0"/>
    <n v="1"/>
    <m/>
    <n v="1"/>
    <n v="0"/>
    <n v="32"/>
    <n v="26"/>
    <n v="32"/>
    <n v="0"/>
    <n v="2.6333333333333333"/>
    <n v="2.6785714285714284"/>
    <n v="39.5"/>
    <n v="37.5"/>
    <n v="4.375"/>
    <n v="3.4583333333333335"/>
    <n v="70"/>
    <n v="41.5"/>
    <n v="1"/>
    <m/>
    <n v="1"/>
    <n v="0"/>
    <n v="3.453125"/>
    <n v="3.0384615384615383"/>
    <n v="110.5"/>
    <n v="79"/>
    <n v="72.9375"/>
    <m/>
    <n v="1094.0625"/>
    <n v="0"/>
    <n v="93"/>
    <m/>
    <n v="1488"/>
    <n v="0"/>
    <n v="79"/>
    <m/>
    <n v="79"/>
    <n v="0"/>
    <n v="83.158203125"/>
    <n v="0"/>
    <n v="2661.0625"/>
    <n v="0"/>
    <n v="16"/>
    <n v="10"/>
    <n v="16"/>
    <n v="0"/>
    <n v="36"/>
    <n v="35"/>
    <n v="36"/>
    <n v="0"/>
    <n v="3"/>
    <n v="1"/>
    <n v="3"/>
    <n v="0"/>
    <n v="55"/>
    <n v="46"/>
    <n v="55"/>
    <n v="0"/>
    <n v="4.46875"/>
    <n v="5.15"/>
    <n v="71.5"/>
    <n v="51.5"/>
    <n v="4.9305555555555554"/>
    <n v="4.6428571428571432"/>
    <n v="177.5"/>
    <n v="162.5"/>
    <n v="4"/>
    <n v="8"/>
    <n v="12"/>
    <n v="8"/>
    <n v="4.7454545454545451"/>
    <n v="4.8260869565217392"/>
    <n v="261"/>
    <n v="222"/>
    <n v="83.38095238095238"/>
    <m/>
    <n v="1334.0952380952381"/>
    <n v="0"/>
    <n v="75.63636363636364"/>
    <m/>
    <n v="2722.909090909091"/>
    <n v="0"/>
    <n v="80.5"/>
    <m/>
    <n v="241.5"/>
    <n v="0"/>
    <n v="78.15462416371507"/>
    <n v="0"/>
    <n v="4298.5043290043286"/>
    <n v="0"/>
    <n v="87"/>
    <n v="72"/>
    <n v="87"/>
    <n v="0"/>
    <n v="4.2701149425287355"/>
    <n v="4.1805555555555554"/>
    <n v="371.5"/>
    <n v="301"/>
    <n v="79.995021023038262"/>
    <n v="0"/>
    <n v="6959.5668290043286"/>
    <n v="0"/>
    <n v="3"/>
    <n v="3"/>
    <n v="3"/>
    <n v="0"/>
    <n v="4"/>
    <n v="7"/>
    <n v="4"/>
    <n v="0"/>
    <m/>
    <m/>
    <n v="0"/>
    <n v="0"/>
    <n v="7"/>
    <n v="10"/>
    <n v="7"/>
    <n v="0"/>
    <n v="2.3333333333333335"/>
    <n v="1.8333333333333333"/>
    <n v="7"/>
    <n v="5.5"/>
    <n v="8.5"/>
    <n v="4.5714285714285712"/>
    <n v="34"/>
    <n v="32"/>
    <m/>
    <m/>
    <n v="0"/>
    <n v="0"/>
    <n v="5.8571428571428568"/>
    <n v="3.75"/>
    <n v="41"/>
    <n v="37.5"/>
    <n v="54"/>
    <m/>
    <n v="162"/>
    <n v="0"/>
    <n v="77.5"/>
    <m/>
    <n v="310"/>
    <n v="0"/>
    <m/>
    <m/>
    <n v="0"/>
    <n v="0"/>
    <n v="67.428571428571431"/>
    <n v="0"/>
    <n v="472"/>
    <n v="0"/>
    <m/>
    <m/>
    <n v="0"/>
    <n v="0"/>
    <m/>
    <m/>
    <n v="0"/>
    <n v="0"/>
    <m/>
    <m/>
    <n v="0"/>
    <n v="0"/>
    <n v="34"/>
    <n v="27"/>
    <n v="34"/>
    <n v="0"/>
    <n v="118"/>
    <n v="94.5"/>
    <n v="2590.1577380952381"/>
    <s v=""/>
    <n v="56"/>
    <n v="54"/>
    <n v="56"/>
    <n v="0"/>
    <n v="281.5"/>
    <n v="236"/>
    <n v="4520.909090909091"/>
    <n v="0"/>
    <n v="90"/>
    <n v="81"/>
    <n v="90"/>
    <n v="0"/>
    <n v="399.5"/>
    <n v="330.5"/>
    <n v="7111.0668290043286"/>
    <s v=""/>
    <n v="4"/>
    <n v="1"/>
    <n v="4"/>
    <n v="0"/>
    <n v="13"/>
    <n v="8"/>
    <n v="320.5"/>
    <s v=""/>
    <n v="412.5"/>
    <n v="338.5"/>
    <n v="7431.5668290043286"/>
    <s v=""/>
  </r>
  <r>
    <x v="9"/>
    <s v="McDowell Technical Community College"/>
    <m/>
    <n v="198923"/>
    <x v="8"/>
    <n v="99"/>
    <n v="155"/>
    <n v="3"/>
    <n v="17"/>
    <n v="96"/>
    <n v="138"/>
    <n v="67.054945054945051"/>
    <n v="67.054945054945051"/>
    <n v="96"/>
    <n v="138"/>
    <n v="96"/>
    <n v="0"/>
    <n v="14"/>
    <n v="10"/>
    <n v="14"/>
    <n v="0"/>
    <n v="10"/>
    <n v="13"/>
    <n v="10"/>
    <n v="0"/>
    <m/>
    <m/>
    <n v="0"/>
    <n v="0"/>
    <n v="24"/>
    <n v="23"/>
    <n v="24"/>
    <n v="0"/>
    <n v="2"/>
    <n v="1.75"/>
    <n v="28"/>
    <n v="17.5"/>
    <n v="2.25"/>
    <n v="2.7692307692307692"/>
    <n v="22.5"/>
    <n v="36"/>
    <m/>
    <m/>
    <n v="0"/>
    <n v="0"/>
    <n v="2.1041666666666665"/>
    <n v="2.3260869565217392"/>
    <n v="50.5"/>
    <n v="53.5"/>
    <n v="93.75"/>
    <m/>
    <n v="1312.5"/>
    <n v="0"/>
    <n v="91.333333333333329"/>
    <m/>
    <n v="913.33333333333326"/>
    <n v="0"/>
    <n v="69.222222222222229"/>
    <m/>
    <n v="0"/>
    <n v="0"/>
    <n v="92.743055555555543"/>
    <n v="0"/>
    <n v="2225.833333333333"/>
    <n v="0"/>
    <n v="29"/>
    <n v="65"/>
    <n v="29"/>
    <n v="0"/>
    <n v="27"/>
    <n v="36"/>
    <n v="27"/>
    <n v="0"/>
    <m/>
    <m/>
    <n v="0"/>
    <n v="0"/>
    <n v="56"/>
    <n v="101"/>
    <n v="56"/>
    <n v="0"/>
    <n v="3.9482758620689653"/>
    <n v="3.2307692307692308"/>
    <n v="114.5"/>
    <n v="210"/>
    <n v="5.0555555555555554"/>
    <n v="4.2777777777777777"/>
    <n v="136.5"/>
    <n v="154"/>
    <m/>
    <m/>
    <n v="0"/>
    <n v="0"/>
    <n v="4.4821428571428568"/>
    <n v="3.6039603960396041"/>
    <n v="250.99999999999997"/>
    <n v="364"/>
    <n v="86.833333333333329"/>
    <m/>
    <n v="2518.1666666666665"/>
    <n v="0"/>
    <n v="86.733333333333334"/>
    <m/>
    <n v="2341.8000000000002"/>
    <n v="0"/>
    <n v="77"/>
    <m/>
    <n v="0"/>
    <n v="0"/>
    <n v="86.785119047619062"/>
    <n v="0"/>
    <n v="4859.9666666666672"/>
    <n v="0"/>
    <n v="80"/>
    <n v="124"/>
    <n v="80"/>
    <n v="0"/>
    <n v="3.7687499999999998"/>
    <n v="3.3669354838709675"/>
    <n v="301.5"/>
    <n v="417.5"/>
    <n v="88.572500000000005"/>
    <n v="0"/>
    <n v="7085.8"/>
    <n v="0"/>
    <n v="8"/>
    <n v="8"/>
    <n v="8"/>
    <n v="0"/>
    <n v="8"/>
    <n v="6"/>
    <n v="8"/>
    <n v="0"/>
    <m/>
    <m/>
    <n v="0"/>
    <n v="0"/>
    <n v="16"/>
    <n v="14"/>
    <n v="16"/>
    <n v="0"/>
    <n v="2.5625"/>
    <n v="3.3125"/>
    <n v="20.5"/>
    <n v="26.5"/>
    <n v="4.7"/>
    <n v="2.6666666666666665"/>
    <n v="37.6"/>
    <n v="16"/>
    <m/>
    <m/>
    <n v="0"/>
    <n v="0"/>
    <n v="3.6312500000000001"/>
    <n v="3.0357142857142856"/>
    <n v="58.1"/>
    <n v="42.5"/>
    <n v="95.333333333333329"/>
    <m/>
    <n v="762.66666666666663"/>
    <n v="0"/>
    <n v="95.4"/>
    <m/>
    <n v="763.2"/>
    <n v="0"/>
    <m/>
    <m/>
    <n v="0"/>
    <n v="0"/>
    <n v="95.366666666666674"/>
    <n v="0"/>
    <n v="1525.8666666666668"/>
    <n v="0"/>
    <m/>
    <m/>
    <n v="0"/>
    <n v="0"/>
    <m/>
    <m/>
    <n v="0"/>
    <n v="0"/>
    <m/>
    <m/>
    <n v="0"/>
    <n v="0"/>
    <n v="51"/>
    <n v="83"/>
    <n v="51"/>
    <n v="0"/>
    <n v="163"/>
    <n v="254"/>
    <n v="4593.333333333333"/>
    <s v=""/>
    <n v="45"/>
    <n v="55"/>
    <n v="45"/>
    <n v="0"/>
    <n v="196.6"/>
    <n v="206"/>
    <n v="4018.333333333333"/>
    <n v="0"/>
    <n v="96"/>
    <n v="138"/>
    <n v="96"/>
    <n v="0"/>
    <n v="359.6"/>
    <n v="460"/>
    <n v="8611.6666666666661"/>
    <s v=""/>
    <n v="0"/>
    <n v="0"/>
    <n v="0"/>
    <n v="0"/>
    <s v=""/>
    <s v=""/>
    <s v=""/>
    <s v=""/>
    <n v="359.6"/>
    <n v="460"/>
    <n v="8611.6666666666679"/>
    <s v=""/>
  </r>
  <r>
    <x v="9"/>
    <s v="Montgomery Community College"/>
    <m/>
    <n v="199023"/>
    <x v="8"/>
    <n v="73"/>
    <n v="77"/>
    <n v="3"/>
    <n v="4"/>
    <n v="70"/>
    <n v="73"/>
    <n v="68.252427184466015"/>
    <n v="68.252427184466015"/>
    <n v="70"/>
    <n v="73"/>
    <n v="70"/>
    <n v="0"/>
    <n v="6"/>
    <n v="9"/>
    <n v="6"/>
    <n v="0"/>
    <m/>
    <n v="4"/>
    <n v="0"/>
    <n v="0"/>
    <m/>
    <n v="1"/>
    <n v="0"/>
    <n v="0"/>
    <n v="6"/>
    <n v="14"/>
    <n v="6"/>
    <n v="0"/>
    <n v="2.6666666666666665"/>
    <n v="3.0555555555555554"/>
    <n v="16"/>
    <n v="27.5"/>
    <m/>
    <n v="2.75"/>
    <n v="0"/>
    <n v="11"/>
    <m/>
    <n v="3"/>
    <n v="0"/>
    <n v="3"/>
    <n v="2.6666666666666665"/>
    <n v="2.9642857142857144"/>
    <n v="16"/>
    <n v="41.5"/>
    <n v="93.9"/>
    <m/>
    <n v="563.40000000000009"/>
    <n v="0"/>
    <n v="72.5"/>
    <m/>
    <n v="0"/>
    <n v="0"/>
    <n v="102"/>
    <m/>
    <n v="0"/>
    <n v="0"/>
    <n v="93.90000000000002"/>
    <n v="0"/>
    <n v="563.40000000000009"/>
    <n v="0"/>
    <n v="20"/>
    <n v="17"/>
    <n v="20"/>
    <n v="0"/>
    <n v="19"/>
    <n v="20"/>
    <n v="19"/>
    <n v="0"/>
    <m/>
    <n v="2"/>
    <n v="0"/>
    <n v="0"/>
    <n v="39"/>
    <n v="39"/>
    <n v="39"/>
    <n v="0"/>
    <n v="3.9750000000000001"/>
    <n v="3.9411764705882355"/>
    <n v="79.5"/>
    <n v="67"/>
    <n v="5.9210526315789478"/>
    <n v="5.1749999999999998"/>
    <n v="112.50000000000001"/>
    <n v="103.5"/>
    <m/>
    <n v="3"/>
    <n v="0"/>
    <n v="6"/>
    <n v="4.9230769230769234"/>
    <n v="4.5256410256410255"/>
    <n v="192"/>
    <n v="176.5"/>
    <n v="87.80952380952381"/>
    <m/>
    <n v="1756.1904761904761"/>
    <n v="0"/>
    <n v="76.19047619047619"/>
    <m/>
    <n v="1447.6190476190477"/>
    <n v="0"/>
    <m/>
    <m/>
    <n v="0"/>
    <n v="0"/>
    <n v="82.148962148962156"/>
    <n v="0"/>
    <n v="3203.8095238095239"/>
    <n v="0"/>
    <n v="45"/>
    <n v="53"/>
    <n v="45"/>
    <n v="0"/>
    <n v="4.6222222222222218"/>
    <n v="4.1132075471698117"/>
    <n v="207.99999999999997"/>
    <n v="218.00000000000003"/>
    <n v="83.715767195767199"/>
    <n v="0"/>
    <n v="3767.2095238095239"/>
    <n v="0"/>
    <n v="11"/>
    <n v="10"/>
    <n v="11"/>
    <n v="0"/>
    <n v="14"/>
    <n v="9"/>
    <n v="14"/>
    <n v="0"/>
    <m/>
    <n v="1"/>
    <n v="0"/>
    <n v="0"/>
    <n v="25"/>
    <n v="20"/>
    <n v="25"/>
    <n v="0"/>
    <n v="2.7272727272727271"/>
    <n v="2.5499999999999998"/>
    <n v="29.999999999999996"/>
    <n v="25.5"/>
    <n v="4.3571428571428568"/>
    <n v="3.2222222222222223"/>
    <n v="60.999999999999993"/>
    <n v="29"/>
    <m/>
    <n v="1"/>
    <n v="0"/>
    <n v="1"/>
    <n v="3.6399999999999992"/>
    <n v="2.7749999999999999"/>
    <n v="90.999999999999986"/>
    <n v="55.5"/>
    <n v="102.1875"/>
    <m/>
    <n v="1124.0625"/>
    <n v="0"/>
    <n v="89"/>
    <m/>
    <n v="1246"/>
    <n v="0"/>
    <n v="62"/>
    <m/>
    <n v="0"/>
    <n v="0"/>
    <n v="94.802499999999995"/>
    <n v="0"/>
    <n v="2370.0625"/>
    <n v="0"/>
    <m/>
    <m/>
    <n v="0"/>
    <n v="0"/>
    <m/>
    <m/>
    <n v="0"/>
    <n v="0"/>
    <m/>
    <m/>
    <n v="0"/>
    <n v="0"/>
    <n v="37"/>
    <n v="36"/>
    <n v="37"/>
    <n v="0"/>
    <n v="125.5"/>
    <n v="120"/>
    <n v="3443.6529761904762"/>
    <s v=""/>
    <n v="33"/>
    <n v="33"/>
    <n v="33"/>
    <n v="0"/>
    <n v="173.5"/>
    <n v="143.5"/>
    <n v="2693.6190476190477"/>
    <n v="0"/>
    <n v="70"/>
    <n v="69"/>
    <n v="70"/>
    <n v="0"/>
    <n v="299"/>
    <n v="263.5"/>
    <n v="6137.2720238095244"/>
    <s v=""/>
    <n v="0"/>
    <n v="4"/>
    <n v="0"/>
    <n v="0"/>
    <s v=""/>
    <n v="10"/>
    <s v=""/>
    <s v=""/>
    <n v="298.99999999999994"/>
    <n v="273.5"/>
    <n v="6137.2720238095244"/>
    <s v=""/>
  </r>
  <r>
    <x v="9"/>
    <s v="Pamlico Community College"/>
    <m/>
    <n v="199263"/>
    <x v="8"/>
    <n v="35"/>
    <n v="46"/>
    <n v="1"/>
    <n v="1"/>
    <n v="34"/>
    <n v="45"/>
    <n v="68.709897610921502"/>
    <n v="68.709897610921502"/>
    <n v="34"/>
    <n v="45"/>
    <n v="34"/>
    <n v="0"/>
    <n v="5"/>
    <n v="1"/>
    <n v="5"/>
    <n v="0"/>
    <m/>
    <n v="4"/>
    <n v="0"/>
    <n v="0"/>
    <m/>
    <m/>
    <n v="0"/>
    <n v="0"/>
    <n v="5"/>
    <n v="5"/>
    <n v="5"/>
    <n v="0"/>
    <n v="2.8"/>
    <n v="1"/>
    <n v="14"/>
    <n v="1"/>
    <m/>
    <n v="2.875"/>
    <n v="0"/>
    <n v="11.5"/>
    <m/>
    <m/>
    <n v="0"/>
    <n v="0"/>
    <n v="2.8"/>
    <n v="2.5"/>
    <n v="14"/>
    <n v="12.5"/>
    <n v="99.166666666666671"/>
    <m/>
    <n v="495.83333333333337"/>
    <n v="0"/>
    <m/>
    <m/>
    <n v="0"/>
    <n v="0"/>
    <m/>
    <m/>
    <n v="0"/>
    <n v="0"/>
    <n v="99.166666666666671"/>
    <n v="0"/>
    <n v="495.83333333333337"/>
    <n v="0"/>
    <n v="10"/>
    <n v="17"/>
    <n v="10"/>
    <n v="0"/>
    <n v="10"/>
    <n v="13"/>
    <n v="10"/>
    <n v="0"/>
    <m/>
    <m/>
    <n v="0"/>
    <n v="0"/>
    <n v="20"/>
    <n v="30"/>
    <n v="20"/>
    <n v="0"/>
    <n v="5.05"/>
    <n v="4.2352941176470589"/>
    <n v="50.5"/>
    <n v="72"/>
    <n v="4.9000000000000004"/>
    <n v="5.8076923076923075"/>
    <n v="49"/>
    <n v="75.5"/>
    <m/>
    <m/>
    <n v="0"/>
    <n v="0"/>
    <n v="4.9749999999999996"/>
    <n v="4.916666666666667"/>
    <n v="99.5"/>
    <n v="147.5"/>
    <n v="86.63636363636364"/>
    <m/>
    <n v="866.36363636363637"/>
    <n v="0"/>
    <n v="78.454545454545453"/>
    <m/>
    <n v="784.5454545454545"/>
    <n v="0"/>
    <m/>
    <m/>
    <n v="0"/>
    <n v="0"/>
    <n v="82.545454545454547"/>
    <n v="0"/>
    <n v="1650.909090909091"/>
    <n v="0"/>
    <n v="25"/>
    <n v="35"/>
    <n v="25"/>
    <n v="0"/>
    <n v="4.54"/>
    <n v="4.5714285714285712"/>
    <n v="113.5"/>
    <n v="160"/>
    <n v="85.869696969696975"/>
    <n v="0"/>
    <n v="2146.7424242424245"/>
    <n v="0"/>
    <n v="5"/>
    <n v="5"/>
    <n v="5"/>
    <n v="0"/>
    <n v="4"/>
    <n v="5"/>
    <n v="4"/>
    <n v="0"/>
    <m/>
    <m/>
    <n v="0"/>
    <n v="0"/>
    <n v="9"/>
    <n v="10"/>
    <n v="9"/>
    <n v="0"/>
    <n v="2.6"/>
    <n v="2.2000000000000002"/>
    <n v="13"/>
    <n v="11"/>
    <n v="3.5"/>
    <n v="5.6"/>
    <n v="14"/>
    <n v="28"/>
    <m/>
    <m/>
    <n v="0"/>
    <n v="0"/>
    <n v="3"/>
    <n v="3.9"/>
    <n v="27"/>
    <n v="39"/>
    <n v="88.5"/>
    <m/>
    <n v="442.5"/>
    <n v="0"/>
    <n v="51"/>
    <m/>
    <n v="204"/>
    <n v="0"/>
    <m/>
    <m/>
    <n v="0"/>
    <n v="0"/>
    <n v="71.833333333333329"/>
    <n v="0"/>
    <n v="646.5"/>
    <n v="0"/>
    <m/>
    <m/>
    <n v="0"/>
    <n v="0"/>
    <m/>
    <m/>
    <n v="0"/>
    <n v="0"/>
    <m/>
    <m/>
    <n v="0"/>
    <n v="0"/>
    <n v="20"/>
    <n v="23"/>
    <n v="20"/>
    <n v="0"/>
    <n v="77.5"/>
    <n v="84"/>
    <n v="1804.6969696969697"/>
    <s v=""/>
    <n v="14"/>
    <n v="22"/>
    <n v="14"/>
    <n v="0"/>
    <n v="63"/>
    <n v="115"/>
    <n v="988.5454545454545"/>
    <n v="0"/>
    <n v="34"/>
    <n v="45"/>
    <n v="34"/>
    <n v="0"/>
    <n v="140.5"/>
    <n v="199"/>
    <n v="2793.242424242424"/>
    <s v=""/>
    <n v="0"/>
    <n v="0"/>
    <n v="0"/>
    <n v="0"/>
    <s v=""/>
    <s v=""/>
    <s v=""/>
    <s v=""/>
    <n v="140.5"/>
    <n v="199"/>
    <n v="2793.2424242424245"/>
    <s v=""/>
  </r>
  <r>
    <x v="9"/>
    <s v="Piedmont Community College"/>
    <m/>
    <n v="199324"/>
    <x v="8"/>
    <n v="177"/>
    <n v="195"/>
    <n v="22"/>
    <n v="19"/>
    <n v="155"/>
    <n v="176"/>
    <n v="67.837165941578618"/>
    <n v="67.837165941578618"/>
    <n v="155"/>
    <n v="176"/>
    <n v="155"/>
    <n v="0"/>
    <n v="20"/>
    <n v="35"/>
    <n v="20"/>
    <n v="0"/>
    <n v="6"/>
    <n v="23"/>
    <n v="6"/>
    <n v="0"/>
    <n v="1"/>
    <m/>
    <n v="1"/>
    <n v="0"/>
    <n v="27"/>
    <n v="58"/>
    <n v="27"/>
    <n v="0"/>
    <n v="3.375"/>
    <n v="3.2714285714285714"/>
    <n v="67.5"/>
    <n v="114.5"/>
    <n v="3.8333333333333335"/>
    <n v="3.8913043478260869"/>
    <n v="23"/>
    <n v="89.5"/>
    <n v="1"/>
    <m/>
    <n v="1"/>
    <n v="0"/>
    <n v="3.3888888888888888"/>
    <n v="3.5172413793103448"/>
    <n v="91.5"/>
    <n v="204"/>
    <n v="109.8"/>
    <m/>
    <n v="2196"/>
    <n v="0"/>
    <n v="106.625"/>
    <m/>
    <n v="639.75"/>
    <n v="0"/>
    <n v="86"/>
    <m/>
    <n v="86"/>
    <n v="0"/>
    <n v="108.21296296296296"/>
    <n v="0"/>
    <n v="2921.75"/>
    <n v="0"/>
    <n v="63"/>
    <n v="62"/>
    <n v="63"/>
    <n v="0"/>
    <n v="38"/>
    <n v="31"/>
    <n v="38"/>
    <n v="0"/>
    <n v="1"/>
    <m/>
    <n v="1"/>
    <n v="0"/>
    <n v="102"/>
    <n v="93"/>
    <n v="102"/>
    <n v="0"/>
    <n v="5.2380952380952381"/>
    <n v="4.7661290322580649"/>
    <n v="330"/>
    <n v="295.5"/>
    <n v="6.2631578947368425"/>
    <n v="5.032258064516129"/>
    <n v="238"/>
    <n v="156"/>
    <n v="3"/>
    <m/>
    <n v="3"/>
    <n v="0"/>
    <n v="5.5980392156862742"/>
    <n v="4.854838709677419"/>
    <n v="571"/>
    <n v="451.49999999999994"/>
    <n v="108.98245614035088"/>
    <m/>
    <n v="6865.894736842105"/>
    <n v="0"/>
    <n v="98.5"/>
    <m/>
    <n v="3743"/>
    <n v="0"/>
    <n v="74"/>
    <m/>
    <n v="74"/>
    <n v="0"/>
    <n v="104.73426212590299"/>
    <n v="0"/>
    <n v="10682.894736842105"/>
    <n v="0"/>
    <n v="129"/>
    <n v="151"/>
    <n v="129"/>
    <n v="0"/>
    <n v="5.1356589147286824"/>
    <n v="4.3410596026490067"/>
    <n v="662.5"/>
    <n v="655.5"/>
    <n v="105.46236230110159"/>
    <n v="0"/>
    <n v="13604.644736842105"/>
    <n v="0"/>
    <n v="10"/>
    <n v="10"/>
    <n v="10"/>
    <n v="0"/>
    <n v="16"/>
    <n v="15"/>
    <n v="16"/>
    <n v="0"/>
    <m/>
    <m/>
    <n v="0"/>
    <n v="0"/>
    <n v="26"/>
    <n v="25"/>
    <n v="26"/>
    <n v="0"/>
    <n v="2.8"/>
    <n v="4.75"/>
    <n v="28"/>
    <n v="47.5"/>
    <n v="5.0769230769230766"/>
    <n v="4.7666666666666666"/>
    <n v="81.230769230769226"/>
    <n v="71.5"/>
    <m/>
    <m/>
    <n v="0"/>
    <n v="0"/>
    <n v="4.2011834319526624"/>
    <n v="4.76"/>
    <n v="109.23076923076923"/>
    <n v="119"/>
    <n v="101.08333333333333"/>
    <m/>
    <n v="1010.8333333333333"/>
    <n v="0"/>
    <n v="86.615384615384613"/>
    <m/>
    <n v="1385.8461538461538"/>
    <n v="0"/>
    <m/>
    <m/>
    <n v="0"/>
    <n v="0"/>
    <n v="92.179980276134131"/>
    <n v="0"/>
    <n v="2396.6794871794873"/>
    <n v="0"/>
    <m/>
    <m/>
    <n v="0"/>
    <n v="0"/>
    <m/>
    <m/>
    <n v="0"/>
    <n v="0"/>
    <m/>
    <m/>
    <n v="0"/>
    <n v="0"/>
    <n v="93"/>
    <n v="107"/>
    <n v="93"/>
    <n v="0"/>
    <n v="425.5"/>
    <n v="457.5"/>
    <n v="10072.728070175439"/>
    <s v=""/>
    <n v="60"/>
    <n v="69"/>
    <n v="60"/>
    <n v="0"/>
    <n v="342.23076923076923"/>
    <n v="317"/>
    <n v="5768.5961538461543"/>
    <n v="0"/>
    <n v="153"/>
    <n v="176"/>
    <n v="153"/>
    <n v="0"/>
    <n v="767.73076923076928"/>
    <n v="774.5"/>
    <n v="15841.324224021593"/>
    <s v=""/>
    <n v="2"/>
    <n v="0"/>
    <n v="2"/>
    <n v="0"/>
    <n v="4"/>
    <s v=""/>
    <n v="160"/>
    <s v=""/>
    <n v="771.73076923076928"/>
    <n v="774.5"/>
    <n v="16001.324224021591"/>
    <s v=""/>
  </r>
  <r>
    <x v="9"/>
    <s v="Richmond Community College"/>
    <m/>
    <n v="199449"/>
    <x v="8"/>
    <n v="168"/>
    <n v="196"/>
    <n v="3"/>
    <n v="10"/>
    <n v="165"/>
    <n v="186"/>
    <n v="67.563025210084035"/>
    <n v="67.563025210084035"/>
    <n v="165"/>
    <n v="186"/>
    <n v="164"/>
    <n v="0"/>
    <n v="8"/>
    <n v="10"/>
    <n v="8"/>
    <n v="0"/>
    <n v="6"/>
    <n v="7"/>
    <n v="6"/>
    <n v="0"/>
    <m/>
    <m/>
    <n v="0"/>
    <n v="0"/>
    <n v="14"/>
    <n v="17"/>
    <n v="14"/>
    <n v="0"/>
    <n v="2.75"/>
    <n v="3.65"/>
    <n v="22"/>
    <n v="36.5"/>
    <n v="3.1666666666666665"/>
    <n v="3.5"/>
    <n v="19"/>
    <n v="24.5"/>
    <m/>
    <m/>
    <n v="0"/>
    <n v="0"/>
    <n v="2.9285714285714284"/>
    <n v="3.5882352941176472"/>
    <n v="41"/>
    <n v="61"/>
    <n v="76.444444444444443"/>
    <m/>
    <n v="611.55555555555554"/>
    <n v="0"/>
    <n v="69.599999999999994"/>
    <m/>
    <n v="417.59999999999997"/>
    <n v="0"/>
    <m/>
    <m/>
    <n v="0"/>
    <n v="0"/>
    <n v="73.511111111111106"/>
    <n v="0"/>
    <n v="1029.1555555555556"/>
    <n v="0"/>
    <n v="66"/>
    <n v="68"/>
    <n v="66"/>
    <n v="0"/>
    <n v="61"/>
    <n v="48"/>
    <n v="61"/>
    <n v="0"/>
    <n v="1"/>
    <n v="2"/>
    <n v="1"/>
    <n v="0"/>
    <n v="128"/>
    <n v="118"/>
    <n v="128"/>
    <n v="0"/>
    <n v="4.3560606060606064"/>
    <n v="3.8455882352941178"/>
    <n v="287.5"/>
    <n v="261.5"/>
    <n v="5.221311475409836"/>
    <n v="4.5"/>
    <n v="318.5"/>
    <n v="216"/>
    <n v="4"/>
    <n v="4"/>
    <n v="4"/>
    <n v="8"/>
    <n v="4.765625"/>
    <n v="4.1144067796610173"/>
    <n v="610"/>
    <n v="485.50000000000006"/>
    <n v="89.469387755102048"/>
    <m/>
    <n v="5904.9795918367354"/>
    <n v="0"/>
    <n v="83.36"/>
    <m/>
    <n v="5084.96"/>
    <n v="0"/>
    <n v="74"/>
    <m/>
    <n v="74"/>
    <n v="0"/>
    <n v="86.437028061224495"/>
    <n v="0"/>
    <n v="11063.939591836735"/>
    <n v="0"/>
    <n v="142"/>
    <n v="135"/>
    <n v="142"/>
    <n v="0"/>
    <n v="4.584507042253521"/>
    <n v="4.0481481481481483"/>
    <n v="651"/>
    <n v="546.5"/>
    <n v="85.162641883044301"/>
    <n v="0"/>
    <n v="12093.095147392291"/>
    <n v="0"/>
    <n v="6"/>
    <n v="22"/>
    <n v="6"/>
    <n v="0"/>
    <n v="16"/>
    <n v="29"/>
    <n v="16"/>
    <n v="0"/>
    <n v="1"/>
    <m/>
    <n v="0"/>
    <n v="0"/>
    <n v="23"/>
    <n v="51"/>
    <n v="23"/>
    <n v="0"/>
    <n v="3.8333333333333335"/>
    <n v="3.7272727272727271"/>
    <n v="23"/>
    <n v="82"/>
    <n v="4.8181818181818183"/>
    <n v="3.3620689655172415"/>
    <n v="77.090909090909093"/>
    <n v="97.5"/>
    <n v="2"/>
    <m/>
    <n v="2"/>
    <n v="0"/>
    <n v="4.4387351778656123"/>
    <n v="3.5196078431372548"/>
    <n v="102.09090909090908"/>
    <n v="179.5"/>
    <n v="91.807692307692307"/>
    <m/>
    <n v="550.84615384615381"/>
    <n v="0"/>
    <n v="80.36363636363636"/>
    <m/>
    <n v="1285.8181818181818"/>
    <n v="0"/>
    <m/>
    <m/>
    <n v="0"/>
    <n v="0"/>
    <n v="79.854971115840684"/>
    <n v="0"/>
    <n v="1836.6643356643358"/>
    <n v="0"/>
    <m/>
    <m/>
    <n v="0"/>
    <n v="0"/>
    <m/>
    <m/>
    <n v="0"/>
    <n v="0"/>
    <m/>
    <m/>
    <n v="0"/>
    <n v="0"/>
    <n v="80"/>
    <n v="100"/>
    <n v="80"/>
    <n v="0"/>
    <n v="332.5"/>
    <n v="380"/>
    <n v="7067.3813012384453"/>
    <s v=""/>
    <n v="83"/>
    <n v="84"/>
    <n v="83"/>
    <n v="0"/>
    <n v="414.59090909090912"/>
    <n v="338"/>
    <n v="6788.3781818181824"/>
    <n v="0"/>
    <n v="163"/>
    <n v="184"/>
    <n v="163"/>
    <n v="0"/>
    <n v="747.09090909090912"/>
    <n v="718"/>
    <n v="13855.759483056627"/>
    <s v=""/>
    <n v="2"/>
    <n v="2"/>
    <n v="1"/>
    <n v="0"/>
    <n v="6"/>
    <n v="8"/>
    <n v="74"/>
    <s v=""/>
    <n v="753.09090909090912"/>
    <n v="726"/>
    <n v="13929.759483056627"/>
    <s v=""/>
  </r>
  <r>
    <x v="9"/>
    <s v="Roanoke-Chowan Community College"/>
    <m/>
    <n v="199467"/>
    <x v="8"/>
    <n v="61"/>
    <n v="47"/>
    <n v="2"/>
    <n v="0"/>
    <n v="59"/>
    <n v="47"/>
    <n v="67.886597938144334"/>
    <n v="67.886597938144334"/>
    <n v="59"/>
    <n v="47"/>
    <n v="59"/>
    <n v="0"/>
    <n v="1"/>
    <n v="3"/>
    <n v="1"/>
    <n v="0"/>
    <n v="1"/>
    <n v="1"/>
    <n v="1"/>
    <n v="0"/>
    <m/>
    <m/>
    <n v="0"/>
    <n v="0"/>
    <n v="2"/>
    <n v="4"/>
    <n v="2"/>
    <n v="0"/>
    <n v="3.5"/>
    <n v="3.5"/>
    <n v="3.5"/>
    <n v="10.5"/>
    <n v="3"/>
    <n v="2.5"/>
    <n v="3"/>
    <n v="2.5"/>
    <m/>
    <m/>
    <n v="0"/>
    <n v="0"/>
    <n v="3.25"/>
    <n v="3.25"/>
    <n v="6.5"/>
    <n v="13"/>
    <n v="66"/>
    <m/>
    <n v="66"/>
    <n v="0"/>
    <n v="92"/>
    <m/>
    <n v="92"/>
    <n v="0"/>
    <m/>
    <m/>
    <n v="0"/>
    <n v="0"/>
    <n v="79"/>
    <n v="0"/>
    <n v="158"/>
    <n v="0"/>
    <n v="32"/>
    <n v="22"/>
    <n v="32"/>
    <n v="0"/>
    <n v="15"/>
    <n v="12"/>
    <n v="15"/>
    <n v="0"/>
    <m/>
    <m/>
    <n v="0"/>
    <n v="0"/>
    <n v="47"/>
    <n v="34"/>
    <n v="47"/>
    <n v="0"/>
    <n v="5.5625"/>
    <n v="5.4318181818181817"/>
    <n v="178"/>
    <n v="119.5"/>
    <n v="7.333333333333333"/>
    <n v="7.208333333333333"/>
    <n v="110"/>
    <n v="86.5"/>
    <m/>
    <m/>
    <n v="0"/>
    <n v="0"/>
    <n v="6.1276595744680851"/>
    <n v="6.0588235294117645"/>
    <n v="288"/>
    <n v="206"/>
    <n v="104.06896551724138"/>
    <m/>
    <n v="3330.2068965517242"/>
    <n v="0"/>
    <n v="113.5"/>
    <m/>
    <n v="1702.5"/>
    <n v="0"/>
    <m/>
    <m/>
    <n v="0"/>
    <n v="0"/>
    <n v="107.07887013939839"/>
    <n v="0"/>
    <n v="5032.7068965517246"/>
    <n v="0"/>
    <n v="49"/>
    <n v="38"/>
    <n v="49"/>
    <n v="0"/>
    <n v="6.0102040816326534"/>
    <n v="5.7631578947368425"/>
    <n v="294.5"/>
    <n v="219"/>
    <n v="105.93279380717806"/>
    <n v="0"/>
    <n v="5190.7068965517246"/>
    <n v="0"/>
    <n v="4"/>
    <n v="4"/>
    <n v="4"/>
    <n v="0"/>
    <n v="6"/>
    <n v="5"/>
    <n v="6"/>
    <n v="0"/>
    <m/>
    <m/>
    <n v="0"/>
    <n v="0"/>
    <n v="10"/>
    <n v="9"/>
    <n v="10"/>
    <n v="0"/>
    <n v="4.25"/>
    <n v="3.5"/>
    <n v="17"/>
    <n v="14"/>
    <n v="4"/>
    <n v="2.5"/>
    <n v="24"/>
    <n v="12.5"/>
    <m/>
    <m/>
    <n v="0"/>
    <n v="0"/>
    <n v="4.0999999999999996"/>
    <n v="2.9444444444444446"/>
    <n v="41"/>
    <n v="26.5"/>
    <n v="97"/>
    <m/>
    <n v="388"/>
    <n v="0"/>
    <n v="73.5"/>
    <m/>
    <n v="441"/>
    <n v="0"/>
    <n v="67"/>
    <m/>
    <n v="0"/>
    <n v="0"/>
    <n v="82.9"/>
    <n v="0"/>
    <n v="829"/>
    <n v="0"/>
    <m/>
    <m/>
    <n v="0"/>
    <n v="0"/>
    <m/>
    <m/>
    <n v="0"/>
    <n v="0"/>
    <m/>
    <m/>
    <n v="0"/>
    <n v="0"/>
    <n v="37"/>
    <n v="29"/>
    <n v="37"/>
    <n v="0"/>
    <n v="198.5"/>
    <n v="144"/>
    <n v="3784.2068965517242"/>
    <s v=""/>
    <n v="22"/>
    <n v="18"/>
    <n v="22"/>
    <n v="0"/>
    <n v="137"/>
    <n v="101.5"/>
    <n v="2235.5"/>
    <n v="0"/>
    <n v="59"/>
    <n v="47"/>
    <n v="59"/>
    <n v="0"/>
    <n v="335.5"/>
    <n v="245.5"/>
    <n v="6019.7068965517246"/>
    <s v=""/>
    <n v="0"/>
    <n v="0"/>
    <n v="0"/>
    <n v="0"/>
    <s v=""/>
    <s v=""/>
    <s v=""/>
    <s v=""/>
    <n v="335.5"/>
    <n v="245.5"/>
    <n v="6019.7068965517246"/>
    <s v=""/>
  </r>
  <r>
    <x v="9"/>
    <s v="Rockingham Community College "/>
    <m/>
    <n v="199485"/>
    <x v="8"/>
    <n v="176"/>
    <n v="193"/>
    <n v="3"/>
    <n v="6"/>
    <n v="173"/>
    <n v="187"/>
    <n v="67.090432503276546"/>
    <n v="67.090432503276546"/>
    <n v="173"/>
    <n v="187"/>
    <n v="173"/>
    <n v="0"/>
    <n v="11"/>
    <n v="8"/>
    <n v="11"/>
    <n v="0"/>
    <n v="7"/>
    <n v="4"/>
    <n v="7"/>
    <n v="0"/>
    <m/>
    <m/>
    <n v="0"/>
    <n v="0"/>
    <n v="18"/>
    <n v="12"/>
    <n v="18"/>
    <n v="0"/>
    <n v="3.5909090909090908"/>
    <n v="3.5"/>
    <n v="39.5"/>
    <n v="28"/>
    <n v="3.2142857142857144"/>
    <n v="3.5"/>
    <n v="22.5"/>
    <n v="14"/>
    <m/>
    <m/>
    <n v="0"/>
    <n v="0"/>
    <n v="3.4444444444444446"/>
    <n v="3.5"/>
    <n v="62"/>
    <n v="42"/>
    <n v="86.3"/>
    <m/>
    <n v="949.3"/>
    <n v="0"/>
    <n v="77.5"/>
    <m/>
    <n v="542.5"/>
    <n v="0"/>
    <m/>
    <m/>
    <n v="0"/>
    <n v="0"/>
    <n v="82.87777777777778"/>
    <n v="0"/>
    <n v="1491.8"/>
    <n v="0"/>
    <n v="54"/>
    <n v="28"/>
    <n v="54"/>
    <n v="0"/>
    <n v="86"/>
    <n v="93"/>
    <n v="86"/>
    <n v="0"/>
    <n v="1"/>
    <n v="9"/>
    <n v="1"/>
    <n v="0"/>
    <n v="141"/>
    <n v="130"/>
    <n v="141"/>
    <n v="0"/>
    <n v="4.3981481481481479"/>
    <n v="4.6785714285714288"/>
    <n v="237.5"/>
    <n v="131"/>
    <n v="5.2441860465116283"/>
    <n v="4.118279569892473"/>
    <n v="451.00000000000006"/>
    <n v="383"/>
    <n v="3"/>
    <n v="3.4444444444444446"/>
    <n v="3"/>
    <n v="31"/>
    <n v="4.9042553191489358"/>
    <n v="4.1923076923076925"/>
    <n v="691.49999999999989"/>
    <n v="545"/>
    <n v="83.465116279069761"/>
    <m/>
    <n v="4507.1162790697672"/>
    <n v="0"/>
    <n v="75.90625"/>
    <m/>
    <n v="6527.9375"/>
    <n v="0"/>
    <n v="82.5"/>
    <m/>
    <n v="82.5"/>
    <n v="0"/>
    <n v="78.847899142338775"/>
    <n v="0"/>
    <n v="11117.553779069767"/>
    <n v="0"/>
    <n v="159"/>
    <n v="142"/>
    <n v="159"/>
    <n v="0"/>
    <n v="4.7389937106918234"/>
    <n v="4.1338028169014081"/>
    <n v="753.49999999999989"/>
    <n v="587"/>
    <n v="79.304111818048852"/>
    <n v="0"/>
    <n v="12609.353779069768"/>
    <n v="0"/>
    <n v="5"/>
    <n v="12"/>
    <n v="5"/>
    <n v="0"/>
    <n v="9"/>
    <n v="32"/>
    <n v="9"/>
    <n v="0"/>
    <m/>
    <n v="1"/>
    <n v="0"/>
    <n v="0"/>
    <n v="14"/>
    <n v="45"/>
    <n v="14"/>
    <n v="0"/>
    <n v="4.5"/>
    <n v="3.4166666666666665"/>
    <n v="22.5"/>
    <n v="41"/>
    <n v="5.1923076923076925"/>
    <n v="4.53125"/>
    <n v="46.730769230769234"/>
    <n v="145"/>
    <m/>
    <n v="5.5"/>
    <n v="0"/>
    <n v="5.5"/>
    <n v="4.9450549450549444"/>
    <n v="4.2555555555555555"/>
    <n v="69.230769230769226"/>
    <n v="191.5"/>
    <n v="86.833333333333329"/>
    <m/>
    <n v="434.16666666666663"/>
    <n v="0"/>
    <n v="75.84615384615384"/>
    <m/>
    <n v="682.61538461538453"/>
    <n v="0"/>
    <n v="87.5"/>
    <m/>
    <n v="0"/>
    <n v="0"/>
    <n v="79.770146520146525"/>
    <n v="0"/>
    <n v="1116.7820512820513"/>
    <n v="0"/>
    <m/>
    <m/>
    <n v="0"/>
    <n v="0"/>
    <m/>
    <m/>
    <n v="0"/>
    <n v="0"/>
    <m/>
    <m/>
    <n v="0"/>
    <n v="0"/>
    <n v="70"/>
    <n v="48"/>
    <n v="70"/>
    <n v="0"/>
    <n v="299.5"/>
    <n v="200"/>
    <n v="5890.5829457364343"/>
    <s v=""/>
    <n v="102"/>
    <n v="129"/>
    <n v="102"/>
    <n v="0"/>
    <n v="520.23076923076928"/>
    <n v="542"/>
    <n v="7753.0528846153848"/>
    <n v="0"/>
    <n v="172"/>
    <n v="177"/>
    <n v="172"/>
    <n v="0"/>
    <n v="819.73076923076928"/>
    <n v="742"/>
    <n v="13643.635830351819"/>
    <s v=""/>
    <n v="1"/>
    <n v="10"/>
    <n v="1"/>
    <n v="0"/>
    <n v="3"/>
    <n v="36.5"/>
    <n v="82.5"/>
    <s v=""/>
    <n v="822.73076923076906"/>
    <n v="778.5"/>
    <n v="13726.135830351819"/>
    <s v=""/>
  </r>
  <r>
    <x v="9"/>
    <s v="Sampson Community College"/>
    <m/>
    <n v="199625"/>
    <x v="8"/>
    <n v="130"/>
    <n v="133"/>
    <n v="11"/>
    <n v="18"/>
    <n v="119"/>
    <n v="115"/>
    <n v="67.088695652173911"/>
    <n v="67.088695652173911"/>
    <n v="119"/>
    <n v="115"/>
    <n v="118"/>
    <n v="0"/>
    <n v="10"/>
    <n v="26"/>
    <n v="10"/>
    <n v="0"/>
    <n v="22"/>
    <n v="7"/>
    <n v="22"/>
    <n v="0"/>
    <m/>
    <m/>
    <n v="0"/>
    <n v="0"/>
    <n v="32"/>
    <n v="33"/>
    <n v="32"/>
    <n v="0"/>
    <n v="3.2"/>
    <n v="1.7692307692307692"/>
    <n v="32"/>
    <n v="46"/>
    <n v="4.9090909090909092"/>
    <n v="3.0714285714285716"/>
    <n v="108"/>
    <n v="21.5"/>
    <m/>
    <m/>
    <n v="0"/>
    <n v="0"/>
    <n v="4.375"/>
    <n v="2.0454545454545454"/>
    <n v="140"/>
    <n v="67.5"/>
    <n v="88.473684210526315"/>
    <m/>
    <n v="884.73684210526312"/>
    <n v="0"/>
    <n v="92.714285714285708"/>
    <m/>
    <n v="2039.7142857142856"/>
    <n v="0"/>
    <n v="72"/>
    <m/>
    <n v="0"/>
    <n v="0"/>
    <n v="91.389097744360896"/>
    <n v="0"/>
    <n v="2924.4511278195487"/>
    <n v="0"/>
    <n v="38"/>
    <n v="35"/>
    <n v="38"/>
    <n v="0"/>
    <n v="26"/>
    <n v="22"/>
    <n v="26"/>
    <n v="0"/>
    <m/>
    <n v="1"/>
    <n v="0"/>
    <n v="0"/>
    <n v="64"/>
    <n v="58"/>
    <n v="64"/>
    <n v="0"/>
    <n v="5.9078947368421053"/>
    <n v="5.1714285714285717"/>
    <n v="224.5"/>
    <n v="181"/>
    <n v="6.365384615384615"/>
    <n v="4.3409090909090908"/>
    <n v="165.5"/>
    <n v="95.5"/>
    <m/>
    <n v="4.5"/>
    <n v="0"/>
    <n v="4.5"/>
    <n v="6.09375"/>
    <n v="4.8448275862068968"/>
    <n v="390"/>
    <n v="281"/>
    <n v="100.13793103448276"/>
    <m/>
    <n v="3805.2413793103451"/>
    <n v="0"/>
    <n v="86.61904761904762"/>
    <m/>
    <n v="2252.0952380952381"/>
    <n v="0"/>
    <m/>
    <m/>
    <n v="0"/>
    <n v="0"/>
    <n v="94.64588464696223"/>
    <n v="0"/>
    <n v="6057.3366174055827"/>
    <n v="0"/>
    <n v="96"/>
    <n v="91"/>
    <n v="96"/>
    <n v="0"/>
    <n v="5.520833333333333"/>
    <n v="3.8296703296703298"/>
    <n v="530"/>
    <n v="348.5"/>
    <n v="93.560289012761771"/>
    <n v="0"/>
    <n v="8981.7877452251305"/>
    <n v="0"/>
    <n v="9"/>
    <n v="11"/>
    <n v="9"/>
    <n v="0"/>
    <n v="13"/>
    <n v="13"/>
    <n v="13"/>
    <n v="0"/>
    <n v="1"/>
    <m/>
    <n v="0"/>
    <n v="0"/>
    <n v="23"/>
    <n v="24"/>
    <n v="23"/>
    <n v="0"/>
    <n v="4.2777777777777777"/>
    <n v="4.0909090909090908"/>
    <n v="38.5"/>
    <n v="45"/>
    <n v="4.3"/>
    <n v="5.0769230769230766"/>
    <n v="55.9"/>
    <n v="66"/>
    <n v="3"/>
    <m/>
    <n v="3"/>
    <n v="0"/>
    <n v="4.2347826086956522"/>
    <n v="4.625"/>
    <n v="97.4"/>
    <n v="111"/>
    <n v="85.5"/>
    <m/>
    <n v="769.5"/>
    <n v="0"/>
    <n v="93"/>
    <m/>
    <n v="1209"/>
    <n v="0"/>
    <m/>
    <m/>
    <n v="0"/>
    <n v="0"/>
    <n v="86.021739130434781"/>
    <n v="0"/>
    <n v="1978.5"/>
    <n v="0"/>
    <m/>
    <m/>
    <n v="0"/>
    <n v="0"/>
    <m/>
    <m/>
    <n v="0"/>
    <n v="0"/>
    <m/>
    <m/>
    <n v="0"/>
    <n v="0"/>
    <n v="57"/>
    <n v="72"/>
    <n v="57"/>
    <n v="0"/>
    <n v="295"/>
    <n v="272"/>
    <n v="5459.4782214156085"/>
    <s v=""/>
    <n v="61"/>
    <n v="42"/>
    <n v="61"/>
    <n v="0"/>
    <n v="329.4"/>
    <n v="183"/>
    <n v="5500.8095238095239"/>
    <n v="0"/>
    <n v="118"/>
    <n v="114"/>
    <n v="118"/>
    <n v="0"/>
    <n v="624.4"/>
    <n v="455"/>
    <n v="10960.287745225132"/>
    <s v=""/>
    <n v="1"/>
    <n v="1"/>
    <n v="0"/>
    <n v="0"/>
    <n v="3"/>
    <n v="4.5"/>
    <s v=""/>
    <s v=""/>
    <n v="627.4"/>
    <n v="459.5"/>
    <n v="10960.28774522513"/>
    <s v=""/>
  </r>
  <r>
    <x v="9"/>
    <s v="South Piedmont Community College"/>
    <m/>
    <n v="197850"/>
    <x v="8"/>
    <n v="152"/>
    <n v="240"/>
    <n v="1"/>
    <n v="34"/>
    <n v="151"/>
    <n v="206"/>
    <n v="67.079151577858255"/>
    <n v="67.079151577858255"/>
    <n v="151"/>
    <n v="206"/>
    <n v="149"/>
    <n v="0"/>
    <n v="13"/>
    <n v="12"/>
    <n v="13"/>
    <n v="0"/>
    <n v="3"/>
    <n v="8"/>
    <n v="3"/>
    <n v="0"/>
    <m/>
    <n v="1"/>
    <n v="0"/>
    <n v="0"/>
    <n v="16"/>
    <n v="21"/>
    <n v="16"/>
    <n v="0"/>
    <n v="2.7692307692307692"/>
    <n v="3.4166666666666665"/>
    <n v="36"/>
    <n v="41"/>
    <n v="4.833333333333333"/>
    <n v="2.875"/>
    <n v="14.5"/>
    <n v="23"/>
    <m/>
    <n v="6.5"/>
    <n v="0"/>
    <n v="6.5"/>
    <n v="3.15625"/>
    <n v="3.3571428571428572"/>
    <n v="50.5"/>
    <n v="70.5"/>
    <n v="101"/>
    <m/>
    <n v="1313"/>
    <n v="0"/>
    <n v="89.333333333333329"/>
    <m/>
    <n v="268"/>
    <n v="0"/>
    <m/>
    <m/>
    <n v="0"/>
    <n v="0"/>
    <n v="98.8125"/>
    <n v="0"/>
    <n v="1581"/>
    <n v="0"/>
    <n v="53"/>
    <n v="50"/>
    <n v="53"/>
    <n v="0"/>
    <n v="58"/>
    <n v="66"/>
    <n v="58"/>
    <n v="0"/>
    <n v="2"/>
    <m/>
    <n v="0"/>
    <n v="0"/>
    <n v="113"/>
    <n v="116"/>
    <n v="113"/>
    <n v="0"/>
    <n v="4.8018867924528301"/>
    <n v="4.32"/>
    <n v="254.5"/>
    <n v="216"/>
    <n v="5.3879310344827589"/>
    <n v="4.7651515151515156"/>
    <n v="312.5"/>
    <n v="314.5"/>
    <n v="3"/>
    <m/>
    <n v="6"/>
    <n v="0"/>
    <n v="5.0707964601769913"/>
    <n v="4.5732758620689653"/>
    <n v="573"/>
    <n v="530.5"/>
    <n v="94.325000000000003"/>
    <m/>
    <n v="4999.2250000000004"/>
    <n v="0"/>
    <n v="81.857142857142861"/>
    <m/>
    <n v="4747.7142857142862"/>
    <n v="0"/>
    <m/>
    <m/>
    <n v="0"/>
    <n v="0"/>
    <n v="86.256099873577753"/>
    <n v="0"/>
    <n v="9746.9392857142866"/>
    <n v="0"/>
    <n v="129"/>
    <n v="137"/>
    <n v="129"/>
    <n v="0"/>
    <n v="4.833333333333333"/>
    <n v="4.3868613138686134"/>
    <n v="623.5"/>
    <n v="601"/>
    <n v="87.813482834994474"/>
    <n v="0"/>
    <n v="11327.939285714287"/>
    <n v="0"/>
    <n v="5"/>
    <n v="31"/>
    <n v="5"/>
    <n v="0"/>
    <n v="17"/>
    <n v="38"/>
    <n v="17"/>
    <n v="0"/>
    <m/>
    <m/>
    <n v="0"/>
    <n v="0"/>
    <n v="22"/>
    <n v="69"/>
    <n v="22"/>
    <n v="0"/>
    <n v="4.2"/>
    <n v="3.2903225806451615"/>
    <n v="21"/>
    <n v="102"/>
    <n v="5.5757575757575761"/>
    <n v="3.9342105263157894"/>
    <n v="94.787878787878796"/>
    <n v="149.5"/>
    <m/>
    <m/>
    <n v="0"/>
    <n v="0"/>
    <n v="5.2630853994490359"/>
    <n v="3.6449275362318843"/>
    <n v="115.78787878787878"/>
    <n v="251.5"/>
    <n v="91.428571428571431"/>
    <m/>
    <n v="457.14285714285717"/>
    <n v="0"/>
    <n v="78.939393939393938"/>
    <m/>
    <n v="1341.969696969697"/>
    <n v="0"/>
    <n v="51"/>
    <m/>
    <n v="0"/>
    <n v="0"/>
    <n v="81.777843368752457"/>
    <n v="0"/>
    <n v="1799.1125541125541"/>
    <n v="0"/>
    <m/>
    <m/>
    <n v="0"/>
    <n v="0"/>
    <m/>
    <m/>
    <n v="0"/>
    <n v="0"/>
    <m/>
    <m/>
    <n v="0"/>
    <n v="0"/>
    <n v="71"/>
    <n v="93"/>
    <n v="71"/>
    <n v="0"/>
    <n v="311.5"/>
    <n v="359"/>
    <n v="6769.3678571428572"/>
    <s v=""/>
    <n v="78"/>
    <n v="112"/>
    <n v="78"/>
    <n v="0"/>
    <n v="421.78787878787881"/>
    <n v="487"/>
    <n v="6357.6839826839832"/>
    <n v="0"/>
    <n v="149"/>
    <n v="205"/>
    <n v="149"/>
    <n v="0"/>
    <n v="733.28787878787875"/>
    <n v="846"/>
    <n v="13127.05183982684"/>
    <s v=""/>
    <n v="2"/>
    <n v="1"/>
    <n v="0"/>
    <n v="0"/>
    <n v="6"/>
    <n v="6.5"/>
    <s v=""/>
    <s v=""/>
    <n v="739.28787878787875"/>
    <n v="852.5"/>
    <n v="13127.051839826841"/>
    <s v=""/>
  </r>
  <r>
    <x v="9"/>
    <s v="Southeastern Community College "/>
    <m/>
    <n v="199722"/>
    <x v="8"/>
    <n v="154"/>
    <n v="118"/>
    <n v="4"/>
    <n v="3"/>
    <n v="150"/>
    <n v="115"/>
    <n v="66.586666666666673"/>
    <n v="66.586666666666673"/>
    <n v="150"/>
    <n v="115"/>
    <n v="150"/>
    <n v="0"/>
    <n v="17"/>
    <n v="10"/>
    <n v="17"/>
    <n v="0"/>
    <n v="12"/>
    <n v="13"/>
    <n v="12"/>
    <n v="0"/>
    <m/>
    <m/>
    <n v="0"/>
    <n v="0"/>
    <n v="29"/>
    <n v="23"/>
    <n v="29"/>
    <n v="0"/>
    <n v="3.6764705882352939"/>
    <n v="3.45"/>
    <n v="62.5"/>
    <n v="34.5"/>
    <n v="2.125"/>
    <n v="1"/>
    <n v="25.5"/>
    <n v="13"/>
    <m/>
    <m/>
    <n v="0"/>
    <n v="0"/>
    <n v="3.0344827586206895"/>
    <n v="2.0652173913043477"/>
    <n v="88"/>
    <n v="47.5"/>
    <n v="99"/>
    <m/>
    <n v="1683"/>
    <n v="0"/>
    <n v="103"/>
    <m/>
    <n v="1236"/>
    <n v="0"/>
    <n v="87.833333333333329"/>
    <m/>
    <n v="0"/>
    <n v="0"/>
    <n v="100.65517241379311"/>
    <n v="0"/>
    <n v="2919"/>
    <n v="0"/>
    <n v="66"/>
    <n v="42"/>
    <n v="66"/>
    <n v="0"/>
    <n v="35"/>
    <n v="26"/>
    <n v="35"/>
    <n v="0"/>
    <m/>
    <m/>
    <n v="0"/>
    <n v="0"/>
    <n v="101"/>
    <n v="68"/>
    <n v="101"/>
    <n v="0"/>
    <n v="5.8787878787878789"/>
    <n v="4.0357142857142856"/>
    <n v="388"/>
    <n v="169.5"/>
    <n v="5.4142857142857146"/>
    <n v="5.0192307692307692"/>
    <n v="189.5"/>
    <n v="130.5"/>
    <m/>
    <m/>
    <n v="0"/>
    <n v="0"/>
    <n v="5.717821782178218"/>
    <n v="4.4117647058823533"/>
    <n v="577.5"/>
    <n v="300"/>
    <n v="101.31343283582089"/>
    <m/>
    <n v="6686.686567164179"/>
    <n v="0"/>
    <n v="86.608695652173907"/>
    <m/>
    <n v="3031.3043478260865"/>
    <n v="0"/>
    <n v="12"/>
    <m/>
    <n v="0"/>
    <n v="0"/>
    <n v="96.217731831586789"/>
    <n v="0"/>
    <n v="9717.9909149902651"/>
    <n v="0"/>
    <n v="130"/>
    <n v="91"/>
    <n v="130"/>
    <n v="0"/>
    <n v="5.1192307692307688"/>
    <n v="3.8186813186813189"/>
    <n v="665.5"/>
    <n v="347.5"/>
    <n v="97.207622423002036"/>
    <n v="0"/>
    <n v="12636.990914990265"/>
    <n v="0"/>
    <n v="12"/>
    <n v="10"/>
    <n v="12"/>
    <n v="0"/>
    <n v="8"/>
    <n v="14"/>
    <n v="8"/>
    <n v="0"/>
    <m/>
    <m/>
    <n v="0"/>
    <n v="0"/>
    <n v="20"/>
    <n v="24"/>
    <n v="20"/>
    <n v="0"/>
    <n v="4.875"/>
    <n v="3.5"/>
    <n v="58.5"/>
    <n v="35"/>
    <n v="4.1428571428571432"/>
    <n v="4.0357142857142856"/>
    <n v="33.142857142857146"/>
    <n v="56.5"/>
    <m/>
    <m/>
    <n v="0"/>
    <n v="0"/>
    <n v="4.5821428571428573"/>
    <n v="3.8125"/>
    <n v="91.642857142857139"/>
    <n v="91.5"/>
    <n v="108.15789473684211"/>
    <m/>
    <n v="1297.8947368421054"/>
    <n v="0"/>
    <n v="90.071428571428569"/>
    <m/>
    <n v="720.57142857142856"/>
    <n v="0"/>
    <n v="49"/>
    <m/>
    <n v="0"/>
    <n v="0"/>
    <n v="100.9233082706767"/>
    <n v="0"/>
    <n v="2018.4661654135339"/>
    <n v="0"/>
    <m/>
    <m/>
    <n v="0"/>
    <n v="0"/>
    <m/>
    <m/>
    <n v="0"/>
    <n v="0"/>
    <m/>
    <m/>
    <n v="0"/>
    <n v="0"/>
    <n v="95"/>
    <n v="62"/>
    <n v="95"/>
    <n v="0"/>
    <n v="509"/>
    <n v="239"/>
    <n v="9667.581304006284"/>
    <s v=""/>
    <n v="55"/>
    <n v="53"/>
    <n v="55"/>
    <n v="0"/>
    <n v="248.14285714285714"/>
    <n v="200"/>
    <n v="4987.8757763975145"/>
    <n v="0"/>
    <n v="150"/>
    <n v="115"/>
    <n v="150"/>
    <n v="0"/>
    <n v="757.14285714285711"/>
    <n v="439"/>
    <n v="14655.457080403798"/>
    <s v=""/>
    <n v="0"/>
    <n v="0"/>
    <n v="0"/>
    <n v="0"/>
    <s v=""/>
    <s v=""/>
    <s v=""/>
    <s v=""/>
    <n v="757.14285714285711"/>
    <n v="439"/>
    <n v="14655.457080403799"/>
    <s v=""/>
  </r>
  <r>
    <x v="9"/>
    <s v="Southwestern Community College "/>
    <m/>
    <n v="199731"/>
    <x v="8"/>
    <n v="316"/>
    <n v="297"/>
    <n v="9"/>
    <n v="11"/>
    <n v="307"/>
    <n v="286"/>
    <n v="67.047001620745547"/>
    <n v="67.047001620745547"/>
    <n v="307"/>
    <n v="286"/>
    <n v="306"/>
    <n v="0"/>
    <n v="31"/>
    <n v="33"/>
    <n v="31"/>
    <n v="0"/>
    <n v="25"/>
    <n v="20"/>
    <n v="25"/>
    <n v="0"/>
    <m/>
    <m/>
    <n v="0"/>
    <n v="0"/>
    <n v="56"/>
    <n v="53"/>
    <n v="56"/>
    <n v="0"/>
    <n v="2.629032258064516"/>
    <n v="2.9848484848484849"/>
    <n v="81.5"/>
    <n v="98.5"/>
    <n v="2.42"/>
    <n v="2.7749999999999999"/>
    <n v="60.5"/>
    <n v="55.5"/>
    <m/>
    <m/>
    <n v="0"/>
    <n v="0"/>
    <n v="2.5357142857142856"/>
    <n v="2.9056603773584904"/>
    <n v="142"/>
    <n v="154"/>
    <n v="83.45"/>
    <m/>
    <n v="2586.9500000000003"/>
    <n v="0"/>
    <n v="92.266666666666666"/>
    <m/>
    <n v="2306.6666666666665"/>
    <n v="0"/>
    <m/>
    <m/>
    <n v="0"/>
    <n v="0"/>
    <n v="87.386011904761901"/>
    <n v="0"/>
    <n v="4893.6166666666668"/>
    <n v="0"/>
    <n v="95"/>
    <n v="75"/>
    <n v="95"/>
    <n v="0"/>
    <n v="99"/>
    <n v="66"/>
    <n v="99"/>
    <n v="0"/>
    <n v="2"/>
    <n v="1"/>
    <n v="2"/>
    <n v="0"/>
    <n v="196"/>
    <n v="142"/>
    <n v="196"/>
    <n v="0"/>
    <n v="4.6210526315789471"/>
    <n v="4.3133333333333335"/>
    <n v="439"/>
    <n v="323.5"/>
    <n v="4.7323232323232327"/>
    <n v="4.5227272727272725"/>
    <n v="468.50000000000006"/>
    <n v="298.5"/>
    <n v="2"/>
    <n v="3"/>
    <n v="4"/>
    <n v="3"/>
    <n v="4.6505102040816331"/>
    <n v="4.401408450704225"/>
    <n v="911.50000000000011"/>
    <n v="625"/>
    <n v="98.916666666666671"/>
    <m/>
    <n v="9397.0833333333339"/>
    <n v="0"/>
    <n v="83.056338028169009"/>
    <m/>
    <n v="8222.577464788732"/>
    <n v="0"/>
    <n v="81"/>
    <m/>
    <n v="162"/>
    <n v="0"/>
    <n v="90.722759174092175"/>
    <n v="0"/>
    <n v="17781.660798122066"/>
    <n v="0"/>
    <n v="252"/>
    <n v="195"/>
    <n v="252"/>
    <n v="0"/>
    <n v="4.1805555555555554"/>
    <n v="3.9948717948717949"/>
    <n v="1053.5"/>
    <n v="779"/>
    <n v="89.981259780907678"/>
    <n v="0"/>
    <n v="22675.277464788735"/>
    <n v="0"/>
    <n v="20"/>
    <n v="51"/>
    <n v="20"/>
    <n v="0"/>
    <n v="34"/>
    <n v="40"/>
    <n v="34"/>
    <n v="0"/>
    <n v="1"/>
    <m/>
    <n v="0"/>
    <n v="0"/>
    <n v="55"/>
    <n v="91"/>
    <n v="55"/>
    <n v="0"/>
    <n v="3.4750000000000001"/>
    <n v="2.6568627450980391"/>
    <n v="69.5"/>
    <n v="135.5"/>
    <n v="3.6979166666666665"/>
    <n v="3.5249999999999999"/>
    <n v="125.72916666666666"/>
    <n v="141"/>
    <n v="2.5"/>
    <m/>
    <n v="2.5"/>
    <n v="0"/>
    <n v="3.5950757575757573"/>
    <n v="3.0384615384615383"/>
    <n v="197.72916666666666"/>
    <n v="276.5"/>
    <n v="77.540540540540547"/>
    <m/>
    <n v="1550.8108108108108"/>
    <n v="0"/>
    <n v="74.291666666666671"/>
    <m/>
    <n v="2525.916666666667"/>
    <n v="0"/>
    <m/>
    <m/>
    <n v="0"/>
    <n v="0"/>
    <n v="74.122317772317771"/>
    <n v="0"/>
    <n v="4076.7274774774774"/>
    <n v="0"/>
    <m/>
    <m/>
    <n v="0"/>
    <n v="0"/>
    <m/>
    <m/>
    <n v="0"/>
    <n v="0"/>
    <m/>
    <m/>
    <n v="0"/>
    <n v="0"/>
    <n v="146"/>
    <n v="159"/>
    <n v="146"/>
    <n v="0"/>
    <n v="590"/>
    <n v="557.5"/>
    <n v="13534.844144144146"/>
    <s v=""/>
    <n v="158"/>
    <n v="126"/>
    <n v="158"/>
    <n v="0"/>
    <n v="654.72916666666663"/>
    <n v="495"/>
    <n v="13055.160798122066"/>
    <n v="0"/>
    <n v="304"/>
    <n v="285"/>
    <n v="304"/>
    <n v="0"/>
    <n v="1244.7291666666665"/>
    <n v="1052.5"/>
    <n v="26590.004942266212"/>
    <s v=""/>
    <n v="3"/>
    <n v="1"/>
    <n v="2"/>
    <n v="0"/>
    <n v="6.5"/>
    <n v="3"/>
    <n v="162"/>
    <s v=""/>
    <n v="1251.2291666666667"/>
    <n v="1055.5"/>
    <n v="26752.004942266212"/>
    <s v=""/>
  </r>
  <r>
    <x v="9"/>
    <s v="Tri-County Community College "/>
    <m/>
    <n v="199795"/>
    <x v="8"/>
    <n v="96"/>
    <n v="137"/>
    <n v="4"/>
    <n v="5"/>
    <n v="92"/>
    <n v="132"/>
    <n v="67.099041533546327"/>
    <n v="67.099041533546327"/>
    <n v="92"/>
    <n v="132"/>
    <n v="92"/>
    <n v="0"/>
    <n v="8"/>
    <n v="14"/>
    <n v="8"/>
    <n v="0"/>
    <n v="7"/>
    <n v="6"/>
    <n v="7"/>
    <n v="0"/>
    <m/>
    <m/>
    <n v="0"/>
    <n v="0"/>
    <n v="15"/>
    <n v="20"/>
    <n v="15"/>
    <n v="0"/>
    <n v="2.5625"/>
    <n v="3.25"/>
    <n v="20.5"/>
    <n v="45.5"/>
    <n v="3.4285714285714284"/>
    <n v="3.3333333333333335"/>
    <n v="24"/>
    <n v="20"/>
    <m/>
    <m/>
    <n v="0"/>
    <n v="0"/>
    <n v="2.9666666666666668"/>
    <n v="3.2749999999999999"/>
    <n v="44.5"/>
    <n v="65.5"/>
    <n v="91"/>
    <m/>
    <n v="728"/>
    <n v="0"/>
    <n v="90.2"/>
    <m/>
    <n v="631.4"/>
    <n v="0"/>
    <m/>
    <m/>
    <n v="0"/>
    <n v="0"/>
    <n v="90.626666666666679"/>
    <n v="0"/>
    <n v="1359.4"/>
    <n v="0"/>
    <n v="33"/>
    <n v="51"/>
    <n v="33"/>
    <n v="0"/>
    <n v="38"/>
    <n v="38"/>
    <n v="38"/>
    <n v="0"/>
    <m/>
    <n v="1"/>
    <n v="0"/>
    <n v="0"/>
    <n v="71"/>
    <n v="90"/>
    <n v="71"/>
    <n v="0"/>
    <n v="4.5454545454545459"/>
    <n v="3.9705882352941178"/>
    <n v="150"/>
    <n v="202.5"/>
    <n v="5.5657894736842106"/>
    <n v="5.6973684210526319"/>
    <n v="211.5"/>
    <n v="216.5"/>
    <m/>
    <n v="3"/>
    <n v="0"/>
    <n v="3"/>
    <n v="5.091549295774648"/>
    <n v="4.6888888888888891"/>
    <n v="361.5"/>
    <n v="422"/>
    <n v="82.057142857142864"/>
    <m/>
    <n v="2707.8857142857146"/>
    <n v="0"/>
    <n v="81.590909090909093"/>
    <m/>
    <n v="3100.4545454545455"/>
    <n v="0"/>
    <m/>
    <m/>
    <n v="0"/>
    <n v="0"/>
    <n v="81.807609292116339"/>
    <n v="0"/>
    <n v="5808.3402597402601"/>
    <n v="0"/>
    <n v="86"/>
    <n v="110"/>
    <n v="86"/>
    <n v="0"/>
    <n v="4.7209302325581399"/>
    <n v="4.4318181818181817"/>
    <n v="406.00000000000006"/>
    <n v="487.5"/>
    <n v="83.345816973723956"/>
    <n v="0"/>
    <n v="7167.7402597402606"/>
    <n v="0"/>
    <n v="4"/>
    <n v="7"/>
    <n v="4"/>
    <n v="0"/>
    <n v="2"/>
    <n v="15"/>
    <n v="2"/>
    <n v="0"/>
    <m/>
    <m/>
    <n v="0"/>
    <n v="0"/>
    <n v="6"/>
    <n v="22"/>
    <n v="6"/>
    <n v="0"/>
    <n v="3.375"/>
    <n v="2.5714285714285716"/>
    <n v="13.5"/>
    <n v="18"/>
    <n v="6.0909090909090908"/>
    <n v="3.5333333333333332"/>
    <n v="12.181818181818182"/>
    <n v="53"/>
    <m/>
    <m/>
    <n v="0"/>
    <n v="0"/>
    <n v="4.2803030303030303"/>
    <n v="3.2272727272727271"/>
    <n v="25.68181818181818"/>
    <n v="71"/>
    <n v="75.916666666666671"/>
    <m/>
    <n v="303.66666666666669"/>
    <n v="0"/>
    <n v="52.454545454545453"/>
    <m/>
    <n v="104.90909090909091"/>
    <n v="0"/>
    <m/>
    <m/>
    <n v="0"/>
    <n v="0"/>
    <n v="68.095959595959599"/>
    <n v="0"/>
    <n v="408.57575757575762"/>
    <n v="0"/>
    <m/>
    <m/>
    <n v="0"/>
    <n v="0"/>
    <m/>
    <m/>
    <n v="0"/>
    <n v="0"/>
    <m/>
    <m/>
    <n v="0"/>
    <n v="0"/>
    <n v="45"/>
    <n v="72"/>
    <n v="45"/>
    <n v="0"/>
    <n v="184"/>
    <n v="266"/>
    <n v="3739.5523809523811"/>
    <s v=""/>
    <n v="47"/>
    <n v="59"/>
    <n v="47"/>
    <n v="0"/>
    <n v="247.68181818181819"/>
    <n v="289.5"/>
    <n v="3836.7636363636366"/>
    <n v="0"/>
    <n v="92"/>
    <n v="131"/>
    <n v="92"/>
    <n v="0"/>
    <n v="431.68181818181819"/>
    <n v="555.5"/>
    <n v="7576.3160173160177"/>
    <s v=""/>
    <n v="0"/>
    <n v="1"/>
    <n v="0"/>
    <n v="0"/>
    <s v=""/>
    <n v="3"/>
    <s v=""/>
    <s v=""/>
    <n v="431.68181818181824"/>
    <n v="558.5"/>
    <n v="7576.3160173160186"/>
    <s v=""/>
  </r>
  <r>
    <x v="9"/>
    <s v="Wilson Community College"/>
    <m/>
    <n v="199953"/>
    <x v="8"/>
    <n v="180"/>
    <n v="202"/>
    <n v="11"/>
    <n v="14"/>
    <n v="169"/>
    <n v="188"/>
    <n v="67.600760456273761"/>
    <n v="67.600760456273761"/>
    <n v="169"/>
    <n v="188"/>
    <n v="169"/>
    <n v="0"/>
    <n v="5"/>
    <n v="7"/>
    <n v="5"/>
    <n v="0"/>
    <n v="2"/>
    <n v="1"/>
    <n v="2"/>
    <n v="0"/>
    <m/>
    <m/>
    <n v="0"/>
    <n v="0"/>
    <n v="7"/>
    <n v="8"/>
    <n v="7"/>
    <n v="0"/>
    <n v="3.6"/>
    <n v="2.5"/>
    <n v="18"/>
    <n v="17.5"/>
    <n v="4"/>
    <n v="2"/>
    <n v="8"/>
    <n v="2"/>
    <m/>
    <m/>
    <n v="0"/>
    <n v="0"/>
    <n v="3.7142857142857144"/>
    <n v="2.4375"/>
    <n v="26"/>
    <n v="19.5"/>
    <n v="91"/>
    <m/>
    <n v="455"/>
    <n v="0"/>
    <n v="95"/>
    <m/>
    <n v="190"/>
    <n v="0"/>
    <m/>
    <m/>
    <n v="0"/>
    <n v="0"/>
    <n v="92.142857142857139"/>
    <n v="0"/>
    <n v="645"/>
    <n v="0"/>
    <n v="59"/>
    <n v="82"/>
    <n v="59"/>
    <n v="0"/>
    <n v="66"/>
    <n v="48"/>
    <n v="66"/>
    <n v="0"/>
    <m/>
    <n v="3"/>
    <n v="0"/>
    <n v="0"/>
    <n v="125"/>
    <n v="133"/>
    <n v="125"/>
    <n v="0"/>
    <n v="4.3728813559322033"/>
    <n v="4.1646341463414638"/>
    <n v="258"/>
    <n v="341.50000000000006"/>
    <n v="5.6969696969696972"/>
    <n v="4.635416666666667"/>
    <n v="376"/>
    <n v="222.5"/>
    <m/>
    <n v="4.5"/>
    <n v="0"/>
    <n v="13.5"/>
    <n v="5.0720000000000001"/>
    <n v="4.3421052631578947"/>
    <n v="634"/>
    <n v="577.5"/>
    <n v="95.134328358208961"/>
    <m/>
    <n v="5612.9253731343288"/>
    <n v="0"/>
    <n v="87.679245283018872"/>
    <m/>
    <n v="5786.8301886792451"/>
    <n v="0"/>
    <m/>
    <m/>
    <n v="0"/>
    <n v="0"/>
    <n v="91.198044494508594"/>
    <n v="0"/>
    <n v="11399.755561813574"/>
    <n v="0"/>
    <n v="132"/>
    <n v="141"/>
    <n v="132"/>
    <n v="0"/>
    <n v="5"/>
    <n v="4.2340425531914896"/>
    <n v="660"/>
    <n v="597"/>
    <n v="91.248148195557377"/>
    <n v="0"/>
    <n v="12044.755561813574"/>
    <n v="0"/>
    <n v="14"/>
    <n v="22"/>
    <n v="14"/>
    <n v="0"/>
    <n v="22"/>
    <n v="24"/>
    <n v="22"/>
    <n v="0"/>
    <n v="1"/>
    <n v="1"/>
    <n v="1"/>
    <n v="0"/>
    <n v="37"/>
    <n v="47"/>
    <n v="37"/>
    <n v="0"/>
    <n v="3.5"/>
    <n v="3"/>
    <n v="49"/>
    <n v="66"/>
    <n v="3.7"/>
    <n v="3.5625"/>
    <n v="81.400000000000006"/>
    <n v="85.5"/>
    <n v="4"/>
    <n v="3.5"/>
    <n v="4"/>
    <n v="3.5"/>
    <n v="3.6324324324324326"/>
    <n v="3.2978723404255321"/>
    <n v="134.4"/>
    <n v="155"/>
    <n v="89.2"/>
    <m/>
    <n v="1248.8"/>
    <n v="0"/>
    <n v="83.36"/>
    <m/>
    <n v="1833.92"/>
    <n v="0"/>
    <n v="84"/>
    <m/>
    <n v="84"/>
    <n v="0"/>
    <n v="85.587027027027034"/>
    <n v="0"/>
    <n v="3166.7200000000003"/>
    <n v="0"/>
    <m/>
    <m/>
    <n v="0"/>
    <n v="0"/>
    <m/>
    <m/>
    <n v="0"/>
    <n v="0"/>
    <m/>
    <m/>
    <n v="0"/>
    <n v="0"/>
    <n v="78"/>
    <n v="111"/>
    <n v="78"/>
    <n v="0"/>
    <n v="325"/>
    <n v="425.00000000000006"/>
    <n v="7316.7253731343289"/>
    <s v=""/>
    <n v="90"/>
    <n v="73"/>
    <n v="90"/>
    <n v="0"/>
    <n v="465.4"/>
    <n v="310"/>
    <n v="7810.7501886792452"/>
    <n v="0"/>
    <n v="168"/>
    <n v="184"/>
    <n v="168"/>
    <n v="0"/>
    <n v="790.4"/>
    <n v="735"/>
    <n v="15127.475561813575"/>
    <s v=""/>
    <n v="1"/>
    <n v="4"/>
    <n v="1"/>
    <n v="0"/>
    <n v="4"/>
    <n v="17"/>
    <n v="84"/>
    <s v=""/>
    <n v="794.4"/>
    <n v="752"/>
    <n v="15211.475561813575"/>
    <s v=""/>
  </r>
  <r>
    <x v="10"/>
    <s v="Oklahoma State University Main Campus"/>
    <m/>
    <n v="207388"/>
    <x v="1"/>
    <n v="3775"/>
    <n v="3655"/>
    <n v="77"/>
    <n v="75"/>
    <n v="3698"/>
    <n v="3580"/>
    <n v="120"/>
    <n v="120"/>
    <n v="3698"/>
    <n v="3580"/>
    <n v="0"/>
    <n v="0"/>
    <n v="510"/>
    <n v="597"/>
    <n v="0"/>
    <n v="0"/>
    <n v="63"/>
    <n v="67"/>
    <n v="0"/>
    <n v="0"/>
    <m/>
    <m/>
    <n v="0"/>
    <n v="0"/>
    <n v="573"/>
    <n v="664"/>
    <n v="0"/>
    <n v="0"/>
    <n v="4.2300000000000004"/>
    <n v="4.3600000000000003"/>
    <n v="2157.3000000000002"/>
    <n v="2602.92"/>
    <n v="4.18"/>
    <n v="4.03"/>
    <n v="263.33999999999997"/>
    <n v="270.01"/>
    <m/>
    <m/>
    <n v="0"/>
    <n v="0"/>
    <n v="4.2245026178010479"/>
    <n v="4.3267018072289165"/>
    <n v="2420.6400000000003"/>
    <n v="2872.9300000000007"/>
    <m/>
    <m/>
    <n v="0"/>
    <n v="0"/>
    <m/>
    <m/>
    <n v="0"/>
    <n v="0"/>
    <m/>
    <m/>
    <n v="0"/>
    <n v="0"/>
    <n v="0"/>
    <n v="0"/>
    <n v="0"/>
    <n v="0"/>
    <n v="1595"/>
    <n v="1501"/>
    <n v="0"/>
    <n v="0"/>
    <n v="70"/>
    <n v="71"/>
    <n v="0"/>
    <n v="0"/>
    <m/>
    <n v="3"/>
    <n v="0"/>
    <n v="0"/>
    <n v="1665"/>
    <n v="1575"/>
    <n v="0"/>
    <n v="0"/>
    <n v="5.04"/>
    <n v="5"/>
    <n v="8038.8"/>
    <n v="7505"/>
    <n v="5.24"/>
    <n v="5.62"/>
    <n v="366.8"/>
    <n v="399.02"/>
    <m/>
    <m/>
    <n v="0"/>
    <n v="0"/>
    <n v="5.0484084084084087"/>
    <n v="5.0184253968253971"/>
    <n v="8405.6"/>
    <n v="7904.02"/>
    <m/>
    <m/>
    <n v="0"/>
    <n v="0"/>
    <m/>
    <m/>
    <n v="0"/>
    <n v="0"/>
    <m/>
    <m/>
    <n v="0"/>
    <n v="0"/>
    <n v="0"/>
    <n v="0"/>
    <n v="0"/>
    <n v="0"/>
    <n v="2238"/>
    <n v="2239"/>
    <n v="0"/>
    <n v="0"/>
    <n v="4.8374620196604114"/>
    <n v="4.8132871817775795"/>
    <n v="10826.240000000002"/>
    <n v="10776.95"/>
    <n v="0"/>
    <n v="0"/>
    <n v="0"/>
    <n v="0"/>
    <n v="920"/>
    <n v="829"/>
    <n v="0"/>
    <n v="0"/>
    <n v="512"/>
    <n v="465"/>
    <n v="0"/>
    <n v="0"/>
    <m/>
    <m/>
    <n v="0"/>
    <n v="0"/>
    <n v="1432"/>
    <n v="1294"/>
    <n v="0"/>
    <n v="0"/>
    <n v="3.72"/>
    <n v="3.66"/>
    <n v="3422.4"/>
    <n v="3034.1400000000003"/>
    <n v="4.59"/>
    <n v="4.6399999999999997"/>
    <n v="2350.08"/>
    <n v="2157.6"/>
    <m/>
    <m/>
    <n v="0"/>
    <n v="0"/>
    <n v="4.0310614525139661"/>
    <n v="4.0121638330757339"/>
    <n v="5772.48"/>
    <n v="5191.74"/>
    <m/>
    <m/>
    <n v="0"/>
    <n v="0"/>
    <m/>
    <m/>
    <n v="0"/>
    <n v="0"/>
    <m/>
    <m/>
    <n v="0"/>
    <n v="0"/>
    <n v="0"/>
    <n v="0"/>
    <n v="0"/>
    <n v="0"/>
    <n v="28"/>
    <n v="47"/>
    <n v="0"/>
    <n v="0"/>
    <m/>
    <m/>
    <n v="0"/>
    <n v="0"/>
    <m/>
    <m/>
    <n v="0"/>
    <n v="0"/>
    <n v="3025"/>
    <n v="2927"/>
    <n v="0"/>
    <n v="0"/>
    <n v="13618.5"/>
    <n v="13142.060000000001"/>
    <s v=""/>
    <s v=""/>
    <n v="645"/>
    <n v="603"/>
    <n v="0"/>
    <n v="0"/>
    <n v="2980.22"/>
    <n v="2826.63"/>
    <n v="0"/>
    <n v="0"/>
    <n v="3670"/>
    <n v="3530"/>
    <n v="0"/>
    <n v="0"/>
    <n v="16598.72"/>
    <n v="15968.690000000002"/>
    <s v=""/>
    <s v=""/>
    <n v="0"/>
    <n v="3"/>
    <n v="0"/>
    <n v="0"/>
    <s v=""/>
    <n v="0"/>
    <s v=""/>
    <s v=""/>
    <n v="16598.72"/>
    <n v="15968.69"/>
    <s v=""/>
    <s v=""/>
  </r>
  <r>
    <x v="10"/>
    <s v="University of Oklahoma Norman Campus"/>
    <m/>
    <n v="207500"/>
    <x v="1"/>
    <n v="4478"/>
    <n v="4442"/>
    <n v="87"/>
    <n v="76"/>
    <n v="4391"/>
    <n v="4366"/>
    <n v="120"/>
    <n v="120"/>
    <n v="4391"/>
    <n v="4366"/>
    <n v="0"/>
    <n v="0"/>
    <n v="466"/>
    <n v="547"/>
    <n v="0"/>
    <n v="0"/>
    <n v="71"/>
    <n v="90"/>
    <n v="0"/>
    <n v="0"/>
    <m/>
    <m/>
    <n v="0"/>
    <n v="0"/>
    <n v="537"/>
    <n v="637"/>
    <n v="0"/>
    <n v="0"/>
    <n v="4.3600000000000003"/>
    <n v="4.33"/>
    <n v="2031.7600000000002"/>
    <n v="2368.5100000000002"/>
    <n v="4.3600000000000003"/>
    <n v="4.21"/>
    <n v="309.56"/>
    <n v="378.9"/>
    <m/>
    <m/>
    <n v="0"/>
    <n v="0"/>
    <n v="4.3600000000000003"/>
    <n v="4.3130455259026697"/>
    <n v="2341.3200000000002"/>
    <n v="2747.4100000000008"/>
    <m/>
    <m/>
    <n v="0"/>
    <n v="0"/>
    <m/>
    <m/>
    <n v="0"/>
    <n v="0"/>
    <m/>
    <m/>
    <n v="0"/>
    <n v="0"/>
    <n v="0"/>
    <n v="0"/>
    <n v="0"/>
    <n v="0"/>
    <n v="1974"/>
    <n v="1943"/>
    <n v="0"/>
    <n v="0"/>
    <n v="46"/>
    <n v="34"/>
    <n v="0"/>
    <n v="0"/>
    <m/>
    <n v="6"/>
    <n v="0"/>
    <n v="0"/>
    <n v="2020"/>
    <n v="1983"/>
    <n v="0"/>
    <n v="0"/>
    <n v="5.12"/>
    <n v="4.97"/>
    <n v="10106.880000000001"/>
    <n v="9656.7099999999991"/>
    <n v="5.29"/>
    <n v="5.99"/>
    <n v="243.34"/>
    <n v="203.66"/>
    <m/>
    <m/>
    <n v="0"/>
    <n v="0"/>
    <n v="5.1238712871287131"/>
    <n v="4.9724508320726164"/>
    <n v="10350.220000000001"/>
    <n v="9860.369999999999"/>
    <m/>
    <m/>
    <n v="0"/>
    <n v="0"/>
    <m/>
    <m/>
    <n v="0"/>
    <n v="0"/>
    <m/>
    <m/>
    <n v="0"/>
    <n v="0"/>
    <n v="0"/>
    <n v="0"/>
    <n v="0"/>
    <n v="0"/>
    <n v="2557"/>
    <n v="2620"/>
    <n v="0"/>
    <n v="0"/>
    <n v="4.9634493547125542"/>
    <n v="4.8121297709923656"/>
    <n v="12691.54"/>
    <n v="12607.779999999997"/>
    <n v="0"/>
    <n v="0"/>
    <n v="0"/>
    <n v="0"/>
    <n v="1319"/>
    <n v="1266"/>
    <n v="0"/>
    <n v="0"/>
    <n v="501"/>
    <n v="480"/>
    <n v="0"/>
    <n v="0"/>
    <m/>
    <m/>
    <n v="0"/>
    <n v="0"/>
    <n v="1820"/>
    <n v="1746"/>
    <n v="0"/>
    <n v="0"/>
    <n v="3.26"/>
    <n v="3.23"/>
    <n v="4299.9399999999996"/>
    <n v="4089.18"/>
    <n v="4.24"/>
    <n v="4.13"/>
    <n v="2124.2400000000002"/>
    <n v="1982.3999999999999"/>
    <m/>
    <m/>
    <n v="0"/>
    <n v="0"/>
    <n v="3.5297692307692308"/>
    <n v="3.4774226804123711"/>
    <n v="6424.18"/>
    <n v="6071.58"/>
    <m/>
    <m/>
    <n v="0"/>
    <n v="0"/>
    <m/>
    <m/>
    <n v="0"/>
    <n v="0"/>
    <m/>
    <m/>
    <n v="0"/>
    <n v="0"/>
    <n v="0"/>
    <n v="0"/>
    <n v="0"/>
    <n v="0"/>
    <n v="14"/>
    <m/>
    <n v="0"/>
    <n v="0"/>
    <m/>
    <m/>
    <n v="0"/>
    <n v="0"/>
    <m/>
    <m/>
    <n v="0"/>
    <n v="0"/>
    <n v="3759"/>
    <n v="3756"/>
    <n v="0"/>
    <n v="0"/>
    <n v="16438.580000000002"/>
    <n v="16114.4"/>
    <s v=""/>
    <s v=""/>
    <n v="618"/>
    <n v="604"/>
    <n v="0"/>
    <n v="0"/>
    <n v="2677.1400000000003"/>
    <n v="2564.96"/>
    <n v="0"/>
    <n v="0"/>
    <n v="4377"/>
    <n v="4360"/>
    <n v="0"/>
    <n v="0"/>
    <n v="19115.72"/>
    <n v="18679.36"/>
    <s v=""/>
    <s v=""/>
    <n v="0"/>
    <n v="6"/>
    <n v="0"/>
    <n v="0"/>
    <s v=""/>
    <n v="0"/>
    <s v=""/>
    <s v=""/>
    <n v="19115.72"/>
    <n v="18679.359999999997"/>
    <s v=""/>
    <s v=""/>
  </r>
  <r>
    <x v="10"/>
    <s v="Northeastern State University"/>
    <m/>
    <n v="207263"/>
    <x v="2"/>
    <n v="1376"/>
    <n v="1430"/>
    <n v="2"/>
    <n v="5"/>
    <n v="1374"/>
    <n v="1425"/>
    <n v="120"/>
    <n v="120"/>
    <n v="1374"/>
    <n v="1425"/>
    <n v="0"/>
    <n v="0"/>
    <n v="100"/>
    <n v="129"/>
    <n v="0"/>
    <n v="0"/>
    <n v="17"/>
    <n v="31"/>
    <n v="0"/>
    <n v="0"/>
    <m/>
    <m/>
    <n v="0"/>
    <n v="0"/>
    <n v="117"/>
    <n v="160"/>
    <n v="0"/>
    <n v="0"/>
    <n v="3.67"/>
    <n v="3.93"/>
    <n v="367"/>
    <n v="506.97"/>
    <n v="3.38"/>
    <n v="3.47"/>
    <n v="57.46"/>
    <n v="107.57000000000001"/>
    <m/>
    <m/>
    <n v="0"/>
    <n v="0"/>
    <n v="3.6278632478632478"/>
    <n v="3.8408750000000005"/>
    <n v="424.46"/>
    <n v="614.54000000000008"/>
    <m/>
    <m/>
    <n v="0"/>
    <n v="0"/>
    <m/>
    <m/>
    <n v="0"/>
    <n v="0"/>
    <m/>
    <m/>
    <n v="0"/>
    <n v="0"/>
    <n v="0"/>
    <n v="0"/>
    <n v="0"/>
    <n v="0"/>
    <n v="315"/>
    <n v="344"/>
    <n v="0"/>
    <n v="0"/>
    <n v="31"/>
    <n v="29"/>
    <n v="0"/>
    <n v="0"/>
    <m/>
    <n v="2"/>
    <n v="0"/>
    <n v="0"/>
    <n v="346"/>
    <n v="375"/>
    <n v="0"/>
    <n v="0"/>
    <n v="5.52"/>
    <n v="5.9"/>
    <n v="1738.8"/>
    <n v="2029.6000000000001"/>
    <n v="6.4"/>
    <n v="5.97"/>
    <n v="198.4"/>
    <n v="173.13"/>
    <m/>
    <m/>
    <n v="0"/>
    <n v="0"/>
    <n v="5.5988439306358382"/>
    <n v="5.8739466666666669"/>
    <n v="1937.2"/>
    <n v="2202.73"/>
    <m/>
    <m/>
    <n v="0"/>
    <n v="0"/>
    <m/>
    <m/>
    <n v="0"/>
    <n v="0"/>
    <m/>
    <m/>
    <n v="0"/>
    <n v="0"/>
    <n v="0"/>
    <n v="0"/>
    <n v="0"/>
    <n v="0"/>
    <n v="463"/>
    <n v="535"/>
    <n v="0"/>
    <n v="0"/>
    <n v="5.1007775377969757"/>
    <n v="5.2659252336448601"/>
    <n v="2361.66"/>
    <n v="2817.27"/>
    <n v="0"/>
    <n v="0"/>
    <n v="0"/>
    <n v="0"/>
    <n v="518"/>
    <n v="490"/>
    <n v="0"/>
    <n v="0"/>
    <n v="361"/>
    <n v="358"/>
    <n v="0"/>
    <n v="0"/>
    <m/>
    <m/>
    <n v="0"/>
    <n v="0"/>
    <n v="879"/>
    <n v="848"/>
    <n v="0"/>
    <n v="0"/>
    <n v="3.71"/>
    <n v="3.64"/>
    <n v="1921.78"/>
    <n v="1783.6000000000001"/>
    <n v="4.51"/>
    <n v="4.3"/>
    <n v="1628.11"/>
    <n v="1539.3999999999999"/>
    <m/>
    <m/>
    <n v="0"/>
    <n v="0"/>
    <n v="4.0385551763367458"/>
    <n v="3.9186320754716979"/>
    <n v="3549.8899999999994"/>
    <n v="3323"/>
    <m/>
    <m/>
    <n v="0"/>
    <n v="0"/>
    <m/>
    <m/>
    <n v="0"/>
    <n v="0"/>
    <m/>
    <m/>
    <n v="0"/>
    <n v="0"/>
    <n v="0"/>
    <n v="0"/>
    <n v="0"/>
    <n v="0"/>
    <n v="32"/>
    <n v="42"/>
    <n v="0"/>
    <n v="0"/>
    <m/>
    <m/>
    <n v="0"/>
    <n v="0"/>
    <m/>
    <m/>
    <n v="0"/>
    <n v="0"/>
    <n v="933"/>
    <n v="963"/>
    <n v="0"/>
    <n v="0"/>
    <n v="4027.58"/>
    <n v="4320.17"/>
    <s v=""/>
    <s v=""/>
    <n v="409"/>
    <n v="418"/>
    <n v="0"/>
    <n v="0"/>
    <n v="1883.9699999999998"/>
    <n v="1820.1"/>
    <n v="0"/>
    <n v="0"/>
    <n v="1342"/>
    <n v="1381"/>
    <n v="0"/>
    <n v="0"/>
    <n v="5911.5499999999993"/>
    <n v="6140.27"/>
    <s v=""/>
    <s v=""/>
    <n v="0"/>
    <n v="2"/>
    <n v="0"/>
    <n v="0"/>
    <s v=""/>
    <n v="0"/>
    <s v=""/>
    <s v=""/>
    <n v="5911.5499999999993"/>
    <n v="6140.27"/>
    <s v=""/>
    <s v=""/>
  </r>
  <r>
    <x v="10"/>
    <s v="University of Central Oklahoma"/>
    <m/>
    <n v="206941"/>
    <x v="2"/>
    <n v="2323"/>
    <n v="2270"/>
    <n v="17"/>
    <n v="26"/>
    <n v="2306"/>
    <n v="2244"/>
    <n v="120"/>
    <n v="120"/>
    <n v="2306"/>
    <n v="2244"/>
    <n v="0"/>
    <n v="0"/>
    <n v="219"/>
    <n v="253"/>
    <n v="0"/>
    <n v="0"/>
    <n v="70"/>
    <n v="83"/>
    <n v="0"/>
    <n v="0"/>
    <m/>
    <m/>
    <n v="0"/>
    <n v="0"/>
    <n v="289"/>
    <n v="336"/>
    <n v="0"/>
    <n v="0"/>
    <n v="4.22"/>
    <n v="4.21"/>
    <n v="924.18"/>
    <n v="1065.1299999999999"/>
    <n v="4.3600000000000003"/>
    <n v="4.07"/>
    <n v="305.20000000000005"/>
    <n v="337.81"/>
    <m/>
    <m/>
    <n v="0"/>
    <n v="0"/>
    <n v="4.2539100346020762"/>
    <n v="4.1754166666666661"/>
    <n v="1229.3800000000001"/>
    <n v="1402.9399999999998"/>
    <m/>
    <m/>
    <n v="0"/>
    <n v="0"/>
    <m/>
    <m/>
    <n v="0"/>
    <n v="0"/>
    <m/>
    <m/>
    <n v="0"/>
    <n v="0"/>
    <n v="0"/>
    <n v="0"/>
    <n v="0"/>
    <n v="0"/>
    <n v="630"/>
    <n v="602"/>
    <n v="0"/>
    <n v="0"/>
    <n v="124"/>
    <n v="118"/>
    <n v="0"/>
    <n v="0"/>
    <m/>
    <n v="1"/>
    <n v="0"/>
    <n v="0"/>
    <n v="754"/>
    <n v="721"/>
    <n v="0"/>
    <n v="0"/>
    <n v="5.58"/>
    <n v="5.73"/>
    <n v="3515.4"/>
    <n v="3449.46"/>
    <n v="6.4"/>
    <n v="6.57"/>
    <n v="793.6"/>
    <n v="775.26"/>
    <m/>
    <m/>
    <n v="0"/>
    <n v="0"/>
    <n v="5.7148541114058355"/>
    <n v="5.8595284327323167"/>
    <n v="4309"/>
    <n v="4224.72"/>
    <m/>
    <m/>
    <n v="0"/>
    <n v="0"/>
    <m/>
    <m/>
    <n v="0"/>
    <n v="0"/>
    <m/>
    <m/>
    <n v="0"/>
    <n v="0"/>
    <n v="0"/>
    <n v="0"/>
    <n v="0"/>
    <n v="0"/>
    <n v="1043"/>
    <n v="1057"/>
    <n v="0"/>
    <n v="0"/>
    <n v="5.3100479386385429"/>
    <n v="5.3241816461684008"/>
    <n v="5538.38"/>
    <n v="5627.66"/>
    <n v="0"/>
    <n v="0"/>
    <n v="0"/>
    <n v="0"/>
    <n v="776"/>
    <n v="692"/>
    <n v="0"/>
    <n v="0"/>
    <n v="471"/>
    <n v="495"/>
    <n v="0"/>
    <n v="0"/>
    <m/>
    <m/>
    <n v="0"/>
    <n v="0"/>
    <n v="1247"/>
    <n v="1187"/>
    <n v="0"/>
    <n v="0"/>
    <n v="3.72"/>
    <n v="4.08"/>
    <n v="2886.7200000000003"/>
    <n v="2823.36"/>
    <n v="4.8899999999999997"/>
    <n v="5.01"/>
    <n v="2303.19"/>
    <n v="2479.9499999999998"/>
    <m/>
    <m/>
    <n v="0"/>
    <n v="0"/>
    <n v="4.161916599839615"/>
    <n v="4.4678264532434708"/>
    <n v="5189.91"/>
    <n v="5303.3099999999995"/>
    <m/>
    <m/>
    <n v="0"/>
    <n v="0"/>
    <m/>
    <m/>
    <n v="0"/>
    <n v="0"/>
    <m/>
    <m/>
    <n v="0"/>
    <n v="0"/>
    <n v="0"/>
    <n v="0"/>
    <n v="0"/>
    <n v="0"/>
    <n v="16"/>
    <m/>
    <n v="0"/>
    <n v="0"/>
    <m/>
    <m/>
    <n v="0"/>
    <n v="0"/>
    <m/>
    <m/>
    <n v="0"/>
    <n v="0"/>
    <n v="1625"/>
    <n v="1547"/>
    <n v="0"/>
    <n v="0"/>
    <n v="7326.3"/>
    <n v="7337.9500000000007"/>
    <s v=""/>
    <s v=""/>
    <n v="665"/>
    <n v="696"/>
    <n v="0"/>
    <n v="0"/>
    <n v="3401.9900000000002"/>
    <n v="3593.0199999999995"/>
    <n v="0"/>
    <n v="0"/>
    <n v="2290"/>
    <n v="2243"/>
    <n v="0"/>
    <n v="0"/>
    <n v="10728.29"/>
    <n v="10930.970000000001"/>
    <s v=""/>
    <s v=""/>
    <n v="0"/>
    <n v="1"/>
    <n v="0"/>
    <n v="0"/>
    <s v=""/>
    <n v="0"/>
    <s v=""/>
    <s v=""/>
    <n v="10728.29"/>
    <n v="10930.97"/>
    <s v=""/>
    <s v=""/>
  </r>
  <r>
    <x v="10"/>
    <s v="Cameron University "/>
    <m/>
    <n v="206914"/>
    <x v="4"/>
    <n v="580"/>
    <n v="538"/>
    <n v="11"/>
    <n v="4"/>
    <n v="569"/>
    <n v="534"/>
    <n v="120"/>
    <n v="120"/>
    <n v="569"/>
    <n v="534"/>
    <n v="0"/>
    <n v="0"/>
    <n v="19"/>
    <n v="36"/>
    <n v="0"/>
    <n v="0"/>
    <n v="7"/>
    <n v="8"/>
    <n v="0"/>
    <n v="0"/>
    <m/>
    <m/>
    <n v="0"/>
    <n v="0"/>
    <n v="26"/>
    <n v="44"/>
    <n v="0"/>
    <n v="0"/>
    <n v="0.53"/>
    <n v="1.68"/>
    <n v="10.07"/>
    <n v="60.48"/>
    <n v="0.71"/>
    <n v="1"/>
    <n v="4.97"/>
    <n v="8"/>
    <m/>
    <m/>
    <n v="0"/>
    <n v="0"/>
    <n v="0.57846153846153847"/>
    <n v="1.5563636363636362"/>
    <n v="15.040000000000001"/>
    <n v="68.47999999999999"/>
    <m/>
    <m/>
    <n v="0"/>
    <n v="0"/>
    <m/>
    <m/>
    <n v="0"/>
    <n v="0"/>
    <m/>
    <m/>
    <n v="0"/>
    <n v="0"/>
    <n v="0"/>
    <n v="0"/>
    <n v="0"/>
    <n v="0"/>
    <n v="231"/>
    <n v="199"/>
    <n v="0"/>
    <n v="0"/>
    <n v="64"/>
    <n v="71"/>
    <n v="0"/>
    <n v="0"/>
    <m/>
    <n v="0"/>
    <n v="0"/>
    <n v="0"/>
    <n v="295"/>
    <n v="270"/>
    <n v="0"/>
    <n v="0"/>
    <n v="6.01"/>
    <n v="5.66"/>
    <n v="1388.31"/>
    <n v="1126.3399999999999"/>
    <n v="7"/>
    <n v="7.23"/>
    <n v="448"/>
    <n v="513.33000000000004"/>
    <m/>
    <m/>
    <n v="0"/>
    <n v="0"/>
    <n v="6.2247796610169486"/>
    <n v="6.0728518518518522"/>
    <n v="1836.3099999999997"/>
    <n v="1639.67"/>
    <m/>
    <m/>
    <n v="0"/>
    <n v="0"/>
    <m/>
    <m/>
    <n v="0"/>
    <n v="0"/>
    <m/>
    <m/>
    <n v="0"/>
    <n v="0"/>
    <n v="0"/>
    <n v="0"/>
    <n v="0"/>
    <n v="0"/>
    <n v="321"/>
    <n v="314"/>
    <n v="0"/>
    <n v="0"/>
    <n v="5.7674454828660426"/>
    <n v="5.4399681528662427"/>
    <n v="1851.3499999999997"/>
    <n v="1708.15"/>
    <n v="0"/>
    <n v="0"/>
    <n v="0"/>
    <n v="0"/>
    <n v="150"/>
    <n v="148"/>
    <n v="0"/>
    <n v="0"/>
    <n v="96"/>
    <n v="71"/>
    <n v="0"/>
    <n v="0"/>
    <m/>
    <m/>
    <n v="0"/>
    <n v="0"/>
    <n v="246"/>
    <n v="219"/>
    <n v="0"/>
    <n v="0"/>
    <n v="4.25"/>
    <n v="3.58"/>
    <n v="637.5"/>
    <n v="529.84"/>
    <n v="5.66"/>
    <n v="5.57"/>
    <n v="543.36"/>
    <n v="395.47"/>
    <m/>
    <m/>
    <n v="0"/>
    <n v="0"/>
    <n v="4.8002439024390249"/>
    <n v="4.2251598173515985"/>
    <n v="1180.8600000000001"/>
    <n v="925.31000000000006"/>
    <m/>
    <m/>
    <n v="0"/>
    <n v="0"/>
    <m/>
    <m/>
    <n v="0"/>
    <n v="0"/>
    <m/>
    <m/>
    <n v="0"/>
    <n v="0"/>
    <n v="0"/>
    <n v="0"/>
    <n v="0"/>
    <n v="0"/>
    <n v="2"/>
    <n v="1"/>
    <n v="0"/>
    <n v="0"/>
    <m/>
    <m/>
    <n v="0"/>
    <n v="0"/>
    <m/>
    <m/>
    <n v="0"/>
    <n v="0"/>
    <n v="400"/>
    <n v="383"/>
    <n v="0"/>
    <n v="0"/>
    <n v="2035.8799999999999"/>
    <n v="1716.6599999999999"/>
    <s v=""/>
    <s v=""/>
    <n v="167"/>
    <n v="150"/>
    <n v="0"/>
    <n v="0"/>
    <n v="996.33"/>
    <n v="916.80000000000007"/>
    <n v="0"/>
    <n v="0"/>
    <n v="567"/>
    <n v="533"/>
    <n v="0"/>
    <n v="0"/>
    <n v="3032.21"/>
    <n v="2633.46"/>
    <s v=""/>
    <s v=""/>
    <n v="0"/>
    <n v="0"/>
    <n v="0"/>
    <n v="0"/>
    <s v=""/>
    <s v=""/>
    <s v=""/>
    <s v=""/>
    <n v="3032.21"/>
    <n v="2633.46"/>
    <s v=""/>
    <s v=""/>
  </r>
  <r>
    <x v="10"/>
    <s v="East Central University "/>
    <m/>
    <n v="207041"/>
    <x v="4"/>
    <n v="648"/>
    <n v="679"/>
    <n v="5"/>
    <n v="8"/>
    <n v="643"/>
    <n v="671"/>
    <n v="120"/>
    <n v="120"/>
    <n v="643"/>
    <n v="671"/>
    <n v="0"/>
    <n v="0"/>
    <n v="67"/>
    <n v="75"/>
    <n v="0"/>
    <n v="0"/>
    <n v="10"/>
    <n v="7"/>
    <n v="0"/>
    <n v="0"/>
    <m/>
    <m/>
    <n v="0"/>
    <n v="0"/>
    <n v="77"/>
    <n v="82"/>
    <n v="0"/>
    <n v="0"/>
    <n v="3.39"/>
    <n v="3.95"/>
    <n v="227.13"/>
    <n v="296.25"/>
    <n v="4.5999999999999996"/>
    <n v="3.64"/>
    <n v="46"/>
    <n v="25.48"/>
    <m/>
    <m/>
    <n v="0"/>
    <n v="0"/>
    <n v="3.5471428571428572"/>
    <n v="3.9235365853658539"/>
    <n v="273.13"/>
    <n v="321.73"/>
    <m/>
    <m/>
    <n v="0"/>
    <n v="0"/>
    <m/>
    <m/>
    <n v="0"/>
    <n v="0"/>
    <m/>
    <m/>
    <n v="0"/>
    <n v="0"/>
    <n v="0"/>
    <n v="0"/>
    <n v="0"/>
    <n v="0"/>
    <n v="220"/>
    <n v="246"/>
    <n v="0"/>
    <n v="0"/>
    <n v="21"/>
    <n v="19"/>
    <n v="0"/>
    <n v="0"/>
    <m/>
    <n v="0"/>
    <n v="0"/>
    <n v="0"/>
    <n v="241"/>
    <n v="265"/>
    <n v="0"/>
    <n v="0"/>
    <n v="5.83"/>
    <n v="5.5"/>
    <n v="1282.5999999999999"/>
    <n v="1353"/>
    <n v="6.76"/>
    <n v="6.79"/>
    <n v="141.96"/>
    <n v="129.01"/>
    <m/>
    <m/>
    <n v="0"/>
    <n v="0"/>
    <n v="5.9110373443983404"/>
    <n v="5.5924905660377355"/>
    <n v="1424.56"/>
    <n v="1482.01"/>
    <m/>
    <m/>
    <n v="0"/>
    <n v="0"/>
    <m/>
    <m/>
    <n v="0"/>
    <n v="0"/>
    <m/>
    <m/>
    <n v="0"/>
    <n v="0"/>
    <n v="0"/>
    <n v="0"/>
    <n v="0"/>
    <n v="0"/>
    <n v="318"/>
    <n v="347"/>
    <n v="0"/>
    <n v="0"/>
    <n v="5.3386477987421381"/>
    <n v="5.1980979827089335"/>
    <n v="1697.6899999999998"/>
    <n v="1803.74"/>
    <n v="0"/>
    <n v="0"/>
    <n v="0"/>
    <n v="0"/>
    <n v="237"/>
    <n v="249"/>
    <n v="0"/>
    <n v="0"/>
    <n v="86"/>
    <n v="71"/>
    <n v="0"/>
    <n v="0"/>
    <m/>
    <m/>
    <n v="0"/>
    <n v="0"/>
    <n v="323"/>
    <n v="320"/>
    <n v="0"/>
    <n v="0"/>
    <n v="3.8"/>
    <n v="3.96"/>
    <n v="900.59999999999991"/>
    <n v="986.04"/>
    <n v="4.21"/>
    <n v="4.6100000000000003"/>
    <n v="362.06"/>
    <n v="327.31"/>
    <m/>
    <m/>
    <n v="0"/>
    <n v="0"/>
    <n v="3.9091640866873059"/>
    <n v="4.1042187499999994"/>
    <n v="1262.6599999999999"/>
    <n v="1313.35"/>
    <m/>
    <m/>
    <n v="0"/>
    <n v="0"/>
    <m/>
    <m/>
    <n v="0"/>
    <n v="0"/>
    <m/>
    <m/>
    <n v="0"/>
    <n v="0"/>
    <n v="0"/>
    <n v="0"/>
    <n v="0"/>
    <n v="0"/>
    <n v="2"/>
    <n v="4"/>
    <n v="0"/>
    <n v="0"/>
    <m/>
    <m/>
    <n v="0"/>
    <n v="0"/>
    <m/>
    <m/>
    <n v="0"/>
    <n v="0"/>
    <n v="524"/>
    <n v="570"/>
    <n v="0"/>
    <n v="0"/>
    <n v="2410.33"/>
    <n v="2635.29"/>
    <s v=""/>
    <s v=""/>
    <n v="117"/>
    <n v="97"/>
    <n v="0"/>
    <n v="0"/>
    <n v="550.02"/>
    <n v="481.79999999999995"/>
    <n v="0"/>
    <n v="0"/>
    <n v="641"/>
    <n v="667"/>
    <n v="0"/>
    <n v="0"/>
    <n v="2960.35"/>
    <n v="3117.09"/>
    <s v=""/>
    <s v=""/>
    <n v="0"/>
    <n v="0"/>
    <n v="0"/>
    <n v="0"/>
    <s v=""/>
    <s v=""/>
    <s v=""/>
    <s v=""/>
    <n v="2960.3499999999995"/>
    <n v="3117.09"/>
    <s v=""/>
    <s v=""/>
  </r>
  <r>
    <x v="10"/>
    <s v="Langston University"/>
    <m/>
    <n v="207209"/>
    <x v="4"/>
    <n v="334"/>
    <n v="290"/>
    <n v="1"/>
    <n v="3"/>
    <n v="333"/>
    <n v="287"/>
    <n v="120"/>
    <n v="120"/>
    <n v="333"/>
    <n v="287"/>
    <n v="0"/>
    <n v="0"/>
    <n v="10"/>
    <n v="4"/>
    <n v="0"/>
    <n v="0"/>
    <n v="0"/>
    <n v="4"/>
    <n v="0"/>
    <n v="0"/>
    <m/>
    <m/>
    <n v="0"/>
    <n v="0"/>
    <n v="10"/>
    <n v="8"/>
    <n v="0"/>
    <n v="0"/>
    <n v="5"/>
    <n v="4"/>
    <n v="50"/>
    <n v="16"/>
    <n v="0"/>
    <n v="3.25"/>
    <n v="0"/>
    <n v="13"/>
    <m/>
    <m/>
    <n v="0"/>
    <n v="0"/>
    <n v="5"/>
    <n v="3.625"/>
    <n v="50"/>
    <n v="29"/>
    <m/>
    <m/>
    <n v="0"/>
    <n v="0"/>
    <m/>
    <m/>
    <n v="0"/>
    <n v="0"/>
    <m/>
    <m/>
    <n v="0"/>
    <n v="0"/>
    <n v="0"/>
    <n v="0"/>
    <n v="0"/>
    <n v="0"/>
    <n v="132"/>
    <n v="122"/>
    <n v="0"/>
    <n v="0"/>
    <n v="5"/>
    <n v="4"/>
    <n v="0"/>
    <n v="0"/>
    <m/>
    <n v="0"/>
    <n v="0"/>
    <n v="0"/>
    <n v="137"/>
    <n v="126"/>
    <n v="0"/>
    <n v="0"/>
    <n v="6.33"/>
    <n v="6.43"/>
    <n v="835.56000000000006"/>
    <n v="784.45999999999992"/>
    <n v="5.2"/>
    <n v="6.75"/>
    <n v="26"/>
    <n v="27"/>
    <m/>
    <m/>
    <n v="0"/>
    <n v="0"/>
    <n v="6.2887591240875915"/>
    <n v="6.4401587301587293"/>
    <n v="861.56000000000006"/>
    <n v="811.45999999999992"/>
    <m/>
    <m/>
    <n v="0"/>
    <n v="0"/>
    <m/>
    <m/>
    <n v="0"/>
    <n v="0"/>
    <m/>
    <m/>
    <n v="0"/>
    <n v="0"/>
    <n v="0"/>
    <n v="0"/>
    <n v="0"/>
    <n v="0"/>
    <n v="147"/>
    <n v="134"/>
    <n v="0"/>
    <n v="0"/>
    <n v="6.2010884353741504"/>
    <n v="6.2720895522388052"/>
    <n v="911.56000000000006"/>
    <n v="840.45999999999992"/>
    <n v="0"/>
    <n v="0"/>
    <n v="0"/>
    <n v="0"/>
    <n v="106"/>
    <n v="86"/>
    <n v="0"/>
    <n v="0"/>
    <n v="73"/>
    <n v="62"/>
    <n v="0"/>
    <n v="0"/>
    <m/>
    <m/>
    <n v="0"/>
    <n v="0"/>
    <n v="179"/>
    <n v="148"/>
    <n v="0"/>
    <n v="0"/>
    <n v="4.04"/>
    <n v="4.21"/>
    <n v="428.24"/>
    <n v="362.06"/>
    <n v="4.28"/>
    <n v="4.3499999999999996"/>
    <n v="312.44"/>
    <n v="269.7"/>
    <m/>
    <m/>
    <n v="0"/>
    <n v="0"/>
    <n v="4.1378770949720671"/>
    <n v="4.2686486486486483"/>
    <n v="740.68000000000006"/>
    <n v="631.76"/>
    <m/>
    <m/>
    <n v="0"/>
    <n v="0"/>
    <m/>
    <m/>
    <n v="0"/>
    <n v="0"/>
    <m/>
    <m/>
    <n v="0"/>
    <n v="0"/>
    <n v="0"/>
    <n v="0"/>
    <n v="0"/>
    <n v="0"/>
    <n v="7"/>
    <n v="5"/>
    <n v="0"/>
    <n v="0"/>
    <m/>
    <m/>
    <n v="0"/>
    <n v="0"/>
    <m/>
    <m/>
    <n v="0"/>
    <n v="0"/>
    <n v="248"/>
    <n v="212"/>
    <n v="0"/>
    <n v="0"/>
    <n v="1313.8000000000002"/>
    <n v="1162.52"/>
    <s v=""/>
    <s v=""/>
    <n v="78"/>
    <n v="70"/>
    <n v="0"/>
    <n v="0"/>
    <n v="338.44"/>
    <n v="309.7"/>
    <n v="0"/>
    <n v="0"/>
    <n v="326"/>
    <n v="282"/>
    <n v="0"/>
    <n v="0"/>
    <n v="1652.2400000000002"/>
    <n v="1472.22"/>
    <s v=""/>
    <s v=""/>
    <n v="0"/>
    <n v="0"/>
    <n v="0"/>
    <n v="0"/>
    <s v=""/>
    <s v=""/>
    <s v=""/>
    <s v=""/>
    <n v="1652.2400000000002"/>
    <n v="1472.2199999999998"/>
    <s v=""/>
    <s v=""/>
  </r>
  <r>
    <x v="10"/>
    <s v="Northwestern Oklahoma State University "/>
    <m/>
    <n v="207306"/>
    <x v="4"/>
    <n v="310"/>
    <n v="317"/>
    <n v="5"/>
    <n v="0"/>
    <n v="305"/>
    <n v="317"/>
    <n v="120"/>
    <n v="120"/>
    <n v="305"/>
    <n v="317"/>
    <n v="0"/>
    <n v="0"/>
    <n v="32"/>
    <n v="43"/>
    <n v="0"/>
    <n v="0"/>
    <n v="4"/>
    <n v="5"/>
    <n v="0"/>
    <n v="0"/>
    <m/>
    <m/>
    <n v="0"/>
    <n v="0"/>
    <n v="36"/>
    <n v="48"/>
    <n v="0"/>
    <n v="0"/>
    <n v="3.75"/>
    <n v="4"/>
    <n v="120"/>
    <n v="172"/>
    <n v="4.38"/>
    <n v="5.7"/>
    <n v="17.52"/>
    <n v="28.5"/>
    <m/>
    <m/>
    <n v="0"/>
    <n v="0"/>
    <n v="3.8200000000000003"/>
    <n v="4.177083333333333"/>
    <n v="137.52000000000001"/>
    <n v="200.5"/>
    <m/>
    <m/>
    <n v="0"/>
    <n v="0"/>
    <m/>
    <m/>
    <n v="0"/>
    <n v="0"/>
    <m/>
    <m/>
    <n v="0"/>
    <n v="0"/>
    <n v="0"/>
    <n v="0"/>
    <n v="0"/>
    <n v="0"/>
    <n v="85"/>
    <n v="96"/>
    <n v="0"/>
    <n v="0"/>
    <n v="10"/>
    <n v="9"/>
    <n v="0"/>
    <n v="0"/>
    <m/>
    <n v="0"/>
    <n v="0"/>
    <n v="0"/>
    <n v="95"/>
    <n v="105"/>
    <n v="0"/>
    <n v="0"/>
    <n v="5.52"/>
    <n v="5.28"/>
    <n v="469.2"/>
    <n v="506.88"/>
    <n v="6.4"/>
    <n v="5.78"/>
    <n v="64"/>
    <n v="52.02"/>
    <m/>
    <m/>
    <n v="0"/>
    <n v="0"/>
    <n v="5.6126315789473686"/>
    <n v="5.322857142857143"/>
    <n v="533.20000000000005"/>
    <n v="558.9"/>
    <m/>
    <m/>
    <n v="0"/>
    <n v="0"/>
    <m/>
    <m/>
    <n v="0"/>
    <n v="0"/>
    <m/>
    <m/>
    <n v="0"/>
    <n v="0"/>
    <n v="0"/>
    <n v="0"/>
    <n v="0"/>
    <n v="0"/>
    <n v="131"/>
    <n v="153"/>
    <n v="0"/>
    <n v="0"/>
    <n v="5.12"/>
    <n v="4.9633986928104576"/>
    <n v="670.72"/>
    <n v="759.4"/>
    <n v="0"/>
    <n v="0"/>
    <n v="0"/>
    <n v="0"/>
    <n v="111"/>
    <n v="120"/>
    <n v="0"/>
    <n v="0"/>
    <n v="59"/>
    <n v="40"/>
    <n v="0"/>
    <n v="0"/>
    <m/>
    <m/>
    <n v="0"/>
    <n v="0"/>
    <n v="170"/>
    <n v="160"/>
    <n v="0"/>
    <n v="0"/>
    <n v="3.4"/>
    <n v="3.48"/>
    <n v="377.4"/>
    <n v="417.6"/>
    <n v="4.63"/>
    <n v="3.89"/>
    <n v="273.17"/>
    <n v="155.6"/>
    <m/>
    <m/>
    <n v="0"/>
    <n v="0"/>
    <n v="3.8268823529411762"/>
    <n v="3.5825000000000005"/>
    <n v="650.56999999999994"/>
    <n v="573.20000000000005"/>
    <m/>
    <m/>
    <n v="0"/>
    <n v="0"/>
    <m/>
    <m/>
    <n v="0"/>
    <n v="0"/>
    <m/>
    <m/>
    <n v="0"/>
    <n v="0"/>
    <n v="0"/>
    <n v="0"/>
    <n v="0"/>
    <n v="0"/>
    <n v="4"/>
    <n v="4"/>
    <n v="0"/>
    <n v="0"/>
    <m/>
    <m/>
    <n v="0"/>
    <n v="0"/>
    <m/>
    <m/>
    <n v="0"/>
    <n v="0"/>
    <n v="228"/>
    <n v="259"/>
    <n v="0"/>
    <n v="0"/>
    <n v="966.6"/>
    <n v="1096.48"/>
    <s v=""/>
    <s v=""/>
    <n v="73"/>
    <n v="54"/>
    <n v="0"/>
    <n v="0"/>
    <n v="354.69"/>
    <n v="236.12"/>
    <n v="0"/>
    <n v="0"/>
    <n v="301"/>
    <n v="313"/>
    <n v="0"/>
    <n v="0"/>
    <n v="1321.29"/>
    <n v="1332.6"/>
    <s v=""/>
    <s v=""/>
    <n v="0"/>
    <n v="0"/>
    <n v="0"/>
    <n v="0"/>
    <s v=""/>
    <s v=""/>
    <s v=""/>
    <s v=""/>
    <n v="1321.29"/>
    <n v="1332.6"/>
    <s v=""/>
    <s v=""/>
  </r>
  <r>
    <x v="10"/>
    <s v="Southeastern Oklahoma State University "/>
    <s v="Met the criteria for Four-Year 4 in 2010-11 and 2011-12."/>
    <n v="207847"/>
    <x v="4"/>
    <n v="599"/>
    <n v="623"/>
    <n v="2"/>
    <n v="4"/>
    <n v="597"/>
    <n v="619"/>
    <n v="120"/>
    <n v="120"/>
    <n v="597"/>
    <n v="619"/>
    <n v="0"/>
    <n v="0"/>
    <n v="50"/>
    <n v="80"/>
    <n v="0"/>
    <n v="0"/>
    <n v="9"/>
    <n v="14"/>
    <n v="0"/>
    <n v="0"/>
    <m/>
    <m/>
    <n v="0"/>
    <n v="0"/>
    <n v="59"/>
    <n v="94"/>
    <n v="0"/>
    <n v="0"/>
    <n v="4.3499999999999996"/>
    <n v="4.63"/>
    <n v="217.49999999999997"/>
    <n v="370.4"/>
    <n v="3.78"/>
    <n v="3.11"/>
    <n v="34.019999999999996"/>
    <n v="43.54"/>
    <m/>
    <m/>
    <n v="0"/>
    <n v="0"/>
    <n v="4.2630508474576265"/>
    <n v="4.4036170212765962"/>
    <n v="251.51999999999995"/>
    <n v="413.94000000000005"/>
    <m/>
    <m/>
    <n v="0"/>
    <n v="0"/>
    <m/>
    <m/>
    <n v="0"/>
    <n v="0"/>
    <m/>
    <m/>
    <n v="0"/>
    <n v="0"/>
    <n v="0"/>
    <n v="0"/>
    <n v="0"/>
    <n v="0"/>
    <n v="193"/>
    <n v="213"/>
    <n v="0"/>
    <n v="0"/>
    <n v="12"/>
    <n v="13"/>
    <n v="0"/>
    <n v="0"/>
    <m/>
    <n v="0"/>
    <n v="0"/>
    <n v="0"/>
    <n v="205"/>
    <n v="226"/>
    <n v="0"/>
    <n v="0"/>
    <n v="5.59"/>
    <n v="5.32"/>
    <n v="1078.8699999999999"/>
    <n v="1133.1600000000001"/>
    <n v="6.79"/>
    <n v="6.38"/>
    <n v="81.48"/>
    <n v="82.94"/>
    <m/>
    <m/>
    <n v="0"/>
    <n v="0"/>
    <n v="5.6602439024390243"/>
    <n v="5.3809734513274341"/>
    <n v="1160.3499999999999"/>
    <n v="1216.1000000000001"/>
    <m/>
    <m/>
    <n v="0"/>
    <n v="0"/>
    <m/>
    <m/>
    <n v="0"/>
    <n v="0"/>
    <m/>
    <m/>
    <n v="0"/>
    <n v="0"/>
    <n v="0"/>
    <n v="0"/>
    <n v="0"/>
    <n v="0"/>
    <n v="264"/>
    <n v="320"/>
    <n v="0"/>
    <n v="0"/>
    <n v="5.3479924242424239"/>
    <n v="5.0938750000000006"/>
    <n v="1411.87"/>
    <n v="1630.0400000000002"/>
    <n v="0"/>
    <n v="0"/>
    <n v="0"/>
    <n v="0"/>
    <n v="221"/>
    <n v="223"/>
    <n v="0"/>
    <n v="0"/>
    <n v="104"/>
    <n v="69"/>
    <n v="0"/>
    <n v="0"/>
    <m/>
    <m/>
    <n v="0"/>
    <n v="0"/>
    <n v="325"/>
    <n v="292"/>
    <n v="0"/>
    <n v="0"/>
    <n v="3.52"/>
    <n v="3.55"/>
    <n v="777.92"/>
    <n v="791.65"/>
    <n v="4.58"/>
    <n v="4.46"/>
    <n v="476.32"/>
    <n v="307.74"/>
    <m/>
    <m/>
    <n v="0"/>
    <n v="0"/>
    <n v="3.8592"/>
    <n v="3.7650342465753419"/>
    <n v="1254.24"/>
    <n v="1099.3899999999999"/>
    <m/>
    <m/>
    <n v="0"/>
    <n v="0"/>
    <m/>
    <m/>
    <n v="0"/>
    <n v="0"/>
    <m/>
    <m/>
    <n v="0"/>
    <n v="0"/>
    <n v="0"/>
    <n v="0"/>
    <n v="0"/>
    <n v="0"/>
    <n v="8"/>
    <n v="7"/>
    <n v="0"/>
    <n v="0"/>
    <m/>
    <m/>
    <n v="0"/>
    <n v="0"/>
    <m/>
    <m/>
    <n v="0"/>
    <n v="0"/>
    <n v="464"/>
    <n v="516"/>
    <n v="0"/>
    <n v="0"/>
    <n v="2074.29"/>
    <n v="2295.21"/>
    <s v=""/>
    <s v=""/>
    <n v="125"/>
    <n v="96"/>
    <n v="0"/>
    <n v="0"/>
    <n v="591.81999999999994"/>
    <n v="434.22"/>
    <n v="0"/>
    <n v="0"/>
    <n v="589"/>
    <n v="612"/>
    <n v="0"/>
    <n v="0"/>
    <n v="2666.1099999999997"/>
    <n v="2729.4300000000003"/>
    <s v=""/>
    <s v=""/>
    <n v="0"/>
    <n v="0"/>
    <n v="0"/>
    <n v="0"/>
    <s v=""/>
    <s v=""/>
    <s v=""/>
    <s v=""/>
    <n v="2666.1099999999997"/>
    <n v="2729.4300000000003"/>
    <s v=""/>
    <s v=""/>
  </r>
  <r>
    <x v="10"/>
    <s v="Southwestern Oklahoma State University"/>
    <m/>
    <n v="207865"/>
    <x v="4"/>
    <n v="611"/>
    <n v="557"/>
    <n v="5"/>
    <n v="10"/>
    <n v="606"/>
    <n v="547"/>
    <n v="120"/>
    <n v="120"/>
    <n v="606"/>
    <n v="547"/>
    <n v="0"/>
    <n v="0"/>
    <n v="96"/>
    <n v="98"/>
    <n v="0"/>
    <n v="0"/>
    <n v="5"/>
    <n v="14"/>
    <n v="0"/>
    <n v="0"/>
    <m/>
    <m/>
    <n v="0"/>
    <n v="0"/>
    <n v="101"/>
    <n v="112"/>
    <n v="0"/>
    <n v="0"/>
    <n v="4.47"/>
    <n v="4.45"/>
    <n v="429.12"/>
    <n v="436.1"/>
    <n v="5"/>
    <n v="2.96"/>
    <n v="25"/>
    <n v="41.44"/>
    <m/>
    <m/>
    <n v="0"/>
    <n v="0"/>
    <n v="4.4962376237623767"/>
    <n v="4.2637499999999999"/>
    <n v="454.12000000000006"/>
    <n v="477.53999999999996"/>
    <m/>
    <m/>
    <n v="0"/>
    <n v="0"/>
    <m/>
    <m/>
    <n v="0"/>
    <n v="0"/>
    <m/>
    <m/>
    <n v="0"/>
    <n v="0"/>
    <n v="0"/>
    <n v="0"/>
    <n v="0"/>
    <n v="0"/>
    <n v="251"/>
    <n v="204"/>
    <n v="0"/>
    <n v="0"/>
    <n v="11"/>
    <n v="14"/>
    <n v="0"/>
    <n v="0"/>
    <m/>
    <n v="0"/>
    <n v="0"/>
    <n v="0"/>
    <n v="262"/>
    <n v="218"/>
    <n v="0"/>
    <n v="0"/>
    <n v="5.38"/>
    <n v="5.53"/>
    <n v="1350.3799999999999"/>
    <n v="1128.1200000000001"/>
    <n v="7.23"/>
    <n v="7.11"/>
    <n v="79.53"/>
    <n v="99.54"/>
    <m/>
    <m/>
    <n v="0"/>
    <n v="0"/>
    <n v="5.4576717557251904"/>
    <n v="5.6314678899082571"/>
    <n v="1429.9099999999999"/>
    <n v="1227.6600000000001"/>
    <m/>
    <m/>
    <n v="0"/>
    <n v="0"/>
    <m/>
    <m/>
    <n v="0"/>
    <n v="0"/>
    <m/>
    <m/>
    <n v="0"/>
    <n v="0"/>
    <n v="0"/>
    <n v="0"/>
    <n v="0"/>
    <n v="0"/>
    <n v="363"/>
    <n v="330"/>
    <n v="0"/>
    <n v="0"/>
    <n v="5.190165289256198"/>
    <n v="5.167272727272727"/>
    <n v="1884.03"/>
    <n v="1705.1999999999998"/>
    <n v="0"/>
    <n v="0"/>
    <n v="0"/>
    <n v="0"/>
    <n v="171"/>
    <n v="156"/>
    <n v="0"/>
    <n v="0"/>
    <n v="72"/>
    <n v="60"/>
    <n v="0"/>
    <n v="0"/>
    <m/>
    <m/>
    <n v="0"/>
    <n v="0"/>
    <n v="243"/>
    <n v="216"/>
    <n v="0"/>
    <n v="0"/>
    <n v="3.57"/>
    <n v="3.85"/>
    <n v="610.47"/>
    <n v="600.6"/>
    <n v="4.47"/>
    <n v="4.63"/>
    <n v="321.83999999999997"/>
    <n v="277.8"/>
    <m/>
    <m/>
    <n v="0"/>
    <n v="0"/>
    <n v="3.8366666666666664"/>
    <n v="4.0666666666666673"/>
    <n v="932.31"/>
    <n v="878.40000000000009"/>
    <m/>
    <m/>
    <n v="0"/>
    <n v="0"/>
    <m/>
    <m/>
    <n v="0"/>
    <n v="0"/>
    <m/>
    <m/>
    <n v="0"/>
    <n v="0"/>
    <n v="0"/>
    <n v="0"/>
    <n v="0"/>
    <n v="0"/>
    <m/>
    <n v="1"/>
    <n v="0"/>
    <n v="0"/>
    <m/>
    <m/>
    <n v="0"/>
    <n v="0"/>
    <m/>
    <m/>
    <n v="0"/>
    <n v="0"/>
    <n v="518"/>
    <n v="458"/>
    <n v="0"/>
    <n v="0"/>
    <n v="2389.9700000000003"/>
    <n v="2164.8200000000002"/>
    <s v=""/>
    <s v=""/>
    <n v="88"/>
    <n v="88"/>
    <n v="0"/>
    <n v="0"/>
    <n v="426.37"/>
    <n v="418.78000000000003"/>
    <n v="0"/>
    <n v="0"/>
    <n v="606"/>
    <n v="546"/>
    <n v="0"/>
    <n v="0"/>
    <n v="2816.34"/>
    <n v="2583.6000000000004"/>
    <s v=""/>
    <s v=""/>
    <n v="0"/>
    <n v="0"/>
    <n v="0"/>
    <n v="0"/>
    <s v=""/>
    <s v=""/>
    <s v=""/>
    <s v=""/>
    <n v="2816.34"/>
    <n v="2583.6"/>
    <s v=""/>
    <s v=""/>
  </r>
  <r>
    <x v="10"/>
    <s v="Oklahoma Panhandle State University "/>
    <m/>
    <n v="207351"/>
    <x v="5"/>
    <n v="169"/>
    <n v="205"/>
    <n v="2"/>
    <n v="11"/>
    <n v="167"/>
    <n v="194"/>
    <n v="120"/>
    <n v="120"/>
    <n v="167"/>
    <n v="194"/>
    <n v="0"/>
    <n v="0"/>
    <n v="7"/>
    <n v="7"/>
    <n v="0"/>
    <n v="0"/>
    <n v="2"/>
    <n v="3"/>
    <n v="0"/>
    <n v="0"/>
    <m/>
    <m/>
    <n v="0"/>
    <n v="0"/>
    <n v="9"/>
    <n v="10"/>
    <n v="0"/>
    <n v="0"/>
    <n v="3.64"/>
    <n v="4.71"/>
    <n v="25.48"/>
    <n v="32.97"/>
    <n v="4"/>
    <n v="3.17"/>
    <n v="8"/>
    <n v="9.51"/>
    <m/>
    <m/>
    <n v="0"/>
    <n v="0"/>
    <n v="3.7200000000000006"/>
    <n v="4.2479999999999993"/>
    <n v="33.480000000000004"/>
    <n v="42.47999999999999"/>
    <m/>
    <m/>
    <n v="0"/>
    <n v="0"/>
    <m/>
    <m/>
    <n v="0"/>
    <n v="0"/>
    <m/>
    <m/>
    <n v="0"/>
    <n v="0"/>
    <n v="0"/>
    <n v="0"/>
    <n v="0"/>
    <n v="0"/>
    <n v="57"/>
    <n v="49"/>
    <n v="0"/>
    <n v="0"/>
    <n v="4"/>
    <n v="8"/>
    <n v="0"/>
    <n v="0"/>
    <m/>
    <n v="1"/>
    <n v="0"/>
    <n v="0"/>
    <n v="61"/>
    <n v="58"/>
    <n v="0"/>
    <n v="0"/>
    <n v="5.53"/>
    <n v="5.32"/>
    <n v="315.21000000000004"/>
    <n v="260.68"/>
    <n v="3.75"/>
    <n v="6.06"/>
    <n v="15"/>
    <n v="48.48"/>
    <m/>
    <m/>
    <n v="0"/>
    <n v="0"/>
    <n v="5.4132786885245912"/>
    <n v="5.3303448275862078"/>
    <n v="330.21000000000004"/>
    <n v="309.16000000000003"/>
    <m/>
    <m/>
    <n v="0"/>
    <n v="0"/>
    <m/>
    <m/>
    <n v="0"/>
    <n v="0"/>
    <m/>
    <m/>
    <n v="0"/>
    <n v="0"/>
    <n v="0"/>
    <n v="0"/>
    <n v="0"/>
    <n v="0"/>
    <n v="70"/>
    <n v="68"/>
    <n v="0"/>
    <n v="0"/>
    <n v="5.1955714285714292"/>
    <n v="5.171176470588235"/>
    <n v="363.69000000000005"/>
    <n v="351.64"/>
    <n v="0"/>
    <n v="0"/>
    <n v="0"/>
    <n v="0"/>
    <n v="78"/>
    <n v="104"/>
    <n v="0"/>
    <n v="0"/>
    <n v="18"/>
    <n v="21"/>
    <n v="0"/>
    <n v="0"/>
    <m/>
    <m/>
    <n v="0"/>
    <n v="0"/>
    <n v="96"/>
    <n v="125"/>
    <n v="0"/>
    <n v="0"/>
    <n v="3.02"/>
    <n v="3.33"/>
    <n v="235.56"/>
    <n v="346.32"/>
    <n v="4.1900000000000004"/>
    <n v="4.4800000000000004"/>
    <n v="75.42"/>
    <n v="94.080000000000013"/>
    <m/>
    <m/>
    <n v="0"/>
    <n v="0"/>
    <n v="3.2393750000000003"/>
    <n v="3.5231999999999997"/>
    <n v="310.98"/>
    <n v="440.4"/>
    <m/>
    <m/>
    <n v="0"/>
    <n v="0"/>
    <m/>
    <m/>
    <n v="0"/>
    <n v="0"/>
    <m/>
    <m/>
    <n v="0"/>
    <n v="0"/>
    <n v="0"/>
    <n v="0"/>
    <n v="0"/>
    <n v="0"/>
    <n v="1"/>
    <n v="1"/>
    <n v="0"/>
    <n v="0"/>
    <m/>
    <m/>
    <n v="0"/>
    <n v="0"/>
    <m/>
    <m/>
    <n v="0"/>
    <n v="0"/>
    <n v="142"/>
    <n v="160"/>
    <n v="0"/>
    <n v="0"/>
    <n v="576.25"/>
    <n v="639.97"/>
    <s v=""/>
    <s v=""/>
    <n v="24"/>
    <n v="32"/>
    <n v="0"/>
    <n v="0"/>
    <n v="98.42"/>
    <n v="152.07"/>
    <n v="0"/>
    <n v="0"/>
    <n v="166"/>
    <n v="192"/>
    <n v="0"/>
    <n v="0"/>
    <n v="674.67"/>
    <n v="792.04"/>
    <s v=""/>
    <s v=""/>
    <n v="0"/>
    <n v="1"/>
    <n v="0"/>
    <n v="0"/>
    <s v=""/>
    <n v="0"/>
    <s v=""/>
    <s v=""/>
    <n v="674.67000000000007"/>
    <n v="792.04"/>
    <s v=""/>
    <s v=""/>
  </r>
  <r>
    <x v="10"/>
    <s v="Rogers State University"/>
    <m/>
    <n v="207661"/>
    <x v="5"/>
    <n v="229"/>
    <n v="272"/>
    <n v="0"/>
    <n v="0"/>
    <n v="229"/>
    <n v="272"/>
    <n v="120"/>
    <n v="120"/>
    <n v="229"/>
    <n v="272"/>
    <n v="0"/>
    <n v="0"/>
    <n v="16"/>
    <n v="32"/>
    <n v="0"/>
    <n v="0"/>
    <n v="2"/>
    <n v="5"/>
    <n v="0"/>
    <n v="0"/>
    <m/>
    <m/>
    <n v="0"/>
    <n v="0"/>
    <n v="18"/>
    <n v="37"/>
    <n v="0"/>
    <n v="0"/>
    <n v="4.5"/>
    <n v="4.08"/>
    <n v="72"/>
    <n v="130.56"/>
    <n v="1"/>
    <n v="4.5"/>
    <n v="2"/>
    <n v="22.5"/>
    <m/>
    <m/>
    <n v="0"/>
    <n v="0"/>
    <n v="4.1111111111111107"/>
    <n v="4.1367567567567569"/>
    <n v="74"/>
    <n v="153.06"/>
    <m/>
    <m/>
    <n v="0"/>
    <n v="0"/>
    <m/>
    <m/>
    <n v="0"/>
    <n v="0"/>
    <m/>
    <m/>
    <n v="0"/>
    <n v="0"/>
    <n v="0"/>
    <n v="0"/>
    <n v="0"/>
    <n v="0"/>
    <n v="69"/>
    <n v="86"/>
    <n v="0"/>
    <n v="0"/>
    <n v="18"/>
    <n v="18"/>
    <n v="0"/>
    <n v="0"/>
    <m/>
    <n v="0"/>
    <n v="0"/>
    <n v="0"/>
    <n v="87"/>
    <n v="104"/>
    <n v="0"/>
    <n v="0"/>
    <n v="6.1"/>
    <n v="6.12"/>
    <n v="420.9"/>
    <n v="526.32000000000005"/>
    <n v="7.89"/>
    <n v="7.36"/>
    <n v="142.01999999999998"/>
    <n v="132.48000000000002"/>
    <m/>
    <m/>
    <n v="0"/>
    <n v="0"/>
    <n v="6.4703448275862065"/>
    <n v="6.3346153846153852"/>
    <n v="562.91999999999996"/>
    <n v="658.80000000000007"/>
    <m/>
    <m/>
    <n v="0"/>
    <n v="0"/>
    <m/>
    <m/>
    <n v="0"/>
    <n v="0"/>
    <m/>
    <m/>
    <n v="0"/>
    <n v="0"/>
    <n v="0"/>
    <n v="0"/>
    <n v="0"/>
    <n v="0"/>
    <n v="105"/>
    <n v="141"/>
    <n v="0"/>
    <n v="0"/>
    <n v="6.0659047619047612"/>
    <n v="5.757872340425533"/>
    <n v="636.91999999999996"/>
    <n v="811.86000000000013"/>
    <n v="0"/>
    <n v="0"/>
    <n v="0"/>
    <n v="0"/>
    <n v="64"/>
    <n v="65"/>
    <n v="0"/>
    <n v="0"/>
    <n v="59"/>
    <n v="63"/>
    <n v="0"/>
    <n v="0"/>
    <m/>
    <m/>
    <n v="0"/>
    <n v="0"/>
    <n v="123"/>
    <n v="128"/>
    <n v="0"/>
    <n v="0"/>
    <n v="3.73"/>
    <n v="4.13"/>
    <n v="238.72"/>
    <n v="268.45"/>
    <n v="4.8099999999999996"/>
    <n v="4.95"/>
    <n v="283.78999999999996"/>
    <n v="311.85000000000002"/>
    <m/>
    <m/>
    <n v="0"/>
    <n v="0"/>
    <n v="4.2480487804878049"/>
    <n v="4.5335937499999996"/>
    <n v="522.51"/>
    <n v="580.29999999999995"/>
    <m/>
    <m/>
    <n v="0"/>
    <n v="0"/>
    <m/>
    <m/>
    <n v="0"/>
    <n v="0"/>
    <m/>
    <m/>
    <n v="0"/>
    <n v="0"/>
    <n v="0"/>
    <n v="0"/>
    <n v="0"/>
    <n v="0"/>
    <n v="1"/>
    <n v="3"/>
    <n v="0"/>
    <n v="0"/>
    <m/>
    <m/>
    <n v="0"/>
    <n v="0"/>
    <m/>
    <m/>
    <n v="0"/>
    <n v="0"/>
    <n v="149"/>
    <n v="183"/>
    <n v="0"/>
    <n v="0"/>
    <n v="731.62"/>
    <n v="925.33000000000015"/>
    <s v=""/>
    <s v=""/>
    <n v="79"/>
    <n v="86"/>
    <n v="0"/>
    <n v="0"/>
    <n v="427.80999999999995"/>
    <n v="466.83000000000004"/>
    <n v="0"/>
    <n v="0"/>
    <n v="228"/>
    <n v="269"/>
    <n v="0"/>
    <n v="0"/>
    <n v="1159.4299999999998"/>
    <n v="1392.1600000000003"/>
    <s v=""/>
    <s v=""/>
    <n v="0"/>
    <n v="0"/>
    <n v="0"/>
    <n v="0"/>
    <s v=""/>
    <s v=""/>
    <s v=""/>
    <s v=""/>
    <n v="1159.4299999999998"/>
    <n v="1392.16"/>
    <s v=""/>
    <s v=""/>
  </r>
  <r>
    <x v="10"/>
    <s v="University of Science and Arts of Oklahoma"/>
    <m/>
    <n v="207722"/>
    <x v="5"/>
    <n v="189"/>
    <n v="211"/>
    <n v="3"/>
    <n v="4"/>
    <n v="186"/>
    <n v="207"/>
    <n v="120"/>
    <n v="120"/>
    <n v="186"/>
    <n v="207"/>
    <n v="0"/>
    <n v="0"/>
    <n v="20"/>
    <n v="22"/>
    <n v="0"/>
    <n v="0"/>
    <n v="2"/>
    <n v="4"/>
    <n v="0"/>
    <n v="0"/>
    <m/>
    <m/>
    <n v="0"/>
    <n v="0"/>
    <n v="22"/>
    <n v="26"/>
    <n v="0"/>
    <n v="0"/>
    <n v="3.93"/>
    <n v="4.07"/>
    <n v="78.600000000000009"/>
    <n v="89.54"/>
    <n v="5.75"/>
    <n v="3.63"/>
    <n v="11.5"/>
    <n v="14.52"/>
    <m/>
    <m/>
    <n v="0"/>
    <n v="0"/>
    <n v="4.0954545454545457"/>
    <n v="4.0023076923076921"/>
    <n v="90.100000000000009"/>
    <n v="104.06"/>
    <m/>
    <m/>
    <n v="0"/>
    <n v="0"/>
    <m/>
    <m/>
    <n v="0"/>
    <n v="0"/>
    <m/>
    <m/>
    <n v="0"/>
    <n v="0"/>
    <n v="0"/>
    <n v="0"/>
    <n v="0"/>
    <n v="0"/>
    <n v="72"/>
    <n v="79"/>
    <n v="0"/>
    <n v="0"/>
    <n v="3"/>
    <n v="7"/>
    <n v="0"/>
    <n v="0"/>
    <m/>
    <n v="0"/>
    <n v="0"/>
    <n v="0"/>
    <n v="75"/>
    <n v="86"/>
    <n v="0"/>
    <n v="0"/>
    <n v="5.14"/>
    <n v="5.1100000000000003"/>
    <n v="370.08"/>
    <n v="403.69"/>
    <n v="7.5"/>
    <n v="7.79"/>
    <n v="22.5"/>
    <n v="54.53"/>
    <m/>
    <m/>
    <n v="0"/>
    <n v="0"/>
    <n v="5.2343999999999999"/>
    <n v="5.3281395348837215"/>
    <n v="392.58"/>
    <n v="458.22"/>
    <m/>
    <m/>
    <n v="0"/>
    <n v="0"/>
    <m/>
    <m/>
    <n v="0"/>
    <n v="0"/>
    <m/>
    <m/>
    <n v="0"/>
    <n v="0"/>
    <n v="0"/>
    <n v="0"/>
    <n v="0"/>
    <n v="0"/>
    <n v="97"/>
    <n v="112"/>
    <n v="0"/>
    <n v="0"/>
    <n v="4.9760824742268044"/>
    <n v="5.0203571428571427"/>
    <n v="482.68"/>
    <n v="562.28"/>
    <n v="0"/>
    <n v="0"/>
    <n v="0"/>
    <n v="0"/>
    <n v="66"/>
    <n v="69"/>
    <n v="0"/>
    <n v="0"/>
    <n v="22"/>
    <n v="23"/>
    <n v="0"/>
    <n v="0"/>
    <m/>
    <m/>
    <n v="0"/>
    <n v="0"/>
    <n v="88"/>
    <n v="92"/>
    <n v="0"/>
    <n v="0"/>
    <n v="3.5"/>
    <n v="3.28"/>
    <n v="231"/>
    <n v="226.32"/>
    <n v="5.14"/>
    <n v="4.22"/>
    <n v="113.08"/>
    <n v="97.059999999999988"/>
    <m/>
    <m/>
    <n v="0"/>
    <n v="0"/>
    <n v="3.9099999999999997"/>
    <n v="3.5150000000000001"/>
    <n v="344.08"/>
    <n v="323.38"/>
    <m/>
    <m/>
    <n v="0"/>
    <n v="0"/>
    <m/>
    <m/>
    <n v="0"/>
    <n v="0"/>
    <m/>
    <m/>
    <n v="0"/>
    <n v="0"/>
    <n v="0"/>
    <n v="0"/>
    <n v="0"/>
    <n v="0"/>
    <n v="1"/>
    <n v="3"/>
    <n v="0"/>
    <n v="0"/>
    <m/>
    <m/>
    <n v="0"/>
    <n v="0"/>
    <m/>
    <m/>
    <n v="0"/>
    <n v="0"/>
    <n v="158"/>
    <n v="170"/>
    <n v="0"/>
    <n v="0"/>
    <n v="679.68000000000006"/>
    <n v="719.55"/>
    <s v=""/>
    <s v=""/>
    <n v="27"/>
    <n v="34"/>
    <n v="0"/>
    <n v="0"/>
    <n v="147.07999999999998"/>
    <n v="166.10999999999999"/>
    <n v="0"/>
    <n v="0"/>
    <n v="185"/>
    <n v="204"/>
    <n v="0"/>
    <n v="0"/>
    <n v="826.76"/>
    <n v="885.66"/>
    <s v=""/>
    <s v=""/>
    <n v="0"/>
    <n v="0"/>
    <n v="0"/>
    <n v="0"/>
    <s v=""/>
    <s v=""/>
    <s v=""/>
    <s v=""/>
    <n v="826.76"/>
    <n v="885.66"/>
    <s v=""/>
    <s v=""/>
  </r>
  <r>
    <x v="10"/>
    <s v="Oklahoma State University Technical Branch-Okmulgee "/>
    <m/>
    <n v="207564"/>
    <x v="10"/>
    <n v="576"/>
    <n v="591"/>
    <n v="21"/>
    <n v="13"/>
    <n v="555"/>
    <n v="578"/>
    <n v="60"/>
    <n v="60"/>
    <n v="555"/>
    <n v="578"/>
    <n v="0"/>
    <n v="0"/>
    <n v="28"/>
    <n v="43"/>
    <n v="0"/>
    <n v="0"/>
    <n v="15"/>
    <n v="16"/>
    <n v="0"/>
    <n v="0"/>
    <m/>
    <m/>
    <n v="0"/>
    <n v="0"/>
    <n v="43"/>
    <n v="59"/>
    <n v="0"/>
    <n v="0"/>
    <n v="2.66"/>
    <n v="2.31"/>
    <n v="74.48"/>
    <n v="99.33"/>
    <n v="2.5299999999999998"/>
    <n v="3.84"/>
    <n v="37.949999999999996"/>
    <n v="61.44"/>
    <m/>
    <m/>
    <n v="0"/>
    <n v="0"/>
    <n v="2.6146511627906976"/>
    <n v="2.7249152542372879"/>
    <n v="112.42999999999999"/>
    <n v="160.76999999999998"/>
    <m/>
    <m/>
    <n v="0"/>
    <n v="0"/>
    <m/>
    <m/>
    <n v="0"/>
    <n v="0"/>
    <m/>
    <m/>
    <n v="0"/>
    <n v="0"/>
    <n v="0"/>
    <n v="0"/>
    <n v="0"/>
    <n v="0"/>
    <n v="280"/>
    <n v="272"/>
    <n v="0"/>
    <n v="0"/>
    <n v="34"/>
    <n v="58"/>
    <n v="0"/>
    <n v="0"/>
    <m/>
    <n v="0"/>
    <n v="0"/>
    <n v="0"/>
    <n v="314"/>
    <n v="330"/>
    <n v="0"/>
    <n v="0"/>
    <n v="3.61"/>
    <n v="3.58"/>
    <n v="1010.8"/>
    <n v="973.76"/>
    <n v="4.37"/>
    <n v="4.7"/>
    <n v="148.58000000000001"/>
    <n v="272.60000000000002"/>
    <m/>
    <m/>
    <n v="0"/>
    <n v="0"/>
    <n v="3.6922929936305731"/>
    <n v="3.7768484848484851"/>
    <n v="1159.3799999999999"/>
    <n v="1246.3600000000001"/>
    <m/>
    <m/>
    <n v="0"/>
    <n v="0"/>
    <m/>
    <m/>
    <n v="0"/>
    <n v="0"/>
    <m/>
    <m/>
    <n v="0"/>
    <n v="0"/>
    <n v="0"/>
    <n v="0"/>
    <n v="0"/>
    <n v="0"/>
    <n v="357"/>
    <n v="389"/>
    <n v="0"/>
    <n v="0"/>
    <n v="3.5624929971988792"/>
    <n v="3.6173007712082264"/>
    <n v="1271.81"/>
    <n v="1407.13"/>
    <n v="0"/>
    <n v="0"/>
    <n v="0"/>
    <n v="0"/>
    <n v="157"/>
    <n v="142"/>
    <n v="0"/>
    <n v="0"/>
    <n v="40"/>
    <n v="42"/>
    <n v="0"/>
    <n v="0"/>
    <m/>
    <m/>
    <n v="0"/>
    <n v="0"/>
    <n v="197"/>
    <n v="184"/>
    <n v="0"/>
    <n v="0"/>
    <n v="3.17"/>
    <n v="2.9"/>
    <n v="497.69"/>
    <n v="411.8"/>
    <n v="3.35"/>
    <n v="3.62"/>
    <n v="134"/>
    <n v="152.04"/>
    <m/>
    <m/>
    <n v="0"/>
    <n v="0"/>
    <n v="3.206548223350254"/>
    <n v="3.0643478260869568"/>
    <n v="631.69000000000005"/>
    <n v="563.84"/>
    <m/>
    <m/>
    <n v="0"/>
    <n v="0"/>
    <m/>
    <m/>
    <n v="0"/>
    <n v="0"/>
    <m/>
    <m/>
    <n v="0"/>
    <n v="0"/>
    <n v="0"/>
    <n v="0"/>
    <n v="0"/>
    <n v="0"/>
    <n v="1"/>
    <n v="5"/>
    <n v="0"/>
    <n v="0"/>
    <m/>
    <m/>
    <n v="0"/>
    <n v="0"/>
    <m/>
    <m/>
    <n v="0"/>
    <n v="0"/>
    <n v="465"/>
    <n v="457"/>
    <n v="0"/>
    <n v="0"/>
    <n v="1582.97"/>
    <n v="1484.8899999999999"/>
    <s v=""/>
    <s v=""/>
    <n v="89"/>
    <n v="116"/>
    <n v="0"/>
    <n v="0"/>
    <n v="320.52999999999997"/>
    <n v="486.08000000000004"/>
    <n v="0"/>
    <n v="0"/>
    <n v="554"/>
    <n v="573"/>
    <n v="0"/>
    <n v="0"/>
    <n v="1903.5"/>
    <n v="1970.9699999999998"/>
    <s v=""/>
    <s v=""/>
    <n v="0"/>
    <n v="0"/>
    <n v="0"/>
    <n v="0"/>
    <s v=""/>
    <s v=""/>
    <s v=""/>
    <s v=""/>
    <n v="1903.5"/>
    <n v="1970.9700000000003"/>
    <s v=""/>
    <s v=""/>
  </r>
  <r>
    <x v="10"/>
    <s v="Oklahoma State University-Oklahoma City "/>
    <s v="Reclassified: Met criteria for Two-Year with Bachelor's in 2009-10, 2010-11, and 2011-12."/>
    <n v="207397"/>
    <x v="10"/>
    <n v="602"/>
    <n v="663"/>
    <n v="4"/>
    <n v="0"/>
    <n v="598"/>
    <n v="663"/>
    <n v="60"/>
    <n v="60"/>
    <n v="598"/>
    <n v="663"/>
    <n v="0"/>
    <n v="0"/>
    <n v="19"/>
    <n v="33"/>
    <n v="0"/>
    <n v="0"/>
    <n v="21"/>
    <n v="12"/>
    <n v="0"/>
    <n v="0"/>
    <m/>
    <m/>
    <n v="0"/>
    <n v="0"/>
    <n v="40"/>
    <n v="45"/>
    <n v="0"/>
    <n v="0"/>
    <n v="3.21"/>
    <n v="3.55"/>
    <n v="60.99"/>
    <n v="117.14999999999999"/>
    <n v="2.83"/>
    <n v="4"/>
    <n v="59.43"/>
    <n v="48"/>
    <m/>
    <m/>
    <n v="0"/>
    <n v="0"/>
    <n v="3.0105"/>
    <n v="3.6699999999999995"/>
    <n v="120.42"/>
    <n v="165.14999999999998"/>
    <m/>
    <m/>
    <n v="0"/>
    <n v="0"/>
    <m/>
    <m/>
    <n v="0"/>
    <n v="0"/>
    <m/>
    <m/>
    <n v="0"/>
    <n v="0"/>
    <n v="0"/>
    <n v="0"/>
    <n v="0"/>
    <n v="0"/>
    <n v="118"/>
    <n v="127"/>
    <n v="0"/>
    <n v="0"/>
    <n v="112"/>
    <n v="137"/>
    <n v="0"/>
    <n v="0"/>
    <m/>
    <n v="0"/>
    <n v="0"/>
    <n v="0"/>
    <n v="230"/>
    <n v="264"/>
    <n v="0"/>
    <n v="0"/>
    <n v="4.42"/>
    <n v="4.28"/>
    <n v="521.55999999999995"/>
    <n v="543.56000000000006"/>
    <n v="5.92"/>
    <n v="5.65"/>
    <n v="663.04"/>
    <n v="774.05000000000007"/>
    <m/>
    <m/>
    <n v="0"/>
    <n v="0"/>
    <n v="5.1504347826086949"/>
    <n v="4.9909469696969699"/>
    <n v="1184.5999999999999"/>
    <n v="1317.6100000000001"/>
    <m/>
    <m/>
    <n v="0"/>
    <n v="0"/>
    <m/>
    <m/>
    <n v="0"/>
    <n v="0"/>
    <m/>
    <m/>
    <n v="0"/>
    <n v="0"/>
    <n v="0"/>
    <n v="0"/>
    <n v="0"/>
    <n v="0"/>
    <n v="270"/>
    <n v="309"/>
    <n v="0"/>
    <n v="0"/>
    <n v="4.8334074074074076"/>
    <n v="4.7985760517799356"/>
    <n v="1305.02"/>
    <n v="1482.7600000000002"/>
    <n v="0"/>
    <n v="0"/>
    <n v="0"/>
    <n v="0"/>
    <n v="99"/>
    <n v="242"/>
    <n v="0"/>
    <n v="0"/>
    <n v="229"/>
    <n v="108"/>
    <n v="0"/>
    <n v="0"/>
    <m/>
    <m/>
    <n v="0"/>
    <n v="0"/>
    <n v="328"/>
    <n v="350"/>
    <n v="0"/>
    <n v="0"/>
    <n v="3.25"/>
    <n v="3.89"/>
    <n v="321.75"/>
    <n v="941.38"/>
    <n v="4.22"/>
    <n v="4.93"/>
    <n v="966.38"/>
    <n v="532.43999999999994"/>
    <m/>
    <m/>
    <n v="0"/>
    <n v="0"/>
    <n v="3.927225609756098"/>
    <n v="4.2109142857142858"/>
    <n v="1288.1300000000001"/>
    <n v="1473.82"/>
    <m/>
    <m/>
    <n v="0"/>
    <n v="0"/>
    <m/>
    <m/>
    <n v="0"/>
    <n v="0"/>
    <m/>
    <m/>
    <n v="0"/>
    <n v="0"/>
    <n v="0"/>
    <n v="0"/>
    <n v="0"/>
    <n v="0"/>
    <m/>
    <n v="4"/>
    <n v="0"/>
    <n v="0"/>
    <m/>
    <m/>
    <n v="0"/>
    <n v="0"/>
    <m/>
    <m/>
    <n v="0"/>
    <n v="0"/>
    <n v="236"/>
    <n v="402"/>
    <n v="0"/>
    <n v="0"/>
    <n v="904.3"/>
    <n v="1602.0900000000001"/>
    <s v=""/>
    <s v=""/>
    <n v="362"/>
    <n v="257"/>
    <n v="0"/>
    <n v="0"/>
    <n v="1688.85"/>
    <n v="1354.49"/>
    <n v="0"/>
    <n v="0"/>
    <n v="598"/>
    <n v="659"/>
    <n v="0"/>
    <n v="0"/>
    <n v="2593.1499999999996"/>
    <n v="2956.58"/>
    <s v=""/>
    <s v=""/>
    <n v="0"/>
    <n v="0"/>
    <n v="0"/>
    <n v="0"/>
    <s v=""/>
    <s v=""/>
    <s v=""/>
    <s v=""/>
    <n v="2593.15"/>
    <n v="2956.58"/>
    <s v=""/>
    <s v=""/>
  </r>
  <r>
    <x v="10"/>
    <s v="Oklahoma City Community College "/>
    <m/>
    <n v="207449"/>
    <x v="6"/>
    <n v="1023"/>
    <n v="991"/>
    <n v="9"/>
    <n v="7"/>
    <n v="1014"/>
    <n v="984"/>
    <n v="60"/>
    <n v="60"/>
    <n v="1014"/>
    <n v="984"/>
    <n v="0"/>
    <n v="0"/>
    <n v="44"/>
    <n v="41"/>
    <n v="0"/>
    <n v="0"/>
    <n v="57"/>
    <n v="49"/>
    <n v="0"/>
    <n v="0"/>
    <m/>
    <m/>
    <n v="0"/>
    <n v="0"/>
    <n v="101"/>
    <n v="90"/>
    <n v="0"/>
    <n v="0"/>
    <n v="2.5499999999999998"/>
    <n v="2.34"/>
    <n v="112.19999999999999"/>
    <n v="95.94"/>
    <n v="2.96"/>
    <n v="2.85"/>
    <n v="168.72"/>
    <n v="139.65"/>
    <m/>
    <m/>
    <n v="0"/>
    <n v="0"/>
    <n v="2.7813861386138612"/>
    <n v="2.6176666666666666"/>
    <n v="280.91999999999996"/>
    <n v="235.59"/>
    <m/>
    <m/>
    <n v="0"/>
    <n v="0"/>
    <m/>
    <m/>
    <n v="0"/>
    <n v="0"/>
    <m/>
    <m/>
    <n v="0"/>
    <n v="0"/>
    <n v="0"/>
    <n v="0"/>
    <n v="0"/>
    <n v="0"/>
    <n v="297"/>
    <n v="305"/>
    <n v="0"/>
    <n v="0"/>
    <n v="184"/>
    <n v="158"/>
    <n v="0"/>
    <n v="0"/>
    <m/>
    <n v="2"/>
    <n v="0"/>
    <n v="0"/>
    <n v="481"/>
    <n v="465"/>
    <n v="0"/>
    <n v="0"/>
    <n v="4.6900000000000004"/>
    <n v="4.8099999999999996"/>
    <n v="1392.93"/>
    <n v="1467.05"/>
    <n v="5.89"/>
    <n v="6.07"/>
    <n v="1083.76"/>
    <n v="959.06000000000006"/>
    <m/>
    <m/>
    <n v="0"/>
    <n v="0"/>
    <n v="5.1490436590436595"/>
    <n v="5.2174408602150537"/>
    <n v="2476.69"/>
    <n v="2426.11"/>
    <m/>
    <m/>
    <n v="0"/>
    <n v="0"/>
    <m/>
    <m/>
    <n v="0"/>
    <n v="0"/>
    <m/>
    <m/>
    <n v="0"/>
    <n v="0"/>
    <n v="0"/>
    <n v="0"/>
    <n v="0"/>
    <n v="0"/>
    <n v="582"/>
    <n v="555"/>
    <n v="0"/>
    <n v="0"/>
    <n v="4.7381615120274914"/>
    <n v="4.7958558558558559"/>
    <n v="2757.61"/>
    <n v="2661.7000000000003"/>
    <n v="0"/>
    <n v="0"/>
    <n v="0"/>
    <n v="0"/>
    <n v="143"/>
    <n v="144"/>
    <n v="0"/>
    <n v="0"/>
    <n v="288"/>
    <n v="281"/>
    <n v="0"/>
    <n v="0"/>
    <m/>
    <m/>
    <n v="0"/>
    <n v="0"/>
    <n v="431"/>
    <n v="425"/>
    <n v="0"/>
    <n v="0"/>
    <n v="3.59"/>
    <n v="3.47"/>
    <n v="513.37"/>
    <n v="499.68"/>
    <n v="4.3600000000000003"/>
    <n v="4.24"/>
    <n v="1255.68"/>
    <n v="1191.44"/>
    <m/>
    <m/>
    <n v="0"/>
    <n v="0"/>
    <n v="4.1045243619489566"/>
    <n v="3.9791058823529415"/>
    <n v="1769.0500000000004"/>
    <n v="1691.1200000000001"/>
    <m/>
    <m/>
    <n v="0"/>
    <n v="0"/>
    <m/>
    <m/>
    <n v="0"/>
    <n v="0"/>
    <m/>
    <m/>
    <n v="0"/>
    <n v="0"/>
    <n v="0"/>
    <n v="0"/>
    <n v="0"/>
    <n v="0"/>
    <n v="1"/>
    <n v="4"/>
    <n v="0"/>
    <n v="0"/>
    <m/>
    <m/>
    <n v="0"/>
    <n v="0"/>
    <m/>
    <m/>
    <n v="0"/>
    <n v="0"/>
    <n v="484"/>
    <n v="490"/>
    <n v="0"/>
    <n v="0"/>
    <n v="2018.5"/>
    <n v="2062.67"/>
    <s v=""/>
    <s v=""/>
    <n v="529"/>
    <n v="488"/>
    <n v="0"/>
    <n v="0"/>
    <n v="2508.16"/>
    <n v="2290.15"/>
    <n v="0"/>
    <n v="0"/>
    <n v="1013"/>
    <n v="978"/>
    <n v="0"/>
    <n v="0"/>
    <n v="4526.66"/>
    <n v="4352.82"/>
    <s v=""/>
    <s v=""/>
    <n v="0"/>
    <n v="2"/>
    <n v="0"/>
    <n v="0"/>
    <s v=""/>
    <n v="0"/>
    <s v=""/>
    <s v=""/>
    <n v="4526.6600000000008"/>
    <n v="4352.8200000000006"/>
    <s v=""/>
    <s v=""/>
  </r>
  <r>
    <x v="10"/>
    <s v="Rose State College "/>
    <s v="Reclassified: Met the criteria for Two-Year 1 institution in 2009-10, 2010-11, and 2011-12."/>
    <n v="207670"/>
    <x v="6"/>
    <n v="688"/>
    <n v="760"/>
    <n v="9"/>
    <n v="19"/>
    <n v="679"/>
    <n v="741"/>
    <n v="60"/>
    <n v="60"/>
    <n v="679"/>
    <n v="741"/>
    <n v="0"/>
    <n v="0"/>
    <n v="44"/>
    <n v="56"/>
    <n v="0"/>
    <n v="0"/>
    <n v="20"/>
    <n v="27"/>
    <n v="0"/>
    <n v="0"/>
    <m/>
    <m/>
    <n v="0"/>
    <n v="0"/>
    <n v="64"/>
    <n v="83"/>
    <n v="0"/>
    <n v="0"/>
    <n v="2.94"/>
    <n v="3.18"/>
    <n v="129.35999999999999"/>
    <n v="178.08"/>
    <n v="3.15"/>
    <n v="3.5"/>
    <n v="63"/>
    <n v="94.5"/>
    <m/>
    <m/>
    <n v="0"/>
    <n v="0"/>
    <n v="3.0056249999999998"/>
    <n v="3.2840963855421692"/>
    <n v="192.35999999999999"/>
    <n v="272.58000000000004"/>
    <m/>
    <m/>
    <n v="0"/>
    <n v="0"/>
    <m/>
    <m/>
    <n v="0"/>
    <n v="0"/>
    <m/>
    <m/>
    <n v="0"/>
    <n v="0"/>
    <n v="0"/>
    <n v="0"/>
    <n v="0"/>
    <n v="0"/>
    <n v="158"/>
    <n v="173"/>
    <n v="0"/>
    <n v="0"/>
    <n v="111"/>
    <n v="117"/>
    <n v="0"/>
    <n v="0"/>
    <m/>
    <n v="1"/>
    <n v="0"/>
    <n v="0"/>
    <n v="269"/>
    <n v="291"/>
    <n v="0"/>
    <n v="0"/>
    <n v="5.25"/>
    <n v="5.18"/>
    <n v="829.5"/>
    <n v="896.14"/>
    <n v="5.84"/>
    <n v="6.65"/>
    <n v="648.24"/>
    <n v="778.05000000000007"/>
    <m/>
    <m/>
    <n v="0"/>
    <n v="0"/>
    <n v="5.4934572490706319"/>
    <n v="5.7532302405498283"/>
    <n v="1477.74"/>
    <n v="1674.19"/>
    <m/>
    <m/>
    <n v="0"/>
    <n v="0"/>
    <m/>
    <m/>
    <n v="0"/>
    <n v="0"/>
    <m/>
    <m/>
    <n v="0"/>
    <n v="0"/>
    <n v="0"/>
    <n v="0"/>
    <n v="0"/>
    <n v="0"/>
    <n v="333"/>
    <n v="374"/>
    <n v="0"/>
    <n v="0"/>
    <n v="5.0153153153153154"/>
    <n v="5.2052673796791442"/>
    <n v="1670.1"/>
    <n v="1946.77"/>
    <n v="0"/>
    <n v="0"/>
    <n v="0"/>
    <n v="0"/>
    <n v="153"/>
    <n v="157"/>
    <n v="0"/>
    <n v="0"/>
    <n v="191"/>
    <n v="206"/>
    <n v="0"/>
    <n v="0"/>
    <m/>
    <m/>
    <n v="0"/>
    <n v="0"/>
    <n v="344"/>
    <n v="363"/>
    <n v="0"/>
    <n v="0"/>
    <n v="3.68"/>
    <n v="3.56"/>
    <n v="563.04000000000008"/>
    <n v="558.91999999999996"/>
    <n v="4.97"/>
    <n v="4.7699999999999996"/>
    <n v="949.27"/>
    <n v="982.61999999999989"/>
    <m/>
    <m/>
    <n v="0"/>
    <n v="0"/>
    <n v="4.3962500000000002"/>
    <n v="4.2466666666666661"/>
    <n v="1512.3100000000002"/>
    <n v="1541.5399999999997"/>
    <m/>
    <m/>
    <n v="0"/>
    <n v="0"/>
    <m/>
    <m/>
    <n v="0"/>
    <n v="0"/>
    <m/>
    <m/>
    <n v="0"/>
    <n v="0"/>
    <n v="0"/>
    <n v="0"/>
    <n v="0"/>
    <n v="0"/>
    <n v="2"/>
    <n v="4"/>
    <n v="0"/>
    <n v="0"/>
    <m/>
    <m/>
    <n v="0"/>
    <n v="0"/>
    <m/>
    <m/>
    <n v="0"/>
    <n v="0"/>
    <n v="355"/>
    <n v="386"/>
    <n v="0"/>
    <n v="0"/>
    <n v="1521.9"/>
    <n v="1633.1399999999999"/>
    <s v=""/>
    <s v=""/>
    <n v="322"/>
    <n v="350"/>
    <n v="0"/>
    <n v="0"/>
    <n v="1660.51"/>
    <n v="1855.17"/>
    <n v="0"/>
    <n v="0"/>
    <n v="677"/>
    <n v="736"/>
    <n v="0"/>
    <n v="0"/>
    <n v="3182.41"/>
    <n v="3488.31"/>
    <s v=""/>
    <s v=""/>
    <n v="0"/>
    <n v="1"/>
    <n v="0"/>
    <n v="0"/>
    <s v=""/>
    <n v="0"/>
    <s v=""/>
    <s v=""/>
    <n v="3182.41"/>
    <n v="3488.3099999999995"/>
    <s v=""/>
    <s v=""/>
  </r>
  <r>
    <x v="10"/>
    <s v="Tulsa Community College "/>
    <m/>
    <n v="207935"/>
    <x v="6"/>
    <n v="1883"/>
    <n v="2061"/>
    <n v="67"/>
    <n v="59"/>
    <n v="1816"/>
    <n v="2002"/>
    <n v="60"/>
    <n v="60"/>
    <n v="1816"/>
    <n v="2002"/>
    <n v="0"/>
    <n v="0"/>
    <n v="93"/>
    <n v="98"/>
    <n v="0"/>
    <n v="0"/>
    <n v="67"/>
    <n v="87"/>
    <n v="0"/>
    <n v="0"/>
    <m/>
    <m/>
    <n v="0"/>
    <n v="0"/>
    <n v="160"/>
    <n v="185"/>
    <n v="0"/>
    <n v="0"/>
    <n v="0.57999999999999996"/>
    <n v="0.9"/>
    <n v="53.94"/>
    <n v="88.2"/>
    <n v="1.59"/>
    <n v="1.34"/>
    <n v="106.53"/>
    <n v="116.58000000000001"/>
    <m/>
    <m/>
    <n v="0"/>
    <n v="0"/>
    <n v="1.0029375"/>
    <n v="1.106918918918919"/>
    <n v="160.47"/>
    <n v="204.78000000000003"/>
    <m/>
    <m/>
    <n v="0"/>
    <n v="0"/>
    <m/>
    <m/>
    <n v="0"/>
    <n v="0"/>
    <m/>
    <m/>
    <n v="0"/>
    <n v="0"/>
    <n v="0"/>
    <n v="0"/>
    <n v="0"/>
    <n v="0"/>
    <n v="588"/>
    <n v="710"/>
    <n v="0"/>
    <n v="0"/>
    <n v="453"/>
    <n v="481"/>
    <n v="0"/>
    <n v="0"/>
    <m/>
    <n v="2"/>
    <n v="0"/>
    <n v="0"/>
    <n v="1041"/>
    <n v="1193"/>
    <n v="0"/>
    <n v="0"/>
    <n v="4.8099999999999996"/>
    <n v="4.84"/>
    <n v="2828.2799999999997"/>
    <n v="3436.4"/>
    <n v="6.4"/>
    <n v="6.35"/>
    <n v="2899.2000000000003"/>
    <n v="3054.35"/>
    <m/>
    <m/>
    <n v="0"/>
    <n v="0"/>
    <n v="5.5019020172910658"/>
    <n v="5.4406957250628665"/>
    <n v="5727.48"/>
    <n v="6490.75"/>
    <m/>
    <m/>
    <n v="0"/>
    <n v="0"/>
    <m/>
    <m/>
    <n v="0"/>
    <n v="0"/>
    <m/>
    <m/>
    <n v="0"/>
    <n v="0"/>
    <n v="0"/>
    <n v="0"/>
    <n v="0"/>
    <n v="0"/>
    <n v="1201"/>
    <n v="1378"/>
    <n v="0"/>
    <n v="0"/>
    <n v="4.902539550374688"/>
    <n v="4.8588751814223512"/>
    <n v="5887.9500000000007"/>
    <n v="6695.53"/>
    <n v="0"/>
    <n v="0"/>
    <n v="0"/>
    <n v="0"/>
    <n v="223"/>
    <n v="250"/>
    <n v="0"/>
    <n v="0"/>
    <n v="384"/>
    <n v="359"/>
    <n v="0"/>
    <n v="0"/>
    <m/>
    <m/>
    <n v="0"/>
    <n v="0"/>
    <n v="607"/>
    <n v="609"/>
    <n v="0"/>
    <n v="0"/>
    <n v="3.78"/>
    <n v="3.77"/>
    <n v="842.93999999999994"/>
    <n v="942.5"/>
    <n v="4.92"/>
    <n v="4.82"/>
    <n v="1889.28"/>
    <n v="1730.38"/>
    <m/>
    <m/>
    <n v="0"/>
    <n v="0"/>
    <n v="4.5011861614497528"/>
    <n v="4.3889655172413793"/>
    <n v="2732.22"/>
    <n v="2672.88"/>
    <m/>
    <m/>
    <n v="0"/>
    <n v="0"/>
    <m/>
    <m/>
    <n v="0"/>
    <n v="0"/>
    <m/>
    <m/>
    <n v="0"/>
    <n v="0"/>
    <n v="0"/>
    <n v="0"/>
    <n v="0"/>
    <n v="0"/>
    <n v="8"/>
    <n v="15"/>
    <n v="0"/>
    <n v="0"/>
    <m/>
    <m/>
    <n v="0"/>
    <n v="0"/>
    <m/>
    <m/>
    <n v="0"/>
    <n v="0"/>
    <n v="904"/>
    <n v="1058"/>
    <n v="0"/>
    <n v="0"/>
    <n v="3725.16"/>
    <n v="4467.1000000000004"/>
    <s v=""/>
    <s v=""/>
    <n v="904"/>
    <n v="927"/>
    <n v="0"/>
    <n v="0"/>
    <n v="4895.01"/>
    <n v="4901.3099999999995"/>
    <n v="0"/>
    <n v="0"/>
    <n v="1808"/>
    <n v="1985"/>
    <n v="0"/>
    <n v="0"/>
    <n v="8620.17"/>
    <n v="9368.41"/>
    <s v=""/>
    <s v=""/>
    <n v="0"/>
    <n v="2"/>
    <n v="0"/>
    <n v="0"/>
    <s v=""/>
    <n v="0"/>
    <s v=""/>
    <s v=""/>
    <n v="8620.17"/>
    <n v="9368.41"/>
    <s v=""/>
    <s v=""/>
  </r>
  <r>
    <x v="10"/>
    <s v="Northern Oklahoma College "/>
    <m/>
    <n v="207281"/>
    <x v="7"/>
    <n v="643"/>
    <n v="790"/>
    <n v="34"/>
    <n v="69"/>
    <n v="609"/>
    <n v="721"/>
    <n v="60"/>
    <n v="60"/>
    <n v="609"/>
    <n v="721"/>
    <n v="0"/>
    <n v="0"/>
    <n v="94"/>
    <n v="108"/>
    <n v="0"/>
    <n v="0"/>
    <n v="29"/>
    <n v="26"/>
    <n v="0"/>
    <n v="0"/>
    <m/>
    <m/>
    <n v="0"/>
    <n v="0"/>
    <n v="123"/>
    <n v="134"/>
    <n v="0"/>
    <n v="0"/>
    <n v="2.4300000000000002"/>
    <n v="2.89"/>
    <n v="228.42000000000002"/>
    <n v="312.12"/>
    <n v="1.79"/>
    <n v="3"/>
    <n v="51.910000000000004"/>
    <n v="78"/>
    <m/>
    <m/>
    <n v="0"/>
    <n v="0"/>
    <n v="2.2791056910569107"/>
    <n v="2.9113432835820894"/>
    <n v="280.33000000000004"/>
    <n v="390.12"/>
    <m/>
    <m/>
    <n v="0"/>
    <n v="0"/>
    <m/>
    <m/>
    <n v="0"/>
    <n v="0"/>
    <m/>
    <m/>
    <n v="0"/>
    <n v="0"/>
    <n v="0"/>
    <n v="0"/>
    <n v="0"/>
    <n v="0"/>
    <n v="236"/>
    <n v="262"/>
    <n v="0"/>
    <n v="0"/>
    <n v="77"/>
    <n v="67"/>
    <n v="0"/>
    <n v="0"/>
    <m/>
    <n v="1"/>
    <n v="0"/>
    <n v="0"/>
    <n v="313"/>
    <n v="330"/>
    <n v="0"/>
    <n v="0"/>
    <n v="3.88"/>
    <n v="4.3600000000000003"/>
    <n v="915.68"/>
    <n v="1142.3200000000002"/>
    <n v="5.2"/>
    <n v="5.48"/>
    <n v="400.40000000000003"/>
    <n v="367.16"/>
    <m/>
    <m/>
    <n v="0"/>
    <n v="0"/>
    <n v="4.2047284345047924"/>
    <n v="4.5741818181818186"/>
    <n v="1316.08"/>
    <n v="1509.48"/>
    <m/>
    <m/>
    <n v="0"/>
    <n v="0"/>
    <m/>
    <m/>
    <n v="0"/>
    <n v="0"/>
    <m/>
    <m/>
    <n v="0"/>
    <n v="0"/>
    <n v="0"/>
    <n v="0"/>
    <n v="0"/>
    <n v="0"/>
    <n v="436"/>
    <n v="464"/>
    <n v="0"/>
    <n v="0"/>
    <n v="3.6614908256880732"/>
    <n v="4.0939655172413794"/>
    <n v="1596.4099999999999"/>
    <n v="1899.6"/>
    <n v="0"/>
    <n v="0"/>
    <n v="0"/>
    <n v="0"/>
    <n v="121"/>
    <n v="150"/>
    <n v="0"/>
    <n v="0"/>
    <n v="52"/>
    <n v="106"/>
    <n v="0"/>
    <n v="0"/>
    <m/>
    <m/>
    <n v="0"/>
    <n v="0"/>
    <n v="173"/>
    <n v="256"/>
    <n v="0"/>
    <n v="0"/>
    <n v="3.34"/>
    <n v="3.53"/>
    <n v="404.14"/>
    <n v="529.5"/>
    <n v="3.83"/>
    <n v="3.98"/>
    <n v="199.16"/>
    <n v="421.88"/>
    <m/>
    <m/>
    <n v="0"/>
    <n v="0"/>
    <n v="3.4872832369942195"/>
    <n v="3.716328125"/>
    <n v="603.29999999999995"/>
    <n v="951.38"/>
    <m/>
    <m/>
    <n v="0"/>
    <n v="0"/>
    <m/>
    <m/>
    <n v="0"/>
    <n v="0"/>
    <m/>
    <m/>
    <n v="0"/>
    <n v="0"/>
    <n v="0"/>
    <n v="0"/>
    <n v="0"/>
    <n v="0"/>
    <m/>
    <n v="1"/>
    <n v="0"/>
    <n v="0"/>
    <m/>
    <m/>
    <n v="0"/>
    <n v="0"/>
    <m/>
    <m/>
    <n v="0"/>
    <n v="0"/>
    <n v="451"/>
    <n v="520"/>
    <n v="0"/>
    <n v="0"/>
    <n v="1548.2399999999998"/>
    <n v="1983.94"/>
    <s v=""/>
    <s v=""/>
    <n v="158"/>
    <n v="199"/>
    <n v="0"/>
    <n v="0"/>
    <n v="651.47"/>
    <n v="867.04"/>
    <n v="0"/>
    <n v="0"/>
    <n v="609"/>
    <n v="719"/>
    <n v="0"/>
    <n v="0"/>
    <n v="2199.71"/>
    <n v="2850.98"/>
    <s v=""/>
    <s v=""/>
    <n v="0"/>
    <n v="1"/>
    <n v="0"/>
    <n v="0"/>
    <s v=""/>
    <n v="0"/>
    <s v=""/>
    <s v=""/>
    <n v="2199.71"/>
    <n v="2850.98"/>
    <s v=""/>
    <s v=""/>
  </r>
  <r>
    <x v="10"/>
    <s v="Carl Albert State College"/>
    <s v="Met the criteria for Two-Year 2 institution in 2010-11 and 2011-12."/>
    <n v="206923"/>
    <x v="8"/>
    <n v="427"/>
    <n v="450"/>
    <n v="42"/>
    <n v="18"/>
    <n v="385"/>
    <n v="432"/>
    <n v="60"/>
    <n v="60"/>
    <n v="385"/>
    <n v="432"/>
    <n v="0"/>
    <n v="0"/>
    <n v="19"/>
    <n v="43"/>
    <n v="0"/>
    <n v="0"/>
    <n v="11"/>
    <n v="8"/>
    <n v="0"/>
    <n v="0"/>
    <m/>
    <m/>
    <n v="0"/>
    <n v="0"/>
    <n v="30"/>
    <n v="51"/>
    <n v="0"/>
    <n v="0"/>
    <n v="1.53"/>
    <n v="1.37"/>
    <n v="29.07"/>
    <n v="58.910000000000004"/>
    <n v="3.91"/>
    <n v="1.88"/>
    <n v="43.010000000000005"/>
    <n v="15.04"/>
    <m/>
    <m/>
    <n v="0"/>
    <n v="0"/>
    <n v="2.4026666666666672"/>
    <n v="1.45"/>
    <n v="72.080000000000013"/>
    <n v="73.95"/>
    <m/>
    <m/>
    <n v="0"/>
    <n v="0"/>
    <m/>
    <m/>
    <n v="0"/>
    <n v="0"/>
    <m/>
    <m/>
    <n v="0"/>
    <n v="0"/>
    <n v="0"/>
    <n v="0"/>
    <n v="0"/>
    <n v="0"/>
    <n v="208"/>
    <n v="236"/>
    <n v="0"/>
    <n v="0"/>
    <n v="69"/>
    <n v="63"/>
    <n v="0"/>
    <n v="0"/>
    <m/>
    <n v="1"/>
    <n v="0"/>
    <n v="0"/>
    <n v="277"/>
    <n v="300"/>
    <n v="0"/>
    <n v="0"/>
    <n v="3.74"/>
    <n v="4.1100000000000003"/>
    <n v="777.92000000000007"/>
    <n v="969.96"/>
    <n v="4.51"/>
    <n v="5.44"/>
    <n v="311.19"/>
    <n v="342.72"/>
    <m/>
    <m/>
    <n v="0"/>
    <n v="0"/>
    <n v="3.9318050541516252"/>
    <n v="4.3756000000000004"/>
    <n v="1089.1100000000001"/>
    <n v="1312.68"/>
    <m/>
    <m/>
    <n v="0"/>
    <n v="0"/>
    <m/>
    <m/>
    <n v="0"/>
    <n v="0"/>
    <m/>
    <m/>
    <n v="0"/>
    <n v="0"/>
    <n v="0"/>
    <n v="0"/>
    <n v="0"/>
    <n v="0"/>
    <n v="307"/>
    <n v="351"/>
    <n v="0"/>
    <n v="0"/>
    <n v="3.7823778501628667"/>
    <n v="3.950512820512821"/>
    <n v="1161.19"/>
    <n v="1386.63"/>
    <n v="0"/>
    <n v="0"/>
    <n v="0"/>
    <n v="0"/>
    <n v="48"/>
    <n v="46"/>
    <n v="0"/>
    <n v="0"/>
    <n v="29"/>
    <n v="28"/>
    <n v="0"/>
    <n v="0"/>
    <m/>
    <m/>
    <n v="0"/>
    <n v="0"/>
    <n v="77"/>
    <n v="74"/>
    <n v="0"/>
    <n v="0"/>
    <n v="2.93"/>
    <n v="3.05"/>
    <n v="140.64000000000001"/>
    <n v="140.29999999999998"/>
    <n v="3.38"/>
    <n v="4.55"/>
    <n v="98.02"/>
    <n v="127.39999999999999"/>
    <m/>
    <m/>
    <n v="0"/>
    <n v="0"/>
    <n v="3.0994805194805197"/>
    <n v="3.6175675675675674"/>
    <n v="238.66000000000003"/>
    <n v="267.7"/>
    <m/>
    <m/>
    <n v="0"/>
    <n v="0"/>
    <m/>
    <m/>
    <n v="0"/>
    <n v="0"/>
    <m/>
    <m/>
    <n v="0"/>
    <n v="0"/>
    <n v="0"/>
    <n v="0"/>
    <n v="0"/>
    <n v="0"/>
    <n v="1"/>
    <n v="7"/>
    <n v="0"/>
    <n v="0"/>
    <m/>
    <m/>
    <n v="0"/>
    <n v="0"/>
    <m/>
    <m/>
    <n v="0"/>
    <n v="0"/>
    <n v="275"/>
    <n v="325"/>
    <n v="0"/>
    <n v="0"/>
    <n v="947.63000000000011"/>
    <n v="1169.17"/>
    <s v=""/>
    <s v=""/>
    <n v="109"/>
    <n v="99"/>
    <n v="0"/>
    <n v="0"/>
    <n v="452.21999999999997"/>
    <n v="485.16"/>
    <n v="0"/>
    <n v="0"/>
    <n v="384"/>
    <n v="424"/>
    <n v="0"/>
    <n v="0"/>
    <n v="1399.8500000000001"/>
    <n v="1654.3300000000002"/>
    <s v=""/>
    <s v=""/>
    <n v="0"/>
    <n v="1"/>
    <n v="0"/>
    <n v="0"/>
    <s v=""/>
    <n v="0"/>
    <s v=""/>
    <s v=""/>
    <n v="1399.8500000000001"/>
    <n v="1654.3300000000002"/>
    <s v=""/>
    <s v=""/>
  </r>
  <r>
    <x v="10"/>
    <s v="Connors State College "/>
    <m/>
    <n v="206996"/>
    <x v="8"/>
    <n v="318"/>
    <n v="327"/>
    <n v="34"/>
    <n v="36"/>
    <n v="284"/>
    <n v="291"/>
    <n v="60"/>
    <n v="60"/>
    <n v="284"/>
    <n v="291"/>
    <n v="0"/>
    <n v="0"/>
    <n v="33"/>
    <n v="31"/>
    <n v="0"/>
    <n v="0"/>
    <n v="9"/>
    <n v="7"/>
    <n v="0"/>
    <n v="0"/>
    <m/>
    <m/>
    <n v="0"/>
    <n v="0"/>
    <n v="42"/>
    <n v="38"/>
    <n v="0"/>
    <n v="0"/>
    <n v="1.86"/>
    <n v="1.97"/>
    <n v="61.38"/>
    <n v="61.07"/>
    <n v="2.89"/>
    <n v="2"/>
    <n v="26.01"/>
    <n v="14"/>
    <m/>
    <m/>
    <n v="0"/>
    <n v="0"/>
    <n v="2.0807142857142855"/>
    <n v="1.9755263157894736"/>
    <n v="87.389999999999986"/>
    <n v="75.069999999999993"/>
    <m/>
    <m/>
    <n v="0"/>
    <n v="0"/>
    <m/>
    <m/>
    <n v="0"/>
    <n v="0"/>
    <m/>
    <m/>
    <n v="0"/>
    <n v="0"/>
    <n v="0"/>
    <n v="0"/>
    <n v="0"/>
    <n v="0"/>
    <n v="116"/>
    <n v="126"/>
    <n v="0"/>
    <n v="0"/>
    <n v="29"/>
    <n v="30"/>
    <n v="0"/>
    <n v="0"/>
    <m/>
    <n v="0"/>
    <n v="0"/>
    <n v="0"/>
    <n v="145"/>
    <n v="156"/>
    <n v="0"/>
    <n v="0"/>
    <n v="3.74"/>
    <n v="4.3099999999999996"/>
    <n v="433.84000000000003"/>
    <n v="543.05999999999995"/>
    <n v="5.95"/>
    <n v="6.18"/>
    <n v="172.55"/>
    <n v="185.39999999999998"/>
    <m/>
    <m/>
    <n v="0"/>
    <n v="0"/>
    <n v="4.1820000000000004"/>
    <n v="4.6696153846153843"/>
    <n v="606.3900000000001"/>
    <n v="728.45999999999992"/>
    <m/>
    <m/>
    <n v="0"/>
    <n v="0"/>
    <m/>
    <m/>
    <n v="0"/>
    <n v="0"/>
    <m/>
    <m/>
    <n v="0"/>
    <n v="0"/>
    <n v="0"/>
    <n v="0"/>
    <n v="0"/>
    <n v="0"/>
    <n v="187"/>
    <n v="194"/>
    <n v="0"/>
    <n v="0"/>
    <n v="3.7100534759358292"/>
    <n v="4.1419072164948449"/>
    <n v="693.78000000000009"/>
    <n v="803.53"/>
    <n v="0"/>
    <n v="0"/>
    <n v="0"/>
    <n v="0"/>
    <n v="67"/>
    <n v="65"/>
    <n v="0"/>
    <n v="0"/>
    <n v="29"/>
    <n v="30"/>
    <n v="0"/>
    <n v="0"/>
    <m/>
    <m/>
    <n v="0"/>
    <n v="0"/>
    <n v="96"/>
    <n v="95"/>
    <n v="0"/>
    <n v="0"/>
    <n v="3.17"/>
    <n v="3.46"/>
    <n v="212.39"/>
    <n v="224.9"/>
    <n v="3.79"/>
    <n v="4.43"/>
    <n v="109.91"/>
    <n v="132.89999999999998"/>
    <m/>
    <m/>
    <n v="0"/>
    <n v="0"/>
    <n v="3.3572916666666663"/>
    <n v="3.7663157894736838"/>
    <n v="322.29999999999995"/>
    <n v="357.79999999999995"/>
    <m/>
    <m/>
    <n v="0"/>
    <n v="0"/>
    <m/>
    <m/>
    <n v="0"/>
    <n v="0"/>
    <m/>
    <m/>
    <n v="0"/>
    <n v="0"/>
    <n v="0"/>
    <n v="0"/>
    <n v="0"/>
    <n v="0"/>
    <n v="1"/>
    <n v="2"/>
    <n v="0"/>
    <n v="0"/>
    <m/>
    <m/>
    <n v="0"/>
    <n v="0"/>
    <m/>
    <m/>
    <n v="0"/>
    <n v="0"/>
    <n v="216"/>
    <n v="222"/>
    <n v="0"/>
    <n v="0"/>
    <n v="707.61"/>
    <n v="829.03"/>
    <s v=""/>
    <s v=""/>
    <n v="67"/>
    <n v="67"/>
    <n v="0"/>
    <n v="0"/>
    <n v="308.47000000000003"/>
    <n v="332.29999999999995"/>
    <n v="0"/>
    <n v="0"/>
    <n v="283"/>
    <n v="289"/>
    <n v="0"/>
    <n v="0"/>
    <n v="1016.08"/>
    <n v="1161.33"/>
    <s v=""/>
    <s v=""/>
    <n v="0"/>
    <n v="0"/>
    <n v="0"/>
    <n v="0"/>
    <s v=""/>
    <s v=""/>
    <s v=""/>
    <s v=""/>
    <n v="1016.08"/>
    <n v="1161.33"/>
    <s v=""/>
    <s v=""/>
  </r>
  <r>
    <x v="10"/>
    <s v="Eastern Oklahoma State College "/>
    <m/>
    <n v="207050"/>
    <x v="8"/>
    <n v="211"/>
    <n v="241"/>
    <n v="3"/>
    <n v="8"/>
    <n v="208"/>
    <n v="233"/>
    <n v="60"/>
    <n v="60"/>
    <n v="208"/>
    <n v="233"/>
    <n v="0"/>
    <n v="0"/>
    <n v="19"/>
    <n v="18"/>
    <n v="0"/>
    <n v="0"/>
    <n v="8"/>
    <n v="5"/>
    <n v="0"/>
    <n v="0"/>
    <m/>
    <m/>
    <n v="0"/>
    <n v="0"/>
    <n v="27"/>
    <n v="23"/>
    <n v="0"/>
    <n v="0"/>
    <n v="0.87"/>
    <n v="1.39"/>
    <n v="16.53"/>
    <n v="25.02"/>
    <n v="2.38"/>
    <n v="2.4"/>
    <n v="19.04"/>
    <n v="12"/>
    <m/>
    <m/>
    <n v="0"/>
    <n v="0"/>
    <n v="1.3174074074074074"/>
    <n v="1.6095652173913042"/>
    <n v="35.57"/>
    <n v="37.019999999999996"/>
    <m/>
    <m/>
    <n v="0"/>
    <n v="0"/>
    <m/>
    <m/>
    <n v="0"/>
    <n v="0"/>
    <m/>
    <m/>
    <n v="0"/>
    <n v="0"/>
    <n v="0"/>
    <n v="0"/>
    <n v="0"/>
    <n v="0"/>
    <n v="91"/>
    <n v="84"/>
    <n v="0"/>
    <n v="0"/>
    <n v="25"/>
    <n v="44"/>
    <n v="0"/>
    <n v="0"/>
    <m/>
    <n v="0"/>
    <n v="0"/>
    <n v="0"/>
    <n v="116"/>
    <n v="128"/>
    <n v="0"/>
    <n v="0"/>
    <n v="3.36"/>
    <n v="3.7"/>
    <n v="305.76"/>
    <n v="310.8"/>
    <n v="4.6399999999999997"/>
    <n v="4.8600000000000003"/>
    <n v="115.99999999999999"/>
    <n v="213.84"/>
    <m/>
    <m/>
    <n v="0"/>
    <n v="0"/>
    <n v="3.6358620689655172"/>
    <n v="4.0987499999999999"/>
    <n v="421.76"/>
    <n v="524.64"/>
    <m/>
    <m/>
    <n v="0"/>
    <n v="0"/>
    <m/>
    <m/>
    <n v="0"/>
    <n v="0"/>
    <m/>
    <m/>
    <n v="0"/>
    <n v="0"/>
    <n v="0"/>
    <n v="0"/>
    <n v="0"/>
    <n v="0"/>
    <n v="143"/>
    <n v="151"/>
    <n v="0"/>
    <n v="0"/>
    <n v="3.198111888111888"/>
    <n v="3.7196026490066223"/>
    <n v="457.33"/>
    <n v="561.66"/>
    <n v="0"/>
    <n v="0"/>
    <n v="0"/>
    <n v="0"/>
    <n v="33"/>
    <n v="44"/>
    <n v="0"/>
    <n v="0"/>
    <n v="31"/>
    <n v="38"/>
    <n v="0"/>
    <n v="0"/>
    <m/>
    <m/>
    <n v="0"/>
    <n v="0"/>
    <n v="64"/>
    <n v="82"/>
    <n v="0"/>
    <n v="0"/>
    <n v="3.38"/>
    <n v="3.08"/>
    <n v="111.53999999999999"/>
    <n v="135.52000000000001"/>
    <n v="4.16"/>
    <n v="4.33"/>
    <n v="128.96"/>
    <n v="164.54"/>
    <m/>
    <m/>
    <n v="0"/>
    <n v="0"/>
    <n v="3.7578125"/>
    <n v="3.6592682926829267"/>
    <n v="240.5"/>
    <n v="300.06"/>
    <m/>
    <m/>
    <n v="0"/>
    <n v="0"/>
    <m/>
    <m/>
    <n v="0"/>
    <n v="0"/>
    <m/>
    <m/>
    <n v="0"/>
    <n v="0"/>
    <n v="0"/>
    <n v="0"/>
    <n v="0"/>
    <n v="0"/>
    <n v="1"/>
    <m/>
    <n v="0"/>
    <n v="0"/>
    <m/>
    <m/>
    <n v="0"/>
    <n v="0"/>
    <m/>
    <m/>
    <n v="0"/>
    <n v="0"/>
    <n v="143"/>
    <n v="146"/>
    <n v="0"/>
    <n v="0"/>
    <n v="433.82999999999993"/>
    <n v="471.34000000000003"/>
    <s v=""/>
    <s v=""/>
    <n v="64"/>
    <n v="87"/>
    <n v="0"/>
    <n v="0"/>
    <n v="264"/>
    <n v="390.38"/>
    <n v="0"/>
    <n v="0"/>
    <n v="207"/>
    <n v="233"/>
    <n v="0"/>
    <n v="0"/>
    <n v="697.82999999999993"/>
    <n v="861.72"/>
    <s v=""/>
    <s v=""/>
    <n v="0"/>
    <n v="0"/>
    <n v="0"/>
    <n v="0"/>
    <s v=""/>
    <s v=""/>
    <s v=""/>
    <s v=""/>
    <n v="697.82999999999993"/>
    <n v="861.72"/>
    <s v=""/>
    <s v=""/>
  </r>
  <r>
    <x v="10"/>
    <s v="Murray State College "/>
    <m/>
    <n v="207236"/>
    <x v="8"/>
    <n v="350"/>
    <n v="353"/>
    <n v="0"/>
    <n v="4"/>
    <n v="350"/>
    <n v="349"/>
    <n v="60"/>
    <n v="60"/>
    <n v="350"/>
    <n v="349"/>
    <n v="0"/>
    <n v="0"/>
    <n v="35"/>
    <n v="39"/>
    <n v="0"/>
    <n v="0"/>
    <n v="4"/>
    <n v="13"/>
    <n v="0"/>
    <n v="0"/>
    <m/>
    <m/>
    <n v="0"/>
    <n v="0"/>
    <n v="39"/>
    <n v="52"/>
    <n v="0"/>
    <n v="0"/>
    <n v="2.1"/>
    <n v="2.2799999999999998"/>
    <n v="73.5"/>
    <n v="88.919999999999987"/>
    <n v="7.5"/>
    <n v="3.58"/>
    <n v="30"/>
    <n v="46.54"/>
    <m/>
    <m/>
    <n v="0"/>
    <n v="0"/>
    <n v="2.6538461538461537"/>
    <n v="2.6049999999999995"/>
    <n v="103.5"/>
    <n v="135.45999999999998"/>
    <m/>
    <m/>
    <n v="0"/>
    <n v="0"/>
    <m/>
    <m/>
    <n v="0"/>
    <n v="0"/>
    <m/>
    <m/>
    <n v="0"/>
    <n v="0"/>
    <n v="0"/>
    <n v="0"/>
    <n v="0"/>
    <n v="0"/>
    <n v="153"/>
    <n v="128"/>
    <n v="0"/>
    <n v="0"/>
    <n v="47"/>
    <n v="39"/>
    <n v="0"/>
    <n v="0"/>
    <m/>
    <n v="0"/>
    <n v="0"/>
    <n v="0"/>
    <n v="200"/>
    <n v="167"/>
    <n v="0"/>
    <n v="0"/>
    <n v="4.25"/>
    <n v="5.13"/>
    <n v="650.25"/>
    <n v="656.64"/>
    <n v="5.27"/>
    <n v="5.26"/>
    <n v="247.68999999999997"/>
    <n v="205.14"/>
    <m/>
    <m/>
    <n v="0"/>
    <n v="0"/>
    <n v="4.4897"/>
    <n v="5.1603592814371257"/>
    <n v="897.94"/>
    <n v="861.78"/>
    <m/>
    <m/>
    <n v="0"/>
    <n v="0"/>
    <m/>
    <m/>
    <n v="0"/>
    <n v="0"/>
    <m/>
    <m/>
    <n v="0"/>
    <n v="0"/>
    <n v="0"/>
    <n v="0"/>
    <n v="0"/>
    <n v="0"/>
    <n v="239"/>
    <n v="219"/>
    <n v="0"/>
    <n v="0"/>
    <n v="4.1901255230125525"/>
    <n v="4.5536073059360733"/>
    <n v="1001.44"/>
    <n v="997.24"/>
    <n v="0"/>
    <n v="0"/>
    <n v="0"/>
    <n v="0"/>
    <n v="82"/>
    <n v="73"/>
    <n v="0"/>
    <n v="0"/>
    <n v="29"/>
    <n v="57"/>
    <n v="0"/>
    <n v="0"/>
    <m/>
    <m/>
    <n v="0"/>
    <n v="0"/>
    <n v="111"/>
    <n v="130"/>
    <n v="0"/>
    <n v="0"/>
    <n v="3.11"/>
    <n v="3.42"/>
    <n v="255.01999999999998"/>
    <n v="249.66"/>
    <n v="4.59"/>
    <n v="3.62"/>
    <n v="133.10999999999999"/>
    <n v="206.34"/>
    <m/>
    <m/>
    <n v="0"/>
    <n v="0"/>
    <n v="3.4966666666666666"/>
    <n v="3.5076923076923077"/>
    <n v="388.13"/>
    <n v="456"/>
    <m/>
    <m/>
    <n v="0"/>
    <n v="0"/>
    <m/>
    <m/>
    <n v="0"/>
    <n v="0"/>
    <m/>
    <m/>
    <n v="0"/>
    <n v="0"/>
    <n v="0"/>
    <n v="0"/>
    <n v="0"/>
    <n v="0"/>
    <m/>
    <m/>
    <n v="0"/>
    <n v="0"/>
    <m/>
    <m/>
    <n v="0"/>
    <n v="0"/>
    <m/>
    <m/>
    <n v="0"/>
    <n v="0"/>
    <n v="270"/>
    <n v="240"/>
    <n v="0"/>
    <n v="0"/>
    <n v="978.77"/>
    <n v="995.21999999999991"/>
    <s v=""/>
    <s v=""/>
    <n v="80"/>
    <n v="109"/>
    <n v="0"/>
    <n v="0"/>
    <n v="410.79999999999995"/>
    <n v="458.02"/>
    <n v="0"/>
    <n v="0"/>
    <n v="350"/>
    <n v="349"/>
    <n v="0"/>
    <n v="0"/>
    <n v="1389.57"/>
    <n v="1453.2399999999998"/>
    <s v=""/>
    <s v=""/>
    <n v="0"/>
    <n v="0"/>
    <n v="0"/>
    <n v="0"/>
    <s v=""/>
    <s v=""/>
    <s v=""/>
    <s v=""/>
    <n v="1389.5700000000002"/>
    <n v="1453.24"/>
    <s v=""/>
    <s v=""/>
  </r>
  <r>
    <x v="10"/>
    <s v="Northeastern Oklahoma A &amp; M College "/>
    <s v="Met the criteria for Two-Year 2 institution in 2010-11 and 2011-12."/>
    <n v="207290"/>
    <x v="8"/>
    <n v="329"/>
    <n v="372"/>
    <n v="8"/>
    <n v="12"/>
    <n v="321"/>
    <n v="360"/>
    <n v="60"/>
    <n v="60"/>
    <n v="321"/>
    <n v="360"/>
    <n v="0"/>
    <n v="0"/>
    <n v="37"/>
    <n v="28"/>
    <n v="0"/>
    <n v="0"/>
    <n v="7"/>
    <n v="12"/>
    <n v="0"/>
    <n v="0"/>
    <m/>
    <m/>
    <n v="0"/>
    <n v="0"/>
    <n v="44"/>
    <n v="40"/>
    <n v="0"/>
    <n v="0"/>
    <n v="2.54"/>
    <n v="2.29"/>
    <n v="93.98"/>
    <n v="64.12"/>
    <n v="3"/>
    <n v="4.58"/>
    <n v="21"/>
    <n v="54.96"/>
    <m/>
    <m/>
    <n v="0"/>
    <n v="0"/>
    <n v="2.6131818181818183"/>
    <n v="2.9770000000000003"/>
    <n v="114.98"/>
    <n v="119.08000000000001"/>
    <m/>
    <m/>
    <n v="0"/>
    <n v="0"/>
    <m/>
    <m/>
    <n v="0"/>
    <n v="0"/>
    <m/>
    <m/>
    <n v="0"/>
    <n v="0"/>
    <n v="0"/>
    <n v="0"/>
    <n v="0"/>
    <n v="0"/>
    <n v="169"/>
    <n v="199"/>
    <n v="0"/>
    <n v="0"/>
    <n v="40"/>
    <n v="47"/>
    <n v="0"/>
    <n v="0"/>
    <m/>
    <n v="0"/>
    <n v="0"/>
    <n v="0"/>
    <n v="209"/>
    <n v="246"/>
    <n v="0"/>
    <n v="0"/>
    <n v="3.49"/>
    <n v="3.78"/>
    <n v="589.81000000000006"/>
    <n v="752.21999999999991"/>
    <n v="5.53"/>
    <n v="5.2"/>
    <n v="221.20000000000002"/>
    <n v="244.4"/>
    <m/>
    <m/>
    <n v="0"/>
    <n v="0"/>
    <n v="3.8804306220095697"/>
    <n v="4.0513008130081296"/>
    <n v="811.0100000000001"/>
    <n v="996.61999999999989"/>
    <m/>
    <m/>
    <n v="0"/>
    <n v="0"/>
    <m/>
    <m/>
    <n v="0"/>
    <n v="0"/>
    <m/>
    <m/>
    <n v="0"/>
    <n v="0"/>
    <n v="0"/>
    <n v="0"/>
    <n v="0"/>
    <n v="0"/>
    <n v="253"/>
    <n v="286"/>
    <n v="0"/>
    <n v="0"/>
    <n v="3.6600395256917002"/>
    <n v="3.9010489510489506"/>
    <n v="925.99000000000012"/>
    <n v="1115.6999999999998"/>
    <n v="0"/>
    <n v="0"/>
    <n v="0"/>
    <n v="0"/>
    <n v="40"/>
    <n v="45"/>
    <n v="0"/>
    <n v="0"/>
    <n v="26"/>
    <n v="27"/>
    <n v="0"/>
    <n v="0"/>
    <m/>
    <m/>
    <n v="0"/>
    <n v="0"/>
    <n v="66"/>
    <n v="72"/>
    <n v="0"/>
    <n v="0"/>
    <n v="2.4500000000000002"/>
    <n v="2.66"/>
    <n v="98"/>
    <n v="119.7"/>
    <n v="3.48"/>
    <n v="3.72"/>
    <n v="90.48"/>
    <n v="100.44000000000001"/>
    <m/>
    <m/>
    <n v="0"/>
    <n v="0"/>
    <n v="2.8557575757575759"/>
    <n v="3.0575000000000001"/>
    <n v="188.48000000000002"/>
    <n v="220.14000000000001"/>
    <m/>
    <m/>
    <n v="0"/>
    <n v="0"/>
    <m/>
    <m/>
    <n v="0"/>
    <n v="0"/>
    <m/>
    <m/>
    <n v="0"/>
    <n v="0"/>
    <n v="0"/>
    <n v="0"/>
    <n v="0"/>
    <n v="0"/>
    <n v="2"/>
    <n v="2"/>
    <n v="0"/>
    <n v="0"/>
    <m/>
    <m/>
    <n v="0"/>
    <n v="0"/>
    <m/>
    <m/>
    <n v="0"/>
    <n v="0"/>
    <n v="246"/>
    <n v="272"/>
    <n v="0"/>
    <n v="0"/>
    <n v="781.79000000000008"/>
    <n v="936.04"/>
    <s v=""/>
    <s v=""/>
    <n v="73"/>
    <n v="86"/>
    <n v="0"/>
    <n v="0"/>
    <n v="332.68"/>
    <n v="399.8"/>
    <n v="0"/>
    <n v="0"/>
    <n v="319"/>
    <n v="358"/>
    <n v="0"/>
    <n v="0"/>
    <n v="1114.47"/>
    <n v="1335.84"/>
    <s v=""/>
    <s v=""/>
    <n v="0"/>
    <n v="0"/>
    <n v="0"/>
    <n v="0"/>
    <s v=""/>
    <s v=""/>
    <s v=""/>
    <s v=""/>
    <n v="1114.4700000000003"/>
    <n v="1335.84"/>
    <s v=""/>
    <s v=""/>
  </r>
  <r>
    <x v="10"/>
    <s v="Redlands Community College"/>
    <m/>
    <n v="207069"/>
    <x v="8"/>
    <n v="271"/>
    <n v="249"/>
    <n v="5"/>
    <n v="7"/>
    <n v="266"/>
    <n v="242"/>
    <n v="60"/>
    <n v="60"/>
    <n v="266"/>
    <n v="242"/>
    <n v="0"/>
    <n v="0"/>
    <n v="28"/>
    <n v="34"/>
    <n v="0"/>
    <n v="0"/>
    <n v="25"/>
    <n v="31"/>
    <n v="0"/>
    <n v="0"/>
    <m/>
    <m/>
    <n v="0"/>
    <n v="0"/>
    <n v="53"/>
    <n v="65"/>
    <n v="0"/>
    <n v="0"/>
    <n v="0.75"/>
    <n v="0.74"/>
    <n v="21"/>
    <n v="25.16"/>
    <n v="4.4000000000000004"/>
    <n v="2.98"/>
    <n v="110.00000000000001"/>
    <n v="92.38"/>
    <m/>
    <m/>
    <n v="0"/>
    <n v="0"/>
    <n v="2.4716981132075473"/>
    <n v="1.8083076923076922"/>
    <n v="131"/>
    <n v="117.53999999999999"/>
    <m/>
    <m/>
    <n v="0"/>
    <n v="0"/>
    <m/>
    <m/>
    <n v="0"/>
    <n v="0"/>
    <m/>
    <m/>
    <n v="0"/>
    <n v="0"/>
    <n v="0"/>
    <n v="0"/>
    <n v="0"/>
    <n v="0"/>
    <n v="85"/>
    <n v="66"/>
    <n v="0"/>
    <n v="0"/>
    <n v="34"/>
    <n v="19"/>
    <n v="0"/>
    <n v="0"/>
    <m/>
    <n v="0"/>
    <n v="0"/>
    <n v="0"/>
    <n v="119"/>
    <n v="85"/>
    <n v="0"/>
    <n v="0"/>
    <n v="3.55"/>
    <n v="4.37"/>
    <n v="301.75"/>
    <n v="288.42"/>
    <n v="6.35"/>
    <n v="6.26"/>
    <n v="215.89999999999998"/>
    <n v="118.94"/>
    <m/>
    <m/>
    <n v="0"/>
    <n v="0"/>
    <n v="4.3499999999999996"/>
    <n v="4.792470588235294"/>
    <n v="517.65"/>
    <n v="407.36"/>
    <m/>
    <m/>
    <n v="0"/>
    <n v="0"/>
    <m/>
    <m/>
    <n v="0"/>
    <n v="0"/>
    <m/>
    <m/>
    <n v="0"/>
    <n v="0"/>
    <n v="0"/>
    <n v="0"/>
    <n v="0"/>
    <n v="0"/>
    <n v="172"/>
    <n v="150"/>
    <n v="0"/>
    <n v="0"/>
    <n v="3.7712209302325581"/>
    <n v="3.499333333333333"/>
    <n v="648.65"/>
    <n v="524.9"/>
    <n v="0"/>
    <n v="0"/>
    <n v="0"/>
    <n v="0"/>
    <n v="39"/>
    <n v="32"/>
    <n v="0"/>
    <n v="0"/>
    <n v="54"/>
    <n v="59"/>
    <n v="0"/>
    <n v="0"/>
    <m/>
    <m/>
    <n v="0"/>
    <n v="0"/>
    <n v="93"/>
    <n v="91"/>
    <n v="0"/>
    <n v="0"/>
    <n v="2.19"/>
    <n v="2.33"/>
    <n v="85.41"/>
    <n v="74.56"/>
    <n v="4.0599999999999996"/>
    <n v="4.09"/>
    <n v="219.23999999999998"/>
    <n v="241.31"/>
    <m/>
    <m/>
    <n v="0"/>
    <n v="0"/>
    <n v="3.2758064516129028"/>
    <n v="3.4710989010989013"/>
    <n v="304.64999999999998"/>
    <n v="315.87"/>
    <m/>
    <m/>
    <n v="0"/>
    <n v="0"/>
    <m/>
    <m/>
    <n v="0"/>
    <n v="0"/>
    <m/>
    <m/>
    <n v="0"/>
    <n v="0"/>
    <n v="0"/>
    <n v="0"/>
    <n v="0"/>
    <n v="0"/>
    <n v="1"/>
    <n v="1"/>
    <n v="0"/>
    <n v="0"/>
    <m/>
    <m/>
    <n v="0"/>
    <n v="0"/>
    <m/>
    <m/>
    <n v="0"/>
    <n v="0"/>
    <n v="152"/>
    <n v="132"/>
    <n v="0"/>
    <n v="0"/>
    <n v="408.15999999999997"/>
    <n v="388.14000000000004"/>
    <s v=""/>
    <s v=""/>
    <n v="113"/>
    <n v="109"/>
    <n v="0"/>
    <n v="0"/>
    <n v="545.14"/>
    <n v="452.63"/>
    <n v="0"/>
    <n v="0"/>
    <n v="265"/>
    <n v="241"/>
    <n v="0"/>
    <n v="0"/>
    <n v="953.3"/>
    <n v="840.77"/>
    <s v=""/>
    <s v=""/>
    <n v="0"/>
    <n v="0"/>
    <n v="0"/>
    <n v="0"/>
    <s v=""/>
    <s v=""/>
    <s v=""/>
    <s v=""/>
    <n v="953.3"/>
    <n v="840.77"/>
    <s v=""/>
    <s v=""/>
  </r>
  <r>
    <x v="10"/>
    <s v="Seminole State College "/>
    <m/>
    <n v="207740"/>
    <x v="8"/>
    <n v="298"/>
    <n v="282"/>
    <n v="1"/>
    <n v="0"/>
    <n v="297"/>
    <n v="282"/>
    <n v="60"/>
    <n v="60"/>
    <n v="297"/>
    <n v="282"/>
    <n v="0"/>
    <n v="0"/>
    <n v="35"/>
    <n v="33"/>
    <n v="0"/>
    <n v="0"/>
    <n v="5"/>
    <n v="9"/>
    <n v="0"/>
    <n v="0"/>
    <m/>
    <m/>
    <n v="0"/>
    <n v="0"/>
    <n v="40"/>
    <n v="42"/>
    <n v="0"/>
    <n v="0"/>
    <n v="1.96"/>
    <n v="2.36"/>
    <n v="68.599999999999994"/>
    <n v="77.88"/>
    <n v="3.2"/>
    <n v="4.83"/>
    <n v="16"/>
    <n v="43.47"/>
    <m/>
    <m/>
    <n v="0"/>
    <n v="0"/>
    <n v="2.1149999999999998"/>
    <n v="2.8892857142857142"/>
    <n v="84.6"/>
    <n v="121.35"/>
    <m/>
    <m/>
    <n v="0"/>
    <n v="0"/>
    <m/>
    <m/>
    <n v="0"/>
    <n v="0"/>
    <m/>
    <m/>
    <n v="0"/>
    <n v="0"/>
    <n v="0"/>
    <n v="0"/>
    <n v="0"/>
    <n v="0"/>
    <n v="141"/>
    <n v="135"/>
    <n v="0"/>
    <n v="0"/>
    <n v="38"/>
    <n v="23"/>
    <n v="0"/>
    <n v="0"/>
    <m/>
    <n v="0"/>
    <n v="0"/>
    <n v="0"/>
    <n v="179"/>
    <n v="158"/>
    <n v="0"/>
    <n v="0"/>
    <n v="5.25"/>
    <n v="4.1100000000000003"/>
    <n v="740.25"/>
    <n v="554.85"/>
    <n v="5.84"/>
    <n v="6.43"/>
    <n v="221.92"/>
    <n v="147.88999999999999"/>
    <m/>
    <m/>
    <n v="0"/>
    <n v="0"/>
    <n v="5.3752513966480446"/>
    <n v="4.4477215189873416"/>
    <n v="962.17"/>
    <n v="702.74"/>
    <m/>
    <m/>
    <n v="0"/>
    <n v="0"/>
    <m/>
    <m/>
    <n v="0"/>
    <n v="0"/>
    <m/>
    <m/>
    <n v="0"/>
    <n v="0"/>
    <n v="0"/>
    <n v="0"/>
    <n v="0"/>
    <n v="0"/>
    <n v="219"/>
    <n v="200"/>
    <n v="0"/>
    <n v="0"/>
    <n v="4.7797716894977169"/>
    <n v="4.1204499999999999"/>
    <n v="1046.77"/>
    <n v="824.09"/>
    <n v="0"/>
    <n v="0"/>
    <n v="0"/>
    <n v="0"/>
    <n v="46"/>
    <n v="48"/>
    <n v="0"/>
    <n v="0"/>
    <n v="28"/>
    <n v="32"/>
    <n v="0"/>
    <n v="0"/>
    <m/>
    <m/>
    <n v="0"/>
    <n v="0"/>
    <n v="74"/>
    <n v="80"/>
    <n v="0"/>
    <n v="0"/>
    <n v="2.5299999999999998"/>
    <n v="2.61"/>
    <n v="116.38"/>
    <n v="125.28"/>
    <n v="5.04"/>
    <n v="3.23"/>
    <n v="141.12"/>
    <n v="103.36"/>
    <m/>
    <m/>
    <n v="0"/>
    <n v="0"/>
    <n v="3.4797297297297298"/>
    <n v="2.8579999999999997"/>
    <n v="257.5"/>
    <n v="228.64"/>
    <m/>
    <m/>
    <n v="0"/>
    <n v="0"/>
    <m/>
    <m/>
    <n v="0"/>
    <n v="0"/>
    <m/>
    <m/>
    <n v="0"/>
    <n v="0"/>
    <n v="0"/>
    <n v="0"/>
    <n v="0"/>
    <n v="0"/>
    <n v="4"/>
    <n v="2"/>
    <n v="0"/>
    <n v="0"/>
    <m/>
    <m/>
    <n v="0"/>
    <n v="0"/>
    <m/>
    <m/>
    <n v="0"/>
    <n v="0"/>
    <n v="222"/>
    <n v="216"/>
    <n v="0"/>
    <n v="0"/>
    <n v="925.23"/>
    <n v="758.01"/>
    <s v=""/>
    <s v=""/>
    <n v="71"/>
    <n v="64"/>
    <n v="0"/>
    <n v="0"/>
    <n v="379.03999999999996"/>
    <n v="294.71999999999997"/>
    <n v="0"/>
    <n v="0"/>
    <n v="293"/>
    <n v="280"/>
    <n v="0"/>
    <n v="0"/>
    <n v="1304.27"/>
    <n v="1052.73"/>
    <s v=""/>
    <s v=""/>
    <n v="0"/>
    <n v="0"/>
    <n v="0"/>
    <n v="0"/>
    <s v=""/>
    <s v=""/>
    <s v=""/>
    <s v=""/>
    <n v="1304.27"/>
    <n v="1052.73"/>
    <s v=""/>
    <s v=""/>
  </r>
  <r>
    <x v="10"/>
    <s v="Western Oklahoma State College "/>
    <s v="Met the criteria for Two-Year 2 institution in 2011-12."/>
    <n v="208035"/>
    <x v="8"/>
    <n v="262"/>
    <n v="292"/>
    <n v="7"/>
    <n v="7"/>
    <n v="255"/>
    <n v="285"/>
    <n v="60"/>
    <n v="60"/>
    <n v="255"/>
    <n v="285"/>
    <n v="0"/>
    <n v="0"/>
    <n v="31"/>
    <n v="41"/>
    <n v="0"/>
    <n v="0"/>
    <n v="13"/>
    <n v="22"/>
    <n v="0"/>
    <n v="0"/>
    <m/>
    <m/>
    <n v="0"/>
    <n v="0"/>
    <n v="44"/>
    <n v="63"/>
    <n v="0"/>
    <n v="0"/>
    <n v="2.4"/>
    <n v="2.37"/>
    <n v="74.399999999999991"/>
    <n v="97.17"/>
    <n v="3.19"/>
    <n v="3.84"/>
    <n v="41.47"/>
    <n v="84.47999999999999"/>
    <m/>
    <m/>
    <n v="0"/>
    <n v="0"/>
    <n v="2.6334090909090908"/>
    <n v="2.8833333333333329"/>
    <n v="115.86999999999999"/>
    <n v="181.64999999999998"/>
    <m/>
    <m/>
    <n v="0"/>
    <n v="0"/>
    <m/>
    <m/>
    <n v="0"/>
    <n v="0"/>
    <m/>
    <m/>
    <n v="0"/>
    <n v="0"/>
    <n v="0"/>
    <n v="0"/>
    <n v="0"/>
    <n v="0"/>
    <n v="74"/>
    <n v="76"/>
    <n v="0"/>
    <n v="0"/>
    <n v="25"/>
    <n v="26"/>
    <n v="0"/>
    <n v="0"/>
    <m/>
    <n v="0"/>
    <n v="0"/>
    <n v="0"/>
    <n v="99"/>
    <n v="102"/>
    <n v="0"/>
    <n v="0"/>
    <n v="4.1900000000000004"/>
    <n v="3.91"/>
    <n v="310.06"/>
    <n v="297.16000000000003"/>
    <n v="5.92"/>
    <n v="5.52"/>
    <n v="148"/>
    <n v="143.51999999999998"/>
    <m/>
    <m/>
    <n v="0"/>
    <n v="0"/>
    <n v="4.6268686868686872"/>
    <n v="4.320392156862745"/>
    <n v="458.06000000000006"/>
    <n v="440.68"/>
    <m/>
    <m/>
    <n v="0"/>
    <n v="0"/>
    <m/>
    <m/>
    <n v="0"/>
    <n v="0"/>
    <m/>
    <m/>
    <n v="0"/>
    <n v="0"/>
    <n v="0"/>
    <n v="0"/>
    <n v="0"/>
    <n v="0"/>
    <n v="143"/>
    <n v="165"/>
    <n v="0"/>
    <n v="0"/>
    <n v="4.013496503496504"/>
    <n v="3.7716969696969693"/>
    <n v="573.93000000000006"/>
    <n v="622.32999999999993"/>
    <n v="0"/>
    <n v="0"/>
    <n v="0"/>
    <n v="0"/>
    <n v="28"/>
    <n v="27"/>
    <n v="0"/>
    <n v="0"/>
    <n v="83"/>
    <n v="80"/>
    <n v="0"/>
    <n v="0"/>
    <m/>
    <m/>
    <n v="0"/>
    <n v="0"/>
    <n v="111"/>
    <n v="107"/>
    <n v="0"/>
    <n v="0"/>
    <n v="2.71"/>
    <n v="3.09"/>
    <n v="75.88"/>
    <n v="83.429999999999993"/>
    <n v="2.95"/>
    <n v="3.21"/>
    <n v="244.85000000000002"/>
    <n v="256.8"/>
    <m/>
    <m/>
    <n v="0"/>
    <n v="0"/>
    <n v="2.8894594594594598"/>
    <n v="3.1797196261682243"/>
    <n v="320.73"/>
    <n v="340.23"/>
    <m/>
    <m/>
    <n v="0"/>
    <n v="0"/>
    <m/>
    <m/>
    <n v="0"/>
    <n v="0"/>
    <m/>
    <m/>
    <n v="0"/>
    <n v="0"/>
    <n v="0"/>
    <n v="0"/>
    <n v="0"/>
    <n v="0"/>
    <n v="1"/>
    <n v="13"/>
    <n v="0"/>
    <n v="0"/>
    <m/>
    <m/>
    <n v="0"/>
    <n v="0"/>
    <m/>
    <m/>
    <n v="0"/>
    <n v="0"/>
    <n v="133"/>
    <n v="144"/>
    <n v="0"/>
    <n v="0"/>
    <n v="460.34"/>
    <n v="477.76000000000005"/>
    <s v=""/>
    <s v=""/>
    <n v="121"/>
    <n v="128"/>
    <n v="0"/>
    <n v="0"/>
    <n v="434.32000000000005"/>
    <n v="484.79999999999995"/>
    <n v="0"/>
    <n v="0"/>
    <n v="254"/>
    <n v="272"/>
    <n v="0"/>
    <n v="0"/>
    <n v="894.66000000000008"/>
    <n v="962.56"/>
    <s v=""/>
    <s v=""/>
    <n v="0"/>
    <n v="0"/>
    <n v="0"/>
    <n v="0"/>
    <s v=""/>
    <s v=""/>
    <s v=""/>
    <s v=""/>
    <n v="894.66000000000008"/>
    <n v="962.56"/>
    <s v=""/>
    <s v=""/>
  </r>
  <r>
    <x v="11"/>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s v="University of Memphis"/>
    <m/>
    <n v="220862"/>
    <x v="1"/>
    <n v="2518"/>
    <n v="2657"/>
    <m/>
    <m/>
    <n v="2518"/>
    <n v="2657"/>
    <m/>
    <m/>
    <n v="2518"/>
    <n v="2657"/>
    <n v="0"/>
    <n v="0"/>
    <n v="143"/>
    <n v="41"/>
    <n v="0"/>
    <n v="0"/>
    <n v="20"/>
    <n v="2"/>
    <n v="0"/>
    <n v="0"/>
    <n v="0"/>
    <m/>
    <n v="0"/>
    <n v="0"/>
    <n v="163"/>
    <n v="43"/>
    <n v="0"/>
    <n v="0"/>
    <n v="4.5999999999999996"/>
    <n v="3.927"/>
    <n v="657.8"/>
    <n v="161.00700000000001"/>
    <n v="4.5"/>
    <n v="3.6669999999999998"/>
    <n v="90"/>
    <n v="7.3339999999999996"/>
    <m/>
    <m/>
    <n v="0"/>
    <n v="0"/>
    <n v="4.587730061349693"/>
    <n v="3.9149069767441862"/>
    <n v="747.8"/>
    <n v="168.34100000000001"/>
    <m/>
    <m/>
    <n v="0"/>
    <n v="0"/>
    <m/>
    <m/>
    <n v="0"/>
    <n v="0"/>
    <m/>
    <m/>
    <n v="0"/>
    <n v="0"/>
    <n v="0"/>
    <n v="0"/>
    <n v="0"/>
    <n v="0"/>
    <n v="1002"/>
    <n v="1073"/>
    <n v="0"/>
    <n v="0"/>
    <n v="38"/>
    <n v="44"/>
    <n v="0"/>
    <n v="0"/>
    <m/>
    <m/>
    <n v="0"/>
    <n v="0"/>
    <n v="1040"/>
    <n v="1117"/>
    <n v="0"/>
    <n v="0"/>
    <n v="5.24"/>
    <n v="5.0259999999999998"/>
    <n v="5250.4800000000005"/>
    <n v="5392.8980000000001"/>
    <n v="5.87"/>
    <n v="6.4390000000000001"/>
    <n v="223.06"/>
    <n v="283.31600000000003"/>
    <m/>
    <m/>
    <n v="0"/>
    <n v="0"/>
    <n v="5.2630192307692312"/>
    <n v="5.0816598030438671"/>
    <n v="5473.5400000000009"/>
    <n v="5676.2139999999999"/>
    <m/>
    <m/>
    <n v="0"/>
    <n v="0"/>
    <m/>
    <m/>
    <n v="0"/>
    <n v="0"/>
    <m/>
    <m/>
    <n v="0"/>
    <n v="0"/>
    <n v="0"/>
    <n v="0"/>
    <n v="0"/>
    <n v="0"/>
    <n v="1203"/>
    <n v="1160"/>
    <n v="0"/>
    <n v="0"/>
    <n v="5.1715211970074826"/>
    <n v="5.0384094827586212"/>
    <n v="6221.340000000002"/>
    <n v="5844.5550000000003"/>
    <n v="0"/>
    <n v="0"/>
    <n v="0"/>
    <n v="0"/>
    <n v="897"/>
    <n v="543"/>
    <n v="0"/>
    <n v="0"/>
    <n v="418"/>
    <n v="206"/>
    <n v="0"/>
    <n v="0"/>
    <n v="0"/>
    <m/>
    <n v="0"/>
    <n v="0"/>
    <n v="1315"/>
    <n v="749"/>
    <n v="0"/>
    <n v="0"/>
    <n v="3.4"/>
    <n v="6.1539999999999999"/>
    <n v="3049.7999999999997"/>
    <n v="3341.6219999999998"/>
    <n v="3.59"/>
    <n v="7.9130000000000003"/>
    <n v="1500.62"/>
    <n v="1630.078"/>
    <m/>
    <m/>
    <n v="0"/>
    <n v="0"/>
    <n v="3.4603954372623575"/>
    <n v="6.6377837116154872"/>
    <n v="4550.42"/>
    <n v="4971.7"/>
    <m/>
    <m/>
    <n v="0"/>
    <n v="0"/>
    <m/>
    <m/>
    <n v="0"/>
    <n v="0"/>
    <m/>
    <m/>
    <n v="0"/>
    <n v="0"/>
    <n v="0"/>
    <n v="0"/>
    <n v="0"/>
    <n v="0"/>
    <m/>
    <n v="748"/>
    <n v="0"/>
    <n v="0"/>
    <m/>
    <n v="4.4969999999999999"/>
    <n v="0"/>
    <n v="3363.7559999999999"/>
    <m/>
    <m/>
    <n v="0"/>
    <n v="0"/>
    <n v="2042"/>
    <n v="1657"/>
    <n v="0"/>
    <n v="0"/>
    <n v="8958.08"/>
    <n v="8895.527"/>
    <s v=""/>
    <s v=""/>
    <n v="476"/>
    <n v="252"/>
    <n v="0"/>
    <n v="0"/>
    <n v="1813.6799999999998"/>
    <n v="1920.7280000000001"/>
    <n v="0"/>
    <n v="0"/>
    <n v="2518"/>
    <n v="1909"/>
    <n v="0"/>
    <n v="0"/>
    <n v="10771.76"/>
    <n v="10816.255000000001"/>
    <s v=""/>
    <s v=""/>
    <n v="0"/>
    <n v="0"/>
    <n v="0"/>
    <n v="0"/>
    <s v=""/>
    <s v=""/>
    <s v=""/>
    <s v=""/>
    <n v="10771.760000000002"/>
    <n v="14180.011"/>
    <s v=""/>
    <s v=""/>
  </r>
  <r>
    <x v="12"/>
    <s v="University of Tennessee, Knoxville"/>
    <m/>
    <n v="221759"/>
    <x v="1"/>
    <n v="4108"/>
    <n v="4306"/>
    <m/>
    <m/>
    <n v="4108"/>
    <n v="4306"/>
    <m/>
    <m/>
    <n v="4108"/>
    <n v="4306"/>
    <n v="0"/>
    <n v="0"/>
    <n v="254"/>
    <n v="576"/>
    <n v="0"/>
    <n v="0"/>
    <n v="1"/>
    <n v="11"/>
    <n v="0"/>
    <n v="0"/>
    <n v="0"/>
    <m/>
    <n v="0"/>
    <n v="0"/>
    <n v="255"/>
    <n v="587"/>
    <n v="0"/>
    <n v="0"/>
    <n v="5.6"/>
    <n v="3.7610000000000001"/>
    <n v="1422.3999999999999"/>
    <n v="2166.3360000000002"/>
    <n v="4"/>
    <n v="4.1820000000000004"/>
    <n v="4"/>
    <n v="46.002000000000002"/>
    <m/>
    <m/>
    <n v="0"/>
    <n v="0"/>
    <n v="5.5937254901960776"/>
    <n v="3.7688892674616699"/>
    <n v="1426.3999999999999"/>
    <n v="2212.3380000000002"/>
    <m/>
    <m/>
    <n v="0"/>
    <n v="0"/>
    <m/>
    <m/>
    <n v="0"/>
    <n v="0"/>
    <m/>
    <m/>
    <n v="0"/>
    <n v="0"/>
    <n v="0"/>
    <n v="0"/>
    <n v="0"/>
    <n v="0"/>
    <n v="2716"/>
    <n v="2370"/>
    <n v="0"/>
    <n v="0"/>
    <n v="77"/>
    <n v="42"/>
    <n v="0"/>
    <n v="0"/>
    <m/>
    <m/>
    <n v="0"/>
    <n v="0"/>
    <n v="2793"/>
    <n v="2412"/>
    <n v="0"/>
    <n v="0"/>
    <n v="4.5599999999999996"/>
    <n v="4.0919999999999996"/>
    <n v="12384.96"/>
    <n v="9698.0399999999991"/>
    <n v="4.54"/>
    <n v="4.3490000000000002"/>
    <n v="349.58"/>
    <n v="182.65800000000002"/>
    <m/>
    <m/>
    <n v="0"/>
    <n v="0"/>
    <n v="4.5594486215538845"/>
    <n v="4.0964751243781086"/>
    <n v="12734.539999999999"/>
    <n v="9880.6979999999985"/>
    <m/>
    <m/>
    <n v="0"/>
    <n v="0"/>
    <m/>
    <m/>
    <n v="0"/>
    <n v="0"/>
    <m/>
    <m/>
    <n v="0"/>
    <n v="0"/>
    <n v="0"/>
    <n v="0"/>
    <n v="0"/>
    <n v="0"/>
    <n v="3048"/>
    <n v="2999"/>
    <n v="0"/>
    <n v="0"/>
    <n v="4.6459776902887135"/>
    <n v="4.0323561187062351"/>
    <n v="14160.939999999999"/>
    <n v="12093.035999999998"/>
    <n v="0"/>
    <n v="0"/>
    <n v="0"/>
    <n v="0"/>
    <n v="932"/>
    <n v="697"/>
    <n v="0"/>
    <n v="0"/>
    <n v="128"/>
    <n v="96"/>
    <n v="0"/>
    <n v="0"/>
    <n v="0"/>
    <m/>
    <n v="0"/>
    <n v="0"/>
    <n v="1060"/>
    <n v="793"/>
    <n v="0"/>
    <n v="0"/>
    <n v="3.05"/>
    <n v="5.383"/>
    <n v="2842.6"/>
    <n v="3751.951"/>
    <n v="3.34"/>
    <n v="6.806"/>
    <n v="427.52"/>
    <n v="653.37599999999998"/>
    <m/>
    <m/>
    <n v="0"/>
    <n v="0"/>
    <n v="3.0850188679245281"/>
    <n v="5.5552673392181591"/>
    <n v="3270.12"/>
    <n v="4405.3270000000002"/>
    <m/>
    <m/>
    <n v="0"/>
    <n v="0"/>
    <m/>
    <m/>
    <n v="0"/>
    <n v="0"/>
    <m/>
    <m/>
    <n v="0"/>
    <n v="0"/>
    <n v="0"/>
    <n v="0"/>
    <n v="0"/>
    <n v="0"/>
    <m/>
    <n v="514"/>
    <n v="0"/>
    <n v="0"/>
    <m/>
    <n v="2.984"/>
    <n v="0"/>
    <n v="1533.7760000000001"/>
    <m/>
    <m/>
    <n v="0"/>
    <n v="0"/>
    <n v="3902"/>
    <n v="3643"/>
    <n v="0"/>
    <n v="0"/>
    <n v="16649.96"/>
    <n v="15616.327000000001"/>
    <s v=""/>
    <s v=""/>
    <n v="206"/>
    <n v="149"/>
    <n v="0"/>
    <n v="0"/>
    <n v="781.09999999999991"/>
    <n v="882.03600000000006"/>
    <n v="0"/>
    <n v="0"/>
    <n v="4108"/>
    <n v="3792"/>
    <n v="0"/>
    <n v="0"/>
    <n v="17431.059999999998"/>
    <n v="16498.363000000001"/>
    <s v=""/>
    <s v=""/>
    <n v="0"/>
    <n v="0"/>
    <n v="0"/>
    <n v="0"/>
    <s v=""/>
    <s v=""/>
    <s v=""/>
    <s v=""/>
    <n v="17431.059999999998"/>
    <n v="18032.138999999999"/>
    <s v=""/>
    <s v=""/>
  </r>
  <r>
    <x v="12"/>
    <s v="Tennessee State University "/>
    <s v="Reclassified: Met the criteria for Four-Year 2 in 2009-10, 2010-11, and 2011-12."/>
    <n v="221838"/>
    <x v="9"/>
    <n v="1046"/>
    <n v="962"/>
    <m/>
    <m/>
    <n v="1046"/>
    <n v="962"/>
    <m/>
    <m/>
    <n v="1046"/>
    <n v="962"/>
    <n v="0"/>
    <n v="0"/>
    <n v="28"/>
    <n v="15"/>
    <n v="0"/>
    <n v="0"/>
    <n v="4"/>
    <n v="0"/>
    <n v="0"/>
    <n v="0"/>
    <n v="0"/>
    <m/>
    <n v="0"/>
    <n v="0"/>
    <n v="32"/>
    <n v="15"/>
    <n v="0"/>
    <n v="0"/>
    <n v="5.0999999999999996"/>
    <n v="3.6"/>
    <n v="142.79999999999998"/>
    <n v="54"/>
    <n v="4.75"/>
    <n v="0"/>
    <n v="19"/>
    <n v="0"/>
    <m/>
    <m/>
    <n v="0"/>
    <n v="0"/>
    <n v="5.0562499999999995"/>
    <n v="3.6"/>
    <n v="161.79999999999998"/>
    <n v="54"/>
    <m/>
    <m/>
    <n v="0"/>
    <n v="0"/>
    <m/>
    <m/>
    <n v="0"/>
    <n v="0"/>
    <m/>
    <m/>
    <n v="0"/>
    <n v="0"/>
    <n v="0"/>
    <n v="0"/>
    <n v="0"/>
    <n v="0"/>
    <n v="507"/>
    <n v="476"/>
    <n v="0"/>
    <n v="0"/>
    <n v="9"/>
    <n v="13"/>
    <n v="0"/>
    <n v="0"/>
    <m/>
    <m/>
    <n v="0"/>
    <n v="0"/>
    <n v="516"/>
    <n v="489"/>
    <n v="0"/>
    <n v="0"/>
    <n v="4.92"/>
    <n v="4.7679999999999998"/>
    <n v="2494.44"/>
    <n v="2269.5679999999998"/>
    <n v="5.1100000000000003"/>
    <n v="5.59"/>
    <n v="45.99"/>
    <n v="72.67"/>
    <m/>
    <m/>
    <n v="0"/>
    <n v="0"/>
    <n v="4.9233139534883721"/>
    <n v="4.7898527607361956"/>
    <n v="2540.4299999999998"/>
    <n v="2342.2379999999998"/>
    <m/>
    <m/>
    <n v="0"/>
    <n v="0"/>
    <m/>
    <m/>
    <n v="0"/>
    <n v="0"/>
    <m/>
    <m/>
    <n v="0"/>
    <n v="0"/>
    <n v="0"/>
    <n v="0"/>
    <n v="0"/>
    <n v="0"/>
    <n v="548"/>
    <n v="504"/>
    <n v="0"/>
    <n v="0"/>
    <n v="4.9310766423357668"/>
    <n v="4.7544404761904762"/>
    <n v="2702.23"/>
    <n v="2396.2379999999998"/>
    <n v="0"/>
    <n v="0"/>
    <n v="0"/>
    <n v="0"/>
    <n v="429"/>
    <n v="177"/>
    <n v="0"/>
    <n v="0"/>
    <n v="69"/>
    <n v="75"/>
    <n v="0"/>
    <n v="0"/>
    <n v="0"/>
    <m/>
    <n v="0"/>
    <n v="0"/>
    <n v="498"/>
    <n v="252"/>
    <n v="0"/>
    <n v="0"/>
    <n v="3.16"/>
    <n v="6.3369999999999997"/>
    <n v="1355.64"/>
    <n v="1121.6489999999999"/>
    <n v="3.33"/>
    <n v="8.2439999999999998"/>
    <n v="229.77"/>
    <n v="618.29999999999995"/>
    <m/>
    <m/>
    <n v="0"/>
    <n v="0"/>
    <n v="3.1835542168674702"/>
    <n v="6.9045595238095228"/>
    <n v="1585.41"/>
    <n v="1739.9489999999998"/>
    <m/>
    <m/>
    <n v="0"/>
    <n v="0"/>
    <m/>
    <m/>
    <n v="0"/>
    <n v="0"/>
    <m/>
    <m/>
    <n v="0"/>
    <n v="0"/>
    <n v="0"/>
    <n v="0"/>
    <n v="0"/>
    <n v="0"/>
    <m/>
    <n v="206"/>
    <n v="0"/>
    <n v="0"/>
    <m/>
    <m/>
    <n v="0"/>
    <n v="0"/>
    <m/>
    <m/>
    <n v="0"/>
    <n v="0"/>
    <n v="964"/>
    <n v="668"/>
    <n v="0"/>
    <n v="0"/>
    <n v="3992.88"/>
    <n v="3445.2169999999996"/>
    <s v=""/>
    <s v=""/>
    <n v="82"/>
    <n v="88"/>
    <n v="0"/>
    <n v="0"/>
    <n v="294.76"/>
    <n v="690.96999999999991"/>
    <n v="0"/>
    <n v="0"/>
    <n v="1046"/>
    <n v="756"/>
    <n v="0"/>
    <n v="0"/>
    <n v="4287.6400000000003"/>
    <n v="4136.1869999999999"/>
    <s v=""/>
    <s v=""/>
    <n v="0"/>
    <n v="0"/>
    <n v="0"/>
    <n v="0"/>
    <s v=""/>
    <s v=""/>
    <s v=""/>
    <s v=""/>
    <n v="4287.6400000000003"/>
    <n v="4136.1869999999999"/>
    <s v=""/>
    <s v=""/>
  </r>
  <r>
    <x v="12"/>
    <s v="Austin Peay State University "/>
    <m/>
    <n v="219602"/>
    <x v="2"/>
    <n v="1189"/>
    <n v="1240"/>
    <m/>
    <m/>
    <n v="1189"/>
    <n v="1240"/>
    <m/>
    <m/>
    <n v="1189"/>
    <n v="1240"/>
    <n v="0"/>
    <n v="0"/>
    <n v="173"/>
    <n v="58"/>
    <n v="0"/>
    <n v="0"/>
    <n v="11"/>
    <n v="1"/>
    <n v="0"/>
    <n v="0"/>
    <n v="0"/>
    <m/>
    <n v="0"/>
    <n v="0"/>
    <n v="184"/>
    <n v="59"/>
    <n v="0"/>
    <n v="0"/>
    <n v="4.66"/>
    <n v="3.8849999999999998"/>
    <n v="806.18000000000006"/>
    <n v="225.32999999999998"/>
    <n v="4.9000000000000004"/>
    <n v="3.6669999999999998"/>
    <n v="53.900000000000006"/>
    <n v="3.6669999999999998"/>
    <m/>
    <m/>
    <n v="0"/>
    <n v="0"/>
    <n v="4.6743478260869571"/>
    <n v="3.8813050847457626"/>
    <n v="860.08000000000015"/>
    <n v="228.99699999999999"/>
    <m/>
    <m/>
    <n v="0"/>
    <n v="0"/>
    <m/>
    <m/>
    <n v="0"/>
    <n v="0"/>
    <m/>
    <m/>
    <n v="0"/>
    <n v="0"/>
    <n v="0"/>
    <n v="0"/>
    <n v="0"/>
    <n v="0"/>
    <n v="400"/>
    <n v="457"/>
    <n v="0"/>
    <n v="0"/>
    <n v="40"/>
    <n v="55"/>
    <n v="0"/>
    <n v="0"/>
    <m/>
    <m/>
    <n v="0"/>
    <n v="0"/>
    <n v="440"/>
    <n v="512"/>
    <n v="0"/>
    <n v="0"/>
    <n v="4.68"/>
    <n v="4.7240000000000002"/>
    <n v="1872"/>
    <n v="2158.8679999999999"/>
    <n v="4.93"/>
    <n v="5.7270000000000003"/>
    <n v="197.2"/>
    <n v="314.98500000000001"/>
    <m/>
    <m/>
    <n v="0"/>
    <n v="0"/>
    <n v="4.7027272727272722"/>
    <n v="4.8317441406250001"/>
    <n v="2069.1999999999998"/>
    <n v="2473.8530000000001"/>
    <m/>
    <m/>
    <n v="0"/>
    <n v="0"/>
    <m/>
    <m/>
    <n v="0"/>
    <n v="0"/>
    <m/>
    <m/>
    <n v="0"/>
    <n v="0"/>
    <n v="0"/>
    <n v="0"/>
    <n v="0"/>
    <n v="0"/>
    <n v="624"/>
    <n v="571"/>
    <n v="0"/>
    <n v="0"/>
    <n v="4.6943589743589742"/>
    <n v="4.7335376532399298"/>
    <n v="2929.2799999999997"/>
    <n v="2702.85"/>
    <n v="0"/>
    <n v="0"/>
    <n v="0"/>
    <n v="0"/>
    <n v="344"/>
    <n v="152"/>
    <n v="0"/>
    <n v="0"/>
    <n v="221"/>
    <n v="48"/>
    <n v="0"/>
    <n v="0"/>
    <n v="0"/>
    <m/>
    <n v="0"/>
    <n v="0"/>
    <n v="565"/>
    <n v="200"/>
    <n v="0"/>
    <n v="0"/>
    <n v="3.23"/>
    <n v="6.3140000000000001"/>
    <n v="1111.1199999999999"/>
    <n v="959.72800000000007"/>
    <n v="3.21"/>
    <n v="7.6879999999999997"/>
    <n v="709.41"/>
    <n v="369.024"/>
    <m/>
    <m/>
    <n v="0"/>
    <n v="0"/>
    <n v="3.2221769911504419"/>
    <n v="6.6437599999999994"/>
    <n v="1820.5299999999997"/>
    <n v="1328.752"/>
    <m/>
    <m/>
    <n v="0"/>
    <n v="0"/>
    <m/>
    <m/>
    <n v="0"/>
    <n v="0"/>
    <m/>
    <m/>
    <n v="0"/>
    <n v="0"/>
    <n v="0"/>
    <n v="0"/>
    <n v="0"/>
    <n v="0"/>
    <m/>
    <n v="469"/>
    <n v="0"/>
    <n v="0"/>
    <m/>
    <n v="3.8180000000000001"/>
    <n v="0"/>
    <n v="1790.6420000000001"/>
    <m/>
    <m/>
    <n v="0"/>
    <n v="0"/>
    <n v="917"/>
    <n v="667"/>
    <n v="0"/>
    <n v="0"/>
    <n v="3789.3"/>
    <n v="3343.9259999999999"/>
    <s v=""/>
    <s v=""/>
    <n v="272"/>
    <n v="104"/>
    <n v="0"/>
    <n v="0"/>
    <n v="960.51"/>
    <n v="687.67599999999993"/>
    <n v="0"/>
    <n v="0"/>
    <n v="1189"/>
    <n v="771"/>
    <n v="0"/>
    <n v="0"/>
    <n v="4749.8100000000004"/>
    <n v="4031.6019999999999"/>
    <s v=""/>
    <s v=""/>
    <n v="0"/>
    <n v="0"/>
    <n v="0"/>
    <n v="0"/>
    <s v=""/>
    <s v=""/>
    <s v=""/>
    <s v=""/>
    <n v="4749.8099999999995"/>
    <n v="5822.2439999999997"/>
    <s v=""/>
    <s v=""/>
  </r>
  <r>
    <x v="12"/>
    <s v="East Tennessee State University "/>
    <m/>
    <n v="220075"/>
    <x v="2"/>
    <n v="1849"/>
    <n v="2017"/>
    <m/>
    <m/>
    <n v="1849"/>
    <n v="2017"/>
    <m/>
    <m/>
    <n v="1849"/>
    <n v="2017"/>
    <n v="0"/>
    <n v="0"/>
    <n v="253"/>
    <n v="150"/>
    <n v="0"/>
    <n v="0"/>
    <n v="17"/>
    <n v="2"/>
    <n v="0"/>
    <n v="0"/>
    <n v="0"/>
    <m/>
    <n v="0"/>
    <n v="0"/>
    <n v="270"/>
    <n v="152"/>
    <n v="0"/>
    <n v="0"/>
    <n v="4.5999999999999996"/>
    <n v="3.976"/>
    <n v="1163.8"/>
    <n v="596.4"/>
    <n v="4.9000000000000004"/>
    <n v="4.5"/>
    <n v="83.300000000000011"/>
    <n v="9"/>
    <m/>
    <m/>
    <n v="0"/>
    <n v="0"/>
    <n v="4.6188888888888888"/>
    <n v="3.982894736842105"/>
    <n v="1247.0999999999999"/>
    <n v="605.4"/>
    <m/>
    <m/>
    <n v="0"/>
    <n v="0"/>
    <m/>
    <m/>
    <n v="0"/>
    <n v="0"/>
    <m/>
    <m/>
    <n v="0"/>
    <n v="0"/>
    <n v="0"/>
    <n v="0"/>
    <n v="0"/>
    <n v="0"/>
    <n v="632"/>
    <n v="666"/>
    <n v="0"/>
    <n v="0"/>
    <n v="14"/>
    <n v="39"/>
    <n v="0"/>
    <n v="0"/>
    <m/>
    <m/>
    <n v="0"/>
    <n v="0"/>
    <n v="646"/>
    <n v="705"/>
    <n v="0"/>
    <n v="0"/>
    <n v="4.93"/>
    <n v="4.6310000000000002"/>
    <n v="3115.7599999999998"/>
    <n v="3084.2460000000001"/>
    <n v="6"/>
    <n v="4.9059999999999997"/>
    <n v="84"/>
    <n v="191.33399999999997"/>
    <m/>
    <m/>
    <n v="0"/>
    <n v="0"/>
    <n v="4.9531888544891638"/>
    <n v="4.646212765957447"/>
    <n v="3199.7599999999998"/>
    <n v="3275.5800000000004"/>
    <m/>
    <m/>
    <n v="0"/>
    <n v="0"/>
    <m/>
    <m/>
    <n v="0"/>
    <n v="0"/>
    <m/>
    <m/>
    <n v="0"/>
    <n v="0"/>
    <n v="0"/>
    <n v="0"/>
    <n v="0"/>
    <n v="0"/>
    <n v="916"/>
    <n v="857"/>
    <n v="0"/>
    <n v="0"/>
    <n v="4.8546506550218336"/>
    <n v="4.5285647607934658"/>
    <n v="4446.8599999999997"/>
    <n v="3880.98"/>
    <n v="0"/>
    <n v="0"/>
    <n v="0"/>
    <n v="0"/>
    <n v="740"/>
    <n v="564"/>
    <n v="0"/>
    <n v="0"/>
    <n v="193"/>
    <n v="145"/>
    <n v="0"/>
    <n v="0"/>
    <n v="0"/>
    <m/>
    <n v="0"/>
    <n v="0"/>
    <n v="933"/>
    <n v="709"/>
    <n v="0"/>
    <n v="0"/>
    <n v="2.83"/>
    <n v="5.7649999999999997"/>
    <n v="2094.2000000000003"/>
    <n v="3251.46"/>
    <n v="2.78"/>
    <n v="8.1590000000000007"/>
    <n v="536.54"/>
    <n v="1183.0550000000001"/>
    <m/>
    <m/>
    <n v="0"/>
    <n v="0"/>
    <n v="2.8196570203644162"/>
    <n v="6.2546050775740483"/>
    <n v="2630.7400000000002"/>
    <n v="4434.5150000000003"/>
    <m/>
    <m/>
    <n v="0"/>
    <n v="0"/>
    <m/>
    <m/>
    <n v="0"/>
    <n v="0"/>
    <m/>
    <m/>
    <n v="0"/>
    <n v="0"/>
    <n v="0"/>
    <n v="0"/>
    <n v="0"/>
    <n v="0"/>
    <m/>
    <n v="451"/>
    <n v="0"/>
    <n v="0"/>
    <m/>
    <n v="3.6019999999999999"/>
    <n v="0"/>
    <n v="1624.502"/>
    <m/>
    <m/>
    <n v="0"/>
    <n v="0"/>
    <n v="1625"/>
    <n v="1380"/>
    <n v="0"/>
    <n v="0"/>
    <n v="6373.76"/>
    <n v="6932.1059999999998"/>
    <s v=""/>
    <s v=""/>
    <n v="224"/>
    <n v="186"/>
    <n v="0"/>
    <n v="0"/>
    <n v="703.83999999999992"/>
    <n v="1383.3890000000001"/>
    <n v="0"/>
    <n v="0"/>
    <n v="1849"/>
    <n v="1566"/>
    <n v="0"/>
    <n v="0"/>
    <n v="7077.6"/>
    <n v="8315.494999999999"/>
    <s v=""/>
    <s v=""/>
    <n v="0"/>
    <n v="0"/>
    <n v="0"/>
    <n v="0"/>
    <s v=""/>
    <s v=""/>
    <s v=""/>
    <s v=""/>
    <n v="7077.6"/>
    <n v="9939.9970000000012"/>
    <s v=""/>
    <s v=""/>
  </r>
  <r>
    <x v="12"/>
    <s v="Middle Tennessee State University "/>
    <m/>
    <n v="220978"/>
    <x v="2"/>
    <n v="3550"/>
    <n v="3846"/>
    <m/>
    <m/>
    <n v="3550"/>
    <n v="3846"/>
    <m/>
    <m/>
    <n v="3550"/>
    <n v="3846"/>
    <n v="0"/>
    <n v="0"/>
    <n v="422"/>
    <n v="247"/>
    <n v="0"/>
    <n v="0"/>
    <n v="13"/>
    <n v="4"/>
    <n v="0"/>
    <n v="0"/>
    <n v="0"/>
    <m/>
    <n v="0"/>
    <n v="0"/>
    <n v="435"/>
    <n v="251"/>
    <n v="0"/>
    <n v="0"/>
    <n v="4.5999999999999996"/>
    <n v="3.7850000000000001"/>
    <n v="1941.1999999999998"/>
    <n v="934.89499999999998"/>
    <n v="4.1500000000000004"/>
    <n v="5.1669999999999998"/>
    <n v="53.95"/>
    <n v="20.667999999999999"/>
    <m/>
    <m/>
    <n v="0"/>
    <n v="0"/>
    <n v="4.586551724137931"/>
    <n v="3.8070239043824703"/>
    <n v="1995.15"/>
    <n v="955.56299999999999"/>
    <m/>
    <m/>
    <n v="0"/>
    <n v="0"/>
    <m/>
    <m/>
    <n v="0"/>
    <n v="0"/>
    <m/>
    <m/>
    <n v="0"/>
    <n v="0"/>
    <n v="0"/>
    <n v="0"/>
    <n v="0"/>
    <n v="0"/>
    <n v="1293"/>
    <n v="1603"/>
    <n v="0"/>
    <n v="0"/>
    <n v="48"/>
    <n v="60"/>
    <n v="0"/>
    <n v="0"/>
    <m/>
    <m/>
    <n v="0"/>
    <n v="0"/>
    <n v="1341"/>
    <n v="1663"/>
    <n v="0"/>
    <n v="0"/>
    <n v="4.8499999999999996"/>
    <n v="4.734"/>
    <n v="6271.0499999999993"/>
    <n v="7588.6019999999999"/>
    <n v="5.0199999999999996"/>
    <n v="5.3940000000000001"/>
    <n v="240.95999999999998"/>
    <n v="323.64"/>
    <m/>
    <m/>
    <n v="0"/>
    <n v="0"/>
    <n v="4.8560850111856819"/>
    <n v="4.7578123872519544"/>
    <n v="6512.0099999999993"/>
    <n v="7912.2420000000002"/>
    <m/>
    <m/>
    <n v="0"/>
    <n v="0"/>
    <m/>
    <m/>
    <n v="0"/>
    <n v="0"/>
    <m/>
    <m/>
    <n v="0"/>
    <n v="0"/>
    <n v="0"/>
    <n v="0"/>
    <n v="0"/>
    <n v="0"/>
    <n v="1776"/>
    <n v="1914"/>
    <n v="0"/>
    <n v="0"/>
    <n v="4.7900675675675677"/>
    <n v="4.6331269592476492"/>
    <n v="8507.16"/>
    <n v="8867.8050000000003"/>
    <n v="0"/>
    <n v="0"/>
    <n v="0"/>
    <n v="0"/>
    <n v="1364"/>
    <n v="1020"/>
    <n v="0"/>
    <n v="0"/>
    <n v="410"/>
    <n v="208"/>
    <n v="0"/>
    <n v="0"/>
    <n v="0"/>
    <m/>
    <n v="0"/>
    <n v="0"/>
    <n v="1774"/>
    <n v="1228"/>
    <n v="0"/>
    <n v="0"/>
    <n v="3.07"/>
    <n v="5.806"/>
    <n v="4187.4799999999996"/>
    <n v="5922.12"/>
    <n v="3.21"/>
    <n v="7.9169999999999998"/>
    <n v="1316.1"/>
    <n v="1646.7359999999999"/>
    <m/>
    <m/>
    <n v="0"/>
    <n v="0"/>
    <n v="3.1023562570462233"/>
    <n v="6.1635635179153097"/>
    <n v="5503.58"/>
    <n v="7568.8560000000007"/>
    <m/>
    <m/>
    <n v="0"/>
    <n v="0"/>
    <m/>
    <m/>
    <n v="0"/>
    <n v="0"/>
    <m/>
    <m/>
    <n v="0"/>
    <n v="0"/>
    <n v="0"/>
    <n v="0"/>
    <n v="0"/>
    <n v="0"/>
    <m/>
    <n v="704"/>
    <n v="0"/>
    <n v="0"/>
    <m/>
    <n v="3.9009999999999998"/>
    <n v="0"/>
    <n v="2746.3040000000001"/>
    <m/>
    <m/>
    <n v="0"/>
    <n v="0"/>
    <n v="3079"/>
    <n v="2870"/>
    <n v="0"/>
    <n v="0"/>
    <n v="12399.73"/>
    <n v="14445.616999999998"/>
    <s v=""/>
    <s v=""/>
    <n v="471"/>
    <n v="272"/>
    <n v="0"/>
    <n v="0"/>
    <n v="1611.0099999999998"/>
    <n v="1991.0439999999999"/>
    <n v="0"/>
    <n v="0"/>
    <n v="3550"/>
    <n v="3142"/>
    <n v="0"/>
    <n v="0"/>
    <n v="14010.74"/>
    <n v="16436.661"/>
    <s v=""/>
    <s v=""/>
    <n v="0"/>
    <n v="0"/>
    <n v="0"/>
    <n v="0"/>
    <s v=""/>
    <s v=""/>
    <s v=""/>
    <s v=""/>
    <n v="14010.74"/>
    <n v="19182.965"/>
    <s v=""/>
    <s v=""/>
  </r>
  <r>
    <x v="12"/>
    <s v="Tennessee Technological University "/>
    <m/>
    <n v="221847"/>
    <x v="2"/>
    <n v="1520"/>
    <n v="1596"/>
    <m/>
    <m/>
    <n v="1520"/>
    <n v="1596"/>
    <m/>
    <m/>
    <n v="1520"/>
    <n v="1596"/>
    <n v="0"/>
    <n v="0"/>
    <n v="217"/>
    <n v="138"/>
    <n v="0"/>
    <n v="0"/>
    <n v="8"/>
    <n v="0"/>
    <n v="0"/>
    <n v="0"/>
    <n v="0"/>
    <m/>
    <n v="0"/>
    <n v="0"/>
    <n v="225"/>
    <n v="138"/>
    <n v="0"/>
    <n v="0"/>
    <n v="4.6500000000000004"/>
    <n v="3.444"/>
    <n v="1009.0500000000001"/>
    <n v="475.27199999999999"/>
    <n v="4.5"/>
    <n v="0"/>
    <n v="36"/>
    <n v="0"/>
    <m/>
    <m/>
    <n v="0"/>
    <n v="0"/>
    <n v="4.6446666666666676"/>
    <n v="3.444"/>
    <n v="1045.0500000000002"/>
    <n v="475.27199999999999"/>
    <m/>
    <m/>
    <n v="0"/>
    <n v="0"/>
    <m/>
    <m/>
    <n v="0"/>
    <n v="0"/>
    <m/>
    <m/>
    <n v="0"/>
    <n v="0"/>
    <n v="0"/>
    <n v="0"/>
    <n v="0"/>
    <n v="0"/>
    <n v="448"/>
    <n v="649"/>
    <n v="0"/>
    <n v="0"/>
    <n v="5"/>
    <n v="13"/>
    <n v="0"/>
    <n v="0"/>
    <m/>
    <m/>
    <n v="0"/>
    <n v="0"/>
    <n v="453"/>
    <n v="662"/>
    <n v="0"/>
    <n v="0"/>
    <n v="4.92"/>
    <n v="4.484"/>
    <n v="2204.16"/>
    <n v="2910.116"/>
    <n v="8"/>
    <n v="5.7690000000000001"/>
    <n v="40"/>
    <n v="74.997"/>
    <m/>
    <m/>
    <n v="0"/>
    <n v="0"/>
    <n v="4.9539955849889621"/>
    <n v="4.5092341389728094"/>
    <n v="2244.16"/>
    <n v="2985.1129999999998"/>
    <m/>
    <m/>
    <n v="0"/>
    <n v="0"/>
    <m/>
    <m/>
    <n v="0"/>
    <n v="0"/>
    <m/>
    <m/>
    <n v="0"/>
    <n v="0"/>
    <n v="0"/>
    <n v="0"/>
    <n v="0"/>
    <n v="0"/>
    <n v="678"/>
    <n v="800"/>
    <n v="0"/>
    <n v="0"/>
    <n v="4.8513421828908552"/>
    <n v="4.3254812499999993"/>
    <n v="3289.2099999999996"/>
    <n v="3460.3849999999993"/>
    <n v="0"/>
    <n v="0"/>
    <n v="0"/>
    <n v="0"/>
    <n v="747"/>
    <n v="564"/>
    <n v="0"/>
    <n v="0"/>
    <n v="95"/>
    <n v="48"/>
    <n v="0"/>
    <n v="0"/>
    <n v="0"/>
    <m/>
    <n v="0"/>
    <n v="0"/>
    <n v="842"/>
    <n v="612"/>
    <n v="0"/>
    <n v="0"/>
    <n v="3.09"/>
    <n v="5.6980000000000004"/>
    <n v="2308.23"/>
    <n v="3213.672"/>
    <n v="3.07"/>
    <n v="7.6040000000000001"/>
    <n v="291.64999999999998"/>
    <n v="364.99200000000002"/>
    <m/>
    <m/>
    <n v="0"/>
    <n v="0"/>
    <n v="3.0877434679334916"/>
    <n v="5.8474901960784313"/>
    <n v="2599.88"/>
    <n v="3578.6639999999998"/>
    <m/>
    <m/>
    <n v="0"/>
    <n v="0"/>
    <m/>
    <m/>
    <n v="0"/>
    <n v="0"/>
    <m/>
    <m/>
    <n v="0"/>
    <n v="0"/>
    <n v="0"/>
    <n v="0"/>
    <n v="0"/>
    <n v="0"/>
    <m/>
    <n v="184"/>
    <n v="0"/>
    <n v="0"/>
    <m/>
    <m/>
    <n v="0"/>
    <n v="0"/>
    <m/>
    <m/>
    <n v="0"/>
    <n v="0"/>
    <n v="1412"/>
    <n v="1351"/>
    <n v="0"/>
    <n v="0"/>
    <n v="5521.4400000000005"/>
    <n v="6599.0599999999995"/>
    <s v=""/>
    <s v=""/>
    <n v="108"/>
    <n v="61"/>
    <n v="0"/>
    <n v="0"/>
    <n v="367.65"/>
    <n v="439.98900000000003"/>
    <n v="0"/>
    <n v="0"/>
    <n v="1520"/>
    <n v="1412"/>
    <n v="0"/>
    <n v="0"/>
    <n v="5889.09"/>
    <n v="7039.0489999999991"/>
    <s v=""/>
    <s v=""/>
    <n v="0"/>
    <n v="0"/>
    <n v="0"/>
    <n v="0"/>
    <s v=""/>
    <s v=""/>
    <s v=""/>
    <s v=""/>
    <n v="5889.09"/>
    <n v="7039.0489999999991"/>
    <s v=""/>
    <s v=""/>
  </r>
  <r>
    <x v="12"/>
    <s v="University of Tennessee at Chattanooga"/>
    <m/>
    <n v="221740"/>
    <x v="2"/>
    <n v="1275"/>
    <n v="1308"/>
    <m/>
    <m/>
    <n v="1275"/>
    <n v="1308"/>
    <m/>
    <m/>
    <n v="1275"/>
    <n v="1308"/>
    <n v="0"/>
    <n v="0"/>
    <n v="210"/>
    <n v="168"/>
    <n v="0"/>
    <n v="0"/>
    <n v="1"/>
    <n v="2"/>
    <n v="0"/>
    <n v="0"/>
    <n v="0"/>
    <m/>
    <n v="0"/>
    <n v="0"/>
    <n v="211"/>
    <n v="170"/>
    <n v="0"/>
    <n v="0"/>
    <n v="5.0999999999999996"/>
    <n v="3.887"/>
    <n v="1071"/>
    <n v="653.01599999999996"/>
    <n v="6"/>
    <n v="6"/>
    <n v="6"/>
    <n v="12"/>
    <m/>
    <m/>
    <n v="0"/>
    <n v="0"/>
    <n v="5.1042654028436019"/>
    <n v="3.9118588235294114"/>
    <n v="1077"/>
    <n v="665.01599999999996"/>
    <m/>
    <m/>
    <n v="0"/>
    <n v="0"/>
    <m/>
    <m/>
    <n v="0"/>
    <n v="0"/>
    <m/>
    <m/>
    <n v="0"/>
    <n v="0"/>
    <n v="0"/>
    <n v="0"/>
    <n v="0"/>
    <n v="0"/>
    <n v="546"/>
    <n v="575"/>
    <n v="0"/>
    <n v="0"/>
    <n v="7"/>
    <n v="5"/>
    <n v="0"/>
    <n v="0"/>
    <m/>
    <m/>
    <n v="0"/>
    <n v="0"/>
    <n v="553"/>
    <n v="580"/>
    <n v="0"/>
    <n v="0"/>
    <n v="4.84"/>
    <n v="4.5330000000000004"/>
    <n v="2642.64"/>
    <n v="2606.4750000000004"/>
    <n v="5.71"/>
    <n v="4.9329999999999998"/>
    <n v="39.97"/>
    <n v="24.664999999999999"/>
    <m/>
    <m/>
    <n v="0"/>
    <n v="0"/>
    <n v="4.8510126582278472"/>
    <n v="4.5364482758620692"/>
    <n v="2682.6099999999997"/>
    <n v="2631.1400000000003"/>
    <m/>
    <m/>
    <n v="0"/>
    <n v="0"/>
    <m/>
    <m/>
    <n v="0"/>
    <n v="0"/>
    <m/>
    <m/>
    <n v="0"/>
    <n v="0"/>
    <n v="0"/>
    <n v="0"/>
    <n v="0"/>
    <n v="0"/>
    <n v="764"/>
    <n v="750"/>
    <n v="0"/>
    <n v="0"/>
    <n v="4.9209554973821987"/>
    <n v="4.3948746666666674"/>
    <n v="3759.6099999999997"/>
    <n v="3296.1560000000004"/>
    <n v="0"/>
    <n v="0"/>
    <n v="0"/>
    <n v="0"/>
    <n v="421"/>
    <n v="273"/>
    <n v="0"/>
    <n v="0"/>
    <n v="90"/>
    <n v="49"/>
    <n v="0"/>
    <n v="0"/>
    <n v="0"/>
    <m/>
    <n v="0"/>
    <n v="0"/>
    <n v="511"/>
    <n v="322"/>
    <n v="0"/>
    <n v="0"/>
    <n v="3.15"/>
    <n v="5.9669999999999996"/>
    <n v="1326.1499999999999"/>
    <n v="1628.991"/>
    <n v="3.12"/>
    <n v="8.6259999999999994"/>
    <n v="280.8"/>
    <n v="422.67399999999998"/>
    <m/>
    <m/>
    <n v="0"/>
    <n v="0"/>
    <n v="3.1447162426614477"/>
    <n v="6.3716304347826087"/>
    <n v="1606.9499999999998"/>
    <n v="2051.665"/>
    <m/>
    <m/>
    <n v="0"/>
    <n v="0"/>
    <m/>
    <m/>
    <n v="0"/>
    <n v="0"/>
    <m/>
    <m/>
    <n v="0"/>
    <n v="0"/>
    <n v="0"/>
    <n v="0"/>
    <n v="0"/>
    <n v="0"/>
    <m/>
    <n v="236"/>
    <n v="0"/>
    <n v="0"/>
    <m/>
    <n v="3.528"/>
    <n v="0"/>
    <n v="832.60800000000006"/>
    <m/>
    <m/>
    <n v="0"/>
    <n v="0"/>
    <n v="1177"/>
    <n v="1016"/>
    <n v="0"/>
    <n v="0"/>
    <n v="5039.79"/>
    <n v="4888.482"/>
    <s v=""/>
    <s v=""/>
    <n v="98"/>
    <n v="56"/>
    <n v="0"/>
    <n v="0"/>
    <n v="326.77"/>
    <n v="459.339"/>
    <n v="0"/>
    <n v="0"/>
    <n v="1275"/>
    <n v="1072"/>
    <n v="0"/>
    <n v="0"/>
    <n v="5366.5599999999995"/>
    <n v="5347.8209999999999"/>
    <s v=""/>
    <s v=""/>
    <n v="0"/>
    <n v="0"/>
    <n v="0"/>
    <n v="0"/>
    <s v=""/>
    <s v=""/>
    <s v=""/>
    <s v=""/>
    <n v="5366.5599999999995"/>
    <n v="6180.4290000000001"/>
    <s v=""/>
    <s v=""/>
  </r>
  <r>
    <x v="12"/>
    <s v="University of Tennessee at Martin"/>
    <s v="Met the criteria for Four-Year 4 in 2011-12."/>
    <n v="221768"/>
    <x v="4"/>
    <n v="1017"/>
    <n v="1027"/>
    <m/>
    <m/>
    <n v="1017"/>
    <n v="1027"/>
    <m/>
    <m/>
    <n v="1017"/>
    <n v="1027"/>
    <n v="0"/>
    <n v="0"/>
    <n v="171"/>
    <n v="73"/>
    <n v="0"/>
    <n v="0"/>
    <n v="23"/>
    <n v="1"/>
    <n v="0"/>
    <n v="0"/>
    <n v="0"/>
    <m/>
    <n v="0"/>
    <n v="0"/>
    <n v="194"/>
    <n v="74"/>
    <n v="0"/>
    <n v="0"/>
    <n v="4.93"/>
    <n v="3.6160000000000001"/>
    <n v="843.03"/>
    <n v="263.96800000000002"/>
    <n v="4.7699999999999996"/>
    <n v="4.6669999999999998"/>
    <n v="109.71"/>
    <n v="4.6669999999999998"/>
    <m/>
    <m/>
    <n v="0"/>
    <n v="0"/>
    <n v="4.9110309278350517"/>
    <n v="3.6302027027027024"/>
    <n v="952.74"/>
    <n v="268.63499999999999"/>
    <m/>
    <m/>
    <n v="0"/>
    <n v="0"/>
    <m/>
    <m/>
    <n v="0"/>
    <n v="0"/>
    <m/>
    <m/>
    <n v="0"/>
    <n v="0"/>
    <n v="0"/>
    <n v="0"/>
    <n v="0"/>
    <n v="0"/>
    <n v="516"/>
    <n v="477"/>
    <n v="0"/>
    <n v="0"/>
    <n v="18"/>
    <n v="20"/>
    <n v="0"/>
    <n v="0"/>
    <m/>
    <m/>
    <n v="0"/>
    <n v="0"/>
    <n v="534"/>
    <n v="497"/>
    <n v="0"/>
    <n v="0"/>
    <n v="4.68"/>
    <n v="4.5789999999999997"/>
    <n v="2414.8799999999997"/>
    <n v="2184.183"/>
    <n v="6.18"/>
    <n v="5.2830000000000004"/>
    <n v="111.24"/>
    <n v="105.66000000000001"/>
    <m/>
    <m/>
    <n v="0"/>
    <n v="0"/>
    <n v="4.7305617977528076"/>
    <n v="4.6073299798792755"/>
    <n v="2526.1199999999994"/>
    <n v="2289.8429999999998"/>
    <m/>
    <m/>
    <n v="0"/>
    <n v="0"/>
    <m/>
    <m/>
    <n v="0"/>
    <n v="0"/>
    <m/>
    <m/>
    <n v="0"/>
    <n v="0"/>
    <n v="0"/>
    <n v="0"/>
    <n v="0"/>
    <n v="0"/>
    <n v="728"/>
    <n v="571"/>
    <n v="0"/>
    <n v="0"/>
    <n v="4.7786538461538459"/>
    <n v="4.4806970227670755"/>
    <n v="3478.8599999999997"/>
    <n v="2558.4780000000001"/>
    <n v="0"/>
    <n v="0"/>
    <n v="0"/>
    <n v="0"/>
    <n v="228"/>
    <n v="180"/>
    <n v="0"/>
    <n v="0"/>
    <n v="61"/>
    <n v="50"/>
    <n v="0"/>
    <n v="0"/>
    <n v="0"/>
    <m/>
    <n v="0"/>
    <n v="0"/>
    <n v="289"/>
    <n v="230"/>
    <n v="0"/>
    <n v="0"/>
    <n v="2.97"/>
    <n v="6.0890000000000004"/>
    <n v="677.16000000000008"/>
    <n v="1096.02"/>
    <n v="2.4900000000000002"/>
    <n v="8.907"/>
    <n v="151.89000000000001"/>
    <n v="445.35"/>
    <m/>
    <m/>
    <n v="0"/>
    <n v="0"/>
    <n v="2.8686851211072666"/>
    <n v="6.7016086956521734"/>
    <n v="829.05000000000007"/>
    <n v="1541.37"/>
    <m/>
    <m/>
    <n v="0"/>
    <n v="0"/>
    <m/>
    <m/>
    <n v="0"/>
    <n v="0"/>
    <m/>
    <m/>
    <n v="0"/>
    <n v="0"/>
    <n v="0"/>
    <n v="0"/>
    <n v="0"/>
    <n v="0"/>
    <m/>
    <n v="226"/>
    <n v="0"/>
    <n v="0"/>
    <m/>
    <n v="3.8130000000000002"/>
    <n v="0"/>
    <n v="861.73800000000006"/>
    <m/>
    <m/>
    <n v="0"/>
    <n v="0"/>
    <n v="915"/>
    <n v="730"/>
    <n v="0"/>
    <n v="0"/>
    <n v="3935.0699999999997"/>
    <n v="3544.1709999999998"/>
    <s v=""/>
    <s v=""/>
    <n v="102"/>
    <n v="71"/>
    <n v="0"/>
    <n v="0"/>
    <n v="372.84000000000003"/>
    <n v="555.67700000000002"/>
    <n v="0"/>
    <n v="0"/>
    <n v="1017"/>
    <n v="801"/>
    <n v="0"/>
    <n v="0"/>
    <n v="4307.91"/>
    <n v="4099.848"/>
    <s v=""/>
    <s v=""/>
    <n v="0"/>
    <n v="0"/>
    <n v="0"/>
    <n v="0"/>
    <s v=""/>
    <s v=""/>
    <s v=""/>
    <s v=""/>
    <n v="4307.91"/>
    <n v="4961.5860000000002"/>
    <s v=""/>
    <s v=""/>
  </r>
  <r>
    <x v="12"/>
    <s v="Chattanooga State Technical Community College "/>
    <m/>
    <n v="219824"/>
    <x v="6"/>
    <n v="712"/>
    <n v="835"/>
    <m/>
    <m/>
    <n v="712"/>
    <n v="835"/>
    <m/>
    <m/>
    <n v="712"/>
    <n v="835"/>
    <n v="0"/>
    <n v="0"/>
    <n v="46"/>
    <n v="1"/>
    <n v="0"/>
    <n v="0"/>
    <n v="23"/>
    <n v="0"/>
    <n v="0"/>
    <n v="0"/>
    <n v="0"/>
    <m/>
    <n v="0"/>
    <n v="0"/>
    <n v="69"/>
    <n v="1"/>
    <n v="0"/>
    <n v="0"/>
    <n v="4"/>
    <n v="1.9"/>
    <n v="184"/>
    <n v="1.9"/>
    <n v="4.3499999999999996"/>
    <n v="1"/>
    <n v="100.05"/>
    <n v="0"/>
    <m/>
    <m/>
    <n v="0"/>
    <n v="0"/>
    <n v="4.1166666666666671"/>
    <n v="1.9"/>
    <n v="284.05"/>
    <n v="1.9"/>
    <m/>
    <m/>
    <n v="0"/>
    <n v="0"/>
    <m/>
    <m/>
    <n v="0"/>
    <n v="0"/>
    <m/>
    <m/>
    <n v="0"/>
    <n v="0"/>
    <n v="0"/>
    <n v="0"/>
    <n v="0"/>
    <n v="0"/>
    <n v="216"/>
    <n v="216"/>
    <n v="0"/>
    <n v="0"/>
    <n v="63"/>
    <n v="81"/>
    <n v="0"/>
    <n v="0"/>
    <m/>
    <m/>
    <n v="0"/>
    <n v="0"/>
    <n v="279"/>
    <n v="297"/>
    <n v="0"/>
    <n v="0"/>
    <n v="4.22"/>
    <n v="4.9320000000000004"/>
    <n v="911.52"/>
    <n v="1065.3120000000001"/>
    <n v="4.4400000000000004"/>
    <n v="4.9470000000000001"/>
    <n v="279.72000000000003"/>
    <n v="400.70699999999999"/>
    <m/>
    <m/>
    <n v="0"/>
    <n v="0"/>
    <n v="4.2696774193548386"/>
    <n v="4.9360909090909102"/>
    <n v="1191.24"/>
    <n v="1466.0190000000002"/>
    <m/>
    <m/>
    <n v="0"/>
    <n v="0"/>
    <m/>
    <m/>
    <n v="0"/>
    <n v="0"/>
    <m/>
    <m/>
    <n v="0"/>
    <n v="0"/>
    <n v="0"/>
    <n v="0"/>
    <n v="0"/>
    <n v="0"/>
    <n v="348"/>
    <n v="298"/>
    <n v="0"/>
    <n v="0"/>
    <n v="4.2393390804597697"/>
    <n v="4.9259026845637592"/>
    <n v="1475.29"/>
    <n v="1467.9190000000003"/>
    <n v="0"/>
    <n v="0"/>
    <n v="0"/>
    <n v="0"/>
    <n v="112"/>
    <n v="83"/>
    <n v="0"/>
    <n v="0"/>
    <n v="252"/>
    <n v="45"/>
    <n v="0"/>
    <n v="0"/>
    <n v="0"/>
    <m/>
    <n v="0"/>
    <n v="0"/>
    <n v="364"/>
    <n v="128"/>
    <n v="0"/>
    <n v="0"/>
    <n v="3.04"/>
    <n v="6.165"/>
    <n v="340.48"/>
    <n v="511.69499999999999"/>
    <n v="3.2"/>
    <n v="8.0739999999999998"/>
    <n v="806.40000000000009"/>
    <n v="363.33"/>
    <m/>
    <m/>
    <n v="0"/>
    <n v="0"/>
    <n v="3.1507692307692312"/>
    <n v="6.8361328124999998"/>
    <n v="1146.8800000000001"/>
    <n v="875.02499999999998"/>
    <m/>
    <m/>
    <n v="0"/>
    <n v="0"/>
    <m/>
    <m/>
    <n v="0"/>
    <n v="0"/>
    <m/>
    <m/>
    <n v="0"/>
    <n v="0"/>
    <n v="0"/>
    <n v="0"/>
    <n v="0"/>
    <n v="0"/>
    <m/>
    <n v="409"/>
    <n v="0"/>
    <n v="0"/>
    <m/>
    <n v="4.4409999999999998"/>
    <n v="0"/>
    <n v="1816.3689999999999"/>
    <m/>
    <m/>
    <n v="0"/>
    <n v="0"/>
    <n v="374"/>
    <n v="300"/>
    <n v="0"/>
    <n v="0"/>
    <n v="1436"/>
    <n v="1578.9070000000002"/>
    <s v=""/>
    <s v=""/>
    <n v="338"/>
    <n v="126"/>
    <n v="0"/>
    <n v="0"/>
    <n v="1186.17"/>
    <n v="764.03700000000003"/>
    <n v="0"/>
    <n v="0"/>
    <n v="712"/>
    <n v="426"/>
    <n v="0"/>
    <n v="0"/>
    <n v="2622.17"/>
    <n v="2342.9440000000004"/>
    <s v=""/>
    <s v=""/>
    <n v="0"/>
    <n v="0"/>
    <n v="0"/>
    <n v="0"/>
    <s v=""/>
    <s v=""/>
    <s v=""/>
    <s v=""/>
    <n v="2622.17"/>
    <n v="4159.3130000000001"/>
    <s v=""/>
    <s v=""/>
  </r>
  <r>
    <x v="12"/>
    <s v="Nashville State Technical Community College"/>
    <s v="Reclassified: Met the criteria for Two-year 1 in 2009-10, 2010-11, and 2011-12."/>
    <n v="221184"/>
    <x v="6"/>
    <n v="471"/>
    <n v="530"/>
    <m/>
    <m/>
    <n v="471"/>
    <n v="530"/>
    <m/>
    <m/>
    <n v="471"/>
    <n v="530"/>
    <n v="0"/>
    <n v="0"/>
    <n v="6"/>
    <n v="2"/>
    <n v="0"/>
    <n v="0"/>
    <n v="15"/>
    <n v="0"/>
    <n v="0"/>
    <n v="0"/>
    <n v="0"/>
    <m/>
    <n v="0"/>
    <n v="0"/>
    <n v="21"/>
    <n v="2"/>
    <n v="0"/>
    <n v="0"/>
    <n v="3.5"/>
    <n v="1.333"/>
    <n v="21"/>
    <n v="2.6659999999999999"/>
    <n v="3.8"/>
    <n v="0"/>
    <n v="57"/>
    <n v="0"/>
    <m/>
    <m/>
    <n v="0"/>
    <n v="0"/>
    <n v="3.7142857142857144"/>
    <n v="1.333"/>
    <n v="78"/>
    <n v="2.6659999999999999"/>
    <m/>
    <m/>
    <n v="0"/>
    <n v="0"/>
    <m/>
    <m/>
    <n v="0"/>
    <n v="0"/>
    <m/>
    <m/>
    <n v="0"/>
    <n v="0"/>
    <n v="0"/>
    <n v="0"/>
    <n v="0"/>
    <n v="0"/>
    <n v="114"/>
    <n v="129"/>
    <n v="0"/>
    <n v="0"/>
    <n v="70"/>
    <n v="78"/>
    <n v="0"/>
    <n v="0"/>
    <m/>
    <m/>
    <n v="0"/>
    <n v="0"/>
    <n v="184"/>
    <n v="207"/>
    <n v="0"/>
    <n v="0"/>
    <n v="3.32"/>
    <n v="3.2919999999999998"/>
    <n v="378.47999999999996"/>
    <n v="424.66799999999995"/>
    <n v="4.46"/>
    <n v="4.726"/>
    <n v="312.2"/>
    <n v="368.62799999999999"/>
    <m/>
    <m/>
    <n v="0"/>
    <n v="0"/>
    <n v="3.7536956521739127"/>
    <n v="3.8323478260869561"/>
    <n v="690.68"/>
    <n v="793.29599999999994"/>
    <m/>
    <m/>
    <n v="0"/>
    <n v="0"/>
    <m/>
    <m/>
    <n v="0"/>
    <n v="0"/>
    <m/>
    <m/>
    <n v="0"/>
    <n v="0"/>
    <n v="0"/>
    <n v="0"/>
    <n v="0"/>
    <n v="0"/>
    <n v="205"/>
    <n v="209"/>
    <n v="0"/>
    <n v="0"/>
    <n v="3.7496585365853656"/>
    <n v="3.8084306220095692"/>
    <n v="768.68"/>
    <n v="795.96199999999999"/>
    <n v="0"/>
    <n v="0"/>
    <n v="0"/>
    <n v="0"/>
    <n v="92"/>
    <n v="55"/>
    <n v="0"/>
    <n v="0"/>
    <n v="174"/>
    <n v="55"/>
    <n v="0"/>
    <n v="0"/>
    <n v="0"/>
    <m/>
    <n v="0"/>
    <n v="0"/>
    <n v="266"/>
    <n v="110"/>
    <n v="0"/>
    <n v="0"/>
    <n v="2.29"/>
    <n v="5.8120000000000003"/>
    <n v="210.68"/>
    <n v="319.66000000000003"/>
    <n v="2.91"/>
    <n v="8.2240000000000002"/>
    <n v="506.34000000000003"/>
    <n v="452.32"/>
    <m/>
    <m/>
    <n v="0"/>
    <n v="0"/>
    <n v="2.6955639097744362"/>
    <n v="7.0179999999999998"/>
    <n v="717.02"/>
    <n v="771.98"/>
    <m/>
    <m/>
    <n v="0"/>
    <n v="0"/>
    <m/>
    <m/>
    <n v="0"/>
    <n v="0"/>
    <m/>
    <m/>
    <n v="0"/>
    <n v="0"/>
    <n v="0"/>
    <n v="0"/>
    <n v="0"/>
    <n v="0"/>
    <m/>
    <n v="211"/>
    <n v="0"/>
    <n v="0"/>
    <m/>
    <n v="3.6419999999999999"/>
    <n v="0"/>
    <n v="768.46199999999999"/>
    <m/>
    <m/>
    <n v="0"/>
    <n v="0"/>
    <n v="212"/>
    <n v="186"/>
    <n v="0"/>
    <n v="0"/>
    <n v="610.16"/>
    <n v="746.99399999999991"/>
    <s v=""/>
    <s v=""/>
    <n v="259"/>
    <n v="133"/>
    <n v="0"/>
    <n v="0"/>
    <n v="875.54"/>
    <n v="820.94799999999998"/>
    <n v="0"/>
    <n v="0"/>
    <n v="471"/>
    <n v="319"/>
    <n v="0"/>
    <n v="0"/>
    <n v="1485.6999999999998"/>
    <n v="1567.942"/>
    <s v=""/>
    <s v=""/>
    <n v="0"/>
    <n v="0"/>
    <n v="0"/>
    <n v="0"/>
    <s v=""/>
    <s v=""/>
    <s v=""/>
    <s v=""/>
    <n v="1485.6999999999998"/>
    <n v="2336.404"/>
    <s v=""/>
    <s v=""/>
  </r>
  <r>
    <x v="12"/>
    <s v="Pellissippi State Technical Community College"/>
    <m/>
    <n v="221643"/>
    <x v="6"/>
    <n v="692"/>
    <n v="928"/>
    <m/>
    <m/>
    <n v="692"/>
    <n v="928"/>
    <m/>
    <m/>
    <n v="692"/>
    <n v="928"/>
    <n v="0"/>
    <n v="0"/>
    <n v="8"/>
    <n v="1"/>
    <n v="0"/>
    <n v="0"/>
    <n v="33"/>
    <n v="1"/>
    <n v="0"/>
    <n v="0"/>
    <n v="0"/>
    <m/>
    <n v="0"/>
    <n v="0"/>
    <n v="41"/>
    <n v="2"/>
    <n v="0"/>
    <n v="0"/>
    <n v="3.75"/>
    <n v="1.4"/>
    <n v="30"/>
    <n v="1.4"/>
    <n v="4.33"/>
    <n v="2"/>
    <n v="142.89000000000001"/>
    <n v="2"/>
    <m/>
    <m/>
    <n v="0"/>
    <n v="0"/>
    <n v="4.2168292682926829"/>
    <n v="1.7"/>
    <n v="172.89"/>
    <n v="3.4"/>
    <m/>
    <m/>
    <n v="0"/>
    <n v="0"/>
    <m/>
    <m/>
    <n v="0"/>
    <n v="0"/>
    <m/>
    <m/>
    <n v="0"/>
    <n v="0"/>
    <n v="0"/>
    <n v="0"/>
    <n v="0"/>
    <n v="0"/>
    <n v="316"/>
    <n v="371"/>
    <n v="0"/>
    <n v="0"/>
    <n v="80"/>
    <n v="105"/>
    <n v="0"/>
    <n v="0"/>
    <m/>
    <m/>
    <n v="0"/>
    <n v="0"/>
    <n v="396"/>
    <n v="476"/>
    <n v="0"/>
    <n v="0"/>
    <n v="3.96"/>
    <n v="3.7610000000000001"/>
    <n v="1251.3599999999999"/>
    <n v="1395.3310000000001"/>
    <n v="4.72"/>
    <n v="4.5999999999999996"/>
    <n v="377.59999999999997"/>
    <n v="482.99999999999994"/>
    <m/>
    <m/>
    <n v="0"/>
    <n v="0"/>
    <n v="4.1135353535353527"/>
    <n v="3.9460735294117648"/>
    <n v="1628.9599999999996"/>
    <n v="1878.3310000000001"/>
    <m/>
    <m/>
    <n v="0"/>
    <n v="0"/>
    <m/>
    <m/>
    <n v="0"/>
    <n v="0"/>
    <m/>
    <m/>
    <n v="0"/>
    <n v="0"/>
    <n v="0"/>
    <n v="0"/>
    <n v="0"/>
    <n v="0"/>
    <n v="437"/>
    <n v="478"/>
    <n v="0"/>
    <n v="0"/>
    <n v="4.1232265446224243"/>
    <n v="3.9366757322175738"/>
    <n v="1801.8499999999995"/>
    <n v="1881.7310000000002"/>
    <n v="0"/>
    <n v="0"/>
    <n v="0"/>
    <n v="0"/>
    <n v="149"/>
    <n v="94"/>
    <n v="0"/>
    <n v="0"/>
    <n v="106"/>
    <n v="54"/>
    <n v="0"/>
    <n v="0"/>
    <n v="0"/>
    <m/>
    <n v="0"/>
    <n v="0"/>
    <n v="255"/>
    <n v="148"/>
    <n v="0"/>
    <n v="0"/>
    <n v="2.64"/>
    <n v="5.9219999999999997"/>
    <n v="393.36"/>
    <n v="556.66800000000001"/>
    <n v="2.68"/>
    <n v="8.0489999999999995"/>
    <n v="284.08000000000004"/>
    <n v="434.64599999999996"/>
    <m/>
    <m/>
    <n v="0"/>
    <n v="0"/>
    <n v="2.6566274509803924"/>
    <n v="6.6980675675675672"/>
    <n v="677.44"/>
    <n v="991.31399999999996"/>
    <m/>
    <m/>
    <n v="0"/>
    <n v="0"/>
    <m/>
    <m/>
    <n v="0"/>
    <n v="0"/>
    <m/>
    <m/>
    <n v="0"/>
    <n v="0"/>
    <n v="0"/>
    <n v="0"/>
    <n v="0"/>
    <n v="0"/>
    <m/>
    <n v="302"/>
    <n v="0"/>
    <n v="0"/>
    <m/>
    <n v="4.5670000000000002"/>
    <n v="0"/>
    <n v="1379.2340000000002"/>
    <m/>
    <m/>
    <n v="0"/>
    <n v="0"/>
    <n v="473"/>
    <n v="466"/>
    <n v="0"/>
    <n v="0"/>
    <n v="1674.7199999999998"/>
    <n v="1953.3990000000003"/>
    <s v=""/>
    <s v=""/>
    <n v="219"/>
    <n v="160"/>
    <n v="0"/>
    <n v="0"/>
    <n v="804.57"/>
    <n v="919.64599999999996"/>
    <n v="0"/>
    <n v="0"/>
    <n v="692"/>
    <n v="626"/>
    <n v="0"/>
    <n v="0"/>
    <n v="2479.29"/>
    <n v="2873.0450000000001"/>
    <s v=""/>
    <s v=""/>
    <n v="0"/>
    <n v="0"/>
    <n v="0"/>
    <n v="0"/>
    <s v=""/>
    <s v=""/>
    <s v=""/>
    <s v=""/>
    <n v="2479.2899999999995"/>
    <n v="4252.2790000000005"/>
    <s v=""/>
    <s v=""/>
  </r>
  <r>
    <x v="12"/>
    <s v="Southwest Tennessee Community College"/>
    <m/>
    <n v="221485"/>
    <x v="6"/>
    <n v="581"/>
    <n v="826"/>
    <m/>
    <m/>
    <n v="581"/>
    <n v="826"/>
    <m/>
    <m/>
    <n v="581"/>
    <n v="826"/>
    <n v="0"/>
    <n v="0"/>
    <n v="20"/>
    <n v="0"/>
    <n v="0"/>
    <n v="0"/>
    <n v="14"/>
    <n v="1"/>
    <n v="0"/>
    <n v="0"/>
    <n v="0"/>
    <m/>
    <n v="0"/>
    <n v="0"/>
    <n v="34"/>
    <n v="1"/>
    <n v="0"/>
    <n v="0"/>
    <n v="3.6"/>
    <n v="1.3"/>
    <n v="72"/>
    <n v="0"/>
    <n v="3.71"/>
    <n v="8.6669999999999998"/>
    <n v="51.94"/>
    <n v="8.6669999999999998"/>
    <m/>
    <m/>
    <n v="0"/>
    <n v="0"/>
    <n v="3.6452941176470586"/>
    <n v="8.6669999999999998"/>
    <n v="123.94"/>
    <n v="8.6669999999999998"/>
    <m/>
    <m/>
    <n v="0"/>
    <n v="0"/>
    <m/>
    <m/>
    <n v="0"/>
    <n v="0"/>
    <m/>
    <m/>
    <n v="0"/>
    <n v="0"/>
    <n v="0"/>
    <n v="0"/>
    <n v="0"/>
    <n v="0"/>
    <n v="183"/>
    <n v="235"/>
    <n v="0"/>
    <n v="0"/>
    <n v="77"/>
    <n v="112"/>
    <n v="0"/>
    <n v="0"/>
    <m/>
    <m/>
    <n v="0"/>
    <n v="0"/>
    <n v="260"/>
    <n v="347"/>
    <n v="0"/>
    <n v="0"/>
    <n v="4.42"/>
    <n v="4.298"/>
    <n v="808.86"/>
    <n v="1010.03"/>
    <n v="4.92"/>
    <n v="4.9370000000000003"/>
    <n v="378.84"/>
    <n v="552.94400000000007"/>
    <m/>
    <m/>
    <n v="0"/>
    <n v="0"/>
    <n v="4.5680769230769229"/>
    <n v="4.5042478386167151"/>
    <n v="1187.7"/>
    <n v="1562.9740000000002"/>
    <m/>
    <m/>
    <n v="0"/>
    <n v="0"/>
    <m/>
    <m/>
    <n v="0"/>
    <n v="0"/>
    <m/>
    <m/>
    <n v="0"/>
    <n v="0"/>
    <n v="0"/>
    <n v="0"/>
    <n v="0"/>
    <n v="0"/>
    <n v="294"/>
    <n v="348"/>
    <n v="0"/>
    <n v="0"/>
    <n v="4.4613605442176878"/>
    <n v="4.5162097701149424"/>
    <n v="1311.64"/>
    <n v="1571.6409999999998"/>
    <n v="0"/>
    <n v="0"/>
    <n v="0"/>
    <n v="0"/>
    <n v="129"/>
    <n v="44"/>
    <n v="0"/>
    <n v="0"/>
    <n v="158"/>
    <n v="46"/>
    <n v="0"/>
    <n v="0"/>
    <n v="0"/>
    <m/>
    <n v="0"/>
    <n v="0"/>
    <n v="287"/>
    <n v="90"/>
    <n v="0"/>
    <n v="0"/>
    <n v="3.01"/>
    <n v="5.6890000000000001"/>
    <n v="388.28999999999996"/>
    <n v="250.316"/>
    <n v="3.09"/>
    <n v="8.1739999999999995"/>
    <n v="488.21999999999997"/>
    <n v="376.00399999999996"/>
    <m/>
    <m/>
    <n v="0"/>
    <n v="0"/>
    <n v="3.0540418118466897"/>
    <n v="6.9591111111111106"/>
    <n v="876.50999999999988"/>
    <n v="626.31999999999994"/>
    <m/>
    <m/>
    <n v="0"/>
    <n v="0"/>
    <m/>
    <m/>
    <n v="0"/>
    <n v="0"/>
    <m/>
    <m/>
    <n v="0"/>
    <n v="0"/>
    <n v="0"/>
    <n v="0"/>
    <n v="0"/>
    <n v="0"/>
    <m/>
    <n v="388"/>
    <n v="0"/>
    <n v="0"/>
    <m/>
    <n v="4.3310000000000004"/>
    <n v="0"/>
    <n v="1680.4280000000001"/>
    <m/>
    <m/>
    <n v="0"/>
    <n v="0"/>
    <n v="332"/>
    <n v="279"/>
    <n v="0"/>
    <n v="0"/>
    <n v="1269.1500000000001"/>
    <n v="1260.346"/>
    <s v=""/>
    <s v=""/>
    <n v="249"/>
    <n v="159"/>
    <n v="0"/>
    <n v="0"/>
    <n v="919"/>
    <n v="937.61500000000001"/>
    <n v="0"/>
    <n v="0"/>
    <n v="581"/>
    <n v="438"/>
    <n v="0"/>
    <n v="0"/>
    <n v="2188.15"/>
    <n v="2197.9610000000002"/>
    <s v=""/>
    <s v=""/>
    <n v="0"/>
    <n v="0"/>
    <n v="0"/>
    <n v="0"/>
    <s v=""/>
    <s v=""/>
    <s v=""/>
    <s v=""/>
    <n v="2188.15"/>
    <n v="3878.3890000000001"/>
    <s v=""/>
    <s v=""/>
  </r>
  <r>
    <x v="12"/>
    <s v="Volunteer State Community College "/>
    <s v="Reclassified: Met the criteria for Two-year 1 in 2009-10, 2010-11, and 2011-12."/>
    <n v="222053"/>
    <x v="6"/>
    <n v="595"/>
    <n v="720"/>
    <m/>
    <m/>
    <n v="595"/>
    <n v="720"/>
    <m/>
    <m/>
    <n v="595"/>
    <n v="720"/>
    <n v="0"/>
    <n v="0"/>
    <n v="45"/>
    <n v="0"/>
    <n v="0"/>
    <n v="0"/>
    <n v="6"/>
    <n v="0"/>
    <n v="0"/>
    <n v="0"/>
    <n v="0"/>
    <m/>
    <n v="0"/>
    <n v="0"/>
    <n v="51"/>
    <n v="0"/>
    <n v="0"/>
    <n v="0"/>
    <n v="3.51"/>
    <n v="0"/>
    <n v="157.94999999999999"/>
    <n v="0"/>
    <n v="4.17"/>
    <n v="0"/>
    <n v="25.02"/>
    <n v="0"/>
    <m/>
    <m/>
    <n v="0"/>
    <n v="0"/>
    <n v="3.5876470588235292"/>
    <n v="0"/>
    <n v="182.97"/>
    <n v="0"/>
    <m/>
    <m/>
    <n v="0"/>
    <n v="0"/>
    <m/>
    <m/>
    <n v="0"/>
    <n v="0"/>
    <m/>
    <m/>
    <n v="0"/>
    <n v="0"/>
    <n v="0"/>
    <n v="0"/>
    <n v="0"/>
    <n v="0"/>
    <n v="202"/>
    <n v="239"/>
    <n v="0"/>
    <n v="0"/>
    <n v="41"/>
    <n v="63"/>
    <n v="0"/>
    <n v="0"/>
    <m/>
    <m/>
    <n v="0"/>
    <n v="0"/>
    <n v="243"/>
    <n v="302"/>
    <n v="0"/>
    <n v="0"/>
    <n v="3.7"/>
    <n v="4.2220000000000004"/>
    <n v="747.40000000000009"/>
    <n v="1009.0580000000001"/>
    <n v="3.9"/>
    <n v="4.8840000000000003"/>
    <n v="159.9"/>
    <n v="307.69200000000001"/>
    <m/>
    <m/>
    <n v="0"/>
    <n v="0"/>
    <n v="3.7337448559670783"/>
    <n v="4.3600993377483448"/>
    <n v="907.30000000000007"/>
    <n v="1316.7500000000002"/>
    <m/>
    <m/>
    <n v="0"/>
    <n v="0"/>
    <m/>
    <m/>
    <n v="0"/>
    <n v="0"/>
    <m/>
    <m/>
    <n v="0"/>
    <n v="0"/>
    <n v="0"/>
    <n v="0"/>
    <n v="0"/>
    <n v="0"/>
    <n v="294"/>
    <n v="302"/>
    <n v="0"/>
    <n v="0"/>
    <n v="3.7084013605442174"/>
    <n v="4.3600993377483448"/>
    <n v="1090.27"/>
    <n v="1316.7500000000002"/>
    <n v="0"/>
    <n v="0"/>
    <n v="0"/>
    <n v="0"/>
    <n v="118"/>
    <n v="57"/>
    <n v="0"/>
    <n v="0"/>
    <n v="183"/>
    <n v="65"/>
    <n v="0"/>
    <n v="0"/>
    <n v="0"/>
    <m/>
    <n v="0"/>
    <n v="0"/>
    <n v="301"/>
    <n v="122"/>
    <n v="0"/>
    <n v="0"/>
    <n v="2.36"/>
    <n v="5.7779999999999996"/>
    <n v="278.47999999999996"/>
    <n v="329.346"/>
    <n v="2.57"/>
    <n v="7.3"/>
    <n v="470.30999999999995"/>
    <n v="474.5"/>
    <m/>
    <m/>
    <n v="0"/>
    <n v="0"/>
    <n v="2.4876744186046511"/>
    <n v="6.5889016393442628"/>
    <n v="748.79"/>
    <n v="803.846"/>
    <m/>
    <m/>
    <n v="0"/>
    <n v="0"/>
    <m/>
    <m/>
    <n v="0"/>
    <n v="0"/>
    <m/>
    <m/>
    <n v="0"/>
    <n v="0"/>
    <n v="0"/>
    <n v="0"/>
    <n v="0"/>
    <n v="0"/>
    <m/>
    <n v="296"/>
    <n v="0"/>
    <n v="0"/>
    <m/>
    <n v="3.5409999999999999"/>
    <n v="0"/>
    <n v="1048.136"/>
    <m/>
    <m/>
    <n v="0"/>
    <n v="0"/>
    <n v="365"/>
    <n v="296"/>
    <n v="0"/>
    <n v="0"/>
    <n v="1183.8300000000002"/>
    <n v="1338.404"/>
    <s v=""/>
    <s v=""/>
    <n v="230"/>
    <n v="128"/>
    <n v="0"/>
    <n v="0"/>
    <n v="655.23"/>
    <n v="782.19200000000001"/>
    <n v="0"/>
    <n v="0"/>
    <n v="595"/>
    <n v="424"/>
    <n v="0"/>
    <n v="0"/>
    <n v="1839.0600000000002"/>
    <n v="2120.596"/>
    <s v=""/>
    <s v=""/>
    <n v="0"/>
    <n v="0"/>
    <n v="0"/>
    <n v="0"/>
    <s v=""/>
    <s v=""/>
    <s v=""/>
    <s v=""/>
    <n v="1839.06"/>
    <n v="3168.7320000000004"/>
    <s v=""/>
    <s v=""/>
  </r>
  <r>
    <x v="12"/>
    <s v="Cleveland State Community College "/>
    <m/>
    <n v="219879"/>
    <x v="7"/>
    <n v="320"/>
    <n v="345"/>
    <m/>
    <m/>
    <n v="320"/>
    <n v="345"/>
    <m/>
    <m/>
    <n v="320"/>
    <n v="345"/>
    <n v="0"/>
    <n v="0"/>
    <n v="29"/>
    <n v="1"/>
    <n v="0"/>
    <n v="0"/>
    <n v="4"/>
    <n v="0"/>
    <n v="0"/>
    <n v="0"/>
    <n v="0"/>
    <m/>
    <n v="0"/>
    <n v="0"/>
    <n v="33"/>
    <n v="1"/>
    <n v="0"/>
    <n v="0"/>
    <n v="3.39"/>
    <n v="1.333"/>
    <n v="98.31"/>
    <n v="1.333"/>
    <n v="4.75"/>
    <n v="3.5555555555555554"/>
    <n v="19"/>
    <n v="0"/>
    <m/>
    <m/>
    <n v="0"/>
    <n v="0"/>
    <n v="3.5548484848484847"/>
    <n v="1.333"/>
    <n v="117.31"/>
    <n v="1.333"/>
    <m/>
    <m/>
    <n v="0"/>
    <n v="0"/>
    <m/>
    <m/>
    <n v="0"/>
    <n v="0"/>
    <m/>
    <m/>
    <n v="0"/>
    <n v="0"/>
    <n v="0"/>
    <n v="0"/>
    <n v="0"/>
    <n v="0"/>
    <n v="124"/>
    <n v="118"/>
    <n v="0"/>
    <n v="0"/>
    <n v="24"/>
    <n v="31"/>
    <n v="0"/>
    <n v="0"/>
    <m/>
    <m/>
    <n v="0"/>
    <n v="0"/>
    <n v="148"/>
    <n v="149"/>
    <n v="0"/>
    <n v="0"/>
    <n v="3.35"/>
    <n v="3.754"/>
    <n v="415.40000000000003"/>
    <n v="442.97199999999998"/>
    <n v="4.13"/>
    <n v="4.7530000000000001"/>
    <n v="99.12"/>
    <n v="147.34300000000002"/>
    <m/>
    <m/>
    <n v="0"/>
    <n v="0"/>
    <n v="3.4764864864864862"/>
    <n v="3.9618456375838931"/>
    <n v="514.52"/>
    <n v="590.31500000000005"/>
    <m/>
    <m/>
    <n v="0"/>
    <n v="0"/>
    <m/>
    <m/>
    <n v="0"/>
    <n v="0"/>
    <m/>
    <m/>
    <n v="0"/>
    <n v="0"/>
    <n v="0"/>
    <n v="0"/>
    <n v="0"/>
    <n v="0"/>
    <n v="181"/>
    <n v="150"/>
    <n v="0"/>
    <n v="0"/>
    <n v="3.4907734806629831"/>
    <n v="3.9443200000000003"/>
    <n v="631.82999999999993"/>
    <n v="591.64800000000002"/>
    <n v="0"/>
    <n v="0"/>
    <n v="0"/>
    <n v="0"/>
    <n v="48"/>
    <n v="12"/>
    <n v="0"/>
    <n v="0"/>
    <n v="91"/>
    <n v="7"/>
    <n v="0"/>
    <n v="0"/>
    <n v="0"/>
    <m/>
    <n v="0"/>
    <n v="0"/>
    <n v="139"/>
    <n v="19"/>
    <n v="0"/>
    <n v="0"/>
    <n v="2.67"/>
    <n v="5.3609999999999998"/>
    <n v="128.16"/>
    <n v="64.331999999999994"/>
    <n v="3.34"/>
    <n v="8.3810000000000002"/>
    <n v="303.94"/>
    <n v="58.667000000000002"/>
    <m/>
    <m/>
    <n v="0"/>
    <n v="0"/>
    <n v="3.1086330935251798"/>
    <n v="6.4736315789473684"/>
    <n v="432.09999999999997"/>
    <n v="122.999"/>
    <m/>
    <m/>
    <n v="0"/>
    <n v="0"/>
    <m/>
    <m/>
    <n v="0"/>
    <n v="0"/>
    <m/>
    <m/>
    <n v="0"/>
    <n v="0"/>
    <n v="0"/>
    <n v="0"/>
    <n v="0"/>
    <n v="0"/>
    <m/>
    <n v="176"/>
    <n v="0"/>
    <n v="0"/>
    <m/>
    <n v="3.7360000000000002"/>
    <n v="0"/>
    <n v="657.53600000000006"/>
    <m/>
    <m/>
    <n v="0"/>
    <n v="0"/>
    <n v="201"/>
    <n v="131"/>
    <n v="0"/>
    <n v="0"/>
    <n v="641.87"/>
    <n v="508.637"/>
    <s v=""/>
    <s v=""/>
    <n v="119"/>
    <n v="38"/>
    <n v="0"/>
    <n v="0"/>
    <n v="422.06"/>
    <n v="206.01000000000002"/>
    <n v="0"/>
    <n v="0"/>
    <n v="320"/>
    <n v="169"/>
    <n v="0"/>
    <n v="0"/>
    <n v="1063.93"/>
    <n v="714.64700000000005"/>
    <s v=""/>
    <s v=""/>
    <n v="0"/>
    <n v="0"/>
    <n v="0"/>
    <n v="0"/>
    <s v=""/>
    <s v=""/>
    <s v=""/>
    <s v=""/>
    <n v="1063.9299999999998"/>
    <n v="1372.183"/>
    <s v=""/>
    <s v=""/>
  </r>
  <r>
    <x v="12"/>
    <s v="Columbia State Community College "/>
    <m/>
    <n v="219888"/>
    <x v="7"/>
    <n v="517"/>
    <n v="538"/>
    <m/>
    <m/>
    <n v="517"/>
    <n v="538"/>
    <m/>
    <m/>
    <n v="517"/>
    <n v="538"/>
    <n v="0"/>
    <n v="0"/>
    <n v="43"/>
    <n v="0"/>
    <n v="0"/>
    <n v="0"/>
    <n v="14"/>
    <n v="0"/>
    <n v="0"/>
    <n v="0"/>
    <n v="0"/>
    <m/>
    <n v="0"/>
    <n v="0"/>
    <n v="57"/>
    <n v="0"/>
    <n v="0"/>
    <n v="0"/>
    <n v="3.28"/>
    <n v="0"/>
    <n v="141.04"/>
    <n v="0"/>
    <n v="3.5"/>
    <n v="0"/>
    <n v="49"/>
    <n v="0"/>
    <m/>
    <m/>
    <n v="0"/>
    <n v="0"/>
    <n v="3.3340350877192981"/>
    <n v="0"/>
    <n v="190.04"/>
    <n v="0"/>
    <m/>
    <m/>
    <n v="0"/>
    <n v="0"/>
    <m/>
    <m/>
    <n v="0"/>
    <n v="0"/>
    <m/>
    <m/>
    <n v="0"/>
    <n v="0"/>
    <n v="0"/>
    <n v="0"/>
    <n v="0"/>
    <n v="0"/>
    <n v="183"/>
    <n v="197"/>
    <n v="0"/>
    <n v="0"/>
    <n v="57"/>
    <n v="64"/>
    <n v="0"/>
    <n v="0"/>
    <m/>
    <m/>
    <n v="0"/>
    <n v="0"/>
    <n v="240"/>
    <n v="261"/>
    <n v="0"/>
    <n v="0"/>
    <n v="3.41"/>
    <n v="3.7410000000000001"/>
    <n v="624.03"/>
    <n v="736.97699999999998"/>
    <n v="3.92"/>
    <n v="4.8280000000000003"/>
    <n v="223.44"/>
    <n v="308.99200000000002"/>
    <m/>
    <m/>
    <n v="0"/>
    <n v="0"/>
    <n v="3.5311250000000003"/>
    <n v="4.0075440613026823"/>
    <n v="847.47"/>
    <n v="1045.9690000000001"/>
    <m/>
    <m/>
    <n v="0"/>
    <n v="0"/>
    <m/>
    <m/>
    <n v="0"/>
    <n v="0"/>
    <m/>
    <m/>
    <n v="0"/>
    <n v="0"/>
    <n v="0"/>
    <n v="0"/>
    <n v="0"/>
    <n v="0"/>
    <n v="297"/>
    <n v="261"/>
    <n v="0"/>
    <n v="0"/>
    <n v="3.4932996632996631"/>
    <n v="4.0075440613026823"/>
    <n v="1037.51"/>
    <n v="1045.9690000000001"/>
    <n v="0"/>
    <n v="0"/>
    <n v="0"/>
    <n v="0"/>
    <n v="80"/>
    <n v="48"/>
    <n v="0"/>
    <n v="0"/>
    <n v="140"/>
    <n v="52"/>
    <n v="0"/>
    <n v="0"/>
    <n v="0"/>
    <m/>
    <n v="0"/>
    <n v="0"/>
    <n v="220"/>
    <n v="100"/>
    <n v="0"/>
    <n v="0"/>
    <n v="2.36"/>
    <n v="4.7709999999999999"/>
    <n v="188.79999999999998"/>
    <n v="229.00799999999998"/>
    <n v="2.76"/>
    <n v="7.1920000000000002"/>
    <n v="386.4"/>
    <n v="373.98400000000004"/>
    <m/>
    <m/>
    <n v="0"/>
    <n v="0"/>
    <n v="2.6145454545454543"/>
    <n v="6.0299199999999997"/>
    <n v="575.19999999999993"/>
    <n v="602.99199999999996"/>
    <m/>
    <m/>
    <n v="0"/>
    <n v="0"/>
    <m/>
    <m/>
    <n v="0"/>
    <n v="0"/>
    <m/>
    <m/>
    <n v="0"/>
    <n v="0"/>
    <n v="0"/>
    <n v="0"/>
    <n v="0"/>
    <n v="0"/>
    <m/>
    <n v="177"/>
    <n v="0"/>
    <n v="0"/>
    <m/>
    <n v="4.556"/>
    <n v="0"/>
    <n v="806.41200000000003"/>
    <m/>
    <m/>
    <n v="0"/>
    <n v="0"/>
    <n v="306"/>
    <n v="245"/>
    <n v="0"/>
    <n v="0"/>
    <n v="953.86999999999989"/>
    <n v="965.9849999999999"/>
    <s v=""/>
    <s v=""/>
    <n v="211"/>
    <n v="116"/>
    <n v="0"/>
    <n v="0"/>
    <n v="658.83999999999992"/>
    <n v="682.97600000000011"/>
    <n v="0"/>
    <n v="0"/>
    <n v="517"/>
    <n v="361"/>
    <n v="0"/>
    <n v="0"/>
    <n v="1612.7099999999998"/>
    <n v="1648.961"/>
    <s v=""/>
    <s v=""/>
    <n v="0"/>
    <n v="0"/>
    <n v="0"/>
    <n v="0"/>
    <s v=""/>
    <s v=""/>
    <s v=""/>
    <s v=""/>
    <n v="1612.71"/>
    <n v="2455.373"/>
    <s v=""/>
    <s v=""/>
  </r>
  <r>
    <x v="12"/>
    <s v="Dyersburg State Community College "/>
    <s v="Reclassified: Met the criteria for Two-year 2 in 2009-10, 2010-11, and 2011-12."/>
    <n v="220057"/>
    <x v="7"/>
    <n v="205"/>
    <n v="258"/>
    <m/>
    <m/>
    <n v="205"/>
    <n v="258"/>
    <m/>
    <m/>
    <n v="205"/>
    <n v="258"/>
    <n v="0"/>
    <n v="0"/>
    <n v="15"/>
    <n v="3"/>
    <n v="0"/>
    <n v="0"/>
    <n v="7"/>
    <n v="1"/>
    <n v="0"/>
    <n v="0"/>
    <n v="0"/>
    <m/>
    <n v="0"/>
    <n v="0"/>
    <n v="22"/>
    <n v="4"/>
    <n v="0"/>
    <n v="0"/>
    <n v="3.73"/>
    <n v="2.6669999999999998"/>
    <n v="55.95"/>
    <n v="8.0009999999999994"/>
    <n v="4.67"/>
    <n v="2.6669999999999998"/>
    <n v="32.69"/>
    <n v="2.6669999999999998"/>
    <m/>
    <m/>
    <n v="0"/>
    <n v="0"/>
    <n v="4.0290909090909093"/>
    <n v="2.6669999999999998"/>
    <n v="88.64"/>
    <n v="10.667999999999999"/>
    <m/>
    <m/>
    <n v="0"/>
    <n v="0"/>
    <m/>
    <m/>
    <n v="0"/>
    <n v="0"/>
    <m/>
    <m/>
    <n v="0"/>
    <n v="0"/>
    <n v="0"/>
    <n v="0"/>
    <n v="0"/>
    <n v="0"/>
    <n v="84"/>
    <n v="89"/>
    <n v="0"/>
    <n v="0"/>
    <n v="19"/>
    <n v="29"/>
    <n v="0"/>
    <n v="0"/>
    <m/>
    <m/>
    <n v="0"/>
    <n v="0"/>
    <n v="103"/>
    <n v="118"/>
    <n v="0"/>
    <n v="0"/>
    <n v="3.82"/>
    <n v="3.903"/>
    <n v="320.88"/>
    <n v="347.36700000000002"/>
    <n v="3.95"/>
    <n v="5.0229999999999997"/>
    <n v="75.05"/>
    <n v="145.667"/>
    <m/>
    <m/>
    <n v="0"/>
    <n v="0"/>
    <n v="3.8439805825242721"/>
    <n v="4.1782542372881357"/>
    <n v="395.93"/>
    <n v="493.03399999999999"/>
    <m/>
    <m/>
    <n v="0"/>
    <n v="0"/>
    <m/>
    <m/>
    <n v="0"/>
    <n v="0"/>
    <m/>
    <m/>
    <n v="0"/>
    <n v="0"/>
    <n v="0"/>
    <n v="0"/>
    <n v="0"/>
    <n v="0"/>
    <n v="125"/>
    <n v="122"/>
    <n v="0"/>
    <n v="0"/>
    <n v="3.87656"/>
    <n v="4.1287049180327866"/>
    <n v="484.57"/>
    <n v="503.70199999999994"/>
    <n v="0"/>
    <n v="0"/>
    <n v="0"/>
    <n v="0"/>
    <n v="29"/>
    <n v="25"/>
    <n v="0"/>
    <n v="0"/>
    <n v="51"/>
    <n v="17"/>
    <n v="0"/>
    <n v="0"/>
    <n v="0"/>
    <m/>
    <n v="0"/>
    <n v="0"/>
    <n v="80"/>
    <n v="42"/>
    <n v="0"/>
    <n v="0"/>
    <n v="2.31"/>
    <n v="6.0529999999999999"/>
    <n v="66.989999999999995"/>
    <n v="151.32499999999999"/>
    <n v="2.21"/>
    <n v="8.4"/>
    <n v="112.71"/>
    <n v="142.80000000000001"/>
    <m/>
    <m/>
    <n v="0"/>
    <n v="0"/>
    <n v="2.2462499999999999"/>
    <n v="7.0029761904761907"/>
    <n v="179.7"/>
    <n v="294.125"/>
    <m/>
    <m/>
    <n v="0"/>
    <n v="0"/>
    <m/>
    <m/>
    <n v="0"/>
    <n v="0"/>
    <m/>
    <m/>
    <n v="0"/>
    <n v="0"/>
    <n v="0"/>
    <n v="0"/>
    <n v="0"/>
    <n v="0"/>
    <m/>
    <n v="94"/>
    <n v="0"/>
    <n v="0"/>
    <m/>
    <n v="3.6150000000000002"/>
    <n v="0"/>
    <n v="339.81"/>
    <m/>
    <m/>
    <n v="0"/>
    <n v="0"/>
    <n v="128"/>
    <n v="117"/>
    <n v="0"/>
    <n v="0"/>
    <n v="443.82"/>
    <n v="506.69299999999998"/>
    <s v=""/>
    <s v=""/>
    <n v="77"/>
    <n v="47"/>
    <n v="0"/>
    <n v="0"/>
    <n v="220.45"/>
    <n v="291.13400000000001"/>
    <n v="0"/>
    <n v="0"/>
    <n v="205"/>
    <n v="164"/>
    <n v="0"/>
    <n v="0"/>
    <n v="664.27"/>
    <n v="797.827"/>
    <s v=""/>
    <s v=""/>
    <n v="0"/>
    <n v="0"/>
    <n v="0"/>
    <n v="0"/>
    <s v=""/>
    <s v=""/>
    <s v=""/>
    <s v=""/>
    <n v="664.27"/>
    <n v="1137.6369999999999"/>
    <s v=""/>
    <s v=""/>
  </r>
  <r>
    <x v="12"/>
    <s v="Jackson State Community College "/>
    <m/>
    <n v="220400"/>
    <x v="7"/>
    <n v="474"/>
    <n v="576"/>
    <m/>
    <m/>
    <n v="474"/>
    <n v="576"/>
    <m/>
    <m/>
    <n v="474"/>
    <n v="576"/>
    <n v="0"/>
    <n v="0"/>
    <n v="9"/>
    <n v="9"/>
    <n v="0"/>
    <n v="0"/>
    <n v="10"/>
    <n v="3"/>
    <n v="0"/>
    <n v="0"/>
    <n v="0"/>
    <m/>
    <n v="0"/>
    <n v="0"/>
    <n v="19"/>
    <n v="12"/>
    <n v="0"/>
    <n v="0"/>
    <n v="3.22"/>
    <n v="2.8519999999999999"/>
    <n v="28.98"/>
    <n v="25.667999999999999"/>
    <n v="3.2"/>
    <n v="2.3330000000000002"/>
    <n v="32"/>
    <n v="6.9990000000000006"/>
    <m/>
    <m/>
    <n v="0"/>
    <n v="0"/>
    <n v="3.2094736842105265"/>
    <n v="2.7222500000000003"/>
    <n v="60.980000000000004"/>
    <n v="32.667000000000002"/>
    <m/>
    <m/>
    <n v="0"/>
    <n v="0"/>
    <m/>
    <m/>
    <n v="0"/>
    <n v="0"/>
    <m/>
    <m/>
    <n v="0"/>
    <n v="0"/>
    <n v="0"/>
    <n v="0"/>
    <n v="0"/>
    <n v="0"/>
    <n v="200"/>
    <n v="203"/>
    <n v="0"/>
    <n v="0"/>
    <n v="41"/>
    <n v="64"/>
    <n v="0"/>
    <n v="0"/>
    <m/>
    <m/>
    <n v="0"/>
    <n v="0"/>
    <n v="241"/>
    <n v="267"/>
    <n v="0"/>
    <n v="0"/>
    <n v="3.55"/>
    <n v="4.24"/>
    <n v="710"/>
    <n v="860.72"/>
    <n v="3.83"/>
    <n v="4.5990000000000002"/>
    <n v="157.03"/>
    <n v="294.33600000000001"/>
    <m/>
    <m/>
    <n v="0"/>
    <n v="0"/>
    <n v="3.5976348547717842"/>
    <n v="4.3260524344569289"/>
    <n v="867.03"/>
    <n v="1155.056"/>
    <m/>
    <m/>
    <n v="0"/>
    <n v="0"/>
    <m/>
    <m/>
    <n v="0"/>
    <n v="0"/>
    <m/>
    <m/>
    <n v="0"/>
    <n v="0"/>
    <n v="0"/>
    <n v="0"/>
    <n v="0"/>
    <n v="0"/>
    <n v="260"/>
    <n v="279"/>
    <n v="0"/>
    <n v="0"/>
    <n v="3.5692692307692306"/>
    <n v="4.2570716845878138"/>
    <n v="928.01"/>
    <n v="1187.723"/>
    <n v="0"/>
    <n v="0"/>
    <n v="0"/>
    <n v="0"/>
    <n v="88"/>
    <n v="58"/>
    <n v="0"/>
    <n v="0"/>
    <n v="126"/>
    <n v="39"/>
    <n v="0"/>
    <n v="0"/>
    <n v="0"/>
    <m/>
    <n v="0"/>
    <n v="0"/>
    <n v="214"/>
    <n v="97"/>
    <n v="0"/>
    <n v="0"/>
    <n v="2.8"/>
    <n v="5.2069999999999999"/>
    <n v="246.39999999999998"/>
    <n v="302.00599999999997"/>
    <n v="2.42"/>
    <n v="6.8029999999999999"/>
    <n v="304.92"/>
    <n v="265.31700000000001"/>
    <m/>
    <m/>
    <n v="0"/>
    <n v="0"/>
    <n v="2.5762616822429902"/>
    <n v="5.8486907216494846"/>
    <n v="551.31999999999994"/>
    <n v="567.32299999999998"/>
    <m/>
    <m/>
    <n v="0"/>
    <n v="0"/>
    <m/>
    <m/>
    <n v="0"/>
    <n v="0"/>
    <m/>
    <m/>
    <n v="0"/>
    <n v="0"/>
    <n v="0"/>
    <n v="0"/>
    <n v="0"/>
    <n v="0"/>
    <m/>
    <n v="200"/>
    <n v="0"/>
    <n v="0"/>
    <m/>
    <n v="4.6550000000000002"/>
    <n v="0"/>
    <n v="931"/>
    <m/>
    <m/>
    <n v="0"/>
    <n v="0"/>
    <n v="297"/>
    <n v="270"/>
    <n v="0"/>
    <n v="0"/>
    <n v="985.38"/>
    <n v="1188.394"/>
    <s v=""/>
    <s v=""/>
    <n v="177"/>
    <n v="106"/>
    <n v="0"/>
    <n v="0"/>
    <n v="493.95000000000005"/>
    <n v="566.65200000000004"/>
    <n v="0"/>
    <n v="0"/>
    <n v="474"/>
    <n v="376"/>
    <n v="0"/>
    <n v="0"/>
    <n v="1479.33"/>
    <n v="1755.046"/>
    <s v=""/>
    <s v=""/>
    <n v="0"/>
    <n v="0"/>
    <n v="0"/>
    <n v="0"/>
    <s v=""/>
    <s v=""/>
    <s v=""/>
    <s v=""/>
    <n v="1479.33"/>
    <n v="2686.0459999999998"/>
    <s v=""/>
    <s v=""/>
  </r>
  <r>
    <x v="12"/>
    <s v="Motlow State Community College "/>
    <m/>
    <n v="221096"/>
    <x v="7"/>
    <n v="515"/>
    <n v="524"/>
    <m/>
    <m/>
    <n v="515"/>
    <n v="524"/>
    <m/>
    <m/>
    <n v="515"/>
    <n v="524"/>
    <n v="0"/>
    <n v="0"/>
    <n v="22"/>
    <n v="0"/>
    <n v="0"/>
    <n v="0"/>
    <n v="9"/>
    <n v="0"/>
    <n v="0"/>
    <n v="0"/>
    <n v="0"/>
    <m/>
    <n v="0"/>
    <n v="0"/>
    <n v="31"/>
    <n v="0"/>
    <n v="0"/>
    <n v="0"/>
    <n v="3.18"/>
    <n v="0"/>
    <n v="69.960000000000008"/>
    <n v="0"/>
    <n v="2.2200000000000002"/>
    <n v="0"/>
    <n v="19.98"/>
    <n v="0"/>
    <m/>
    <m/>
    <n v="0"/>
    <n v="0"/>
    <n v="2.9012903225806457"/>
    <n v="0"/>
    <n v="89.940000000000012"/>
    <n v="0"/>
    <m/>
    <m/>
    <n v="0"/>
    <n v="0"/>
    <m/>
    <m/>
    <n v="0"/>
    <n v="0"/>
    <m/>
    <m/>
    <n v="0"/>
    <n v="0"/>
    <n v="0"/>
    <n v="0"/>
    <n v="0"/>
    <n v="0"/>
    <n v="249"/>
    <n v="263"/>
    <n v="0"/>
    <n v="0"/>
    <n v="51"/>
    <n v="59"/>
    <n v="0"/>
    <n v="0"/>
    <m/>
    <m/>
    <n v="0"/>
    <n v="0"/>
    <n v="300"/>
    <n v="322"/>
    <n v="0"/>
    <n v="0"/>
    <n v="3.39"/>
    <n v="3.302"/>
    <n v="844.11"/>
    <n v="868.42600000000004"/>
    <n v="4.3499999999999996"/>
    <n v="3.9550000000000001"/>
    <n v="221.85"/>
    <n v="233.345"/>
    <m/>
    <m/>
    <n v="0"/>
    <n v="0"/>
    <n v="3.5531999999999999"/>
    <n v="3.4216490683229814"/>
    <n v="1065.96"/>
    <n v="1101.771"/>
    <m/>
    <m/>
    <n v="0"/>
    <n v="0"/>
    <m/>
    <m/>
    <n v="0"/>
    <n v="0"/>
    <m/>
    <m/>
    <n v="0"/>
    <n v="0"/>
    <n v="0"/>
    <n v="0"/>
    <n v="0"/>
    <n v="0"/>
    <n v="331"/>
    <n v="322"/>
    <n v="0"/>
    <n v="0"/>
    <n v="3.4921450151057405"/>
    <n v="3.4216490683229814"/>
    <n v="1155.9000000000001"/>
    <n v="1101.771"/>
    <n v="0"/>
    <n v="0"/>
    <n v="0"/>
    <n v="0"/>
    <n v="74"/>
    <n v="43"/>
    <n v="0"/>
    <n v="0"/>
    <n v="110"/>
    <n v="39"/>
    <n v="0"/>
    <n v="0"/>
    <n v="0"/>
    <m/>
    <n v="0"/>
    <n v="0"/>
    <n v="184"/>
    <n v="82"/>
    <n v="0"/>
    <n v="0"/>
    <n v="2.2200000000000002"/>
    <n v="4.899"/>
    <n v="164.28"/>
    <n v="210.65700000000001"/>
    <n v="2.59"/>
    <n v="6.9569999999999999"/>
    <n v="284.89999999999998"/>
    <n v="271.32299999999998"/>
    <m/>
    <m/>
    <n v="0"/>
    <n v="0"/>
    <n v="2.4411956521739127"/>
    <n v="5.8778048780487806"/>
    <n v="449.17999999999995"/>
    <n v="481.98"/>
    <m/>
    <m/>
    <n v="0"/>
    <n v="0"/>
    <m/>
    <m/>
    <n v="0"/>
    <n v="0"/>
    <m/>
    <m/>
    <n v="0"/>
    <n v="0"/>
    <n v="0"/>
    <n v="0"/>
    <n v="0"/>
    <n v="0"/>
    <m/>
    <n v="120"/>
    <n v="0"/>
    <n v="0"/>
    <m/>
    <n v="3.343"/>
    <n v="0"/>
    <n v="401.15999999999997"/>
    <m/>
    <m/>
    <n v="0"/>
    <n v="0"/>
    <n v="345"/>
    <n v="306"/>
    <n v="0"/>
    <n v="0"/>
    <n v="1078.3500000000001"/>
    <n v="1079.0830000000001"/>
    <s v=""/>
    <s v=""/>
    <n v="170"/>
    <n v="98"/>
    <n v="0"/>
    <n v="0"/>
    <n v="526.73"/>
    <n v="504.66800000000001"/>
    <n v="0"/>
    <n v="0"/>
    <n v="515"/>
    <n v="404"/>
    <n v="0"/>
    <n v="0"/>
    <n v="1605.0800000000002"/>
    <n v="1583.7510000000002"/>
    <s v=""/>
    <s v=""/>
    <n v="0"/>
    <n v="0"/>
    <n v="0"/>
    <n v="0"/>
    <s v=""/>
    <s v=""/>
    <s v=""/>
    <s v=""/>
    <n v="1605.08"/>
    <n v="1984.9110000000001"/>
    <s v=""/>
    <s v=""/>
  </r>
  <r>
    <x v="12"/>
    <s v="Northeast State Technical Community College"/>
    <m/>
    <n v="221908"/>
    <x v="7"/>
    <n v="622"/>
    <n v="691"/>
    <m/>
    <m/>
    <n v="622"/>
    <n v="691"/>
    <m/>
    <m/>
    <n v="622"/>
    <n v="691"/>
    <n v="0"/>
    <n v="0"/>
    <n v="36"/>
    <n v="5"/>
    <n v="0"/>
    <n v="0"/>
    <n v="23"/>
    <n v="1"/>
    <n v="0"/>
    <n v="0"/>
    <n v="0"/>
    <m/>
    <n v="0"/>
    <n v="0"/>
    <n v="59"/>
    <n v="6"/>
    <n v="0"/>
    <n v="0"/>
    <n v="3.28"/>
    <n v="3.8"/>
    <n v="118.08"/>
    <n v="19"/>
    <n v="4.09"/>
    <n v="3"/>
    <n v="94.07"/>
    <n v="3"/>
    <m/>
    <m/>
    <n v="0"/>
    <n v="0"/>
    <n v="3.5957627118644062"/>
    <n v="3.6666666666666665"/>
    <n v="212.14999999999998"/>
    <n v="22"/>
    <m/>
    <m/>
    <n v="0"/>
    <n v="0"/>
    <m/>
    <m/>
    <n v="0"/>
    <n v="0"/>
    <m/>
    <m/>
    <n v="0"/>
    <n v="0"/>
    <n v="0"/>
    <n v="0"/>
    <n v="0"/>
    <n v="0"/>
    <n v="292"/>
    <n v="295"/>
    <n v="0"/>
    <n v="0"/>
    <n v="82"/>
    <n v="68"/>
    <n v="0"/>
    <n v="0"/>
    <m/>
    <m/>
    <n v="0"/>
    <n v="0"/>
    <n v="374"/>
    <n v="363"/>
    <n v="0"/>
    <n v="0"/>
    <n v="3.78"/>
    <n v="3.7210000000000001"/>
    <n v="1103.76"/>
    <n v="1097.6949999999999"/>
    <n v="4.5"/>
    <n v="5.26"/>
    <n v="369"/>
    <n v="357.68"/>
    <m/>
    <m/>
    <n v="0"/>
    <n v="0"/>
    <n v="3.937860962566845"/>
    <n v="4.009297520661157"/>
    <n v="1472.76"/>
    <n v="1455.375"/>
    <m/>
    <m/>
    <n v="0"/>
    <n v="0"/>
    <m/>
    <m/>
    <n v="0"/>
    <n v="0"/>
    <m/>
    <m/>
    <n v="0"/>
    <n v="0"/>
    <n v="0"/>
    <n v="0"/>
    <n v="0"/>
    <n v="0"/>
    <n v="433"/>
    <n v="369"/>
    <n v="0"/>
    <n v="0"/>
    <n v="3.8912471131639719"/>
    <n v="4.0037262872628725"/>
    <n v="1684.9099999999999"/>
    <n v="1477.375"/>
    <n v="0"/>
    <n v="0"/>
    <n v="0"/>
    <n v="0"/>
    <n v="107"/>
    <n v="63"/>
    <n v="0"/>
    <n v="0"/>
    <n v="82"/>
    <n v="36"/>
    <n v="0"/>
    <n v="0"/>
    <n v="0"/>
    <m/>
    <n v="0"/>
    <n v="0"/>
    <n v="189"/>
    <n v="99"/>
    <n v="0"/>
    <n v="0"/>
    <n v="2.56"/>
    <n v="5.952"/>
    <n v="273.92"/>
    <n v="374.976"/>
    <n v="2.87"/>
    <n v="7.7309999999999999"/>
    <n v="235.34"/>
    <n v="278.31599999999997"/>
    <m/>
    <m/>
    <n v="0"/>
    <n v="0"/>
    <n v="2.6944973544973543"/>
    <n v="6.5989090909090899"/>
    <n v="509.25999999999993"/>
    <n v="653.29199999999992"/>
    <m/>
    <m/>
    <n v="0"/>
    <n v="0"/>
    <m/>
    <m/>
    <n v="0"/>
    <n v="0"/>
    <m/>
    <m/>
    <n v="0"/>
    <n v="0"/>
    <n v="0"/>
    <n v="0"/>
    <n v="0"/>
    <n v="0"/>
    <m/>
    <n v="223"/>
    <n v="0"/>
    <n v="0"/>
    <m/>
    <n v="4.1879999999999997"/>
    <n v="0"/>
    <n v="933.92399999999998"/>
    <m/>
    <m/>
    <n v="0"/>
    <n v="0"/>
    <n v="435"/>
    <n v="363"/>
    <n v="0"/>
    <n v="0"/>
    <n v="1495.76"/>
    <n v="1491.6709999999998"/>
    <s v=""/>
    <s v=""/>
    <n v="187"/>
    <n v="105"/>
    <n v="0"/>
    <n v="0"/>
    <n v="698.41"/>
    <n v="638.99599999999998"/>
    <n v="0"/>
    <n v="0"/>
    <n v="622"/>
    <n v="468"/>
    <n v="0"/>
    <n v="0"/>
    <n v="2194.17"/>
    <n v="2130.6669999999999"/>
    <s v=""/>
    <s v=""/>
    <n v="0"/>
    <n v="0"/>
    <n v="0"/>
    <n v="0"/>
    <s v=""/>
    <s v=""/>
    <s v=""/>
    <s v=""/>
    <n v="2194.1699999999996"/>
    <n v="3064.5909999999999"/>
    <s v=""/>
    <s v=""/>
  </r>
  <r>
    <x v="12"/>
    <s v="Roane State Community College "/>
    <m/>
    <n v="221397"/>
    <x v="7"/>
    <n v="636"/>
    <n v="766"/>
    <m/>
    <m/>
    <n v="636"/>
    <n v="766"/>
    <m/>
    <m/>
    <n v="636"/>
    <n v="766"/>
    <n v="0"/>
    <n v="0"/>
    <n v="34"/>
    <n v="6"/>
    <n v="0"/>
    <n v="0"/>
    <n v="13"/>
    <n v="1"/>
    <n v="0"/>
    <n v="0"/>
    <n v="0"/>
    <m/>
    <n v="0"/>
    <n v="0"/>
    <n v="47"/>
    <n v="7"/>
    <n v="0"/>
    <n v="0"/>
    <n v="3.44"/>
    <n v="2.278"/>
    <n v="116.96"/>
    <n v="13.667999999999999"/>
    <n v="3.62"/>
    <n v="2"/>
    <n v="47.06"/>
    <n v="2"/>
    <m/>
    <m/>
    <n v="0"/>
    <n v="0"/>
    <n v="3.4897872340425526"/>
    <n v="2.238285714285714"/>
    <n v="164.01999999999998"/>
    <n v="15.667999999999997"/>
    <m/>
    <m/>
    <n v="0"/>
    <n v="0"/>
    <m/>
    <m/>
    <n v="0"/>
    <n v="0"/>
    <m/>
    <m/>
    <n v="0"/>
    <n v="0"/>
    <n v="0"/>
    <n v="0"/>
    <n v="0"/>
    <n v="0"/>
    <n v="245"/>
    <n v="303"/>
    <n v="0"/>
    <n v="0"/>
    <n v="62"/>
    <n v="63"/>
    <n v="0"/>
    <n v="0"/>
    <m/>
    <m/>
    <n v="0"/>
    <n v="0"/>
    <n v="307"/>
    <n v="366"/>
    <n v="0"/>
    <n v="0"/>
    <n v="3.5"/>
    <n v="3.7450000000000001"/>
    <n v="857.5"/>
    <n v="1134.7350000000001"/>
    <n v="3.77"/>
    <n v="4.9740000000000002"/>
    <n v="233.74"/>
    <n v="313.36200000000002"/>
    <m/>
    <m/>
    <n v="0"/>
    <n v="0"/>
    <n v="3.5545276872964169"/>
    <n v="3.9565491803278694"/>
    <n v="1091.24"/>
    <n v="1448.0970000000002"/>
    <m/>
    <m/>
    <n v="0"/>
    <n v="0"/>
    <m/>
    <m/>
    <n v="0"/>
    <n v="0"/>
    <m/>
    <m/>
    <n v="0"/>
    <n v="0"/>
    <n v="0"/>
    <n v="0"/>
    <n v="0"/>
    <n v="0"/>
    <n v="354"/>
    <n v="373"/>
    <n v="0"/>
    <n v="0"/>
    <n v="3.5459322033898304"/>
    <n v="3.9243029490616625"/>
    <n v="1255.26"/>
    <n v="1463.7650000000001"/>
    <n v="0"/>
    <n v="0"/>
    <n v="0"/>
    <n v="0"/>
    <n v="102"/>
    <n v="68"/>
    <n v="0"/>
    <n v="0"/>
    <n v="180"/>
    <n v="46"/>
    <n v="0"/>
    <n v="0"/>
    <n v="0"/>
    <m/>
    <n v="0"/>
    <n v="0"/>
    <n v="282"/>
    <n v="114"/>
    <n v="0"/>
    <n v="0"/>
    <n v="2.3199999999999998"/>
    <n v="5.7110000000000003"/>
    <n v="236.64"/>
    <n v="388.34800000000001"/>
    <n v="2.62"/>
    <n v="7.601"/>
    <n v="471.6"/>
    <n v="349.64600000000002"/>
    <m/>
    <m/>
    <n v="0"/>
    <n v="0"/>
    <n v="2.5114893617021279"/>
    <n v="6.4736315789473684"/>
    <n v="708.24"/>
    <n v="737.99400000000003"/>
    <m/>
    <m/>
    <n v="0"/>
    <n v="0"/>
    <m/>
    <m/>
    <n v="0"/>
    <n v="0"/>
    <m/>
    <m/>
    <n v="0"/>
    <n v="0"/>
    <n v="0"/>
    <n v="0"/>
    <n v="0"/>
    <n v="0"/>
    <m/>
    <n v="279"/>
    <n v="0"/>
    <n v="0"/>
    <m/>
    <n v="5.375"/>
    <n v="0"/>
    <n v="1499.625"/>
    <m/>
    <m/>
    <n v="0"/>
    <n v="0"/>
    <n v="381"/>
    <n v="377"/>
    <n v="0"/>
    <n v="0"/>
    <n v="1211.0999999999999"/>
    <n v="1536.751"/>
    <s v=""/>
    <s v=""/>
    <n v="255"/>
    <n v="110"/>
    <n v="0"/>
    <n v="0"/>
    <n v="752.40000000000009"/>
    <n v="665.00800000000004"/>
    <n v="0"/>
    <n v="0"/>
    <n v="636"/>
    <n v="487"/>
    <n v="0"/>
    <n v="0"/>
    <n v="1963.5"/>
    <n v="2201.759"/>
    <s v=""/>
    <s v=""/>
    <n v="0"/>
    <n v="0"/>
    <n v="0"/>
    <n v="0"/>
    <s v=""/>
    <s v=""/>
    <s v=""/>
    <s v=""/>
    <n v="1963.5"/>
    <n v="3701.384"/>
    <s v=""/>
    <s v=""/>
  </r>
  <r>
    <x v="12"/>
    <s v="Walters State Community College "/>
    <m/>
    <n v="222062"/>
    <x v="7"/>
    <n v="650"/>
    <n v="714"/>
    <m/>
    <m/>
    <n v="650"/>
    <n v="714"/>
    <m/>
    <m/>
    <n v="650"/>
    <n v="714"/>
    <n v="0"/>
    <n v="0"/>
    <n v="90"/>
    <n v="8"/>
    <n v="0"/>
    <n v="0"/>
    <n v="27"/>
    <n v="1"/>
    <n v="0"/>
    <n v="0"/>
    <n v="0"/>
    <m/>
    <n v="0"/>
    <n v="0"/>
    <n v="117"/>
    <n v="9"/>
    <n v="0"/>
    <n v="0"/>
    <n v="3.65"/>
    <n v="1.958"/>
    <n v="328.5"/>
    <n v="15.664"/>
    <n v="3.74"/>
    <n v="1.333"/>
    <n v="100.98"/>
    <n v="1.333"/>
    <m/>
    <m/>
    <n v="0"/>
    <n v="0"/>
    <n v="3.6707692307692308"/>
    <n v="1.8885555555555555"/>
    <n v="429.48"/>
    <n v="16.997"/>
    <m/>
    <m/>
    <n v="0"/>
    <n v="0"/>
    <m/>
    <m/>
    <n v="0"/>
    <n v="0"/>
    <m/>
    <m/>
    <n v="0"/>
    <n v="0"/>
    <n v="0"/>
    <n v="0"/>
    <n v="0"/>
    <n v="0"/>
    <n v="296"/>
    <n v="262"/>
    <n v="0"/>
    <n v="0"/>
    <n v="43"/>
    <n v="54"/>
    <n v="0"/>
    <n v="0"/>
    <m/>
    <m/>
    <n v="0"/>
    <n v="0"/>
    <n v="339"/>
    <n v="316"/>
    <n v="0"/>
    <n v="0"/>
    <n v="3.4"/>
    <n v="3.5710000000000002"/>
    <n v="1006.4"/>
    <n v="935.60200000000009"/>
    <n v="4.49"/>
    <n v="4.4939999999999998"/>
    <n v="193.07000000000002"/>
    <n v="242.67599999999999"/>
    <m/>
    <m/>
    <n v="0"/>
    <n v="0"/>
    <n v="3.538259587020649"/>
    <n v="3.7287278481012658"/>
    <n v="1199.47"/>
    <n v="1178.278"/>
    <m/>
    <m/>
    <n v="0"/>
    <n v="0"/>
    <m/>
    <m/>
    <n v="0"/>
    <n v="0"/>
    <m/>
    <m/>
    <n v="0"/>
    <n v="0"/>
    <n v="0"/>
    <n v="0"/>
    <n v="0"/>
    <n v="0"/>
    <n v="456"/>
    <n v="325"/>
    <n v="0"/>
    <n v="0"/>
    <n v="3.5722587719298247"/>
    <n v="3.6777692307692309"/>
    <n v="1628.95"/>
    <n v="1195.2750000000001"/>
    <n v="0"/>
    <n v="0"/>
    <n v="0"/>
    <n v="0"/>
    <n v="89"/>
    <n v="31"/>
    <n v="0"/>
    <n v="0"/>
    <n v="105"/>
    <n v="52"/>
    <n v="0"/>
    <n v="0"/>
    <n v="0"/>
    <m/>
    <n v="0"/>
    <n v="0"/>
    <n v="194"/>
    <n v="83"/>
    <n v="0"/>
    <n v="0"/>
    <n v="2.56"/>
    <n v="5.0860000000000003"/>
    <n v="227.84"/>
    <n v="157.666"/>
    <n v="2.5299999999999998"/>
    <n v="7.4"/>
    <n v="265.64999999999998"/>
    <n v="384.8"/>
    <m/>
    <m/>
    <n v="0"/>
    <n v="0"/>
    <n v="2.5437628865979383"/>
    <n v="6.5357349397590365"/>
    <n v="493.49"/>
    <n v="542.46600000000001"/>
    <m/>
    <m/>
    <n v="0"/>
    <n v="0"/>
    <m/>
    <m/>
    <n v="0"/>
    <n v="0"/>
    <m/>
    <m/>
    <n v="0"/>
    <n v="0"/>
    <n v="0"/>
    <n v="0"/>
    <n v="0"/>
    <n v="0"/>
    <m/>
    <n v="306"/>
    <n v="0"/>
    <n v="0"/>
    <m/>
    <n v="3.859"/>
    <n v="0"/>
    <n v="1180.854"/>
    <m/>
    <m/>
    <n v="0"/>
    <n v="0"/>
    <n v="475"/>
    <n v="301"/>
    <n v="0"/>
    <n v="0"/>
    <n v="1562.74"/>
    <n v="1108.932"/>
    <s v=""/>
    <s v=""/>
    <n v="175"/>
    <n v="107"/>
    <n v="0"/>
    <n v="0"/>
    <n v="559.70000000000005"/>
    <n v="628.80899999999997"/>
    <n v="0"/>
    <n v="0"/>
    <n v="650"/>
    <n v="408"/>
    <n v="0"/>
    <n v="0"/>
    <n v="2122.44"/>
    <n v="1737.741"/>
    <s v=""/>
    <s v=""/>
    <n v="0"/>
    <n v="0"/>
    <n v="0"/>
    <n v="0"/>
    <s v=""/>
    <s v=""/>
    <s v=""/>
    <s v=""/>
    <n v="2122.44"/>
    <n v="2918.5950000000003"/>
    <s v=""/>
    <s v=""/>
  </r>
  <r>
    <x v="13"/>
    <s v="Texas A&amp;M University "/>
    <m/>
    <n v="228723"/>
    <x v="1"/>
    <n v="8451"/>
    <n v="8748"/>
    <n v="35"/>
    <n v="30"/>
    <n v="8416"/>
    <n v="8718"/>
    <m/>
    <m/>
    <n v="8416"/>
    <n v="8718"/>
    <n v="8416"/>
    <n v="8718"/>
    <n v="2217"/>
    <n v="2458"/>
    <n v="2217"/>
    <n v="2458"/>
    <n v="113"/>
    <n v="170"/>
    <n v="113"/>
    <n v="170"/>
    <m/>
    <m/>
    <n v="0"/>
    <n v="0"/>
    <n v="2330"/>
    <n v="2628"/>
    <n v="2330"/>
    <n v="2628"/>
    <n v="4.4000000000000004"/>
    <n v="4.3"/>
    <n v="9754.8000000000011"/>
    <n v="10569.4"/>
    <n v="4.5"/>
    <n v="4.2"/>
    <n v="508.5"/>
    <n v="714"/>
    <m/>
    <m/>
    <n v="0"/>
    <n v="0"/>
    <n v="4.404849785407726"/>
    <n v="4.2935312024353118"/>
    <n v="10263.300000000001"/>
    <n v="11283.4"/>
    <n v="120.3"/>
    <n v="118.9"/>
    <n v="266705.09999999998"/>
    <n v="292256.2"/>
    <n v="106.8"/>
    <n v="106.8"/>
    <n v="12068.4"/>
    <n v="18156"/>
    <m/>
    <m/>
    <n v="0"/>
    <n v="0"/>
    <n v="119.64527896995708"/>
    <n v="118.11727549467275"/>
    <n v="278773.5"/>
    <n v="310412.2"/>
    <n v="2869"/>
    <n v="2900"/>
    <n v="2869"/>
    <n v="2900"/>
    <n v="124"/>
    <n v="152"/>
    <n v="124"/>
    <n v="152"/>
    <m/>
    <m/>
    <n v="0"/>
    <n v="0"/>
    <n v="2993"/>
    <n v="3052"/>
    <n v="2993"/>
    <n v="3052"/>
    <n v="4.5"/>
    <n v="4.5"/>
    <n v="12910.5"/>
    <n v="13050"/>
    <n v="4.7"/>
    <n v="4.5999999999999996"/>
    <n v="582.80000000000007"/>
    <n v="699.19999999999993"/>
    <m/>
    <m/>
    <n v="0"/>
    <n v="0"/>
    <n v="4.5082860006682255"/>
    <n v="4.5049803407601576"/>
    <n v="13493.3"/>
    <n v="13749.2"/>
    <n v="127.3"/>
    <n v="126.9"/>
    <n v="365223.7"/>
    <n v="368010"/>
    <n v="131.69999999999999"/>
    <n v="129.1"/>
    <n v="16330.8"/>
    <n v="19623.2"/>
    <m/>
    <m/>
    <n v="0"/>
    <n v="0"/>
    <n v="127.48229201470097"/>
    <n v="127.00956749672346"/>
    <n v="381554.5"/>
    <n v="387633.2"/>
    <n v="5323"/>
    <n v="5680"/>
    <n v="5323"/>
    <n v="5680"/>
    <n v="4.4630095810633099"/>
    <n v="4.4071478873239434"/>
    <n v="23756.6"/>
    <n v="25032.6"/>
    <n v="124.05185046026676"/>
    <n v="122.89531690140845"/>
    <n v="660328"/>
    <n v="698045.4"/>
    <n v="2550"/>
    <n v="2507"/>
    <n v="2550"/>
    <n v="2507"/>
    <n v="460"/>
    <n v="449"/>
    <n v="460"/>
    <n v="449"/>
    <m/>
    <m/>
    <n v="0"/>
    <n v="0"/>
    <n v="3010"/>
    <n v="2956"/>
    <n v="3010"/>
    <n v="2956"/>
    <n v="3.6"/>
    <n v="3.6"/>
    <n v="9180"/>
    <n v="9025.2000000000007"/>
    <n v="3.8"/>
    <n v="3.8"/>
    <n v="1748"/>
    <n v="1706.1999999999998"/>
    <m/>
    <m/>
    <n v="0"/>
    <n v="0"/>
    <n v="3.6305647840531563"/>
    <n v="3.6303788903924228"/>
    <n v="10928"/>
    <n v="10731.400000000001"/>
    <n v="96.9"/>
    <n v="95.9"/>
    <n v="247095"/>
    <n v="240421.30000000002"/>
    <n v="86.1"/>
    <n v="86"/>
    <n v="39606"/>
    <n v="38614"/>
    <m/>
    <m/>
    <n v="0"/>
    <n v="0"/>
    <n v="95.249501661129571"/>
    <n v="94.396244925575118"/>
    <n v="286701"/>
    <n v="279035.30000000005"/>
    <n v="83"/>
    <n v="82"/>
    <n v="83"/>
    <n v="82"/>
    <n v="5.4"/>
    <n v="5.8"/>
    <n v="448.20000000000005"/>
    <n v="475.59999999999997"/>
    <n v="70.900000000000006"/>
    <n v="75.3"/>
    <n v="5884.7000000000007"/>
    <n v="6174.5999999999995"/>
    <n v="7636"/>
    <n v="7865"/>
    <n v="7636"/>
    <n v="7865"/>
    <n v="31845.300000000003"/>
    <n v="32644.600000000002"/>
    <n v="879023.8"/>
    <n v="900687.5"/>
    <n v="697"/>
    <n v="771"/>
    <n v="697"/>
    <n v="771"/>
    <n v="2839.3"/>
    <n v="3119.3999999999996"/>
    <n v="68005.2"/>
    <n v="76393.2"/>
    <n v="8333"/>
    <n v="8636"/>
    <n v="8333"/>
    <n v="8636"/>
    <n v="34684.600000000006"/>
    <n v="35764"/>
    <n v="947029"/>
    <n v="977080.7"/>
    <n v="0"/>
    <n v="0"/>
    <n v="0"/>
    <n v="0"/>
    <s v=""/>
    <s v=""/>
    <s v=""/>
    <s v=""/>
    <n v="35132.799999999996"/>
    <n v="36239.599999999999"/>
    <n v="952913.7"/>
    <n v="983255.3"/>
  </r>
  <r>
    <x v="13"/>
    <s v="Texas Tech University "/>
    <m/>
    <n v="229115"/>
    <x v="1"/>
    <n v="4476"/>
    <n v="4605"/>
    <n v="82"/>
    <n v="76"/>
    <n v="4394"/>
    <n v="4529"/>
    <m/>
    <m/>
    <n v="4394"/>
    <n v="4529"/>
    <n v="4394"/>
    <n v="4529"/>
    <n v="765"/>
    <n v="847"/>
    <n v="765"/>
    <n v="847"/>
    <n v="6"/>
    <n v="27"/>
    <n v="6"/>
    <n v="27"/>
    <m/>
    <m/>
    <n v="0"/>
    <n v="0"/>
    <n v="771"/>
    <n v="874"/>
    <n v="771"/>
    <n v="874"/>
    <n v="4.4000000000000004"/>
    <n v="4.4000000000000004"/>
    <n v="3366.0000000000005"/>
    <n v="3726.8"/>
    <n v="4.8"/>
    <n v="4.5999999999999996"/>
    <n v="28.799999999999997"/>
    <n v="124.19999999999999"/>
    <m/>
    <m/>
    <n v="0"/>
    <n v="0"/>
    <n v="4.4031128404669273"/>
    <n v="4.4061784897025174"/>
    <n v="3394.8000000000011"/>
    <n v="3851"/>
    <n v="124.8"/>
    <n v="125.6"/>
    <n v="95472"/>
    <n v="106383.2"/>
    <n v="124"/>
    <n v="137.19999999999999"/>
    <n v="744"/>
    <n v="3704.3999999999996"/>
    <m/>
    <m/>
    <n v="0"/>
    <n v="0"/>
    <n v="124.79377431906615"/>
    <n v="125.95835240274599"/>
    <n v="96216"/>
    <n v="110087.59999999999"/>
    <n v="1371"/>
    <n v="1323"/>
    <n v="1371"/>
    <n v="1323"/>
    <n v="43"/>
    <n v="51"/>
    <n v="43"/>
    <n v="51"/>
    <m/>
    <m/>
    <n v="0"/>
    <n v="0"/>
    <n v="1414"/>
    <n v="1374"/>
    <n v="1414"/>
    <n v="1374"/>
    <n v="4.8"/>
    <n v="4.8"/>
    <n v="6580.8"/>
    <n v="6350.4"/>
    <n v="5.8"/>
    <n v="5.6"/>
    <n v="249.4"/>
    <n v="285.59999999999997"/>
    <m/>
    <m/>
    <n v="0"/>
    <n v="0"/>
    <n v="4.8304101838755304"/>
    <n v="4.8296943231441052"/>
    <n v="6830.2"/>
    <n v="6636.0000000000009"/>
    <n v="135.80000000000001"/>
    <n v="136"/>
    <n v="186181.80000000002"/>
    <n v="179928"/>
    <n v="144.9"/>
    <n v="139.30000000000001"/>
    <n v="6230.7"/>
    <n v="7104.3"/>
    <m/>
    <m/>
    <n v="0"/>
    <n v="0"/>
    <n v="136.07673267326734"/>
    <n v="136.12248908296942"/>
    <n v="192412.50000000003"/>
    <n v="187032.3"/>
    <n v="2185"/>
    <n v="2248"/>
    <n v="2185"/>
    <n v="2248"/>
    <n v="4.6796338672768876"/>
    <n v="4.665035587188612"/>
    <n v="10225"/>
    <n v="10487"/>
    <n v="132.0954233409611"/>
    <n v="132.17077402135229"/>
    <n v="288628.5"/>
    <n v="297119.89999999997"/>
    <n v="1901"/>
    <n v="1918"/>
    <n v="1901"/>
    <n v="1918"/>
    <n v="197"/>
    <n v="227"/>
    <n v="197"/>
    <n v="227"/>
    <m/>
    <m/>
    <n v="0"/>
    <n v="0"/>
    <n v="2098"/>
    <n v="2145"/>
    <n v="2098"/>
    <n v="2145"/>
    <n v="3.8"/>
    <n v="3.7"/>
    <n v="7223.7999999999993"/>
    <n v="7096.6"/>
    <n v="4"/>
    <n v="3.7"/>
    <n v="788"/>
    <n v="839.90000000000009"/>
    <m/>
    <m/>
    <n v="0"/>
    <n v="0"/>
    <n v="3.8187797902764533"/>
    <n v="3.7"/>
    <n v="8011.7999999999993"/>
    <n v="7936.5"/>
    <n v="105.3"/>
    <n v="102.9"/>
    <n v="200175.3"/>
    <n v="197362.2"/>
    <n v="98.1"/>
    <n v="91.8"/>
    <n v="19325.699999999997"/>
    <n v="20838.599999999999"/>
    <m/>
    <m/>
    <n v="0"/>
    <n v="0"/>
    <n v="104.62392755004767"/>
    <n v="101.7253146853147"/>
    <n v="219501"/>
    <n v="218200.80000000002"/>
    <n v="111"/>
    <n v="136"/>
    <n v="111"/>
    <n v="136"/>
    <n v="5"/>
    <n v="4.8"/>
    <n v="555"/>
    <n v="652.79999999999995"/>
    <n v="74.8"/>
    <n v="80.5"/>
    <n v="8302.7999999999993"/>
    <n v="10948"/>
    <n v="4037"/>
    <n v="4088"/>
    <n v="4037"/>
    <n v="4088"/>
    <n v="17170.599999999999"/>
    <n v="17173.800000000003"/>
    <n v="481829.10000000003"/>
    <n v="483673.4"/>
    <n v="246"/>
    <n v="305"/>
    <n v="246"/>
    <n v="305"/>
    <n v="1066.2"/>
    <n v="1249.7"/>
    <n v="26300.399999999998"/>
    <n v="31647.3"/>
    <n v="4283"/>
    <n v="4393"/>
    <n v="4283"/>
    <n v="4393"/>
    <n v="18236.8"/>
    <n v="18423.500000000004"/>
    <n v="508129.50000000006"/>
    <n v="515320.7"/>
    <n v="0"/>
    <n v="0"/>
    <n v="0"/>
    <n v="0"/>
    <s v=""/>
    <s v=""/>
    <s v=""/>
    <s v=""/>
    <n v="18791.8"/>
    <n v="19076.3"/>
    <n v="516432.3"/>
    <n v="526268.69999999995"/>
  </r>
  <r>
    <x v="13"/>
    <s v="University of Houston"/>
    <m/>
    <n v="225511"/>
    <x v="1"/>
    <n v="4778"/>
    <n v="5092"/>
    <n v="63"/>
    <n v="75"/>
    <n v="4715"/>
    <n v="5017"/>
    <m/>
    <m/>
    <n v="4715"/>
    <n v="5017"/>
    <n v="4715"/>
    <n v="5017"/>
    <n v="330"/>
    <n v="372"/>
    <n v="330"/>
    <n v="372"/>
    <n v="26"/>
    <n v="32"/>
    <n v="26"/>
    <n v="32"/>
    <m/>
    <m/>
    <n v="0"/>
    <n v="0"/>
    <n v="356"/>
    <n v="404"/>
    <n v="356"/>
    <n v="404"/>
    <n v="5"/>
    <n v="4.8"/>
    <n v="1650"/>
    <n v="1785.6"/>
    <n v="5.2"/>
    <n v="4.7"/>
    <n v="135.20000000000002"/>
    <n v="150.4"/>
    <m/>
    <m/>
    <n v="0"/>
    <n v="0"/>
    <n v="5.0146067415730338"/>
    <n v="4.7920792079207919"/>
    <n v="1785.2"/>
    <n v="1936"/>
    <n v="130.19999999999999"/>
    <n v="127.7"/>
    <n v="42965.999999999993"/>
    <n v="47504.4"/>
    <n v="128"/>
    <n v="122.6"/>
    <n v="3328"/>
    <n v="3923.2"/>
    <m/>
    <m/>
    <n v="0"/>
    <n v="0"/>
    <n v="130.0393258426966"/>
    <n v="127.29603960396039"/>
    <n v="46293.999999999985"/>
    <n v="51427.6"/>
    <n v="1207"/>
    <n v="1109"/>
    <n v="1207"/>
    <n v="1109"/>
    <n v="129"/>
    <n v="149"/>
    <n v="129"/>
    <n v="149"/>
    <m/>
    <m/>
    <n v="0"/>
    <n v="0"/>
    <n v="1336"/>
    <n v="1258"/>
    <n v="1336"/>
    <n v="1258"/>
    <n v="5.4"/>
    <n v="5.4"/>
    <n v="6517.8"/>
    <n v="5988.6"/>
    <n v="5.6"/>
    <n v="5.6"/>
    <n v="722.4"/>
    <n v="834.4"/>
    <m/>
    <m/>
    <n v="0"/>
    <n v="0"/>
    <n v="5.419311377245509"/>
    <n v="5.4236883942766294"/>
    <n v="7240.2"/>
    <n v="6823"/>
    <n v="135.4"/>
    <n v="136.4"/>
    <n v="163427.80000000002"/>
    <n v="151267.6"/>
    <n v="135"/>
    <n v="131.4"/>
    <n v="17415"/>
    <n v="19578.600000000002"/>
    <m/>
    <m/>
    <n v="0"/>
    <n v="0"/>
    <n v="135.361377245509"/>
    <n v="135.80779014308428"/>
    <n v="180842.80000000002"/>
    <n v="170846.2"/>
    <n v="1692"/>
    <n v="1662"/>
    <n v="1692"/>
    <n v="1662"/>
    <n v="5.3341607565011815"/>
    <n v="5.2701564380264738"/>
    <n v="9025.4"/>
    <n v="8759"/>
    <n v="134.2416075650118"/>
    <n v="133.73874849578823"/>
    <n v="227136.79999999996"/>
    <n v="222273.80000000005"/>
    <n v="1838"/>
    <n v="2089"/>
    <n v="1838"/>
    <n v="2089"/>
    <n v="910"/>
    <n v="1005"/>
    <n v="910"/>
    <n v="1005"/>
    <m/>
    <m/>
    <n v="0"/>
    <n v="0"/>
    <n v="2748"/>
    <n v="3094"/>
    <n v="2748"/>
    <n v="3094"/>
    <n v="3.7"/>
    <n v="3.8"/>
    <n v="6800.6"/>
    <n v="7938.2"/>
    <n v="4.0999999999999996"/>
    <n v="4.0999999999999996"/>
    <n v="3730.9999999999995"/>
    <n v="4120.5"/>
    <m/>
    <m/>
    <n v="0"/>
    <n v="0"/>
    <n v="3.8324599708879186"/>
    <n v="3.8974466709760831"/>
    <n v="10531.6"/>
    <n v="12058.7"/>
    <n v="92.6"/>
    <n v="92"/>
    <n v="170198.8"/>
    <n v="192188"/>
    <n v="84"/>
    <n v="82.8"/>
    <n v="76440"/>
    <n v="83214"/>
    <m/>
    <m/>
    <n v="0"/>
    <n v="0"/>
    <n v="89.752110625909751"/>
    <n v="89.011635423400136"/>
    <n v="246638.8"/>
    <n v="275402"/>
    <n v="275"/>
    <n v="261"/>
    <n v="275"/>
    <n v="261"/>
    <n v="5.6"/>
    <n v="5.8"/>
    <n v="1540"/>
    <n v="1513.8"/>
    <n v="79.5"/>
    <n v="82"/>
    <n v="21862.5"/>
    <n v="21402"/>
    <n v="3375"/>
    <n v="3570"/>
    <n v="3375"/>
    <n v="3570"/>
    <n v="14968.400000000001"/>
    <n v="15712.400000000001"/>
    <n v="376592.6"/>
    <n v="390960"/>
    <n v="1065"/>
    <n v="1186"/>
    <n v="1065"/>
    <n v="1186"/>
    <n v="4588.5999999999995"/>
    <n v="5105.3"/>
    <n v="97183"/>
    <n v="106715.8"/>
    <n v="4440"/>
    <n v="4756"/>
    <n v="4440"/>
    <n v="4756"/>
    <n v="19557"/>
    <n v="20817.7"/>
    <n v="473775.6"/>
    <n v="497675.8"/>
    <n v="0"/>
    <n v="0"/>
    <n v="0"/>
    <n v="0"/>
    <s v=""/>
    <s v=""/>
    <s v=""/>
    <s v=""/>
    <n v="21097"/>
    <n v="22331.5"/>
    <n v="495638.1"/>
    <n v="519077.80000000005"/>
  </r>
  <r>
    <x v="13"/>
    <s v="University of North Texas"/>
    <m/>
    <n v="227216"/>
    <x v="1"/>
    <n v="6024"/>
    <n v="6571"/>
    <n v="147"/>
    <n v="197"/>
    <n v="5877"/>
    <n v="6374"/>
    <m/>
    <m/>
    <n v="5877"/>
    <n v="6374"/>
    <n v="5877"/>
    <n v="6374"/>
    <n v="380"/>
    <n v="422"/>
    <n v="380"/>
    <n v="422"/>
    <n v="14"/>
    <n v="13"/>
    <n v="14"/>
    <n v="13"/>
    <m/>
    <m/>
    <n v="0"/>
    <n v="0"/>
    <n v="394"/>
    <n v="435"/>
    <n v="394"/>
    <n v="435"/>
    <n v="4.5"/>
    <n v="4.4000000000000004"/>
    <n v="1710"/>
    <n v="1856.8000000000002"/>
    <n v="4.4000000000000004"/>
    <n v="5"/>
    <n v="61.600000000000009"/>
    <n v="65"/>
    <m/>
    <m/>
    <n v="0"/>
    <n v="0"/>
    <n v="4.4964467005076143"/>
    <n v="4.4179310344827591"/>
    <n v="1771.6000000000001"/>
    <n v="1921.8000000000002"/>
    <n v="123.9"/>
    <n v="121.1"/>
    <n v="47082"/>
    <n v="51104.2"/>
    <n v="119.8"/>
    <n v="117.2"/>
    <n v="1677.2"/>
    <n v="1523.6000000000001"/>
    <m/>
    <m/>
    <n v="0"/>
    <n v="0"/>
    <n v="123.75431472081218"/>
    <n v="120.98344827586206"/>
    <n v="48759.199999999997"/>
    <n v="52627.799999999996"/>
    <n v="1346"/>
    <n v="1371"/>
    <n v="1346"/>
    <n v="1371"/>
    <n v="48"/>
    <n v="57"/>
    <n v="48"/>
    <n v="57"/>
    <m/>
    <m/>
    <n v="0"/>
    <n v="0"/>
    <n v="1394"/>
    <n v="1428"/>
    <n v="1394"/>
    <n v="1428"/>
    <n v="5.2"/>
    <n v="5.0999999999999996"/>
    <n v="6999.2"/>
    <n v="6992.0999999999995"/>
    <n v="5.6"/>
    <n v="5.3"/>
    <n v="268.79999999999995"/>
    <n v="302.09999999999997"/>
    <m/>
    <m/>
    <n v="0"/>
    <n v="0"/>
    <n v="5.2137733142037304"/>
    <n v="5.1079831932773105"/>
    <n v="7268"/>
    <n v="7294.2"/>
    <n v="135.19999999999999"/>
    <n v="134.6"/>
    <n v="181979.19999999998"/>
    <n v="184536.6"/>
    <n v="134.4"/>
    <n v="125.5"/>
    <n v="6451.2000000000007"/>
    <n v="7153.5"/>
    <m/>
    <m/>
    <n v="0"/>
    <n v="0"/>
    <n v="135.17245337159252"/>
    <n v="134.23676470588236"/>
    <n v="188430.39999999997"/>
    <n v="191690.1"/>
    <n v="1788"/>
    <n v="1863"/>
    <n v="1788"/>
    <n v="1863"/>
    <n v="5.0557046979865774"/>
    <n v="4.9468599033816423"/>
    <n v="9039.6"/>
    <n v="9216"/>
    <n v="132.65637583892615"/>
    <n v="131.14219001610306"/>
    <n v="237189.59999999995"/>
    <n v="244317.9"/>
    <n v="2626"/>
    <n v="2786"/>
    <n v="2626"/>
    <n v="2786"/>
    <n v="1101"/>
    <n v="1253"/>
    <n v="1101"/>
    <n v="1253"/>
    <m/>
    <m/>
    <n v="0"/>
    <n v="0"/>
    <n v="3727"/>
    <n v="4039"/>
    <n v="3727"/>
    <n v="4039"/>
    <n v="3.6"/>
    <n v="3.5"/>
    <n v="9453.6"/>
    <n v="9751"/>
    <n v="3.5"/>
    <n v="3.5"/>
    <n v="3853.5"/>
    <n v="4385.5"/>
    <m/>
    <m/>
    <n v="0"/>
    <n v="0"/>
    <n v="3.5704588140595654"/>
    <n v="3.5"/>
    <n v="13307.1"/>
    <n v="14136.5"/>
    <n v="89.2"/>
    <n v="88"/>
    <n v="234239.2"/>
    <n v="245168"/>
    <n v="67"/>
    <n v="62.5"/>
    <n v="73767"/>
    <n v="78312.5"/>
    <m/>
    <m/>
    <n v="0"/>
    <n v="0"/>
    <n v="82.641856721223505"/>
    <n v="80.089254766031189"/>
    <n v="308006.2"/>
    <n v="323480.5"/>
    <n v="362"/>
    <n v="472"/>
    <n v="362"/>
    <n v="472"/>
    <n v="3.9"/>
    <n v="3.7"/>
    <n v="1411.8"/>
    <n v="1746.4"/>
    <n v="53.5"/>
    <n v="48"/>
    <n v="19367"/>
    <n v="22656"/>
    <n v="4352"/>
    <n v="4579"/>
    <n v="4352"/>
    <n v="4579"/>
    <n v="18162.800000000003"/>
    <n v="18599.900000000001"/>
    <n v="463300.4"/>
    <n v="480808.8"/>
    <n v="1163"/>
    <n v="1323"/>
    <n v="1163"/>
    <n v="1323"/>
    <n v="4183.8999999999996"/>
    <n v="4752.6000000000004"/>
    <n v="81895.399999999994"/>
    <n v="86989.6"/>
    <n v="5515"/>
    <n v="5902"/>
    <n v="5515"/>
    <n v="5902"/>
    <n v="22346.700000000004"/>
    <n v="23352.5"/>
    <n v="545195.80000000005"/>
    <n v="567798.4"/>
    <n v="0"/>
    <n v="0"/>
    <n v="0"/>
    <n v="0"/>
    <s v=""/>
    <s v=""/>
    <s v=""/>
    <s v=""/>
    <n v="23758.5"/>
    <n v="25098.9"/>
    <n v="564562.79999999993"/>
    <n v="590454.4"/>
  </r>
  <r>
    <x v="13"/>
    <s v="University of Texas at Arlington"/>
    <m/>
    <n v="228769"/>
    <x v="1"/>
    <n v="4178"/>
    <n v="5103"/>
    <n v="62"/>
    <n v="67"/>
    <n v="4116"/>
    <n v="5036"/>
    <m/>
    <m/>
    <n v="4116"/>
    <n v="5036"/>
    <n v="4116"/>
    <n v="5036"/>
    <n v="144"/>
    <n v="169"/>
    <n v="144"/>
    <n v="169"/>
    <n v="3"/>
    <n v="7"/>
    <n v="3"/>
    <n v="7"/>
    <m/>
    <m/>
    <n v="0"/>
    <n v="0"/>
    <n v="147"/>
    <n v="176"/>
    <n v="147"/>
    <n v="176"/>
    <n v="4.8"/>
    <n v="4.5999999999999996"/>
    <n v="691.19999999999993"/>
    <n v="777.4"/>
    <n v="8.6999999999999993"/>
    <n v="5.4"/>
    <n v="26.099999999999998"/>
    <n v="37.800000000000004"/>
    <m/>
    <m/>
    <n v="0"/>
    <n v="0"/>
    <n v="4.8795918367346935"/>
    <n v="4.6318181818181818"/>
    <n v="717.3"/>
    <n v="815.2"/>
    <n v="125.1"/>
    <n v="123.9"/>
    <n v="18014.399999999998"/>
    <n v="20939.100000000002"/>
    <n v="139.69999999999999"/>
    <n v="135.4"/>
    <n v="419.09999999999997"/>
    <n v="947.80000000000007"/>
    <m/>
    <m/>
    <n v="0"/>
    <n v="0"/>
    <n v="125.39795918367345"/>
    <n v="124.35738636363637"/>
    <n v="18433.499999999996"/>
    <n v="21886.9"/>
    <n v="688"/>
    <n v="650"/>
    <n v="688"/>
    <n v="650"/>
    <n v="39"/>
    <n v="33"/>
    <n v="39"/>
    <n v="33"/>
    <m/>
    <m/>
    <n v="0"/>
    <n v="0"/>
    <n v="727"/>
    <n v="683"/>
    <n v="727"/>
    <n v="683"/>
    <n v="5.3"/>
    <n v="5.4"/>
    <n v="3646.4"/>
    <n v="3510.0000000000005"/>
    <n v="6.1"/>
    <n v="6.3"/>
    <n v="237.89999999999998"/>
    <n v="207.9"/>
    <m/>
    <m/>
    <n v="0"/>
    <n v="0"/>
    <n v="5.3429160935350755"/>
    <n v="5.4434846266471455"/>
    <n v="3884.2999999999997"/>
    <n v="3717.9000000000005"/>
    <n v="134.30000000000001"/>
    <n v="134.9"/>
    <n v="92398.400000000009"/>
    <n v="87685"/>
    <n v="129.19999999999999"/>
    <n v="129.30000000000001"/>
    <n v="5038.7999999999993"/>
    <n v="4266.9000000000005"/>
    <m/>
    <m/>
    <n v="0"/>
    <n v="0"/>
    <n v="134.0264099037139"/>
    <n v="134.62942898975109"/>
    <n v="97437.2"/>
    <n v="91951.9"/>
    <n v="874"/>
    <n v="859"/>
    <n v="874"/>
    <n v="859"/>
    <n v="5.2649885583524023"/>
    <n v="5.277182770663563"/>
    <n v="4601.5999999999995"/>
    <n v="4533.1000000000004"/>
    <n v="132.57517162471396"/>
    <n v="132.52479627473807"/>
    <n v="115870.7"/>
    <n v="113838.8"/>
    <n v="1905"/>
    <n v="2316"/>
    <n v="1905"/>
    <n v="2316"/>
    <n v="955"/>
    <n v="1441"/>
    <n v="955"/>
    <n v="1441"/>
    <m/>
    <m/>
    <n v="0"/>
    <n v="0"/>
    <n v="2860"/>
    <n v="3757"/>
    <n v="2860"/>
    <n v="3757"/>
    <n v="3.5"/>
    <n v="3.3"/>
    <n v="6667.5"/>
    <n v="7642.7999999999993"/>
    <n v="3.6"/>
    <n v="3.1"/>
    <n v="3438"/>
    <n v="4467.1000000000004"/>
    <m/>
    <m/>
    <n v="0"/>
    <n v="0"/>
    <n v="3.5333916083916086"/>
    <n v="3.2232898589299972"/>
    <n v="10105.5"/>
    <n v="12109.9"/>
    <n v="81.3"/>
    <n v="77.5"/>
    <n v="154876.5"/>
    <n v="179490"/>
    <n v="64.099999999999994"/>
    <n v="56.5"/>
    <n v="61215.499999999993"/>
    <n v="81416.5"/>
    <m/>
    <m/>
    <n v="0"/>
    <n v="0"/>
    <n v="75.556643356643363"/>
    <n v="69.445435187649721"/>
    <n v="216092.00000000003"/>
    <n v="260906.5"/>
    <n v="382"/>
    <n v="420"/>
    <n v="382"/>
    <n v="420"/>
    <n v="3.6"/>
    <n v="3.9"/>
    <n v="1375.2"/>
    <n v="1638"/>
    <n v="54.8"/>
    <n v="51.1"/>
    <n v="20933.599999999999"/>
    <n v="21462"/>
    <n v="2737"/>
    <n v="3135"/>
    <n v="2737"/>
    <n v="3135"/>
    <n v="11005.1"/>
    <n v="11930.2"/>
    <n v="265289.3"/>
    <n v="288114.09999999998"/>
    <n v="997"/>
    <n v="1481"/>
    <n v="997"/>
    <n v="1481"/>
    <n v="3702"/>
    <n v="4712.8"/>
    <n v="66673.399999999994"/>
    <n v="86631.2"/>
    <n v="3734"/>
    <n v="4616"/>
    <n v="3734"/>
    <n v="4616"/>
    <n v="14707.1"/>
    <n v="16643"/>
    <n v="331962.69999999995"/>
    <n v="374745.3"/>
    <n v="0"/>
    <n v="0"/>
    <n v="0"/>
    <n v="0"/>
    <s v=""/>
    <s v=""/>
    <s v=""/>
    <s v=""/>
    <n v="16082.3"/>
    <n v="18281"/>
    <n v="352896.3"/>
    <n v="396207.3"/>
  </r>
  <r>
    <x v="13"/>
    <s v="University of Texas at Austin"/>
    <m/>
    <n v="228778"/>
    <x v="1"/>
    <n v="8952"/>
    <n v="9027"/>
    <n v="435"/>
    <n v="484"/>
    <n v="8517"/>
    <n v="8543"/>
    <m/>
    <m/>
    <n v="8517"/>
    <n v="8543"/>
    <n v="8517"/>
    <n v="8543"/>
    <n v="1655"/>
    <n v="1849"/>
    <n v="1655"/>
    <n v="1849"/>
    <n v="206"/>
    <n v="239"/>
    <n v="206"/>
    <n v="239"/>
    <m/>
    <m/>
    <n v="0"/>
    <n v="0"/>
    <n v="1861"/>
    <n v="2088"/>
    <n v="1861"/>
    <n v="2088"/>
    <n v="4.4000000000000004"/>
    <n v="4.4000000000000004"/>
    <n v="7282.0000000000009"/>
    <n v="8135.6"/>
    <n v="4.4000000000000004"/>
    <n v="4.5"/>
    <n v="906.40000000000009"/>
    <n v="1075.5"/>
    <m/>
    <m/>
    <n v="0"/>
    <n v="0"/>
    <n v="4.4000000000000004"/>
    <n v="4.4114463601532572"/>
    <n v="8188.4000000000005"/>
    <n v="9211.1"/>
    <n v="116"/>
    <n v="116.1"/>
    <n v="191980"/>
    <n v="214668.9"/>
    <n v="121.3"/>
    <n v="123.4"/>
    <n v="24987.8"/>
    <n v="29492.600000000002"/>
    <m/>
    <m/>
    <n v="0"/>
    <n v="0"/>
    <n v="116.5866738312735"/>
    <n v="116.93558429118774"/>
    <n v="216967.8"/>
    <n v="244161.5"/>
    <n v="3060"/>
    <n v="3018"/>
    <n v="3060"/>
    <n v="3018"/>
    <n v="467"/>
    <n v="448"/>
    <n v="467"/>
    <n v="448"/>
    <m/>
    <m/>
    <n v="0"/>
    <n v="0"/>
    <n v="3527"/>
    <n v="3466"/>
    <n v="3527"/>
    <n v="3466"/>
    <n v="4.5999999999999996"/>
    <n v="4.5999999999999996"/>
    <n v="14075.999999999998"/>
    <n v="13882.8"/>
    <n v="4.7"/>
    <n v="4.7"/>
    <n v="2194.9"/>
    <n v="2105.6"/>
    <m/>
    <m/>
    <n v="0"/>
    <n v="0"/>
    <n v="4.6132407144882333"/>
    <n v="4.6129255626081935"/>
    <n v="16270.899999999998"/>
    <n v="15988.4"/>
    <n v="120"/>
    <n v="121.5"/>
    <n v="367200"/>
    <n v="366687"/>
    <n v="124.9"/>
    <n v="125.7"/>
    <n v="58328.3"/>
    <n v="56313.599999999999"/>
    <m/>
    <m/>
    <n v="0"/>
    <n v="0"/>
    <n v="120.64879500992345"/>
    <n v="122.04287362954413"/>
    <n v="425528.3"/>
    <n v="423000.6"/>
    <n v="5388"/>
    <n v="5554"/>
    <n v="5388"/>
    <n v="5554"/>
    <n v="4.5395879732739424"/>
    <n v="4.537180410514944"/>
    <n v="24459.300000000003"/>
    <n v="25199.5"/>
    <n v="119.24574981440237"/>
    <n v="120.12281238746849"/>
    <n v="642496.1"/>
    <n v="667162.1"/>
    <n v="2586"/>
    <n v="2465"/>
    <n v="2586"/>
    <n v="2465"/>
    <n v="271"/>
    <n v="277"/>
    <n v="271"/>
    <n v="277"/>
    <m/>
    <m/>
    <n v="0"/>
    <n v="0"/>
    <n v="2857"/>
    <n v="2742"/>
    <n v="2857"/>
    <n v="2742"/>
    <n v="3.7"/>
    <n v="3.7"/>
    <n v="9568.2000000000007"/>
    <n v="9120.5"/>
    <n v="3.9"/>
    <n v="3.7"/>
    <n v="1056.8999999999999"/>
    <n v="1024.9000000000001"/>
    <m/>
    <m/>
    <n v="0"/>
    <n v="0"/>
    <n v="3.7189709485474274"/>
    <n v="3.6999999999999997"/>
    <n v="10625.1"/>
    <n v="10145.4"/>
    <n v="93.8"/>
    <n v="94"/>
    <n v="242566.8"/>
    <n v="231710"/>
    <n v="84.5"/>
    <n v="87.1"/>
    <n v="22899.5"/>
    <n v="24126.699999999997"/>
    <m/>
    <m/>
    <n v="0"/>
    <n v="0"/>
    <n v="92.917850892544621"/>
    <n v="93.302954048140052"/>
    <n v="265466.3"/>
    <n v="255836.7"/>
    <n v="272"/>
    <n v="247"/>
    <n v="272"/>
    <n v="247"/>
    <n v="5.0999999999999996"/>
    <n v="4.3"/>
    <n v="1387.1999999999998"/>
    <n v="1062.0999999999999"/>
    <n v="65.8"/>
    <n v="61.7"/>
    <n v="17897.599999999999"/>
    <n v="15239.900000000001"/>
    <n v="7301"/>
    <n v="7332"/>
    <n v="7301"/>
    <n v="7332"/>
    <n v="30926.2"/>
    <n v="31138.9"/>
    <n v="801746.8"/>
    <n v="813065.9"/>
    <n v="944"/>
    <n v="964"/>
    <n v="944"/>
    <n v="964"/>
    <n v="4158.2"/>
    <n v="4206"/>
    <n v="106215.6"/>
    <n v="109932.9"/>
    <n v="8245"/>
    <n v="8296"/>
    <n v="8245"/>
    <n v="8296"/>
    <n v="35084.400000000001"/>
    <n v="35344.9"/>
    <n v="907962.4"/>
    <n v="922998.8"/>
    <n v="0"/>
    <n v="0"/>
    <n v="0"/>
    <n v="0"/>
    <s v=""/>
    <s v=""/>
    <s v=""/>
    <s v=""/>
    <n v="36471.599999999999"/>
    <n v="36407"/>
    <n v="925859.99999999988"/>
    <n v="938238.70000000007"/>
  </r>
  <r>
    <x v="13"/>
    <s v="University of Texas at Dallas"/>
    <m/>
    <n v="228787"/>
    <x v="1"/>
    <n v="2355"/>
    <n v="2314"/>
    <n v="22"/>
    <n v="15"/>
    <n v="2333"/>
    <n v="2299"/>
    <m/>
    <m/>
    <n v="2333"/>
    <n v="2299"/>
    <n v="2333"/>
    <n v="2299"/>
    <n v="145"/>
    <n v="170"/>
    <n v="145"/>
    <n v="170"/>
    <n v="5"/>
    <n v="15"/>
    <n v="5"/>
    <n v="15"/>
    <m/>
    <m/>
    <n v="0"/>
    <n v="0"/>
    <n v="150"/>
    <n v="185"/>
    <n v="150"/>
    <n v="185"/>
    <n v="4.3"/>
    <n v="4.2"/>
    <n v="623.5"/>
    <n v="714"/>
    <n v="5.6"/>
    <n v="4"/>
    <n v="28"/>
    <n v="60"/>
    <m/>
    <m/>
    <n v="0"/>
    <n v="0"/>
    <n v="4.3433333333333337"/>
    <n v="4.1837837837837837"/>
    <n v="651.5"/>
    <n v="774"/>
    <n v="120.8"/>
    <n v="119.9"/>
    <n v="17516"/>
    <n v="20383"/>
    <n v="120.8"/>
    <n v="114.3"/>
    <n v="604"/>
    <n v="1714.5"/>
    <m/>
    <m/>
    <n v="0"/>
    <n v="0"/>
    <n v="120.8"/>
    <n v="119.44594594594595"/>
    <n v="18120"/>
    <n v="22097.5"/>
    <n v="462"/>
    <n v="493"/>
    <n v="462"/>
    <n v="493"/>
    <n v="30"/>
    <n v="34"/>
    <n v="30"/>
    <n v="34"/>
    <m/>
    <m/>
    <n v="0"/>
    <n v="0"/>
    <n v="492"/>
    <n v="527"/>
    <n v="492"/>
    <n v="527"/>
    <n v="4.5999999999999996"/>
    <n v="4.5"/>
    <n v="2125.1999999999998"/>
    <n v="2218.5"/>
    <n v="4.9000000000000004"/>
    <n v="4.5999999999999996"/>
    <n v="147"/>
    <n v="156.39999999999998"/>
    <m/>
    <m/>
    <n v="0"/>
    <n v="0"/>
    <n v="4.6182926829268292"/>
    <n v="4.5064516129032262"/>
    <n v="2272.1999999999998"/>
    <n v="2374.9"/>
    <n v="127.9"/>
    <n v="126.5"/>
    <n v="59089.8"/>
    <n v="62364.5"/>
    <n v="118.1"/>
    <n v="127.5"/>
    <n v="3543"/>
    <n v="4335"/>
    <m/>
    <m/>
    <n v="0"/>
    <n v="0"/>
    <n v="127.30243902439025"/>
    <n v="126.56451612903226"/>
    <n v="62632.800000000003"/>
    <n v="66699.5"/>
    <n v="642"/>
    <n v="712"/>
    <n v="642"/>
    <n v="712"/>
    <n v="4.5540498442367596"/>
    <n v="4.4226123595505618"/>
    <n v="2923.7"/>
    <n v="3148.9"/>
    <n v="125.78317757009346"/>
    <n v="124.71488764044943"/>
    <n v="80752.800000000003"/>
    <n v="88797"/>
    <n v="1048"/>
    <n v="939"/>
    <n v="1048"/>
    <n v="939"/>
    <n v="592"/>
    <n v="585"/>
    <n v="592"/>
    <n v="585"/>
    <m/>
    <m/>
    <n v="0"/>
    <n v="0"/>
    <n v="1640"/>
    <n v="1524"/>
    <n v="1640"/>
    <n v="1524"/>
    <n v="3"/>
    <n v="3.1"/>
    <n v="3144"/>
    <n v="2910.9"/>
    <n v="3.5"/>
    <n v="3.5"/>
    <n v="2072"/>
    <n v="2047.5"/>
    <m/>
    <m/>
    <n v="0"/>
    <n v="0"/>
    <n v="3.1804878048780489"/>
    <n v="3.253543307086614"/>
    <n v="5216"/>
    <n v="4958.3999999999996"/>
    <n v="76.099999999999994"/>
    <n v="76.599999999999994"/>
    <n v="79752.799999999988"/>
    <n v="71927.399999999994"/>
    <n v="66.900000000000006"/>
    <n v="65"/>
    <n v="39604.800000000003"/>
    <n v="38025"/>
    <m/>
    <m/>
    <n v="0"/>
    <n v="0"/>
    <n v="72.77902439024389"/>
    <n v="72.147244094488187"/>
    <n v="119357.59999999998"/>
    <n v="109952.4"/>
    <n v="51"/>
    <n v="63"/>
    <n v="51"/>
    <n v="63"/>
    <n v="4.0999999999999996"/>
    <n v="5.6"/>
    <n v="209.1"/>
    <n v="352.79999999999995"/>
    <n v="50.4"/>
    <n v="69.7"/>
    <n v="2570.4"/>
    <n v="4391.1000000000004"/>
    <n v="1655"/>
    <n v="1602"/>
    <n v="1655"/>
    <n v="1602"/>
    <n v="5892.7"/>
    <n v="5843.4"/>
    <n v="156358.59999999998"/>
    <n v="154674.9"/>
    <n v="627"/>
    <n v="634"/>
    <n v="627"/>
    <n v="634"/>
    <n v="2247"/>
    <n v="2263.9"/>
    <n v="43751.8"/>
    <n v="44074.5"/>
    <n v="2282"/>
    <n v="2236"/>
    <n v="2282"/>
    <n v="2236"/>
    <n v="8139.7"/>
    <n v="8107.2999999999993"/>
    <n v="200110.39999999997"/>
    <n v="198749.4"/>
    <n v="0"/>
    <n v="0"/>
    <n v="0"/>
    <n v="0"/>
    <s v=""/>
    <s v=""/>
    <s v=""/>
    <s v=""/>
    <n v="8348.7999999999993"/>
    <n v="8460.0999999999985"/>
    <n v="202680.79999999996"/>
    <n v="203140.5"/>
  </r>
  <r>
    <x v="13"/>
    <s v="Texas Woman's University"/>
    <s v="Met the criteria for Four-Year 1 in 2010-11 and 2011-12."/>
    <n v="229179"/>
    <x v="9"/>
    <n v="1774"/>
    <n v="1725"/>
    <n v="15"/>
    <n v="6"/>
    <n v="1759"/>
    <n v="1719"/>
    <m/>
    <m/>
    <n v="1759"/>
    <n v="1719"/>
    <n v="1759"/>
    <n v="1719"/>
    <n v="65"/>
    <n v="68"/>
    <n v="65"/>
    <n v="68"/>
    <n v="2"/>
    <n v="2"/>
    <n v="2"/>
    <n v="2"/>
    <m/>
    <m/>
    <n v="0"/>
    <n v="0"/>
    <n v="67"/>
    <n v="70"/>
    <n v="67"/>
    <n v="70"/>
    <n v="4.5"/>
    <n v="4.5"/>
    <n v="292.5"/>
    <n v="306"/>
    <n v="4.5"/>
    <n v="4.5"/>
    <n v="9"/>
    <n v="9"/>
    <m/>
    <m/>
    <n v="0"/>
    <n v="0"/>
    <n v="4.5"/>
    <n v="4.5"/>
    <n v="301.5"/>
    <n v="315"/>
    <n v="124.6"/>
    <n v="118"/>
    <n v="8099"/>
    <n v="8024"/>
    <n v="120.5"/>
    <n v="134"/>
    <n v="241"/>
    <n v="268"/>
    <m/>
    <m/>
    <n v="0"/>
    <n v="0"/>
    <n v="124.4776119402985"/>
    <n v="118.45714285714286"/>
    <n v="8340"/>
    <n v="8292"/>
    <n v="232"/>
    <n v="278"/>
    <n v="232"/>
    <n v="278"/>
    <n v="5"/>
    <n v="7"/>
    <n v="5"/>
    <n v="7"/>
    <m/>
    <m/>
    <n v="0"/>
    <n v="0"/>
    <n v="237"/>
    <n v="285"/>
    <n v="237"/>
    <n v="285"/>
    <n v="5"/>
    <n v="5.0999999999999996"/>
    <n v="1160"/>
    <n v="1417.8"/>
    <n v="6.8"/>
    <n v="5.4"/>
    <n v="34"/>
    <n v="37.800000000000004"/>
    <m/>
    <m/>
    <n v="0"/>
    <n v="0"/>
    <n v="5.037974683544304"/>
    <n v="5.1073684210526311"/>
    <n v="1194"/>
    <n v="1455.6"/>
    <n v="135.9"/>
    <n v="133.5"/>
    <n v="31528.800000000003"/>
    <n v="37113"/>
    <n v="100.6"/>
    <n v="139.9"/>
    <n v="503"/>
    <n v="979.30000000000007"/>
    <m/>
    <m/>
    <n v="0"/>
    <n v="0"/>
    <n v="135.15527426160338"/>
    <n v="133.65719298245614"/>
    <n v="32031.800000000003"/>
    <n v="38092.300000000003"/>
    <n v="304"/>
    <n v="355"/>
    <n v="304"/>
    <n v="355"/>
    <n v="4.9194078947368425"/>
    <n v="4.9876056338028167"/>
    <n v="1495.5"/>
    <n v="1770.6"/>
    <n v="132.80197368421054"/>
    <n v="130.66"/>
    <n v="40371.800000000003"/>
    <n v="46384.299999999996"/>
    <n v="735"/>
    <n v="635"/>
    <n v="735"/>
    <n v="635"/>
    <n v="451"/>
    <n v="426"/>
    <n v="451"/>
    <n v="426"/>
    <m/>
    <m/>
    <n v="0"/>
    <n v="0"/>
    <n v="1186"/>
    <n v="1061"/>
    <n v="1186"/>
    <n v="1061"/>
    <n v="3.3"/>
    <n v="3.3"/>
    <n v="2425.5"/>
    <n v="2095.5"/>
    <n v="3.2"/>
    <n v="3.1"/>
    <n v="1443.2"/>
    <n v="1320.6000000000001"/>
    <m/>
    <m/>
    <n v="0"/>
    <n v="0"/>
    <n v="3.2619730185497469"/>
    <n v="3.2196983977379832"/>
    <n v="3868.7"/>
    <n v="3416.1000000000004"/>
    <n v="80.7"/>
    <n v="79.400000000000006"/>
    <n v="59314.5"/>
    <n v="50419"/>
    <n v="63.7"/>
    <n v="59.8"/>
    <n v="28728.7"/>
    <n v="25474.799999999999"/>
    <m/>
    <m/>
    <n v="0"/>
    <n v="0"/>
    <n v="74.235413153456989"/>
    <n v="71.530442978322341"/>
    <n v="88043.199999999983"/>
    <n v="75893.8"/>
    <n v="269"/>
    <n v="303"/>
    <n v="269"/>
    <n v="303"/>
    <n v="3.2"/>
    <n v="3.3"/>
    <n v="860.80000000000007"/>
    <n v="999.9"/>
    <n v="56.5"/>
    <n v="58"/>
    <n v="15198.5"/>
    <n v="17574"/>
    <n v="1032"/>
    <n v="981"/>
    <n v="1032"/>
    <n v="981"/>
    <n v="3878"/>
    <n v="3819.3"/>
    <n v="98942.3"/>
    <n v="95556"/>
    <n v="458"/>
    <n v="435"/>
    <n v="458"/>
    <n v="435"/>
    <n v="1486.2"/>
    <n v="1367.4"/>
    <n v="29472.7"/>
    <n v="26722.1"/>
    <n v="1490"/>
    <n v="1416"/>
    <n v="1490"/>
    <n v="1416"/>
    <n v="5364.2"/>
    <n v="5186.7000000000007"/>
    <n v="128415"/>
    <n v="122278.1"/>
    <n v="0"/>
    <n v="0"/>
    <n v="0"/>
    <n v="0"/>
    <s v=""/>
    <s v=""/>
    <s v=""/>
    <s v=""/>
    <n v="6225"/>
    <n v="6186.6"/>
    <n v="143613.5"/>
    <n v="139852.1"/>
  </r>
  <r>
    <x v="13"/>
    <s v="University of Texas at El Paso"/>
    <m/>
    <n v="228796"/>
    <x v="9"/>
    <n v="3031"/>
    <n v="3008"/>
    <n v="4"/>
    <n v="6"/>
    <n v="3027"/>
    <n v="3002"/>
    <m/>
    <m/>
    <n v="3027"/>
    <n v="3002"/>
    <n v="3027"/>
    <n v="3002"/>
    <n v="160"/>
    <n v="206"/>
    <n v="160"/>
    <n v="206"/>
    <n v="28"/>
    <n v="24"/>
    <n v="28"/>
    <n v="24"/>
    <m/>
    <m/>
    <n v="0"/>
    <n v="0"/>
    <n v="188"/>
    <n v="230"/>
    <n v="188"/>
    <n v="230"/>
    <n v="4.9000000000000004"/>
    <n v="4.9000000000000004"/>
    <n v="784"/>
    <n v="1009.4000000000001"/>
    <n v="4.4000000000000004"/>
    <n v="4.8"/>
    <n v="123.20000000000002"/>
    <n v="115.19999999999999"/>
    <m/>
    <m/>
    <n v="0"/>
    <n v="0"/>
    <n v="4.8255319148936175"/>
    <n v="4.8895652173913051"/>
    <n v="907.2"/>
    <n v="1124.6000000000001"/>
    <n v="128.69999999999999"/>
    <n v="126.8"/>
    <n v="20592"/>
    <n v="26120.799999999999"/>
    <n v="119.2"/>
    <n v="124.2"/>
    <n v="3337.6"/>
    <n v="2980.8"/>
    <m/>
    <m/>
    <n v="0"/>
    <n v="0"/>
    <n v="127.28510638297871"/>
    <n v="126.52869565217391"/>
    <n v="23929.599999999999"/>
    <n v="29101.599999999999"/>
    <n v="1066"/>
    <n v="991"/>
    <n v="1066"/>
    <n v="991"/>
    <n v="103"/>
    <n v="110"/>
    <n v="103"/>
    <n v="110"/>
    <m/>
    <m/>
    <n v="0"/>
    <n v="0"/>
    <n v="1169"/>
    <n v="1101"/>
    <n v="1169"/>
    <n v="1101"/>
    <n v="6"/>
    <n v="5.9"/>
    <n v="6396"/>
    <n v="5846.9000000000005"/>
    <n v="6.1"/>
    <n v="6"/>
    <n v="628.29999999999995"/>
    <n v="660"/>
    <m/>
    <m/>
    <n v="0"/>
    <n v="0"/>
    <n v="6.0088109495295123"/>
    <n v="5.9099909173478657"/>
    <n v="7024.3"/>
    <n v="6506.9000000000005"/>
    <n v="141.9"/>
    <n v="142.1"/>
    <n v="151265.4"/>
    <n v="140821.1"/>
    <n v="137"/>
    <n v="137"/>
    <n v="14111"/>
    <n v="15070"/>
    <m/>
    <m/>
    <n v="0"/>
    <n v="0"/>
    <n v="141.4682634730539"/>
    <n v="141.59046321525886"/>
    <n v="165376.4"/>
    <n v="155891.1"/>
    <n v="1357"/>
    <n v="1331"/>
    <n v="1357"/>
    <n v="1331"/>
    <n v="5.8448784082535008"/>
    <n v="5.7336589030803911"/>
    <n v="7931.5000000000009"/>
    <n v="7631.5000000000009"/>
    <n v="139.5033161385409"/>
    <n v="138.98775356874532"/>
    <n v="189306"/>
    <n v="184992.7"/>
    <n v="655"/>
    <n v="660"/>
    <n v="655"/>
    <n v="660"/>
    <n v="687"/>
    <n v="720"/>
    <n v="687"/>
    <n v="720"/>
    <m/>
    <m/>
    <n v="0"/>
    <n v="0"/>
    <n v="1342"/>
    <n v="1380"/>
    <n v="1342"/>
    <n v="1380"/>
    <n v="3.8"/>
    <n v="3.7"/>
    <n v="2489"/>
    <n v="2442"/>
    <n v="3.6"/>
    <n v="3.8"/>
    <n v="2473.2000000000003"/>
    <n v="2736"/>
    <m/>
    <m/>
    <n v="0"/>
    <n v="0"/>
    <n v="3.697615499254844"/>
    <n v="3.7521739130434781"/>
    <n v="4962.2000000000007"/>
    <n v="5178"/>
    <n v="91"/>
    <n v="89.1"/>
    <n v="59605"/>
    <n v="58805.999999999993"/>
    <n v="74"/>
    <n v="74.900000000000006"/>
    <n v="50838"/>
    <n v="53928.000000000007"/>
    <m/>
    <m/>
    <n v="0"/>
    <n v="0"/>
    <n v="82.2973174366617"/>
    <n v="81.69130434782609"/>
    <n v="110443"/>
    <n v="112734"/>
    <n v="328"/>
    <n v="291"/>
    <n v="328"/>
    <n v="291"/>
    <n v="5.8"/>
    <n v="6.4"/>
    <n v="1902.3999999999999"/>
    <n v="1862.4"/>
    <n v="85.9"/>
    <n v="88.2"/>
    <n v="28175.200000000001"/>
    <n v="25666.2"/>
    <n v="1881"/>
    <n v="1857"/>
    <n v="1881"/>
    <n v="1857"/>
    <n v="9669"/>
    <n v="9298.3000000000011"/>
    <n v="231462.39999999999"/>
    <n v="225747.9"/>
    <n v="818"/>
    <n v="854"/>
    <n v="818"/>
    <n v="854"/>
    <n v="3224.7000000000003"/>
    <n v="3511.2"/>
    <n v="68286.600000000006"/>
    <n v="71978.8"/>
    <n v="2699"/>
    <n v="2711"/>
    <n v="2699"/>
    <n v="2711"/>
    <n v="12893.7"/>
    <n v="12809.5"/>
    <n v="299749"/>
    <n v="297726.7"/>
    <n v="0"/>
    <n v="0"/>
    <n v="0"/>
    <n v="0"/>
    <s v=""/>
    <s v=""/>
    <s v=""/>
    <s v=""/>
    <n v="14796.1"/>
    <n v="14671.9"/>
    <n v="327924.2"/>
    <n v="323392.90000000002"/>
  </r>
  <r>
    <x v="13"/>
    <s v="University of Texas at San Antonio"/>
    <m/>
    <n v="229027"/>
    <x v="9"/>
    <n v="3968"/>
    <n v="4148"/>
    <n v="21"/>
    <n v="18"/>
    <n v="3947"/>
    <n v="4130"/>
    <m/>
    <m/>
    <n v="3947"/>
    <n v="4130"/>
    <n v="3947"/>
    <n v="4130"/>
    <n v="404"/>
    <n v="429"/>
    <n v="404"/>
    <n v="429"/>
    <n v="12"/>
    <n v="8"/>
    <n v="12"/>
    <n v="8"/>
    <m/>
    <m/>
    <n v="0"/>
    <n v="0"/>
    <n v="416"/>
    <n v="437"/>
    <n v="416"/>
    <n v="437"/>
    <n v="4.8"/>
    <n v="4.9000000000000004"/>
    <n v="1939.1999999999998"/>
    <n v="2102.1000000000004"/>
    <n v="6"/>
    <n v="5.5"/>
    <n v="72"/>
    <n v="44"/>
    <m/>
    <m/>
    <n v="0"/>
    <n v="0"/>
    <n v="4.8346153846153843"/>
    <n v="4.9109839816933647"/>
    <n v="2011.1999999999998"/>
    <n v="2146.1000000000004"/>
    <n v="127.1"/>
    <n v="126.2"/>
    <n v="51348.399999999994"/>
    <n v="54139.8"/>
    <n v="133.1"/>
    <n v="131.9"/>
    <n v="1597.1999999999998"/>
    <n v="1055.2"/>
    <m/>
    <m/>
    <n v="0"/>
    <n v="0"/>
    <n v="127.2730769230769"/>
    <n v="126.30434782608695"/>
    <n v="52945.599999999991"/>
    <n v="55195"/>
    <n v="1012"/>
    <n v="1054"/>
    <n v="1012"/>
    <n v="1054"/>
    <n v="53"/>
    <n v="44"/>
    <n v="53"/>
    <n v="44"/>
    <m/>
    <m/>
    <n v="0"/>
    <n v="0"/>
    <n v="1065"/>
    <n v="1098"/>
    <n v="1065"/>
    <n v="1098"/>
    <n v="5.5"/>
    <n v="5.4"/>
    <n v="5566"/>
    <n v="5691.6"/>
    <n v="6.7"/>
    <n v="6.4"/>
    <n v="355.1"/>
    <n v="281.60000000000002"/>
    <m/>
    <m/>
    <n v="0"/>
    <n v="0"/>
    <n v="5.5597183098591554"/>
    <n v="5.4400728597449914"/>
    <n v="5921.1"/>
    <n v="5973.2000000000007"/>
    <n v="136.6"/>
    <n v="138"/>
    <n v="138239.19999999998"/>
    <n v="145452"/>
    <n v="130.80000000000001"/>
    <n v="129.4"/>
    <n v="6932.4000000000005"/>
    <n v="5693.6"/>
    <m/>
    <m/>
    <n v="0"/>
    <n v="0"/>
    <n v="136.31136150234741"/>
    <n v="137.65537340619309"/>
    <n v="145171.6"/>
    <n v="151145.60000000001"/>
    <n v="1481"/>
    <n v="1535"/>
    <n v="1481"/>
    <n v="1535"/>
    <n v="5.3560432140445648"/>
    <n v="5.2894462540716622"/>
    <n v="7932.3"/>
    <n v="8119.300000000002"/>
    <n v="133.77258609047942"/>
    <n v="134.42384364820848"/>
    <n v="198117.2"/>
    <n v="206340.6"/>
    <n v="1611"/>
    <n v="1695"/>
    <n v="1611"/>
    <n v="1695"/>
    <n v="659"/>
    <n v="667"/>
    <n v="659"/>
    <n v="667"/>
    <m/>
    <m/>
    <n v="0"/>
    <n v="0"/>
    <n v="2270"/>
    <n v="2362"/>
    <n v="2270"/>
    <n v="2362"/>
    <n v="3.7"/>
    <n v="3.6"/>
    <n v="5960.7000000000007"/>
    <n v="6102"/>
    <n v="3.9"/>
    <n v="4"/>
    <n v="2570.1"/>
    <n v="2668"/>
    <m/>
    <m/>
    <n v="0"/>
    <n v="0"/>
    <n v="3.7580616740088111"/>
    <n v="3.7129551227773074"/>
    <n v="8530.8000000000011"/>
    <n v="8770"/>
    <n v="88.5"/>
    <n v="87.3"/>
    <n v="142573.5"/>
    <n v="147973.5"/>
    <n v="78.8"/>
    <n v="78.400000000000006"/>
    <n v="51929.2"/>
    <n v="52292.800000000003"/>
    <m/>
    <m/>
    <n v="0"/>
    <n v="0"/>
    <n v="85.684008810572692"/>
    <n v="84.786748518204902"/>
    <n v="194502.7"/>
    <n v="200266.3"/>
    <n v="196"/>
    <n v="233"/>
    <n v="196"/>
    <n v="233"/>
    <n v="6.2"/>
    <n v="5.7"/>
    <n v="1215.2"/>
    <n v="1328.1000000000001"/>
    <n v="84.2"/>
    <n v="82.4"/>
    <n v="16503.2"/>
    <n v="19199.2"/>
    <n v="3027"/>
    <n v="3178"/>
    <n v="3027"/>
    <n v="3178"/>
    <n v="13465.900000000001"/>
    <n v="13895.7"/>
    <n v="332161.09999999998"/>
    <n v="347565.3"/>
    <n v="724"/>
    <n v="719"/>
    <n v="724"/>
    <n v="719"/>
    <n v="2997.2"/>
    <n v="2993.6"/>
    <n v="60458.799999999996"/>
    <n v="59041.600000000006"/>
    <n v="3751"/>
    <n v="3897"/>
    <n v="3751"/>
    <n v="3897"/>
    <n v="16463.100000000002"/>
    <n v="16889.3"/>
    <n v="392619.89999999997"/>
    <n v="406606.9"/>
    <n v="0"/>
    <n v="0"/>
    <n v="0"/>
    <n v="0"/>
    <s v=""/>
    <s v=""/>
    <s v=""/>
    <s v=""/>
    <n v="17678.300000000003"/>
    <n v="18217.400000000001"/>
    <n v="409123.10000000003"/>
    <n v="425806.10000000003"/>
  </r>
  <r>
    <x v="13"/>
    <s v="Angelo State University"/>
    <m/>
    <n v="222831"/>
    <x v="2"/>
    <n v="816"/>
    <n v="805"/>
    <n v="2"/>
    <n v="1"/>
    <n v="814"/>
    <n v="804"/>
    <m/>
    <m/>
    <n v="814"/>
    <n v="804"/>
    <n v="814"/>
    <n v="804"/>
    <n v="113"/>
    <n v="146"/>
    <n v="113"/>
    <n v="146"/>
    <n v="1"/>
    <n v="3"/>
    <n v="1"/>
    <n v="3"/>
    <m/>
    <m/>
    <n v="0"/>
    <n v="0"/>
    <n v="114"/>
    <n v="149"/>
    <n v="114"/>
    <n v="149"/>
    <n v="4.4000000000000004"/>
    <n v="4.4000000000000004"/>
    <n v="497.20000000000005"/>
    <n v="642.40000000000009"/>
    <n v="3"/>
    <n v="5.3"/>
    <n v="3"/>
    <n v="15.899999999999999"/>
    <m/>
    <m/>
    <n v="0"/>
    <n v="0"/>
    <n v="4.3877192982456146"/>
    <n v="4.4181208053691279"/>
    <n v="500.20000000000005"/>
    <n v="658.30000000000007"/>
    <n v="125.6"/>
    <n v="126"/>
    <n v="14192.8"/>
    <n v="18396"/>
    <n v="109"/>
    <n v="128.69999999999999"/>
    <n v="109"/>
    <n v="386.09999999999997"/>
    <m/>
    <m/>
    <n v="0"/>
    <n v="0"/>
    <n v="125.45438596491228"/>
    <n v="126.05436241610737"/>
    <n v="14301.8"/>
    <n v="18782.099999999999"/>
    <n v="304"/>
    <n v="261"/>
    <n v="304"/>
    <n v="261"/>
    <n v="14"/>
    <n v="13"/>
    <n v="14"/>
    <n v="13"/>
    <m/>
    <m/>
    <n v="0"/>
    <n v="0"/>
    <n v="318"/>
    <n v="274"/>
    <n v="318"/>
    <n v="274"/>
    <n v="5.4"/>
    <n v="5.3"/>
    <n v="1641.6000000000001"/>
    <n v="1383.3"/>
    <n v="6.2"/>
    <n v="6.3"/>
    <n v="86.8"/>
    <n v="81.899999999999991"/>
    <m/>
    <m/>
    <n v="0"/>
    <n v="0"/>
    <n v="5.4352201257861639"/>
    <n v="5.3474452554744527"/>
    <n v="1728.4"/>
    <n v="1465.2"/>
    <n v="142.30000000000001"/>
    <n v="144.5"/>
    <n v="43259.200000000004"/>
    <n v="37714.5"/>
    <n v="131.9"/>
    <n v="123.2"/>
    <n v="1846.6000000000001"/>
    <n v="1601.6000000000001"/>
    <m/>
    <m/>
    <n v="0"/>
    <n v="0"/>
    <n v="141.84213836477988"/>
    <n v="143.48941605839414"/>
    <n v="45105.8"/>
    <n v="39316.099999999991"/>
    <n v="432"/>
    <n v="423"/>
    <n v="432"/>
    <n v="423"/>
    <n v="5.1587962962962974"/>
    <n v="5.0200945626477544"/>
    <n v="2228.6000000000004"/>
    <n v="2123.5"/>
    <n v="137.51759259259259"/>
    <n v="137.34799054373519"/>
    <n v="59407.6"/>
    <n v="58098.19999999999"/>
    <n v="261"/>
    <n v="271"/>
    <n v="261"/>
    <n v="271"/>
    <n v="50"/>
    <n v="55"/>
    <n v="50"/>
    <n v="55"/>
    <m/>
    <m/>
    <n v="0"/>
    <n v="0"/>
    <n v="311"/>
    <n v="326"/>
    <n v="311"/>
    <n v="326"/>
    <n v="3.7"/>
    <n v="3.8"/>
    <n v="965.7"/>
    <n v="1029.8"/>
    <n v="3.9"/>
    <n v="4.4000000000000004"/>
    <n v="195"/>
    <n v="242.00000000000003"/>
    <m/>
    <m/>
    <n v="0"/>
    <n v="0"/>
    <n v="3.7321543408360132"/>
    <n v="3.9012269938650306"/>
    <n v="1160.7"/>
    <n v="1271.8"/>
    <n v="102.5"/>
    <n v="101.9"/>
    <n v="26752.5"/>
    <n v="27614.9"/>
    <n v="84.3"/>
    <n v="89.4"/>
    <n v="4215"/>
    <n v="4917"/>
    <m/>
    <m/>
    <n v="0"/>
    <n v="0"/>
    <n v="99.573954983922832"/>
    <n v="99.791104294478529"/>
    <n v="30967.5"/>
    <n v="32531.9"/>
    <n v="71"/>
    <n v="55"/>
    <n v="71"/>
    <n v="55"/>
    <n v="6"/>
    <n v="7"/>
    <n v="426"/>
    <n v="385"/>
    <n v="100.4"/>
    <n v="94.5"/>
    <n v="7128.4000000000005"/>
    <n v="5197.5"/>
    <n v="678"/>
    <n v="678"/>
    <n v="678"/>
    <n v="678"/>
    <n v="3104.5"/>
    <n v="3055.5"/>
    <n v="84204.5"/>
    <n v="83725.399999999994"/>
    <n v="65"/>
    <n v="71"/>
    <n v="65"/>
    <n v="71"/>
    <n v="284.8"/>
    <n v="339.8"/>
    <n v="6170.6"/>
    <n v="6904.7"/>
    <n v="743"/>
    <n v="749"/>
    <n v="743"/>
    <n v="749"/>
    <n v="3389.3"/>
    <n v="3395.3"/>
    <n v="90375.1"/>
    <n v="90630.099999999991"/>
    <n v="0"/>
    <n v="0"/>
    <n v="0"/>
    <n v="0"/>
    <s v=""/>
    <s v=""/>
    <s v=""/>
    <s v=""/>
    <n v="3815.3"/>
    <n v="3780.3"/>
    <n v="97503.5"/>
    <n v="95827.599999999991"/>
  </r>
  <r>
    <x v="13"/>
    <s v="Lamar University"/>
    <m/>
    <n v="226091"/>
    <x v="2"/>
    <n v="1239"/>
    <n v="1298"/>
    <n v="15"/>
    <n v="6"/>
    <n v="1224"/>
    <n v="1292"/>
    <m/>
    <m/>
    <n v="1224"/>
    <n v="1292"/>
    <n v="1224"/>
    <n v="1292"/>
    <n v="133"/>
    <n v="140"/>
    <n v="133"/>
    <n v="140"/>
    <n v="12"/>
    <n v="16"/>
    <n v="12"/>
    <n v="16"/>
    <m/>
    <m/>
    <n v="0"/>
    <n v="0"/>
    <n v="145"/>
    <n v="156"/>
    <n v="145"/>
    <n v="156"/>
    <n v="4.7"/>
    <n v="4.8"/>
    <n v="625.1"/>
    <n v="672"/>
    <n v="4.8"/>
    <n v="4.7"/>
    <n v="57.599999999999994"/>
    <n v="75.2"/>
    <m/>
    <m/>
    <n v="0"/>
    <n v="0"/>
    <n v="4.708275862068966"/>
    <n v="4.7897435897435896"/>
    <n v="682.7"/>
    <n v="747.19999999999993"/>
    <n v="132.1"/>
    <n v="135.1"/>
    <n v="17569.3"/>
    <n v="18914"/>
    <n v="132.80000000000001"/>
    <n v="126.8"/>
    <n v="1593.6000000000001"/>
    <n v="2028.8"/>
    <m/>
    <m/>
    <n v="0"/>
    <n v="0"/>
    <n v="132.15793103448274"/>
    <n v="134.24871794871794"/>
    <n v="19162.899999999998"/>
    <n v="20942.8"/>
    <n v="405"/>
    <n v="424"/>
    <n v="405"/>
    <n v="424"/>
    <n v="52"/>
    <n v="40"/>
    <n v="52"/>
    <n v="40"/>
    <m/>
    <m/>
    <n v="0"/>
    <n v="0"/>
    <n v="457"/>
    <n v="464"/>
    <n v="457"/>
    <n v="464"/>
    <n v="5.6"/>
    <n v="5.5"/>
    <n v="2268"/>
    <n v="2332"/>
    <n v="6.5"/>
    <n v="6.3"/>
    <n v="338"/>
    <n v="252"/>
    <m/>
    <m/>
    <n v="0"/>
    <n v="0"/>
    <n v="5.7024070021881839"/>
    <n v="5.568965517241379"/>
    <n v="2606"/>
    <n v="2584"/>
    <n v="148.19999999999999"/>
    <n v="147.19999999999999"/>
    <n v="60020.999999999993"/>
    <n v="62412.799999999996"/>
    <n v="143"/>
    <n v="142.19999999999999"/>
    <n v="7436"/>
    <n v="5688"/>
    <m/>
    <m/>
    <n v="0"/>
    <n v="0"/>
    <n v="147.60831509846827"/>
    <n v="146.76896551724136"/>
    <n v="67457"/>
    <n v="68100.799999999988"/>
    <n v="602"/>
    <n v="620"/>
    <n v="602"/>
    <n v="620"/>
    <n v="5.462956810631229"/>
    <n v="5.3729032258064517"/>
    <n v="3288.7"/>
    <n v="3331.2000000000003"/>
    <n v="143.88687707641196"/>
    <n v="143.61870967741933"/>
    <n v="86619.900000000009"/>
    <n v="89043.599999999991"/>
    <n v="307"/>
    <n v="338"/>
    <n v="307"/>
    <n v="338"/>
    <n v="137"/>
    <n v="159"/>
    <n v="137"/>
    <n v="159"/>
    <m/>
    <m/>
    <n v="0"/>
    <n v="0"/>
    <n v="444"/>
    <n v="497"/>
    <n v="444"/>
    <n v="497"/>
    <n v="3.9"/>
    <n v="4"/>
    <n v="1197.3"/>
    <n v="1352"/>
    <n v="4.0999999999999996"/>
    <n v="4.0999999999999996"/>
    <n v="561.69999999999993"/>
    <n v="651.9"/>
    <m/>
    <m/>
    <n v="0"/>
    <n v="0"/>
    <n v="3.9617117117117115"/>
    <n v="4.0319919517102614"/>
    <n v="1759"/>
    <n v="2003.8999999999999"/>
    <n v="101.8"/>
    <n v="99.8"/>
    <n v="31252.6"/>
    <n v="33732.400000000001"/>
    <n v="86.4"/>
    <n v="81.900000000000006"/>
    <n v="11836.800000000001"/>
    <n v="13022.1"/>
    <m/>
    <m/>
    <n v="0"/>
    <n v="0"/>
    <n v="97.048198198198207"/>
    <n v="94.073440643863179"/>
    <n v="43089.4"/>
    <n v="46754.5"/>
    <n v="178"/>
    <n v="175"/>
    <n v="178"/>
    <n v="175"/>
    <n v="5.8"/>
    <n v="5.8"/>
    <n v="1032.3999999999999"/>
    <n v="1015"/>
    <n v="85.3"/>
    <n v="86.2"/>
    <n v="15183.4"/>
    <n v="15085"/>
    <n v="845"/>
    <n v="902"/>
    <n v="845"/>
    <n v="902"/>
    <n v="4090.3999999999996"/>
    <n v="4356"/>
    <n v="108842.9"/>
    <n v="115059.19999999998"/>
    <n v="201"/>
    <n v="215"/>
    <n v="201"/>
    <n v="215"/>
    <n v="957.3"/>
    <n v="979.09999999999991"/>
    <n v="20866.400000000001"/>
    <n v="20738.900000000001"/>
    <n v="1046"/>
    <n v="1117"/>
    <n v="1046"/>
    <n v="1117"/>
    <n v="5047.7"/>
    <n v="5335.1"/>
    <n v="129709.29999999999"/>
    <n v="135798.09999999998"/>
    <n v="0"/>
    <n v="0"/>
    <n v="0"/>
    <n v="0"/>
    <s v=""/>
    <s v=""/>
    <s v=""/>
    <s v=""/>
    <n v="6080.0999999999995"/>
    <n v="6350.1"/>
    <n v="144892.70000000001"/>
    <n v="150883.09999999998"/>
  </r>
  <r>
    <x v="13"/>
    <s v="Midwestern State University"/>
    <m/>
    <n v="226833"/>
    <x v="2"/>
    <n v="1002"/>
    <n v="1027"/>
    <n v="1"/>
    <n v="2"/>
    <n v="1001"/>
    <n v="1025"/>
    <m/>
    <m/>
    <n v="1001"/>
    <n v="1025"/>
    <n v="1001"/>
    <n v="1025"/>
    <n v="40"/>
    <n v="42"/>
    <n v="40"/>
    <n v="42"/>
    <n v="4"/>
    <n v="2"/>
    <n v="4"/>
    <n v="2"/>
    <m/>
    <m/>
    <n v="0"/>
    <n v="0"/>
    <n v="44"/>
    <n v="44"/>
    <n v="44"/>
    <n v="44"/>
    <n v="4.7"/>
    <n v="4.8"/>
    <n v="188"/>
    <n v="201.6"/>
    <n v="5.6"/>
    <n v="4.5"/>
    <n v="22.4"/>
    <n v="9"/>
    <m/>
    <m/>
    <n v="0"/>
    <n v="0"/>
    <n v="4.7818181818181822"/>
    <n v="4.7863636363636362"/>
    <n v="210.4"/>
    <n v="210.6"/>
    <n v="127.2"/>
    <n v="125.9"/>
    <n v="5088"/>
    <n v="5287.8"/>
    <n v="145.80000000000001"/>
    <n v="119.5"/>
    <n v="583.20000000000005"/>
    <n v="239"/>
    <m/>
    <m/>
    <n v="0"/>
    <n v="0"/>
    <n v="128.89090909090908"/>
    <n v="125.60909090909091"/>
    <n v="5671.1999999999989"/>
    <n v="5526.8"/>
    <n v="278"/>
    <n v="219"/>
    <n v="278"/>
    <n v="219"/>
    <n v="14"/>
    <n v="12"/>
    <n v="14"/>
    <n v="12"/>
    <m/>
    <m/>
    <n v="0"/>
    <n v="0"/>
    <n v="292"/>
    <n v="231"/>
    <n v="292"/>
    <n v="231"/>
    <n v="5.6"/>
    <n v="5.5"/>
    <n v="1556.8"/>
    <n v="1204.5"/>
    <n v="4.7"/>
    <n v="7.1"/>
    <n v="65.8"/>
    <n v="85.199999999999989"/>
    <m/>
    <m/>
    <n v="0"/>
    <n v="0"/>
    <n v="5.5568493150684928"/>
    <n v="5.5831168831168831"/>
    <n v="1622.6"/>
    <n v="1289.7"/>
    <n v="147.19999999999999"/>
    <n v="142.1"/>
    <n v="40921.599999999999"/>
    <n v="31119.899999999998"/>
    <n v="141.30000000000001"/>
    <n v="139.69999999999999"/>
    <n v="1978.2000000000003"/>
    <n v="1676.3999999999999"/>
    <m/>
    <m/>
    <n v="0"/>
    <n v="0"/>
    <n v="146.91712328767122"/>
    <n v="141.97532467532466"/>
    <n v="42899.799999999996"/>
    <n v="32796.299999999996"/>
    <n v="336"/>
    <n v="275"/>
    <n v="336"/>
    <n v="275"/>
    <n v="5.4553571428571432"/>
    <n v="5.4556363636363638"/>
    <n v="1833.0000000000002"/>
    <n v="1500.3"/>
    <n v="144.55654761904759"/>
    <n v="139.35672727272726"/>
    <n v="48570.999999999993"/>
    <n v="38323.1"/>
    <n v="287"/>
    <n v="405"/>
    <n v="287"/>
    <n v="405"/>
    <n v="223"/>
    <n v="196"/>
    <n v="223"/>
    <n v="196"/>
    <m/>
    <m/>
    <n v="0"/>
    <n v="0"/>
    <n v="510"/>
    <n v="601"/>
    <n v="510"/>
    <n v="601"/>
    <n v="3.9"/>
    <n v="3.7"/>
    <n v="1119.3"/>
    <n v="1498.5"/>
    <n v="3.5"/>
    <n v="3.6"/>
    <n v="780.5"/>
    <n v="705.6"/>
    <m/>
    <m/>
    <n v="0"/>
    <n v="0"/>
    <n v="3.7250980392156863"/>
    <n v="3.66738768718802"/>
    <n v="1899.8"/>
    <n v="2204.1"/>
    <n v="101.2"/>
    <n v="98.2"/>
    <n v="29044.400000000001"/>
    <n v="39771"/>
    <n v="67.3"/>
    <n v="62.1"/>
    <n v="15007.9"/>
    <n v="12171.6"/>
    <m/>
    <m/>
    <n v="0"/>
    <n v="0"/>
    <n v="86.377058823529424"/>
    <n v="86.42695507487521"/>
    <n v="44052.3"/>
    <n v="51942.6"/>
    <n v="155"/>
    <n v="149"/>
    <n v="155"/>
    <n v="149"/>
    <n v="3.8"/>
    <n v="4.0999999999999996"/>
    <n v="589"/>
    <n v="610.9"/>
    <n v="68.900000000000006"/>
    <n v="67.900000000000006"/>
    <n v="10679.5"/>
    <n v="10117.1"/>
    <n v="605"/>
    <n v="666"/>
    <n v="605"/>
    <n v="666"/>
    <n v="2864.1"/>
    <n v="2904.6"/>
    <n v="75054"/>
    <n v="76178.7"/>
    <n v="241"/>
    <n v="210"/>
    <n v="241"/>
    <n v="210"/>
    <n v="868.7"/>
    <n v="799.8"/>
    <n v="17569.3"/>
    <n v="14087"/>
    <n v="846"/>
    <n v="876"/>
    <n v="846"/>
    <n v="876"/>
    <n v="3732.8"/>
    <n v="3704.3999999999996"/>
    <n v="92623.3"/>
    <n v="90265.7"/>
    <n v="0"/>
    <n v="0"/>
    <n v="0"/>
    <n v="0"/>
    <s v=""/>
    <s v=""/>
    <s v=""/>
    <s v=""/>
    <n v="4321.8"/>
    <n v="4315.2999999999993"/>
    <n v="103302.79999999999"/>
    <n v="100382.8"/>
  </r>
  <r>
    <x v="13"/>
    <s v="Prairie View A&amp;M University"/>
    <m/>
    <n v="227526"/>
    <x v="2"/>
    <n v="879"/>
    <n v="904"/>
    <n v="18"/>
    <n v="9"/>
    <n v="861"/>
    <n v="895"/>
    <m/>
    <m/>
    <n v="861"/>
    <n v="895"/>
    <n v="861"/>
    <n v="895"/>
    <n v="45"/>
    <n v="52"/>
    <n v="45"/>
    <n v="52"/>
    <n v="7"/>
    <n v="8"/>
    <n v="7"/>
    <n v="8"/>
    <m/>
    <m/>
    <n v="0"/>
    <n v="0"/>
    <n v="52"/>
    <n v="60"/>
    <n v="52"/>
    <n v="60"/>
    <n v="4.9000000000000004"/>
    <n v="4.7"/>
    <n v="220.50000000000003"/>
    <n v="244.4"/>
    <n v="4.5999999999999996"/>
    <n v="4.5999999999999996"/>
    <n v="32.199999999999996"/>
    <n v="36.799999999999997"/>
    <m/>
    <m/>
    <n v="0"/>
    <n v="0"/>
    <n v="4.8596153846153847"/>
    <n v="4.6866666666666665"/>
    <n v="252.7"/>
    <n v="281.2"/>
    <n v="140.9"/>
    <n v="137"/>
    <n v="6340.5"/>
    <n v="7124"/>
    <n v="146"/>
    <n v="159.4"/>
    <n v="1022"/>
    <n v="1275.2"/>
    <m/>
    <m/>
    <n v="0"/>
    <n v="0"/>
    <n v="141.58653846153845"/>
    <n v="139.98666666666668"/>
    <n v="7362.5"/>
    <n v="8399.2000000000007"/>
    <n v="429"/>
    <n v="412"/>
    <n v="429"/>
    <n v="412"/>
    <n v="31"/>
    <n v="38"/>
    <n v="31"/>
    <n v="38"/>
    <m/>
    <m/>
    <n v="0"/>
    <n v="0"/>
    <n v="460"/>
    <n v="450"/>
    <n v="460"/>
    <n v="450"/>
    <n v="5.3"/>
    <n v="5.3"/>
    <n v="2273.6999999999998"/>
    <n v="2183.6"/>
    <n v="5.5"/>
    <n v="4.9000000000000004"/>
    <n v="170.5"/>
    <n v="186.20000000000002"/>
    <m/>
    <m/>
    <n v="0"/>
    <n v="0"/>
    <n v="5.313478260869565"/>
    <n v="5.2662222222222219"/>
    <n v="2444.1999999999998"/>
    <n v="2369.7999999999997"/>
    <n v="151.80000000000001"/>
    <n v="149.30000000000001"/>
    <n v="65122.200000000004"/>
    <n v="61511.600000000006"/>
    <n v="168.2"/>
    <n v="162.69999999999999"/>
    <n v="5214.2"/>
    <n v="6182.5999999999995"/>
    <m/>
    <m/>
    <n v="0"/>
    <n v="0"/>
    <n v="152.90521739130438"/>
    <n v="150.43155555555558"/>
    <n v="70336.400000000009"/>
    <n v="67694.200000000012"/>
    <n v="512"/>
    <n v="510"/>
    <n v="512"/>
    <n v="510"/>
    <n v="5.2673828124999993"/>
    <n v="5.1980392156862738"/>
    <n v="2696.8999999999996"/>
    <n v="2650.9999999999995"/>
    <n v="151.75566406250002"/>
    <n v="149.20274509803923"/>
    <n v="77698.900000000009"/>
    <n v="76093.400000000009"/>
    <n v="242"/>
    <n v="281"/>
    <n v="242"/>
    <n v="281"/>
    <n v="64"/>
    <n v="63"/>
    <n v="64"/>
    <n v="63"/>
    <m/>
    <m/>
    <n v="0"/>
    <n v="0"/>
    <n v="306"/>
    <n v="344"/>
    <n v="306"/>
    <n v="344"/>
    <n v="3.8"/>
    <n v="3.6"/>
    <n v="919.59999999999991"/>
    <n v="1011.6"/>
    <n v="2.6"/>
    <n v="2.8"/>
    <n v="166.4"/>
    <n v="176.39999999999998"/>
    <m/>
    <m/>
    <n v="0"/>
    <n v="0"/>
    <n v="3.5490196078431371"/>
    <n v="3.4534883720930232"/>
    <n v="1086"/>
    <n v="1188"/>
    <n v="101.4"/>
    <n v="96.6"/>
    <n v="24538.800000000003"/>
    <n v="27144.6"/>
    <n v="62"/>
    <n v="62.9"/>
    <n v="3968"/>
    <n v="3962.7"/>
    <m/>
    <m/>
    <n v="0"/>
    <n v="0"/>
    <n v="93.159477124183013"/>
    <n v="90.428197674418598"/>
    <n v="28506.800000000003"/>
    <n v="31107.3"/>
    <n v="43"/>
    <n v="41"/>
    <n v="43"/>
    <n v="41"/>
    <n v="5.0999999999999996"/>
    <n v="3.9"/>
    <n v="219.29999999999998"/>
    <n v="159.9"/>
    <n v="91.7"/>
    <n v="70.099999999999994"/>
    <n v="3943.1"/>
    <n v="2874.1"/>
    <n v="716"/>
    <n v="745"/>
    <n v="716"/>
    <n v="745"/>
    <n v="3413.7999999999997"/>
    <n v="3439.6"/>
    <n v="96001.500000000015"/>
    <n v="95780.200000000012"/>
    <n v="102"/>
    <n v="109"/>
    <n v="102"/>
    <n v="109"/>
    <n v="369.1"/>
    <n v="399.4"/>
    <n v="10204.200000000001"/>
    <n v="11420.5"/>
    <n v="818"/>
    <n v="854"/>
    <n v="818"/>
    <n v="854"/>
    <n v="3782.8999999999996"/>
    <n v="3839"/>
    <n v="106205.70000000001"/>
    <n v="107200.70000000001"/>
    <n v="0"/>
    <n v="0"/>
    <n v="0"/>
    <n v="0"/>
    <s v=""/>
    <s v=""/>
    <s v=""/>
    <s v=""/>
    <n v="4002.2"/>
    <n v="3998.8999999999996"/>
    <n v="110148.80000000002"/>
    <n v="110074.80000000002"/>
  </r>
  <r>
    <x v="13"/>
    <s v="Sam Houston State University "/>
    <m/>
    <n v="227881"/>
    <x v="2"/>
    <n v="3242"/>
    <n v="3013"/>
    <n v="0"/>
    <n v="0"/>
    <n v="3242"/>
    <n v="3013"/>
    <m/>
    <m/>
    <n v="3242"/>
    <n v="3013"/>
    <n v="3242"/>
    <n v="3013"/>
    <n v="287"/>
    <n v="314"/>
    <n v="287"/>
    <n v="314"/>
    <n v="5"/>
    <n v="10"/>
    <n v="5"/>
    <n v="10"/>
    <m/>
    <m/>
    <n v="0"/>
    <n v="0"/>
    <n v="292"/>
    <n v="324"/>
    <n v="292"/>
    <n v="324"/>
    <n v="4.4000000000000004"/>
    <n v="4.3"/>
    <n v="1262.8000000000002"/>
    <n v="1350.2"/>
    <n v="4"/>
    <n v="4.2"/>
    <n v="20"/>
    <n v="42"/>
    <m/>
    <m/>
    <n v="0"/>
    <n v="0"/>
    <n v="4.3931506849315074"/>
    <n v="4.2969135802469136"/>
    <n v="1282.8000000000002"/>
    <n v="1392.2"/>
    <n v="123.8"/>
    <n v="123.9"/>
    <n v="35530.6"/>
    <n v="38904.6"/>
    <n v="101.2"/>
    <n v="120.3"/>
    <n v="506"/>
    <n v="1203"/>
    <m/>
    <m/>
    <n v="0"/>
    <n v="0"/>
    <n v="123.41301369863014"/>
    <n v="123.78888888888889"/>
    <n v="36036.6"/>
    <n v="40107.599999999999"/>
    <n v="808"/>
    <n v="761"/>
    <n v="808"/>
    <n v="761"/>
    <n v="27"/>
    <n v="23"/>
    <n v="27"/>
    <n v="23"/>
    <m/>
    <m/>
    <n v="0"/>
    <n v="0"/>
    <n v="835"/>
    <n v="784"/>
    <n v="835"/>
    <n v="784"/>
    <n v="4.9000000000000004"/>
    <n v="4.8"/>
    <n v="3959.2000000000003"/>
    <n v="3652.7999999999997"/>
    <n v="5.6"/>
    <n v="5.4"/>
    <n v="151.19999999999999"/>
    <n v="124.2"/>
    <m/>
    <m/>
    <n v="0"/>
    <n v="0"/>
    <n v="4.9226347305389231"/>
    <n v="4.8176020408163263"/>
    <n v="4110.4000000000005"/>
    <n v="3777"/>
    <n v="137"/>
    <n v="134.30000000000001"/>
    <n v="110696"/>
    <n v="102202.3"/>
    <n v="136.6"/>
    <n v="133.6"/>
    <n v="3688.2"/>
    <n v="3072.7999999999997"/>
    <m/>
    <m/>
    <n v="0"/>
    <n v="0"/>
    <n v="136.98706586826347"/>
    <n v="134.27946428571428"/>
    <n v="114384.2"/>
    <n v="105275.09999999999"/>
    <n v="1127"/>
    <n v="1108"/>
    <n v="1127"/>
    <n v="1108"/>
    <n v="4.785448092280391"/>
    <n v="4.6653429602888083"/>
    <n v="5393.2000000000007"/>
    <n v="5169.2"/>
    <n v="133.47009760425908"/>
    <n v="131.21182310469314"/>
    <n v="150420.79999999999"/>
    <n v="145382.70000000001"/>
    <n v="1584"/>
    <n v="1446"/>
    <n v="1584"/>
    <n v="1446"/>
    <n v="434"/>
    <n v="367"/>
    <n v="434"/>
    <n v="367"/>
    <m/>
    <m/>
    <n v="0"/>
    <n v="0"/>
    <n v="2018"/>
    <n v="1813"/>
    <n v="2018"/>
    <n v="1813"/>
    <n v="3.4"/>
    <n v="3.4"/>
    <n v="5385.5999999999995"/>
    <n v="4916.3999999999996"/>
    <n v="3.4"/>
    <n v="3.4"/>
    <n v="1475.6"/>
    <n v="1247.8"/>
    <m/>
    <m/>
    <n v="0"/>
    <n v="0"/>
    <n v="3.3999999999999995"/>
    <n v="3.4"/>
    <n v="6861.1999999999989"/>
    <n v="6164.2"/>
    <n v="92.1"/>
    <n v="90"/>
    <n v="145886.39999999999"/>
    <n v="130140"/>
    <n v="71.900000000000006"/>
    <n v="74.3"/>
    <n v="31204.600000000002"/>
    <n v="27268.1"/>
    <m/>
    <m/>
    <n v="0"/>
    <n v="0"/>
    <n v="87.755698711595642"/>
    <n v="86.821897407611701"/>
    <n v="177091"/>
    <n v="157408.1"/>
    <n v="97"/>
    <n v="92"/>
    <n v="97"/>
    <n v="92"/>
    <n v="5.3"/>
    <n v="5.5"/>
    <n v="514.1"/>
    <n v="506"/>
    <n v="74.900000000000006"/>
    <n v="81.3"/>
    <n v="7265.3"/>
    <n v="7479.5999999999995"/>
    <n v="2679"/>
    <n v="2521"/>
    <n v="2679"/>
    <n v="2521"/>
    <n v="10607.599999999999"/>
    <n v="9919.4"/>
    <n v="292113"/>
    <n v="271246.90000000002"/>
    <n v="466"/>
    <n v="400"/>
    <n v="466"/>
    <n v="400"/>
    <n v="1646.8"/>
    <n v="1414"/>
    <n v="35398.800000000003"/>
    <n v="31543.899999999998"/>
    <n v="3145"/>
    <n v="2921"/>
    <n v="3145"/>
    <n v="2921"/>
    <n v="12254.399999999998"/>
    <n v="11333.4"/>
    <n v="327511.8"/>
    <n v="302790.80000000005"/>
    <n v="0"/>
    <n v="0"/>
    <n v="0"/>
    <n v="0"/>
    <s v=""/>
    <s v=""/>
    <s v=""/>
    <s v=""/>
    <n v="12768.5"/>
    <n v="11839.4"/>
    <n v="334777.09999999998"/>
    <n v="310270.40000000002"/>
  </r>
  <r>
    <x v="13"/>
    <s v="Stephen F. Austin State University"/>
    <m/>
    <n v="228431"/>
    <x v="2"/>
    <n v="1874"/>
    <n v="1880"/>
    <n v="0"/>
    <n v="0"/>
    <n v="1874"/>
    <n v="1880"/>
    <m/>
    <m/>
    <n v="1874"/>
    <n v="1880"/>
    <n v="1874"/>
    <n v="1880"/>
    <n v="270"/>
    <n v="283"/>
    <n v="270"/>
    <n v="283"/>
    <n v="5"/>
    <n v="11"/>
    <n v="5"/>
    <n v="11"/>
    <m/>
    <m/>
    <n v="0"/>
    <n v="0"/>
    <n v="275"/>
    <n v="294"/>
    <n v="275"/>
    <n v="294"/>
    <n v="4.4000000000000004"/>
    <n v="4.3"/>
    <n v="1188"/>
    <n v="1216.8999999999999"/>
    <n v="3.6"/>
    <n v="3.7"/>
    <n v="18"/>
    <n v="40.700000000000003"/>
    <m/>
    <m/>
    <n v="0"/>
    <n v="0"/>
    <n v="4.3854545454545457"/>
    <n v="4.277551020408163"/>
    <n v="1206"/>
    <n v="1257.5999999999999"/>
    <n v="124"/>
    <n v="122.1"/>
    <n v="33480"/>
    <n v="34554.299999999996"/>
    <n v="115.4"/>
    <n v="114.8"/>
    <n v="577"/>
    <n v="1262.8"/>
    <m/>
    <m/>
    <n v="0"/>
    <n v="0"/>
    <n v="123.84363636363636"/>
    <n v="121.82687074829931"/>
    <n v="34057"/>
    <n v="35817.1"/>
    <n v="660"/>
    <n v="633"/>
    <n v="660"/>
    <n v="633"/>
    <n v="14"/>
    <n v="13"/>
    <n v="14"/>
    <n v="13"/>
    <m/>
    <m/>
    <n v="0"/>
    <n v="0"/>
    <n v="674"/>
    <n v="646"/>
    <n v="674"/>
    <n v="646"/>
    <n v="4.9000000000000004"/>
    <n v="4.9000000000000004"/>
    <n v="3234.0000000000005"/>
    <n v="3101.7000000000003"/>
    <n v="6.3"/>
    <n v="5.4"/>
    <n v="88.2"/>
    <n v="70.2"/>
    <m/>
    <m/>
    <n v="0"/>
    <n v="0"/>
    <n v="4.9290801186943627"/>
    <n v="4.9100619195046438"/>
    <n v="3322.2000000000003"/>
    <n v="3171.9"/>
    <n v="139.69999999999999"/>
    <n v="136.6"/>
    <n v="92201.999999999985"/>
    <n v="86467.8"/>
    <n v="159.69999999999999"/>
    <n v="131.6"/>
    <n v="2235.7999999999997"/>
    <n v="1710.8"/>
    <m/>
    <m/>
    <n v="0"/>
    <n v="0"/>
    <n v="140.11543026706229"/>
    <n v="136.49938080495357"/>
    <n v="94437.799999999988"/>
    <n v="88178.6"/>
    <n v="949"/>
    <n v="940"/>
    <n v="949"/>
    <n v="940"/>
    <n v="4.7715489989462601"/>
    <n v="4.7122340425531917"/>
    <n v="4528.2000000000007"/>
    <n v="4429.5"/>
    <n v="135.40021074815593"/>
    <n v="131.9103191489362"/>
    <n v="128494.79999999997"/>
    <n v="123995.70000000003"/>
    <n v="708"/>
    <n v="717"/>
    <n v="708"/>
    <n v="717"/>
    <n v="134"/>
    <n v="161"/>
    <n v="134"/>
    <n v="161"/>
    <m/>
    <m/>
    <n v="0"/>
    <n v="0"/>
    <n v="842"/>
    <n v="878"/>
    <n v="842"/>
    <n v="878"/>
    <n v="3.6"/>
    <n v="3.4"/>
    <n v="2548.8000000000002"/>
    <n v="2437.7999999999997"/>
    <n v="3.8"/>
    <n v="3.6"/>
    <n v="509.2"/>
    <n v="579.6"/>
    <m/>
    <m/>
    <n v="0"/>
    <n v="0"/>
    <n v="3.6318289786223277"/>
    <n v="3.4366742596810931"/>
    <n v="3058"/>
    <n v="3017.3999999999996"/>
    <n v="95.1"/>
    <n v="91.1"/>
    <n v="67330.8"/>
    <n v="65318.7"/>
    <n v="80.599999999999994"/>
    <n v="76.7"/>
    <n v="10800.4"/>
    <n v="12348.7"/>
    <m/>
    <m/>
    <n v="0"/>
    <n v="0"/>
    <n v="92.792399049881226"/>
    <n v="88.459453302961265"/>
    <n v="78131.199999999997"/>
    <n v="77667.399999999994"/>
    <n v="83"/>
    <n v="62"/>
    <n v="83"/>
    <n v="62"/>
    <n v="5.8"/>
    <n v="5.3"/>
    <n v="481.4"/>
    <n v="328.59999999999997"/>
    <n v="75.900000000000006"/>
    <n v="77.3"/>
    <n v="6299.7000000000007"/>
    <n v="4792.5999999999995"/>
    <n v="1638"/>
    <n v="1633"/>
    <n v="1638"/>
    <n v="1633"/>
    <n v="6970.8"/>
    <n v="6756.4"/>
    <n v="193012.8"/>
    <n v="186340.8"/>
    <n v="153"/>
    <n v="185"/>
    <n v="153"/>
    <n v="185"/>
    <n v="615.4"/>
    <n v="690.5"/>
    <n v="13613.199999999999"/>
    <n v="15322.300000000001"/>
    <n v="1791"/>
    <n v="1818"/>
    <n v="1791"/>
    <n v="1818"/>
    <n v="7586.2"/>
    <n v="7446.9"/>
    <n v="206626"/>
    <n v="201663.09999999998"/>
    <n v="0"/>
    <n v="0"/>
    <n v="0"/>
    <n v="0"/>
    <s v=""/>
    <s v=""/>
    <s v=""/>
    <s v=""/>
    <n v="8067.6"/>
    <n v="7775.5"/>
    <n v="212925.69999999998"/>
    <n v="206455.70000000004"/>
  </r>
  <r>
    <x v="13"/>
    <s v="Sul Ross State University "/>
    <m/>
    <n v="228501"/>
    <x v="2"/>
    <n v="176"/>
    <n v="187"/>
    <n v="0"/>
    <n v="1"/>
    <n v="176"/>
    <n v="186"/>
    <m/>
    <m/>
    <n v="176"/>
    <n v="186"/>
    <n v="176"/>
    <n v="186"/>
    <n v="19"/>
    <n v="17"/>
    <n v="19"/>
    <n v="17"/>
    <n v="3"/>
    <n v="3"/>
    <n v="3"/>
    <n v="3"/>
    <m/>
    <m/>
    <n v="0"/>
    <n v="0"/>
    <n v="22"/>
    <n v="20"/>
    <n v="22"/>
    <n v="20"/>
    <n v="4.8"/>
    <n v="5"/>
    <n v="91.2"/>
    <n v="85"/>
    <n v="4.5"/>
    <n v="3.2"/>
    <n v="13.5"/>
    <n v="9.6000000000000014"/>
    <m/>
    <m/>
    <n v="0"/>
    <n v="0"/>
    <n v="4.7590909090909088"/>
    <n v="4.7299999999999995"/>
    <n v="104.69999999999999"/>
    <n v="94.6"/>
    <n v="128.5"/>
    <n v="133.1"/>
    <n v="2441.5"/>
    <n v="2262.6999999999998"/>
    <n v="119"/>
    <n v="114"/>
    <n v="357"/>
    <n v="342"/>
    <m/>
    <m/>
    <n v="0"/>
    <n v="0"/>
    <n v="127.20454545454545"/>
    <n v="130.23499999999999"/>
    <n v="2798.5"/>
    <n v="2604.6999999999998"/>
    <n v="61"/>
    <n v="67"/>
    <n v="61"/>
    <n v="67"/>
    <n v="2"/>
    <n v="3"/>
    <n v="2"/>
    <n v="3"/>
    <m/>
    <m/>
    <n v="0"/>
    <n v="0"/>
    <n v="63"/>
    <n v="70"/>
    <n v="63"/>
    <n v="70"/>
    <n v="5.2"/>
    <n v="5.3"/>
    <n v="317.2"/>
    <n v="355.09999999999997"/>
    <n v="2.8"/>
    <n v="6"/>
    <n v="5.6"/>
    <n v="18"/>
    <m/>
    <m/>
    <n v="0"/>
    <n v="0"/>
    <n v="5.1238095238095243"/>
    <n v="5.3299999999999992"/>
    <n v="322.8"/>
    <n v="373.09999999999997"/>
    <n v="145.9"/>
    <n v="145.9"/>
    <n v="8899.9"/>
    <n v="9775.3000000000011"/>
    <n v="94"/>
    <n v="110"/>
    <n v="188"/>
    <n v="330"/>
    <m/>
    <m/>
    <n v="0"/>
    <n v="0"/>
    <n v="144.25238095238095"/>
    <n v="144.36142857142858"/>
    <n v="9087.9"/>
    <n v="10105.300000000001"/>
    <n v="85"/>
    <n v="90"/>
    <n v="85"/>
    <n v="90"/>
    <n v="5.0294117647058822"/>
    <n v="5.1966666666666663"/>
    <n v="427.5"/>
    <n v="467.7"/>
    <n v="139.84"/>
    <n v="141.22222222222223"/>
    <n v="11886.4"/>
    <n v="12710"/>
    <n v="56"/>
    <n v="65"/>
    <n v="56"/>
    <n v="65"/>
    <n v="21"/>
    <n v="15"/>
    <n v="21"/>
    <n v="15"/>
    <m/>
    <m/>
    <n v="0"/>
    <n v="0"/>
    <n v="77"/>
    <n v="80"/>
    <n v="77"/>
    <n v="80"/>
    <n v="3.6"/>
    <n v="3.5"/>
    <n v="201.6"/>
    <n v="227.5"/>
    <n v="2.9"/>
    <n v="3.5"/>
    <n v="60.9"/>
    <n v="52.5"/>
    <m/>
    <m/>
    <n v="0"/>
    <n v="0"/>
    <n v="3.4090909090909092"/>
    <n v="3.5"/>
    <n v="262.5"/>
    <n v="280"/>
    <n v="93.4"/>
    <n v="91.1"/>
    <n v="5230.4000000000005"/>
    <n v="5921.5"/>
    <n v="63.8"/>
    <n v="70.400000000000006"/>
    <n v="1339.8"/>
    <n v="1056"/>
    <m/>
    <m/>
    <n v="0"/>
    <n v="0"/>
    <n v="85.327272727272742"/>
    <n v="87.21875"/>
    <n v="6570.2000000000007"/>
    <n v="6977.5"/>
    <n v="14"/>
    <n v="16"/>
    <n v="14"/>
    <n v="16"/>
    <n v="5.0999999999999996"/>
    <n v="3.4"/>
    <n v="71.399999999999991"/>
    <n v="54.4"/>
    <n v="76.8"/>
    <n v="62.2"/>
    <n v="1075.2"/>
    <n v="995.2"/>
    <n v="136"/>
    <n v="149"/>
    <n v="136"/>
    <n v="149"/>
    <n v="610"/>
    <n v="667.59999999999991"/>
    <n v="16571.8"/>
    <n v="17959.5"/>
    <n v="26"/>
    <n v="21"/>
    <n v="26"/>
    <n v="21"/>
    <n v="80"/>
    <n v="80.099999999999994"/>
    <n v="1884.8"/>
    <n v="1728"/>
    <n v="162"/>
    <n v="170"/>
    <n v="162"/>
    <n v="170"/>
    <n v="690"/>
    <n v="747.69999999999993"/>
    <n v="18456.599999999999"/>
    <n v="19687.5"/>
    <n v="0"/>
    <n v="0"/>
    <n v="0"/>
    <n v="0"/>
    <s v=""/>
    <s v=""/>
    <s v=""/>
    <s v=""/>
    <n v="761.4"/>
    <n v="802.1"/>
    <n v="19531.8"/>
    <n v="20682.7"/>
  </r>
  <r>
    <x v="13"/>
    <s v="Tarleton State University"/>
    <m/>
    <n v="228529"/>
    <x v="2"/>
    <n v="1398"/>
    <n v="1525"/>
    <n v="14"/>
    <n v="13"/>
    <n v="1384"/>
    <n v="1512"/>
    <m/>
    <m/>
    <n v="1384"/>
    <n v="1512"/>
    <n v="1384"/>
    <n v="1512"/>
    <n v="135"/>
    <n v="168"/>
    <n v="135"/>
    <n v="168"/>
    <n v="12"/>
    <n v="10"/>
    <n v="12"/>
    <n v="10"/>
    <m/>
    <m/>
    <n v="0"/>
    <n v="0"/>
    <n v="147"/>
    <n v="178"/>
    <n v="147"/>
    <n v="178"/>
    <n v="4.5999999999999996"/>
    <n v="4.5"/>
    <n v="621"/>
    <n v="756"/>
    <n v="5.0999999999999996"/>
    <n v="4.4000000000000004"/>
    <n v="61.199999999999996"/>
    <n v="44"/>
    <m/>
    <m/>
    <n v="0"/>
    <n v="0"/>
    <n v="4.6408163265306124"/>
    <n v="4.4943820224719104"/>
    <n v="682.2"/>
    <n v="800"/>
    <n v="126.7"/>
    <n v="126"/>
    <n v="17104.5"/>
    <n v="21168"/>
    <n v="133.30000000000001"/>
    <n v="118.6"/>
    <n v="1599.6000000000001"/>
    <n v="1186"/>
    <m/>
    <m/>
    <n v="0"/>
    <n v="0"/>
    <n v="127.23877551020408"/>
    <n v="125.58426966292134"/>
    <n v="18704.099999999999"/>
    <n v="22354"/>
    <n v="309"/>
    <n v="309"/>
    <n v="309"/>
    <n v="309"/>
    <n v="27"/>
    <n v="23"/>
    <n v="27"/>
    <n v="23"/>
    <m/>
    <m/>
    <n v="0"/>
    <n v="0"/>
    <n v="336"/>
    <n v="332"/>
    <n v="336"/>
    <n v="332"/>
    <n v="5.0999999999999996"/>
    <n v="5.0999999999999996"/>
    <n v="1575.8999999999999"/>
    <n v="1575.8999999999999"/>
    <n v="5.3"/>
    <n v="5.5"/>
    <n v="143.1"/>
    <n v="126.5"/>
    <m/>
    <m/>
    <n v="0"/>
    <n v="0"/>
    <n v="5.1160714285714279"/>
    <n v="5.1277108433734933"/>
    <n v="1718.9999999999998"/>
    <n v="1702.3999999999999"/>
    <n v="141.19999999999999"/>
    <n v="140.9"/>
    <n v="43630.799999999996"/>
    <n v="43538.1"/>
    <n v="146"/>
    <n v="135"/>
    <n v="3942"/>
    <n v="3105"/>
    <m/>
    <m/>
    <n v="0"/>
    <n v="0"/>
    <n v="141.58571428571426"/>
    <n v="140.49126506024095"/>
    <n v="47572.799999999988"/>
    <n v="46643.099999999991"/>
    <n v="483"/>
    <n v="510"/>
    <n v="483"/>
    <n v="510"/>
    <n v="4.9714285714285706"/>
    <n v="4.9066666666666663"/>
    <n v="2401.1999999999998"/>
    <n v="2502.3999999999996"/>
    <n v="137.21925465838507"/>
    <n v="135.28843137254901"/>
    <n v="66276.899999999994"/>
    <n v="68997.099999999991"/>
    <n v="590"/>
    <n v="627"/>
    <n v="590"/>
    <n v="627"/>
    <n v="260"/>
    <n v="300"/>
    <n v="260"/>
    <n v="300"/>
    <m/>
    <m/>
    <n v="0"/>
    <n v="0"/>
    <n v="850"/>
    <n v="927"/>
    <n v="850"/>
    <n v="927"/>
    <n v="3.4"/>
    <n v="3.4"/>
    <n v="2006"/>
    <n v="2131.7999999999997"/>
    <n v="2.9"/>
    <n v="2.8"/>
    <n v="754"/>
    <n v="840"/>
    <m/>
    <m/>
    <n v="0"/>
    <n v="0"/>
    <n v="3.2470588235294118"/>
    <n v="3.2058252427184462"/>
    <n v="2760"/>
    <n v="2971.7999999999997"/>
    <n v="88.8"/>
    <n v="85.3"/>
    <n v="52392"/>
    <n v="53483.1"/>
    <n v="58.2"/>
    <n v="54"/>
    <n v="15132"/>
    <n v="16200"/>
    <m/>
    <m/>
    <n v="0"/>
    <n v="0"/>
    <n v="79.44"/>
    <n v="75.170550161812301"/>
    <n v="67524"/>
    <n v="69683.100000000006"/>
    <n v="51"/>
    <n v="75"/>
    <n v="51"/>
    <n v="75"/>
    <n v="4.3"/>
    <n v="4.0999999999999996"/>
    <n v="219.29999999999998"/>
    <n v="307.5"/>
    <n v="48.2"/>
    <n v="60.1"/>
    <n v="2458.2000000000003"/>
    <n v="4507.5"/>
    <n v="1034"/>
    <n v="1104"/>
    <n v="1034"/>
    <n v="1104"/>
    <n v="4202.8999999999996"/>
    <n v="4463.6999999999989"/>
    <n v="113127.29999999999"/>
    <n v="118189.2"/>
    <n v="299"/>
    <n v="333"/>
    <n v="299"/>
    <n v="333"/>
    <n v="958.3"/>
    <n v="1010.5"/>
    <n v="20673.599999999999"/>
    <n v="20491"/>
    <n v="1333"/>
    <n v="1437"/>
    <n v="1333"/>
    <n v="1437"/>
    <n v="5161.2"/>
    <n v="5474.1999999999989"/>
    <n v="133800.9"/>
    <n v="138680.20000000001"/>
    <n v="0"/>
    <n v="0"/>
    <n v="0"/>
    <n v="0"/>
    <s v=""/>
    <s v=""/>
    <s v=""/>
    <s v=""/>
    <n v="5380.5"/>
    <n v="5781.6999999999989"/>
    <n v="136259.1"/>
    <n v="143187.70000000001"/>
  </r>
  <r>
    <x v="13"/>
    <s v="Texas A&amp;M International University"/>
    <m/>
    <n v="226152"/>
    <x v="2"/>
    <n v="798"/>
    <n v="766"/>
    <n v="0"/>
    <n v="1"/>
    <n v="798"/>
    <n v="765"/>
    <m/>
    <m/>
    <n v="798"/>
    <n v="765"/>
    <n v="798"/>
    <n v="765"/>
    <n v="17"/>
    <n v="21"/>
    <n v="17"/>
    <n v="21"/>
    <n v="2"/>
    <n v="2"/>
    <n v="2"/>
    <n v="2"/>
    <m/>
    <m/>
    <n v="0"/>
    <n v="0"/>
    <n v="19"/>
    <n v="23"/>
    <n v="19"/>
    <n v="23"/>
    <n v="4.0999999999999996"/>
    <n v="4.0999999999999996"/>
    <n v="69.699999999999989"/>
    <n v="86.1"/>
    <n v="3"/>
    <n v="4.5"/>
    <n v="6"/>
    <n v="9"/>
    <m/>
    <m/>
    <n v="0"/>
    <n v="0"/>
    <n v="3.9842105263157888"/>
    <n v="4.1347826086956516"/>
    <n v="75.699999999999989"/>
    <n v="95.1"/>
    <n v="119.7"/>
    <n v="118.5"/>
    <n v="2034.9"/>
    <n v="2488.5"/>
    <n v="100.5"/>
    <n v="125"/>
    <n v="201"/>
    <n v="250"/>
    <m/>
    <m/>
    <n v="0"/>
    <n v="0"/>
    <n v="117.67894736842106"/>
    <n v="119.06521739130434"/>
    <n v="2235.9"/>
    <n v="2738.5"/>
    <n v="188"/>
    <n v="232"/>
    <n v="188"/>
    <n v="232"/>
    <n v="40"/>
    <n v="28"/>
    <n v="40"/>
    <n v="28"/>
    <m/>
    <m/>
    <n v="0"/>
    <n v="0"/>
    <n v="228"/>
    <n v="260"/>
    <n v="228"/>
    <n v="260"/>
    <n v="5.3"/>
    <n v="5"/>
    <n v="996.4"/>
    <n v="1160"/>
    <n v="5.6"/>
    <n v="5.4"/>
    <n v="224"/>
    <n v="151.20000000000002"/>
    <m/>
    <m/>
    <n v="0"/>
    <n v="0"/>
    <n v="5.3526315789473689"/>
    <n v="5.0430769230769235"/>
    <n v="1220.4000000000001"/>
    <n v="1311.2"/>
    <n v="131"/>
    <n v="129.6"/>
    <n v="24628"/>
    <n v="30067.199999999997"/>
    <n v="130.9"/>
    <n v="129.1"/>
    <n v="5236"/>
    <n v="3614.7999999999997"/>
    <m/>
    <m/>
    <n v="0"/>
    <n v="0"/>
    <n v="130.98245614035088"/>
    <n v="129.54615384615386"/>
    <n v="29864"/>
    <n v="33682"/>
    <n v="247"/>
    <n v="283"/>
    <n v="247"/>
    <n v="283"/>
    <n v="5.2473684210526326"/>
    <n v="4.9692579505300349"/>
    <n v="1296.1000000000001"/>
    <n v="1406.3"/>
    <n v="129.95910931174089"/>
    <n v="128.69434628975264"/>
    <n v="32099.899999999998"/>
    <n v="36420.5"/>
    <n v="252"/>
    <n v="218"/>
    <n v="252"/>
    <n v="218"/>
    <n v="247"/>
    <n v="227"/>
    <n v="247"/>
    <n v="227"/>
    <m/>
    <m/>
    <n v="0"/>
    <n v="0"/>
    <n v="499"/>
    <n v="445"/>
    <n v="499"/>
    <n v="445"/>
    <n v="3.6"/>
    <n v="3.4"/>
    <n v="907.2"/>
    <n v="741.19999999999993"/>
    <n v="3.9"/>
    <n v="3.8"/>
    <n v="963.3"/>
    <n v="862.59999999999991"/>
    <m/>
    <m/>
    <n v="0"/>
    <n v="0"/>
    <n v="3.7484969939879758"/>
    <n v="3.6040449438202242"/>
    <n v="1870.5"/>
    <n v="1603.7999999999997"/>
    <n v="85.4"/>
    <n v="83.9"/>
    <n v="21520.800000000003"/>
    <n v="18290.2"/>
    <n v="75.8"/>
    <n v="76.400000000000006"/>
    <n v="18722.599999999999"/>
    <n v="17342.800000000003"/>
    <m/>
    <m/>
    <n v="0"/>
    <n v="0"/>
    <n v="80.64809619238477"/>
    <n v="80.074157303370782"/>
    <n v="40243.4"/>
    <n v="35633"/>
    <n v="52"/>
    <n v="37"/>
    <n v="52"/>
    <n v="37"/>
    <n v="5.8"/>
    <n v="5.9"/>
    <n v="301.59999999999997"/>
    <n v="218.3"/>
    <n v="89.4"/>
    <n v="84.7"/>
    <n v="4648.8"/>
    <n v="3133.9"/>
    <n v="457"/>
    <n v="471"/>
    <n v="457"/>
    <n v="471"/>
    <n v="1973.3"/>
    <n v="1987.2999999999997"/>
    <n v="48183.700000000004"/>
    <n v="50845.899999999994"/>
    <n v="289"/>
    <n v="257"/>
    <n v="289"/>
    <n v="257"/>
    <n v="1193.3"/>
    <n v="1022.8"/>
    <n v="24159.599999999999"/>
    <n v="21207.600000000002"/>
    <n v="746"/>
    <n v="728"/>
    <n v="746"/>
    <n v="728"/>
    <n v="3166.6"/>
    <n v="3010.0999999999995"/>
    <n v="72343.3"/>
    <n v="72053.5"/>
    <n v="0"/>
    <n v="0"/>
    <n v="0"/>
    <n v="0"/>
    <s v=""/>
    <s v=""/>
    <s v=""/>
    <s v=""/>
    <n v="3468.2000000000003"/>
    <n v="3228.3999999999996"/>
    <n v="76992.100000000006"/>
    <n v="75187.399999999994"/>
  </r>
  <r>
    <x v="13"/>
    <s v="Texas A&amp;M University-Commerce"/>
    <m/>
    <n v="224554"/>
    <x v="2"/>
    <n v="1153"/>
    <n v="1313"/>
    <n v="0"/>
    <n v="0"/>
    <n v="1153"/>
    <n v="1313"/>
    <m/>
    <m/>
    <n v="1153"/>
    <n v="1313"/>
    <n v="1153"/>
    <n v="1313"/>
    <n v="54"/>
    <n v="66"/>
    <n v="54"/>
    <n v="66"/>
    <n v="3"/>
    <n v="5"/>
    <n v="3"/>
    <n v="5"/>
    <m/>
    <m/>
    <n v="0"/>
    <n v="0"/>
    <n v="57"/>
    <n v="71"/>
    <n v="57"/>
    <n v="71"/>
    <n v="4.4000000000000004"/>
    <n v="4.4000000000000004"/>
    <n v="237.60000000000002"/>
    <n v="290.40000000000003"/>
    <n v="3.8"/>
    <n v="4.5999999999999996"/>
    <n v="11.399999999999999"/>
    <n v="23"/>
    <m/>
    <m/>
    <n v="0"/>
    <n v="0"/>
    <n v="4.3684210526315796"/>
    <n v="4.4140845070422543"/>
    <n v="249.00000000000003"/>
    <n v="313.40000000000003"/>
    <n v="119.5"/>
    <n v="124.5"/>
    <n v="6453"/>
    <n v="8217"/>
    <n v="107"/>
    <n v="125.8"/>
    <n v="321"/>
    <n v="629"/>
    <m/>
    <m/>
    <n v="0"/>
    <n v="0"/>
    <n v="118.84210526315789"/>
    <n v="124.59154929577464"/>
    <n v="6774"/>
    <n v="8846"/>
    <n v="123"/>
    <n v="125"/>
    <n v="123"/>
    <n v="125"/>
    <n v="22"/>
    <n v="15"/>
    <n v="22"/>
    <n v="15"/>
    <m/>
    <m/>
    <n v="0"/>
    <n v="0"/>
    <n v="145"/>
    <n v="140"/>
    <n v="145"/>
    <n v="140"/>
    <n v="4.9000000000000004"/>
    <n v="5.2"/>
    <n v="602.70000000000005"/>
    <n v="650"/>
    <n v="5.2"/>
    <n v="5.8"/>
    <n v="114.4"/>
    <n v="87"/>
    <m/>
    <m/>
    <n v="0"/>
    <n v="0"/>
    <n v="4.9455172413793109"/>
    <n v="5.2642857142857142"/>
    <n v="717.10000000000014"/>
    <n v="737"/>
    <n v="138.80000000000001"/>
    <n v="140.6"/>
    <n v="17072.400000000001"/>
    <n v="17575"/>
    <n v="121.9"/>
    <n v="137.80000000000001"/>
    <n v="2681.8"/>
    <n v="2067"/>
    <m/>
    <m/>
    <n v="0"/>
    <n v="0"/>
    <n v="136.23586206896553"/>
    <n v="140.30000000000001"/>
    <n v="19754.2"/>
    <n v="19642"/>
    <n v="202"/>
    <n v="211"/>
    <n v="202"/>
    <n v="211"/>
    <n v="4.7826732673267331"/>
    <n v="4.9781990521327018"/>
    <n v="966.10000000000014"/>
    <n v="1050.4000000000001"/>
    <n v="131.32772277227724"/>
    <n v="135.01421800947867"/>
    <n v="26528.200000000004"/>
    <n v="28488"/>
    <n v="591"/>
    <n v="645"/>
    <n v="591"/>
    <n v="645"/>
    <n v="301"/>
    <n v="351"/>
    <n v="301"/>
    <n v="351"/>
    <m/>
    <m/>
    <n v="0"/>
    <n v="0"/>
    <n v="892"/>
    <n v="996"/>
    <n v="892"/>
    <n v="996"/>
    <n v="2.9"/>
    <n v="3"/>
    <n v="1713.8999999999999"/>
    <n v="1935"/>
    <n v="3.1"/>
    <n v="3.2"/>
    <n v="933.1"/>
    <n v="1123.2"/>
    <m/>
    <m/>
    <n v="0"/>
    <n v="0"/>
    <n v="2.967488789237668"/>
    <n v="3.0704819277108433"/>
    <n v="2647"/>
    <n v="3058.2"/>
    <n v="74.8"/>
    <n v="78.900000000000006"/>
    <n v="44206.799999999996"/>
    <n v="50890.500000000007"/>
    <n v="64"/>
    <n v="64"/>
    <n v="19264"/>
    <n v="22464"/>
    <m/>
    <m/>
    <n v="0"/>
    <n v="0"/>
    <n v="71.155605381165913"/>
    <n v="73.649096385542165"/>
    <n v="63470.799999999996"/>
    <n v="73354.5"/>
    <n v="59"/>
    <n v="106"/>
    <n v="59"/>
    <n v="106"/>
    <n v="3.7"/>
    <n v="3.7"/>
    <n v="218.3"/>
    <n v="392.20000000000005"/>
    <n v="59"/>
    <n v="60.6"/>
    <n v="3481"/>
    <n v="6423.6"/>
    <n v="768"/>
    <n v="836"/>
    <n v="768"/>
    <n v="836"/>
    <n v="2554.1999999999998"/>
    <n v="2875.4"/>
    <n v="67732.2"/>
    <n v="76682.5"/>
    <n v="326"/>
    <n v="371"/>
    <n v="326"/>
    <n v="371"/>
    <n v="1058.9000000000001"/>
    <n v="1233.2"/>
    <n v="22266.799999999999"/>
    <n v="25160"/>
    <n v="1094"/>
    <n v="1207"/>
    <n v="1094"/>
    <n v="1207"/>
    <n v="3613.1"/>
    <n v="4108.6000000000004"/>
    <n v="89999"/>
    <n v="101842.5"/>
    <n v="0"/>
    <n v="0"/>
    <n v="0"/>
    <n v="0"/>
    <s v=""/>
    <s v=""/>
    <s v=""/>
    <s v=""/>
    <n v="3831.4000000000005"/>
    <n v="4500.8"/>
    <n v="93480"/>
    <n v="108266.1"/>
  </r>
  <r>
    <x v="13"/>
    <s v="Texas A&amp;M University-Corpus Christi "/>
    <m/>
    <n v="224147"/>
    <x v="2"/>
    <n v="1335"/>
    <n v="1315"/>
    <n v="4"/>
    <n v="7"/>
    <n v="1331"/>
    <n v="1308"/>
    <m/>
    <m/>
    <n v="1331"/>
    <n v="1308"/>
    <n v="1331"/>
    <n v="1308"/>
    <n v="162"/>
    <n v="137"/>
    <n v="162"/>
    <n v="137"/>
    <n v="6"/>
    <n v="5"/>
    <n v="6"/>
    <n v="5"/>
    <m/>
    <m/>
    <n v="0"/>
    <n v="0"/>
    <n v="168"/>
    <n v="142"/>
    <n v="168"/>
    <n v="142"/>
    <n v="4.4000000000000004"/>
    <n v="4.5999999999999996"/>
    <n v="712.80000000000007"/>
    <n v="630.19999999999993"/>
    <n v="3.8"/>
    <n v="4.2"/>
    <n v="22.799999999999997"/>
    <n v="21"/>
    <m/>
    <m/>
    <n v="0"/>
    <n v="0"/>
    <n v="4.378571428571429"/>
    <n v="4.5859154929577457"/>
    <n v="735.6"/>
    <n v="651.19999999999993"/>
    <n v="127.9"/>
    <n v="128.6"/>
    <n v="20719.8"/>
    <n v="17618.2"/>
    <n v="119.3"/>
    <n v="117"/>
    <n v="715.8"/>
    <n v="585"/>
    <m/>
    <m/>
    <n v="0"/>
    <n v="0"/>
    <n v="127.59285714285713"/>
    <n v="128.19154929577465"/>
    <n v="21435.599999999999"/>
    <n v="18203.2"/>
    <n v="332"/>
    <n v="298"/>
    <n v="332"/>
    <n v="298"/>
    <n v="26"/>
    <n v="22"/>
    <n v="26"/>
    <n v="22"/>
    <m/>
    <m/>
    <n v="0"/>
    <n v="0"/>
    <n v="358"/>
    <n v="320"/>
    <n v="358"/>
    <n v="320"/>
    <n v="5"/>
    <n v="5.0999999999999996"/>
    <n v="1660"/>
    <n v="1519.8"/>
    <n v="3.9"/>
    <n v="4.8"/>
    <n v="101.39999999999999"/>
    <n v="105.6"/>
    <m/>
    <m/>
    <n v="0"/>
    <n v="0"/>
    <n v="4.9201117318435754"/>
    <n v="5.0793749999999998"/>
    <n v="1761.4"/>
    <n v="1625.3999999999999"/>
    <n v="135.69999999999999"/>
    <n v="139.19999999999999"/>
    <n v="45052.399999999994"/>
    <n v="41481.599999999999"/>
    <n v="83.9"/>
    <n v="98.7"/>
    <n v="2181.4"/>
    <n v="2171.4"/>
    <m/>
    <m/>
    <n v="0"/>
    <n v="0"/>
    <n v="131.93798882681563"/>
    <n v="136.41562500000001"/>
    <n v="47233.799999999996"/>
    <n v="43653"/>
    <n v="526"/>
    <n v="462"/>
    <n v="526"/>
    <n v="462"/>
    <n v="4.747148288973384"/>
    <n v="4.9277056277056275"/>
    <n v="2497"/>
    <n v="2276.6"/>
    <n v="130.55019011406844"/>
    <n v="133.88787878787878"/>
    <n v="68669.399999999994"/>
    <n v="61856.2"/>
    <n v="473"/>
    <n v="494"/>
    <n v="473"/>
    <n v="494"/>
    <n v="265"/>
    <n v="293"/>
    <n v="265"/>
    <n v="293"/>
    <m/>
    <m/>
    <n v="0"/>
    <n v="0"/>
    <n v="738"/>
    <n v="787"/>
    <n v="738"/>
    <n v="787"/>
    <n v="3.3"/>
    <n v="3.4"/>
    <n v="1560.8999999999999"/>
    <n v="1679.6"/>
    <n v="3.6"/>
    <n v="3.6"/>
    <n v="954"/>
    <n v="1054.8"/>
    <m/>
    <m/>
    <n v="0"/>
    <n v="0"/>
    <n v="3.4077235772357719"/>
    <n v="3.474459974587039"/>
    <n v="2514.8999999999996"/>
    <n v="2734.3999999999996"/>
    <n v="89.5"/>
    <n v="89.8"/>
    <n v="42333.5"/>
    <n v="44361.2"/>
    <n v="71.900000000000006"/>
    <n v="73.3"/>
    <n v="19053.5"/>
    <n v="21476.899999999998"/>
    <m/>
    <m/>
    <n v="0"/>
    <n v="0"/>
    <n v="83.180216802168019"/>
    <n v="83.657052096569245"/>
    <n v="61387"/>
    <n v="65838.099999999991"/>
    <n v="67"/>
    <n v="59"/>
    <n v="67"/>
    <n v="59"/>
    <n v="4.2"/>
    <n v="5.4"/>
    <n v="281.40000000000003"/>
    <n v="318.60000000000002"/>
    <n v="71.8"/>
    <n v="91"/>
    <n v="4810.5999999999995"/>
    <n v="5369"/>
    <n v="967"/>
    <n v="929"/>
    <n v="967"/>
    <n v="929"/>
    <n v="3933.7"/>
    <n v="3829.6"/>
    <n v="108105.7"/>
    <n v="103461"/>
    <n v="297"/>
    <n v="320"/>
    <n v="297"/>
    <n v="320"/>
    <n v="1078.2"/>
    <n v="1181.3999999999999"/>
    <n v="21950.7"/>
    <n v="24233.3"/>
    <n v="1264"/>
    <n v="1249"/>
    <n v="1264"/>
    <n v="1249"/>
    <n v="5011.8999999999996"/>
    <n v="5011"/>
    <n v="130056.4"/>
    <n v="127694.3"/>
    <n v="0"/>
    <n v="0"/>
    <n v="0"/>
    <n v="0"/>
    <s v=""/>
    <s v=""/>
    <s v=""/>
    <s v=""/>
    <n v="5293.2999999999993"/>
    <n v="5329.6"/>
    <n v="134867"/>
    <n v="133063.29999999999"/>
  </r>
  <r>
    <x v="13"/>
    <s v="Texas A&amp;M University-Kingsville"/>
    <m/>
    <n v="228705"/>
    <x v="2"/>
    <n v="692"/>
    <n v="738"/>
    <n v="8"/>
    <n v="5"/>
    <n v="684"/>
    <n v="733"/>
    <m/>
    <m/>
    <n v="684"/>
    <n v="733"/>
    <n v="684"/>
    <n v="733"/>
    <n v="70"/>
    <n v="86"/>
    <n v="70"/>
    <n v="86"/>
    <n v="14"/>
    <n v="7"/>
    <n v="14"/>
    <n v="7"/>
    <m/>
    <m/>
    <n v="0"/>
    <n v="0"/>
    <n v="84"/>
    <n v="93"/>
    <n v="84"/>
    <n v="93"/>
    <n v="5.0999999999999996"/>
    <n v="4.8"/>
    <n v="357"/>
    <n v="412.8"/>
    <n v="5.0999999999999996"/>
    <n v="4.4000000000000004"/>
    <n v="71.399999999999991"/>
    <n v="30.800000000000004"/>
    <m/>
    <m/>
    <n v="0"/>
    <n v="0"/>
    <n v="5.0999999999999996"/>
    <n v="4.7698924731182801"/>
    <n v="428.4"/>
    <n v="443.60000000000008"/>
    <n v="143.6"/>
    <n v="135.69999999999999"/>
    <n v="10052"/>
    <n v="11670.199999999999"/>
    <n v="135"/>
    <n v="135.1"/>
    <n v="1890"/>
    <n v="945.69999999999993"/>
    <m/>
    <m/>
    <n v="0"/>
    <n v="0"/>
    <n v="142.16666666666666"/>
    <n v="135.65483870967742"/>
    <n v="11942"/>
    <n v="12615.9"/>
    <n v="159"/>
    <n v="162"/>
    <n v="159"/>
    <n v="162"/>
    <n v="29"/>
    <n v="20"/>
    <n v="29"/>
    <n v="20"/>
    <m/>
    <m/>
    <n v="0"/>
    <n v="0"/>
    <n v="188"/>
    <n v="182"/>
    <n v="188"/>
    <n v="182"/>
    <n v="5.8"/>
    <n v="5.5"/>
    <n v="922.19999999999993"/>
    <n v="891"/>
    <n v="6.2"/>
    <n v="6"/>
    <n v="179.8"/>
    <n v="120"/>
    <m/>
    <m/>
    <n v="0"/>
    <n v="0"/>
    <n v="5.8617021276595747"/>
    <n v="5.5549450549450547"/>
    <n v="1102"/>
    <n v="1011"/>
    <n v="158.9"/>
    <n v="154.80000000000001"/>
    <n v="25265.100000000002"/>
    <n v="25077.600000000002"/>
    <n v="155.19999999999999"/>
    <n v="145.30000000000001"/>
    <n v="4500.7999999999993"/>
    <n v="2906"/>
    <m/>
    <m/>
    <n v="0"/>
    <n v="0"/>
    <n v="158.32925531914896"/>
    <n v="153.75604395604398"/>
    <n v="29765.900000000005"/>
    <n v="27983.600000000006"/>
    <n v="272"/>
    <n v="275"/>
    <n v="272"/>
    <n v="275"/>
    <n v="5.6264705882352946"/>
    <n v="5.2894545454545456"/>
    <n v="1530.4"/>
    <n v="1454.6000000000001"/>
    <n v="153.33786764705886"/>
    <n v="147.63454545454547"/>
    <n v="41707.900000000009"/>
    <n v="40599.500000000007"/>
    <n v="283"/>
    <n v="311"/>
    <n v="283"/>
    <n v="311"/>
    <n v="80"/>
    <n v="93"/>
    <n v="80"/>
    <n v="93"/>
    <m/>
    <m/>
    <n v="0"/>
    <n v="0"/>
    <n v="363"/>
    <n v="404"/>
    <n v="363"/>
    <n v="404"/>
    <n v="3.6"/>
    <n v="3.4"/>
    <n v="1018.8000000000001"/>
    <n v="1057.3999999999999"/>
    <n v="3.7"/>
    <n v="3.3"/>
    <n v="296"/>
    <n v="306.89999999999998"/>
    <m/>
    <m/>
    <n v="0"/>
    <n v="0"/>
    <n v="3.6220385674931133"/>
    <n v="3.3769801980198011"/>
    <n v="1314.8000000000002"/>
    <n v="1364.2999999999997"/>
    <n v="101.8"/>
    <n v="95.1"/>
    <n v="28809.399999999998"/>
    <n v="29576.1"/>
    <n v="83.3"/>
    <n v="75.7"/>
    <n v="6664"/>
    <n v="7040.1"/>
    <m/>
    <m/>
    <n v="0"/>
    <n v="0"/>
    <n v="97.722865013774083"/>
    <n v="90.634158415841583"/>
    <n v="35473.399999999994"/>
    <n v="36616.199999999997"/>
    <n v="49"/>
    <n v="54"/>
    <n v="49"/>
    <n v="54"/>
    <n v="5.3"/>
    <n v="5.9"/>
    <n v="259.7"/>
    <n v="318.60000000000002"/>
    <n v="108.7"/>
    <n v="97.4"/>
    <n v="5326.3"/>
    <n v="5259.6"/>
    <n v="512"/>
    <n v="559"/>
    <n v="512"/>
    <n v="559"/>
    <n v="2298"/>
    <n v="2361.1999999999998"/>
    <n v="64126.5"/>
    <n v="66323.899999999994"/>
    <n v="123"/>
    <n v="120"/>
    <n v="123"/>
    <n v="120"/>
    <n v="547.20000000000005"/>
    <n v="457.7"/>
    <n v="13054.8"/>
    <n v="10891.8"/>
    <n v="635"/>
    <n v="679"/>
    <n v="635"/>
    <n v="679"/>
    <n v="2845.2"/>
    <n v="2818.8999999999996"/>
    <n v="77181.3"/>
    <n v="77215.7"/>
    <n v="0"/>
    <n v="0"/>
    <n v="0"/>
    <n v="0"/>
    <s v=""/>
    <s v=""/>
    <s v=""/>
    <s v=""/>
    <n v="3104.9"/>
    <n v="3137.4999999999995"/>
    <n v="82507.600000000006"/>
    <n v="82475.300000000017"/>
  </r>
  <r>
    <x v="13"/>
    <s v="Texas Southern University "/>
    <m/>
    <n v="229063"/>
    <x v="2"/>
    <n v="817"/>
    <n v="721"/>
    <n v="0"/>
    <n v="0"/>
    <n v="817"/>
    <n v="721"/>
    <m/>
    <m/>
    <n v="817"/>
    <n v="721"/>
    <n v="817"/>
    <n v="721"/>
    <n v="22"/>
    <n v="22"/>
    <n v="22"/>
    <n v="22"/>
    <n v="2"/>
    <n v="3"/>
    <n v="2"/>
    <n v="3"/>
    <m/>
    <m/>
    <n v="0"/>
    <n v="0"/>
    <n v="24"/>
    <n v="25"/>
    <n v="24"/>
    <n v="25"/>
    <n v="5.0999999999999996"/>
    <n v="5.3"/>
    <n v="112.19999999999999"/>
    <n v="116.6"/>
    <n v="6"/>
    <n v="4.7"/>
    <n v="12"/>
    <n v="14.100000000000001"/>
    <m/>
    <m/>
    <n v="0"/>
    <n v="0"/>
    <n v="5.1749999999999998"/>
    <n v="5.2279999999999998"/>
    <n v="124.19999999999999"/>
    <n v="130.69999999999999"/>
    <n v="146.5"/>
    <n v="146.5"/>
    <n v="3223"/>
    <n v="3223"/>
    <n v="122.5"/>
    <n v="144"/>
    <n v="245"/>
    <n v="432"/>
    <m/>
    <m/>
    <n v="0"/>
    <n v="0"/>
    <n v="144.5"/>
    <n v="146.19999999999999"/>
    <n v="3468"/>
    <n v="3654.9999999999995"/>
    <n v="301"/>
    <n v="262"/>
    <n v="301"/>
    <n v="262"/>
    <n v="15"/>
    <n v="15"/>
    <n v="15"/>
    <n v="15"/>
    <m/>
    <m/>
    <n v="0"/>
    <n v="0"/>
    <n v="316"/>
    <n v="277"/>
    <n v="316"/>
    <n v="277"/>
    <n v="6.1"/>
    <n v="6.4"/>
    <n v="1836.1"/>
    <n v="1676.8000000000002"/>
    <n v="6.3"/>
    <n v="6"/>
    <n v="94.5"/>
    <n v="90"/>
    <m/>
    <m/>
    <n v="0"/>
    <n v="0"/>
    <n v="6.1094936708860761"/>
    <n v="6.3783393501805064"/>
    <n v="1930.6000000000001"/>
    <n v="1766.8000000000002"/>
    <n v="160"/>
    <n v="163.80000000000001"/>
    <n v="48160"/>
    <n v="42915.600000000006"/>
    <n v="150.1"/>
    <n v="154.6"/>
    <n v="2251.5"/>
    <n v="2319"/>
    <m/>
    <m/>
    <n v="0"/>
    <n v="0"/>
    <n v="159.53006329113924"/>
    <n v="163.30180505415166"/>
    <n v="50411.5"/>
    <n v="45234.600000000006"/>
    <n v="340"/>
    <n v="302"/>
    <n v="340"/>
    <n v="302"/>
    <n v="6.0435294117647063"/>
    <n v="6.2831125827814578"/>
    <n v="2054.8000000000002"/>
    <n v="1897.5000000000002"/>
    <n v="158.46911764705882"/>
    <n v="161.8860927152318"/>
    <n v="53879.5"/>
    <n v="48889.600000000006"/>
    <n v="282"/>
    <n v="237"/>
    <n v="282"/>
    <n v="237"/>
    <n v="85"/>
    <n v="71"/>
    <n v="85"/>
    <n v="71"/>
    <m/>
    <m/>
    <n v="0"/>
    <n v="0"/>
    <n v="367"/>
    <n v="308"/>
    <n v="367"/>
    <n v="308"/>
    <n v="4.9000000000000004"/>
    <n v="4.5999999999999996"/>
    <n v="1381.8000000000002"/>
    <n v="1090.1999999999998"/>
    <n v="4.4000000000000004"/>
    <n v="4.3"/>
    <n v="374.00000000000006"/>
    <n v="305.3"/>
    <m/>
    <m/>
    <n v="0"/>
    <n v="0"/>
    <n v="4.7841961852861044"/>
    <n v="4.5308441558441555"/>
    <n v="1755.8000000000004"/>
    <n v="1395.4999999999998"/>
    <n v="119.3"/>
    <n v="117.4"/>
    <n v="33642.6"/>
    <n v="27823.800000000003"/>
    <n v="98.4"/>
    <n v="104.2"/>
    <n v="8364"/>
    <n v="7398.2"/>
    <m/>
    <m/>
    <n v="0"/>
    <n v="0"/>
    <n v="114.45940054495912"/>
    <n v="114.35714285714286"/>
    <n v="42006.6"/>
    <n v="35222"/>
    <n v="110"/>
    <n v="111"/>
    <n v="110"/>
    <n v="111"/>
    <n v="6.3"/>
    <n v="5.9"/>
    <n v="693"/>
    <n v="654.90000000000009"/>
    <n v="101.6"/>
    <n v="95.6"/>
    <n v="11176"/>
    <n v="10611.599999999999"/>
    <n v="605"/>
    <n v="521"/>
    <n v="605"/>
    <n v="521"/>
    <n v="3330.1000000000004"/>
    <n v="2883.6"/>
    <n v="85025.600000000006"/>
    <n v="73962.400000000009"/>
    <n v="102"/>
    <n v="89"/>
    <n v="102"/>
    <n v="89"/>
    <n v="480.50000000000006"/>
    <n v="409.4"/>
    <n v="10860.5"/>
    <n v="10149.200000000001"/>
    <n v="707"/>
    <n v="610"/>
    <n v="707"/>
    <n v="610"/>
    <n v="3810.6000000000004"/>
    <n v="3293"/>
    <n v="95886.1"/>
    <n v="84111.6"/>
    <n v="0"/>
    <n v="0"/>
    <n v="0"/>
    <n v="0"/>
    <s v=""/>
    <s v=""/>
    <s v=""/>
    <s v=""/>
    <n v="4503.6000000000004"/>
    <n v="3947.9"/>
    <n v="107062.1"/>
    <n v="94723.200000000012"/>
  </r>
  <r>
    <x v="13"/>
    <s v="Texas State University-San Marcos"/>
    <m/>
    <n v="228459"/>
    <x v="2"/>
    <n v="5299"/>
    <n v="5349"/>
    <n v="24"/>
    <n v="41"/>
    <n v="5275"/>
    <n v="5308"/>
    <m/>
    <m/>
    <n v="5275"/>
    <n v="5308"/>
    <n v="5275"/>
    <n v="5308"/>
    <n v="560"/>
    <n v="685"/>
    <n v="560"/>
    <n v="685"/>
    <n v="16"/>
    <n v="15"/>
    <n v="16"/>
    <n v="15"/>
    <m/>
    <m/>
    <n v="0"/>
    <n v="0"/>
    <n v="576"/>
    <n v="700"/>
    <n v="576"/>
    <n v="700"/>
    <n v="4.5"/>
    <n v="4.4000000000000004"/>
    <n v="2520"/>
    <n v="3014.0000000000005"/>
    <n v="4.4000000000000004"/>
    <n v="4.5"/>
    <n v="70.400000000000006"/>
    <n v="67.5"/>
    <m/>
    <m/>
    <n v="0"/>
    <n v="0"/>
    <n v="4.4972222222222227"/>
    <n v="4.4021428571428576"/>
    <n v="2590.4"/>
    <n v="3081.5000000000005"/>
    <n v="122.2"/>
    <n v="121.5"/>
    <n v="68432"/>
    <n v="83227.5"/>
    <n v="112.4"/>
    <n v="121.1"/>
    <n v="1798.4"/>
    <n v="1816.5"/>
    <m/>
    <m/>
    <n v="0"/>
    <n v="0"/>
    <n v="121.92777777777776"/>
    <n v="121.49142857142857"/>
    <n v="70230.399999999994"/>
    <n v="85044"/>
    <n v="1083"/>
    <n v="1010"/>
    <n v="1083"/>
    <n v="1010"/>
    <n v="39"/>
    <n v="52"/>
    <n v="39"/>
    <n v="52"/>
    <m/>
    <m/>
    <n v="0"/>
    <n v="0"/>
    <n v="1122"/>
    <n v="1062"/>
    <n v="1122"/>
    <n v="1062"/>
    <n v="5.0999999999999996"/>
    <n v="5.0999999999999996"/>
    <n v="5523.2999999999993"/>
    <n v="5151"/>
    <n v="5.6"/>
    <n v="4.9000000000000004"/>
    <n v="218.39999999999998"/>
    <n v="254.8"/>
    <m/>
    <m/>
    <n v="0"/>
    <n v="0"/>
    <n v="5.117379679144384"/>
    <n v="5.0902071563088516"/>
    <n v="5741.6999999999989"/>
    <n v="5405.8"/>
    <n v="134.6"/>
    <n v="133.19999999999999"/>
    <n v="145771.79999999999"/>
    <n v="134532"/>
    <n v="133.19999999999999"/>
    <n v="126.5"/>
    <n v="5194.7999999999993"/>
    <n v="6578"/>
    <m/>
    <m/>
    <n v="0"/>
    <n v="0"/>
    <n v="134.5513368983957"/>
    <n v="132.87193973634652"/>
    <n v="150966.59999999998"/>
    <n v="141110"/>
    <n v="1698"/>
    <n v="1762"/>
    <n v="1698"/>
    <n v="1762"/>
    <n v="4.9070082449941097"/>
    <n v="4.8168558456299664"/>
    <n v="8332.0999999999985"/>
    <n v="8487.3000000000011"/>
    <n v="130.26914016489985"/>
    <n v="128.35073779795687"/>
    <n v="221196.99999999994"/>
    <n v="226154"/>
    <n v="2573"/>
    <n v="2503"/>
    <n v="2573"/>
    <n v="2503"/>
    <n v="808"/>
    <n v="814"/>
    <n v="808"/>
    <n v="814"/>
    <m/>
    <m/>
    <n v="0"/>
    <n v="0"/>
    <n v="3381"/>
    <n v="3317"/>
    <n v="3381"/>
    <n v="3317"/>
    <n v="3.5"/>
    <n v="3.5"/>
    <n v="9005.5"/>
    <n v="8760.5"/>
    <n v="3.6"/>
    <n v="3.7"/>
    <n v="2908.8"/>
    <n v="3011.8"/>
    <m/>
    <m/>
    <n v="0"/>
    <n v="0"/>
    <n v="3.5238982549541555"/>
    <n v="3.5490804944226708"/>
    <n v="11914.3"/>
    <n v="11772.3"/>
    <n v="89.9"/>
    <n v="89.6"/>
    <n v="231312.7"/>
    <n v="224268.79999999999"/>
    <n v="74.2"/>
    <n v="73.2"/>
    <n v="59953.600000000006"/>
    <n v="59584.800000000003"/>
    <m/>
    <m/>
    <n v="0"/>
    <n v="0"/>
    <n v="86.14797397219759"/>
    <n v="85.575399457340964"/>
    <n v="291266.30000000005"/>
    <n v="283853.59999999998"/>
    <n v="196"/>
    <n v="229"/>
    <n v="196"/>
    <n v="229"/>
    <n v="5.4"/>
    <n v="5.2"/>
    <n v="1058.4000000000001"/>
    <n v="1190.8"/>
    <n v="60.2"/>
    <n v="63.9"/>
    <n v="11799.2"/>
    <n v="14633.1"/>
    <n v="4216"/>
    <n v="4198"/>
    <n v="4216"/>
    <n v="4198"/>
    <n v="17048.8"/>
    <n v="16925.5"/>
    <n v="445516.5"/>
    <n v="442028.3"/>
    <n v="863"/>
    <n v="881"/>
    <n v="863"/>
    <n v="881"/>
    <n v="3197.6000000000004"/>
    <n v="3334.1000000000004"/>
    <n v="66946.8"/>
    <n v="67979.3"/>
    <n v="5079"/>
    <n v="5079"/>
    <n v="5079"/>
    <n v="5079"/>
    <n v="20246.400000000001"/>
    <n v="20259.599999999999"/>
    <n v="512463.3"/>
    <n v="510007.6"/>
    <n v="0"/>
    <n v="0"/>
    <n v="0"/>
    <n v="0"/>
    <s v=""/>
    <s v=""/>
    <s v=""/>
    <s v=""/>
    <n v="21304.799999999999"/>
    <n v="21450.399999999998"/>
    <n v="524262.5"/>
    <n v="524640.69999999995"/>
  </r>
  <r>
    <x v="13"/>
    <s v="University of Houston-Clear Lake "/>
    <m/>
    <n v="225414"/>
    <x v="2"/>
    <n v="1124"/>
    <n v="1197"/>
    <n v="0"/>
    <n v="0"/>
    <n v="1124"/>
    <n v="1197"/>
    <m/>
    <m/>
    <n v="1124"/>
    <n v="1197"/>
    <n v="1124"/>
    <n v="1197"/>
    <n v="0"/>
    <n v="1"/>
    <n v="0"/>
    <n v="1"/>
    <n v="0"/>
    <n v="0"/>
    <n v="0"/>
    <n v="0"/>
    <m/>
    <m/>
    <n v="0"/>
    <n v="0"/>
    <n v="0"/>
    <n v="1"/>
    <n v="0"/>
    <n v="1"/>
    <n v="0"/>
    <n v="3.5"/>
    <n v="0"/>
    <n v="3.5"/>
    <n v="0"/>
    <n v="0"/>
    <n v="0"/>
    <n v="0"/>
    <m/>
    <m/>
    <n v="0"/>
    <n v="0"/>
    <n v="0"/>
    <n v="3.5"/>
    <n v="0"/>
    <n v="3.5"/>
    <n v="0"/>
    <n v="85"/>
    <n v="0"/>
    <n v="85"/>
    <n v="0"/>
    <n v="0"/>
    <n v="0"/>
    <n v="0"/>
    <m/>
    <m/>
    <n v="0"/>
    <n v="0"/>
    <n v="0"/>
    <n v="85"/>
    <n v="0"/>
    <n v="85"/>
    <n v="3"/>
    <n v="1"/>
    <n v="3"/>
    <n v="1"/>
    <n v="2"/>
    <n v="5"/>
    <n v="2"/>
    <n v="5"/>
    <m/>
    <m/>
    <n v="0"/>
    <n v="0"/>
    <n v="5"/>
    <n v="6"/>
    <n v="5"/>
    <n v="6"/>
    <n v="1.7"/>
    <n v="2.5"/>
    <n v="5.0999999999999996"/>
    <n v="2.5"/>
    <n v="1.5"/>
    <n v="2.1"/>
    <n v="3"/>
    <n v="10.5"/>
    <m/>
    <m/>
    <n v="0"/>
    <n v="0"/>
    <n v="1.6199999999999999"/>
    <n v="2.1666666666666665"/>
    <n v="8.1"/>
    <n v="13"/>
    <n v="40"/>
    <n v="42"/>
    <n v="120"/>
    <n v="42"/>
    <n v="37.5"/>
    <n v="43.8"/>
    <n v="75"/>
    <n v="219"/>
    <m/>
    <m/>
    <n v="0"/>
    <n v="0"/>
    <n v="39"/>
    <n v="43.5"/>
    <n v="195"/>
    <n v="261"/>
    <n v="5"/>
    <n v="7"/>
    <n v="5"/>
    <n v="7"/>
    <n v="1.6199999999999999"/>
    <n v="2.3571428571428572"/>
    <n v="8.1"/>
    <n v="16.5"/>
    <n v="39"/>
    <n v="49.428571428571431"/>
    <n v="195"/>
    <n v="346"/>
    <n v="556"/>
    <n v="592"/>
    <n v="556"/>
    <n v="592"/>
    <n v="514"/>
    <n v="538"/>
    <n v="514"/>
    <n v="538"/>
    <m/>
    <m/>
    <n v="0"/>
    <n v="0"/>
    <n v="1070"/>
    <n v="1130"/>
    <n v="1070"/>
    <n v="1130"/>
    <n v="2.8"/>
    <n v="2.9"/>
    <n v="1556.8"/>
    <n v="1716.8"/>
    <n v="3.6"/>
    <n v="3.6"/>
    <n v="1850.4"/>
    <n v="1936.8"/>
    <m/>
    <m/>
    <n v="0"/>
    <n v="0"/>
    <n v="3.1842990654205607"/>
    <n v="3.2332743362831859"/>
    <n v="3407.2"/>
    <n v="3653.6"/>
    <n v="67.8"/>
    <n v="68.400000000000006"/>
    <n v="37696.799999999996"/>
    <n v="40492.800000000003"/>
    <n v="67"/>
    <n v="66.2"/>
    <n v="34438"/>
    <n v="35615.599999999999"/>
    <m/>
    <m/>
    <n v="0"/>
    <n v="0"/>
    <n v="67.415700934579434"/>
    <n v="67.352566371681405"/>
    <n v="72134.799999999988"/>
    <n v="76108.399999999994"/>
    <n v="49"/>
    <n v="60"/>
    <n v="49"/>
    <n v="60"/>
    <n v="4.8"/>
    <n v="4.2"/>
    <n v="235.2"/>
    <n v="252"/>
    <n v="59.3"/>
    <n v="48.7"/>
    <n v="2905.7"/>
    <n v="2922"/>
    <n v="559"/>
    <n v="594"/>
    <n v="559"/>
    <n v="594"/>
    <n v="1561.8999999999999"/>
    <n v="1722.8"/>
    <n v="37816.799999999996"/>
    <n v="40619.800000000003"/>
    <n v="516"/>
    <n v="543"/>
    <n v="516"/>
    <n v="543"/>
    <n v="1853.4"/>
    <n v="1947.3"/>
    <n v="34513"/>
    <n v="35834.6"/>
    <n v="1075"/>
    <n v="1137"/>
    <n v="1075"/>
    <n v="1137"/>
    <n v="3415.3"/>
    <n v="3670.1"/>
    <n v="72329.799999999988"/>
    <n v="76454.399999999994"/>
    <n v="0"/>
    <n v="0"/>
    <n v="0"/>
    <n v="0"/>
    <s v=""/>
    <s v=""/>
    <s v=""/>
    <s v=""/>
    <n v="3650.4999999999995"/>
    <n v="3922.1"/>
    <n v="75235.499999999985"/>
    <n v="79376.399999999994"/>
  </r>
  <r>
    <x v="13"/>
    <s v="University of Texas at Brownsville"/>
    <m/>
    <n v="227377"/>
    <x v="2"/>
    <n v="1052"/>
    <n v="1075"/>
    <n v="1"/>
    <n v="0"/>
    <n v="1051"/>
    <n v="1075"/>
    <m/>
    <m/>
    <n v="1051"/>
    <n v="1075"/>
    <n v="1051"/>
    <n v="1075"/>
    <n v="4"/>
    <n v="40"/>
    <n v="4"/>
    <n v="40"/>
    <n v="2"/>
    <n v="3"/>
    <n v="2"/>
    <n v="3"/>
    <m/>
    <m/>
    <n v="0"/>
    <n v="0"/>
    <n v="6"/>
    <n v="43"/>
    <n v="6"/>
    <n v="43"/>
    <n v="3"/>
    <n v="3.7"/>
    <n v="12"/>
    <n v="148"/>
    <n v="5.5"/>
    <n v="4.3"/>
    <n v="11"/>
    <n v="12.899999999999999"/>
    <m/>
    <m/>
    <n v="0"/>
    <n v="0"/>
    <n v="3.8333333333333335"/>
    <n v="3.7418604651162792"/>
    <n v="23"/>
    <n v="160.9"/>
    <n v="83.5"/>
    <n v="95.8"/>
    <n v="334"/>
    <n v="3832"/>
    <n v="72.5"/>
    <n v="78.7"/>
    <n v="145"/>
    <n v="236.10000000000002"/>
    <m/>
    <m/>
    <n v="0"/>
    <n v="0"/>
    <n v="79.833333333333329"/>
    <n v="94.606976744186042"/>
    <n v="479"/>
    <n v="4068.1"/>
    <n v="11"/>
    <n v="16"/>
    <n v="11"/>
    <n v="16"/>
    <n v="3"/>
    <n v="0"/>
    <n v="3"/>
    <n v="0"/>
    <m/>
    <m/>
    <n v="0"/>
    <n v="0"/>
    <n v="14"/>
    <n v="16"/>
    <n v="14"/>
    <n v="16"/>
    <n v="8"/>
    <n v="5.2"/>
    <n v="88"/>
    <n v="83.2"/>
    <n v="7"/>
    <n v="0"/>
    <n v="21"/>
    <n v="0"/>
    <m/>
    <m/>
    <n v="0"/>
    <n v="0"/>
    <n v="7.7857142857142856"/>
    <n v="5.2"/>
    <n v="109"/>
    <n v="83.2"/>
    <n v="97.2"/>
    <n v="100.1"/>
    <n v="1069.2"/>
    <n v="1601.6"/>
    <n v="89.3"/>
    <n v="0"/>
    <n v="267.89999999999998"/>
    <n v="0"/>
    <m/>
    <m/>
    <n v="0"/>
    <n v="0"/>
    <n v="95.507142857142853"/>
    <n v="100.1"/>
    <n v="1337.1"/>
    <n v="1601.6"/>
    <n v="20"/>
    <n v="59"/>
    <n v="20"/>
    <n v="59"/>
    <n v="6.6"/>
    <n v="4.137288135593221"/>
    <n v="132"/>
    <n v="244.10000000000002"/>
    <n v="90.804999999999993"/>
    <n v="96.096610169491527"/>
    <n v="1816.1"/>
    <n v="5669.7"/>
    <n v="98"/>
    <n v="100"/>
    <n v="98"/>
    <n v="100"/>
    <n v="842"/>
    <n v="788"/>
    <n v="842"/>
    <n v="788"/>
    <m/>
    <m/>
    <n v="0"/>
    <n v="0"/>
    <n v="940"/>
    <n v="888"/>
    <n v="940"/>
    <n v="888"/>
    <n v="2.7"/>
    <n v="2.6"/>
    <n v="264.60000000000002"/>
    <n v="260"/>
    <n v="3.6"/>
    <n v="3.7"/>
    <n v="3031.2000000000003"/>
    <n v="2915.6000000000004"/>
    <m/>
    <m/>
    <n v="0"/>
    <n v="0"/>
    <n v="3.5061702127659577"/>
    <n v="3.5761261261261263"/>
    <n v="3295.8"/>
    <n v="3175.6000000000004"/>
    <n v="53"/>
    <n v="55.3"/>
    <n v="5194"/>
    <n v="5530"/>
    <n v="58.6"/>
    <n v="58.8"/>
    <n v="49341.200000000004"/>
    <n v="46334.399999999994"/>
    <m/>
    <m/>
    <n v="0"/>
    <n v="0"/>
    <n v="58.016170212765964"/>
    <n v="58.405855855855847"/>
    <n v="54535.200000000004"/>
    <n v="51864.399999999994"/>
    <n v="91"/>
    <n v="128"/>
    <n v="91"/>
    <n v="128"/>
    <n v="5"/>
    <n v="5.3"/>
    <n v="455"/>
    <n v="678.4"/>
    <n v="49.8"/>
    <n v="49.2"/>
    <n v="4531.8"/>
    <n v="6297.6"/>
    <n v="113"/>
    <n v="156"/>
    <n v="113"/>
    <n v="156"/>
    <n v="364.6"/>
    <n v="491.2"/>
    <n v="6597.2"/>
    <n v="10963.6"/>
    <n v="847"/>
    <n v="791"/>
    <n v="847"/>
    <n v="791"/>
    <n v="3063.2000000000003"/>
    <n v="2928.5000000000005"/>
    <n v="49754.100000000006"/>
    <n v="46570.499999999993"/>
    <n v="960"/>
    <n v="947"/>
    <n v="960"/>
    <n v="947"/>
    <n v="3427.8"/>
    <n v="3419.7000000000003"/>
    <n v="56351.3"/>
    <n v="57534.099999999991"/>
    <n v="0"/>
    <n v="0"/>
    <n v="0"/>
    <n v="0"/>
    <s v=""/>
    <s v=""/>
    <s v=""/>
    <s v=""/>
    <n v="3882.8"/>
    <n v="4098.1000000000004"/>
    <n v="60883.100000000006"/>
    <n v="63831.69999999999"/>
  </r>
  <r>
    <x v="13"/>
    <s v="University of Texas at Tyler"/>
    <m/>
    <n v="228802"/>
    <x v="2"/>
    <n v="1238"/>
    <n v="1188"/>
    <n v="6"/>
    <n v="7"/>
    <n v="1232"/>
    <n v="1181"/>
    <m/>
    <m/>
    <n v="1232"/>
    <n v="1181"/>
    <n v="1232"/>
    <n v="1181"/>
    <n v="73"/>
    <n v="86"/>
    <n v="73"/>
    <n v="86"/>
    <n v="0"/>
    <n v="1"/>
    <n v="0"/>
    <n v="1"/>
    <m/>
    <m/>
    <n v="0"/>
    <n v="0"/>
    <n v="73"/>
    <n v="87"/>
    <n v="73"/>
    <n v="87"/>
    <n v="4.3"/>
    <n v="4.4000000000000004"/>
    <n v="313.89999999999998"/>
    <n v="378.40000000000003"/>
    <n v="0"/>
    <n v="3"/>
    <n v="0"/>
    <n v="3"/>
    <m/>
    <m/>
    <n v="0"/>
    <n v="0"/>
    <n v="4.3"/>
    <n v="4.3839080459770114"/>
    <n v="313.89999999999998"/>
    <n v="381.4"/>
    <n v="116.7"/>
    <n v="114.8"/>
    <n v="8519.1"/>
    <n v="9872.7999999999993"/>
    <n v="0"/>
    <n v="73"/>
    <n v="0"/>
    <n v="73"/>
    <m/>
    <m/>
    <n v="0"/>
    <n v="0"/>
    <n v="116.7"/>
    <n v="114.31954022988505"/>
    <n v="8519.1"/>
    <n v="9945.7999999999993"/>
    <n v="135"/>
    <n v="125"/>
    <n v="135"/>
    <n v="125"/>
    <n v="4"/>
    <n v="4"/>
    <n v="4"/>
    <n v="4"/>
    <m/>
    <m/>
    <n v="0"/>
    <n v="0"/>
    <n v="139"/>
    <n v="129"/>
    <n v="139"/>
    <n v="129"/>
    <n v="4.8"/>
    <n v="4.9000000000000004"/>
    <n v="648"/>
    <n v="612.5"/>
    <n v="3.9"/>
    <n v="5.5"/>
    <n v="15.6"/>
    <n v="22"/>
    <m/>
    <m/>
    <n v="0"/>
    <n v="0"/>
    <n v="4.7741007194244602"/>
    <n v="4.9186046511627906"/>
    <n v="663.6"/>
    <n v="634.5"/>
    <n v="125.6"/>
    <n v="125.2"/>
    <n v="16956"/>
    <n v="15650"/>
    <n v="95.5"/>
    <n v="98.3"/>
    <n v="382"/>
    <n v="393.2"/>
    <m/>
    <m/>
    <n v="0"/>
    <n v="0"/>
    <n v="124.73381294964028"/>
    <n v="124.36589147286823"/>
    <n v="17338"/>
    <n v="16043.2"/>
    <n v="212"/>
    <n v="216"/>
    <n v="212"/>
    <n v="216"/>
    <n v="4.6108490566037732"/>
    <n v="4.7032407407407408"/>
    <n v="977.49999999999989"/>
    <n v="1015.9"/>
    <n v="121.96745283018868"/>
    <n v="120.31944444444444"/>
    <n v="25857.1"/>
    <n v="25989"/>
    <n v="677"/>
    <n v="591"/>
    <n v="677"/>
    <n v="591"/>
    <n v="303"/>
    <n v="309"/>
    <n v="303"/>
    <n v="309"/>
    <m/>
    <m/>
    <n v="0"/>
    <n v="0"/>
    <n v="980"/>
    <n v="900"/>
    <n v="980"/>
    <n v="900"/>
    <n v="3.3"/>
    <n v="3.4"/>
    <n v="2234.1"/>
    <n v="2009.3999999999999"/>
    <n v="3.4"/>
    <n v="3.4"/>
    <n v="1030.2"/>
    <n v="1050.5999999999999"/>
    <m/>
    <m/>
    <n v="0"/>
    <n v="0"/>
    <n v="3.3309183673469391"/>
    <n v="3.4"/>
    <n v="3264.3"/>
    <n v="3060"/>
    <n v="79.2"/>
    <n v="77.599999999999994"/>
    <n v="53618.400000000001"/>
    <n v="45861.599999999999"/>
    <n v="62.2"/>
    <n v="61.5"/>
    <n v="18846.600000000002"/>
    <n v="19003.5"/>
    <m/>
    <m/>
    <n v="0"/>
    <n v="0"/>
    <n v="73.943877551020407"/>
    <n v="72.072333333333333"/>
    <n v="72465"/>
    <n v="64865.1"/>
    <n v="40"/>
    <n v="65"/>
    <n v="40"/>
    <n v="65"/>
    <n v="3.7"/>
    <n v="3.9"/>
    <n v="148"/>
    <n v="253.5"/>
    <n v="38"/>
    <n v="45.9"/>
    <n v="1520"/>
    <n v="2983.5"/>
    <n v="885"/>
    <n v="802"/>
    <n v="885"/>
    <n v="802"/>
    <n v="3196"/>
    <n v="3000.3"/>
    <n v="79093.5"/>
    <n v="71384.399999999994"/>
    <n v="307"/>
    <n v="314"/>
    <n v="307"/>
    <n v="314"/>
    <n v="1045.8"/>
    <n v="1075.5999999999999"/>
    <n v="19228.600000000002"/>
    <n v="19469.7"/>
    <n v="1192"/>
    <n v="1116"/>
    <n v="1192"/>
    <n v="1116"/>
    <n v="4241.8"/>
    <n v="4075.9"/>
    <n v="98322.1"/>
    <n v="90854.099999999991"/>
    <n v="0"/>
    <n v="0"/>
    <n v="0"/>
    <n v="0"/>
    <s v=""/>
    <s v=""/>
    <s v=""/>
    <s v=""/>
    <n v="4389.8"/>
    <n v="4329.3999999999996"/>
    <n v="99842.1"/>
    <n v="93837.6"/>
  </r>
  <r>
    <x v="13"/>
    <s v="University of Texas of the Permian Basin"/>
    <s v="Reclassified: Met the criteria for Four-Year 3 in 2009-10, 2010-11 and 2011-12."/>
    <n v="229018"/>
    <x v="2"/>
    <n v="513"/>
    <n v="541"/>
    <n v="3"/>
    <n v="16"/>
    <n v="510"/>
    <n v="525"/>
    <m/>
    <m/>
    <n v="510"/>
    <n v="525"/>
    <n v="510"/>
    <n v="525"/>
    <n v="34"/>
    <n v="36"/>
    <n v="34"/>
    <n v="36"/>
    <n v="3"/>
    <n v="1"/>
    <n v="3"/>
    <n v="1"/>
    <m/>
    <m/>
    <n v="0"/>
    <n v="0"/>
    <n v="37"/>
    <n v="37"/>
    <n v="37"/>
    <n v="37"/>
    <n v="4.5999999999999996"/>
    <n v="4.7"/>
    <n v="156.39999999999998"/>
    <n v="169.20000000000002"/>
    <n v="4.7"/>
    <n v="4"/>
    <n v="14.100000000000001"/>
    <n v="4"/>
    <m/>
    <m/>
    <n v="0"/>
    <n v="0"/>
    <n v="4.608108108108107"/>
    <n v="4.6810810810810812"/>
    <n v="170.49999999999997"/>
    <n v="173.20000000000002"/>
    <n v="119.7"/>
    <n v="117.2"/>
    <n v="4069.8"/>
    <n v="4219.2"/>
    <n v="126"/>
    <n v="154"/>
    <n v="378"/>
    <n v="154"/>
    <m/>
    <m/>
    <n v="0"/>
    <n v="0"/>
    <n v="120.21081081081081"/>
    <n v="118.19459459459459"/>
    <n v="4447.8"/>
    <n v="4373.2"/>
    <n v="66"/>
    <n v="63"/>
    <n v="66"/>
    <n v="63"/>
    <n v="3"/>
    <n v="1"/>
    <n v="3"/>
    <n v="1"/>
    <m/>
    <m/>
    <n v="0"/>
    <n v="0"/>
    <n v="69"/>
    <n v="64"/>
    <n v="69"/>
    <n v="64"/>
    <n v="5"/>
    <n v="5"/>
    <n v="330"/>
    <n v="315"/>
    <n v="6.2"/>
    <n v="5"/>
    <n v="18.600000000000001"/>
    <n v="5"/>
    <m/>
    <m/>
    <n v="0"/>
    <n v="0"/>
    <n v="5.0521739130434788"/>
    <n v="5"/>
    <n v="348.6"/>
    <n v="320"/>
    <n v="132.80000000000001"/>
    <n v="137.9"/>
    <n v="8764.8000000000011"/>
    <n v="8687.7000000000007"/>
    <n v="131.30000000000001"/>
    <n v="141"/>
    <n v="393.90000000000003"/>
    <n v="141"/>
    <m/>
    <m/>
    <n v="0"/>
    <n v="0"/>
    <n v="132.73478260869567"/>
    <n v="137.94843750000001"/>
    <n v="9158.7000000000007"/>
    <n v="8828.7000000000007"/>
    <n v="106"/>
    <n v="101"/>
    <n v="106"/>
    <n v="101"/>
    <n v="4.8971698113207554"/>
    <n v="4.883168316831684"/>
    <n v="519.1"/>
    <n v="493.2000000000001"/>
    <n v="128.36320754716982"/>
    <n v="130.71188118811884"/>
    <n v="13606.500000000002"/>
    <n v="13201.900000000003"/>
    <n v="255"/>
    <n v="290"/>
    <n v="255"/>
    <n v="290"/>
    <n v="103"/>
    <n v="94"/>
    <n v="103"/>
    <n v="94"/>
    <m/>
    <m/>
    <n v="0"/>
    <n v="0"/>
    <n v="358"/>
    <n v="384"/>
    <n v="358"/>
    <n v="384"/>
    <n v="3.4"/>
    <n v="3.4"/>
    <n v="867"/>
    <n v="986"/>
    <n v="3.6"/>
    <n v="4"/>
    <n v="370.8"/>
    <n v="376"/>
    <m/>
    <m/>
    <n v="0"/>
    <n v="0"/>
    <n v="3.4575418994413405"/>
    <n v="3.546875"/>
    <n v="1237.8"/>
    <n v="1362"/>
    <n v="81.2"/>
    <n v="81.7"/>
    <n v="20706"/>
    <n v="23693"/>
    <n v="73.3"/>
    <n v="72.5"/>
    <n v="7549.9"/>
    <n v="6815"/>
    <m/>
    <m/>
    <n v="0"/>
    <n v="0"/>
    <n v="78.927094972067039"/>
    <n v="79.447916666666671"/>
    <n v="28255.9"/>
    <n v="30508"/>
    <n v="46"/>
    <n v="40"/>
    <n v="46"/>
    <n v="40"/>
    <n v="4.7"/>
    <n v="5.0999999999999996"/>
    <n v="216.20000000000002"/>
    <n v="204"/>
    <n v="72.400000000000006"/>
    <n v="65.2"/>
    <n v="3330.4"/>
    <n v="2608"/>
    <n v="355"/>
    <n v="389"/>
    <n v="355"/>
    <n v="389"/>
    <n v="1353.4"/>
    <n v="1470.2"/>
    <n v="33540.600000000006"/>
    <n v="36599.9"/>
    <n v="109"/>
    <n v="96"/>
    <n v="109"/>
    <n v="96"/>
    <n v="403.5"/>
    <n v="385"/>
    <n v="8321.7999999999993"/>
    <n v="7110"/>
    <n v="464"/>
    <n v="485"/>
    <n v="464"/>
    <n v="485"/>
    <n v="1756.9"/>
    <n v="1855.2"/>
    <n v="41862.400000000009"/>
    <n v="43709.9"/>
    <n v="0"/>
    <n v="0"/>
    <n v="0"/>
    <n v="0"/>
    <s v=""/>
    <s v=""/>
    <s v=""/>
    <s v=""/>
    <n v="1973.1000000000001"/>
    <n v="2059.1999999999998"/>
    <n v="45192.800000000003"/>
    <n v="46317.9"/>
  </r>
  <r>
    <x v="13"/>
    <s v="University of Texas-Pan American"/>
    <m/>
    <n v="227368"/>
    <x v="2"/>
    <n v="2620"/>
    <n v="2658"/>
    <n v="0"/>
    <n v="0"/>
    <n v="2620"/>
    <n v="2658"/>
    <m/>
    <m/>
    <n v="2620"/>
    <n v="2658"/>
    <n v="2620"/>
    <n v="2658"/>
    <n v="512"/>
    <n v="558"/>
    <n v="512"/>
    <n v="558"/>
    <n v="80"/>
    <n v="86"/>
    <n v="80"/>
    <n v="86"/>
    <m/>
    <m/>
    <n v="0"/>
    <n v="0"/>
    <n v="592"/>
    <n v="644"/>
    <n v="592"/>
    <n v="644"/>
    <n v="4.9000000000000004"/>
    <n v="4.9000000000000004"/>
    <n v="2508.8000000000002"/>
    <n v="2734.2000000000003"/>
    <n v="4.7"/>
    <n v="4.5999999999999996"/>
    <n v="376"/>
    <n v="395.59999999999997"/>
    <m/>
    <m/>
    <n v="0"/>
    <n v="0"/>
    <n v="4.8729729729729732"/>
    <n v="4.8599378881987576"/>
    <n v="2884.8"/>
    <n v="3129.7999999999997"/>
    <n v="137.1"/>
    <n v="136.30000000000001"/>
    <n v="70195.199999999997"/>
    <n v="76055.400000000009"/>
    <n v="131"/>
    <n v="132"/>
    <n v="10480"/>
    <n v="11352"/>
    <m/>
    <m/>
    <n v="0"/>
    <n v="0"/>
    <n v="136.27567567567567"/>
    <n v="135.72577639751555"/>
    <n v="80675.199999999997"/>
    <n v="87407.400000000009"/>
    <n v="581"/>
    <n v="511"/>
    <n v="581"/>
    <n v="511"/>
    <n v="105"/>
    <n v="85"/>
    <n v="105"/>
    <n v="85"/>
    <m/>
    <m/>
    <n v="0"/>
    <n v="0"/>
    <n v="686"/>
    <n v="596"/>
    <n v="686"/>
    <n v="596"/>
    <n v="5.9"/>
    <n v="5.8"/>
    <n v="3427.9"/>
    <n v="2963.7999999999997"/>
    <n v="6.4"/>
    <n v="6.2"/>
    <n v="672"/>
    <n v="527"/>
    <m/>
    <m/>
    <n v="0"/>
    <n v="0"/>
    <n v="5.9765306122448978"/>
    <n v="5.8570469798657712"/>
    <n v="4099.8999999999996"/>
    <n v="3490.7999999999997"/>
    <n v="151.1"/>
    <n v="147.30000000000001"/>
    <n v="87789.099999999991"/>
    <n v="75270.3"/>
    <n v="152.69999999999999"/>
    <n v="145.30000000000001"/>
    <n v="16033.499999999998"/>
    <n v="12350.500000000002"/>
    <m/>
    <m/>
    <n v="0"/>
    <n v="0"/>
    <n v="151.34489795918367"/>
    <n v="147.01476510067116"/>
    <n v="103822.59999999999"/>
    <n v="87620.800000000003"/>
    <n v="1278"/>
    <n v="1240"/>
    <n v="1278"/>
    <n v="1240"/>
    <n v="5.4653364632237871"/>
    <n v="5.3391935483870965"/>
    <n v="6984.7"/>
    <n v="6620.5999999999995"/>
    <n v="144.36447574334898"/>
    <n v="141.15177419354839"/>
    <n v="184497.8"/>
    <n v="175028.2"/>
    <n v="650"/>
    <n v="725"/>
    <n v="650"/>
    <n v="725"/>
    <n v="435"/>
    <n v="437"/>
    <n v="435"/>
    <n v="437"/>
    <m/>
    <m/>
    <n v="0"/>
    <n v="0"/>
    <n v="1085"/>
    <n v="1162"/>
    <n v="1085"/>
    <n v="1162"/>
    <n v="3.6"/>
    <n v="3.6"/>
    <n v="2340"/>
    <n v="2610"/>
    <n v="3.8"/>
    <n v="3.8"/>
    <n v="1653"/>
    <n v="1660.6"/>
    <m/>
    <m/>
    <n v="0"/>
    <n v="0"/>
    <n v="3.6801843317972351"/>
    <n v="3.6752151462994838"/>
    <n v="3993"/>
    <n v="4270.6000000000004"/>
    <n v="92.4"/>
    <n v="92.8"/>
    <n v="60060.000000000007"/>
    <n v="67280"/>
    <n v="81.099999999999994"/>
    <n v="78.400000000000006"/>
    <n v="35278.5"/>
    <n v="34260.800000000003"/>
    <m/>
    <m/>
    <n v="0"/>
    <n v="0"/>
    <n v="87.869585253456222"/>
    <n v="87.38450946643718"/>
    <n v="95338.5"/>
    <n v="101540.8"/>
    <n v="257"/>
    <n v="256"/>
    <n v="257"/>
    <n v="256"/>
    <n v="5.4"/>
    <n v="5.6"/>
    <n v="1387.8000000000002"/>
    <n v="1433.6"/>
    <n v="87.6"/>
    <n v="93.7"/>
    <n v="22513.199999999997"/>
    <n v="23987.200000000001"/>
    <n v="1743"/>
    <n v="1794"/>
    <n v="1743"/>
    <n v="1794"/>
    <n v="8276.7000000000007"/>
    <n v="8308"/>
    <n v="218044.3"/>
    <n v="218605.7"/>
    <n v="620"/>
    <n v="608"/>
    <n v="620"/>
    <n v="608"/>
    <n v="2701"/>
    <n v="2583.1999999999998"/>
    <n v="61792"/>
    <n v="57963.3"/>
    <n v="2363"/>
    <n v="2402"/>
    <n v="2363"/>
    <n v="2402"/>
    <n v="10977.7"/>
    <n v="10891.2"/>
    <n v="279836.3"/>
    <n v="276569"/>
    <n v="0"/>
    <n v="0"/>
    <n v="0"/>
    <n v="0"/>
    <s v=""/>
    <s v=""/>
    <s v=""/>
    <s v=""/>
    <n v="12365.5"/>
    <n v="12324.800000000001"/>
    <n v="302349.5"/>
    <n v="300556.2"/>
  </r>
  <r>
    <x v="13"/>
    <s v="West Texas A&amp;M University"/>
    <m/>
    <n v="229814"/>
    <x v="2"/>
    <n v="1220"/>
    <n v="1294"/>
    <n v="0"/>
    <n v="0"/>
    <n v="1220"/>
    <n v="1294"/>
    <m/>
    <m/>
    <n v="1220"/>
    <n v="1294"/>
    <n v="1220"/>
    <n v="1294"/>
    <n v="161"/>
    <n v="207"/>
    <n v="161"/>
    <n v="207"/>
    <n v="16"/>
    <n v="14"/>
    <n v="16"/>
    <n v="14"/>
    <m/>
    <m/>
    <n v="0"/>
    <n v="0"/>
    <n v="177"/>
    <n v="221"/>
    <n v="177"/>
    <n v="221"/>
    <n v="4.4000000000000004"/>
    <n v="4.4000000000000004"/>
    <n v="708.40000000000009"/>
    <n v="910.80000000000007"/>
    <n v="5"/>
    <n v="5.0999999999999996"/>
    <n v="80"/>
    <n v="71.399999999999991"/>
    <m/>
    <m/>
    <n v="0"/>
    <n v="0"/>
    <n v="4.4542372881355936"/>
    <n v="4.4443438914027151"/>
    <n v="788.40000000000009"/>
    <n v="982.2"/>
    <n v="122.2"/>
    <n v="120"/>
    <n v="19674.2"/>
    <n v="24840"/>
    <n v="117.5"/>
    <n v="127"/>
    <n v="1880"/>
    <n v="1778"/>
    <m/>
    <m/>
    <n v="0"/>
    <n v="0"/>
    <n v="121.77514124293786"/>
    <n v="120.44343891402715"/>
    <n v="21554.2"/>
    <n v="26618"/>
    <n v="178"/>
    <n v="195"/>
    <n v="178"/>
    <n v="195"/>
    <n v="26"/>
    <n v="22"/>
    <n v="26"/>
    <n v="22"/>
    <m/>
    <m/>
    <n v="0"/>
    <n v="0"/>
    <n v="204"/>
    <n v="217"/>
    <n v="204"/>
    <n v="217"/>
    <n v="5.3"/>
    <n v="5.5"/>
    <n v="943.4"/>
    <n v="1072.5"/>
    <n v="5.0999999999999996"/>
    <n v="5.4"/>
    <n v="132.6"/>
    <n v="118.80000000000001"/>
    <m/>
    <m/>
    <n v="0"/>
    <n v="0"/>
    <n v="5.2745098039215685"/>
    <n v="5.4898617511520733"/>
    <n v="1076"/>
    <n v="1191.3"/>
    <n v="133.19999999999999"/>
    <n v="134"/>
    <n v="23709.599999999999"/>
    <n v="26130"/>
    <n v="133.69999999999999"/>
    <n v="124.2"/>
    <n v="3476.2"/>
    <n v="2732.4"/>
    <m/>
    <m/>
    <n v="0"/>
    <n v="0"/>
    <n v="133.26372549019607"/>
    <n v="133.00645161290322"/>
    <n v="27185.799999999996"/>
    <n v="28862.399999999998"/>
    <n v="381"/>
    <n v="438"/>
    <n v="381"/>
    <n v="438"/>
    <n v="4.8934383202099738"/>
    <n v="4.9623287671232879"/>
    <n v="1864.4"/>
    <n v="2173.5"/>
    <n v="127.92650918635171"/>
    <n v="126.66757990867579"/>
    <n v="48740"/>
    <n v="55480.399999999994"/>
    <n v="538"/>
    <n v="520"/>
    <n v="538"/>
    <n v="520"/>
    <n v="237"/>
    <n v="259"/>
    <n v="237"/>
    <n v="259"/>
    <m/>
    <m/>
    <n v="0"/>
    <n v="0"/>
    <n v="775"/>
    <n v="779"/>
    <n v="775"/>
    <n v="779"/>
    <n v="3.5"/>
    <n v="3.4"/>
    <n v="1883"/>
    <n v="1768"/>
    <n v="3.5"/>
    <n v="3.8"/>
    <n v="829.5"/>
    <n v="984.19999999999993"/>
    <m/>
    <m/>
    <n v="0"/>
    <n v="0"/>
    <n v="3.5"/>
    <n v="3.5329910141206673"/>
    <n v="2712.5"/>
    <n v="2752.2"/>
    <n v="85.7"/>
    <n v="81.900000000000006"/>
    <n v="46106.6"/>
    <n v="42588"/>
    <n v="68"/>
    <n v="67.5"/>
    <n v="16116"/>
    <n v="17482.5"/>
    <m/>
    <m/>
    <n v="0"/>
    <n v="0"/>
    <n v="80.287225806451616"/>
    <n v="77.112323491655971"/>
    <n v="62222.600000000006"/>
    <n v="60070.5"/>
    <n v="64"/>
    <n v="77"/>
    <n v="64"/>
    <n v="77"/>
    <n v="4.9000000000000004"/>
    <n v="4.4000000000000004"/>
    <n v="313.60000000000002"/>
    <n v="338.8"/>
    <n v="71.3"/>
    <n v="63.9"/>
    <n v="4563.2"/>
    <n v="4920.3"/>
    <n v="877"/>
    <n v="922"/>
    <n v="877"/>
    <n v="922"/>
    <n v="3534.8"/>
    <n v="3751.3"/>
    <n v="89490.4"/>
    <n v="93558"/>
    <n v="279"/>
    <n v="295"/>
    <n v="279"/>
    <n v="295"/>
    <n v="1042.0999999999999"/>
    <n v="1174.3999999999999"/>
    <n v="21472.2"/>
    <n v="21992.9"/>
    <n v="1156"/>
    <n v="1217"/>
    <n v="1156"/>
    <n v="1217"/>
    <n v="4576.8999999999996"/>
    <n v="4925.7"/>
    <n v="110962.59999999999"/>
    <n v="115550.9"/>
    <n v="0"/>
    <n v="0"/>
    <n v="0"/>
    <n v="0"/>
    <s v=""/>
    <s v=""/>
    <s v=""/>
    <s v=""/>
    <n v="4890.5"/>
    <n v="5264.5"/>
    <n v="115525.8"/>
    <n v="120471.2"/>
  </r>
  <r>
    <x v="13"/>
    <s v="Texas A&amp;M -Texarkana"/>
    <m/>
    <n v="224545"/>
    <x v="3"/>
    <n v="326"/>
    <n v="335"/>
    <n v="0"/>
    <n v="0"/>
    <n v="326"/>
    <n v="335"/>
    <m/>
    <m/>
    <n v="326"/>
    <n v="335"/>
    <n v="326"/>
    <n v="335"/>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149"/>
    <n v="160"/>
    <n v="149"/>
    <n v="160"/>
    <n v="151"/>
    <n v="147"/>
    <n v="151"/>
    <n v="147"/>
    <m/>
    <m/>
    <n v="0"/>
    <n v="0"/>
    <n v="300"/>
    <n v="307"/>
    <n v="300"/>
    <n v="307"/>
    <n v="2.8"/>
    <n v="2.9"/>
    <n v="417.2"/>
    <n v="464"/>
    <n v="3.3"/>
    <n v="3.5"/>
    <n v="498.29999999999995"/>
    <n v="514.5"/>
    <m/>
    <m/>
    <n v="0"/>
    <n v="0"/>
    <n v="3.0516666666666667"/>
    <n v="3.1872964169381106"/>
    <n v="915.5"/>
    <n v="978.5"/>
    <n v="62.6"/>
    <n v="62.9"/>
    <n v="9327.4"/>
    <n v="10064"/>
    <n v="52.4"/>
    <n v="55.6"/>
    <n v="7912.4"/>
    <n v="8173.2"/>
    <m/>
    <m/>
    <n v="0"/>
    <n v="0"/>
    <n v="57.466000000000001"/>
    <n v="59.404560260586322"/>
    <n v="17239.8"/>
    <n v="18237.2"/>
    <n v="26"/>
    <n v="28"/>
    <n v="26"/>
    <n v="28"/>
    <n v="5"/>
    <n v="3"/>
    <n v="130"/>
    <n v="84"/>
    <n v="39.4"/>
    <n v="46.7"/>
    <n v="1024.3999999999999"/>
    <n v="1307.6000000000001"/>
    <n v="149"/>
    <n v="160"/>
    <n v="149"/>
    <n v="160"/>
    <n v="417.2"/>
    <n v="464"/>
    <n v="9327.4"/>
    <n v="10064"/>
    <n v="151"/>
    <n v="147"/>
    <n v="151"/>
    <n v="147"/>
    <n v="498.29999999999995"/>
    <n v="514.5"/>
    <n v="7912.4"/>
    <n v="8173.2"/>
    <n v="300"/>
    <n v="307"/>
    <n v="300"/>
    <n v="307"/>
    <n v="915.5"/>
    <n v="978.5"/>
    <n v="17239.8"/>
    <n v="18237.2"/>
    <n v="0"/>
    <n v="0"/>
    <n v="0"/>
    <n v="0"/>
    <s v=""/>
    <s v=""/>
    <s v=""/>
    <s v=""/>
    <n v="1045.5"/>
    <n v="1062.5"/>
    <n v="18264.2"/>
    <n v="19544.8"/>
  </r>
  <r>
    <x v="13"/>
    <s v="University of Houston-Victoria"/>
    <m/>
    <n v="225502"/>
    <x v="3"/>
    <n v="515"/>
    <n v="596"/>
    <n v="0"/>
    <n v="0"/>
    <n v="515"/>
    <n v="596"/>
    <m/>
    <m/>
    <n v="515"/>
    <n v="596"/>
    <n v="515"/>
    <n v="596"/>
    <n v="0"/>
    <n v="0"/>
    <n v="0"/>
    <n v="0"/>
    <n v="0"/>
    <n v="0"/>
    <n v="0"/>
    <n v="0"/>
    <m/>
    <m/>
    <n v="0"/>
    <n v="0"/>
    <n v="0"/>
    <n v="0"/>
    <n v="0"/>
    <n v="0"/>
    <n v="0"/>
    <n v="0"/>
    <n v="0"/>
    <n v="0"/>
    <n v="0"/>
    <n v="0"/>
    <n v="0"/>
    <n v="0"/>
    <m/>
    <m/>
    <n v="0"/>
    <n v="0"/>
    <n v="0"/>
    <n v="0"/>
    <n v="0"/>
    <n v="0"/>
    <n v="0"/>
    <n v="0"/>
    <n v="0"/>
    <n v="0"/>
    <n v="0"/>
    <n v="0"/>
    <n v="0"/>
    <n v="0"/>
    <m/>
    <m/>
    <n v="0"/>
    <n v="0"/>
    <n v="0"/>
    <n v="0"/>
    <n v="0"/>
    <n v="0"/>
    <n v="0"/>
    <n v="0"/>
    <n v="0"/>
    <n v="0"/>
    <n v="1"/>
    <n v="0"/>
    <n v="1"/>
    <n v="0"/>
    <m/>
    <m/>
    <n v="0"/>
    <n v="0"/>
    <n v="1"/>
    <n v="0"/>
    <n v="1"/>
    <n v="0"/>
    <n v="0"/>
    <n v="0"/>
    <n v="0"/>
    <n v="0"/>
    <n v="3"/>
    <n v="0"/>
    <n v="3"/>
    <n v="0"/>
    <m/>
    <m/>
    <n v="0"/>
    <n v="0"/>
    <n v="3"/>
    <n v="0"/>
    <n v="3"/>
    <n v="0"/>
    <n v="0"/>
    <n v="0"/>
    <n v="0"/>
    <n v="0"/>
    <n v="52"/>
    <n v="0"/>
    <n v="52"/>
    <n v="0"/>
    <m/>
    <m/>
    <n v="0"/>
    <n v="0"/>
    <n v="52"/>
    <n v="0"/>
    <n v="52"/>
    <n v="0"/>
    <n v="1"/>
    <n v="0"/>
    <n v="1"/>
    <n v="0"/>
    <n v="3"/>
    <n v="0"/>
    <n v="3"/>
    <n v="0"/>
    <n v="52"/>
    <n v="0"/>
    <n v="52"/>
    <n v="0"/>
    <n v="143"/>
    <n v="217"/>
    <n v="143"/>
    <n v="217"/>
    <n v="329"/>
    <n v="327"/>
    <n v="329"/>
    <n v="327"/>
    <m/>
    <m/>
    <n v="0"/>
    <n v="0"/>
    <n v="472"/>
    <n v="544"/>
    <n v="472"/>
    <n v="544"/>
    <n v="2.4"/>
    <n v="2.4"/>
    <n v="343.2"/>
    <n v="520.79999999999995"/>
    <n v="3"/>
    <n v="3"/>
    <n v="987"/>
    <n v="981"/>
    <m/>
    <m/>
    <n v="0"/>
    <n v="0"/>
    <n v="2.8182203389830511"/>
    <n v="2.7606617647058824"/>
    <n v="1330.2"/>
    <n v="1501.8"/>
    <n v="59.6"/>
    <n v="52.1"/>
    <n v="8522.8000000000011"/>
    <n v="11305.7"/>
    <n v="55.6"/>
    <n v="56"/>
    <n v="18292.400000000001"/>
    <n v="18312"/>
    <m/>
    <m/>
    <n v="0"/>
    <n v="0"/>
    <n v="56.811864406779669"/>
    <n v="54.444301470588236"/>
    <n v="26815.200000000004"/>
    <n v="29617.7"/>
    <n v="42"/>
    <n v="52"/>
    <n v="42"/>
    <n v="52"/>
    <n v="3"/>
    <n v="2.8"/>
    <n v="126"/>
    <n v="145.6"/>
    <n v="48.3"/>
    <n v="53.6"/>
    <n v="2028.6"/>
    <n v="2787.2000000000003"/>
    <n v="143"/>
    <n v="217"/>
    <n v="143"/>
    <n v="217"/>
    <n v="343.2"/>
    <n v="520.79999999999995"/>
    <n v="8522.8000000000011"/>
    <n v="11305.7"/>
    <n v="330"/>
    <n v="327"/>
    <n v="330"/>
    <n v="327"/>
    <n v="990"/>
    <n v="981"/>
    <n v="18344.400000000001"/>
    <n v="18312"/>
    <n v="473"/>
    <n v="544"/>
    <n v="473"/>
    <n v="544"/>
    <n v="1333.2"/>
    <n v="1501.8"/>
    <n v="26867.200000000004"/>
    <n v="29617.7"/>
    <n v="0"/>
    <n v="0"/>
    <n v="0"/>
    <n v="0"/>
    <s v=""/>
    <s v=""/>
    <s v=""/>
    <s v=""/>
    <n v="1459.2"/>
    <n v="1647.3999999999999"/>
    <n v="28895.800000000003"/>
    <n v="32404.9"/>
  </r>
  <r>
    <x v="13"/>
    <s v="Sul Ross State University-Rio Grande College"/>
    <m/>
    <s v="228501B"/>
    <x v="4"/>
    <n v="168"/>
    <n v="163"/>
    <n v="0"/>
    <n v="0"/>
    <n v="168"/>
    <n v="163"/>
    <m/>
    <m/>
    <n v="168"/>
    <n v="163"/>
    <n v="168"/>
    <n v="163"/>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59"/>
    <n v="58"/>
    <n v="59"/>
    <n v="58"/>
    <n v="97"/>
    <n v="94"/>
    <n v="97"/>
    <n v="94"/>
    <m/>
    <m/>
    <n v="0"/>
    <n v="0"/>
    <n v="156"/>
    <n v="152"/>
    <n v="156"/>
    <n v="152"/>
    <n v="3.3"/>
    <n v="3.1"/>
    <n v="194.7"/>
    <n v="179.8"/>
    <n v="3.9"/>
    <n v="3.8"/>
    <n v="378.3"/>
    <n v="357.2"/>
    <m/>
    <m/>
    <n v="0"/>
    <n v="0"/>
    <n v="3.6730769230769229"/>
    <n v="3.5328947368421053"/>
    <n v="573"/>
    <n v="537"/>
    <n v="72.599999999999994"/>
    <n v="67.8"/>
    <n v="4283.3999999999996"/>
    <n v="3932.3999999999996"/>
    <n v="68.5"/>
    <n v="65.400000000000006"/>
    <n v="6644.5"/>
    <n v="6147.6"/>
    <m/>
    <m/>
    <n v="0"/>
    <n v="0"/>
    <n v="70.050641025641028"/>
    <n v="66.315789473684205"/>
    <n v="10927.9"/>
    <n v="10080"/>
    <n v="12"/>
    <n v="11"/>
    <n v="12"/>
    <n v="11"/>
    <n v="5.0999999999999996"/>
    <n v="4.5999999999999996"/>
    <n v="61.199999999999996"/>
    <n v="50.599999999999994"/>
    <n v="47.3"/>
    <n v="58.1"/>
    <n v="567.59999999999991"/>
    <n v="639.1"/>
    <n v="59"/>
    <n v="58"/>
    <n v="59"/>
    <n v="58"/>
    <n v="194.7"/>
    <n v="179.8"/>
    <n v="4283.3999999999996"/>
    <n v="3932.3999999999996"/>
    <n v="97"/>
    <n v="94"/>
    <n v="97"/>
    <n v="94"/>
    <n v="378.3"/>
    <n v="357.2"/>
    <n v="6644.5"/>
    <n v="6147.6"/>
    <n v="156"/>
    <n v="152"/>
    <n v="156"/>
    <n v="152"/>
    <n v="573"/>
    <n v="537"/>
    <n v="10927.9"/>
    <n v="10080"/>
    <n v="0"/>
    <n v="0"/>
    <n v="0"/>
    <n v="0"/>
    <s v=""/>
    <s v=""/>
    <s v=""/>
    <s v=""/>
    <n v="634.20000000000005"/>
    <n v="587.6"/>
    <n v="11495.5"/>
    <n v="10719.1"/>
  </r>
  <r>
    <x v="13"/>
    <s v="University of Houston-Downtown"/>
    <m/>
    <n v="225432"/>
    <x v="4"/>
    <n v="2359"/>
    <n v="2437"/>
    <n v="0"/>
    <n v="3"/>
    <n v="2359"/>
    <n v="2434"/>
    <m/>
    <m/>
    <n v="2359"/>
    <n v="2434"/>
    <n v="2359"/>
    <n v="2434"/>
    <n v="7"/>
    <n v="13"/>
    <n v="7"/>
    <n v="13"/>
    <n v="0"/>
    <n v="0"/>
    <n v="0"/>
    <n v="0"/>
    <m/>
    <m/>
    <n v="0"/>
    <n v="0"/>
    <n v="7"/>
    <n v="13"/>
    <n v="7"/>
    <n v="13"/>
    <n v="6"/>
    <n v="6.1"/>
    <n v="42"/>
    <n v="79.3"/>
    <n v="0"/>
    <n v="0"/>
    <n v="0"/>
    <n v="0"/>
    <m/>
    <m/>
    <n v="0"/>
    <n v="0"/>
    <n v="6"/>
    <n v="6.1"/>
    <n v="42"/>
    <n v="79.3"/>
    <n v="135"/>
    <n v="137.19999999999999"/>
    <n v="945"/>
    <n v="1783.6"/>
    <n v="0"/>
    <n v="0"/>
    <n v="0"/>
    <n v="0"/>
    <m/>
    <m/>
    <n v="0"/>
    <n v="0"/>
    <n v="135"/>
    <n v="137.19999999999999"/>
    <n v="945"/>
    <n v="1783.6"/>
    <n v="190"/>
    <n v="239"/>
    <n v="190"/>
    <n v="239"/>
    <n v="31"/>
    <n v="33"/>
    <n v="31"/>
    <n v="33"/>
    <m/>
    <m/>
    <n v="0"/>
    <n v="0"/>
    <n v="221"/>
    <n v="272"/>
    <n v="221"/>
    <n v="272"/>
    <n v="6.5"/>
    <n v="6.6"/>
    <n v="1235"/>
    <n v="1577.3999999999999"/>
    <n v="7.4"/>
    <n v="6.5"/>
    <n v="229.4"/>
    <n v="214.5"/>
    <m/>
    <m/>
    <n v="0"/>
    <n v="0"/>
    <n v="6.6262443438914032"/>
    <n v="6.5878676470588227"/>
    <n v="1464.4"/>
    <n v="1791.8999999999999"/>
    <n v="142.4"/>
    <n v="143.5"/>
    <n v="27056"/>
    <n v="34296.5"/>
    <n v="144.5"/>
    <n v="125"/>
    <n v="4479.5"/>
    <n v="4125"/>
    <m/>
    <m/>
    <n v="0"/>
    <n v="0"/>
    <n v="142.6945701357466"/>
    <n v="141.25551470588235"/>
    <n v="31535.5"/>
    <n v="38421.5"/>
    <n v="228"/>
    <n v="285"/>
    <n v="228"/>
    <n v="285"/>
    <n v="6.6070175438596497"/>
    <n v="6.5656140350877186"/>
    <n v="1506.4"/>
    <n v="1871.1999999999998"/>
    <n v="142.45833333333334"/>
    <n v="141.07052631578946"/>
    <n v="32480.500000000004"/>
    <n v="40205.1"/>
    <n v="928"/>
    <n v="892"/>
    <n v="928"/>
    <n v="892"/>
    <n v="1059"/>
    <n v="1098"/>
    <n v="1059"/>
    <n v="1098"/>
    <m/>
    <m/>
    <n v="0"/>
    <n v="0"/>
    <n v="1987"/>
    <n v="1990"/>
    <n v="1987"/>
    <n v="1990"/>
    <n v="3.1"/>
    <n v="3.4"/>
    <n v="2876.8"/>
    <n v="3032.7999999999997"/>
    <n v="3.6"/>
    <n v="3.6"/>
    <n v="3812.4"/>
    <n v="3952.8"/>
    <m/>
    <m/>
    <n v="0"/>
    <n v="0"/>
    <n v="3.3664821338701563"/>
    <n v="3.5103517587939699"/>
    <n v="6689.2000000000007"/>
    <n v="6985.6"/>
    <n v="73.900000000000006"/>
    <n v="75.900000000000006"/>
    <n v="68579.200000000012"/>
    <n v="67702.8"/>
    <n v="66.099999999999994"/>
    <n v="65.400000000000006"/>
    <n v="69999.899999999994"/>
    <n v="71809.200000000012"/>
    <m/>
    <m/>
    <n v="0"/>
    <n v="0"/>
    <n v="69.742878711625565"/>
    <n v="70.106532663316585"/>
    <n v="138579.1"/>
    <n v="139512"/>
    <n v="144"/>
    <n v="159"/>
    <n v="144"/>
    <n v="159"/>
    <n v="5.9"/>
    <n v="6.8"/>
    <n v="849.6"/>
    <n v="1081.2"/>
    <n v="81.099999999999994"/>
    <n v="86.2"/>
    <n v="11678.4"/>
    <n v="13705.800000000001"/>
    <n v="1125"/>
    <n v="1144"/>
    <n v="1125"/>
    <n v="1144"/>
    <n v="4153.8"/>
    <n v="4689.5"/>
    <n v="96580.200000000012"/>
    <n v="103782.9"/>
    <n v="1090"/>
    <n v="1131"/>
    <n v="1090"/>
    <n v="1131"/>
    <n v="4041.8"/>
    <n v="4167.3"/>
    <n v="74479.399999999994"/>
    <n v="75934.200000000012"/>
    <n v="2215"/>
    <n v="2275"/>
    <n v="2215"/>
    <n v="2275"/>
    <n v="8195.6"/>
    <n v="8856.7999999999993"/>
    <n v="171059.6"/>
    <n v="179717.1"/>
    <n v="0"/>
    <n v="0"/>
    <n v="0"/>
    <n v="0"/>
    <s v=""/>
    <s v=""/>
    <s v=""/>
    <s v=""/>
    <n v="9045.2000000000007"/>
    <n v="9938"/>
    <n v="182738"/>
    <n v="193422.9"/>
  </r>
  <r>
    <x v="13"/>
    <s v="Texas A&amp;M University at Galveston"/>
    <m/>
    <n v="228714"/>
    <x v="5"/>
    <n v="262"/>
    <n v="250"/>
    <n v="0"/>
    <n v="2"/>
    <n v="262"/>
    <n v="248"/>
    <m/>
    <m/>
    <n v="262"/>
    <n v="248"/>
    <n v="262"/>
    <n v="248"/>
    <n v="38"/>
    <n v="36"/>
    <n v="38"/>
    <n v="36"/>
    <n v="3"/>
    <n v="3"/>
    <n v="3"/>
    <n v="3"/>
    <m/>
    <m/>
    <n v="0"/>
    <n v="0"/>
    <n v="41"/>
    <n v="39"/>
    <n v="41"/>
    <n v="39"/>
    <n v="4.3"/>
    <n v="4.5999999999999996"/>
    <n v="163.4"/>
    <n v="165.6"/>
    <n v="4"/>
    <n v="4.7"/>
    <n v="12"/>
    <n v="14.100000000000001"/>
    <m/>
    <m/>
    <n v="0"/>
    <n v="0"/>
    <n v="4.2780487804878051"/>
    <n v="4.6076923076923073"/>
    <n v="175.4"/>
    <n v="179.7"/>
    <n v="123"/>
    <n v="126.4"/>
    <n v="4674"/>
    <n v="4550.4000000000005"/>
    <n v="115.7"/>
    <n v="133"/>
    <n v="347.1"/>
    <n v="399"/>
    <m/>
    <m/>
    <n v="0"/>
    <n v="0"/>
    <n v="122.46585365853659"/>
    <n v="126.90769230769232"/>
    <n v="5021.1000000000004"/>
    <n v="4949.4000000000005"/>
    <n v="77"/>
    <n v="70"/>
    <n v="77"/>
    <n v="70"/>
    <n v="23"/>
    <n v="12"/>
    <n v="23"/>
    <n v="12"/>
    <m/>
    <m/>
    <n v="0"/>
    <n v="0"/>
    <n v="100"/>
    <n v="82"/>
    <n v="100"/>
    <n v="82"/>
    <n v="4.7"/>
    <n v="4.5"/>
    <n v="361.90000000000003"/>
    <n v="315"/>
    <n v="4.7"/>
    <n v="5.2"/>
    <n v="108.10000000000001"/>
    <n v="62.400000000000006"/>
    <m/>
    <m/>
    <n v="0"/>
    <n v="0"/>
    <n v="4.7"/>
    <n v="4.602439024390244"/>
    <n v="470"/>
    <n v="377.40000000000003"/>
    <n v="135.19999999999999"/>
    <n v="130.4"/>
    <n v="10410.4"/>
    <n v="9128"/>
    <n v="143"/>
    <n v="137.6"/>
    <n v="3289"/>
    <n v="1651.1999999999998"/>
    <m/>
    <m/>
    <n v="0"/>
    <n v="0"/>
    <n v="136.994"/>
    <n v="131.45365853658538"/>
    <n v="13699.4"/>
    <n v="10779.2"/>
    <n v="141"/>
    <n v="121"/>
    <n v="141"/>
    <n v="121"/>
    <n v="4.5773049645390067"/>
    <n v="4.6041322314049591"/>
    <n v="645.4"/>
    <n v="557.1"/>
    <n v="132.76950354609929"/>
    <n v="129.98842975206614"/>
    <n v="18720.5"/>
    <n v="15728.600000000002"/>
    <n v="95"/>
    <n v="107"/>
    <n v="95"/>
    <n v="107"/>
    <n v="19"/>
    <n v="11"/>
    <n v="19"/>
    <n v="11"/>
    <m/>
    <m/>
    <n v="0"/>
    <n v="0"/>
    <n v="114"/>
    <n v="118"/>
    <n v="114"/>
    <n v="118"/>
    <n v="3.7"/>
    <n v="3.9"/>
    <n v="351.5"/>
    <n v="417.3"/>
    <n v="3.8"/>
    <n v="3.8"/>
    <n v="72.2"/>
    <n v="41.8"/>
    <m/>
    <m/>
    <n v="0"/>
    <n v="0"/>
    <n v="3.7166666666666668"/>
    <n v="3.8906779661016953"/>
    <n v="423.7"/>
    <n v="459.1"/>
    <n v="103.2"/>
    <n v="104.9"/>
    <n v="9804"/>
    <n v="11224.300000000001"/>
    <n v="87.3"/>
    <n v="92.8"/>
    <n v="1658.7"/>
    <n v="1020.8"/>
    <m/>
    <m/>
    <n v="0"/>
    <n v="0"/>
    <n v="100.55000000000001"/>
    <n v="103.77203389830508"/>
    <n v="11462.7"/>
    <n v="12245.1"/>
    <n v="7"/>
    <n v="9"/>
    <n v="7"/>
    <n v="9"/>
    <n v="3.6"/>
    <n v="5.3"/>
    <n v="25.2"/>
    <n v="47.699999999999996"/>
    <n v="63"/>
    <n v="64.3"/>
    <n v="441"/>
    <n v="578.69999999999993"/>
    <n v="210"/>
    <n v="213"/>
    <n v="210"/>
    <n v="213"/>
    <n v="876.80000000000007"/>
    <n v="897.90000000000009"/>
    <n v="24888.400000000001"/>
    <n v="24902.700000000004"/>
    <n v="45"/>
    <n v="26"/>
    <n v="45"/>
    <n v="26"/>
    <n v="192.3"/>
    <n v="118.3"/>
    <n v="5294.8"/>
    <n v="3071"/>
    <n v="255"/>
    <n v="239"/>
    <n v="255"/>
    <n v="239"/>
    <n v="1069.1000000000001"/>
    <n v="1016.2"/>
    <n v="30183.200000000001"/>
    <n v="27973.700000000004"/>
    <n v="0"/>
    <n v="0"/>
    <n v="0"/>
    <n v="0"/>
    <s v=""/>
    <s v=""/>
    <s v=""/>
    <s v=""/>
    <n v="1094.3"/>
    <n v="1063.9000000000001"/>
    <n v="30624.2"/>
    <n v="28552.400000000005"/>
  </r>
  <r>
    <x v="13"/>
    <s v="Brazosport College "/>
    <m/>
    <n v="223506"/>
    <x v="10"/>
    <n v="229"/>
    <n v="268"/>
    <n v="2"/>
    <n v="4"/>
    <n v="227"/>
    <n v="264"/>
    <m/>
    <m/>
    <n v="227"/>
    <n v="264"/>
    <n v="227"/>
    <n v="264"/>
    <n v="24"/>
    <n v="35"/>
    <n v="24"/>
    <n v="35"/>
    <n v="23"/>
    <n v="30"/>
    <n v="23"/>
    <n v="30"/>
    <m/>
    <m/>
    <n v="0"/>
    <n v="0"/>
    <n v="47"/>
    <n v="65"/>
    <n v="47"/>
    <n v="65"/>
    <n v="3.3"/>
    <n v="3.5"/>
    <n v="79.199999999999989"/>
    <n v="122.5"/>
    <n v="4.4000000000000004"/>
    <n v="4.2"/>
    <n v="101.2"/>
    <n v="126"/>
    <m/>
    <m/>
    <n v="0"/>
    <n v="0"/>
    <n v="3.8382978723404251"/>
    <n v="3.8230769230769233"/>
    <n v="180.39999999999998"/>
    <n v="248.5"/>
    <n v="70.8"/>
    <n v="69.5"/>
    <n v="1699.1999999999998"/>
    <n v="2432.5"/>
    <n v="78.8"/>
    <n v="75.400000000000006"/>
    <n v="1812.3999999999999"/>
    <n v="2262"/>
    <m/>
    <m/>
    <n v="0"/>
    <n v="0"/>
    <n v="74.714893617021261"/>
    <n v="72.223076923076917"/>
    <n v="3511.5999999999995"/>
    <n v="4694.5"/>
    <n v="37"/>
    <n v="46"/>
    <n v="37"/>
    <n v="46"/>
    <n v="31"/>
    <n v="45"/>
    <n v="31"/>
    <n v="45"/>
    <m/>
    <m/>
    <n v="0"/>
    <n v="0"/>
    <n v="68"/>
    <n v="91"/>
    <n v="68"/>
    <n v="91"/>
    <n v="4.4000000000000004"/>
    <n v="5.4"/>
    <n v="162.80000000000001"/>
    <n v="248.4"/>
    <n v="5.7"/>
    <n v="5.4"/>
    <n v="176.70000000000002"/>
    <n v="243.00000000000003"/>
    <m/>
    <m/>
    <n v="0"/>
    <n v="0"/>
    <n v="4.992647058823529"/>
    <n v="5.4"/>
    <n v="339.5"/>
    <n v="491.40000000000003"/>
    <n v="90.5"/>
    <n v="89.7"/>
    <n v="3348.5"/>
    <n v="4126.2"/>
    <n v="87.6"/>
    <n v="85.4"/>
    <n v="2715.6"/>
    <n v="3843.0000000000005"/>
    <m/>
    <m/>
    <n v="0"/>
    <n v="0"/>
    <n v="89.177941176470597"/>
    <n v="87.573626373626382"/>
    <n v="6064.1"/>
    <n v="7969.2000000000007"/>
    <n v="115"/>
    <n v="156"/>
    <n v="115"/>
    <n v="156"/>
    <n v="4.5208695652173914"/>
    <n v="4.7429487179487184"/>
    <n v="519.9"/>
    <n v="739.90000000000009"/>
    <n v="83.266956521739132"/>
    <n v="81.177564102564105"/>
    <n v="9575.7000000000007"/>
    <n v="12663.7"/>
    <n v="13"/>
    <n v="13"/>
    <n v="13"/>
    <n v="13"/>
    <n v="34"/>
    <n v="27"/>
    <n v="34"/>
    <n v="27"/>
    <m/>
    <m/>
    <n v="0"/>
    <n v="0"/>
    <n v="47"/>
    <n v="40"/>
    <n v="47"/>
    <n v="40"/>
    <n v="3.2"/>
    <n v="3.3"/>
    <n v="41.6"/>
    <n v="42.9"/>
    <n v="3.9"/>
    <n v="4.0999999999999996"/>
    <n v="132.6"/>
    <n v="110.69999999999999"/>
    <m/>
    <m/>
    <n v="0"/>
    <n v="0"/>
    <n v="3.7063829787234042"/>
    <n v="3.84"/>
    <n v="174.2"/>
    <n v="153.6"/>
    <n v="68.2"/>
    <n v="70.2"/>
    <n v="886.6"/>
    <n v="912.6"/>
    <n v="60.9"/>
    <n v="66.5"/>
    <n v="2070.6"/>
    <n v="1795.5"/>
    <m/>
    <m/>
    <n v="0"/>
    <n v="0"/>
    <n v="62.91914893617021"/>
    <n v="67.702500000000001"/>
    <n v="2957.2"/>
    <n v="2708.1"/>
    <n v="65"/>
    <n v="68"/>
    <n v="65"/>
    <n v="68"/>
    <n v="6.2"/>
    <n v="6.1"/>
    <n v="403"/>
    <n v="414.79999999999995"/>
    <n v="79.400000000000006"/>
    <n v="62.2"/>
    <n v="5161"/>
    <n v="4229.6000000000004"/>
    <n v="74"/>
    <n v="94"/>
    <n v="74"/>
    <n v="94"/>
    <n v="283.60000000000002"/>
    <n v="413.79999999999995"/>
    <n v="5934.3"/>
    <n v="7471.3"/>
    <n v="88"/>
    <n v="102"/>
    <n v="88"/>
    <n v="102"/>
    <n v="410.5"/>
    <n v="479.7"/>
    <n v="6598.6"/>
    <n v="7900.5"/>
    <n v="162"/>
    <n v="196"/>
    <n v="162"/>
    <n v="196"/>
    <n v="694.1"/>
    <n v="893.5"/>
    <n v="12532.900000000001"/>
    <n v="15371.8"/>
    <n v="0"/>
    <n v="0"/>
    <n v="0"/>
    <n v="0"/>
    <s v=""/>
    <s v=""/>
    <s v=""/>
    <s v=""/>
    <n v="1097.0999999999999"/>
    <n v="1308.3000000000002"/>
    <n v="17693.900000000001"/>
    <n v="19601.400000000001"/>
  </r>
  <r>
    <x v="13"/>
    <s v="Midland College "/>
    <m/>
    <n v="226806"/>
    <x v="10"/>
    <n v="379"/>
    <n v="445"/>
    <n v="5"/>
    <n v="5"/>
    <n v="374"/>
    <n v="440"/>
    <m/>
    <m/>
    <n v="374"/>
    <n v="440"/>
    <n v="374"/>
    <n v="440"/>
    <n v="38"/>
    <n v="52"/>
    <n v="38"/>
    <n v="52"/>
    <n v="17"/>
    <n v="28"/>
    <n v="17"/>
    <n v="28"/>
    <m/>
    <m/>
    <n v="0"/>
    <n v="0"/>
    <n v="55"/>
    <n v="80"/>
    <n v="55"/>
    <n v="80"/>
    <n v="3.4"/>
    <n v="3.5"/>
    <n v="129.19999999999999"/>
    <n v="182"/>
    <n v="3.8"/>
    <n v="3.5"/>
    <n v="64.599999999999994"/>
    <n v="98"/>
    <m/>
    <m/>
    <n v="0"/>
    <n v="0"/>
    <n v="3.5236363636363635"/>
    <n v="3.5"/>
    <n v="193.79999999999998"/>
    <n v="280"/>
    <n v="72.8"/>
    <n v="72.400000000000006"/>
    <n v="2766.4"/>
    <n v="3764.8"/>
    <n v="69.900000000000006"/>
    <n v="75.5"/>
    <n v="1188.3000000000002"/>
    <n v="2114"/>
    <m/>
    <m/>
    <n v="0"/>
    <n v="0"/>
    <n v="71.903636363636366"/>
    <n v="73.484999999999999"/>
    <n v="3954.7000000000003"/>
    <n v="5878.8"/>
    <n v="80"/>
    <n v="87"/>
    <n v="80"/>
    <n v="87"/>
    <n v="36"/>
    <n v="51"/>
    <n v="36"/>
    <n v="51"/>
    <m/>
    <m/>
    <n v="0"/>
    <n v="0"/>
    <n v="116"/>
    <n v="138"/>
    <n v="116"/>
    <n v="138"/>
    <n v="4.0999999999999996"/>
    <n v="3.9"/>
    <n v="328"/>
    <n v="339.3"/>
    <n v="5.6"/>
    <n v="4.5"/>
    <n v="201.6"/>
    <n v="229.5"/>
    <m/>
    <m/>
    <n v="0"/>
    <n v="0"/>
    <n v="4.5655172413793101"/>
    <n v="4.1217391304347819"/>
    <n v="529.6"/>
    <n v="568.79999999999995"/>
    <n v="88.7"/>
    <n v="88.3"/>
    <n v="7096"/>
    <n v="7682.0999999999995"/>
    <n v="91.1"/>
    <n v="87.8"/>
    <n v="3279.6"/>
    <n v="4477.8"/>
    <m/>
    <m/>
    <n v="0"/>
    <n v="0"/>
    <n v="89.444827586206898"/>
    <n v="88.115217391304341"/>
    <n v="10375.6"/>
    <n v="12159.9"/>
    <n v="171"/>
    <n v="218"/>
    <n v="171"/>
    <n v="218"/>
    <n v="4.2304093567251462"/>
    <n v="3.8935779816513758"/>
    <n v="723.4"/>
    <n v="848.8"/>
    <n v="83.802923976608199"/>
    <n v="82.746330275229354"/>
    <n v="14330.300000000001"/>
    <n v="18038.7"/>
    <n v="47"/>
    <n v="66"/>
    <n v="47"/>
    <n v="66"/>
    <n v="77"/>
    <n v="73"/>
    <n v="77"/>
    <n v="73"/>
    <m/>
    <m/>
    <n v="0"/>
    <n v="0"/>
    <n v="124"/>
    <n v="139"/>
    <n v="124"/>
    <n v="139"/>
    <n v="3"/>
    <n v="2.7"/>
    <n v="141"/>
    <n v="178.20000000000002"/>
    <n v="3.1"/>
    <n v="3.3"/>
    <n v="238.70000000000002"/>
    <n v="240.89999999999998"/>
    <m/>
    <m/>
    <n v="0"/>
    <n v="0"/>
    <n v="3.0620967741935488"/>
    <n v="3.0151079136690648"/>
    <n v="379.70000000000005"/>
    <n v="419.1"/>
    <n v="65.3"/>
    <n v="63.1"/>
    <n v="3069.1"/>
    <n v="4164.6000000000004"/>
    <n v="53.7"/>
    <n v="57.1"/>
    <n v="4134.9000000000005"/>
    <n v="4168.3"/>
    <m/>
    <m/>
    <n v="0"/>
    <n v="0"/>
    <n v="58.096774193548384"/>
    <n v="59.948920863309361"/>
    <n v="7204"/>
    <n v="8332.9000000000015"/>
    <n v="79"/>
    <n v="83"/>
    <n v="79"/>
    <n v="83"/>
    <n v="5.2"/>
    <n v="6.1"/>
    <n v="410.8"/>
    <n v="506.29999999999995"/>
    <n v="78"/>
    <n v="82.3"/>
    <n v="6162"/>
    <n v="6830.9"/>
    <n v="165"/>
    <n v="205"/>
    <n v="165"/>
    <n v="205"/>
    <n v="598.20000000000005"/>
    <n v="699.5"/>
    <n v="12931.5"/>
    <n v="15611.5"/>
    <n v="130"/>
    <n v="152"/>
    <n v="130"/>
    <n v="152"/>
    <n v="504.9"/>
    <n v="568.4"/>
    <n v="8602.7999999999993"/>
    <n v="10760.1"/>
    <n v="295"/>
    <n v="357"/>
    <n v="295"/>
    <n v="357"/>
    <n v="1103.0999999999999"/>
    <n v="1267.9000000000001"/>
    <n v="21534.3"/>
    <n v="26371.599999999999"/>
    <n v="0"/>
    <n v="0"/>
    <n v="0"/>
    <n v="0"/>
    <s v=""/>
    <s v=""/>
    <s v=""/>
    <s v=""/>
    <n v="1513.8999999999999"/>
    <n v="1774.2"/>
    <n v="27696.300000000003"/>
    <n v="33202.5"/>
  </r>
  <r>
    <x v="13"/>
    <s v="South Texas College"/>
    <m/>
    <n v="409315"/>
    <x v="10"/>
    <n v="1935"/>
    <n v="2054"/>
    <n v="76"/>
    <n v="55"/>
    <n v="1859"/>
    <n v="1999"/>
    <m/>
    <m/>
    <n v="1859"/>
    <n v="1999"/>
    <n v="1859"/>
    <n v="1999"/>
    <n v="164"/>
    <n v="190"/>
    <n v="164"/>
    <n v="190"/>
    <n v="100"/>
    <n v="134"/>
    <n v="100"/>
    <n v="134"/>
    <m/>
    <m/>
    <n v="0"/>
    <n v="0"/>
    <n v="264"/>
    <n v="324"/>
    <n v="264"/>
    <n v="324"/>
    <n v="3.3"/>
    <n v="3.4"/>
    <n v="541.19999999999993"/>
    <n v="646"/>
    <n v="2.9"/>
    <n v="2.5"/>
    <n v="290"/>
    <n v="335"/>
    <m/>
    <m/>
    <n v="0"/>
    <n v="0"/>
    <n v="3.1484848484848484"/>
    <n v="3.0277777777777777"/>
    <n v="831.2"/>
    <n v="981"/>
    <n v="75.400000000000006"/>
    <n v="75.2"/>
    <n v="12365.6"/>
    <n v="14288"/>
    <n v="61.1"/>
    <n v="55.7"/>
    <n v="6110"/>
    <n v="7463.8"/>
    <m/>
    <m/>
    <n v="0"/>
    <n v="0"/>
    <n v="69.983333333333334"/>
    <n v="67.135185185185179"/>
    <n v="18475.599999999999"/>
    <n v="21751.8"/>
    <n v="459"/>
    <n v="447"/>
    <n v="459"/>
    <n v="447"/>
    <n v="247"/>
    <n v="269"/>
    <n v="247"/>
    <n v="269"/>
    <m/>
    <m/>
    <n v="0"/>
    <n v="0"/>
    <n v="706"/>
    <n v="716"/>
    <n v="706"/>
    <n v="716"/>
    <n v="5.0999999999999996"/>
    <n v="4.9000000000000004"/>
    <n v="2340.8999999999996"/>
    <n v="2190.3000000000002"/>
    <n v="5.3"/>
    <n v="5.3"/>
    <n v="1309.0999999999999"/>
    <n v="1425.7"/>
    <m/>
    <m/>
    <n v="0"/>
    <n v="0"/>
    <n v="5.169971671388101"/>
    <n v="5.0502793296089381"/>
    <n v="3649.9999999999991"/>
    <n v="3615.9999999999995"/>
    <n v="96"/>
    <n v="95.3"/>
    <n v="44064"/>
    <n v="42599.1"/>
    <n v="92"/>
    <n v="92.4"/>
    <n v="22724"/>
    <n v="24855.600000000002"/>
    <m/>
    <m/>
    <n v="0"/>
    <n v="0"/>
    <n v="94.600566572237966"/>
    <n v="94.210474860335196"/>
    <n v="66788"/>
    <n v="67454.7"/>
    <n v="970"/>
    <n v="1040"/>
    <n v="970"/>
    <n v="1040"/>
    <n v="4.6197938144329882"/>
    <n v="4.4201923076923073"/>
    <n v="4481.1999999999989"/>
    <n v="4597"/>
    <n v="87.900618556701033"/>
    <n v="85.775480769230768"/>
    <n v="85263.6"/>
    <n v="89206.5"/>
    <n v="205"/>
    <n v="215"/>
    <n v="205"/>
    <n v="215"/>
    <n v="319"/>
    <n v="335"/>
    <n v="319"/>
    <n v="335"/>
    <m/>
    <m/>
    <n v="0"/>
    <n v="0"/>
    <n v="524"/>
    <n v="550"/>
    <n v="524"/>
    <n v="550"/>
    <n v="4.2"/>
    <n v="4"/>
    <n v="861"/>
    <n v="860"/>
    <n v="4.2"/>
    <n v="4.2"/>
    <n v="1339.8"/>
    <n v="1407"/>
    <m/>
    <m/>
    <n v="0"/>
    <n v="0"/>
    <n v="4.2"/>
    <n v="4.121818181818182"/>
    <n v="2200.8000000000002"/>
    <n v="2267"/>
    <n v="79"/>
    <n v="73.599999999999994"/>
    <n v="16195"/>
    <n v="15823.999999999998"/>
    <n v="65.900000000000006"/>
    <n v="66.8"/>
    <n v="21022.100000000002"/>
    <n v="22378"/>
    <m/>
    <m/>
    <n v="0"/>
    <n v="0"/>
    <n v="71.025000000000006"/>
    <n v="69.458181818181814"/>
    <n v="37217.100000000006"/>
    <n v="38202"/>
    <n v="365"/>
    <n v="409"/>
    <n v="365"/>
    <n v="409"/>
    <n v="5.3"/>
    <n v="5.3"/>
    <n v="1934.5"/>
    <n v="2167.6999999999998"/>
    <n v="62.4"/>
    <n v="61.8"/>
    <n v="22776"/>
    <n v="25276.199999999997"/>
    <n v="828"/>
    <n v="852"/>
    <n v="828"/>
    <n v="852"/>
    <n v="3743.0999999999995"/>
    <n v="3696.3"/>
    <n v="72624.600000000006"/>
    <n v="72711.099999999991"/>
    <n v="666"/>
    <n v="738"/>
    <n v="666"/>
    <n v="738"/>
    <n v="2938.8999999999996"/>
    <n v="3167.7"/>
    <n v="49856.100000000006"/>
    <n v="54697.4"/>
    <n v="1494"/>
    <n v="1590"/>
    <n v="1494"/>
    <n v="1590"/>
    <n v="6681.9999999999991"/>
    <n v="6864"/>
    <n v="122480.70000000001"/>
    <n v="127408.5"/>
    <n v="0"/>
    <n v="0"/>
    <n v="0"/>
    <n v="0"/>
    <s v=""/>
    <s v=""/>
    <s v=""/>
    <s v=""/>
    <n v="8616.5"/>
    <n v="9031.7000000000007"/>
    <n v="145256.70000000001"/>
    <n v="152684.70000000001"/>
  </r>
  <r>
    <x v="13"/>
    <s v="Amarillo College "/>
    <m/>
    <n v="222576"/>
    <x v="6"/>
    <n v="828"/>
    <n v="984"/>
    <n v="9"/>
    <n v="16"/>
    <n v="819"/>
    <n v="968"/>
    <m/>
    <m/>
    <n v="819"/>
    <n v="968"/>
    <n v="819"/>
    <n v="968"/>
    <n v="83"/>
    <n v="98"/>
    <n v="83"/>
    <n v="98"/>
    <n v="29"/>
    <n v="39"/>
    <n v="29"/>
    <n v="39"/>
    <m/>
    <m/>
    <n v="0"/>
    <n v="0"/>
    <n v="112"/>
    <n v="137"/>
    <n v="112"/>
    <n v="137"/>
    <n v="3.7"/>
    <n v="3.6"/>
    <n v="307.10000000000002"/>
    <n v="352.8"/>
    <n v="3.8"/>
    <n v="4.0999999999999996"/>
    <n v="110.19999999999999"/>
    <n v="159.89999999999998"/>
    <m/>
    <m/>
    <n v="0"/>
    <n v="0"/>
    <n v="3.7258928571428571"/>
    <n v="3.7423357664233579"/>
    <n v="417.3"/>
    <n v="512.70000000000005"/>
    <n v="71.8"/>
    <n v="73.5"/>
    <n v="5959.4"/>
    <n v="7203"/>
    <n v="67.099999999999994"/>
    <n v="77.2"/>
    <n v="1945.8999999999999"/>
    <n v="3010.8"/>
    <m/>
    <m/>
    <n v="0"/>
    <n v="0"/>
    <n v="70.583035714285714"/>
    <n v="74.553284671532836"/>
    <n v="7905.3"/>
    <n v="10213.799999999999"/>
    <n v="156"/>
    <n v="175"/>
    <n v="156"/>
    <n v="175"/>
    <n v="172"/>
    <n v="190"/>
    <n v="172"/>
    <n v="190"/>
    <m/>
    <m/>
    <n v="0"/>
    <n v="0"/>
    <n v="328"/>
    <n v="365"/>
    <n v="328"/>
    <n v="365"/>
    <n v="5.2"/>
    <n v="5.3"/>
    <n v="811.2"/>
    <n v="927.5"/>
    <n v="5.6"/>
    <n v="5.7"/>
    <n v="963.19999999999993"/>
    <n v="1083"/>
    <m/>
    <m/>
    <n v="0"/>
    <n v="0"/>
    <n v="5.409756097560976"/>
    <n v="5.5082191780821921"/>
    <n v="1774.4"/>
    <n v="2010.5"/>
    <n v="93.6"/>
    <n v="90.8"/>
    <n v="14601.599999999999"/>
    <n v="15890"/>
    <n v="89.2"/>
    <n v="91.5"/>
    <n v="15342.4"/>
    <n v="17385"/>
    <m/>
    <m/>
    <n v="0"/>
    <n v="0"/>
    <n v="91.292682926829272"/>
    <n v="91.164383561643831"/>
    <n v="29944"/>
    <n v="33275"/>
    <n v="440"/>
    <n v="502"/>
    <n v="440"/>
    <n v="502"/>
    <n v="4.9811363636363639"/>
    <n v="5.0262948207171307"/>
    <n v="2191.7000000000003"/>
    <n v="2523.1999999999998"/>
    <n v="86.021136363636373"/>
    <n v="86.631075697211159"/>
    <n v="37849.300000000003"/>
    <n v="43488.800000000003"/>
    <n v="59"/>
    <n v="113"/>
    <n v="59"/>
    <n v="113"/>
    <n v="146"/>
    <n v="135"/>
    <n v="146"/>
    <n v="135"/>
    <m/>
    <m/>
    <n v="0"/>
    <n v="0"/>
    <n v="205"/>
    <n v="248"/>
    <n v="205"/>
    <n v="248"/>
    <n v="3.4"/>
    <n v="3.5"/>
    <n v="200.6"/>
    <n v="395.5"/>
    <n v="4"/>
    <n v="3.5"/>
    <n v="584"/>
    <n v="472.5"/>
    <m/>
    <m/>
    <n v="0"/>
    <n v="0"/>
    <n v="3.827317073170732"/>
    <n v="3.5"/>
    <n v="784.6"/>
    <n v="868"/>
    <n v="64.900000000000006"/>
    <n v="65.599999999999994"/>
    <n v="3829.1000000000004"/>
    <n v="7412.7999999999993"/>
    <n v="58.6"/>
    <n v="53.9"/>
    <n v="8555.6"/>
    <n v="7276.5"/>
    <m/>
    <m/>
    <n v="0"/>
    <n v="0"/>
    <n v="60.413170731707318"/>
    <n v="59.23104838709677"/>
    <n v="12384.7"/>
    <n v="14689.3"/>
    <n v="174"/>
    <n v="218"/>
    <n v="174"/>
    <n v="218"/>
    <n v="6.1"/>
    <n v="5.7"/>
    <n v="1061.3999999999999"/>
    <n v="1242.6000000000001"/>
    <n v="72.400000000000006"/>
    <n v="69"/>
    <n v="12597.6"/>
    <n v="15042"/>
    <n v="298"/>
    <n v="386"/>
    <n v="298"/>
    <n v="386"/>
    <n v="1318.9"/>
    <n v="1675.8"/>
    <n v="24390.1"/>
    <n v="30505.8"/>
    <n v="347"/>
    <n v="364"/>
    <n v="347"/>
    <n v="364"/>
    <n v="1657.3999999999999"/>
    <n v="1715.4"/>
    <n v="25843.9"/>
    <n v="27672.3"/>
    <n v="645"/>
    <n v="750"/>
    <n v="645"/>
    <n v="750"/>
    <n v="2976.3"/>
    <n v="3391.2"/>
    <n v="50234"/>
    <n v="58178.1"/>
    <n v="0"/>
    <n v="0"/>
    <n v="0"/>
    <n v="0"/>
    <s v=""/>
    <s v=""/>
    <s v=""/>
    <s v=""/>
    <n v="4037.7"/>
    <n v="4633.8"/>
    <n v="62831.6"/>
    <n v="73220.100000000006"/>
  </r>
  <r>
    <x v="13"/>
    <s v="Austin Community College "/>
    <m/>
    <n v="222992"/>
    <x v="6"/>
    <n v="1414"/>
    <n v="1529"/>
    <n v="18"/>
    <n v="20"/>
    <n v="1396"/>
    <n v="1509"/>
    <m/>
    <m/>
    <n v="1396"/>
    <n v="1509"/>
    <n v="1396"/>
    <n v="1509"/>
    <n v="22"/>
    <n v="32"/>
    <n v="22"/>
    <n v="32"/>
    <n v="25"/>
    <n v="32"/>
    <n v="25"/>
    <n v="32"/>
    <m/>
    <m/>
    <n v="0"/>
    <n v="0"/>
    <n v="47"/>
    <n v="64"/>
    <n v="47"/>
    <n v="64"/>
    <n v="3.7"/>
    <n v="4.3"/>
    <n v="81.400000000000006"/>
    <n v="137.6"/>
    <n v="4.0999999999999996"/>
    <n v="4.5"/>
    <n v="102.49999999999999"/>
    <n v="144"/>
    <m/>
    <m/>
    <n v="0"/>
    <n v="0"/>
    <n v="3.9127659574468079"/>
    <n v="4.4000000000000004"/>
    <n v="183.89999999999998"/>
    <n v="281.60000000000002"/>
    <n v="76.599999999999994"/>
    <n v="86"/>
    <n v="1685.1999999999998"/>
    <n v="2752"/>
    <n v="81.8"/>
    <n v="86.5"/>
    <n v="2045"/>
    <n v="2768"/>
    <m/>
    <m/>
    <n v="0"/>
    <n v="0"/>
    <n v="79.365957446808508"/>
    <n v="86.25"/>
    <n v="3730.2"/>
    <n v="5520"/>
    <n v="189"/>
    <n v="139"/>
    <n v="189"/>
    <n v="139"/>
    <n v="467"/>
    <n v="476"/>
    <n v="467"/>
    <n v="476"/>
    <m/>
    <m/>
    <n v="0"/>
    <n v="0"/>
    <n v="656"/>
    <n v="615"/>
    <n v="656"/>
    <n v="615"/>
    <n v="4.7"/>
    <n v="5.3"/>
    <n v="888.30000000000007"/>
    <n v="736.69999999999993"/>
    <n v="5.5"/>
    <n v="5.7"/>
    <n v="2568.5"/>
    <n v="2713.2000000000003"/>
    <m/>
    <m/>
    <n v="0"/>
    <n v="0"/>
    <n v="5.2695121951219512"/>
    <n v="5.6095934959349592"/>
    <n v="3456.8"/>
    <n v="3449.9"/>
    <n v="92.6"/>
    <n v="96"/>
    <n v="17501.399999999998"/>
    <n v="13344"/>
    <n v="87.5"/>
    <n v="88.9"/>
    <n v="40862.5"/>
    <n v="42316.4"/>
    <m/>
    <m/>
    <n v="0"/>
    <n v="0"/>
    <n v="88.969359756097546"/>
    <n v="90.504715447154467"/>
    <n v="58363.899999999987"/>
    <n v="55660.399999999994"/>
    <n v="703"/>
    <n v="679"/>
    <n v="703"/>
    <n v="679"/>
    <n v="5.1788051209103845"/>
    <n v="5.4955817378497791"/>
    <n v="3640.7000000000003"/>
    <n v="3731.5"/>
    <n v="88.327311522048348"/>
    <n v="90.10368188512517"/>
    <n v="62094.099999999991"/>
    <n v="61180.399999999987"/>
    <n v="105"/>
    <n v="129"/>
    <n v="105"/>
    <n v="129"/>
    <n v="284"/>
    <n v="359"/>
    <n v="284"/>
    <n v="359"/>
    <m/>
    <m/>
    <n v="0"/>
    <n v="0"/>
    <n v="389"/>
    <n v="488"/>
    <n v="389"/>
    <n v="488"/>
    <n v="3.9"/>
    <n v="3.4"/>
    <n v="409.5"/>
    <n v="438.59999999999997"/>
    <n v="4.4000000000000004"/>
    <n v="3.9"/>
    <n v="1249.6000000000001"/>
    <n v="1400.1"/>
    <m/>
    <m/>
    <n v="0"/>
    <n v="0"/>
    <n v="4.2650385604113117"/>
    <n v="3.7678278688524585"/>
    <n v="1659.1000000000001"/>
    <n v="1838.6999999999998"/>
    <n v="73.599999999999994"/>
    <n v="67.8"/>
    <n v="7727.9999999999991"/>
    <n v="8746.1999999999989"/>
    <n v="64.900000000000006"/>
    <n v="64.5"/>
    <n v="18431.600000000002"/>
    <n v="23155.5"/>
    <m/>
    <m/>
    <n v="0"/>
    <n v="0"/>
    <n v="67.248329048843189"/>
    <n v="65.372336065573762"/>
    <n v="26159.600000000002"/>
    <n v="31901.699999999997"/>
    <n v="304"/>
    <n v="342"/>
    <n v="304"/>
    <n v="342"/>
    <n v="6.2"/>
    <n v="6.1"/>
    <n v="1884.8"/>
    <n v="2086.1999999999998"/>
    <n v="72.7"/>
    <n v="72.400000000000006"/>
    <n v="22100.799999999999"/>
    <n v="24760.800000000003"/>
    <n v="316"/>
    <n v="300"/>
    <n v="316"/>
    <n v="300"/>
    <n v="1379.2"/>
    <n v="1312.8999999999999"/>
    <n v="26914.6"/>
    <n v="24842.199999999997"/>
    <n v="776"/>
    <n v="867"/>
    <n v="776"/>
    <n v="867"/>
    <n v="3920.6000000000004"/>
    <n v="4257.3"/>
    <n v="61339.100000000006"/>
    <n v="68239.899999999994"/>
    <n v="1092"/>
    <n v="1167"/>
    <n v="1092"/>
    <n v="1167"/>
    <n v="5299.8"/>
    <n v="5570.2"/>
    <n v="88253.700000000012"/>
    <n v="93082.099999999991"/>
    <n v="0"/>
    <n v="0"/>
    <n v="0"/>
    <n v="0"/>
    <s v=""/>
    <s v=""/>
    <s v=""/>
    <s v=""/>
    <n v="7184.6"/>
    <n v="7656.4"/>
    <n v="110354.5"/>
    <n v="117842.89999999998"/>
  </r>
  <r>
    <x v="13"/>
    <s v="Blinn College "/>
    <m/>
    <n v="223427"/>
    <x v="6"/>
    <n v="826"/>
    <n v="800"/>
    <n v="101"/>
    <n v="103"/>
    <n v="725"/>
    <n v="697"/>
    <m/>
    <m/>
    <n v="725"/>
    <n v="697"/>
    <n v="725"/>
    <n v="697"/>
    <n v="27"/>
    <n v="44"/>
    <n v="27"/>
    <n v="44"/>
    <n v="24"/>
    <n v="12"/>
    <n v="24"/>
    <n v="12"/>
    <m/>
    <m/>
    <n v="0"/>
    <n v="0"/>
    <n v="51"/>
    <n v="56"/>
    <n v="51"/>
    <n v="56"/>
    <n v="2.9"/>
    <n v="3.2"/>
    <n v="78.3"/>
    <n v="140.80000000000001"/>
    <n v="2.9"/>
    <n v="4.3"/>
    <n v="69.599999999999994"/>
    <n v="51.599999999999994"/>
    <m/>
    <m/>
    <n v="0"/>
    <n v="0"/>
    <n v="2.8999999999999995"/>
    <n v="3.4357142857142859"/>
    <n v="147.89999999999998"/>
    <n v="192.4"/>
    <n v="69.3"/>
    <n v="69.900000000000006"/>
    <n v="1871.1"/>
    <n v="3075.6000000000004"/>
    <n v="64.8"/>
    <n v="84.2"/>
    <n v="1555.1999999999998"/>
    <n v="1010.4000000000001"/>
    <m/>
    <m/>
    <n v="0"/>
    <n v="0"/>
    <n v="67.182352941176461"/>
    <n v="72.964285714285722"/>
    <n v="3426.2999999999997"/>
    <n v="4086.0000000000005"/>
    <n v="192"/>
    <n v="185"/>
    <n v="192"/>
    <n v="185"/>
    <n v="85"/>
    <n v="92"/>
    <n v="85"/>
    <n v="92"/>
    <m/>
    <m/>
    <n v="0"/>
    <n v="0"/>
    <n v="277"/>
    <n v="277"/>
    <n v="277"/>
    <n v="277"/>
    <n v="4.4000000000000004"/>
    <n v="4.3"/>
    <n v="844.80000000000007"/>
    <n v="795.5"/>
    <n v="5.4"/>
    <n v="5.4"/>
    <n v="459.00000000000006"/>
    <n v="496.8"/>
    <m/>
    <m/>
    <n v="0"/>
    <n v="0"/>
    <n v="4.7068592057761736"/>
    <n v="4.6653429602888083"/>
    <n v="1303.8000000000002"/>
    <n v="1292.3"/>
    <n v="85.7"/>
    <n v="87.4"/>
    <n v="16454.400000000001"/>
    <n v="16169.000000000002"/>
    <n v="86"/>
    <n v="89.5"/>
    <n v="7310"/>
    <n v="8234"/>
    <m/>
    <m/>
    <n v="0"/>
    <n v="0"/>
    <n v="85.792057761732863"/>
    <n v="88.097472924187727"/>
    <n v="23764.400000000001"/>
    <n v="24403"/>
    <n v="328"/>
    <n v="333"/>
    <n v="328"/>
    <n v="333"/>
    <n v="4.4259146341463422"/>
    <n v="4.4585585585585585"/>
    <n v="1451.7000000000003"/>
    <n v="1484.7"/>
    <n v="82.898475609756105"/>
    <n v="85.552552552552555"/>
    <n v="27190.7"/>
    <n v="28489"/>
    <n v="196"/>
    <n v="169"/>
    <n v="196"/>
    <n v="169"/>
    <n v="143"/>
    <n v="134"/>
    <n v="143"/>
    <n v="134"/>
    <m/>
    <m/>
    <n v="0"/>
    <n v="0"/>
    <n v="339"/>
    <n v="303"/>
    <n v="339"/>
    <n v="303"/>
    <n v="3.3"/>
    <n v="3"/>
    <n v="646.79999999999995"/>
    <n v="507"/>
    <n v="3.6"/>
    <n v="3.7"/>
    <n v="514.80000000000007"/>
    <n v="495.8"/>
    <m/>
    <m/>
    <n v="0"/>
    <n v="0"/>
    <n v="3.4265486725663714"/>
    <n v="3.3095709570957093"/>
    <n v="1161.5999999999999"/>
    <n v="1002.8"/>
    <n v="68.5"/>
    <n v="63.8"/>
    <n v="13426"/>
    <n v="10782.199999999999"/>
    <n v="56"/>
    <n v="57.5"/>
    <n v="8008"/>
    <n v="7705"/>
    <m/>
    <m/>
    <n v="0"/>
    <n v="0"/>
    <n v="63.227138643067846"/>
    <n v="61.013861386138608"/>
    <n v="21434"/>
    <n v="18487.199999999997"/>
    <n v="58"/>
    <n v="61"/>
    <n v="58"/>
    <n v="61"/>
    <n v="4.8"/>
    <n v="4.4000000000000004"/>
    <n v="278.39999999999998"/>
    <n v="268.40000000000003"/>
    <n v="61.4"/>
    <n v="52.2"/>
    <n v="3561.2"/>
    <n v="3184.2000000000003"/>
    <n v="415"/>
    <n v="398"/>
    <n v="415"/>
    <n v="398"/>
    <n v="1569.9"/>
    <n v="1443.3"/>
    <n v="31751.5"/>
    <n v="30026.800000000003"/>
    <n v="252"/>
    <n v="238"/>
    <n v="252"/>
    <n v="238"/>
    <n v="1043.4000000000001"/>
    <n v="1044.2"/>
    <n v="16873.2"/>
    <n v="16949.400000000001"/>
    <n v="667"/>
    <n v="636"/>
    <n v="667"/>
    <n v="636"/>
    <n v="2613.3000000000002"/>
    <n v="2487.5"/>
    <n v="48624.7"/>
    <n v="46976.200000000004"/>
    <n v="0"/>
    <n v="0"/>
    <n v="0"/>
    <n v="0"/>
    <s v=""/>
    <s v=""/>
    <s v=""/>
    <s v=""/>
    <n v="2891.7000000000003"/>
    <n v="2755.9"/>
    <n v="52185.899999999994"/>
    <n v="50160.399999999994"/>
  </r>
  <r>
    <x v="13"/>
    <s v="Brookhaven College (DCCCD)"/>
    <m/>
    <n v="223524"/>
    <x v="6"/>
    <n v="535"/>
    <n v="682"/>
    <n v="2"/>
    <n v="7"/>
    <n v="533"/>
    <n v="675"/>
    <m/>
    <m/>
    <n v="533"/>
    <n v="675"/>
    <n v="533"/>
    <n v="675"/>
    <n v="9"/>
    <n v="18"/>
    <n v="9"/>
    <n v="18"/>
    <n v="7"/>
    <n v="9"/>
    <n v="7"/>
    <n v="9"/>
    <m/>
    <m/>
    <n v="0"/>
    <n v="0"/>
    <n v="16"/>
    <n v="27"/>
    <n v="16"/>
    <n v="27"/>
    <n v="3.3"/>
    <n v="3.8"/>
    <n v="29.7"/>
    <n v="68.399999999999991"/>
    <n v="3.7"/>
    <n v="2.6"/>
    <n v="25.900000000000002"/>
    <n v="23.400000000000002"/>
    <m/>
    <m/>
    <n v="0"/>
    <n v="0"/>
    <n v="3.4750000000000001"/>
    <n v="3.4"/>
    <n v="55.6"/>
    <n v="91.8"/>
    <n v="64"/>
    <n v="79.8"/>
    <n v="576"/>
    <n v="1436.3999999999999"/>
    <n v="81"/>
    <n v="35.1"/>
    <n v="567"/>
    <n v="315.90000000000003"/>
    <m/>
    <m/>
    <n v="0"/>
    <n v="0"/>
    <n v="71.4375"/>
    <n v="64.899999999999991"/>
    <n v="1143"/>
    <n v="1752.2999999999997"/>
    <n v="85"/>
    <n v="78"/>
    <n v="85"/>
    <n v="78"/>
    <n v="156"/>
    <n v="169"/>
    <n v="156"/>
    <n v="169"/>
    <m/>
    <m/>
    <n v="0"/>
    <n v="0"/>
    <n v="241"/>
    <n v="247"/>
    <n v="241"/>
    <n v="247"/>
    <n v="4.4000000000000004"/>
    <n v="4.9000000000000004"/>
    <n v="374.00000000000006"/>
    <n v="382.20000000000005"/>
    <n v="4.5"/>
    <n v="5.2"/>
    <n v="702"/>
    <n v="878.80000000000007"/>
    <m/>
    <m/>
    <n v="0"/>
    <n v="0"/>
    <n v="4.4647302904564317"/>
    <n v="5.1052631578947372"/>
    <n v="1076"/>
    <n v="1261"/>
    <n v="84.2"/>
    <n v="85"/>
    <n v="7157"/>
    <n v="6630"/>
    <n v="77.099999999999994"/>
    <n v="83.1"/>
    <n v="12027.599999999999"/>
    <n v="14043.9"/>
    <m/>
    <m/>
    <n v="0"/>
    <n v="0"/>
    <n v="79.604149377593359"/>
    <n v="83.7"/>
    <n v="19184.599999999999"/>
    <n v="20673.900000000001"/>
    <n v="257"/>
    <n v="274"/>
    <n v="257"/>
    <n v="274"/>
    <n v="4.4031128404669255"/>
    <n v="4.9372262773722628"/>
    <n v="1131.5999999999999"/>
    <n v="1352.8"/>
    <n v="79.095719844357973"/>
    <n v="81.847445255474454"/>
    <n v="20327.599999999999"/>
    <n v="22426.2"/>
    <n v="26"/>
    <n v="36"/>
    <n v="26"/>
    <n v="36"/>
    <n v="91"/>
    <n v="135"/>
    <n v="91"/>
    <n v="135"/>
    <m/>
    <m/>
    <n v="0"/>
    <n v="0"/>
    <n v="117"/>
    <n v="171"/>
    <n v="117"/>
    <n v="171"/>
    <n v="3.4"/>
    <n v="3.3"/>
    <n v="88.399999999999991"/>
    <n v="118.8"/>
    <n v="3.8"/>
    <n v="3.5"/>
    <n v="345.8"/>
    <n v="472.5"/>
    <m/>
    <m/>
    <n v="0"/>
    <n v="0"/>
    <n v="3.7111111111111108"/>
    <n v="3.4578947368421051"/>
    <n v="434.2"/>
    <n v="591.29999999999995"/>
    <n v="63.3"/>
    <n v="60.2"/>
    <n v="1645.8"/>
    <n v="2167.2000000000003"/>
    <n v="48.6"/>
    <n v="49.6"/>
    <n v="4422.6000000000004"/>
    <n v="6696"/>
    <m/>
    <m/>
    <n v="0"/>
    <n v="0"/>
    <n v="51.866666666666674"/>
    <n v="51.831578947368428"/>
    <n v="6068.4000000000005"/>
    <n v="8863.2000000000007"/>
    <n v="159"/>
    <n v="230"/>
    <n v="159"/>
    <n v="230"/>
    <n v="3.7"/>
    <n v="3.6"/>
    <n v="588.30000000000007"/>
    <n v="828"/>
    <n v="47.1"/>
    <n v="45.6"/>
    <n v="7488.9000000000005"/>
    <n v="10488"/>
    <n v="120"/>
    <n v="132"/>
    <n v="120"/>
    <n v="132"/>
    <n v="492.1"/>
    <n v="569.4"/>
    <n v="9378.7999999999993"/>
    <n v="10233.6"/>
    <n v="254"/>
    <n v="313"/>
    <n v="254"/>
    <n v="313"/>
    <n v="1073.7"/>
    <n v="1374.7"/>
    <n v="17017.199999999997"/>
    <n v="21055.8"/>
    <n v="374"/>
    <n v="445"/>
    <n v="374"/>
    <n v="445"/>
    <n v="1565.8000000000002"/>
    <n v="1944.1"/>
    <n v="26395.999999999996"/>
    <n v="31289.4"/>
    <n v="0"/>
    <n v="0"/>
    <n v="0"/>
    <n v="0"/>
    <s v=""/>
    <s v=""/>
    <s v=""/>
    <s v=""/>
    <n v="2154.1"/>
    <n v="2772.1"/>
    <n v="33884.9"/>
    <n v="41777.4"/>
  </r>
  <r>
    <x v="13"/>
    <s v="Central Texas College "/>
    <m/>
    <n v="223816"/>
    <x v="6"/>
    <n v="1159"/>
    <n v="1447"/>
    <n v="15"/>
    <n v="25"/>
    <n v="1144"/>
    <n v="1422"/>
    <m/>
    <m/>
    <n v="1144"/>
    <n v="1422"/>
    <n v="1144"/>
    <n v="1422"/>
    <n v="8"/>
    <n v="10"/>
    <n v="8"/>
    <n v="10"/>
    <n v="8"/>
    <n v="13"/>
    <n v="8"/>
    <n v="13"/>
    <m/>
    <m/>
    <n v="0"/>
    <n v="0"/>
    <n v="16"/>
    <n v="23"/>
    <n v="16"/>
    <n v="23"/>
    <n v="3.8"/>
    <n v="2.8"/>
    <n v="30.4"/>
    <n v="28"/>
    <n v="3.6"/>
    <n v="3.8"/>
    <n v="28.8"/>
    <n v="49.4"/>
    <m/>
    <m/>
    <n v="0"/>
    <n v="0"/>
    <n v="3.7"/>
    <n v="3.3652173913043479"/>
    <n v="59.2"/>
    <n v="77.400000000000006"/>
    <n v="64.5"/>
    <n v="62.8"/>
    <n v="516"/>
    <n v="628"/>
    <n v="66.3"/>
    <n v="57.8"/>
    <n v="530.4"/>
    <n v="751.4"/>
    <m/>
    <m/>
    <n v="0"/>
    <n v="0"/>
    <n v="65.400000000000006"/>
    <n v="59.973913043478262"/>
    <n v="1046.4000000000001"/>
    <n v="1379.4"/>
    <n v="88"/>
    <n v="102"/>
    <n v="88"/>
    <n v="102"/>
    <n v="234"/>
    <n v="265"/>
    <n v="234"/>
    <n v="265"/>
    <m/>
    <m/>
    <n v="0"/>
    <n v="0"/>
    <n v="322"/>
    <n v="367"/>
    <n v="322"/>
    <n v="367"/>
    <n v="4.5"/>
    <n v="4.9000000000000004"/>
    <n v="396"/>
    <n v="499.8"/>
    <n v="5.3"/>
    <n v="5.6"/>
    <n v="1240.2"/>
    <n v="1484"/>
    <m/>
    <m/>
    <n v="0"/>
    <n v="0"/>
    <n v="5.0813664596273291"/>
    <n v="5.4054495912806537"/>
    <n v="1636.2"/>
    <n v="1983.8"/>
    <n v="91.2"/>
    <n v="92.1"/>
    <n v="8025.6"/>
    <n v="9394.1999999999989"/>
    <n v="65.599999999999994"/>
    <n v="64.900000000000006"/>
    <n v="15350.399999999998"/>
    <n v="17198.5"/>
    <m/>
    <m/>
    <n v="0"/>
    <n v="0"/>
    <n v="72.596273291925471"/>
    <n v="72.459673024523156"/>
    <n v="23376"/>
    <n v="26592.699999999997"/>
    <n v="338"/>
    <n v="390"/>
    <n v="338"/>
    <n v="390"/>
    <n v="5.0159763313609469"/>
    <n v="5.2851282051282045"/>
    <n v="1695.4"/>
    <n v="2061.1999999999998"/>
    <n v="72.25562130177515"/>
    <n v="71.723333333333329"/>
    <n v="24422.400000000001"/>
    <n v="27972.1"/>
    <n v="67"/>
    <n v="83"/>
    <n v="67"/>
    <n v="83"/>
    <n v="265"/>
    <n v="315"/>
    <n v="265"/>
    <n v="315"/>
    <m/>
    <m/>
    <n v="0"/>
    <n v="0"/>
    <n v="332"/>
    <n v="398"/>
    <n v="332"/>
    <n v="398"/>
    <n v="3.9"/>
    <n v="3.8"/>
    <n v="261.3"/>
    <n v="315.39999999999998"/>
    <n v="4.2"/>
    <n v="4"/>
    <n v="1113"/>
    <n v="1260"/>
    <m/>
    <m/>
    <n v="0"/>
    <n v="0"/>
    <n v="4.1394578313253012"/>
    <n v="3.9582914572864323"/>
    <n v="1374.3"/>
    <n v="1575.4"/>
    <n v="67.8"/>
    <n v="65.900000000000006"/>
    <n v="4542.5999999999995"/>
    <n v="5469.7000000000007"/>
    <n v="48.7"/>
    <n v="45.8"/>
    <n v="12905.5"/>
    <n v="14427"/>
    <m/>
    <m/>
    <n v="0"/>
    <n v="0"/>
    <n v="52.554518072289149"/>
    <n v="49.991708542713567"/>
    <n v="17448.099999999999"/>
    <n v="19896.7"/>
    <n v="474"/>
    <n v="634"/>
    <n v="474"/>
    <n v="634"/>
    <n v="4.3"/>
    <n v="3.8"/>
    <n v="2038.1999999999998"/>
    <n v="2409.1999999999998"/>
    <n v="36.9"/>
    <n v="35.9"/>
    <n v="17490.599999999999"/>
    <n v="22760.6"/>
    <n v="163"/>
    <n v="195"/>
    <n v="163"/>
    <n v="195"/>
    <n v="687.7"/>
    <n v="843.19999999999993"/>
    <n v="13084.2"/>
    <n v="15491.9"/>
    <n v="507"/>
    <n v="593"/>
    <n v="507"/>
    <n v="593"/>
    <n v="2382"/>
    <n v="2793.4"/>
    <n v="28786.299999999996"/>
    <n v="32376.9"/>
    <n v="670"/>
    <n v="788"/>
    <n v="670"/>
    <n v="788"/>
    <n v="3069.7"/>
    <n v="3636.6"/>
    <n v="41870.5"/>
    <n v="47868.800000000003"/>
    <n v="0"/>
    <n v="0"/>
    <n v="0"/>
    <n v="0"/>
    <s v=""/>
    <s v=""/>
    <s v=""/>
    <s v=""/>
    <n v="5107.8999999999996"/>
    <n v="6045.7999999999993"/>
    <n v="59361.1"/>
    <n v="70629.399999999994"/>
  </r>
  <r>
    <x v="13"/>
    <s v="Collin County Community College District"/>
    <m/>
    <n v="247834"/>
    <x v="6"/>
    <n v="1471"/>
    <n v="1573"/>
    <n v="12"/>
    <n v="9"/>
    <n v="1459"/>
    <n v="1564"/>
    <m/>
    <m/>
    <n v="1459"/>
    <n v="1564"/>
    <n v="1459"/>
    <n v="1564"/>
    <n v="50"/>
    <n v="69"/>
    <n v="50"/>
    <n v="69"/>
    <n v="35"/>
    <n v="37"/>
    <n v="35"/>
    <n v="37"/>
    <m/>
    <m/>
    <n v="0"/>
    <n v="0"/>
    <n v="85"/>
    <n v="106"/>
    <n v="85"/>
    <n v="106"/>
    <n v="3"/>
    <n v="3.2"/>
    <n v="150"/>
    <n v="220.8"/>
    <n v="3.2"/>
    <n v="3.1"/>
    <n v="112"/>
    <n v="114.7"/>
    <m/>
    <m/>
    <n v="0"/>
    <n v="0"/>
    <n v="3.0823529411764707"/>
    <n v="3.1650943396226414"/>
    <n v="262"/>
    <n v="335.5"/>
    <n v="65.099999999999994"/>
    <n v="66.7"/>
    <n v="3254.9999999999995"/>
    <n v="4602.3"/>
    <n v="62.9"/>
    <n v="62.6"/>
    <n v="2201.5"/>
    <n v="2316.2000000000003"/>
    <m/>
    <m/>
    <n v="0"/>
    <n v="0"/>
    <n v="64.194117647058818"/>
    <n v="65.268867924528308"/>
    <n v="5456.4999999999991"/>
    <n v="6918.5000000000009"/>
    <n v="435"/>
    <n v="418"/>
    <n v="435"/>
    <n v="418"/>
    <n v="230"/>
    <n v="260"/>
    <n v="230"/>
    <n v="260"/>
    <m/>
    <m/>
    <n v="0"/>
    <n v="0"/>
    <n v="665"/>
    <n v="678"/>
    <n v="665"/>
    <n v="678"/>
    <n v="4"/>
    <n v="4"/>
    <n v="1740"/>
    <n v="1672"/>
    <n v="4.5"/>
    <n v="4.7"/>
    <n v="1035"/>
    <n v="1222"/>
    <m/>
    <m/>
    <n v="0"/>
    <n v="0"/>
    <n v="4.1729323308270674"/>
    <n v="4.2684365781710918"/>
    <n v="2775"/>
    <n v="2894.0000000000005"/>
    <n v="82.5"/>
    <n v="82.4"/>
    <n v="35887.5"/>
    <n v="34443.200000000004"/>
    <n v="84.4"/>
    <n v="84.2"/>
    <n v="19412"/>
    <n v="21892"/>
    <m/>
    <m/>
    <n v="0"/>
    <n v="0"/>
    <n v="83.157142857142858"/>
    <n v="83.09026548672567"/>
    <n v="55299.5"/>
    <n v="56335.200000000004"/>
    <n v="750"/>
    <n v="784"/>
    <n v="750"/>
    <n v="784"/>
    <n v="4.0493333333333332"/>
    <n v="4.1192602040816331"/>
    <n v="3037"/>
    <n v="3229.5000000000005"/>
    <n v="81.007999999999996"/>
    <n v="80.68073979591837"/>
    <n v="60756"/>
    <n v="63253.700000000004"/>
    <n v="220"/>
    <n v="206"/>
    <n v="220"/>
    <n v="206"/>
    <n v="337"/>
    <n v="427"/>
    <n v="337"/>
    <n v="427"/>
    <m/>
    <m/>
    <n v="0"/>
    <n v="0"/>
    <n v="557"/>
    <n v="633"/>
    <n v="557"/>
    <n v="633"/>
    <n v="3.2"/>
    <n v="3.4"/>
    <n v="704"/>
    <n v="700.4"/>
    <n v="3.7"/>
    <n v="3.7"/>
    <n v="1246.9000000000001"/>
    <n v="1579.9"/>
    <m/>
    <m/>
    <n v="0"/>
    <n v="0"/>
    <n v="3.5025134649910235"/>
    <n v="3.6023696682464457"/>
    <n v="1950.9"/>
    <n v="2280.3000000000002"/>
    <n v="63.4"/>
    <n v="64.599999999999994"/>
    <n v="13948"/>
    <n v="13307.599999999999"/>
    <n v="59.2"/>
    <n v="55.7"/>
    <n v="19950.400000000001"/>
    <n v="23783.9"/>
    <m/>
    <m/>
    <n v="0"/>
    <n v="0"/>
    <n v="60.858886894075404"/>
    <n v="58.596366508688781"/>
    <n v="33898.400000000001"/>
    <n v="37091.5"/>
    <n v="152"/>
    <n v="147"/>
    <n v="152"/>
    <n v="147"/>
    <n v="5.9"/>
    <n v="5.4"/>
    <n v="896.80000000000007"/>
    <n v="793.80000000000007"/>
    <n v="64.599999999999994"/>
    <n v="64.099999999999994"/>
    <n v="9819.1999999999989"/>
    <n v="9422.6999999999989"/>
    <n v="705"/>
    <n v="693"/>
    <n v="705"/>
    <n v="693"/>
    <n v="2594"/>
    <n v="2593.1999999999998"/>
    <n v="53090.5"/>
    <n v="52353.100000000006"/>
    <n v="602"/>
    <n v="724"/>
    <n v="602"/>
    <n v="724"/>
    <n v="2393.9"/>
    <n v="2916.6000000000004"/>
    <n v="41563.9"/>
    <n v="47992.100000000006"/>
    <n v="1307"/>
    <n v="1417"/>
    <n v="1307"/>
    <n v="1417"/>
    <n v="4987.8999999999996"/>
    <n v="5509.8"/>
    <n v="94654.399999999994"/>
    <n v="100345.20000000001"/>
    <n v="0"/>
    <n v="0"/>
    <n v="0"/>
    <n v="0"/>
    <s v=""/>
    <s v=""/>
    <s v=""/>
    <s v=""/>
    <n v="5884.7"/>
    <n v="6303.6000000000013"/>
    <n v="104473.59999999999"/>
    <n v="109767.90000000001"/>
  </r>
  <r>
    <x v="13"/>
    <s v="Del Mar College "/>
    <m/>
    <n v="224350"/>
    <x v="6"/>
    <n v="1034"/>
    <n v="1053"/>
    <n v="70"/>
    <n v="87"/>
    <n v="964"/>
    <n v="966"/>
    <m/>
    <m/>
    <n v="964"/>
    <n v="966"/>
    <n v="964"/>
    <n v="966"/>
    <n v="23"/>
    <n v="23"/>
    <n v="23"/>
    <n v="23"/>
    <n v="20"/>
    <n v="25"/>
    <n v="20"/>
    <n v="25"/>
    <m/>
    <m/>
    <n v="0"/>
    <n v="0"/>
    <n v="43"/>
    <n v="48"/>
    <n v="43"/>
    <n v="48"/>
    <n v="3.5"/>
    <n v="3.5"/>
    <n v="80.5"/>
    <n v="80.5"/>
    <n v="3.5"/>
    <n v="2.9"/>
    <n v="70"/>
    <n v="72.5"/>
    <m/>
    <m/>
    <n v="0"/>
    <n v="0"/>
    <n v="3.5"/>
    <n v="3.1875"/>
    <n v="150.5"/>
    <n v="153"/>
    <n v="76.7"/>
    <n v="75.900000000000006"/>
    <n v="1764.1000000000001"/>
    <n v="1745.7"/>
    <n v="66.099999999999994"/>
    <n v="39.799999999999997"/>
    <n v="1322"/>
    <n v="994.99999999999989"/>
    <m/>
    <m/>
    <n v="0"/>
    <n v="0"/>
    <n v="71.769767441860481"/>
    <n v="57.097916666666663"/>
    <n v="3086.1000000000008"/>
    <n v="2740.7"/>
    <n v="131"/>
    <n v="170"/>
    <n v="131"/>
    <n v="170"/>
    <n v="142"/>
    <n v="169"/>
    <n v="142"/>
    <n v="169"/>
    <m/>
    <m/>
    <n v="0"/>
    <n v="0"/>
    <n v="273"/>
    <n v="339"/>
    <n v="273"/>
    <n v="339"/>
    <n v="5.6"/>
    <n v="5.3"/>
    <n v="733.59999999999991"/>
    <n v="901"/>
    <n v="6"/>
    <n v="5.5"/>
    <n v="852"/>
    <n v="929.5"/>
    <m/>
    <m/>
    <n v="0"/>
    <n v="0"/>
    <n v="5.8080586080586079"/>
    <n v="5.3997050147492622"/>
    <n v="1585.6"/>
    <n v="1830.5"/>
    <n v="104.7"/>
    <n v="100.3"/>
    <n v="13715.7"/>
    <n v="17051"/>
    <n v="96.2"/>
    <n v="95.3"/>
    <n v="13660.4"/>
    <n v="16105.699999999999"/>
    <m/>
    <m/>
    <n v="0"/>
    <n v="0"/>
    <n v="100.27875457875457"/>
    <n v="97.807374631268431"/>
    <n v="27376.1"/>
    <n v="33156.699999999997"/>
    <n v="316"/>
    <n v="387"/>
    <n v="316"/>
    <n v="387"/>
    <n v="5.4939873417721516"/>
    <n v="5.1253229974160206"/>
    <n v="1736.1"/>
    <n v="1983.5"/>
    <n v="96.39936708860759"/>
    <n v="92.758139534883711"/>
    <n v="30462.199999999997"/>
    <n v="35897.399999999994"/>
    <n v="98"/>
    <n v="83"/>
    <n v="98"/>
    <n v="83"/>
    <n v="202"/>
    <n v="179"/>
    <n v="202"/>
    <n v="179"/>
    <m/>
    <m/>
    <n v="0"/>
    <n v="0"/>
    <n v="300"/>
    <n v="262"/>
    <n v="300"/>
    <n v="262"/>
    <n v="3.7"/>
    <n v="3.8"/>
    <n v="362.6"/>
    <n v="315.39999999999998"/>
    <n v="3.8"/>
    <n v="4"/>
    <n v="767.59999999999991"/>
    <n v="716"/>
    <m/>
    <m/>
    <n v="0"/>
    <n v="0"/>
    <n v="3.7673333333333328"/>
    <n v="3.936641221374046"/>
    <n v="1130.1999999999998"/>
    <n v="1031.4000000000001"/>
    <n v="73.5"/>
    <n v="73"/>
    <n v="7203"/>
    <n v="6059"/>
    <n v="60.8"/>
    <n v="59.8"/>
    <n v="12281.599999999999"/>
    <n v="10704.199999999999"/>
    <m/>
    <m/>
    <n v="0"/>
    <n v="0"/>
    <n v="64.948666666666668"/>
    <n v="63.981679389312966"/>
    <n v="19484.599999999999"/>
    <n v="16763.199999999997"/>
    <n v="348"/>
    <n v="317"/>
    <n v="348"/>
    <n v="317"/>
    <n v="5.0999999999999996"/>
    <n v="5.6"/>
    <n v="1774.8"/>
    <n v="1775.1999999999998"/>
    <n v="68.5"/>
    <n v="73.099999999999994"/>
    <n v="23838"/>
    <n v="23172.699999999997"/>
    <n v="252"/>
    <n v="276"/>
    <n v="252"/>
    <n v="276"/>
    <n v="1176.6999999999998"/>
    <n v="1296.9000000000001"/>
    <n v="22682.800000000003"/>
    <n v="24855.7"/>
    <n v="364"/>
    <n v="373"/>
    <n v="364"/>
    <n v="373"/>
    <n v="1689.6"/>
    <n v="1718"/>
    <n v="27264"/>
    <n v="27804.899999999994"/>
    <n v="616"/>
    <n v="649"/>
    <n v="616"/>
    <n v="649"/>
    <n v="2866.2999999999997"/>
    <n v="3014.9"/>
    <n v="49946.8"/>
    <n v="52660.599999999991"/>
    <n v="0"/>
    <n v="0"/>
    <n v="0"/>
    <n v="0"/>
    <s v=""/>
    <s v=""/>
    <s v=""/>
    <s v=""/>
    <n v="4641.0999999999995"/>
    <n v="4790.1000000000004"/>
    <n v="73784.799999999988"/>
    <n v="75833.299999999988"/>
  </r>
  <r>
    <x v="13"/>
    <s v="Eastfield College (DCCCD)"/>
    <m/>
    <n v="224572"/>
    <x v="6"/>
    <n v="464"/>
    <n v="614"/>
    <n v="15"/>
    <n v="12"/>
    <n v="449"/>
    <n v="602"/>
    <m/>
    <m/>
    <n v="449"/>
    <n v="602"/>
    <n v="449"/>
    <n v="602"/>
    <n v="7"/>
    <n v="12"/>
    <n v="7"/>
    <n v="12"/>
    <n v="2"/>
    <n v="22"/>
    <n v="2"/>
    <n v="22"/>
    <m/>
    <m/>
    <n v="0"/>
    <n v="0"/>
    <n v="9"/>
    <n v="34"/>
    <n v="9"/>
    <n v="34"/>
    <n v="4.5"/>
    <n v="3.9"/>
    <n v="31.5"/>
    <n v="46.8"/>
    <n v="3"/>
    <n v="2.5"/>
    <n v="6"/>
    <n v="55"/>
    <m/>
    <m/>
    <n v="0"/>
    <n v="0"/>
    <n v="4.166666666666667"/>
    <n v="2.9941176470588236"/>
    <n v="37.5"/>
    <n v="101.8"/>
    <n v="62.1"/>
    <n v="75.8"/>
    <n v="434.7"/>
    <n v="909.59999999999991"/>
    <n v="61.5"/>
    <n v="60.1"/>
    <n v="123"/>
    <n v="1322.2"/>
    <m/>
    <m/>
    <n v="0"/>
    <n v="0"/>
    <n v="61.966666666666669"/>
    <n v="65.641176470588235"/>
    <n v="557.70000000000005"/>
    <n v="2231.8000000000002"/>
    <n v="96"/>
    <n v="117"/>
    <n v="96"/>
    <n v="117"/>
    <n v="121"/>
    <n v="148"/>
    <n v="121"/>
    <n v="148"/>
    <m/>
    <m/>
    <n v="0"/>
    <n v="0"/>
    <n v="217"/>
    <n v="265"/>
    <n v="217"/>
    <n v="265"/>
    <n v="4.8"/>
    <n v="4.7"/>
    <n v="460.79999999999995"/>
    <n v="549.9"/>
    <n v="4.9000000000000004"/>
    <n v="5.2"/>
    <n v="592.90000000000009"/>
    <n v="769.6"/>
    <m/>
    <m/>
    <n v="0"/>
    <n v="0"/>
    <n v="4.8557603686635948"/>
    <n v="4.9792452830188676"/>
    <n v="1053.7"/>
    <n v="1319.5"/>
    <n v="85.8"/>
    <n v="87.6"/>
    <n v="8236.7999999999993"/>
    <n v="10249.199999999999"/>
    <n v="79"/>
    <n v="80.5"/>
    <n v="9559"/>
    <n v="11914"/>
    <m/>
    <m/>
    <n v="0"/>
    <n v="0"/>
    <n v="82.008294930875579"/>
    <n v="83.634716981132058"/>
    <n v="17795.8"/>
    <n v="22163.199999999997"/>
    <n v="226"/>
    <n v="299"/>
    <n v="226"/>
    <n v="299"/>
    <n v="4.8283185840707965"/>
    <n v="4.7535117056856189"/>
    <n v="1091.2"/>
    <n v="1421.3"/>
    <n v="81.210176991150448"/>
    <n v="81.588628762541788"/>
    <n v="18353.5"/>
    <n v="24394.999999999996"/>
    <n v="26"/>
    <n v="33"/>
    <n v="26"/>
    <n v="33"/>
    <n v="75"/>
    <n v="99"/>
    <n v="75"/>
    <n v="99"/>
    <m/>
    <m/>
    <n v="0"/>
    <n v="0"/>
    <n v="101"/>
    <n v="132"/>
    <n v="101"/>
    <n v="132"/>
    <n v="2.9"/>
    <n v="3.1"/>
    <n v="75.399999999999991"/>
    <n v="102.3"/>
    <n v="3.1"/>
    <n v="3.4"/>
    <n v="232.5"/>
    <n v="336.59999999999997"/>
    <m/>
    <m/>
    <n v="0"/>
    <n v="0"/>
    <n v="3.0485148514851481"/>
    <n v="3.3249999999999997"/>
    <n v="307.89999999999998"/>
    <n v="438.9"/>
    <n v="52.6"/>
    <n v="53.6"/>
    <n v="1367.6000000000001"/>
    <n v="1768.8"/>
    <n v="45"/>
    <n v="44.4"/>
    <n v="3375"/>
    <n v="4395.5999999999995"/>
    <m/>
    <m/>
    <n v="0"/>
    <n v="0"/>
    <n v="46.956435643564362"/>
    <n v="46.699999999999996"/>
    <n v="4742.6000000000004"/>
    <n v="6164.4"/>
    <n v="122"/>
    <n v="171"/>
    <n v="122"/>
    <n v="171"/>
    <n v="4.7"/>
    <n v="4.7"/>
    <n v="573.4"/>
    <n v="803.7"/>
    <n v="56.2"/>
    <n v="55.2"/>
    <n v="6856.4000000000005"/>
    <n v="9439.2000000000007"/>
    <n v="129"/>
    <n v="162"/>
    <n v="129"/>
    <n v="162"/>
    <n v="567.69999999999993"/>
    <n v="698.99999999999989"/>
    <n v="10039.1"/>
    <n v="12927.599999999999"/>
    <n v="198"/>
    <n v="269"/>
    <n v="198"/>
    <n v="269"/>
    <n v="831.40000000000009"/>
    <n v="1161.2"/>
    <n v="13057"/>
    <n v="17631.8"/>
    <n v="327"/>
    <n v="431"/>
    <n v="327"/>
    <n v="431"/>
    <n v="1399.1"/>
    <n v="1860.1999999999998"/>
    <n v="23096.1"/>
    <n v="30559.399999999998"/>
    <n v="0"/>
    <n v="0"/>
    <n v="0"/>
    <n v="0"/>
    <s v=""/>
    <s v=""/>
    <s v=""/>
    <s v=""/>
    <n v="1972.5"/>
    <n v="2663.8999999999996"/>
    <n v="29952.5"/>
    <n v="39998.599999999991"/>
  </r>
  <r>
    <x v="13"/>
    <s v="El Centro College  (DCCCD)"/>
    <m/>
    <n v="224615"/>
    <x v="6"/>
    <n v="584"/>
    <n v="666"/>
    <n v="7"/>
    <n v="9"/>
    <n v="577"/>
    <n v="657"/>
    <m/>
    <m/>
    <n v="577"/>
    <n v="657"/>
    <n v="577"/>
    <n v="657"/>
    <n v="3"/>
    <n v="3"/>
    <n v="3"/>
    <n v="3"/>
    <n v="2"/>
    <n v="6"/>
    <n v="2"/>
    <n v="6"/>
    <m/>
    <m/>
    <n v="0"/>
    <n v="0"/>
    <n v="5"/>
    <n v="9"/>
    <n v="5"/>
    <n v="9"/>
    <n v="3.2"/>
    <n v="3.5"/>
    <n v="9.6000000000000014"/>
    <n v="10.5"/>
    <n v="3.3"/>
    <n v="2.5"/>
    <n v="6.6"/>
    <n v="15"/>
    <m/>
    <m/>
    <n v="0"/>
    <n v="0"/>
    <n v="3.2400000000000007"/>
    <n v="2.8333333333333335"/>
    <n v="16.200000000000003"/>
    <n v="25.5"/>
    <n v="75.3"/>
    <n v="78.3"/>
    <n v="225.89999999999998"/>
    <n v="234.89999999999998"/>
    <n v="29.5"/>
    <n v="58.8"/>
    <n v="59"/>
    <n v="352.79999999999995"/>
    <m/>
    <m/>
    <n v="0"/>
    <n v="0"/>
    <n v="56.98"/>
    <n v="65.3"/>
    <n v="284.89999999999998"/>
    <n v="587.69999999999993"/>
    <n v="54"/>
    <n v="58"/>
    <n v="54"/>
    <n v="58"/>
    <n v="73"/>
    <n v="93"/>
    <n v="73"/>
    <n v="93"/>
    <m/>
    <m/>
    <n v="0"/>
    <n v="0"/>
    <n v="127"/>
    <n v="151"/>
    <n v="127"/>
    <n v="151"/>
    <n v="4.2"/>
    <n v="4.9000000000000004"/>
    <n v="226.8"/>
    <n v="284.20000000000005"/>
    <n v="4.5999999999999996"/>
    <n v="5"/>
    <n v="335.79999999999995"/>
    <n v="465"/>
    <m/>
    <m/>
    <n v="0"/>
    <n v="0"/>
    <n v="4.4299212598425193"/>
    <n v="4.9615894039735107"/>
    <n v="562.59999999999991"/>
    <n v="749.20000000000016"/>
    <n v="86.8"/>
    <n v="87.3"/>
    <n v="4687.2"/>
    <n v="5063.3999999999996"/>
    <n v="67.8"/>
    <n v="70.599999999999994"/>
    <n v="4949.3999999999996"/>
    <n v="6565.7999999999993"/>
    <m/>
    <m/>
    <n v="0"/>
    <n v="0"/>
    <n v="75.878740157480308"/>
    <n v="77.014569536423835"/>
    <n v="9636.5999999999985"/>
    <n v="11629.199999999999"/>
    <n v="132"/>
    <n v="160"/>
    <n v="132"/>
    <n v="160"/>
    <n v="4.3848484848484848"/>
    <n v="4.8418750000000008"/>
    <n v="578.79999999999995"/>
    <n v="774.70000000000016"/>
    <n v="75.162878787878768"/>
    <n v="76.355625000000003"/>
    <n v="9921.4999999999982"/>
    <n v="12216.900000000001"/>
    <n v="26"/>
    <n v="30"/>
    <n v="26"/>
    <n v="30"/>
    <n v="243"/>
    <n v="227"/>
    <n v="243"/>
    <n v="227"/>
    <m/>
    <m/>
    <n v="0"/>
    <n v="0"/>
    <n v="269"/>
    <n v="257"/>
    <n v="269"/>
    <n v="257"/>
    <n v="3.3"/>
    <n v="3.7"/>
    <n v="85.8"/>
    <n v="111"/>
    <n v="3.3"/>
    <n v="3.6"/>
    <n v="801.9"/>
    <n v="817.2"/>
    <m/>
    <m/>
    <n v="0"/>
    <n v="0"/>
    <n v="3.3"/>
    <n v="3.6116731517509728"/>
    <n v="887.69999999999993"/>
    <n v="928.2"/>
    <n v="61.9"/>
    <n v="66.7"/>
    <n v="1609.3999999999999"/>
    <n v="2001"/>
    <n v="49.4"/>
    <n v="49.7"/>
    <n v="12004.199999999999"/>
    <n v="11281.900000000001"/>
    <m/>
    <m/>
    <n v="0"/>
    <n v="0"/>
    <n v="50.608178438661703"/>
    <n v="51.684435797665373"/>
    <n v="13613.599999999999"/>
    <n v="13282.900000000001"/>
    <n v="176"/>
    <n v="240"/>
    <n v="176"/>
    <n v="240"/>
    <n v="3.5"/>
    <n v="3.6"/>
    <n v="616"/>
    <n v="864"/>
    <n v="50.7"/>
    <n v="49.1"/>
    <n v="8923.2000000000007"/>
    <n v="11784"/>
    <n v="83"/>
    <n v="91"/>
    <n v="83"/>
    <n v="91"/>
    <n v="322.2"/>
    <n v="405.70000000000005"/>
    <n v="6522.4999999999991"/>
    <n v="7299.2999999999993"/>
    <n v="318"/>
    <n v="326"/>
    <n v="318"/>
    <n v="326"/>
    <n v="1144.3"/>
    <n v="1297.2"/>
    <n v="17012.599999999999"/>
    <n v="18200.5"/>
    <n v="401"/>
    <n v="417"/>
    <n v="401"/>
    <n v="417"/>
    <n v="1466.5"/>
    <n v="1702.9"/>
    <n v="23535.1"/>
    <n v="25499.8"/>
    <n v="0"/>
    <n v="0"/>
    <n v="0"/>
    <n v="0"/>
    <s v=""/>
    <s v=""/>
    <s v=""/>
    <s v=""/>
    <n v="2082.5"/>
    <n v="2566.9"/>
    <n v="32458.3"/>
    <n v="37283.800000000003"/>
  </r>
  <r>
    <x v="13"/>
    <s v="El Paso County Community College District"/>
    <m/>
    <n v="224642"/>
    <x v="6"/>
    <n v="3153"/>
    <n v="3023"/>
    <n v="197"/>
    <n v="729"/>
    <n v="2956"/>
    <n v="2294"/>
    <m/>
    <m/>
    <n v="2956"/>
    <n v="2294"/>
    <n v="2956"/>
    <n v="2294"/>
    <n v="72"/>
    <n v="75"/>
    <n v="72"/>
    <n v="75"/>
    <n v="60"/>
    <n v="59"/>
    <n v="60"/>
    <n v="59"/>
    <m/>
    <m/>
    <n v="0"/>
    <n v="0"/>
    <n v="132"/>
    <n v="134"/>
    <n v="132"/>
    <n v="134"/>
    <n v="3.5"/>
    <n v="3.4"/>
    <n v="252"/>
    <n v="255"/>
    <n v="3.1"/>
    <n v="3.2"/>
    <n v="186"/>
    <n v="188.8"/>
    <m/>
    <m/>
    <n v="0"/>
    <n v="0"/>
    <n v="3.3181818181818183"/>
    <n v="3.3119402985074626"/>
    <n v="438"/>
    <n v="443.8"/>
    <n v="72.099999999999994"/>
    <n v="68.099999999999994"/>
    <n v="5191.2"/>
    <n v="5107.5"/>
    <n v="60.5"/>
    <n v="59.8"/>
    <n v="3630"/>
    <n v="3528.2"/>
    <m/>
    <m/>
    <n v="0"/>
    <n v="0"/>
    <n v="66.827272727272728"/>
    <n v="64.4455223880597"/>
    <n v="8821.2000000000007"/>
    <n v="8635.7000000000007"/>
    <n v="802"/>
    <n v="630"/>
    <n v="802"/>
    <n v="630"/>
    <n v="523"/>
    <n v="405"/>
    <n v="523"/>
    <n v="405"/>
    <m/>
    <m/>
    <n v="0"/>
    <n v="0"/>
    <n v="1325"/>
    <n v="1035"/>
    <n v="1325"/>
    <n v="1035"/>
    <n v="5.2"/>
    <n v="5"/>
    <n v="4170.4000000000005"/>
    <n v="3150"/>
    <n v="5.4"/>
    <n v="5.2"/>
    <n v="2824.2000000000003"/>
    <n v="2106"/>
    <m/>
    <m/>
    <n v="0"/>
    <n v="0"/>
    <n v="5.2789433962264152"/>
    <n v="5.0782608695652174"/>
    <n v="6994.6"/>
    <n v="5256"/>
    <n v="94.2"/>
    <n v="96.1"/>
    <n v="75548.400000000009"/>
    <n v="60543"/>
    <n v="90.5"/>
    <n v="92.7"/>
    <n v="47331.5"/>
    <n v="37543.5"/>
    <m/>
    <m/>
    <n v="0"/>
    <n v="0"/>
    <n v="92.739547169811331"/>
    <n v="94.769565217391303"/>
    <n v="122879.90000000001"/>
    <n v="98086.5"/>
    <n v="1457"/>
    <n v="1169"/>
    <n v="1457"/>
    <n v="1169"/>
    <n v="5.1013040494166093"/>
    <n v="4.87579127459367"/>
    <n v="7432.5999999999995"/>
    <n v="5699.8"/>
    <n v="90.391969800960879"/>
    <n v="91.293584260051318"/>
    <n v="131701.1"/>
    <n v="106722.2"/>
    <n v="222"/>
    <n v="159"/>
    <n v="222"/>
    <n v="159"/>
    <n v="587"/>
    <n v="328"/>
    <n v="587"/>
    <n v="328"/>
    <m/>
    <m/>
    <n v="0"/>
    <n v="0"/>
    <n v="809"/>
    <n v="487"/>
    <n v="809"/>
    <n v="487"/>
    <n v="4.2"/>
    <n v="3.9"/>
    <n v="932.40000000000009"/>
    <n v="620.1"/>
    <n v="4.4000000000000004"/>
    <n v="4.2"/>
    <n v="2582.8000000000002"/>
    <n v="1377.6000000000001"/>
    <m/>
    <m/>
    <n v="0"/>
    <n v="0"/>
    <n v="4.3451174289245982"/>
    <n v="4.1020533880903498"/>
    <n v="3515.2"/>
    <n v="1997.7000000000003"/>
    <n v="65.7"/>
    <n v="71.099999999999994"/>
    <n v="14585.400000000001"/>
    <n v="11304.9"/>
    <n v="46.6"/>
    <n v="55.8"/>
    <n v="27354.2"/>
    <n v="18302.399999999998"/>
    <m/>
    <m/>
    <n v="0"/>
    <n v="0"/>
    <n v="51.84128553770087"/>
    <n v="60.795277207392189"/>
    <n v="41939.600000000006"/>
    <n v="29607.299999999996"/>
    <n v="690"/>
    <n v="638"/>
    <n v="690"/>
    <n v="638"/>
    <n v="6"/>
    <n v="3.9"/>
    <n v="4140"/>
    <n v="2488.1999999999998"/>
    <n v="65.3"/>
    <n v="46.7"/>
    <n v="45057"/>
    <n v="29794.600000000002"/>
    <n v="1096"/>
    <n v="864"/>
    <n v="1096"/>
    <n v="864"/>
    <n v="5354.8000000000011"/>
    <n v="4025.1"/>
    <n v="95325"/>
    <n v="76955.399999999994"/>
    <n v="1170"/>
    <n v="792"/>
    <n v="1170"/>
    <n v="792"/>
    <n v="5593"/>
    <n v="3672.4000000000005"/>
    <n v="78315.7"/>
    <n v="59374.099999999991"/>
    <n v="2266"/>
    <n v="1656"/>
    <n v="2266"/>
    <n v="1656"/>
    <n v="10947.800000000001"/>
    <n v="7697.5"/>
    <n v="173640.7"/>
    <n v="136329.5"/>
    <n v="0"/>
    <n v="0"/>
    <n v="0"/>
    <n v="0"/>
    <s v=""/>
    <s v=""/>
    <s v=""/>
    <s v=""/>
    <n v="15087.8"/>
    <n v="10185.700000000001"/>
    <n v="218697.7"/>
    <n v="166124.1"/>
  </r>
  <r>
    <x v="13"/>
    <s v="Houston Community College"/>
    <m/>
    <n v="225423"/>
    <x v="6"/>
    <n v="3347"/>
    <n v="3689"/>
    <n v="32"/>
    <n v="28"/>
    <n v="3315"/>
    <n v="3661"/>
    <m/>
    <m/>
    <n v="3315"/>
    <n v="3661"/>
    <n v="3315"/>
    <n v="3661"/>
    <n v="27"/>
    <n v="46"/>
    <n v="27"/>
    <n v="46"/>
    <n v="92"/>
    <n v="109"/>
    <n v="92"/>
    <n v="109"/>
    <m/>
    <m/>
    <n v="0"/>
    <n v="0"/>
    <n v="119"/>
    <n v="155"/>
    <n v="119"/>
    <n v="155"/>
    <n v="3.4"/>
    <n v="2.1"/>
    <n v="91.8"/>
    <n v="96.600000000000009"/>
    <n v="3.1"/>
    <n v="2.5"/>
    <n v="285.2"/>
    <n v="272.5"/>
    <m/>
    <m/>
    <n v="0"/>
    <n v="0"/>
    <n v="3.1680672268907561"/>
    <n v="2.3812903225806452"/>
    <n v="377"/>
    <n v="369.1"/>
    <n v="75.400000000000006"/>
    <n v="44.5"/>
    <n v="2035.8000000000002"/>
    <n v="2047"/>
    <n v="50.6"/>
    <n v="32.700000000000003"/>
    <n v="4655.2"/>
    <n v="3564.3"/>
    <m/>
    <m/>
    <n v="0"/>
    <n v="0"/>
    <n v="56.226890756302524"/>
    <n v="36.201935483870969"/>
    <n v="6691"/>
    <n v="5611.3"/>
    <n v="322"/>
    <n v="407"/>
    <n v="322"/>
    <n v="407"/>
    <n v="542"/>
    <n v="631"/>
    <n v="542"/>
    <n v="631"/>
    <m/>
    <m/>
    <n v="0"/>
    <n v="0"/>
    <n v="864"/>
    <n v="1038"/>
    <n v="864"/>
    <n v="1038"/>
    <n v="4.4000000000000004"/>
    <n v="4"/>
    <n v="1416.8000000000002"/>
    <n v="1628"/>
    <n v="4.7"/>
    <n v="4.4000000000000004"/>
    <n v="2547.4"/>
    <n v="2776.4"/>
    <m/>
    <m/>
    <n v="0"/>
    <n v="0"/>
    <n v="4.5881944444444445"/>
    <n v="4.2431599229287089"/>
    <n v="3964.2"/>
    <n v="4404.3999999999996"/>
    <n v="89.7"/>
    <n v="89.5"/>
    <n v="28883.4"/>
    <n v="36426.5"/>
    <n v="84.9"/>
    <n v="83.8"/>
    <n v="46015.8"/>
    <n v="52877.799999999996"/>
    <m/>
    <m/>
    <n v="0"/>
    <n v="0"/>
    <n v="86.688888888888897"/>
    <n v="86.034971098265885"/>
    <n v="74899.200000000012"/>
    <n v="89304.299999999988"/>
    <n v="983"/>
    <n v="1193"/>
    <n v="983"/>
    <n v="1193"/>
    <n v="4.416276703967446"/>
    <n v="4.0012573344509637"/>
    <n v="4341.2"/>
    <n v="4773.5"/>
    <n v="83.001220752797565"/>
    <n v="79.560435875943"/>
    <n v="81590.200000000012"/>
    <n v="94915.6"/>
    <n v="272"/>
    <n v="337"/>
    <n v="272"/>
    <n v="337"/>
    <n v="607"/>
    <n v="694"/>
    <n v="607"/>
    <n v="694"/>
    <m/>
    <m/>
    <n v="0"/>
    <n v="0"/>
    <n v="879"/>
    <n v="1031"/>
    <n v="879"/>
    <n v="1031"/>
    <n v="3.2"/>
    <n v="3.2"/>
    <n v="870.40000000000009"/>
    <n v="1078.4000000000001"/>
    <n v="3.4"/>
    <n v="3.3"/>
    <n v="2063.7999999999997"/>
    <n v="2290.1999999999998"/>
    <m/>
    <m/>
    <n v="0"/>
    <n v="0"/>
    <n v="3.3381114903299203"/>
    <n v="3.2673132880698352"/>
    <n v="2934.2"/>
    <n v="3368.6"/>
    <n v="67.2"/>
    <n v="67.2"/>
    <n v="18278.400000000001"/>
    <n v="22646.400000000001"/>
    <n v="57.5"/>
    <n v="57.9"/>
    <n v="34902.5"/>
    <n v="40182.6"/>
    <m/>
    <m/>
    <n v="0"/>
    <n v="0"/>
    <n v="60.501592718998864"/>
    <n v="60.939864209505338"/>
    <n v="53180.9"/>
    <n v="62829"/>
    <n v="1453"/>
    <n v="1437"/>
    <n v="1453"/>
    <n v="1437"/>
    <n v="4.4000000000000004"/>
    <n v="4.2"/>
    <n v="6393.2000000000007"/>
    <n v="6035.4000000000005"/>
    <n v="62.2"/>
    <n v="61.2"/>
    <n v="90376.6"/>
    <n v="87944.400000000009"/>
    <n v="621"/>
    <n v="790"/>
    <n v="621"/>
    <n v="790"/>
    <n v="2379"/>
    <n v="2803"/>
    <n v="49197.600000000006"/>
    <n v="61119.9"/>
    <n v="1241"/>
    <n v="1434"/>
    <n v="1241"/>
    <n v="1434"/>
    <n v="4896.3999999999996"/>
    <n v="5339.1"/>
    <n v="85573.5"/>
    <n v="96624.7"/>
    <n v="1862"/>
    <n v="2224"/>
    <n v="1862"/>
    <n v="2224"/>
    <n v="7275.4"/>
    <n v="8142.1"/>
    <n v="134771.1"/>
    <n v="157744.6"/>
    <n v="0"/>
    <n v="0"/>
    <n v="0"/>
    <n v="0"/>
    <s v=""/>
    <s v=""/>
    <s v=""/>
    <s v=""/>
    <n v="13668.6"/>
    <n v="14177.5"/>
    <n v="225147.7"/>
    <n v="245689"/>
  </r>
  <r>
    <x v="13"/>
    <s v="Kilgore College "/>
    <s v="Reclassified: Met criteria for Two-Year 1 in 2009-10, 2010-11 and 2011-12."/>
    <n v="226019"/>
    <x v="6"/>
    <n v="592"/>
    <n v="648"/>
    <n v="19"/>
    <n v="40"/>
    <n v="573"/>
    <n v="608"/>
    <m/>
    <m/>
    <n v="573"/>
    <n v="608"/>
    <n v="573"/>
    <n v="608"/>
    <n v="23"/>
    <n v="35"/>
    <n v="23"/>
    <n v="35"/>
    <n v="9"/>
    <n v="11"/>
    <n v="9"/>
    <n v="11"/>
    <m/>
    <m/>
    <n v="0"/>
    <n v="0"/>
    <n v="32"/>
    <n v="46"/>
    <n v="32"/>
    <n v="46"/>
    <n v="2.2000000000000002"/>
    <n v="2.4"/>
    <n v="50.6"/>
    <n v="84"/>
    <n v="2.5"/>
    <n v="2.5"/>
    <n v="22.5"/>
    <n v="27.5"/>
    <m/>
    <m/>
    <n v="0"/>
    <n v="0"/>
    <n v="2.2843749999999998"/>
    <n v="2.4239130434782608"/>
    <n v="73.099999999999994"/>
    <n v="111.5"/>
    <n v="62.7"/>
    <n v="62.2"/>
    <n v="1442.1000000000001"/>
    <n v="2177"/>
    <n v="61.1"/>
    <n v="65.7"/>
    <n v="549.9"/>
    <n v="722.7"/>
    <m/>
    <m/>
    <n v="0"/>
    <n v="0"/>
    <n v="62.25"/>
    <n v="63.036956521739128"/>
    <n v="1992"/>
    <n v="2899.7"/>
    <n v="190"/>
    <n v="189"/>
    <n v="190"/>
    <n v="189"/>
    <n v="79"/>
    <n v="74"/>
    <n v="79"/>
    <n v="74"/>
    <m/>
    <m/>
    <n v="0"/>
    <n v="0"/>
    <n v="269"/>
    <n v="263"/>
    <n v="269"/>
    <n v="263"/>
    <n v="4.2"/>
    <n v="4.2"/>
    <n v="798"/>
    <n v="793.80000000000007"/>
    <n v="5.3"/>
    <n v="5.5"/>
    <n v="418.7"/>
    <n v="407"/>
    <m/>
    <m/>
    <n v="0"/>
    <n v="0"/>
    <n v="4.5230483271375466"/>
    <n v="4.5657794676806089"/>
    <n v="1216.7"/>
    <n v="1200.8000000000002"/>
    <n v="86.2"/>
    <n v="88.1"/>
    <n v="16378"/>
    <n v="16650.899999999998"/>
    <n v="90.9"/>
    <n v="94.3"/>
    <n v="7181.1"/>
    <n v="6978.2"/>
    <m/>
    <m/>
    <n v="0"/>
    <n v="0"/>
    <n v="87.580297397769513"/>
    <n v="89.844486692015209"/>
    <n v="23559.1"/>
    <n v="23629.1"/>
    <n v="301"/>
    <n v="309"/>
    <n v="301"/>
    <n v="309"/>
    <n v="4.2850498338870429"/>
    <n v="4.2469255663430427"/>
    <n v="1289.8"/>
    <n v="1312.3000000000002"/>
    <n v="84.887375415282392"/>
    <n v="85.85372168284789"/>
    <n v="25551.1"/>
    <n v="26528.799999999999"/>
    <n v="85"/>
    <n v="100"/>
    <n v="85"/>
    <n v="100"/>
    <n v="104"/>
    <n v="81"/>
    <n v="104"/>
    <n v="81"/>
    <m/>
    <m/>
    <n v="0"/>
    <n v="0"/>
    <n v="189"/>
    <n v="181"/>
    <n v="189"/>
    <n v="181"/>
    <n v="2.9"/>
    <n v="3.1"/>
    <n v="246.5"/>
    <n v="310"/>
    <n v="3.2"/>
    <n v="3.3"/>
    <n v="332.8"/>
    <n v="267.3"/>
    <m/>
    <m/>
    <n v="0"/>
    <n v="0"/>
    <n v="3.0650793650793648"/>
    <n v="3.1895027624309389"/>
    <n v="579.29999999999995"/>
    <n v="577.29999999999995"/>
    <n v="64.2"/>
    <n v="61.2"/>
    <n v="5457"/>
    <n v="6120"/>
    <n v="51.5"/>
    <n v="55.3"/>
    <n v="5356"/>
    <n v="4479.3"/>
    <m/>
    <m/>
    <n v="0"/>
    <n v="0"/>
    <n v="57.211640211640209"/>
    <n v="58.559668508287288"/>
    <n v="10813"/>
    <n v="10599.3"/>
    <n v="83"/>
    <n v="118"/>
    <n v="83"/>
    <n v="118"/>
    <n v="5.7"/>
    <n v="5.5"/>
    <n v="473.1"/>
    <n v="649"/>
    <n v="70.900000000000006"/>
    <n v="74.2"/>
    <n v="5884.7000000000007"/>
    <n v="8755.6"/>
    <n v="298"/>
    <n v="324"/>
    <n v="298"/>
    <n v="324"/>
    <n v="1095.0999999999999"/>
    <n v="1187.8000000000002"/>
    <n v="23277.1"/>
    <n v="24947.899999999998"/>
    <n v="192"/>
    <n v="166"/>
    <n v="192"/>
    <n v="166"/>
    <n v="774"/>
    <n v="701.8"/>
    <n v="13087"/>
    <n v="12180.2"/>
    <n v="490"/>
    <n v="490"/>
    <n v="490"/>
    <n v="490"/>
    <n v="1869.1"/>
    <n v="1889.6000000000001"/>
    <n v="36364.1"/>
    <n v="37128.1"/>
    <n v="0"/>
    <n v="0"/>
    <n v="0"/>
    <n v="0"/>
    <s v=""/>
    <s v=""/>
    <s v=""/>
    <s v=""/>
    <n v="2342.1999999999998"/>
    <n v="2538.6000000000004"/>
    <n v="42248.800000000003"/>
    <n v="45883.7"/>
  </r>
  <r>
    <x v="13"/>
    <s v="Laredo Community College "/>
    <m/>
    <n v="226134"/>
    <x v="6"/>
    <n v="624"/>
    <n v="742"/>
    <n v="3"/>
    <n v="3"/>
    <n v="621"/>
    <n v="739"/>
    <m/>
    <m/>
    <n v="621"/>
    <n v="739"/>
    <n v="621"/>
    <n v="739"/>
    <n v="9"/>
    <n v="11"/>
    <n v="9"/>
    <n v="11"/>
    <n v="6"/>
    <n v="13"/>
    <n v="6"/>
    <n v="13"/>
    <m/>
    <m/>
    <n v="0"/>
    <n v="0"/>
    <n v="15"/>
    <n v="24"/>
    <n v="15"/>
    <n v="24"/>
    <n v="2.4"/>
    <n v="2.6"/>
    <n v="21.599999999999998"/>
    <n v="28.6"/>
    <n v="2.7"/>
    <n v="2.7"/>
    <n v="16.200000000000003"/>
    <n v="35.1"/>
    <m/>
    <m/>
    <n v="0"/>
    <n v="0"/>
    <n v="2.52"/>
    <n v="2.6541666666666668"/>
    <n v="37.799999999999997"/>
    <n v="63.7"/>
    <n v="72.599999999999994"/>
    <n v="68.3"/>
    <n v="653.4"/>
    <n v="751.3"/>
    <n v="73.3"/>
    <n v="68"/>
    <n v="439.79999999999995"/>
    <n v="884"/>
    <m/>
    <m/>
    <n v="0"/>
    <n v="0"/>
    <n v="72.879999999999981"/>
    <n v="68.137500000000003"/>
    <n v="1093.1999999999998"/>
    <n v="1635.3000000000002"/>
    <n v="199"/>
    <n v="227"/>
    <n v="199"/>
    <n v="227"/>
    <n v="136"/>
    <n v="153"/>
    <n v="136"/>
    <n v="153"/>
    <m/>
    <m/>
    <n v="0"/>
    <n v="0"/>
    <n v="335"/>
    <n v="380"/>
    <n v="335"/>
    <n v="380"/>
    <n v="4.5"/>
    <n v="4.2"/>
    <n v="895.5"/>
    <n v="953.40000000000009"/>
    <n v="4.8"/>
    <n v="4.9000000000000004"/>
    <n v="652.79999999999995"/>
    <n v="749.7"/>
    <m/>
    <m/>
    <n v="0"/>
    <n v="0"/>
    <n v="4.6217910447761197"/>
    <n v="4.4818421052631585"/>
    <n v="1548.3000000000002"/>
    <n v="1703.1000000000001"/>
    <n v="89.7"/>
    <n v="88.1"/>
    <n v="17850.3"/>
    <n v="19998.699999999997"/>
    <n v="92.5"/>
    <n v="93.8"/>
    <n v="12580"/>
    <n v="14351.4"/>
    <m/>
    <m/>
    <n v="0"/>
    <n v="0"/>
    <n v="90.836716417910452"/>
    <n v="90.394999999999996"/>
    <n v="30430.300000000003"/>
    <n v="34350.1"/>
    <n v="350"/>
    <n v="404"/>
    <n v="350"/>
    <n v="404"/>
    <n v="4.531714285714286"/>
    <n v="4.373267326732674"/>
    <n v="1586.1000000000001"/>
    <n v="1766.8000000000004"/>
    <n v="90.067142857142869"/>
    <n v="89.072772277227727"/>
    <n v="31523.500000000004"/>
    <n v="35985.4"/>
    <n v="34"/>
    <n v="41"/>
    <n v="34"/>
    <n v="41"/>
    <n v="52"/>
    <n v="61"/>
    <n v="52"/>
    <n v="61"/>
    <m/>
    <m/>
    <n v="0"/>
    <n v="0"/>
    <n v="86"/>
    <n v="102"/>
    <n v="86"/>
    <n v="102"/>
    <n v="3.5"/>
    <n v="3.5"/>
    <n v="119"/>
    <n v="143.5"/>
    <n v="4.5999999999999996"/>
    <n v="4"/>
    <n v="239.2"/>
    <n v="244"/>
    <m/>
    <m/>
    <n v="0"/>
    <n v="0"/>
    <n v="4.1651162790697676"/>
    <n v="3.7990196078431371"/>
    <n v="358.2"/>
    <n v="387.5"/>
    <n v="71.400000000000006"/>
    <n v="69.400000000000006"/>
    <n v="2427.6000000000004"/>
    <n v="2845.4"/>
    <n v="72.400000000000006"/>
    <n v="68.599999999999994"/>
    <n v="3764.8"/>
    <n v="4184.5999999999995"/>
    <m/>
    <m/>
    <n v="0"/>
    <n v="0"/>
    <n v="72.004651162790708"/>
    <n v="68.921568627450981"/>
    <n v="6192.4000000000005"/>
    <n v="7030"/>
    <n v="185"/>
    <n v="233"/>
    <n v="185"/>
    <n v="233"/>
    <n v="5.8"/>
    <n v="6.4"/>
    <n v="1073"/>
    <n v="1491.2"/>
    <n v="85.2"/>
    <n v="83.1"/>
    <n v="15762"/>
    <n v="19362.3"/>
    <n v="242"/>
    <n v="279"/>
    <n v="242"/>
    <n v="279"/>
    <n v="1036.0999999999999"/>
    <n v="1125.5"/>
    <n v="20931.300000000003"/>
    <n v="23595.399999999998"/>
    <n v="194"/>
    <n v="227"/>
    <n v="194"/>
    <n v="227"/>
    <n v="908.2"/>
    <n v="1028.8000000000002"/>
    <n v="16784.599999999999"/>
    <n v="19420"/>
    <n v="436"/>
    <n v="506"/>
    <n v="436"/>
    <n v="506"/>
    <n v="1944.3"/>
    <n v="2154.3000000000002"/>
    <n v="37715.9"/>
    <n v="43015.399999999994"/>
    <n v="0"/>
    <n v="0"/>
    <n v="0"/>
    <n v="0"/>
    <s v=""/>
    <s v=""/>
    <s v=""/>
    <s v=""/>
    <n v="3017.3"/>
    <n v="3645.5"/>
    <n v="53477.9"/>
    <n v="62377.7"/>
  </r>
  <r>
    <x v="13"/>
    <s v="Lone Star College System District"/>
    <m/>
    <n v="227182"/>
    <x v="6"/>
    <n v="2987"/>
    <n v="3299"/>
    <n v="30"/>
    <n v="28"/>
    <n v="2957"/>
    <n v="3271"/>
    <m/>
    <m/>
    <n v="2957"/>
    <n v="3271"/>
    <n v="2957"/>
    <n v="3271"/>
    <n v="61"/>
    <n v="74"/>
    <n v="61"/>
    <n v="74"/>
    <n v="116"/>
    <n v="116"/>
    <n v="116"/>
    <n v="116"/>
    <m/>
    <m/>
    <n v="0"/>
    <n v="0"/>
    <n v="177"/>
    <n v="190"/>
    <n v="177"/>
    <n v="190"/>
    <n v="3.7"/>
    <n v="3.5"/>
    <n v="225.70000000000002"/>
    <n v="259"/>
    <n v="2.8"/>
    <n v="2.9"/>
    <n v="324.79999999999995"/>
    <n v="336.4"/>
    <m/>
    <m/>
    <n v="0"/>
    <n v="0"/>
    <n v="3.1101694915254239"/>
    <n v="3.1336842105263156"/>
    <n v="550.5"/>
    <n v="595.4"/>
    <n v="78.3"/>
    <n v="74.400000000000006"/>
    <n v="4776.3"/>
    <n v="5505.6"/>
    <n v="53.8"/>
    <n v="58.2"/>
    <n v="6240.7999999999993"/>
    <n v="6751.2000000000007"/>
    <m/>
    <m/>
    <n v="0"/>
    <n v="0"/>
    <n v="62.243502824858751"/>
    <n v="64.509473684210533"/>
    <n v="11017.099999999999"/>
    <n v="12256.800000000001"/>
    <n v="568"/>
    <n v="548"/>
    <n v="568"/>
    <n v="548"/>
    <n v="887"/>
    <n v="1037"/>
    <n v="887"/>
    <n v="1037"/>
    <m/>
    <m/>
    <n v="0"/>
    <n v="0"/>
    <n v="1455"/>
    <n v="1585"/>
    <n v="1455"/>
    <n v="1585"/>
    <n v="4.7"/>
    <n v="4.7"/>
    <n v="2669.6"/>
    <n v="2575.6"/>
    <n v="4.7"/>
    <n v="4.8"/>
    <n v="4168.9000000000005"/>
    <n v="4977.5999999999995"/>
    <m/>
    <m/>
    <n v="0"/>
    <n v="0"/>
    <n v="4.7"/>
    <n v="4.7654258675078855"/>
    <n v="6838.5"/>
    <n v="7553.1999999999989"/>
    <n v="90.2"/>
    <n v="92"/>
    <n v="51233.599999999999"/>
    <n v="50416"/>
    <n v="86.4"/>
    <n v="86.1"/>
    <n v="76636.800000000003"/>
    <n v="89285.7"/>
    <m/>
    <m/>
    <n v="0"/>
    <n v="0"/>
    <n v="87.88343642611683"/>
    <n v="88.139873817034712"/>
    <n v="127870.39999999999"/>
    <n v="139701.70000000001"/>
    <n v="1632"/>
    <n v="1775"/>
    <n v="1632"/>
    <n v="1775"/>
    <n v="4.5275735294117645"/>
    <n v="4.5907605633802806"/>
    <n v="7389"/>
    <n v="8148.5999999999976"/>
    <n v="85.102634803921575"/>
    <n v="85.610422535211271"/>
    <n v="138887.5"/>
    <n v="151958.5"/>
    <n v="231"/>
    <n v="294"/>
    <n v="231"/>
    <n v="294"/>
    <n v="753"/>
    <n v="859"/>
    <n v="753"/>
    <n v="859"/>
    <m/>
    <m/>
    <n v="0"/>
    <n v="0"/>
    <n v="984"/>
    <n v="1153"/>
    <n v="984"/>
    <n v="1153"/>
    <n v="3.8"/>
    <n v="3.6"/>
    <n v="877.8"/>
    <n v="1058.4000000000001"/>
    <n v="3.9"/>
    <n v="3.9"/>
    <n v="2936.7"/>
    <n v="3350.1"/>
    <m/>
    <m/>
    <n v="0"/>
    <n v="0"/>
    <n v="3.8765243902439024"/>
    <n v="3.823503902862099"/>
    <n v="3814.5"/>
    <n v="4408.5"/>
    <n v="70.599999999999994"/>
    <n v="70.900000000000006"/>
    <n v="16308.599999999999"/>
    <n v="20844.600000000002"/>
    <n v="63.9"/>
    <n v="64"/>
    <n v="48116.7"/>
    <n v="54976"/>
    <m/>
    <m/>
    <n v="0"/>
    <n v="0"/>
    <n v="65.472865853658533"/>
    <n v="65.759410234171725"/>
    <n v="64425.299999999996"/>
    <n v="75820.599999999991"/>
    <n v="341"/>
    <n v="343"/>
    <n v="341"/>
    <n v="343"/>
    <n v="5.6"/>
    <n v="5.9"/>
    <n v="1909.6"/>
    <n v="2023.7"/>
    <n v="65"/>
    <n v="65.2"/>
    <n v="22165"/>
    <n v="22363.600000000002"/>
    <n v="860"/>
    <n v="916"/>
    <n v="860"/>
    <n v="916"/>
    <n v="3773.0999999999995"/>
    <n v="3893"/>
    <n v="72318.5"/>
    <n v="76766.2"/>
    <n v="1756"/>
    <n v="2012"/>
    <n v="1756"/>
    <n v="2012"/>
    <n v="7430.4000000000005"/>
    <n v="8664.0999999999985"/>
    <n v="130994.3"/>
    <n v="151012.9"/>
    <n v="2616"/>
    <n v="2928"/>
    <n v="2616"/>
    <n v="2928"/>
    <n v="11203.5"/>
    <n v="12557.099999999999"/>
    <n v="203312.8"/>
    <n v="227779.09999999998"/>
    <n v="0"/>
    <n v="0"/>
    <n v="0"/>
    <n v="0"/>
    <s v=""/>
    <s v=""/>
    <s v=""/>
    <s v=""/>
    <n v="13113.1"/>
    <n v="14580.8"/>
    <n v="225477.8"/>
    <n v="250142.69999999998"/>
  </r>
  <r>
    <x v="13"/>
    <s v="McLennan Community College "/>
    <m/>
    <n v="226578"/>
    <x v="6"/>
    <n v="614"/>
    <n v="794"/>
    <n v="11"/>
    <n v="25"/>
    <n v="603"/>
    <n v="769"/>
    <m/>
    <m/>
    <n v="603"/>
    <n v="769"/>
    <n v="603"/>
    <n v="769"/>
    <n v="41"/>
    <n v="66"/>
    <n v="41"/>
    <n v="66"/>
    <n v="14"/>
    <n v="33"/>
    <n v="14"/>
    <n v="33"/>
    <m/>
    <m/>
    <n v="0"/>
    <n v="0"/>
    <n v="55"/>
    <n v="99"/>
    <n v="55"/>
    <n v="99"/>
    <n v="3.4"/>
    <n v="3.3"/>
    <n v="139.4"/>
    <n v="217.79999999999998"/>
    <n v="3.9"/>
    <n v="3.8"/>
    <n v="54.6"/>
    <n v="125.39999999999999"/>
    <m/>
    <m/>
    <n v="0"/>
    <n v="0"/>
    <n v="3.5272727272727273"/>
    <n v="3.4666666666666663"/>
    <n v="194"/>
    <n v="343.2"/>
    <n v="77.599999999999994"/>
    <n v="77.900000000000006"/>
    <n v="3181.6"/>
    <n v="5141.4000000000005"/>
    <n v="88.3"/>
    <n v="85.5"/>
    <n v="1236.2"/>
    <n v="2821.5"/>
    <m/>
    <m/>
    <n v="0"/>
    <n v="0"/>
    <n v="80.323636363636368"/>
    <n v="80.433333333333337"/>
    <n v="4417.8"/>
    <n v="7962.9000000000005"/>
    <n v="137"/>
    <n v="169"/>
    <n v="137"/>
    <n v="169"/>
    <n v="98"/>
    <n v="86"/>
    <n v="98"/>
    <n v="86"/>
    <m/>
    <m/>
    <n v="0"/>
    <n v="0"/>
    <n v="235"/>
    <n v="255"/>
    <n v="235"/>
    <n v="255"/>
    <n v="4.9000000000000004"/>
    <n v="4.5"/>
    <n v="671.30000000000007"/>
    <n v="760.5"/>
    <n v="5.3"/>
    <n v="5.5"/>
    <n v="519.4"/>
    <n v="473"/>
    <m/>
    <m/>
    <n v="0"/>
    <n v="0"/>
    <n v="5.0668085106382978"/>
    <n v="4.837254901960784"/>
    <n v="1190.7"/>
    <n v="1233.5"/>
    <n v="99.7"/>
    <n v="94.6"/>
    <n v="13658.9"/>
    <n v="15987.4"/>
    <n v="95.3"/>
    <n v="105.6"/>
    <n v="9339.4"/>
    <n v="9081.6"/>
    <m/>
    <m/>
    <n v="0"/>
    <n v="0"/>
    <n v="97.865106382978723"/>
    <n v="98.30980392156863"/>
    <n v="22998.3"/>
    <n v="25069"/>
    <n v="290"/>
    <n v="354"/>
    <n v="290"/>
    <n v="354"/>
    <n v="4.7748275862068965"/>
    <n v="4.4539548022598874"/>
    <n v="1384.7"/>
    <n v="1576.7"/>
    <n v="94.538275862068957"/>
    <n v="93.310451977401129"/>
    <n v="27416.1"/>
    <n v="33031.9"/>
    <n v="76"/>
    <n v="120"/>
    <n v="76"/>
    <n v="120"/>
    <n v="123"/>
    <n v="143"/>
    <n v="123"/>
    <n v="143"/>
    <m/>
    <m/>
    <n v="0"/>
    <n v="0"/>
    <n v="199"/>
    <n v="263"/>
    <n v="199"/>
    <n v="263"/>
    <n v="3.6"/>
    <n v="3.5"/>
    <n v="273.60000000000002"/>
    <n v="420"/>
    <n v="3.6"/>
    <n v="3.4"/>
    <n v="442.8"/>
    <n v="486.2"/>
    <m/>
    <m/>
    <n v="0"/>
    <n v="0"/>
    <n v="3.6000000000000005"/>
    <n v="3.4456273764258558"/>
    <n v="716.40000000000009"/>
    <n v="906.2"/>
    <n v="76.3"/>
    <n v="74"/>
    <n v="5798.8"/>
    <n v="8880"/>
    <n v="64.5"/>
    <n v="64.5"/>
    <n v="7933.5"/>
    <n v="9223.5"/>
    <m/>
    <m/>
    <n v="0"/>
    <n v="0"/>
    <n v="69.006532663316577"/>
    <n v="68.834600760456269"/>
    <n v="13732.3"/>
    <n v="18103.5"/>
    <n v="114"/>
    <n v="152"/>
    <n v="114"/>
    <n v="152"/>
    <n v="5.9"/>
    <n v="5.7"/>
    <n v="672.6"/>
    <n v="866.4"/>
    <n v="79.400000000000006"/>
    <n v="81.900000000000006"/>
    <n v="9051.6"/>
    <n v="12448.800000000001"/>
    <n v="254"/>
    <n v="355"/>
    <n v="254"/>
    <n v="355"/>
    <n v="1084.3000000000002"/>
    <n v="1398.3"/>
    <n v="22639.3"/>
    <n v="30008.799999999999"/>
    <n v="235"/>
    <n v="262"/>
    <n v="235"/>
    <n v="262"/>
    <n v="1016.8"/>
    <n v="1084.5999999999999"/>
    <n v="18509.099999999999"/>
    <n v="21126.6"/>
    <n v="489"/>
    <n v="617"/>
    <n v="489"/>
    <n v="617"/>
    <n v="2101.1000000000004"/>
    <n v="2482.8999999999996"/>
    <n v="41148.399999999994"/>
    <n v="51135.399999999994"/>
    <n v="0"/>
    <n v="0"/>
    <n v="0"/>
    <n v="0"/>
    <s v=""/>
    <s v=""/>
    <s v=""/>
    <s v=""/>
    <n v="2773.7000000000003"/>
    <n v="3349.3"/>
    <n v="50199.999999999993"/>
    <n v="63584.200000000004"/>
  </r>
  <r>
    <x v="13"/>
    <s v="Navarro College "/>
    <m/>
    <n v="227146"/>
    <x v="6"/>
    <n v="667"/>
    <n v="627"/>
    <n v="6"/>
    <n v="9"/>
    <n v="661"/>
    <n v="618"/>
    <m/>
    <m/>
    <n v="661"/>
    <n v="618"/>
    <n v="661"/>
    <n v="618"/>
    <n v="82"/>
    <n v="101"/>
    <n v="82"/>
    <n v="101"/>
    <n v="28"/>
    <n v="21"/>
    <n v="28"/>
    <n v="21"/>
    <m/>
    <m/>
    <n v="0"/>
    <n v="0"/>
    <n v="110"/>
    <n v="122"/>
    <n v="110"/>
    <n v="122"/>
    <n v="2.6"/>
    <n v="2.8"/>
    <n v="213.20000000000002"/>
    <n v="282.79999999999995"/>
    <n v="3.1"/>
    <n v="3.7"/>
    <n v="86.8"/>
    <n v="77.7"/>
    <m/>
    <m/>
    <n v="0"/>
    <n v="0"/>
    <n v="2.7272727272727271"/>
    <n v="2.9549180327868849"/>
    <n v="300"/>
    <n v="360.49999999999994"/>
    <n v="66.5"/>
    <n v="71.3"/>
    <n v="5453"/>
    <n v="7201.2999999999993"/>
    <n v="69.900000000000006"/>
    <n v="74"/>
    <n v="1957.2000000000003"/>
    <n v="1554"/>
    <m/>
    <m/>
    <n v="0"/>
    <n v="0"/>
    <n v="67.365454545454554"/>
    <n v="71.764754098360655"/>
    <n v="7410.2000000000007"/>
    <n v="8755.2999999999993"/>
    <n v="197"/>
    <n v="139"/>
    <n v="197"/>
    <n v="139"/>
    <n v="91"/>
    <n v="77"/>
    <n v="91"/>
    <n v="77"/>
    <m/>
    <m/>
    <n v="0"/>
    <n v="0"/>
    <n v="288"/>
    <n v="216"/>
    <n v="288"/>
    <n v="216"/>
    <n v="4.0999999999999996"/>
    <n v="3.9"/>
    <n v="807.69999999999993"/>
    <n v="542.1"/>
    <n v="5"/>
    <n v="4.9000000000000004"/>
    <n v="455"/>
    <n v="377.3"/>
    <m/>
    <m/>
    <n v="0"/>
    <n v="0"/>
    <n v="4.3843749999999995"/>
    <n v="4.2564814814814822"/>
    <n v="1262.6999999999998"/>
    <n v="919.4000000000002"/>
    <n v="88.8"/>
    <n v="89.8"/>
    <n v="17493.599999999999"/>
    <n v="12482.199999999999"/>
    <n v="87.2"/>
    <n v="91.4"/>
    <n v="7935.2"/>
    <n v="7037.8"/>
    <m/>
    <m/>
    <n v="0"/>
    <n v="0"/>
    <n v="88.294444444444437"/>
    <n v="90.370370370370367"/>
    <n v="25428.799999999999"/>
    <n v="19520"/>
    <n v="398"/>
    <n v="338"/>
    <n v="398"/>
    <n v="338"/>
    <n v="3.9263819095477381"/>
    <n v="3.7866863905325445"/>
    <n v="1562.6999999999998"/>
    <n v="1279.9000000000001"/>
    <n v="82.510050251256288"/>
    <n v="83.654733727810651"/>
    <n v="32839"/>
    <n v="28275.3"/>
    <n v="98"/>
    <n v="93"/>
    <n v="98"/>
    <n v="93"/>
    <n v="93"/>
    <n v="95"/>
    <n v="93"/>
    <n v="95"/>
    <m/>
    <m/>
    <n v="0"/>
    <n v="0"/>
    <n v="191"/>
    <n v="188"/>
    <n v="191"/>
    <n v="188"/>
    <n v="3.1"/>
    <n v="3"/>
    <n v="303.8"/>
    <n v="279"/>
    <n v="3.7"/>
    <n v="3.2"/>
    <n v="344.1"/>
    <n v="304"/>
    <m/>
    <m/>
    <n v="0"/>
    <n v="0"/>
    <n v="3.3921465968586393"/>
    <n v="3.1010638297872339"/>
    <n v="647.90000000000009"/>
    <n v="583"/>
    <n v="67.7"/>
    <n v="68.3"/>
    <n v="6634.6"/>
    <n v="6351.9"/>
    <n v="62.8"/>
    <n v="60"/>
    <n v="5840.4"/>
    <n v="5700"/>
    <m/>
    <m/>
    <n v="0"/>
    <n v="0"/>
    <n v="65.314136125654457"/>
    <n v="64.105851063829789"/>
    <n v="12475.000000000002"/>
    <n v="12051.9"/>
    <n v="72"/>
    <n v="92"/>
    <n v="72"/>
    <n v="92"/>
    <n v="5.3"/>
    <n v="4.9000000000000004"/>
    <n v="381.59999999999997"/>
    <n v="450.8"/>
    <n v="71.099999999999994"/>
    <n v="65.599999999999994"/>
    <n v="5119.2"/>
    <n v="6035.2"/>
    <n v="377"/>
    <n v="333"/>
    <n v="377"/>
    <n v="333"/>
    <n v="1324.7"/>
    <n v="1103.9000000000001"/>
    <n v="29581.199999999997"/>
    <n v="26035.4"/>
    <n v="212"/>
    <n v="193"/>
    <n v="212"/>
    <n v="193"/>
    <n v="885.9"/>
    <n v="759"/>
    <n v="15732.8"/>
    <n v="14291.8"/>
    <n v="589"/>
    <n v="526"/>
    <n v="589"/>
    <n v="526"/>
    <n v="2210.6"/>
    <n v="1862.9"/>
    <n v="45314"/>
    <n v="40327.199999999997"/>
    <n v="0"/>
    <n v="0"/>
    <n v="0"/>
    <n v="0"/>
    <s v=""/>
    <s v=""/>
    <s v=""/>
    <s v=""/>
    <n v="2592.1999999999998"/>
    <n v="2313.7000000000003"/>
    <n v="50433.2"/>
    <n v="46362.399999999994"/>
  </r>
  <r>
    <x v="13"/>
    <s v="North Central Texas Community College"/>
    <m/>
    <n v="224110"/>
    <x v="6"/>
    <n v="507"/>
    <n v="574"/>
    <n v="5"/>
    <n v="3"/>
    <n v="502"/>
    <n v="571"/>
    <m/>
    <m/>
    <n v="502"/>
    <n v="571"/>
    <n v="502"/>
    <n v="571"/>
    <n v="15"/>
    <n v="18"/>
    <n v="15"/>
    <n v="18"/>
    <n v="6"/>
    <n v="15"/>
    <n v="6"/>
    <n v="15"/>
    <m/>
    <m/>
    <n v="0"/>
    <n v="0"/>
    <n v="21"/>
    <n v="33"/>
    <n v="21"/>
    <n v="33"/>
    <n v="2.4"/>
    <n v="2.1"/>
    <n v="36"/>
    <n v="37.800000000000004"/>
    <n v="3.8"/>
    <n v="3.6"/>
    <n v="22.799999999999997"/>
    <n v="54"/>
    <m/>
    <m/>
    <n v="0"/>
    <n v="0"/>
    <n v="2.8"/>
    <n v="2.7818181818181822"/>
    <n v="58.8"/>
    <n v="91.800000000000011"/>
    <n v="57.6"/>
    <n v="52.8"/>
    <n v="864"/>
    <n v="950.4"/>
    <n v="58.8"/>
    <n v="60.7"/>
    <n v="352.79999999999995"/>
    <n v="910.5"/>
    <m/>
    <m/>
    <n v="0"/>
    <n v="0"/>
    <n v="57.942857142857143"/>
    <n v="56.390909090909091"/>
    <n v="1216.8"/>
    <n v="1860.9"/>
    <n v="129"/>
    <n v="167"/>
    <n v="129"/>
    <n v="167"/>
    <n v="96"/>
    <n v="112"/>
    <n v="96"/>
    <n v="112"/>
    <m/>
    <m/>
    <n v="0"/>
    <n v="0"/>
    <n v="225"/>
    <n v="279"/>
    <n v="225"/>
    <n v="279"/>
    <n v="4.0999999999999996"/>
    <n v="3.9"/>
    <n v="528.9"/>
    <n v="651.29999999999995"/>
    <n v="4.5999999999999996"/>
    <n v="4.9000000000000004"/>
    <n v="441.59999999999997"/>
    <n v="548.80000000000007"/>
    <m/>
    <m/>
    <n v="0"/>
    <n v="0"/>
    <n v="4.3133333333333335"/>
    <n v="4.3014336917562721"/>
    <n v="970.5"/>
    <n v="1200.0999999999999"/>
    <n v="80"/>
    <n v="79.099999999999994"/>
    <n v="10320"/>
    <n v="13209.699999999999"/>
    <n v="70.400000000000006"/>
    <n v="75.400000000000006"/>
    <n v="6758.4000000000005"/>
    <n v="8444.8000000000011"/>
    <m/>
    <m/>
    <n v="0"/>
    <n v="0"/>
    <n v="75.904000000000011"/>
    <n v="77.614695340501797"/>
    <n v="17078.400000000001"/>
    <n v="21654.5"/>
    <n v="246"/>
    <n v="312"/>
    <n v="246"/>
    <n v="312"/>
    <n v="4.1841463414634141"/>
    <n v="4.1407051282051279"/>
    <n v="1029.3"/>
    <n v="1291.8999999999999"/>
    <n v="74.370731707317077"/>
    <n v="75.369871794871798"/>
    <n v="18295.2"/>
    <n v="23515.4"/>
    <n v="82"/>
    <n v="86"/>
    <n v="82"/>
    <n v="86"/>
    <n v="106"/>
    <n v="115"/>
    <n v="106"/>
    <n v="115"/>
    <m/>
    <m/>
    <n v="0"/>
    <n v="0"/>
    <n v="188"/>
    <n v="201"/>
    <n v="188"/>
    <n v="201"/>
    <n v="3"/>
    <n v="3"/>
    <n v="246"/>
    <n v="258"/>
    <n v="3.6"/>
    <n v="3.4"/>
    <n v="381.6"/>
    <n v="391"/>
    <m/>
    <m/>
    <n v="0"/>
    <n v="0"/>
    <n v="3.3382978723404255"/>
    <n v="3.2288557213930349"/>
    <n v="627.6"/>
    <n v="649"/>
    <n v="57.7"/>
    <n v="60.8"/>
    <n v="4731.4000000000005"/>
    <n v="5228.8"/>
    <n v="56.5"/>
    <n v="55.4"/>
    <n v="5989"/>
    <n v="6371"/>
    <m/>
    <m/>
    <n v="0"/>
    <n v="0"/>
    <n v="57.023404255319157"/>
    <n v="57.710447761194025"/>
    <n v="10720.400000000001"/>
    <n v="11599.8"/>
    <n v="68"/>
    <n v="58"/>
    <n v="68"/>
    <n v="58"/>
    <n v="5"/>
    <n v="5.4"/>
    <n v="340"/>
    <n v="313.20000000000005"/>
    <n v="60.1"/>
    <n v="68.099999999999994"/>
    <n v="4086.8"/>
    <n v="3949.7999999999997"/>
    <n v="226"/>
    <n v="271"/>
    <n v="226"/>
    <n v="271"/>
    <n v="810.9"/>
    <n v="947.09999999999991"/>
    <n v="15915.400000000001"/>
    <n v="19388.899999999998"/>
    <n v="208"/>
    <n v="242"/>
    <n v="208"/>
    <n v="242"/>
    <n v="846"/>
    <n v="993.80000000000007"/>
    <n v="13100.2"/>
    <n v="15726.300000000001"/>
    <n v="434"/>
    <n v="513"/>
    <n v="434"/>
    <n v="513"/>
    <n v="1656.9"/>
    <n v="1940.9"/>
    <n v="29015.600000000002"/>
    <n v="35115.199999999997"/>
    <n v="0"/>
    <n v="0"/>
    <n v="0"/>
    <n v="0"/>
    <s v=""/>
    <s v=""/>
    <s v=""/>
    <s v=""/>
    <n v="1996.9"/>
    <n v="2254.1"/>
    <n v="33102.400000000001"/>
    <n v="39065"/>
  </r>
  <r>
    <x v="13"/>
    <s v="North Lake College (DCCCD)"/>
    <m/>
    <n v="227191"/>
    <x v="6"/>
    <n v="627"/>
    <n v="992"/>
    <n v="14"/>
    <n v="30"/>
    <n v="613"/>
    <n v="962"/>
    <m/>
    <m/>
    <n v="613"/>
    <n v="962"/>
    <n v="613"/>
    <n v="962"/>
    <n v="7"/>
    <n v="23"/>
    <n v="7"/>
    <n v="23"/>
    <n v="9"/>
    <n v="10"/>
    <n v="9"/>
    <n v="10"/>
    <m/>
    <m/>
    <n v="0"/>
    <n v="0"/>
    <n v="16"/>
    <n v="33"/>
    <n v="16"/>
    <n v="33"/>
    <n v="1.8"/>
    <n v="2.9"/>
    <n v="12.6"/>
    <n v="66.7"/>
    <n v="3.1"/>
    <n v="2.4"/>
    <n v="27.900000000000002"/>
    <n v="24"/>
    <m/>
    <m/>
    <n v="0"/>
    <n v="0"/>
    <n v="2.53125"/>
    <n v="2.7484848484848485"/>
    <n v="40.5"/>
    <n v="90.7"/>
    <n v="55.6"/>
    <n v="61.2"/>
    <n v="389.2"/>
    <n v="1407.6000000000001"/>
    <n v="60.2"/>
    <n v="55.9"/>
    <n v="541.80000000000007"/>
    <n v="559"/>
    <m/>
    <m/>
    <n v="0"/>
    <n v="0"/>
    <n v="58.1875"/>
    <n v="59.593939393939401"/>
    <n v="931"/>
    <n v="1966.6000000000001"/>
    <n v="174"/>
    <n v="228"/>
    <n v="174"/>
    <n v="228"/>
    <n v="132"/>
    <n v="170"/>
    <n v="132"/>
    <n v="170"/>
    <m/>
    <m/>
    <n v="0"/>
    <n v="0"/>
    <n v="306"/>
    <n v="398"/>
    <n v="306"/>
    <n v="398"/>
    <n v="3.9"/>
    <n v="4.3"/>
    <n v="678.6"/>
    <n v="980.4"/>
    <n v="4.7"/>
    <n v="5.0999999999999996"/>
    <n v="620.4"/>
    <n v="866.99999999999989"/>
    <m/>
    <m/>
    <n v="0"/>
    <n v="0"/>
    <n v="4.2450980392156863"/>
    <n v="4.6417085427135678"/>
    <n v="1299"/>
    <n v="1847.4"/>
    <n v="73.7"/>
    <n v="75.099999999999994"/>
    <n v="12823.800000000001"/>
    <n v="17122.8"/>
    <n v="70.900000000000006"/>
    <n v="68.599999999999994"/>
    <n v="9358.8000000000011"/>
    <n v="11661.999999999998"/>
    <m/>
    <m/>
    <n v="0"/>
    <n v="0"/>
    <n v="72.492156862745105"/>
    <n v="72.323618090452257"/>
    <n v="22182.600000000002"/>
    <n v="28784.799999999999"/>
    <n v="322"/>
    <n v="431"/>
    <n v="322"/>
    <n v="431"/>
    <n v="4.1599378881987574"/>
    <n v="4.4967517401392119"/>
    <n v="1339.5"/>
    <n v="1938.1000000000004"/>
    <n v="71.781366459627336"/>
    <n v="71.348955916473315"/>
    <n v="23113.600000000002"/>
    <n v="30751.399999999998"/>
    <n v="50"/>
    <n v="52"/>
    <n v="50"/>
    <n v="52"/>
    <n v="82"/>
    <n v="105"/>
    <n v="82"/>
    <n v="105"/>
    <m/>
    <m/>
    <n v="0"/>
    <n v="0"/>
    <n v="132"/>
    <n v="157"/>
    <n v="132"/>
    <n v="157"/>
    <n v="3.5"/>
    <n v="3.1"/>
    <n v="175"/>
    <n v="161.20000000000002"/>
    <n v="3.1"/>
    <n v="3.6"/>
    <n v="254.20000000000002"/>
    <n v="378"/>
    <m/>
    <m/>
    <n v="0"/>
    <n v="0"/>
    <n v="3.2515151515151519"/>
    <n v="3.4343949044585989"/>
    <n v="429.20000000000005"/>
    <n v="539.20000000000005"/>
    <n v="59.7"/>
    <n v="52"/>
    <n v="2985"/>
    <n v="2704"/>
    <n v="41.5"/>
    <n v="43.2"/>
    <n v="3403"/>
    <n v="4536"/>
    <m/>
    <m/>
    <n v="0"/>
    <n v="0"/>
    <n v="48.393939393939391"/>
    <n v="46.114649681528661"/>
    <n v="6388"/>
    <n v="7240"/>
    <n v="159"/>
    <n v="374"/>
    <n v="159"/>
    <n v="374"/>
    <n v="3.3"/>
    <n v="3.3"/>
    <n v="524.69999999999993"/>
    <n v="1234.2"/>
    <n v="43.1"/>
    <n v="47.7"/>
    <n v="6852.9000000000005"/>
    <n v="17839.8"/>
    <n v="231"/>
    <n v="303"/>
    <n v="231"/>
    <n v="303"/>
    <n v="866.2"/>
    <n v="1208.3"/>
    <n v="16198.000000000002"/>
    <n v="21234.399999999998"/>
    <n v="223"/>
    <n v="285"/>
    <n v="223"/>
    <n v="285"/>
    <n v="902.5"/>
    <n v="1269"/>
    <n v="13303.6"/>
    <n v="16757"/>
    <n v="454"/>
    <n v="588"/>
    <n v="454"/>
    <n v="588"/>
    <n v="1768.7"/>
    <n v="2477.3000000000002"/>
    <n v="29501.600000000002"/>
    <n v="37991.399999999994"/>
    <n v="0"/>
    <n v="0"/>
    <n v="0"/>
    <n v="0"/>
    <s v=""/>
    <s v=""/>
    <s v=""/>
    <s v=""/>
    <n v="2293.4"/>
    <n v="3711.5"/>
    <n v="36354.5"/>
    <n v="55831.199999999997"/>
  </r>
  <r>
    <x v="13"/>
    <s v="Northwest Vista College (ACCD)"/>
    <m/>
    <n v="420398"/>
    <x v="6"/>
    <n v="1117"/>
    <n v="941"/>
    <n v="159"/>
    <n v="46"/>
    <n v="958"/>
    <n v="895"/>
    <m/>
    <m/>
    <n v="958"/>
    <n v="895"/>
    <n v="958"/>
    <n v="895"/>
    <n v="55"/>
    <n v="40"/>
    <n v="55"/>
    <n v="40"/>
    <n v="36"/>
    <n v="40"/>
    <n v="36"/>
    <n v="40"/>
    <m/>
    <m/>
    <n v="0"/>
    <n v="0"/>
    <n v="91"/>
    <n v="80"/>
    <n v="91"/>
    <n v="80"/>
    <n v="3.1"/>
    <n v="3.2"/>
    <n v="170.5"/>
    <n v="128"/>
    <n v="3.4"/>
    <n v="3.5"/>
    <n v="122.39999999999999"/>
    <n v="140"/>
    <m/>
    <m/>
    <n v="0"/>
    <n v="0"/>
    <n v="3.2186813186813183"/>
    <n v="3.35"/>
    <n v="292.89999999999998"/>
    <n v="268"/>
    <n v="72"/>
    <n v="72.2"/>
    <n v="3960"/>
    <n v="2888"/>
    <n v="70.2"/>
    <n v="65.7"/>
    <n v="2527.2000000000003"/>
    <n v="2628"/>
    <m/>
    <m/>
    <n v="0"/>
    <n v="0"/>
    <n v="71.28791208791209"/>
    <n v="68.95"/>
    <n v="6487.2"/>
    <n v="5516"/>
    <n v="193"/>
    <n v="153"/>
    <n v="193"/>
    <n v="153"/>
    <n v="195"/>
    <n v="177"/>
    <n v="195"/>
    <n v="177"/>
    <m/>
    <m/>
    <n v="0"/>
    <n v="0"/>
    <n v="388"/>
    <n v="330"/>
    <n v="388"/>
    <n v="330"/>
    <n v="4.3"/>
    <n v="4.2"/>
    <n v="829.9"/>
    <n v="642.6"/>
    <n v="4.5999999999999996"/>
    <n v="4.3"/>
    <n v="896.99999999999989"/>
    <n v="761.1"/>
    <m/>
    <m/>
    <n v="0"/>
    <n v="0"/>
    <n v="4.4507731958762884"/>
    <n v="4.2536363636363639"/>
    <n v="1726.8999999999999"/>
    <n v="1403.7"/>
    <n v="87.5"/>
    <n v="83.3"/>
    <n v="16887.5"/>
    <n v="12744.9"/>
    <n v="86.4"/>
    <n v="84.7"/>
    <n v="16848"/>
    <n v="14991.9"/>
    <m/>
    <m/>
    <n v="0"/>
    <n v="0"/>
    <n v="86.947164948453604"/>
    <n v="84.050909090909087"/>
    <n v="33735.5"/>
    <n v="27736.799999999999"/>
    <n v="479"/>
    <n v="410"/>
    <n v="479"/>
    <n v="410"/>
    <n v="4.2167014613778697"/>
    <n v="4.0773170731707316"/>
    <n v="2019.7999999999995"/>
    <n v="1671.7"/>
    <n v="83.97223382045928"/>
    <n v="81.104390243902444"/>
    <n v="40222.699999999997"/>
    <n v="33252.800000000003"/>
    <n v="139"/>
    <n v="117"/>
    <n v="139"/>
    <n v="117"/>
    <n v="258"/>
    <n v="270"/>
    <n v="258"/>
    <n v="270"/>
    <m/>
    <m/>
    <n v="0"/>
    <n v="0"/>
    <n v="397"/>
    <n v="387"/>
    <n v="397"/>
    <n v="387"/>
    <n v="3.3"/>
    <n v="3.1"/>
    <n v="458.7"/>
    <n v="362.7"/>
    <n v="3.6"/>
    <n v="3.5"/>
    <n v="928.80000000000007"/>
    <n v="945"/>
    <m/>
    <m/>
    <n v="0"/>
    <n v="0"/>
    <n v="3.494962216624685"/>
    <n v="3.3790697674418606"/>
    <n v="1387.5"/>
    <n v="1307.7"/>
    <n v="60.6"/>
    <n v="61.7"/>
    <n v="8423.4"/>
    <n v="7218.9000000000005"/>
    <n v="52.2"/>
    <n v="54"/>
    <n v="13467.6"/>
    <n v="14580"/>
    <m/>
    <m/>
    <n v="0"/>
    <n v="0"/>
    <n v="55.141057934508815"/>
    <n v="56.327906976744188"/>
    <n v="21891"/>
    <n v="21798.9"/>
    <n v="82"/>
    <n v="98"/>
    <n v="82"/>
    <n v="98"/>
    <n v="4.5"/>
    <n v="4.4000000000000004"/>
    <n v="369"/>
    <n v="431.20000000000005"/>
    <n v="72.3"/>
    <n v="68.5"/>
    <n v="5928.5999999999995"/>
    <n v="6713"/>
    <n v="387"/>
    <n v="310"/>
    <n v="387"/>
    <n v="310"/>
    <n v="1459.1"/>
    <n v="1133.3"/>
    <n v="29270.9"/>
    <n v="22851.8"/>
    <n v="489"/>
    <n v="487"/>
    <n v="489"/>
    <n v="487"/>
    <n v="1948.1999999999998"/>
    <n v="1846.1"/>
    <n v="32842.800000000003"/>
    <n v="32199.9"/>
    <n v="876"/>
    <n v="797"/>
    <n v="876"/>
    <n v="797"/>
    <n v="3407.2999999999997"/>
    <n v="2979.3999999999996"/>
    <n v="62113.700000000004"/>
    <n v="55051.7"/>
    <n v="0"/>
    <n v="0"/>
    <n v="0"/>
    <n v="0"/>
    <s v=""/>
    <s v=""/>
    <s v=""/>
    <s v=""/>
    <n v="3776.2999999999993"/>
    <n v="3410.6000000000004"/>
    <n v="68042.3"/>
    <n v="61764.700000000004"/>
  </r>
  <r>
    <x v="13"/>
    <s v="Palo Alto College (ACCD)"/>
    <m/>
    <n v="246354"/>
    <x v="6"/>
    <n v="1058"/>
    <n v="861"/>
    <n v="365"/>
    <n v="268"/>
    <n v="693"/>
    <n v="593"/>
    <m/>
    <m/>
    <n v="693"/>
    <n v="593"/>
    <n v="693"/>
    <n v="593"/>
    <n v="38"/>
    <n v="35"/>
    <n v="38"/>
    <n v="35"/>
    <n v="20"/>
    <n v="15"/>
    <n v="20"/>
    <n v="15"/>
    <m/>
    <m/>
    <n v="0"/>
    <n v="0"/>
    <n v="58"/>
    <n v="50"/>
    <n v="58"/>
    <n v="50"/>
    <n v="3.5"/>
    <n v="3.9"/>
    <n v="133"/>
    <n v="136.5"/>
    <n v="3.4"/>
    <n v="4.2"/>
    <n v="68"/>
    <n v="63"/>
    <m/>
    <m/>
    <n v="0"/>
    <n v="0"/>
    <n v="3.4655172413793105"/>
    <n v="3.99"/>
    <n v="201"/>
    <n v="199.5"/>
    <n v="73.599999999999994"/>
    <n v="77.2"/>
    <n v="2796.7999999999997"/>
    <n v="2702"/>
    <n v="76.599999999999994"/>
    <n v="80.7"/>
    <n v="1532"/>
    <n v="1210.5"/>
    <m/>
    <m/>
    <n v="0"/>
    <n v="0"/>
    <n v="74.634482758620678"/>
    <n v="78.25"/>
    <n v="4328.7999999999993"/>
    <n v="3912.5"/>
    <n v="170"/>
    <n v="139"/>
    <n v="170"/>
    <n v="139"/>
    <n v="111"/>
    <n v="102"/>
    <n v="111"/>
    <n v="102"/>
    <m/>
    <m/>
    <n v="0"/>
    <n v="0"/>
    <n v="281"/>
    <n v="241"/>
    <n v="281"/>
    <n v="241"/>
    <n v="5"/>
    <n v="4.7"/>
    <n v="850"/>
    <n v="653.30000000000007"/>
    <n v="4.8"/>
    <n v="4.9000000000000004"/>
    <n v="532.79999999999995"/>
    <n v="499.8"/>
    <m/>
    <m/>
    <n v="0"/>
    <n v="0"/>
    <n v="4.9209964412811384"/>
    <n v="4.7846473029045651"/>
    <n v="1382.8"/>
    <n v="1153.1000000000001"/>
    <n v="101.4"/>
    <n v="96.2"/>
    <n v="17238"/>
    <n v="13371.800000000001"/>
    <n v="92.3"/>
    <n v="91.8"/>
    <n v="10245.299999999999"/>
    <n v="9363.6"/>
    <m/>
    <m/>
    <n v="0"/>
    <n v="0"/>
    <n v="97.805338078291811"/>
    <n v="94.337759336099595"/>
    <n v="27483.3"/>
    <n v="22735.4"/>
    <n v="339"/>
    <n v="291"/>
    <n v="339"/>
    <n v="291"/>
    <n v="4.6719764011799407"/>
    <n v="4.6481099656357392"/>
    <n v="1583.8"/>
    <n v="1352.6000000000001"/>
    <n v="93.841002949852509"/>
    <n v="91.573539518900347"/>
    <n v="31812.100000000002"/>
    <n v="26647.9"/>
    <n v="94"/>
    <n v="83"/>
    <n v="94"/>
    <n v="83"/>
    <n v="128"/>
    <n v="114"/>
    <n v="128"/>
    <n v="114"/>
    <m/>
    <m/>
    <n v="0"/>
    <n v="0"/>
    <n v="222"/>
    <n v="197"/>
    <n v="222"/>
    <n v="197"/>
    <n v="3.8"/>
    <n v="3.7"/>
    <n v="357.2"/>
    <n v="307.10000000000002"/>
    <n v="4.2"/>
    <n v="3.8"/>
    <n v="537.6"/>
    <n v="433.2"/>
    <m/>
    <m/>
    <n v="0"/>
    <n v="0"/>
    <n v="4.0306306306306308"/>
    <n v="3.7578680203045685"/>
    <n v="894.80000000000007"/>
    <n v="740.3"/>
    <n v="73.400000000000006"/>
    <n v="71"/>
    <n v="6899.6"/>
    <n v="5893"/>
    <n v="66.900000000000006"/>
    <n v="64.099999999999994"/>
    <n v="8563.2000000000007"/>
    <n v="7307.4"/>
    <m/>
    <m/>
    <n v="0"/>
    <n v="0"/>
    <n v="69.652252252252254"/>
    <n v="67.007106598984777"/>
    <n v="15462.800000000001"/>
    <n v="13200.400000000001"/>
    <n v="132"/>
    <n v="105"/>
    <n v="132"/>
    <n v="105"/>
    <n v="6.1"/>
    <n v="5.9"/>
    <n v="805.19999999999993"/>
    <n v="619.5"/>
    <n v="63.8"/>
    <n v="65.099999999999994"/>
    <n v="8421.6"/>
    <n v="6835.4999999999991"/>
    <n v="302"/>
    <n v="257"/>
    <n v="302"/>
    <n v="257"/>
    <n v="1340.2"/>
    <n v="1096.9000000000001"/>
    <n v="26934.400000000001"/>
    <n v="21966.800000000003"/>
    <n v="259"/>
    <n v="231"/>
    <n v="259"/>
    <n v="231"/>
    <n v="1138.4000000000001"/>
    <n v="996"/>
    <n v="20340.5"/>
    <n v="17881.5"/>
    <n v="561"/>
    <n v="488"/>
    <n v="561"/>
    <n v="488"/>
    <n v="2478.6000000000004"/>
    <n v="2092.9"/>
    <n v="47274.9"/>
    <n v="39848.300000000003"/>
    <n v="0"/>
    <n v="0"/>
    <n v="0"/>
    <n v="0"/>
    <s v=""/>
    <s v=""/>
    <s v=""/>
    <s v=""/>
    <n v="3283.7999999999997"/>
    <n v="2712.4"/>
    <n v="55696.5"/>
    <n v="46683.8"/>
  </r>
  <r>
    <x v="13"/>
    <s v="Richland College (DCCCD)"/>
    <m/>
    <n v="227766"/>
    <x v="6"/>
    <n v="986"/>
    <n v="1130"/>
    <n v="16"/>
    <n v="4"/>
    <n v="970"/>
    <n v="1126"/>
    <m/>
    <m/>
    <n v="970"/>
    <n v="1126"/>
    <n v="970"/>
    <n v="1126"/>
    <n v="8"/>
    <n v="17"/>
    <n v="8"/>
    <n v="17"/>
    <n v="12"/>
    <n v="13"/>
    <n v="12"/>
    <n v="13"/>
    <m/>
    <m/>
    <n v="0"/>
    <n v="0"/>
    <n v="20"/>
    <n v="30"/>
    <n v="20"/>
    <n v="30"/>
    <n v="3.3"/>
    <n v="2.9"/>
    <n v="26.4"/>
    <n v="49.3"/>
    <n v="2.5"/>
    <n v="1.8"/>
    <n v="30"/>
    <n v="23.400000000000002"/>
    <m/>
    <m/>
    <n v="0"/>
    <n v="0"/>
    <n v="2.82"/>
    <n v="2.4233333333333333"/>
    <n v="56.4"/>
    <n v="72.7"/>
    <n v="66.900000000000006"/>
    <n v="70.900000000000006"/>
    <n v="535.20000000000005"/>
    <n v="1205.3000000000002"/>
    <n v="58.2"/>
    <n v="51.7"/>
    <n v="698.40000000000009"/>
    <n v="672.1"/>
    <m/>
    <m/>
    <n v="0"/>
    <n v="0"/>
    <n v="61.680000000000007"/>
    <n v="62.580000000000005"/>
    <n v="1233.6000000000001"/>
    <n v="1877.4"/>
    <n v="190"/>
    <n v="182"/>
    <n v="190"/>
    <n v="182"/>
    <n v="238"/>
    <n v="276"/>
    <n v="238"/>
    <n v="276"/>
    <m/>
    <m/>
    <n v="0"/>
    <n v="0"/>
    <n v="428"/>
    <n v="458"/>
    <n v="428"/>
    <n v="458"/>
    <n v="4.5"/>
    <n v="4.3"/>
    <n v="855"/>
    <n v="782.6"/>
    <n v="4.8"/>
    <n v="4.5999999999999996"/>
    <n v="1142.3999999999999"/>
    <n v="1269.5999999999999"/>
    <m/>
    <m/>
    <n v="0"/>
    <n v="0"/>
    <n v="4.6668224299065422"/>
    <n v="4.4807860262008727"/>
    <n v="1997.4"/>
    <n v="2052.1999999999998"/>
    <n v="87.5"/>
    <n v="83"/>
    <n v="16625"/>
    <n v="15106"/>
    <n v="85.5"/>
    <n v="84.6"/>
    <n v="20349"/>
    <n v="23349.599999999999"/>
    <m/>
    <m/>
    <n v="0"/>
    <n v="0"/>
    <n v="86.387850467289724"/>
    <n v="83.964192139737989"/>
    <n v="36974"/>
    <n v="38455.599999999999"/>
    <n v="448"/>
    <n v="488"/>
    <n v="448"/>
    <n v="488"/>
    <n v="4.5843750000000005"/>
    <n v="4.3543032786885236"/>
    <n v="2053.8000000000002"/>
    <n v="2124.8999999999996"/>
    <n v="85.284821428571419"/>
    <n v="82.64959016393442"/>
    <n v="38207.599999999999"/>
    <n v="40333"/>
    <n v="58"/>
    <n v="47"/>
    <n v="58"/>
    <n v="47"/>
    <n v="125"/>
    <n v="152"/>
    <n v="125"/>
    <n v="152"/>
    <m/>
    <m/>
    <n v="0"/>
    <n v="0"/>
    <n v="183"/>
    <n v="199"/>
    <n v="183"/>
    <n v="199"/>
    <n v="3.1"/>
    <n v="3.2"/>
    <n v="179.8"/>
    <n v="150.4"/>
    <n v="3.4"/>
    <n v="3.3"/>
    <n v="425"/>
    <n v="501.59999999999997"/>
    <m/>
    <m/>
    <n v="0"/>
    <n v="0"/>
    <n v="3.304918032786885"/>
    <n v="3.2763819095477387"/>
    <n v="604.79999999999995"/>
    <n v="652"/>
    <n v="57"/>
    <n v="61.5"/>
    <n v="3306"/>
    <n v="2890.5"/>
    <n v="50.8"/>
    <n v="48.7"/>
    <n v="6350"/>
    <n v="7402.4000000000005"/>
    <m/>
    <m/>
    <n v="0"/>
    <n v="0"/>
    <n v="52.765027322404372"/>
    <n v="51.723115577889452"/>
    <n v="9656"/>
    <n v="10292.900000000001"/>
    <n v="339"/>
    <n v="439"/>
    <n v="339"/>
    <n v="439"/>
    <n v="2.5"/>
    <n v="2.7"/>
    <n v="847.5"/>
    <n v="1185.3000000000002"/>
    <n v="29.9"/>
    <n v="34.4"/>
    <n v="10136.1"/>
    <n v="15101.599999999999"/>
    <n v="256"/>
    <n v="246"/>
    <n v="256"/>
    <n v="246"/>
    <n v="1061.2"/>
    <n v="982.3"/>
    <n v="20466.2"/>
    <n v="19201.8"/>
    <n v="375"/>
    <n v="441"/>
    <n v="375"/>
    <n v="441"/>
    <n v="1597.3999999999999"/>
    <n v="1794.6"/>
    <n v="27397.4"/>
    <n v="31424.1"/>
    <n v="631"/>
    <n v="687"/>
    <n v="631"/>
    <n v="687"/>
    <n v="2658.6"/>
    <n v="2776.8999999999996"/>
    <n v="47863.600000000006"/>
    <n v="50625.899999999994"/>
    <n v="0"/>
    <n v="0"/>
    <n v="0"/>
    <n v="0"/>
    <s v=""/>
    <s v=""/>
    <s v=""/>
    <s v=""/>
    <n v="3506.1000000000004"/>
    <n v="3962.2"/>
    <n v="57999.7"/>
    <n v="65727.5"/>
  </r>
  <r>
    <x v="13"/>
    <s v="San Antonio College (ACCD)"/>
    <m/>
    <n v="227924"/>
    <x v="6"/>
    <n v="1284"/>
    <n v="1470"/>
    <n v="65"/>
    <n v="89"/>
    <n v="1219"/>
    <n v="1381"/>
    <m/>
    <m/>
    <n v="1219"/>
    <n v="1381"/>
    <n v="1219"/>
    <n v="1381"/>
    <n v="23"/>
    <n v="27"/>
    <n v="23"/>
    <n v="27"/>
    <n v="15"/>
    <n v="13"/>
    <n v="15"/>
    <n v="13"/>
    <m/>
    <m/>
    <n v="0"/>
    <n v="0"/>
    <n v="38"/>
    <n v="40"/>
    <n v="38"/>
    <n v="40"/>
    <n v="3.9"/>
    <n v="4.3"/>
    <n v="89.7"/>
    <n v="116.1"/>
    <n v="3.6"/>
    <n v="4.0999999999999996"/>
    <n v="54"/>
    <n v="53.3"/>
    <m/>
    <m/>
    <n v="0"/>
    <n v="0"/>
    <n v="3.7815789473684207"/>
    <n v="4.2349999999999994"/>
    <n v="143.69999999999999"/>
    <n v="169.39999999999998"/>
    <n v="90.9"/>
    <n v="89.2"/>
    <n v="2090.7000000000003"/>
    <n v="2408.4"/>
    <n v="75.7"/>
    <n v="85.9"/>
    <n v="1135.5"/>
    <n v="1116.7"/>
    <m/>
    <m/>
    <n v="0"/>
    <n v="0"/>
    <n v="84.9"/>
    <n v="88.127500000000012"/>
    <n v="3226.2000000000003"/>
    <n v="3525.1000000000004"/>
    <n v="250"/>
    <n v="259"/>
    <n v="250"/>
    <n v="259"/>
    <n v="189"/>
    <n v="213"/>
    <n v="189"/>
    <n v="213"/>
    <m/>
    <m/>
    <n v="0"/>
    <n v="0"/>
    <n v="439"/>
    <n v="472"/>
    <n v="439"/>
    <n v="472"/>
    <n v="5.2"/>
    <n v="5"/>
    <n v="1300"/>
    <n v="1295"/>
    <n v="5.5"/>
    <n v="5.3"/>
    <n v="1039.5"/>
    <n v="1128.8999999999999"/>
    <m/>
    <m/>
    <n v="0"/>
    <n v="0"/>
    <n v="5.3291571753986329"/>
    <n v="5.1353813559322026"/>
    <n v="2339.5"/>
    <n v="2423.8999999999996"/>
    <n v="102.2"/>
    <n v="101.8"/>
    <n v="25550"/>
    <n v="26366.2"/>
    <n v="95.4"/>
    <n v="96.5"/>
    <n v="18030.600000000002"/>
    <n v="20554.5"/>
    <m/>
    <m/>
    <n v="0"/>
    <n v="0"/>
    <n v="99.272437357630992"/>
    <n v="99.408262711864396"/>
    <n v="43580.600000000006"/>
    <n v="46920.7"/>
    <n v="477"/>
    <n v="512"/>
    <n v="477"/>
    <n v="512"/>
    <n v="5.20587002096436"/>
    <n v="5.0650390624999995"/>
    <n v="2483.1999999999998"/>
    <n v="2593.2999999999997"/>
    <n v="98.127463312368974"/>
    <n v="98.526953124999991"/>
    <n v="46806.8"/>
    <n v="50445.799999999996"/>
    <n v="153"/>
    <n v="184"/>
    <n v="153"/>
    <n v="184"/>
    <n v="331"/>
    <n v="389"/>
    <n v="331"/>
    <n v="389"/>
    <m/>
    <m/>
    <n v="0"/>
    <n v="0"/>
    <n v="484"/>
    <n v="573"/>
    <n v="484"/>
    <n v="573"/>
    <n v="3.8"/>
    <n v="3.5"/>
    <n v="581.4"/>
    <n v="644"/>
    <n v="3.9"/>
    <n v="3.7"/>
    <n v="1290.8999999999999"/>
    <n v="1439.3000000000002"/>
    <m/>
    <m/>
    <n v="0"/>
    <n v="0"/>
    <n v="3.8683884297520654"/>
    <n v="3.6357766143106462"/>
    <n v="1872.2999999999997"/>
    <n v="2083.3000000000002"/>
    <n v="75.400000000000006"/>
    <n v="67.599999999999994"/>
    <n v="11536.2"/>
    <n v="12438.4"/>
    <n v="60.2"/>
    <n v="57.9"/>
    <n v="19926.2"/>
    <n v="22523.1"/>
    <m/>
    <m/>
    <n v="0"/>
    <n v="0"/>
    <n v="65.004958677685948"/>
    <n v="61.014834205933681"/>
    <n v="31462.399999999998"/>
    <n v="34961.5"/>
    <n v="258"/>
    <n v="296"/>
    <n v="258"/>
    <n v="296"/>
    <n v="6.1"/>
    <n v="6.3"/>
    <n v="1573.8"/>
    <n v="1864.8"/>
    <n v="72.2"/>
    <n v="69"/>
    <n v="18627.600000000002"/>
    <n v="20424"/>
    <n v="426"/>
    <n v="470"/>
    <n v="426"/>
    <n v="470"/>
    <n v="1971.1"/>
    <n v="2055.1"/>
    <n v="39176.9"/>
    <n v="41213"/>
    <n v="535"/>
    <n v="615"/>
    <n v="535"/>
    <n v="615"/>
    <n v="2384.3999999999996"/>
    <n v="2621.5"/>
    <n v="39092.300000000003"/>
    <n v="44194.3"/>
    <n v="961"/>
    <n v="1085"/>
    <n v="961"/>
    <n v="1085"/>
    <n v="4355.5"/>
    <n v="4676.6000000000004"/>
    <n v="78269.200000000012"/>
    <n v="85407.3"/>
    <n v="0"/>
    <n v="0"/>
    <n v="0"/>
    <n v="0"/>
    <s v=""/>
    <s v=""/>
    <s v=""/>
    <s v=""/>
    <n v="5929.3"/>
    <n v="6541.4000000000005"/>
    <n v="96896.8"/>
    <n v="105831.29999999999"/>
  </r>
  <r>
    <x v="13"/>
    <s v="San Jacinto College"/>
    <m/>
    <n v="227979"/>
    <x v="6"/>
    <n v="2256"/>
    <n v="2489"/>
    <n v="14"/>
    <n v="20"/>
    <n v="2242"/>
    <n v="2469"/>
    <m/>
    <m/>
    <n v="2242"/>
    <n v="2469"/>
    <n v="2242"/>
    <n v="2469"/>
    <n v="114"/>
    <n v="129"/>
    <n v="114"/>
    <n v="129"/>
    <n v="68"/>
    <n v="94"/>
    <n v="68"/>
    <n v="94"/>
    <m/>
    <m/>
    <n v="0"/>
    <n v="0"/>
    <n v="182"/>
    <n v="223"/>
    <n v="182"/>
    <n v="223"/>
    <n v="3.3"/>
    <n v="3.4"/>
    <n v="376.2"/>
    <n v="438.59999999999997"/>
    <n v="3.2"/>
    <n v="3.2"/>
    <n v="217.60000000000002"/>
    <n v="300.8"/>
    <m/>
    <m/>
    <n v="0"/>
    <n v="0"/>
    <n v="3.2626373626373626"/>
    <n v="3.3156950672645737"/>
    <n v="593.79999999999995"/>
    <n v="739.4"/>
    <n v="77"/>
    <n v="71.900000000000006"/>
    <n v="8778"/>
    <n v="9275.1"/>
    <n v="68.3"/>
    <n v="65.8"/>
    <n v="4644.3999999999996"/>
    <n v="6185.2"/>
    <m/>
    <m/>
    <n v="0"/>
    <n v="0"/>
    <n v="73.749450549450543"/>
    <n v="69.3286995515695"/>
    <n v="13422.4"/>
    <n v="15460.3"/>
    <n v="604"/>
    <n v="663"/>
    <n v="604"/>
    <n v="663"/>
    <n v="364"/>
    <n v="421"/>
    <n v="364"/>
    <n v="421"/>
    <m/>
    <m/>
    <n v="0"/>
    <n v="0"/>
    <n v="968"/>
    <n v="1084"/>
    <n v="968"/>
    <n v="1084"/>
    <n v="4.8"/>
    <n v="4.7"/>
    <n v="2899.2"/>
    <n v="3116.1"/>
    <n v="5.2"/>
    <n v="5.0999999999999996"/>
    <n v="1892.8"/>
    <n v="2147.1"/>
    <m/>
    <m/>
    <n v="0"/>
    <n v="0"/>
    <n v="4.9504132231404956"/>
    <n v="4.8553505535055352"/>
    <n v="4792"/>
    <n v="5263.2"/>
    <n v="96.2"/>
    <n v="93.6"/>
    <n v="58104.800000000003"/>
    <n v="62056.799999999996"/>
    <n v="91.4"/>
    <n v="93.6"/>
    <n v="33269.599999999999"/>
    <n v="39405.599999999999"/>
    <m/>
    <m/>
    <n v="0"/>
    <n v="0"/>
    <n v="94.395041322314043"/>
    <n v="93.6"/>
    <n v="91374.399999999994"/>
    <n v="101462.39999999999"/>
    <n v="1150"/>
    <n v="1307"/>
    <n v="1150"/>
    <n v="1307"/>
    <n v="4.6833043478260867"/>
    <n v="4.5926549349655694"/>
    <n v="5385.8"/>
    <n v="6002.5999999999995"/>
    <n v="91.127652173913035"/>
    <n v="89.458837031369541"/>
    <n v="104796.79999999999"/>
    <n v="116922.69999999998"/>
    <n v="252"/>
    <n v="245"/>
    <n v="252"/>
    <n v="245"/>
    <n v="413"/>
    <n v="509"/>
    <n v="413"/>
    <n v="509"/>
    <m/>
    <m/>
    <n v="0"/>
    <n v="0"/>
    <n v="665"/>
    <n v="754"/>
    <n v="665"/>
    <n v="754"/>
    <n v="3.5"/>
    <n v="4"/>
    <n v="882"/>
    <n v="980"/>
    <n v="4.0999999999999996"/>
    <n v="3.8"/>
    <n v="1693.3"/>
    <n v="1934.1999999999998"/>
    <m/>
    <m/>
    <n v="0"/>
    <n v="0"/>
    <n v="3.8726315789473689"/>
    <n v="3.8649867374005304"/>
    <n v="2575.3000000000002"/>
    <n v="2914.2"/>
    <n v="72.3"/>
    <n v="74.900000000000006"/>
    <n v="18219.599999999999"/>
    <n v="18350.5"/>
    <n v="63.3"/>
    <n v="59.8"/>
    <n v="26142.899999999998"/>
    <n v="30438.199999999997"/>
    <m/>
    <m/>
    <n v="0"/>
    <n v="0"/>
    <n v="66.71052631578948"/>
    <n v="64.706498673740043"/>
    <n v="44362.500000000007"/>
    <n v="48788.69999999999"/>
    <n v="427"/>
    <n v="408"/>
    <n v="427"/>
    <n v="408"/>
    <n v="5"/>
    <n v="4.8"/>
    <n v="2135"/>
    <n v="1958.3999999999999"/>
    <n v="62.6"/>
    <n v="57.4"/>
    <n v="26730.2"/>
    <n v="23419.200000000001"/>
    <n v="970"/>
    <n v="1037"/>
    <n v="970"/>
    <n v="1037"/>
    <n v="4157.3999999999996"/>
    <n v="4534.7"/>
    <n v="85102.399999999994"/>
    <n v="89682.4"/>
    <n v="845"/>
    <n v="1024"/>
    <n v="845"/>
    <n v="1024"/>
    <n v="3803.7"/>
    <n v="4382.1000000000004"/>
    <n v="64056.899999999994"/>
    <n v="76029"/>
    <n v="1815"/>
    <n v="2061"/>
    <n v="1815"/>
    <n v="2061"/>
    <n v="7961.0999999999995"/>
    <n v="8916.7999999999993"/>
    <n v="149159.29999999999"/>
    <n v="165711.4"/>
    <n v="0"/>
    <n v="0"/>
    <n v="0"/>
    <n v="0"/>
    <s v=""/>
    <s v=""/>
    <s v=""/>
    <s v=""/>
    <n v="10096.1"/>
    <n v="10875.199999999999"/>
    <n v="175889.5"/>
    <n v="189130.59999999998"/>
  </r>
  <r>
    <x v="13"/>
    <s v="South Plains College "/>
    <m/>
    <n v="228158"/>
    <x v="6"/>
    <n v="588"/>
    <n v="614"/>
    <n v="15"/>
    <n v="8"/>
    <n v="573"/>
    <n v="606"/>
    <m/>
    <m/>
    <n v="573"/>
    <n v="606"/>
    <n v="573"/>
    <n v="606"/>
    <n v="59"/>
    <n v="86"/>
    <n v="59"/>
    <n v="86"/>
    <n v="18"/>
    <n v="24"/>
    <n v="18"/>
    <n v="24"/>
    <m/>
    <m/>
    <n v="0"/>
    <n v="0"/>
    <n v="77"/>
    <n v="110"/>
    <n v="77"/>
    <n v="110"/>
    <n v="2.7"/>
    <n v="2.8"/>
    <n v="159.30000000000001"/>
    <n v="240.79999999999998"/>
    <n v="2.7"/>
    <n v="3.4"/>
    <n v="48.6"/>
    <n v="81.599999999999994"/>
    <m/>
    <m/>
    <n v="0"/>
    <n v="0"/>
    <n v="2.7"/>
    <n v="2.9309090909090907"/>
    <n v="207.9"/>
    <n v="322.39999999999998"/>
    <n v="68.5"/>
    <n v="68.2"/>
    <n v="4041.5"/>
    <n v="5865.2"/>
    <n v="65.400000000000006"/>
    <n v="77.599999999999994"/>
    <n v="1177.2"/>
    <n v="1862.3999999999999"/>
    <m/>
    <m/>
    <n v="0"/>
    <n v="0"/>
    <n v="67.775324675324669"/>
    <n v="70.25090909090909"/>
    <n v="5218.7"/>
    <n v="7727.6"/>
    <n v="177"/>
    <n v="177"/>
    <n v="177"/>
    <n v="177"/>
    <n v="76"/>
    <n v="68"/>
    <n v="76"/>
    <n v="68"/>
    <m/>
    <m/>
    <n v="0"/>
    <n v="0"/>
    <n v="253"/>
    <n v="245"/>
    <n v="253"/>
    <n v="245"/>
    <n v="4.2"/>
    <n v="4.0999999999999996"/>
    <n v="743.4"/>
    <n v="725.69999999999993"/>
    <n v="5.6"/>
    <n v="5.7"/>
    <n v="425.59999999999997"/>
    <n v="387.6"/>
    <m/>
    <m/>
    <n v="0"/>
    <n v="0"/>
    <n v="4.6205533596837949"/>
    <n v="4.5440816326530609"/>
    <n v="1169"/>
    <n v="1113.3"/>
    <n v="89.8"/>
    <n v="90.4"/>
    <n v="15894.6"/>
    <n v="16000.800000000001"/>
    <n v="82.5"/>
    <n v="93"/>
    <n v="6270"/>
    <n v="6324"/>
    <m/>
    <m/>
    <n v="0"/>
    <n v="0"/>
    <n v="87.607114624505925"/>
    <n v="91.121632653061241"/>
    <n v="22164.6"/>
    <n v="22324.800000000003"/>
    <n v="330"/>
    <n v="355"/>
    <n v="330"/>
    <n v="355"/>
    <n v="4.1724242424242428"/>
    <n v="4.0442253521126759"/>
    <n v="1376.9"/>
    <n v="1435.6999999999998"/>
    <n v="82.979696969696974"/>
    <n v="84.654647887323947"/>
    <n v="27383.300000000003"/>
    <n v="30052.400000000001"/>
    <n v="122"/>
    <n v="110"/>
    <n v="122"/>
    <n v="110"/>
    <n v="48"/>
    <n v="68"/>
    <n v="48"/>
    <n v="68"/>
    <m/>
    <m/>
    <n v="0"/>
    <n v="0"/>
    <n v="170"/>
    <n v="178"/>
    <n v="170"/>
    <n v="178"/>
    <n v="3.1"/>
    <n v="3.2"/>
    <n v="378.2"/>
    <n v="352"/>
    <n v="4"/>
    <n v="3.8"/>
    <n v="192"/>
    <n v="258.39999999999998"/>
    <m/>
    <m/>
    <n v="0"/>
    <n v="0"/>
    <n v="3.3541176470588239"/>
    <n v="3.4292134831460674"/>
    <n v="570.20000000000005"/>
    <n v="610.4"/>
    <n v="68.900000000000006"/>
    <n v="73.8"/>
    <n v="8405.8000000000011"/>
    <n v="8118"/>
    <n v="66.7"/>
    <n v="68.099999999999994"/>
    <n v="3201.6000000000004"/>
    <n v="4630.7999999999993"/>
    <m/>
    <m/>
    <n v="0"/>
    <n v="0"/>
    <n v="68.278823529411767"/>
    <n v="71.622471910112353"/>
    <n v="11607.4"/>
    <n v="12748.8"/>
    <n v="73"/>
    <n v="73"/>
    <n v="73"/>
    <n v="73"/>
    <n v="5.4"/>
    <n v="5.9"/>
    <n v="394.20000000000005"/>
    <n v="430.70000000000005"/>
    <n v="68.5"/>
    <n v="75.8"/>
    <n v="5000.5"/>
    <n v="5533.4"/>
    <n v="358"/>
    <n v="373"/>
    <n v="358"/>
    <n v="373"/>
    <n v="1280.9000000000001"/>
    <n v="1318.5"/>
    <n v="28341.9"/>
    <n v="29984"/>
    <n v="142"/>
    <n v="160"/>
    <n v="142"/>
    <n v="160"/>
    <n v="666.2"/>
    <n v="727.6"/>
    <n v="10648.8"/>
    <n v="12817.199999999999"/>
    <n v="500"/>
    <n v="533"/>
    <n v="500"/>
    <n v="533"/>
    <n v="1947.1000000000001"/>
    <n v="2046.1"/>
    <n v="38990.699999999997"/>
    <n v="42801.2"/>
    <n v="0"/>
    <n v="0"/>
    <n v="0"/>
    <n v="0"/>
    <s v=""/>
    <s v=""/>
    <s v=""/>
    <s v=""/>
    <n v="2341.3000000000002"/>
    <n v="2476.8000000000002"/>
    <n v="43991.200000000004"/>
    <n v="48334.6"/>
  </r>
  <r>
    <x v="13"/>
    <s v="St. Philip's College (ACCD)"/>
    <m/>
    <n v="227854"/>
    <x v="6"/>
    <n v="723"/>
    <n v="718"/>
    <n v="91"/>
    <n v="86"/>
    <n v="632"/>
    <n v="632"/>
    <m/>
    <m/>
    <n v="632"/>
    <n v="632"/>
    <n v="632"/>
    <n v="632"/>
    <n v="9"/>
    <n v="11"/>
    <n v="9"/>
    <n v="11"/>
    <n v="7"/>
    <n v="12"/>
    <n v="7"/>
    <n v="12"/>
    <m/>
    <m/>
    <n v="0"/>
    <n v="0"/>
    <n v="16"/>
    <n v="23"/>
    <n v="16"/>
    <n v="23"/>
    <n v="3"/>
    <n v="4.0999999999999996"/>
    <n v="27"/>
    <n v="45.099999999999994"/>
    <n v="4.4000000000000004"/>
    <n v="5"/>
    <n v="30.800000000000004"/>
    <n v="60"/>
    <m/>
    <m/>
    <n v="0"/>
    <n v="0"/>
    <n v="3.6125000000000003"/>
    <n v="4.5695652173913039"/>
    <n v="57.800000000000004"/>
    <n v="105.1"/>
    <n v="75.2"/>
    <n v="78.599999999999994"/>
    <n v="676.80000000000007"/>
    <n v="864.59999999999991"/>
    <n v="49.9"/>
    <n v="78.3"/>
    <n v="349.3"/>
    <n v="939.59999999999991"/>
    <m/>
    <m/>
    <n v="0"/>
    <n v="0"/>
    <n v="64.131250000000009"/>
    <n v="78.443478260869554"/>
    <n v="1026.1000000000001"/>
    <n v="1804.1999999999998"/>
    <n v="102"/>
    <n v="106"/>
    <n v="102"/>
    <n v="106"/>
    <n v="100"/>
    <n v="92"/>
    <n v="100"/>
    <n v="92"/>
    <m/>
    <m/>
    <n v="0"/>
    <n v="0"/>
    <n v="202"/>
    <n v="198"/>
    <n v="202"/>
    <n v="198"/>
    <n v="4.4000000000000004"/>
    <n v="4.5999999999999996"/>
    <n v="448.8"/>
    <n v="487.59999999999997"/>
    <n v="5"/>
    <n v="5.0999999999999996"/>
    <n v="500"/>
    <n v="469.2"/>
    <m/>
    <m/>
    <n v="0"/>
    <n v="0"/>
    <n v="4.6970297029702968"/>
    <n v="4.8323232323232324"/>
    <n v="948.8"/>
    <n v="956.8"/>
    <n v="94.4"/>
    <n v="99.1"/>
    <n v="9628.8000000000011"/>
    <n v="10504.599999999999"/>
    <n v="94.6"/>
    <n v="88.5"/>
    <n v="9460"/>
    <n v="8142"/>
    <m/>
    <m/>
    <n v="0"/>
    <n v="0"/>
    <n v="94.499009900990117"/>
    <n v="94.174747474747463"/>
    <n v="19088.800000000003"/>
    <n v="18646.599999999999"/>
    <n v="218"/>
    <n v="221"/>
    <n v="218"/>
    <n v="221"/>
    <n v="4.6174311926605505"/>
    <n v="4.8049773755656107"/>
    <n v="1006.6"/>
    <n v="1061.8999999999999"/>
    <n v="92.270183486238537"/>
    <n v="92.537556561085964"/>
    <n v="20114.900000000001"/>
    <n v="20450.8"/>
    <n v="97"/>
    <n v="88"/>
    <n v="97"/>
    <n v="88"/>
    <n v="206"/>
    <n v="212"/>
    <n v="206"/>
    <n v="212"/>
    <m/>
    <m/>
    <n v="0"/>
    <n v="0"/>
    <n v="303"/>
    <n v="300"/>
    <n v="303"/>
    <n v="300"/>
    <n v="3.8"/>
    <n v="3.9"/>
    <n v="368.59999999999997"/>
    <n v="343.2"/>
    <n v="3.7"/>
    <n v="4.0999999999999996"/>
    <n v="762.2"/>
    <n v="869.19999999999993"/>
    <m/>
    <m/>
    <n v="0"/>
    <n v="0"/>
    <n v="3.7320132013201319"/>
    <n v="4.0413333333333332"/>
    <n v="1130.8"/>
    <n v="1212.3999999999999"/>
    <n v="74.099999999999994"/>
    <n v="73.900000000000006"/>
    <n v="7187.7"/>
    <n v="6503.2000000000007"/>
    <n v="67.2"/>
    <n v="68"/>
    <n v="13843.2"/>
    <n v="14416"/>
    <m/>
    <m/>
    <n v="0"/>
    <n v="0"/>
    <n v="69.408910891089107"/>
    <n v="69.730666666666664"/>
    <n v="21030.899999999998"/>
    <n v="20919.2"/>
    <n v="111"/>
    <n v="111"/>
    <n v="111"/>
    <n v="111"/>
    <n v="5.4"/>
    <n v="5.9"/>
    <n v="599.40000000000009"/>
    <n v="654.90000000000009"/>
    <n v="81.7"/>
    <n v="76.900000000000006"/>
    <n v="9068.7000000000007"/>
    <n v="8535.9000000000015"/>
    <n v="208"/>
    <n v="205"/>
    <n v="208"/>
    <n v="205"/>
    <n v="844.4"/>
    <n v="875.89999999999986"/>
    <n v="17493.3"/>
    <n v="17872.400000000001"/>
    <n v="313"/>
    <n v="316"/>
    <n v="313"/>
    <n v="316"/>
    <n v="1293"/>
    <n v="1398.4"/>
    <n v="23652.5"/>
    <n v="23497.599999999999"/>
    <n v="521"/>
    <n v="521"/>
    <n v="521"/>
    <n v="521"/>
    <n v="2137.4"/>
    <n v="2274.3000000000002"/>
    <n v="41145.800000000003"/>
    <n v="41370"/>
    <n v="0"/>
    <n v="0"/>
    <n v="0"/>
    <n v="0"/>
    <s v=""/>
    <s v=""/>
    <s v=""/>
    <s v=""/>
    <n v="2736.8"/>
    <n v="2929.2"/>
    <n v="50214.5"/>
    <n v="49905.9"/>
  </r>
  <r>
    <x v="13"/>
    <s v="Tarrant County College"/>
    <m/>
    <n v="228547"/>
    <x v="6"/>
    <n v="3361"/>
    <n v="3179"/>
    <n v="55"/>
    <n v="44"/>
    <n v="3306"/>
    <n v="3135"/>
    <m/>
    <m/>
    <n v="3306"/>
    <n v="3135"/>
    <n v="3306"/>
    <n v="3135"/>
    <n v="25"/>
    <n v="47"/>
    <n v="25"/>
    <n v="47"/>
    <n v="47"/>
    <n v="68"/>
    <n v="47"/>
    <n v="68"/>
    <m/>
    <m/>
    <n v="0"/>
    <n v="0"/>
    <n v="72"/>
    <n v="115"/>
    <n v="72"/>
    <n v="115"/>
    <n v="2.9"/>
    <n v="2.9"/>
    <n v="72.5"/>
    <n v="136.29999999999998"/>
    <n v="2.5"/>
    <n v="2.8"/>
    <n v="117.5"/>
    <n v="190.39999999999998"/>
    <m/>
    <m/>
    <n v="0"/>
    <n v="0"/>
    <n v="2.6388888888888888"/>
    <n v="2.8408695652173908"/>
    <n v="190"/>
    <n v="326.69999999999993"/>
    <n v="65.599999999999994"/>
    <n v="71.099999999999994"/>
    <n v="1639.9999999999998"/>
    <n v="3341.7"/>
    <n v="66.5"/>
    <n v="68.400000000000006"/>
    <n v="3125.5"/>
    <n v="4651.2000000000007"/>
    <m/>
    <m/>
    <n v="0"/>
    <n v="0"/>
    <n v="66.1875"/>
    <n v="69.503478260869571"/>
    <n v="4765.5"/>
    <n v="7992.9000000000005"/>
    <n v="802"/>
    <n v="743"/>
    <n v="802"/>
    <n v="743"/>
    <n v="844"/>
    <n v="767"/>
    <n v="844"/>
    <n v="767"/>
    <m/>
    <m/>
    <n v="0"/>
    <n v="0"/>
    <n v="1646"/>
    <n v="1510"/>
    <n v="1646"/>
    <n v="1510"/>
    <n v="4.9000000000000004"/>
    <n v="5"/>
    <n v="3929.8"/>
    <n v="3715"/>
    <n v="5.2"/>
    <n v="5.0999999999999996"/>
    <n v="4388.8"/>
    <n v="3911.7"/>
    <m/>
    <m/>
    <n v="0"/>
    <n v="0"/>
    <n v="5.0538274605103286"/>
    <n v="5.0507947019867547"/>
    <n v="8318.6"/>
    <n v="7626.7"/>
    <n v="89.5"/>
    <n v="92.5"/>
    <n v="71779"/>
    <n v="68727.5"/>
    <n v="84.2"/>
    <n v="87"/>
    <n v="71064.800000000003"/>
    <n v="66729"/>
    <m/>
    <m/>
    <n v="0"/>
    <n v="0"/>
    <n v="86.782381530984196"/>
    <n v="89.706291390728481"/>
    <n v="142843.79999999999"/>
    <n v="135456.5"/>
    <n v="1718"/>
    <n v="1625"/>
    <n v="1718"/>
    <n v="1625"/>
    <n v="4.9526193247962746"/>
    <n v="4.8944000000000001"/>
    <n v="8508.6"/>
    <n v="7953.4000000000005"/>
    <n v="85.919266589057031"/>
    <n v="88.276553846153845"/>
    <n v="147609.29999999999"/>
    <n v="143449.4"/>
    <n v="278"/>
    <n v="241"/>
    <n v="278"/>
    <n v="241"/>
    <n v="727"/>
    <n v="700"/>
    <n v="727"/>
    <n v="700"/>
    <m/>
    <m/>
    <n v="0"/>
    <n v="0"/>
    <n v="1005"/>
    <n v="941"/>
    <n v="1005"/>
    <n v="941"/>
    <n v="3.9"/>
    <n v="4.2"/>
    <n v="1084.2"/>
    <n v="1012.2"/>
    <n v="4.0999999999999996"/>
    <n v="4.0999999999999996"/>
    <n v="2980.7"/>
    <n v="2869.9999999999995"/>
    <m/>
    <m/>
    <n v="0"/>
    <n v="0"/>
    <n v="4.0446766169154227"/>
    <n v="4.1256110520722631"/>
    <n v="4064.8999999999996"/>
    <n v="3882.1999999999994"/>
    <n v="66.3"/>
    <n v="70.7"/>
    <n v="18431.399999999998"/>
    <n v="17038.7"/>
    <n v="59.4"/>
    <n v="62"/>
    <n v="43183.799999999996"/>
    <n v="43400"/>
    <m/>
    <m/>
    <n v="0"/>
    <n v="0"/>
    <n v="61.308656716417907"/>
    <n v="64.228161530286926"/>
    <n v="61615.199999999997"/>
    <n v="60438.7"/>
    <n v="583"/>
    <n v="569"/>
    <n v="583"/>
    <n v="569"/>
    <n v="6"/>
    <n v="5.7"/>
    <n v="3498"/>
    <n v="3243.3"/>
    <n v="65.5"/>
    <n v="66.400000000000006"/>
    <n v="38186.5"/>
    <n v="37781.600000000006"/>
    <n v="1105"/>
    <n v="1031"/>
    <n v="1105"/>
    <n v="1031"/>
    <n v="5086.5"/>
    <n v="4863.5"/>
    <n v="91850.4"/>
    <n v="89107.9"/>
    <n v="1618"/>
    <n v="1535"/>
    <n v="1618"/>
    <n v="1535"/>
    <n v="7487"/>
    <n v="6972.0999999999985"/>
    <n v="117374.1"/>
    <n v="114780.2"/>
    <n v="2723"/>
    <n v="2566"/>
    <n v="2723"/>
    <n v="2566"/>
    <n v="12573.5"/>
    <n v="11835.599999999999"/>
    <n v="209224.5"/>
    <n v="203888.09999999998"/>
    <n v="0"/>
    <n v="0"/>
    <n v="0"/>
    <n v="0"/>
    <s v=""/>
    <s v=""/>
    <s v=""/>
    <s v=""/>
    <n v="16071.5"/>
    <n v="15078.900000000001"/>
    <n v="247411"/>
    <n v="241669.69999999998"/>
  </r>
  <r>
    <x v="13"/>
    <s v="Texas Southmost College "/>
    <m/>
    <n v="229072"/>
    <x v="6"/>
    <n v="939"/>
    <n v="819"/>
    <n v="73"/>
    <n v="56"/>
    <n v="866"/>
    <n v="763"/>
    <m/>
    <m/>
    <n v="866"/>
    <n v="763"/>
    <n v="866"/>
    <n v="763"/>
    <n v="65"/>
    <n v="63"/>
    <n v="65"/>
    <n v="63"/>
    <n v="33"/>
    <n v="30"/>
    <n v="33"/>
    <n v="30"/>
    <m/>
    <m/>
    <n v="0"/>
    <n v="0"/>
    <n v="98"/>
    <n v="93"/>
    <n v="98"/>
    <n v="93"/>
    <n v="3.8"/>
    <n v="3.8"/>
    <n v="247"/>
    <n v="239.39999999999998"/>
    <n v="4"/>
    <n v="3.8"/>
    <n v="132"/>
    <n v="114"/>
    <m/>
    <m/>
    <n v="0"/>
    <n v="0"/>
    <n v="3.8673469387755102"/>
    <n v="3.8"/>
    <n v="379"/>
    <n v="353.4"/>
    <n v="76.5"/>
    <n v="69"/>
    <n v="4972.5"/>
    <n v="4347"/>
    <n v="72.5"/>
    <n v="72.5"/>
    <n v="2392.5"/>
    <n v="2175"/>
    <m/>
    <m/>
    <n v="0"/>
    <n v="0"/>
    <n v="75.15306122448979"/>
    <n v="70.129032258064512"/>
    <n v="7364.9999999999991"/>
    <n v="6522"/>
    <n v="219"/>
    <n v="147"/>
    <n v="219"/>
    <n v="147"/>
    <n v="134"/>
    <n v="97"/>
    <n v="134"/>
    <n v="97"/>
    <m/>
    <m/>
    <n v="0"/>
    <n v="0"/>
    <n v="353"/>
    <n v="244"/>
    <n v="353"/>
    <n v="244"/>
    <n v="5.7"/>
    <n v="5.8"/>
    <n v="1248.3"/>
    <n v="852.6"/>
    <n v="5.9"/>
    <n v="6"/>
    <n v="790.6"/>
    <n v="582"/>
    <m/>
    <m/>
    <n v="0"/>
    <n v="0"/>
    <n v="5.7759206798866858"/>
    <n v="5.8795081967213108"/>
    <n v="2038.9"/>
    <n v="1434.6"/>
    <n v="94.4"/>
    <n v="93.3"/>
    <n v="20673.600000000002"/>
    <n v="13715.1"/>
    <n v="88.7"/>
    <n v="98"/>
    <n v="11885.800000000001"/>
    <n v="9506"/>
    <m/>
    <m/>
    <n v="0"/>
    <n v="0"/>
    <n v="92.23626062322947"/>
    <n v="95.16844262295082"/>
    <n v="32559.4"/>
    <n v="23221.1"/>
    <n v="451"/>
    <n v="337"/>
    <n v="451"/>
    <n v="337"/>
    <n v="5.3611973392461199"/>
    <n v="5.3056379821958455"/>
    <n v="2417.9"/>
    <n v="1788"/>
    <n v="88.524168514412423"/>
    <n v="88.258456973293761"/>
    <n v="39924.400000000001"/>
    <n v="29743.1"/>
    <n v="51"/>
    <n v="68"/>
    <n v="51"/>
    <n v="68"/>
    <n v="145"/>
    <n v="164"/>
    <n v="145"/>
    <n v="164"/>
    <m/>
    <m/>
    <n v="0"/>
    <n v="0"/>
    <n v="196"/>
    <n v="232"/>
    <n v="196"/>
    <n v="232"/>
    <n v="4.3"/>
    <n v="4.0999999999999996"/>
    <n v="219.29999999999998"/>
    <n v="278.79999999999995"/>
    <n v="3.1"/>
    <n v="3.1"/>
    <n v="449.5"/>
    <n v="508.40000000000003"/>
    <m/>
    <m/>
    <n v="0"/>
    <n v="0"/>
    <n v="3.4122448979591833"/>
    <n v="3.3931034482758622"/>
    <n v="668.8"/>
    <n v="787.2"/>
    <n v="68.8"/>
    <n v="68.5"/>
    <n v="3508.7999999999997"/>
    <n v="4658"/>
    <n v="42"/>
    <n v="39.200000000000003"/>
    <n v="6090"/>
    <n v="6428.8"/>
    <m/>
    <m/>
    <n v="0"/>
    <n v="0"/>
    <n v="48.973469387755095"/>
    <n v="47.787931034482753"/>
    <n v="9598.7999999999993"/>
    <n v="11086.8"/>
    <n v="219"/>
    <n v="194"/>
    <n v="219"/>
    <n v="194"/>
    <n v="5.3"/>
    <n v="4.8"/>
    <n v="1160.7"/>
    <n v="931.19999999999993"/>
    <n v="59.3"/>
    <n v="49.9"/>
    <n v="12986.699999999999"/>
    <n v="9680.6"/>
    <n v="335"/>
    <n v="278"/>
    <n v="335"/>
    <n v="278"/>
    <n v="1714.6"/>
    <n v="1370.8"/>
    <n v="29154.9"/>
    <n v="22720.1"/>
    <n v="312"/>
    <n v="291"/>
    <n v="312"/>
    <n v="291"/>
    <n v="1372.1"/>
    <n v="1204.4000000000001"/>
    <n v="20368.300000000003"/>
    <n v="18109.8"/>
    <n v="647"/>
    <n v="569"/>
    <n v="647"/>
    <n v="569"/>
    <n v="3086.7"/>
    <n v="2575.1999999999998"/>
    <n v="49523.200000000004"/>
    <n v="40829.899999999994"/>
    <n v="0"/>
    <n v="0"/>
    <n v="0"/>
    <n v="0"/>
    <s v=""/>
    <s v=""/>
    <s v=""/>
    <s v=""/>
    <n v="4247.3999999999996"/>
    <n v="3506.3999999999996"/>
    <n v="62509.899999999994"/>
    <n v="50510.499999999993"/>
  </r>
  <r>
    <x v="13"/>
    <s v="Texas State Technical College-Waco"/>
    <s v="Reclassified: Met criteria for Two-Year 1 in 2009-10, 2010-11 and 2011-12."/>
    <n v="228680"/>
    <x v="6"/>
    <n v="670"/>
    <n v="718"/>
    <n v="65"/>
    <n v="96"/>
    <n v="605"/>
    <n v="622"/>
    <m/>
    <m/>
    <n v="605"/>
    <n v="622"/>
    <n v="605"/>
    <n v="622"/>
    <n v="23"/>
    <n v="24"/>
    <n v="23"/>
    <n v="24"/>
    <n v="1"/>
    <n v="6"/>
    <n v="1"/>
    <n v="6"/>
    <m/>
    <m/>
    <n v="0"/>
    <n v="0"/>
    <n v="24"/>
    <n v="30"/>
    <n v="24"/>
    <n v="30"/>
    <n v="2.8"/>
    <n v="2.7"/>
    <n v="64.399999999999991"/>
    <n v="64.800000000000011"/>
    <n v="2"/>
    <n v="2"/>
    <n v="2"/>
    <n v="12"/>
    <m/>
    <m/>
    <n v="0"/>
    <n v="0"/>
    <n v="2.7666666666666662"/>
    <n v="2.5600000000000005"/>
    <n v="66.399999999999991"/>
    <n v="76.800000000000011"/>
    <n v="83.5"/>
    <n v="80"/>
    <n v="1920.5"/>
    <n v="1920"/>
    <n v="73"/>
    <n v="79.2"/>
    <n v="73"/>
    <n v="475.20000000000005"/>
    <m/>
    <m/>
    <n v="0"/>
    <n v="0"/>
    <n v="83.0625"/>
    <n v="79.839999999999989"/>
    <n v="1993.5"/>
    <n v="2395.1999999999998"/>
    <n v="283"/>
    <n v="251"/>
    <n v="283"/>
    <n v="251"/>
    <n v="18"/>
    <n v="23"/>
    <n v="18"/>
    <n v="23"/>
    <m/>
    <m/>
    <n v="0"/>
    <n v="0"/>
    <n v="301"/>
    <n v="274"/>
    <n v="301"/>
    <n v="274"/>
    <n v="3.1"/>
    <n v="3.4"/>
    <n v="877.30000000000007"/>
    <n v="853.4"/>
    <n v="5.6"/>
    <n v="3.4"/>
    <n v="100.8"/>
    <n v="78.2"/>
    <m/>
    <m/>
    <n v="0"/>
    <n v="0"/>
    <n v="3.2495016611295684"/>
    <n v="3.4"/>
    <n v="978.10000000000014"/>
    <n v="931.6"/>
    <n v="94.6"/>
    <n v="98.9"/>
    <n v="26771.8"/>
    <n v="24823.9"/>
    <n v="111.4"/>
    <n v="94.2"/>
    <n v="2005.2"/>
    <n v="2166.6"/>
    <m/>
    <m/>
    <n v="0"/>
    <n v="0"/>
    <n v="95.604651162790702"/>
    <n v="98.505474452554751"/>
    <n v="28777"/>
    <n v="26990.5"/>
    <n v="325"/>
    <n v="304"/>
    <n v="325"/>
    <n v="304"/>
    <n v="3.2138461538461547"/>
    <n v="3.3171052631578952"/>
    <n v="1044.5000000000002"/>
    <n v="1008.4000000000001"/>
    <n v="94.678461538461534"/>
    <n v="96.663486842105272"/>
    <n v="30770.5"/>
    <n v="29385.700000000004"/>
    <n v="218"/>
    <n v="218"/>
    <n v="218"/>
    <n v="218"/>
    <n v="39"/>
    <n v="52"/>
    <n v="39"/>
    <n v="52"/>
    <m/>
    <m/>
    <n v="0"/>
    <n v="0"/>
    <n v="257"/>
    <n v="270"/>
    <n v="257"/>
    <n v="270"/>
    <n v="3"/>
    <n v="2.9"/>
    <n v="654"/>
    <n v="632.19999999999993"/>
    <n v="3"/>
    <n v="2.8"/>
    <n v="117"/>
    <n v="145.6"/>
    <m/>
    <m/>
    <n v="0"/>
    <n v="0"/>
    <n v="3"/>
    <n v="2.8807407407407406"/>
    <n v="771"/>
    <n v="777.8"/>
    <n v="81.8"/>
    <n v="84.2"/>
    <n v="17832.399999999998"/>
    <n v="18355.600000000002"/>
    <n v="78.3"/>
    <n v="75.099999999999994"/>
    <n v="3053.7"/>
    <n v="3905.2"/>
    <m/>
    <m/>
    <n v="0"/>
    <n v="0"/>
    <n v="81.268871595330737"/>
    <n v="82.447407407407425"/>
    <n v="20886.099999999999"/>
    <n v="22260.800000000007"/>
    <n v="23"/>
    <n v="48"/>
    <n v="23"/>
    <n v="48"/>
    <n v="2.9"/>
    <n v="3.6"/>
    <n v="66.7"/>
    <n v="172.8"/>
    <n v="62.1"/>
    <n v="81.3"/>
    <n v="1428.3"/>
    <n v="3902.3999999999996"/>
    <n v="524"/>
    <n v="493"/>
    <n v="524"/>
    <n v="493"/>
    <n v="1595.7"/>
    <n v="1550.4"/>
    <n v="46524.7"/>
    <n v="45099.5"/>
    <n v="58"/>
    <n v="81"/>
    <n v="58"/>
    <n v="81"/>
    <n v="219.8"/>
    <n v="235.8"/>
    <n v="5131.8999999999996"/>
    <n v="6547"/>
    <n v="582"/>
    <n v="574"/>
    <n v="582"/>
    <n v="574"/>
    <n v="1815.5"/>
    <n v="1786.2"/>
    <n v="51656.6"/>
    <n v="51646.5"/>
    <n v="0"/>
    <n v="0"/>
    <n v="0"/>
    <n v="0"/>
    <s v=""/>
    <s v=""/>
    <s v=""/>
    <s v=""/>
    <n v="1882.2000000000003"/>
    <n v="1959"/>
    <n v="53084.9"/>
    <n v="55548.900000000016"/>
  </r>
  <r>
    <x v="13"/>
    <s v="Trinity Valley Community College"/>
    <s v="Reclassified: Met criteria for Two-Year 1 in 2009-10, 2010-11 and 2011-12."/>
    <n v="225308"/>
    <x v="6"/>
    <n v="657"/>
    <n v="716"/>
    <n v="9"/>
    <n v="10"/>
    <n v="648"/>
    <n v="706"/>
    <m/>
    <m/>
    <n v="648"/>
    <n v="706"/>
    <n v="648"/>
    <n v="706"/>
    <n v="51"/>
    <n v="44"/>
    <n v="51"/>
    <n v="44"/>
    <n v="27"/>
    <n v="38"/>
    <n v="27"/>
    <n v="38"/>
    <m/>
    <m/>
    <n v="0"/>
    <n v="0"/>
    <n v="78"/>
    <n v="82"/>
    <n v="78"/>
    <n v="82"/>
    <n v="2.7"/>
    <n v="2.9"/>
    <n v="137.70000000000002"/>
    <n v="127.6"/>
    <n v="3.8"/>
    <n v="3.8"/>
    <n v="102.6"/>
    <n v="144.4"/>
    <m/>
    <m/>
    <n v="0"/>
    <n v="0"/>
    <n v="3.0807692307692309"/>
    <n v="3.3170731707317072"/>
    <n v="240.3"/>
    <n v="272"/>
    <n v="67"/>
    <n v="70.400000000000006"/>
    <n v="3417"/>
    <n v="3097.6000000000004"/>
    <n v="61.7"/>
    <n v="66.5"/>
    <n v="1665.9"/>
    <n v="2527"/>
    <m/>
    <m/>
    <n v="0"/>
    <n v="0"/>
    <n v="65.16538461538461"/>
    <n v="68.592682926829269"/>
    <n v="5082.8999999999996"/>
    <n v="5624.6"/>
    <n v="115"/>
    <n v="123"/>
    <n v="115"/>
    <n v="123"/>
    <n v="104"/>
    <n v="118"/>
    <n v="104"/>
    <n v="118"/>
    <m/>
    <m/>
    <n v="0"/>
    <n v="0"/>
    <n v="219"/>
    <n v="241"/>
    <n v="219"/>
    <n v="241"/>
    <n v="3.9"/>
    <n v="3.9"/>
    <n v="448.5"/>
    <n v="479.7"/>
    <n v="5"/>
    <n v="4.7"/>
    <n v="520"/>
    <n v="554.6"/>
    <m/>
    <m/>
    <n v="0"/>
    <n v="0"/>
    <n v="4.4223744292237441"/>
    <n v="4.2917012448132779"/>
    <n v="968.5"/>
    <n v="1034.3"/>
    <n v="86.2"/>
    <n v="88.9"/>
    <n v="9913"/>
    <n v="10934.7"/>
    <n v="90.8"/>
    <n v="86.7"/>
    <n v="9443.1999999999989"/>
    <n v="10230.6"/>
    <m/>
    <m/>
    <n v="0"/>
    <n v="0"/>
    <n v="88.384474885844739"/>
    <n v="87.822821576763502"/>
    <n v="19356.199999999997"/>
    <n v="21165.300000000003"/>
    <n v="297"/>
    <n v="323"/>
    <n v="297"/>
    <n v="323"/>
    <n v="4.0700336700336699"/>
    <n v="4.0442724458204333"/>
    <n v="1208.8"/>
    <n v="1306.3"/>
    <n v="82.286531986531983"/>
    <n v="82.940866873065019"/>
    <n v="24439.1"/>
    <n v="26789.9"/>
    <n v="80"/>
    <n v="107"/>
    <n v="80"/>
    <n v="107"/>
    <n v="172"/>
    <n v="171"/>
    <n v="172"/>
    <n v="171"/>
    <m/>
    <m/>
    <n v="0"/>
    <n v="0"/>
    <n v="252"/>
    <n v="278"/>
    <n v="252"/>
    <n v="278"/>
    <n v="2.6"/>
    <n v="3.1"/>
    <n v="208"/>
    <n v="331.7"/>
    <n v="3.3"/>
    <n v="3.2"/>
    <n v="567.6"/>
    <n v="547.20000000000005"/>
    <m/>
    <m/>
    <n v="0"/>
    <n v="0"/>
    <n v="3.0777777777777779"/>
    <n v="3.1615107913669069"/>
    <n v="775.6"/>
    <n v="878.90000000000009"/>
    <n v="60"/>
    <n v="66"/>
    <n v="4800"/>
    <n v="7062"/>
    <n v="54.3"/>
    <n v="56.5"/>
    <n v="9339.6"/>
    <n v="9661.5"/>
    <m/>
    <m/>
    <n v="0"/>
    <n v="0"/>
    <n v="56.109523809523814"/>
    <n v="60.156474820143885"/>
    <n v="14139.6"/>
    <n v="16723.5"/>
    <n v="99"/>
    <n v="105"/>
    <n v="99"/>
    <n v="105"/>
    <n v="5.5"/>
    <n v="4.7"/>
    <n v="544.5"/>
    <n v="493.5"/>
    <n v="67.099999999999994"/>
    <n v="62.8"/>
    <n v="6642.9"/>
    <n v="6594"/>
    <n v="246"/>
    <n v="274"/>
    <n v="246"/>
    <n v="274"/>
    <n v="794.2"/>
    <n v="939"/>
    <n v="18130"/>
    <n v="21094.300000000003"/>
    <n v="303"/>
    <n v="327"/>
    <n v="303"/>
    <n v="327"/>
    <n v="1190.2"/>
    <n v="1246.2"/>
    <n v="20448.699999999997"/>
    <n v="22419.1"/>
    <n v="549"/>
    <n v="601"/>
    <n v="549"/>
    <n v="601"/>
    <n v="1984.4"/>
    <n v="2185.1999999999998"/>
    <n v="38578.699999999997"/>
    <n v="43513.4"/>
    <n v="0"/>
    <n v="0"/>
    <n v="0"/>
    <n v="0"/>
    <s v=""/>
    <s v=""/>
    <s v=""/>
    <s v=""/>
    <n v="2528.9"/>
    <n v="2678.7"/>
    <n v="45221.599999999999"/>
    <n v="50107.4"/>
  </r>
  <r>
    <x v="13"/>
    <s v="Tyler Junior College "/>
    <m/>
    <n v="229355"/>
    <x v="6"/>
    <n v="887"/>
    <n v="943"/>
    <n v="21"/>
    <n v="11"/>
    <n v="866"/>
    <n v="932"/>
    <m/>
    <m/>
    <n v="866"/>
    <n v="932"/>
    <n v="866"/>
    <n v="932"/>
    <n v="25"/>
    <n v="67"/>
    <n v="25"/>
    <n v="67"/>
    <n v="2"/>
    <n v="15"/>
    <n v="2"/>
    <n v="15"/>
    <m/>
    <m/>
    <n v="0"/>
    <n v="0"/>
    <n v="27"/>
    <n v="82"/>
    <n v="27"/>
    <n v="82"/>
    <n v="2.2000000000000002"/>
    <n v="2.2000000000000002"/>
    <n v="55.000000000000007"/>
    <n v="147.4"/>
    <n v="2"/>
    <n v="2.1"/>
    <n v="4"/>
    <n v="31.5"/>
    <m/>
    <m/>
    <n v="0"/>
    <n v="0"/>
    <n v="2.1851851851851856"/>
    <n v="2.1817073170731707"/>
    <n v="59.000000000000007"/>
    <n v="178.9"/>
    <n v="57.4"/>
    <n v="60.6"/>
    <n v="1435"/>
    <n v="4060.2000000000003"/>
    <n v="60"/>
    <n v="60"/>
    <n v="120"/>
    <n v="900"/>
    <m/>
    <m/>
    <n v="0"/>
    <n v="0"/>
    <n v="57.592592592592595"/>
    <n v="60.490243902439033"/>
    <n v="1555"/>
    <n v="4960.2000000000007"/>
    <n v="271"/>
    <n v="288"/>
    <n v="271"/>
    <n v="288"/>
    <n v="154"/>
    <n v="123"/>
    <n v="154"/>
    <n v="123"/>
    <m/>
    <m/>
    <n v="0"/>
    <n v="0"/>
    <n v="425"/>
    <n v="411"/>
    <n v="425"/>
    <n v="411"/>
    <n v="4.2"/>
    <n v="4.2"/>
    <n v="1138.2"/>
    <n v="1209.6000000000001"/>
    <n v="5"/>
    <n v="5.5"/>
    <n v="770"/>
    <n v="676.5"/>
    <m/>
    <m/>
    <n v="0"/>
    <n v="0"/>
    <n v="4.4898823529411764"/>
    <n v="4.589051094890511"/>
    <n v="1908.2"/>
    <n v="1886.1"/>
    <n v="88.7"/>
    <n v="88.6"/>
    <n v="24037.7"/>
    <n v="25516.799999999999"/>
    <n v="87.8"/>
    <n v="96.1"/>
    <n v="13521.199999999999"/>
    <n v="11820.3"/>
    <m/>
    <m/>
    <n v="0"/>
    <n v="0"/>
    <n v="88.37388235294118"/>
    <n v="90.844525547445258"/>
    <n v="37558.9"/>
    <n v="37337.1"/>
    <n v="452"/>
    <n v="493"/>
    <n v="452"/>
    <n v="493"/>
    <n v="4.3522123893805311"/>
    <n v="4.1886409736308314"/>
    <n v="1967.2"/>
    <n v="2065"/>
    <n v="86.53517699115045"/>
    <n v="85.79574036511157"/>
    <n v="39113.9"/>
    <n v="42297.3"/>
    <n v="146"/>
    <n v="157"/>
    <n v="146"/>
    <n v="157"/>
    <n v="96"/>
    <n v="103"/>
    <n v="96"/>
    <n v="103"/>
    <m/>
    <m/>
    <n v="0"/>
    <n v="0"/>
    <n v="242"/>
    <n v="260"/>
    <n v="242"/>
    <n v="260"/>
    <n v="3"/>
    <n v="2.8"/>
    <n v="438"/>
    <n v="439.59999999999997"/>
    <n v="3.3"/>
    <n v="3.5"/>
    <n v="316.79999999999995"/>
    <n v="360.5"/>
    <m/>
    <m/>
    <n v="0"/>
    <n v="0"/>
    <n v="3.1190082644628099"/>
    <n v="3.0773076923076919"/>
    <n v="754.8"/>
    <n v="800.09999999999991"/>
    <n v="63.9"/>
    <n v="62.9"/>
    <n v="9329.4"/>
    <n v="9875.2999999999993"/>
    <n v="54.8"/>
    <n v="58.7"/>
    <n v="5260.7999999999993"/>
    <n v="6046.1"/>
    <m/>
    <m/>
    <n v="0"/>
    <n v="0"/>
    <n v="60.290082644628093"/>
    <n v="61.236153846153847"/>
    <n v="14590.199999999999"/>
    <n v="15921.4"/>
    <n v="172"/>
    <n v="179"/>
    <n v="172"/>
    <n v="179"/>
    <n v="5.7"/>
    <n v="5.7"/>
    <n v="980.4"/>
    <n v="1020.3000000000001"/>
    <n v="72.8"/>
    <n v="71.2"/>
    <n v="12521.6"/>
    <n v="12744.800000000001"/>
    <n v="442"/>
    <n v="512"/>
    <n v="442"/>
    <n v="512"/>
    <n v="1631.2"/>
    <n v="1796.6000000000001"/>
    <n v="34802.1"/>
    <n v="39452.300000000003"/>
    <n v="252"/>
    <n v="241"/>
    <n v="252"/>
    <n v="241"/>
    <n v="1090.8"/>
    <n v="1068.5"/>
    <n v="18902"/>
    <n v="18766.400000000001"/>
    <n v="694"/>
    <n v="753"/>
    <n v="694"/>
    <n v="753"/>
    <n v="2722"/>
    <n v="2865.1000000000004"/>
    <n v="53704.1"/>
    <n v="58218.700000000004"/>
    <n v="0"/>
    <n v="0"/>
    <n v="0"/>
    <n v="0"/>
    <s v=""/>
    <s v=""/>
    <s v=""/>
    <s v=""/>
    <n v="3702.4"/>
    <n v="3885.4"/>
    <n v="66225.7"/>
    <n v="70963.5"/>
  </r>
  <r>
    <x v="13"/>
    <s v="Alvin Community College "/>
    <m/>
    <n v="222567"/>
    <x v="7"/>
    <n v="437"/>
    <n v="524"/>
    <n v="21"/>
    <n v="39"/>
    <n v="416"/>
    <n v="485"/>
    <m/>
    <m/>
    <n v="416"/>
    <n v="485"/>
    <n v="416"/>
    <n v="485"/>
    <n v="20"/>
    <n v="17"/>
    <n v="20"/>
    <n v="17"/>
    <n v="12"/>
    <n v="17"/>
    <n v="12"/>
    <n v="17"/>
    <m/>
    <m/>
    <n v="0"/>
    <n v="0"/>
    <n v="32"/>
    <n v="34"/>
    <n v="32"/>
    <n v="34"/>
    <n v="4"/>
    <n v="3.1"/>
    <n v="80"/>
    <n v="52.7"/>
    <n v="3.2"/>
    <n v="3.4"/>
    <n v="38.400000000000006"/>
    <n v="57.8"/>
    <m/>
    <m/>
    <n v="0"/>
    <n v="0"/>
    <n v="3.7"/>
    <n v="3.25"/>
    <n v="118.4"/>
    <n v="110.5"/>
    <n v="88.4"/>
    <n v="76.2"/>
    <n v="1768"/>
    <n v="1295.4000000000001"/>
    <n v="70.8"/>
    <n v="70.2"/>
    <n v="849.59999999999991"/>
    <n v="1193.4000000000001"/>
    <m/>
    <m/>
    <n v="0"/>
    <n v="0"/>
    <n v="81.8"/>
    <n v="73.2"/>
    <n v="2617.6"/>
    <n v="2488.8000000000002"/>
    <n v="81"/>
    <n v="103"/>
    <n v="81"/>
    <n v="103"/>
    <n v="76"/>
    <n v="68"/>
    <n v="76"/>
    <n v="68"/>
    <m/>
    <m/>
    <n v="0"/>
    <n v="0"/>
    <n v="157"/>
    <n v="171"/>
    <n v="157"/>
    <n v="171"/>
    <n v="4.5999999999999996"/>
    <n v="4.7"/>
    <n v="372.59999999999997"/>
    <n v="484.1"/>
    <n v="5.3"/>
    <n v="5.0999999999999996"/>
    <n v="402.8"/>
    <n v="346.79999999999995"/>
    <m/>
    <m/>
    <n v="0"/>
    <n v="0"/>
    <n v="4.9388535031847134"/>
    <n v="4.8590643274853802"/>
    <n v="775.4"/>
    <n v="830.9"/>
    <n v="92.8"/>
    <n v="95.3"/>
    <n v="7516.8"/>
    <n v="9815.9"/>
    <n v="90.9"/>
    <n v="88.5"/>
    <n v="6908.4000000000005"/>
    <n v="6018"/>
    <m/>
    <m/>
    <n v="0"/>
    <n v="0"/>
    <n v="91.880254777070064"/>
    <n v="92.595906432748535"/>
    <n v="14425.2"/>
    <n v="15833.9"/>
    <n v="189"/>
    <n v="205"/>
    <n v="189"/>
    <n v="205"/>
    <n v="4.7291005291005286"/>
    <n v="4.5921951219512191"/>
    <n v="893.8"/>
    <n v="941.4"/>
    <n v="90.173544973544963"/>
    <n v="89.379024390243913"/>
    <n v="17042.8"/>
    <n v="18322.7"/>
    <n v="64"/>
    <n v="67"/>
    <n v="64"/>
    <n v="67"/>
    <n v="118"/>
    <n v="146"/>
    <n v="118"/>
    <n v="146"/>
    <m/>
    <m/>
    <n v="0"/>
    <n v="0"/>
    <n v="182"/>
    <n v="213"/>
    <n v="182"/>
    <n v="213"/>
    <n v="3.1"/>
    <n v="3"/>
    <n v="198.4"/>
    <n v="201"/>
    <n v="2.9"/>
    <n v="3"/>
    <n v="342.2"/>
    <n v="438"/>
    <m/>
    <m/>
    <n v="0"/>
    <n v="0"/>
    <n v="2.9703296703296704"/>
    <n v="3"/>
    <n v="540.6"/>
    <n v="639"/>
    <n v="66.900000000000006"/>
    <n v="62.3"/>
    <n v="4281.6000000000004"/>
    <n v="4174.0999999999995"/>
    <n v="54.6"/>
    <n v="55.3"/>
    <n v="6442.8"/>
    <n v="8073.7999999999993"/>
    <m/>
    <m/>
    <n v="0"/>
    <n v="0"/>
    <n v="58.925274725274733"/>
    <n v="57.501877934272294"/>
    <n v="10724.400000000001"/>
    <n v="12247.899999999998"/>
    <n v="45"/>
    <n v="67"/>
    <n v="45"/>
    <n v="67"/>
    <n v="6.2"/>
    <n v="5.6"/>
    <n v="279"/>
    <n v="375.2"/>
    <n v="74.599999999999994"/>
    <n v="58.4"/>
    <n v="3356.9999999999995"/>
    <n v="3912.7999999999997"/>
    <n v="165"/>
    <n v="187"/>
    <n v="165"/>
    <n v="187"/>
    <n v="651"/>
    <n v="737.80000000000007"/>
    <n v="13566.4"/>
    <n v="15285.399999999998"/>
    <n v="206"/>
    <n v="231"/>
    <n v="206"/>
    <n v="231"/>
    <n v="783.40000000000009"/>
    <n v="842.59999999999991"/>
    <n v="14200.8"/>
    <n v="15285.199999999999"/>
    <n v="371"/>
    <n v="418"/>
    <n v="371"/>
    <n v="418"/>
    <n v="1434.4"/>
    <n v="1580.4"/>
    <n v="27767.199999999997"/>
    <n v="30570.6"/>
    <n v="0"/>
    <n v="0"/>
    <n v="0"/>
    <n v="0"/>
    <s v=""/>
    <s v=""/>
    <s v=""/>
    <s v=""/>
    <n v="1713.4"/>
    <n v="1955.6000000000001"/>
    <n v="31124.2"/>
    <n v="34483.4"/>
  </r>
  <r>
    <x v="13"/>
    <s v="Angelina College "/>
    <m/>
    <n v="222822"/>
    <x v="7"/>
    <n v="302"/>
    <n v="342"/>
    <n v="2"/>
    <n v="3"/>
    <n v="300"/>
    <n v="339"/>
    <m/>
    <m/>
    <n v="300"/>
    <n v="339"/>
    <n v="300"/>
    <n v="339"/>
    <n v="11"/>
    <n v="8"/>
    <n v="11"/>
    <n v="8"/>
    <n v="9"/>
    <n v="6"/>
    <n v="9"/>
    <n v="6"/>
    <m/>
    <m/>
    <n v="0"/>
    <n v="0"/>
    <n v="20"/>
    <n v="14"/>
    <n v="20"/>
    <n v="14"/>
    <n v="3.9"/>
    <n v="3.6"/>
    <n v="42.9"/>
    <n v="28.8"/>
    <n v="3.9"/>
    <n v="3.8"/>
    <n v="35.1"/>
    <n v="22.799999999999997"/>
    <m/>
    <m/>
    <n v="0"/>
    <n v="0"/>
    <n v="3.9"/>
    <n v="3.6857142857142855"/>
    <n v="78"/>
    <n v="51.599999999999994"/>
    <n v="80.2"/>
    <n v="78.599999999999994"/>
    <n v="882.2"/>
    <n v="628.79999999999995"/>
    <n v="82.7"/>
    <n v="84.5"/>
    <n v="744.30000000000007"/>
    <n v="507"/>
    <m/>
    <m/>
    <n v="0"/>
    <n v="0"/>
    <n v="81.325000000000003"/>
    <n v="81.128571428571419"/>
    <n v="1626.5"/>
    <n v="1135.8"/>
    <n v="61"/>
    <n v="74"/>
    <n v="61"/>
    <n v="74"/>
    <n v="30"/>
    <n v="47"/>
    <n v="30"/>
    <n v="47"/>
    <m/>
    <m/>
    <n v="0"/>
    <n v="0"/>
    <n v="91"/>
    <n v="121"/>
    <n v="91"/>
    <n v="121"/>
    <n v="5"/>
    <n v="4.5999999999999996"/>
    <n v="305"/>
    <n v="340.4"/>
    <n v="5.8"/>
    <n v="5.3"/>
    <n v="174"/>
    <n v="249.1"/>
    <m/>
    <m/>
    <n v="0"/>
    <n v="0"/>
    <n v="5.2637362637362637"/>
    <n v="4.8719008264462813"/>
    <n v="479"/>
    <n v="589.5"/>
    <n v="95.5"/>
    <n v="97.1"/>
    <n v="5825.5"/>
    <n v="7185.4"/>
    <n v="90.5"/>
    <n v="85.6"/>
    <n v="2715"/>
    <n v="4023.2"/>
    <m/>
    <m/>
    <n v="0"/>
    <n v="0"/>
    <n v="93.85164835164835"/>
    <n v="92.633057851239656"/>
    <n v="8540.5"/>
    <n v="11208.599999999999"/>
    <n v="111"/>
    <n v="135"/>
    <n v="111"/>
    <n v="135"/>
    <n v="5.0180180180180178"/>
    <n v="4.7488888888888887"/>
    <n v="557"/>
    <n v="641.1"/>
    <n v="91.594594594594597"/>
    <n v="91.439999999999984"/>
    <n v="10167"/>
    <n v="12344.399999999998"/>
    <n v="34"/>
    <n v="37"/>
    <n v="34"/>
    <n v="37"/>
    <n v="50"/>
    <n v="61"/>
    <n v="50"/>
    <n v="61"/>
    <m/>
    <m/>
    <n v="0"/>
    <n v="0"/>
    <n v="84"/>
    <n v="98"/>
    <n v="84"/>
    <n v="98"/>
    <n v="3.7"/>
    <n v="3.1"/>
    <n v="125.80000000000001"/>
    <n v="114.7"/>
    <n v="3.2"/>
    <n v="3.7"/>
    <n v="160"/>
    <n v="225.70000000000002"/>
    <m/>
    <m/>
    <n v="0"/>
    <n v="0"/>
    <n v="3.4023809523809527"/>
    <n v="3.4734693877551024"/>
    <n v="285.8"/>
    <n v="340.40000000000003"/>
    <n v="81.5"/>
    <n v="74.900000000000006"/>
    <n v="2771"/>
    <n v="2771.3"/>
    <n v="64"/>
    <n v="67.3"/>
    <n v="3200"/>
    <n v="4105.3"/>
    <m/>
    <m/>
    <n v="0"/>
    <n v="0"/>
    <n v="71.083333333333329"/>
    <n v="70.169387755102051"/>
    <n v="5971"/>
    <n v="6876.6000000000013"/>
    <n v="105"/>
    <n v="106"/>
    <n v="105"/>
    <n v="106"/>
    <n v="5.0999999999999996"/>
    <n v="5.8"/>
    <n v="535.5"/>
    <n v="614.79999999999995"/>
    <n v="90.2"/>
    <n v="86.6"/>
    <n v="9471"/>
    <n v="9179.5999999999985"/>
    <n v="106"/>
    <n v="119"/>
    <n v="106"/>
    <n v="119"/>
    <n v="473.7"/>
    <n v="483.9"/>
    <n v="9478.7000000000007"/>
    <n v="10585.5"/>
    <n v="89"/>
    <n v="114"/>
    <n v="89"/>
    <n v="114"/>
    <n v="369.1"/>
    <n v="497.6"/>
    <n v="6659.3"/>
    <n v="8635.5"/>
    <n v="195"/>
    <n v="233"/>
    <n v="195"/>
    <n v="233"/>
    <n v="842.8"/>
    <n v="981.5"/>
    <n v="16138"/>
    <n v="19221"/>
    <n v="0"/>
    <n v="0"/>
    <n v="0"/>
    <n v="0"/>
    <s v=""/>
    <s v=""/>
    <s v=""/>
    <s v=""/>
    <n v="1378.3"/>
    <n v="1596.3"/>
    <n v="25609"/>
    <n v="28400.6"/>
  </r>
  <r>
    <x v="13"/>
    <s v="Cedar Valley College (DCCCD)"/>
    <m/>
    <n v="223773"/>
    <x v="7"/>
    <n v="292"/>
    <n v="333"/>
    <n v="7"/>
    <n v="7"/>
    <n v="285"/>
    <n v="326"/>
    <m/>
    <m/>
    <n v="285"/>
    <n v="326"/>
    <n v="285"/>
    <n v="326"/>
    <n v="2"/>
    <n v="7"/>
    <n v="2"/>
    <n v="7"/>
    <n v="5"/>
    <n v="4"/>
    <n v="5"/>
    <n v="4"/>
    <m/>
    <m/>
    <n v="0"/>
    <n v="0"/>
    <n v="7"/>
    <n v="11"/>
    <n v="7"/>
    <n v="11"/>
    <n v="2.5"/>
    <n v="3.1"/>
    <n v="5"/>
    <n v="21.7"/>
    <n v="3.4"/>
    <n v="2"/>
    <n v="17"/>
    <n v="8"/>
    <m/>
    <m/>
    <n v="0"/>
    <n v="0"/>
    <n v="3.1428571428571428"/>
    <n v="2.6999999999999997"/>
    <n v="22"/>
    <n v="29.699999999999996"/>
    <n v="72.5"/>
    <n v="74.900000000000006"/>
    <n v="145"/>
    <n v="524.30000000000007"/>
    <n v="63.4"/>
    <n v="50.5"/>
    <n v="317"/>
    <n v="202"/>
    <m/>
    <m/>
    <n v="0"/>
    <n v="0"/>
    <n v="66"/>
    <n v="66.027272727272731"/>
    <n v="462"/>
    <n v="726.30000000000007"/>
    <n v="43"/>
    <n v="36"/>
    <n v="43"/>
    <n v="36"/>
    <n v="37"/>
    <n v="49"/>
    <n v="37"/>
    <n v="49"/>
    <m/>
    <m/>
    <n v="0"/>
    <n v="0"/>
    <n v="80"/>
    <n v="85"/>
    <n v="80"/>
    <n v="85"/>
    <n v="3.8"/>
    <n v="4.2"/>
    <n v="163.4"/>
    <n v="151.20000000000002"/>
    <n v="4.0999999999999996"/>
    <n v="4.8"/>
    <n v="151.69999999999999"/>
    <n v="235.2"/>
    <m/>
    <m/>
    <n v="0"/>
    <n v="0"/>
    <n v="3.9387500000000002"/>
    <n v="4.5458823529411765"/>
    <n v="315.10000000000002"/>
    <n v="386.4"/>
    <n v="83.5"/>
    <n v="82.5"/>
    <n v="3590.5"/>
    <n v="2970"/>
    <n v="75.8"/>
    <n v="69.7"/>
    <n v="2804.6"/>
    <n v="3415.3"/>
    <m/>
    <m/>
    <n v="0"/>
    <n v="0"/>
    <n v="79.938749999999999"/>
    <n v="75.121176470588239"/>
    <n v="6395.1"/>
    <n v="6385.3"/>
    <n v="87"/>
    <n v="96"/>
    <n v="87"/>
    <n v="96"/>
    <n v="3.8747126436781612"/>
    <n v="4.3343749999999996"/>
    <n v="337.1"/>
    <n v="416.09999999999997"/>
    <n v="78.817241379310346"/>
    <n v="74.079166666666666"/>
    <n v="6857.1"/>
    <n v="7111.6"/>
    <n v="27"/>
    <n v="47"/>
    <n v="27"/>
    <n v="47"/>
    <n v="57"/>
    <n v="63"/>
    <n v="57"/>
    <n v="63"/>
    <m/>
    <m/>
    <n v="0"/>
    <n v="0"/>
    <n v="84"/>
    <n v="110"/>
    <n v="84"/>
    <n v="110"/>
    <n v="3"/>
    <n v="2.7"/>
    <n v="81"/>
    <n v="126.9"/>
    <n v="3"/>
    <n v="3"/>
    <n v="171"/>
    <n v="189"/>
    <m/>
    <m/>
    <n v="0"/>
    <n v="0"/>
    <n v="3"/>
    <n v="2.8718181818181816"/>
    <n v="252"/>
    <n v="315.89999999999998"/>
    <n v="59.7"/>
    <n v="60.3"/>
    <n v="1611.9"/>
    <n v="2834.1"/>
    <n v="41.7"/>
    <n v="42"/>
    <n v="2376.9"/>
    <n v="2646"/>
    <m/>
    <m/>
    <n v="0"/>
    <n v="0"/>
    <n v="47.485714285714288"/>
    <n v="49.81909090909091"/>
    <n v="3988.8"/>
    <n v="5480.1"/>
    <n v="114"/>
    <n v="120"/>
    <n v="114"/>
    <n v="120"/>
    <n v="3.3"/>
    <n v="3.6"/>
    <n v="376.2"/>
    <n v="432"/>
    <n v="35.200000000000003"/>
    <n v="37.700000000000003"/>
    <n v="4012.8"/>
    <n v="4524"/>
    <n v="72"/>
    <n v="90"/>
    <n v="72"/>
    <n v="90"/>
    <n v="249.4"/>
    <n v="299.8"/>
    <n v="5347.4"/>
    <n v="6328.4"/>
    <n v="99"/>
    <n v="116"/>
    <n v="99"/>
    <n v="116"/>
    <n v="339.7"/>
    <n v="432.2"/>
    <n v="5498.5"/>
    <n v="6263.3"/>
    <n v="171"/>
    <n v="206"/>
    <n v="171"/>
    <n v="206"/>
    <n v="589.1"/>
    <n v="732"/>
    <n v="10845.9"/>
    <n v="12591.7"/>
    <n v="0"/>
    <n v="0"/>
    <n v="0"/>
    <n v="0"/>
    <s v=""/>
    <s v=""/>
    <s v=""/>
    <s v=""/>
    <n v="965.3"/>
    <n v="1164"/>
    <n v="14858.7"/>
    <n v="17115.7"/>
  </r>
  <r>
    <x v="13"/>
    <s v="Cisco Junior College "/>
    <m/>
    <n v="223898"/>
    <x v="7"/>
    <n v="207"/>
    <n v="225"/>
    <n v="1"/>
    <n v="1"/>
    <n v="206"/>
    <n v="224"/>
    <m/>
    <m/>
    <n v="206"/>
    <n v="224"/>
    <n v="206"/>
    <n v="224"/>
    <n v="13"/>
    <n v="6"/>
    <n v="13"/>
    <n v="6"/>
    <n v="4"/>
    <n v="2"/>
    <n v="4"/>
    <n v="2"/>
    <m/>
    <m/>
    <n v="0"/>
    <n v="0"/>
    <n v="17"/>
    <n v="8"/>
    <n v="17"/>
    <n v="8"/>
    <n v="2.2999999999999998"/>
    <n v="2"/>
    <n v="29.9"/>
    <n v="12"/>
    <n v="3.8"/>
    <n v="2.5"/>
    <n v="15.2"/>
    <n v="5"/>
    <m/>
    <m/>
    <n v="0"/>
    <n v="0"/>
    <n v="2.6529411764705877"/>
    <n v="2.125"/>
    <n v="45.099999999999994"/>
    <n v="17"/>
    <n v="59.1"/>
    <n v="48"/>
    <n v="768.30000000000007"/>
    <n v="288"/>
    <n v="66.3"/>
    <n v="52"/>
    <n v="265.2"/>
    <n v="104"/>
    <m/>
    <m/>
    <n v="0"/>
    <n v="0"/>
    <n v="60.794117647058826"/>
    <n v="49"/>
    <n v="1033.5"/>
    <n v="392"/>
    <n v="66"/>
    <n v="79"/>
    <n v="66"/>
    <n v="79"/>
    <n v="46"/>
    <n v="36"/>
    <n v="46"/>
    <n v="36"/>
    <m/>
    <m/>
    <n v="0"/>
    <n v="0"/>
    <n v="112"/>
    <n v="115"/>
    <n v="112"/>
    <n v="115"/>
    <n v="3.5"/>
    <n v="4.0999999999999996"/>
    <n v="231"/>
    <n v="323.89999999999998"/>
    <n v="5.2"/>
    <n v="5.0999999999999996"/>
    <n v="239.20000000000002"/>
    <n v="183.6"/>
    <m/>
    <m/>
    <n v="0"/>
    <n v="0"/>
    <n v="4.1982142857142861"/>
    <n v="4.4130434782608692"/>
    <n v="470.20000000000005"/>
    <n v="507.49999999999994"/>
    <n v="78.7"/>
    <n v="84.6"/>
    <n v="5194.2"/>
    <n v="6683.4"/>
    <n v="82.7"/>
    <n v="80.900000000000006"/>
    <n v="3804.2000000000003"/>
    <n v="2912.4"/>
    <m/>
    <m/>
    <n v="0"/>
    <n v="0"/>
    <n v="80.342857142857142"/>
    <n v="83.441739130434783"/>
    <n v="8998.4"/>
    <n v="9595.7999999999993"/>
    <n v="129"/>
    <n v="123"/>
    <n v="129"/>
    <n v="123"/>
    <n v="3.9945736434108534"/>
    <n v="4.2642276422764231"/>
    <n v="515.30000000000007"/>
    <n v="524.5"/>
    <n v="77.766666666666666"/>
    <n v="81.20162601626015"/>
    <n v="10031.9"/>
    <n v="9987.7999999999993"/>
    <n v="28"/>
    <n v="40"/>
    <n v="28"/>
    <n v="40"/>
    <n v="31"/>
    <n v="32"/>
    <n v="31"/>
    <n v="32"/>
    <m/>
    <m/>
    <n v="0"/>
    <n v="0"/>
    <n v="59"/>
    <n v="72"/>
    <n v="59"/>
    <n v="72"/>
    <n v="2.6"/>
    <n v="3.1"/>
    <n v="72.8"/>
    <n v="124"/>
    <n v="3"/>
    <n v="4.0999999999999996"/>
    <n v="93"/>
    <n v="131.19999999999999"/>
    <m/>
    <m/>
    <n v="0"/>
    <n v="0"/>
    <n v="2.8101694915254241"/>
    <n v="3.5444444444444443"/>
    <n v="165.8"/>
    <n v="255.2"/>
    <n v="60.7"/>
    <n v="57.3"/>
    <n v="1699.6000000000001"/>
    <n v="2292"/>
    <n v="55.1"/>
    <n v="61.4"/>
    <n v="1708.1000000000001"/>
    <n v="1964.8"/>
    <m/>
    <m/>
    <n v="0"/>
    <n v="0"/>
    <n v="57.757627118644074"/>
    <n v="59.122222222222227"/>
    <n v="3407.7000000000003"/>
    <n v="4256.8"/>
    <n v="18"/>
    <n v="29"/>
    <n v="18"/>
    <n v="29"/>
    <n v="4"/>
    <n v="5.8"/>
    <n v="72"/>
    <n v="168.2"/>
    <n v="61.7"/>
    <n v="64.099999999999994"/>
    <n v="1110.6000000000001"/>
    <n v="1858.8999999999999"/>
    <n v="107"/>
    <n v="125"/>
    <n v="107"/>
    <n v="125"/>
    <n v="333.7"/>
    <n v="459.9"/>
    <n v="7662.1"/>
    <n v="9263.4"/>
    <n v="81"/>
    <n v="70"/>
    <n v="81"/>
    <n v="70"/>
    <n v="347.4"/>
    <n v="319.79999999999995"/>
    <n v="5777.5"/>
    <n v="4981.2"/>
    <n v="188"/>
    <n v="195"/>
    <n v="188"/>
    <n v="195"/>
    <n v="681.09999999999991"/>
    <n v="779.69999999999993"/>
    <n v="13439.6"/>
    <n v="14244.599999999999"/>
    <n v="0"/>
    <n v="0"/>
    <n v="0"/>
    <n v="0"/>
    <s v=""/>
    <s v=""/>
    <s v=""/>
    <s v=""/>
    <n v="753.10000000000014"/>
    <n v="947.90000000000009"/>
    <n v="14550.2"/>
    <n v="16103.499999999998"/>
  </r>
  <r>
    <x v="13"/>
    <s v="Coastal Bend College"/>
    <m/>
    <n v="223320"/>
    <x v="7"/>
    <n v="273"/>
    <n v="280"/>
    <n v="2"/>
    <n v="1"/>
    <n v="271"/>
    <n v="279"/>
    <m/>
    <m/>
    <n v="271"/>
    <n v="279"/>
    <n v="271"/>
    <n v="279"/>
    <n v="13"/>
    <n v="21"/>
    <n v="13"/>
    <n v="21"/>
    <n v="21"/>
    <n v="11"/>
    <n v="21"/>
    <n v="11"/>
    <m/>
    <m/>
    <n v="0"/>
    <n v="0"/>
    <n v="34"/>
    <n v="32"/>
    <n v="34"/>
    <n v="32"/>
    <n v="2.6"/>
    <n v="3.1"/>
    <n v="33.800000000000004"/>
    <n v="65.100000000000009"/>
    <n v="3.3"/>
    <n v="4.7"/>
    <n v="69.3"/>
    <n v="51.7"/>
    <m/>
    <m/>
    <n v="0"/>
    <n v="0"/>
    <n v="3.0323529411764705"/>
    <n v="3.6500000000000004"/>
    <n v="103.1"/>
    <n v="116.80000000000001"/>
    <n v="66.2"/>
    <n v="67.2"/>
    <n v="860.6"/>
    <n v="1411.2"/>
    <n v="69.3"/>
    <n v="62.1"/>
    <n v="1455.3"/>
    <n v="683.1"/>
    <m/>
    <m/>
    <n v="0"/>
    <n v="0"/>
    <n v="68.114705882352951"/>
    <n v="65.446875000000006"/>
    <n v="2315.9000000000005"/>
    <n v="2094.3000000000002"/>
    <n v="78"/>
    <n v="98"/>
    <n v="78"/>
    <n v="98"/>
    <n v="43"/>
    <n v="44"/>
    <n v="43"/>
    <n v="44"/>
    <m/>
    <m/>
    <n v="0"/>
    <n v="0"/>
    <n v="121"/>
    <n v="142"/>
    <n v="121"/>
    <n v="142"/>
    <n v="4.2"/>
    <n v="4"/>
    <n v="327.60000000000002"/>
    <n v="392"/>
    <n v="4.8"/>
    <n v="5.2"/>
    <n v="206.4"/>
    <n v="228.8"/>
    <m/>
    <m/>
    <n v="0"/>
    <n v="0"/>
    <n v="4.4132231404958677"/>
    <n v="4.3718309859154925"/>
    <n v="534"/>
    <n v="620.79999999999995"/>
    <n v="85.1"/>
    <n v="82.6"/>
    <n v="6637.7999999999993"/>
    <n v="8094.7999999999993"/>
    <n v="76.599999999999994"/>
    <n v="77.3"/>
    <n v="3293.7999999999997"/>
    <n v="3401.2"/>
    <m/>
    <m/>
    <n v="0"/>
    <n v="0"/>
    <n v="82.07933884297519"/>
    <n v="80.957746478873233"/>
    <n v="9931.5999999999985"/>
    <n v="11495.999999999998"/>
    <n v="155"/>
    <n v="174"/>
    <n v="155"/>
    <n v="174"/>
    <n v="4.1103225806451613"/>
    <n v="4.2390804597701148"/>
    <n v="637.1"/>
    <n v="737.6"/>
    <n v="79.016129032258064"/>
    <n v="78.105172413793099"/>
    <n v="12247.5"/>
    <n v="13590.3"/>
    <n v="39"/>
    <n v="28"/>
    <n v="39"/>
    <n v="28"/>
    <n v="28"/>
    <n v="30"/>
    <n v="28"/>
    <n v="30"/>
    <m/>
    <m/>
    <n v="0"/>
    <n v="0"/>
    <n v="67"/>
    <n v="58"/>
    <n v="67"/>
    <n v="58"/>
    <n v="3"/>
    <n v="3.4"/>
    <n v="117"/>
    <n v="95.2"/>
    <n v="3.4"/>
    <n v="3"/>
    <n v="95.2"/>
    <n v="90"/>
    <m/>
    <m/>
    <n v="0"/>
    <n v="0"/>
    <n v="3.1671641791044776"/>
    <n v="3.193103448275862"/>
    <n v="212.2"/>
    <n v="185.2"/>
    <n v="57.6"/>
    <n v="64.400000000000006"/>
    <n v="2246.4"/>
    <n v="1803.2000000000003"/>
    <n v="58"/>
    <n v="52.1"/>
    <n v="1624"/>
    <n v="1563"/>
    <m/>
    <m/>
    <n v="0"/>
    <n v="0"/>
    <n v="57.767164179104476"/>
    <n v="58.03793103448276"/>
    <n v="3870.4"/>
    <n v="3366.2000000000003"/>
    <n v="49"/>
    <n v="47"/>
    <n v="49"/>
    <n v="47"/>
    <n v="5.9"/>
    <n v="5.6"/>
    <n v="289.10000000000002"/>
    <n v="263.2"/>
    <n v="65.900000000000006"/>
    <n v="65.8"/>
    <n v="3229.1000000000004"/>
    <n v="3092.6"/>
    <n v="130"/>
    <n v="147"/>
    <n v="130"/>
    <n v="147"/>
    <n v="478.40000000000003"/>
    <n v="552.30000000000007"/>
    <n v="9744.7999999999993"/>
    <n v="11309.2"/>
    <n v="92"/>
    <n v="85"/>
    <n v="92"/>
    <n v="85"/>
    <n v="370.9"/>
    <n v="370.5"/>
    <n v="6373.0999999999995"/>
    <n v="5647.2999999999993"/>
    <n v="222"/>
    <n v="232"/>
    <n v="222"/>
    <n v="232"/>
    <n v="849.3"/>
    <n v="922.80000000000007"/>
    <n v="16117.899999999998"/>
    <n v="16956.5"/>
    <n v="0"/>
    <n v="0"/>
    <n v="0"/>
    <n v="0"/>
    <s v=""/>
    <s v=""/>
    <s v=""/>
    <s v=""/>
    <n v="1138.4000000000001"/>
    <n v="1186"/>
    <n v="19347"/>
    <n v="20049.099999999999"/>
  </r>
  <r>
    <x v="13"/>
    <s v="College of the Mainland"/>
    <m/>
    <n v="226408"/>
    <x v="7"/>
    <n v="307"/>
    <n v="391"/>
    <n v="1"/>
    <n v="2"/>
    <n v="306"/>
    <n v="389"/>
    <m/>
    <m/>
    <n v="306"/>
    <n v="389"/>
    <n v="306"/>
    <n v="389"/>
    <n v="18"/>
    <n v="8"/>
    <n v="18"/>
    <n v="8"/>
    <n v="16"/>
    <n v="24"/>
    <n v="16"/>
    <n v="24"/>
    <m/>
    <m/>
    <n v="0"/>
    <n v="0"/>
    <n v="34"/>
    <n v="32"/>
    <n v="34"/>
    <n v="32"/>
    <n v="3"/>
    <n v="3"/>
    <n v="54"/>
    <n v="24"/>
    <n v="3"/>
    <n v="4.0999999999999996"/>
    <n v="48"/>
    <n v="98.399999999999991"/>
    <m/>
    <m/>
    <n v="0"/>
    <n v="0"/>
    <n v="3"/>
    <n v="3.8249999999999997"/>
    <n v="102"/>
    <n v="122.39999999999999"/>
    <n v="72.8"/>
    <n v="62.5"/>
    <n v="1310.3999999999999"/>
    <n v="500"/>
    <n v="69.7"/>
    <n v="73.2"/>
    <n v="1115.2"/>
    <n v="1756.8000000000002"/>
    <m/>
    <m/>
    <n v="0"/>
    <n v="0"/>
    <n v="71.341176470588238"/>
    <n v="70.525000000000006"/>
    <n v="2425.6"/>
    <n v="2256.8000000000002"/>
    <n v="47"/>
    <n v="63"/>
    <n v="47"/>
    <n v="63"/>
    <n v="48"/>
    <n v="52"/>
    <n v="48"/>
    <n v="52"/>
    <m/>
    <m/>
    <n v="0"/>
    <n v="0"/>
    <n v="95"/>
    <n v="115"/>
    <n v="95"/>
    <n v="115"/>
    <n v="4.3"/>
    <n v="4.8"/>
    <n v="202.1"/>
    <n v="302.39999999999998"/>
    <n v="4.8"/>
    <n v="4.7"/>
    <n v="230.39999999999998"/>
    <n v="244.4"/>
    <m/>
    <m/>
    <n v="0"/>
    <n v="0"/>
    <n v="4.5526315789473681"/>
    <n v="4.7547826086956517"/>
    <n v="432.5"/>
    <n v="546.79999999999995"/>
    <n v="90.4"/>
    <n v="95"/>
    <n v="4248.8"/>
    <n v="5985"/>
    <n v="84.8"/>
    <n v="80"/>
    <n v="4070.3999999999996"/>
    <n v="4160"/>
    <m/>
    <m/>
    <n v="0"/>
    <n v="0"/>
    <n v="87.570526315789479"/>
    <n v="88.217391304347828"/>
    <n v="8319.2000000000007"/>
    <n v="10145"/>
    <n v="129"/>
    <n v="147"/>
    <n v="129"/>
    <n v="147"/>
    <n v="4.1434108527131785"/>
    <n v="4.5523809523809522"/>
    <n v="534.5"/>
    <n v="669.19999999999993"/>
    <n v="83.293023255813964"/>
    <n v="84.365986394557822"/>
    <n v="10744.800000000001"/>
    <n v="12401.8"/>
    <n v="29"/>
    <n v="42"/>
    <n v="29"/>
    <n v="42"/>
    <n v="73"/>
    <n v="96"/>
    <n v="73"/>
    <n v="96"/>
    <m/>
    <m/>
    <n v="0"/>
    <n v="0"/>
    <n v="102"/>
    <n v="138"/>
    <n v="102"/>
    <n v="138"/>
    <n v="3.7"/>
    <n v="3.6"/>
    <n v="107.30000000000001"/>
    <n v="151.20000000000002"/>
    <n v="4.2"/>
    <n v="3.1"/>
    <n v="306.60000000000002"/>
    <n v="297.60000000000002"/>
    <m/>
    <m/>
    <n v="0"/>
    <n v="0"/>
    <n v="4.0578431372549026"/>
    <n v="3.2521739130434786"/>
    <n v="413.90000000000009"/>
    <n v="448.80000000000007"/>
    <n v="70.2"/>
    <n v="70.599999999999994"/>
    <n v="2035.8000000000002"/>
    <n v="2965.2"/>
    <n v="68.900000000000006"/>
    <n v="56.7"/>
    <n v="5029.7000000000007"/>
    <n v="5443.2000000000007"/>
    <m/>
    <m/>
    <n v="0"/>
    <n v="0"/>
    <n v="69.269607843137265"/>
    <n v="60.930434782608707"/>
    <n v="7065.5000000000009"/>
    <n v="8408.4000000000015"/>
    <n v="75"/>
    <n v="104"/>
    <n v="75"/>
    <n v="104"/>
    <n v="5.7"/>
    <n v="4.7"/>
    <n v="427.5"/>
    <n v="488.8"/>
    <n v="74.8"/>
    <n v="71.8"/>
    <n v="5610"/>
    <n v="7467.2"/>
    <n v="94"/>
    <n v="113"/>
    <n v="94"/>
    <n v="113"/>
    <n v="363.40000000000003"/>
    <n v="477.6"/>
    <n v="7595"/>
    <n v="9450.2000000000007"/>
    <n v="137"/>
    <n v="172"/>
    <n v="137"/>
    <n v="172"/>
    <n v="585"/>
    <n v="640.40000000000009"/>
    <n v="10215.299999999999"/>
    <n v="11360"/>
    <n v="231"/>
    <n v="285"/>
    <n v="231"/>
    <n v="285"/>
    <n v="948.40000000000009"/>
    <n v="1118"/>
    <n v="17810.3"/>
    <n v="20810.2"/>
    <n v="0"/>
    <n v="0"/>
    <n v="0"/>
    <n v="0"/>
    <s v=""/>
    <s v=""/>
    <s v=""/>
    <s v=""/>
    <n v="1375.9"/>
    <n v="1606.8"/>
    <n v="23420.300000000003"/>
    <n v="28277.4"/>
  </r>
  <r>
    <x v="13"/>
    <s v="Grayson County College "/>
    <m/>
    <n v="225070"/>
    <x v="7"/>
    <n v="434"/>
    <n v="521"/>
    <n v="25"/>
    <n v="24"/>
    <n v="409"/>
    <n v="497"/>
    <m/>
    <m/>
    <n v="409"/>
    <n v="497"/>
    <n v="409"/>
    <n v="497"/>
    <n v="23"/>
    <n v="25"/>
    <n v="23"/>
    <n v="25"/>
    <n v="11"/>
    <n v="12"/>
    <n v="11"/>
    <n v="12"/>
    <m/>
    <m/>
    <n v="0"/>
    <n v="0"/>
    <n v="34"/>
    <n v="37"/>
    <n v="34"/>
    <n v="37"/>
    <n v="3.5"/>
    <n v="2.6"/>
    <n v="80.5"/>
    <n v="65"/>
    <n v="3.4"/>
    <n v="3.7"/>
    <n v="37.4"/>
    <n v="44.400000000000006"/>
    <m/>
    <m/>
    <n v="0"/>
    <n v="0"/>
    <n v="3.4676470588235295"/>
    <n v="2.9567567567567568"/>
    <n v="117.9"/>
    <n v="109.4"/>
    <n v="79.400000000000006"/>
    <n v="58.9"/>
    <n v="1826.2"/>
    <n v="1472.5"/>
    <n v="71.900000000000006"/>
    <n v="76.2"/>
    <n v="790.90000000000009"/>
    <n v="914.40000000000009"/>
    <m/>
    <m/>
    <n v="0"/>
    <n v="0"/>
    <n v="76.973529411764716"/>
    <n v="64.51081081081081"/>
    <n v="2617.1000000000004"/>
    <n v="2386.9"/>
    <n v="121"/>
    <n v="142"/>
    <n v="121"/>
    <n v="142"/>
    <n v="41"/>
    <n v="63"/>
    <n v="41"/>
    <n v="63"/>
    <m/>
    <m/>
    <n v="0"/>
    <n v="0"/>
    <n v="162"/>
    <n v="205"/>
    <n v="162"/>
    <n v="205"/>
    <n v="3.9"/>
    <n v="4.2"/>
    <n v="471.9"/>
    <n v="596.4"/>
    <n v="5.4"/>
    <n v="5.7"/>
    <n v="221.4"/>
    <n v="359.1"/>
    <m/>
    <m/>
    <n v="0"/>
    <n v="0"/>
    <n v="4.2796296296296292"/>
    <n v="4.6609756097560977"/>
    <n v="693.3"/>
    <n v="955.5"/>
    <n v="86.8"/>
    <n v="90.1"/>
    <n v="10502.8"/>
    <n v="12794.199999999999"/>
    <n v="86.3"/>
    <n v="90.5"/>
    <n v="3538.2999999999997"/>
    <n v="5701.5"/>
    <m/>
    <m/>
    <n v="0"/>
    <n v="0"/>
    <n v="86.673456790123453"/>
    <n v="90.222926829268275"/>
    <n v="14041.099999999999"/>
    <n v="18495.699999999997"/>
    <n v="196"/>
    <n v="242"/>
    <n v="196"/>
    <n v="242"/>
    <n v="4.1387755102040815"/>
    <n v="4.4004132231404967"/>
    <n v="811.19999999999993"/>
    <n v="1064.9000000000001"/>
    <n v="84.990816326530592"/>
    <n v="86.291735537190078"/>
    <n v="16658.199999999997"/>
    <n v="20882.599999999999"/>
    <n v="54"/>
    <n v="70"/>
    <n v="54"/>
    <n v="70"/>
    <n v="76"/>
    <n v="82"/>
    <n v="76"/>
    <n v="82"/>
    <m/>
    <m/>
    <n v="0"/>
    <n v="0"/>
    <n v="130"/>
    <n v="152"/>
    <n v="130"/>
    <n v="152"/>
    <n v="3.2"/>
    <n v="3.4"/>
    <n v="172.8"/>
    <n v="238"/>
    <n v="3.2"/>
    <n v="3"/>
    <n v="243.20000000000002"/>
    <n v="246"/>
    <m/>
    <m/>
    <n v="0"/>
    <n v="0"/>
    <n v="3.2"/>
    <n v="3.1842105263157894"/>
    <n v="416"/>
    <n v="484"/>
    <n v="63.9"/>
    <n v="69.8"/>
    <n v="3450.6"/>
    <n v="4886"/>
    <n v="54.1"/>
    <n v="51.9"/>
    <n v="4111.6000000000004"/>
    <n v="4255.8"/>
    <m/>
    <m/>
    <n v="0"/>
    <n v="0"/>
    <n v="58.170769230769238"/>
    <n v="60.143421052631574"/>
    <n v="7562.2000000000007"/>
    <n v="9141.7999999999993"/>
    <n v="83"/>
    <n v="103"/>
    <n v="83"/>
    <n v="103"/>
    <n v="5.0999999999999996"/>
    <n v="4.7"/>
    <n v="423.29999999999995"/>
    <n v="484.1"/>
    <n v="63.5"/>
    <n v="67.599999999999994"/>
    <n v="5270.5"/>
    <n v="6962.7999999999993"/>
    <n v="198"/>
    <n v="237"/>
    <n v="198"/>
    <n v="237"/>
    <n v="725.2"/>
    <n v="899.4"/>
    <n v="15779.6"/>
    <n v="19152.699999999997"/>
    <n v="128"/>
    <n v="157"/>
    <n v="128"/>
    <n v="157"/>
    <n v="502"/>
    <n v="649.5"/>
    <n v="8440.7999999999993"/>
    <n v="10871.7"/>
    <n v="326"/>
    <n v="394"/>
    <n v="326"/>
    <n v="394"/>
    <n v="1227.2"/>
    <n v="1548.9"/>
    <n v="24220.400000000001"/>
    <n v="30024.399999999998"/>
    <n v="0"/>
    <n v="0"/>
    <n v="0"/>
    <n v="0"/>
    <s v=""/>
    <s v=""/>
    <s v=""/>
    <s v=""/>
    <n v="1650.4999999999998"/>
    <n v="2033"/>
    <n v="29490.899999999998"/>
    <n v="36987.199999999997"/>
  </r>
  <r>
    <x v="13"/>
    <s v="Hill College"/>
    <m/>
    <n v="225371"/>
    <x v="7"/>
    <n v="271"/>
    <n v="286"/>
    <n v="9"/>
    <n v="7"/>
    <n v="262"/>
    <n v="279"/>
    <m/>
    <m/>
    <n v="262"/>
    <n v="279"/>
    <n v="262"/>
    <n v="279"/>
    <n v="25"/>
    <n v="16"/>
    <n v="25"/>
    <n v="16"/>
    <n v="6"/>
    <n v="6"/>
    <n v="6"/>
    <n v="6"/>
    <m/>
    <m/>
    <n v="0"/>
    <n v="0"/>
    <n v="31"/>
    <n v="22"/>
    <n v="31"/>
    <n v="22"/>
    <n v="2.5"/>
    <n v="2.7"/>
    <n v="62.5"/>
    <n v="43.2"/>
    <n v="2.7"/>
    <n v="2.5"/>
    <n v="16.200000000000003"/>
    <n v="15"/>
    <m/>
    <m/>
    <n v="0"/>
    <n v="0"/>
    <n v="2.5387096774193547"/>
    <n v="2.6454545454545455"/>
    <n v="78.7"/>
    <n v="58.2"/>
    <n v="62.2"/>
    <n v="67.400000000000006"/>
    <n v="1555"/>
    <n v="1078.4000000000001"/>
    <n v="58"/>
    <n v="56"/>
    <n v="348"/>
    <n v="336"/>
    <m/>
    <m/>
    <n v="0"/>
    <n v="0"/>
    <n v="61.387096774193552"/>
    <n v="64.290909090909096"/>
    <n v="1903"/>
    <n v="1414.4"/>
    <n v="78"/>
    <n v="85"/>
    <n v="78"/>
    <n v="85"/>
    <n v="31"/>
    <n v="42"/>
    <n v="31"/>
    <n v="42"/>
    <m/>
    <m/>
    <n v="0"/>
    <n v="0"/>
    <n v="109"/>
    <n v="127"/>
    <n v="109"/>
    <n v="127"/>
    <n v="3.2"/>
    <n v="3.6"/>
    <n v="249.60000000000002"/>
    <n v="306"/>
    <n v="5.9"/>
    <n v="5.2"/>
    <n v="182.9"/>
    <n v="218.4"/>
    <m/>
    <m/>
    <n v="0"/>
    <n v="0"/>
    <n v="3.9678899082568808"/>
    <n v="4.129133858267716"/>
    <n v="432.5"/>
    <n v="524.4"/>
    <n v="80.2"/>
    <n v="81.400000000000006"/>
    <n v="6255.6"/>
    <n v="6919.0000000000009"/>
    <n v="83.2"/>
    <n v="85.4"/>
    <n v="2579.2000000000003"/>
    <n v="3586.8"/>
    <m/>
    <m/>
    <n v="0"/>
    <n v="0"/>
    <n v="81.053211009174319"/>
    <n v="82.722834645669295"/>
    <n v="8834.8000000000011"/>
    <n v="10505.800000000001"/>
    <n v="140"/>
    <n v="149"/>
    <n v="140"/>
    <n v="149"/>
    <n v="3.6514285714285712"/>
    <n v="3.9100671140939598"/>
    <n v="511.2"/>
    <n v="582.6"/>
    <n v="76.698571428571441"/>
    <n v="80.001342281879204"/>
    <n v="10737.800000000001"/>
    <n v="11920.2"/>
    <n v="50"/>
    <n v="51"/>
    <n v="50"/>
    <n v="51"/>
    <n v="44"/>
    <n v="46"/>
    <n v="44"/>
    <n v="46"/>
    <m/>
    <m/>
    <n v="0"/>
    <n v="0"/>
    <n v="94"/>
    <n v="97"/>
    <n v="94"/>
    <n v="97"/>
    <n v="2.2999999999999998"/>
    <n v="2.5"/>
    <n v="114.99999999999999"/>
    <n v="127.5"/>
    <n v="3.1"/>
    <n v="3.1"/>
    <n v="136.4"/>
    <n v="142.6"/>
    <m/>
    <m/>
    <n v="0"/>
    <n v="0"/>
    <n v="2.6744680851063829"/>
    <n v="2.7845360824742271"/>
    <n v="251.4"/>
    <n v="270.10000000000002"/>
    <n v="58.1"/>
    <n v="60.5"/>
    <n v="2905"/>
    <n v="3085.5"/>
    <n v="56.3"/>
    <n v="51.8"/>
    <n v="2477.1999999999998"/>
    <n v="2382.7999999999997"/>
    <m/>
    <m/>
    <n v="0"/>
    <n v="0"/>
    <n v="57.257446808510636"/>
    <n v="56.374226804123701"/>
    <n v="5382.2"/>
    <n v="5468.2999999999993"/>
    <n v="28"/>
    <n v="33"/>
    <n v="28"/>
    <n v="33"/>
    <n v="4.9000000000000004"/>
    <n v="4.8"/>
    <n v="137.20000000000002"/>
    <n v="158.4"/>
    <n v="63.1"/>
    <n v="61"/>
    <n v="1766.8"/>
    <n v="2013"/>
    <n v="153"/>
    <n v="152"/>
    <n v="153"/>
    <n v="152"/>
    <n v="427.1"/>
    <n v="476.7"/>
    <n v="10715.6"/>
    <n v="11082.900000000001"/>
    <n v="81"/>
    <n v="94"/>
    <n v="81"/>
    <n v="94"/>
    <n v="335.5"/>
    <n v="376"/>
    <n v="5404.4"/>
    <n v="6305.6"/>
    <n v="234"/>
    <n v="246"/>
    <n v="234"/>
    <n v="246"/>
    <n v="762.6"/>
    <n v="852.7"/>
    <n v="16120"/>
    <n v="17388.5"/>
    <n v="0"/>
    <n v="0"/>
    <n v="0"/>
    <n v="0"/>
    <s v=""/>
    <s v=""/>
    <s v=""/>
    <s v=""/>
    <n v="899.80000000000007"/>
    <n v="1011.1"/>
    <n v="17886.8"/>
    <n v="19401.5"/>
  </r>
  <r>
    <x v="13"/>
    <s v="Howard College (HCJCD)"/>
    <m/>
    <n v="225520"/>
    <x v="7"/>
    <n v="265"/>
    <n v="293"/>
    <n v="4"/>
    <n v="0"/>
    <n v="261"/>
    <n v="293"/>
    <m/>
    <m/>
    <n v="261"/>
    <n v="293"/>
    <n v="261"/>
    <n v="293"/>
    <n v="13"/>
    <n v="25"/>
    <n v="13"/>
    <n v="25"/>
    <n v="12"/>
    <n v="11"/>
    <n v="12"/>
    <n v="11"/>
    <m/>
    <m/>
    <n v="0"/>
    <n v="0"/>
    <n v="25"/>
    <n v="36"/>
    <n v="25"/>
    <n v="36"/>
    <n v="2.7"/>
    <n v="2.2000000000000002"/>
    <n v="35.1"/>
    <n v="55.000000000000007"/>
    <n v="3.1"/>
    <n v="2.2999999999999998"/>
    <n v="37.200000000000003"/>
    <n v="25.299999999999997"/>
    <m/>
    <m/>
    <n v="0"/>
    <n v="0"/>
    <n v="2.8920000000000003"/>
    <n v="2.2305555555555561"/>
    <n v="72.300000000000011"/>
    <n v="80.300000000000011"/>
    <n v="50.4"/>
    <n v="52.6"/>
    <n v="655.19999999999993"/>
    <n v="1315"/>
    <n v="59.6"/>
    <n v="64.400000000000006"/>
    <n v="715.2"/>
    <n v="708.40000000000009"/>
    <m/>
    <m/>
    <n v="0"/>
    <n v="0"/>
    <n v="54.816000000000003"/>
    <n v="56.205555555555556"/>
    <n v="1370.4"/>
    <n v="2023.4"/>
    <n v="54"/>
    <n v="66"/>
    <n v="54"/>
    <n v="66"/>
    <n v="36"/>
    <n v="34"/>
    <n v="36"/>
    <n v="34"/>
    <m/>
    <m/>
    <n v="0"/>
    <n v="0"/>
    <n v="90"/>
    <n v="100"/>
    <n v="90"/>
    <n v="100"/>
    <n v="3"/>
    <n v="3.8"/>
    <n v="162"/>
    <n v="250.79999999999998"/>
    <n v="4.5"/>
    <n v="5.2"/>
    <n v="162"/>
    <n v="176.8"/>
    <m/>
    <m/>
    <n v="0"/>
    <n v="0"/>
    <n v="3.6"/>
    <n v="4.2759999999999998"/>
    <n v="324"/>
    <n v="427.59999999999997"/>
    <n v="74.599999999999994"/>
    <n v="80.099999999999994"/>
    <n v="4028.3999999999996"/>
    <n v="5286.5999999999995"/>
    <n v="74.400000000000006"/>
    <n v="77.400000000000006"/>
    <n v="2678.4"/>
    <n v="2631.6000000000004"/>
    <m/>
    <m/>
    <n v="0"/>
    <n v="0"/>
    <n v="74.52"/>
    <n v="79.182000000000002"/>
    <n v="6706.7999999999993"/>
    <n v="7918.2"/>
    <n v="115"/>
    <n v="136"/>
    <n v="115"/>
    <n v="136"/>
    <n v="3.4460869565217394"/>
    <n v="3.7345588235294116"/>
    <n v="396.3"/>
    <n v="507.9"/>
    <n v="70.236521739130424"/>
    <n v="73.100000000000009"/>
    <n v="8077.1999999999989"/>
    <n v="9941.6"/>
    <n v="55"/>
    <n v="58"/>
    <n v="55"/>
    <n v="58"/>
    <n v="41"/>
    <n v="63"/>
    <n v="41"/>
    <n v="63"/>
    <m/>
    <m/>
    <n v="0"/>
    <n v="0"/>
    <n v="96"/>
    <n v="121"/>
    <n v="96"/>
    <n v="121"/>
    <n v="2.2999999999999998"/>
    <n v="2.4"/>
    <n v="126.49999999999999"/>
    <n v="139.19999999999999"/>
    <n v="3"/>
    <n v="3.5"/>
    <n v="123"/>
    <n v="220.5"/>
    <m/>
    <m/>
    <n v="0"/>
    <n v="0"/>
    <n v="2.5989583333333335"/>
    <n v="2.9727272727272727"/>
    <n v="249.5"/>
    <n v="359.7"/>
    <n v="49.7"/>
    <n v="56.8"/>
    <n v="2733.5"/>
    <n v="3294.3999999999996"/>
    <n v="49.4"/>
    <n v="54.2"/>
    <n v="2025.3999999999999"/>
    <n v="3414.6000000000004"/>
    <m/>
    <m/>
    <n v="0"/>
    <n v="0"/>
    <n v="49.571874999999999"/>
    <n v="55.446280991735534"/>
    <n v="4758.8999999999996"/>
    <n v="6709"/>
    <n v="50"/>
    <n v="36"/>
    <n v="50"/>
    <n v="36"/>
    <n v="5.2"/>
    <n v="4.2"/>
    <n v="260"/>
    <n v="151.20000000000002"/>
    <n v="65.8"/>
    <n v="74.5"/>
    <n v="3290"/>
    <n v="2682"/>
    <n v="122"/>
    <n v="149"/>
    <n v="122"/>
    <n v="149"/>
    <n v="323.59999999999997"/>
    <n v="445"/>
    <n v="7417.0999999999995"/>
    <n v="9896"/>
    <n v="89"/>
    <n v="108"/>
    <n v="89"/>
    <n v="108"/>
    <n v="322.2"/>
    <n v="422.6"/>
    <n v="5419"/>
    <n v="6754.6"/>
    <n v="211"/>
    <n v="257"/>
    <n v="211"/>
    <n v="257"/>
    <n v="645.79999999999995"/>
    <n v="867.6"/>
    <n v="12836.099999999999"/>
    <n v="16650.599999999999"/>
    <n v="0"/>
    <n v="0"/>
    <n v="0"/>
    <n v="0"/>
    <s v=""/>
    <s v=""/>
    <s v=""/>
    <s v=""/>
    <n v="905.8"/>
    <n v="1018.8"/>
    <n v="16126.099999999999"/>
    <n v="19332.599999999999"/>
  </r>
  <r>
    <x v="13"/>
    <s v="Lamar Institute of Technology"/>
    <m/>
    <n v="441760"/>
    <x v="7"/>
    <n v="378"/>
    <n v="409"/>
    <n v="3"/>
    <n v="0"/>
    <n v="375"/>
    <n v="409"/>
    <m/>
    <m/>
    <n v="375"/>
    <n v="409"/>
    <n v="375"/>
    <n v="409"/>
    <n v="5"/>
    <n v="8"/>
    <n v="5"/>
    <n v="8"/>
    <n v="3"/>
    <n v="2"/>
    <n v="3"/>
    <n v="2"/>
    <m/>
    <m/>
    <n v="0"/>
    <n v="0"/>
    <n v="8"/>
    <n v="10"/>
    <n v="8"/>
    <n v="10"/>
    <n v="3.2"/>
    <n v="3.6"/>
    <n v="16"/>
    <n v="28.8"/>
    <n v="3.3"/>
    <n v="2.5"/>
    <n v="9.8999999999999986"/>
    <n v="5"/>
    <m/>
    <m/>
    <n v="0"/>
    <n v="0"/>
    <n v="3.2374999999999998"/>
    <n v="3.38"/>
    <n v="25.9"/>
    <n v="33.799999999999997"/>
    <n v="69.599999999999994"/>
    <n v="73.5"/>
    <n v="348"/>
    <n v="588"/>
    <n v="54.3"/>
    <n v="64.5"/>
    <n v="162.89999999999998"/>
    <n v="129"/>
    <m/>
    <m/>
    <n v="0"/>
    <n v="0"/>
    <n v="63.862499999999997"/>
    <n v="71.7"/>
    <n v="510.9"/>
    <n v="717"/>
    <n v="94"/>
    <n v="110"/>
    <n v="94"/>
    <n v="110"/>
    <n v="37"/>
    <n v="57"/>
    <n v="37"/>
    <n v="57"/>
    <m/>
    <m/>
    <n v="0"/>
    <n v="0"/>
    <n v="131"/>
    <n v="167"/>
    <n v="131"/>
    <n v="167"/>
    <n v="4"/>
    <n v="4"/>
    <n v="376"/>
    <n v="440"/>
    <n v="4.8"/>
    <n v="4.5"/>
    <n v="177.6"/>
    <n v="256.5"/>
    <m/>
    <m/>
    <n v="0"/>
    <n v="0"/>
    <n v="4.2259541984732829"/>
    <n v="4.1706586826347305"/>
    <n v="553.6"/>
    <n v="696.5"/>
    <n v="85.2"/>
    <n v="83.2"/>
    <n v="8008.8"/>
    <n v="9152"/>
    <n v="86.2"/>
    <n v="82.4"/>
    <n v="3189.4"/>
    <n v="4696.8"/>
    <m/>
    <m/>
    <n v="0"/>
    <n v="0"/>
    <n v="85.482442748091614"/>
    <n v="82.926946107784431"/>
    <n v="11198.2"/>
    <n v="13848.8"/>
    <n v="139"/>
    <n v="177"/>
    <n v="139"/>
    <n v="177"/>
    <n v="4.1690647482014391"/>
    <n v="4.1259887005649718"/>
    <n v="579.5"/>
    <n v="730.3"/>
    <n v="84.238129496402877"/>
    <n v="82.292655367231632"/>
    <n v="11709.1"/>
    <n v="14565.8"/>
    <n v="106"/>
    <n v="105"/>
    <n v="106"/>
    <n v="105"/>
    <n v="107"/>
    <n v="93"/>
    <n v="107"/>
    <n v="93"/>
    <m/>
    <m/>
    <n v="0"/>
    <n v="0"/>
    <n v="213"/>
    <n v="198"/>
    <n v="213"/>
    <n v="198"/>
    <n v="3.1"/>
    <n v="3.4"/>
    <n v="328.6"/>
    <n v="357"/>
    <n v="3.1"/>
    <n v="3.4"/>
    <n v="331.7"/>
    <n v="316.2"/>
    <m/>
    <m/>
    <n v="0"/>
    <n v="0"/>
    <n v="3.0999999999999996"/>
    <n v="3.4000000000000004"/>
    <n v="660.3"/>
    <n v="673.2"/>
    <n v="68.599999999999994"/>
    <n v="71.400000000000006"/>
    <n v="7271.5999999999995"/>
    <n v="7497.0000000000009"/>
    <n v="56.4"/>
    <n v="61.9"/>
    <n v="6034.8"/>
    <n v="5756.7"/>
    <m/>
    <m/>
    <n v="0"/>
    <n v="0"/>
    <n v="62.471361502347413"/>
    <n v="66.937878787878788"/>
    <n v="13306.4"/>
    <n v="13253.7"/>
    <n v="23"/>
    <n v="34"/>
    <n v="23"/>
    <n v="34"/>
    <n v="5"/>
    <n v="5.3"/>
    <n v="115"/>
    <n v="180.2"/>
    <n v="58.5"/>
    <n v="68.099999999999994"/>
    <n v="1345.5"/>
    <n v="2315.3999999999996"/>
    <n v="205"/>
    <n v="223"/>
    <n v="205"/>
    <n v="223"/>
    <n v="720.6"/>
    <n v="825.8"/>
    <n v="15628.399999999998"/>
    <n v="17237"/>
    <n v="147"/>
    <n v="152"/>
    <n v="147"/>
    <n v="152"/>
    <n v="519.20000000000005"/>
    <n v="577.70000000000005"/>
    <n v="9387.1"/>
    <n v="10582.5"/>
    <n v="352"/>
    <n v="375"/>
    <n v="352"/>
    <n v="375"/>
    <n v="1239.8000000000002"/>
    <n v="1403.5"/>
    <n v="25015.5"/>
    <n v="27819.5"/>
    <n v="0"/>
    <n v="0"/>
    <n v="0"/>
    <n v="0"/>
    <s v=""/>
    <s v=""/>
    <s v=""/>
    <s v=""/>
    <n v="1354.8"/>
    <n v="1583.7"/>
    <n v="26361"/>
    <n v="30134.9"/>
  </r>
  <r>
    <x v="13"/>
    <s v="Lee College "/>
    <m/>
    <n v="226204"/>
    <x v="7"/>
    <n v="785"/>
    <n v="752"/>
    <n v="102"/>
    <n v="59"/>
    <n v="683"/>
    <n v="693"/>
    <m/>
    <m/>
    <n v="683"/>
    <n v="693"/>
    <n v="683"/>
    <n v="693"/>
    <n v="21"/>
    <n v="31"/>
    <n v="21"/>
    <n v="31"/>
    <n v="9"/>
    <n v="10"/>
    <n v="9"/>
    <n v="10"/>
    <m/>
    <m/>
    <n v="0"/>
    <n v="0"/>
    <n v="30"/>
    <n v="41"/>
    <n v="30"/>
    <n v="41"/>
    <n v="3"/>
    <n v="3.2"/>
    <n v="63"/>
    <n v="99.2"/>
    <n v="3.3"/>
    <n v="3.4"/>
    <n v="29.7"/>
    <n v="34"/>
    <m/>
    <m/>
    <n v="0"/>
    <n v="0"/>
    <n v="3.0900000000000003"/>
    <n v="3.2487804878048778"/>
    <n v="92.7"/>
    <n v="133.19999999999999"/>
    <n v="69.099999999999994"/>
    <n v="78.7"/>
    <n v="1451.1"/>
    <n v="2439.7000000000003"/>
    <n v="83.1"/>
    <n v="70.900000000000006"/>
    <n v="747.9"/>
    <n v="709"/>
    <m/>
    <m/>
    <n v="0"/>
    <n v="0"/>
    <n v="73.3"/>
    <n v="76.79756097560977"/>
    <n v="2199"/>
    <n v="3148.7000000000007"/>
    <n v="115"/>
    <n v="116"/>
    <n v="115"/>
    <n v="116"/>
    <n v="92"/>
    <n v="90"/>
    <n v="92"/>
    <n v="90"/>
    <m/>
    <m/>
    <n v="0"/>
    <n v="0"/>
    <n v="207"/>
    <n v="206"/>
    <n v="207"/>
    <n v="206"/>
    <n v="4.5"/>
    <n v="4.2"/>
    <n v="517.5"/>
    <n v="487.20000000000005"/>
    <n v="5.6"/>
    <n v="5.5"/>
    <n v="515.19999999999993"/>
    <n v="495"/>
    <m/>
    <m/>
    <n v="0"/>
    <n v="0"/>
    <n v="4.988888888888888"/>
    <n v="4.7679611650485443"/>
    <n v="1032.6999999999998"/>
    <n v="982.20000000000016"/>
    <n v="94.2"/>
    <n v="88.3"/>
    <n v="10833"/>
    <n v="10242.799999999999"/>
    <n v="87.5"/>
    <n v="86.5"/>
    <n v="8050"/>
    <n v="7785"/>
    <m/>
    <m/>
    <n v="0"/>
    <n v="0"/>
    <n v="91.222222222222229"/>
    <n v="87.513592233009703"/>
    <n v="18883"/>
    <n v="18027.8"/>
    <n v="237"/>
    <n v="247"/>
    <n v="237"/>
    <n v="247"/>
    <n v="4.7485232067510541"/>
    <n v="4.5157894736842108"/>
    <n v="1125.3999999999999"/>
    <n v="1115.4000000000001"/>
    <n v="88.953586497890299"/>
    <n v="85.734817813765176"/>
    <n v="21082"/>
    <n v="21176.5"/>
    <n v="53"/>
    <n v="55"/>
    <n v="53"/>
    <n v="55"/>
    <n v="92"/>
    <n v="110"/>
    <n v="92"/>
    <n v="110"/>
    <m/>
    <m/>
    <n v="0"/>
    <n v="0"/>
    <n v="145"/>
    <n v="165"/>
    <n v="145"/>
    <n v="165"/>
    <n v="3.2"/>
    <n v="3.7"/>
    <n v="169.60000000000002"/>
    <n v="203.5"/>
    <n v="3.2"/>
    <n v="3.4"/>
    <n v="294.40000000000003"/>
    <n v="374"/>
    <m/>
    <m/>
    <n v="0"/>
    <n v="0"/>
    <n v="3.2"/>
    <n v="3.5"/>
    <n v="464"/>
    <n v="577.5"/>
    <n v="68.7"/>
    <n v="68.8"/>
    <n v="3641.1000000000004"/>
    <n v="3784"/>
    <n v="58.6"/>
    <n v="57.4"/>
    <n v="5391.2"/>
    <n v="6314"/>
    <m/>
    <m/>
    <n v="0"/>
    <n v="0"/>
    <n v="62.291724137931027"/>
    <n v="61.2"/>
    <n v="9032.2999999999993"/>
    <n v="10098"/>
    <n v="301"/>
    <n v="281"/>
    <n v="301"/>
    <n v="281"/>
    <n v="4.8"/>
    <n v="4.9000000000000004"/>
    <n v="1444.8"/>
    <n v="1376.9"/>
    <n v="76.599999999999994"/>
    <n v="70.400000000000006"/>
    <n v="23056.6"/>
    <n v="19782.400000000001"/>
    <n v="189"/>
    <n v="202"/>
    <n v="189"/>
    <n v="202"/>
    <n v="750.1"/>
    <n v="789.90000000000009"/>
    <n v="15925.2"/>
    <n v="16466.5"/>
    <n v="193"/>
    <n v="210"/>
    <n v="193"/>
    <n v="210"/>
    <n v="839.3"/>
    <n v="903"/>
    <n v="14189.099999999999"/>
    <n v="14808"/>
    <n v="382"/>
    <n v="412"/>
    <n v="382"/>
    <n v="412"/>
    <n v="1589.4"/>
    <n v="1692.9"/>
    <n v="30114.3"/>
    <n v="31274.5"/>
    <n v="0"/>
    <n v="0"/>
    <n v="0"/>
    <n v="0"/>
    <s v=""/>
    <s v=""/>
    <s v=""/>
    <s v=""/>
    <n v="3034.2"/>
    <n v="3069.8"/>
    <n v="53170.899999999994"/>
    <n v="51056.9"/>
  </r>
  <r>
    <x v="13"/>
    <s v="Mountain View College  (DCCCD)"/>
    <s v="Met the criteria for Two-Year 1 in 2010-11 amd 2011-12."/>
    <n v="226930"/>
    <x v="7"/>
    <n v="414"/>
    <n v="613"/>
    <n v="15"/>
    <n v="21"/>
    <n v="399"/>
    <n v="592"/>
    <m/>
    <m/>
    <n v="399"/>
    <n v="592"/>
    <n v="399"/>
    <n v="592"/>
    <n v="5"/>
    <n v="10"/>
    <n v="5"/>
    <n v="10"/>
    <n v="2"/>
    <n v="22"/>
    <n v="2"/>
    <n v="22"/>
    <m/>
    <m/>
    <n v="0"/>
    <n v="0"/>
    <n v="7"/>
    <n v="32"/>
    <n v="7"/>
    <n v="32"/>
    <n v="3"/>
    <n v="3"/>
    <n v="15"/>
    <n v="30"/>
    <n v="2"/>
    <n v="2.8"/>
    <n v="4"/>
    <n v="61.599999999999994"/>
    <m/>
    <m/>
    <n v="0"/>
    <n v="0"/>
    <n v="2.7142857142857144"/>
    <n v="2.8624999999999998"/>
    <n v="19"/>
    <n v="91.6"/>
    <n v="70.2"/>
    <n v="60.6"/>
    <n v="351"/>
    <n v="606"/>
    <n v="60"/>
    <n v="51.2"/>
    <n v="120"/>
    <n v="1126.4000000000001"/>
    <m/>
    <m/>
    <n v="0"/>
    <n v="0"/>
    <n v="67.285714285714292"/>
    <n v="54.137500000000003"/>
    <n v="471.00000000000006"/>
    <n v="1732.4"/>
    <n v="84"/>
    <n v="128"/>
    <n v="84"/>
    <n v="128"/>
    <n v="91"/>
    <n v="106"/>
    <n v="91"/>
    <n v="106"/>
    <m/>
    <m/>
    <n v="0"/>
    <n v="0"/>
    <n v="175"/>
    <n v="234"/>
    <n v="175"/>
    <n v="234"/>
    <n v="4.4000000000000004"/>
    <n v="4.5999999999999996"/>
    <n v="369.6"/>
    <n v="588.79999999999995"/>
    <n v="4.9000000000000004"/>
    <n v="5.5"/>
    <n v="445.90000000000003"/>
    <n v="583"/>
    <m/>
    <m/>
    <n v="0"/>
    <n v="0"/>
    <n v="4.66"/>
    <n v="5.0076923076923077"/>
    <n v="815.5"/>
    <n v="1171.8"/>
    <n v="86.1"/>
    <n v="82.8"/>
    <n v="7232.4"/>
    <n v="10598.4"/>
    <n v="82.7"/>
    <n v="81.2"/>
    <n v="7525.7"/>
    <n v="8607.2000000000007"/>
    <m/>
    <m/>
    <n v="0"/>
    <n v="0"/>
    <n v="84.331999999999994"/>
    <n v="82.075213675213675"/>
    <n v="14758.099999999999"/>
    <n v="19205.599999999999"/>
    <n v="182"/>
    <n v="266"/>
    <n v="182"/>
    <n v="266"/>
    <n v="4.5851648351648349"/>
    <n v="4.7496240601503752"/>
    <n v="834.5"/>
    <n v="1263.3999999999999"/>
    <n v="83.676373626373618"/>
    <n v="78.714285714285708"/>
    <n v="15229.099999999999"/>
    <n v="20938"/>
    <n v="30"/>
    <n v="43"/>
    <n v="30"/>
    <n v="43"/>
    <n v="69"/>
    <n v="108"/>
    <n v="69"/>
    <n v="108"/>
    <m/>
    <m/>
    <n v="0"/>
    <n v="0"/>
    <n v="99"/>
    <n v="151"/>
    <n v="99"/>
    <n v="151"/>
    <n v="3.7"/>
    <n v="3.6"/>
    <n v="111"/>
    <n v="154.80000000000001"/>
    <n v="3.1"/>
    <n v="3.8"/>
    <n v="213.9"/>
    <n v="410.4"/>
    <m/>
    <m/>
    <n v="0"/>
    <n v="0"/>
    <n v="3.2818181818181817"/>
    <n v="3.7430463576158943"/>
    <n v="324.89999999999998"/>
    <n v="565.20000000000005"/>
    <n v="58.1"/>
    <n v="58.2"/>
    <n v="1743"/>
    <n v="2502.6"/>
    <n v="42.6"/>
    <n v="49.2"/>
    <n v="2939.4"/>
    <n v="5313.6"/>
    <m/>
    <m/>
    <n v="0"/>
    <n v="0"/>
    <n v="47.29696969696969"/>
    <n v="51.762913907284776"/>
    <n v="4682.3999999999996"/>
    <n v="7816.2000000000016"/>
    <n v="118"/>
    <n v="175"/>
    <n v="118"/>
    <n v="175"/>
    <n v="3.4"/>
    <n v="4.2"/>
    <n v="401.2"/>
    <n v="735"/>
    <n v="39.1"/>
    <n v="46.3"/>
    <n v="4613.8"/>
    <n v="8102.4999999999991"/>
    <n v="119"/>
    <n v="181"/>
    <n v="119"/>
    <n v="181"/>
    <n v="495.6"/>
    <n v="773.59999999999991"/>
    <n v="9326.4"/>
    <n v="13707"/>
    <n v="162"/>
    <n v="236"/>
    <n v="162"/>
    <n v="236"/>
    <n v="663.80000000000007"/>
    <n v="1055"/>
    <n v="10585.1"/>
    <n v="15047.2"/>
    <n v="281"/>
    <n v="417"/>
    <n v="281"/>
    <n v="417"/>
    <n v="1159.4000000000001"/>
    <n v="1828.6"/>
    <n v="19911.5"/>
    <n v="28754.2"/>
    <n v="0"/>
    <n v="0"/>
    <n v="0"/>
    <n v="0"/>
    <s v=""/>
    <s v=""/>
    <s v=""/>
    <s v=""/>
    <n v="1560.6000000000001"/>
    <n v="2563.6"/>
    <n v="24525.3"/>
    <n v="36856.699999999997"/>
  </r>
  <r>
    <x v="13"/>
    <s v="Northeast Texas Community College "/>
    <s v="Reclassified: Met criteria for Two-Year 2 in 2009-10, 2010-11 and 2011-12."/>
    <n v="227225"/>
    <x v="7"/>
    <n v="273"/>
    <n v="299"/>
    <n v="3"/>
    <n v="6"/>
    <n v="270"/>
    <n v="293"/>
    <m/>
    <m/>
    <n v="270"/>
    <n v="293"/>
    <n v="270"/>
    <n v="293"/>
    <n v="10"/>
    <n v="11"/>
    <n v="10"/>
    <n v="11"/>
    <n v="7"/>
    <n v="6"/>
    <n v="7"/>
    <n v="6"/>
    <m/>
    <m/>
    <n v="0"/>
    <n v="0"/>
    <n v="17"/>
    <n v="17"/>
    <n v="17"/>
    <n v="17"/>
    <n v="2.7"/>
    <n v="2.9"/>
    <n v="27"/>
    <n v="31.9"/>
    <n v="3.4"/>
    <n v="3.9"/>
    <n v="23.8"/>
    <n v="23.4"/>
    <m/>
    <m/>
    <n v="0"/>
    <n v="0"/>
    <n v="2.9882352941176471"/>
    <n v="3.2529411764705882"/>
    <n v="50.8"/>
    <n v="55.3"/>
    <n v="72.3"/>
    <n v="73.7"/>
    <n v="723"/>
    <n v="810.7"/>
    <n v="73"/>
    <n v="89.2"/>
    <n v="511"/>
    <n v="535.20000000000005"/>
    <m/>
    <m/>
    <n v="0"/>
    <n v="0"/>
    <n v="72.588235294117652"/>
    <n v="79.170588235294119"/>
    <n v="1234"/>
    <n v="1345.9"/>
    <n v="79"/>
    <n v="74"/>
    <n v="79"/>
    <n v="74"/>
    <n v="60"/>
    <n v="68"/>
    <n v="60"/>
    <n v="68"/>
    <m/>
    <m/>
    <n v="0"/>
    <n v="0"/>
    <n v="139"/>
    <n v="142"/>
    <n v="139"/>
    <n v="142"/>
    <n v="4.2"/>
    <n v="4.2"/>
    <n v="331.8"/>
    <n v="310.8"/>
    <n v="4"/>
    <n v="4.7"/>
    <n v="240"/>
    <n v="319.60000000000002"/>
    <m/>
    <m/>
    <n v="0"/>
    <n v="0"/>
    <n v="4.1136690647482013"/>
    <n v="4.4394366197183102"/>
    <n v="571.79999999999995"/>
    <n v="630.40000000000009"/>
    <n v="84.1"/>
    <n v="85.1"/>
    <n v="6643.9"/>
    <n v="6297.4"/>
    <n v="81"/>
    <n v="86.6"/>
    <n v="4860"/>
    <n v="5888.7999999999993"/>
    <m/>
    <m/>
    <n v="0"/>
    <n v="0"/>
    <n v="82.761870503597123"/>
    <n v="85.818309859154922"/>
    <n v="11503.9"/>
    <n v="12186.199999999999"/>
    <n v="156"/>
    <n v="159"/>
    <n v="156"/>
    <n v="159"/>
    <n v="3.9910256410256406"/>
    <n v="4.3125786163522015"/>
    <n v="622.59999999999991"/>
    <n v="685.7"/>
    <n v="81.65320512820513"/>
    <n v="85.107547169811312"/>
    <n v="12737.9"/>
    <n v="13532.099999999999"/>
    <n v="46"/>
    <n v="58"/>
    <n v="46"/>
    <n v="58"/>
    <n v="27"/>
    <n v="39"/>
    <n v="27"/>
    <n v="39"/>
    <m/>
    <m/>
    <n v="0"/>
    <n v="0"/>
    <n v="73"/>
    <n v="97"/>
    <n v="73"/>
    <n v="97"/>
    <n v="2.7"/>
    <n v="2.5"/>
    <n v="124.2"/>
    <n v="145"/>
    <n v="3.3"/>
    <n v="3.4"/>
    <n v="89.1"/>
    <n v="132.6"/>
    <m/>
    <m/>
    <n v="0"/>
    <n v="0"/>
    <n v="2.9219178082191783"/>
    <n v="2.8618556701030928"/>
    <n v="213.3"/>
    <n v="277.60000000000002"/>
    <n v="54"/>
    <n v="55.5"/>
    <n v="2484"/>
    <n v="3219"/>
    <n v="58"/>
    <n v="54.6"/>
    <n v="1566"/>
    <n v="2129.4"/>
    <m/>
    <m/>
    <n v="0"/>
    <n v="0"/>
    <n v="55.479452054794521"/>
    <n v="55.138144329896903"/>
    <n v="4050"/>
    <n v="5348.4"/>
    <n v="41"/>
    <n v="37"/>
    <n v="41"/>
    <n v="37"/>
    <n v="5.5"/>
    <n v="5"/>
    <n v="225.5"/>
    <n v="185"/>
    <n v="69.400000000000006"/>
    <n v="71.400000000000006"/>
    <n v="2845.4"/>
    <n v="2641.8"/>
    <n v="135"/>
    <n v="143"/>
    <n v="135"/>
    <n v="143"/>
    <n v="483"/>
    <n v="487.7"/>
    <n v="9850.9"/>
    <n v="10327.099999999999"/>
    <n v="94"/>
    <n v="113"/>
    <n v="94"/>
    <n v="113"/>
    <n v="352.9"/>
    <n v="475.6"/>
    <n v="6937"/>
    <n v="8553.4"/>
    <n v="229"/>
    <n v="256"/>
    <n v="229"/>
    <n v="256"/>
    <n v="835.9"/>
    <n v="963.3"/>
    <n v="16787.900000000001"/>
    <n v="18880.5"/>
    <n v="0"/>
    <n v="0"/>
    <n v="0"/>
    <n v="0"/>
    <s v=""/>
    <s v=""/>
    <s v=""/>
    <s v=""/>
    <n v="1061.3999999999999"/>
    <n v="1148.3000000000002"/>
    <n v="19633.300000000003"/>
    <n v="21522.3"/>
  </r>
  <r>
    <x v="13"/>
    <s v="Odessa College "/>
    <m/>
    <n v="227304"/>
    <x v="7"/>
    <n v="324"/>
    <n v="343"/>
    <n v="12"/>
    <n v="8"/>
    <n v="312"/>
    <n v="335"/>
    <m/>
    <m/>
    <n v="312"/>
    <n v="335"/>
    <n v="312"/>
    <n v="335"/>
    <n v="13"/>
    <n v="14"/>
    <n v="13"/>
    <n v="14"/>
    <n v="7"/>
    <n v="13"/>
    <n v="7"/>
    <n v="13"/>
    <m/>
    <m/>
    <n v="0"/>
    <n v="0"/>
    <n v="20"/>
    <n v="27"/>
    <n v="20"/>
    <n v="27"/>
    <n v="4.9000000000000004"/>
    <n v="3.6"/>
    <n v="63.7"/>
    <n v="50.4"/>
    <n v="4.9000000000000004"/>
    <n v="5"/>
    <n v="34.300000000000004"/>
    <n v="65"/>
    <m/>
    <m/>
    <n v="0"/>
    <n v="0"/>
    <n v="4.9000000000000004"/>
    <n v="4.2740740740740746"/>
    <n v="98"/>
    <n v="115.40000000000002"/>
    <n v="91.1"/>
    <n v="71"/>
    <n v="1184.3"/>
    <n v="994"/>
    <n v="87.6"/>
    <n v="88.5"/>
    <n v="613.19999999999993"/>
    <n v="1150.5"/>
    <m/>
    <m/>
    <n v="0"/>
    <n v="0"/>
    <n v="89.875"/>
    <n v="79.425925925925924"/>
    <n v="1797.5"/>
    <n v="2144.5"/>
    <n v="67"/>
    <n v="70"/>
    <n v="67"/>
    <n v="70"/>
    <n v="64"/>
    <n v="61"/>
    <n v="64"/>
    <n v="61"/>
    <m/>
    <m/>
    <n v="0"/>
    <n v="0"/>
    <n v="131"/>
    <n v="131"/>
    <n v="131"/>
    <n v="131"/>
    <n v="4.9000000000000004"/>
    <n v="4.7"/>
    <n v="328.3"/>
    <n v="329"/>
    <n v="5.7"/>
    <n v="5.5"/>
    <n v="364.8"/>
    <n v="335.5"/>
    <m/>
    <m/>
    <n v="0"/>
    <n v="0"/>
    <n v="5.2908396946564888"/>
    <n v="5.0725190839694658"/>
    <n v="693.1"/>
    <n v="664.5"/>
    <n v="96.8"/>
    <n v="86.3"/>
    <n v="6485.5999999999995"/>
    <n v="6041"/>
    <n v="95.1"/>
    <n v="91.9"/>
    <n v="6086.4"/>
    <n v="5605.9000000000005"/>
    <m/>
    <m/>
    <n v="0"/>
    <n v="0"/>
    <n v="95.969465648854964"/>
    <n v="88.907633587786265"/>
    <n v="12572"/>
    <n v="11646.900000000001"/>
    <n v="151"/>
    <n v="158"/>
    <n v="151"/>
    <n v="158"/>
    <n v="5.2390728476821193"/>
    <n v="4.9360759493670887"/>
    <n v="791.1"/>
    <n v="779.9"/>
    <n v="95.162251655629134"/>
    <n v="87.287341772151905"/>
    <n v="14369.5"/>
    <n v="13791.400000000001"/>
    <n v="37"/>
    <n v="29"/>
    <n v="37"/>
    <n v="29"/>
    <n v="37"/>
    <n v="66"/>
    <n v="37"/>
    <n v="66"/>
    <m/>
    <m/>
    <n v="0"/>
    <n v="0"/>
    <n v="74"/>
    <n v="95"/>
    <n v="74"/>
    <n v="95"/>
    <n v="3.5"/>
    <n v="3.2"/>
    <n v="129.5"/>
    <n v="92.800000000000011"/>
    <n v="3.7"/>
    <n v="3.5"/>
    <n v="136.9"/>
    <n v="231"/>
    <m/>
    <m/>
    <n v="0"/>
    <n v="0"/>
    <n v="3.5999999999999996"/>
    <n v="3.4084210526315792"/>
    <n v="266.39999999999998"/>
    <n v="323.8"/>
    <n v="64.400000000000006"/>
    <n v="68.3"/>
    <n v="2382.8000000000002"/>
    <n v="1980.6999999999998"/>
    <n v="62.6"/>
    <n v="64.599999999999994"/>
    <n v="2316.2000000000003"/>
    <n v="4263.5999999999995"/>
    <m/>
    <m/>
    <n v="0"/>
    <n v="0"/>
    <n v="63.5"/>
    <n v="65.729473684210518"/>
    <n v="4699"/>
    <n v="6244.2999999999993"/>
    <n v="87"/>
    <n v="82"/>
    <n v="87"/>
    <n v="82"/>
    <n v="6.1"/>
    <n v="5.6"/>
    <n v="530.69999999999993"/>
    <n v="459.2"/>
    <n v="78"/>
    <n v="66.7"/>
    <n v="6786"/>
    <n v="5469.4000000000005"/>
    <n v="117"/>
    <n v="113"/>
    <n v="117"/>
    <n v="113"/>
    <n v="521.5"/>
    <n v="472.2"/>
    <n v="10052.700000000001"/>
    <n v="9015.7000000000007"/>
    <n v="108"/>
    <n v="140"/>
    <n v="108"/>
    <n v="140"/>
    <n v="536"/>
    <n v="631.5"/>
    <n v="9015.7999999999993"/>
    <n v="11020"/>
    <n v="225"/>
    <n v="253"/>
    <n v="225"/>
    <n v="253"/>
    <n v="1057.5"/>
    <n v="1103.7"/>
    <n v="19068.5"/>
    <n v="20035.7"/>
    <n v="0"/>
    <n v="0"/>
    <n v="0"/>
    <n v="0"/>
    <s v=""/>
    <s v=""/>
    <s v=""/>
    <s v=""/>
    <n v="1588.1999999999998"/>
    <n v="1562.9"/>
    <n v="25854.5"/>
    <n v="25505.100000000002"/>
  </r>
  <r>
    <x v="13"/>
    <s v="Paris Junior College"/>
    <m/>
    <n v="227401"/>
    <x v="7"/>
    <n v="390"/>
    <n v="448"/>
    <n v="2"/>
    <n v="7"/>
    <n v="388"/>
    <n v="441"/>
    <m/>
    <m/>
    <n v="388"/>
    <n v="441"/>
    <n v="388"/>
    <n v="441"/>
    <n v="39"/>
    <n v="52"/>
    <n v="39"/>
    <n v="52"/>
    <n v="18"/>
    <n v="27"/>
    <n v="18"/>
    <n v="27"/>
    <m/>
    <m/>
    <n v="0"/>
    <n v="0"/>
    <n v="57"/>
    <n v="79"/>
    <n v="57"/>
    <n v="79"/>
    <n v="2.6"/>
    <n v="2.8"/>
    <n v="101.4"/>
    <n v="145.6"/>
    <n v="3.1"/>
    <n v="2.8"/>
    <n v="55.800000000000004"/>
    <n v="75.599999999999994"/>
    <m/>
    <m/>
    <n v="0"/>
    <n v="0"/>
    <n v="2.7578947368421054"/>
    <n v="2.8"/>
    <n v="157.20000000000002"/>
    <n v="221.2"/>
    <n v="64.7"/>
    <n v="61.8"/>
    <n v="2523.3000000000002"/>
    <n v="3213.6"/>
    <n v="61.2"/>
    <n v="62.9"/>
    <n v="1101.6000000000001"/>
    <n v="1698.3"/>
    <m/>
    <m/>
    <n v="0"/>
    <n v="0"/>
    <n v="63.59473684210527"/>
    <n v="62.175949367088606"/>
    <n v="3624.9000000000005"/>
    <n v="4911.8999999999996"/>
    <n v="96"/>
    <n v="126"/>
    <n v="96"/>
    <n v="126"/>
    <n v="84"/>
    <n v="73"/>
    <n v="84"/>
    <n v="73"/>
    <m/>
    <m/>
    <n v="0"/>
    <n v="0"/>
    <n v="180"/>
    <n v="199"/>
    <n v="180"/>
    <n v="199"/>
    <n v="4.3"/>
    <n v="3.7"/>
    <n v="412.79999999999995"/>
    <n v="466.20000000000005"/>
    <n v="4.9000000000000004"/>
    <n v="5"/>
    <n v="411.6"/>
    <n v="365"/>
    <m/>
    <m/>
    <n v="0"/>
    <n v="0"/>
    <n v="4.58"/>
    <n v="4.176884422110553"/>
    <n v="824.4"/>
    <n v="831.2"/>
    <n v="86.6"/>
    <n v="85.4"/>
    <n v="8313.5999999999985"/>
    <n v="10760.400000000001"/>
    <n v="82.8"/>
    <n v="82.8"/>
    <n v="6955.2"/>
    <n v="6044.4"/>
    <m/>
    <m/>
    <n v="0"/>
    <n v="0"/>
    <n v="84.826666666666668"/>
    <n v="84.446231155778904"/>
    <n v="15268.800000000001"/>
    <n v="16804.800000000003"/>
    <n v="237"/>
    <n v="278"/>
    <n v="237"/>
    <n v="278"/>
    <n v="4.141772151898734"/>
    <n v="3.7856115107913673"/>
    <n v="981.6"/>
    <n v="1052.4000000000001"/>
    <n v="79.720253164556965"/>
    <n v="78.117625899280597"/>
    <n v="18893.7"/>
    <n v="21716.700000000004"/>
    <n v="49"/>
    <n v="48"/>
    <n v="49"/>
    <n v="48"/>
    <n v="49"/>
    <n v="54"/>
    <n v="49"/>
    <n v="54"/>
    <m/>
    <m/>
    <n v="0"/>
    <n v="0"/>
    <n v="98"/>
    <n v="102"/>
    <n v="98"/>
    <n v="102"/>
    <n v="2.7"/>
    <n v="2.7"/>
    <n v="132.30000000000001"/>
    <n v="129.60000000000002"/>
    <n v="3.6"/>
    <n v="3.2"/>
    <n v="176.4"/>
    <n v="172.8"/>
    <m/>
    <m/>
    <n v="0"/>
    <n v="0"/>
    <n v="3.1500000000000004"/>
    <n v="2.9647058823529413"/>
    <n v="308.70000000000005"/>
    <n v="302.40000000000003"/>
    <n v="57.3"/>
    <n v="59.2"/>
    <n v="2807.7"/>
    <n v="2841.6000000000004"/>
    <n v="54.9"/>
    <n v="61.2"/>
    <n v="2690.1"/>
    <n v="3304.8"/>
    <m/>
    <m/>
    <n v="0"/>
    <n v="0"/>
    <n v="56.099999999999994"/>
    <n v="60.258823529411771"/>
    <n v="5497.7999999999993"/>
    <n v="6146.4000000000005"/>
    <n v="53"/>
    <n v="61"/>
    <n v="53"/>
    <n v="61"/>
    <n v="5.7"/>
    <n v="4"/>
    <n v="302.10000000000002"/>
    <n v="244"/>
    <n v="66"/>
    <n v="61.3"/>
    <n v="3498"/>
    <n v="3739.2999999999997"/>
    <n v="184"/>
    <n v="226"/>
    <n v="184"/>
    <n v="226"/>
    <n v="646.5"/>
    <n v="741.40000000000009"/>
    <n v="13644.599999999999"/>
    <n v="16815.600000000002"/>
    <n v="151"/>
    <n v="154"/>
    <n v="151"/>
    <n v="154"/>
    <n v="643.80000000000007"/>
    <n v="613.40000000000009"/>
    <n v="10746.9"/>
    <n v="11047.5"/>
    <n v="335"/>
    <n v="380"/>
    <n v="335"/>
    <n v="380"/>
    <n v="1290.3000000000002"/>
    <n v="1354.8000000000002"/>
    <n v="24391.5"/>
    <n v="27863.100000000002"/>
    <n v="0"/>
    <n v="0"/>
    <n v="0"/>
    <n v="0"/>
    <s v=""/>
    <s v=""/>
    <s v=""/>
    <s v=""/>
    <n v="1592.4"/>
    <n v="1598.8000000000002"/>
    <n v="27889.5"/>
    <n v="31602.400000000005"/>
  </r>
  <r>
    <x v="13"/>
    <s v="Southwest Texas Junior College "/>
    <m/>
    <n v="228316"/>
    <x v="7"/>
    <n v="415"/>
    <n v="473"/>
    <n v="1"/>
    <n v="7"/>
    <n v="414"/>
    <n v="466"/>
    <m/>
    <m/>
    <n v="414"/>
    <n v="466"/>
    <n v="414"/>
    <n v="466"/>
    <n v="34"/>
    <n v="52"/>
    <n v="34"/>
    <n v="52"/>
    <n v="18"/>
    <n v="33"/>
    <n v="18"/>
    <n v="33"/>
    <m/>
    <m/>
    <n v="0"/>
    <n v="0"/>
    <n v="52"/>
    <n v="85"/>
    <n v="52"/>
    <n v="85"/>
    <n v="3"/>
    <n v="3.2"/>
    <n v="102"/>
    <n v="166.4"/>
    <n v="2.9"/>
    <n v="2.8"/>
    <n v="52.199999999999996"/>
    <n v="92.399999999999991"/>
    <m/>
    <m/>
    <n v="0"/>
    <n v="0"/>
    <n v="2.9653846153846151"/>
    <n v="3.0447058823529414"/>
    <n v="154.19999999999999"/>
    <n v="258.8"/>
    <n v="69.400000000000006"/>
    <n v="72.2"/>
    <n v="2359.6000000000004"/>
    <n v="3754.4"/>
    <n v="58.2"/>
    <n v="70.2"/>
    <n v="1047.6000000000001"/>
    <n v="2316.6"/>
    <m/>
    <m/>
    <n v="0"/>
    <n v="0"/>
    <n v="65.523076923076943"/>
    <n v="71.423529411764704"/>
    <n v="3407.2000000000012"/>
    <n v="6071"/>
    <n v="118"/>
    <n v="149"/>
    <n v="118"/>
    <n v="149"/>
    <n v="108"/>
    <n v="90"/>
    <n v="108"/>
    <n v="90"/>
    <m/>
    <m/>
    <n v="0"/>
    <n v="0"/>
    <n v="226"/>
    <n v="239"/>
    <n v="226"/>
    <n v="239"/>
    <n v="4.5999999999999996"/>
    <n v="4.2"/>
    <n v="542.79999999999995"/>
    <n v="625.80000000000007"/>
    <n v="5.2"/>
    <n v="5.2"/>
    <n v="561.6"/>
    <n v="468"/>
    <m/>
    <m/>
    <n v="0"/>
    <n v="0"/>
    <n v="4.8867256637168142"/>
    <n v="4.5765690376569044"/>
    <n v="1104.4000000000001"/>
    <n v="1093.8000000000002"/>
    <n v="88.5"/>
    <n v="86.6"/>
    <n v="10443"/>
    <n v="12903.4"/>
    <n v="84.7"/>
    <n v="85.9"/>
    <n v="9147.6"/>
    <n v="7731.0000000000009"/>
    <m/>
    <m/>
    <n v="0"/>
    <n v="0"/>
    <n v="86.684070796460176"/>
    <n v="86.336401673640168"/>
    <n v="19590.599999999999"/>
    <n v="20634.400000000001"/>
    <n v="278"/>
    <n v="324"/>
    <n v="278"/>
    <n v="324"/>
    <n v="4.5273381294964032"/>
    <n v="4.1746913580246918"/>
    <n v="1258.6000000000001"/>
    <n v="1352.6000000000001"/>
    <n v="82.725899280575533"/>
    <n v="82.424074074074085"/>
    <n v="22997.8"/>
    <n v="26705.400000000005"/>
    <n v="29"/>
    <n v="29"/>
    <n v="29"/>
    <n v="29"/>
    <n v="39"/>
    <n v="35"/>
    <n v="39"/>
    <n v="35"/>
    <m/>
    <m/>
    <n v="0"/>
    <n v="0"/>
    <n v="68"/>
    <n v="64"/>
    <n v="68"/>
    <n v="64"/>
    <n v="3.5"/>
    <n v="2.6"/>
    <n v="101.5"/>
    <n v="75.400000000000006"/>
    <n v="3.4"/>
    <n v="3.2"/>
    <n v="132.6"/>
    <n v="112"/>
    <m/>
    <m/>
    <n v="0"/>
    <n v="0"/>
    <n v="3.4426470588235292"/>
    <n v="2.9281250000000001"/>
    <n v="234.1"/>
    <n v="187.4"/>
    <n v="57.7"/>
    <n v="56.4"/>
    <n v="1673.3000000000002"/>
    <n v="1635.6"/>
    <n v="59.5"/>
    <n v="60.7"/>
    <n v="2320.5"/>
    <n v="2124.5"/>
    <m/>
    <m/>
    <n v="0"/>
    <n v="0"/>
    <n v="58.732352941176472"/>
    <n v="58.751562499999999"/>
    <n v="3993.8"/>
    <n v="3760.1"/>
    <n v="68"/>
    <n v="78"/>
    <n v="68"/>
    <n v="78"/>
    <n v="5.4"/>
    <n v="5.8"/>
    <n v="367.20000000000005"/>
    <n v="452.4"/>
    <n v="63.6"/>
    <n v="64.3"/>
    <n v="4324.8"/>
    <n v="5015.3999999999996"/>
    <n v="181"/>
    <n v="230"/>
    <n v="181"/>
    <n v="230"/>
    <n v="746.3"/>
    <n v="867.6"/>
    <n v="14475.900000000001"/>
    <n v="18293.399999999998"/>
    <n v="165"/>
    <n v="158"/>
    <n v="165"/>
    <n v="158"/>
    <n v="746.40000000000009"/>
    <n v="672.4"/>
    <n v="12515.7"/>
    <n v="12172.1"/>
    <n v="346"/>
    <n v="388"/>
    <n v="346"/>
    <n v="388"/>
    <n v="1492.7"/>
    <n v="1540"/>
    <n v="26991.600000000002"/>
    <n v="30465.5"/>
    <n v="0"/>
    <n v="0"/>
    <n v="0"/>
    <n v="0"/>
    <s v=""/>
    <s v=""/>
    <s v=""/>
    <s v=""/>
    <n v="1859.9"/>
    <n v="1992.4"/>
    <n v="31316.399999999998"/>
    <n v="35480.9"/>
  </r>
  <r>
    <x v="13"/>
    <s v="Temple College "/>
    <m/>
    <n v="228608"/>
    <x v="7"/>
    <n v="337"/>
    <n v="417"/>
    <n v="5"/>
    <n v="21"/>
    <n v="332"/>
    <n v="396"/>
    <m/>
    <m/>
    <n v="332"/>
    <n v="396"/>
    <n v="332"/>
    <n v="396"/>
    <n v="15"/>
    <n v="14"/>
    <n v="15"/>
    <n v="14"/>
    <n v="9"/>
    <n v="15"/>
    <n v="9"/>
    <n v="15"/>
    <m/>
    <m/>
    <n v="0"/>
    <n v="0"/>
    <n v="24"/>
    <n v="29"/>
    <n v="24"/>
    <n v="29"/>
    <n v="2.8"/>
    <n v="2.7"/>
    <n v="42"/>
    <n v="37.800000000000004"/>
    <n v="4"/>
    <n v="3.5"/>
    <n v="36"/>
    <n v="52.5"/>
    <m/>
    <m/>
    <n v="0"/>
    <n v="0"/>
    <n v="3.25"/>
    <n v="3.1137931034482764"/>
    <n v="78"/>
    <n v="90.300000000000011"/>
    <n v="75.099999999999994"/>
    <n v="65.3"/>
    <n v="1126.5"/>
    <n v="914.19999999999993"/>
    <n v="80.599999999999994"/>
    <n v="76.3"/>
    <n v="725.4"/>
    <n v="1144.5"/>
    <m/>
    <m/>
    <n v="0"/>
    <n v="0"/>
    <n v="77.162500000000009"/>
    <n v="70.989655172413791"/>
    <n v="1851.9"/>
    <n v="2058.6999999999998"/>
    <n v="72"/>
    <n v="66"/>
    <n v="72"/>
    <n v="66"/>
    <n v="44"/>
    <n v="52"/>
    <n v="44"/>
    <n v="52"/>
    <m/>
    <m/>
    <n v="0"/>
    <n v="0"/>
    <n v="116"/>
    <n v="118"/>
    <n v="116"/>
    <n v="118"/>
    <n v="4.5"/>
    <n v="4.7"/>
    <n v="324"/>
    <n v="310.2"/>
    <n v="5.0999999999999996"/>
    <n v="5.6"/>
    <n v="224.39999999999998"/>
    <n v="291.2"/>
    <m/>
    <m/>
    <n v="0"/>
    <n v="0"/>
    <n v="4.727586206896552"/>
    <n v="5.0966101694915249"/>
    <n v="548.4"/>
    <n v="601.4"/>
    <n v="88.5"/>
    <n v="86.8"/>
    <n v="6372"/>
    <n v="5728.8"/>
    <n v="85.1"/>
    <n v="95.8"/>
    <n v="3744.3999999999996"/>
    <n v="4981.5999999999995"/>
    <m/>
    <m/>
    <n v="0"/>
    <n v="0"/>
    <n v="87.210344827586198"/>
    <n v="90.76610169491525"/>
    <n v="10116.4"/>
    <n v="10710.4"/>
    <n v="140"/>
    <n v="147"/>
    <n v="140"/>
    <n v="147"/>
    <n v="4.4742857142857142"/>
    <n v="4.7054421768707488"/>
    <n v="626.4"/>
    <n v="691.7"/>
    <n v="85.487857142857138"/>
    <n v="86.864625850340133"/>
    <n v="11968.3"/>
    <n v="12769.1"/>
    <n v="54"/>
    <n v="64"/>
    <n v="54"/>
    <n v="64"/>
    <n v="64"/>
    <n v="97"/>
    <n v="64"/>
    <n v="97"/>
    <m/>
    <m/>
    <n v="0"/>
    <n v="0"/>
    <n v="118"/>
    <n v="161"/>
    <n v="118"/>
    <n v="161"/>
    <n v="2.9"/>
    <n v="2.7"/>
    <n v="156.6"/>
    <n v="172.8"/>
    <n v="3.5"/>
    <n v="3.3"/>
    <n v="224"/>
    <n v="320.09999999999997"/>
    <m/>
    <m/>
    <n v="0"/>
    <n v="0"/>
    <n v="3.2254237288135594"/>
    <n v="3.0614906832298137"/>
    <n v="380.6"/>
    <n v="492.9"/>
    <n v="57.2"/>
    <n v="62.8"/>
    <n v="3088.8"/>
    <n v="4019.2"/>
    <n v="58.4"/>
    <n v="61.3"/>
    <n v="3737.6"/>
    <n v="5946.0999999999995"/>
    <m/>
    <m/>
    <n v="0"/>
    <n v="0"/>
    <n v="57.850847457627118"/>
    <n v="61.896273291925461"/>
    <n v="6826.4"/>
    <n v="9965.2999999999993"/>
    <n v="74"/>
    <n v="88"/>
    <n v="74"/>
    <n v="88"/>
    <n v="4.0999999999999996"/>
    <n v="2.9"/>
    <n v="303.39999999999998"/>
    <n v="255.2"/>
    <n v="58.1"/>
    <n v="43.7"/>
    <n v="4299.4000000000005"/>
    <n v="3845.6000000000004"/>
    <n v="141"/>
    <n v="144"/>
    <n v="141"/>
    <n v="144"/>
    <n v="522.6"/>
    <n v="520.79999999999995"/>
    <n v="10587.3"/>
    <n v="10662.2"/>
    <n v="117"/>
    <n v="164"/>
    <n v="117"/>
    <n v="164"/>
    <n v="484.4"/>
    <n v="663.8"/>
    <n v="8207.4"/>
    <n v="12072.199999999999"/>
    <n v="258"/>
    <n v="308"/>
    <n v="258"/>
    <n v="308"/>
    <n v="1007"/>
    <n v="1184.5999999999999"/>
    <n v="18794.699999999997"/>
    <n v="22734.400000000001"/>
    <n v="0"/>
    <n v="0"/>
    <n v="0"/>
    <n v="0"/>
    <s v=""/>
    <s v=""/>
    <s v=""/>
    <s v=""/>
    <n v="1310.4000000000001"/>
    <n v="1439.8"/>
    <n v="23094.1"/>
    <n v="26580"/>
  </r>
  <r>
    <x v="13"/>
    <s v="Texarkana College "/>
    <m/>
    <n v="228699"/>
    <x v="7"/>
    <n v="374"/>
    <n v="313"/>
    <n v="65"/>
    <n v="32"/>
    <n v="309"/>
    <n v="281"/>
    <m/>
    <m/>
    <n v="309"/>
    <n v="281"/>
    <n v="309"/>
    <n v="281"/>
    <n v="45"/>
    <n v="43"/>
    <n v="45"/>
    <n v="43"/>
    <n v="11"/>
    <n v="5"/>
    <n v="11"/>
    <n v="5"/>
    <m/>
    <m/>
    <n v="0"/>
    <n v="0"/>
    <n v="56"/>
    <n v="48"/>
    <n v="56"/>
    <n v="48"/>
    <n v="3"/>
    <n v="3.4"/>
    <n v="135"/>
    <n v="146.19999999999999"/>
    <n v="2.7"/>
    <n v="4"/>
    <n v="29.700000000000003"/>
    <n v="20"/>
    <m/>
    <m/>
    <n v="0"/>
    <n v="0"/>
    <n v="2.9410714285714286"/>
    <n v="3.4624999999999999"/>
    <n v="164.7"/>
    <n v="166.2"/>
    <n v="68.5"/>
    <n v="72.5"/>
    <n v="3082.5"/>
    <n v="3117.5"/>
    <n v="61.1"/>
    <n v="72.400000000000006"/>
    <n v="672.1"/>
    <n v="362"/>
    <m/>
    <m/>
    <n v="0"/>
    <n v="0"/>
    <n v="67.046428571428564"/>
    <n v="72.489583333333329"/>
    <n v="3754.5999999999995"/>
    <n v="3479.5"/>
    <n v="92"/>
    <n v="79"/>
    <n v="92"/>
    <n v="79"/>
    <n v="49"/>
    <n v="39"/>
    <n v="49"/>
    <n v="39"/>
    <m/>
    <m/>
    <n v="0"/>
    <n v="0"/>
    <n v="141"/>
    <n v="118"/>
    <n v="141"/>
    <n v="118"/>
    <n v="4.9000000000000004"/>
    <n v="5.2"/>
    <n v="450.8"/>
    <n v="410.8"/>
    <n v="5.9"/>
    <n v="5.3"/>
    <n v="289.10000000000002"/>
    <n v="206.7"/>
    <m/>
    <m/>
    <n v="0"/>
    <n v="0"/>
    <n v="5.2475177304964546"/>
    <n v="5.2330508474576272"/>
    <n v="739.90000000000009"/>
    <n v="617.5"/>
    <n v="91.9"/>
    <n v="94.1"/>
    <n v="8454.8000000000011"/>
    <n v="7433.9"/>
    <n v="89.9"/>
    <n v="85.8"/>
    <n v="4405.1000000000004"/>
    <n v="3346.2"/>
    <m/>
    <m/>
    <n v="0"/>
    <n v="0"/>
    <n v="91.204964539007108"/>
    <n v="91.356779661016944"/>
    <n v="12859.900000000001"/>
    <n v="10780.099999999999"/>
    <n v="197"/>
    <n v="166"/>
    <n v="197"/>
    <n v="166"/>
    <n v="4.5918781725888334"/>
    <n v="4.7210843373493976"/>
    <n v="904.60000000000014"/>
    <n v="783.7"/>
    <n v="84.337563451776646"/>
    <n v="85.901204819277098"/>
    <n v="16614.5"/>
    <n v="14259.599999999999"/>
    <n v="17"/>
    <n v="22"/>
    <n v="17"/>
    <n v="22"/>
    <n v="21"/>
    <n v="17"/>
    <n v="21"/>
    <n v="17"/>
    <m/>
    <m/>
    <n v="0"/>
    <n v="0"/>
    <n v="38"/>
    <n v="39"/>
    <n v="38"/>
    <n v="39"/>
    <n v="3.3"/>
    <n v="3.4"/>
    <n v="56.099999999999994"/>
    <n v="74.8"/>
    <n v="3.6"/>
    <n v="3.3"/>
    <n v="75.600000000000009"/>
    <n v="56.099999999999994"/>
    <m/>
    <m/>
    <n v="0"/>
    <n v="0"/>
    <n v="3.4657894736842101"/>
    <n v="3.356410256410256"/>
    <n v="131.69999999999999"/>
    <n v="130.89999999999998"/>
    <n v="67.7"/>
    <n v="71.099999999999994"/>
    <n v="1150.9000000000001"/>
    <n v="1564.1999999999998"/>
    <n v="62.4"/>
    <n v="49.1"/>
    <n v="1310.3999999999999"/>
    <n v="834.7"/>
    <m/>
    <m/>
    <n v="0"/>
    <n v="0"/>
    <n v="64.771052631578954"/>
    <n v="61.510256410256403"/>
    <n v="2461.3000000000002"/>
    <n v="2398.8999999999996"/>
    <n v="74"/>
    <n v="76"/>
    <n v="74"/>
    <n v="76"/>
    <n v="4.7"/>
    <n v="4.9000000000000004"/>
    <n v="347.8"/>
    <n v="372.40000000000003"/>
    <n v="64.7"/>
    <n v="72.3"/>
    <n v="4787.8"/>
    <n v="5494.8"/>
    <n v="154"/>
    <n v="144"/>
    <n v="154"/>
    <n v="144"/>
    <n v="641.9"/>
    <n v="631.79999999999995"/>
    <n v="12688.2"/>
    <n v="12115.599999999999"/>
    <n v="81"/>
    <n v="61"/>
    <n v="81"/>
    <n v="61"/>
    <n v="394.40000000000003"/>
    <n v="282.79999999999995"/>
    <n v="6387.6"/>
    <n v="4542.8999999999996"/>
    <n v="235"/>
    <n v="205"/>
    <n v="235"/>
    <n v="205"/>
    <n v="1036.3"/>
    <n v="914.59999999999991"/>
    <n v="19075.800000000003"/>
    <n v="16658.5"/>
    <n v="0"/>
    <n v="0"/>
    <n v="0"/>
    <n v="0"/>
    <s v=""/>
    <s v=""/>
    <s v=""/>
    <s v=""/>
    <n v="1384.1000000000001"/>
    <n v="1287"/>
    <n v="23863.599999999999"/>
    <n v="22153.3"/>
  </r>
  <r>
    <x v="13"/>
    <s v="Texas State Technical College-Harlingen "/>
    <m/>
    <n v="229319"/>
    <x v="7"/>
    <n v="301"/>
    <n v="376"/>
    <n v="1"/>
    <n v="7"/>
    <n v="300"/>
    <n v="369"/>
    <m/>
    <m/>
    <n v="300"/>
    <n v="369"/>
    <n v="300"/>
    <n v="369"/>
    <n v="18"/>
    <n v="31"/>
    <n v="18"/>
    <n v="31"/>
    <n v="10"/>
    <n v="18"/>
    <n v="10"/>
    <n v="18"/>
    <m/>
    <m/>
    <n v="0"/>
    <n v="0"/>
    <n v="28"/>
    <n v="49"/>
    <n v="28"/>
    <n v="49"/>
    <n v="2.6"/>
    <n v="2.9"/>
    <n v="46.800000000000004"/>
    <n v="89.899999999999991"/>
    <n v="2.5"/>
    <n v="3"/>
    <n v="25"/>
    <n v="54"/>
    <m/>
    <m/>
    <n v="0"/>
    <n v="0"/>
    <n v="2.5642857142857145"/>
    <n v="2.9367346938775505"/>
    <n v="71.800000000000011"/>
    <n v="143.89999999999998"/>
    <n v="83.8"/>
    <n v="82.2"/>
    <n v="1508.3999999999999"/>
    <n v="2548.2000000000003"/>
    <n v="77.599999999999994"/>
    <n v="87.6"/>
    <n v="776"/>
    <n v="1576.8"/>
    <m/>
    <m/>
    <n v="0"/>
    <n v="0"/>
    <n v="81.585714285714275"/>
    <n v="84.183673469387756"/>
    <n v="2284.3999999999996"/>
    <n v="4125"/>
    <n v="103"/>
    <n v="129"/>
    <n v="103"/>
    <n v="129"/>
    <n v="50"/>
    <n v="53"/>
    <n v="50"/>
    <n v="53"/>
    <m/>
    <m/>
    <n v="0"/>
    <n v="0"/>
    <n v="153"/>
    <n v="182"/>
    <n v="153"/>
    <n v="182"/>
    <n v="4.2"/>
    <n v="4.5"/>
    <n v="432.6"/>
    <n v="580.5"/>
    <n v="5.5"/>
    <n v="5.0999999999999996"/>
    <n v="275"/>
    <n v="270.29999999999995"/>
    <m/>
    <m/>
    <n v="0"/>
    <n v="0"/>
    <n v="4.62483660130719"/>
    <n v="4.6747252747252741"/>
    <n v="707.6"/>
    <n v="850.79999999999984"/>
    <n v="103.1"/>
    <n v="101.5"/>
    <n v="10619.3"/>
    <n v="13093.5"/>
    <n v="98.7"/>
    <n v="95.9"/>
    <n v="4935"/>
    <n v="5082.7000000000007"/>
    <m/>
    <m/>
    <n v="0"/>
    <n v="0"/>
    <n v="101.66209150326797"/>
    <n v="99.869230769230768"/>
    <n v="15554.3"/>
    <n v="18176.2"/>
    <n v="181"/>
    <n v="231"/>
    <n v="181"/>
    <n v="231"/>
    <n v="4.3060773480662986"/>
    <n v="4.3060606060606057"/>
    <n v="779.40000000000009"/>
    <n v="994.69999999999993"/>
    <n v="98.556353591160203"/>
    <n v="96.541991341991348"/>
    <n v="17838.699999999997"/>
    <n v="22301.200000000001"/>
    <n v="42"/>
    <n v="45"/>
    <n v="42"/>
    <n v="45"/>
    <n v="34"/>
    <n v="41"/>
    <n v="34"/>
    <n v="41"/>
    <m/>
    <m/>
    <n v="0"/>
    <n v="0"/>
    <n v="76"/>
    <n v="86"/>
    <n v="76"/>
    <n v="86"/>
    <n v="2.9"/>
    <n v="3.2"/>
    <n v="121.8"/>
    <n v="144"/>
    <n v="3"/>
    <n v="3.2"/>
    <n v="102"/>
    <n v="131.20000000000002"/>
    <m/>
    <m/>
    <n v="0"/>
    <n v="0"/>
    <n v="2.9447368421052631"/>
    <n v="3.2000000000000006"/>
    <n v="223.79999999999998"/>
    <n v="275.20000000000005"/>
    <n v="76.7"/>
    <n v="81.400000000000006"/>
    <n v="3221.4"/>
    <n v="3663.0000000000005"/>
    <n v="67.599999999999994"/>
    <n v="67"/>
    <n v="2298.3999999999996"/>
    <n v="2747"/>
    <m/>
    <m/>
    <n v="0"/>
    <n v="0"/>
    <n v="72.628947368421038"/>
    <n v="74.534883720930239"/>
    <n v="5519.7999999999993"/>
    <n v="6410.0000000000009"/>
    <n v="43"/>
    <n v="52"/>
    <n v="43"/>
    <n v="52"/>
    <n v="5.2"/>
    <n v="4.4000000000000004"/>
    <n v="223.6"/>
    <n v="228.8"/>
    <n v="78.8"/>
    <n v="72.400000000000006"/>
    <n v="3388.4"/>
    <n v="3764.8"/>
    <n v="163"/>
    <n v="205"/>
    <n v="163"/>
    <n v="205"/>
    <n v="601.20000000000005"/>
    <n v="814.4"/>
    <n v="15349.099999999999"/>
    <n v="19304.7"/>
    <n v="94"/>
    <n v="112"/>
    <n v="94"/>
    <n v="112"/>
    <n v="402"/>
    <n v="455.5"/>
    <n v="8009.4"/>
    <n v="9406.5"/>
    <n v="257"/>
    <n v="317"/>
    <n v="257"/>
    <n v="317"/>
    <n v="1003.2"/>
    <n v="1269.9000000000001"/>
    <n v="23358.5"/>
    <n v="28711.200000000001"/>
    <n v="0"/>
    <n v="0"/>
    <n v="0"/>
    <n v="0"/>
    <s v=""/>
    <s v=""/>
    <s v=""/>
    <s v=""/>
    <n v="1226.8"/>
    <n v="1498.7"/>
    <n v="26746.899999999998"/>
    <n v="32476"/>
  </r>
  <r>
    <x v="13"/>
    <s v="Vernon College "/>
    <m/>
    <n v="229504"/>
    <x v="7"/>
    <n v="223"/>
    <n v="238"/>
    <n v="6"/>
    <n v="6"/>
    <n v="217"/>
    <n v="232"/>
    <m/>
    <m/>
    <n v="217"/>
    <n v="232"/>
    <n v="217"/>
    <n v="232"/>
    <n v="0"/>
    <n v="3"/>
    <n v="0"/>
    <n v="3"/>
    <n v="2"/>
    <n v="4"/>
    <n v="2"/>
    <n v="4"/>
    <m/>
    <m/>
    <n v="0"/>
    <n v="0"/>
    <n v="2"/>
    <n v="7"/>
    <n v="2"/>
    <n v="7"/>
    <n v="0"/>
    <n v="1.8"/>
    <n v="0"/>
    <n v="5.4"/>
    <n v="3"/>
    <n v="2.6"/>
    <n v="6"/>
    <n v="10.4"/>
    <m/>
    <m/>
    <n v="0"/>
    <n v="0"/>
    <n v="3"/>
    <n v="2.2571428571428571"/>
    <n v="6"/>
    <n v="15.8"/>
    <n v="0"/>
    <n v="48.7"/>
    <n v="0"/>
    <n v="146.10000000000002"/>
    <n v="72"/>
    <n v="55.3"/>
    <n v="144"/>
    <n v="221.2"/>
    <m/>
    <m/>
    <n v="0"/>
    <n v="0"/>
    <n v="72"/>
    <n v="52.471428571428575"/>
    <n v="144"/>
    <n v="367.3"/>
    <n v="64"/>
    <n v="56"/>
    <n v="64"/>
    <n v="56"/>
    <n v="51"/>
    <n v="56"/>
    <n v="51"/>
    <n v="56"/>
    <m/>
    <m/>
    <n v="0"/>
    <n v="0"/>
    <n v="115"/>
    <n v="112"/>
    <n v="115"/>
    <n v="112"/>
    <n v="4.2"/>
    <n v="4.0999999999999996"/>
    <n v="268.8"/>
    <n v="229.59999999999997"/>
    <n v="4.9000000000000004"/>
    <n v="5.4"/>
    <n v="249.9"/>
    <n v="302.40000000000003"/>
    <m/>
    <m/>
    <n v="0"/>
    <n v="0"/>
    <n v="4.5104347826086961"/>
    <n v="4.75"/>
    <n v="518.70000000000005"/>
    <n v="532"/>
    <n v="88.2"/>
    <n v="90.9"/>
    <n v="5644.8"/>
    <n v="5090.4000000000005"/>
    <n v="76"/>
    <n v="89.1"/>
    <n v="3876"/>
    <n v="4989.5999999999995"/>
    <m/>
    <m/>
    <n v="0"/>
    <n v="0"/>
    <n v="82.789565217391299"/>
    <n v="90"/>
    <n v="9520.7999999999993"/>
    <n v="10080"/>
    <n v="117"/>
    <n v="119"/>
    <n v="117"/>
    <n v="119"/>
    <n v="4.4846153846153847"/>
    <n v="4.6033613445378148"/>
    <n v="524.70000000000005"/>
    <n v="547.79999999999995"/>
    <n v="82.605128205128196"/>
    <n v="87.792436974789908"/>
    <n v="9664.7999999999993"/>
    <n v="10447.299999999999"/>
    <n v="22"/>
    <n v="29"/>
    <n v="22"/>
    <n v="29"/>
    <n v="34"/>
    <n v="39"/>
    <n v="34"/>
    <n v="39"/>
    <m/>
    <m/>
    <n v="0"/>
    <n v="0"/>
    <n v="56"/>
    <n v="68"/>
    <n v="56"/>
    <n v="68"/>
    <n v="3.6"/>
    <n v="3.3"/>
    <n v="79.2"/>
    <n v="95.699999999999989"/>
    <n v="3.8"/>
    <n v="3.7"/>
    <n v="129.19999999999999"/>
    <n v="144.30000000000001"/>
    <m/>
    <m/>
    <n v="0"/>
    <n v="0"/>
    <n v="3.7214285714285711"/>
    <n v="3.5294117647058822"/>
    <n v="208.39999999999998"/>
    <n v="240"/>
    <n v="76.7"/>
    <n v="77.099999999999994"/>
    <n v="1687.4"/>
    <n v="2235.8999999999996"/>
    <n v="61.4"/>
    <n v="54.8"/>
    <n v="2087.6"/>
    <n v="2137.1999999999998"/>
    <m/>
    <m/>
    <n v="0"/>
    <n v="0"/>
    <n v="67.410714285714292"/>
    <n v="64.310294117647047"/>
    <n v="3775.0000000000005"/>
    <n v="4373.0999999999995"/>
    <n v="44"/>
    <n v="45"/>
    <n v="44"/>
    <n v="45"/>
    <n v="5.6"/>
    <n v="5.0999999999999996"/>
    <n v="246.39999999999998"/>
    <n v="229.49999999999997"/>
    <n v="73.2"/>
    <n v="75.3"/>
    <n v="3220.8"/>
    <n v="3388.5"/>
    <n v="86"/>
    <n v="88"/>
    <n v="86"/>
    <n v="88"/>
    <n v="348"/>
    <n v="330.69999999999993"/>
    <n v="7332.2000000000007"/>
    <n v="7472.4000000000005"/>
    <n v="87"/>
    <n v="99"/>
    <n v="87"/>
    <n v="99"/>
    <n v="385.1"/>
    <n v="457.1"/>
    <n v="6107.6"/>
    <n v="7347.9999999999991"/>
    <n v="173"/>
    <n v="187"/>
    <n v="173"/>
    <n v="187"/>
    <n v="733.1"/>
    <n v="787.8"/>
    <n v="13439.800000000001"/>
    <n v="14820.4"/>
    <n v="0"/>
    <n v="0"/>
    <n v="0"/>
    <n v="0"/>
    <s v=""/>
    <s v=""/>
    <s v=""/>
    <s v=""/>
    <n v="979.5"/>
    <n v="1017.3"/>
    <n v="16660.599999999999"/>
    <n v="18208.899999999998"/>
  </r>
  <r>
    <x v="13"/>
    <s v="Victoria College "/>
    <m/>
    <n v="229540"/>
    <x v="7"/>
    <n v="268"/>
    <n v="317"/>
    <n v="0"/>
    <n v="13"/>
    <n v="268"/>
    <n v="304"/>
    <m/>
    <m/>
    <n v="268"/>
    <n v="304"/>
    <n v="268"/>
    <n v="304"/>
    <n v="9"/>
    <n v="10"/>
    <n v="9"/>
    <n v="10"/>
    <n v="12"/>
    <n v="13"/>
    <n v="12"/>
    <n v="13"/>
    <m/>
    <m/>
    <n v="0"/>
    <n v="0"/>
    <n v="21"/>
    <n v="23"/>
    <n v="21"/>
    <n v="23"/>
    <n v="4.8"/>
    <n v="4.2"/>
    <n v="43.199999999999996"/>
    <n v="42"/>
    <n v="3.9"/>
    <n v="4.7"/>
    <n v="46.8"/>
    <n v="61.1"/>
    <m/>
    <m/>
    <n v="0"/>
    <n v="0"/>
    <n v="4.2857142857142856"/>
    <n v="4.482608695652174"/>
    <n v="90"/>
    <n v="103.10000000000001"/>
    <n v="87.3"/>
    <n v="76.599999999999994"/>
    <n v="785.69999999999993"/>
    <n v="766"/>
    <n v="74.599999999999994"/>
    <n v="84.1"/>
    <n v="895.19999999999993"/>
    <n v="1093.3"/>
    <m/>
    <m/>
    <n v="0"/>
    <n v="0"/>
    <n v="80.04285714285713"/>
    <n v="80.839130434782604"/>
    <n v="1680.8999999999996"/>
    <n v="1859.3"/>
    <n v="83"/>
    <n v="75"/>
    <n v="83"/>
    <n v="75"/>
    <n v="57"/>
    <n v="58"/>
    <n v="57"/>
    <n v="58"/>
    <m/>
    <m/>
    <n v="0"/>
    <n v="0"/>
    <n v="140"/>
    <n v="133"/>
    <n v="140"/>
    <n v="133"/>
    <n v="5.4"/>
    <n v="4.9000000000000004"/>
    <n v="448.20000000000005"/>
    <n v="367.5"/>
    <n v="5.4"/>
    <n v="5.2"/>
    <n v="307.8"/>
    <n v="301.60000000000002"/>
    <m/>
    <m/>
    <n v="0"/>
    <n v="0"/>
    <n v="5.4"/>
    <n v="5.0308270676691729"/>
    <n v="756"/>
    <n v="669.1"/>
    <n v="97.3"/>
    <n v="94.9"/>
    <n v="8075.9"/>
    <n v="7117.5"/>
    <n v="95.4"/>
    <n v="93.6"/>
    <n v="5437.8"/>
    <n v="5428.7999999999993"/>
    <m/>
    <m/>
    <n v="0"/>
    <n v="0"/>
    <n v="96.526428571428582"/>
    <n v="94.333082706766916"/>
    <n v="13513.7"/>
    <n v="12546.3"/>
    <n v="161"/>
    <n v="156"/>
    <n v="161"/>
    <n v="156"/>
    <n v="5.2546583850931681"/>
    <n v="4.95"/>
    <n v="846.00000000000011"/>
    <n v="772.2"/>
    <n v="94.376397515527955"/>
    <n v="92.343589743589732"/>
    <n v="15194.6"/>
    <n v="14405.599999999999"/>
    <n v="23"/>
    <n v="27"/>
    <n v="23"/>
    <n v="27"/>
    <n v="39"/>
    <n v="49"/>
    <n v="39"/>
    <n v="49"/>
    <m/>
    <m/>
    <n v="0"/>
    <n v="0"/>
    <n v="62"/>
    <n v="76"/>
    <n v="62"/>
    <n v="76"/>
    <n v="4.2"/>
    <n v="4.0999999999999996"/>
    <n v="96.600000000000009"/>
    <n v="110.69999999999999"/>
    <n v="3.4"/>
    <n v="4.2"/>
    <n v="132.6"/>
    <n v="205.8"/>
    <m/>
    <m/>
    <n v="0"/>
    <n v="0"/>
    <n v="3.6967741935483871"/>
    <n v="4.1644736842105265"/>
    <n v="229.2"/>
    <n v="316.5"/>
    <n v="78.7"/>
    <n v="79.5"/>
    <n v="1810.1000000000001"/>
    <n v="2146.5"/>
    <n v="55.3"/>
    <n v="67.2"/>
    <n v="2156.6999999999998"/>
    <n v="3292.8"/>
    <m/>
    <m/>
    <n v="0"/>
    <n v="0"/>
    <n v="63.980645161290326"/>
    <n v="71.569736842105272"/>
    <n v="3966.8"/>
    <n v="5439.3000000000011"/>
    <n v="45"/>
    <n v="72"/>
    <n v="45"/>
    <n v="72"/>
    <n v="5.3"/>
    <n v="5.6"/>
    <n v="238.5"/>
    <n v="403.2"/>
    <n v="71.900000000000006"/>
    <n v="73.900000000000006"/>
    <n v="3235.5000000000005"/>
    <n v="5320.8"/>
    <n v="115"/>
    <n v="112"/>
    <n v="115"/>
    <n v="112"/>
    <n v="588"/>
    <n v="520.20000000000005"/>
    <n v="10671.7"/>
    <n v="10030"/>
    <n v="108"/>
    <n v="120"/>
    <n v="108"/>
    <n v="120"/>
    <n v="487.20000000000005"/>
    <n v="568.5"/>
    <n v="8489.7000000000007"/>
    <n v="9814.9"/>
    <n v="223"/>
    <n v="232"/>
    <n v="223"/>
    <n v="232"/>
    <n v="1075.2"/>
    <n v="1088.7"/>
    <n v="19161.400000000001"/>
    <n v="19844.900000000001"/>
    <n v="0"/>
    <n v="0"/>
    <n v="0"/>
    <n v="0"/>
    <s v=""/>
    <s v=""/>
    <s v=""/>
    <s v=""/>
    <n v="1313.7"/>
    <n v="1491.9"/>
    <n v="22396.9"/>
    <n v="25165.7"/>
  </r>
  <r>
    <x v="13"/>
    <s v="Weatherford College "/>
    <m/>
    <n v="229799"/>
    <x v="7"/>
    <n v="552"/>
    <n v="631"/>
    <n v="61"/>
    <n v="86"/>
    <n v="491"/>
    <n v="545"/>
    <m/>
    <m/>
    <n v="491"/>
    <n v="545"/>
    <n v="491"/>
    <n v="545"/>
    <n v="27"/>
    <n v="33"/>
    <n v="27"/>
    <n v="33"/>
    <n v="9"/>
    <n v="11"/>
    <n v="9"/>
    <n v="11"/>
    <m/>
    <m/>
    <n v="0"/>
    <n v="0"/>
    <n v="36"/>
    <n v="44"/>
    <n v="36"/>
    <n v="44"/>
    <n v="2.8"/>
    <n v="2.8"/>
    <n v="75.599999999999994"/>
    <n v="92.399999999999991"/>
    <n v="2.2000000000000002"/>
    <n v="3.5"/>
    <n v="19.8"/>
    <n v="38.5"/>
    <m/>
    <m/>
    <n v="0"/>
    <n v="0"/>
    <n v="2.65"/>
    <n v="2.9749999999999996"/>
    <n v="95.399999999999991"/>
    <n v="130.89999999999998"/>
    <n v="66.900000000000006"/>
    <n v="63"/>
    <n v="1806.3000000000002"/>
    <n v="2079"/>
    <n v="58.7"/>
    <n v="62.7"/>
    <n v="528.30000000000007"/>
    <n v="689.7"/>
    <m/>
    <m/>
    <n v="0"/>
    <n v="0"/>
    <n v="64.850000000000009"/>
    <n v="62.924999999999997"/>
    <n v="2334.6000000000004"/>
    <n v="2768.7"/>
    <n v="131"/>
    <n v="141"/>
    <n v="131"/>
    <n v="141"/>
    <n v="64"/>
    <n v="65"/>
    <n v="64"/>
    <n v="65"/>
    <m/>
    <m/>
    <n v="0"/>
    <n v="0"/>
    <n v="195"/>
    <n v="206"/>
    <n v="195"/>
    <n v="206"/>
    <n v="3.8"/>
    <n v="3.9"/>
    <n v="497.79999999999995"/>
    <n v="549.9"/>
    <n v="4.3"/>
    <n v="4.9000000000000004"/>
    <n v="275.2"/>
    <n v="318.5"/>
    <m/>
    <m/>
    <n v="0"/>
    <n v="0"/>
    <n v="3.9641025641025642"/>
    <n v="4.2155339805825243"/>
    <n v="773"/>
    <n v="868.4"/>
    <n v="79.3"/>
    <n v="82"/>
    <n v="10388.299999999999"/>
    <n v="11562"/>
    <n v="77.5"/>
    <n v="77.5"/>
    <n v="4960"/>
    <n v="5037.5"/>
    <m/>
    <m/>
    <n v="0"/>
    <n v="0"/>
    <n v="78.709230769230771"/>
    <n v="80.580097087378647"/>
    <n v="15348.300000000001"/>
    <n v="16599.5"/>
    <n v="231"/>
    <n v="250"/>
    <n v="231"/>
    <n v="250"/>
    <n v="3.7593073593073592"/>
    <n v="3.9971999999999999"/>
    <n v="868.4"/>
    <n v="999.3"/>
    <n v="76.549350649350657"/>
    <n v="77.472800000000007"/>
    <n v="17682.900000000001"/>
    <n v="19368.2"/>
    <n v="84"/>
    <n v="103"/>
    <n v="84"/>
    <n v="103"/>
    <n v="106"/>
    <n v="128"/>
    <n v="106"/>
    <n v="128"/>
    <m/>
    <m/>
    <n v="0"/>
    <n v="0"/>
    <n v="190"/>
    <n v="231"/>
    <n v="190"/>
    <n v="231"/>
    <n v="2.8"/>
    <n v="2.8"/>
    <n v="235.2"/>
    <n v="288.39999999999998"/>
    <n v="3.2"/>
    <n v="3.2"/>
    <n v="339.20000000000005"/>
    <n v="409.6"/>
    <m/>
    <m/>
    <n v="0"/>
    <n v="0"/>
    <n v="3.0231578947368427"/>
    <n v="3.0216450216450217"/>
    <n v="574.40000000000009"/>
    <n v="698"/>
    <n v="58.8"/>
    <n v="58.5"/>
    <n v="4939.2"/>
    <n v="6025.5"/>
    <n v="49.6"/>
    <n v="47.9"/>
    <n v="5257.6"/>
    <n v="6131.2"/>
    <m/>
    <m/>
    <n v="0"/>
    <n v="0"/>
    <n v="53.667368421052629"/>
    <n v="52.626406926406929"/>
    <n v="10196.799999999999"/>
    <n v="12156.7"/>
    <n v="70"/>
    <n v="64"/>
    <n v="70"/>
    <n v="64"/>
    <n v="5.5"/>
    <n v="4.3"/>
    <n v="385"/>
    <n v="275.2"/>
    <n v="65.8"/>
    <n v="52.2"/>
    <n v="4606"/>
    <n v="3340.8"/>
    <n v="242"/>
    <n v="277"/>
    <n v="242"/>
    <n v="277"/>
    <n v="808.59999999999991"/>
    <n v="930.69999999999993"/>
    <n v="17133.8"/>
    <n v="19666.5"/>
    <n v="179"/>
    <n v="204"/>
    <n v="179"/>
    <n v="204"/>
    <n v="634.20000000000005"/>
    <n v="766.6"/>
    <n v="10745.900000000001"/>
    <n v="11858.4"/>
    <n v="421"/>
    <n v="481"/>
    <n v="421"/>
    <n v="481"/>
    <n v="1442.8"/>
    <n v="1697.3"/>
    <n v="27879.7"/>
    <n v="31524.9"/>
    <n v="0"/>
    <n v="0"/>
    <n v="0"/>
    <n v="0"/>
    <s v=""/>
    <s v=""/>
    <s v=""/>
    <s v=""/>
    <n v="1827.8000000000002"/>
    <n v="1972.5"/>
    <n v="32485.7"/>
    <n v="34865.700000000004"/>
  </r>
  <r>
    <x v="13"/>
    <s v="Wharton County Junior College "/>
    <m/>
    <n v="229841"/>
    <x v="7"/>
    <n v="467"/>
    <n v="450"/>
    <n v="4"/>
    <n v="2"/>
    <n v="463"/>
    <n v="448"/>
    <m/>
    <m/>
    <n v="463"/>
    <n v="448"/>
    <n v="463"/>
    <n v="448"/>
    <n v="52"/>
    <n v="39"/>
    <n v="52"/>
    <n v="39"/>
    <n v="20"/>
    <n v="15"/>
    <n v="20"/>
    <n v="15"/>
    <m/>
    <m/>
    <n v="0"/>
    <n v="0"/>
    <n v="72"/>
    <n v="54"/>
    <n v="72"/>
    <n v="54"/>
    <n v="3"/>
    <n v="3.1"/>
    <n v="156"/>
    <n v="120.9"/>
    <n v="3"/>
    <n v="3.4"/>
    <n v="60"/>
    <n v="51"/>
    <m/>
    <m/>
    <n v="0"/>
    <n v="0"/>
    <n v="3"/>
    <n v="3.1833333333333336"/>
    <n v="216"/>
    <n v="171.9"/>
    <n v="68.400000000000006"/>
    <n v="71.099999999999994"/>
    <n v="3556.8"/>
    <n v="2772.8999999999996"/>
    <n v="62.5"/>
    <n v="74.099999999999994"/>
    <n v="1250"/>
    <n v="1111.5"/>
    <m/>
    <m/>
    <n v="0"/>
    <n v="0"/>
    <n v="66.76111111111112"/>
    <n v="71.933333333333323"/>
    <n v="4806.8000000000011"/>
    <n v="3884.3999999999996"/>
    <n v="176"/>
    <n v="164"/>
    <n v="176"/>
    <n v="164"/>
    <n v="68"/>
    <n v="70"/>
    <n v="68"/>
    <n v="70"/>
    <m/>
    <m/>
    <n v="0"/>
    <n v="0"/>
    <n v="244"/>
    <n v="234"/>
    <n v="244"/>
    <n v="234"/>
    <n v="4.2"/>
    <n v="4.5"/>
    <n v="739.2"/>
    <n v="738"/>
    <n v="4.9000000000000004"/>
    <n v="4.8"/>
    <n v="333.20000000000005"/>
    <n v="336"/>
    <m/>
    <m/>
    <n v="0"/>
    <n v="0"/>
    <n v="4.3950819672131152"/>
    <n v="4.5897435897435894"/>
    <n v="1072.4000000000001"/>
    <n v="1074"/>
    <n v="85.9"/>
    <n v="85"/>
    <n v="15118.400000000001"/>
    <n v="13940"/>
    <n v="82.6"/>
    <n v="82.3"/>
    <n v="5616.7999999999993"/>
    <n v="5761"/>
    <m/>
    <m/>
    <n v="0"/>
    <n v="0"/>
    <n v="84.980327868852456"/>
    <n v="84.192307692307693"/>
    <n v="20735.2"/>
    <n v="19701"/>
    <n v="316"/>
    <n v="288"/>
    <n v="316"/>
    <n v="288"/>
    <n v="4.0772151898734181"/>
    <n v="4.3260416666666668"/>
    <n v="1288.4000000000001"/>
    <n v="1245.9000000000001"/>
    <n v="80.829113924050631"/>
    <n v="81.893750000000011"/>
    <n v="25542"/>
    <n v="23585.4"/>
    <n v="52"/>
    <n v="48"/>
    <n v="52"/>
    <n v="48"/>
    <n v="59"/>
    <n v="62"/>
    <n v="59"/>
    <n v="62"/>
    <m/>
    <m/>
    <n v="0"/>
    <n v="0"/>
    <n v="111"/>
    <n v="110"/>
    <n v="111"/>
    <n v="110"/>
    <n v="2.9"/>
    <n v="3"/>
    <n v="150.79999999999998"/>
    <n v="144"/>
    <n v="3.1"/>
    <n v="3"/>
    <n v="182.9"/>
    <n v="186"/>
    <m/>
    <m/>
    <n v="0"/>
    <n v="0"/>
    <n v="3.006306306306306"/>
    <n v="3"/>
    <n v="333.7"/>
    <n v="330"/>
    <n v="63.7"/>
    <n v="62.2"/>
    <n v="3312.4"/>
    <n v="2985.6000000000004"/>
    <n v="58.2"/>
    <n v="58.1"/>
    <n v="3433.8"/>
    <n v="3602.2000000000003"/>
    <m/>
    <m/>
    <n v="0"/>
    <n v="0"/>
    <n v="60.776576576576581"/>
    <n v="59.889090909090918"/>
    <n v="6746.2000000000007"/>
    <n v="6587.8000000000011"/>
    <n v="36"/>
    <n v="50"/>
    <n v="36"/>
    <n v="50"/>
    <n v="5.2"/>
    <n v="6.4"/>
    <n v="187.20000000000002"/>
    <n v="320"/>
    <n v="59.1"/>
    <n v="66.3"/>
    <n v="2127.6"/>
    <n v="3315"/>
    <n v="280"/>
    <n v="251"/>
    <n v="280"/>
    <n v="251"/>
    <n v="1046"/>
    <n v="1002.9"/>
    <n v="21987.600000000002"/>
    <n v="19698.5"/>
    <n v="147"/>
    <n v="147"/>
    <n v="147"/>
    <n v="147"/>
    <n v="576.1"/>
    <n v="573"/>
    <n v="10300.599999999999"/>
    <n v="10474.700000000001"/>
    <n v="427"/>
    <n v="398"/>
    <n v="427"/>
    <n v="398"/>
    <n v="1622.1"/>
    <n v="1575.9"/>
    <n v="32288.2"/>
    <n v="30173.200000000001"/>
    <n v="0"/>
    <n v="0"/>
    <n v="0"/>
    <n v="0"/>
    <s v=""/>
    <s v=""/>
    <s v=""/>
    <s v=""/>
    <n v="1809.3000000000002"/>
    <n v="1895.9"/>
    <n v="34415.800000000003"/>
    <n v="33488.200000000004"/>
  </r>
  <r>
    <x v="13"/>
    <s v="Clarendon College "/>
    <m/>
    <n v="223922"/>
    <x v="8"/>
    <n v="84"/>
    <n v="125"/>
    <n v="0"/>
    <n v="1"/>
    <n v="84"/>
    <n v="124"/>
    <m/>
    <m/>
    <n v="84"/>
    <n v="124"/>
    <n v="84"/>
    <n v="124"/>
    <n v="6"/>
    <n v="14"/>
    <n v="6"/>
    <n v="14"/>
    <n v="4"/>
    <n v="4"/>
    <n v="4"/>
    <n v="4"/>
    <m/>
    <m/>
    <n v="0"/>
    <n v="0"/>
    <n v="10"/>
    <n v="18"/>
    <n v="10"/>
    <n v="18"/>
    <n v="2"/>
    <n v="2.2000000000000002"/>
    <n v="12"/>
    <n v="30.800000000000004"/>
    <n v="2.1"/>
    <n v="2.4"/>
    <n v="8.4"/>
    <n v="9.6"/>
    <m/>
    <m/>
    <n v="0"/>
    <n v="0"/>
    <n v="2.04"/>
    <n v="2.2444444444444449"/>
    <n v="20.399999999999999"/>
    <n v="40.400000000000006"/>
    <n v="62.2"/>
    <n v="63.6"/>
    <n v="373.20000000000005"/>
    <n v="890.4"/>
    <n v="62.8"/>
    <n v="45"/>
    <n v="251.2"/>
    <n v="180"/>
    <m/>
    <m/>
    <n v="0"/>
    <n v="0"/>
    <n v="62.440000000000012"/>
    <n v="59.466666666666669"/>
    <n v="624.40000000000009"/>
    <n v="1070.4000000000001"/>
    <n v="31"/>
    <n v="42"/>
    <n v="31"/>
    <n v="42"/>
    <n v="15"/>
    <n v="9"/>
    <n v="15"/>
    <n v="9"/>
    <m/>
    <m/>
    <n v="0"/>
    <n v="0"/>
    <n v="46"/>
    <n v="51"/>
    <n v="46"/>
    <n v="51"/>
    <n v="2.5"/>
    <n v="2.5"/>
    <n v="77.5"/>
    <n v="105"/>
    <n v="4.5"/>
    <n v="4.9000000000000004"/>
    <n v="67.5"/>
    <n v="44.1"/>
    <m/>
    <m/>
    <n v="0"/>
    <n v="0"/>
    <n v="3.152173913043478"/>
    <n v="2.9235294117647057"/>
    <n v="145"/>
    <n v="149.1"/>
    <n v="73.5"/>
    <n v="71.7"/>
    <n v="2278.5"/>
    <n v="3011.4"/>
    <n v="69.900000000000006"/>
    <n v="85.7"/>
    <n v="1048.5"/>
    <n v="771.30000000000007"/>
    <m/>
    <m/>
    <n v="0"/>
    <n v="0"/>
    <n v="72.326086956521735"/>
    <n v="74.170588235294119"/>
    <n v="3327"/>
    <n v="3782.7000000000003"/>
    <n v="56"/>
    <n v="69"/>
    <n v="56"/>
    <n v="69"/>
    <n v="2.9535714285714287"/>
    <n v="2.7463768115942031"/>
    <n v="165.4"/>
    <n v="189.5"/>
    <n v="70.560714285714283"/>
    <n v="70.334782608695662"/>
    <n v="3951.3999999999996"/>
    <n v="4853.1000000000004"/>
    <n v="13"/>
    <n v="29"/>
    <n v="13"/>
    <n v="29"/>
    <n v="6"/>
    <n v="12"/>
    <n v="6"/>
    <n v="12"/>
    <m/>
    <m/>
    <n v="0"/>
    <n v="0"/>
    <n v="19"/>
    <n v="41"/>
    <n v="19"/>
    <n v="41"/>
    <n v="2.1"/>
    <n v="1.9"/>
    <n v="27.3"/>
    <n v="55.099999999999994"/>
    <n v="3.6"/>
    <n v="3.5"/>
    <n v="21.6"/>
    <n v="42"/>
    <m/>
    <m/>
    <n v="0"/>
    <n v="0"/>
    <n v="2.573684210526316"/>
    <n v="2.3682926829268292"/>
    <n v="48.900000000000006"/>
    <n v="97.1"/>
    <n v="57.1"/>
    <n v="52.6"/>
    <n v="742.30000000000007"/>
    <n v="1525.4"/>
    <n v="67.2"/>
    <n v="34"/>
    <n v="403.20000000000005"/>
    <n v="408"/>
    <m/>
    <m/>
    <n v="0"/>
    <n v="0"/>
    <n v="60.289473684210527"/>
    <n v="47.15609756097561"/>
    <n v="1145.5"/>
    <n v="1933.4"/>
    <n v="9"/>
    <n v="14"/>
    <n v="9"/>
    <n v="14"/>
    <n v="3.7"/>
    <n v="3.1"/>
    <n v="33.300000000000004"/>
    <n v="43.4"/>
    <n v="45.2"/>
    <n v="42.1"/>
    <n v="406.8"/>
    <n v="589.4"/>
    <n v="50"/>
    <n v="85"/>
    <n v="50"/>
    <n v="85"/>
    <n v="116.8"/>
    <n v="190.9"/>
    <n v="3394"/>
    <n v="5427.2000000000007"/>
    <n v="25"/>
    <n v="25"/>
    <n v="25"/>
    <n v="25"/>
    <n v="97.5"/>
    <n v="95.7"/>
    <n v="1702.9"/>
    <n v="1359.3000000000002"/>
    <n v="75"/>
    <n v="110"/>
    <n v="75"/>
    <n v="110"/>
    <n v="214.3"/>
    <n v="286.60000000000002"/>
    <n v="5096.8999999999996"/>
    <n v="6786.5000000000009"/>
    <n v="0"/>
    <n v="0"/>
    <n v="0"/>
    <n v="0"/>
    <s v=""/>
    <s v=""/>
    <s v=""/>
    <s v=""/>
    <n v="247.60000000000002"/>
    <n v="330"/>
    <n v="5503.7"/>
    <n v="7375.9"/>
  </r>
  <r>
    <x v="13"/>
    <s v="Frank Phillips College "/>
    <m/>
    <n v="224891"/>
    <x v="8"/>
    <n v="67"/>
    <n v="71"/>
    <n v="1"/>
    <n v="0"/>
    <n v="66"/>
    <n v="71"/>
    <m/>
    <m/>
    <n v="66"/>
    <n v="71"/>
    <n v="66"/>
    <n v="71"/>
    <n v="13"/>
    <n v="11"/>
    <n v="13"/>
    <n v="11"/>
    <n v="3"/>
    <n v="1"/>
    <n v="3"/>
    <n v="1"/>
    <m/>
    <m/>
    <n v="0"/>
    <n v="0"/>
    <n v="16"/>
    <n v="12"/>
    <n v="16"/>
    <n v="12"/>
    <n v="2.6"/>
    <n v="2.2999999999999998"/>
    <n v="33.800000000000004"/>
    <n v="25.299999999999997"/>
    <n v="2.7"/>
    <n v="3"/>
    <n v="8.1000000000000014"/>
    <n v="3"/>
    <m/>
    <m/>
    <n v="0"/>
    <n v="0"/>
    <n v="2.6187500000000004"/>
    <n v="2.3583333333333329"/>
    <n v="41.900000000000006"/>
    <n v="28.299999999999997"/>
    <n v="67.2"/>
    <n v="58"/>
    <n v="873.6"/>
    <n v="638"/>
    <n v="57.7"/>
    <n v="51"/>
    <n v="173.10000000000002"/>
    <n v="51"/>
    <m/>
    <m/>
    <n v="0"/>
    <n v="0"/>
    <n v="65.418750000000003"/>
    <n v="57.416666666666664"/>
    <n v="1046.7"/>
    <n v="689"/>
    <n v="21"/>
    <n v="19"/>
    <n v="21"/>
    <n v="19"/>
    <n v="9"/>
    <n v="11"/>
    <n v="9"/>
    <n v="11"/>
    <m/>
    <m/>
    <n v="0"/>
    <n v="0"/>
    <n v="30"/>
    <n v="30"/>
    <n v="30"/>
    <n v="30"/>
    <n v="3"/>
    <n v="2.7"/>
    <n v="63"/>
    <n v="51.300000000000004"/>
    <n v="4.7"/>
    <n v="4.0999999999999996"/>
    <n v="42.300000000000004"/>
    <n v="45.099999999999994"/>
    <m/>
    <m/>
    <n v="0"/>
    <n v="0"/>
    <n v="3.5100000000000002"/>
    <n v="3.2133333333333334"/>
    <n v="105.30000000000001"/>
    <n v="96.4"/>
    <n v="73.7"/>
    <n v="77.2"/>
    <n v="1547.7"/>
    <n v="1466.8"/>
    <n v="74.599999999999994"/>
    <n v="83"/>
    <n v="671.4"/>
    <n v="913"/>
    <m/>
    <m/>
    <n v="0"/>
    <n v="0"/>
    <n v="73.97"/>
    <n v="79.326666666666668"/>
    <n v="2219.1"/>
    <n v="2379.8000000000002"/>
    <n v="46"/>
    <n v="42"/>
    <n v="46"/>
    <n v="42"/>
    <n v="3.2"/>
    <n v="2.9690476190476192"/>
    <n v="147.20000000000002"/>
    <n v="124.7"/>
    <n v="70.995652173913044"/>
    <n v="73.066666666666677"/>
    <n v="3265.8"/>
    <n v="3068.8000000000006"/>
    <n v="8"/>
    <n v="15"/>
    <n v="8"/>
    <n v="15"/>
    <n v="6"/>
    <n v="5"/>
    <n v="6"/>
    <n v="5"/>
    <m/>
    <m/>
    <n v="0"/>
    <n v="0"/>
    <n v="14"/>
    <n v="20"/>
    <n v="14"/>
    <n v="20"/>
    <n v="2.1"/>
    <n v="3.1"/>
    <n v="16.8"/>
    <n v="46.5"/>
    <n v="3.3"/>
    <n v="3"/>
    <n v="19.799999999999997"/>
    <n v="15"/>
    <m/>
    <m/>
    <n v="0"/>
    <n v="0"/>
    <n v="2.6142857142857139"/>
    <n v="3.0750000000000002"/>
    <n v="36.599999999999994"/>
    <n v="61.5"/>
    <n v="43.3"/>
    <n v="56.4"/>
    <n v="346.4"/>
    <n v="846"/>
    <n v="50.2"/>
    <n v="54.8"/>
    <n v="301.20000000000005"/>
    <n v="274"/>
    <m/>
    <m/>
    <n v="0"/>
    <n v="0"/>
    <n v="46.25714285714286"/>
    <n v="56"/>
    <n v="647.6"/>
    <n v="1120"/>
    <n v="6"/>
    <n v="9"/>
    <n v="6"/>
    <n v="9"/>
    <n v="2.7"/>
    <n v="4.3"/>
    <n v="16.200000000000003"/>
    <n v="38.699999999999996"/>
    <n v="60.8"/>
    <n v="62.3"/>
    <n v="364.79999999999995"/>
    <n v="560.69999999999993"/>
    <n v="42"/>
    <n v="45"/>
    <n v="42"/>
    <n v="45"/>
    <n v="113.60000000000001"/>
    <n v="123.1"/>
    <n v="2767.7000000000003"/>
    <n v="2950.8"/>
    <n v="18"/>
    <n v="17"/>
    <n v="18"/>
    <n v="17"/>
    <n v="70.2"/>
    <n v="63.099999999999994"/>
    <n v="1145.7"/>
    <n v="1238"/>
    <n v="60"/>
    <n v="62"/>
    <n v="60"/>
    <n v="62"/>
    <n v="183.8"/>
    <n v="186.2"/>
    <n v="3913.4000000000005"/>
    <n v="4188.8"/>
    <n v="0"/>
    <n v="0"/>
    <n v="0"/>
    <n v="0"/>
    <s v=""/>
    <s v=""/>
    <s v=""/>
    <s v=""/>
    <n v="200"/>
    <n v="224.89999999999998"/>
    <n v="4278.2"/>
    <n v="4749.5000000000009"/>
  </r>
  <r>
    <x v="13"/>
    <s v="Galveston College "/>
    <m/>
    <n v="224961"/>
    <x v="8"/>
    <n v="176"/>
    <n v="203"/>
    <n v="2"/>
    <n v="2"/>
    <n v="174"/>
    <n v="201"/>
    <m/>
    <m/>
    <n v="174"/>
    <n v="201"/>
    <n v="174"/>
    <n v="201"/>
    <n v="9"/>
    <n v="16"/>
    <n v="9"/>
    <n v="16"/>
    <n v="11"/>
    <n v="8"/>
    <n v="11"/>
    <n v="8"/>
    <m/>
    <m/>
    <n v="0"/>
    <n v="0"/>
    <n v="20"/>
    <n v="24"/>
    <n v="20"/>
    <n v="24"/>
    <n v="3.1"/>
    <n v="3.6"/>
    <n v="27.900000000000002"/>
    <n v="57.6"/>
    <n v="3"/>
    <n v="4.5999999999999996"/>
    <n v="33"/>
    <n v="36.799999999999997"/>
    <m/>
    <m/>
    <n v="0"/>
    <n v="0"/>
    <n v="3.0450000000000004"/>
    <n v="3.9333333333333336"/>
    <n v="60.900000000000006"/>
    <n v="94.4"/>
    <n v="61.8"/>
    <n v="76.400000000000006"/>
    <n v="556.19999999999993"/>
    <n v="1222.4000000000001"/>
    <n v="64.3"/>
    <n v="84"/>
    <n v="707.3"/>
    <n v="672"/>
    <m/>
    <m/>
    <n v="0"/>
    <n v="0"/>
    <n v="63.174999999999997"/>
    <n v="78.933333333333337"/>
    <n v="1263.5"/>
    <n v="1894.4"/>
    <n v="31"/>
    <n v="34"/>
    <n v="31"/>
    <n v="34"/>
    <n v="20"/>
    <n v="22"/>
    <n v="20"/>
    <n v="22"/>
    <m/>
    <m/>
    <n v="0"/>
    <n v="0"/>
    <n v="51"/>
    <n v="56"/>
    <n v="51"/>
    <n v="56"/>
    <n v="3.9"/>
    <n v="5.0999999999999996"/>
    <n v="120.89999999999999"/>
    <n v="173.39999999999998"/>
    <n v="4.8"/>
    <n v="5.3"/>
    <n v="96"/>
    <n v="116.6"/>
    <m/>
    <m/>
    <n v="0"/>
    <n v="0"/>
    <n v="4.2529411764705882"/>
    <n v="5.1785714285714288"/>
    <n v="216.9"/>
    <n v="290"/>
    <n v="86"/>
    <n v="96.5"/>
    <n v="2666"/>
    <n v="3281"/>
    <n v="78.2"/>
    <n v="99.9"/>
    <n v="1564"/>
    <n v="2197.8000000000002"/>
    <m/>
    <m/>
    <n v="0"/>
    <n v="0"/>
    <n v="82.941176470588232"/>
    <n v="97.835714285714289"/>
    <n v="4230"/>
    <n v="5478.8"/>
    <n v="71"/>
    <n v="80"/>
    <n v="71"/>
    <n v="80"/>
    <n v="3.9126760563380283"/>
    <n v="4.8049999999999997"/>
    <n v="277.8"/>
    <n v="384.4"/>
    <n v="77.373239436619713"/>
    <n v="92.165000000000006"/>
    <n v="5493.5"/>
    <n v="7373.2000000000007"/>
    <n v="29"/>
    <n v="33"/>
    <n v="29"/>
    <n v="33"/>
    <n v="51"/>
    <n v="51"/>
    <n v="51"/>
    <n v="51"/>
    <m/>
    <m/>
    <n v="0"/>
    <n v="0"/>
    <n v="80"/>
    <n v="84"/>
    <n v="80"/>
    <n v="84"/>
    <n v="3.3"/>
    <n v="2.9"/>
    <n v="95.699999999999989"/>
    <n v="95.7"/>
    <n v="3.6"/>
    <n v="3.9"/>
    <n v="183.6"/>
    <n v="198.9"/>
    <m/>
    <m/>
    <n v="0"/>
    <n v="0"/>
    <n v="3.4912499999999995"/>
    <n v="3.5071428571428576"/>
    <n v="279.29999999999995"/>
    <n v="294.60000000000002"/>
    <n v="62.3"/>
    <n v="63"/>
    <n v="1806.6999999999998"/>
    <n v="2079"/>
    <n v="58.6"/>
    <n v="69.099999999999994"/>
    <n v="2988.6"/>
    <n v="3524.1"/>
    <m/>
    <m/>
    <n v="0"/>
    <n v="0"/>
    <n v="59.941249999999989"/>
    <n v="66.703571428571436"/>
    <n v="4795.2999999999993"/>
    <n v="5603.1"/>
    <n v="23"/>
    <n v="37"/>
    <n v="23"/>
    <n v="37"/>
    <n v="5.6"/>
    <n v="6.2"/>
    <n v="128.79999999999998"/>
    <n v="229.4"/>
    <n v="79"/>
    <n v="85.6"/>
    <n v="1817"/>
    <n v="3167.2"/>
    <n v="69"/>
    <n v="83"/>
    <n v="69"/>
    <n v="83"/>
    <n v="244.49999999999997"/>
    <n v="326.7"/>
    <n v="5028.8999999999996"/>
    <n v="6582.4"/>
    <n v="82"/>
    <n v="81"/>
    <n v="82"/>
    <n v="81"/>
    <n v="312.60000000000002"/>
    <n v="352.29999999999995"/>
    <n v="5259.9"/>
    <n v="6393.9"/>
    <n v="151"/>
    <n v="164"/>
    <n v="151"/>
    <n v="164"/>
    <n v="557.1"/>
    <n v="679"/>
    <n v="10288.799999999999"/>
    <n v="12976.3"/>
    <n v="0"/>
    <n v="0"/>
    <n v="0"/>
    <n v="0"/>
    <s v=""/>
    <s v=""/>
    <s v=""/>
    <s v=""/>
    <n v="685.89999999999986"/>
    <n v="908.4"/>
    <n v="12105.8"/>
    <n v="16143.5"/>
  </r>
  <r>
    <x v="13"/>
    <s v="Lamar State College-Orange"/>
    <m/>
    <n v="226107"/>
    <x v="8"/>
    <n v="179"/>
    <n v="197"/>
    <n v="8"/>
    <n v="4"/>
    <n v="171"/>
    <n v="193"/>
    <m/>
    <m/>
    <n v="171"/>
    <n v="193"/>
    <n v="171"/>
    <n v="193"/>
    <n v="9"/>
    <n v="14"/>
    <n v="9"/>
    <n v="14"/>
    <n v="5"/>
    <n v="2"/>
    <n v="5"/>
    <n v="2"/>
    <m/>
    <m/>
    <n v="0"/>
    <n v="0"/>
    <n v="14"/>
    <n v="16"/>
    <n v="14"/>
    <n v="16"/>
    <n v="3.8"/>
    <n v="3.3"/>
    <n v="34.199999999999996"/>
    <n v="46.199999999999996"/>
    <n v="3.1"/>
    <n v="3.5"/>
    <n v="15.5"/>
    <n v="7"/>
    <m/>
    <m/>
    <n v="0"/>
    <n v="0"/>
    <n v="3.55"/>
    <n v="3.3249999999999997"/>
    <n v="49.699999999999996"/>
    <n v="53.199999999999996"/>
    <n v="76.8"/>
    <n v="71"/>
    <n v="691.19999999999993"/>
    <n v="994"/>
    <n v="57.8"/>
    <n v="69.5"/>
    <n v="289"/>
    <n v="139"/>
    <m/>
    <m/>
    <n v="0"/>
    <n v="0"/>
    <n v="70.014285714285705"/>
    <n v="70.8125"/>
    <n v="980.19999999999982"/>
    <n v="1133"/>
    <n v="41"/>
    <n v="47"/>
    <n v="41"/>
    <n v="47"/>
    <n v="15"/>
    <n v="22"/>
    <n v="15"/>
    <n v="22"/>
    <m/>
    <m/>
    <n v="0"/>
    <n v="0"/>
    <n v="56"/>
    <n v="69"/>
    <n v="56"/>
    <n v="69"/>
    <n v="4.5999999999999996"/>
    <n v="4.7"/>
    <n v="188.6"/>
    <n v="220.9"/>
    <n v="4"/>
    <n v="5.3"/>
    <n v="60"/>
    <n v="116.6"/>
    <m/>
    <m/>
    <n v="0"/>
    <n v="0"/>
    <n v="4.4392857142857141"/>
    <n v="4.8913043478260869"/>
    <n v="248.6"/>
    <n v="337.5"/>
    <n v="85.1"/>
    <n v="89.6"/>
    <n v="3489.1"/>
    <n v="4211.2"/>
    <n v="82.3"/>
    <n v="95.7"/>
    <n v="1234.5"/>
    <n v="2105.4"/>
    <m/>
    <m/>
    <n v="0"/>
    <n v="0"/>
    <n v="84.350000000000009"/>
    <n v="91.544927536231896"/>
    <n v="4723.6000000000004"/>
    <n v="6316.6"/>
    <n v="70"/>
    <n v="85"/>
    <n v="70"/>
    <n v="85"/>
    <n v="4.2614285714285716"/>
    <n v="4.5964705882352943"/>
    <n v="298.3"/>
    <n v="390.7"/>
    <n v="81.482857142857142"/>
    <n v="87.642352941176469"/>
    <n v="5703.8"/>
    <n v="7449.5999999999995"/>
    <n v="21"/>
    <n v="27"/>
    <n v="21"/>
    <n v="27"/>
    <n v="38"/>
    <n v="48"/>
    <n v="38"/>
    <n v="48"/>
    <m/>
    <m/>
    <n v="0"/>
    <n v="0"/>
    <n v="59"/>
    <n v="75"/>
    <n v="59"/>
    <n v="75"/>
    <n v="3.9"/>
    <n v="3.1"/>
    <n v="81.899999999999991"/>
    <n v="83.7"/>
    <n v="3.9"/>
    <n v="3.9"/>
    <n v="148.19999999999999"/>
    <n v="187.2"/>
    <m/>
    <m/>
    <n v="0"/>
    <n v="0"/>
    <n v="3.8999999999999995"/>
    <n v="3.6119999999999997"/>
    <n v="230.09999999999997"/>
    <n v="270.89999999999998"/>
    <n v="74"/>
    <n v="73.599999999999994"/>
    <n v="1554"/>
    <n v="1987.1999999999998"/>
    <n v="61"/>
    <n v="70.599999999999994"/>
    <n v="2318"/>
    <n v="3388.7999999999997"/>
    <m/>
    <m/>
    <n v="0"/>
    <n v="0"/>
    <n v="65.627118644067792"/>
    <n v="71.680000000000007"/>
    <n v="3871.9999999999995"/>
    <n v="5376.0000000000009"/>
    <n v="42"/>
    <n v="33"/>
    <n v="42"/>
    <n v="33"/>
    <n v="5.6"/>
    <n v="5.4"/>
    <n v="235.2"/>
    <n v="178.20000000000002"/>
    <n v="70.599999999999994"/>
    <n v="79.3"/>
    <n v="2965.2"/>
    <n v="2616.9"/>
    <n v="71"/>
    <n v="88"/>
    <n v="71"/>
    <n v="88"/>
    <n v="304.7"/>
    <n v="350.8"/>
    <n v="5734.3"/>
    <n v="7192.4"/>
    <n v="58"/>
    <n v="72"/>
    <n v="58"/>
    <n v="72"/>
    <n v="223.7"/>
    <n v="310.79999999999995"/>
    <n v="3841.5"/>
    <n v="5633.2"/>
    <n v="129"/>
    <n v="160"/>
    <n v="129"/>
    <n v="160"/>
    <n v="528.4"/>
    <n v="661.59999999999991"/>
    <n v="9575.7999999999993"/>
    <n v="12825.599999999999"/>
    <n v="0"/>
    <n v="0"/>
    <n v="0"/>
    <n v="0"/>
    <s v=""/>
    <s v=""/>
    <s v=""/>
    <s v=""/>
    <n v="763.59999999999991"/>
    <n v="839.8"/>
    <n v="12541"/>
    <n v="15442.5"/>
  </r>
  <r>
    <x v="13"/>
    <s v="Lamar State College-Port Arthur"/>
    <s v="Met the criteria for Two-Year 2 in 2010-11 and 2011-12."/>
    <n v="226116"/>
    <x v="8"/>
    <n v="162"/>
    <n v="222"/>
    <n v="3"/>
    <n v="2"/>
    <n v="159"/>
    <n v="220"/>
    <m/>
    <m/>
    <n v="159"/>
    <n v="220"/>
    <n v="159"/>
    <n v="220"/>
    <n v="2"/>
    <n v="6"/>
    <n v="2"/>
    <n v="6"/>
    <n v="1"/>
    <n v="2"/>
    <n v="1"/>
    <n v="2"/>
    <m/>
    <m/>
    <n v="0"/>
    <n v="0"/>
    <n v="3"/>
    <n v="8"/>
    <n v="3"/>
    <n v="8"/>
    <n v="3.5"/>
    <n v="3.3"/>
    <n v="7"/>
    <n v="19.799999999999997"/>
    <n v="8"/>
    <n v="4.5"/>
    <n v="8"/>
    <n v="9"/>
    <m/>
    <m/>
    <n v="0"/>
    <n v="0"/>
    <n v="5"/>
    <n v="3.5999999999999996"/>
    <n v="15"/>
    <n v="28.799999999999997"/>
    <n v="96.5"/>
    <n v="75.5"/>
    <n v="193"/>
    <n v="453"/>
    <n v="27"/>
    <n v="93.5"/>
    <n v="27"/>
    <n v="187"/>
    <m/>
    <m/>
    <n v="0"/>
    <n v="0"/>
    <n v="73.333333333333329"/>
    <n v="80"/>
    <n v="220"/>
    <n v="640"/>
    <n v="54"/>
    <n v="61"/>
    <n v="54"/>
    <n v="61"/>
    <n v="25"/>
    <n v="25"/>
    <n v="25"/>
    <n v="25"/>
    <m/>
    <m/>
    <n v="0"/>
    <n v="0"/>
    <n v="79"/>
    <n v="86"/>
    <n v="79"/>
    <n v="86"/>
    <n v="4.4000000000000004"/>
    <n v="4"/>
    <n v="237.60000000000002"/>
    <n v="244"/>
    <n v="5.5"/>
    <n v="5.2"/>
    <n v="137.5"/>
    <n v="130"/>
    <m/>
    <m/>
    <n v="0"/>
    <n v="0"/>
    <n v="4.7481012658227852"/>
    <n v="4.3488372093023253"/>
    <n v="375.1"/>
    <n v="374"/>
    <n v="93.7"/>
    <n v="88.5"/>
    <n v="5059.8"/>
    <n v="5398.5"/>
    <n v="96.7"/>
    <n v="90.6"/>
    <n v="2417.5"/>
    <n v="2265"/>
    <m/>
    <m/>
    <n v="0"/>
    <n v="0"/>
    <n v="94.64936708860759"/>
    <n v="89.110465116279073"/>
    <n v="7477.2999999999993"/>
    <n v="7663.5"/>
    <n v="82"/>
    <n v="94"/>
    <n v="82"/>
    <n v="94"/>
    <n v="4.7573170731707322"/>
    <n v="4.2851063829787233"/>
    <n v="390.1"/>
    <n v="402.8"/>
    <n v="93.869512195121942"/>
    <n v="88.335106382978722"/>
    <n v="7697.2999999999993"/>
    <n v="8303.5"/>
    <n v="21"/>
    <n v="24"/>
    <n v="21"/>
    <n v="24"/>
    <n v="27"/>
    <n v="75"/>
    <n v="27"/>
    <n v="75"/>
    <m/>
    <m/>
    <n v="0"/>
    <n v="0"/>
    <n v="48"/>
    <n v="99"/>
    <n v="48"/>
    <n v="99"/>
    <n v="3.4"/>
    <n v="2.6"/>
    <n v="71.399999999999991"/>
    <n v="62.400000000000006"/>
    <n v="3.9"/>
    <n v="2.8"/>
    <n v="105.3"/>
    <n v="210"/>
    <m/>
    <m/>
    <n v="0"/>
    <n v="0"/>
    <n v="3.6812499999999999"/>
    <n v="2.7515151515151515"/>
    <n v="176.7"/>
    <n v="272.39999999999998"/>
    <n v="73.2"/>
    <n v="64.5"/>
    <n v="1537.2"/>
    <n v="1548"/>
    <n v="65.900000000000006"/>
    <n v="49.5"/>
    <n v="1779.3000000000002"/>
    <n v="3712.5"/>
    <m/>
    <m/>
    <n v="0"/>
    <n v="0"/>
    <n v="69.09375"/>
    <n v="53.136363636363633"/>
    <n v="3316.5"/>
    <n v="5260.5"/>
    <n v="29"/>
    <n v="27"/>
    <n v="29"/>
    <n v="27"/>
    <n v="5.2"/>
    <n v="4.7"/>
    <n v="150.80000000000001"/>
    <n v="126.9"/>
    <n v="69.2"/>
    <n v="76.099999999999994"/>
    <n v="2006.8000000000002"/>
    <n v="2054.6999999999998"/>
    <n v="77"/>
    <n v="91"/>
    <n v="77"/>
    <n v="91"/>
    <n v="316"/>
    <n v="326.20000000000005"/>
    <n v="6790"/>
    <n v="7399.5"/>
    <n v="53"/>
    <n v="102"/>
    <n v="53"/>
    <n v="102"/>
    <n v="250.8"/>
    <n v="349"/>
    <n v="4223.8"/>
    <n v="6164.5"/>
    <n v="130"/>
    <n v="193"/>
    <n v="130"/>
    <n v="193"/>
    <n v="566.79999999999995"/>
    <n v="675.2"/>
    <n v="11013.8"/>
    <n v="13564"/>
    <n v="0"/>
    <n v="0"/>
    <n v="0"/>
    <n v="0"/>
    <s v=""/>
    <s v=""/>
    <s v=""/>
    <s v=""/>
    <n v="717.59999999999991"/>
    <n v="802.1"/>
    <n v="13020.599999999999"/>
    <n v="15618.7"/>
  </r>
  <r>
    <x v="13"/>
    <s v="Northeast Lakeview College (ACCD)"/>
    <m/>
    <s v="???"/>
    <x v="8"/>
    <n v="8"/>
    <n v="8"/>
    <n v="2"/>
    <n v="0"/>
    <n v="6"/>
    <n v="8"/>
    <m/>
    <m/>
    <n v="6"/>
    <n v="8"/>
    <n v="6"/>
    <n v="8"/>
    <n v="0"/>
    <n v="0"/>
    <n v="0"/>
    <n v="0"/>
    <n v="0"/>
    <n v="0"/>
    <n v="0"/>
    <n v="0"/>
    <m/>
    <m/>
    <n v="0"/>
    <n v="0"/>
    <n v="0"/>
    <n v="0"/>
    <n v="0"/>
    <n v="0"/>
    <n v="0"/>
    <n v="0"/>
    <n v="0"/>
    <n v="0"/>
    <n v="0"/>
    <n v="0"/>
    <n v="0"/>
    <n v="0"/>
    <m/>
    <m/>
    <n v="0"/>
    <n v="0"/>
    <n v="0"/>
    <n v="0"/>
    <n v="0"/>
    <n v="0"/>
    <n v="0"/>
    <n v="0"/>
    <n v="0"/>
    <n v="0"/>
    <n v="0"/>
    <n v="0"/>
    <n v="0"/>
    <n v="0"/>
    <m/>
    <m/>
    <n v="0"/>
    <n v="0"/>
    <n v="0"/>
    <n v="0"/>
    <n v="0"/>
    <n v="0"/>
    <n v="2"/>
    <n v="2"/>
    <n v="2"/>
    <n v="2"/>
    <n v="1"/>
    <n v="2"/>
    <n v="1"/>
    <n v="2"/>
    <m/>
    <m/>
    <n v="0"/>
    <n v="0"/>
    <n v="3"/>
    <n v="4"/>
    <n v="3"/>
    <n v="4"/>
    <n v="2.5"/>
    <n v="3"/>
    <n v="5"/>
    <n v="6"/>
    <n v="2"/>
    <n v="3.3"/>
    <n v="2"/>
    <n v="6.6"/>
    <m/>
    <m/>
    <n v="0"/>
    <n v="0"/>
    <n v="2.3333333333333335"/>
    <n v="3.15"/>
    <n v="7"/>
    <n v="12.6"/>
    <n v="26.5"/>
    <n v="58"/>
    <n v="53"/>
    <n v="116"/>
    <n v="44"/>
    <n v="36.5"/>
    <n v="44"/>
    <n v="73"/>
    <m/>
    <m/>
    <n v="0"/>
    <n v="0"/>
    <n v="32.333333333333336"/>
    <n v="47.25"/>
    <n v="97"/>
    <n v="189"/>
    <n v="3"/>
    <n v="4"/>
    <n v="3"/>
    <n v="4"/>
    <n v="2.3333333333333335"/>
    <n v="3.15"/>
    <n v="7"/>
    <n v="12.6"/>
    <n v="32.333333333333336"/>
    <n v="47.25"/>
    <n v="97"/>
    <n v="189"/>
    <n v="1"/>
    <n v="0"/>
    <n v="1"/>
    <n v="0"/>
    <n v="2"/>
    <n v="3"/>
    <n v="2"/>
    <n v="3"/>
    <m/>
    <m/>
    <n v="0"/>
    <n v="0"/>
    <n v="3"/>
    <n v="3"/>
    <n v="3"/>
    <n v="3"/>
    <n v="2.5"/>
    <n v="0"/>
    <n v="2.5"/>
    <n v="0"/>
    <n v="2"/>
    <n v="2.2999999999999998"/>
    <n v="4"/>
    <n v="6.8999999999999995"/>
    <m/>
    <m/>
    <n v="0"/>
    <n v="0"/>
    <n v="2.1666666666666665"/>
    <n v="2.2999999999999998"/>
    <n v="6.5"/>
    <n v="6.8999999999999995"/>
    <n v="39"/>
    <n v="0"/>
    <n v="39"/>
    <n v="0"/>
    <n v="20"/>
    <n v="23.7"/>
    <n v="40"/>
    <n v="71.099999999999994"/>
    <m/>
    <m/>
    <n v="0"/>
    <n v="0"/>
    <n v="26.333333333333332"/>
    <n v="23.7"/>
    <n v="79"/>
    <n v="71.099999999999994"/>
    <n v="0"/>
    <n v="1"/>
    <n v="0"/>
    <n v="1"/>
    <n v="0"/>
    <n v="2"/>
    <n v="0"/>
    <n v="2"/>
    <n v="0"/>
    <n v="34"/>
    <n v="0"/>
    <n v="34"/>
    <n v="3"/>
    <n v="2"/>
    <n v="3"/>
    <n v="2"/>
    <n v="7.5"/>
    <n v="6"/>
    <n v="92"/>
    <n v="116"/>
    <n v="3"/>
    <n v="5"/>
    <n v="3"/>
    <n v="5"/>
    <n v="6"/>
    <n v="13.5"/>
    <n v="84"/>
    <n v="144.1"/>
    <n v="6"/>
    <n v="7"/>
    <n v="6"/>
    <n v="7"/>
    <n v="13.5"/>
    <n v="19.5"/>
    <n v="176"/>
    <n v="260.10000000000002"/>
    <n v="0"/>
    <n v="0"/>
    <n v="0"/>
    <n v="0"/>
    <s v=""/>
    <s v=""/>
    <s v=""/>
    <s v=""/>
    <n v="13.5"/>
    <n v="21.5"/>
    <n v="176"/>
    <n v="294.10000000000002"/>
  </r>
  <r>
    <x v="13"/>
    <s v="Panola College"/>
    <m/>
    <n v="227386"/>
    <x v="8"/>
    <n v="214"/>
    <n v="231"/>
    <n v="6"/>
    <n v="0"/>
    <n v="208"/>
    <n v="231"/>
    <m/>
    <m/>
    <n v="208"/>
    <n v="231"/>
    <n v="208"/>
    <n v="231"/>
    <n v="14"/>
    <n v="27"/>
    <n v="14"/>
    <n v="27"/>
    <n v="11"/>
    <n v="5"/>
    <n v="11"/>
    <n v="5"/>
    <m/>
    <m/>
    <n v="0"/>
    <n v="0"/>
    <n v="25"/>
    <n v="32"/>
    <n v="25"/>
    <n v="32"/>
    <n v="2.6"/>
    <n v="2.9"/>
    <n v="36.4"/>
    <n v="78.3"/>
    <n v="3.7"/>
    <n v="3.2"/>
    <n v="40.700000000000003"/>
    <n v="16"/>
    <m/>
    <m/>
    <n v="0"/>
    <n v="0"/>
    <n v="3.0839999999999996"/>
    <n v="2.9468749999999999"/>
    <n v="77.099999999999994"/>
    <n v="94.3"/>
    <n v="69.7"/>
    <n v="64.2"/>
    <n v="975.80000000000007"/>
    <n v="1733.4"/>
    <n v="58.3"/>
    <n v="73.2"/>
    <n v="641.29999999999995"/>
    <n v="366"/>
    <m/>
    <m/>
    <n v="0"/>
    <n v="0"/>
    <n v="64.683999999999997"/>
    <n v="65.606250000000003"/>
    <n v="1617.1"/>
    <n v="2099.4"/>
    <n v="69"/>
    <n v="45"/>
    <n v="69"/>
    <n v="45"/>
    <n v="15"/>
    <n v="19"/>
    <n v="15"/>
    <n v="19"/>
    <m/>
    <m/>
    <n v="0"/>
    <n v="0"/>
    <n v="84"/>
    <n v="64"/>
    <n v="84"/>
    <n v="64"/>
    <n v="3.9"/>
    <n v="3.5"/>
    <n v="269.09999999999997"/>
    <n v="157.5"/>
    <n v="4.4000000000000004"/>
    <n v="5.0999999999999996"/>
    <n v="66"/>
    <n v="96.899999999999991"/>
    <m/>
    <m/>
    <n v="0"/>
    <n v="0"/>
    <n v="3.9892857142857139"/>
    <n v="3.9749999999999996"/>
    <n v="335.09999999999997"/>
    <n v="254.39999999999998"/>
    <n v="87.7"/>
    <n v="80.8"/>
    <n v="6051.3"/>
    <n v="3636"/>
    <n v="91.6"/>
    <n v="79.3"/>
    <n v="1374"/>
    <n v="1506.7"/>
    <m/>
    <m/>
    <n v="0"/>
    <n v="0"/>
    <n v="88.396428571428572"/>
    <n v="80.354687499999997"/>
    <n v="7425.3"/>
    <n v="5142.7"/>
    <n v="109"/>
    <n v="96"/>
    <n v="109"/>
    <n v="96"/>
    <n v="3.7816513761467885"/>
    <n v="3.6322916666666667"/>
    <n v="412.19999999999993"/>
    <n v="348.7"/>
    <n v="82.957798165137618"/>
    <n v="75.438541666666666"/>
    <n v="9042.4"/>
    <n v="7242.1"/>
    <n v="34"/>
    <n v="41"/>
    <n v="34"/>
    <n v="41"/>
    <n v="48"/>
    <n v="66"/>
    <n v="48"/>
    <n v="66"/>
    <m/>
    <m/>
    <n v="0"/>
    <n v="0"/>
    <n v="82"/>
    <n v="107"/>
    <n v="82"/>
    <n v="107"/>
    <n v="2.6"/>
    <n v="3.1"/>
    <n v="88.4"/>
    <n v="127.10000000000001"/>
    <n v="2.9"/>
    <n v="2.8"/>
    <n v="139.19999999999999"/>
    <n v="184.79999999999998"/>
    <m/>
    <m/>
    <n v="0"/>
    <n v="0"/>
    <n v="2.7756097560975608"/>
    <n v="2.914953271028037"/>
    <n v="227.6"/>
    <n v="311.89999999999998"/>
    <n v="62.3"/>
    <n v="64.8"/>
    <n v="2118.1999999999998"/>
    <n v="2656.7999999999997"/>
    <n v="53.5"/>
    <n v="55.2"/>
    <n v="2568"/>
    <n v="3643.2000000000003"/>
    <m/>
    <m/>
    <n v="0"/>
    <n v="0"/>
    <n v="57.148780487804878"/>
    <n v="58.878504672897193"/>
    <n v="4686.2"/>
    <n v="6300"/>
    <n v="17"/>
    <n v="28"/>
    <n v="17"/>
    <n v="28"/>
    <n v="3.6"/>
    <n v="5.6"/>
    <n v="61.2"/>
    <n v="156.79999999999998"/>
    <n v="61.2"/>
    <n v="63.5"/>
    <n v="1040.4000000000001"/>
    <n v="1778"/>
    <n v="117"/>
    <n v="113"/>
    <n v="117"/>
    <n v="113"/>
    <n v="393.9"/>
    <n v="362.90000000000003"/>
    <n v="9145.2999999999993"/>
    <n v="8026.1999999999989"/>
    <n v="74"/>
    <n v="90"/>
    <n v="74"/>
    <n v="90"/>
    <n v="245.89999999999998"/>
    <n v="297.7"/>
    <n v="4583.3"/>
    <n v="5515.9000000000005"/>
    <n v="191"/>
    <n v="203"/>
    <n v="191"/>
    <n v="203"/>
    <n v="639.79999999999995"/>
    <n v="660.6"/>
    <n v="13728.599999999999"/>
    <n v="13542.099999999999"/>
    <n v="0"/>
    <n v="0"/>
    <n v="0"/>
    <n v="0"/>
    <s v=""/>
    <s v=""/>
    <s v=""/>
    <s v=""/>
    <n v="701"/>
    <n v="817.39999999999986"/>
    <n v="14768.999999999998"/>
    <n v="15320.1"/>
  </r>
  <r>
    <x v="13"/>
    <s v="Ranger College "/>
    <m/>
    <n v="227687"/>
    <x v="8"/>
    <n v="39"/>
    <n v="35"/>
    <n v="1"/>
    <n v="2"/>
    <n v="38"/>
    <n v="33"/>
    <m/>
    <m/>
    <n v="38"/>
    <n v="33"/>
    <n v="38"/>
    <n v="33"/>
    <n v="5"/>
    <n v="9"/>
    <n v="5"/>
    <n v="9"/>
    <n v="1"/>
    <n v="1"/>
    <n v="1"/>
    <n v="1"/>
    <m/>
    <m/>
    <n v="0"/>
    <n v="0"/>
    <n v="6"/>
    <n v="10"/>
    <n v="6"/>
    <n v="10"/>
    <n v="1.7"/>
    <n v="2"/>
    <n v="8.5"/>
    <n v="18"/>
    <n v="1"/>
    <n v="1"/>
    <n v="1"/>
    <n v="1"/>
    <m/>
    <m/>
    <n v="0"/>
    <n v="0"/>
    <n v="1.5833333333333333"/>
    <n v="1.9"/>
    <n v="9.5"/>
    <n v="19"/>
    <n v="50.8"/>
    <n v="65.099999999999994"/>
    <n v="254"/>
    <n v="585.9"/>
    <n v="29"/>
    <n v="53"/>
    <n v="29"/>
    <n v="53"/>
    <m/>
    <m/>
    <n v="0"/>
    <n v="0"/>
    <n v="47.166666666666664"/>
    <n v="63.89"/>
    <n v="283"/>
    <n v="638.9"/>
    <n v="16"/>
    <n v="13"/>
    <n v="16"/>
    <n v="13"/>
    <n v="0"/>
    <n v="0"/>
    <n v="0"/>
    <n v="0"/>
    <m/>
    <m/>
    <n v="0"/>
    <n v="0"/>
    <n v="16"/>
    <n v="13"/>
    <n v="16"/>
    <n v="13"/>
    <n v="2.7"/>
    <n v="3"/>
    <n v="43.2"/>
    <n v="39"/>
    <n v="0"/>
    <n v="0"/>
    <n v="0"/>
    <n v="0"/>
    <m/>
    <m/>
    <n v="0"/>
    <n v="0"/>
    <n v="2.7"/>
    <n v="3"/>
    <n v="43.2"/>
    <n v="39"/>
    <n v="62.2"/>
    <n v="72"/>
    <n v="995.2"/>
    <n v="936"/>
    <n v="0"/>
    <n v="0"/>
    <n v="0"/>
    <n v="0"/>
    <m/>
    <m/>
    <n v="0"/>
    <n v="0"/>
    <n v="62.2"/>
    <n v="72"/>
    <n v="995.2"/>
    <n v="936"/>
    <n v="22"/>
    <n v="23"/>
    <n v="22"/>
    <n v="23"/>
    <n v="2.3954545454545455"/>
    <n v="2.5217391304347827"/>
    <n v="52.7"/>
    <n v="58"/>
    <n v="58.1"/>
    <n v="68.473913043478262"/>
    <n v="1278.2"/>
    <n v="1574.9"/>
    <n v="11"/>
    <n v="6"/>
    <n v="11"/>
    <n v="6"/>
    <n v="3"/>
    <n v="1"/>
    <n v="3"/>
    <n v="1"/>
    <m/>
    <m/>
    <n v="0"/>
    <n v="0"/>
    <n v="14"/>
    <n v="7"/>
    <n v="14"/>
    <n v="7"/>
    <n v="1.7"/>
    <n v="2.2999999999999998"/>
    <n v="18.7"/>
    <n v="13.799999999999999"/>
    <n v="3.3"/>
    <n v="9"/>
    <n v="9.8999999999999986"/>
    <n v="9"/>
    <m/>
    <m/>
    <n v="0"/>
    <n v="0"/>
    <n v="2.0428571428571427"/>
    <n v="3.2571428571428567"/>
    <n v="28.599999999999998"/>
    <n v="22.799999999999997"/>
    <n v="47.6"/>
    <n v="50.5"/>
    <n v="523.6"/>
    <n v="303"/>
    <n v="39.299999999999997"/>
    <n v="22"/>
    <n v="117.89999999999999"/>
    <n v="22"/>
    <m/>
    <m/>
    <n v="0"/>
    <n v="0"/>
    <n v="45.821428571428569"/>
    <n v="46.428571428571431"/>
    <n v="641.5"/>
    <n v="325"/>
    <n v="2"/>
    <n v="3"/>
    <n v="2"/>
    <n v="3"/>
    <n v="0.5"/>
    <n v="1.7"/>
    <n v="1"/>
    <n v="5.0999999999999996"/>
    <n v="3"/>
    <n v="30.7"/>
    <n v="6"/>
    <n v="92.1"/>
    <n v="32"/>
    <n v="28"/>
    <n v="32"/>
    <n v="28"/>
    <n v="70.400000000000006"/>
    <n v="70.8"/>
    <n v="1772.8000000000002"/>
    <n v="1824.9"/>
    <n v="4"/>
    <n v="2"/>
    <n v="4"/>
    <n v="2"/>
    <n v="10.899999999999999"/>
    <n v="10"/>
    <n v="146.89999999999998"/>
    <n v="75"/>
    <n v="36"/>
    <n v="30"/>
    <n v="36"/>
    <n v="30"/>
    <n v="81.300000000000011"/>
    <n v="80.8"/>
    <n v="1919.7000000000003"/>
    <n v="1899.9"/>
    <n v="0"/>
    <n v="0"/>
    <n v="0"/>
    <n v="0"/>
    <s v=""/>
    <s v=""/>
    <s v=""/>
    <s v=""/>
    <n v="82.3"/>
    <n v="85.899999999999991"/>
    <n v="1925.7"/>
    <n v="1992"/>
  </r>
  <r>
    <x v="13"/>
    <s v="Southwest Collegiate Institute for the Deaf (HCJCD)"/>
    <m/>
    <n v="382911"/>
    <x v="8"/>
    <n v="13"/>
    <n v="11"/>
    <n v="0"/>
    <n v="0"/>
    <n v="13"/>
    <n v="11"/>
    <m/>
    <m/>
    <n v="13"/>
    <n v="11"/>
    <n v="13"/>
    <n v="11"/>
    <n v="0"/>
    <n v="0"/>
    <n v="0"/>
    <n v="0"/>
    <n v="1"/>
    <n v="0"/>
    <n v="1"/>
    <n v="0"/>
    <m/>
    <m/>
    <n v="0"/>
    <n v="0"/>
    <n v="1"/>
    <n v="0"/>
    <n v="1"/>
    <n v="0"/>
    <n v="0"/>
    <n v="0"/>
    <n v="0"/>
    <n v="0"/>
    <n v="3"/>
    <n v="0"/>
    <n v="3"/>
    <n v="0"/>
    <m/>
    <m/>
    <n v="0"/>
    <n v="0"/>
    <n v="3"/>
    <n v="0"/>
    <n v="3"/>
    <n v="0"/>
    <n v="0"/>
    <n v="0"/>
    <n v="0"/>
    <n v="0"/>
    <n v="42"/>
    <n v="0"/>
    <n v="42"/>
    <n v="0"/>
    <m/>
    <m/>
    <n v="0"/>
    <n v="0"/>
    <n v="42"/>
    <n v="0"/>
    <n v="42"/>
    <n v="0"/>
    <n v="2"/>
    <n v="1"/>
    <n v="2"/>
    <n v="1"/>
    <n v="5"/>
    <n v="3"/>
    <n v="5"/>
    <n v="3"/>
    <m/>
    <m/>
    <n v="0"/>
    <n v="0"/>
    <n v="7"/>
    <n v="4"/>
    <n v="7"/>
    <n v="4"/>
    <n v="4"/>
    <n v="4"/>
    <n v="8"/>
    <n v="4"/>
    <n v="3.8"/>
    <n v="2.8"/>
    <n v="19"/>
    <n v="8.3999999999999986"/>
    <m/>
    <m/>
    <n v="0"/>
    <n v="0"/>
    <n v="3.8571428571428572"/>
    <n v="3.0999999999999996"/>
    <n v="27"/>
    <n v="12.399999999999999"/>
    <n v="79.5"/>
    <n v="76"/>
    <n v="159"/>
    <n v="76"/>
    <n v="61.8"/>
    <n v="49.3"/>
    <n v="309"/>
    <n v="147.89999999999998"/>
    <m/>
    <m/>
    <n v="0"/>
    <n v="0"/>
    <n v="66.857142857142861"/>
    <n v="55.974999999999994"/>
    <n v="468"/>
    <n v="223.89999999999998"/>
    <n v="8"/>
    <n v="4"/>
    <n v="8"/>
    <n v="4"/>
    <n v="3.75"/>
    <n v="3.0999999999999996"/>
    <n v="30"/>
    <n v="12.399999999999999"/>
    <n v="63.75"/>
    <n v="55.974999999999994"/>
    <n v="510"/>
    <n v="223.89999999999998"/>
    <n v="2"/>
    <n v="1"/>
    <n v="2"/>
    <n v="1"/>
    <n v="2"/>
    <n v="3"/>
    <n v="2"/>
    <n v="3"/>
    <m/>
    <m/>
    <n v="0"/>
    <n v="0"/>
    <n v="4"/>
    <n v="4"/>
    <n v="4"/>
    <n v="4"/>
    <n v="5"/>
    <n v="8"/>
    <n v="10"/>
    <n v="8"/>
    <n v="3"/>
    <n v="2.2999999999999998"/>
    <n v="6"/>
    <n v="6.8999999999999995"/>
    <m/>
    <m/>
    <n v="0"/>
    <n v="0"/>
    <n v="4"/>
    <n v="3.7249999999999996"/>
    <n v="16"/>
    <n v="14.899999999999999"/>
    <n v="70"/>
    <n v="70"/>
    <n v="140"/>
    <n v="70"/>
    <n v="55"/>
    <n v="46"/>
    <n v="110"/>
    <n v="138"/>
    <m/>
    <m/>
    <n v="0"/>
    <n v="0"/>
    <n v="62.5"/>
    <n v="52"/>
    <n v="250"/>
    <n v="208"/>
    <n v="1"/>
    <n v="3"/>
    <n v="1"/>
    <n v="3"/>
    <n v="3.5"/>
    <n v="1"/>
    <n v="3.5"/>
    <n v="3"/>
    <n v="66"/>
    <n v="16.7"/>
    <n v="66"/>
    <n v="50.099999999999994"/>
    <n v="4"/>
    <n v="2"/>
    <n v="4"/>
    <n v="2"/>
    <n v="18"/>
    <n v="12"/>
    <n v="299"/>
    <n v="146"/>
    <n v="8"/>
    <n v="6"/>
    <n v="8"/>
    <n v="6"/>
    <n v="28"/>
    <n v="15.299999999999997"/>
    <n v="461"/>
    <n v="285.89999999999998"/>
    <n v="12"/>
    <n v="8"/>
    <n v="12"/>
    <n v="8"/>
    <n v="46"/>
    <n v="27.299999999999997"/>
    <n v="760"/>
    <n v="431.9"/>
    <n v="0"/>
    <n v="0"/>
    <n v="0"/>
    <n v="0"/>
    <s v=""/>
    <s v=""/>
    <s v=""/>
    <s v=""/>
    <n v="49.5"/>
    <n v="30.299999999999997"/>
    <n v="826"/>
    <n v="482"/>
  </r>
  <r>
    <x v="13"/>
    <s v="Texas State Technical College-Marshall"/>
    <m/>
    <n v="408394"/>
    <x v="8"/>
    <n v="137"/>
    <n v="182"/>
    <n v="20"/>
    <n v="27"/>
    <n v="117"/>
    <n v="155"/>
    <m/>
    <m/>
    <n v="117"/>
    <n v="155"/>
    <n v="117"/>
    <n v="155"/>
    <n v="6"/>
    <n v="3"/>
    <n v="6"/>
    <n v="3"/>
    <n v="1"/>
    <n v="3"/>
    <n v="1"/>
    <n v="3"/>
    <m/>
    <m/>
    <n v="0"/>
    <n v="0"/>
    <n v="7"/>
    <n v="6"/>
    <n v="7"/>
    <n v="6"/>
    <n v="2.5"/>
    <n v="3.3"/>
    <n v="15"/>
    <n v="9.8999999999999986"/>
    <n v="2"/>
    <n v="2.7"/>
    <n v="2"/>
    <n v="8.1000000000000014"/>
    <m/>
    <m/>
    <n v="0"/>
    <n v="0"/>
    <n v="2.4285714285714284"/>
    <n v="3"/>
    <n v="17"/>
    <n v="18"/>
    <n v="67.8"/>
    <n v="83.7"/>
    <n v="406.79999999999995"/>
    <n v="251.10000000000002"/>
    <n v="65"/>
    <n v="70"/>
    <n v="65"/>
    <n v="210"/>
    <m/>
    <m/>
    <n v="0"/>
    <n v="0"/>
    <n v="67.399999999999991"/>
    <n v="76.850000000000009"/>
    <n v="471.79999999999995"/>
    <n v="461.1"/>
    <n v="38"/>
    <n v="55"/>
    <n v="38"/>
    <n v="55"/>
    <n v="11"/>
    <n v="9"/>
    <n v="11"/>
    <n v="9"/>
    <m/>
    <m/>
    <n v="0"/>
    <n v="0"/>
    <n v="49"/>
    <n v="64"/>
    <n v="49"/>
    <n v="64"/>
    <n v="2.8"/>
    <n v="3"/>
    <n v="106.39999999999999"/>
    <n v="165"/>
    <n v="3.6"/>
    <n v="3.8"/>
    <n v="39.6"/>
    <n v="34.199999999999996"/>
    <m/>
    <m/>
    <n v="0"/>
    <n v="0"/>
    <n v="2.9795918367346941"/>
    <n v="3.1124999999999998"/>
    <n v="146"/>
    <n v="199.2"/>
    <n v="80.8"/>
    <n v="81.099999999999994"/>
    <n v="3070.4"/>
    <n v="4460.5"/>
    <n v="77"/>
    <n v="84.8"/>
    <n v="847"/>
    <n v="763.19999999999993"/>
    <m/>
    <m/>
    <n v="0"/>
    <n v="0"/>
    <n v="79.946938775510205"/>
    <n v="81.620312499999997"/>
    <n v="3917.4"/>
    <n v="5223.7"/>
    <n v="56"/>
    <n v="70"/>
    <n v="56"/>
    <n v="70"/>
    <n v="2.9107142857142856"/>
    <n v="3.1028571428571428"/>
    <n v="163"/>
    <n v="217.2"/>
    <n v="78.378571428571419"/>
    <n v="81.21142857142857"/>
    <n v="4389.2"/>
    <n v="5684.8"/>
    <n v="43"/>
    <n v="68"/>
    <n v="43"/>
    <n v="68"/>
    <n v="11"/>
    <n v="14"/>
    <n v="11"/>
    <n v="14"/>
    <m/>
    <m/>
    <n v="0"/>
    <n v="0"/>
    <n v="54"/>
    <n v="82"/>
    <n v="54"/>
    <n v="82"/>
    <n v="2.8"/>
    <n v="2.4"/>
    <n v="120.39999999999999"/>
    <n v="163.19999999999999"/>
    <n v="2.6"/>
    <n v="3.1"/>
    <n v="28.6"/>
    <n v="43.4"/>
    <m/>
    <m/>
    <n v="0"/>
    <n v="0"/>
    <n v="2.7592592592592591"/>
    <n v="2.5195121951219512"/>
    <n v="149"/>
    <n v="206.6"/>
    <n v="67.900000000000006"/>
    <n v="66.3"/>
    <n v="2919.7000000000003"/>
    <n v="4508.3999999999996"/>
    <n v="59"/>
    <n v="67.900000000000006"/>
    <n v="649"/>
    <n v="950.60000000000014"/>
    <m/>
    <m/>
    <n v="0"/>
    <n v="0"/>
    <n v="66.087037037037035"/>
    <n v="66.573170731707322"/>
    <n v="3568.7"/>
    <n v="5459"/>
    <n v="7"/>
    <n v="3"/>
    <n v="7"/>
    <n v="3"/>
    <n v="5.2"/>
    <n v="4.3"/>
    <n v="36.4"/>
    <n v="12.899999999999999"/>
    <n v="73.099999999999994"/>
    <n v="72.3"/>
    <n v="511.69999999999993"/>
    <n v="216.89999999999998"/>
    <n v="87"/>
    <n v="126"/>
    <n v="87"/>
    <n v="126"/>
    <n v="241.79999999999998"/>
    <n v="338.1"/>
    <n v="6396.9"/>
    <n v="9220"/>
    <n v="23"/>
    <n v="26"/>
    <n v="23"/>
    <n v="26"/>
    <n v="70.2"/>
    <n v="85.699999999999989"/>
    <n v="1561"/>
    <n v="1923.8000000000002"/>
    <n v="110"/>
    <n v="152"/>
    <n v="110"/>
    <n v="152"/>
    <n v="312"/>
    <n v="423.8"/>
    <n v="7957.9"/>
    <n v="11143.8"/>
    <n v="0"/>
    <n v="0"/>
    <n v="0"/>
    <n v="0"/>
    <s v=""/>
    <s v=""/>
    <s v=""/>
    <s v=""/>
    <n v="348.4"/>
    <n v="436.69999999999993"/>
    <n v="8469.6"/>
    <n v="11360.699999999999"/>
  </r>
  <r>
    <x v="13"/>
    <s v="Texas State Technical College-West Texas"/>
    <m/>
    <n v="229328"/>
    <x v="8"/>
    <n v="246"/>
    <n v="261"/>
    <n v="0"/>
    <n v="2"/>
    <n v="246"/>
    <n v="259"/>
    <m/>
    <m/>
    <n v="246"/>
    <n v="259"/>
    <n v="246"/>
    <n v="259"/>
    <n v="1"/>
    <n v="1"/>
    <n v="1"/>
    <n v="1"/>
    <n v="3"/>
    <n v="5"/>
    <n v="3"/>
    <n v="5"/>
    <m/>
    <m/>
    <n v="0"/>
    <n v="0"/>
    <n v="4"/>
    <n v="6"/>
    <n v="4"/>
    <n v="6"/>
    <n v="3"/>
    <n v="3"/>
    <n v="3"/>
    <n v="3"/>
    <n v="2"/>
    <n v="2.1"/>
    <n v="6"/>
    <n v="10.5"/>
    <m/>
    <m/>
    <n v="0"/>
    <n v="0"/>
    <n v="2.25"/>
    <n v="2.25"/>
    <n v="9"/>
    <n v="13.5"/>
    <n v="74"/>
    <n v="91"/>
    <n v="74"/>
    <n v="91"/>
    <n v="55"/>
    <n v="53.2"/>
    <n v="165"/>
    <n v="266"/>
    <m/>
    <m/>
    <n v="0"/>
    <n v="0"/>
    <n v="59.75"/>
    <n v="59.5"/>
    <n v="239"/>
    <n v="357"/>
    <n v="39"/>
    <n v="52"/>
    <n v="39"/>
    <n v="52"/>
    <n v="55"/>
    <n v="44"/>
    <n v="55"/>
    <n v="44"/>
    <m/>
    <m/>
    <n v="0"/>
    <n v="0"/>
    <n v="94"/>
    <n v="96"/>
    <n v="94"/>
    <n v="96"/>
    <n v="3.2"/>
    <n v="3.4"/>
    <n v="124.80000000000001"/>
    <n v="176.79999999999998"/>
    <n v="2.6"/>
    <n v="2.5"/>
    <n v="143"/>
    <n v="110"/>
    <m/>
    <m/>
    <n v="0"/>
    <n v="0"/>
    <n v="2.8489361702127662"/>
    <n v="2.9874999999999994"/>
    <n v="267.8"/>
    <n v="286.79999999999995"/>
    <n v="77.8"/>
    <n v="70.599999999999994"/>
    <n v="3034.2"/>
    <n v="3671.2"/>
    <n v="69.599999999999994"/>
    <n v="61.9"/>
    <n v="3827.9999999999995"/>
    <n v="2723.6"/>
    <m/>
    <m/>
    <n v="0"/>
    <n v="0"/>
    <n v="73.002127659574455"/>
    <n v="66.612499999999997"/>
    <n v="6862.1999999999989"/>
    <n v="6394.7999999999993"/>
    <n v="98"/>
    <n v="102"/>
    <n v="98"/>
    <n v="102"/>
    <n v="2.8244897959183675"/>
    <n v="2.9441176470588233"/>
    <n v="276.8"/>
    <n v="300.29999999999995"/>
    <n v="72.46122448979591"/>
    <n v="66.194117647058818"/>
    <n v="7101.1999999999989"/>
    <n v="6751.7999999999993"/>
    <n v="45"/>
    <n v="38"/>
    <n v="45"/>
    <n v="38"/>
    <n v="88"/>
    <n v="107"/>
    <n v="88"/>
    <n v="107"/>
    <m/>
    <m/>
    <n v="0"/>
    <n v="0"/>
    <n v="133"/>
    <n v="145"/>
    <n v="133"/>
    <n v="145"/>
    <n v="2.7"/>
    <n v="2.8"/>
    <n v="121.50000000000001"/>
    <n v="106.39999999999999"/>
    <n v="2.2000000000000002"/>
    <n v="2.2000000000000002"/>
    <n v="193.60000000000002"/>
    <n v="235.4"/>
    <m/>
    <m/>
    <n v="0"/>
    <n v="0"/>
    <n v="2.369172932330827"/>
    <n v="2.3572413793103451"/>
    <n v="315.10000000000002"/>
    <n v="341.8"/>
    <n v="60.5"/>
    <n v="56.1"/>
    <n v="2722.5"/>
    <n v="2131.8000000000002"/>
    <n v="52.2"/>
    <n v="49"/>
    <n v="4593.6000000000004"/>
    <n v="5243"/>
    <m/>
    <m/>
    <n v="0"/>
    <n v="0"/>
    <n v="55.00827067669173"/>
    <n v="50.860689655172415"/>
    <n v="7316.1"/>
    <n v="7374.8"/>
    <n v="15"/>
    <n v="12"/>
    <n v="15"/>
    <n v="12"/>
    <n v="5.2"/>
    <n v="3"/>
    <n v="78"/>
    <n v="36"/>
    <n v="63.3"/>
    <n v="71.900000000000006"/>
    <n v="949.5"/>
    <n v="862.80000000000007"/>
    <n v="85"/>
    <n v="91"/>
    <n v="85"/>
    <n v="91"/>
    <n v="249.3"/>
    <n v="286.2"/>
    <n v="5830.7"/>
    <n v="5894"/>
    <n v="146"/>
    <n v="156"/>
    <n v="146"/>
    <n v="156"/>
    <n v="342.6"/>
    <n v="355.9"/>
    <n v="8586.6"/>
    <n v="8232.6"/>
    <n v="231"/>
    <n v="247"/>
    <n v="231"/>
    <n v="247"/>
    <n v="591.90000000000009"/>
    <n v="642.09999999999991"/>
    <n v="14417.3"/>
    <n v="14126.6"/>
    <n v="0"/>
    <n v="0"/>
    <n v="0"/>
    <n v="0"/>
    <s v=""/>
    <s v=""/>
    <s v=""/>
    <s v=""/>
    <n v="669.90000000000009"/>
    <n v="678.09999999999991"/>
    <n v="15366.8"/>
    <n v="14989.399999999998"/>
  </r>
  <r>
    <x v="13"/>
    <s v="Western Texas College "/>
    <m/>
    <n v="229832"/>
    <x v="8"/>
    <n v="137"/>
    <n v="168"/>
    <n v="2"/>
    <n v="2"/>
    <n v="135"/>
    <n v="166"/>
    <m/>
    <m/>
    <n v="135"/>
    <n v="166"/>
    <n v="135"/>
    <n v="166"/>
    <n v="4"/>
    <n v="15"/>
    <n v="4"/>
    <n v="15"/>
    <n v="1"/>
    <n v="4"/>
    <n v="1"/>
    <n v="4"/>
    <m/>
    <m/>
    <n v="0"/>
    <n v="0"/>
    <n v="5"/>
    <n v="19"/>
    <n v="5"/>
    <n v="19"/>
    <n v="2"/>
    <n v="2.5"/>
    <n v="8"/>
    <n v="37.5"/>
    <n v="1"/>
    <n v="4.5"/>
    <n v="1"/>
    <n v="18"/>
    <m/>
    <m/>
    <n v="0"/>
    <n v="0"/>
    <n v="1.8"/>
    <n v="2.9210526315789473"/>
    <n v="9"/>
    <n v="55.5"/>
    <n v="59.5"/>
    <n v="57.4"/>
    <n v="238"/>
    <n v="861"/>
    <n v="46"/>
    <n v="71"/>
    <n v="46"/>
    <n v="284"/>
    <m/>
    <m/>
    <n v="0"/>
    <n v="0"/>
    <n v="56.8"/>
    <n v="60.263157894736842"/>
    <n v="284"/>
    <n v="1145"/>
    <n v="56"/>
    <n v="44"/>
    <n v="56"/>
    <n v="44"/>
    <n v="39"/>
    <n v="41"/>
    <n v="39"/>
    <n v="41"/>
    <m/>
    <m/>
    <n v="0"/>
    <n v="0"/>
    <n v="95"/>
    <n v="85"/>
    <n v="95"/>
    <n v="85"/>
    <n v="3.2"/>
    <n v="2.6"/>
    <n v="179.20000000000002"/>
    <n v="114.4"/>
    <n v="4.8"/>
    <n v="4.3"/>
    <n v="187.2"/>
    <n v="176.29999999999998"/>
    <m/>
    <m/>
    <n v="0"/>
    <n v="0"/>
    <n v="3.8568421052631576"/>
    <n v="3.42"/>
    <n v="366.4"/>
    <n v="290.7"/>
    <n v="73.099999999999994"/>
    <n v="70"/>
    <n v="4093.5999999999995"/>
    <n v="3080"/>
    <n v="66.900000000000006"/>
    <n v="67"/>
    <n v="2609.1000000000004"/>
    <n v="2747"/>
    <m/>
    <m/>
    <n v="0"/>
    <n v="0"/>
    <n v="70.554736842105257"/>
    <n v="68.552941176470583"/>
    <n v="6702.7"/>
    <n v="5826.9999999999991"/>
    <n v="100"/>
    <n v="104"/>
    <n v="100"/>
    <n v="104"/>
    <n v="3.7539999999999996"/>
    <n v="3.3288461538461536"/>
    <n v="375.4"/>
    <n v="346.2"/>
    <n v="69.867000000000004"/>
    <n v="67.038461538461533"/>
    <n v="6986.7000000000007"/>
    <n v="6971.9999999999991"/>
    <n v="12"/>
    <n v="19"/>
    <n v="12"/>
    <n v="19"/>
    <n v="10"/>
    <n v="17"/>
    <n v="10"/>
    <n v="17"/>
    <m/>
    <m/>
    <n v="0"/>
    <n v="0"/>
    <n v="22"/>
    <n v="36"/>
    <n v="22"/>
    <n v="36"/>
    <n v="2.4"/>
    <n v="1.9"/>
    <n v="28.799999999999997"/>
    <n v="36.1"/>
    <n v="2.7"/>
    <n v="2.2999999999999998"/>
    <n v="27"/>
    <n v="39.099999999999994"/>
    <m/>
    <m/>
    <n v="0"/>
    <n v="0"/>
    <n v="2.5363636363636362"/>
    <n v="2.0888888888888886"/>
    <n v="55.8"/>
    <n v="75.199999999999989"/>
    <n v="50.3"/>
    <n v="51.5"/>
    <n v="603.59999999999991"/>
    <n v="978.5"/>
    <n v="43.7"/>
    <n v="32.1"/>
    <n v="437"/>
    <n v="545.70000000000005"/>
    <m/>
    <m/>
    <n v="0"/>
    <n v="0"/>
    <n v="47.3"/>
    <n v="42.338888888888889"/>
    <n v="1040.5999999999999"/>
    <n v="1524.2"/>
    <n v="13"/>
    <n v="26"/>
    <n v="13"/>
    <n v="26"/>
    <n v="5.2"/>
    <n v="2.1"/>
    <n v="67.600000000000009"/>
    <n v="54.6"/>
    <n v="46"/>
    <n v="26.2"/>
    <n v="598"/>
    <n v="681.19999999999993"/>
    <n v="72"/>
    <n v="78"/>
    <n v="72"/>
    <n v="78"/>
    <n v="216"/>
    <n v="188"/>
    <n v="4935.1999999999989"/>
    <n v="4919.5"/>
    <n v="50"/>
    <n v="62"/>
    <n v="50"/>
    <n v="62"/>
    <n v="215.2"/>
    <n v="233.39999999999998"/>
    <n v="3092.1000000000004"/>
    <n v="3576.7"/>
    <n v="122"/>
    <n v="140"/>
    <n v="122"/>
    <n v="140"/>
    <n v="431.2"/>
    <n v="421.4"/>
    <n v="8027.2999999999993"/>
    <n v="8496.2000000000007"/>
    <n v="0"/>
    <n v="0"/>
    <n v="0"/>
    <n v="0"/>
    <s v=""/>
    <s v=""/>
    <s v=""/>
    <s v=""/>
    <n v="498.8"/>
    <n v="476"/>
    <n v="8625.3000000000011"/>
    <n v="9177.4"/>
  </r>
  <r>
    <x v="14"/>
    <s v="George Mason University "/>
    <m/>
    <n v="232186"/>
    <x v="1"/>
    <n v="4202"/>
    <n v="4255"/>
    <n v="64"/>
    <n v="62"/>
    <n v="4138"/>
    <n v="4193"/>
    <n v="120"/>
    <n v="120"/>
    <n v="4138"/>
    <n v="4193"/>
    <n v="4138"/>
    <n v="4193"/>
    <n v="6"/>
    <n v="13"/>
    <n v="6"/>
    <n v="13"/>
    <n v="1"/>
    <n v="2"/>
    <n v="1"/>
    <n v="2"/>
    <m/>
    <m/>
    <n v="0"/>
    <n v="0"/>
    <n v="7"/>
    <n v="15"/>
    <n v="7"/>
    <n v="15"/>
    <n v="3.8333333333333299"/>
    <n v="4.3076923076923102"/>
    <n v="22.999999999999979"/>
    <n v="56.000000000000028"/>
    <n v="4"/>
    <n v="3"/>
    <n v="4"/>
    <n v="6"/>
    <m/>
    <m/>
    <n v="0"/>
    <n v="0"/>
    <n v="3.8571428571428541"/>
    <n v="4.1333333333333355"/>
    <n v="26.999999999999979"/>
    <n v="62.000000000000036"/>
    <n v="121.333333333333"/>
    <n v="124.461538461538"/>
    <n v="727.99999999999795"/>
    <n v="1617.9999999999941"/>
    <n v="127"/>
    <n v="54.5"/>
    <n v="127"/>
    <n v="109"/>
    <m/>
    <m/>
    <n v="0"/>
    <n v="0"/>
    <n v="122.14285714285685"/>
    <n v="115.13333333333294"/>
    <n v="854.99999999999795"/>
    <n v="1726.9999999999941"/>
    <n v="1487"/>
    <n v="1521"/>
    <n v="1487"/>
    <n v="1521"/>
    <n v="218"/>
    <n v="206"/>
    <n v="218"/>
    <n v="206"/>
    <m/>
    <m/>
    <n v="0"/>
    <n v="0"/>
    <n v="1705"/>
    <n v="1727"/>
    <n v="1705"/>
    <n v="1727"/>
    <n v="4.9209818426361798"/>
    <n v="4.8589743589743604"/>
    <n v="7317.4999999999991"/>
    <n v="7390.5000000000018"/>
    <n v="6.1261467889908197"/>
    <n v="6.5121359223301001"/>
    <n v="1335.4999999999986"/>
    <n v="1341.5000000000007"/>
    <m/>
    <m/>
    <n v="0"/>
    <n v="0"/>
    <n v="5.0750733137829904"/>
    <n v="5.0561667631731337"/>
    <n v="8652.9999999999982"/>
    <n v="8732.0000000000018"/>
    <n v="128.45729657027499"/>
    <n v="127.19066403681801"/>
    <n v="191015.99999999892"/>
    <n v="193457.00000000017"/>
    <n v="121.811926605504"/>
    <n v="121.660194174757"/>
    <n v="26554.999999999873"/>
    <n v="25061.999999999942"/>
    <m/>
    <m/>
    <n v="0"/>
    <n v="0"/>
    <n v="127.60762463343039"/>
    <n v="126.53097857556463"/>
    <n v="217570.99999999881"/>
    <n v="218519.00000000012"/>
    <n v="1712"/>
    <n v="1742"/>
    <n v="1712"/>
    <n v="1742"/>
    <n v="5.0700934579439245"/>
    <n v="5.0482204362801388"/>
    <n v="8679.9999999999982"/>
    <n v="8794.0000000000018"/>
    <n v="127.58528037383108"/>
    <n v="126.43283582089559"/>
    <n v="218425.99999999881"/>
    <n v="220246.00000000012"/>
    <n v="1543"/>
    <n v="1614"/>
    <n v="1543"/>
    <n v="1614"/>
    <n v="682"/>
    <n v="707"/>
    <n v="682"/>
    <n v="707"/>
    <m/>
    <m/>
    <n v="0"/>
    <n v="0"/>
    <n v="2225"/>
    <n v="2321"/>
    <n v="2225"/>
    <n v="2321"/>
    <n v="3.3123784834737502"/>
    <n v="3.4027261462205698"/>
    <n v="5110.9999999999964"/>
    <n v="5492"/>
    <n v="4.5608504398826897"/>
    <n v="4.5021216407355"/>
    <n v="3110.4999999999945"/>
    <n v="3182.9999999999986"/>
    <m/>
    <m/>
    <n v="0"/>
    <n v="0"/>
    <n v="3.695056179775277"/>
    <n v="3.7376130978026705"/>
    <n v="8221.4999999999909"/>
    <n v="8674.9999999999982"/>
    <n v="78.305897602073799"/>
    <n v="78.795539033457203"/>
    <n v="120825.99999999987"/>
    <n v="127175.99999999993"/>
    <n v="75.982404692082099"/>
    <n v="75.953323903818998"/>
    <n v="51819.999999999993"/>
    <n v="53699.000000000029"/>
    <m/>
    <m/>
    <n v="0"/>
    <n v="0"/>
    <n v="77.593707865168469"/>
    <n v="77.929771650150769"/>
    <n v="172645.99999999985"/>
    <n v="180874.99999999994"/>
    <n v="201"/>
    <n v="130"/>
    <n v="201"/>
    <n v="130"/>
    <n v="4.7611940298507403"/>
    <n v="5.2347826086956504"/>
    <n v="956.99999999999875"/>
    <n v="680.52173913043453"/>
    <n v="82.353233830845696"/>
    <n v="89.391304347826093"/>
    <n v="16552.999999999985"/>
    <n v="11620.869565217392"/>
    <n v="3036"/>
    <n v="3148"/>
    <n v="3036"/>
    <n v="3148"/>
    <n v="12451.499999999996"/>
    <n v="12938.500000000002"/>
    <n v="312569.99999999878"/>
    <n v="322251.00000000012"/>
    <n v="901"/>
    <n v="915"/>
    <n v="901"/>
    <n v="915"/>
    <n v="4449.9999999999927"/>
    <n v="4530.4999999999991"/>
    <n v="78501.999999999869"/>
    <n v="78869.999999999971"/>
    <n v="3937"/>
    <n v="4063"/>
    <n v="3937"/>
    <n v="4063"/>
    <n v="16901.499999999989"/>
    <n v="17469"/>
    <n v="391071.99999999866"/>
    <n v="401121.00000000012"/>
    <n v="0"/>
    <n v="0"/>
    <n v="0"/>
    <n v="0"/>
    <s v=""/>
    <s v=""/>
    <s v=""/>
    <s v=""/>
    <n v="17858.499999999989"/>
    <n v="18149.521739130436"/>
    <n v="407624.99999999866"/>
    <n v="412741.86956521746"/>
  </r>
  <r>
    <x v="14"/>
    <s v="Old Dominion University "/>
    <m/>
    <n v="232982"/>
    <x v="1"/>
    <n v="3129"/>
    <n v="3179"/>
    <n v="23"/>
    <n v="32"/>
    <n v="3106"/>
    <n v="3147"/>
    <n v="120"/>
    <n v="120"/>
    <n v="3106"/>
    <n v="3147"/>
    <n v="3106"/>
    <n v="3147"/>
    <n v="3"/>
    <n v="0"/>
    <n v="3"/>
    <n v="0"/>
    <n v="0"/>
    <n v="0"/>
    <n v="0"/>
    <n v="0"/>
    <m/>
    <m/>
    <n v="0"/>
    <n v="0"/>
    <n v="3"/>
    <n v="0"/>
    <n v="3"/>
    <n v="0"/>
    <n v="3.8333333333333299"/>
    <m/>
    <n v="11.499999999999989"/>
    <n v="0"/>
    <m/>
    <m/>
    <n v="0"/>
    <n v="0"/>
    <m/>
    <m/>
    <n v="0"/>
    <n v="0"/>
    <n v="3.8333333333333299"/>
    <n v="0"/>
    <n v="11.499999999999989"/>
    <n v="0"/>
    <n v="112.333333333333"/>
    <m/>
    <n v="336.99999999999898"/>
    <n v="0"/>
    <m/>
    <m/>
    <n v="0"/>
    <n v="0"/>
    <m/>
    <m/>
    <n v="0"/>
    <n v="0"/>
    <n v="112.33333333333299"/>
    <n v="0"/>
    <n v="336.99999999999898"/>
    <n v="0"/>
    <n v="1002"/>
    <n v="993"/>
    <n v="1002"/>
    <n v="993"/>
    <n v="361"/>
    <n v="340"/>
    <n v="361"/>
    <n v="340"/>
    <m/>
    <m/>
    <n v="0"/>
    <n v="0"/>
    <n v="1363"/>
    <n v="1333"/>
    <n v="1363"/>
    <n v="1333"/>
    <n v="5.1856287425149699"/>
    <n v="5.1953675730110804"/>
    <n v="5196"/>
    <n v="5159.0000000000027"/>
    <n v="6.0637119113573403"/>
    <n v="6.0617647058823501"/>
    <n v="2189"/>
    <n v="2060.9999999999991"/>
    <m/>
    <m/>
    <n v="0"/>
    <n v="0"/>
    <n v="5.4181951577402785"/>
    <n v="5.416354088522132"/>
    <n v="7385"/>
    <n v="7220.0000000000018"/>
    <n v="129.41417165668599"/>
    <n v="128.24874118831801"/>
    <n v="129672.99999999936"/>
    <n v="127350.99999999978"/>
    <n v="105.24376731301901"/>
    <n v="114.732352941176"/>
    <n v="37992.999999999862"/>
    <n v="39008.99999999984"/>
    <m/>
    <m/>
    <n v="0"/>
    <n v="0"/>
    <n v="123.0124724871601"/>
    <n v="124.80120030007474"/>
    <n v="167665.99999999921"/>
    <n v="166359.99999999962"/>
    <n v="1366"/>
    <n v="1333"/>
    <n v="1366"/>
    <n v="1333"/>
    <n v="5.4147144948755495"/>
    <n v="5.416354088522132"/>
    <n v="7396.5000000000009"/>
    <n v="7220.0000000000018"/>
    <n v="122.98901903367438"/>
    <n v="124.80120030007474"/>
    <n v="168002.99999999921"/>
    <n v="166359.99999999962"/>
    <n v="939"/>
    <n v="990"/>
    <n v="939"/>
    <n v="990"/>
    <n v="678"/>
    <n v="720"/>
    <n v="678"/>
    <n v="720"/>
    <m/>
    <m/>
    <n v="0"/>
    <n v="0"/>
    <n v="1617"/>
    <n v="1710"/>
    <n v="1617"/>
    <n v="1710"/>
    <n v="3.6421725239616598"/>
    <n v="3.69646464646465"/>
    <n v="3419.9999999999986"/>
    <n v="3659.5000000000036"/>
    <n v="4.2367256637168103"/>
    <n v="4.1229166666666703"/>
    <n v="2872.4999999999973"/>
    <n v="2968.5000000000027"/>
    <m/>
    <m/>
    <n v="0"/>
    <n v="0"/>
    <n v="3.8914656771799607"/>
    <n v="3.8760233918128693"/>
    <n v="6292.4999999999964"/>
    <n v="6628.0000000000064"/>
    <n v="81.528221512247001"/>
    <n v="80.928282828282804"/>
    <n v="76554.999999999927"/>
    <n v="80118.999999999971"/>
    <n v="65.169616519173999"/>
    <n v="66.336111111111094"/>
    <n v="44184.999999999971"/>
    <n v="47761.999999999985"/>
    <m/>
    <m/>
    <n v="0"/>
    <n v="0"/>
    <n v="74.66914038342604"/>
    <n v="74.784210526315761"/>
    <n v="120739.99999999991"/>
    <n v="127880.99999999996"/>
    <n v="123"/>
    <n v="104"/>
    <n v="123"/>
    <n v="104"/>
    <n v="8.10569105691056"/>
    <n v="7.1067961165048503"/>
    <n v="996.99999999999886"/>
    <n v="739.10679611650448"/>
    <n v="74.300813008130007"/>
    <n v="74.165048543689295"/>
    <n v="9138.9999999999909"/>
    <n v="7713.1650485436867"/>
    <n v="1944"/>
    <n v="1983"/>
    <n v="1944"/>
    <n v="1983"/>
    <n v="8627.4999999999982"/>
    <n v="8818.5000000000073"/>
    <n v="206564.9999999993"/>
    <n v="207469.99999999977"/>
    <n v="1039"/>
    <n v="1060"/>
    <n v="1039"/>
    <n v="1060"/>
    <n v="5061.4999999999973"/>
    <n v="5029.5000000000018"/>
    <n v="82177.999999999825"/>
    <n v="86770.999999999825"/>
    <n v="2983"/>
    <n v="3043"/>
    <n v="2983"/>
    <n v="3043"/>
    <n v="13688.999999999996"/>
    <n v="13848.000000000009"/>
    <n v="288742.99999999913"/>
    <n v="294240.99999999959"/>
    <n v="0"/>
    <n v="0"/>
    <n v="0"/>
    <n v="0"/>
    <s v=""/>
    <s v=""/>
    <s v=""/>
    <s v=""/>
    <n v="14685.999999999995"/>
    <n v="14587.106796116512"/>
    <n v="297881.99999999913"/>
    <n v="301954.16504854331"/>
  </r>
  <r>
    <x v="14"/>
    <s v="University of Virginia"/>
    <m/>
    <n v="234076"/>
    <x v="1"/>
    <n v="3561"/>
    <n v="3637"/>
    <n v="0"/>
    <n v="0"/>
    <n v="3561"/>
    <n v="3637"/>
    <n v="120"/>
    <n v="120"/>
    <n v="3561"/>
    <n v="3637"/>
    <n v="3561"/>
    <n v="3637"/>
    <n v="12"/>
    <n v="40"/>
    <n v="12"/>
    <n v="40"/>
    <n v="1"/>
    <n v="3"/>
    <n v="1"/>
    <n v="3"/>
    <m/>
    <m/>
    <n v="0"/>
    <n v="0"/>
    <n v="13"/>
    <n v="43"/>
    <n v="13"/>
    <n v="43"/>
    <n v="4"/>
    <n v="4.0750000000000002"/>
    <n v="48"/>
    <n v="163"/>
    <n v="14"/>
    <n v="4"/>
    <n v="14"/>
    <n v="12"/>
    <m/>
    <m/>
    <n v="0"/>
    <n v="0"/>
    <n v="4.7692307692307692"/>
    <n v="4.0697674418604652"/>
    <n v="62"/>
    <n v="175"/>
    <n v="121.666666666666"/>
    <n v="120.0125"/>
    <n v="1459.999999999992"/>
    <n v="4800.5"/>
    <n v="79"/>
    <n v="118.333333333333"/>
    <n v="79"/>
    <n v="354.99999999999898"/>
    <m/>
    <m/>
    <n v="0"/>
    <n v="0"/>
    <n v="118.38461538461478"/>
    <n v="119.89534883720928"/>
    <n v="1538.999999999992"/>
    <n v="5155.4999999999991"/>
    <n v="2780"/>
    <n v="2886"/>
    <n v="2780"/>
    <n v="2886"/>
    <n v="186"/>
    <n v="140"/>
    <n v="186"/>
    <n v="140"/>
    <m/>
    <m/>
    <n v="0"/>
    <n v="0"/>
    <n v="2966"/>
    <n v="3026"/>
    <n v="2966"/>
    <n v="3026"/>
    <n v="4.1068345323740996"/>
    <n v="4.11365211365211"/>
    <n v="11416.999999999996"/>
    <n v="11871.999999999989"/>
    <n v="4.7526881720430101"/>
    <n v="4.9464285714285703"/>
    <n v="883.99999999999989"/>
    <n v="692.49999999999989"/>
    <m/>
    <m/>
    <n v="0"/>
    <n v="0"/>
    <n v="4.1473364801078878"/>
    <n v="4.1521810971579605"/>
    <n v="12300.999999999995"/>
    <n v="12564.499999999989"/>
    <n v="115.431115107913"/>
    <n v="116.091476091476"/>
    <n v="320898.49999999814"/>
    <n v="335039.99999999971"/>
    <n v="106.32526881720401"/>
    <n v="108.392857142857"/>
    <n v="19776.499999999945"/>
    <n v="15174.99999999998"/>
    <m/>
    <m/>
    <n v="0"/>
    <n v="0"/>
    <n v="114.86008091705936"/>
    <n v="115.73529411764696"/>
    <n v="340674.99999999808"/>
    <n v="350214.99999999971"/>
    <n v="2979"/>
    <n v="3069"/>
    <n v="2979"/>
    <n v="3069"/>
    <n v="4.1500503524672689"/>
    <n v="4.1510263929618736"/>
    <n v="12362.999999999995"/>
    <n v="12739.499999999991"/>
    <n v="114.87546156428267"/>
    <n v="115.79358097100022"/>
    <n v="342213.99999999808"/>
    <n v="355370.49999999971"/>
    <n v="455"/>
    <n v="456"/>
    <n v="455"/>
    <n v="456"/>
    <n v="96"/>
    <n v="97"/>
    <n v="96"/>
    <n v="97"/>
    <m/>
    <m/>
    <n v="0"/>
    <n v="0"/>
    <n v="551"/>
    <n v="553"/>
    <n v="551"/>
    <n v="553"/>
    <n v="2.76043956043956"/>
    <n v="2.78179824561404"/>
    <n v="1255.9999999999998"/>
    <n v="1268.5000000000023"/>
    <n v="3.3958333333333299"/>
    <n v="3.3453608247422699"/>
    <n v="325.99999999999966"/>
    <n v="324.50000000000017"/>
    <m/>
    <m/>
    <n v="0"/>
    <n v="0"/>
    <n v="2.87114337568058"/>
    <n v="2.8806509945750496"/>
    <n v="1581.9999999999995"/>
    <n v="1593.0000000000025"/>
    <n v="73.210989010988996"/>
    <n v="74.610745614035096"/>
    <n v="33310.999999999993"/>
    <n v="34022.500000000007"/>
    <n v="59.8072916666666"/>
    <n v="60.618556701030897"/>
    <n v="5741.4999999999936"/>
    <n v="5879.9999999999973"/>
    <m/>
    <m/>
    <n v="0"/>
    <n v="0"/>
    <n v="70.875680580762221"/>
    <n v="72.156419529837265"/>
    <n v="39052.499999999985"/>
    <n v="39902.500000000007"/>
    <n v="31"/>
    <n v="15"/>
    <n v="31"/>
    <n v="15"/>
    <n v="3.8387096774193501"/>
    <n v="4.7272727272727302"/>
    <n v="118.99999999999986"/>
    <n v="70.909090909090949"/>
    <n v="61.951612903225801"/>
    <n v="77.545454545454504"/>
    <n v="1920.4999999999998"/>
    <n v="1163.1818181818176"/>
    <n v="3247"/>
    <n v="3382"/>
    <n v="3247"/>
    <n v="3382"/>
    <n v="12720.999999999996"/>
    <n v="13303.499999999991"/>
    <n v="355669.49999999814"/>
    <n v="373862.99999999971"/>
    <n v="283"/>
    <n v="240"/>
    <n v="283"/>
    <n v="240"/>
    <n v="1223.9999999999995"/>
    <n v="1029"/>
    <n v="25596.999999999938"/>
    <n v="21409.999999999975"/>
    <n v="3530"/>
    <n v="3622"/>
    <n v="3530"/>
    <n v="3622"/>
    <n v="13944.999999999996"/>
    <n v="14332.499999999991"/>
    <n v="381266.49999999808"/>
    <n v="395272.99999999971"/>
    <n v="0"/>
    <n v="0"/>
    <n v="0"/>
    <n v="0"/>
    <s v=""/>
    <s v=""/>
    <s v=""/>
    <s v=""/>
    <n v="14063.999999999995"/>
    <n v="14403.409090909083"/>
    <n v="383186.99999999808"/>
    <n v="396436.18181818153"/>
  </r>
  <r>
    <x v="14"/>
    <s v="Virginia Tech "/>
    <m/>
    <n v="233921"/>
    <x v="1"/>
    <n v="5563"/>
    <n v="5748"/>
    <n v="235"/>
    <n v="269"/>
    <n v="5328"/>
    <n v="5479"/>
    <s v="120-135"/>
    <s v="120-135"/>
    <n v="5328"/>
    <n v="5479"/>
    <n v="5328"/>
    <n v="5479"/>
    <n v="0"/>
    <n v="0"/>
    <n v="0"/>
    <n v="0"/>
    <n v="0"/>
    <n v="0"/>
    <n v="0"/>
    <n v="0"/>
    <m/>
    <m/>
    <n v="0"/>
    <n v="0"/>
    <n v="0"/>
    <n v="0"/>
    <n v="0"/>
    <n v="0"/>
    <m/>
    <m/>
    <n v="0"/>
    <n v="0"/>
    <m/>
    <m/>
    <n v="0"/>
    <n v="0"/>
    <m/>
    <m/>
    <n v="0"/>
    <n v="0"/>
    <n v="0"/>
    <n v="0"/>
    <n v="0"/>
    <n v="0"/>
    <m/>
    <m/>
    <n v="0"/>
    <n v="0"/>
    <m/>
    <m/>
    <n v="0"/>
    <n v="0"/>
    <m/>
    <m/>
    <n v="0"/>
    <n v="0"/>
    <n v="0"/>
    <n v="0"/>
    <n v="0"/>
    <n v="0"/>
    <n v="4188"/>
    <n v="4266"/>
    <n v="4188"/>
    <n v="4266"/>
    <n v="282"/>
    <n v="277"/>
    <n v="282"/>
    <n v="277"/>
    <m/>
    <m/>
    <n v="0"/>
    <n v="0"/>
    <n v="4470"/>
    <n v="4543"/>
    <n v="4470"/>
    <n v="4543"/>
    <n v="4.4776743075453602"/>
    <n v="4.4628457571495499"/>
    <n v="18752.499999999967"/>
    <n v="19038.499999999978"/>
    <n v="5.3333333333333304"/>
    <n v="5.4007220216606502"/>
    <n v="1503.9999999999991"/>
    <n v="1496"/>
    <m/>
    <m/>
    <n v="0"/>
    <n v="0"/>
    <n v="4.531655480984333"/>
    <n v="4.5200308166409817"/>
    <n v="20256.499999999967"/>
    <n v="20534.499999999978"/>
    <n v="125.502626552053"/>
    <n v="126.16361931551801"/>
    <n v="525604.99999999802"/>
    <n v="538213.99999999977"/>
    <n v="122.432624113475"/>
    <n v="121.41516245487399"/>
    <n v="34525.999999999949"/>
    <n v="33632.000000000095"/>
    <m/>
    <m/>
    <n v="0"/>
    <n v="0"/>
    <n v="125.30894854586086"/>
    <n v="125.8740920096852"/>
    <n v="560130.99999999802"/>
    <n v="571845.99999999988"/>
    <n v="4470"/>
    <n v="4543"/>
    <n v="4470"/>
    <n v="4543"/>
    <n v="4.531655480984333"/>
    <n v="4.5200308166409817"/>
    <n v="20256.499999999967"/>
    <n v="20534.499999999978"/>
    <n v="125.30894854586086"/>
    <n v="125.8740920096852"/>
    <n v="560130.99999999802"/>
    <n v="571845.99999999988"/>
    <n v="645"/>
    <n v="722"/>
    <n v="645"/>
    <n v="722"/>
    <n v="105"/>
    <n v="131"/>
    <n v="105"/>
    <n v="131"/>
    <m/>
    <m/>
    <n v="0"/>
    <n v="0"/>
    <n v="750"/>
    <n v="853"/>
    <n v="750"/>
    <n v="853"/>
    <n v="3.2511627906976699"/>
    <n v="3.2229916897506898"/>
    <n v="2096.9999999999973"/>
    <n v="2326.9999999999982"/>
    <n v="3.8142857142857101"/>
    <n v="3.83206106870229"/>
    <n v="400.49999999999955"/>
    <n v="502"/>
    <m/>
    <m/>
    <n v="0"/>
    <n v="0"/>
    <n v="3.3299999999999956"/>
    <n v="3.3165298944900332"/>
    <n v="2497.4999999999968"/>
    <n v="2828.9999999999982"/>
    <n v="85.648062015503797"/>
    <n v="85.573407202216103"/>
    <n v="55242.999999999949"/>
    <n v="61784.000000000029"/>
    <n v="87.8"/>
    <n v="85.145038167938907"/>
    <n v="9219"/>
    <n v="11153.999999999996"/>
    <m/>
    <m/>
    <n v="0"/>
    <n v="0"/>
    <n v="85.949333333333271"/>
    <n v="85.507620164126649"/>
    <n v="64461.999999999956"/>
    <n v="72938.000000000029"/>
    <n v="108"/>
    <n v="83"/>
    <n v="108"/>
    <n v="83"/>
    <n v="5.5185185185185102"/>
    <n v="6.5"/>
    <n v="595.99999999999909"/>
    <n v="539.5"/>
    <n v="92.787037037036995"/>
    <n v="98.5625"/>
    <n v="10020.999999999996"/>
    <n v="8180.6875"/>
    <n v="4833"/>
    <n v="4988"/>
    <n v="4833"/>
    <n v="4988"/>
    <n v="20849.499999999964"/>
    <n v="21365.499999999978"/>
    <n v="580847.99999999802"/>
    <n v="599997.99999999977"/>
    <n v="387"/>
    <n v="408"/>
    <n v="387"/>
    <n v="408"/>
    <n v="1904.4999999999986"/>
    <n v="1998"/>
    <n v="43744.999999999949"/>
    <n v="44786.000000000087"/>
    <n v="5220"/>
    <n v="5396"/>
    <n v="5220"/>
    <n v="5396"/>
    <n v="22753.999999999964"/>
    <n v="23363.499999999978"/>
    <n v="624592.99999999802"/>
    <n v="644783.99999999988"/>
    <n v="0"/>
    <n v="0"/>
    <n v="0"/>
    <n v="0"/>
    <s v=""/>
    <s v=""/>
    <s v=""/>
    <s v=""/>
    <n v="23349.999999999964"/>
    <n v="23902.999999999978"/>
    <n v="634613.99999999802"/>
    <n v="652964.68749999988"/>
  </r>
  <r>
    <x v="14"/>
    <s v="College of William &amp; Mary"/>
    <m/>
    <n v="231624"/>
    <x v="9"/>
    <n v="1450"/>
    <n v="1497"/>
    <n v="0"/>
    <n v="0"/>
    <n v="1450"/>
    <n v="1497"/>
    <n v="120"/>
    <n v="120"/>
    <n v="1450"/>
    <n v="1497"/>
    <n v="1450"/>
    <n v="1497"/>
    <n v="12"/>
    <n v="21"/>
    <n v="12"/>
    <n v="21"/>
    <n v="0"/>
    <n v="0"/>
    <n v="0"/>
    <n v="0"/>
    <m/>
    <m/>
    <n v="0"/>
    <n v="0"/>
    <n v="12"/>
    <n v="21"/>
    <n v="12"/>
    <n v="21"/>
    <n v="4"/>
    <n v="4"/>
    <n v="48"/>
    <n v="84"/>
    <m/>
    <m/>
    <n v="0"/>
    <n v="0"/>
    <m/>
    <m/>
    <n v="0"/>
    <n v="0"/>
    <n v="4"/>
    <n v="4"/>
    <n v="48"/>
    <n v="84"/>
    <n v="119.791666666666"/>
    <n v="115.45238095238101"/>
    <n v="1437.499999999992"/>
    <n v="2424.5000000000009"/>
    <m/>
    <m/>
    <n v="0"/>
    <n v="0"/>
    <m/>
    <m/>
    <n v="0"/>
    <n v="0"/>
    <n v="119.791666666666"/>
    <n v="115.45238095238099"/>
    <n v="1437.499999999992"/>
    <n v="2424.5000000000009"/>
    <n v="1131"/>
    <n v="1183"/>
    <n v="1131"/>
    <n v="1183"/>
    <n v="40"/>
    <n v="31"/>
    <n v="40"/>
    <n v="31"/>
    <m/>
    <m/>
    <n v="0"/>
    <n v="0"/>
    <n v="1171"/>
    <n v="1214"/>
    <n v="1171"/>
    <n v="1214"/>
    <n v="4.1149425287356296"/>
    <n v="4.1614539306846998"/>
    <n v="4653.9999999999973"/>
    <n v="4923"/>
    <n v="4.625"/>
    <n v="4.3870967741935498"/>
    <n v="185"/>
    <n v="136.00000000000006"/>
    <m/>
    <m/>
    <n v="0"/>
    <n v="0"/>
    <n v="4.1323654995730124"/>
    <n v="4.1672158154859966"/>
    <n v="4838.9999999999973"/>
    <n v="5059"/>
    <n v="115.818302387267"/>
    <n v="115.259509721048"/>
    <n v="130990.49999999897"/>
    <n v="136351.9999999998"/>
    <n v="117.2375"/>
    <n v="112.709677419355"/>
    <n v="4689.5"/>
    <n v="3494.000000000005"/>
    <m/>
    <m/>
    <n v="0"/>
    <n v="0"/>
    <n v="115.86678052946111"/>
    <n v="115.19439868204266"/>
    <n v="135679.99999999895"/>
    <n v="139845.9999999998"/>
    <n v="1183"/>
    <n v="1235"/>
    <n v="1183"/>
    <n v="1235"/>
    <n v="4.1310228233305137"/>
    <n v="4.1643724696356275"/>
    <n v="4886.9999999999982"/>
    <n v="5143"/>
    <n v="115.90659340659252"/>
    <n v="115.19878542510105"/>
    <n v="137117.49999999895"/>
    <n v="142270.4999999998"/>
    <n v="236"/>
    <n v="240"/>
    <n v="236"/>
    <n v="240"/>
    <n v="20"/>
    <n v="14"/>
    <n v="20"/>
    <n v="14"/>
    <m/>
    <m/>
    <n v="0"/>
    <n v="0"/>
    <n v="256"/>
    <n v="254"/>
    <n v="256"/>
    <n v="254"/>
    <n v="2.9004237288135499"/>
    <n v="2.8541666666666701"/>
    <n v="684.49999999999773"/>
    <n v="685.0000000000008"/>
    <n v="3.125"/>
    <n v="3.8214285714285698"/>
    <n v="62.5"/>
    <n v="53.499999999999979"/>
    <m/>
    <m/>
    <n v="0"/>
    <n v="0"/>
    <n v="2.9179687499999911"/>
    <n v="2.9074803149606332"/>
    <n v="746.99999999999773"/>
    <n v="738.5000000000008"/>
    <n v="77.451271186440593"/>
    <n v="79.174999999999997"/>
    <n v="18278.499999999978"/>
    <n v="19002"/>
    <n v="72.25"/>
    <n v="74"/>
    <n v="1445"/>
    <n v="1036"/>
    <m/>
    <m/>
    <n v="0"/>
    <n v="0"/>
    <n v="77.044921874999915"/>
    <n v="78.889763779527556"/>
    <n v="19723.499999999978"/>
    <n v="20038"/>
    <n v="11"/>
    <n v="8"/>
    <n v="11"/>
    <n v="8"/>
    <n v="3.2727272727272698"/>
    <n v="4"/>
    <n v="35.999999999999972"/>
    <n v="32"/>
    <n v="78.727272727272705"/>
    <n v="82.375"/>
    <n v="865.99999999999977"/>
    <n v="659"/>
    <n v="1379"/>
    <n v="1444"/>
    <n v="1379"/>
    <n v="1444"/>
    <n v="5386.4999999999945"/>
    <n v="5692.0000000000009"/>
    <n v="150706.49999999892"/>
    <n v="157778.4999999998"/>
    <n v="60"/>
    <n v="45"/>
    <n v="60"/>
    <n v="45"/>
    <n v="247.5"/>
    <n v="189.50000000000003"/>
    <n v="6134.5"/>
    <n v="4530.0000000000055"/>
    <n v="1439"/>
    <n v="1489"/>
    <n v="1439"/>
    <n v="1489"/>
    <n v="5633.9999999999945"/>
    <n v="5881.5000000000009"/>
    <n v="156840.99999999892"/>
    <n v="162308.4999999998"/>
    <n v="0"/>
    <n v="0"/>
    <n v="0"/>
    <n v="0"/>
    <s v=""/>
    <s v=""/>
    <s v=""/>
    <s v=""/>
    <n v="5669.9999999999964"/>
    <n v="5913.5000000000009"/>
    <n v="157706.99999999892"/>
    <n v="162967.4999999998"/>
  </r>
  <r>
    <x v="14"/>
    <s v="Virginia Commonwealth University"/>
    <s v="Met the criteria for Four-Year 1 in 2011-2012"/>
    <n v="234030"/>
    <x v="9"/>
    <n v="4031"/>
    <n v="4374"/>
    <n v="129"/>
    <n v="140"/>
    <n v="3902"/>
    <n v="4234"/>
    <n v="120"/>
    <n v="120"/>
    <n v="3902"/>
    <n v="4234"/>
    <n v="3902"/>
    <n v="4234"/>
    <n v="5"/>
    <n v="3"/>
    <n v="5"/>
    <n v="3"/>
    <n v="3"/>
    <n v="4"/>
    <n v="3"/>
    <n v="4"/>
    <m/>
    <m/>
    <n v="0"/>
    <n v="0"/>
    <n v="8"/>
    <n v="7"/>
    <n v="8"/>
    <n v="7"/>
    <n v="4.4000000000000004"/>
    <n v="4.3333333333333304"/>
    <n v="22"/>
    <n v="12.999999999999991"/>
    <n v="6.6666666666666599"/>
    <n v="8.375"/>
    <n v="19.999999999999979"/>
    <n v="33.5"/>
    <m/>
    <m/>
    <n v="0"/>
    <n v="0"/>
    <n v="5.2499999999999973"/>
    <n v="6.6428571428571415"/>
    <n v="41.999999999999979"/>
    <n v="46.499999999999993"/>
    <n v="150.6"/>
    <n v="127.666666666667"/>
    <n v="753"/>
    <n v="383.00000000000102"/>
    <n v="95.6666666666666"/>
    <n v="57"/>
    <n v="286.99999999999977"/>
    <n v="228"/>
    <m/>
    <m/>
    <n v="0"/>
    <n v="0"/>
    <n v="129.99999999999997"/>
    <n v="87.285714285714434"/>
    <n v="1039.9999999999998"/>
    <n v="611.00000000000102"/>
    <n v="1833"/>
    <n v="1932"/>
    <n v="1833"/>
    <n v="1932"/>
    <n v="461"/>
    <n v="494"/>
    <n v="461"/>
    <n v="494"/>
    <m/>
    <m/>
    <n v="0"/>
    <n v="0"/>
    <n v="2294"/>
    <n v="2426"/>
    <n v="2294"/>
    <n v="2426"/>
    <n v="4.8589743589743497"/>
    <n v="4.8066770186335397"/>
    <n v="8906.4999999999836"/>
    <n v="9286.4999999999982"/>
    <n v="6.1236442516268896"/>
    <n v="6.1700404858299596"/>
    <n v="2822.9999999999959"/>
    <n v="3048"/>
    <m/>
    <m/>
    <n v="0"/>
    <n v="0"/>
    <n v="5.1131211857018224"/>
    <n v="5.0842951360263804"/>
    <n v="11729.49999999998"/>
    <n v="12334.499999999998"/>
    <n v="125.252045826513"/>
    <n v="125.702122153209"/>
    <n v="229586.99999999831"/>
    <n v="242856.4999999998"/>
    <n v="116.849240780911"/>
    <n v="117.478744939271"/>
    <n v="53867.499999999971"/>
    <n v="58034.499999999869"/>
    <m/>
    <m/>
    <n v="0"/>
    <n v="0"/>
    <n v="123.5634263295546"/>
    <n v="124.02761747732879"/>
    <n v="283454.49999999825"/>
    <n v="300890.99999999965"/>
    <n v="2302"/>
    <n v="2433"/>
    <n v="2302"/>
    <n v="2433"/>
    <n v="5.113596872284961"/>
    <n v="5.0887792848335378"/>
    <n v="11771.49999999998"/>
    <n v="12380.999999999998"/>
    <n v="123.5857949609028"/>
    <n v="123.92190711056294"/>
    <n v="284494.49999999825"/>
    <n v="301501.99999999965"/>
    <n v="931"/>
    <n v="954"/>
    <n v="931"/>
    <n v="954"/>
    <n v="464"/>
    <n v="591"/>
    <n v="464"/>
    <n v="591"/>
    <m/>
    <m/>
    <n v="0"/>
    <n v="0"/>
    <n v="1395"/>
    <n v="1545"/>
    <n v="1395"/>
    <n v="1545"/>
    <n v="3.7094522019334"/>
    <n v="3.6126834381551398"/>
    <n v="3453.4999999999955"/>
    <n v="3446.5000000000032"/>
    <n v="4.3394396551724101"/>
    <n v="4.0659898477157403"/>
    <n v="2013.4999999999984"/>
    <n v="2403.0000000000027"/>
    <m/>
    <m/>
    <n v="0"/>
    <n v="0"/>
    <n v="3.9189964157706045"/>
    <n v="3.7860841423948255"/>
    <n v="5466.9999999999936"/>
    <n v="5849.5000000000055"/>
    <n v="85.625671321159999"/>
    <n v="83.156184486373206"/>
    <n v="79717.499999999956"/>
    <n v="79331.000000000044"/>
    <n v="73.454741379310306"/>
    <n v="72.527918781725901"/>
    <n v="34082.999999999985"/>
    <n v="42864.000000000007"/>
    <m/>
    <m/>
    <n v="0"/>
    <n v="0"/>
    <n v="81.577419354838668"/>
    <n v="79.09061488673143"/>
    <n v="113800.49999999994"/>
    <n v="122195.00000000006"/>
    <n v="205"/>
    <n v="256"/>
    <n v="205"/>
    <n v="256"/>
    <n v="5.1585365853658498"/>
    <n v="4.6304347826086998"/>
    <n v="1057.4999999999993"/>
    <n v="1185.3913043478271"/>
    <n v="68.392682926829195"/>
    <n v="78.007905138339893"/>
    <n v="14020.499999999985"/>
    <n v="19970.023715415013"/>
    <n v="2769"/>
    <n v="2889"/>
    <n v="2769"/>
    <n v="2889"/>
    <n v="12381.999999999978"/>
    <n v="12746.000000000002"/>
    <n v="310057.49999999825"/>
    <n v="322570.49999999983"/>
    <n v="928"/>
    <n v="1089"/>
    <n v="928"/>
    <n v="1089"/>
    <n v="4856.4999999999945"/>
    <n v="5484.5000000000027"/>
    <n v="88237.499999999956"/>
    <n v="101126.49999999988"/>
    <n v="3697"/>
    <n v="3978"/>
    <n v="3697"/>
    <n v="3978"/>
    <n v="17238.499999999971"/>
    <n v="18230.500000000004"/>
    <n v="398294.9999999982"/>
    <n v="423696.99999999971"/>
    <n v="0"/>
    <n v="0"/>
    <n v="0"/>
    <n v="0"/>
    <s v=""/>
    <s v=""/>
    <s v=""/>
    <s v=""/>
    <n v="18295.999999999975"/>
    <n v="19415.891304347831"/>
    <n v="412315.4999999982"/>
    <n v="443667.02371541475"/>
  </r>
  <r>
    <x v="14"/>
    <s v="James Madison University"/>
    <m/>
    <n v="232423"/>
    <x v="2"/>
    <n v="3733"/>
    <n v="3877"/>
    <n v="31"/>
    <n v="34"/>
    <n v="3702"/>
    <n v="3843"/>
    <n v="120"/>
    <n v="120"/>
    <n v="3702"/>
    <n v="3843"/>
    <n v="3702"/>
    <n v="3843"/>
    <n v="1"/>
    <n v="5"/>
    <n v="1"/>
    <n v="5"/>
    <n v="0"/>
    <n v="1"/>
    <n v="0"/>
    <n v="1"/>
    <m/>
    <m/>
    <n v="0"/>
    <n v="0"/>
    <n v="1"/>
    <n v="6"/>
    <n v="1"/>
    <n v="6"/>
    <n v="4"/>
    <n v="4.2"/>
    <n v="4"/>
    <n v="21"/>
    <m/>
    <n v="7"/>
    <n v="0"/>
    <n v="7"/>
    <m/>
    <m/>
    <n v="0"/>
    <n v="0"/>
    <n v="4"/>
    <n v="4.666666666666667"/>
    <n v="4"/>
    <n v="28"/>
    <n v="120"/>
    <n v="131.80000000000001"/>
    <n v="120"/>
    <n v="659"/>
    <m/>
    <n v="94"/>
    <n v="0"/>
    <n v="94"/>
    <m/>
    <m/>
    <n v="0"/>
    <n v="0"/>
    <n v="120"/>
    <n v="125.5"/>
    <n v="120"/>
    <n v="753"/>
    <n v="2959"/>
    <n v="3084"/>
    <n v="2959"/>
    <n v="3084"/>
    <n v="102"/>
    <n v="115"/>
    <n v="102"/>
    <n v="115"/>
    <m/>
    <m/>
    <n v="0"/>
    <n v="0"/>
    <n v="3061"/>
    <n v="3199"/>
    <n v="3061"/>
    <n v="3199"/>
    <n v="4.4148360932747499"/>
    <n v="4.3651102464331997"/>
    <n v="13063.499999999985"/>
    <n v="13461.999999999987"/>
    <n v="5.6519607843137196"/>
    <n v="5.4260869565217398"/>
    <n v="576.49999999999943"/>
    <n v="624.00000000000011"/>
    <m/>
    <m/>
    <n v="0"/>
    <n v="0"/>
    <n v="4.456060111074807"/>
    <n v="4.4032510159424785"/>
    <n v="13639.999999999984"/>
    <n v="14085.999999999989"/>
    <n v="125.329503210544"/>
    <n v="125.242217898833"/>
    <n v="370849.99999999971"/>
    <n v="386247.00000000099"/>
    <n v="119.74509803921499"/>
    <n v="119.904347826087"/>
    <n v="12213.999999999929"/>
    <n v="13789.000000000005"/>
    <m/>
    <m/>
    <n v="0"/>
    <n v="0"/>
    <n v="125.1434171839267"/>
    <n v="125.05032822757143"/>
    <n v="383063.99999999965"/>
    <n v="400036.00000000099"/>
    <n v="3062"/>
    <n v="3205"/>
    <n v="3062"/>
    <n v="3205"/>
    <n v="4.4559111691704718"/>
    <n v="4.4037441497659868"/>
    <n v="13643.999999999985"/>
    <n v="14113.999999999987"/>
    <n v="125.1417374265185"/>
    <n v="125.05117004680218"/>
    <n v="383183.99999999965"/>
    <n v="400789.00000000099"/>
    <n v="480"/>
    <n v="484"/>
    <n v="480"/>
    <n v="484"/>
    <n v="131"/>
    <n v="118"/>
    <n v="131"/>
    <n v="118"/>
    <m/>
    <m/>
    <n v="0"/>
    <n v="0"/>
    <n v="611"/>
    <n v="602"/>
    <n v="611"/>
    <n v="602"/>
    <n v="3.2541666666666602"/>
    <n v="3.3398760330578501"/>
    <n v="1561.9999999999968"/>
    <n v="1616.4999999999995"/>
    <n v="3.80534351145038"/>
    <n v="3.4661016949152499"/>
    <n v="498.49999999999977"/>
    <n v="408.99999999999949"/>
    <m/>
    <m/>
    <n v="0"/>
    <n v="0"/>
    <n v="3.3723404255319092"/>
    <n v="3.3646179401993339"/>
    <n v="2060.4999999999964"/>
    <n v="2025.4999999999991"/>
    <n v="84.360416666666595"/>
    <n v="84.361570247933898"/>
    <n v="40492.999999999964"/>
    <n v="40831.000000000007"/>
    <n v="73.961832061068705"/>
    <n v="65.372881355932194"/>
    <n v="9689"/>
    <n v="7713.9999999999991"/>
    <m/>
    <m/>
    <n v="0"/>
    <n v="0"/>
    <n v="82.130932896890286"/>
    <n v="80.639534883720941"/>
    <n v="50181.999999999964"/>
    <n v="48545.000000000007"/>
    <n v="29"/>
    <n v="36"/>
    <n v="29"/>
    <n v="36"/>
    <n v="4.5172413793103399"/>
    <n v="5.1428571428571397"/>
    <n v="130.99999999999986"/>
    <n v="185.14285714285703"/>
    <n v="63.8965517241379"/>
    <n v="73.1142857142857"/>
    <n v="1852.9999999999991"/>
    <n v="2632.114285714285"/>
    <n v="3440"/>
    <n v="3573"/>
    <n v="3440"/>
    <n v="3573"/>
    <n v="14629.499999999982"/>
    <n v="15099.499999999987"/>
    <n v="411462.99999999965"/>
    <n v="427737.00000000099"/>
    <n v="233"/>
    <n v="234"/>
    <n v="233"/>
    <n v="234"/>
    <n v="1074.9999999999991"/>
    <n v="1039.9999999999995"/>
    <n v="21902.999999999927"/>
    <n v="21597.000000000004"/>
    <n v="3673"/>
    <n v="3807"/>
    <n v="3673"/>
    <n v="3807"/>
    <n v="15704.499999999982"/>
    <n v="16139.499999999987"/>
    <n v="433365.99999999959"/>
    <n v="449334.00000000099"/>
    <n v="0"/>
    <n v="0"/>
    <n v="0"/>
    <n v="0"/>
    <s v=""/>
    <s v=""/>
    <s v=""/>
    <s v=""/>
    <n v="15835.499999999982"/>
    <n v="16324.642857142842"/>
    <n v="435218.99999999959"/>
    <n v="451966.11428571527"/>
  </r>
  <r>
    <x v="14"/>
    <s v="Norfolk State University "/>
    <m/>
    <n v="232937"/>
    <x v="2"/>
    <n v="768"/>
    <n v="807"/>
    <n v="5"/>
    <n v="0"/>
    <n v="763"/>
    <n v="807"/>
    <n v="120"/>
    <n v="120"/>
    <n v="763"/>
    <n v="807"/>
    <n v="763"/>
    <n v="807"/>
    <n v="11"/>
    <n v="10"/>
    <n v="11"/>
    <n v="10"/>
    <n v="1"/>
    <n v="1"/>
    <n v="1"/>
    <n v="1"/>
    <m/>
    <m/>
    <n v="0"/>
    <n v="0"/>
    <n v="12"/>
    <n v="11"/>
    <n v="12"/>
    <n v="11"/>
    <n v="5.9090909090909003"/>
    <n v="6"/>
    <n v="64.999999999999901"/>
    <n v="60"/>
    <n v="7"/>
    <n v="6"/>
    <n v="7"/>
    <n v="6"/>
    <m/>
    <m/>
    <n v="0"/>
    <n v="0"/>
    <n v="5.999999999999992"/>
    <n v="6"/>
    <n v="71.999999999999901"/>
    <n v="66"/>
    <n v="151.72727272727201"/>
    <n v="140.1"/>
    <n v="1668.999999999992"/>
    <n v="1401"/>
    <n v="168"/>
    <n v="119"/>
    <n v="168"/>
    <n v="119"/>
    <m/>
    <m/>
    <n v="0"/>
    <n v="0"/>
    <n v="153.08333333333266"/>
    <n v="138.18181818181819"/>
    <n v="1836.9999999999918"/>
    <n v="1520"/>
    <n v="379"/>
    <n v="387"/>
    <n v="379"/>
    <n v="387"/>
    <n v="16"/>
    <n v="26"/>
    <n v="16"/>
    <n v="26"/>
    <m/>
    <m/>
    <n v="0"/>
    <n v="0"/>
    <n v="395"/>
    <n v="413"/>
    <n v="395"/>
    <n v="413"/>
    <n v="5.5237467018469601"/>
    <n v="5.4263565891472902"/>
    <n v="2093.4999999999977"/>
    <n v="2100.0000000000014"/>
    <n v="9.3125"/>
    <n v="8.6538461538461497"/>
    <n v="149"/>
    <n v="224.99999999999989"/>
    <m/>
    <m/>
    <n v="0"/>
    <n v="0"/>
    <n v="5.6772151898734116"/>
    <n v="5.6295399515738529"/>
    <n v="2242.4999999999977"/>
    <n v="2325.0000000000014"/>
    <n v="135.22691292875899"/>
    <n v="132.777777777778"/>
    <n v="51250.999999999658"/>
    <n v="51385.000000000087"/>
    <n v="119.625"/>
    <n v="113.769230769231"/>
    <n v="1914"/>
    <n v="2958.0000000000059"/>
    <m/>
    <m/>
    <n v="0"/>
    <n v="0"/>
    <n v="134.5949367088599"/>
    <n v="131.581113801453"/>
    <n v="53164.999999999665"/>
    <n v="54343.000000000087"/>
    <n v="407"/>
    <n v="424"/>
    <n v="407"/>
    <n v="424"/>
    <n v="5.6867321867321809"/>
    <n v="5.6391509433962295"/>
    <n v="2314.4999999999977"/>
    <n v="2391.0000000000014"/>
    <n v="135.14004914004829"/>
    <n v="131.75235849056625"/>
    <n v="55001.999999999651"/>
    <n v="55863.000000000087"/>
    <n v="191"/>
    <n v="190"/>
    <n v="191"/>
    <n v="190"/>
    <n v="91"/>
    <n v="95"/>
    <n v="91"/>
    <n v="95"/>
    <m/>
    <m/>
    <n v="0"/>
    <n v="0"/>
    <n v="282"/>
    <n v="285"/>
    <n v="282"/>
    <n v="285"/>
    <n v="3.9450261780104698"/>
    <n v="4.23157894736842"/>
    <n v="753.49999999999977"/>
    <n v="803.99999999999977"/>
    <n v="4.7912087912087902"/>
    <n v="4.8736842105263198"/>
    <n v="435.99999999999989"/>
    <n v="463.0000000000004"/>
    <m/>
    <m/>
    <n v="0"/>
    <n v="0"/>
    <n v="4.2180851063829774"/>
    <n v="4.4456140350877202"/>
    <n v="1189.4999999999995"/>
    <n v="1267.0000000000002"/>
    <n v="90.973821989528801"/>
    <n v="90.057894736842101"/>
    <n v="17376"/>
    <n v="17111"/>
    <n v="73.483516483516397"/>
    <n v="73.947368421052602"/>
    <n v="6686.9999999999918"/>
    <n v="7024.9999999999973"/>
    <m/>
    <m/>
    <n v="0"/>
    <n v="0"/>
    <n v="85.329787234042527"/>
    <n v="84.687719298245597"/>
    <n v="24062.999999999993"/>
    <n v="24135.999999999996"/>
    <n v="74"/>
    <n v="98"/>
    <n v="74"/>
    <n v="98"/>
    <n v="7.1216216216216202"/>
    <n v="7.6734693877550999"/>
    <n v="526.99999999999989"/>
    <n v="751.99999999999977"/>
    <n v="90.972972972972897"/>
    <n v="93.908163265306101"/>
    <n v="6731.9999999999945"/>
    <n v="9202.9999999999982"/>
    <n v="581"/>
    <n v="587"/>
    <n v="581"/>
    <n v="587"/>
    <n v="2911.9999999999973"/>
    <n v="2964.0000000000009"/>
    <n v="70295.999999999651"/>
    <n v="69897.000000000087"/>
    <n v="108"/>
    <n v="122"/>
    <n v="108"/>
    <n v="122"/>
    <n v="591.99999999999989"/>
    <n v="694.00000000000023"/>
    <n v="8768.9999999999927"/>
    <n v="10102.000000000004"/>
    <n v="689"/>
    <n v="709"/>
    <n v="689"/>
    <n v="709"/>
    <n v="3503.9999999999973"/>
    <n v="3658.0000000000009"/>
    <n v="79064.999999999651"/>
    <n v="79999.000000000087"/>
    <n v="0"/>
    <n v="0"/>
    <n v="0"/>
    <n v="0"/>
    <s v=""/>
    <s v=""/>
    <s v=""/>
    <s v=""/>
    <n v="4030.9999999999973"/>
    <n v="4410.0000000000018"/>
    <n v="85796.999999999651"/>
    <n v="89202.000000000087"/>
  </r>
  <r>
    <x v="14"/>
    <s v="Longwood University "/>
    <s v="Met the criteria for Four-Year 3 in 2011-2012"/>
    <n v="232566"/>
    <x v="3"/>
    <n v="792"/>
    <n v="820"/>
    <n v="4"/>
    <n v="5"/>
    <n v="788"/>
    <n v="815"/>
    <n v="120"/>
    <n v="120"/>
    <n v="788"/>
    <n v="815"/>
    <n v="788"/>
    <n v="815"/>
    <n v="1"/>
    <n v="0"/>
    <n v="1"/>
    <n v="0"/>
    <n v="1"/>
    <n v="0"/>
    <n v="1"/>
    <n v="0"/>
    <m/>
    <m/>
    <n v="0"/>
    <n v="0"/>
    <n v="2"/>
    <n v="0"/>
    <n v="2"/>
    <n v="0"/>
    <n v="4"/>
    <m/>
    <n v="4"/>
    <n v="0"/>
    <n v="5"/>
    <m/>
    <n v="5"/>
    <n v="0"/>
    <m/>
    <m/>
    <n v="0"/>
    <n v="0"/>
    <n v="4.5"/>
    <n v="0"/>
    <n v="9"/>
    <n v="0"/>
    <n v="124"/>
    <m/>
    <n v="124"/>
    <n v="0"/>
    <n v="137"/>
    <m/>
    <n v="137"/>
    <n v="0"/>
    <m/>
    <m/>
    <n v="0"/>
    <n v="0"/>
    <n v="130.5"/>
    <n v="0"/>
    <n v="261"/>
    <n v="0"/>
    <n v="571"/>
    <n v="595"/>
    <n v="571"/>
    <n v="595"/>
    <n v="47"/>
    <n v="39"/>
    <n v="47"/>
    <n v="39"/>
    <m/>
    <m/>
    <n v="0"/>
    <n v="0"/>
    <n v="618"/>
    <n v="634"/>
    <n v="618"/>
    <n v="634"/>
    <n v="4.4185639229421998"/>
    <n v="4.3949579831932803"/>
    <n v="2522.9999999999959"/>
    <n v="2615.0000000000018"/>
    <n v="4.8723404255319096"/>
    <n v="5.0769230769230802"/>
    <n v="228.99999999999974"/>
    <n v="198.00000000000011"/>
    <m/>
    <m/>
    <n v="0"/>
    <n v="0"/>
    <n v="4.4530744336569503"/>
    <n v="4.4369085173501608"/>
    <n v="2751.9999999999955"/>
    <n v="2813.0000000000018"/>
    <n v="126.415061295972"/>
    <n v="126.149579831933"/>
    <n v="72183.000000000015"/>
    <n v="75059.000000000131"/>
    <n v="123.170212765957"/>
    <n v="123.79487179487199"/>
    <n v="5788.9999999999791"/>
    <n v="4828.0000000000082"/>
    <m/>
    <m/>
    <n v="0"/>
    <n v="0"/>
    <n v="126.16828478964402"/>
    <n v="126.00473186119896"/>
    <n v="77972"/>
    <n v="79887.000000000146"/>
    <n v="620"/>
    <n v="634"/>
    <n v="620"/>
    <n v="634"/>
    <n v="4.4532258064516057"/>
    <n v="4.4369085173501608"/>
    <n v="2760.9999999999955"/>
    <n v="2813.0000000000018"/>
    <n v="126.18225806451613"/>
    <n v="126.00473186119896"/>
    <n v="78233"/>
    <n v="79887.000000000146"/>
    <n v="139"/>
    <n v="156"/>
    <n v="139"/>
    <n v="156"/>
    <n v="23"/>
    <n v="21"/>
    <n v="23"/>
    <n v="21"/>
    <m/>
    <m/>
    <n v="0"/>
    <n v="0"/>
    <n v="162"/>
    <n v="177"/>
    <n v="162"/>
    <n v="177"/>
    <n v="3.3273381294964"/>
    <n v="3.2628205128205101"/>
    <n v="462.4999999999996"/>
    <n v="508.9999999999996"/>
    <n v="3.4565217391304301"/>
    <n v="3.5952380952380998"/>
    <n v="79.499999999999886"/>
    <n v="75.500000000000099"/>
    <m/>
    <m/>
    <n v="0"/>
    <n v="0"/>
    <n v="3.3456790123456761"/>
    <n v="3.3022598870056479"/>
    <n v="541.99999999999955"/>
    <n v="584.49999999999966"/>
    <n v="89.237410071942406"/>
    <n v="85.948717948717899"/>
    <n v="12403.999999999995"/>
    <n v="13407.999999999993"/>
    <n v="77.608695652173907"/>
    <n v="76.190476190476204"/>
    <n v="1784.9999999999998"/>
    <n v="1600.0000000000002"/>
    <m/>
    <m/>
    <n v="0"/>
    <n v="0"/>
    <n v="87.586419753086389"/>
    <n v="84.790960451977355"/>
    <n v="14188.999999999995"/>
    <n v="15007.999999999993"/>
    <n v="6"/>
    <n v="4"/>
    <n v="6"/>
    <n v="4"/>
    <n v="4.8333333333333304"/>
    <n v="4.75"/>
    <n v="28.999999999999982"/>
    <n v="19"/>
    <n v="74.5"/>
    <n v="108.5"/>
    <n v="447"/>
    <n v="434"/>
    <n v="711"/>
    <n v="751"/>
    <n v="711"/>
    <n v="751"/>
    <n v="2989.4999999999955"/>
    <n v="3124.0000000000014"/>
    <n v="84711.000000000015"/>
    <n v="88467.000000000116"/>
    <n v="71"/>
    <n v="60"/>
    <n v="71"/>
    <n v="60"/>
    <n v="313.49999999999966"/>
    <n v="273.50000000000023"/>
    <n v="7710.9999999999791"/>
    <n v="6428.0000000000082"/>
    <n v="782"/>
    <n v="811"/>
    <n v="782"/>
    <n v="811"/>
    <n v="3302.999999999995"/>
    <n v="3397.5000000000018"/>
    <n v="92422"/>
    <n v="94895.000000000131"/>
    <n v="0"/>
    <n v="0"/>
    <n v="0"/>
    <n v="0"/>
    <s v=""/>
    <s v=""/>
    <s v=""/>
    <s v=""/>
    <n v="3331.999999999995"/>
    <n v="3416.5000000000014"/>
    <n v="92869"/>
    <n v="95329.000000000146"/>
  </r>
  <r>
    <x v="14"/>
    <s v="Radford University"/>
    <s v="Met the criteria for Four-Year 3 in 2011-2012"/>
    <n v="233277"/>
    <x v="3"/>
    <n v="1752"/>
    <n v="1725"/>
    <n v="8"/>
    <n v="19"/>
    <n v="1744"/>
    <n v="1706"/>
    <n v="120"/>
    <n v="120"/>
    <n v="1744"/>
    <n v="1706"/>
    <n v="1744"/>
    <n v="1706"/>
    <n v="0"/>
    <n v="0"/>
    <n v="0"/>
    <n v="0"/>
    <n v="0"/>
    <n v="0"/>
    <n v="0"/>
    <n v="0"/>
    <m/>
    <m/>
    <n v="0"/>
    <n v="0"/>
    <n v="0"/>
    <n v="0"/>
    <n v="0"/>
    <n v="0"/>
    <m/>
    <m/>
    <n v="0"/>
    <n v="0"/>
    <m/>
    <m/>
    <n v="0"/>
    <n v="0"/>
    <m/>
    <m/>
    <n v="0"/>
    <n v="0"/>
    <n v="0"/>
    <n v="0"/>
    <n v="0"/>
    <n v="0"/>
    <m/>
    <m/>
    <n v="0"/>
    <n v="0"/>
    <m/>
    <m/>
    <n v="0"/>
    <n v="0"/>
    <m/>
    <m/>
    <n v="0"/>
    <n v="0"/>
    <n v="0"/>
    <n v="0"/>
    <n v="0"/>
    <n v="0"/>
    <n v="1063"/>
    <n v="1016"/>
    <n v="1063"/>
    <n v="1016"/>
    <n v="71"/>
    <n v="66"/>
    <n v="71"/>
    <n v="66"/>
    <m/>
    <m/>
    <n v="0"/>
    <n v="0"/>
    <n v="1134"/>
    <n v="1082"/>
    <n v="1134"/>
    <n v="1082"/>
    <n v="4.63311382878645"/>
    <n v="4.5723425196850398"/>
    <n v="4924.9999999999964"/>
    <n v="4645.5"/>
    <n v="5.6478873239436602"/>
    <n v="5.5606060606060597"/>
    <n v="400.99999999999989"/>
    <n v="366.99999999999994"/>
    <m/>
    <m/>
    <n v="0"/>
    <n v="0"/>
    <n v="4.6966490299823604"/>
    <n v="4.6326247689463953"/>
    <n v="5325.9999999999964"/>
    <n v="5012.5"/>
    <n v="122.330197554092"/>
    <n v="122.268700787402"/>
    <n v="130036.9999999998"/>
    <n v="124225.00000000042"/>
    <n v="118.309859154929"/>
    <n v="119.863636363636"/>
    <n v="8399.9999999999582"/>
    <n v="7910.9999999999764"/>
    <m/>
    <m/>
    <n v="0"/>
    <n v="0"/>
    <n v="122.07848324514971"/>
    <n v="122.12199630314271"/>
    <n v="138436.99999999977"/>
    <n v="132136.00000000041"/>
    <n v="1134"/>
    <n v="1082"/>
    <n v="1134"/>
    <n v="1082"/>
    <n v="4.6966490299823604"/>
    <n v="4.6326247689463953"/>
    <n v="5325.9999999999964"/>
    <n v="5012.5"/>
    <n v="122.07848324514971"/>
    <n v="122.12199630314271"/>
    <n v="138436.99999999977"/>
    <n v="132136.00000000041"/>
    <n v="461"/>
    <n v="482"/>
    <n v="461"/>
    <n v="482"/>
    <n v="127"/>
    <n v="133"/>
    <n v="127"/>
    <n v="133"/>
    <m/>
    <m/>
    <n v="0"/>
    <n v="0"/>
    <n v="588"/>
    <n v="615"/>
    <n v="588"/>
    <n v="615"/>
    <n v="3.3665943600867601"/>
    <n v="3.3890041493775902"/>
    <n v="1551.9999999999964"/>
    <n v="1633.4999999999984"/>
    <n v="3.7086614173228298"/>
    <n v="3.9135338345864699"/>
    <n v="470.99999999999937"/>
    <n v="520.50000000000045"/>
    <m/>
    <m/>
    <n v="0"/>
    <n v="0"/>
    <n v="3.4404761904761831"/>
    <n v="3.5024390243902426"/>
    <n v="2022.9999999999957"/>
    <n v="2153.9999999999991"/>
    <n v="81.0976138828633"/>
    <n v="80.948132780083"/>
    <n v="37385.999999999978"/>
    <n v="39017.000000000007"/>
    <n v="64.763779527558995"/>
    <n v="66.466165413533801"/>
    <n v="8224.9999999999927"/>
    <n v="8839.9999999999964"/>
    <m/>
    <m/>
    <n v="0"/>
    <n v="0"/>
    <n v="77.569727891156418"/>
    <n v="77.816260162601623"/>
    <n v="45610.999999999971"/>
    <n v="47857"/>
    <n v="22"/>
    <n v="9"/>
    <n v="22"/>
    <n v="9"/>
    <n v="7"/>
    <n v="5.6666666666666696"/>
    <n v="154"/>
    <n v="51.000000000000028"/>
    <n v="58.590909090909001"/>
    <n v="59.1111111111111"/>
    <n v="1288.999999999998"/>
    <n v="531.99999999999989"/>
    <n v="1524"/>
    <n v="1498"/>
    <n v="1524"/>
    <n v="1498"/>
    <n v="6476.9999999999927"/>
    <n v="6278.9999999999982"/>
    <n v="167422.99999999977"/>
    <n v="163242.00000000044"/>
    <n v="198"/>
    <n v="199"/>
    <n v="198"/>
    <n v="199"/>
    <n v="871.99999999999932"/>
    <n v="887.50000000000045"/>
    <n v="16624.999999999949"/>
    <n v="16750.999999999971"/>
    <n v="1722"/>
    <n v="1697"/>
    <n v="1722"/>
    <n v="1697"/>
    <n v="7348.9999999999918"/>
    <n v="7166.4999999999982"/>
    <n v="184047.99999999971"/>
    <n v="179993.00000000041"/>
    <n v="0"/>
    <n v="0"/>
    <n v="0"/>
    <n v="0"/>
    <s v=""/>
    <s v=""/>
    <s v=""/>
    <s v=""/>
    <n v="7502.9999999999918"/>
    <n v="7217.4999999999991"/>
    <n v="185336.99999999974"/>
    <n v="180525.00000000041"/>
  </r>
  <r>
    <x v="14"/>
    <s v="Virginia State University "/>
    <s v="Met the criteria for Four-Year 3 in 2011-2012"/>
    <n v="234155"/>
    <x v="3"/>
    <n v="689"/>
    <n v="723"/>
    <n v="0"/>
    <n v="0"/>
    <n v="689"/>
    <n v="723"/>
    <n v="120"/>
    <n v="120"/>
    <n v="689"/>
    <n v="723"/>
    <n v="689"/>
    <n v="723"/>
    <n v="0"/>
    <n v="0"/>
    <n v="0"/>
    <n v="0"/>
    <n v="0"/>
    <n v="0"/>
    <n v="0"/>
    <n v="0"/>
    <m/>
    <m/>
    <n v="0"/>
    <n v="0"/>
    <n v="0"/>
    <n v="0"/>
    <n v="0"/>
    <n v="0"/>
    <m/>
    <m/>
    <n v="0"/>
    <n v="0"/>
    <m/>
    <m/>
    <n v="0"/>
    <n v="0"/>
    <m/>
    <m/>
    <n v="0"/>
    <n v="0"/>
    <n v="0"/>
    <n v="0"/>
    <n v="0"/>
    <n v="0"/>
    <m/>
    <m/>
    <n v="0"/>
    <n v="0"/>
    <m/>
    <m/>
    <n v="0"/>
    <n v="0"/>
    <m/>
    <m/>
    <n v="0"/>
    <n v="0"/>
    <n v="0"/>
    <n v="0"/>
    <n v="0"/>
    <n v="0"/>
    <n v="415"/>
    <n v="436"/>
    <n v="415"/>
    <n v="436"/>
    <n v="59"/>
    <n v="45"/>
    <n v="59"/>
    <n v="45"/>
    <m/>
    <m/>
    <n v="0"/>
    <n v="0"/>
    <n v="474"/>
    <n v="481"/>
    <n v="474"/>
    <n v="481"/>
    <n v="4.5879518072289098"/>
    <n v="4.7064220183486203"/>
    <n v="1903.9999999999975"/>
    <n v="2051.9999999999986"/>
    <n v="6.2033898305084696"/>
    <n v="7.2222222222222197"/>
    <n v="365.99999999999972"/>
    <n v="324.99999999999989"/>
    <m/>
    <m/>
    <n v="0"/>
    <n v="0"/>
    <n v="4.789029535864973"/>
    <n v="4.9417879417879389"/>
    <n v="2269.9999999999973"/>
    <n v="2376.9999999999986"/>
    <n v="130.79036144578299"/>
    <n v="131.19724770642199"/>
    <n v="54277.999999999942"/>
    <n v="57201.999999999985"/>
    <n v="130.83050847457599"/>
    <n v="128.933333333333"/>
    <n v="7718.9999999999836"/>
    <n v="5801.9999999999845"/>
    <m/>
    <m/>
    <n v="0"/>
    <n v="0"/>
    <n v="130.79535864978888"/>
    <n v="130.98544698544691"/>
    <n v="61996.999999999927"/>
    <n v="63003.999999999964"/>
    <n v="474"/>
    <n v="481"/>
    <n v="474"/>
    <n v="481"/>
    <n v="4.789029535864973"/>
    <n v="4.9417879417879389"/>
    <n v="2269.9999999999973"/>
    <n v="2376.9999999999986"/>
    <n v="130.79535864978888"/>
    <n v="130.98544698544691"/>
    <n v="61996.999999999927"/>
    <n v="63003.999999999964"/>
    <n v="99"/>
    <n v="135"/>
    <n v="99"/>
    <n v="135"/>
    <n v="37"/>
    <n v="28"/>
    <n v="37"/>
    <n v="28"/>
    <m/>
    <m/>
    <n v="0"/>
    <n v="0"/>
    <n v="136"/>
    <n v="163"/>
    <n v="136"/>
    <n v="163"/>
    <n v="3.5757575757575699"/>
    <n v="3.3296296296296299"/>
    <n v="353.99999999999943"/>
    <n v="449.50000000000006"/>
    <n v="4.7027027027027"/>
    <n v="3.875"/>
    <n v="173.99999999999989"/>
    <n v="108.5"/>
    <m/>
    <m/>
    <n v="0"/>
    <n v="0"/>
    <n v="3.8823529411764657"/>
    <n v="3.423312883435583"/>
    <n v="527.99999999999932"/>
    <n v="558"/>
    <n v="95.202020202020194"/>
    <n v="89.874074074074102"/>
    <n v="9425"/>
    <n v="12133.000000000004"/>
    <n v="87.810810810810807"/>
    <n v="78.821428571428598"/>
    <n v="3249"/>
    <n v="2207.0000000000009"/>
    <m/>
    <m/>
    <n v="0"/>
    <n v="0"/>
    <n v="93.191176470588232"/>
    <n v="87.975460122699403"/>
    <n v="12674"/>
    <n v="14340.000000000002"/>
    <n v="79"/>
    <n v="79"/>
    <n v="79"/>
    <n v="79"/>
    <n v="4.0443037974683502"/>
    <n v="5.5733333333333297"/>
    <n v="319.49999999999966"/>
    <n v="440.29333333333307"/>
    <n v="83.696202531645497"/>
    <n v="98.226666666666702"/>
    <n v="6611.9999999999945"/>
    <n v="7759.9066666666695"/>
    <n v="514"/>
    <n v="571"/>
    <n v="514"/>
    <n v="571"/>
    <n v="2257.9999999999968"/>
    <n v="2501.4999999999986"/>
    <n v="63702.999999999942"/>
    <n v="69334.999999999985"/>
    <n v="96"/>
    <n v="73"/>
    <n v="96"/>
    <n v="73"/>
    <n v="539.99999999999955"/>
    <n v="433.49999999999989"/>
    <n v="10967.999999999984"/>
    <n v="8008.9999999999854"/>
    <n v="610"/>
    <n v="644"/>
    <n v="610"/>
    <n v="644"/>
    <n v="2797.9999999999964"/>
    <n v="2934.9999999999986"/>
    <n v="74670.999999999927"/>
    <n v="77343.999999999971"/>
    <n v="0"/>
    <n v="0"/>
    <n v="0"/>
    <n v="0"/>
    <s v=""/>
    <s v=""/>
    <s v=""/>
    <s v=""/>
    <n v="3117.4999999999959"/>
    <n v="3375.2933333333317"/>
    <n v="81282.999999999927"/>
    <n v="85103.906666666648"/>
  </r>
  <r>
    <x v="14"/>
    <s v="Christopher Newport University"/>
    <s v="Met the criteria for Four-Year 4 in 2011-2012"/>
    <n v="231712"/>
    <x v="4"/>
    <n v="947"/>
    <n v="994"/>
    <n v="0"/>
    <n v="0"/>
    <n v="947"/>
    <n v="994"/>
    <n v="120"/>
    <n v="120"/>
    <n v="947"/>
    <n v="994"/>
    <n v="947"/>
    <n v="994"/>
    <n v="0"/>
    <n v="0"/>
    <n v="0"/>
    <n v="0"/>
    <n v="0"/>
    <n v="0"/>
    <n v="0"/>
    <n v="0"/>
    <m/>
    <m/>
    <n v="0"/>
    <n v="0"/>
    <n v="0"/>
    <n v="0"/>
    <n v="0"/>
    <n v="0"/>
    <m/>
    <m/>
    <n v="0"/>
    <n v="0"/>
    <m/>
    <m/>
    <n v="0"/>
    <n v="0"/>
    <m/>
    <m/>
    <n v="0"/>
    <n v="0"/>
    <n v="0"/>
    <n v="0"/>
    <n v="0"/>
    <n v="0"/>
    <m/>
    <m/>
    <n v="0"/>
    <n v="0"/>
    <m/>
    <m/>
    <n v="0"/>
    <n v="0"/>
    <m/>
    <m/>
    <n v="0"/>
    <n v="0"/>
    <n v="0"/>
    <n v="0"/>
    <n v="0"/>
    <n v="0"/>
    <n v="787"/>
    <n v="807"/>
    <n v="787"/>
    <n v="807"/>
    <n v="43"/>
    <n v="31"/>
    <n v="43"/>
    <n v="31"/>
    <m/>
    <m/>
    <n v="0"/>
    <n v="0"/>
    <n v="830"/>
    <n v="838"/>
    <n v="830"/>
    <n v="838"/>
    <n v="4.3653113087674704"/>
    <n v="4.3252788104089204"/>
    <n v="3435.4999999999991"/>
    <n v="3490.4999999999986"/>
    <n v="5.4534883720930196"/>
    <n v="5.2903225806451601"/>
    <n v="234.49999999999983"/>
    <n v="163.99999999999997"/>
    <m/>
    <m/>
    <n v="0"/>
    <n v="0"/>
    <n v="4.4216867469879508"/>
    <n v="4.3609785202863947"/>
    <n v="3669.9999999999991"/>
    <n v="3654.4999999999986"/>
    <n v="120.721728081321"/>
    <n v="120.57249070632"/>
    <n v="95007.999999999636"/>
    <n v="97302.000000000233"/>
    <n v="122.418604651162"/>
    <n v="118.322580645161"/>
    <n v="5263.9999999999663"/>
    <n v="3667.9999999999909"/>
    <m/>
    <m/>
    <n v="0"/>
    <n v="0"/>
    <n v="120.80963855421639"/>
    <n v="120.48926014319835"/>
    <n v="100271.99999999961"/>
    <n v="100970.00000000022"/>
    <n v="830"/>
    <n v="838"/>
    <n v="830"/>
    <n v="838"/>
    <n v="4.4216867469879508"/>
    <n v="4.3609785202863947"/>
    <n v="3669.9999999999991"/>
    <n v="3654.4999999999986"/>
    <n v="120.80963855421639"/>
    <n v="120.48926014319835"/>
    <n v="100271.99999999961"/>
    <n v="100970.00000000022"/>
    <n v="94"/>
    <n v="133"/>
    <n v="94"/>
    <n v="133"/>
    <n v="15"/>
    <n v="20"/>
    <n v="15"/>
    <n v="20"/>
    <m/>
    <m/>
    <n v="0"/>
    <n v="0"/>
    <n v="109"/>
    <n v="153"/>
    <n v="109"/>
    <n v="153"/>
    <n v="3.3563829787234001"/>
    <n v="3.27067669172932"/>
    <n v="315.4999999999996"/>
    <n v="434.99999999999955"/>
    <n v="6.6333333333333302"/>
    <n v="5.8"/>
    <n v="99.499999999999957"/>
    <n v="116"/>
    <m/>
    <m/>
    <n v="0"/>
    <n v="0"/>
    <n v="3.8073394495412805"/>
    <n v="3.6013071895424806"/>
    <n v="414.99999999999955"/>
    <n v="550.99999999999955"/>
    <n v="85.425531914893597"/>
    <n v="84.248120300751907"/>
    <n v="8029.9999999999982"/>
    <n v="11205.000000000004"/>
    <n v="85.266666666666595"/>
    <n v="80.25"/>
    <n v="1278.9999999999989"/>
    <n v="1605"/>
    <m/>
    <m/>
    <n v="0"/>
    <n v="0"/>
    <n v="85.403669724770609"/>
    <n v="83.725490196078454"/>
    <n v="9308.9999999999964"/>
    <n v="12810.000000000004"/>
    <n v="8"/>
    <n v="3"/>
    <n v="8"/>
    <n v="3"/>
    <n v="9.875"/>
    <n v="5.6666666666666696"/>
    <n v="79"/>
    <n v="17.000000000000007"/>
    <n v="73.125"/>
    <n v="75"/>
    <n v="585"/>
    <n v="225"/>
    <n v="881"/>
    <n v="940"/>
    <n v="881"/>
    <n v="940"/>
    <n v="3750.9999999999986"/>
    <n v="3925.4999999999982"/>
    <n v="103037.99999999964"/>
    <n v="108507.00000000023"/>
    <n v="58"/>
    <n v="51"/>
    <n v="58"/>
    <n v="51"/>
    <n v="333.99999999999977"/>
    <n v="280"/>
    <n v="6542.9999999999654"/>
    <n v="5272.9999999999909"/>
    <n v="939"/>
    <n v="991"/>
    <n v="939"/>
    <n v="991"/>
    <n v="4084.9999999999982"/>
    <n v="4205.4999999999982"/>
    <n v="109580.99999999961"/>
    <n v="113780.00000000022"/>
    <n v="0"/>
    <n v="0"/>
    <n v="0"/>
    <n v="0"/>
    <s v=""/>
    <s v=""/>
    <s v=""/>
    <s v=""/>
    <n v="4163.9999999999982"/>
    <n v="4222.4999999999982"/>
    <n v="110165.99999999961"/>
    <n v="114005.00000000022"/>
  </r>
  <r>
    <x v="14"/>
    <s v="University of Mary Washington "/>
    <s v="Met the criteria for Four-Year 3 in 2011-2012"/>
    <n v="232681"/>
    <x v="4"/>
    <n v="961"/>
    <n v="1046"/>
    <n v="0"/>
    <n v="3"/>
    <n v="961"/>
    <n v="1043"/>
    <n v="120"/>
    <n v="120"/>
    <n v="961"/>
    <n v="1043"/>
    <n v="961"/>
    <n v="1043"/>
    <n v="23"/>
    <n v="15"/>
    <n v="23"/>
    <n v="15"/>
    <n v="0"/>
    <n v="2"/>
    <n v="0"/>
    <n v="2"/>
    <m/>
    <m/>
    <n v="0"/>
    <n v="0"/>
    <n v="23"/>
    <n v="17"/>
    <n v="23"/>
    <n v="17"/>
    <n v="3.9565217391304301"/>
    <n v="4.06666666666667"/>
    <n v="90.999999999999886"/>
    <n v="61.00000000000005"/>
    <m/>
    <n v="4.5"/>
    <n v="0"/>
    <n v="9"/>
    <m/>
    <m/>
    <n v="0"/>
    <n v="0"/>
    <n v="3.9565217391304297"/>
    <n v="4.1176470588235325"/>
    <n v="90.999999999999886"/>
    <n v="70.000000000000057"/>
    <n v="127.695652173913"/>
    <n v="124.4"/>
    <n v="2936.9999999999991"/>
    <n v="1866"/>
    <m/>
    <n v="106.5"/>
    <n v="0"/>
    <n v="213"/>
    <m/>
    <m/>
    <n v="0"/>
    <n v="0"/>
    <n v="127.695652173913"/>
    <n v="122.29411764705883"/>
    <n v="2936.9999999999991"/>
    <n v="2079"/>
    <n v="661"/>
    <n v="680"/>
    <n v="661"/>
    <n v="680"/>
    <n v="21"/>
    <n v="27"/>
    <n v="21"/>
    <n v="27"/>
    <m/>
    <m/>
    <n v="0"/>
    <n v="0"/>
    <n v="682"/>
    <n v="707"/>
    <n v="682"/>
    <n v="707"/>
    <n v="4.1361573373676199"/>
    <n v="4.1654411764705896"/>
    <n v="2733.9999999999968"/>
    <n v="2832.5000000000009"/>
    <n v="4"/>
    <n v="3.8333333333333299"/>
    <n v="84"/>
    <n v="103.49999999999991"/>
    <m/>
    <m/>
    <n v="0"/>
    <n v="0"/>
    <n v="4.1319648093841597"/>
    <n v="4.152758132956154"/>
    <n v="2817.9999999999968"/>
    <n v="2936.0000000000009"/>
    <n v="119.756429652042"/>
    <n v="120.232352941176"/>
    <n v="79158.999999999767"/>
    <n v="81757.99999999968"/>
    <n v="95.523809523809504"/>
    <n v="88.037037037036995"/>
    <n v="2005.9999999999995"/>
    <n v="2376.9999999999991"/>
    <m/>
    <m/>
    <n v="0"/>
    <n v="0"/>
    <n v="119.01026392961843"/>
    <n v="119.00282885431355"/>
    <n v="81164.999999999767"/>
    <n v="84134.99999999968"/>
    <n v="705"/>
    <n v="724"/>
    <n v="705"/>
    <n v="724"/>
    <n v="4.1262411347517682"/>
    <n v="4.1519337016574598"/>
    <n v="2908.9999999999968"/>
    <n v="3006.0000000000009"/>
    <n v="119.29361702127626"/>
    <n v="119.08011049723713"/>
    <n v="84101.999999999767"/>
    <n v="86213.99999999968"/>
    <n v="164"/>
    <n v="181"/>
    <n v="164"/>
    <n v="181"/>
    <n v="77"/>
    <n v="119"/>
    <n v="77"/>
    <n v="119"/>
    <m/>
    <m/>
    <n v="0"/>
    <n v="0"/>
    <n v="241"/>
    <n v="300"/>
    <n v="241"/>
    <n v="300"/>
    <n v="3.0518292682926802"/>
    <n v="3.0220994475138099"/>
    <n v="500.49999999999955"/>
    <n v="546.99999999999955"/>
    <n v="3.6948051948051899"/>
    <n v="3.9117647058823501"/>
    <n v="284.4999999999996"/>
    <n v="465.49999999999966"/>
    <m/>
    <m/>
    <n v="0"/>
    <n v="0"/>
    <n v="3.2572614107883782"/>
    <n v="3.3749999999999973"/>
    <n v="784.99999999999909"/>
    <n v="1012.4999999999992"/>
    <n v="76.646341463414601"/>
    <n v="75.226519337016597"/>
    <n v="12569.999999999995"/>
    <n v="13616.000000000004"/>
    <n v="50.779220779220701"/>
    <n v="52.857142857142897"/>
    <n v="3909.9999999999941"/>
    <n v="6290.0000000000045"/>
    <m/>
    <m/>
    <n v="0"/>
    <n v="0"/>
    <n v="68.381742738589168"/>
    <n v="66.353333333333353"/>
    <n v="16479.999999999989"/>
    <n v="19906.000000000007"/>
    <n v="15"/>
    <n v="19"/>
    <n v="15"/>
    <n v="19"/>
    <n v="6.2"/>
    <n v="6.2222222222222197"/>
    <n v="93"/>
    <n v="118.22222222222217"/>
    <n v="67.8"/>
    <n v="85.5"/>
    <n v="1017"/>
    <n v="1624.5"/>
    <n v="848"/>
    <n v="876"/>
    <n v="848"/>
    <n v="876"/>
    <n v="3325.4999999999964"/>
    <n v="3440.5000000000005"/>
    <n v="94665.999999999767"/>
    <n v="97239.99999999968"/>
    <n v="98"/>
    <n v="148"/>
    <n v="98"/>
    <n v="148"/>
    <n v="368.4999999999996"/>
    <n v="577.99999999999955"/>
    <n v="5915.9999999999936"/>
    <n v="8880.0000000000036"/>
    <n v="946"/>
    <n v="1024"/>
    <n v="946"/>
    <n v="1024"/>
    <n v="3693.9999999999959"/>
    <n v="4018.5"/>
    <n v="100581.99999999977"/>
    <n v="106119.99999999968"/>
    <n v="0"/>
    <n v="0"/>
    <n v="0"/>
    <n v="0"/>
    <s v=""/>
    <s v=""/>
    <s v=""/>
    <s v=""/>
    <n v="3786.9999999999959"/>
    <n v="4136.7222222222226"/>
    <n v="101598.99999999975"/>
    <n v="107744.49999999968"/>
  </r>
  <r>
    <x v="14"/>
    <s v="University of Virginia's College at Wise "/>
    <m/>
    <n v="233897"/>
    <x v="5"/>
    <n v="213"/>
    <n v="259"/>
    <n v="0"/>
    <n v="0"/>
    <n v="213"/>
    <n v="259"/>
    <n v="120"/>
    <n v="120"/>
    <n v="213"/>
    <n v="259"/>
    <n v="213"/>
    <n v="259"/>
    <n v="9"/>
    <n v="12"/>
    <n v="9"/>
    <n v="12"/>
    <n v="1"/>
    <n v="0"/>
    <n v="1"/>
    <n v="0"/>
    <m/>
    <m/>
    <n v="0"/>
    <n v="0"/>
    <n v="10"/>
    <n v="12"/>
    <n v="10"/>
    <n v="12"/>
    <n v="4.1111111111111098"/>
    <n v="4.5833333333333304"/>
    <n v="36.999999999999986"/>
    <n v="54.999999999999964"/>
    <n v="4"/>
    <m/>
    <n v="4"/>
    <n v="0"/>
    <m/>
    <m/>
    <n v="0"/>
    <n v="0"/>
    <n v="4.0999999999999988"/>
    <n v="4.5833333333333304"/>
    <n v="40.999999999999986"/>
    <n v="54.999999999999964"/>
    <n v="131.611111111111"/>
    <n v="131.541666666667"/>
    <n v="1184.4999999999991"/>
    <n v="1578.5000000000041"/>
    <n v="137"/>
    <m/>
    <n v="137"/>
    <n v="0"/>
    <m/>
    <m/>
    <n v="0"/>
    <n v="0"/>
    <n v="132.14999999999992"/>
    <n v="131.541666666667"/>
    <n v="1321.4999999999991"/>
    <n v="1578.5000000000041"/>
    <n v="115"/>
    <n v="119"/>
    <n v="115"/>
    <n v="119"/>
    <n v="16"/>
    <n v="38"/>
    <n v="16"/>
    <n v="38"/>
    <m/>
    <m/>
    <n v="0"/>
    <n v="0"/>
    <n v="131"/>
    <n v="157"/>
    <n v="131"/>
    <n v="157"/>
    <n v="4.7130434782608699"/>
    <n v="4.6470588235294104"/>
    <n v="542"/>
    <n v="552.99999999999989"/>
    <n v="4.3125"/>
    <n v="5.3289473684210504"/>
    <n v="69"/>
    <n v="202.49999999999991"/>
    <m/>
    <m/>
    <n v="0"/>
    <n v="0"/>
    <n v="4.66412213740458"/>
    <n v="4.8121019108280239"/>
    <n v="611"/>
    <n v="755.49999999999977"/>
    <n v="125.68695652173901"/>
    <n v="123.844537815126"/>
    <n v="14453.999999999985"/>
    <n v="14737.499999999995"/>
    <n v="120.53125"/>
    <n v="124.276315789474"/>
    <n v="1928.5"/>
    <n v="4722.5000000000118"/>
    <m/>
    <m/>
    <n v="0"/>
    <n v="0"/>
    <n v="125.05725190839684"/>
    <n v="123.94904458598731"/>
    <n v="16382.499999999985"/>
    <n v="19460.000000000007"/>
    <n v="141"/>
    <n v="169"/>
    <n v="141"/>
    <n v="169"/>
    <n v="4.624113475177305"/>
    <n v="4.7958579881656789"/>
    <n v="652"/>
    <n v="810.49999999999977"/>
    <n v="125.56028368794315"/>
    <n v="124.48816568047344"/>
    <n v="17703.999999999985"/>
    <n v="21038.500000000011"/>
    <n v="48"/>
    <n v="64"/>
    <n v="48"/>
    <n v="64"/>
    <n v="13"/>
    <n v="16"/>
    <n v="13"/>
    <n v="16"/>
    <m/>
    <m/>
    <n v="0"/>
    <n v="0"/>
    <n v="61"/>
    <n v="80"/>
    <n v="61"/>
    <n v="80"/>
    <n v="3.375"/>
    <n v="3.3359375"/>
    <n v="162"/>
    <n v="213.5"/>
    <n v="3.57692307692307"/>
    <n v="5.40625"/>
    <n v="46.499999999999908"/>
    <n v="86.5"/>
    <m/>
    <m/>
    <n v="0"/>
    <n v="0"/>
    <n v="3.4180327868852447"/>
    <n v="3.75"/>
    <n v="208.49999999999991"/>
    <n v="300"/>
    <n v="80.0520833333333"/>
    <n v="84.1171875"/>
    <n v="3842.4999999999982"/>
    <n v="5383.5"/>
    <n v="70.076923076922995"/>
    <n v="85.625"/>
    <n v="910.99999999999898"/>
    <n v="1370"/>
    <m/>
    <m/>
    <n v="0"/>
    <n v="0"/>
    <n v="77.92622950819667"/>
    <n v="84.418750000000003"/>
    <n v="4753.4999999999973"/>
    <n v="6753.5"/>
    <n v="11"/>
    <n v="10"/>
    <n v="11"/>
    <n v="10"/>
    <n v="6.8181818181818103"/>
    <n v="9.6"/>
    <n v="74.999999999999915"/>
    <n v="96"/>
    <n v="101.40909090909"/>
    <n v="109.35"/>
    <n v="1115.49999999999"/>
    <n v="1093.5"/>
    <n v="172"/>
    <n v="195"/>
    <n v="172"/>
    <n v="195"/>
    <n v="741"/>
    <n v="821.49999999999989"/>
    <n v="19480.999999999985"/>
    <n v="21699.5"/>
    <n v="30"/>
    <n v="54"/>
    <n v="30"/>
    <n v="54"/>
    <n v="119.49999999999991"/>
    <n v="288.99999999999989"/>
    <n v="2976.4999999999991"/>
    <n v="6092.5000000000118"/>
    <n v="202"/>
    <n v="249"/>
    <n v="202"/>
    <n v="249"/>
    <n v="860.49999999999989"/>
    <n v="1110.4999999999998"/>
    <n v="22457.499999999985"/>
    <n v="27792.000000000011"/>
    <n v="0"/>
    <n v="0"/>
    <n v="0"/>
    <n v="0"/>
    <s v=""/>
    <s v=""/>
    <s v=""/>
    <s v=""/>
    <n v="935.49999999999977"/>
    <n v="1206.4999999999998"/>
    <n v="23572.999999999971"/>
    <n v="28885.500000000011"/>
  </r>
  <r>
    <x v="14"/>
    <s v="J.S. Reynolds Community College"/>
    <m/>
    <n v="232414"/>
    <x v="6"/>
    <n v="734"/>
    <n v="788"/>
    <n v="1"/>
    <n v="2"/>
    <n v="733"/>
    <n v="786"/>
    <s v="62-70"/>
    <s v="62-70"/>
    <n v="733"/>
    <n v="786"/>
    <n v="733"/>
    <n v="786"/>
    <n v="10"/>
    <n v="11"/>
    <n v="10"/>
    <n v="11"/>
    <n v="10"/>
    <n v="12"/>
    <n v="10"/>
    <n v="12"/>
    <m/>
    <m/>
    <n v="0"/>
    <n v="0"/>
    <n v="20"/>
    <n v="23"/>
    <n v="20"/>
    <n v="23"/>
    <n v="2.7"/>
    <n v="2.8181818181818201"/>
    <n v="27"/>
    <n v="31.000000000000021"/>
    <n v="3.3"/>
    <n v="3.75"/>
    <n v="33"/>
    <n v="45"/>
    <m/>
    <m/>
    <n v="0"/>
    <n v="0"/>
    <n v="3"/>
    <n v="3.3043478260869579"/>
    <n v="60"/>
    <n v="76.000000000000028"/>
    <n v="78.599999999999895"/>
    <n v="82.090909090909093"/>
    <n v="785.99999999999898"/>
    <n v="903"/>
    <n v="79.400000000000006"/>
    <n v="77.4166666666667"/>
    <n v="794"/>
    <n v="929.00000000000045"/>
    <m/>
    <m/>
    <n v="0"/>
    <n v="0"/>
    <n v="78.999999999999957"/>
    <n v="79.652173913043498"/>
    <n v="1579.9999999999991"/>
    <n v="1832.0000000000005"/>
    <n v="58"/>
    <n v="64"/>
    <n v="58"/>
    <n v="64"/>
    <n v="243"/>
    <n v="220"/>
    <n v="243"/>
    <n v="220"/>
    <m/>
    <m/>
    <n v="0"/>
    <n v="0"/>
    <n v="301"/>
    <n v="284"/>
    <n v="301"/>
    <n v="284"/>
    <n v="4.38793103448275"/>
    <n v="4.46875"/>
    <n v="254.49999999999949"/>
    <n v="286"/>
    <n v="5.9074074074074003"/>
    <n v="6.4977272727272704"/>
    <n v="1435.4999999999982"/>
    <n v="1429.4999999999995"/>
    <m/>
    <m/>
    <n v="0"/>
    <n v="0"/>
    <n v="5.6146179401993281"/>
    <n v="6.0404929577464772"/>
    <n v="1689.9999999999977"/>
    <n v="1715.4999999999995"/>
    <n v="76.775862068965495"/>
    <n v="79.859375"/>
    <n v="4452.9999999999991"/>
    <n v="5111"/>
    <n v="75.506172839506107"/>
    <n v="76.650000000000006"/>
    <n v="18347.999999999985"/>
    <n v="16863"/>
    <m/>
    <m/>
    <n v="0"/>
    <n v="0"/>
    <n v="75.75083056478401"/>
    <n v="77.373239436619713"/>
    <n v="22800.999999999985"/>
    <n v="21974"/>
    <n v="321"/>
    <n v="307"/>
    <n v="321"/>
    <n v="307"/>
    <n v="5.4517133956386221"/>
    <n v="5.8355048859934842"/>
    <n v="1749.9999999999977"/>
    <n v="1791.4999999999995"/>
    <n v="75.953271028037335"/>
    <n v="77.54397394136808"/>
    <n v="24380.999999999985"/>
    <n v="23806"/>
    <n v="72"/>
    <n v="74"/>
    <n v="72"/>
    <n v="74"/>
    <n v="179"/>
    <n v="193"/>
    <n v="179"/>
    <n v="193"/>
    <m/>
    <m/>
    <n v="0"/>
    <n v="0"/>
    <n v="251"/>
    <n v="267"/>
    <n v="251"/>
    <n v="267"/>
    <n v="3.0486111111111098"/>
    <n v="3.10135135135135"/>
    <n v="219.49999999999991"/>
    <n v="229.49999999999989"/>
    <n v="4.8351955307262502"/>
    <n v="4.6891191709844602"/>
    <n v="865.49999999999875"/>
    <n v="905.0000000000008"/>
    <m/>
    <m/>
    <n v="0"/>
    <n v="0"/>
    <n v="4.3227091633466079"/>
    <n v="4.2490636704119877"/>
    <n v="1084.9999999999986"/>
    <n v="1134.5000000000007"/>
    <n v="59.2916666666666"/>
    <n v="72.108108108108098"/>
    <n v="4268.9999999999955"/>
    <n v="5335.9999999999991"/>
    <n v="59.106145251396597"/>
    <n v="61.217616580310903"/>
    <n v="10579.999999999991"/>
    <n v="11815.000000000004"/>
    <m/>
    <m/>
    <n v="0"/>
    <n v="0"/>
    <n v="59.15936254980074"/>
    <n v="64.23595505617979"/>
    <n v="14848.999999999985"/>
    <n v="17151.000000000004"/>
    <n v="161"/>
    <n v="212"/>
    <n v="161"/>
    <n v="212"/>
    <n v="5.3322981366459601"/>
    <n v="6.3660287081339701"/>
    <n v="858.49999999999955"/>
    <n v="1349.5980861244016"/>
    <n v="54.720496894409898"/>
    <n v="64.861244019138795"/>
    <n v="8809.9999999999927"/>
    <n v="13750.583732057425"/>
    <n v="140"/>
    <n v="149"/>
    <n v="140"/>
    <n v="149"/>
    <n v="500.99999999999943"/>
    <n v="546.49999999999989"/>
    <n v="9507.9999999999927"/>
    <n v="11350"/>
    <n v="432"/>
    <n v="425"/>
    <n v="432"/>
    <n v="425"/>
    <n v="2333.9999999999968"/>
    <n v="2379.5000000000005"/>
    <n v="29721.999999999978"/>
    <n v="29607.000000000004"/>
    <n v="572"/>
    <n v="574"/>
    <n v="572"/>
    <n v="574"/>
    <n v="2834.9999999999964"/>
    <n v="2926.0000000000005"/>
    <n v="39229.999999999971"/>
    <n v="40957"/>
    <n v="0"/>
    <n v="0"/>
    <n v="0"/>
    <n v="0"/>
    <s v=""/>
    <s v=""/>
    <s v=""/>
    <s v=""/>
    <n v="3693.4999999999959"/>
    <n v="4275.5980861244016"/>
    <n v="48039.999999999964"/>
    <n v="54707.583732057421"/>
  </r>
  <r>
    <x v="14"/>
    <s v="Northern Virginia Community College "/>
    <m/>
    <n v="232946"/>
    <x v="6"/>
    <n v="3824"/>
    <n v="4671"/>
    <n v="82"/>
    <n v="101"/>
    <n v="3742"/>
    <n v="4570"/>
    <s v="62-70"/>
    <s v="62-70"/>
    <n v="3742"/>
    <n v="4570"/>
    <n v="3742"/>
    <n v="4570"/>
    <n v="17"/>
    <n v="19"/>
    <n v="17"/>
    <n v="19"/>
    <n v="10"/>
    <n v="8"/>
    <n v="10"/>
    <n v="8"/>
    <m/>
    <m/>
    <n v="0"/>
    <n v="0"/>
    <n v="27"/>
    <n v="27"/>
    <n v="27"/>
    <n v="27"/>
    <n v="2.6470588235294099"/>
    <n v="2.2105263157894699"/>
    <n v="44.999999999999972"/>
    <n v="41.999999999999929"/>
    <n v="2.9"/>
    <n v="2"/>
    <n v="29"/>
    <n v="16"/>
    <m/>
    <m/>
    <n v="0"/>
    <n v="0"/>
    <n v="2.7407407407407396"/>
    <n v="2.1481481481481457"/>
    <n v="73.999999999999972"/>
    <n v="57.999999999999936"/>
    <n v="68.647058823529406"/>
    <n v="69.210526315789494"/>
    <n v="1167"/>
    <n v="1315.0000000000005"/>
    <n v="72.5"/>
    <n v="65.875"/>
    <n v="725"/>
    <n v="527"/>
    <m/>
    <m/>
    <n v="0"/>
    <n v="0"/>
    <n v="70.074074074074076"/>
    <n v="68.222222222222243"/>
    <n v="1892"/>
    <n v="1842.0000000000005"/>
    <n v="507"/>
    <n v="633"/>
    <n v="507"/>
    <n v="633"/>
    <n v="1323"/>
    <n v="1520"/>
    <n v="1323"/>
    <n v="1520"/>
    <m/>
    <m/>
    <n v="0"/>
    <n v="0"/>
    <n v="1830"/>
    <n v="2153"/>
    <n v="1830"/>
    <n v="2153"/>
    <n v="3.7001972386587698"/>
    <n v="3.7535545023696701"/>
    <n v="1875.9999999999964"/>
    <n v="2376.0000000000014"/>
    <n v="4.95842781557067"/>
    <n v="5.2559210526315798"/>
    <n v="6559.9999999999964"/>
    <n v="7989.0000000000009"/>
    <m/>
    <m/>
    <n v="0"/>
    <n v="0"/>
    <n v="4.6098360655737665"/>
    <n v="4.8142127264282406"/>
    <n v="8435.9999999999927"/>
    <n v="10365.000000000002"/>
    <n v="75.986193293885606"/>
    <n v="77.744075829383902"/>
    <n v="38525"/>
    <n v="49212.000000000007"/>
    <n v="72.088435374149597"/>
    <n v="73.901315789473699"/>
    <n v="95372.999999999913"/>
    <n v="112330.00000000003"/>
    <m/>
    <m/>
    <n v="0"/>
    <n v="0"/>
    <n v="73.168306010928916"/>
    <n v="75.031119368323289"/>
    <n v="133897.99999999991"/>
    <n v="161542.00000000003"/>
    <n v="1857"/>
    <n v="2180"/>
    <n v="1857"/>
    <n v="2180"/>
    <n v="4.5826602046311216"/>
    <n v="4.7811926605504595"/>
    <n v="8509.9999999999927"/>
    <n v="10423.000000000002"/>
    <n v="73.123317178244434"/>
    <n v="74.946788990825695"/>
    <n v="135789.99999999991"/>
    <n v="163384.00000000003"/>
    <n v="192"/>
    <n v="270"/>
    <n v="192"/>
    <n v="270"/>
    <n v="546"/>
    <n v="704"/>
    <n v="546"/>
    <n v="704"/>
    <m/>
    <m/>
    <n v="0"/>
    <n v="0"/>
    <n v="738"/>
    <n v="974"/>
    <n v="738"/>
    <n v="974"/>
    <n v="3.0442708333333299"/>
    <n v="3.2259259259259299"/>
    <n v="584.49999999999932"/>
    <n v="871.00000000000102"/>
    <n v="4.7115384615384599"/>
    <n v="4.6441761363636402"/>
    <n v="2572.4999999999991"/>
    <n v="3269.5000000000027"/>
    <m/>
    <m/>
    <n v="0"/>
    <n v="0"/>
    <n v="4.277777777777775"/>
    <n v="4.2510266940451782"/>
    <n v="3156.9999999999982"/>
    <n v="4140.5000000000036"/>
    <n v="59.3125"/>
    <n v="66.988888888888894"/>
    <n v="11388"/>
    <n v="18087"/>
    <n v="56.2893772893772"/>
    <n v="57.759943181818201"/>
    <n v="30733.999999999953"/>
    <n v="40663.000000000015"/>
    <m/>
    <m/>
    <n v="0"/>
    <n v="0"/>
    <n v="57.075880758807529"/>
    <n v="60.31827515400412"/>
    <n v="42121.999999999956"/>
    <n v="58750.000000000015"/>
    <n v="1147"/>
    <n v="1416"/>
    <n v="1147"/>
    <n v="1416"/>
    <n v="4.6408020924149902"/>
    <n v="4.8160753077480098"/>
    <n v="5322.9999999999936"/>
    <n v="6819.5626357711817"/>
    <n v="52.932868352223103"/>
    <n v="62.396813902968901"/>
    <n v="60713.999999999898"/>
    <n v="88353.888486603959"/>
    <n v="716"/>
    <n v="922"/>
    <n v="716"/>
    <n v="922"/>
    <n v="2505.4999999999955"/>
    <n v="3289.0000000000023"/>
    <n v="51080"/>
    <n v="68614"/>
    <n v="1879"/>
    <n v="2232"/>
    <n v="1879"/>
    <n v="2232"/>
    <n v="9161.4999999999964"/>
    <n v="11274.500000000004"/>
    <n v="126831.99999999987"/>
    <n v="153520.00000000006"/>
    <n v="2595"/>
    <n v="3154"/>
    <n v="2595"/>
    <n v="3154"/>
    <n v="11666.999999999993"/>
    <n v="14563.500000000005"/>
    <n v="177911.99999999988"/>
    <n v="222134.00000000006"/>
    <n v="0"/>
    <n v="0"/>
    <n v="0"/>
    <n v="0"/>
    <s v=""/>
    <s v=""/>
    <s v=""/>
    <s v=""/>
    <n v="16989.999999999985"/>
    <n v="21383.062635771188"/>
    <n v="238625.99999999977"/>
    <n v="310487.88848660403"/>
  </r>
  <r>
    <x v="14"/>
    <s v="Thomas Nelson Community College "/>
    <m/>
    <n v="233754"/>
    <x v="6"/>
    <n v="674"/>
    <n v="741"/>
    <n v="8"/>
    <n v="11"/>
    <n v="666"/>
    <n v="730"/>
    <s v="62-70"/>
    <s v="62-70"/>
    <n v="666"/>
    <n v="730"/>
    <n v="666"/>
    <n v="730"/>
    <n v="9"/>
    <n v="15"/>
    <n v="9"/>
    <n v="15"/>
    <n v="8"/>
    <n v="5"/>
    <n v="8"/>
    <n v="5"/>
    <m/>
    <m/>
    <n v="0"/>
    <n v="0"/>
    <n v="17"/>
    <n v="20"/>
    <n v="17"/>
    <n v="20"/>
    <n v="3"/>
    <n v="2.7333333333333298"/>
    <n v="27"/>
    <n v="40.99999999999995"/>
    <n v="3.25"/>
    <n v="3.8"/>
    <n v="26"/>
    <n v="19"/>
    <m/>
    <m/>
    <n v="0"/>
    <n v="0"/>
    <n v="3.1176470588235294"/>
    <n v="2.9999999999999973"/>
    <n v="53"/>
    <n v="59.999999999999943"/>
    <n v="73.3333333333333"/>
    <n v="74.733333333333306"/>
    <n v="659.99999999999966"/>
    <n v="1120.9999999999995"/>
    <n v="71.5"/>
    <n v="82.2"/>
    <n v="572"/>
    <n v="411"/>
    <m/>
    <m/>
    <n v="0"/>
    <n v="0"/>
    <n v="72.470588235294088"/>
    <n v="76.59999999999998"/>
    <n v="1231.9999999999995"/>
    <n v="1531.9999999999995"/>
    <n v="82"/>
    <n v="80"/>
    <n v="82"/>
    <n v="80"/>
    <n v="254"/>
    <n v="221"/>
    <n v="254"/>
    <n v="221"/>
    <m/>
    <m/>
    <n v="0"/>
    <n v="0"/>
    <n v="336"/>
    <n v="301"/>
    <n v="336"/>
    <n v="301"/>
    <n v="4.2195121951219496"/>
    <n v="4.5999999999999996"/>
    <n v="345.99999999999989"/>
    <n v="368"/>
    <n v="5.7913385826771604"/>
    <n v="5.8076923076923102"/>
    <n v="1470.9999999999986"/>
    <n v="1283.5000000000005"/>
    <m/>
    <m/>
    <n v="0"/>
    <n v="0"/>
    <n v="5.4077380952380913"/>
    <n v="5.4867109634551507"/>
    <n v="1816.9999999999986"/>
    <n v="1651.5000000000005"/>
    <n v="74.573170731707293"/>
    <n v="73.0625"/>
    <n v="6114.9999999999982"/>
    <n v="5845"/>
    <n v="72.881889763779498"/>
    <n v="74.185520361990996"/>
    <n v="18511.999999999993"/>
    <n v="16395.000000000011"/>
    <m/>
    <m/>
    <n v="0"/>
    <n v="0"/>
    <n v="73.294642857142833"/>
    <n v="73.887043189368811"/>
    <n v="24626.999999999993"/>
    <n v="22240.000000000011"/>
    <n v="353"/>
    <n v="321"/>
    <n v="353"/>
    <n v="321"/>
    <n v="5.297450424929175"/>
    <n v="5.331775700934581"/>
    <n v="1869.9999999999989"/>
    <n v="1711.5000000000005"/>
    <n v="73.254957507082139"/>
    <n v="74.056074766355181"/>
    <n v="25858.999999999996"/>
    <n v="23772.000000000015"/>
    <n v="44"/>
    <n v="56"/>
    <n v="44"/>
    <n v="56"/>
    <n v="132"/>
    <n v="152"/>
    <n v="132"/>
    <n v="152"/>
    <m/>
    <m/>
    <n v="0"/>
    <n v="0"/>
    <n v="176"/>
    <n v="208"/>
    <n v="176"/>
    <n v="208"/>
    <n v="3.7159090909090899"/>
    <n v="3.75"/>
    <n v="163.49999999999994"/>
    <n v="210"/>
    <n v="4.7386363636363598"/>
    <n v="5.0526315789473699"/>
    <n v="625.49999999999955"/>
    <n v="768.00000000000023"/>
    <m/>
    <m/>
    <n v="0"/>
    <n v="0"/>
    <n v="4.4829545454545432"/>
    <n v="4.7019230769230784"/>
    <n v="788.99999999999955"/>
    <n v="978.00000000000034"/>
    <n v="60.5"/>
    <n v="63.482142857142897"/>
    <n v="2662"/>
    <n v="3555.0000000000023"/>
    <n v="59.431818181818102"/>
    <n v="57.671052631578902"/>
    <n v="7844.9999999999891"/>
    <n v="8765.9999999999927"/>
    <m/>
    <m/>
    <n v="0"/>
    <n v="0"/>
    <n v="59.698863636363576"/>
    <n v="59.235576923076898"/>
    <n v="10506.999999999989"/>
    <n v="12320.999999999995"/>
    <n v="137"/>
    <n v="201"/>
    <n v="137"/>
    <n v="201"/>
    <n v="4.9160583941605802"/>
    <n v="5.8494897959183696"/>
    <n v="673.49999999999955"/>
    <n v="1175.7474489795923"/>
    <n v="51.4233576642335"/>
    <n v="61.209183673469397"/>
    <n v="7044.9999999999891"/>
    <n v="12303.045918367348"/>
    <n v="135"/>
    <n v="151"/>
    <n v="135"/>
    <n v="151"/>
    <n v="536.49999999999977"/>
    <n v="619"/>
    <n v="9436.9999999999982"/>
    <n v="10521.000000000002"/>
    <n v="394"/>
    <n v="378"/>
    <n v="394"/>
    <n v="378"/>
    <n v="2122.4999999999982"/>
    <n v="2070.5000000000009"/>
    <n v="26928.999999999982"/>
    <n v="25572.000000000004"/>
    <n v="529"/>
    <n v="529"/>
    <n v="529"/>
    <n v="529"/>
    <n v="2658.9999999999982"/>
    <n v="2689.5000000000009"/>
    <n v="36365.999999999978"/>
    <n v="36093.000000000007"/>
    <n v="0"/>
    <n v="0"/>
    <n v="0"/>
    <n v="0"/>
    <s v=""/>
    <s v=""/>
    <s v=""/>
    <s v=""/>
    <n v="3332.4999999999977"/>
    <n v="3865.2474489795932"/>
    <n v="43410.999999999971"/>
    <n v="48396.045918367352"/>
  </r>
  <r>
    <x v="14"/>
    <s v="Tidewater Community College "/>
    <m/>
    <n v="233772"/>
    <x v="6"/>
    <n v="2426"/>
    <n v="2650"/>
    <n v="20"/>
    <n v="27"/>
    <n v="2406"/>
    <n v="2623"/>
    <s v="62-70"/>
    <s v="62-70"/>
    <n v="2406"/>
    <n v="2623"/>
    <n v="2406"/>
    <n v="2623"/>
    <n v="12"/>
    <n v="21"/>
    <n v="12"/>
    <n v="21"/>
    <n v="22"/>
    <n v="13"/>
    <n v="22"/>
    <n v="13"/>
    <m/>
    <m/>
    <n v="0"/>
    <n v="0"/>
    <n v="34"/>
    <n v="34"/>
    <n v="34"/>
    <n v="34"/>
    <n v="2.9166666666666599"/>
    <n v="2.5714285714285698"/>
    <n v="34.999999999999915"/>
    <n v="53.999999999999964"/>
    <n v="3.2727272727272698"/>
    <n v="3.6153846153846199"/>
    <n v="71.999999999999943"/>
    <n v="47.000000000000057"/>
    <m/>
    <m/>
    <n v="0"/>
    <n v="0"/>
    <n v="3.1470588235294077"/>
    <n v="2.9705882352941186"/>
    <n v="106.99999999999986"/>
    <n v="101.00000000000003"/>
    <n v="77.5"/>
    <n v="94.761904761904802"/>
    <n v="930"/>
    <n v="1990.0000000000009"/>
    <n v="73.136363636363598"/>
    <n v="76.461538461538495"/>
    <n v="1608.9999999999991"/>
    <n v="994.00000000000045"/>
    <m/>
    <m/>
    <n v="0"/>
    <n v="0"/>
    <n v="74.676470588235262"/>
    <n v="87.764705882352985"/>
    <n v="2538.9999999999991"/>
    <n v="2984.0000000000014"/>
    <n v="259"/>
    <n v="361"/>
    <n v="259"/>
    <n v="361"/>
    <n v="880"/>
    <n v="925"/>
    <n v="880"/>
    <n v="925"/>
    <m/>
    <m/>
    <n v="0"/>
    <n v="0"/>
    <n v="1139"/>
    <n v="1286"/>
    <n v="1139"/>
    <n v="1286"/>
    <n v="3.9440154440154398"/>
    <n v="3.7645429362880898"/>
    <n v="1021.4999999999989"/>
    <n v="1359.0000000000005"/>
    <n v="5.8136363636363599"/>
    <n v="5.7627027027026996"/>
    <n v="5115.9999999999964"/>
    <n v="5330.4999999999973"/>
    <m/>
    <m/>
    <n v="0"/>
    <n v="0"/>
    <n v="5.3884986830553077"/>
    <n v="5.2017884914463437"/>
    <n v="6137.4999999999955"/>
    <n v="6689.4999999999982"/>
    <n v="81.884169884169793"/>
    <n v="74.955678670360101"/>
    <n v="21207.999999999978"/>
    <n v="27058.999999999996"/>
    <n v="73.654545454545399"/>
    <n v="74.555675675675701"/>
    <n v="64815.999999999949"/>
    <n v="68964.000000000029"/>
    <m/>
    <m/>
    <n v="0"/>
    <n v="0"/>
    <n v="75.525899912203627"/>
    <n v="74.667962674961146"/>
    <n v="86023.999999999927"/>
    <n v="96023.000000000029"/>
    <n v="1173"/>
    <n v="1320"/>
    <n v="1173"/>
    <n v="1320"/>
    <n v="5.3235294117647021"/>
    <n v="5.1443181818181802"/>
    <n v="6244.4999999999955"/>
    <n v="6790.4999999999982"/>
    <n v="75.501278772378456"/>
    <n v="75.005303030303054"/>
    <n v="88562.999999999927"/>
    <n v="99007.000000000029"/>
    <n v="173"/>
    <n v="201"/>
    <n v="173"/>
    <n v="201"/>
    <n v="494"/>
    <n v="496"/>
    <n v="494"/>
    <n v="496"/>
    <m/>
    <m/>
    <n v="0"/>
    <n v="0"/>
    <n v="667"/>
    <n v="697"/>
    <n v="667"/>
    <n v="697"/>
    <n v="3.3815028901734099"/>
    <n v="3.3781094527363198"/>
    <n v="584.99999999999989"/>
    <n v="679.00000000000023"/>
    <n v="5.0253036437246896"/>
    <n v="4.8931451612903203"/>
    <n v="2482.4999999999968"/>
    <n v="2426.9999999999991"/>
    <m/>
    <m/>
    <n v="0"/>
    <n v="0"/>
    <n v="4.5989505247376261"/>
    <n v="4.4562410329985642"/>
    <n v="3067.4999999999968"/>
    <n v="3105.9999999999991"/>
    <n v="63.479768786127103"/>
    <n v="63.104477611940297"/>
    <n v="10981.999999999989"/>
    <n v="12684"/>
    <n v="58.165991902834001"/>
    <n v="56.887096774193601"/>
    <n v="28733.999999999996"/>
    <n v="28216.000000000025"/>
    <m/>
    <m/>
    <n v="0"/>
    <n v="0"/>
    <n v="59.544227886056952"/>
    <n v="58.680057388809225"/>
    <n v="39715.999999999985"/>
    <n v="40900.000000000029"/>
    <n v="566"/>
    <n v="606"/>
    <n v="566"/>
    <n v="606"/>
    <n v="6.5592920353982302"/>
    <n v="6.6535893155258803"/>
    <n v="3712.5592920353984"/>
    <n v="4032.0751252086834"/>
    <n v="61.831858407079601"/>
    <n v="64.811352253756297"/>
    <n v="34996.831858407051"/>
    <n v="39275.679465776317"/>
    <n v="444"/>
    <n v="583"/>
    <n v="444"/>
    <n v="583"/>
    <n v="1641.4999999999986"/>
    <n v="2092.0000000000009"/>
    <n v="33119.999999999971"/>
    <n v="41733"/>
    <n v="1396"/>
    <n v="1434"/>
    <n v="1396"/>
    <n v="1434"/>
    <n v="7670.4999999999927"/>
    <n v="7804.4999999999964"/>
    <n v="95158.999999999942"/>
    <n v="98174.000000000058"/>
    <n v="1840"/>
    <n v="2017"/>
    <n v="1840"/>
    <n v="2017"/>
    <n v="9311.9999999999909"/>
    <n v="9896.4999999999964"/>
    <n v="128278.99999999991"/>
    <n v="139907.00000000006"/>
    <n v="0"/>
    <n v="0"/>
    <n v="0"/>
    <n v="0"/>
    <s v=""/>
    <s v=""/>
    <s v=""/>
    <s v=""/>
    <n v="13024.559292035392"/>
    <n v="13928.575125208679"/>
    <n v="163275.83185840695"/>
    <n v="179182.67946577637"/>
  </r>
  <r>
    <x v="14"/>
    <s v="Blue Ridge Community College "/>
    <m/>
    <n v="231536"/>
    <x v="7"/>
    <n v="440"/>
    <n v="556"/>
    <n v="3"/>
    <n v="9"/>
    <n v="437"/>
    <n v="547"/>
    <s v="62-70"/>
    <s v="62-70"/>
    <n v="437"/>
    <n v="547"/>
    <n v="437"/>
    <n v="547"/>
    <n v="5"/>
    <n v="16"/>
    <n v="5"/>
    <n v="16"/>
    <n v="4"/>
    <n v="6"/>
    <n v="4"/>
    <n v="6"/>
    <m/>
    <m/>
    <n v="0"/>
    <n v="0"/>
    <n v="9"/>
    <n v="22"/>
    <n v="9"/>
    <n v="22"/>
    <n v="2.2000000000000002"/>
    <n v="2"/>
    <n v="11"/>
    <n v="32"/>
    <n v="3.25"/>
    <n v="3.1666666666666701"/>
    <n v="13"/>
    <n v="19.000000000000021"/>
    <m/>
    <m/>
    <n v="0"/>
    <n v="0"/>
    <n v="2.6666666666666665"/>
    <n v="2.3181818181818192"/>
    <n v="24"/>
    <n v="51.000000000000021"/>
    <n v="54"/>
    <n v="65.3125"/>
    <n v="270"/>
    <n v="1045"/>
    <n v="65.5"/>
    <n v="68.5"/>
    <n v="262"/>
    <n v="411"/>
    <m/>
    <m/>
    <n v="0"/>
    <n v="0"/>
    <n v="59.111111111111114"/>
    <n v="66.181818181818187"/>
    <n v="532"/>
    <n v="1456"/>
    <n v="83"/>
    <n v="111"/>
    <n v="83"/>
    <n v="111"/>
    <n v="128"/>
    <n v="163"/>
    <n v="128"/>
    <n v="163"/>
    <m/>
    <m/>
    <n v="0"/>
    <n v="0"/>
    <n v="211"/>
    <n v="274"/>
    <n v="211"/>
    <n v="274"/>
    <n v="3.4879518072289102"/>
    <n v="3.5450450450450499"/>
    <n v="289.49999999999955"/>
    <n v="393.50000000000057"/>
    <n v="5.32421875"/>
    <n v="5.5889570552147196"/>
    <n v="681.5"/>
    <n v="910.99999999999932"/>
    <m/>
    <m/>
    <n v="0"/>
    <n v="0"/>
    <n v="4.6018957345971545"/>
    <n v="4.7609489051094886"/>
    <n v="970.99999999999955"/>
    <n v="1304.5"/>
    <n v="74.746987951807199"/>
    <n v="80.882882882882896"/>
    <n v="6203.9999999999973"/>
    <n v="8978.0000000000018"/>
    <n v="71.4453125"/>
    <n v="70.0306748466258"/>
    <n v="9145"/>
    <n v="11415.000000000005"/>
    <m/>
    <m/>
    <n v="0"/>
    <n v="0"/>
    <n v="72.744075829383874"/>
    <n v="74.427007299270102"/>
    <n v="15348.999999999998"/>
    <n v="20393.000000000007"/>
    <n v="220"/>
    <n v="296"/>
    <n v="220"/>
    <n v="296"/>
    <n v="4.5227272727272707"/>
    <n v="4.5793918918918921"/>
    <n v="994.99999999999955"/>
    <n v="1355.5"/>
    <n v="72.186363636363623"/>
    <n v="73.814189189189207"/>
    <n v="15880.999999999996"/>
    <n v="21849.000000000004"/>
    <n v="66"/>
    <n v="83"/>
    <n v="66"/>
    <n v="83"/>
    <n v="64"/>
    <n v="64"/>
    <n v="64"/>
    <n v="64"/>
    <m/>
    <m/>
    <n v="0"/>
    <n v="0"/>
    <n v="130"/>
    <n v="147"/>
    <n v="130"/>
    <n v="147"/>
    <n v="2.3181818181818099"/>
    <n v="2.9698795180722901"/>
    <n v="152.99999999999946"/>
    <n v="246.50000000000009"/>
    <n v="3.921875"/>
    <n v="4.484375"/>
    <n v="251"/>
    <n v="287"/>
    <m/>
    <m/>
    <n v="0"/>
    <n v="0"/>
    <n v="3.1076923076923033"/>
    <n v="3.6292517006802729"/>
    <n v="403.99999999999943"/>
    <n v="533.50000000000011"/>
    <n v="52.348484848484802"/>
    <n v="58.445783132530103"/>
    <n v="3454.9999999999968"/>
    <n v="4850.9999999999982"/>
    <n v="54.84375"/>
    <n v="56.140625"/>
    <n v="3510"/>
    <n v="3593"/>
    <m/>
    <m/>
    <n v="0"/>
    <n v="0"/>
    <n v="53.576923076923052"/>
    <n v="57.442176870748284"/>
    <n v="6964.9999999999964"/>
    <n v="8443.9999999999982"/>
    <n v="87"/>
    <n v="104"/>
    <n v="87"/>
    <n v="104"/>
    <n v="5.3908045977011403"/>
    <n v="5.9270833333333304"/>
    <n v="468.9999999999992"/>
    <n v="616.4166666666664"/>
    <n v="56.931034482758598"/>
    <n v="65.0208333333333"/>
    <n v="4952.9999999999982"/>
    <n v="6762.1666666666633"/>
    <n v="154"/>
    <n v="210"/>
    <n v="154"/>
    <n v="210"/>
    <n v="453.49999999999898"/>
    <n v="672.00000000000068"/>
    <n v="9928.9999999999945"/>
    <n v="14874"/>
    <n v="196"/>
    <n v="233"/>
    <n v="196"/>
    <n v="233"/>
    <n v="945.5"/>
    <n v="1216.9999999999993"/>
    <n v="12917"/>
    <n v="15419.000000000005"/>
    <n v="350"/>
    <n v="443"/>
    <n v="350"/>
    <n v="443"/>
    <n v="1398.9999999999991"/>
    <n v="1889"/>
    <n v="22845.999999999993"/>
    <n v="30293.000000000007"/>
    <n v="0"/>
    <n v="0"/>
    <n v="0"/>
    <n v="0"/>
    <s v=""/>
    <s v=""/>
    <s v=""/>
    <s v=""/>
    <n v="1867.9999999999982"/>
    <n v="2505.4166666666665"/>
    <n v="27798.999999999993"/>
    <n v="37055.166666666664"/>
  </r>
  <r>
    <x v="14"/>
    <s v="Central Virginia Community College "/>
    <m/>
    <n v="231697"/>
    <x v="7"/>
    <n v="353"/>
    <n v="363"/>
    <n v="0"/>
    <n v="0"/>
    <n v="353"/>
    <n v="363"/>
    <s v="62-70"/>
    <s v="62-70"/>
    <n v="353"/>
    <n v="363"/>
    <n v="353"/>
    <n v="363"/>
    <n v="15"/>
    <n v="20"/>
    <n v="15"/>
    <n v="20"/>
    <n v="6"/>
    <n v="12"/>
    <n v="6"/>
    <n v="12"/>
    <m/>
    <m/>
    <n v="0"/>
    <n v="0"/>
    <n v="21"/>
    <n v="32"/>
    <n v="21"/>
    <n v="32"/>
    <n v="2.6"/>
    <n v="2.5"/>
    <n v="39"/>
    <n v="50"/>
    <n v="3.1666666666666599"/>
    <n v="3.5833333333333299"/>
    <n v="18.999999999999957"/>
    <n v="42.999999999999957"/>
    <m/>
    <m/>
    <n v="0"/>
    <n v="0"/>
    <n v="2.7619047619047601"/>
    <n v="2.9062499999999987"/>
    <n v="57.999999999999964"/>
    <n v="92.999999999999957"/>
    <n v="72.8"/>
    <n v="73.2"/>
    <n v="1092"/>
    <n v="1464"/>
    <n v="62"/>
    <n v="68.9166666666667"/>
    <n v="372"/>
    <n v="827.00000000000045"/>
    <m/>
    <m/>
    <n v="0"/>
    <n v="0"/>
    <n v="69.714285714285708"/>
    <n v="71.593750000000014"/>
    <n v="1463.9999999999998"/>
    <n v="2291.0000000000005"/>
    <n v="38"/>
    <n v="55"/>
    <n v="38"/>
    <n v="55"/>
    <n v="91"/>
    <n v="80"/>
    <n v="91"/>
    <n v="80"/>
    <m/>
    <m/>
    <n v="0"/>
    <n v="0"/>
    <n v="129"/>
    <n v="135"/>
    <n v="129"/>
    <n v="135"/>
    <n v="4.2631578947368398"/>
    <n v="3.4090909090909101"/>
    <n v="161.99999999999991"/>
    <n v="187.50000000000006"/>
    <n v="6.2362637362637301"/>
    <n v="6.4249999999999998"/>
    <n v="567.49999999999943"/>
    <n v="514"/>
    <m/>
    <m/>
    <n v="0"/>
    <n v="0"/>
    <n v="5.6550387596899174"/>
    <n v="5.1962962962962962"/>
    <n v="729.49999999999932"/>
    <n v="701.5"/>
    <n v="67.763157894736807"/>
    <n v="67.981818181818198"/>
    <n v="2574.9999999999986"/>
    <n v="3739.0000000000009"/>
    <n v="73.120879120879096"/>
    <n v="72.0625"/>
    <n v="6653.9999999999973"/>
    <n v="5765"/>
    <m/>
    <m/>
    <n v="0"/>
    <n v="0"/>
    <n v="71.542635658914705"/>
    <n v="70.400000000000006"/>
    <n v="9228.9999999999964"/>
    <n v="9504"/>
    <n v="150"/>
    <n v="167"/>
    <n v="150"/>
    <n v="167"/>
    <n v="5.2499999999999956"/>
    <n v="4.7574850299401197"/>
    <n v="787.49999999999932"/>
    <n v="794.5"/>
    <n v="71.286666666666648"/>
    <n v="70.628742514970057"/>
    <n v="10692.999999999996"/>
    <n v="11795"/>
    <n v="27"/>
    <n v="24"/>
    <n v="27"/>
    <n v="24"/>
    <n v="39"/>
    <n v="51"/>
    <n v="39"/>
    <n v="51"/>
    <m/>
    <m/>
    <n v="0"/>
    <n v="0"/>
    <n v="66"/>
    <n v="75"/>
    <n v="66"/>
    <n v="75"/>
    <n v="2.7962962962962901"/>
    <n v="3.4791666666666701"/>
    <n v="75.499999999999829"/>
    <n v="83.500000000000085"/>
    <n v="4.5256410256410202"/>
    <n v="4.2352941176470598"/>
    <n v="176.4999999999998"/>
    <n v="216.00000000000006"/>
    <m/>
    <m/>
    <n v="0"/>
    <n v="0"/>
    <n v="3.8181818181818126"/>
    <n v="3.993333333333335"/>
    <n v="251.99999999999963"/>
    <n v="299.50000000000011"/>
    <n v="67.518518518518505"/>
    <n v="56.0833333333333"/>
    <n v="1822.9999999999995"/>
    <n v="1345.9999999999991"/>
    <n v="52.435897435897402"/>
    <n v="55.607843137254903"/>
    <n v="2044.9999999999986"/>
    <n v="2836"/>
    <m/>
    <m/>
    <n v="0"/>
    <n v="0"/>
    <n v="58.606060606060581"/>
    <n v="55.759999999999991"/>
    <n v="3867.9999999999982"/>
    <n v="4181.9999999999991"/>
    <n v="137"/>
    <n v="121"/>
    <n v="137"/>
    <n v="121"/>
    <n v="3.6642335766423302"/>
    <n v="4.2098214285714297"/>
    <n v="501.99999999999926"/>
    <n v="509.388392857143"/>
    <n v="40.2919708029197"/>
    <n v="39.0625"/>
    <n v="5519.9999999999991"/>
    <n v="4726.5625"/>
    <n v="80"/>
    <n v="99"/>
    <n v="80"/>
    <n v="99"/>
    <n v="276.49999999999977"/>
    <n v="321.00000000000011"/>
    <n v="5489.9999999999982"/>
    <n v="6549"/>
    <n v="136"/>
    <n v="143"/>
    <n v="136"/>
    <n v="143"/>
    <n v="762.9999999999992"/>
    <n v="773"/>
    <n v="9070.9999999999964"/>
    <n v="9428"/>
    <n v="216"/>
    <n v="242"/>
    <n v="216"/>
    <n v="242"/>
    <n v="1039.4999999999991"/>
    <n v="1094"/>
    <n v="14560.999999999995"/>
    <n v="15977"/>
    <n v="0"/>
    <n v="0"/>
    <n v="0"/>
    <n v="0"/>
    <s v=""/>
    <s v=""/>
    <s v=""/>
    <s v=""/>
    <n v="1541.4999999999982"/>
    <n v="1603.3883928571431"/>
    <n v="20080.999999999993"/>
    <n v="20703.5625"/>
  </r>
  <r>
    <x v="14"/>
    <s v="Danville Community College "/>
    <m/>
    <n v="231882"/>
    <x v="7"/>
    <n v="192"/>
    <n v="216"/>
    <n v="0"/>
    <n v="0"/>
    <n v="192"/>
    <n v="216"/>
    <s v="62-70"/>
    <s v="62-70"/>
    <n v="192"/>
    <n v="216"/>
    <n v="192"/>
    <n v="216"/>
    <n v="3"/>
    <n v="9"/>
    <n v="3"/>
    <n v="9"/>
    <n v="13"/>
    <n v="8"/>
    <n v="13"/>
    <n v="8"/>
    <m/>
    <m/>
    <n v="0"/>
    <n v="0"/>
    <n v="16"/>
    <n v="17"/>
    <n v="16"/>
    <n v="17"/>
    <n v="2.6666666666666599"/>
    <n v="2"/>
    <n v="7.9999999999999796"/>
    <n v="18"/>
    <n v="2.6923076923076898"/>
    <n v="3.5"/>
    <n v="34.999999999999972"/>
    <n v="28"/>
    <m/>
    <m/>
    <n v="0"/>
    <n v="0"/>
    <n v="2.6874999999999969"/>
    <n v="2.7058823529411766"/>
    <n v="42.99999999999995"/>
    <n v="46"/>
    <n v="58.3333333333333"/>
    <n v="71.3333333333333"/>
    <n v="174.99999999999989"/>
    <n v="641.99999999999966"/>
    <n v="64.538461538461505"/>
    <n v="83.375"/>
    <n v="838.99999999999955"/>
    <n v="667"/>
    <m/>
    <m/>
    <n v="0"/>
    <n v="0"/>
    <n v="63.374999999999964"/>
    <n v="76.999999999999972"/>
    <n v="1013.9999999999994"/>
    <n v="1308.9999999999995"/>
    <n v="20"/>
    <n v="18"/>
    <n v="20"/>
    <n v="18"/>
    <n v="88"/>
    <n v="76"/>
    <n v="88"/>
    <n v="76"/>
    <m/>
    <m/>
    <n v="0"/>
    <n v="0"/>
    <n v="108"/>
    <n v="94"/>
    <n v="108"/>
    <n v="94"/>
    <n v="3.5"/>
    <n v="5.6666666666666696"/>
    <n v="70"/>
    <n v="102.00000000000006"/>
    <n v="5.9375"/>
    <n v="7.0526315789473699"/>
    <n v="522.5"/>
    <n v="536.00000000000011"/>
    <m/>
    <m/>
    <n v="0"/>
    <n v="0"/>
    <n v="5.4861111111111107"/>
    <n v="6.7872340425531936"/>
    <n v="592.5"/>
    <n v="638.00000000000023"/>
    <n v="67.7"/>
    <n v="80.2777777777778"/>
    <n v="1354"/>
    <n v="1445.0000000000005"/>
    <n v="80.886363636363598"/>
    <n v="75.473684210526301"/>
    <n v="7117.9999999999964"/>
    <n v="5735.9999999999991"/>
    <m/>
    <m/>
    <n v="0"/>
    <n v="0"/>
    <n v="78.444444444444414"/>
    <n v="76.393617021276597"/>
    <n v="8471.9999999999964"/>
    <n v="7181"/>
    <n v="124"/>
    <n v="111"/>
    <n v="124"/>
    <n v="111"/>
    <n v="5.125"/>
    <n v="6.1621621621621641"/>
    <n v="635.5"/>
    <n v="684.00000000000023"/>
    <n v="76.499999999999972"/>
    <n v="76.486486486486484"/>
    <n v="9485.9999999999964"/>
    <n v="8490"/>
    <n v="4"/>
    <n v="4"/>
    <n v="4"/>
    <n v="4"/>
    <n v="10"/>
    <n v="19"/>
    <n v="10"/>
    <n v="19"/>
    <m/>
    <m/>
    <n v="0"/>
    <n v="0"/>
    <n v="14"/>
    <n v="23"/>
    <n v="14"/>
    <n v="23"/>
    <n v="2.75"/>
    <n v="2.5"/>
    <n v="11"/>
    <n v="10"/>
    <n v="5.15"/>
    <n v="4.6052631578947398"/>
    <n v="51.5"/>
    <n v="87.500000000000057"/>
    <m/>
    <m/>
    <n v="0"/>
    <n v="0"/>
    <n v="4.4642857142857144"/>
    <n v="4.2391304347826111"/>
    <n v="62.5"/>
    <n v="97.500000000000057"/>
    <n v="55.25"/>
    <n v="75"/>
    <n v="221"/>
    <n v="300"/>
    <n v="48.4"/>
    <n v="62"/>
    <n v="484"/>
    <n v="1178"/>
    <m/>
    <m/>
    <n v="0"/>
    <n v="0"/>
    <n v="50.357142857142854"/>
    <n v="64.260869565217391"/>
    <n v="705"/>
    <n v="1478"/>
    <n v="54"/>
    <n v="82"/>
    <n v="54"/>
    <n v="82"/>
    <n v="5.5925925925925899"/>
    <n v="7.1749999999999998"/>
    <n v="301.99999999999983"/>
    <n v="588.35"/>
    <n v="57.462962962962898"/>
    <n v="67.212500000000006"/>
    <n v="3102.9999999999964"/>
    <n v="5511.4250000000002"/>
    <n v="27"/>
    <n v="31"/>
    <n v="27"/>
    <n v="31"/>
    <n v="88.999999999999986"/>
    <n v="130.00000000000006"/>
    <n v="1750"/>
    <n v="2387"/>
    <n v="111"/>
    <n v="103"/>
    <n v="111"/>
    <n v="103"/>
    <n v="609"/>
    <n v="651.50000000000023"/>
    <n v="8440.9999999999964"/>
    <n v="7580.9999999999991"/>
    <n v="138"/>
    <n v="134"/>
    <n v="138"/>
    <n v="134"/>
    <n v="698"/>
    <n v="781.50000000000023"/>
    <n v="10190.999999999996"/>
    <n v="9968"/>
    <n v="0"/>
    <n v="0"/>
    <n v="0"/>
    <n v="0"/>
    <s v=""/>
    <s v=""/>
    <s v=""/>
    <s v=""/>
    <n v="999.99999999999977"/>
    <n v="1369.8500000000004"/>
    <n v="13293.999999999993"/>
    <n v="15479.424999999999"/>
  </r>
  <r>
    <x v="14"/>
    <s v="Germanna Community College"/>
    <m/>
    <n v="232195"/>
    <x v="7"/>
    <n v="545"/>
    <n v="616"/>
    <n v="0"/>
    <n v="0"/>
    <n v="545"/>
    <n v="616"/>
    <s v="62-70"/>
    <s v="62-70"/>
    <n v="545"/>
    <n v="616"/>
    <n v="545"/>
    <n v="616"/>
    <n v="11"/>
    <n v="18"/>
    <n v="11"/>
    <n v="18"/>
    <n v="6"/>
    <n v="4"/>
    <n v="6"/>
    <n v="4"/>
    <m/>
    <m/>
    <n v="0"/>
    <n v="0"/>
    <n v="17"/>
    <n v="22"/>
    <n v="17"/>
    <n v="22"/>
    <n v="2.72727272727272"/>
    <n v="2.8333333333333299"/>
    <n v="29.999999999999918"/>
    <n v="50.999999999999936"/>
    <n v="2.8333333333333299"/>
    <n v="3"/>
    <n v="16.999999999999979"/>
    <n v="12"/>
    <m/>
    <m/>
    <n v="0"/>
    <n v="0"/>
    <n v="2.7647058823529354"/>
    <n v="2.8636363636363606"/>
    <n v="46.999999999999901"/>
    <n v="62.999999999999936"/>
    <n v="70.636363636363598"/>
    <n v="77.4444444444444"/>
    <n v="776.99999999999955"/>
    <n v="1393.9999999999991"/>
    <n v="71.8333333333333"/>
    <n v="66.75"/>
    <n v="430.99999999999977"/>
    <n v="267"/>
    <m/>
    <m/>
    <n v="0"/>
    <n v="0"/>
    <n v="71.058823529411725"/>
    <n v="75.499999999999957"/>
    <n v="1207.9999999999993"/>
    <n v="1660.9999999999991"/>
    <n v="96"/>
    <n v="99"/>
    <n v="96"/>
    <n v="99"/>
    <n v="200"/>
    <n v="184"/>
    <n v="200"/>
    <n v="184"/>
    <m/>
    <m/>
    <n v="0"/>
    <n v="0"/>
    <n v="296"/>
    <n v="283"/>
    <n v="296"/>
    <n v="283"/>
    <n v="3.6041666666666599"/>
    <n v="3.7828282828282802"/>
    <n v="345.99999999999932"/>
    <n v="374.49999999999972"/>
    <n v="5.5925000000000002"/>
    <n v="5.2173913043478297"/>
    <n v="1118.5"/>
    <n v="960.00000000000068"/>
    <m/>
    <m/>
    <n v="0"/>
    <n v="0"/>
    <n v="4.9476351351351324"/>
    <n v="4.7155477031802135"/>
    <n v="1464.4999999999991"/>
    <n v="1334.5000000000005"/>
    <n v="73.4166666666666"/>
    <n v="70.909090909090907"/>
    <n v="7047.9999999999936"/>
    <n v="7020"/>
    <n v="69.78"/>
    <n v="69.1576086956522"/>
    <n v="13956"/>
    <n v="12725.000000000005"/>
    <m/>
    <m/>
    <n v="0"/>
    <n v="0"/>
    <n v="70.959459459459438"/>
    <n v="69.770318021201433"/>
    <n v="21003.999999999993"/>
    <n v="19745.000000000007"/>
    <n v="313"/>
    <n v="305"/>
    <n v="313"/>
    <n v="305"/>
    <n v="4.8290734824281119"/>
    <n v="4.5819672131147557"/>
    <n v="1511.4999999999991"/>
    <n v="1397.5000000000005"/>
    <n v="70.964856230031927"/>
    <n v="70.183606557377075"/>
    <n v="22211.999999999993"/>
    <n v="21406.000000000007"/>
    <n v="39"/>
    <n v="54"/>
    <n v="39"/>
    <n v="54"/>
    <n v="102"/>
    <n v="139"/>
    <n v="102"/>
    <n v="139"/>
    <m/>
    <m/>
    <n v="0"/>
    <n v="0"/>
    <n v="141"/>
    <n v="193"/>
    <n v="141"/>
    <n v="193"/>
    <n v="2.7307692307692299"/>
    <n v="3.18518518518519"/>
    <n v="106.49999999999997"/>
    <n v="172.00000000000026"/>
    <n v="4.5686274509803901"/>
    <n v="4.1870503597122299"/>
    <n v="465.99999999999977"/>
    <n v="582"/>
    <m/>
    <m/>
    <n v="0"/>
    <n v="0"/>
    <n v="4.0602836879432607"/>
    <n v="3.9067357512953378"/>
    <n v="572.49999999999977"/>
    <n v="754.00000000000023"/>
    <n v="50.9743589743589"/>
    <n v="57"/>
    <n v="1987.999999999997"/>
    <n v="3078"/>
    <n v="55.970588235294102"/>
    <n v="57.208633093525201"/>
    <n v="5708.9999999999982"/>
    <n v="7952.0000000000027"/>
    <m/>
    <m/>
    <n v="0"/>
    <n v="0"/>
    <n v="54.588652482269474"/>
    <n v="57.150259067357531"/>
    <n v="7696.9999999999955"/>
    <n v="11030.000000000004"/>
    <n v="91"/>
    <n v="118"/>
    <n v="91"/>
    <n v="118"/>
    <n v="4.6043956043955996"/>
    <n v="4.9380530973451302"/>
    <n v="418.99999999999955"/>
    <n v="582.69026548672537"/>
    <n v="54.285714285714199"/>
    <n v="59.088495575221202"/>
    <n v="4939.9999999999918"/>
    <n v="6972.4424778761022"/>
    <n v="146"/>
    <n v="171"/>
    <n v="146"/>
    <n v="171"/>
    <n v="482.4999999999992"/>
    <n v="597.49999999999989"/>
    <n v="9812.9999999999891"/>
    <n v="11492"/>
    <n v="308"/>
    <n v="327"/>
    <n v="308"/>
    <n v="327"/>
    <n v="1601.4999999999998"/>
    <n v="1554.0000000000007"/>
    <n v="20096"/>
    <n v="20944.000000000007"/>
    <n v="454"/>
    <n v="498"/>
    <n v="454"/>
    <n v="498"/>
    <n v="2083.9999999999991"/>
    <n v="2151.5000000000005"/>
    <n v="29908.999999999989"/>
    <n v="32436.000000000007"/>
    <n v="0"/>
    <n v="0"/>
    <n v="0"/>
    <n v="0"/>
    <s v=""/>
    <s v=""/>
    <s v=""/>
    <s v=""/>
    <n v="2502.9999999999986"/>
    <n v="2734.1902654867263"/>
    <n v="34848.999999999978"/>
    <n v="39408.442477876117"/>
  </r>
  <r>
    <x v="14"/>
    <s v="John Tyler Community College"/>
    <s v="Met the criteria for Two-Year 1 in 2011-12."/>
    <n v="232450"/>
    <x v="7"/>
    <n v="573"/>
    <n v="599"/>
    <n v="1"/>
    <n v="0"/>
    <n v="572"/>
    <n v="599"/>
    <s v="62-70"/>
    <s v="62-70"/>
    <n v="572"/>
    <n v="599"/>
    <n v="572"/>
    <n v="599"/>
    <n v="7"/>
    <n v="15"/>
    <n v="7"/>
    <n v="15"/>
    <n v="3"/>
    <n v="9"/>
    <n v="3"/>
    <n v="9"/>
    <m/>
    <m/>
    <n v="0"/>
    <n v="0"/>
    <n v="10"/>
    <n v="24"/>
    <n v="10"/>
    <n v="24"/>
    <n v="2.5714285714285698"/>
    <n v="2.5333333333333301"/>
    <n v="17.999999999999989"/>
    <n v="37.99999999999995"/>
    <n v="3.3333333333333299"/>
    <n v="3.4444444444444402"/>
    <n v="9.9999999999999893"/>
    <n v="30.999999999999961"/>
    <m/>
    <m/>
    <n v="0"/>
    <n v="0"/>
    <n v="2.799999999999998"/>
    <n v="2.8749999999999964"/>
    <n v="27.999999999999979"/>
    <n v="68.999999999999915"/>
    <n v="65.571428571428498"/>
    <n v="74.266666666666694"/>
    <n v="458.99999999999949"/>
    <n v="1114.0000000000005"/>
    <n v="73.3333333333333"/>
    <n v="69.6666666666667"/>
    <n v="219.99999999999989"/>
    <n v="627.00000000000034"/>
    <m/>
    <m/>
    <n v="0"/>
    <n v="0"/>
    <n v="67.899999999999935"/>
    <n v="72.5416666666667"/>
    <n v="678.99999999999932"/>
    <n v="1741.0000000000009"/>
    <n v="52"/>
    <n v="41"/>
    <n v="52"/>
    <n v="41"/>
    <n v="192"/>
    <n v="183"/>
    <n v="192"/>
    <n v="183"/>
    <m/>
    <m/>
    <n v="0"/>
    <n v="0"/>
    <n v="244"/>
    <n v="224"/>
    <n v="244"/>
    <n v="224"/>
    <n v="3.47115384615384"/>
    <n v="3.5"/>
    <n v="180.49999999999969"/>
    <n v="143.5"/>
    <n v="5.6484375"/>
    <n v="5.4535519125683098"/>
    <n v="1084.5"/>
    <n v="998.00000000000068"/>
    <m/>
    <m/>
    <n v="0"/>
    <n v="0"/>
    <n v="5.1844262295081958"/>
    <n v="5.0959821428571459"/>
    <n v="1264.9999999999998"/>
    <n v="1141.5000000000007"/>
    <n v="69.615384615384599"/>
    <n v="70.487804878048806"/>
    <n v="3619.9999999999991"/>
    <n v="2890.0000000000009"/>
    <n v="71.28125"/>
    <n v="70.377049180327901"/>
    <n v="13686"/>
    <n v="12879.000000000005"/>
    <m/>
    <m/>
    <n v="0"/>
    <n v="0"/>
    <n v="70.926229508196727"/>
    <n v="70.397321428571459"/>
    <n v="17306"/>
    <n v="15769.000000000007"/>
    <n v="254"/>
    <n v="248"/>
    <n v="254"/>
    <n v="248"/>
    <n v="5.0905511811023612"/>
    <n v="4.8810483870967767"/>
    <n v="1292.9999999999998"/>
    <n v="1210.5000000000007"/>
    <n v="70.80708661417323"/>
    <n v="70.604838709677452"/>
    <n v="17985"/>
    <n v="17510.000000000007"/>
    <n v="42"/>
    <n v="42"/>
    <n v="42"/>
    <n v="42"/>
    <n v="160"/>
    <n v="172"/>
    <n v="160"/>
    <n v="172"/>
    <m/>
    <m/>
    <n v="0"/>
    <n v="0"/>
    <n v="202"/>
    <n v="214"/>
    <n v="202"/>
    <n v="214"/>
    <n v="3.7380952380952301"/>
    <n v="3.13095238095238"/>
    <n v="156.99999999999966"/>
    <n v="131.49999999999997"/>
    <n v="4.05"/>
    <n v="4.0697674418604697"/>
    <n v="648"/>
    <n v="700.0000000000008"/>
    <m/>
    <m/>
    <n v="0"/>
    <n v="0"/>
    <n v="3.9851485148514834"/>
    <n v="3.8855140186915924"/>
    <n v="804.99999999999966"/>
    <n v="831.5000000000008"/>
    <n v="63.880952380952301"/>
    <n v="63.8333333333333"/>
    <n v="2682.9999999999968"/>
    <n v="2680.9999999999986"/>
    <n v="54.487499999999997"/>
    <n v="57.848837209302303"/>
    <n v="8718"/>
    <n v="9949.9999999999964"/>
    <m/>
    <m/>
    <n v="0"/>
    <n v="0"/>
    <n v="56.440594059405925"/>
    <n v="59.023364485981283"/>
    <n v="11400.999999999996"/>
    <n v="12630.999999999995"/>
    <n v="116"/>
    <n v="137"/>
    <n v="116"/>
    <n v="137"/>
    <n v="4.6422413793103399"/>
    <n v="4.9370370370370402"/>
    <n v="538.49999999999943"/>
    <n v="676.37407407407454"/>
    <n v="54.224137931034399"/>
    <n v="59.185185185185198"/>
    <n v="6289.99999999999"/>
    <n v="8108.3703703703723"/>
    <n v="101"/>
    <n v="98"/>
    <n v="101"/>
    <n v="98"/>
    <n v="355.49999999999932"/>
    <n v="312.99999999999989"/>
    <n v="6761.9999999999955"/>
    <n v="6685"/>
    <n v="355"/>
    <n v="364"/>
    <n v="355"/>
    <n v="364"/>
    <n v="1742.5"/>
    <n v="1729.0000000000014"/>
    <n v="22624"/>
    <n v="23456"/>
    <n v="456"/>
    <n v="462"/>
    <n v="456"/>
    <n v="462"/>
    <n v="2097.9999999999991"/>
    <n v="2042.0000000000014"/>
    <n v="29385.999999999996"/>
    <n v="30141"/>
    <n v="0"/>
    <n v="0"/>
    <n v="0"/>
    <n v="0"/>
    <s v=""/>
    <s v=""/>
    <s v=""/>
    <s v=""/>
    <n v="2636.4999999999991"/>
    <n v="2718.3740740740759"/>
    <n v="35675.999999999985"/>
    <n v="38249.370370370372"/>
  </r>
  <r>
    <x v="14"/>
    <s v="Lord Fairfax Community College"/>
    <m/>
    <n v="232575"/>
    <x v="7"/>
    <n v="442"/>
    <n v="510"/>
    <n v="0"/>
    <n v="1"/>
    <n v="442"/>
    <n v="509"/>
    <s v="62-70"/>
    <s v="62-70"/>
    <n v="442"/>
    <n v="509"/>
    <n v="442"/>
    <n v="509"/>
    <n v="18"/>
    <n v="29"/>
    <n v="18"/>
    <n v="29"/>
    <n v="20"/>
    <n v="14"/>
    <n v="20"/>
    <n v="14"/>
    <m/>
    <m/>
    <n v="0"/>
    <n v="0"/>
    <n v="38"/>
    <n v="43"/>
    <n v="38"/>
    <n v="43"/>
    <n v="2.3333333333333299"/>
    <n v="2.2068965517241401"/>
    <n v="41.999999999999936"/>
    <n v="64.000000000000057"/>
    <n v="3.3"/>
    <n v="3.0714285714285698"/>
    <n v="66"/>
    <n v="42.999999999999979"/>
    <m/>
    <m/>
    <n v="0"/>
    <n v="0"/>
    <n v="2.8421052631578934"/>
    <n v="2.4883720930232567"/>
    <n v="107.99999999999994"/>
    <n v="107.00000000000004"/>
    <n v="69.1666666666666"/>
    <n v="68.896551724137893"/>
    <n v="1244.9999999999989"/>
    <n v="1997.9999999999989"/>
    <n v="71.599999999999895"/>
    <n v="74.785714285714306"/>
    <n v="1431.999999999998"/>
    <n v="1047.0000000000002"/>
    <m/>
    <m/>
    <n v="0"/>
    <n v="0"/>
    <n v="70.447368421052545"/>
    <n v="70.813953488372078"/>
    <n v="2676.9999999999968"/>
    <n v="3044.9999999999995"/>
    <n v="91"/>
    <n v="86"/>
    <n v="91"/>
    <n v="86"/>
    <n v="141"/>
    <n v="163"/>
    <n v="141"/>
    <n v="163"/>
    <m/>
    <m/>
    <n v="0"/>
    <n v="0"/>
    <n v="232"/>
    <n v="249"/>
    <n v="232"/>
    <n v="249"/>
    <n v="3.84615384615384"/>
    <n v="3.6918604651162799"/>
    <n v="349.99999999999943"/>
    <n v="317.50000000000006"/>
    <n v="5.6418439716312001"/>
    <n v="5.8742331288343603"/>
    <n v="795.4999999999992"/>
    <n v="957.50000000000068"/>
    <m/>
    <m/>
    <n v="0"/>
    <n v="0"/>
    <n v="4.9374999999999938"/>
    <n v="5.1204819277108458"/>
    <n v="1145.4999999999986"/>
    <n v="1275.0000000000007"/>
    <n v="71.758241758241695"/>
    <n v="71.523255813953497"/>
    <n v="6529.9999999999945"/>
    <n v="6151.0000000000009"/>
    <n v="73.134751773049601"/>
    <n v="72.245398773006102"/>
    <n v="10311.999999999995"/>
    <n v="11775.999999999995"/>
    <m/>
    <m/>
    <n v="0"/>
    <n v="0"/>
    <n v="72.594827586206847"/>
    <n v="71.995983935742956"/>
    <n v="16841.999999999989"/>
    <n v="17926.999999999996"/>
    <n v="270"/>
    <n v="292"/>
    <n v="270"/>
    <n v="292"/>
    <n v="4.6425925925925879"/>
    <n v="4.7328767123287694"/>
    <n v="1253.4999999999986"/>
    <n v="1382.0000000000007"/>
    <n v="72.292592592592541"/>
    <n v="71.821917808219169"/>
    <n v="19518.999999999985"/>
    <n v="20971.999999999996"/>
    <n v="14"/>
    <n v="26"/>
    <n v="14"/>
    <n v="26"/>
    <n v="57"/>
    <n v="67"/>
    <n v="57"/>
    <n v="67"/>
    <m/>
    <m/>
    <n v="0"/>
    <n v="0"/>
    <n v="71"/>
    <n v="93"/>
    <n v="71"/>
    <n v="93"/>
    <n v="3.46428571428571"/>
    <n v="4.2884615384615401"/>
    <n v="48.499999999999943"/>
    <n v="111.50000000000004"/>
    <n v="4.6140350877192899"/>
    <n v="4.76119402985075"/>
    <n v="262.99999999999955"/>
    <n v="319.00000000000023"/>
    <m/>
    <m/>
    <n v="0"/>
    <n v="0"/>
    <n v="4.3873239436619649"/>
    <n v="4.6290322580645196"/>
    <n v="311.49999999999949"/>
    <n v="430.50000000000034"/>
    <n v="64.285714285714207"/>
    <n v="64.423076923076906"/>
    <n v="899.99999999999886"/>
    <n v="1674.9999999999995"/>
    <n v="61.385964912280699"/>
    <n v="59.417910447761201"/>
    <n v="3499"/>
    <n v="3981.0000000000005"/>
    <m/>
    <m/>
    <n v="0"/>
    <n v="0"/>
    <n v="61.957746478873226"/>
    <n v="60.817204301075272"/>
    <n v="4398.9999999999991"/>
    <n v="5656"/>
    <n v="101"/>
    <n v="124"/>
    <n v="101"/>
    <n v="124"/>
    <n v="4.67"/>
    <n v="4.6239669421487601"/>
    <n v="471.67"/>
    <n v="573.37190082644622"/>
    <n v="62.83"/>
    <n v="58.239669421487598"/>
    <n v="6345.83"/>
    <n v="7221.719008264462"/>
    <n v="123"/>
    <n v="141"/>
    <n v="123"/>
    <n v="141"/>
    <n v="440.49999999999932"/>
    <n v="493.00000000000017"/>
    <n v="8674.9999999999927"/>
    <n v="9824"/>
    <n v="218"/>
    <n v="244"/>
    <n v="218"/>
    <n v="244"/>
    <n v="1124.4999999999986"/>
    <n v="1319.5000000000009"/>
    <n v="15242.999999999993"/>
    <n v="16803.999999999996"/>
    <n v="341"/>
    <n v="385"/>
    <n v="341"/>
    <n v="385"/>
    <n v="1564.999999999998"/>
    <n v="1812.5000000000011"/>
    <n v="23917.999999999985"/>
    <n v="26627.999999999996"/>
    <n v="0"/>
    <n v="0"/>
    <n v="0"/>
    <n v="0"/>
    <s v=""/>
    <s v=""/>
    <s v=""/>
    <s v=""/>
    <n v="2036.6699999999983"/>
    <n v="2385.871900826447"/>
    <n v="30263.829999999987"/>
    <n v="33849.719008264459"/>
  </r>
  <r>
    <x v="14"/>
    <s v="New River Community College "/>
    <m/>
    <n v="232867"/>
    <x v="7"/>
    <n v="430"/>
    <n v="438"/>
    <n v="8"/>
    <n v="9"/>
    <n v="422"/>
    <n v="429"/>
    <s v="62-70"/>
    <s v="62-70"/>
    <n v="422"/>
    <n v="429"/>
    <n v="422"/>
    <n v="429"/>
    <n v="11"/>
    <n v="18"/>
    <n v="11"/>
    <n v="18"/>
    <n v="12"/>
    <n v="3"/>
    <n v="12"/>
    <n v="3"/>
    <m/>
    <m/>
    <n v="0"/>
    <n v="0"/>
    <n v="23"/>
    <n v="21"/>
    <n v="23"/>
    <n v="21"/>
    <n v="2.8181818181818099"/>
    <n v="2.5"/>
    <n v="30.999999999999908"/>
    <n v="45"/>
    <n v="3.25"/>
    <n v="2.6666666666666701"/>
    <n v="39"/>
    <n v="8.0000000000000107"/>
    <m/>
    <m/>
    <n v="0"/>
    <n v="0"/>
    <n v="3.0434782608695614"/>
    <n v="2.5238095238095246"/>
    <n v="69.999999999999915"/>
    <n v="53.000000000000014"/>
    <n v="100.54545454545401"/>
    <n v="80.2777777777778"/>
    <n v="1105.9999999999941"/>
    <n v="1445.0000000000005"/>
    <n v="70.5833333333333"/>
    <n v="64.6666666666667"/>
    <n v="846.99999999999955"/>
    <n v="194.00000000000011"/>
    <m/>
    <m/>
    <n v="0"/>
    <n v="0"/>
    <n v="84.91304347826059"/>
    <n v="78.047619047619065"/>
    <n v="1952.9999999999936"/>
    <n v="1639.0000000000005"/>
    <n v="49"/>
    <n v="56"/>
    <n v="49"/>
    <n v="56"/>
    <n v="143"/>
    <n v="112"/>
    <n v="143"/>
    <n v="112"/>
    <m/>
    <m/>
    <n v="0"/>
    <n v="0"/>
    <n v="192"/>
    <n v="168"/>
    <n v="192"/>
    <n v="168"/>
    <n v="4.1020408163265296"/>
    <n v="4.0714285714285703"/>
    <n v="200.99999999999994"/>
    <n v="227.99999999999994"/>
    <n v="6.0524475524475498"/>
    <n v="6.8035714285714297"/>
    <n v="865.49999999999966"/>
    <n v="762.00000000000011"/>
    <m/>
    <m/>
    <n v="0"/>
    <n v="0"/>
    <n v="5.5546874999999973"/>
    <n v="5.8928571428571432"/>
    <n v="1066.4999999999995"/>
    <n v="990.00000000000011"/>
    <n v="80.081632653061206"/>
    <n v="73.892857142857096"/>
    <n v="3923.9999999999991"/>
    <n v="4137.9999999999973"/>
    <n v="77.531468531468505"/>
    <n v="77.419642857142904"/>
    <n v="11086.999999999996"/>
    <n v="8671.0000000000055"/>
    <m/>
    <m/>
    <n v="0"/>
    <n v="0"/>
    <n v="78.182291666666643"/>
    <n v="76.244047619047635"/>
    <n v="15010.999999999996"/>
    <n v="12809.000000000002"/>
    <n v="215"/>
    <n v="189"/>
    <n v="215"/>
    <n v="189"/>
    <n v="5.2860465116279052"/>
    <n v="5.5185185185185199"/>
    <n v="1136.4999999999995"/>
    <n v="1043.0000000000002"/>
    <n v="78.902325581395303"/>
    <n v="76.444444444444457"/>
    <n v="16963.999999999989"/>
    <n v="14448.000000000002"/>
    <n v="42"/>
    <n v="45"/>
    <n v="42"/>
    <n v="45"/>
    <n v="75"/>
    <n v="59"/>
    <n v="75"/>
    <n v="59"/>
    <m/>
    <m/>
    <n v="0"/>
    <n v="0"/>
    <n v="117"/>
    <n v="104"/>
    <n v="117"/>
    <n v="104"/>
    <n v="2.6785714285714199"/>
    <n v="3.4111111111111101"/>
    <n v="112.49999999999963"/>
    <n v="153.49999999999994"/>
    <n v="4.5333333333333297"/>
    <n v="4.3220338983050803"/>
    <n v="339.99999999999972"/>
    <n v="254.99999999999974"/>
    <m/>
    <m/>
    <n v="0"/>
    <n v="0"/>
    <n v="3.8675213675213618"/>
    <n v="3.9278846153846123"/>
    <n v="452.49999999999932"/>
    <n v="408.49999999999966"/>
    <n v="52.071428571428498"/>
    <n v="60.911111111111097"/>
    <n v="2186.9999999999968"/>
    <n v="2740.9999999999995"/>
    <n v="56.706666666666599"/>
    <n v="52.610169491525397"/>
    <n v="4252.9999999999945"/>
    <n v="3103.9999999999986"/>
    <m/>
    <m/>
    <n v="0"/>
    <n v="0"/>
    <n v="55.042735042734968"/>
    <n v="56.201923076923059"/>
    <n v="6439.9999999999909"/>
    <n v="5844.9999999999982"/>
    <n v="90"/>
    <n v="136"/>
    <n v="90"/>
    <n v="136"/>
    <n v="6.2111111111111104"/>
    <n v="6.7325581395348797"/>
    <n v="558.99999999999989"/>
    <n v="915.62790697674359"/>
    <n v="62.411111111111097"/>
    <n v="66.341085271317795"/>
    <n v="5616.9999999999991"/>
    <n v="9022.3875968992197"/>
    <n v="102"/>
    <n v="119"/>
    <n v="102"/>
    <n v="119"/>
    <n v="344.49999999999949"/>
    <n v="426.49999999999989"/>
    <n v="7216.9999999999891"/>
    <n v="8323.9999999999982"/>
    <n v="230"/>
    <n v="174"/>
    <n v="230"/>
    <n v="174"/>
    <n v="1244.4999999999993"/>
    <n v="1024.9999999999998"/>
    <n v="16186.999999999991"/>
    <n v="11969.000000000004"/>
    <n v="332"/>
    <n v="293"/>
    <n v="332"/>
    <n v="293"/>
    <n v="1588.9999999999989"/>
    <n v="1451.4999999999995"/>
    <n v="23403.999999999978"/>
    <n v="20293"/>
    <n v="0"/>
    <n v="0"/>
    <n v="0"/>
    <n v="0"/>
    <s v=""/>
    <s v=""/>
    <s v=""/>
    <s v=""/>
    <n v="2147.9999999999986"/>
    <n v="2367.1279069767434"/>
    <n v="29020.999999999978"/>
    <n v="29315.387596899222"/>
  </r>
  <r>
    <x v="14"/>
    <s v="Mountain Empire Community College"/>
    <s v="Met the criteria for Two-Year 2 in 2010-11 and 2011-12."/>
    <n v="232788"/>
    <x v="7"/>
    <n v="216"/>
    <n v="246"/>
    <n v="0"/>
    <n v="1"/>
    <n v="216"/>
    <n v="245"/>
    <s v="62-70"/>
    <s v="62-70"/>
    <n v="216"/>
    <n v="245"/>
    <n v="216"/>
    <n v="245"/>
    <n v="18"/>
    <n v="33"/>
    <n v="18"/>
    <n v="33"/>
    <n v="9"/>
    <n v="11"/>
    <n v="9"/>
    <n v="11"/>
    <m/>
    <m/>
    <n v="0"/>
    <n v="0"/>
    <n v="27"/>
    <n v="44"/>
    <n v="27"/>
    <n v="44"/>
    <n v="2.8333333333333299"/>
    <n v="2.3636363636363602"/>
    <n v="50.999999999999936"/>
    <n v="77.999999999999886"/>
    <n v="3.3333333333333299"/>
    <n v="4"/>
    <n v="29.999999999999968"/>
    <n v="44"/>
    <m/>
    <m/>
    <n v="0"/>
    <n v="0"/>
    <n v="2.9999999999999964"/>
    <n v="2.7727272727272703"/>
    <n v="80.999999999999901"/>
    <n v="121.99999999999989"/>
    <n v="87.1666666666666"/>
    <n v="83.090909090909093"/>
    <n v="1568.9999999999989"/>
    <n v="2742"/>
    <n v="86.1111111111111"/>
    <n v="82.454545454545496"/>
    <n v="774.99999999999989"/>
    <n v="907.00000000000045"/>
    <m/>
    <m/>
    <n v="0"/>
    <n v="0"/>
    <n v="86.814814814814767"/>
    <n v="82.931818181818187"/>
    <n v="2343.9999999999986"/>
    <n v="3649"/>
    <n v="20"/>
    <n v="20"/>
    <n v="20"/>
    <n v="20"/>
    <n v="70"/>
    <n v="76"/>
    <n v="70"/>
    <n v="76"/>
    <m/>
    <m/>
    <n v="0"/>
    <n v="0"/>
    <n v="90"/>
    <n v="96"/>
    <n v="90"/>
    <n v="96"/>
    <n v="4.56451612903225"/>
    <n v="7.125"/>
    <n v="91.290322580644997"/>
    <n v="142.5"/>
    <n v="6.4142857142857101"/>
    <n v="6.5065789473684204"/>
    <n v="448.99999999999972"/>
    <n v="494.49999999999994"/>
    <m/>
    <m/>
    <n v="0"/>
    <n v="0"/>
    <n v="6.0032258064516073"/>
    <n v="6.635416666666667"/>
    <n v="540.29032258064467"/>
    <n v="637"/>
    <n v="80.849999999999895"/>
    <n v="78.8"/>
    <n v="1616.999999999998"/>
    <n v="1576"/>
    <n v="87.285714285714207"/>
    <n v="85.828947368421098"/>
    <n v="6109.9999999999945"/>
    <n v="6523.0000000000036"/>
    <m/>
    <m/>
    <n v="0"/>
    <n v="0"/>
    <n v="85.855555555555469"/>
    <n v="84.364583333333371"/>
    <n v="7726.9999999999918"/>
    <n v="8099.0000000000036"/>
    <n v="117"/>
    <n v="140"/>
    <n v="117"/>
    <n v="140"/>
    <n v="5.3101736972704661"/>
    <n v="5.4214285714285708"/>
    <n v="621.29032258064456"/>
    <n v="758.99999999999989"/>
    <n v="86.076923076922995"/>
    <n v="83.914285714285739"/>
    <n v="10070.999999999991"/>
    <n v="11748.000000000004"/>
    <n v="10"/>
    <n v="15"/>
    <n v="10"/>
    <n v="15"/>
    <n v="15"/>
    <n v="14"/>
    <n v="15"/>
    <n v="14"/>
    <m/>
    <m/>
    <n v="0"/>
    <n v="0"/>
    <n v="25"/>
    <n v="29"/>
    <n v="25"/>
    <n v="29"/>
    <n v="2.35"/>
    <n v="2.56666666666667"/>
    <n v="23.5"/>
    <n v="38.50000000000005"/>
    <n v="4.9666666666666597"/>
    <n v="5.4285714285714297"/>
    <n v="74.499999999999901"/>
    <n v="76.000000000000014"/>
    <m/>
    <m/>
    <n v="0"/>
    <n v="0"/>
    <n v="3.9199999999999959"/>
    <n v="3.9482758620689675"/>
    <n v="97.999999999999901"/>
    <n v="114.50000000000006"/>
    <n v="64.599999999999895"/>
    <n v="69.533333333333303"/>
    <n v="645.99999999999898"/>
    <n v="1042.9999999999995"/>
    <n v="54.733333333333299"/>
    <n v="68.071428571428598"/>
    <n v="820.99999999999943"/>
    <n v="953.00000000000034"/>
    <m/>
    <m/>
    <n v="0"/>
    <n v="0"/>
    <n v="58.679999999999936"/>
    <n v="68.827586206896555"/>
    <n v="1466.9999999999984"/>
    <n v="1996"/>
    <n v="74"/>
    <n v="76"/>
    <n v="74"/>
    <n v="76"/>
    <n v="5.5230769230769203"/>
    <n v="7.0526315789473699"/>
    <n v="408.70769230769213"/>
    <n v="536.00000000000011"/>
    <n v="73.876923076923006"/>
    <n v="83.25"/>
    <n v="5466.8923076923029"/>
    <n v="6327"/>
    <n v="48"/>
    <n v="68"/>
    <n v="48"/>
    <n v="68"/>
    <n v="165.79032258064493"/>
    <n v="258.99999999999994"/>
    <n v="3831.9999999999959"/>
    <n v="5361"/>
    <n v="94"/>
    <n v="101"/>
    <n v="94"/>
    <n v="101"/>
    <n v="553.49999999999955"/>
    <n v="614.5"/>
    <n v="7705.9999999999936"/>
    <n v="8383.0000000000036"/>
    <n v="142"/>
    <n v="169"/>
    <n v="142"/>
    <n v="169"/>
    <n v="719.29032258064444"/>
    <n v="873.5"/>
    <n v="11537.999999999989"/>
    <n v="13744.000000000004"/>
    <n v="0"/>
    <n v="0"/>
    <n v="0"/>
    <n v="0"/>
    <s v=""/>
    <s v=""/>
    <s v=""/>
    <s v=""/>
    <n v="1127.9980148883365"/>
    <n v="1409.5"/>
    <n v="17004.892307692291"/>
    <n v="20071.000000000004"/>
  </r>
  <r>
    <x v="14"/>
    <s v="Patrick Henry Community College "/>
    <s v="Reclassified: Met the criteria for Two-Year 2 in 2009-10, 2010-11, and 2011-12."/>
    <n v="233019"/>
    <x v="7"/>
    <n v="300"/>
    <n v="454"/>
    <n v="3"/>
    <n v="0"/>
    <n v="297"/>
    <n v="454"/>
    <s v="62-70"/>
    <s v="62-70"/>
    <n v="297"/>
    <n v="454"/>
    <n v="297"/>
    <n v="454"/>
    <n v="14"/>
    <n v="20"/>
    <n v="14"/>
    <n v="20"/>
    <n v="6"/>
    <n v="8"/>
    <n v="6"/>
    <n v="8"/>
    <m/>
    <m/>
    <n v="0"/>
    <n v="0"/>
    <n v="20"/>
    <n v="28"/>
    <n v="20"/>
    <n v="28"/>
    <n v="1.5714285714285701"/>
    <n v="2.75"/>
    <n v="21.999999999999982"/>
    <n v="55"/>
    <n v="2"/>
    <n v="2.75"/>
    <n v="12"/>
    <n v="22"/>
    <m/>
    <m/>
    <n v="0"/>
    <n v="0"/>
    <n v="1.6999999999999993"/>
    <n v="2.75"/>
    <n v="33.999999999999986"/>
    <n v="77"/>
    <n v="64.071428571428498"/>
    <n v="78.45"/>
    <n v="896.99999999999898"/>
    <n v="1569"/>
    <n v="66.8333333333333"/>
    <n v="74.875"/>
    <n v="400.99999999999977"/>
    <n v="599"/>
    <m/>
    <m/>
    <n v="0"/>
    <n v="0"/>
    <n v="64.899999999999935"/>
    <n v="77.428571428571431"/>
    <n v="1297.9999999999986"/>
    <n v="2168"/>
    <n v="31"/>
    <n v="41"/>
    <n v="31"/>
    <n v="41"/>
    <n v="104"/>
    <n v="135"/>
    <n v="104"/>
    <n v="135"/>
    <m/>
    <m/>
    <n v="0"/>
    <n v="0"/>
    <n v="135"/>
    <n v="176"/>
    <n v="135"/>
    <n v="176"/>
    <n v="3.6413043478260798"/>
    <n v="4.1829268292682897"/>
    <n v="112.88043478260848"/>
    <n v="171.49999999999989"/>
    <n v="6.8413461538461497"/>
    <n v="7.7037037037036997"/>
    <n v="711.49999999999955"/>
    <n v="1039.9999999999995"/>
    <m/>
    <m/>
    <n v="0"/>
    <n v="0"/>
    <n v="6.1065217391304305"/>
    <n v="6.8835227272727249"/>
    <n v="824.38043478260806"/>
    <n v="1211.4999999999995"/>
    <n v="88.290322580645096"/>
    <n v="77.390243902438996"/>
    <n v="2736.9999999999982"/>
    <n v="3172.9999999999986"/>
    <n v="79.413461538461505"/>
    <n v="81.088888888888903"/>
    <n v="8258.9999999999964"/>
    <n v="10947.000000000002"/>
    <m/>
    <m/>
    <n v="0"/>
    <n v="0"/>
    <n v="81.451851851851814"/>
    <n v="80.227272727272734"/>
    <n v="10995.999999999995"/>
    <n v="14120.000000000002"/>
    <n v="155"/>
    <n v="204"/>
    <n v="155"/>
    <n v="204"/>
    <n v="5.5379382889200519"/>
    <n v="6.3161764705882328"/>
    <n v="858.38043478260806"/>
    <n v="1288.4999999999995"/>
    <n v="79.316129032258019"/>
    <n v="79.843137254901976"/>
    <n v="12293.999999999993"/>
    <n v="16288.000000000004"/>
    <n v="11"/>
    <n v="17"/>
    <n v="11"/>
    <n v="17"/>
    <n v="15"/>
    <n v="30"/>
    <n v="15"/>
    <n v="30"/>
    <m/>
    <m/>
    <n v="0"/>
    <n v="0"/>
    <n v="26"/>
    <n v="47"/>
    <n v="26"/>
    <n v="47"/>
    <n v="1.86363636363636"/>
    <n v="3.1176470588235299"/>
    <n v="20.499999999999961"/>
    <n v="53.000000000000007"/>
    <n v="6.36666666666666"/>
    <n v="5.5333333333333297"/>
    <n v="95.499999999999901"/>
    <n v="165.99999999999989"/>
    <m/>
    <m/>
    <n v="0"/>
    <n v="0"/>
    <n v="4.4615384615384563"/>
    <n v="4.6595744680851041"/>
    <n v="115.99999999999986"/>
    <n v="218.99999999999989"/>
    <n v="44.727272727272698"/>
    <n v="60.411764705882398"/>
    <n v="491.99999999999966"/>
    <n v="1027.0000000000007"/>
    <n v="65.6666666666666"/>
    <n v="62.766666666666701"/>
    <n v="984.99999999999898"/>
    <n v="1883.0000000000011"/>
    <m/>
    <m/>
    <n v="0"/>
    <n v="0"/>
    <n v="56.807692307692257"/>
    <n v="61.914893617021313"/>
    <n v="1476.9999999999986"/>
    <n v="2910.0000000000018"/>
    <n v="116"/>
    <n v="203"/>
    <n v="116"/>
    <n v="203"/>
    <n v="5.4145299145299104"/>
    <n v="4.3275862068965498"/>
    <n v="628.08547008546964"/>
    <n v="878.49999999999966"/>
    <n v="52.794871794871803"/>
    <n v="43.684729064039402"/>
    <n v="6124.2051282051289"/>
    <n v="8867.9999999999982"/>
    <n v="56"/>
    <n v="78"/>
    <n v="56"/>
    <n v="78"/>
    <n v="155.38043478260843"/>
    <n v="279.49999999999989"/>
    <n v="4125.9999999999973"/>
    <n v="5768.9999999999991"/>
    <n v="125"/>
    <n v="173"/>
    <n v="125"/>
    <n v="173"/>
    <n v="818.99999999999943"/>
    <n v="1227.9999999999995"/>
    <n v="9644.9999999999945"/>
    <n v="13429.000000000004"/>
    <n v="181"/>
    <n v="251"/>
    <n v="181"/>
    <n v="251"/>
    <n v="974.38043478260784"/>
    <n v="1507.4999999999995"/>
    <n v="13770.999999999993"/>
    <n v="19198.000000000004"/>
    <n v="0"/>
    <n v="0"/>
    <n v="0"/>
    <n v="0"/>
    <s v=""/>
    <s v=""/>
    <s v=""/>
    <s v=""/>
    <n v="1602.4659048680776"/>
    <n v="2385.9999999999991"/>
    <n v="19895.205128205118"/>
    <n v="28066.000000000007"/>
  </r>
  <r>
    <x v="14"/>
    <s v="Piedmont Virginia Community College "/>
    <m/>
    <n v="233116"/>
    <x v="7"/>
    <n v="322"/>
    <n v="387"/>
    <n v="0"/>
    <n v="5"/>
    <n v="322"/>
    <n v="382"/>
    <s v="62-70"/>
    <s v="62-70"/>
    <n v="322"/>
    <n v="382"/>
    <n v="322"/>
    <n v="382"/>
    <n v="13"/>
    <n v="19"/>
    <n v="13"/>
    <n v="19"/>
    <n v="5"/>
    <n v="6"/>
    <n v="5"/>
    <n v="6"/>
    <m/>
    <m/>
    <n v="0"/>
    <n v="0"/>
    <n v="18"/>
    <n v="25"/>
    <n v="18"/>
    <n v="25"/>
    <n v="2.84615384615384"/>
    <n v="2.1052631578947398"/>
    <n v="36.999999999999922"/>
    <n v="40.000000000000057"/>
    <n v="3.4"/>
    <n v="3.3333333333333299"/>
    <n v="17"/>
    <n v="19.999999999999979"/>
    <m/>
    <m/>
    <n v="0"/>
    <n v="0"/>
    <n v="2.9999999999999956"/>
    <n v="2.4000000000000012"/>
    <n v="53.999999999999922"/>
    <n v="60.000000000000028"/>
    <n v="77"/>
    <n v="71.526315789473699"/>
    <n v="1001"/>
    <n v="1359.0000000000002"/>
    <n v="72.8"/>
    <n v="75.6666666666667"/>
    <n v="364"/>
    <n v="454.00000000000023"/>
    <m/>
    <m/>
    <n v="0"/>
    <n v="0"/>
    <n v="75.833333333333329"/>
    <n v="72.520000000000024"/>
    <n v="1365"/>
    <n v="1813.0000000000007"/>
    <n v="46"/>
    <n v="51"/>
    <n v="46"/>
    <n v="51"/>
    <n v="115"/>
    <n v="114"/>
    <n v="115"/>
    <n v="114"/>
    <m/>
    <m/>
    <n v="0"/>
    <n v="0"/>
    <n v="161"/>
    <n v="165"/>
    <n v="161"/>
    <n v="165"/>
    <n v="5.0666666666666602"/>
    <n v="3.7254901960784301"/>
    <n v="233.06666666666638"/>
    <n v="189.99999999999994"/>
    <n v="5.2434782608695603"/>
    <n v="5.7719298245613997"/>
    <n v="602.99999999999943"/>
    <n v="657.99999999999955"/>
    <m/>
    <m/>
    <n v="0"/>
    <n v="0"/>
    <n v="5.1929606625258744"/>
    <n v="5.139393939393937"/>
    <n v="836.06666666666581"/>
    <n v="847.99999999999955"/>
    <n v="72.260869565217305"/>
    <n v="77.294117647058798"/>
    <n v="3323.9999999999959"/>
    <n v="3941.9999999999986"/>
    <n v="70.547826086956505"/>
    <n v="73.815789473684205"/>
    <n v="8112.9999999999982"/>
    <n v="8415"/>
    <m/>
    <m/>
    <n v="0"/>
    <n v="0"/>
    <n v="71.037267080745309"/>
    <n v="74.890909090909076"/>
    <n v="11436.999999999995"/>
    <n v="12356.999999999998"/>
    <n v="179"/>
    <n v="190"/>
    <n v="179"/>
    <n v="190"/>
    <n v="4.9724394785847243"/>
    <n v="4.7789473684210506"/>
    <n v="890.0666666666657"/>
    <n v="907.99999999999966"/>
    <n v="71.519553072625669"/>
    <n v="74.578947368421041"/>
    <n v="12801.999999999995"/>
    <n v="14169.999999999998"/>
    <n v="11"/>
    <n v="31"/>
    <n v="11"/>
    <n v="31"/>
    <n v="50"/>
    <n v="54"/>
    <n v="50"/>
    <n v="54"/>
    <m/>
    <m/>
    <n v="0"/>
    <n v="0"/>
    <n v="61"/>
    <n v="85"/>
    <n v="61"/>
    <n v="85"/>
    <n v="3.5"/>
    <n v="4.1612903225806503"/>
    <n v="38.5"/>
    <n v="129.00000000000017"/>
    <n v="4.8499999999999996"/>
    <n v="4.8148148148148104"/>
    <n v="242.49999999999997"/>
    <n v="259.99999999999977"/>
    <m/>
    <m/>
    <n v="0"/>
    <n v="0"/>
    <n v="4.6065573770491799"/>
    <n v="4.5764705882352938"/>
    <n v="281"/>
    <n v="389"/>
    <n v="56"/>
    <n v="57.258064516128997"/>
    <n v="616"/>
    <n v="1774.9999999999989"/>
    <n v="51.86"/>
    <n v="51.3333333333333"/>
    <n v="2593"/>
    <n v="2771.9999999999982"/>
    <m/>
    <m/>
    <n v="0"/>
    <n v="0"/>
    <n v="52.606557377049178"/>
    <n v="53.494117647058793"/>
    <n v="3209"/>
    <n v="4546.9999999999973"/>
    <n v="82"/>
    <n v="107"/>
    <n v="82"/>
    <n v="107"/>
    <n v="4.4177215189873396"/>
    <n v="5.29"/>
    <n v="362.25316455696185"/>
    <n v="566.03"/>
    <n v="48.873417721518898"/>
    <n v="61.59"/>
    <n v="4007.6202531645495"/>
    <n v="6590.13"/>
    <n v="70"/>
    <n v="101"/>
    <n v="70"/>
    <n v="101"/>
    <n v="308.56666666666632"/>
    <n v="359.00000000000017"/>
    <n v="4940.9999999999964"/>
    <n v="7075.9999999999982"/>
    <n v="170"/>
    <n v="174"/>
    <n v="170"/>
    <n v="174"/>
    <n v="862.49999999999943"/>
    <n v="937.99999999999932"/>
    <n v="11069.999999999998"/>
    <n v="11640.999999999998"/>
    <n v="240"/>
    <n v="275"/>
    <n v="240"/>
    <n v="275"/>
    <n v="1171.0666666666657"/>
    <n v="1296.9999999999995"/>
    <n v="16010.999999999995"/>
    <n v="18716.999999999996"/>
    <n v="0"/>
    <n v="0"/>
    <n v="0"/>
    <n v="0"/>
    <s v=""/>
    <s v=""/>
    <s v=""/>
    <s v=""/>
    <n v="1533.3198312236275"/>
    <n v="1863.0299999999995"/>
    <n v="20018.620253164543"/>
    <n v="25307.129999999997"/>
  </r>
  <r>
    <x v="14"/>
    <s v="Southside Virginia Community College"/>
    <m/>
    <n v="233639"/>
    <x v="7"/>
    <n v="395"/>
    <n v="454"/>
    <n v="0"/>
    <n v="1"/>
    <n v="395"/>
    <n v="453"/>
    <s v="62-70"/>
    <s v="62-70"/>
    <n v="395"/>
    <n v="453"/>
    <n v="395"/>
    <n v="453"/>
    <n v="18"/>
    <n v="15"/>
    <n v="18"/>
    <n v="15"/>
    <n v="9"/>
    <n v="15"/>
    <n v="9"/>
    <n v="15"/>
    <m/>
    <m/>
    <n v="0"/>
    <n v="0"/>
    <n v="27"/>
    <n v="30"/>
    <n v="27"/>
    <n v="30"/>
    <n v="2.1111111111111098"/>
    <n v="2.4"/>
    <n v="37.999999999999979"/>
    <n v="36"/>
    <n v="3.2222222222222201"/>
    <n v="3"/>
    <n v="28.999999999999982"/>
    <n v="45"/>
    <m/>
    <m/>
    <n v="0"/>
    <n v="0"/>
    <n v="2.4814814814814801"/>
    <n v="2.7"/>
    <n v="66.999999999999957"/>
    <n v="81"/>
    <n v="73.9444444444444"/>
    <n v="79.533333333333303"/>
    <n v="1330.9999999999991"/>
    <n v="1192.9999999999995"/>
    <n v="70.6666666666666"/>
    <n v="64.2"/>
    <n v="635.99999999999943"/>
    <n v="963"/>
    <m/>
    <m/>
    <n v="0"/>
    <n v="0"/>
    <n v="72.851851851851805"/>
    <n v="71.866666666666646"/>
    <n v="1966.9999999999986"/>
    <n v="2155.9999999999995"/>
    <n v="30"/>
    <n v="29"/>
    <n v="30"/>
    <n v="29"/>
    <n v="136"/>
    <n v="135"/>
    <n v="136"/>
    <n v="135"/>
    <m/>
    <m/>
    <n v="0"/>
    <n v="0"/>
    <n v="166"/>
    <n v="164"/>
    <n v="166"/>
    <n v="164"/>
    <n v="5.36"/>
    <n v="4.3275862068965498"/>
    <n v="160.80000000000001"/>
    <n v="125.49999999999994"/>
    <n v="6.4338235294117601"/>
    <n v="7.2888888888888896"/>
    <n v="874.99999999999932"/>
    <n v="984.00000000000011"/>
    <m/>
    <m/>
    <n v="0"/>
    <n v="0"/>
    <n v="6.2397590361445738"/>
    <n v="6.7652439024390247"/>
    <n v="1035.7999999999993"/>
    <n v="1109.5"/>
    <n v="83.933333333333294"/>
    <n v="79.344827586206904"/>
    <n v="2517.9999999999986"/>
    <n v="2301"/>
    <n v="77.235294117647001"/>
    <n v="80.762962962963002"/>
    <n v="10503.999999999993"/>
    <n v="10903.000000000005"/>
    <m/>
    <m/>
    <n v="0"/>
    <n v="0"/>
    <n v="78.445783132530067"/>
    <n v="80.512195121951251"/>
    <n v="13021.999999999991"/>
    <n v="13204.000000000005"/>
    <n v="193"/>
    <n v="194"/>
    <n v="193"/>
    <n v="194"/>
    <n v="5.713989637305696"/>
    <n v="6.1365979381443303"/>
    <n v="1102.7999999999993"/>
    <n v="1190.5"/>
    <n v="77.663212435233106"/>
    <n v="79.175257731958794"/>
    <n v="14988.999999999989"/>
    <n v="15360.000000000005"/>
    <n v="6"/>
    <n v="3"/>
    <n v="6"/>
    <n v="3"/>
    <n v="15"/>
    <n v="28"/>
    <n v="15"/>
    <n v="28"/>
    <m/>
    <m/>
    <n v="0"/>
    <n v="0"/>
    <n v="21"/>
    <n v="31"/>
    <n v="21"/>
    <n v="31"/>
    <n v="2.5833333333333299"/>
    <n v="2.5"/>
    <n v="15.499999999999979"/>
    <n v="7.5"/>
    <n v="6.1"/>
    <n v="3.4285714285714302"/>
    <n v="91.5"/>
    <n v="96.000000000000043"/>
    <m/>
    <m/>
    <n v="0"/>
    <n v="0"/>
    <n v="5.095238095238094"/>
    <n v="3.3387096774193563"/>
    <n v="106.99999999999997"/>
    <n v="103.50000000000004"/>
    <n v="64.3333333333333"/>
    <n v="75"/>
    <n v="385.99999999999977"/>
    <n v="225"/>
    <n v="61.6666666666666"/>
    <n v="55.464285714285701"/>
    <n v="924.99999999999898"/>
    <n v="1552.9999999999995"/>
    <m/>
    <m/>
    <n v="0"/>
    <n v="0"/>
    <n v="62.428571428571367"/>
    <n v="57.354838709677402"/>
    <n v="1310.9999999999986"/>
    <n v="1777.9999999999995"/>
    <n v="181"/>
    <n v="228"/>
    <n v="181"/>
    <n v="228"/>
    <n v="2.6160220994475099"/>
    <n v="4.2488986784140996"/>
    <n v="473.49999999999926"/>
    <n v="968.74889867841466"/>
    <n v="32.629834254143603"/>
    <n v="44.563876651982397"/>
    <n v="5905.9999999999918"/>
    <n v="10160.563876651986"/>
    <n v="54"/>
    <n v="47"/>
    <n v="54"/>
    <n v="47"/>
    <n v="214.29999999999995"/>
    <n v="168.99999999999994"/>
    <n v="4234.9999999999973"/>
    <n v="3718.9999999999995"/>
    <n v="160"/>
    <n v="178"/>
    <n v="160"/>
    <n v="178"/>
    <n v="995.49999999999932"/>
    <n v="1125"/>
    <n v="12064.999999999991"/>
    <n v="13419.000000000005"/>
    <n v="214"/>
    <n v="225"/>
    <n v="214"/>
    <n v="225"/>
    <n v="1209.7999999999993"/>
    <n v="1294"/>
    <n v="16299.999999999989"/>
    <n v="17138.000000000004"/>
    <n v="0"/>
    <n v="0"/>
    <n v="0"/>
    <n v="0"/>
    <s v=""/>
    <s v=""/>
    <s v=""/>
    <s v=""/>
    <n v="1683.2999999999986"/>
    <n v="2262.7488986784147"/>
    <n v="22205.999999999978"/>
    <n v="27298.563876651991"/>
  </r>
  <r>
    <x v="14"/>
    <s v="Southwest Virginia Community College "/>
    <m/>
    <n v="233648"/>
    <x v="7"/>
    <n v="342"/>
    <n v="284"/>
    <n v="6"/>
    <n v="0"/>
    <n v="336"/>
    <n v="284"/>
    <s v="62-70"/>
    <s v="62-70"/>
    <n v="336"/>
    <n v="284"/>
    <n v="336"/>
    <n v="284"/>
    <n v="23"/>
    <n v="36"/>
    <n v="23"/>
    <n v="36"/>
    <n v="5"/>
    <n v="5"/>
    <n v="5"/>
    <n v="5"/>
    <m/>
    <m/>
    <n v="0"/>
    <n v="0"/>
    <n v="28"/>
    <n v="41"/>
    <n v="28"/>
    <n v="41"/>
    <n v="2.7391304347826"/>
    <n v="2.4166666666666701"/>
    <n v="62.999999999999801"/>
    <n v="87.000000000000128"/>
    <n v="3.2"/>
    <n v="3.6"/>
    <n v="16"/>
    <n v="18"/>
    <m/>
    <m/>
    <n v="0"/>
    <n v="0"/>
    <n v="2.8214285714285645"/>
    <n v="2.5609756097561007"/>
    <n v="78.999999999999801"/>
    <n v="105.00000000000013"/>
    <n v="78.347826086956502"/>
    <n v="81.5277777777778"/>
    <n v="1801.9999999999995"/>
    <n v="2935.0000000000009"/>
    <n v="82.2"/>
    <n v="94"/>
    <n v="411"/>
    <n v="470"/>
    <m/>
    <m/>
    <n v="0"/>
    <n v="0"/>
    <n v="79.035714285714263"/>
    <n v="83.048780487804905"/>
    <n v="2212.9999999999995"/>
    <n v="3405.0000000000009"/>
    <n v="50"/>
    <n v="37"/>
    <n v="50"/>
    <n v="37"/>
    <n v="94"/>
    <n v="64"/>
    <n v="94"/>
    <n v="64"/>
    <m/>
    <m/>
    <n v="0"/>
    <n v="0"/>
    <n v="144"/>
    <n v="101"/>
    <n v="144"/>
    <n v="101"/>
    <n v="3.97101449275362"/>
    <n v="5.0135135135135096"/>
    <n v="198.55072463768099"/>
    <n v="185.49999999999986"/>
    <n v="6.2340425531914896"/>
    <n v="9.0625"/>
    <n v="586"/>
    <n v="580"/>
    <m/>
    <m/>
    <n v="0"/>
    <n v="0"/>
    <n v="5.448268921095007"/>
    <n v="7.5792079207920784"/>
    <n v="784.55072463768101"/>
    <n v="765.49999999999989"/>
    <n v="99.64"/>
    <n v="93.054054054054006"/>
    <n v="4982"/>
    <n v="3442.9999999999982"/>
    <n v="83.361702127659498"/>
    <n v="92.421875"/>
    <n v="7835.9999999999927"/>
    <n v="5915"/>
    <m/>
    <m/>
    <n v="0"/>
    <n v="0"/>
    <n v="89.013888888888843"/>
    <n v="92.653465346534631"/>
    <n v="12817.999999999993"/>
    <n v="9357.9999999999982"/>
    <n v="172"/>
    <n v="142"/>
    <n v="172"/>
    <n v="142"/>
    <n v="5.0206437478934927"/>
    <n v="6.130281690140845"/>
    <n v="863.55072463768079"/>
    <n v="870.5"/>
    <n v="87.389534883720884"/>
    <n v="89.880281690140848"/>
    <n v="15030.999999999993"/>
    <n v="12763"/>
    <n v="14"/>
    <n v="9"/>
    <n v="14"/>
    <n v="9"/>
    <n v="31"/>
    <n v="23"/>
    <n v="31"/>
    <n v="23"/>
    <m/>
    <m/>
    <n v="0"/>
    <n v="0"/>
    <n v="45"/>
    <n v="32"/>
    <n v="45"/>
    <n v="32"/>
    <n v="3.3214285714285698"/>
    <n v="3.5555555555555598"/>
    <n v="46.499999999999979"/>
    <n v="32.000000000000036"/>
    <n v="4.8709677419354804"/>
    <n v="4.1739130434782599"/>
    <n v="150.99999999999989"/>
    <n v="95.999999999999972"/>
    <m/>
    <m/>
    <n v="0"/>
    <n v="0"/>
    <n v="4.3888888888888857"/>
    <n v="4"/>
    <n v="197.49999999999986"/>
    <n v="128"/>
    <n v="80.714285714285694"/>
    <n v="54.4444444444444"/>
    <n v="1129.9999999999998"/>
    <n v="489.9999999999996"/>
    <n v="52.161290322580598"/>
    <n v="58.6086956521739"/>
    <n v="1616.9999999999986"/>
    <n v="1347.9999999999998"/>
    <m/>
    <m/>
    <n v="0"/>
    <n v="0"/>
    <n v="61.044444444444402"/>
    <n v="57.437499999999979"/>
    <n v="2746.9999999999982"/>
    <n v="1837.9999999999993"/>
    <n v="119"/>
    <n v="110"/>
    <n v="119"/>
    <n v="110"/>
    <n v="6.2960000000000003"/>
    <n v="7.3925233644859798"/>
    <n v="749.22400000000005"/>
    <n v="813.1775700934578"/>
    <n v="87.096000000000004"/>
    <n v="89.542056074766407"/>
    <n v="10364.424000000001"/>
    <n v="9849.6261682243039"/>
    <n v="87"/>
    <n v="82"/>
    <n v="87"/>
    <n v="82"/>
    <n v="308.05072463768079"/>
    <n v="304.50000000000006"/>
    <n v="7914"/>
    <n v="6867.9999999999991"/>
    <n v="130"/>
    <n v="92"/>
    <n v="130"/>
    <n v="92"/>
    <n v="752.99999999999989"/>
    <n v="694"/>
    <n v="9863.9999999999909"/>
    <n v="7733"/>
    <n v="217"/>
    <n v="174"/>
    <n v="217"/>
    <n v="174"/>
    <n v="1061.0507246376806"/>
    <n v="998.5"/>
    <n v="17777.999999999993"/>
    <n v="14601"/>
    <n v="0"/>
    <n v="0"/>
    <n v="0"/>
    <n v="0"/>
    <s v=""/>
    <s v=""/>
    <s v=""/>
    <s v=""/>
    <n v="1810.2747246376807"/>
    <n v="1811.6775700934577"/>
    <n v="28142.423999999992"/>
    <n v="24450.626168224306"/>
  </r>
  <r>
    <x v="14"/>
    <s v="Wytheville Community College "/>
    <s v="Reclassified: Met the criteria for Two-Year 2 in 2009-10, 2010-11, and 2011-12."/>
    <n v="234377"/>
    <x v="7"/>
    <n v="318"/>
    <n v="319"/>
    <n v="4"/>
    <n v="3"/>
    <n v="314"/>
    <n v="316"/>
    <s v="62-70"/>
    <s v="62-70"/>
    <n v="314"/>
    <n v="316"/>
    <n v="314"/>
    <n v="316"/>
    <n v="15"/>
    <n v="7"/>
    <n v="15"/>
    <n v="7"/>
    <n v="12"/>
    <n v="3"/>
    <n v="12"/>
    <n v="3"/>
    <m/>
    <m/>
    <n v="0"/>
    <n v="0"/>
    <n v="27"/>
    <n v="10"/>
    <n v="27"/>
    <n v="10"/>
    <n v="3.0666666666666602"/>
    <n v="4"/>
    <n v="45.999999999999901"/>
    <n v="28"/>
    <n v="3.1666666666666599"/>
    <n v="4"/>
    <n v="37.999999999999915"/>
    <n v="12"/>
    <m/>
    <m/>
    <n v="0"/>
    <n v="0"/>
    <n v="3.1111111111111041"/>
    <n v="4"/>
    <n v="83.999999999999815"/>
    <n v="40"/>
    <n v="89.266666666666595"/>
    <n v="104.857142857143"/>
    <n v="1338.9999999999989"/>
    <n v="734.00000000000102"/>
    <n v="73.75"/>
    <n v="77.3333333333333"/>
    <n v="885"/>
    <n v="231.99999999999989"/>
    <m/>
    <m/>
    <n v="0"/>
    <n v="0"/>
    <n v="82.370370370370338"/>
    <n v="96.600000000000094"/>
    <n v="2223.9999999999991"/>
    <n v="966.00000000000091"/>
    <n v="22"/>
    <n v="23"/>
    <n v="22"/>
    <n v="23"/>
    <n v="124"/>
    <n v="73"/>
    <n v="124"/>
    <n v="73"/>
    <m/>
    <m/>
    <n v="0"/>
    <n v="0"/>
    <n v="146"/>
    <n v="96"/>
    <n v="146"/>
    <n v="96"/>
    <n v="2.5454545454545401"/>
    <n v="4.3478260869565197"/>
    <n v="55.999999999999879"/>
    <n v="99.999999999999957"/>
    <n v="6.25"/>
    <n v="7.6849315068493196"/>
    <n v="775"/>
    <n v="561.00000000000034"/>
    <m/>
    <m/>
    <n v="0"/>
    <n v="0"/>
    <n v="5.6917808219178072"/>
    <n v="6.8854166666666705"/>
    <n v="830.99999999999989"/>
    <n v="661.00000000000034"/>
    <n v="70.090909090908994"/>
    <n v="80.652173913043498"/>
    <n v="1541.999999999998"/>
    <n v="1855.0000000000005"/>
    <n v="78.362903225806406"/>
    <n v="89.835616438356197"/>
    <n v="9716.9999999999945"/>
    <n v="6558.0000000000027"/>
    <m/>
    <m/>
    <n v="0"/>
    <n v="0"/>
    <n v="77.116438356164338"/>
    <n v="87.6354166666667"/>
    <n v="11258.999999999993"/>
    <n v="8413.0000000000036"/>
    <n v="173"/>
    <n v="106"/>
    <n v="173"/>
    <n v="106"/>
    <n v="5.2890173410404602"/>
    <n v="6.6132075471698144"/>
    <n v="914.99999999999966"/>
    <n v="701.00000000000034"/>
    <n v="77.936416184971051"/>
    <n v="88.481132075471734"/>
    <n v="13482.999999999993"/>
    <n v="9379.0000000000036"/>
    <n v="14"/>
    <n v="24"/>
    <n v="14"/>
    <n v="24"/>
    <n v="43"/>
    <n v="55"/>
    <n v="43"/>
    <n v="55"/>
    <m/>
    <m/>
    <n v="0"/>
    <n v="0"/>
    <n v="57"/>
    <n v="79"/>
    <n v="57"/>
    <n v="79"/>
    <n v="2.5714285714285698"/>
    <n v="3.125"/>
    <n v="35.999999999999979"/>
    <n v="75"/>
    <n v="2.98837209302325"/>
    <n v="3.3272727272727298"/>
    <n v="128.49999999999974"/>
    <n v="183.00000000000014"/>
    <m/>
    <m/>
    <n v="0"/>
    <n v="0"/>
    <n v="2.8859649122806967"/>
    <n v="3.265822784810128"/>
    <n v="164.49999999999972"/>
    <n v="258.00000000000011"/>
    <n v="62.357142857142797"/>
    <n v="65.625"/>
    <n v="872.9999999999992"/>
    <n v="1575"/>
    <n v="54.348837209302303"/>
    <n v="60.145454545454498"/>
    <n v="2336.9999999999991"/>
    <n v="3307.9999999999973"/>
    <m/>
    <m/>
    <n v="0"/>
    <n v="0"/>
    <n v="56.315789473684177"/>
    <n v="61.81012658227845"/>
    <n v="3209.9999999999982"/>
    <n v="4882.9999999999973"/>
    <n v="84"/>
    <n v="131"/>
    <n v="84"/>
    <n v="131"/>
    <n v="4.5238095238095202"/>
    <n v="6.265625"/>
    <n v="379.99999999999972"/>
    <n v="820.796875"/>
    <n v="71.738095238095198"/>
    <n v="78.1015625"/>
    <n v="6025.9999999999964"/>
    <n v="10231.3046875"/>
    <n v="51"/>
    <n v="54"/>
    <n v="51"/>
    <n v="54"/>
    <n v="137.99999999999974"/>
    <n v="202.99999999999994"/>
    <n v="3753.9999999999959"/>
    <n v="4164.0000000000018"/>
    <n v="179"/>
    <n v="131"/>
    <n v="179"/>
    <n v="131"/>
    <n v="941.49999999999966"/>
    <n v="756.00000000000045"/>
    <n v="12938.999999999993"/>
    <n v="10098"/>
    <n v="230"/>
    <n v="185"/>
    <n v="230"/>
    <n v="185"/>
    <n v="1079.4999999999993"/>
    <n v="959.00000000000045"/>
    <n v="16692.999999999989"/>
    <n v="14262.000000000002"/>
    <n v="0"/>
    <n v="0"/>
    <n v="0"/>
    <n v="0"/>
    <s v=""/>
    <s v=""/>
    <s v=""/>
    <s v=""/>
    <n v="1459.4999999999991"/>
    <n v="1779.7968750000005"/>
    <n v="22718.999999999989"/>
    <n v="24493.3046875"/>
  </r>
  <r>
    <x v="14"/>
    <s v="D.S. Lancaster Community College "/>
    <m/>
    <n v="231873"/>
    <x v="8"/>
    <n v="107"/>
    <n v="88"/>
    <n v="0"/>
    <n v="0"/>
    <n v="107"/>
    <n v="88"/>
    <s v="62-70"/>
    <s v="62-70"/>
    <n v="107"/>
    <n v="88"/>
    <n v="107"/>
    <n v="88"/>
    <n v="3"/>
    <n v="9"/>
    <n v="3"/>
    <n v="9"/>
    <n v="0"/>
    <n v="3"/>
    <n v="0"/>
    <n v="3"/>
    <m/>
    <m/>
    <n v="0"/>
    <n v="0"/>
    <n v="3"/>
    <n v="12"/>
    <n v="3"/>
    <n v="12"/>
    <n v="3.3333333333333299"/>
    <n v="2.7777777777777799"/>
    <n v="9.9999999999999893"/>
    <n v="25.000000000000018"/>
    <m/>
    <n v="4"/>
    <n v="0"/>
    <n v="12"/>
    <m/>
    <m/>
    <n v="0"/>
    <n v="0"/>
    <n v="3.3333333333333299"/>
    <n v="3.0833333333333344"/>
    <n v="9.9999999999999893"/>
    <n v="37.000000000000014"/>
    <n v="71.3333333333333"/>
    <n v="70.5555555555556"/>
    <n v="213.99999999999989"/>
    <n v="635.00000000000045"/>
    <m/>
    <n v="100.666666666667"/>
    <n v="0"/>
    <n v="302.00000000000102"/>
    <m/>
    <m/>
    <n v="0"/>
    <n v="0"/>
    <n v="71.3333333333333"/>
    <n v="78.083333333333456"/>
    <n v="213.99999999999989"/>
    <n v="937.00000000000148"/>
    <n v="22"/>
    <n v="16"/>
    <n v="22"/>
    <n v="16"/>
    <n v="29"/>
    <n v="20"/>
    <n v="29"/>
    <n v="20"/>
    <m/>
    <m/>
    <n v="0"/>
    <n v="0"/>
    <n v="51"/>
    <n v="36"/>
    <n v="51"/>
    <n v="36"/>
    <n v="5.1666666666666599"/>
    <n v="4.4375"/>
    <n v="113.66666666666652"/>
    <n v="71"/>
    <n v="6.7586206896551699"/>
    <n v="6.3"/>
    <n v="195.99999999999991"/>
    <n v="126"/>
    <m/>
    <m/>
    <n v="0"/>
    <n v="0"/>
    <n v="6.0718954248365957"/>
    <n v="5.4722222222222223"/>
    <n v="309.6666666666664"/>
    <n v="197"/>
    <n v="81.636363636363598"/>
    <n v="74.4375"/>
    <n v="1795.9999999999991"/>
    <n v="1191"/>
    <n v="76.448275862068897"/>
    <n v="70.400000000000006"/>
    <n v="2216.9999999999982"/>
    <n v="1408"/>
    <m/>
    <m/>
    <n v="0"/>
    <n v="0"/>
    <n v="78.686274509803866"/>
    <n v="72.194444444444443"/>
    <n v="4012.9999999999973"/>
    <n v="2599"/>
    <n v="54"/>
    <n v="48"/>
    <n v="54"/>
    <n v="48"/>
    <n v="5.9197530864197478"/>
    <n v="4.875"/>
    <n v="319.6666666666664"/>
    <n v="234"/>
    <n v="78.277777777777729"/>
    <n v="73.6666666666667"/>
    <n v="4226.9999999999973"/>
    <n v="3536.0000000000018"/>
    <n v="9"/>
    <n v="3"/>
    <n v="9"/>
    <n v="3"/>
    <n v="10"/>
    <n v="12"/>
    <n v="10"/>
    <n v="12"/>
    <m/>
    <m/>
    <n v="0"/>
    <n v="0"/>
    <n v="19"/>
    <n v="15"/>
    <n v="19"/>
    <n v="15"/>
    <n v="2.1666666666666599"/>
    <n v="2.1666666666666701"/>
    <n v="19.49999999999994"/>
    <n v="6.5000000000000107"/>
    <n v="2.35"/>
    <n v="3.2916666666666701"/>
    <n v="23.5"/>
    <n v="39.500000000000043"/>
    <m/>
    <m/>
    <n v="0"/>
    <n v="0"/>
    <n v="2.2631578947368389"/>
    <n v="3.0666666666666704"/>
    <n v="42.999999999999943"/>
    <n v="46.000000000000057"/>
    <n v="60.8888888888888"/>
    <n v="59"/>
    <n v="547.9999999999992"/>
    <n v="177"/>
    <n v="49"/>
    <n v="53"/>
    <n v="490"/>
    <n v="636"/>
    <m/>
    <m/>
    <n v="0"/>
    <n v="0"/>
    <n v="54.631578947368375"/>
    <n v="54.2"/>
    <n v="1037.9999999999991"/>
    <n v="813"/>
    <n v="34"/>
    <n v="25"/>
    <n v="34"/>
    <n v="25"/>
    <n v="5.4117647058823497"/>
    <n v="6.5416666666666696"/>
    <n v="183.99999999999989"/>
    <n v="163.54166666666674"/>
    <n v="65.676470588235205"/>
    <n v="75.3333333333333"/>
    <n v="2232.9999999999968"/>
    <n v="1883.3333333333326"/>
    <n v="34"/>
    <n v="28"/>
    <n v="34"/>
    <n v="28"/>
    <n v="143.16666666666643"/>
    <n v="102.50000000000003"/>
    <n v="2557.9999999999982"/>
    <n v="2003.0000000000005"/>
    <n v="39"/>
    <n v="35"/>
    <n v="39"/>
    <n v="35"/>
    <n v="219.49999999999991"/>
    <n v="177.50000000000006"/>
    <n v="2706.9999999999982"/>
    <n v="2346.0000000000009"/>
    <n v="73"/>
    <n v="63"/>
    <n v="73"/>
    <n v="63"/>
    <n v="362.66666666666634"/>
    <n v="280.00000000000011"/>
    <n v="5264.9999999999964"/>
    <n v="4349.0000000000018"/>
    <n v="0"/>
    <n v="0"/>
    <n v="0"/>
    <n v="0"/>
    <s v=""/>
    <s v=""/>
    <s v=""/>
    <s v=""/>
    <n v="546.66666666666629"/>
    <n v="443.5416666666668"/>
    <n v="7497.9999999999927"/>
    <n v="6232.3333333333339"/>
  </r>
  <r>
    <x v="14"/>
    <s v="Eastern Shore Community College"/>
    <m/>
    <n v="232052"/>
    <x v="8"/>
    <n v="62"/>
    <n v="75"/>
    <n v="9"/>
    <n v="0"/>
    <n v="53"/>
    <n v="75"/>
    <s v="62-70"/>
    <s v="62-70"/>
    <n v="53"/>
    <n v="75"/>
    <n v="53"/>
    <n v="75"/>
    <n v="1"/>
    <n v="7"/>
    <n v="1"/>
    <n v="7"/>
    <n v="1"/>
    <n v="1"/>
    <n v="1"/>
    <n v="1"/>
    <m/>
    <m/>
    <n v="0"/>
    <n v="0"/>
    <n v="2"/>
    <n v="8"/>
    <n v="2"/>
    <n v="8"/>
    <n v="1"/>
    <n v="2"/>
    <n v="1"/>
    <n v="14"/>
    <n v="3"/>
    <n v="4"/>
    <n v="3"/>
    <n v="4"/>
    <m/>
    <m/>
    <n v="0"/>
    <n v="0"/>
    <n v="2"/>
    <n v="2.25"/>
    <n v="4"/>
    <n v="18"/>
    <n v="46"/>
    <n v="66.857142857142904"/>
    <n v="46"/>
    <n v="468.00000000000034"/>
    <n v="67"/>
    <n v="67"/>
    <n v="67"/>
    <n v="67"/>
    <m/>
    <m/>
    <n v="0"/>
    <n v="0"/>
    <n v="56.5"/>
    <n v="66.875000000000043"/>
    <n v="113"/>
    <n v="535.00000000000034"/>
    <n v="6"/>
    <n v="11"/>
    <n v="6"/>
    <n v="11"/>
    <n v="30"/>
    <n v="25"/>
    <n v="30"/>
    <n v="25"/>
    <m/>
    <m/>
    <n v="0"/>
    <n v="0"/>
    <n v="36"/>
    <n v="36"/>
    <n v="36"/>
    <n v="36"/>
    <n v="6.1749999999999998"/>
    <n v="3.3636363636363602"/>
    <n v="37.049999999999997"/>
    <n v="36.999999999999964"/>
    <n v="5.2833333333333297"/>
    <n v="6.76"/>
    <n v="158.49999999999989"/>
    <n v="169"/>
    <m/>
    <m/>
    <n v="0"/>
    <n v="0"/>
    <n v="5.4319444444444418"/>
    <n v="5.7222222222222214"/>
    <n v="195.5499999999999"/>
    <n v="205.99999999999997"/>
    <n v="70"/>
    <n v="66.272727272727295"/>
    <n v="420"/>
    <n v="729.00000000000023"/>
    <n v="73.2"/>
    <n v="80.680000000000007"/>
    <n v="2196"/>
    <n v="2017.0000000000002"/>
    <m/>
    <m/>
    <n v="0"/>
    <n v="0"/>
    <n v="72.666666666666671"/>
    <n v="76.277777777777786"/>
    <n v="2616"/>
    <n v="2746.0000000000005"/>
    <n v="38"/>
    <n v="44"/>
    <n v="38"/>
    <n v="44"/>
    <n v="5.2513157894736819"/>
    <n v="5.0909090909090899"/>
    <n v="199.54999999999993"/>
    <n v="223.99999999999994"/>
    <n v="71.815789473684205"/>
    <n v="74.568181818181841"/>
    <n v="2729"/>
    <n v="3281.0000000000009"/>
    <n v="4"/>
    <n v="2"/>
    <n v="4"/>
    <n v="2"/>
    <n v="3"/>
    <n v="3"/>
    <n v="3"/>
    <n v="3"/>
    <m/>
    <m/>
    <n v="0"/>
    <n v="0"/>
    <n v="7"/>
    <n v="5"/>
    <n v="7"/>
    <n v="5"/>
    <n v="1.5"/>
    <n v="3.5"/>
    <n v="6"/>
    <n v="7"/>
    <n v="2"/>
    <n v="6.5"/>
    <n v="6"/>
    <n v="19.5"/>
    <m/>
    <m/>
    <n v="0"/>
    <n v="0"/>
    <n v="1.7142857142857142"/>
    <n v="5.3"/>
    <n v="12"/>
    <n v="26.5"/>
    <n v="36.5"/>
    <n v="82"/>
    <n v="146"/>
    <n v="164"/>
    <n v="36"/>
    <n v="69.6666666666667"/>
    <n v="108"/>
    <n v="209.00000000000011"/>
    <m/>
    <m/>
    <n v="0"/>
    <n v="0"/>
    <n v="36.285714285714285"/>
    <n v="74.600000000000023"/>
    <n v="254"/>
    <n v="373.00000000000011"/>
    <n v="8"/>
    <n v="26"/>
    <n v="8"/>
    <n v="26"/>
    <n v="6.6470588235294104"/>
    <n v="6.3958333333333304"/>
    <n v="53.176470588235283"/>
    <n v="166.2916666666666"/>
    <n v="62"/>
    <n v="63.5416666666667"/>
    <n v="496"/>
    <n v="1652.0833333333342"/>
    <n v="11"/>
    <n v="20"/>
    <n v="11"/>
    <n v="20"/>
    <n v="44.05"/>
    <n v="57.999999999999964"/>
    <n v="612"/>
    <n v="1361.0000000000005"/>
    <n v="34"/>
    <n v="29"/>
    <n v="34"/>
    <n v="29"/>
    <n v="167.49999999999989"/>
    <n v="192.5"/>
    <n v="2371"/>
    <n v="2293"/>
    <n v="45"/>
    <n v="49"/>
    <n v="45"/>
    <n v="49"/>
    <n v="211.5499999999999"/>
    <n v="250.49999999999997"/>
    <n v="2983"/>
    <n v="3654.0000000000005"/>
    <n v="0"/>
    <n v="0"/>
    <n v="0"/>
    <n v="0"/>
    <s v=""/>
    <s v=""/>
    <s v=""/>
    <s v=""/>
    <n v="264.7264705882352"/>
    <n v="416.79166666666652"/>
    <n v="3479"/>
    <n v="5306.0833333333348"/>
  </r>
  <r>
    <x v="14"/>
    <s v="Paul D. Camp Community College"/>
    <m/>
    <n v="233037"/>
    <x v="8"/>
    <n v="120"/>
    <n v="137"/>
    <n v="0"/>
    <n v="0"/>
    <n v="120"/>
    <n v="137"/>
    <s v="62-70"/>
    <s v="62-70"/>
    <n v="120"/>
    <n v="137"/>
    <n v="120"/>
    <n v="137"/>
    <n v="1"/>
    <n v="1"/>
    <n v="1"/>
    <n v="1"/>
    <n v="0"/>
    <n v="4"/>
    <n v="0"/>
    <n v="4"/>
    <m/>
    <m/>
    <n v="0"/>
    <n v="0"/>
    <n v="1"/>
    <n v="5"/>
    <n v="1"/>
    <n v="5"/>
    <n v="3"/>
    <n v="2"/>
    <n v="3"/>
    <n v="2"/>
    <m/>
    <n v="2.5"/>
    <n v="0"/>
    <n v="10"/>
    <m/>
    <m/>
    <n v="0"/>
    <n v="0"/>
    <n v="3"/>
    <n v="2.4"/>
    <n v="3"/>
    <n v="12"/>
    <n v="83"/>
    <n v="54"/>
    <n v="83"/>
    <n v="54"/>
    <m/>
    <n v="60.25"/>
    <n v="0"/>
    <n v="241"/>
    <m/>
    <m/>
    <n v="0"/>
    <n v="0"/>
    <n v="83"/>
    <n v="59"/>
    <n v="83"/>
    <n v="295"/>
    <n v="22"/>
    <n v="12"/>
    <n v="22"/>
    <n v="12"/>
    <n v="53"/>
    <n v="62"/>
    <n v="53"/>
    <n v="62"/>
    <m/>
    <m/>
    <n v="0"/>
    <n v="0"/>
    <n v="75"/>
    <n v="74"/>
    <n v="75"/>
    <n v="74"/>
    <n v="3.47727272727272"/>
    <n v="3.9583333333333299"/>
    <n v="76.499999999999844"/>
    <n v="47.499999999999957"/>
    <n v="5.8301886792452802"/>
    <n v="5.7822580645161299"/>
    <n v="308.99999999999983"/>
    <n v="358.50000000000006"/>
    <m/>
    <m/>
    <n v="0"/>
    <n v="0"/>
    <n v="5.1399999999999952"/>
    <n v="5.4864864864864868"/>
    <n v="385.49999999999966"/>
    <n v="406"/>
    <n v="66.227272727272705"/>
    <n v="73.9166666666667"/>
    <n v="1456.9999999999995"/>
    <n v="887.00000000000045"/>
    <n v="71.150943396226396"/>
    <n v="70.564516129032299"/>
    <n v="3770.9999999999991"/>
    <n v="4375.0000000000027"/>
    <m/>
    <m/>
    <n v="0"/>
    <n v="0"/>
    <n v="69.706666666666649"/>
    <n v="71.108108108108155"/>
    <n v="5227.9999999999991"/>
    <n v="5262.0000000000036"/>
    <n v="76"/>
    <n v="79"/>
    <n v="76"/>
    <n v="79"/>
    <n v="5.1118421052631531"/>
    <n v="5.2911392405063289"/>
    <n v="388.49999999999966"/>
    <n v="418"/>
    <n v="69.881578947368411"/>
    <n v="70.34177215189878"/>
    <n v="5310.9999999999991"/>
    <n v="5557.0000000000036"/>
    <n v="4"/>
    <n v="3"/>
    <n v="4"/>
    <n v="3"/>
    <n v="15"/>
    <n v="15"/>
    <n v="15"/>
    <n v="15"/>
    <m/>
    <m/>
    <n v="0"/>
    <n v="0"/>
    <n v="19"/>
    <n v="18"/>
    <n v="19"/>
    <n v="18"/>
    <n v="2.375"/>
    <n v="7.5"/>
    <n v="9.5"/>
    <n v="22.5"/>
    <n v="3"/>
    <n v="2.9666666666666699"/>
    <n v="45"/>
    <n v="44.50000000000005"/>
    <m/>
    <m/>
    <n v="0"/>
    <n v="0"/>
    <n v="2.8684210526315788"/>
    <n v="3.7222222222222254"/>
    <n v="54.5"/>
    <n v="67.000000000000057"/>
    <n v="60.5"/>
    <n v="54"/>
    <n v="242"/>
    <n v="162"/>
    <n v="47.8"/>
    <n v="44.3333333333333"/>
    <n v="717"/>
    <n v="664.99999999999955"/>
    <m/>
    <m/>
    <n v="0"/>
    <n v="0"/>
    <n v="50.473684210526315"/>
    <n v="45.944444444444422"/>
    <n v="959"/>
    <n v="826.99999999999955"/>
    <n v="25"/>
    <n v="40"/>
    <n v="25"/>
    <n v="40"/>
    <n v="4.5999999999999996"/>
    <n v="6.7236842105263204"/>
    <n v="114.99999999999999"/>
    <n v="268.94736842105283"/>
    <n v="56.8"/>
    <n v="62.421052631578902"/>
    <n v="1420"/>
    <n v="2496.8421052631561"/>
    <n v="27"/>
    <n v="16"/>
    <n v="27"/>
    <n v="16"/>
    <n v="88.999999999999844"/>
    <n v="71.999999999999957"/>
    <n v="1781.9999999999995"/>
    <n v="1103.0000000000005"/>
    <n v="68"/>
    <n v="81"/>
    <n v="68"/>
    <n v="81"/>
    <n v="353.99999999999983"/>
    <n v="413.00000000000011"/>
    <n v="4487.9999999999991"/>
    <n v="5281.0000000000018"/>
    <n v="95"/>
    <n v="97"/>
    <n v="95"/>
    <n v="97"/>
    <n v="442.99999999999966"/>
    <n v="485.00000000000006"/>
    <n v="6269.9999999999982"/>
    <n v="6384.0000000000018"/>
    <n v="0"/>
    <n v="0"/>
    <n v="0"/>
    <n v="0"/>
    <s v=""/>
    <s v=""/>
    <s v=""/>
    <s v=""/>
    <n v="557.99999999999966"/>
    <n v="753.94736842105294"/>
    <n v="7689.9999999999991"/>
    <n v="8880.8421052631602"/>
  </r>
  <r>
    <x v="14"/>
    <s v="Rappahannock Community College"/>
    <s v="Met the criteria for Two-Year 2 in 2011-12."/>
    <n v="233310"/>
    <x v="8"/>
    <n v="186"/>
    <n v="197"/>
    <n v="0"/>
    <n v="0"/>
    <n v="186"/>
    <n v="197"/>
    <s v="62-70"/>
    <s v="62-70"/>
    <n v="186"/>
    <n v="197"/>
    <n v="186"/>
    <n v="197"/>
    <n v="4"/>
    <n v="13"/>
    <n v="4"/>
    <n v="13"/>
    <n v="8"/>
    <n v="9"/>
    <n v="8"/>
    <n v="9"/>
    <m/>
    <m/>
    <n v="0"/>
    <n v="0"/>
    <n v="12"/>
    <n v="22"/>
    <n v="12"/>
    <n v="22"/>
    <n v="2"/>
    <n v="2.2307692307692299"/>
    <n v="8"/>
    <n v="28.999999999999989"/>
    <n v="3"/>
    <n v="2.4444444444444402"/>
    <n v="24"/>
    <n v="21.999999999999961"/>
    <m/>
    <m/>
    <n v="0"/>
    <n v="0"/>
    <n v="2.6666666666666665"/>
    <n v="2.3181818181818161"/>
    <n v="32"/>
    <n v="50.999999999999957"/>
    <n v="68"/>
    <n v="71.307692307692307"/>
    <n v="272"/>
    <n v="927"/>
    <n v="69.75"/>
    <n v="65.6666666666667"/>
    <n v="558"/>
    <n v="591.00000000000034"/>
    <m/>
    <m/>
    <n v="0"/>
    <n v="0"/>
    <n v="69.166666666666671"/>
    <n v="69.000000000000014"/>
    <n v="830"/>
    <n v="1518.0000000000002"/>
    <n v="13"/>
    <n v="19"/>
    <n v="13"/>
    <n v="19"/>
    <n v="73"/>
    <n v="67"/>
    <n v="73"/>
    <n v="67"/>
    <m/>
    <m/>
    <n v="0"/>
    <n v="0"/>
    <n v="86"/>
    <n v="86"/>
    <n v="86"/>
    <n v="86"/>
    <n v="3.7307692307692299"/>
    <n v="3.6578947368421102"/>
    <n v="48.499999999999986"/>
    <n v="69.500000000000099"/>
    <n v="5.5410958904109497"/>
    <n v="5.7313432835820901"/>
    <n v="404.49999999999932"/>
    <n v="384.00000000000006"/>
    <m/>
    <m/>
    <n v="0"/>
    <n v="0"/>
    <n v="5.2674418604651088"/>
    <n v="5.2732558139534902"/>
    <n v="452.99999999999937"/>
    <n v="453.50000000000017"/>
    <n v="74.538461538461505"/>
    <n v="66.894736842105303"/>
    <n v="968.99999999999955"/>
    <n v="1271.0000000000007"/>
    <n v="70.739726027397197"/>
    <n v="66.776119402985103"/>
    <n v="5163.9999999999955"/>
    <n v="4474.0000000000018"/>
    <m/>
    <m/>
    <n v="0"/>
    <n v="0"/>
    <n v="71.313953488372036"/>
    <n v="66.80232558139538"/>
    <n v="6132.9999999999955"/>
    <n v="5745.0000000000027"/>
    <n v="98"/>
    <n v="108"/>
    <n v="98"/>
    <n v="108"/>
    <n v="4.9489795918367285"/>
    <n v="4.6712962962962976"/>
    <n v="484.99999999999937"/>
    <n v="504.50000000000011"/>
    <n v="71.051020408163225"/>
    <n v="67.250000000000028"/>
    <n v="6962.9999999999964"/>
    <n v="7263.0000000000027"/>
    <n v="5"/>
    <n v="6"/>
    <n v="5"/>
    <n v="6"/>
    <n v="27"/>
    <n v="26"/>
    <n v="27"/>
    <n v="26"/>
    <m/>
    <m/>
    <n v="0"/>
    <n v="0"/>
    <n v="32"/>
    <n v="32"/>
    <n v="32"/>
    <n v="32"/>
    <n v="2.2999999999999998"/>
    <n v="3"/>
    <n v="11.5"/>
    <n v="18"/>
    <n v="6"/>
    <n v="4.7115384615384599"/>
    <n v="162"/>
    <n v="122.49999999999996"/>
    <m/>
    <m/>
    <n v="0"/>
    <n v="0"/>
    <n v="5.421875"/>
    <n v="4.3906249999999982"/>
    <n v="173.5"/>
    <n v="140.49999999999994"/>
    <n v="58.6"/>
    <n v="55"/>
    <n v="293"/>
    <n v="330"/>
    <n v="50.296296296296298"/>
    <n v="54.769230769230802"/>
    <n v="1358"/>
    <n v="1424.0000000000009"/>
    <m/>
    <m/>
    <n v="0"/>
    <n v="0"/>
    <n v="51.59375"/>
    <n v="54.812500000000028"/>
    <n v="1651"/>
    <n v="1754.0000000000009"/>
    <n v="56"/>
    <n v="57"/>
    <n v="56"/>
    <n v="57"/>
    <n v="6.1727272727272702"/>
    <n v="5.8035714285714297"/>
    <n v="345.67272727272712"/>
    <n v="330.8035714285715"/>
    <n v="63.3272727272727"/>
    <n v="62.107142857142897"/>
    <n v="3546.3272727272711"/>
    <n v="3540.1071428571449"/>
    <n v="22"/>
    <n v="38"/>
    <n v="22"/>
    <n v="38"/>
    <n v="67.999999999999986"/>
    <n v="116.50000000000009"/>
    <n v="1533.9999999999995"/>
    <n v="2528.0000000000009"/>
    <n v="108"/>
    <n v="102"/>
    <n v="108"/>
    <n v="102"/>
    <n v="590.49999999999932"/>
    <n v="528.5"/>
    <n v="7079.9999999999955"/>
    <n v="6489.0000000000027"/>
    <n v="130"/>
    <n v="140"/>
    <n v="130"/>
    <n v="140"/>
    <n v="658.49999999999932"/>
    <n v="645.00000000000011"/>
    <n v="8613.9999999999945"/>
    <n v="9017.0000000000036"/>
    <n v="0"/>
    <n v="0"/>
    <n v="0"/>
    <n v="0"/>
    <s v=""/>
    <s v=""/>
    <s v=""/>
    <s v=""/>
    <n v="1004.1727272727264"/>
    <n v="975.80357142857156"/>
    <n v="12160.327272727267"/>
    <n v="12557.107142857149"/>
  </r>
  <r>
    <x v="14"/>
    <s v="Richard Bland College "/>
    <m/>
    <n v="233338"/>
    <x v="8"/>
    <n v="192"/>
    <n v="211"/>
    <n v="0"/>
    <n v="0"/>
    <n v="192"/>
    <n v="211"/>
    <s v="62-70"/>
    <s v="62-70"/>
    <n v="192"/>
    <n v="211"/>
    <n v="192"/>
    <n v="211"/>
    <n v="20"/>
    <n v="12"/>
    <n v="20"/>
    <n v="12"/>
    <n v="8"/>
    <n v="4"/>
    <n v="8"/>
    <n v="4"/>
    <m/>
    <m/>
    <n v="0"/>
    <n v="0"/>
    <n v="28"/>
    <n v="16"/>
    <n v="28"/>
    <n v="16"/>
    <n v="2.0249999999999999"/>
    <n v="2.6666666666666701"/>
    <n v="40.5"/>
    <n v="32.000000000000043"/>
    <n v="2.375"/>
    <n v="3"/>
    <n v="19"/>
    <n v="12"/>
    <m/>
    <m/>
    <n v="0"/>
    <n v="0"/>
    <n v="2.125"/>
    <n v="2.7500000000000027"/>
    <n v="59.5"/>
    <n v="44.000000000000043"/>
    <n v="66.05"/>
    <n v="68.1666666666667"/>
    <n v="1321"/>
    <n v="818.00000000000045"/>
    <n v="67.125"/>
    <n v="69.75"/>
    <n v="537"/>
    <n v="279"/>
    <m/>
    <m/>
    <n v="0"/>
    <n v="0"/>
    <n v="66.357142857142861"/>
    <n v="68.562500000000028"/>
    <n v="1858"/>
    <n v="1097.0000000000005"/>
    <n v="53"/>
    <n v="73"/>
    <n v="53"/>
    <n v="73"/>
    <n v="87"/>
    <n v="92"/>
    <n v="87"/>
    <n v="92"/>
    <m/>
    <m/>
    <n v="0"/>
    <n v="0"/>
    <n v="140"/>
    <n v="165"/>
    <n v="140"/>
    <n v="165"/>
    <n v="2.9811320754716899"/>
    <n v="2.8698630136986298"/>
    <n v="157.99999999999957"/>
    <n v="209.49999999999997"/>
    <n v="4.2126436781609096"/>
    <n v="4.2445652173913002"/>
    <n v="366.49999999999915"/>
    <n v="390.4999999999996"/>
    <m/>
    <m/>
    <n v="0"/>
    <n v="0"/>
    <n v="3.7464285714285626"/>
    <n v="3.6363636363636336"/>
    <n v="524.49999999999875"/>
    <n v="599.99999999999955"/>
    <n v="68.320754716981099"/>
    <n v="66.479452054794507"/>
    <n v="3620.9999999999982"/>
    <n v="4852.9999999999991"/>
    <n v="72.045977011494202"/>
    <n v="71.5"/>
    <n v="6267.9999999999955"/>
    <n v="6578"/>
    <m/>
    <m/>
    <n v="0"/>
    <n v="0"/>
    <n v="70.635714285714229"/>
    <n v="69.278787878787881"/>
    <n v="9888.9999999999927"/>
    <n v="11431"/>
    <n v="168"/>
    <n v="181"/>
    <n v="168"/>
    <n v="181"/>
    <n v="3.4761904761904687"/>
    <n v="3.5580110497237545"/>
    <n v="583.99999999999875"/>
    <n v="643.99999999999955"/>
    <n v="69.922619047619008"/>
    <n v="69.215469613259671"/>
    <n v="11746.999999999993"/>
    <n v="12528"/>
    <n v="5"/>
    <n v="11"/>
    <n v="5"/>
    <n v="11"/>
    <n v="14"/>
    <n v="9"/>
    <n v="14"/>
    <n v="9"/>
    <m/>
    <m/>
    <n v="0"/>
    <n v="0"/>
    <n v="19"/>
    <n v="20"/>
    <n v="19"/>
    <n v="20"/>
    <n v="2.8"/>
    <n v="3"/>
    <n v="14"/>
    <n v="33"/>
    <n v="4.25"/>
    <n v="3.9444444444444402"/>
    <n v="59.5"/>
    <n v="35.499999999999964"/>
    <m/>
    <m/>
    <n v="0"/>
    <n v="0"/>
    <n v="3.8684210526315788"/>
    <n v="3.4249999999999985"/>
    <n v="73.5"/>
    <n v="68.499999999999972"/>
    <n v="49.8"/>
    <n v="59.636363636363598"/>
    <n v="249"/>
    <n v="655.99999999999955"/>
    <n v="50.785714285714199"/>
    <n v="53.5555555555556"/>
    <n v="710.99999999999875"/>
    <n v="482.0000000000004"/>
    <m/>
    <m/>
    <n v="0"/>
    <n v="0"/>
    <n v="50.526315789473621"/>
    <n v="56.9"/>
    <n v="959.99999999999875"/>
    <n v="1138"/>
    <n v="5"/>
    <n v="10"/>
    <n v="5"/>
    <n v="10"/>
    <n v="4.2"/>
    <n v="6.2"/>
    <n v="21"/>
    <n v="62"/>
    <n v="42.2"/>
    <n v="48.5"/>
    <n v="211"/>
    <n v="485"/>
    <n v="78"/>
    <n v="96"/>
    <n v="78"/>
    <n v="96"/>
    <n v="212.49999999999957"/>
    <n v="274.5"/>
    <n v="5190.9999999999982"/>
    <n v="6327"/>
    <n v="109"/>
    <n v="105"/>
    <n v="109"/>
    <n v="105"/>
    <n v="444.99999999999915"/>
    <n v="437.99999999999955"/>
    <n v="7515.9999999999945"/>
    <n v="7339"/>
    <n v="187"/>
    <n v="201"/>
    <n v="187"/>
    <n v="201"/>
    <n v="657.49999999999875"/>
    <n v="712.49999999999955"/>
    <n v="12706.999999999993"/>
    <n v="13666"/>
    <n v="0"/>
    <n v="0"/>
    <n v="0"/>
    <n v="0"/>
    <s v=""/>
    <s v=""/>
    <s v=""/>
    <s v=""/>
    <n v="678.49999999999875"/>
    <n v="774.49999999999955"/>
    <n v="12917.999999999991"/>
    <n v="14151"/>
  </r>
  <r>
    <x v="14"/>
    <s v="Virginia Highlands Community College "/>
    <m/>
    <n v="233903"/>
    <x v="8"/>
    <n v="231"/>
    <n v="231"/>
    <n v="1"/>
    <n v="0"/>
    <n v="230"/>
    <n v="231"/>
    <s v="62-70"/>
    <s v="62-70"/>
    <n v="230"/>
    <n v="231"/>
    <n v="230"/>
    <n v="231"/>
    <n v="10"/>
    <n v="21"/>
    <n v="10"/>
    <n v="21"/>
    <n v="7"/>
    <n v="5"/>
    <n v="7"/>
    <n v="5"/>
    <m/>
    <m/>
    <n v="0"/>
    <n v="0"/>
    <n v="17"/>
    <n v="26"/>
    <n v="17"/>
    <n v="26"/>
    <n v="2.6"/>
    <n v="2.2380952380952399"/>
    <n v="26"/>
    <n v="47.000000000000036"/>
    <n v="2.8571428571428501"/>
    <n v="2.6"/>
    <n v="19.99999999999995"/>
    <n v="13"/>
    <m/>
    <m/>
    <n v="0"/>
    <n v="0"/>
    <n v="2.7058823529411735"/>
    <n v="2.3076923076923093"/>
    <n v="45.99999999999995"/>
    <n v="60.000000000000043"/>
    <n v="71.400000000000006"/>
    <n v="71.285714285714306"/>
    <n v="714"/>
    <n v="1497.0000000000005"/>
    <n v="67.142857142857096"/>
    <n v="68.599999999999994"/>
    <n v="469.99999999999966"/>
    <n v="343"/>
    <m/>
    <m/>
    <n v="0"/>
    <n v="0"/>
    <n v="69.647058823529392"/>
    <n v="70.769230769230788"/>
    <n v="1183.9999999999995"/>
    <n v="1840.0000000000005"/>
    <n v="39"/>
    <n v="42"/>
    <n v="39"/>
    <n v="42"/>
    <n v="68"/>
    <n v="67"/>
    <n v="68"/>
    <n v="67"/>
    <m/>
    <m/>
    <n v="0"/>
    <n v="0"/>
    <n v="107"/>
    <n v="109"/>
    <n v="107"/>
    <n v="109"/>
    <n v="5.1025641025641004"/>
    <n v="4.7023809523809499"/>
    <n v="198.99999999999991"/>
    <n v="197.49999999999989"/>
    <n v="6.3529411764705799"/>
    <n v="6.3880597014925398"/>
    <n v="431.99999999999943"/>
    <n v="428.00000000000017"/>
    <m/>
    <m/>
    <n v="0"/>
    <n v="0"/>
    <n v="5.8971962616822369"/>
    <n v="5.738532110091743"/>
    <n v="630.99999999999932"/>
    <n v="625.5"/>
    <n v="89.846153846153797"/>
    <n v="79.404761904761898"/>
    <n v="3503.9999999999982"/>
    <n v="3334.9999999999995"/>
    <n v="81.926470588235205"/>
    <n v="77.014925373134304"/>
    <n v="5570.9999999999936"/>
    <n v="5159.9999999999982"/>
    <m/>
    <m/>
    <n v="0"/>
    <n v="0"/>
    <n v="84.813084112149468"/>
    <n v="77.935779816513744"/>
    <n v="9074.9999999999927"/>
    <n v="8494.9999999999982"/>
    <n v="124"/>
    <n v="135"/>
    <n v="124"/>
    <n v="135"/>
    <n v="5.4596774193548336"/>
    <n v="5.0777777777777775"/>
    <n v="676.99999999999932"/>
    <n v="685.5"/>
    <n v="82.733870967741879"/>
    <n v="76.555555555555543"/>
    <n v="10258.999999999993"/>
    <n v="10334.999999999998"/>
    <n v="18"/>
    <n v="17"/>
    <n v="18"/>
    <n v="17"/>
    <n v="29"/>
    <n v="25"/>
    <n v="29"/>
    <n v="25"/>
    <m/>
    <m/>
    <n v="0"/>
    <n v="0"/>
    <n v="47"/>
    <n v="42"/>
    <n v="47"/>
    <n v="42"/>
    <n v="3.0277777777777701"/>
    <n v="3.6470588235294099"/>
    <n v="54.499999999999865"/>
    <n v="61.999999999999972"/>
    <n v="4.3448275862068897"/>
    <n v="5"/>
    <n v="125.9999999999998"/>
    <n v="125"/>
    <m/>
    <m/>
    <n v="0"/>
    <n v="0"/>
    <n v="3.8404255319148866"/>
    <n v="4.4523809523809517"/>
    <n v="180.49999999999966"/>
    <n v="186.99999999999997"/>
    <n v="76.2777777777777"/>
    <n v="63.705882352941202"/>
    <n v="1372.9999999999986"/>
    <n v="1083.0000000000005"/>
    <n v="59.827586206896498"/>
    <n v="63.8"/>
    <n v="1734.9999999999984"/>
    <n v="1595"/>
    <m/>
    <m/>
    <n v="0"/>
    <n v="0"/>
    <n v="66.127659574468026"/>
    <n v="63.761904761904773"/>
    <n v="3107.9999999999973"/>
    <n v="2678.0000000000005"/>
    <n v="59"/>
    <n v="54"/>
    <n v="59"/>
    <n v="54"/>
    <n v="6.13559322033898"/>
    <n v="6.53"/>
    <n v="361.99999999999983"/>
    <n v="352.62"/>
    <n v="68.169491525423695"/>
    <n v="73.84"/>
    <n v="4021.9999999999982"/>
    <n v="3987.36"/>
    <n v="67"/>
    <n v="80"/>
    <n v="67"/>
    <n v="80"/>
    <n v="279.49999999999977"/>
    <n v="306.49999999999989"/>
    <n v="5590.9999999999964"/>
    <n v="5915"/>
    <n v="104"/>
    <n v="97"/>
    <n v="104"/>
    <n v="97"/>
    <n v="577.9999999999992"/>
    <n v="566.00000000000023"/>
    <n v="7775.9999999999918"/>
    <n v="7097.9999999999982"/>
    <n v="171"/>
    <n v="177"/>
    <n v="171"/>
    <n v="177"/>
    <n v="857.49999999999898"/>
    <n v="872.50000000000011"/>
    <n v="13366.999999999989"/>
    <n v="13012.999999999998"/>
    <n v="0"/>
    <n v="0"/>
    <n v="0"/>
    <n v="0"/>
    <s v=""/>
    <s v=""/>
    <s v=""/>
    <s v=""/>
    <n v="1219.4999999999989"/>
    <n v="1225.1199999999999"/>
    <n v="17388.999999999985"/>
    <n v="17000.359999999997"/>
  </r>
  <r>
    <x v="14"/>
    <s v="Virginia Western Community College "/>
    <m/>
    <n v="233949"/>
    <x v="8"/>
    <n v="559"/>
    <n v="561"/>
    <n v="0"/>
    <n v="3"/>
    <n v="559"/>
    <n v="558"/>
    <s v="62-70"/>
    <s v="62-70"/>
    <n v="559"/>
    <n v="558"/>
    <n v="559"/>
    <n v="558"/>
    <n v="26"/>
    <n v="44"/>
    <n v="26"/>
    <n v="44"/>
    <n v="7"/>
    <n v="13"/>
    <n v="7"/>
    <n v="13"/>
    <m/>
    <m/>
    <n v="0"/>
    <n v="0"/>
    <n v="33"/>
    <n v="57"/>
    <n v="33"/>
    <n v="57"/>
    <n v="2.7307692307692299"/>
    <n v="2.2727272727272698"/>
    <n v="70.999999999999972"/>
    <n v="99.999999999999872"/>
    <n v="4"/>
    <n v="3.5384615384615401"/>
    <n v="28"/>
    <n v="46.000000000000021"/>
    <m/>
    <m/>
    <n v="0"/>
    <n v="0"/>
    <n v="2.9999999999999991"/>
    <n v="2.561403508771928"/>
    <n v="98.999999999999972"/>
    <n v="145.99999999999989"/>
    <n v="75.884615384615302"/>
    <n v="83.386363636363598"/>
    <n v="1972.9999999999977"/>
    <n v="3668.9999999999982"/>
    <n v="77.285714285714207"/>
    <n v="70.307692307692307"/>
    <n v="540.99999999999943"/>
    <n v="914"/>
    <m/>
    <m/>
    <n v="0"/>
    <n v="0"/>
    <n v="76.181818181818102"/>
    <n v="80.403508771929793"/>
    <n v="2513.9999999999973"/>
    <n v="4582.9999999999982"/>
    <n v="69"/>
    <n v="68"/>
    <n v="69"/>
    <n v="68"/>
    <n v="187"/>
    <n v="165"/>
    <n v="187"/>
    <n v="165"/>
    <m/>
    <m/>
    <n v="0"/>
    <n v="0"/>
    <n v="256"/>
    <n v="233"/>
    <n v="256"/>
    <n v="233"/>
    <n v="3.5909090909090899"/>
    <n v="3.8235294117647101"/>
    <n v="247.7727272727272"/>
    <n v="260.00000000000028"/>
    <n v="6.4144385026737902"/>
    <n v="7.1606060606060602"/>
    <n v="1199.4999999999989"/>
    <n v="1181.5"/>
    <m/>
    <m/>
    <n v="0"/>
    <n v="0"/>
    <n v="5.6534090909090864"/>
    <n v="6.1866952789699576"/>
    <n v="1447.2727272727261"/>
    <n v="1441.5000000000002"/>
    <n v="70.927536231884005"/>
    <n v="75.720588235294102"/>
    <n v="4893.9999999999964"/>
    <n v="5148.9999999999991"/>
    <n v="76.229946524064104"/>
    <n v="75.733333333333306"/>
    <n v="14254.999999999987"/>
    <n v="12495.999999999996"/>
    <m/>
    <m/>
    <n v="0"/>
    <n v="0"/>
    <n v="74.800781249999943"/>
    <n v="75.729613733905566"/>
    <n v="19148.999999999985"/>
    <n v="17644.999999999996"/>
    <n v="289"/>
    <n v="290"/>
    <n v="289"/>
    <n v="290"/>
    <n v="5.3504246618433431"/>
    <n v="5.4741379310344831"/>
    <n v="1546.2727272727261"/>
    <n v="1587.5"/>
    <n v="74.958477508650461"/>
    <n v="76.648275862068942"/>
    <n v="21662.999999999982"/>
    <n v="22227.999999999993"/>
    <n v="35"/>
    <n v="36"/>
    <n v="35"/>
    <n v="36"/>
    <n v="85"/>
    <n v="83"/>
    <n v="85"/>
    <n v="83"/>
    <m/>
    <m/>
    <n v="0"/>
    <n v="0"/>
    <n v="120"/>
    <n v="119"/>
    <n v="120"/>
    <n v="119"/>
    <n v="2.71428571428571"/>
    <n v="3.6111111111111098"/>
    <n v="94.999999999999844"/>
    <n v="129.99999999999994"/>
    <n v="4.2823529411764696"/>
    <n v="5.0301204819277103"/>
    <n v="363.99999999999989"/>
    <n v="417.49999999999994"/>
    <m/>
    <m/>
    <n v="0"/>
    <n v="0"/>
    <n v="3.8249999999999975"/>
    <n v="4.6008403361344525"/>
    <n v="458.99999999999972"/>
    <n v="547.49999999999989"/>
    <n v="58.628571428571398"/>
    <n v="70.7222222222222"/>
    <n v="2051.9999999999991"/>
    <n v="2545.9999999999991"/>
    <n v="49.929411764705797"/>
    <n v="60.337349397590401"/>
    <n v="4243.9999999999927"/>
    <n v="5008.0000000000036"/>
    <m/>
    <m/>
    <n v="0"/>
    <n v="0"/>
    <n v="52.466666666666598"/>
    <n v="63.478991596638679"/>
    <n v="6295.9999999999918"/>
    <n v="7554.0000000000027"/>
    <n v="150"/>
    <n v="149"/>
    <n v="150"/>
    <n v="149"/>
    <n v="5.3506944444444402"/>
    <n v="5.8333333333333304"/>
    <n v="802.60416666666606"/>
    <n v="869.16666666666617"/>
    <n v="61.3333333333333"/>
    <n v="68.993197278911595"/>
    <n v="9199.9999999999945"/>
    <n v="10279.986394557827"/>
    <n v="130"/>
    <n v="148"/>
    <n v="130"/>
    <n v="148"/>
    <n v="413.77272727272697"/>
    <n v="490.00000000000011"/>
    <n v="8918.9999999999927"/>
    <n v="11363.999999999996"/>
    <n v="279"/>
    <n v="261"/>
    <n v="279"/>
    <n v="261"/>
    <n v="1591.4999999999986"/>
    <n v="1645"/>
    <n v="19039.999999999978"/>
    <n v="18418"/>
    <n v="409"/>
    <n v="409"/>
    <n v="409"/>
    <n v="409"/>
    <n v="2005.2727272727257"/>
    <n v="2135"/>
    <n v="27958.999999999971"/>
    <n v="29781.999999999996"/>
    <n v="0"/>
    <n v="0"/>
    <n v="0"/>
    <n v="0"/>
    <s v=""/>
    <s v=""/>
    <s v=""/>
    <s v=""/>
    <n v="2807.8768939393922"/>
    <n v="3004.1666666666661"/>
    <n v="37158.999999999971"/>
    <n v="40061.986394557825"/>
  </r>
  <r>
    <x v="15"/>
    <s v="West Virginia University"/>
    <m/>
    <n v="238032"/>
    <x v="1"/>
    <n v="4002"/>
    <n v="4060"/>
    <n v="142"/>
    <n v="172"/>
    <n v="3860"/>
    <n v="3888"/>
    <n v="120"/>
    <n v="120"/>
    <n v="3860"/>
    <n v="3888"/>
    <n v="0"/>
    <n v="0"/>
    <n v="813"/>
    <n v="877"/>
    <n v="0"/>
    <n v="0"/>
    <m/>
    <n v="1"/>
    <n v="0"/>
    <n v="0"/>
    <m/>
    <m/>
    <n v="0"/>
    <n v="0"/>
    <n v="813"/>
    <n v="878"/>
    <n v="0"/>
    <n v="0"/>
    <n v="4.5"/>
    <n v="4.5999999999999996"/>
    <n v="3658.5"/>
    <n v="4034.2"/>
    <m/>
    <n v="5.5"/>
    <n v="0"/>
    <n v="5.5"/>
    <m/>
    <m/>
    <n v="0"/>
    <n v="0"/>
    <n v="4.5"/>
    <n v="4.6010250569476083"/>
    <n v="3658.5"/>
    <n v="4039.7000000000003"/>
    <m/>
    <m/>
    <n v="0"/>
    <n v="0"/>
    <m/>
    <m/>
    <n v="0"/>
    <n v="0"/>
    <m/>
    <m/>
    <n v="0"/>
    <n v="0"/>
    <n v="0"/>
    <n v="0"/>
    <n v="0"/>
    <n v="0"/>
    <n v="2032"/>
    <n v="1980"/>
    <n v="0"/>
    <n v="0"/>
    <n v="12"/>
    <n v="9"/>
    <n v="0"/>
    <n v="0"/>
    <m/>
    <m/>
    <n v="0"/>
    <n v="0"/>
    <n v="2044"/>
    <n v="1989"/>
    <n v="0"/>
    <n v="0"/>
    <n v="4.7"/>
    <n v="4.8"/>
    <n v="9550.4"/>
    <n v="9504"/>
    <n v="8"/>
    <n v="7"/>
    <n v="96"/>
    <n v="63"/>
    <m/>
    <m/>
    <n v="0"/>
    <n v="0"/>
    <n v="4.7193737769080233"/>
    <n v="4.8099547511312215"/>
    <n v="9646.4"/>
    <n v="9567"/>
    <m/>
    <m/>
    <n v="0"/>
    <n v="0"/>
    <m/>
    <m/>
    <n v="0"/>
    <n v="0"/>
    <m/>
    <m/>
    <n v="0"/>
    <n v="0"/>
    <n v="0"/>
    <n v="0"/>
    <n v="0"/>
    <n v="0"/>
    <n v="2857"/>
    <n v="2867"/>
    <n v="0"/>
    <n v="0"/>
    <n v="4.6569478473923693"/>
    <n v="4.7459713986745733"/>
    <n v="13304.9"/>
    <n v="13606.7"/>
    <n v="0"/>
    <n v="0"/>
    <n v="0"/>
    <n v="0"/>
    <n v="746"/>
    <n v="793"/>
    <n v="0"/>
    <n v="0"/>
    <n v="67"/>
    <n v="59"/>
    <n v="0"/>
    <n v="0"/>
    <m/>
    <m/>
    <n v="0"/>
    <n v="0"/>
    <n v="813"/>
    <n v="852"/>
    <n v="0"/>
    <n v="0"/>
    <n v="3.8"/>
    <n v="3.8"/>
    <n v="2834.7999999999997"/>
    <n v="3013.3999999999996"/>
    <n v="3.1"/>
    <n v="3.1"/>
    <n v="207.70000000000002"/>
    <n v="182.9"/>
    <m/>
    <m/>
    <n v="0"/>
    <n v="0"/>
    <n v="3.7423124231242308"/>
    <n v="3.7515258215962439"/>
    <n v="3042.4999999999995"/>
    <n v="3196.2999999999997"/>
    <m/>
    <m/>
    <n v="0"/>
    <n v="0"/>
    <m/>
    <m/>
    <n v="0"/>
    <n v="0"/>
    <m/>
    <m/>
    <n v="0"/>
    <n v="0"/>
    <n v="0"/>
    <n v="0"/>
    <n v="0"/>
    <n v="0"/>
    <n v="190"/>
    <n v="169"/>
    <n v="0"/>
    <n v="0"/>
    <n v="5.2"/>
    <n v="5.3"/>
    <n v="988"/>
    <n v="895.69999999999993"/>
    <m/>
    <m/>
    <n v="0"/>
    <n v="0"/>
    <n v="3591"/>
    <n v="3650"/>
    <n v="0"/>
    <n v="0"/>
    <n v="16043.699999999999"/>
    <n v="16551.599999999999"/>
    <s v=""/>
    <s v=""/>
    <n v="79"/>
    <n v="69"/>
    <n v="0"/>
    <n v="0"/>
    <n v="303.70000000000005"/>
    <n v="251.4"/>
    <n v="0"/>
    <n v="0"/>
    <n v="3670"/>
    <n v="3719"/>
    <n v="0"/>
    <n v="0"/>
    <n v="16347.4"/>
    <n v="16803"/>
    <s v=""/>
    <s v=""/>
    <n v="0"/>
    <n v="0"/>
    <n v="0"/>
    <n v="0"/>
    <s v=""/>
    <s v=""/>
    <s v=""/>
    <s v=""/>
    <n v="17335.400000000001"/>
    <n v="17698.7"/>
    <s v=""/>
    <s v=""/>
  </r>
  <r>
    <x v="15"/>
    <s v="Marshall University "/>
    <m/>
    <n v="237525"/>
    <x v="2"/>
    <n v="1358"/>
    <n v="1393"/>
    <n v="7"/>
    <n v="5"/>
    <n v="1351"/>
    <n v="1388"/>
    <n v="120"/>
    <n v="120"/>
    <n v="1351"/>
    <n v="1388"/>
    <n v="0"/>
    <n v="0"/>
    <n v="330"/>
    <n v="324"/>
    <n v="0"/>
    <n v="0"/>
    <m/>
    <m/>
    <n v="0"/>
    <n v="0"/>
    <m/>
    <m/>
    <n v="0"/>
    <n v="0"/>
    <n v="330"/>
    <n v="324"/>
    <n v="0"/>
    <n v="0"/>
    <n v="4.7"/>
    <n v="4.7"/>
    <n v="1551"/>
    <n v="1522.8"/>
    <m/>
    <m/>
    <n v="0"/>
    <n v="0"/>
    <m/>
    <m/>
    <n v="0"/>
    <n v="0"/>
    <n v="4.7"/>
    <n v="4.7"/>
    <n v="1551"/>
    <n v="1522.8"/>
    <m/>
    <m/>
    <n v="0"/>
    <n v="0"/>
    <m/>
    <m/>
    <n v="0"/>
    <n v="0"/>
    <m/>
    <m/>
    <n v="0"/>
    <n v="0"/>
    <n v="0"/>
    <n v="0"/>
    <n v="0"/>
    <n v="0"/>
    <n v="582"/>
    <n v="548"/>
    <n v="0"/>
    <n v="0"/>
    <n v="11"/>
    <n v="4"/>
    <n v="0"/>
    <n v="0"/>
    <m/>
    <m/>
    <n v="0"/>
    <n v="0"/>
    <n v="593"/>
    <n v="552"/>
    <n v="0"/>
    <n v="0"/>
    <n v="5.7"/>
    <n v="5.8"/>
    <n v="3317.4"/>
    <n v="3178.4"/>
    <n v="8.6999999999999993"/>
    <n v="9"/>
    <n v="95.699999999999989"/>
    <n v="36"/>
    <m/>
    <m/>
    <n v="0"/>
    <n v="0"/>
    <n v="5.7556492411467115"/>
    <n v="5.8231884057971017"/>
    <n v="3413.1"/>
    <n v="3214.4"/>
    <m/>
    <m/>
    <n v="0"/>
    <n v="0"/>
    <m/>
    <m/>
    <n v="0"/>
    <n v="0"/>
    <m/>
    <m/>
    <n v="0"/>
    <n v="0"/>
    <n v="0"/>
    <n v="0"/>
    <n v="0"/>
    <n v="0"/>
    <n v="923"/>
    <n v="876"/>
    <n v="0"/>
    <n v="0"/>
    <n v="5.3782231852654387"/>
    <n v="5.4077625570776258"/>
    <n v="4964.1000000000004"/>
    <n v="4737.2"/>
    <n v="0"/>
    <n v="0"/>
    <n v="0"/>
    <n v="0"/>
    <n v="291"/>
    <n v="361"/>
    <n v="0"/>
    <n v="0"/>
    <n v="57"/>
    <n v="60"/>
    <n v="0"/>
    <n v="0"/>
    <m/>
    <m/>
    <n v="0"/>
    <n v="0"/>
    <n v="348"/>
    <n v="421"/>
    <n v="0"/>
    <n v="0"/>
    <n v="4.3"/>
    <n v="4.0999999999999996"/>
    <n v="1251.3"/>
    <n v="1480.1"/>
    <n v="5.0999999999999996"/>
    <n v="4.3"/>
    <n v="290.7"/>
    <n v="258"/>
    <m/>
    <m/>
    <n v="0"/>
    <n v="0"/>
    <n v="4.431034482758621"/>
    <n v="4.1285035629453679"/>
    <n v="1542"/>
    <n v="1738.1"/>
    <m/>
    <m/>
    <n v="0"/>
    <n v="0"/>
    <m/>
    <m/>
    <n v="0"/>
    <n v="0"/>
    <m/>
    <m/>
    <n v="0"/>
    <n v="0"/>
    <n v="0"/>
    <n v="0"/>
    <n v="0"/>
    <n v="0"/>
    <n v="80"/>
    <n v="91"/>
    <n v="0"/>
    <n v="0"/>
    <n v="5.2"/>
    <n v="7.5"/>
    <n v="416"/>
    <n v="682.5"/>
    <m/>
    <m/>
    <n v="0"/>
    <n v="0"/>
    <n v="1203"/>
    <n v="1233"/>
    <n v="0"/>
    <n v="0"/>
    <n v="6119.7"/>
    <n v="6181.2999999999993"/>
    <s v=""/>
    <s v=""/>
    <n v="68"/>
    <n v="64"/>
    <n v="0"/>
    <n v="0"/>
    <n v="386.4"/>
    <n v="294"/>
    <n v="0"/>
    <n v="0"/>
    <n v="1271"/>
    <n v="1297"/>
    <n v="0"/>
    <n v="0"/>
    <n v="6506.0999999999995"/>
    <n v="6475.2999999999993"/>
    <s v=""/>
    <s v=""/>
    <n v="0"/>
    <n v="0"/>
    <n v="0"/>
    <n v="0"/>
    <s v=""/>
    <s v=""/>
    <s v=""/>
    <s v=""/>
    <n v="6922.1"/>
    <n v="7157.7999999999993"/>
    <s v=""/>
    <s v=""/>
  </r>
  <r>
    <x v="15"/>
    <s v="Fairmont State University"/>
    <m/>
    <n v="237367"/>
    <x v="4"/>
    <n v="616"/>
    <n v="559"/>
    <n v="12"/>
    <n v="5"/>
    <n v="604"/>
    <n v="554"/>
    <n v="120"/>
    <n v="120"/>
    <n v="604"/>
    <n v="554"/>
    <n v="0"/>
    <n v="0"/>
    <n v="109"/>
    <n v="115"/>
    <n v="0"/>
    <n v="0"/>
    <m/>
    <n v="1"/>
    <n v="0"/>
    <n v="0"/>
    <m/>
    <m/>
    <n v="0"/>
    <n v="0"/>
    <n v="109"/>
    <n v="116"/>
    <n v="0"/>
    <n v="0"/>
    <n v="4.7"/>
    <n v="4.5999999999999996"/>
    <n v="512.30000000000007"/>
    <n v="529"/>
    <m/>
    <n v="6.5"/>
    <n v="0"/>
    <n v="6.5"/>
    <m/>
    <m/>
    <n v="0"/>
    <n v="0"/>
    <n v="4.7000000000000011"/>
    <n v="4.6163793103448274"/>
    <n v="512.30000000000007"/>
    <n v="535.5"/>
    <m/>
    <m/>
    <n v="0"/>
    <n v="0"/>
    <m/>
    <m/>
    <n v="0"/>
    <n v="0"/>
    <m/>
    <m/>
    <n v="0"/>
    <n v="0"/>
    <n v="0"/>
    <n v="0"/>
    <n v="0"/>
    <n v="0"/>
    <n v="162"/>
    <n v="156"/>
    <n v="0"/>
    <n v="0"/>
    <n v="11"/>
    <n v="6"/>
    <n v="0"/>
    <n v="0"/>
    <m/>
    <m/>
    <n v="0"/>
    <n v="0"/>
    <n v="173"/>
    <n v="162"/>
    <n v="0"/>
    <n v="0"/>
    <n v="6.4"/>
    <n v="6.4"/>
    <n v="1036.8"/>
    <n v="998.40000000000009"/>
    <n v="10.199999999999999"/>
    <n v="11.1"/>
    <n v="112.19999999999999"/>
    <n v="66.599999999999994"/>
    <m/>
    <m/>
    <n v="0"/>
    <n v="0"/>
    <n v="6.6416184971098264"/>
    <n v="6.5740740740740744"/>
    <n v="1149"/>
    <n v="1065"/>
    <m/>
    <m/>
    <n v="0"/>
    <n v="0"/>
    <m/>
    <m/>
    <n v="0"/>
    <n v="0"/>
    <m/>
    <m/>
    <n v="0"/>
    <n v="0"/>
    <n v="0"/>
    <n v="0"/>
    <n v="0"/>
    <n v="0"/>
    <n v="282"/>
    <n v="278"/>
    <n v="0"/>
    <n v="0"/>
    <n v="5.8911347517730501"/>
    <n v="5.7571942446043165"/>
    <n v="1661.3000000000002"/>
    <n v="1600.5"/>
    <n v="0"/>
    <n v="0"/>
    <n v="0"/>
    <n v="0"/>
    <n v="255"/>
    <n v="209"/>
    <n v="0"/>
    <n v="0"/>
    <n v="22"/>
    <n v="26"/>
    <n v="0"/>
    <n v="0"/>
    <m/>
    <m/>
    <n v="0"/>
    <n v="0"/>
    <n v="277"/>
    <n v="235"/>
    <n v="0"/>
    <n v="0"/>
    <n v="3.8"/>
    <n v="3.8"/>
    <n v="969"/>
    <n v="794.19999999999993"/>
    <n v="4.5"/>
    <n v="4.3"/>
    <n v="99"/>
    <n v="111.8"/>
    <m/>
    <m/>
    <n v="0"/>
    <n v="0"/>
    <n v="3.8555956678700363"/>
    <n v="3.8553191489361698"/>
    <n v="1068"/>
    <n v="905.99999999999989"/>
    <m/>
    <m/>
    <n v="0"/>
    <n v="0"/>
    <m/>
    <m/>
    <n v="0"/>
    <n v="0"/>
    <m/>
    <m/>
    <n v="0"/>
    <n v="0"/>
    <n v="0"/>
    <n v="0"/>
    <n v="0"/>
    <n v="0"/>
    <n v="45"/>
    <n v="41"/>
    <n v="0"/>
    <n v="0"/>
    <n v="8.1"/>
    <n v="8.4"/>
    <n v="364.5"/>
    <n v="344.40000000000003"/>
    <m/>
    <m/>
    <n v="0"/>
    <n v="0"/>
    <n v="526"/>
    <n v="480"/>
    <n v="0"/>
    <n v="0"/>
    <n v="2518.1"/>
    <n v="2321.6"/>
    <s v=""/>
    <s v=""/>
    <n v="33"/>
    <n v="33"/>
    <n v="0"/>
    <n v="0"/>
    <n v="211.2"/>
    <n v="184.89999999999998"/>
    <n v="0"/>
    <n v="0"/>
    <n v="559"/>
    <n v="513"/>
    <n v="0"/>
    <n v="0"/>
    <n v="2729.2999999999997"/>
    <n v="2506.5"/>
    <s v=""/>
    <s v=""/>
    <n v="0"/>
    <n v="0"/>
    <n v="0"/>
    <n v="0"/>
    <s v=""/>
    <s v=""/>
    <s v=""/>
    <s v=""/>
    <n v="3093.8"/>
    <n v="2850.9"/>
    <s v=""/>
    <s v=""/>
  </r>
  <r>
    <x v="15"/>
    <s v="Shepherd University "/>
    <m/>
    <n v="237792"/>
    <x v="4"/>
    <n v="687"/>
    <n v="648"/>
    <n v="24"/>
    <n v="26"/>
    <n v="663"/>
    <n v="622"/>
    <n v="120"/>
    <n v="120"/>
    <n v="663"/>
    <n v="622"/>
    <n v="0"/>
    <n v="0"/>
    <n v="65"/>
    <n v="50"/>
    <n v="0"/>
    <n v="0"/>
    <m/>
    <m/>
    <n v="0"/>
    <n v="0"/>
    <m/>
    <m/>
    <n v="0"/>
    <n v="0"/>
    <n v="65"/>
    <n v="50"/>
    <n v="0"/>
    <n v="0"/>
    <n v="4.5999999999999996"/>
    <n v="4.7"/>
    <n v="299"/>
    <n v="235"/>
    <m/>
    <m/>
    <n v="0"/>
    <n v="0"/>
    <m/>
    <m/>
    <n v="0"/>
    <n v="0"/>
    <n v="4.5999999999999996"/>
    <n v="4.7"/>
    <n v="299"/>
    <n v="235"/>
    <m/>
    <m/>
    <n v="0"/>
    <n v="0"/>
    <m/>
    <m/>
    <n v="0"/>
    <n v="0"/>
    <m/>
    <m/>
    <n v="0"/>
    <n v="0"/>
    <n v="0"/>
    <n v="0"/>
    <n v="0"/>
    <n v="0"/>
    <n v="282"/>
    <n v="317"/>
    <n v="0"/>
    <n v="0"/>
    <n v="5"/>
    <n v="10"/>
    <n v="0"/>
    <n v="0"/>
    <m/>
    <m/>
    <n v="0"/>
    <n v="0"/>
    <n v="287"/>
    <n v="327"/>
    <n v="0"/>
    <n v="0"/>
    <n v="5.2"/>
    <n v="5.4"/>
    <n v="1466.4"/>
    <n v="1711.8000000000002"/>
    <n v="9.3000000000000007"/>
    <n v="8.4"/>
    <n v="46.5"/>
    <n v="84"/>
    <m/>
    <m/>
    <n v="0"/>
    <n v="0"/>
    <n v="5.2714285714285714"/>
    <n v="5.4917431192660553"/>
    <n v="1512.9"/>
    <n v="1795.8000000000002"/>
    <m/>
    <m/>
    <n v="0"/>
    <n v="0"/>
    <m/>
    <m/>
    <n v="0"/>
    <n v="0"/>
    <m/>
    <m/>
    <n v="0"/>
    <n v="0"/>
    <n v="0"/>
    <n v="0"/>
    <n v="0"/>
    <n v="0"/>
    <n v="352"/>
    <n v="377"/>
    <n v="0"/>
    <n v="0"/>
    <n v="5.1474431818181818"/>
    <n v="5.3867374005305049"/>
    <n v="1811.9"/>
    <n v="2030.8000000000004"/>
    <n v="0"/>
    <n v="0"/>
    <n v="0"/>
    <n v="0"/>
    <n v="243"/>
    <n v="196"/>
    <n v="0"/>
    <n v="0"/>
    <n v="42"/>
    <n v="31"/>
    <n v="0"/>
    <n v="0"/>
    <m/>
    <m/>
    <n v="0"/>
    <n v="0"/>
    <n v="285"/>
    <n v="227"/>
    <n v="0"/>
    <n v="0"/>
    <n v="3.7"/>
    <n v="3.5"/>
    <n v="899.1"/>
    <n v="686"/>
    <n v="4.3"/>
    <n v="4.2"/>
    <n v="180.6"/>
    <n v="130.20000000000002"/>
    <m/>
    <m/>
    <n v="0"/>
    <n v="0"/>
    <n v="3.7884210526315791"/>
    <n v="3.5955947136563879"/>
    <n v="1079.7"/>
    <n v="816.2"/>
    <m/>
    <m/>
    <n v="0"/>
    <n v="0"/>
    <m/>
    <m/>
    <n v="0"/>
    <n v="0"/>
    <m/>
    <m/>
    <n v="0"/>
    <n v="0"/>
    <n v="0"/>
    <n v="0"/>
    <n v="0"/>
    <n v="0"/>
    <n v="26"/>
    <n v="18"/>
    <n v="0"/>
    <n v="0"/>
    <n v="6.5"/>
    <n v="6.8"/>
    <n v="169"/>
    <n v="122.39999999999999"/>
    <m/>
    <m/>
    <n v="0"/>
    <n v="0"/>
    <n v="590"/>
    <n v="563"/>
    <n v="0"/>
    <n v="0"/>
    <n v="2664.5"/>
    <n v="2632.8"/>
    <s v=""/>
    <s v=""/>
    <n v="47"/>
    <n v="41"/>
    <n v="0"/>
    <n v="0"/>
    <n v="227.1"/>
    <n v="214.20000000000002"/>
    <n v="0"/>
    <n v="0"/>
    <n v="637"/>
    <n v="604"/>
    <n v="0"/>
    <n v="0"/>
    <n v="2891.6"/>
    <n v="2847"/>
    <s v=""/>
    <s v=""/>
    <n v="0"/>
    <n v="0"/>
    <n v="0"/>
    <n v="0"/>
    <s v=""/>
    <s v=""/>
    <s v=""/>
    <s v=""/>
    <n v="3060.6000000000004"/>
    <n v="2969.4000000000005"/>
    <s v=""/>
    <s v=""/>
  </r>
  <r>
    <x v="15"/>
    <s v="Bluefield State College "/>
    <m/>
    <n v="237215"/>
    <x v="5"/>
    <n v="262"/>
    <n v="235"/>
    <n v="13"/>
    <n v="4"/>
    <n v="249"/>
    <n v="231"/>
    <n v="120"/>
    <n v="120"/>
    <n v="249"/>
    <n v="231"/>
    <n v="0"/>
    <n v="0"/>
    <n v="14"/>
    <n v="15"/>
    <n v="0"/>
    <n v="0"/>
    <m/>
    <m/>
    <n v="0"/>
    <n v="0"/>
    <m/>
    <m/>
    <n v="0"/>
    <n v="0"/>
    <n v="14"/>
    <n v="15"/>
    <n v="0"/>
    <n v="0"/>
    <n v="4.7"/>
    <n v="4.9000000000000004"/>
    <n v="65.8"/>
    <n v="73.5"/>
    <m/>
    <m/>
    <n v="0"/>
    <n v="0"/>
    <m/>
    <m/>
    <n v="0"/>
    <n v="0"/>
    <n v="4.7"/>
    <n v="4.9000000000000004"/>
    <n v="65.8"/>
    <n v="73.5"/>
    <m/>
    <m/>
    <n v="0"/>
    <n v="0"/>
    <m/>
    <m/>
    <n v="0"/>
    <n v="0"/>
    <m/>
    <m/>
    <n v="0"/>
    <n v="0"/>
    <n v="0"/>
    <n v="0"/>
    <n v="0"/>
    <n v="0"/>
    <n v="59"/>
    <n v="67"/>
    <n v="0"/>
    <n v="0"/>
    <n v="5"/>
    <n v="4"/>
    <n v="0"/>
    <n v="0"/>
    <m/>
    <m/>
    <n v="0"/>
    <n v="0"/>
    <n v="64"/>
    <n v="71"/>
    <n v="0"/>
    <n v="0"/>
    <n v="6.6"/>
    <n v="6.2"/>
    <n v="389.4"/>
    <n v="415.40000000000003"/>
    <n v="10.4"/>
    <n v="12.3"/>
    <n v="52"/>
    <n v="49.2"/>
    <m/>
    <m/>
    <n v="0"/>
    <n v="0"/>
    <n v="6.8968749999999996"/>
    <n v="6.5436619718309865"/>
    <n v="441.4"/>
    <n v="464.6"/>
    <m/>
    <m/>
    <n v="0"/>
    <n v="0"/>
    <m/>
    <m/>
    <n v="0"/>
    <n v="0"/>
    <m/>
    <m/>
    <n v="0"/>
    <n v="0"/>
    <n v="0"/>
    <n v="0"/>
    <n v="0"/>
    <n v="0"/>
    <n v="78"/>
    <n v="86"/>
    <n v="0"/>
    <n v="0"/>
    <n v="6.5025641025641026"/>
    <n v="6.2569767441860469"/>
    <n v="507.2"/>
    <n v="538.1"/>
    <n v="0"/>
    <n v="0"/>
    <n v="0"/>
    <n v="0"/>
    <n v="123"/>
    <n v="100"/>
    <n v="0"/>
    <n v="0"/>
    <n v="22"/>
    <n v="19"/>
    <n v="0"/>
    <n v="0"/>
    <m/>
    <m/>
    <n v="0"/>
    <n v="0"/>
    <n v="145"/>
    <n v="119"/>
    <n v="0"/>
    <n v="0"/>
    <n v="3.8"/>
    <n v="4.5"/>
    <n v="467.4"/>
    <n v="450"/>
    <n v="5.8"/>
    <n v="6.2"/>
    <n v="127.6"/>
    <n v="117.8"/>
    <m/>
    <m/>
    <n v="0"/>
    <n v="0"/>
    <n v="4.1034482758620694"/>
    <n v="4.7714285714285714"/>
    <n v="595.00000000000011"/>
    <n v="567.79999999999995"/>
    <m/>
    <m/>
    <n v="0"/>
    <n v="0"/>
    <m/>
    <m/>
    <n v="0"/>
    <n v="0"/>
    <m/>
    <m/>
    <n v="0"/>
    <n v="0"/>
    <n v="0"/>
    <n v="0"/>
    <n v="0"/>
    <n v="0"/>
    <n v="26"/>
    <n v="26"/>
    <n v="0"/>
    <n v="0"/>
    <n v="7.9"/>
    <n v="6.9"/>
    <n v="205.4"/>
    <n v="179.4"/>
    <m/>
    <m/>
    <n v="0"/>
    <n v="0"/>
    <n v="196"/>
    <n v="182"/>
    <n v="0"/>
    <n v="0"/>
    <n v="922.59999999999991"/>
    <n v="938.90000000000009"/>
    <s v=""/>
    <s v=""/>
    <n v="27"/>
    <n v="23"/>
    <n v="0"/>
    <n v="0"/>
    <n v="179.6"/>
    <n v="167"/>
    <n v="0"/>
    <n v="0"/>
    <n v="223"/>
    <n v="205"/>
    <n v="0"/>
    <n v="0"/>
    <n v="1102.1999999999998"/>
    <n v="1105.9000000000001"/>
    <s v=""/>
    <s v=""/>
    <n v="0"/>
    <n v="0"/>
    <n v="0"/>
    <n v="0"/>
    <s v=""/>
    <s v=""/>
    <s v=""/>
    <s v=""/>
    <n v="1307.6000000000001"/>
    <n v="1285.3000000000002"/>
    <s v=""/>
    <s v=""/>
  </r>
  <r>
    <x v="15"/>
    <s v="Concord University "/>
    <m/>
    <n v="237330"/>
    <x v="5"/>
    <n v="336"/>
    <n v="401"/>
    <n v="7"/>
    <n v="8"/>
    <n v="329"/>
    <n v="393"/>
    <n v="120"/>
    <n v="120"/>
    <n v="329"/>
    <n v="393"/>
    <n v="0"/>
    <n v="0"/>
    <n v="87"/>
    <n v="80"/>
    <n v="0"/>
    <n v="0"/>
    <m/>
    <m/>
    <n v="0"/>
    <n v="0"/>
    <m/>
    <m/>
    <n v="0"/>
    <n v="0"/>
    <n v="87"/>
    <n v="80"/>
    <n v="0"/>
    <n v="0"/>
    <n v="4.7"/>
    <n v="4.7"/>
    <n v="408.90000000000003"/>
    <n v="376"/>
    <m/>
    <m/>
    <n v="0"/>
    <n v="0"/>
    <m/>
    <m/>
    <n v="0"/>
    <n v="0"/>
    <n v="4.7"/>
    <n v="4.7"/>
    <n v="408.90000000000003"/>
    <n v="376"/>
    <m/>
    <m/>
    <n v="0"/>
    <n v="0"/>
    <m/>
    <m/>
    <n v="0"/>
    <n v="0"/>
    <m/>
    <m/>
    <n v="0"/>
    <n v="0"/>
    <n v="0"/>
    <n v="0"/>
    <n v="0"/>
    <n v="0"/>
    <n v="134"/>
    <n v="175"/>
    <n v="0"/>
    <n v="0"/>
    <n v="2"/>
    <n v="3"/>
    <n v="0"/>
    <n v="0"/>
    <m/>
    <m/>
    <n v="0"/>
    <n v="0"/>
    <n v="136"/>
    <n v="178"/>
    <n v="0"/>
    <n v="0"/>
    <n v="5.4"/>
    <n v="5.4"/>
    <n v="723.6"/>
    <n v="945.00000000000011"/>
    <n v="6"/>
    <n v="8.5"/>
    <n v="12"/>
    <n v="25.5"/>
    <m/>
    <m/>
    <n v="0"/>
    <n v="0"/>
    <n v="5.408823529411765"/>
    <n v="5.4522471910112369"/>
    <n v="735.6"/>
    <n v="970.50000000000011"/>
    <m/>
    <m/>
    <n v="0"/>
    <n v="0"/>
    <m/>
    <m/>
    <n v="0"/>
    <n v="0"/>
    <m/>
    <m/>
    <n v="0"/>
    <n v="0"/>
    <n v="0"/>
    <n v="0"/>
    <n v="0"/>
    <n v="0"/>
    <n v="223"/>
    <n v="258"/>
    <n v="0"/>
    <n v="0"/>
    <n v="5.1322869955156953"/>
    <n v="5.2189922480620154"/>
    <n v="1144.5"/>
    <n v="1346.5"/>
    <n v="0"/>
    <n v="0"/>
    <n v="0"/>
    <n v="0"/>
    <n v="69"/>
    <n v="90"/>
    <n v="0"/>
    <n v="0"/>
    <n v="18"/>
    <n v="8"/>
    <n v="0"/>
    <n v="0"/>
    <m/>
    <m/>
    <n v="0"/>
    <n v="0"/>
    <n v="87"/>
    <n v="98"/>
    <n v="0"/>
    <n v="0"/>
    <n v="4.5"/>
    <n v="4.3"/>
    <n v="310.5"/>
    <n v="387"/>
    <n v="5.9"/>
    <n v="5.3"/>
    <n v="106.2"/>
    <n v="42.4"/>
    <m/>
    <m/>
    <n v="0"/>
    <n v="0"/>
    <n v="4.7896551724137932"/>
    <n v="4.3816326530612244"/>
    <n v="416.7"/>
    <n v="429.4"/>
    <m/>
    <m/>
    <n v="0"/>
    <n v="0"/>
    <m/>
    <m/>
    <n v="0"/>
    <n v="0"/>
    <m/>
    <m/>
    <n v="0"/>
    <n v="0"/>
    <n v="0"/>
    <n v="0"/>
    <n v="0"/>
    <n v="0"/>
    <n v="19"/>
    <n v="37"/>
    <n v="0"/>
    <n v="0"/>
    <n v="7"/>
    <n v="5.2"/>
    <n v="133"/>
    <n v="192.4"/>
    <m/>
    <m/>
    <n v="0"/>
    <n v="0"/>
    <n v="290"/>
    <n v="345"/>
    <n v="0"/>
    <n v="0"/>
    <n v="1443"/>
    <n v="1708"/>
    <s v=""/>
    <s v=""/>
    <n v="20"/>
    <n v="11"/>
    <n v="0"/>
    <n v="0"/>
    <n v="118.2"/>
    <n v="67.900000000000006"/>
    <n v="0"/>
    <n v="0"/>
    <n v="310"/>
    <n v="356"/>
    <n v="0"/>
    <n v="0"/>
    <n v="1561.2"/>
    <n v="1775.9"/>
    <s v=""/>
    <s v=""/>
    <n v="0"/>
    <n v="0"/>
    <n v="0"/>
    <n v="0"/>
    <s v=""/>
    <s v=""/>
    <s v=""/>
    <s v=""/>
    <n v="1694.2"/>
    <n v="1968.3000000000002"/>
    <s v=""/>
    <s v=""/>
  </r>
  <r>
    <x v="15"/>
    <s v="Glenville State College "/>
    <m/>
    <n v="237385"/>
    <x v="5"/>
    <n v="132"/>
    <n v="161"/>
    <n v="1"/>
    <n v="5"/>
    <n v="131"/>
    <n v="156"/>
    <n v="120"/>
    <n v="120"/>
    <n v="131"/>
    <n v="156"/>
    <n v="0"/>
    <n v="0"/>
    <n v="37"/>
    <n v="43"/>
    <n v="0"/>
    <n v="0"/>
    <m/>
    <m/>
    <n v="0"/>
    <n v="0"/>
    <m/>
    <m/>
    <n v="0"/>
    <n v="0"/>
    <n v="37"/>
    <n v="43"/>
    <n v="0"/>
    <n v="0"/>
    <n v="4.7"/>
    <n v="4.5999999999999996"/>
    <n v="173.9"/>
    <n v="197.79999999999998"/>
    <m/>
    <m/>
    <n v="0"/>
    <n v="0"/>
    <m/>
    <m/>
    <n v="0"/>
    <n v="0"/>
    <n v="4.7"/>
    <n v="4.5999999999999996"/>
    <n v="173.9"/>
    <n v="197.79999999999998"/>
    <m/>
    <m/>
    <n v="0"/>
    <n v="0"/>
    <m/>
    <m/>
    <n v="0"/>
    <n v="0"/>
    <m/>
    <m/>
    <n v="0"/>
    <n v="0"/>
    <n v="0"/>
    <n v="0"/>
    <n v="0"/>
    <n v="0"/>
    <n v="53"/>
    <n v="63"/>
    <n v="0"/>
    <n v="0"/>
    <m/>
    <m/>
    <n v="0"/>
    <n v="0"/>
    <m/>
    <m/>
    <n v="0"/>
    <n v="0"/>
    <n v="53"/>
    <n v="63"/>
    <n v="0"/>
    <n v="0"/>
    <n v="6.2"/>
    <n v="6.3"/>
    <n v="328.6"/>
    <n v="396.9"/>
    <m/>
    <m/>
    <n v="0"/>
    <n v="0"/>
    <m/>
    <m/>
    <n v="0"/>
    <n v="0"/>
    <n v="6.2"/>
    <n v="6.3"/>
    <n v="328.6"/>
    <n v="396.9"/>
    <m/>
    <m/>
    <n v="0"/>
    <n v="0"/>
    <m/>
    <m/>
    <n v="0"/>
    <n v="0"/>
    <m/>
    <m/>
    <n v="0"/>
    <n v="0"/>
    <n v="0"/>
    <n v="0"/>
    <n v="0"/>
    <n v="0"/>
    <n v="90"/>
    <n v="106"/>
    <n v="0"/>
    <n v="0"/>
    <n v="5.583333333333333"/>
    <n v="5.610377358490565"/>
    <n v="502.5"/>
    <n v="594.69999999999993"/>
    <n v="0"/>
    <n v="0"/>
    <n v="0"/>
    <n v="0"/>
    <n v="28"/>
    <n v="39"/>
    <n v="0"/>
    <n v="0"/>
    <m/>
    <n v="1"/>
    <n v="0"/>
    <n v="0"/>
    <m/>
    <m/>
    <n v="0"/>
    <n v="0"/>
    <n v="28"/>
    <n v="40"/>
    <n v="0"/>
    <n v="0"/>
    <n v="4.9000000000000004"/>
    <n v="4.2"/>
    <n v="137.20000000000002"/>
    <n v="163.80000000000001"/>
    <m/>
    <n v="5.5"/>
    <n v="0"/>
    <n v="5.5"/>
    <m/>
    <m/>
    <n v="0"/>
    <n v="0"/>
    <n v="4.9000000000000004"/>
    <n v="4.2324999999999999"/>
    <n v="137.20000000000002"/>
    <n v="169.3"/>
    <m/>
    <m/>
    <n v="0"/>
    <n v="0"/>
    <m/>
    <m/>
    <n v="0"/>
    <n v="0"/>
    <m/>
    <m/>
    <n v="0"/>
    <n v="0"/>
    <n v="0"/>
    <n v="0"/>
    <n v="0"/>
    <n v="0"/>
    <n v="13"/>
    <n v="10"/>
    <n v="0"/>
    <n v="0"/>
    <n v="6.3"/>
    <n v="10.199999999999999"/>
    <n v="81.899999999999991"/>
    <n v="102"/>
    <m/>
    <m/>
    <n v="0"/>
    <n v="0"/>
    <n v="118"/>
    <n v="145"/>
    <n v="0"/>
    <n v="0"/>
    <n v="639.70000000000005"/>
    <n v="758.5"/>
    <s v=""/>
    <s v=""/>
    <n v="0"/>
    <n v="1"/>
    <n v="0"/>
    <n v="0"/>
    <n v="0"/>
    <n v="5.5"/>
    <n v="0"/>
    <n v="0"/>
    <n v="118"/>
    <n v="146"/>
    <n v="0"/>
    <n v="0"/>
    <n v="639.70000000000005"/>
    <n v="764"/>
    <s v=""/>
    <s v=""/>
    <n v="0"/>
    <n v="0"/>
    <n v="0"/>
    <n v="0"/>
    <s v=""/>
    <s v=""/>
    <s v=""/>
    <s v=""/>
    <n v="721.6"/>
    <n v="866"/>
    <s v=""/>
    <s v=""/>
  </r>
  <r>
    <x v="15"/>
    <s v="West Liberty University"/>
    <m/>
    <n v="237932"/>
    <x v="5"/>
    <n v="336"/>
    <n v="410"/>
    <n v="3"/>
    <n v="5"/>
    <n v="333"/>
    <n v="405"/>
    <n v="120"/>
    <n v="120"/>
    <n v="333"/>
    <n v="405"/>
    <n v="0"/>
    <n v="0"/>
    <n v="48"/>
    <n v="57"/>
    <n v="0"/>
    <n v="0"/>
    <m/>
    <n v="1"/>
    <n v="0"/>
    <n v="0"/>
    <m/>
    <m/>
    <n v="0"/>
    <n v="0"/>
    <n v="48"/>
    <n v="58"/>
    <n v="0"/>
    <n v="0"/>
    <n v="4.5"/>
    <n v="5"/>
    <n v="216"/>
    <n v="285"/>
    <m/>
    <n v="6.5"/>
    <n v="0"/>
    <n v="6.5"/>
    <m/>
    <m/>
    <n v="0"/>
    <n v="0"/>
    <n v="4.5"/>
    <n v="5.0258620689655169"/>
    <n v="216"/>
    <n v="291.5"/>
    <m/>
    <m/>
    <n v="0"/>
    <n v="0"/>
    <m/>
    <m/>
    <n v="0"/>
    <n v="0"/>
    <m/>
    <m/>
    <n v="0"/>
    <n v="0"/>
    <n v="0"/>
    <n v="0"/>
    <n v="0"/>
    <n v="0"/>
    <n v="135"/>
    <n v="165"/>
    <n v="0"/>
    <n v="0"/>
    <m/>
    <m/>
    <n v="0"/>
    <n v="0"/>
    <m/>
    <m/>
    <n v="0"/>
    <n v="0"/>
    <n v="135"/>
    <n v="165"/>
    <n v="0"/>
    <n v="0"/>
    <n v="5.2"/>
    <n v="5"/>
    <n v="702"/>
    <n v="825"/>
    <m/>
    <m/>
    <n v="0"/>
    <n v="0"/>
    <m/>
    <m/>
    <n v="0"/>
    <n v="0"/>
    <n v="5.2"/>
    <n v="5"/>
    <n v="702"/>
    <n v="825"/>
    <m/>
    <m/>
    <n v="0"/>
    <n v="0"/>
    <m/>
    <m/>
    <n v="0"/>
    <n v="0"/>
    <m/>
    <m/>
    <n v="0"/>
    <n v="0"/>
    <n v="0"/>
    <n v="0"/>
    <n v="0"/>
    <n v="0"/>
    <n v="183"/>
    <n v="223"/>
    <n v="0"/>
    <n v="0"/>
    <n v="5.0163934426229506"/>
    <n v="5.006726457399103"/>
    <n v="918"/>
    <n v="1116.5"/>
    <n v="0"/>
    <n v="0"/>
    <n v="0"/>
    <n v="0"/>
    <n v="125"/>
    <n v="136"/>
    <n v="0"/>
    <n v="0"/>
    <n v="8"/>
    <n v="20"/>
    <n v="0"/>
    <n v="0"/>
    <m/>
    <m/>
    <n v="0"/>
    <n v="0"/>
    <n v="133"/>
    <n v="156"/>
    <n v="0"/>
    <n v="0"/>
    <n v="3.9"/>
    <n v="3.7"/>
    <n v="487.5"/>
    <n v="503.20000000000005"/>
    <n v="5.4"/>
    <n v="3.7"/>
    <n v="43.2"/>
    <n v="74"/>
    <m/>
    <m/>
    <n v="0"/>
    <n v="0"/>
    <n v="3.9902255639097746"/>
    <n v="3.7"/>
    <n v="530.70000000000005"/>
    <n v="577.20000000000005"/>
    <m/>
    <m/>
    <n v="0"/>
    <n v="0"/>
    <m/>
    <m/>
    <n v="0"/>
    <n v="0"/>
    <m/>
    <m/>
    <n v="0"/>
    <n v="0"/>
    <n v="0"/>
    <n v="0"/>
    <n v="0"/>
    <n v="0"/>
    <n v="17"/>
    <n v="26"/>
    <n v="0"/>
    <n v="0"/>
    <n v="7.7"/>
    <n v="4.5"/>
    <n v="130.9"/>
    <n v="117"/>
    <m/>
    <m/>
    <n v="0"/>
    <n v="0"/>
    <n v="308"/>
    <n v="358"/>
    <n v="0"/>
    <n v="0"/>
    <n v="1405.5"/>
    <n v="1613.2"/>
    <s v=""/>
    <s v=""/>
    <n v="8"/>
    <n v="21"/>
    <n v="0"/>
    <n v="0"/>
    <n v="43.2"/>
    <n v="80.5"/>
    <n v="0"/>
    <n v="0"/>
    <n v="316"/>
    <n v="379"/>
    <n v="0"/>
    <n v="0"/>
    <n v="1448.7"/>
    <n v="1693.7"/>
    <s v=""/>
    <s v=""/>
    <n v="0"/>
    <n v="0"/>
    <n v="0"/>
    <n v="0"/>
    <s v=""/>
    <s v=""/>
    <s v=""/>
    <s v=""/>
    <n v="1579.6000000000001"/>
    <n v="1810.7"/>
    <s v=""/>
    <s v=""/>
  </r>
  <r>
    <x v="15"/>
    <s v="West Virginia State University "/>
    <m/>
    <n v="237899"/>
    <x v="5"/>
    <n v="385"/>
    <n v="378"/>
    <n v="12"/>
    <n v="11"/>
    <n v="373"/>
    <n v="367"/>
    <n v="120"/>
    <n v="120"/>
    <n v="373"/>
    <n v="367"/>
    <n v="0"/>
    <n v="0"/>
    <n v="11"/>
    <n v="14"/>
    <n v="0"/>
    <n v="0"/>
    <m/>
    <m/>
    <n v="0"/>
    <n v="0"/>
    <m/>
    <m/>
    <n v="0"/>
    <n v="0"/>
    <n v="11"/>
    <n v="14"/>
    <n v="0"/>
    <n v="0"/>
    <n v="4.8"/>
    <n v="4.9000000000000004"/>
    <n v="52.8"/>
    <n v="68.600000000000009"/>
    <m/>
    <m/>
    <n v="0"/>
    <n v="0"/>
    <m/>
    <m/>
    <n v="0"/>
    <n v="0"/>
    <n v="4.8"/>
    <n v="4.9000000000000004"/>
    <n v="52.8"/>
    <n v="68.600000000000009"/>
    <m/>
    <m/>
    <n v="0"/>
    <n v="0"/>
    <m/>
    <m/>
    <n v="0"/>
    <n v="0"/>
    <m/>
    <m/>
    <n v="0"/>
    <n v="0"/>
    <n v="0"/>
    <n v="0"/>
    <n v="0"/>
    <n v="0"/>
    <n v="101"/>
    <n v="85"/>
    <n v="0"/>
    <n v="0"/>
    <n v="8"/>
    <n v="9"/>
    <n v="0"/>
    <n v="0"/>
    <m/>
    <m/>
    <n v="0"/>
    <n v="0"/>
    <n v="109"/>
    <n v="94"/>
    <n v="0"/>
    <n v="0"/>
    <n v="6.2"/>
    <n v="7.3"/>
    <n v="626.20000000000005"/>
    <n v="620.5"/>
    <n v="8.6999999999999993"/>
    <n v="8.5"/>
    <n v="69.599999999999994"/>
    <n v="76.5"/>
    <m/>
    <m/>
    <n v="0"/>
    <n v="0"/>
    <n v="6.3834862385321109"/>
    <n v="7.4148936170212769"/>
    <n v="695.80000000000007"/>
    <n v="697"/>
    <m/>
    <m/>
    <n v="0"/>
    <n v="0"/>
    <m/>
    <m/>
    <n v="0"/>
    <n v="0"/>
    <m/>
    <m/>
    <n v="0"/>
    <n v="0"/>
    <n v="0"/>
    <n v="0"/>
    <n v="0"/>
    <n v="0"/>
    <n v="120"/>
    <n v="108"/>
    <n v="0"/>
    <n v="0"/>
    <n v="6.2383333333333333"/>
    <n v="7.0888888888888895"/>
    <n v="748.6"/>
    <n v="765.6"/>
    <n v="0"/>
    <n v="0"/>
    <n v="0"/>
    <n v="0"/>
    <n v="159"/>
    <n v="161"/>
    <n v="0"/>
    <n v="0"/>
    <n v="27"/>
    <n v="24"/>
    <n v="0"/>
    <n v="0"/>
    <m/>
    <m/>
    <n v="0"/>
    <n v="0"/>
    <n v="186"/>
    <n v="185"/>
    <n v="0"/>
    <n v="0"/>
    <n v="5.2"/>
    <n v="5.7"/>
    <n v="826.80000000000007"/>
    <n v="917.7"/>
    <n v="5.2"/>
    <n v="5.9"/>
    <n v="140.4"/>
    <n v="141.60000000000002"/>
    <m/>
    <m/>
    <n v="0"/>
    <n v="0"/>
    <n v="5.2"/>
    <n v="5.7259459459459467"/>
    <n v="967.2"/>
    <n v="1059.3000000000002"/>
    <m/>
    <m/>
    <n v="0"/>
    <n v="0"/>
    <m/>
    <m/>
    <n v="0"/>
    <n v="0"/>
    <m/>
    <m/>
    <n v="0"/>
    <n v="0"/>
    <n v="0"/>
    <n v="0"/>
    <n v="0"/>
    <n v="0"/>
    <n v="67"/>
    <n v="74"/>
    <n v="0"/>
    <n v="0"/>
    <n v="7.8"/>
    <n v="8.1"/>
    <n v="522.6"/>
    <n v="599.4"/>
    <m/>
    <m/>
    <n v="0"/>
    <n v="0"/>
    <n v="271"/>
    <n v="260"/>
    <n v="0"/>
    <n v="0"/>
    <n v="1505.8000000000002"/>
    <n v="1606.8000000000002"/>
    <s v=""/>
    <s v=""/>
    <n v="35"/>
    <n v="33"/>
    <n v="0"/>
    <n v="0"/>
    <n v="210"/>
    <n v="218.10000000000002"/>
    <n v="0"/>
    <n v="0"/>
    <n v="306"/>
    <n v="293"/>
    <n v="0"/>
    <n v="0"/>
    <n v="1715.8000000000002"/>
    <n v="1824.9"/>
    <s v=""/>
    <s v=""/>
    <n v="0"/>
    <n v="0"/>
    <n v="0"/>
    <n v="0"/>
    <s v=""/>
    <s v=""/>
    <s v=""/>
    <s v=""/>
    <n v="2238.4"/>
    <n v="2424.3000000000002"/>
    <s v=""/>
    <s v=""/>
  </r>
  <r>
    <x v="15"/>
    <s v="West Virginia University Institute of Technology"/>
    <m/>
    <n v="237950"/>
    <x v="5"/>
    <n v="144"/>
    <n v="143"/>
    <n v="2"/>
    <n v="3"/>
    <n v="142"/>
    <n v="140"/>
    <n v="120"/>
    <n v="120"/>
    <n v="142"/>
    <n v="140"/>
    <n v="0"/>
    <n v="0"/>
    <n v="16"/>
    <n v="16"/>
    <n v="0"/>
    <n v="0"/>
    <m/>
    <m/>
    <n v="0"/>
    <n v="0"/>
    <m/>
    <m/>
    <n v="0"/>
    <n v="0"/>
    <n v="16"/>
    <n v="16"/>
    <n v="0"/>
    <n v="0"/>
    <n v="4.7"/>
    <n v="5"/>
    <n v="75.2"/>
    <n v="80"/>
    <m/>
    <m/>
    <n v="0"/>
    <n v="0"/>
    <m/>
    <m/>
    <n v="0"/>
    <n v="0"/>
    <n v="4.7"/>
    <n v="5"/>
    <n v="75.2"/>
    <n v="80"/>
    <m/>
    <m/>
    <n v="0"/>
    <n v="0"/>
    <m/>
    <m/>
    <n v="0"/>
    <n v="0"/>
    <m/>
    <m/>
    <n v="0"/>
    <n v="0"/>
    <n v="0"/>
    <n v="0"/>
    <n v="0"/>
    <n v="0"/>
    <n v="51"/>
    <n v="44"/>
    <n v="0"/>
    <n v="0"/>
    <n v="1"/>
    <m/>
    <n v="0"/>
    <n v="0"/>
    <m/>
    <m/>
    <n v="0"/>
    <n v="0"/>
    <n v="52"/>
    <n v="44"/>
    <n v="0"/>
    <n v="0"/>
    <n v="5.2"/>
    <n v="6.3"/>
    <n v="265.2"/>
    <n v="277.2"/>
    <n v="11.5"/>
    <m/>
    <n v="11.5"/>
    <n v="0"/>
    <m/>
    <m/>
    <n v="0"/>
    <n v="0"/>
    <n v="5.3211538461538463"/>
    <n v="6.3"/>
    <n v="276.7"/>
    <n v="277.2"/>
    <m/>
    <m/>
    <n v="0"/>
    <n v="0"/>
    <m/>
    <m/>
    <n v="0"/>
    <n v="0"/>
    <m/>
    <m/>
    <n v="0"/>
    <n v="0"/>
    <n v="0"/>
    <n v="0"/>
    <n v="0"/>
    <n v="0"/>
    <n v="68"/>
    <n v="60"/>
    <n v="0"/>
    <n v="0"/>
    <n v="5.1749999999999998"/>
    <n v="5.9533333333333331"/>
    <n v="351.9"/>
    <n v="357.2"/>
    <n v="0"/>
    <n v="0"/>
    <n v="0"/>
    <n v="0"/>
    <n v="52"/>
    <n v="62"/>
    <n v="0"/>
    <n v="0"/>
    <n v="8"/>
    <n v="4"/>
    <n v="0"/>
    <n v="0"/>
    <m/>
    <m/>
    <n v="0"/>
    <n v="0"/>
    <n v="60"/>
    <n v="66"/>
    <n v="0"/>
    <n v="0"/>
    <n v="4.0999999999999996"/>
    <n v="4.3"/>
    <n v="213.2"/>
    <n v="266.59999999999997"/>
    <n v="4.5999999999999996"/>
    <n v="5"/>
    <n v="36.799999999999997"/>
    <n v="20"/>
    <m/>
    <m/>
    <n v="0"/>
    <n v="0"/>
    <n v="4.166666666666667"/>
    <n v="4.3424242424242419"/>
    <n v="250.00000000000003"/>
    <n v="286.59999999999997"/>
    <m/>
    <m/>
    <n v="0"/>
    <n v="0"/>
    <m/>
    <m/>
    <n v="0"/>
    <n v="0"/>
    <m/>
    <m/>
    <n v="0"/>
    <n v="0"/>
    <n v="0"/>
    <n v="0"/>
    <n v="0"/>
    <n v="0"/>
    <n v="14"/>
    <n v="14"/>
    <n v="0"/>
    <n v="0"/>
    <n v="6.9"/>
    <n v="5.5"/>
    <n v="96.600000000000009"/>
    <n v="77"/>
    <m/>
    <m/>
    <n v="0"/>
    <n v="0"/>
    <n v="119"/>
    <n v="122"/>
    <n v="0"/>
    <n v="0"/>
    <n v="553.59999999999991"/>
    <n v="623.79999999999995"/>
    <s v=""/>
    <s v=""/>
    <n v="9"/>
    <n v="4"/>
    <n v="0"/>
    <n v="0"/>
    <n v="48.3"/>
    <n v="20"/>
    <n v="0"/>
    <n v="0"/>
    <n v="128"/>
    <n v="126"/>
    <n v="0"/>
    <n v="0"/>
    <n v="601.89999999999986"/>
    <n v="643.79999999999995"/>
    <s v=""/>
    <s v=""/>
    <n v="0"/>
    <n v="0"/>
    <n v="0"/>
    <n v="0"/>
    <s v=""/>
    <s v=""/>
    <s v=""/>
    <s v=""/>
    <n v="698.5"/>
    <n v="720.8"/>
    <s v=""/>
    <s v=""/>
  </r>
  <r>
    <x v="15"/>
    <s v="Potomac State College of West Virginia University"/>
    <m/>
    <n v="237701"/>
    <x v="10"/>
    <n v="185"/>
    <n v="192"/>
    <n v="10"/>
    <n v="5"/>
    <n v="175"/>
    <n v="187"/>
    <s v="120 and 60"/>
    <s v="120 and 60"/>
    <n v="175"/>
    <n v="187"/>
    <n v="0"/>
    <n v="0"/>
    <n v="54"/>
    <n v="70"/>
    <n v="0"/>
    <n v="0"/>
    <m/>
    <m/>
    <n v="0"/>
    <n v="0"/>
    <m/>
    <m/>
    <n v="0"/>
    <n v="0"/>
    <n v="54"/>
    <n v="70"/>
    <n v="0"/>
    <n v="0"/>
    <n v="2.6"/>
    <n v="2.4"/>
    <n v="140.4"/>
    <n v="168"/>
    <m/>
    <m/>
    <n v="0"/>
    <n v="0"/>
    <m/>
    <m/>
    <n v="0"/>
    <n v="0"/>
    <n v="2.6"/>
    <n v="2.4"/>
    <n v="140.4"/>
    <n v="168"/>
    <m/>
    <m/>
    <n v="0"/>
    <n v="0"/>
    <m/>
    <m/>
    <n v="0"/>
    <n v="0"/>
    <m/>
    <m/>
    <n v="0"/>
    <n v="0"/>
    <n v="0"/>
    <n v="0"/>
    <n v="0"/>
    <n v="0"/>
    <n v="89"/>
    <n v="87"/>
    <n v="0"/>
    <n v="0"/>
    <n v="1"/>
    <m/>
    <n v="0"/>
    <n v="0"/>
    <m/>
    <m/>
    <n v="0"/>
    <n v="0"/>
    <n v="90"/>
    <n v="87"/>
    <n v="0"/>
    <n v="0"/>
    <n v="3.1"/>
    <n v="3.3"/>
    <n v="275.90000000000003"/>
    <n v="287.09999999999997"/>
    <n v="5"/>
    <m/>
    <n v="5"/>
    <n v="0"/>
    <m/>
    <m/>
    <n v="0"/>
    <n v="0"/>
    <n v="3.1211111111111114"/>
    <n v="3.3"/>
    <n v="280.90000000000003"/>
    <n v="287.09999999999997"/>
    <m/>
    <m/>
    <n v="0"/>
    <n v="0"/>
    <m/>
    <m/>
    <n v="0"/>
    <n v="0"/>
    <m/>
    <m/>
    <n v="0"/>
    <n v="0"/>
    <n v="0"/>
    <n v="0"/>
    <n v="0"/>
    <n v="0"/>
    <n v="144"/>
    <n v="157"/>
    <n v="0"/>
    <n v="0"/>
    <n v="2.9256944444444448"/>
    <n v="2.8987261146496812"/>
    <n v="421.30000000000007"/>
    <n v="455.09999999999997"/>
    <n v="0"/>
    <n v="0"/>
    <n v="0"/>
    <n v="0"/>
    <n v="24"/>
    <n v="19"/>
    <n v="0"/>
    <n v="0"/>
    <n v="1"/>
    <n v="5"/>
    <n v="0"/>
    <n v="0"/>
    <m/>
    <m/>
    <n v="0"/>
    <n v="0"/>
    <n v="25"/>
    <n v="24"/>
    <n v="0"/>
    <n v="0"/>
    <n v="1.9"/>
    <n v="2"/>
    <n v="45.599999999999994"/>
    <n v="38"/>
    <n v="1.5"/>
    <n v="6.2"/>
    <n v="1.5"/>
    <n v="31"/>
    <m/>
    <m/>
    <n v="0"/>
    <n v="0"/>
    <n v="1.8839999999999997"/>
    <n v="2.875"/>
    <n v="47.099999999999994"/>
    <n v="69"/>
    <m/>
    <m/>
    <n v="0"/>
    <n v="0"/>
    <m/>
    <m/>
    <n v="0"/>
    <n v="0"/>
    <m/>
    <m/>
    <n v="0"/>
    <n v="0"/>
    <n v="0"/>
    <n v="0"/>
    <n v="0"/>
    <n v="0"/>
    <n v="6"/>
    <n v="6"/>
    <n v="0"/>
    <n v="0"/>
    <n v="6.3"/>
    <n v="4.9000000000000004"/>
    <n v="37.799999999999997"/>
    <n v="29.400000000000002"/>
    <m/>
    <m/>
    <n v="0"/>
    <n v="0"/>
    <n v="167"/>
    <n v="176"/>
    <n v="0"/>
    <n v="0"/>
    <n v="461.90000000000009"/>
    <n v="493.09999999999997"/>
    <s v=""/>
    <s v=""/>
    <n v="2"/>
    <n v="5"/>
    <n v="0"/>
    <n v="0"/>
    <n v="6.5"/>
    <n v="31"/>
    <n v="0"/>
    <n v="0"/>
    <n v="169"/>
    <n v="181"/>
    <n v="0"/>
    <n v="0"/>
    <n v="468.40000000000009"/>
    <n v="524.09999999999991"/>
    <s v=""/>
    <s v=""/>
    <n v="0"/>
    <n v="0"/>
    <n v="0"/>
    <n v="0"/>
    <s v=""/>
    <s v=""/>
    <s v=""/>
    <s v=""/>
    <n v="506.2000000000001"/>
    <n v="553.49999999999989"/>
    <s v=""/>
    <s v=""/>
  </r>
  <r>
    <x v="15"/>
    <s v="West Virginia University at Parkersburg"/>
    <m/>
    <n v="237686"/>
    <x v="10"/>
    <n v="424"/>
    <n v="560"/>
    <n v="26"/>
    <n v="28"/>
    <n v="398"/>
    <n v="532"/>
    <s v="120 and 60"/>
    <s v="120 and 60"/>
    <n v="398"/>
    <n v="532"/>
    <n v="0"/>
    <n v="0"/>
    <n v="42"/>
    <n v="50"/>
    <n v="0"/>
    <n v="0"/>
    <n v="1"/>
    <n v="2"/>
    <n v="0"/>
    <n v="0"/>
    <m/>
    <m/>
    <n v="0"/>
    <n v="0"/>
    <n v="43"/>
    <n v="52"/>
    <n v="0"/>
    <n v="0"/>
    <n v="4.5"/>
    <n v="4.5"/>
    <n v="189"/>
    <n v="225"/>
    <n v="9.5"/>
    <n v="6.8"/>
    <n v="9.5"/>
    <n v="13.6"/>
    <m/>
    <m/>
    <n v="0"/>
    <n v="0"/>
    <n v="4.6162790697674421"/>
    <n v="4.5884615384615381"/>
    <n v="198.5"/>
    <n v="238.6"/>
    <m/>
    <m/>
    <n v="0"/>
    <n v="0"/>
    <m/>
    <m/>
    <n v="0"/>
    <n v="0"/>
    <m/>
    <m/>
    <n v="0"/>
    <n v="0"/>
    <n v="0"/>
    <n v="0"/>
    <n v="0"/>
    <n v="0"/>
    <n v="141"/>
    <n v="189"/>
    <n v="0"/>
    <n v="0"/>
    <n v="30"/>
    <n v="42"/>
    <n v="0"/>
    <n v="0"/>
    <m/>
    <m/>
    <n v="0"/>
    <n v="0"/>
    <n v="171"/>
    <n v="231"/>
    <n v="0"/>
    <n v="0"/>
    <n v="5"/>
    <n v="5.4"/>
    <n v="705"/>
    <n v="1020.6"/>
    <n v="5.7"/>
    <n v="6"/>
    <n v="171"/>
    <n v="252"/>
    <m/>
    <m/>
    <n v="0"/>
    <n v="0"/>
    <n v="5.1228070175438596"/>
    <n v="5.5090909090909088"/>
    <n v="876"/>
    <n v="1272.5999999999999"/>
    <m/>
    <m/>
    <n v="0"/>
    <n v="0"/>
    <m/>
    <m/>
    <n v="0"/>
    <n v="0"/>
    <m/>
    <m/>
    <n v="0"/>
    <n v="0"/>
    <n v="0"/>
    <n v="0"/>
    <n v="0"/>
    <n v="0"/>
    <n v="214"/>
    <n v="283"/>
    <n v="0"/>
    <n v="0"/>
    <n v="5.0210280373831777"/>
    <n v="5.3399293286219072"/>
    <n v="1074.5"/>
    <n v="1511.1999999999998"/>
    <n v="0"/>
    <n v="0"/>
    <n v="0"/>
    <n v="0"/>
    <n v="79"/>
    <n v="104"/>
    <n v="0"/>
    <n v="0"/>
    <n v="33"/>
    <n v="38"/>
    <n v="0"/>
    <n v="0"/>
    <m/>
    <m/>
    <n v="0"/>
    <n v="0"/>
    <n v="112"/>
    <n v="142"/>
    <n v="0"/>
    <n v="0"/>
    <n v="4.5"/>
    <n v="3.9"/>
    <n v="355.5"/>
    <n v="405.59999999999997"/>
    <n v="4.2"/>
    <n v="4.5"/>
    <n v="138.6"/>
    <n v="171"/>
    <m/>
    <m/>
    <n v="0"/>
    <n v="0"/>
    <n v="4.4116071428571431"/>
    <n v="4.0605633802816898"/>
    <n v="494.1"/>
    <n v="576.59999999999991"/>
    <m/>
    <m/>
    <n v="0"/>
    <n v="0"/>
    <m/>
    <m/>
    <n v="0"/>
    <n v="0"/>
    <m/>
    <m/>
    <n v="0"/>
    <n v="0"/>
    <n v="0"/>
    <n v="0"/>
    <n v="0"/>
    <n v="0"/>
    <n v="72"/>
    <n v="107"/>
    <n v="0"/>
    <n v="0"/>
    <n v="5.7"/>
    <n v="6.2"/>
    <n v="410.40000000000003"/>
    <n v="663.4"/>
    <m/>
    <m/>
    <n v="0"/>
    <n v="0"/>
    <n v="262"/>
    <n v="343"/>
    <n v="0"/>
    <n v="0"/>
    <n v="1249.5"/>
    <n v="1651.1999999999998"/>
    <s v=""/>
    <s v=""/>
    <n v="64"/>
    <n v="82"/>
    <n v="0"/>
    <n v="0"/>
    <n v="319.10000000000002"/>
    <n v="436.6"/>
    <n v="0"/>
    <n v="0"/>
    <n v="326"/>
    <n v="425"/>
    <n v="0"/>
    <n v="0"/>
    <n v="1568.6"/>
    <n v="2087.7999999999997"/>
    <s v=""/>
    <s v=""/>
    <n v="0"/>
    <n v="0"/>
    <n v="0"/>
    <n v="0"/>
    <s v=""/>
    <s v=""/>
    <s v=""/>
    <s v=""/>
    <n v="1979"/>
    <n v="2751.2"/>
    <s v=""/>
    <s v=""/>
  </r>
  <r>
    <x v="15"/>
    <s v="West Virginia Northern Community College"/>
    <s v="Reclassified: met the criteria for Two-Year 2 in 2009-10, 2010-11 and 2011-12."/>
    <n v="238014"/>
    <x v="7"/>
    <n v="295"/>
    <n v="309"/>
    <n v="5"/>
    <m/>
    <n v="290"/>
    <n v="309"/>
    <n v="60"/>
    <n v="60"/>
    <n v="290"/>
    <n v="309"/>
    <n v="0"/>
    <n v="0"/>
    <n v="12"/>
    <n v="11"/>
    <n v="0"/>
    <n v="0"/>
    <n v="2"/>
    <n v="1"/>
    <n v="0"/>
    <n v="0"/>
    <m/>
    <m/>
    <n v="0"/>
    <n v="0"/>
    <n v="14"/>
    <n v="12"/>
    <n v="0"/>
    <n v="0"/>
    <n v="3.3"/>
    <n v="2.8"/>
    <n v="39.599999999999994"/>
    <n v="30.799999999999997"/>
    <n v="3"/>
    <n v="3"/>
    <n v="6"/>
    <n v="3"/>
    <m/>
    <m/>
    <n v="0"/>
    <n v="0"/>
    <n v="3.2571428571428567"/>
    <n v="2.8166666666666664"/>
    <n v="45.599999999999994"/>
    <n v="33.799999999999997"/>
    <m/>
    <m/>
    <n v="0"/>
    <n v="0"/>
    <m/>
    <m/>
    <n v="0"/>
    <n v="0"/>
    <m/>
    <m/>
    <n v="0"/>
    <n v="0"/>
    <n v="0"/>
    <n v="0"/>
    <n v="0"/>
    <n v="0"/>
    <n v="85"/>
    <n v="79"/>
    <n v="0"/>
    <n v="0"/>
    <n v="11"/>
    <n v="21"/>
    <n v="0"/>
    <n v="0"/>
    <m/>
    <m/>
    <n v="0"/>
    <n v="0"/>
    <n v="96"/>
    <n v="100"/>
    <n v="0"/>
    <n v="0"/>
    <n v="4.5999999999999996"/>
    <n v="5.8"/>
    <n v="390.99999999999994"/>
    <n v="458.2"/>
    <n v="5"/>
    <n v="6.3"/>
    <n v="55"/>
    <n v="132.29999999999998"/>
    <m/>
    <m/>
    <n v="0"/>
    <n v="0"/>
    <n v="4.645833333333333"/>
    <n v="5.9050000000000002"/>
    <n v="446"/>
    <n v="590.5"/>
    <m/>
    <m/>
    <n v="0"/>
    <n v="0"/>
    <m/>
    <m/>
    <n v="0"/>
    <n v="0"/>
    <m/>
    <m/>
    <n v="0"/>
    <n v="0"/>
    <n v="0"/>
    <n v="0"/>
    <n v="0"/>
    <n v="0"/>
    <n v="110"/>
    <n v="112"/>
    <n v="0"/>
    <n v="0"/>
    <n v="4.4690909090909097"/>
    <n v="5.5741071428571427"/>
    <n v="491.60000000000008"/>
    <n v="624.29999999999995"/>
    <n v="0"/>
    <n v="0"/>
    <n v="0"/>
    <n v="0"/>
    <n v="76"/>
    <n v="104"/>
    <n v="0"/>
    <n v="0"/>
    <n v="65"/>
    <n v="56"/>
    <n v="0"/>
    <n v="0"/>
    <m/>
    <m/>
    <n v="0"/>
    <n v="0"/>
    <n v="141"/>
    <n v="160"/>
    <n v="0"/>
    <n v="0"/>
    <n v="3.6"/>
    <n v="4.2"/>
    <n v="273.60000000000002"/>
    <n v="436.8"/>
    <n v="4.2"/>
    <n v="4.3"/>
    <n v="273"/>
    <n v="240.79999999999998"/>
    <m/>
    <m/>
    <n v="0"/>
    <n v="0"/>
    <n v="3.8765957446808512"/>
    <n v="4.2350000000000003"/>
    <n v="546.6"/>
    <n v="677.6"/>
    <m/>
    <m/>
    <n v="0"/>
    <n v="0"/>
    <m/>
    <m/>
    <n v="0"/>
    <n v="0"/>
    <m/>
    <m/>
    <n v="0"/>
    <n v="0"/>
    <n v="0"/>
    <n v="0"/>
    <n v="0"/>
    <n v="0"/>
    <n v="39"/>
    <n v="37"/>
    <n v="0"/>
    <n v="0"/>
    <n v="6.5"/>
    <n v="7.5"/>
    <n v="253.5"/>
    <n v="277.5"/>
    <m/>
    <m/>
    <n v="0"/>
    <n v="0"/>
    <n v="173"/>
    <n v="194"/>
    <n v="0"/>
    <n v="0"/>
    <n v="704.19999999999993"/>
    <n v="925.8"/>
    <s v=""/>
    <s v=""/>
    <n v="78"/>
    <n v="78"/>
    <n v="0"/>
    <n v="0"/>
    <n v="334"/>
    <n v="376.09999999999997"/>
    <n v="0"/>
    <n v="0"/>
    <n v="251"/>
    <n v="272"/>
    <n v="0"/>
    <n v="0"/>
    <n v="1038.1999999999998"/>
    <n v="1301.8999999999999"/>
    <s v=""/>
    <s v=""/>
    <n v="0"/>
    <n v="0"/>
    <n v="0"/>
    <n v="0"/>
    <s v=""/>
    <s v=""/>
    <s v=""/>
    <s v=""/>
    <n v="1291.7"/>
    <n v="1579.4"/>
    <s v=""/>
    <s v=""/>
  </r>
  <r>
    <x v="15"/>
    <s v="Blue Ridge Community &amp; Technical College"/>
    <m/>
    <n v="446774"/>
    <x v="8"/>
    <n v="181"/>
    <n v="229"/>
    <n v="1"/>
    <n v="6"/>
    <n v="180"/>
    <n v="223"/>
    <n v="60"/>
    <n v="60"/>
    <n v="180"/>
    <n v="223"/>
    <n v="0"/>
    <n v="0"/>
    <n v="8"/>
    <n v="13"/>
    <n v="0"/>
    <n v="0"/>
    <n v="1"/>
    <n v="1"/>
    <n v="0"/>
    <n v="0"/>
    <m/>
    <m/>
    <n v="0"/>
    <n v="0"/>
    <n v="9"/>
    <n v="14"/>
    <n v="0"/>
    <n v="0"/>
    <n v="2.8"/>
    <n v="2.9"/>
    <n v="22.4"/>
    <n v="37.699999999999996"/>
    <n v="2.5"/>
    <n v="3"/>
    <n v="2.5"/>
    <n v="3"/>
    <m/>
    <m/>
    <n v="0"/>
    <n v="0"/>
    <n v="2.7666666666666666"/>
    <n v="2.907142857142857"/>
    <n v="24.9"/>
    <n v="40.699999999999996"/>
    <m/>
    <m/>
    <n v="0"/>
    <n v="0"/>
    <m/>
    <m/>
    <n v="0"/>
    <n v="0"/>
    <m/>
    <m/>
    <n v="0"/>
    <n v="0"/>
    <n v="0"/>
    <n v="0"/>
    <n v="0"/>
    <n v="0"/>
    <n v="52"/>
    <n v="65"/>
    <n v="0"/>
    <n v="0"/>
    <n v="26"/>
    <n v="28"/>
    <n v="0"/>
    <n v="0"/>
    <m/>
    <m/>
    <n v="0"/>
    <n v="0"/>
    <n v="78"/>
    <n v="93"/>
    <n v="0"/>
    <n v="0"/>
    <n v="3.4"/>
    <n v="3.7"/>
    <n v="176.79999999999998"/>
    <n v="240.5"/>
    <n v="4.4000000000000004"/>
    <n v="4.4000000000000004"/>
    <n v="114.4"/>
    <n v="123.20000000000002"/>
    <m/>
    <m/>
    <n v="0"/>
    <n v="0"/>
    <n v="3.7333333333333334"/>
    <n v="3.9107526881720434"/>
    <n v="291.2"/>
    <n v="363.70000000000005"/>
    <m/>
    <m/>
    <n v="0"/>
    <n v="0"/>
    <m/>
    <m/>
    <n v="0"/>
    <n v="0"/>
    <m/>
    <m/>
    <n v="0"/>
    <n v="0"/>
    <n v="0"/>
    <n v="0"/>
    <n v="0"/>
    <n v="0"/>
    <n v="87"/>
    <n v="107"/>
    <n v="0"/>
    <n v="0"/>
    <n v="3.6333333333333329"/>
    <n v="3.7794392523364491"/>
    <n v="316.09999999999997"/>
    <n v="404.40000000000003"/>
    <n v="0"/>
    <n v="0"/>
    <n v="0"/>
    <n v="0"/>
    <n v="45"/>
    <n v="50"/>
    <n v="0"/>
    <n v="0"/>
    <n v="34"/>
    <n v="41"/>
    <n v="0"/>
    <n v="0"/>
    <m/>
    <m/>
    <n v="0"/>
    <n v="0"/>
    <n v="79"/>
    <n v="91"/>
    <n v="0"/>
    <n v="0"/>
    <n v="2.7"/>
    <n v="3.1"/>
    <n v="121.50000000000001"/>
    <n v="155"/>
    <n v="2.1"/>
    <n v="2.9"/>
    <n v="71.400000000000006"/>
    <n v="118.89999999999999"/>
    <m/>
    <m/>
    <n v="0"/>
    <n v="0"/>
    <n v="2.4417721518987348"/>
    <n v="3.0098901098901099"/>
    <n v="192.90000000000003"/>
    <n v="273.89999999999998"/>
    <m/>
    <m/>
    <n v="0"/>
    <n v="0"/>
    <m/>
    <m/>
    <n v="0"/>
    <n v="0"/>
    <m/>
    <m/>
    <n v="0"/>
    <n v="0"/>
    <n v="0"/>
    <n v="0"/>
    <n v="0"/>
    <n v="0"/>
    <n v="14"/>
    <n v="25"/>
    <n v="0"/>
    <n v="0"/>
    <n v="4.9000000000000004"/>
    <n v="3.4"/>
    <n v="68.600000000000009"/>
    <n v="85"/>
    <m/>
    <m/>
    <n v="0"/>
    <n v="0"/>
    <n v="105"/>
    <n v="128"/>
    <n v="0"/>
    <n v="0"/>
    <n v="320.7"/>
    <n v="433.2"/>
    <s v=""/>
    <s v=""/>
    <n v="61"/>
    <n v="70"/>
    <n v="0"/>
    <n v="0"/>
    <n v="188.3"/>
    <n v="245.10000000000002"/>
    <n v="0"/>
    <n v="0"/>
    <n v="166"/>
    <n v="198"/>
    <n v="0"/>
    <n v="0"/>
    <n v="509"/>
    <n v="678.3"/>
    <s v=""/>
    <s v=""/>
    <n v="0"/>
    <n v="0"/>
    <n v="0"/>
    <n v="0"/>
    <s v=""/>
    <s v=""/>
    <s v=""/>
    <s v=""/>
    <n v="577.6"/>
    <n v="763.3"/>
    <s v=""/>
    <s v=""/>
  </r>
  <r>
    <x v="15"/>
    <s v="Bridgemont Community &amp; Technical College"/>
    <m/>
    <n v="445674"/>
    <x v="8"/>
    <n v="126"/>
    <n v="147"/>
    <n v="2"/>
    <n v="2"/>
    <n v="124"/>
    <n v="145"/>
    <n v="60"/>
    <n v="60"/>
    <n v="124"/>
    <n v="145"/>
    <n v="0"/>
    <n v="0"/>
    <n v="9"/>
    <n v="11"/>
    <n v="0"/>
    <n v="0"/>
    <n v="1"/>
    <m/>
    <n v="0"/>
    <n v="0"/>
    <m/>
    <m/>
    <n v="0"/>
    <n v="0"/>
    <n v="10"/>
    <n v="11"/>
    <n v="0"/>
    <n v="0"/>
    <n v="3.1"/>
    <n v="3"/>
    <n v="27.900000000000002"/>
    <n v="33"/>
    <n v="4"/>
    <m/>
    <n v="4"/>
    <n v="0"/>
    <m/>
    <m/>
    <n v="0"/>
    <n v="0"/>
    <n v="3.1900000000000004"/>
    <n v="3"/>
    <n v="31.900000000000006"/>
    <n v="33"/>
    <m/>
    <m/>
    <n v="0"/>
    <n v="0"/>
    <m/>
    <m/>
    <n v="0"/>
    <n v="0"/>
    <m/>
    <m/>
    <n v="0"/>
    <n v="0"/>
    <n v="0"/>
    <n v="0"/>
    <n v="0"/>
    <n v="0"/>
    <n v="31"/>
    <n v="48"/>
    <n v="0"/>
    <n v="0"/>
    <n v="7"/>
    <n v="7"/>
    <n v="0"/>
    <n v="0"/>
    <m/>
    <m/>
    <n v="0"/>
    <n v="0"/>
    <n v="38"/>
    <n v="55"/>
    <n v="0"/>
    <n v="0"/>
    <n v="3.2"/>
    <n v="3.2"/>
    <n v="99.2"/>
    <n v="153.60000000000002"/>
    <n v="4.3"/>
    <n v="3.8"/>
    <n v="30.099999999999998"/>
    <n v="26.599999999999998"/>
    <m/>
    <m/>
    <n v="0"/>
    <n v="0"/>
    <n v="3.4026315789473687"/>
    <n v="3.2763636363636368"/>
    <n v="129.30000000000001"/>
    <n v="180.20000000000002"/>
    <m/>
    <m/>
    <n v="0"/>
    <n v="0"/>
    <m/>
    <m/>
    <n v="0"/>
    <n v="0"/>
    <m/>
    <m/>
    <n v="0"/>
    <n v="0"/>
    <n v="0"/>
    <n v="0"/>
    <n v="0"/>
    <n v="0"/>
    <n v="48"/>
    <n v="66"/>
    <n v="0"/>
    <n v="0"/>
    <n v="3.3583333333333338"/>
    <n v="3.2303030303030305"/>
    <n v="161.20000000000002"/>
    <n v="213.20000000000002"/>
    <n v="0"/>
    <n v="0"/>
    <n v="0"/>
    <n v="0"/>
    <n v="53"/>
    <n v="58"/>
    <n v="0"/>
    <n v="0"/>
    <n v="17"/>
    <n v="15"/>
    <n v="0"/>
    <n v="0"/>
    <m/>
    <m/>
    <n v="0"/>
    <n v="0"/>
    <n v="70"/>
    <n v="73"/>
    <n v="0"/>
    <n v="0"/>
    <n v="4"/>
    <n v="3.5"/>
    <n v="212"/>
    <n v="203"/>
    <n v="3.4"/>
    <n v="2.6"/>
    <n v="57.8"/>
    <n v="39"/>
    <m/>
    <m/>
    <n v="0"/>
    <n v="0"/>
    <n v="3.8542857142857145"/>
    <n v="3.3150684931506849"/>
    <n v="269.8"/>
    <n v="242"/>
    <m/>
    <m/>
    <n v="0"/>
    <n v="0"/>
    <m/>
    <m/>
    <n v="0"/>
    <n v="0"/>
    <m/>
    <m/>
    <n v="0"/>
    <n v="0"/>
    <n v="0"/>
    <n v="0"/>
    <n v="0"/>
    <n v="0"/>
    <n v="6"/>
    <n v="6"/>
    <n v="0"/>
    <n v="0"/>
    <n v="6.9"/>
    <n v="8.6"/>
    <n v="41.400000000000006"/>
    <n v="51.599999999999994"/>
    <m/>
    <m/>
    <n v="0"/>
    <n v="0"/>
    <n v="93"/>
    <n v="117"/>
    <n v="0"/>
    <n v="0"/>
    <n v="339.1"/>
    <n v="389.6"/>
    <s v=""/>
    <s v=""/>
    <n v="25"/>
    <n v="22"/>
    <n v="0"/>
    <n v="0"/>
    <n v="91.899999999999991"/>
    <n v="65.599999999999994"/>
    <n v="0"/>
    <n v="0"/>
    <n v="118"/>
    <n v="139"/>
    <n v="0"/>
    <n v="0"/>
    <n v="431"/>
    <n v="455.20000000000005"/>
    <s v=""/>
    <s v=""/>
    <n v="0"/>
    <n v="0"/>
    <n v="0"/>
    <n v="0"/>
    <s v=""/>
    <s v=""/>
    <s v=""/>
    <s v=""/>
    <n v="472.4"/>
    <n v="506.80000000000007"/>
    <s v=""/>
    <s v=""/>
  </r>
  <r>
    <x v="15"/>
    <s v="Eastern West Virginia Community &amp; Technical College"/>
    <m/>
    <n v="438708"/>
    <x v="8"/>
    <n v="47"/>
    <n v="51"/>
    <n v="4"/>
    <n v="4"/>
    <n v="43"/>
    <n v="47"/>
    <n v="60"/>
    <n v="60"/>
    <n v="43"/>
    <n v="47"/>
    <n v="0"/>
    <n v="0"/>
    <n v="5"/>
    <n v="2"/>
    <n v="0"/>
    <n v="0"/>
    <m/>
    <m/>
    <n v="0"/>
    <n v="0"/>
    <m/>
    <m/>
    <n v="0"/>
    <n v="0"/>
    <n v="5"/>
    <n v="2"/>
    <n v="0"/>
    <n v="0"/>
    <n v="2.2999999999999998"/>
    <n v="2.8"/>
    <n v="11.5"/>
    <n v="5.6"/>
    <m/>
    <m/>
    <n v="0"/>
    <n v="0"/>
    <m/>
    <m/>
    <n v="0"/>
    <n v="0"/>
    <n v="2.2999999999999998"/>
    <n v="2.8"/>
    <n v="11.5"/>
    <n v="5.6"/>
    <m/>
    <m/>
    <n v="0"/>
    <n v="0"/>
    <m/>
    <m/>
    <n v="0"/>
    <n v="0"/>
    <m/>
    <m/>
    <n v="0"/>
    <n v="0"/>
    <n v="0"/>
    <n v="0"/>
    <n v="0"/>
    <n v="0"/>
    <n v="4"/>
    <n v="5"/>
    <n v="0"/>
    <n v="0"/>
    <n v="9"/>
    <n v="12"/>
    <n v="0"/>
    <n v="0"/>
    <m/>
    <m/>
    <n v="0"/>
    <n v="0"/>
    <n v="13"/>
    <n v="17"/>
    <n v="0"/>
    <n v="0"/>
    <n v="3.1"/>
    <n v="2.7"/>
    <n v="12.4"/>
    <n v="13.5"/>
    <n v="5.3"/>
    <n v="4.2"/>
    <n v="47.699999999999996"/>
    <n v="50.400000000000006"/>
    <m/>
    <m/>
    <n v="0"/>
    <n v="0"/>
    <n v="4.6230769230769226"/>
    <n v="3.7588235294117651"/>
    <n v="60.099999999999994"/>
    <n v="63.900000000000006"/>
    <m/>
    <m/>
    <n v="0"/>
    <n v="0"/>
    <m/>
    <m/>
    <n v="0"/>
    <n v="0"/>
    <m/>
    <m/>
    <n v="0"/>
    <n v="0"/>
    <n v="0"/>
    <n v="0"/>
    <n v="0"/>
    <n v="0"/>
    <n v="18"/>
    <n v="19"/>
    <n v="0"/>
    <n v="0"/>
    <n v="3.9777777777777774"/>
    <n v="3.6578947368421053"/>
    <n v="71.599999999999994"/>
    <n v="69.5"/>
    <n v="0"/>
    <n v="0"/>
    <n v="0"/>
    <n v="0"/>
    <n v="10"/>
    <n v="9"/>
    <n v="0"/>
    <n v="0"/>
    <n v="10"/>
    <n v="15"/>
    <n v="0"/>
    <n v="0"/>
    <m/>
    <m/>
    <n v="0"/>
    <n v="0"/>
    <n v="20"/>
    <n v="24"/>
    <n v="0"/>
    <n v="0"/>
    <n v="4.8"/>
    <n v="4.8"/>
    <n v="48"/>
    <n v="43.199999999999996"/>
    <n v="2.4"/>
    <n v="3.7"/>
    <n v="24"/>
    <n v="55.5"/>
    <m/>
    <m/>
    <n v="0"/>
    <n v="0"/>
    <n v="3.6"/>
    <n v="4.1124999999999998"/>
    <n v="72"/>
    <n v="98.699999999999989"/>
    <m/>
    <m/>
    <n v="0"/>
    <n v="0"/>
    <m/>
    <m/>
    <n v="0"/>
    <n v="0"/>
    <m/>
    <m/>
    <n v="0"/>
    <n v="0"/>
    <n v="0"/>
    <n v="0"/>
    <n v="0"/>
    <n v="0"/>
    <n v="5"/>
    <n v="4"/>
    <n v="0"/>
    <n v="0"/>
    <n v="5.9"/>
    <n v="5"/>
    <n v="29.5"/>
    <n v="20"/>
    <m/>
    <m/>
    <n v="0"/>
    <n v="0"/>
    <n v="19"/>
    <n v="16"/>
    <n v="0"/>
    <n v="0"/>
    <n v="71.900000000000006"/>
    <n v="62.3"/>
    <s v=""/>
    <s v=""/>
    <n v="19"/>
    <n v="27"/>
    <n v="0"/>
    <n v="0"/>
    <n v="71.699999999999989"/>
    <n v="105.9"/>
    <n v="0"/>
    <n v="0"/>
    <n v="38"/>
    <n v="43"/>
    <n v="0"/>
    <n v="0"/>
    <n v="143.6"/>
    <n v="168.2"/>
    <s v=""/>
    <s v=""/>
    <n v="0"/>
    <n v="0"/>
    <n v="0"/>
    <n v="0"/>
    <s v=""/>
    <s v=""/>
    <s v=""/>
    <s v=""/>
    <n v="173.1"/>
    <n v="188.2"/>
    <s v=""/>
    <s v=""/>
  </r>
  <r>
    <x v="15"/>
    <s v="Kanawha Valley Community &amp; Technical College"/>
    <m/>
    <n v="445018"/>
    <x v="8"/>
    <n v="281"/>
    <n v="252"/>
    <n v="16"/>
    <n v="14"/>
    <n v="265"/>
    <n v="238"/>
    <n v="60"/>
    <n v="60"/>
    <n v="265"/>
    <n v="238"/>
    <n v="0"/>
    <n v="0"/>
    <n v="6"/>
    <n v="7"/>
    <n v="0"/>
    <n v="0"/>
    <m/>
    <n v="1"/>
    <n v="0"/>
    <n v="0"/>
    <m/>
    <m/>
    <n v="0"/>
    <n v="0"/>
    <n v="6"/>
    <n v="8"/>
    <n v="0"/>
    <n v="0"/>
    <n v="3.3"/>
    <n v="3.3"/>
    <n v="19.799999999999997"/>
    <n v="23.099999999999998"/>
    <m/>
    <n v="3"/>
    <n v="0"/>
    <n v="3"/>
    <m/>
    <m/>
    <n v="0"/>
    <n v="0"/>
    <n v="3.2999999999999994"/>
    <n v="3.2624999999999997"/>
    <n v="19.799999999999997"/>
    <n v="26.099999999999998"/>
    <m/>
    <m/>
    <n v="0"/>
    <n v="0"/>
    <m/>
    <m/>
    <n v="0"/>
    <n v="0"/>
    <m/>
    <m/>
    <n v="0"/>
    <n v="0"/>
    <n v="0"/>
    <n v="0"/>
    <n v="0"/>
    <n v="0"/>
    <n v="43"/>
    <n v="49"/>
    <n v="0"/>
    <n v="0"/>
    <n v="19"/>
    <n v="12"/>
    <n v="0"/>
    <n v="0"/>
    <m/>
    <m/>
    <n v="0"/>
    <n v="0"/>
    <n v="62"/>
    <n v="61"/>
    <n v="0"/>
    <n v="0"/>
    <n v="3.7"/>
    <n v="4.0999999999999996"/>
    <n v="159.1"/>
    <n v="200.89999999999998"/>
    <n v="4.5"/>
    <n v="3.7"/>
    <n v="85.5"/>
    <n v="44.400000000000006"/>
    <m/>
    <m/>
    <n v="0"/>
    <n v="0"/>
    <n v="3.9451612903225803"/>
    <n v="4.0213114754098358"/>
    <n v="244.6"/>
    <n v="245.29999999999998"/>
    <m/>
    <m/>
    <n v="0"/>
    <n v="0"/>
    <m/>
    <m/>
    <n v="0"/>
    <n v="0"/>
    <m/>
    <m/>
    <n v="0"/>
    <n v="0"/>
    <n v="0"/>
    <n v="0"/>
    <n v="0"/>
    <n v="0"/>
    <n v="68"/>
    <n v="69"/>
    <n v="0"/>
    <n v="0"/>
    <n v="3.8882352941176466"/>
    <n v="3.9333333333333331"/>
    <n v="264.39999999999998"/>
    <n v="271.39999999999998"/>
    <n v="0"/>
    <n v="0"/>
    <n v="0"/>
    <n v="0"/>
    <n v="93"/>
    <n v="71"/>
    <n v="0"/>
    <n v="0"/>
    <n v="30"/>
    <n v="30"/>
    <n v="0"/>
    <n v="0"/>
    <m/>
    <m/>
    <n v="0"/>
    <n v="0"/>
    <n v="123"/>
    <n v="101"/>
    <n v="0"/>
    <n v="0"/>
    <n v="6.2"/>
    <n v="6.8"/>
    <n v="576.6"/>
    <n v="482.8"/>
    <n v="4.2"/>
    <n v="3.1"/>
    <n v="126"/>
    <n v="93"/>
    <m/>
    <m/>
    <n v="0"/>
    <n v="0"/>
    <n v="5.7121951219512193"/>
    <n v="5.7009900990099007"/>
    <n v="702.6"/>
    <n v="575.79999999999995"/>
    <m/>
    <m/>
    <n v="0"/>
    <n v="0"/>
    <m/>
    <m/>
    <n v="0"/>
    <n v="0"/>
    <m/>
    <m/>
    <n v="0"/>
    <n v="0"/>
    <n v="0"/>
    <n v="0"/>
    <n v="0"/>
    <n v="0"/>
    <n v="74"/>
    <n v="68"/>
    <n v="0"/>
    <n v="0"/>
    <n v="6.3"/>
    <n v="7.4"/>
    <n v="466.2"/>
    <n v="503.20000000000005"/>
    <m/>
    <m/>
    <n v="0"/>
    <n v="0"/>
    <n v="142"/>
    <n v="127"/>
    <n v="0"/>
    <n v="0"/>
    <n v="755.5"/>
    <n v="706.8"/>
    <s v=""/>
    <s v=""/>
    <n v="49"/>
    <n v="43"/>
    <n v="0"/>
    <n v="0"/>
    <n v="211.5"/>
    <n v="140.4"/>
    <n v="0"/>
    <n v="0"/>
    <n v="191"/>
    <n v="170"/>
    <n v="0"/>
    <n v="0"/>
    <n v="967"/>
    <n v="847.19999999999993"/>
    <s v=""/>
    <s v=""/>
    <n v="0"/>
    <n v="0"/>
    <n v="0"/>
    <n v="0"/>
    <s v=""/>
    <s v=""/>
    <s v=""/>
    <s v=""/>
    <n v="1433.2"/>
    <n v="1350.4"/>
    <s v=""/>
    <s v=""/>
  </r>
  <r>
    <x v="15"/>
    <s v="Mountwest Community &amp; Technical College"/>
    <m/>
    <n v="444954"/>
    <x v="8"/>
    <n v="257"/>
    <n v="307"/>
    <n v="6"/>
    <n v="8"/>
    <n v="251"/>
    <n v="299"/>
    <n v="60"/>
    <n v="60"/>
    <n v="251"/>
    <n v="299"/>
    <n v="0"/>
    <n v="0"/>
    <n v="13"/>
    <n v="11"/>
    <n v="0"/>
    <n v="0"/>
    <m/>
    <m/>
    <n v="0"/>
    <n v="0"/>
    <m/>
    <m/>
    <n v="0"/>
    <n v="0"/>
    <n v="13"/>
    <n v="11"/>
    <n v="0"/>
    <n v="0"/>
    <n v="3.9"/>
    <n v="3.5"/>
    <n v="50.699999999999996"/>
    <n v="38.5"/>
    <m/>
    <m/>
    <n v="0"/>
    <n v="0"/>
    <m/>
    <m/>
    <n v="0"/>
    <n v="0"/>
    <n v="3.8999999999999995"/>
    <n v="3.5"/>
    <n v="50.699999999999996"/>
    <n v="38.5"/>
    <m/>
    <m/>
    <n v="0"/>
    <n v="0"/>
    <m/>
    <m/>
    <n v="0"/>
    <n v="0"/>
    <m/>
    <m/>
    <n v="0"/>
    <n v="0"/>
    <n v="0"/>
    <n v="0"/>
    <n v="0"/>
    <n v="0"/>
    <n v="59"/>
    <n v="64"/>
    <n v="0"/>
    <n v="0"/>
    <n v="15"/>
    <n v="16"/>
    <n v="0"/>
    <n v="0"/>
    <m/>
    <m/>
    <n v="0"/>
    <n v="0"/>
    <n v="74"/>
    <n v="80"/>
    <n v="0"/>
    <n v="0"/>
    <n v="3.6"/>
    <n v="4"/>
    <n v="212.4"/>
    <n v="256"/>
    <n v="3.7"/>
    <n v="4.2"/>
    <n v="55.5"/>
    <n v="67.2"/>
    <m/>
    <m/>
    <n v="0"/>
    <n v="0"/>
    <n v="3.6202702702702698"/>
    <n v="4.04"/>
    <n v="267.89999999999998"/>
    <n v="323.2"/>
    <m/>
    <m/>
    <n v="0"/>
    <n v="0"/>
    <m/>
    <m/>
    <n v="0"/>
    <n v="0"/>
    <m/>
    <m/>
    <n v="0"/>
    <n v="0"/>
    <n v="0"/>
    <n v="0"/>
    <n v="0"/>
    <n v="0"/>
    <n v="87"/>
    <n v="91"/>
    <n v="0"/>
    <n v="0"/>
    <n v="3.6620689655172409"/>
    <n v="3.9747252747252748"/>
    <n v="318.59999999999997"/>
    <n v="361.7"/>
    <n v="0"/>
    <n v="0"/>
    <n v="0"/>
    <n v="0"/>
    <n v="95"/>
    <n v="118"/>
    <n v="0"/>
    <n v="0"/>
    <n v="29"/>
    <n v="42"/>
    <n v="0"/>
    <n v="0"/>
    <m/>
    <m/>
    <n v="0"/>
    <n v="0"/>
    <n v="124"/>
    <n v="160"/>
    <n v="0"/>
    <n v="0"/>
    <n v="5.2"/>
    <n v="4.5"/>
    <n v="494"/>
    <n v="531"/>
    <n v="2.2999999999999998"/>
    <n v="2"/>
    <n v="66.699999999999989"/>
    <n v="84"/>
    <m/>
    <m/>
    <n v="0"/>
    <n v="0"/>
    <n v="4.5217741935483877"/>
    <n v="3.84375"/>
    <n v="560.70000000000005"/>
    <n v="615"/>
    <m/>
    <m/>
    <n v="0"/>
    <n v="0"/>
    <m/>
    <m/>
    <n v="0"/>
    <n v="0"/>
    <m/>
    <m/>
    <n v="0"/>
    <n v="0"/>
    <n v="0"/>
    <n v="0"/>
    <n v="0"/>
    <n v="0"/>
    <n v="40"/>
    <n v="48"/>
    <n v="0"/>
    <n v="0"/>
    <n v="5.9"/>
    <n v="6.6"/>
    <n v="236"/>
    <n v="316.79999999999995"/>
    <m/>
    <m/>
    <n v="0"/>
    <n v="0"/>
    <n v="167"/>
    <n v="193"/>
    <n v="0"/>
    <n v="0"/>
    <n v="757.1"/>
    <n v="825.5"/>
    <s v=""/>
    <s v=""/>
    <n v="44"/>
    <n v="58"/>
    <n v="0"/>
    <n v="0"/>
    <n v="122.19999999999999"/>
    <n v="151.19999999999999"/>
    <n v="0"/>
    <n v="0"/>
    <n v="211"/>
    <n v="251"/>
    <n v="0"/>
    <n v="0"/>
    <n v="879.3"/>
    <n v="976.7"/>
    <s v=""/>
    <s v=""/>
    <n v="0"/>
    <n v="0"/>
    <n v="0"/>
    <n v="0"/>
    <s v=""/>
    <s v=""/>
    <s v=""/>
    <s v=""/>
    <n v="1115.3"/>
    <n v="1293.5"/>
    <s v=""/>
    <s v=""/>
  </r>
  <r>
    <x v="15"/>
    <s v="New River Community &amp; Technical College"/>
    <s v="Met criteria for Two-Year 2 in 2010-11 and 2011-12."/>
    <n v="447582"/>
    <x v="8"/>
    <n v="133"/>
    <n v="113"/>
    <n v="3"/>
    <n v="2"/>
    <n v="130"/>
    <n v="111"/>
    <n v="60"/>
    <n v="60"/>
    <n v="130"/>
    <n v="111"/>
    <n v="0"/>
    <n v="0"/>
    <n v="14"/>
    <n v="6"/>
    <n v="0"/>
    <n v="0"/>
    <n v="1"/>
    <m/>
    <n v="0"/>
    <n v="0"/>
    <m/>
    <m/>
    <n v="0"/>
    <n v="0"/>
    <n v="15"/>
    <n v="6"/>
    <n v="0"/>
    <n v="0"/>
    <n v="4"/>
    <n v="3.4"/>
    <n v="56"/>
    <n v="20.399999999999999"/>
    <n v="3"/>
    <m/>
    <n v="3"/>
    <n v="0"/>
    <m/>
    <m/>
    <n v="0"/>
    <n v="0"/>
    <n v="3.9333333333333331"/>
    <n v="3.4"/>
    <n v="59"/>
    <n v="20.399999999999999"/>
    <m/>
    <m/>
    <n v="0"/>
    <n v="0"/>
    <m/>
    <m/>
    <n v="0"/>
    <n v="0"/>
    <m/>
    <m/>
    <n v="0"/>
    <n v="0"/>
    <n v="0"/>
    <n v="0"/>
    <n v="0"/>
    <n v="0"/>
    <n v="51"/>
    <n v="39"/>
    <n v="0"/>
    <n v="0"/>
    <n v="7"/>
    <n v="9"/>
    <n v="0"/>
    <n v="0"/>
    <m/>
    <m/>
    <n v="0"/>
    <n v="0"/>
    <n v="58"/>
    <n v="48"/>
    <n v="0"/>
    <n v="0"/>
    <n v="3.5"/>
    <n v="4"/>
    <n v="178.5"/>
    <n v="156"/>
    <n v="4.4000000000000004"/>
    <n v="4.4000000000000004"/>
    <n v="30.800000000000004"/>
    <n v="39.6"/>
    <m/>
    <m/>
    <n v="0"/>
    <n v="0"/>
    <n v="3.6086206896551727"/>
    <n v="4.0750000000000002"/>
    <n v="209.3"/>
    <n v="195.60000000000002"/>
    <m/>
    <m/>
    <n v="0"/>
    <n v="0"/>
    <m/>
    <m/>
    <n v="0"/>
    <n v="0"/>
    <m/>
    <m/>
    <n v="0"/>
    <n v="0"/>
    <n v="0"/>
    <n v="0"/>
    <n v="0"/>
    <n v="0"/>
    <n v="73"/>
    <n v="54"/>
    <n v="0"/>
    <n v="0"/>
    <n v="3.6753424657534248"/>
    <n v="4.0000000000000009"/>
    <n v="268.3"/>
    <n v="216.00000000000006"/>
    <n v="0"/>
    <n v="0"/>
    <n v="0"/>
    <n v="0"/>
    <n v="30"/>
    <n v="33"/>
    <n v="0"/>
    <n v="0"/>
    <n v="14"/>
    <n v="16"/>
    <n v="0"/>
    <n v="0"/>
    <m/>
    <m/>
    <n v="0"/>
    <n v="0"/>
    <n v="44"/>
    <n v="49"/>
    <n v="0"/>
    <n v="0"/>
    <n v="4.4000000000000004"/>
    <n v="3.9"/>
    <n v="132"/>
    <n v="128.69999999999999"/>
    <n v="4.4000000000000004"/>
    <n v="3.8"/>
    <n v="61.600000000000009"/>
    <n v="60.8"/>
    <m/>
    <m/>
    <n v="0"/>
    <n v="0"/>
    <n v="4.4000000000000004"/>
    <n v="3.8673469387755102"/>
    <n v="193.60000000000002"/>
    <n v="189.5"/>
    <m/>
    <m/>
    <n v="0"/>
    <n v="0"/>
    <m/>
    <m/>
    <n v="0"/>
    <n v="0"/>
    <m/>
    <m/>
    <n v="0"/>
    <n v="0"/>
    <n v="0"/>
    <n v="0"/>
    <n v="0"/>
    <n v="0"/>
    <n v="13"/>
    <n v="8"/>
    <n v="0"/>
    <n v="0"/>
    <n v="5.5"/>
    <n v="4.7"/>
    <n v="71.5"/>
    <n v="37.6"/>
    <m/>
    <m/>
    <n v="0"/>
    <n v="0"/>
    <n v="95"/>
    <n v="78"/>
    <n v="0"/>
    <n v="0"/>
    <n v="366.5"/>
    <n v="305.10000000000002"/>
    <s v=""/>
    <s v=""/>
    <n v="22"/>
    <n v="25"/>
    <n v="0"/>
    <n v="0"/>
    <n v="95.4"/>
    <n v="100.4"/>
    <n v="0"/>
    <n v="0"/>
    <n v="117"/>
    <n v="103"/>
    <n v="0"/>
    <n v="0"/>
    <n v="461.9"/>
    <n v="405.5"/>
    <s v=""/>
    <s v=""/>
    <n v="0"/>
    <n v="0"/>
    <n v="0"/>
    <n v="0"/>
    <s v=""/>
    <s v=""/>
    <s v=""/>
    <s v=""/>
    <n v="533.40000000000009"/>
    <n v="443.10000000000008"/>
    <s v=""/>
    <s v=""/>
  </r>
  <r>
    <x v="15"/>
    <s v="Pierpont Community &amp; Technical College"/>
    <s v="Met criteria for Two-Year 2 in 2010-11 and 2011-12."/>
    <n v="443492"/>
    <x v="8"/>
    <n v="281"/>
    <n v="252"/>
    <n v="41"/>
    <n v="33"/>
    <n v="240"/>
    <n v="219"/>
    <n v="60"/>
    <n v="60"/>
    <n v="240"/>
    <n v="219"/>
    <n v="0"/>
    <n v="0"/>
    <n v="26"/>
    <n v="18"/>
    <n v="0"/>
    <n v="0"/>
    <m/>
    <n v="1"/>
    <n v="0"/>
    <n v="0"/>
    <m/>
    <m/>
    <n v="0"/>
    <n v="0"/>
    <n v="26"/>
    <n v="19"/>
    <n v="0"/>
    <n v="0"/>
    <n v="3.4"/>
    <n v="2.5"/>
    <n v="88.399999999999991"/>
    <n v="45"/>
    <m/>
    <n v="7"/>
    <n v="0"/>
    <n v="7"/>
    <m/>
    <m/>
    <n v="0"/>
    <n v="0"/>
    <n v="3.3999999999999995"/>
    <n v="2.736842105263158"/>
    <n v="88.399999999999991"/>
    <n v="52"/>
    <m/>
    <m/>
    <n v="0"/>
    <n v="0"/>
    <m/>
    <m/>
    <n v="0"/>
    <n v="0"/>
    <m/>
    <m/>
    <n v="0"/>
    <n v="0"/>
    <n v="0"/>
    <n v="0"/>
    <n v="0"/>
    <n v="0"/>
    <n v="55"/>
    <n v="58"/>
    <n v="0"/>
    <n v="0"/>
    <n v="18"/>
    <n v="9"/>
    <n v="0"/>
    <n v="0"/>
    <m/>
    <m/>
    <n v="0"/>
    <n v="0"/>
    <n v="73"/>
    <n v="67"/>
    <n v="0"/>
    <n v="0"/>
    <n v="3.5"/>
    <n v="3.6"/>
    <n v="192.5"/>
    <n v="208.8"/>
    <n v="4.4000000000000004"/>
    <n v="3.9"/>
    <n v="79.2"/>
    <n v="35.1"/>
    <m/>
    <m/>
    <n v="0"/>
    <n v="0"/>
    <n v="3.7219178082191777"/>
    <n v="3.6402985074626866"/>
    <n v="271.7"/>
    <n v="243.9"/>
    <m/>
    <m/>
    <n v="0"/>
    <n v="0"/>
    <m/>
    <m/>
    <n v="0"/>
    <n v="0"/>
    <m/>
    <m/>
    <n v="0"/>
    <n v="0"/>
    <n v="0"/>
    <n v="0"/>
    <n v="0"/>
    <n v="0"/>
    <n v="99"/>
    <n v="86"/>
    <n v="0"/>
    <n v="0"/>
    <n v="3.6373737373737369"/>
    <n v="3.4406976744186042"/>
    <n v="360.09999999999997"/>
    <n v="295.89999999999998"/>
    <n v="0"/>
    <n v="0"/>
    <n v="0"/>
    <n v="0"/>
    <n v="98"/>
    <n v="86"/>
    <n v="0"/>
    <n v="0"/>
    <n v="15"/>
    <n v="15"/>
    <n v="0"/>
    <n v="0"/>
    <m/>
    <m/>
    <n v="0"/>
    <n v="0"/>
    <n v="113"/>
    <n v="101"/>
    <n v="0"/>
    <n v="0"/>
    <n v="4.2"/>
    <n v="3.8"/>
    <n v="411.6"/>
    <n v="326.8"/>
    <n v="3.6"/>
    <n v="5.0999999999999996"/>
    <n v="54"/>
    <n v="76.5"/>
    <m/>
    <m/>
    <n v="0"/>
    <n v="0"/>
    <n v="4.1203539823008848"/>
    <n v="3.9930693069306931"/>
    <n v="465.59999999999997"/>
    <n v="403.3"/>
    <m/>
    <m/>
    <n v="0"/>
    <n v="0"/>
    <m/>
    <m/>
    <n v="0"/>
    <n v="0"/>
    <m/>
    <m/>
    <n v="0"/>
    <n v="0"/>
    <n v="0"/>
    <n v="0"/>
    <n v="0"/>
    <n v="0"/>
    <n v="28"/>
    <n v="32"/>
    <n v="0"/>
    <n v="0"/>
    <n v="7.5"/>
    <n v="6.4"/>
    <n v="210"/>
    <n v="204.8"/>
    <m/>
    <m/>
    <n v="0"/>
    <n v="0"/>
    <n v="179"/>
    <n v="162"/>
    <n v="0"/>
    <n v="0"/>
    <n v="692.5"/>
    <n v="580.6"/>
    <s v=""/>
    <s v=""/>
    <n v="33"/>
    <n v="25"/>
    <n v="0"/>
    <n v="0"/>
    <n v="133.19999999999999"/>
    <n v="118.6"/>
    <n v="0"/>
    <n v="0"/>
    <n v="212"/>
    <n v="187"/>
    <n v="0"/>
    <n v="0"/>
    <n v="825.7"/>
    <n v="699.2"/>
    <s v=""/>
    <s v=""/>
    <n v="0"/>
    <n v="0"/>
    <n v="0"/>
    <n v="0"/>
    <s v=""/>
    <s v=""/>
    <s v=""/>
    <s v=""/>
    <n v="1035.6999999999998"/>
    <n v="904"/>
    <s v=""/>
    <s v=""/>
  </r>
  <r>
    <x v="15"/>
    <s v="Southern West Virginia Community &amp; Technical College "/>
    <m/>
    <n v="237817"/>
    <x v="8"/>
    <n v="225"/>
    <n v="203"/>
    <n v="4"/>
    <n v="4"/>
    <n v="221"/>
    <n v="199"/>
    <n v="60"/>
    <n v="60"/>
    <n v="221"/>
    <n v="199"/>
    <n v="0"/>
    <n v="0"/>
    <n v="31"/>
    <n v="27"/>
    <n v="0"/>
    <n v="0"/>
    <n v="4"/>
    <n v="1"/>
    <n v="0"/>
    <n v="0"/>
    <m/>
    <m/>
    <n v="0"/>
    <n v="0"/>
    <n v="35"/>
    <n v="28"/>
    <n v="0"/>
    <n v="0"/>
    <n v="3.9"/>
    <n v="3.6"/>
    <n v="120.89999999999999"/>
    <n v="97.2"/>
    <n v="5"/>
    <n v="5.5"/>
    <n v="20"/>
    <n v="5.5"/>
    <m/>
    <m/>
    <n v="0"/>
    <n v="0"/>
    <n v="4.0257142857142849"/>
    <n v="3.6678571428571431"/>
    <n v="140.89999999999998"/>
    <n v="102.7"/>
    <m/>
    <m/>
    <n v="0"/>
    <n v="0"/>
    <m/>
    <m/>
    <n v="0"/>
    <n v="0"/>
    <m/>
    <m/>
    <n v="0"/>
    <n v="0"/>
    <n v="0"/>
    <n v="0"/>
    <n v="0"/>
    <n v="0"/>
    <n v="89"/>
    <n v="86"/>
    <n v="0"/>
    <n v="0"/>
    <n v="14"/>
    <n v="17"/>
    <n v="0"/>
    <n v="0"/>
    <m/>
    <m/>
    <n v="0"/>
    <n v="0"/>
    <n v="103"/>
    <n v="103"/>
    <n v="0"/>
    <n v="0"/>
    <n v="5.5"/>
    <n v="4.9000000000000004"/>
    <n v="489.5"/>
    <n v="421.40000000000003"/>
    <n v="7.3"/>
    <n v="6.8"/>
    <n v="102.2"/>
    <n v="115.6"/>
    <m/>
    <m/>
    <n v="0"/>
    <n v="0"/>
    <n v="5.7446601941747577"/>
    <n v="5.2135922330097086"/>
    <n v="591.70000000000005"/>
    <n v="537"/>
    <m/>
    <m/>
    <n v="0"/>
    <n v="0"/>
    <m/>
    <m/>
    <n v="0"/>
    <n v="0"/>
    <m/>
    <m/>
    <n v="0"/>
    <n v="0"/>
    <n v="0"/>
    <n v="0"/>
    <n v="0"/>
    <n v="0"/>
    <n v="138"/>
    <n v="131"/>
    <n v="0"/>
    <n v="0"/>
    <n v="5.3086956521739133"/>
    <n v="4.8832061068702295"/>
    <n v="732.6"/>
    <n v="639.70000000000005"/>
    <n v="0"/>
    <n v="0"/>
    <n v="0"/>
    <n v="0"/>
    <n v="35"/>
    <n v="31"/>
    <n v="0"/>
    <n v="0"/>
    <n v="18"/>
    <n v="9"/>
    <n v="0"/>
    <n v="0"/>
    <m/>
    <m/>
    <n v="0"/>
    <n v="0"/>
    <n v="53"/>
    <n v="40"/>
    <n v="0"/>
    <n v="0"/>
    <n v="5.2"/>
    <n v="3.5"/>
    <n v="182"/>
    <n v="108.5"/>
    <n v="4.5999999999999996"/>
    <n v="3.2"/>
    <n v="82.8"/>
    <n v="28.8"/>
    <m/>
    <m/>
    <n v="0"/>
    <n v="0"/>
    <n v="4.9962264150943394"/>
    <n v="3.4325000000000001"/>
    <n v="264.8"/>
    <n v="137.30000000000001"/>
    <m/>
    <m/>
    <n v="0"/>
    <n v="0"/>
    <m/>
    <m/>
    <n v="0"/>
    <n v="0"/>
    <m/>
    <m/>
    <n v="0"/>
    <n v="0"/>
    <n v="0"/>
    <n v="0"/>
    <n v="0"/>
    <n v="0"/>
    <n v="30"/>
    <n v="28"/>
    <n v="0"/>
    <n v="0"/>
    <n v="8.6"/>
    <n v="5.6"/>
    <n v="258"/>
    <n v="156.79999999999998"/>
    <m/>
    <m/>
    <n v="0"/>
    <n v="0"/>
    <n v="155"/>
    <n v="144"/>
    <n v="0"/>
    <n v="0"/>
    <n v="792.4"/>
    <n v="627.1"/>
    <s v=""/>
    <s v=""/>
    <n v="36"/>
    <n v="27"/>
    <n v="0"/>
    <n v="0"/>
    <n v="205"/>
    <n v="149.9"/>
    <n v="0"/>
    <n v="0"/>
    <n v="191"/>
    <n v="171"/>
    <n v="0"/>
    <n v="0"/>
    <n v="997.4"/>
    <n v="777"/>
    <s v=""/>
    <s v=""/>
    <n v="0"/>
    <n v="0"/>
    <n v="0"/>
    <n v="0"/>
    <s v=""/>
    <s v=""/>
    <s v=""/>
    <s v=""/>
    <n v="1255.4000000000001"/>
    <n v="933.8"/>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6" dataOnRows="1" applyNumberFormats="0" applyBorderFormats="0" applyFontFormats="0" applyPatternFormats="0" applyAlignmentFormats="0" applyWidthHeightFormats="1" dataCaption="Data" updatedVersion="4" minRefreshableVersion="3" asteriskTotals="1" showMemberPropertyTips="0" useAutoFormatting="1" colGrandTotals="0" itemPrintTitles="1" createdVersion="3" indent="0" compact="0" compactData="0" gridDropZones="1">
  <location ref="A3:O379" firstHeaderRow="1" firstDataRow="3" firstDataCol="2"/>
  <pivotFields count="286">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9"/>
        <item x="2"/>
        <item x="3"/>
        <item x="4"/>
        <item x="5"/>
        <item x="10"/>
        <item x="6"/>
        <item x="7"/>
        <item x="8"/>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6"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7">
        <item n="Four-Year" x="1"/>
        <item n="Two-Year" x="2"/>
        <item n="Technical" h="1" x="3"/>
        <item h="1" sd="0" x="0"/>
        <item h="1" x="4"/>
        <item sd="0"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3">
    <i>
      <x/>
      <x/>
    </i>
    <i r="1">
      <x v="1"/>
    </i>
    <i r="1">
      <x v="2"/>
    </i>
    <i r="1">
      <x v="3"/>
    </i>
    <i r="1">
      <x v="4"/>
    </i>
    <i r="1">
      <x v="5"/>
    </i>
    <i t="default">
      <x/>
    </i>
    <i>
      <x v="1"/>
      <x v="6"/>
    </i>
    <i r="1">
      <x v="7"/>
    </i>
    <i r="1">
      <x v="8"/>
    </i>
    <i r="1">
      <x v="9"/>
    </i>
    <i t="default">
      <x v="1"/>
    </i>
    <i>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137">
    <format dxfId="603">
      <pivotArea type="all" dataOnly="0" outline="0" fieldPosition="0"/>
    </format>
    <format dxfId="602">
      <pivotArea type="all" dataOnly="0" outline="0" fieldPosition="0"/>
    </format>
    <format dxfId="601">
      <pivotArea outline="0" fieldPosition="0"/>
    </format>
    <format dxfId="600">
      <pivotArea field="0" dataOnly="0" labelOnly="1" grandRow="1" outline="0" offset="IV256" axis="axisRow" fieldPosition="0">
        <references count="1">
          <reference field="4294967294" count="1" selected="0">
            <x v="0"/>
          </reference>
        </references>
      </pivotArea>
    </format>
    <format dxfId="599">
      <pivotArea field="0" dataOnly="0" labelOnly="1" grandRow="1" outline="0" offset="IV256" axis="axisRow" fieldPosition="0">
        <references count="1">
          <reference field="4294967294" count="1" selected="0">
            <x v="8"/>
          </reference>
        </references>
      </pivotArea>
    </format>
    <format dxfId="598">
      <pivotArea field="0" dataOnly="0" labelOnly="1" grandRow="1" outline="0" offset="IV256" axis="axisRow" fieldPosition="0">
        <references count="1">
          <reference field="4294967294" count="1" selected="0">
            <x v="12"/>
          </reference>
        </references>
      </pivotArea>
    </format>
    <format dxfId="597">
      <pivotArea field="0" dataOnly="0" labelOnly="1" grandRow="1" outline="0" offset="IV256" axis="axisRow" fieldPosition="0">
        <references count="1">
          <reference field="4294967294" count="1" selected="0">
            <x v="10"/>
          </reference>
        </references>
      </pivotArea>
    </format>
    <format dxfId="596">
      <pivotArea field="0" dataOnly="0" labelOnly="1" grandRow="1" outline="0" offset="IV256" axis="axisRow" fieldPosition="0">
        <references count="1">
          <reference field="4294967294" count="1" selected="0">
            <x v="14"/>
          </reference>
        </references>
      </pivotArea>
    </format>
    <format dxfId="595">
      <pivotArea field="0" dataOnly="0" labelOnly="1" grandRow="1" outline="0" offset="IV256" axis="axisRow" fieldPosition="0">
        <references count="1">
          <reference field="4294967294" count="1" selected="0">
            <x v="16"/>
          </reference>
        </references>
      </pivotArea>
    </format>
    <format dxfId="594">
      <pivotArea field="0" dataOnly="0" labelOnly="1" grandRow="1" outline="0" offset="IV256" axis="axisRow" fieldPosition="0">
        <references count="1">
          <reference field="4294967294" count="1" selected="0">
            <x v="18"/>
          </reference>
        </references>
      </pivotArea>
    </format>
    <format dxfId="593">
      <pivotArea field="0" dataOnly="0" labelOnly="1" grandRow="1" outline="0" offset="IV256" axis="axisRow" fieldPosition="0">
        <references count="1">
          <reference field="4294967294" count="1" selected="0">
            <x v="20"/>
          </reference>
        </references>
      </pivotArea>
    </format>
    <format dxfId="592">
      <pivotArea dataOnly="0" labelOnly="1" outline="0" offset="IV1" fieldPosition="0">
        <references count="1">
          <reference field="0" count="1">
            <x v="10"/>
          </reference>
        </references>
      </pivotArea>
    </format>
    <format dxfId="591">
      <pivotArea dataOnly="0" outline="0" fieldPosition="0">
        <references count="1">
          <reference field="0" count="1">
            <x v="12"/>
          </reference>
        </references>
      </pivotArea>
    </format>
    <format dxfId="590">
      <pivotArea dataOnly="0" outline="0" fieldPosition="0">
        <references count="1">
          <reference field="0" count="1">
            <x v="3"/>
          </reference>
        </references>
      </pivotArea>
    </format>
    <format dxfId="589">
      <pivotArea outline="0" fieldPosition="0">
        <references count="2">
          <reference field="4294967294" count="1" selected="0">
            <x v="0"/>
          </reference>
          <reference field="0" count="1" selected="0">
            <x v="6"/>
          </reference>
        </references>
      </pivotArea>
    </format>
    <format dxfId="588">
      <pivotArea dataOnly="0" labelOnly="1" outline="0" offset="IV1" fieldPosition="0">
        <references count="1">
          <reference field="0" count="1">
            <x v="6"/>
          </reference>
        </references>
      </pivotArea>
    </format>
    <format dxfId="587">
      <pivotArea dataOnly="0" labelOnly="1" outline="0" fieldPosition="0">
        <references count="2">
          <reference field="4294967294" count="1">
            <x v="0"/>
          </reference>
          <reference field="0" count="1" selected="0">
            <x v="6"/>
          </reference>
        </references>
      </pivotArea>
    </format>
    <format dxfId="586">
      <pivotArea dataOnly="0" labelOnly="1" outline="0" offset="IV1" fieldPosition="0">
        <references count="1">
          <reference field="0" count="1">
            <x v="15"/>
          </reference>
        </references>
      </pivotArea>
    </format>
    <format dxfId="585">
      <pivotArea dataOnly="0" labelOnly="1" outline="0" offset="IV1" fieldPosition="0">
        <references count="1">
          <reference field="0" count="1">
            <x v="9"/>
          </reference>
        </references>
      </pivotArea>
    </format>
    <format dxfId="584">
      <pivotArea dataOnly="0" outline="0" fieldPosition="0">
        <references count="1">
          <reference field="0" count="1">
            <x v="5"/>
          </reference>
        </references>
      </pivotArea>
    </format>
    <format dxfId="583">
      <pivotArea dataOnly="0" outline="0" fieldPosition="0">
        <references count="1">
          <reference field="0" count="1">
            <x v="4"/>
          </reference>
        </references>
      </pivotArea>
    </format>
    <format dxfId="582">
      <pivotArea dataOnly="0" labelOnly="1" outline="0" offset="IV1" fieldPosition="0">
        <references count="1">
          <reference field="0" count="1">
            <x v="1"/>
          </reference>
        </references>
      </pivotArea>
    </format>
    <format dxfId="581">
      <pivotArea type="origin" dataOnly="0" labelOnly="1" outline="0" fieldPosition="0"/>
    </format>
    <format dxfId="580">
      <pivotArea field="0" type="button" dataOnly="0" labelOnly="1" outline="0" axis="axisRow" fieldPosition="0"/>
    </format>
    <format dxfId="579">
      <pivotArea dataOnly="0" labelOnly="1" outline="0" fieldPosition="0">
        <references count="1">
          <reference field="0" count="0"/>
        </references>
      </pivotArea>
    </format>
    <format dxfId="578">
      <pivotArea field="0" dataOnly="0" labelOnly="1" grandRow="1" outline="0" offset="A256" axis="axisRow" fieldPosition="0">
        <references count="1">
          <reference field="4294967294" count="1" selected="0">
            <x v="0"/>
          </reference>
        </references>
      </pivotArea>
    </format>
    <format dxfId="577">
      <pivotArea field="0" dataOnly="0" labelOnly="1" grandRow="1" outline="0" offset="A256" axis="axisRow" fieldPosition="0">
        <references count="1">
          <reference field="4294967294" count="1" selected="0">
            <x v="8"/>
          </reference>
        </references>
      </pivotArea>
    </format>
    <format dxfId="576">
      <pivotArea field="0" dataOnly="0" labelOnly="1" grandRow="1" outline="0" offset="A256" axis="axisRow" fieldPosition="0">
        <references count="1">
          <reference field="4294967294" count="1" selected="0">
            <x v="10"/>
          </reference>
        </references>
      </pivotArea>
    </format>
    <format dxfId="575">
      <pivotArea field="0" dataOnly="0" labelOnly="1" grandRow="1" outline="0" offset="A256" axis="axisRow" fieldPosition="0">
        <references count="1">
          <reference field="4294967294" count="1" selected="0">
            <x v="12"/>
          </reference>
        </references>
      </pivotArea>
    </format>
    <format dxfId="574">
      <pivotArea field="0" dataOnly="0" labelOnly="1" grandRow="1" outline="0" offset="A256" axis="axisRow" fieldPosition="0">
        <references count="1">
          <reference field="4294967294" count="1" selected="0">
            <x v="14"/>
          </reference>
        </references>
      </pivotArea>
    </format>
    <format dxfId="573">
      <pivotArea field="0" dataOnly="0" labelOnly="1" grandRow="1" outline="0" offset="A256" axis="axisRow" fieldPosition="0">
        <references count="1">
          <reference field="4294967294" count="1" selected="0">
            <x v="16"/>
          </reference>
        </references>
      </pivotArea>
    </format>
    <format dxfId="572">
      <pivotArea field="0" dataOnly="0" labelOnly="1" grandRow="1" outline="0" offset="A256" axis="axisRow" fieldPosition="0">
        <references count="1">
          <reference field="4294967294" count="1" selected="0">
            <x v="18"/>
          </reference>
        </references>
      </pivotArea>
    </format>
    <format dxfId="571">
      <pivotArea field="0" dataOnly="0" labelOnly="1" grandRow="1" outline="0" offset="A256" axis="axisRow" fieldPosition="0">
        <references count="1">
          <reference field="4294967294" count="1" selected="0">
            <x v="20"/>
          </reference>
        </references>
      </pivotArea>
    </format>
    <format dxfId="570">
      <pivotArea type="origin" dataOnly="0" labelOnly="1" outline="0" offset="A1:B1" fieldPosition="0"/>
    </format>
    <format dxfId="569">
      <pivotArea dataOnly="0" labelOnly="1" outline="0" fieldPosition="0">
        <references count="1">
          <reference field="0" count="1">
            <x v="12"/>
          </reference>
        </references>
      </pivotArea>
    </format>
    <format dxfId="568">
      <pivotArea dataOnly="0" labelOnly="1" outline="0" fieldPosition="0">
        <references count="1">
          <reference field="0" count="1">
            <x v="10"/>
          </reference>
        </references>
      </pivotArea>
    </format>
    <format dxfId="567">
      <pivotArea dataOnly="0" labelOnly="1" outline="0" fieldPosition="0">
        <references count="1">
          <reference field="0" count="1">
            <x v="9"/>
          </reference>
        </references>
      </pivotArea>
    </format>
    <format dxfId="566">
      <pivotArea dataOnly="0" labelOnly="1" outline="0" fieldPosition="0">
        <references count="1">
          <reference field="0" count="1">
            <x v="8"/>
          </reference>
        </references>
      </pivotArea>
    </format>
    <format dxfId="565">
      <pivotArea dataOnly="0" labelOnly="1" outline="0" fieldPosition="0">
        <references count="1">
          <reference field="0" count="1">
            <x v="6"/>
          </reference>
        </references>
      </pivotArea>
    </format>
    <format dxfId="564">
      <pivotArea dataOnly="0" labelOnly="1" outline="0" fieldPosition="0">
        <references count="1">
          <reference field="0" count="1">
            <x v="5"/>
          </reference>
        </references>
      </pivotArea>
    </format>
    <format dxfId="563">
      <pivotArea dataOnly="0" labelOnly="1" outline="0" fieldPosition="0">
        <references count="1">
          <reference field="0" count="1">
            <x v="4"/>
          </reference>
        </references>
      </pivotArea>
    </format>
    <format dxfId="562">
      <pivotArea dataOnly="0" labelOnly="1" outline="0" fieldPosition="0">
        <references count="1">
          <reference field="0" count="1">
            <x v="3"/>
          </reference>
        </references>
      </pivotArea>
    </format>
    <format dxfId="561">
      <pivotArea dataOnly="0" labelOnly="1" outline="0" fieldPosition="0">
        <references count="1">
          <reference field="0" count="1">
            <x v="1"/>
          </reference>
        </references>
      </pivotArea>
    </format>
    <format dxfId="560">
      <pivotArea field="0" dataOnly="0" labelOnly="1" grandRow="1" outline="0" axis="axisRow" fieldPosition="0">
        <references count="1">
          <reference field="4294967294" count="1" selected="0">
            <x v="0"/>
          </reference>
        </references>
      </pivotArea>
    </format>
    <format dxfId="559">
      <pivotArea field="0" dataOnly="0" labelOnly="1" grandRow="1" outline="0" axis="axisRow" fieldPosition="0">
        <references count="1">
          <reference field="4294967294" count="1" selected="0">
            <x v="2"/>
          </reference>
        </references>
      </pivotArea>
    </format>
    <format dxfId="558">
      <pivotArea field="0" dataOnly="0" labelOnly="1" grandRow="1" outline="0" axis="axisRow" fieldPosition="0">
        <references count="1">
          <reference field="4294967294" count="1" selected="0">
            <x v="4"/>
          </reference>
        </references>
      </pivotArea>
    </format>
    <format dxfId="557">
      <pivotArea field="0" dataOnly="0" labelOnly="1" grandRow="1" outline="0" axis="axisRow" fieldPosition="0">
        <references count="1">
          <reference field="4294967294" count="1" selected="0">
            <x v="6"/>
          </reference>
        </references>
      </pivotArea>
    </format>
    <format dxfId="556">
      <pivotArea field="0" dataOnly="0" labelOnly="1" grandRow="1" outline="0" axis="axisRow" fieldPosition="0">
        <references count="1">
          <reference field="4294967294" count="1" selected="0">
            <x v="8"/>
          </reference>
        </references>
      </pivotArea>
    </format>
    <format dxfId="555">
      <pivotArea field="0" dataOnly="0" labelOnly="1" grandRow="1" outline="0" axis="axisRow" fieldPosition="0">
        <references count="1">
          <reference field="4294967294" count="1" selected="0">
            <x v="10"/>
          </reference>
        </references>
      </pivotArea>
    </format>
    <format dxfId="554">
      <pivotArea field="0" dataOnly="0" labelOnly="1" grandRow="1" outline="0" axis="axisRow" fieldPosition="0">
        <references count="1">
          <reference field="4294967294" count="1" selected="0">
            <x v="12"/>
          </reference>
        </references>
      </pivotArea>
    </format>
    <format dxfId="553">
      <pivotArea field="0" dataOnly="0" labelOnly="1" grandRow="1" outline="0" axis="axisRow" fieldPosition="0">
        <references count="1">
          <reference field="4294967294" count="1" selected="0">
            <x v="14"/>
          </reference>
        </references>
      </pivotArea>
    </format>
    <format dxfId="552">
      <pivotArea field="0" dataOnly="0" labelOnly="1" grandRow="1" outline="0" axis="axisRow" fieldPosition="0">
        <references count="1">
          <reference field="4294967294" count="1" selected="0">
            <x v="16"/>
          </reference>
        </references>
      </pivotArea>
    </format>
    <format dxfId="551">
      <pivotArea field="0" dataOnly="0" labelOnly="1" grandRow="1" outline="0" axis="axisRow" fieldPosition="0">
        <references count="1">
          <reference field="4294967294" count="1" selected="0">
            <x v="18"/>
          </reference>
        </references>
      </pivotArea>
    </format>
    <format dxfId="550">
      <pivotArea field="0" dataOnly="0" labelOnly="1" grandRow="1" outline="0" axis="axisRow" fieldPosition="0">
        <references count="1">
          <reference field="4294967294" count="1" selected="0">
            <x v="20"/>
          </reference>
        </references>
      </pivotArea>
    </format>
    <format dxfId="549">
      <pivotArea outline="0" collapsedLevelsAreSubtotals="1" fieldPosition="0">
        <references count="4">
          <reference field="4294967294" count="10" selected="0">
            <x v="2"/>
            <x v="4"/>
            <x v="6"/>
            <x v="8"/>
            <x v="10"/>
            <x v="12"/>
            <x v="14"/>
            <x v="16"/>
            <x v="18"/>
            <x v="20"/>
          </reference>
          <reference field="0" count="1" selected="0">
            <x v="8"/>
          </reference>
          <reference field="4" count="1" selected="0">
            <x v="0"/>
          </reference>
          <reference field="221" count="1" selected="0">
            <x v="0"/>
          </reference>
        </references>
      </pivotArea>
    </format>
    <format dxfId="548">
      <pivotArea dataOnly="0" outline="0" fieldPosition="0">
        <references count="1">
          <reference field="0" count="1">
            <x v="1"/>
          </reference>
        </references>
      </pivotArea>
    </format>
    <format dxfId="547">
      <pivotArea outline="0" collapsedLevelsAreSubtotals="1" fieldPosition="0">
        <references count="2">
          <reference field="4294967294" count="22" selected="0">
            <x v="0"/>
            <x v="1"/>
            <x v="2"/>
            <x v="3"/>
            <x v="4"/>
            <x v="5"/>
            <x v="6"/>
            <x v="7"/>
            <x v="8"/>
            <x v="9"/>
            <x v="10"/>
            <x v="11"/>
            <x v="12"/>
            <x v="13"/>
            <x v="14"/>
            <x v="15"/>
            <x v="16"/>
            <x v="17"/>
            <x v="18"/>
            <x v="19"/>
            <x v="20"/>
            <x v="21"/>
          </reference>
          <reference field="0" count="1" selected="0">
            <x v="1"/>
          </reference>
        </references>
      </pivotArea>
    </format>
    <format dxfId="546">
      <pivotArea field="0" dataOnly="0" labelOnly="1" grandRow="1" outline="0" axis="axisRow" fieldPosition="0">
        <references count="1">
          <reference field="4294967294" count="1" selected="0">
            <x v="0"/>
          </reference>
        </references>
      </pivotArea>
    </format>
    <format dxfId="545">
      <pivotArea field="0" dataOnly="0" labelOnly="1" grandRow="1" outline="0" axis="axisRow" fieldPosition="0">
        <references count="1">
          <reference field="4294967294" count="1" selected="0">
            <x v="1"/>
          </reference>
        </references>
      </pivotArea>
    </format>
    <format dxfId="544">
      <pivotArea field="0" dataOnly="0" labelOnly="1" grandRow="1" outline="0" axis="axisRow" fieldPosition="0">
        <references count="1">
          <reference field="4294967294" count="1" selected="0">
            <x v="2"/>
          </reference>
        </references>
      </pivotArea>
    </format>
    <format dxfId="543">
      <pivotArea field="0" dataOnly="0" labelOnly="1" grandRow="1" outline="0" axis="axisRow" fieldPosition="0">
        <references count="1">
          <reference field="4294967294" count="1" selected="0">
            <x v="3"/>
          </reference>
        </references>
      </pivotArea>
    </format>
    <format dxfId="542">
      <pivotArea field="0" dataOnly="0" labelOnly="1" grandRow="1" outline="0" axis="axisRow" fieldPosition="0">
        <references count="1">
          <reference field="4294967294" count="1" selected="0">
            <x v="4"/>
          </reference>
        </references>
      </pivotArea>
    </format>
    <format dxfId="541">
      <pivotArea field="0" dataOnly="0" labelOnly="1" grandRow="1" outline="0" axis="axisRow" fieldPosition="0">
        <references count="1">
          <reference field="4294967294" count="1" selected="0">
            <x v="5"/>
          </reference>
        </references>
      </pivotArea>
    </format>
    <format dxfId="540">
      <pivotArea field="0" dataOnly="0" labelOnly="1" grandRow="1" outline="0" axis="axisRow" fieldPosition="0">
        <references count="1">
          <reference field="4294967294" count="1" selected="0">
            <x v="6"/>
          </reference>
        </references>
      </pivotArea>
    </format>
    <format dxfId="539">
      <pivotArea field="0" dataOnly="0" labelOnly="1" grandRow="1" outline="0" axis="axisRow" fieldPosition="0">
        <references count="1">
          <reference field="4294967294" count="1" selected="0">
            <x v="7"/>
          </reference>
        </references>
      </pivotArea>
    </format>
    <format dxfId="538">
      <pivotArea field="0" dataOnly="0" labelOnly="1" grandRow="1" outline="0" axis="axisRow" fieldPosition="0">
        <references count="1">
          <reference field="4294967294" count="1" selected="0">
            <x v="8"/>
          </reference>
        </references>
      </pivotArea>
    </format>
    <format dxfId="537">
      <pivotArea field="0" dataOnly="0" labelOnly="1" grandRow="1" outline="0" axis="axisRow" fieldPosition="0">
        <references count="1">
          <reference field="4294967294" count="1" selected="0">
            <x v="9"/>
          </reference>
        </references>
      </pivotArea>
    </format>
    <format dxfId="536">
      <pivotArea field="0" dataOnly="0" labelOnly="1" grandRow="1" outline="0" axis="axisRow" fieldPosition="0">
        <references count="1">
          <reference field="4294967294" count="1" selected="0">
            <x v="10"/>
          </reference>
        </references>
      </pivotArea>
    </format>
    <format dxfId="535">
      <pivotArea field="0" dataOnly="0" labelOnly="1" grandRow="1" outline="0" axis="axisRow" fieldPosition="0">
        <references count="1">
          <reference field="4294967294" count="1" selected="0">
            <x v="11"/>
          </reference>
        </references>
      </pivotArea>
    </format>
    <format dxfId="534">
      <pivotArea field="0" dataOnly="0" labelOnly="1" grandRow="1" outline="0" axis="axisRow" fieldPosition="0">
        <references count="1">
          <reference field="4294967294" count="1" selected="0">
            <x v="12"/>
          </reference>
        </references>
      </pivotArea>
    </format>
    <format dxfId="533">
      <pivotArea field="0" dataOnly="0" labelOnly="1" grandRow="1" outline="0" axis="axisRow" fieldPosition="0">
        <references count="1">
          <reference field="4294967294" count="1" selected="0">
            <x v="13"/>
          </reference>
        </references>
      </pivotArea>
    </format>
    <format dxfId="532">
      <pivotArea field="0" dataOnly="0" labelOnly="1" grandRow="1" outline="0" axis="axisRow" fieldPosition="0">
        <references count="1">
          <reference field="4294967294" count="1" selected="0">
            <x v="14"/>
          </reference>
        </references>
      </pivotArea>
    </format>
    <format dxfId="531">
      <pivotArea field="0" dataOnly="0" labelOnly="1" grandRow="1" outline="0" axis="axisRow" fieldPosition="0">
        <references count="1">
          <reference field="4294967294" count="1" selected="0">
            <x v="15"/>
          </reference>
        </references>
      </pivotArea>
    </format>
    <format dxfId="530">
      <pivotArea field="0" dataOnly="0" labelOnly="1" grandRow="1" outline="0" axis="axisRow" fieldPosition="0">
        <references count="1">
          <reference field="4294967294" count="1" selected="0">
            <x v="16"/>
          </reference>
        </references>
      </pivotArea>
    </format>
    <format dxfId="529">
      <pivotArea field="0" dataOnly="0" labelOnly="1" grandRow="1" outline="0" axis="axisRow" fieldPosition="0">
        <references count="1">
          <reference field="4294967294" count="1" selected="0">
            <x v="17"/>
          </reference>
        </references>
      </pivotArea>
    </format>
    <format dxfId="528">
      <pivotArea field="0" dataOnly="0" labelOnly="1" grandRow="1" outline="0" axis="axisRow" fieldPosition="0">
        <references count="1">
          <reference field="4294967294" count="1" selected="0">
            <x v="18"/>
          </reference>
        </references>
      </pivotArea>
    </format>
    <format dxfId="527">
      <pivotArea field="0" dataOnly="0" labelOnly="1" grandRow="1" outline="0" axis="axisRow" fieldPosition="0">
        <references count="1">
          <reference field="4294967294" count="1" selected="0">
            <x v="19"/>
          </reference>
        </references>
      </pivotArea>
    </format>
    <format dxfId="526">
      <pivotArea field="0" dataOnly="0" labelOnly="1" grandRow="1" outline="0" axis="axisRow" fieldPosition="0">
        <references count="1">
          <reference field="4294967294" count="1" selected="0">
            <x v="20"/>
          </reference>
        </references>
      </pivotArea>
    </format>
    <format dxfId="525">
      <pivotArea field="0" dataOnly="0" labelOnly="1" grandRow="1" outline="0" axis="axisRow" fieldPosition="0">
        <references count="1">
          <reference field="4294967294" count="1" selected="0">
            <x v="21"/>
          </reference>
        </references>
      </pivotArea>
    </format>
    <format dxfId="524">
      <pivotArea type="origin" dataOnly="0" labelOnly="1" outline="0" fieldPosition="0"/>
    </format>
    <format dxfId="523">
      <pivotArea field="0" type="button" dataOnly="0" labelOnly="1" outline="0" axis="axisRow" fieldPosition="0"/>
    </format>
    <format dxfId="522">
      <pivotArea dataOnly="0" labelOnly="1" outline="0" fieldPosition="0">
        <references count="1">
          <reference field="0" count="0"/>
        </references>
      </pivotArea>
    </format>
    <format dxfId="521">
      <pivotArea field="0" dataOnly="0" labelOnly="1" grandRow="1" outline="0" offset="A256" axis="axisRow" fieldPosition="0">
        <references count="1">
          <reference field="4294967294" count="1" selected="0">
            <x v="0"/>
          </reference>
        </references>
      </pivotArea>
    </format>
    <format dxfId="520">
      <pivotArea field="0" dataOnly="0" labelOnly="1" grandRow="1" outline="0" offset="A256" axis="axisRow" fieldPosition="0">
        <references count="1">
          <reference field="4294967294" count="1" selected="0">
            <x v="1"/>
          </reference>
        </references>
      </pivotArea>
    </format>
    <format dxfId="519">
      <pivotArea field="0" dataOnly="0" labelOnly="1" grandRow="1" outline="0" offset="A256" axis="axisRow" fieldPosition="0">
        <references count="1">
          <reference field="4294967294" count="1" selected="0">
            <x v="2"/>
          </reference>
        </references>
      </pivotArea>
    </format>
    <format dxfId="518">
      <pivotArea field="0" dataOnly="0" labelOnly="1" grandRow="1" outline="0" offset="A256" axis="axisRow" fieldPosition="0">
        <references count="1">
          <reference field="4294967294" count="1" selected="0">
            <x v="3"/>
          </reference>
        </references>
      </pivotArea>
    </format>
    <format dxfId="517">
      <pivotArea field="0" dataOnly="0" labelOnly="1" grandRow="1" outline="0" offset="A256" axis="axisRow" fieldPosition="0">
        <references count="1">
          <reference field="4294967294" count="1" selected="0">
            <x v="4"/>
          </reference>
        </references>
      </pivotArea>
    </format>
    <format dxfId="516">
      <pivotArea field="0" dataOnly="0" labelOnly="1" grandRow="1" outline="0" offset="A256" axis="axisRow" fieldPosition="0">
        <references count="1">
          <reference field="4294967294" count="1" selected="0">
            <x v="5"/>
          </reference>
        </references>
      </pivotArea>
    </format>
    <format dxfId="515">
      <pivotArea field="0" dataOnly="0" labelOnly="1" grandRow="1" outline="0" offset="A256" axis="axisRow" fieldPosition="0">
        <references count="1">
          <reference field="4294967294" count="1" selected="0">
            <x v="6"/>
          </reference>
        </references>
      </pivotArea>
    </format>
    <format dxfId="514">
      <pivotArea field="0" dataOnly="0" labelOnly="1" grandRow="1" outline="0" offset="A256" axis="axisRow" fieldPosition="0">
        <references count="1">
          <reference field="4294967294" count="1" selected="0">
            <x v="7"/>
          </reference>
        </references>
      </pivotArea>
    </format>
    <format dxfId="513">
      <pivotArea field="0" dataOnly="0" labelOnly="1" grandRow="1" outline="0" offset="A256" axis="axisRow" fieldPosition="0">
        <references count="1">
          <reference field="4294967294" count="1" selected="0">
            <x v="8"/>
          </reference>
        </references>
      </pivotArea>
    </format>
    <format dxfId="512">
      <pivotArea field="0" dataOnly="0" labelOnly="1" grandRow="1" outline="0" offset="A256" axis="axisRow" fieldPosition="0">
        <references count="1">
          <reference field="4294967294" count="1" selected="0">
            <x v="9"/>
          </reference>
        </references>
      </pivotArea>
    </format>
    <format dxfId="511">
      <pivotArea field="0" dataOnly="0" labelOnly="1" grandRow="1" outline="0" offset="A256" axis="axisRow" fieldPosition="0">
        <references count="1">
          <reference field="4294967294" count="1" selected="0">
            <x v="10"/>
          </reference>
        </references>
      </pivotArea>
    </format>
    <format dxfId="510">
      <pivotArea field="0" dataOnly="0" labelOnly="1" grandRow="1" outline="0" offset="A256" axis="axisRow" fieldPosition="0">
        <references count="1">
          <reference field="4294967294" count="1" selected="0">
            <x v="11"/>
          </reference>
        </references>
      </pivotArea>
    </format>
    <format dxfId="509">
      <pivotArea field="0" dataOnly="0" labelOnly="1" grandRow="1" outline="0" offset="A256" axis="axisRow" fieldPosition="0">
        <references count="1">
          <reference field="4294967294" count="1" selected="0">
            <x v="12"/>
          </reference>
        </references>
      </pivotArea>
    </format>
    <format dxfId="508">
      <pivotArea field="0" dataOnly="0" labelOnly="1" grandRow="1" outline="0" offset="A256" axis="axisRow" fieldPosition="0">
        <references count="1">
          <reference field="4294967294" count="1" selected="0">
            <x v="13"/>
          </reference>
        </references>
      </pivotArea>
    </format>
    <format dxfId="507">
      <pivotArea field="0" dataOnly="0" labelOnly="1" grandRow="1" outline="0" offset="A256" axis="axisRow" fieldPosition="0">
        <references count="1">
          <reference field="4294967294" count="1" selected="0">
            <x v="14"/>
          </reference>
        </references>
      </pivotArea>
    </format>
    <format dxfId="506">
      <pivotArea field="0" dataOnly="0" labelOnly="1" grandRow="1" outline="0" offset="A256" axis="axisRow" fieldPosition="0">
        <references count="1">
          <reference field="4294967294" count="1" selected="0">
            <x v="15"/>
          </reference>
        </references>
      </pivotArea>
    </format>
    <format dxfId="505">
      <pivotArea field="0" dataOnly="0" labelOnly="1" grandRow="1" outline="0" offset="A256" axis="axisRow" fieldPosition="0">
        <references count="1">
          <reference field="4294967294" count="1" selected="0">
            <x v="16"/>
          </reference>
        </references>
      </pivotArea>
    </format>
    <format dxfId="504">
      <pivotArea field="0" dataOnly="0" labelOnly="1" grandRow="1" outline="0" offset="A256" axis="axisRow" fieldPosition="0">
        <references count="1">
          <reference field="4294967294" count="1" selected="0">
            <x v="17"/>
          </reference>
        </references>
      </pivotArea>
    </format>
    <format dxfId="503">
      <pivotArea field="0" dataOnly="0" labelOnly="1" grandRow="1" outline="0" offset="A256" axis="axisRow" fieldPosition="0">
        <references count="1">
          <reference field="4294967294" count="1" selected="0">
            <x v="18"/>
          </reference>
        </references>
      </pivotArea>
    </format>
    <format dxfId="502">
      <pivotArea field="0" dataOnly="0" labelOnly="1" grandRow="1" outline="0" offset="A256" axis="axisRow" fieldPosition="0">
        <references count="1">
          <reference field="4294967294" count="1" selected="0">
            <x v="19"/>
          </reference>
        </references>
      </pivotArea>
    </format>
    <format dxfId="501">
      <pivotArea field="0" dataOnly="0" labelOnly="1" grandRow="1" outline="0" offset="A256" axis="axisRow" fieldPosition="0">
        <references count="1">
          <reference field="4294967294" count="1" selected="0">
            <x v="20"/>
          </reference>
        </references>
      </pivotArea>
    </format>
    <format dxfId="500">
      <pivotArea field="0" dataOnly="0" labelOnly="1" grandRow="1" outline="0" offset="A256" axis="axisRow" fieldPosition="0">
        <references count="1">
          <reference field="4294967294" count="1" selected="0">
            <x v="21"/>
          </reference>
        </references>
      </pivotArea>
    </format>
    <format dxfId="499">
      <pivotArea outline="0" collapsedLevelsAreSubtotals="1" fieldPosition="0">
        <references count="2">
          <reference field="4294967294" count="1" selected="0">
            <x v="21"/>
          </reference>
          <reference field="0" count="1" selected="0">
            <x v="10"/>
          </reference>
        </references>
      </pivotArea>
    </format>
    <format dxfId="498">
      <pivotArea dataOnly="0" labelOnly="1" outline="0" fieldPosition="0">
        <references count="1">
          <reference field="221" count="1" defaultSubtotal="1">
            <x v="1"/>
          </reference>
        </references>
      </pivotArea>
    </format>
    <format dxfId="497">
      <pivotArea dataOnly="0" labelOnly="1" outline="0" fieldPosition="0">
        <references count="1">
          <reference field="221" count="1" defaultSubtotal="1">
            <x v="0"/>
          </reference>
        </references>
      </pivotArea>
    </format>
    <format dxfId="496">
      <pivotArea dataOnly="0" labelOnly="1" outline="0" fieldPosition="0">
        <references count="1">
          <reference field="221" count="1" defaultSubtotal="1">
            <x v="0"/>
          </reference>
        </references>
      </pivotArea>
    </format>
    <format dxfId="495">
      <pivotArea dataOnly="0" labelOnly="1" outline="0" fieldPosition="0">
        <references count="1">
          <reference field="221" count="1" defaultSubtotal="1">
            <x v="1"/>
          </reference>
        </references>
      </pivotArea>
    </format>
    <format dxfId="494">
      <pivotArea dataOnly="0" labelOnly="1" outline="0" offset="IV1" fieldPosition="0">
        <references count="1">
          <reference field="221" count="1" defaultSubtotal="1">
            <x v="1"/>
          </reference>
        </references>
      </pivotArea>
    </format>
    <format dxfId="493">
      <pivotArea dataOnly="0" outline="0" fieldPosition="0">
        <references count="1">
          <reference field="0" count="1">
            <x v="1"/>
          </reference>
        </references>
      </pivotArea>
    </format>
    <format dxfId="492">
      <pivotArea dataOnly="0" labelOnly="1" outline="0" fieldPosition="0">
        <references count="2">
          <reference field="4294967294" count="1">
            <x v="21"/>
          </reference>
          <reference field="0" count="1" selected="0">
            <x v="1"/>
          </reference>
        </references>
      </pivotArea>
    </format>
    <format dxfId="491">
      <pivotArea dataOnly="0" labelOnly="1" outline="0" fieldPosition="0">
        <references count="1">
          <reference field="0" count="1">
            <x v="13"/>
          </reference>
        </references>
      </pivotArea>
    </format>
    <format dxfId="490">
      <pivotArea dataOnly="0" labelOnly="1" outline="0" fieldPosition="0">
        <references count="1">
          <reference field="0" count="1">
            <x v="14"/>
          </reference>
        </references>
      </pivotArea>
    </format>
    <format dxfId="489">
      <pivotArea dataOnly="0" labelOnly="1" outline="0" fieldPosition="0">
        <references count="1">
          <reference field="0" count="1">
            <x v="15"/>
          </reference>
        </references>
      </pivotArea>
    </format>
    <format dxfId="488">
      <pivotArea field="0" dataOnly="0" labelOnly="1" grandRow="1" outline="0" axis="axisRow" fieldPosition="0">
        <references count="1">
          <reference field="4294967294" count="1" selected="0">
            <x v="0"/>
          </reference>
        </references>
      </pivotArea>
    </format>
    <format dxfId="487">
      <pivotArea field="0" dataOnly="0" labelOnly="1" grandRow="1" outline="0" axis="axisRow" fieldPosition="0">
        <references count="1">
          <reference field="4294967294" count="1" selected="0">
            <x v="1"/>
          </reference>
        </references>
      </pivotArea>
    </format>
    <format dxfId="486">
      <pivotArea field="0" dataOnly="0" labelOnly="1" grandRow="1" outline="0" axis="axisRow" fieldPosition="0">
        <references count="1">
          <reference field="4294967294" count="1" selected="0">
            <x v="2"/>
          </reference>
        </references>
      </pivotArea>
    </format>
    <format dxfId="485">
      <pivotArea field="0" dataOnly="0" labelOnly="1" grandRow="1" outline="0" axis="axisRow" fieldPosition="0">
        <references count="1">
          <reference field="4294967294" count="1" selected="0">
            <x v="3"/>
          </reference>
        </references>
      </pivotArea>
    </format>
    <format dxfId="484">
      <pivotArea field="0" dataOnly="0" labelOnly="1" grandRow="1" outline="0" axis="axisRow" fieldPosition="0">
        <references count="1">
          <reference field="4294967294" count="1" selected="0">
            <x v="4"/>
          </reference>
        </references>
      </pivotArea>
    </format>
    <format dxfId="483">
      <pivotArea field="0" dataOnly="0" labelOnly="1" grandRow="1" outline="0" axis="axisRow" fieldPosition="0">
        <references count="1">
          <reference field="4294967294" count="1" selected="0">
            <x v="5"/>
          </reference>
        </references>
      </pivotArea>
    </format>
    <format dxfId="482">
      <pivotArea field="0" dataOnly="0" labelOnly="1" grandRow="1" outline="0" axis="axisRow" fieldPosition="0">
        <references count="1">
          <reference field="4294967294" count="1" selected="0">
            <x v="6"/>
          </reference>
        </references>
      </pivotArea>
    </format>
    <format dxfId="481">
      <pivotArea field="0" dataOnly="0" labelOnly="1" grandRow="1" outline="0" axis="axisRow" fieldPosition="0">
        <references count="1">
          <reference field="4294967294" count="1" selected="0">
            <x v="7"/>
          </reference>
        </references>
      </pivotArea>
    </format>
    <format dxfId="480">
      <pivotArea field="0" dataOnly="0" labelOnly="1" grandRow="1" outline="0" axis="axisRow" fieldPosition="0">
        <references count="1">
          <reference field="4294967294" count="1" selected="0">
            <x v="8"/>
          </reference>
        </references>
      </pivotArea>
    </format>
    <format dxfId="479">
      <pivotArea field="0" dataOnly="0" labelOnly="1" grandRow="1" outline="0" axis="axisRow" fieldPosition="0">
        <references count="1">
          <reference field="4294967294" count="1" selected="0">
            <x v="9"/>
          </reference>
        </references>
      </pivotArea>
    </format>
    <format dxfId="478">
      <pivotArea field="0" dataOnly="0" labelOnly="1" grandRow="1" outline="0" axis="axisRow" fieldPosition="0">
        <references count="1">
          <reference field="4294967294" count="1" selected="0">
            <x v="10"/>
          </reference>
        </references>
      </pivotArea>
    </format>
    <format dxfId="477">
      <pivotArea field="0" dataOnly="0" labelOnly="1" grandRow="1" outline="0" axis="axisRow" fieldPosition="0">
        <references count="1">
          <reference field="4294967294" count="1" selected="0">
            <x v="11"/>
          </reference>
        </references>
      </pivotArea>
    </format>
    <format dxfId="476">
      <pivotArea field="0" dataOnly="0" labelOnly="1" grandRow="1" outline="0" axis="axisRow" fieldPosition="0">
        <references count="1">
          <reference field="4294967294" count="1" selected="0">
            <x v="12"/>
          </reference>
        </references>
      </pivotArea>
    </format>
    <format dxfId="475">
      <pivotArea field="0" dataOnly="0" labelOnly="1" grandRow="1" outline="0" axis="axisRow" fieldPosition="0">
        <references count="1">
          <reference field="4294967294" count="1" selected="0">
            <x v="13"/>
          </reference>
        </references>
      </pivotArea>
    </format>
    <format dxfId="474">
      <pivotArea field="0" dataOnly="0" labelOnly="1" grandRow="1" outline="0" axis="axisRow" fieldPosition="0">
        <references count="1">
          <reference field="4294967294" count="1" selected="0">
            <x v="14"/>
          </reference>
        </references>
      </pivotArea>
    </format>
    <format dxfId="473">
      <pivotArea field="0" dataOnly="0" labelOnly="1" grandRow="1" outline="0" axis="axisRow" fieldPosition="0">
        <references count="1">
          <reference field="4294967294" count="1" selected="0">
            <x v="15"/>
          </reference>
        </references>
      </pivotArea>
    </format>
    <format dxfId="472">
      <pivotArea field="0" dataOnly="0" labelOnly="1" grandRow="1" outline="0" axis="axisRow" fieldPosition="0">
        <references count="1">
          <reference field="4294967294" count="1" selected="0">
            <x v="16"/>
          </reference>
        </references>
      </pivotArea>
    </format>
    <format dxfId="471">
      <pivotArea field="0" dataOnly="0" labelOnly="1" grandRow="1" outline="0" axis="axisRow" fieldPosition="0">
        <references count="1">
          <reference field="4294967294" count="1" selected="0">
            <x v="17"/>
          </reference>
        </references>
      </pivotArea>
    </format>
    <format dxfId="470">
      <pivotArea field="0" dataOnly="0" labelOnly="1" grandRow="1" outline="0" axis="axisRow" fieldPosition="0">
        <references count="1">
          <reference field="4294967294" count="1" selected="0">
            <x v="18"/>
          </reference>
        </references>
      </pivotArea>
    </format>
    <format dxfId="469">
      <pivotArea field="0" dataOnly="0" labelOnly="1" grandRow="1" outline="0" axis="axisRow" fieldPosition="0">
        <references count="1">
          <reference field="4294967294" count="1" selected="0">
            <x v="19"/>
          </reference>
        </references>
      </pivotArea>
    </format>
    <format dxfId="468">
      <pivotArea field="0" dataOnly="0" labelOnly="1" grandRow="1" outline="0" axis="axisRow" fieldPosition="0">
        <references count="1">
          <reference field="4294967294" count="1" selected="0">
            <x v="20"/>
          </reference>
        </references>
      </pivotArea>
    </format>
    <format dxfId="467">
      <pivotArea field="0" dataOnly="0" labelOnly="1" grandRow="1" outline="0" axis="axisRow" fieldPosition="0">
        <references count="1">
          <reference field="4294967294" count="1" selected="0">
            <x v="2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6" dataOnRows="1" applyNumberFormats="0" applyBorderFormats="0" applyFontFormats="0" applyPatternFormats="0" applyAlignmentFormats="0" applyWidthHeightFormats="1" dataCaption="Data" updatedVersion="4"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9"/>
        <item x="2"/>
        <item x="3"/>
        <item x="4"/>
        <item x="5"/>
        <item x="10"/>
        <item x="6"/>
        <item x="7"/>
        <item x="8"/>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258">
    <format dxfId="466">
      <pivotArea type="all" dataOnly="0" outline="0" fieldPosition="0"/>
    </format>
    <format dxfId="465">
      <pivotArea type="all" dataOnly="0" outline="0" fieldPosition="0"/>
    </format>
    <format dxfId="464">
      <pivotArea dataOnly="0" labelOnly="1" outline="0" offset="IV1" fieldPosition="0">
        <references count="1">
          <reference field="0" count="1">
            <x v="15"/>
          </reference>
        </references>
      </pivotArea>
    </format>
    <format dxfId="463">
      <pivotArea dataOnly="0" labelOnly="1" outline="0" offset="IV1" fieldPosition="0">
        <references count="1">
          <reference field="0" count="1">
            <x v="12"/>
          </reference>
        </references>
      </pivotArea>
    </format>
    <format dxfId="462">
      <pivotArea dataOnly="0" labelOnly="1" outline="0" offset="IV1" fieldPosition="0">
        <references count="1">
          <reference field="0" count="1">
            <x v="10"/>
          </reference>
        </references>
      </pivotArea>
    </format>
    <format dxfId="461">
      <pivotArea dataOnly="0" labelOnly="1" outline="0" offset="IV1" fieldPosition="0">
        <references count="1">
          <reference field="0" count="1">
            <x v="9"/>
          </reference>
        </references>
      </pivotArea>
    </format>
    <format dxfId="460">
      <pivotArea dataOnly="0" labelOnly="1" outline="0" offset="IV1" fieldPosition="0">
        <references count="1">
          <reference field="0" count="1">
            <x v="5"/>
          </reference>
        </references>
      </pivotArea>
    </format>
    <format dxfId="459">
      <pivotArea dataOnly="0" labelOnly="1" outline="0" offset="IV1" fieldPosition="0">
        <references count="1">
          <reference field="0" count="1">
            <x v="4"/>
          </reference>
        </references>
      </pivotArea>
    </format>
    <format dxfId="458">
      <pivotArea dataOnly="0" labelOnly="1" outline="0" offset="IV1" fieldPosition="0">
        <references count="1">
          <reference field="0" count="1">
            <x v="3"/>
          </reference>
        </references>
      </pivotArea>
    </format>
    <format dxfId="457">
      <pivotArea dataOnly="0" labelOnly="1" outline="0" offset="IV1" fieldPosition="0">
        <references count="1">
          <reference field="0" count="1">
            <x v="1"/>
          </reference>
        </references>
      </pivotArea>
    </format>
    <format dxfId="456">
      <pivotArea dataOnly="0" labelOnly="1" outline="0" offset="IV1" fieldPosition="0">
        <references count="1">
          <reference field="0" count="1">
            <x v="6"/>
          </reference>
        </references>
      </pivotArea>
    </format>
    <format dxfId="455">
      <pivotArea type="origin" dataOnly="0" labelOnly="1" outline="0" fieldPosition="0"/>
    </format>
    <format dxfId="454">
      <pivotArea field="0" type="button" dataOnly="0" labelOnly="1" outline="0" axis="axisRow" fieldPosition="0"/>
    </format>
    <format dxfId="453">
      <pivotArea dataOnly="0" labelOnly="1" outline="0" fieldPosition="0">
        <references count="1">
          <reference field="0" count="0"/>
        </references>
      </pivotArea>
    </format>
    <format dxfId="452">
      <pivotArea outline="0" fieldPosition="0"/>
    </format>
    <format dxfId="451">
      <pivotArea outline="0" fieldPosition="0">
        <references count="3">
          <reference field="4294967294" count="1" selected="0">
            <x v="24"/>
          </reference>
          <reference field="0" count="1" selected="0">
            <x v="6"/>
          </reference>
          <reference field="221" count="1" selected="0" defaultSubtotal="1">
            <x v="0"/>
          </reference>
        </references>
      </pivotArea>
    </format>
    <format dxfId="450">
      <pivotArea outline="0" fieldPosition="0">
        <references count="3">
          <reference field="4294967294" count="1" selected="0">
            <x v="22"/>
          </reference>
          <reference field="0" count="1" selected="0">
            <x v="5"/>
          </reference>
          <reference field="221" count="1" selected="0" defaultSubtotal="1">
            <x v="0"/>
          </reference>
        </references>
      </pivotArea>
    </format>
    <format dxfId="449">
      <pivotArea outline="0" fieldPosition="0">
        <references count="1">
          <reference field="221" count="1" selected="0" defaultSubtotal="1">
            <x v="0"/>
          </reference>
        </references>
      </pivotArea>
    </format>
    <format dxfId="448">
      <pivotArea type="topRight" dataOnly="0" labelOnly="1" outline="0" offset="E1" fieldPosition="0"/>
    </format>
    <format dxfId="447">
      <pivotArea dataOnly="0" labelOnly="1" outline="0" fieldPosition="0">
        <references count="1">
          <reference field="221" count="1" defaultSubtotal="1">
            <x v="0"/>
          </reference>
        </references>
      </pivotArea>
    </format>
    <format dxfId="446">
      <pivotArea outline="0" fieldPosition="0">
        <references count="3">
          <reference field="4294967294" count="1" selected="0">
            <x v="30"/>
          </reference>
          <reference field="0" count="1" selected="0">
            <x v="6"/>
          </reference>
          <reference field="221" count="2" selected="0" defaultSubtotal="1">
            <x v="0"/>
            <x v="1"/>
          </reference>
        </references>
      </pivotArea>
    </format>
    <format dxfId="445">
      <pivotArea outline="0" fieldPosition="0">
        <references count="4">
          <reference field="4294967294" count="1" selected="0">
            <x v="30"/>
          </reference>
          <reference field="0" count="1" selected="0">
            <x v="5"/>
          </reference>
          <reference field="4" count="1" selected="0">
            <x v="0"/>
          </reference>
          <reference field="221" count="1" selected="0">
            <x v="0"/>
          </reference>
        </references>
      </pivotArea>
    </format>
    <format dxfId="444">
      <pivotArea outline="0" fieldPosition="0">
        <references count="3">
          <reference field="4294967294" count="1" selected="0">
            <x v="30"/>
          </reference>
          <reference field="0" count="1" selected="0">
            <x v="5"/>
          </reference>
          <reference field="221" count="2" selected="0" defaultSubtotal="1">
            <x v="0"/>
            <x v="1"/>
          </reference>
        </references>
      </pivotArea>
    </format>
    <format dxfId="443">
      <pivotArea dataOnly="0" labelOnly="1" outline="0" fieldPosition="0">
        <references count="2">
          <reference field="4294967294" count="1">
            <x v="8"/>
          </reference>
          <reference field="0" count="1" selected="0">
            <x v="3"/>
          </reference>
        </references>
      </pivotArea>
    </format>
    <format dxfId="442">
      <pivotArea dataOnly="0" labelOnly="1" outline="0" fieldPosition="0">
        <references count="2">
          <reference field="4294967294" count="1">
            <x v="8"/>
          </reference>
          <reference field="0" count="1" selected="0">
            <x v="4"/>
          </reference>
        </references>
      </pivotArea>
    </format>
    <format dxfId="441">
      <pivotArea outline="0" fieldPosition="0">
        <references count="3">
          <reference field="4294967294" count="1" selected="0">
            <x v="30"/>
          </reference>
          <reference field="0" count="1" selected="0">
            <x v="4"/>
          </reference>
          <reference field="221" count="2" selected="0" defaultSubtotal="1">
            <x v="0"/>
            <x v="1"/>
          </reference>
        </references>
      </pivotArea>
    </format>
    <format dxfId="440">
      <pivotArea outline="0" collapsedLevelsAreSubtotals="1" fieldPosition="0">
        <references count="3">
          <reference field="4294967294" count="1" selected="0">
            <x v="30"/>
          </reference>
          <reference field="0" count="1" selected="0">
            <x v="4"/>
          </reference>
          <reference field="221" count="2" selected="0" defaultSubtotal="1">
            <x v="0"/>
            <x v="1"/>
          </reference>
        </references>
      </pivotArea>
    </format>
    <format dxfId="439">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438">
      <pivotArea outline="0" collapsedLevelsAreSubtotals="1" fieldPosition="0">
        <references count="3">
          <reference field="4294967294" count="1" selected="0">
            <x v="30"/>
          </reference>
          <reference field="0" count="1" selected="0">
            <x v="14"/>
          </reference>
          <reference field="221" count="1" selected="0" defaultSubtotal="1">
            <x v="0"/>
          </reference>
        </references>
      </pivotArea>
    </format>
    <format dxfId="437">
      <pivotArea outline="0" collapsedLevelsAreSubtotals="1" fieldPosition="0">
        <references count="4">
          <reference field="4294967294" count="12" selected="0">
            <x v="8"/>
            <x v="10"/>
            <x v="12"/>
            <x v="14"/>
            <x v="16"/>
            <x v="18"/>
            <x v="20"/>
            <x v="22"/>
            <x v="24"/>
            <x v="26"/>
            <x v="28"/>
            <x v="30"/>
          </reference>
          <reference field="0" count="1" selected="0">
            <x v="1"/>
          </reference>
          <reference field="4" count="1" selected="0">
            <x v="0"/>
          </reference>
          <reference field="221" count="1" selected="0">
            <x v="0"/>
          </reference>
        </references>
      </pivotArea>
    </format>
    <format dxfId="436">
      <pivotArea dataOnly="0" labelOnly="1" outline="0" fieldPosition="0">
        <references count="2">
          <reference field="4294967294" count="12">
            <x v="8"/>
            <x v="10"/>
            <x v="12"/>
            <x v="14"/>
            <x v="16"/>
            <x v="18"/>
            <x v="20"/>
            <x v="22"/>
            <x v="24"/>
            <x v="26"/>
            <x v="28"/>
            <x v="30"/>
          </reference>
          <reference field="0" count="1" selected="0">
            <x v="1"/>
          </reference>
        </references>
      </pivotArea>
    </format>
    <format dxfId="435">
      <pivotArea outline="0" collapsedLevelsAreSubtotals="1" fieldPosition="0">
        <references count="2">
          <reference field="4294967294" count="1" selected="0">
            <x v="30"/>
          </reference>
          <reference field="0" count="1" selected="0">
            <x v="4"/>
          </reference>
        </references>
      </pivotArea>
    </format>
    <format dxfId="434">
      <pivotArea outline="0" collapsedLevelsAreSubtotals="1" fieldPosition="0">
        <references count="2">
          <reference field="4294967294" count="1" selected="0">
            <x v="30"/>
          </reference>
          <reference field="0" count="1" selected="0">
            <x v="4"/>
          </reference>
        </references>
      </pivotArea>
    </format>
    <format dxfId="433">
      <pivotArea outline="0" collapsedLevelsAreSubtotals="1" fieldPosition="0">
        <references count="4">
          <reference field="4294967294" count="1" selected="0">
            <x v="30"/>
          </reference>
          <reference field="0" count="1" selected="0">
            <x v="5"/>
          </reference>
          <reference field="4" count="1" selected="0">
            <x v="0"/>
          </reference>
          <reference field="221" count="1" selected="0">
            <x v="0"/>
          </reference>
        </references>
      </pivotArea>
    </format>
    <format dxfId="432">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431">
      <pivotArea dataOnly="0" labelOnly="1" outline="0" fieldPosition="0">
        <references count="1">
          <reference field="221" count="1" defaultSubtotal="1">
            <x v="0"/>
          </reference>
        </references>
      </pivotArea>
    </format>
    <format dxfId="430">
      <pivotArea dataOnly="0" labelOnly="1" outline="0" fieldPosition="0">
        <references count="1">
          <reference field="221" count="1" defaultSubtotal="1">
            <x v="1"/>
          </reference>
        </references>
      </pivotArea>
    </format>
    <format dxfId="429">
      <pivotArea dataOnly="0" labelOnly="1" outline="0" fieldPosition="0">
        <references count="1">
          <reference field="221" count="1" defaultSubtotal="1">
            <x v="2"/>
          </reference>
        </references>
      </pivotArea>
    </format>
    <format dxfId="428">
      <pivotArea outline="0" collapsedLevelsAreSubtotals="1" fieldPosition="0">
        <references count="1">
          <reference field="221" count="1" selected="0" defaultSubtotal="1">
            <x v="2"/>
          </reference>
        </references>
      </pivotArea>
    </format>
    <format dxfId="427">
      <pivotArea type="topRight" dataOnly="0" labelOnly="1" outline="0" offset="N1" fieldPosition="0"/>
    </format>
    <format dxfId="426">
      <pivotArea dataOnly="0" labelOnly="1" outline="0" fieldPosition="0">
        <references count="1">
          <reference field="221" count="1" defaultSubtotal="1">
            <x v="2"/>
          </reference>
        </references>
      </pivotArea>
    </format>
    <format dxfId="425">
      <pivotArea type="origin" dataOnly="0" labelOnly="1" outline="0" fieldPosition="0"/>
    </format>
    <format dxfId="424">
      <pivotArea field="0" type="button" dataOnly="0" labelOnly="1" outline="0" axis="axisRow" fieldPosition="0"/>
    </format>
    <format dxfId="423">
      <pivotArea dataOnly="0" labelOnly="1" outline="0" fieldPosition="0">
        <references count="1">
          <reference field="0" count="0"/>
        </references>
      </pivotArea>
    </format>
    <format dxfId="422">
      <pivotArea field="0" dataOnly="0" labelOnly="1" grandRow="1" outline="0" offset="A256" axis="axisRow" fieldPosition="0">
        <references count="1">
          <reference field="4294967294" count="1" selected="0">
            <x v="8"/>
          </reference>
        </references>
      </pivotArea>
    </format>
    <format dxfId="421">
      <pivotArea field="0" dataOnly="0" labelOnly="1" grandRow="1" outline="0" offset="A256" axis="axisRow" fieldPosition="0">
        <references count="1">
          <reference field="4294967294" count="1" selected="0">
            <x v="10"/>
          </reference>
        </references>
      </pivotArea>
    </format>
    <format dxfId="420">
      <pivotArea field="0" dataOnly="0" labelOnly="1" grandRow="1" outline="0" offset="A256" axis="axisRow" fieldPosition="0">
        <references count="1">
          <reference field="4294967294" count="1" selected="0">
            <x v="12"/>
          </reference>
        </references>
      </pivotArea>
    </format>
    <format dxfId="419">
      <pivotArea field="0" dataOnly="0" labelOnly="1" grandRow="1" outline="0" offset="A256" axis="axisRow" fieldPosition="0">
        <references count="1">
          <reference field="4294967294" count="1" selected="0">
            <x v="14"/>
          </reference>
        </references>
      </pivotArea>
    </format>
    <format dxfId="418">
      <pivotArea field="0" dataOnly="0" labelOnly="1" grandRow="1" outline="0" offset="A256" axis="axisRow" fieldPosition="0">
        <references count="1">
          <reference field="4294967294" count="1" selected="0">
            <x v="16"/>
          </reference>
        </references>
      </pivotArea>
    </format>
    <format dxfId="417">
      <pivotArea field="0" dataOnly="0" labelOnly="1" grandRow="1" outline="0" offset="A256" axis="axisRow" fieldPosition="0">
        <references count="1">
          <reference field="4294967294" count="1" selected="0">
            <x v="18"/>
          </reference>
        </references>
      </pivotArea>
    </format>
    <format dxfId="416">
      <pivotArea field="0" dataOnly="0" labelOnly="1" grandRow="1" outline="0" offset="A256" axis="axisRow" fieldPosition="0">
        <references count="1">
          <reference field="4294967294" count="1" selected="0">
            <x v="20"/>
          </reference>
        </references>
      </pivotArea>
    </format>
    <format dxfId="415">
      <pivotArea field="0" dataOnly="0" labelOnly="1" grandRow="1" outline="0" offset="A256" axis="axisRow" fieldPosition="0">
        <references count="1">
          <reference field="4294967294" count="1" selected="0">
            <x v="22"/>
          </reference>
        </references>
      </pivotArea>
    </format>
    <format dxfId="414">
      <pivotArea field="0" dataOnly="0" labelOnly="1" grandRow="1" outline="0" offset="A256" axis="axisRow" fieldPosition="0">
        <references count="1">
          <reference field="4294967294" count="1" selected="0">
            <x v="24"/>
          </reference>
        </references>
      </pivotArea>
    </format>
    <format dxfId="413">
      <pivotArea field="0" dataOnly="0" labelOnly="1" grandRow="1" outline="0" offset="A256" axis="axisRow" fieldPosition="0">
        <references count="1">
          <reference field="4294967294" count="1" selected="0">
            <x v="26"/>
          </reference>
        </references>
      </pivotArea>
    </format>
    <format dxfId="412">
      <pivotArea field="0" dataOnly="0" labelOnly="1" grandRow="1" outline="0" offset="A256" axis="axisRow" fieldPosition="0">
        <references count="1">
          <reference field="4294967294" count="1" selected="0">
            <x v="28"/>
          </reference>
        </references>
      </pivotArea>
    </format>
    <format dxfId="411">
      <pivotArea field="0" dataOnly="0" labelOnly="1" grandRow="1" outline="0" offset="A256" axis="axisRow" fieldPosition="0">
        <references count="1">
          <reference field="4294967294" count="1" selected="0">
            <x v="30"/>
          </reference>
        </references>
      </pivotArea>
    </format>
    <format dxfId="410">
      <pivotArea dataOnly="0" labelOnly="1" outline="0" fieldPosition="0">
        <references count="1">
          <reference field="0" count="1">
            <x v="1"/>
          </reference>
        </references>
      </pivotArea>
    </format>
    <format dxfId="409">
      <pivotArea dataOnly="0" labelOnly="1" outline="0" fieldPosition="0">
        <references count="1">
          <reference field="0" count="1">
            <x v="3"/>
          </reference>
        </references>
      </pivotArea>
    </format>
    <format dxfId="408">
      <pivotArea dataOnly="0" labelOnly="1" outline="0" fieldPosition="0">
        <references count="1">
          <reference field="0" count="1">
            <x v="4"/>
          </reference>
        </references>
      </pivotArea>
    </format>
    <format dxfId="407">
      <pivotArea dataOnly="0" labelOnly="1" outline="0" fieldPosition="0">
        <references count="1">
          <reference field="0" count="1">
            <x v="5"/>
          </reference>
        </references>
      </pivotArea>
    </format>
    <format dxfId="406">
      <pivotArea dataOnly="0" labelOnly="1" outline="0" fieldPosition="0">
        <references count="1">
          <reference field="0" count="1">
            <x v="6"/>
          </reference>
        </references>
      </pivotArea>
    </format>
    <format dxfId="405">
      <pivotArea dataOnly="0" labelOnly="1" outline="0" fieldPosition="0">
        <references count="1">
          <reference field="0" count="1">
            <x v="8"/>
          </reference>
        </references>
      </pivotArea>
    </format>
    <format dxfId="404">
      <pivotArea dataOnly="0" labelOnly="1" outline="0" fieldPosition="0">
        <references count="1">
          <reference field="0" count="1">
            <x v="9"/>
          </reference>
        </references>
      </pivotArea>
    </format>
    <format dxfId="403">
      <pivotArea dataOnly="0" labelOnly="1" outline="0" fieldPosition="0">
        <references count="1">
          <reference field="0" count="1">
            <x v="10"/>
          </reference>
        </references>
      </pivotArea>
    </format>
    <format dxfId="402">
      <pivotArea dataOnly="0" labelOnly="1" outline="0" fieldPosition="0">
        <references count="1">
          <reference field="0" count="1">
            <x v="12"/>
          </reference>
        </references>
      </pivotArea>
    </format>
    <format dxfId="401">
      <pivotArea field="0" dataOnly="0" labelOnly="1" grandRow="1" outline="0" axis="axisRow" fieldPosition="0">
        <references count="1">
          <reference field="4294967294" count="1" selected="0">
            <x v="0"/>
          </reference>
        </references>
      </pivotArea>
    </format>
    <format dxfId="400">
      <pivotArea field="0" dataOnly="0" labelOnly="1" grandRow="1" outline="0" axis="axisRow" fieldPosition="0">
        <references count="1">
          <reference field="4294967294" count="1" selected="0">
            <x v="2"/>
          </reference>
        </references>
      </pivotArea>
    </format>
    <format dxfId="399">
      <pivotArea field="0" dataOnly="0" labelOnly="1" grandRow="1" outline="0" axis="axisRow" fieldPosition="0">
        <references count="1">
          <reference field="4294967294" count="1" selected="0">
            <x v="4"/>
          </reference>
        </references>
      </pivotArea>
    </format>
    <format dxfId="398">
      <pivotArea field="0" dataOnly="0" labelOnly="1" grandRow="1" outline="0" axis="axisRow" fieldPosition="0">
        <references count="1">
          <reference field="4294967294" count="1" selected="0">
            <x v="6"/>
          </reference>
        </references>
      </pivotArea>
    </format>
    <format dxfId="397">
      <pivotArea field="0" dataOnly="0" labelOnly="1" grandRow="1" outline="0" axis="axisRow" fieldPosition="0">
        <references count="1">
          <reference field="4294967294" count="1" selected="0">
            <x v="8"/>
          </reference>
        </references>
      </pivotArea>
    </format>
    <format dxfId="396">
      <pivotArea field="0" dataOnly="0" labelOnly="1" grandRow="1" outline="0" axis="axisRow" fieldPosition="0">
        <references count="1">
          <reference field="4294967294" count="1" selected="0">
            <x v="10"/>
          </reference>
        </references>
      </pivotArea>
    </format>
    <format dxfId="395">
      <pivotArea field="0" dataOnly="0" labelOnly="1" grandRow="1" outline="0" axis="axisRow" fieldPosition="0">
        <references count="1">
          <reference field="4294967294" count="1" selected="0">
            <x v="12"/>
          </reference>
        </references>
      </pivotArea>
    </format>
    <format dxfId="394">
      <pivotArea field="0" dataOnly="0" labelOnly="1" grandRow="1" outline="0" axis="axisRow" fieldPosition="0">
        <references count="1">
          <reference field="4294967294" count="1" selected="0">
            <x v="14"/>
          </reference>
        </references>
      </pivotArea>
    </format>
    <format dxfId="393">
      <pivotArea field="0" dataOnly="0" labelOnly="1" grandRow="1" outline="0" axis="axisRow" fieldPosition="0">
        <references count="1">
          <reference field="4294967294" count="1" selected="0">
            <x v="16"/>
          </reference>
        </references>
      </pivotArea>
    </format>
    <format dxfId="392">
      <pivotArea field="0" dataOnly="0" labelOnly="1" grandRow="1" outline="0" axis="axisRow" fieldPosition="0">
        <references count="1">
          <reference field="4294967294" count="1" selected="0">
            <x v="18"/>
          </reference>
        </references>
      </pivotArea>
    </format>
    <format dxfId="391">
      <pivotArea field="0" dataOnly="0" labelOnly="1" grandRow="1" outline="0" axis="axisRow" fieldPosition="0">
        <references count="1">
          <reference field="4294967294" count="1" selected="0">
            <x v="20"/>
          </reference>
        </references>
      </pivotArea>
    </format>
    <format dxfId="390">
      <pivotArea field="0" dataOnly="0" labelOnly="1" grandRow="1" outline="0" axis="axisRow" fieldPosition="0">
        <references count="1">
          <reference field="4294967294" count="1" selected="0">
            <x v="22"/>
          </reference>
        </references>
      </pivotArea>
    </format>
    <format dxfId="389">
      <pivotArea field="0" dataOnly="0" labelOnly="1" grandRow="1" outline="0" axis="axisRow" fieldPosition="0">
        <references count="1">
          <reference field="4294967294" count="1" selected="0">
            <x v="24"/>
          </reference>
        </references>
      </pivotArea>
    </format>
    <format dxfId="388">
      <pivotArea field="0" dataOnly="0" labelOnly="1" grandRow="1" outline="0" axis="axisRow" fieldPosition="0">
        <references count="1">
          <reference field="4294967294" count="1" selected="0">
            <x v="26"/>
          </reference>
        </references>
      </pivotArea>
    </format>
    <format dxfId="387">
      <pivotArea field="0" dataOnly="0" labelOnly="1" grandRow="1" outline="0" axis="axisRow" fieldPosition="0">
        <references count="1">
          <reference field="4294967294" count="1" selected="0">
            <x v="28"/>
          </reference>
        </references>
      </pivotArea>
    </format>
    <format dxfId="386">
      <pivotArea field="0" dataOnly="0" labelOnly="1" grandRow="1" outline="0" axis="axisRow" fieldPosition="0">
        <references count="1">
          <reference field="4294967294" count="1" selected="0">
            <x v="30"/>
          </reference>
        </references>
      </pivotArea>
    </format>
    <format dxfId="385">
      <pivotArea field="0" dataOnly="0" labelOnly="1" grandRow="1" outline="0" offset="IV256" axis="axisRow" fieldPosition="0">
        <references count="1">
          <reference field="4294967294" count="1" selected="0">
            <x v="0"/>
          </reference>
        </references>
      </pivotArea>
    </format>
    <format dxfId="384">
      <pivotArea field="0" dataOnly="0" labelOnly="1" grandRow="1" outline="0" offset="IV256" axis="axisRow" fieldPosition="0">
        <references count="1">
          <reference field="4294967294" count="1" selected="0">
            <x v="2"/>
          </reference>
        </references>
      </pivotArea>
    </format>
    <format dxfId="383">
      <pivotArea field="0" dataOnly="0" labelOnly="1" grandRow="1" outline="0" offset="IV256" axis="axisRow" fieldPosition="0">
        <references count="1">
          <reference field="4294967294" count="1" selected="0">
            <x v="4"/>
          </reference>
        </references>
      </pivotArea>
    </format>
    <format dxfId="382">
      <pivotArea field="0" dataOnly="0" labelOnly="1" grandRow="1" outline="0" offset="IV256" axis="axisRow" fieldPosition="0">
        <references count="1">
          <reference field="4294967294" count="1" selected="0">
            <x v="6"/>
          </reference>
        </references>
      </pivotArea>
    </format>
    <format dxfId="381">
      <pivotArea field="0" dataOnly="0" labelOnly="1" grandRow="1" outline="0" offset="IV256" axis="axisRow" fieldPosition="0">
        <references count="1">
          <reference field="4294967294" count="1" selected="0">
            <x v="8"/>
          </reference>
        </references>
      </pivotArea>
    </format>
    <format dxfId="380">
      <pivotArea field="0" dataOnly="0" labelOnly="1" grandRow="1" outline="0" offset="IV256" axis="axisRow" fieldPosition="0">
        <references count="1">
          <reference field="4294967294" count="1" selected="0">
            <x v="10"/>
          </reference>
        </references>
      </pivotArea>
    </format>
    <format dxfId="379">
      <pivotArea field="0" dataOnly="0" labelOnly="1" grandRow="1" outline="0" offset="IV256" axis="axisRow" fieldPosition="0">
        <references count="1">
          <reference field="4294967294" count="1" selected="0">
            <x v="12"/>
          </reference>
        </references>
      </pivotArea>
    </format>
    <format dxfId="378">
      <pivotArea field="0" dataOnly="0" labelOnly="1" grandRow="1" outline="0" offset="IV256" axis="axisRow" fieldPosition="0">
        <references count="1">
          <reference field="4294967294" count="1" selected="0">
            <x v="14"/>
          </reference>
        </references>
      </pivotArea>
    </format>
    <format dxfId="377">
      <pivotArea field="0" dataOnly="0" labelOnly="1" grandRow="1" outline="0" offset="IV256" axis="axisRow" fieldPosition="0">
        <references count="1">
          <reference field="4294967294" count="1" selected="0">
            <x v="16"/>
          </reference>
        </references>
      </pivotArea>
    </format>
    <format dxfId="376">
      <pivotArea field="0" dataOnly="0" labelOnly="1" grandRow="1" outline="0" offset="IV256" axis="axisRow" fieldPosition="0">
        <references count="1">
          <reference field="4294967294" count="1" selected="0">
            <x v="18"/>
          </reference>
        </references>
      </pivotArea>
    </format>
    <format dxfId="375">
      <pivotArea field="0" dataOnly="0" labelOnly="1" grandRow="1" outline="0" offset="IV256" axis="axisRow" fieldPosition="0">
        <references count="1">
          <reference field="4294967294" count="1" selected="0">
            <x v="20"/>
          </reference>
        </references>
      </pivotArea>
    </format>
    <format dxfId="374">
      <pivotArea field="0" dataOnly="0" labelOnly="1" grandRow="1" outline="0" offset="IV256" axis="axisRow" fieldPosition="0">
        <references count="1">
          <reference field="4294967294" count="1" selected="0">
            <x v="22"/>
          </reference>
        </references>
      </pivotArea>
    </format>
    <format dxfId="373">
      <pivotArea field="0" dataOnly="0" labelOnly="1" grandRow="1" outline="0" offset="IV256" axis="axisRow" fieldPosition="0">
        <references count="1">
          <reference field="4294967294" count="1" selected="0">
            <x v="24"/>
          </reference>
        </references>
      </pivotArea>
    </format>
    <format dxfId="372">
      <pivotArea field="0" dataOnly="0" labelOnly="1" grandRow="1" outline="0" offset="IV256" axis="axisRow" fieldPosition="0">
        <references count="1">
          <reference field="4294967294" count="1" selected="0">
            <x v="26"/>
          </reference>
        </references>
      </pivotArea>
    </format>
    <format dxfId="371">
      <pivotArea field="0" dataOnly="0" labelOnly="1" grandRow="1" outline="0" offset="IV256" axis="axisRow" fieldPosition="0">
        <references count="1">
          <reference field="4294967294" count="1" selected="0">
            <x v="28"/>
          </reference>
        </references>
      </pivotArea>
    </format>
    <format dxfId="370">
      <pivotArea field="0" dataOnly="0" labelOnly="1" grandRow="1" outline="0" offset="IV256" axis="axisRow" fieldPosition="0">
        <references count="1">
          <reference field="4294967294" count="1" selected="0">
            <x v="30"/>
          </reference>
        </references>
      </pivotArea>
    </format>
    <format dxfId="369">
      <pivotArea field="0" dataOnly="0" labelOnly="1" grandRow="1" outline="0" offset="A256" axis="axisRow" fieldPosition="0">
        <references count="1">
          <reference field="4294967294" count="1" selected="0">
            <x v="0"/>
          </reference>
        </references>
      </pivotArea>
    </format>
    <format dxfId="368">
      <pivotArea field="0" dataOnly="0" labelOnly="1" grandRow="1" outline="0" offset="A256" axis="axisRow" fieldPosition="0">
        <references count="1">
          <reference field="4294967294" count="1" selected="0">
            <x v="2"/>
          </reference>
        </references>
      </pivotArea>
    </format>
    <format dxfId="367">
      <pivotArea field="0" dataOnly="0" labelOnly="1" grandRow="1" outline="0" offset="A256" axis="axisRow" fieldPosition="0">
        <references count="1">
          <reference field="4294967294" count="1" selected="0">
            <x v="4"/>
          </reference>
        </references>
      </pivotArea>
    </format>
    <format dxfId="366">
      <pivotArea field="0" dataOnly="0" labelOnly="1" grandRow="1" outline="0" offset="A256" axis="axisRow" fieldPosition="0">
        <references count="1">
          <reference field="4294967294" count="1" selected="0">
            <x v="6"/>
          </reference>
        </references>
      </pivotArea>
    </format>
    <format dxfId="365">
      <pivotArea field="0" dataOnly="0" labelOnly="1" grandRow="1" outline="0" offset="A256" axis="axisRow" fieldPosition="0">
        <references count="1">
          <reference field="4294967294" count="1" selected="0">
            <x v="8"/>
          </reference>
        </references>
      </pivotArea>
    </format>
    <format dxfId="364">
      <pivotArea field="0" dataOnly="0" labelOnly="1" grandRow="1" outline="0" offset="A256" axis="axisRow" fieldPosition="0">
        <references count="1">
          <reference field="4294967294" count="1" selected="0">
            <x v="10"/>
          </reference>
        </references>
      </pivotArea>
    </format>
    <format dxfId="363">
      <pivotArea field="0" dataOnly="0" labelOnly="1" grandRow="1" outline="0" offset="A256" axis="axisRow" fieldPosition="0">
        <references count="1">
          <reference field="4294967294" count="1" selected="0">
            <x v="12"/>
          </reference>
        </references>
      </pivotArea>
    </format>
    <format dxfId="362">
      <pivotArea field="0" dataOnly="0" labelOnly="1" grandRow="1" outline="0" offset="A256" axis="axisRow" fieldPosition="0">
        <references count="1">
          <reference field="4294967294" count="1" selected="0">
            <x v="14"/>
          </reference>
        </references>
      </pivotArea>
    </format>
    <format dxfId="361">
      <pivotArea field="0" dataOnly="0" labelOnly="1" grandRow="1" outline="0" offset="A256" axis="axisRow" fieldPosition="0">
        <references count="1">
          <reference field="4294967294" count="1" selected="0">
            <x v="16"/>
          </reference>
        </references>
      </pivotArea>
    </format>
    <format dxfId="360">
      <pivotArea field="0" dataOnly="0" labelOnly="1" grandRow="1" outline="0" offset="A256" axis="axisRow" fieldPosition="0">
        <references count="1">
          <reference field="4294967294" count="1" selected="0">
            <x v="18"/>
          </reference>
        </references>
      </pivotArea>
    </format>
    <format dxfId="359">
      <pivotArea field="0" dataOnly="0" labelOnly="1" grandRow="1" outline="0" offset="A256" axis="axisRow" fieldPosition="0">
        <references count="1">
          <reference field="4294967294" count="1" selected="0">
            <x v="20"/>
          </reference>
        </references>
      </pivotArea>
    </format>
    <format dxfId="358">
      <pivotArea field="0" dataOnly="0" labelOnly="1" grandRow="1" outline="0" offset="A256" axis="axisRow" fieldPosition="0">
        <references count="1">
          <reference field="4294967294" count="1" selected="0">
            <x v="22"/>
          </reference>
        </references>
      </pivotArea>
    </format>
    <format dxfId="357">
      <pivotArea field="0" dataOnly="0" labelOnly="1" grandRow="1" outline="0" offset="A256" axis="axisRow" fieldPosition="0">
        <references count="1">
          <reference field="4294967294" count="1" selected="0">
            <x v="24"/>
          </reference>
        </references>
      </pivotArea>
    </format>
    <format dxfId="356">
      <pivotArea field="0" dataOnly="0" labelOnly="1" grandRow="1" outline="0" offset="A256" axis="axisRow" fieldPosition="0">
        <references count="1">
          <reference field="4294967294" count="1" selected="0">
            <x v="26"/>
          </reference>
        </references>
      </pivotArea>
    </format>
    <format dxfId="355">
      <pivotArea field="0" dataOnly="0" labelOnly="1" grandRow="1" outline="0" offset="A256" axis="axisRow" fieldPosition="0">
        <references count="1">
          <reference field="4294967294" count="1" selected="0">
            <x v="28"/>
          </reference>
        </references>
      </pivotArea>
    </format>
    <format dxfId="354">
      <pivotArea field="0" dataOnly="0" labelOnly="1" grandRow="1" outline="0" offset="A256" axis="axisRow" fieldPosition="0">
        <references count="1">
          <reference field="4294967294" count="1" selected="0">
            <x v="30"/>
          </reference>
        </references>
      </pivotArea>
    </format>
    <format dxfId="353">
      <pivotArea type="all" dataOnly="0" outline="0" fieldPosition="0"/>
    </format>
    <format dxfId="352">
      <pivotArea dataOnly="0" outline="0" fieldPosition="0">
        <references count="1">
          <reference field="4294967294" count="2">
            <x v="0"/>
            <x v="1"/>
          </reference>
        </references>
      </pivotArea>
    </format>
    <format dxfId="351">
      <pivotArea outline="0" collapsedLevelsAreSubtotals="1" fieldPosition="0">
        <references count="4">
          <reference field="4294967294" count="1" selected="0">
            <x v="3"/>
          </reference>
          <reference field="0" count="1" selected="0">
            <x v="3"/>
          </reference>
          <reference field="4" count="1" selected="0">
            <x v="6"/>
          </reference>
          <reference field="221" count="1" selected="0">
            <x v="1"/>
          </reference>
        </references>
      </pivotArea>
    </format>
    <format dxfId="350">
      <pivotArea outline="0" collapsedLevelsAreSubtotals="1" fieldPosition="0">
        <references count="4">
          <reference field="4294967294" count="1" selected="0">
            <x v="5"/>
          </reference>
          <reference field="0" count="1" selected="0">
            <x v="3"/>
          </reference>
          <reference field="4" count="1" selected="0">
            <x v="6"/>
          </reference>
          <reference field="221" count="1" selected="0">
            <x v="1"/>
          </reference>
        </references>
      </pivotArea>
    </format>
    <format dxfId="349">
      <pivotArea outline="0" collapsedLevelsAreSubtotals="1" fieldPosition="0">
        <references count="4">
          <reference field="4294967294" count="1" selected="0">
            <x v="7"/>
          </reference>
          <reference field="0" count="1" selected="0">
            <x v="3"/>
          </reference>
          <reference field="4" count="1" selected="0">
            <x v="6"/>
          </reference>
          <reference field="221" count="1" selected="0">
            <x v="1"/>
          </reference>
        </references>
      </pivotArea>
    </format>
    <format dxfId="348">
      <pivotArea outline="0" collapsedLevelsAreSubtotals="1" fieldPosition="0">
        <references count="4">
          <reference field="4294967294" count="1" selected="0">
            <x v="9"/>
          </reference>
          <reference field="0" count="1" selected="0">
            <x v="3"/>
          </reference>
          <reference field="4" count="1" selected="0">
            <x v="6"/>
          </reference>
          <reference field="221" count="1" selected="0">
            <x v="1"/>
          </reference>
        </references>
      </pivotArea>
    </format>
    <format dxfId="347">
      <pivotArea outline="0" collapsedLevelsAreSubtotals="1" fieldPosition="0">
        <references count="4">
          <reference field="4294967294" count="1" selected="0">
            <x v="11"/>
          </reference>
          <reference field="0" count="1" selected="0">
            <x v="3"/>
          </reference>
          <reference field="4" count="1" selected="0">
            <x v="6"/>
          </reference>
          <reference field="221" count="1" selected="0">
            <x v="1"/>
          </reference>
        </references>
      </pivotArea>
    </format>
    <format dxfId="346">
      <pivotArea outline="0" collapsedLevelsAreSubtotals="1" fieldPosition="0">
        <references count="4">
          <reference field="4294967294" count="1" selected="0">
            <x v="13"/>
          </reference>
          <reference field="0" count="1" selected="0">
            <x v="3"/>
          </reference>
          <reference field="4" count="1" selected="0">
            <x v="6"/>
          </reference>
          <reference field="221" count="1" selected="0">
            <x v="1"/>
          </reference>
        </references>
      </pivotArea>
    </format>
    <format dxfId="345">
      <pivotArea outline="0" collapsedLevelsAreSubtotals="1" fieldPosition="0">
        <references count="4">
          <reference field="4294967294" count="1" selected="0">
            <x v="15"/>
          </reference>
          <reference field="0" count="1" selected="0">
            <x v="3"/>
          </reference>
          <reference field="4" count="1" selected="0">
            <x v="6"/>
          </reference>
          <reference field="221" count="1" selected="0">
            <x v="1"/>
          </reference>
        </references>
      </pivotArea>
    </format>
    <format dxfId="344">
      <pivotArea outline="0" collapsedLevelsAreSubtotals="1" fieldPosition="0">
        <references count="4">
          <reference field="4294967294" count="1" selected="0">
            <x v="17"/>
          </reference>
          <reference field="0" count="1" selected="0">
            <x v="3"/>
          </reference>
          <reference field="4" count="1" selected="0">
            <x v="6"/>
          </reference>
          <reference field="221" count="1" selected="0">
            <x v="1"/>
          </reference>
        </references>
      </pivotArea>
    </format>
    <format dxfId="343">
      <pivotArea outline="0" collapsedLevelsAreSubtotals="1" fieldPosition="0">
        <references count="4">
          <reference field="4294967294" count="1" selected="0">
            <x v="19"/>
          </reference>
          <reference field="0" count="1" selected="0">
            <x v="3"/>
          </reference>
          <reference field="4" count="1" selected="0">
            <x v="6"/>
          </reference>
          <reference field="221" count="1" selected="0">
            <x v="1"/>
          </reference>
        </references>
      </pivotArea>
    </format>
    <format dxfId="342">
      <pivotArea outline="0" collapsedLevelsAreSubtotals="1" fieldPosition="0">
        <references count="4">
          <reference field="4294967294" count="1" selected="0">
            <x v="21"/>
          </reference>
          <reference field="0" count="1" selected="0">
            <x v="3"/>
          </reference>
          <reference field="4" count="1" selected="0">
            <x v="6"/>
          </reference>
          <reference field="221" count="1" selected="0">
            <x v="1"/>
          </reference>
        </references>
      </pivotArea>
    </format>
    <format dxfId="341">
      <pivotArea outline="0" collapsedLevelsAreSubtotals="1" fieldPosition="0">
        <references count="4">
          <reference field="4294967294" count="1" selected="0">
            <x v="23"/>
          </reference>
          <reference field="0" count="1" selected="0">
            <x v="3"/>
          </reference>
          <reference field="4" count="1" selected="0">
            <x v="6"/>
          </reference>
          <reference field="221" count="1" selected="0">
            <x v="1"/>
          </reference>
        </references>
      </pivotArea>
    </format>
    <format dxfId="340">
      <pivotArea outline="0" collapsedLevelsAreSubtotals="1" fieldPosition="0">
        <references count="4">
          <reference field="4294967294" count="1" selected="0">
            <x v="25"/>
          </reference>
          <reference field="0" count="1" selected="0">
            <x v="3"/>
          </reference>
          <reference field="4" count="1" selected="0">
            <x v="6"/>
          </reference>
          <reference field="221" count="1" selected="0">
            <x v="1"/>
          </reference>
        </references>
      </pivotArea>
    </format>
    <format dxfId="339">
      <pivotArea outline="0" collapsedLevelsAreSubtotals="1" fieldPosition="0">
        <references count="4">
          <reference field="4294967294" count="1" selected="0">
            <x v="27"/>
          </reference>
          <reference field="0" count="1" selected="0">
            <x v="3"/>
          </reference>
          <reference field="4" count="1" selected="0">
            <x v="6"/>
          </reference>
          <reference field="221" count="1" selected="0">
            <x v="1"/>
          </reference>
        </references>
      </pivotArea>
    </format>
    <format dxfId="338">
      <pivotArea outline="0" collapsedLevelsAreSubtotals="1" fieldPosition="0">
        <references count="4">
          <reference field="4294967294" count="1" selected="0">
            <x v="29"/>
          </reference>
          <reference field="0" count="1" selected="0">
            <x v="3"/>
          </reference>
          <reference field="4" count="1" selected="0">
            <x v="6"/>
          </reference>
          <reference field="221" count="1" selected="0">
            <x v="1"/>
          </reference>
        </references>
      </pivotArea>
    </format>
    <format dxfId="337">
      <pivotArea outline="0" collapsedLevelsAreSubtotals="1" fieldPosition="0">
        <references count="4">
          <reference field="4294967294" count="1" selected="0">
            <x v="31"/>
          </reference>
          <reference field="0" count="1" selected="0">
            <x v="3"/>
          </reference>
          <reference field="4" count="1" selected="0">
            <x v="6"/>
          </reference>
          <reference field="221" count="1" selected="0">
            <x v="1"/>
          </reference>
        </references>
      </pivotArea>
    </format>
    <format dxfId="336">
      <pivotArea type="all" dataOnly="0" outline="0" fieldPosition="0"/>
    </format>
    <format dxfId="335">
      <pivotArea type="all" dataOnly="0" outline="0" fieldPosition="0"/>
    </format>
    <format dxfId="334">
      <pivotArea type="all" dataOnly="0" outline="0" fieldPosition="0"/>
    </format>
    <format dxfId="333">
      <pivotArea outline="0" collapsedLevelsAreSubtotals="1" fieldPosition="0">
        <references count="2">
          <reference field="4294967294" count="1" selected="0">
            <x v="31"/>
          </reference>
          <reference field="0" count="1" selected="0">
            <x v="1"/>
          </reference>
        </references>
      </pivotArea>
    </format>
    <format dxfId="332">
      <pivotArea dataOnly="0" labelOnly="1" outline="0" offset="IV256" fieldPosition="0">
        <references count="1">
          <reference field="0" count="1">
            <x v="1"/>
          </reference>
        </references>
      </pivotArea>
    </format>
    <format dxfId="331">
      <pivotArea dataOnly="0" labelOnly="1" outline="0" fieldPosition="0">
        <references count="2">
          <reference field="4294967294" count="1">
            <x v="31"/>
          </reference>
          <reference field="0" count="1" selected="0">
            <x v="1"/>
          </reference>
        </references>
      </pivotArea>
    </format>
    <format dxfId="330">
      <pivotArea outline="0" collapsedLevelsAreSubtotals="1" fieldPosition="0">
        <references count="1">
          <reference field="221" count="2" selected="0" defaultSubtotal="1">
            <x v="0"/>
            <x v="1"/>
          </reference>
        </references>
      </pivotArea>
    </format>
    <format dxfId="329">
      <pivotArea type="origin" dataOnly="0" labelOnly="1" outline="0" fieldPosition="0"/>
    </format>
    <format dxfId="328">
      <pivotArea field="0" type="button" dataOnly="0" labelOnly="1" outline="0" axis="axisRow" fieldPosition="0"/>
    </format>
    <format dxfId="327">
      <pivotArea field="-2" type="button" dataOnly="0" labelOnly="1" outline="0" axis="axisRow" fieldPosition="1"/>
    </format>
    <format dxfId="326">
      <pivotArea field="221" type="button" dataOnly="0" labelOnly="1" outline="0" axis="axisCol" fieldPosition="0"/>
    </format>
    <format dxfId="325">
      <pivotArea field="4" type="button" dataOnly="0" labelOnly="1" outline="0" axis="axisCol" fieldPosition="1"/>
    </format>
    <format dxfId="324">
      <pivotArea type="topRight" dataOnly="0" labelOnly="1" outline="0" fieldPosition="0"/>
    </format>
    <format dxfId="323">
      <pivotArea dataOnly="0" labelOnly="1" outline="0" fieldPosition="0">
        <references count="1">
          <reference field="0" count="0"/>
        </references>
      </pivotArea>
    </format>
    <format dxfId="322">
      <pivotArea field="0" dataOnly="0" labelOnly="1" grandRow="1" outline="0" axis="axisRow" fieldPosition="0">
        <references count="1">
          <reference field="4294967294" count="1" selected="0">
            <x v="0"/>
          </reference>
        </references>
      </pivotArea>
    </format>
    <format dxfId="321">
      <pivotArea field="0" dataOnly="0" labelOnly="1" grandRow="1" outline="0" axis="axisRow" fieldPosition="0">
        <references count="1">
          <reference field="4294967294" count="1" selected="0">
            <x v="1"/>
          </reference>
        </references>
      </pivotArea>
    </format>
    <format dxfId="320">
      <pivotArea field="0" dataOnly="0" labelOnly="1" grandRow="1" outline="0" axis="axisRow" fieldPosition="0">
        <references count="1">
          <reference field="4294967294" count="1" selected="0">
            <x v="2"/>
          </reference>
        </references>
      </pivotArea>
    </format>
    <format dxfId="319">
      <pivotArea field="0" dataOnly="0" labelOnly="1" grandRow="1" outline="0" axis="axisRow" fieldPosition="0">
        <references count="1">
          <reference field="4294967294" count="1" selected="0">
            <x v="3"/>
          </reference>
        </references>
      </pivotArea>
    </format>
    <format dxfId="318">
      <pivotArea field="0" dataOnly="0" labelOnly="1" grandRow="1" outline="0" axis="axisRow" fieldPosition="0">
        <references count="1">
          <reference field="4294967294" count="1" selected="0">
            <x v="4"/>
          </reference>
        </references>
      </pivotArea>
    </format>
    <format dxfId="317">
      <pivotArea field="0" dataOnly="0" labelOnly="1" grandRow="1" outline="0" axis="axisRow" fieldPosition="0">
        <references count="1">
          <reference field="4294967294" count="1" selected="0">
            <x v="5"/>
          </reference>
        </references>
      </pivotArea>
    </format>
    <format dxfId="316">
      <pivotArea field="0" dataOnly="0" labelOnly="1" grandRow="1" outline="0" axis="axisRow" fieldPosition="0">
        <references count="1">
          <reference field="4294967294" count="1" selected="0">
            <x v="6"/>
          </reference>
        </references>
      </pivotArea>
    </format>
    <format dxfId="315">
      <pivotArea field="0" dataOnly="0" labelOnly="1" grandRow="1" outline="0" axis="axisRow" fieldPosition="0">
        <references count="1">
          <reference field="4294967294" count="1" selected="0">
            <x v="7"/>
          </reference>
        </references>
      </pivotArea>
    </format>
    <format dxfId="314">
      <pivotArea field="0" dataOnly="0" labelOnly="1" grandRow="1" outline="0" axis="axisRow" fieldPosition="0">
        <references count="1">
          <reference field="4294967294" count="1" selected="0">
            <x v="8"/>
          </reference>
        </references>
      </pivotArea>
    </format>
    <format dxfId="313">
      <pivotArea field="0" dataOnly="0" labelOnly="1" grandRow="1" outline="0" axis="axisRow" fieldPosition="0">
        <references count="1">
          <reference field="4294967294" count="1" selected="0">
            <x v="9"/>
          </reference>
        </references>
      </pivotArea>
    </format>
    <format dxfId="312">
      <pivotArea field="0" dataOnly="0" labelOnly="1" grandRow="1" outline="0" axis="axisRow" fieldPosition="0">
        <references count="1">
          <reference field="4294967294" count="1" selected="0">
            <x v="10"/>
          </reference>
        </references>
      </pivotArea>
    </format>
    <format dxfId="311">
      <pivotArea field="0" dataOnly="0" labelOnly="1" grandRow="1" outline="0" axis="axisRow" fieldPosition="0">
        <references count="1">
          <reference field="4294967294" count="1" selected="0">
            <x v="11"/>
          </reference>
        </references>
      </pivotArea>
    </format>
    <format dxfId="310">
      <pivotArea field="0" dataOnly="0" labelOnly="1" grandRow="1" outline="0" axis="axisRow" fieldPosition="0">
        <references count="1">
          <reference field="4294967294" count="1" selected="0">
            <x v="12"/>
          </reference>
        </references>
      </pivotArea>
    </format>
    <format dxfId="309">
      <pivotArea field="0" dataOnly="0" labelOnly="1" grandRow="1" outline="0" axis="axisRow" fieldPosition="0">
        <references count="1">
          <reference field="4294967294" count="1" selected="0">
            <x v="13"/>
          </reference>
        </references>
      </pivotArea>
    </format>
    <format dxfId="308">
      <pivotArea field="0" dataOnly="0" labelOnly="1" grandRow="1" outline="0" axis="axisRow" fieldPosition="0">
        <references count="1">
          <reference field="4294967294" count="1" selected="0">
            <x v="14"/>
          </reference>
        </references>
      </pivotArea>
    </format>
    <format dxfId="307">
      <pivotArea field="0" dataOnly="0" labelOnly="1" grandRow="1" outline="0" axis="axisRow" fieldPosition="0">
        <references count="1">
          <reference field="4294967294" count="1" selected="0">
            <x v="15"/>
          </reference>
        </references>
      </pivotArea>
    </format>
    <format dxfId="306">
      <pivotArea field="0" dataOnly="0" labelOnly="1" grandRow="1" outline="0" axis="axisRow" fieldPosition="0">
        <references count="1">
          <reference field="4294967294" count="1" selected="0">
            <x v="16"/>
          </reference>
        </references>
      </pivotArea>
    </format>
    <format dxfId="305">
      <pivotArea field="0" dataOnly="0" labelOnly="1" grandRow="1" outline="0" axis="axisRow" fieldPosition="0">
        <references count="1">
          <reference field="4294967294" count="1" selected="0">
            <x v="17"/>
          </reference>
        </references>
      </pivotArea>
    </format>
    <format dxfId="304">
      <pivotArea field="0" dataOnly="0" labelOnly="1" grandRow="1" outline="0" axis="axisRow" fieldPosition="0">
        <references count="1">
          <reference field="4294967294" count="1" selected="0">
            <x v="18"/>
          </reference>
        </references>
      </pivotArea>
    </format>
    <format dxfId="303">
      <pivotArea field="0" dataOnly="0" labelOnly="1" grandRow="1" outline="0" axis="axisRow" fieldPosition="0">
        <references count="1">
          <reference field="4294967294" count="1" selected="0">
            <x v="19"/>
          </reference>
        </references>
      </pivotArea>
    </format>
    <format dxfId="302">
      <pivotArea field="0" dataOnly="0" labelOnly="1" grandRow="1" outline="0" axis="axisRow" fieldPosition="0">
        <references count="1">
          <reference field="4294967294" count="1" selected="0">
            <x v="20"/>
          </reference>
        </references>
      </pivotArea>
    </format>
    <format dxfId="301">
      <pivotArea field="0" dataOnly="0" labelOnly="1" grandRow="1" outline="0" axis="axisRow" fieldPosition="0">
        <references count="1">
          <reference field="4294967294" count="1" selected="0">
            <x v="21"/>
          </reference>
        </references>
      </pivotArea>
    </format>
    <format dxfId="300">
      <pivotArea field="0" dataOnly="0" labelOnly="1" grandRow="1" outline="0" axis="axisRow" fieldPosition="0">
        <references count="1">
          <reference field="4294967294" count="1" selected="0">
            <x v="22"/>
          </reference>
        </references>
      </pivotArea>
    </format>
    <format dxfId="299">
      <pivotArea field="0" dataOnly="0" labelOnly="1" grandRow="1" outline="0" axis="axisRow" fieldPosition="0">
        <references count="1">
          <reference field="4294967294" count="1" selected="0">
            <x v="23"/>
          </reference>
        </references>
      </pivotArea>
    </format>
    <format dxfId="298">
      <pivotArea field="0" dataOnly="0" labelOnly="1" grandRow="1" outline="0" axis="axisRow" fieldPosition="0">
        <references count="1">
          <reference field="4294967294" count="1" selected="0">
            <x v="24"/>
          </reference>
        </references>
      </pivotArea>
    </format>
    <format dxfId="297">
      <pivotArea field="0" dataOnly="0" labelOnly="1" grandRow="1" outline="0" axis="axisRow" fieldPosition="0">
        <references count="1">
          <reference field="4294967294" count="1" selected="0">
            <x v="25"/>
          </reference>
        </references>
      </pivotArea>
    </format>
    <format dxfId="296">
      <pivotArea field="0" dataOnly="0" labelOnly="1" grandRow="1" outline="0" axis="axisRow" fieldPosition="0">
        <references count="1">
          <reference field="4294967294" count="1" selected="0">
            <x v="26"/>
          </reference>
        </references>
      </pivotArea>
    </format>
    <format dxfId="295">
      <pivotArea field="0" dataOnly="0" labelOnly="1" grandRow="1" outline="0" axis="axisRow" fieldPosition="0">
        <references count="1">
          <reference field="4294967294" count="1" selected="0">
            <x v="27"/>
          </reference>
        </references>
      </pivotArea>
    </format>
    <format dxfId="294">
      <pivotArea field="0" dataOnly="0" labelOnly="1" grandRow="1" outline="0" axis="axisRow" fieldPosition="0">
        <references count="1">
          <reference field="4294967294" count="1" selected="0">
            <x v="28"/>
          </reference>
        </references>
      </pivotArea>
    </format>
    <format dxfId="293">
      <pivotArea field="0" dataOnly="0" labelOnly="1" grandRow="1" outline="0" axis="axisRow" fieldPosition="0">
        <references count="1">
          <reference field="4294967294" count="1" selected="0">
            <x v="29"/>
          </reference>
        </references>
      </pivotArea>
    </format>
    <format dxfId="292">
      <pivotArea field="0" dataOnly="0" labelOnly="1" grandRow="1" outline="0" axis="axisRow" fieldPosition="0">
        <references count="1">
          <reference field="4294967294" count="1" selected="0">
            <x v="30"/>
          </reference>
        </references>
      </pivotArea>
    </format>
    <format dxfId="291">
      <pivotArea field="0" dataOnly="0" labelOnly="1" grandRow="1" outline="0" axis="axisRow" fieldPosition="0">
        <references count="1">
          <reference field="4294967294" count="1" selected="0">
            <x v="31"/>
          </reference>
        </references>
      </pivotArea>
    </format>
    <format dxfId="29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28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28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28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28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28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28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8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28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28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28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27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27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27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27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27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274">
      <pivotArea dataOnly="0" labelOnly="1" outline="0" fieldPosition="0">
        <references count="1">
          <reference field="221" count="2">
            <x v="0"/>
            <x v="1"/>
          </reference>
        </references>
      </pivotArea>
    </format>
    <format dxfId="273">
      <pivotArea dataOnly="0" labelOnly="1" outline="0" fieldPosition="0">
        <references count="1">
          <reference field="221" count="2" defaultSubtotal="1">
            <x v="0"/>
            <x v="1"/>
          </reference>
        </references>
      </pivotArea>
    </format>
    <format dxfId="272">
      <pivotArea dataOnly="0" labelOnly="1" outline="0" fieldPosition="0">
        <references count="2">
          <reference field="4" count="6">
            <x v="0"/>
            <x v="1"/>
            <x v="2"/>
            <x v="3"/>
            <x v="4"/>
            <x v="5"/>
          </reference>
          <reference field="221" count="1" selected="0">
            <x v="0"/>
          </reference>
        </references>
      </pivotArea>
    </format>
    <format dxfId="271">
      <pivotArea dataOnly="0" labelOnly="1" outline="0" fieldPosition="0">
        <references count="2">
          <reference field="4" count="4">
            <x v="6"/>
            <x v="7"/>
            <x v="8"/>
            <x v="9"/>
          </reference>
          <reference field="221" count="1" selected="0">
            <x v="1"/>
          </reference>
        </references>
      </pivotArea>
    </format>
    <format dxfId="270">
      <pivotArea dataOnly="0" labelOnly="1" outline="0" offset="IV31" fieldPosition="0">
        <references count="1">
          <reference field="0" count="1">
            <x v="11"/>
          </reference>
        </references>
      </pivotArea>
    </format>
    <format dxfId="269">
      <pivotArea outline="0" collapsedLevelsAreSubtotals="1" fieldPosition="0">
        <references count="3">
          <reference field="4294967294" count="1" selected="0">
            <x v="31"/>
          </reference>
          <reference field="0" count="1" selected="0">
            <x v="0"/>
          </reference>
          <reference field="221" count="1" selected="0" defaultSubtotal="1">
            <x v="5"/>
          </reference>
        </references>
      </pivotArea>
    </format>
    <format dxfId="268">
      <pivotArea dataOnly="0" labelOnly="1" outline="0" fieldPosition="0">
        <references count="1">
          <reference field="0" count="1">
            <x v="13"/>
          </reference>
        </references>
      </pivotArea>
    </format>
    <format dxfId="267">
      <pivotArea dataOnly="0" labelOnly="1" outline="0" fieldPosition="0">
        <references count="1">
          <reference field="0" count="1">
            <x v="14"/>
          </reference>
        </references>
      </pivotArea>
    </format>
    <format dxfId="266">
      <pivotArea dataOnly="0" labelOnly="1" outline="0" fieldPosition="0">
        <references count="1">
          <reference field="0" count="1">
            <x v="15"/>
          </reference>
        </references>
      </pivotArea>
    </format>
    <format dxfId="265">
      <pivotArea field="0" dataOnly="0" labelOnly="1" grandRow="1" outline="0" axis="axisRow" fieldPosition="0">
        <references count="1">
          <reference field="4294967294" count="1" selected="0">
            <x v="0"/>
          </reference>
        </references>
      </pivotArea>
    </format>
    <format dxfId="264">
      <pivotArea field="0" dataOnly="0" labelOnly="1" grandRow="1" outline="0" axis="axisRow" fieldPosition="0">
        <references count="1">
          <reference field="4294967294" count="1" selected="0">
            <x v="1"/>
          </reference>
        </references>
      </pivotArea>
    </format>
    <format dxfId="263">
      <pivotArea field="0" dataOnly="0" labelOnly="1" grandRow="1" outline="0" axis="axisRow" fieldPosition="0">
        <references count="1">
          <reference field="4294967294" count="1" selected="0">
            <x v="2"/>
          </reference>
        </references>
      </pivotArea>
    </format>
    <format dxfId="262">
      <pivotArea field="0" dataOnly="0" labelOnly="1" grandRow="1" outline="0" axis="axisRow" fieldPosition="0">
        <references count="1">
          <reference field="4294967294" count="1" selected="0">
            <x v="3"/>
          </reference>
        </references>
      </pivotArea>
    </format>
    <format dxfId="261">
      <pivotArea field="0" dataOnly="0" labelOnly="1" grandRow="1" outline="0" axis="axisRow" fieldPosition="0">
        <references count="1">
          <reference field="4294967294" count="1" selected="0">
            <x v="4"/>
          </reference>
        </references>
      </pivotArea>
    </format>
    <format dxfId="260">
      <pivotArea field="0" dataOnly="0" labelOnly="1" grandRow="1" outline="0" axis="axisRow" fieldPosition="0">
        <references count="1">
          <reference field="4294967294" count="1" selected="0">
            <x v="5"/>
          </reference>
        </references>
      </pivotArea>
    </format>
    <format dxfId="259">
      <pivotArea field="0" dataOnly="0" labelOnly="1" grandRow="1" outline="0" axis="axisRow" fieldPosition="0">
        <references count="1">
          <reference field="4294967294" count="1" selected="0">
            <x v="6"/>
          </reference>
        </references>
      </pivotArea>
    </format>
    <format dxfId="258">
      <pivotArea field="0" dataOnly="0" labelOnly="1" grandRow="1" outline="0" axis="axisRow" fieldPosition="0">
        <references count="1">
          <reference field="4294967294" count="1" selected="0">
            <x v="7"/>
          </reference>
        </references>
      </pivotArea>
    </format>
    <format dxfId="257">
      <pivotArea field="0" dataOnly="0" labelOnly="1" grandRow="1" outline="0" axis="axisRow" fieldPosition="0">
        <references count="1">
          <reference field="4294967294" count="1" selected="0">
            <x v="8"/>
          </reference>
        </references>
      </pivotArea>
    </format>
    <format dxfId="256">
      <pivotArea field="0" dataOnly="0" labelOnly="1" grandRow="1" outline="0" axis="axisRow" fieldPosition="0">
        <references count="1">
          <reference field="4294967294" count="1" selected="0">
            <x v="9"/>
          </reference>
        </references>
      </pivotArea>
    </format>
    <format dxfId="255">
      <pivotArea field="0" dataOnly="0" labelOnly="1" grandRow="1" outline="0" axis="axisRow" fieldPosition="0">
        <references count="1">
          <reference field="4294967294" count="1" selected="0">
            <x v="10"/>
          </reference>
        </references>
      </pivotArea>
    </format>
    <format dxfId="254">
      <pivotArea field="0" dataOnly="0" labelOnly="1" grandRow="1" outline="0" axis="axisRow" fieldPosition="0">
        <references count="1">
          <reference field="4294967294" count="1" selected="0">
            <x v="11"/>
          </reference>
        </references>
      </pivotArea>
    </format>
    <format dxfId="253">
      <pivotArea field="0" dataOnly="0" labelOnly="1" grandRow="1" outline="0" axis="axisRow" fieldPosition="0">
        <references count="1">
          <reference field="4294967294" count="1" selected="0">
            <x v="12"/>
          </reference>
        </references>
      </pivotArea>
    </format>
    <format dxfId="252">
      <pivotArea field="0" dataOnly="0" labelOnly="1" grandRow="1" outline="0" axis="axisRow" fieldPosition="0">
        <references count="1">
          <reference field="4294967294" count="1" selected="0">
            <x v="13"/>
          </reference>
        </references>
      </pivotArea>
    </format>
    <format dxfId="251">
      <pivotArea field="0" dataOnly="0" labelOnly="1" grandRow="1" outline="0" axis="axisRow" fieldPosition="0">
        <references count="1">
          <reference field="4294967294" count="1" selected="0">
            <x v="14"/>
          </reference>
        </references>
      </pivotArea>
    </format>
    <format dxfId="250">
      <pivotArea field="0" dataOnly="0" labelOnly="1" grandRow="1" outline="0" axis="axisRow" fieldPosition="0">
        <references count="1">
          <reference field="4294967294" count="1" selected="0">
            <x v="15"/>
          </reference>
        </references>
      </pivotArea>
    </format>
    <format dxfId="249">
      <pivotArea field="0" dataOnly="0" labelOnly="1" grandRow="1" outline="0" axis="axisRow" fieldPosition="0">
        <references count="1">
          <reference field="4294967294" count="1" selected="0">
            <x v="16"/>
          </reference>
        </references>
      </pivotArea>
    </format>
    <format dxfId="248">
      <pivotArea field="0" dataOnly="0" labelOnly="1" grandRow="1" outline="0" axis="axisRow" fieldPosition="0">
        <references count="1">
          <reference field="4294967294" count="1" selected="0">
            <x v="17"/>
          </reference>
        </references>
      </pivotArea>
    </format>
    <format dxfId="247">
      <pivotArea field="0" dataOnly="0" labelOnly="1" grandRow="1" outline="0" axis="axisRow" fieldPosition="0">
        <references count="1">
          <reference field="4294967294" count="1" selected="0">
            <x v="18"/>
          </reference>
        </references>
      </pivotArea>
    </format>
    <format dxfId="246">
      <pivotArea field="0" dataOnly="0" labelOnly="1" grandRow="1" outline="0" axis="axisRow" fieldPosition="0">
        <references count="1">
          <reference field="4294967294" count="1" selected="0">
            <x v="19"/>
          </reference>
        </references>
      </pivotArea>
    </format>
    <format dxfId="245">
      <pivotArea field="0" dataOnly="0" labelOnly="1" grandRow="1" outline="0" axis="axisRow" fieldPosition="0">
        <references count="1">
          <reference field="4294967294" count="1" selected="0">
            <x v="20"/>
          </reference>
        </references>
      </pivotArea>
    </format>
    <format dxfId="244">
      <pivotArea field="0" dataOnly="0" labelOnly="1" grandRow="1" outline="0" axis="axisRow" fieldPosition="0">
        <references count="1">
          <reference field="4294967294" count="1" selected="0">
            <x v="21"/>
          </reference>
        </references>
      </pivotArea>
    </format>
    <format dxfId="243">
      <pivotArea field="0" dataOnly="0" labelOnly="1" grandRow="1" outline="0" axis="axisRow" fieldPosition="0">
        <references count="1">
          <reference field="4294967294" count="1" selected="0">
            <x v="22"/>
          </reference>
        </references>
      </pivotArea>
    </format>
    <format dxfId="242">
      <pivotArea field="0" dataOnly="0" labelOnly="1" grandRow="1" outline="0" axis="axisRow" fieldPosition="0">
        <references count="1">
          <reference field="4294967294" count="1" selected="0">
            <x v="23"/>
          </reference>
        </references>
      </pivotArea>
    </format>
    <format dxfId="241">
      <pivotArea field="0" dataOnly="0" labelOnly="1" grandRow="1" outline="0" axis="axisRow" fieldPosition="0">
        <references count="1">
          <reference field="4294967294" count="1" selected="0">
            <x v="24"/>
          </reference>
        </references>
      </pivotArea>
    </format>
    <format dxfId="240">
      <pivotArea field="0" dataOnly="0" labelOnly="1" grandRow="1" outline="0" axis="axisRow" fieldPosition="0">
        <references count="1">
          <reference field="4294967294" count="1" selected="0">
            <x v="25"/>
          </reference>
        </references>
      </pivotArea>
    </format>
    <format dxfId="239">
      <pivotArea field="0" dataOnly="0" labelOnly="1" grandRow="1" outline="0" axis="axisRow" fieldPosition="0">
        <references count="1">
          <reference field="4294967294" count="1" selected="0">
            <x v="26"/>
          </reference>
        </references>
      </pivotArea>
    </format>
    <format dxfId="238">
      <pivotArea field="0" dataOnly="0" labelOnly="1" grandRow="1" outline="0" axis="axisRow" fieldPosition="0">
        <references count="1">
          <reference field="4294967294" count="1" selected="0">
            <x v="27"/>
          </reference>
        </references>
      </pivotArea>
    </format>
    <format dxfId="237">
      <pivotArea field="0" dataOnly="0" labelOnly="1" grandRow="1" outline="0" axis="axisRow" fieldPosition="0">
        <references count="1">
          <reference field="4294967294" count="1" selected="0">
            <x v="28"/>
          </reference>
        </references>
      </pivotArea>
    </format>
    <format dxfId="236">
      <pivotArea field="0" dataOnly="0" labelOnly="1" grandRow="1" outline="0" axis="axisRow" fieldPosition="0">
        <references count="1">
          <reference field="4294967294" count="1" selected="0">
            <x v="29"/>
          </reference>
        </references>
      </pivotArea>
    </format>
    <format dxfId="235">
      <pivotArea field="0" dataOnly="0" labelOnly="1" grandRow="1" outline="0" axis="axisRow" fieldPosition="0">
        <references count="1">
          <reference field="4294967294" count="1" selected="0">
            <x v="30"/>
          </reference>
        </references>
      </pivotArea>
    </format>
    <format dxfId="234">
      <pivotArea field="0" dataOnly="0" labelOnly="1" grandRow="1" outline="0" axis="axisRow" fieldPosition="0">
        <references count="1">
          <reference field="4294967294" count="1" selected="0">
            <x v="31"/>
          </reference>
        </references>
      </pivotArea>
    </format>
    <format dxfId="233">
      <pivotArea outline="0" collapsedLevelsAreSubtotals="1" fieldPosition="0">
        <references count="4">
          <reference field="4294967294" count="1" selected="0">
            <x v="0"/>
          </reference>
          <reference field="0" count="1" selected="0">
            <x v="1"/>
          </reference>
          <reference field="4" count="1" selected="0">
            <x v="4"/>
          </reference>
          <reference field="221" count="1" selected="0">
            <x v="0"/>
          </reference>
        </references>
      </pivotArea>
    </format>
    <format dxfId="232">
      <pivotArea outline="0" collapsedLevelsAreSubtotals="1" fieldPosition="0">
        <references count="4">
          <reference field="4294967294" count="1" selected="0">
            <x v="2"/>
          </reference>
          <reference field="0" count="1" selected="0">
            <x v="1"/>
          </reference>
          <reference field="4" count="1" selected="0">
            <x v="4"/>
          </reference>
          <reference field="221" count="1" selected="0">
            <x v="0"/>
          </reference>
        </references>
      </pivotArea>
    </format>
    <format dxfId="231">
      <pivotArea outline="0" collapsedLevelsAreSubtotals="1" fieldPosition="0">
        <references count="4">
          <reference field="4294967294" count="1" selected="0">
            <x v="0"/>
          </reference>
          <reference field="0" count="1" selected="0">
            <x v="8"/>
          </reference>
          <reference field="4" count="2" selected="0">
            <x v="7"/>
            <x v="8"/>
          </reference>
          <reference field="221" count="1" selected="0">
            <x v="1"/>
          </reference>
        </references>
      </pivotArea>
    </format>
    <format dxfId="230">
      <pivotArea outline="0" collapsedLevelsAreSubtotals="1" fieldPosition="0">
        <references count="4">
          <reference field="4294967294" count="1" selected="0">
            <x v="2"/>
          </reference>
          <reference field="0" count="1" selected="0">
            <x v="8"/>
          </reference>
          <reference field="4" count="2" selected="0">
            <x v="7"/>
            <x v="8"/>
          </reference>
          <reference field="221" count="1" selected="0">
            <x v="1"/>
          </reference>
        </references>
      </pivotArea>
    </format>
    <format dxfId="229">
      <pivotArea outline="0" collapsedLevelsAreSubtotals="1" fieldPosition="0">
        <references count="4">
          <reference field="4294967294" count="1" selected="0">
            <x v="6"/>
          </reference>
          <reference field="0" count="1" selected="0">
            <x v="8"/>
          </reference>
          <reference field="4" count="2" selected="0">
            <x v="7"/>
            <x v="8"/>
          </reference>
          <reference field="221" count="1" selected="0">
            <x v="1"/>
          </reference>
        </references>
      </pivotArea>
    </format>
    <format dxfId="228">
      <pivotArea outline="0" collapsedLevelsAreSubtotals="1" fieldPosition="0">
        <references count="4">
          <reference field="4294967294" count="1" selected="0">
            <x v="8"/>
          </reference>
          <reference field="0" count="1" selected="0">
            <x v="8"/>
          </reference>
          <reference field="4" count="2" selected="0">
            <x v="7"/>
            <x v="8"/>
          </reference>
          <reference field="221" count="1" selected="0">
            <x v="1"/>
          </reference>
        </references>
      </pivotArea>
    </format>
    <format dxfId="227">
      <pivotArea outline="0" collapsedLevelsAreSubtotals="1" fieldPosition="0">
        <references count="4">
          <reference field="4294967294" count="1" selected="0">
            <x v="10"/>
          </reference>
          <reference field="0" count="1" selected="0">
            <x v="8"/>
          </reference>
          <reference field="4" count="2" selected="0">
            <x v="7"/>
            <x v="8"/>
          </reference>
          <reference field="221" count="1" selected="0">
            <x v="1"/>
          </reference>
        </references>
      </pivotArea>
    </format>
    <format dxfId="226">
      <pivotArea outline="0" collapsedLevelsAreSubtotals="1" fieldPosition="0">
        <references count="4">
          <reference field="4294967294" count="1" selected="0">
            <x v="14"/>
          </reference>
          <reference field="0" count="1" selected="0">
            <x v="8"/>
          </reference>
          <reference field="4" count="2" selected="0">
            <x v="7"/>
            <x v="8"/>
          </reference>
          <reference field="221" count="1" selected="0">
            <x v="1"/>
          </reference>
        </references>
      </pivotArea>
    </format>
    <format dxfId="225">
      <pivotArea outline="0" collapsedLevelsAreSubtotals="1" fieldPosition="0">
        <references count="4">
          <reference field="4294967294" count="1" selected="0">
            <x v="16"/>
          </reference>
          <reference field="0" count="1" selected="0">
            <x v="8"/>
          </reference>
          <reference field="4" count="2" selected="0">
            <x v="7"/>
            <x v="8"/>
          </reference>
          <reference field="221" count="1" selected="0">
            <x v="1"/>
          </reference>
        </references>
      </pivotArea>
    </format>
    <format dxfId="224">
      <pivotArea outline="0" collapsedLevelsAreSubtotals="1" fieldPosition="0">
        <references count="4">
          <reference field="4294967294" count="1" selected="0">
            <x v="18"/>
          </reference>
          <reference field="0" count="1" selected="0">
            <x v="8"/>
          </reference>
          <reference field="4" count="2" selected="0">
            <x v="7"/>
            <x v="8"/>
          </reference>
          <reference field="221" count="1" selected="0">
            <x v="1"/>
          </reference>
        </references>
      </pivotArea>
    </format>
    <format dxfId="223">
      <pivotArea outline="0" collapsedLevelsAreSubtotals="1" fieldPosition="0">
        <references count="4">
          <reference field="4294967294" count="1" selected="0">
            <x v="22"/>
          </reference>
          <reference field="0" count="1" selected="0">
            <x v="8"/>
          </reference>
          <reference field="4" count="2" selected="0">
            <x v="7"/>
            <x v="8"/>
          </reference>
          <reference field="221" count="1" selected="0">
            <x v="1"/>
          </reference>
        </references>
      </pivotArea>
    </format>
    <format dxfId="222">
      <pivotArea outline="0" collapsedLevelsAreSubtotals="1" fieldPosition="0">
        <references count="4">
          <reference field="4294967294" count="1" selected="0">
            <x v="24"/>
          </reference>
          <reference field="0" count="1" selected="0">
            <x v="8"/>
          </reference>
          <reference field="4" count="2" selected="0">
            <x v="7"/>
            <x v="8"/>
          </reference>
          <reference field="221" count="1" selected="0">
            <x v="1"/>
          </reference>
        </references>
      </pivotArea>
    </format>
    <format dxfId="221">
      <pivotArea outline="0" collapsedLevelsAreSubtotals="1" fieldPosition="0">
        <references count="4">
          <reference field="4294967294" count="1" selected="0">
            <x v="26"/>
          </reference>
          <reference field="0" count="1" selected="0">
            <x v="8"/>
          </reference>
          <reference field="4" count="2" selected="0">
            <x v="7"/>
            <x v="8"/>
          </reference>
          <reference field="221" count="1" selected="0">
            <x v="1"/>
          </reference>
        </references>
      </pivotArea>
    </format>
    <format dxfId="220">
      <pivotArea outline="0" collapsedLevelsAreSubtotals="1" fieldPosition="0">
        <references count="4">
          <reference field="4294967294" count="1" selected="0">
            <x v="28"/>
          </reference>
          <reference field="0" count="1" selected="0">
            <x v="8"/>
          </reference>
          <reference field="4" count="2" selected="0">
            <x v="7"/>
            <x v="8"/>
          </reference>
          <reference field="221" count="1" selected="0">
            <x v="1"/>
          </reference>
        </references>
      </pivotArea>
    </format>
    <format dxfId="219">
      <pivotArea outline="0" collapsedLevelsAreSubtotals="1" fieldPosition="0">
        <references count="4">
          <reference field="4294967294" count="1" selected="0">
            <x v="30"/>
          </reference>
          <reference field="0" count="1" selected="0">
            <x v="8"/>
          </reference>
          <reference field="4" count="2" selected="0">
            <x v="7"/>
            <x v="8"/>
          </reference>
          <reference field="221" count="1" selected="0">
            <x v="1"/>
          </reference>
        </references>
      </pivotArea>
    </format>
    <format dxfId="218">
      <pivotArea outline="0" collapsedLevelsAreSubtotals="1" fieldPosition="0">
        <references count="4">
          <reference field="4294967294" count="1" selected="0">
            <x v="0"/>
          </reference>
          <reference field="0" count="1" selected="0">
            <x v="9"/>
          </reference>
          <reference field="4" count="1" selected="0">
            <x v="1"/>
          </reference>
          <reference field="221" count="1" selected="0">
            <x v="0"/>
          </reference>
        </references>
      </pivotArea>
    </format>
    <format dxfId="217">
      <pivotArea outline="0" collapsedLevelsAreSubtotals="1" fieldPosition="0">
        <references count="4">
          <reference field="4294967294" count="1" selected="0">
            <x v="0"/>
          </reference>
          <reference field="0" count="1" selected="0">
            <x v="9"/>
          </reference>
          <reference field="4" count="1" selected="0">
            <x v="3"/>
          </reference>
          <reference field="221" count="1" selected="0">
            <x v="0"/>
          </reference>
        </references>
      </pivotArea>
    </format>
    <format dxfId="216">
      <pivotArea outline="0" collapsedLevelsAreSubtotals="1" fieldPosition="0">
        <references count="4">
          <reference field="4294967294" count="1" selected="0">
            <x v="2"/>
          </reference>
          <reference field="0" count="1" selected="0">
            <x v="9"/>
          </reference>
          <reference field="4" count="2" selected="0">
            <x v="0"/>
            <x v="1"/>
          </reference>
          <reference field="221" count="1" selected="0">
            <x v="0"/>
          </reference>
        </references>
      </pivotArea>
    </format>
    <format dxfId="215">
      <pivotArea outline="0" collapsedLevelsAreSubtotals="1" fieldPosition="0">
        <references count="4">
          <reference field="4294967294" count="1" selected="0">
            <x v="2"/>
          </reference>
          <reference field="0" count="1" selected="0">
            <x v="9"/>
          </reference>
          <reference field="4" count="2" selected="0">
            <x v="3"/>
            <x v="4"/>
          </reference>
          <reference field="221" count="1" selected="0">
            <x v="0"/>
          </reference>
        </references>
      </pivotArea>
    </format>
    <format dxfId="214">
      <pivotArea outline="0" collapsedLevelsAreSubtotals="1" fieldPosition="0">
        <references count="4">
          <reference field="4294967294" count="1" selected="0">
            <x v="6"/>
          </reference>
          <reference field="0" count="1" selected="0">
            <x v="9"/>
          </reference>
          <reference field="4" count="1" selected="0">
            <x v="1"/>
          </reference>
          <reference field="221" count="1" selected="0">
            <x v="0"/>
          </reference>
        </references>
      </pivotArea>
    </format>
    <format dxfId="213">
      <pivotArea outline="0" collapsedLevelsAreSubtotals="1" fieldPosition="0">
        <references count="4">
          <reference field="4294967294" count="1" selected="0">
            <x v="6"/>
          </reference>
          <reference field="0" count="1" selected="0">
            <x v="9"/>
          </reference>
          <reference field="4" count="1" selected="0">
            <x v="3"/>
          </reference>
          <reference field="221" count="1" selected="0">
            <x v="0"/>
          </reference>
        </references>
      </pivotArea>
    </format>
    <format dxfId="212">
      <pivotArea outline="0" collapsedLevelsAreSubtotals="1" fieldPosition="0">
        <references count="4">
          <reference field="4294967294" count="1" selected="0">
            <x v="3"/>
          </reference>
          <reference field="0" count="1" selected="0">
            <x v="9"/>
          </reference>
          <reference field="4" count="1" selected="0">
            <x v="2"/>
          </reference>
          <reference field="221" count="1" selected="0">
            <x v="0"/>
          </reference>
        </references>
      </pivotArea>
    </format>
    <format dxfId="211">
      <pivotArea outline="0" collapsedLevelsAreSubtotals="1" fieldPosition="0">
        <references count="3">
          <reference field="4294967294" count="1" selected="0">
            <x v="20"/>
          </reference>
          <reference field="0" count="1" selected="0">
            <x v="14"/>
          </reference>
          <reference field="221" count="1" selected="0" defaultSubtotal="1">
            <x v="0"/>
          </reference>
        </references>
      </pivotArea>
    </format>
    <format dxfId="210">
      <pivotArea outline="0" collapsedLevelsAreSubtotals="1" fieldPosition="0">
        <references count="3">
          <reference field="4294967294" count="1" selected="0">
            <x v="25"/>
          </reference>
          <reference field="0" count="1" selected="0">
            <x v="14"/>
          </reference>
          <reference field="221" count="1" selected="0" defaultSubtotal="1">
            <x v="0"/>
          </reference>
        </references>
      </pivotArea>
    </format>
    <format dxfId="209">
      <pivotArea outline="0" collapsedLevelsAreSubtotals="1" fieldPosition="0">
        <references count="4">
          <reference field="4294967294" count="1" selected="0">
            <x v="25"/>
          </reference>
          <reference field="0" count="1" selected="0">
            <x v="9"/>
          </reference>
          <reference field="4" count="6" selected="0">
            <x v="0"/>
            <x v="1"/>
            <x v="2"/>
            <x v="3"/>
            <x v="4"/>
            <x v="5"/>
          </reference>
          <reference field="221" count="1" selected="0">
            <x v="0"/>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6" dataOnRows="1" applyNumberFormats="0" applyBorderFormats="0" applyFontFormats="0" applyPatternFormats="0" applyAlignmentFormats="0" applyWidthHeightFormats="1" dataCaption="Data" updatedVersion="4"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9"/>
        <item x="2"/>
        <item x="3"/>
        <item x="4"/>
        <item x="5"/>
        <item x="10"/>
        <item x="6"/>
        <item x="7"/>
        <item x="8"/>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6"/>
    <dataField name=" AvNew-1stT-FT-CTA" fld="273" baseField="0" baseItem="0" numFmtId="3"/>
    <dataField name=" Av1stT-PT-CTA" fld="237" baseField="0" baseItem="0" numFmtId="166"/>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36">
    <format dxfId="208">
      <pivotArea type="all" dataOnly="0" outline="0" fieldPosition="0"/>
    </format>
    <format dxfId="207">
      <pivotArea type="all" dataOnly="0" outline="0" fieldPosition="0"/>
    </format>
    <format dxfId="206">
      <pivotArea dataOnly="0" labelOnly="1" outline="0" offset="IV1" fieldPosition="0">
        <references count="1">
          <reference field="0" count="1">
            <x v="15"/>
          </reference>
        </references>
      </pivotArea>
    </format>
    <format dxfId="205">
      <pivotArea dataOnly="0" labelOnly="1" outline="0" offset="IV1" fieldPosition="0">
        <references count="1">
          <reference field="0" count="1">
            <x v="12"/>
          </reference>
        </references>
      </pivotArea>
    </format>
    <format dxfId="204">
      <pivotArea dataOnly="0" labelOnly="1" outline="0" offset="IV1" fieldPosition="0">
        <references count="1">
          <reference field="0" count="1">
            <x v="10"/>
          </reference>
        </references>
      </pivotArea>
    </format>
    <format dxfId="203">
      <pivotArea dataOnly="0" labelOnly="1" outline="0" offset="IV1" fieldPosition="0">
        <references count="1">
          <reference field="0" count="1">
            <x v="9"/>
          </reference>
        </references>
      </pivotArea>
    </format>
    <format dxfId="202">
      <pivotArea dataOnly="0" labelOnly="1" outline="0" offset="IV1" fieldPosition="0">
        <references count="1">
          <reference field="0" count="1">
            <x v="5"/>
          </reference>
        </references>
      </pivotArea>
    </format>
    <format dxfId="201">
      <pivotArea dataOnly="0" labelOnly="1" outline="0" offset="IV1" fieldPosition="0">
        <references count="1">
          <reference field="0" count="1">
            <x v="4"/>
          </reference>
        </references>
      </pivotArea>
    </format>
    <format dxfId="200">
      <pivotArea dataOnly="0" labelOnly="1" outline="0" offset="IV1" fieldPosition="0">
        <references count="1">
          <reference field="0" count="1">
            <x v="3"/>
          </reference>
        </references>
      </pivotArea>
    </format>
    <format dxfId="199">
      <pivotArea dataOnly="0" labelOnly="1" outline="0" offset="IV1" fieldPosition="0">
        <references count="1">
          <reference field="0" count="1">
            <x v="1"/>
          </reference>
        </references>
      </pivotArea>
    </format>
    <format dxfId="198">
      <pivotArea dataOnly="0" labelOnly="1" outline="0" offset="IV1" fieldPosition="0">
        <references count="1">
          <reference field="0" count="1">
            <x v="6"/>
          </reference>
        </references>
      </pivotArea>
    </format>
    <format dxfId="197">
      <pivotArea type="origin" dataOnly="0" labelOnly="1" outline="0" fieldPosition="0"/>
    </format>
    <format dxfId="196">
      <pivotArea field="0" type="button" dataOnly="0" labelOnly="1" outline="0" axis="axisRow" fieldPosition="0"/>
    </format>
    <format dxfId="195">
      <pivotArea dataOnly="0" labelOnly="1" outline="0" fieldPosition="0">
        <references count="1">
          <reference field="0" count="0"/>
        </references>
      </pivotArea>
    </format>
    <format dxfId="194">
      <pivotArea outline="0" collapsedLevelsAreSubtotals="1" fieldPosition="0">
        <references count="4">
          <reference field="4294967294" count="1" selected="0">
            <x v="30"/>
          </reference>
          <reference field="0" count="1" selected="0">
            <x v="4"/>
          </reference>
          <reference field="4" count="1" selected="0">
            <x v="0"/>
          </reference>
          <reference field="221" count="1" selected="0">
            <x v="0"/>
          </reference>
        </references>
      </pivotArea>
    </format>
    <format dxfId="193">
      <pivotArea outline="0" collapsedLevelsAreSubtotals="1" fieldPosition="0">
        <references count="4">
          <reference field="4294967294" count="1" selected="0">
            <x v="30"/>
          </reference>
          <reference field="0" count="1" selected="0">
            <x v="4"/>
          </reference>
          <reference field="4" count="1" selected="0">
            <x v="7"/>
          </reference>
          <reference field="221" count="1" selected="0">
            <x v="1"/>
          </reference>
        </references>
      </pivotArea>
    </format>
    <format dxfId="192">
      <pivotArea outline="0" collapsedLevelsAreSubtotals="1" fieldPosition="0">
        <references count="4">
          <reference field="4294967294" count="1" selected="0">
            <x v="30"/>
          </reference>
          <reference field="0" count="1" selected="0">
            <x v="4"/>
          </reference>
          <reference field="4" count="1" selected="0">
            <x v="9"/>
          </reference>
          <reference field="221" count="1" selected="0">
            <x v="1"/>
          </reference>
        </references>
      </pivotArea>
    </format>
    <format dxfId="191">
      <pivotArea outline="0" collapsedLevelsAreSubtotals="1" fieldPosition="0">
        <references count="4">
          <reference field="4294967294" count="1" selected="0">
            <x v="30"/>
          </reference>
          <reference field="0" count="1" selected="0">
            <x v="5"/>
          </reference>
          <reference field="4" count="5" selected="0">
            <x v="0"/>
            <x v="1"/>
            <x v="2"/>
            <x v="3"/>
            <x v="4"/>
          </reference>
          <reference field="221" count="1" selected="0">
            <x v="0"/>
          </reference>
        </references>
      </pivotArea>
    </format>
    <format dxfId="190">
      <pivotArea outline="0" collapsedLevelsAreSubtotals="1" fieldPosition="0">
        <references count="4">
          <reference field="4294967294" count="1" selected="0">
            <x v="30"/>
          </reference>
          <reference field="0" count="1" selected="0">
            <x v="5"/>
          </reference>
          <reference field="4" count="3" selected="0">
            <x v="7"/>
            <x v="8"/>
            <x v="9"/>
          </reference>
          <reference field="221" count="1" selected="0">
            <x v="1"/>
          </reference>
        </references>
      </pivotArea>
    </format>
    <format dxfId="189">
      <pivotArea type="origin" dataOnly="0" labelOnly="1" outline="0" fieldPosition="0"/>
    </format>
    <format dxfId="188">
      <pivotArea field="0" type="button" dataOnly="0" labelOnly="1" outline="0" axis="axisRow" fieldPosition="0"/>
    </format>
    <format dxfId="187">
      <pivotArea dataOnly="0" labelOnly="1" outline="0" fieldPosition="0">
        <references count="1">
          <reference field="0" count="0"/>
        </references>
      </pivotArea>
    </format>
    <format dxfId="186">
      <pivotArea field="0" dataOnly="0" labelOnly="1" grandRow="1" outline="0" offset="A256" axis="axisRow" fieldPosition="0">
        <references count="1">
          <reference field="4294967294" count="1" selected="0">
            <x v="8"/>
          </reference>
        </references>
      </pivotArea>
    </format>
    <format dxfId="185">
      <pivotArea field="0" dataOnly="0" labelOnly="1" grandRow="1" outline="0" offset="A256" axis="axisRow" fieldPosition="0">
        <references count="1">
          <reference field="4294967294" count="1" selected="0">
            <x v="10"/>
          </reference>
        </references>
      </pivotArea>
    </format>
    <format dxfId="184">
      <pivotArea field="0" dataOnly="0" labelOnly="1" grandRow="1" outline="0" offset="A256" axis="axisRow" fieldPosition="0">
        <references count="1">
          <reference field="4294967294" count="1" selected="0">
            <x v="12"/>
          </reference>
        </references>
      </pivotArea>
    </format>
    <format dxfId="183">
      <pivotArea field="0" dataOnly="0" labelOnly="1" grandRow="1" outline="0" offset="A256" axis="axisRow" fieldPosition="0">
        <references count="1">
          <reference field="4294967294" count="1" selected="0">
            <x v="14"/>
          </reference>
        </references>
      </pivotArea>
    </format>
    <format dxfId="182">
      <pivotArea field="0" dataOnly="0" labelOnly="1" grandRow="1" outline="0" offset="A256" axis="axisRow" fieldPosition="0">
        <references count="1">
          <reference field="4294967294" count="1" selected="0">
            <x v="16"/>
          </reference>
        </references>
      </pivotArea>
    </format>
    <format dxfId="181">
      <pivotArea field="0" dataOnly="0" labelOnly="1" grandRow="1" outline="0" offset="A256" axis="axisRow" fieldPosition="0">
        <references count="1">
          <reference field="4294967294" count="1" selected="0">
            <x v="18"/>
          </reference>
        </references>
      </pivotArea>
    </format>
    <format dxfId="180">
      <pivotArea field="0" dataOnly="0" labelOnly="1" grandRow="1" outline="0" offset="A256" axis="axisRow" fieldPosition="0">
        <references count="1">
          <reference field="4294967294" count="1" selected="0">
            <x v="20"/>
          </reference>
        </references>
      </pivotArea>
    </format>
    <format dxfId="179">
      <pivotArea field="0" dataOnly="0" labelOnly="1" grandRow="1" outline="0" offset="A256" axis="axisRow" fieldPosition="0">
        <references count="1">
          <reference field="4294967294" count="1" selected="0">
            <x v="22"/>
          </reference>
        </references>
      </pivotArea>
    </format>
    <format dxfId="178">
      <pivotArea field="0" dataOnly="0" labelOnly="1" grandRow="1" outline="0" offset="A256" axis="axisRow" fieldPosition="0">
        <references count="1">
          <reference field="4294967294" count="1" selected="0">
            <x v="26"/>
          </reference>
        </references>
      </pivotArea>
    </format>
    <format dxfId="177">
      <pivotArea field="0" dataOnly="0" labelOnly="1" grandRow="1" outline="0" offset="A256" axis="axisRow" fieldPosition="0">
        <references count="1">
          <reference field="4294967294" count="1" selected="0">
            <x v="28"/>
          </reference>
        </references>
      </pivotArea>
    </format>
    <format dxfId="176">
      <pivotArea field="0" dataOnly="0" labelOnly="1" grandRow="1" outline="0" offset="A256" axis="axisRow" fieldPosition="0">
        <references count="1">
          <reference field="4294967294" count="1" selected="0">
            <x v="30"/>
          </reference>
        </references>
      </pivotArea>
    </format>
    <format dxfId="175">
      <pivotArea field="0" dataOnly="0" labelOnly="1" grandRow="1" outline="0" offset="A256" axis="axisRow" fieldPosition="0">
        <references count="1">
          <reference field="4294967294" count="1" selected="0">
            <x v="24"/>
          </reference>
        </references>
      </pivotArea>
    </format>
    <format dxfId="174">
      <pivotArea outline="0" collapsedLevelsAreSubtotals="1" fieldPosition="0">
        <references count="1">
          <reference field="221" count="1" selected="0" defaultSubtotal="1">
            <x v="2"/>
          </reference>
        </references>
      </pivotArea>
    </format>
    <format dxfId="173">
      <pivotArea type="topRight" dataOnly="0" labelOnly="1" outline="0" offset="N1" fieldPosition="0"/>
    </format>
    <format dxfId="172">
      <pivotArea dataOnly="0" labelOnly="1" outline="0" fieldPosition="0">
        <references count="1">
          <reference field="221" count="1" defaultSubtotal="1">
            <x v="2"/>
          </reference>
        </references>
      </pivotArea>
    </format>
    <format dxfId="171">
      <pivotArea dataOnly="0" labelOnly="1" outline="0" fieldPosition="0">
        <references count="1">
          <reference field="0" count="1">
            <x v="1"/>
          </reference>
        </references>
      </pivotArea>
    </format>
    <format dxfId="170">
      <pivotArea dataOnly="0" labelOnly="1" outline="0" fieldPosition="0">
        <references count="1">
          <reference field="0" count="1">
            <x v="3"/>
          </reference>
        </references>
      </pivotArea>
    </format>
    <format dxfId="169">
      <pivotArea dataOnly="0" labelOnly="1" outline="0" fieldPosition="0">
        <references count="1">
          <reference field="0" count="1">
            <x v="4"/>
          </reference>
        </references>
      </pivotArea>
    </format>
    <format dxfId="168">
      <pivotArea dataOnly="0" labelOnly="1" outline="0" fieldPosition="0">
        <references count="1">
          <reference field="0" count="1">
            <x v="5"/>
          </reference>
        </references>
      </pivotArea>
    </format>
    <format dxfId="167">
      <pivotArea dataOnly="0" labelOnly="1" outline="0" fieldPosition="0">
        <references count="1">
          <reference field="0" count="1">
            <x v="6"/>
          </reference>
        </references>
      </pivotArea>
    </format>
    <format dxfId="166">
      <pivotArea dataOnly="0" labelOnly="1" outline="0" fieldPosition="0">
        <references count="1">
          <reference field="0" count="1">
            <x v="8"/>
          </reference>
        </references>
      </pivotArea>
    </format>
    <format dxfId="165">
      <pivotArea dataOnly="0" labelOnly="1" outline="0" fieldPosition="0">
        <references count="1">
          <reference field="0" count="1">
            <x v="9"/>
          </reference>
        </references>
      </pivotArea>
    </format>
    <format dxfId="164">
      <pivotArea dataOnly="0" labelOnly="1" outline="0" fieldPosition="0">
        <references count="1">
          <reference field="0" count="1">
            <x v="10"/>
          </reference>
        </references>
      </pivotArea>
    </format>
    <format dxfId="163">
      <pivotArea dataOnly="0" labelOnly="1" outline="0" fieldPosition="0">
        <references count="1">
          <reference field="0" count="1">
            <x v="12"/>
          </reference>
        </references>
      </pivotArea>
    </format>
    <format dxfId="162">
      <pivotArea dataOnly="0" labelOnly="1" outline="0" fieldPosition="0">
        <references count="1">
          <reference field="0" count="1">
            <x v="13"/>
          </reference>
        </references>
      </pivotArea>
    </format>
    <format dxfId="161">
      <pivotArea dataOnly="0" labelOnly="1" outline="0" fieldPosition="0">
        <references count="1">
          <reference field="0" count="1">
            <x v="14"/>
          </reference>
        </references>
      </pivotArea>
    </format>
    <format dxfId="160">
      <pivotArea dataOnly="0" labelOnly="1" outline="0" fieldPosition="0">
        <references count="1">
          <reference field="0" count="1">
            <x v="15"/>
          </reference>
        </references>
      </pivotArea>
    </format>
    <format dxfId="159">
      <pivotArea field="0" dataOnly="0" labelOnly="1" grandRow="1" outline="0" axis="axisRow" fieldPosition="0">
        <references count="1">
          <reference field="4294967294" count="1" selected="0">
            <x v="0"/>
          </reference>
        </references>
      </pivotArea>
    </format>
    <format dxfId="158">
      <pivotArea field="0" dataOnly="0" labelOnly="1" grandRow="1" outline="0" axis="axisRow" fieldPosition="0">
        <references count="1">
          <reference field="4294967294" count="1" selected="0">
            <x v="2"/>
          </reference>
        </references>
      </pivotArea>
    </format>
    <format dxfId="157">
      <pivotArea field="0" dataOnly="0" labelOnly="1" grandRow="1" outline="0" axis="axisRow" fieldPosition="0">
        <references count="1">
          <reference field="4294967294" count="1" selected="0">
            <x v="4"/>
          </reference>
        </references>
      </pivotArea>
    </format>
    <format dxfId="156">
      <pivotArea field="0" dataOnly="0" labelOnly="1" grandRow="1" outline="0" axis="axisRow" fieldPosition="0">
        <references count="1">
          <reference field="4294967294" count="1" selected="0">
            <x v="6"/>
          </reference>
        </references>
      </pivotArea>
    </format>
    <format dxfId="155">
      <pivotArea field="0" dataOnly="0" labelOnly="1" grandRow="1" outline="0" axis="axisRow" fieldPosition="0">
        <references count="1">
          <reference field="4294967294" count="1" selected="0">
            <x v="8"/>
          </reference>
        </references>
      </pivotArea>
    </format>
    <format dxfId="154">
      <pivotArea field="0" dataOnly="0" labelOnly="1" grandRow="1" outline="0" axis="axisRow" fieldPosition="0">
        <references count="1">
          <reference field="4294967294" count="1" selected="0">
            <x v="10"/>
          </reference>
        </references>
      </pivotArea>
    </format>
    <format dxfId="153">
      <pivotArea field="0" dataOnly="0" labelOnly="1" grandRow="1" outline="0" axis="axisRow" fieldPosition="0">
        <references count="1">
          <reference field="4294967294" count="1" selected="0">
            <x v="12"/>
          </reference>
        </references>
      </pivotArea>
    </format>
    <format dxfId="152">
      <pivotArea field="0" dataOnly="0" labelOnly="1" grandRow="1" outline="0" axis="axisRow" fieldPosition="0">
        <references count="1">
          <reference field="4294967294" count="1" selected="0">
            <x v="14"/>
          </reference>
        </references>
      </pivotArea>
    </format>
    <format dxfId="151">
      <pivotArea field="0" dataOnly="0" labelOnly="1" grandRow="1" outline="0" axis="axisRow" fieldPosition="0">
        <references count="1">
          <reference field="4294967294" count="1" selected="0">
            <x v="16"/>
          </reference>
        </references>
      </pivotArea>
    </format>
    <format dxfId="150">
      <pivotArea field="0" dataOnly="0" labelOnly="1" grandRow="1" outline="0" axis="axisRow" fieldPosition="0">
        <references count="1">
          <reference field="4294967294" count="1" selected="0">
            <x v="18"/>
          </reference>
        </references>
      </pivotArea>
    </format>
    <format dxfId="149">
      <pivotArea field="0" dataOnly="0" labelOnly="1" grandRow="1" outline="0" axis="axisRow" fieldPosition="0">
        <references count="1">
          <reference field="4294967294" count="1" selected="0">
            <x v="20"/>
          </reference>
        </references>
      </pivotArea>
    </format>
    <format dxfId="148">
      <pivotArea field="0" dataOnly="0" labelOnly="1" grandRow="1" outline="0" axis="axisRow" fieldPosition="0">
        <references count="1">
          <reference field="4294967294" count="1" selected="0">
            <x v="22"/>
          </reference>
        </references>
      </pivotArea>
    </format>
    <format dxfId="147">
      <pivotArea field="0" dataOnly="0" labelOnly="1" grandRow="1" outline="0" axis="axisRow" fieldPosition="0">
        <references count="1">
          <reference field="4294967294" count="1" selected="0">
            <x v="26"/>
          </reference>
        </references>
      </pivotArea>
    </format>
    <format dxfId="146">
      <pivotArea field="0" dataOnly="0" labelOnly="1" grandRow="1" outline="0" axis="axisRow" fieldPosition="0">
        <references count="1">
          <reference field="4294967294" count="1" selected="0">
            <x v="28"/>
          </reference>
        </references>
      </pivotArea>
    </format>
    <format dxfId="145">
      <pivotArea field="0" dataOnly="0" labelOnly="1" grandRow="1" outline="0" axis="axisRow" fieldPosition="0">
        <references count="1">
          <reference field="4294967294" count="1" selected="0">
            <x v="30"/>
          </reference>
        </references>
      </pivotArea>
    </format>
    <format dxfId="144">
      <pivotArea field="0" dataOnly="0" labelOnly="1" grandRow="1" outline="0" axis="axisRow" fieldPosition="0">
        <references count="1">
          <reference field="4294967294" count="1" selected="0">
            <x v="24"/>
          </reference>
        </references>
      </pivotArea>
    </format>
    <format dxfId="143">
      <pivotArea dataOnly="0" labelOnly="1" outline="0" offset="IV256" fieldPosition="0">
        <references count="1">
          <reference field="0" count="1">
            <x v="13"/>
          </reference>
        </references>
      </pivotArea>
    </format>
    <format dxfId="142">
      <pivotArea dataOnly="0" labelOnly="1" outline="0" offset="IV256" fieldPosition="0">
        <references count="1">
          <reference field="0" count="1">
            <x v="9"/>
          </reference>
        </references>
      </pivotArea>
    </format>
    <format dxfId="141">
      <pivotArea dataOnly="0" labelOnly="1" outline="0" offset="IV256" fieldPosition="0">
        <references count="1">
          <reference field="0" count="1">
            <x v="5"/>
          </reference>
        </references>
      </pivotArea>
    </format>
    <format dxfId="140">
      <pivotArea dataOnly="0" labelOnly="1" outline="0" offset="IV256" fieldPosition="0">
        <references count="1">
          <reference field="0" count="1">
            <x v="4"/>
          </reference>
        </references>
      </pivotArea>
    </format>
    <format dxfId="139">
      <pivotArea type="all" dataOnly="0" outline="0" fieldPosition="0"/>
    </format>
    <format dxfId="138">
      <pivotArea outline="0" collapsedLevelsAreSubtotals="1" fieldPosition="0"/>
    </format>
    <format dxfId="137">
      <pivotArea outline="0" collapsedLevelsAreSubtotals="1" fieldPosition="0">
        <references count="3">
          <reference field="4294967294" count="12" selected="0">
            <x v="0"/>
            <x v="2"/>
            <x v="4"/>
            <x v="6"/>
            <x v="8"/>
            <x v="10"/>
            <x v="12"/>
            <x v="14"/>
            <x v="16"/>
            <x v="18"/>
            <x v="20"/>
            <x v="22"/>
          </reference>
          <reference field="0" count="1" selected="0">
            <x v="9"/>
          </reference>
          <reference field="221" count="1" selected="0" defaultSubtotal="1">
            <x v="0"/>
          </reference>
        </references>
      </pivotArea>
    </format>
    <format dxfId="136">
      <pivotArea field="0" grandRow="1" outline="0" collapsedLevelsAreSubtotals="1" axis="axisRow" fieldPosition="0">
        <references count="1">
          <reference field="4294967294" count="1" selected="0">
            <x v="31"/>
          </reference>
        </references>
      </pivotArea>
    </format>
    <format dxfId="135">
      <pivotArea field="0" dataOnly="0" labelOnly="1" grandRow="1" outline="0" axis="axisRow" fieldPosition="0">
        <references count="1">
          <reference field="4294967294" count="1" selected="0">
            <x v="0"/>
          </reference>
        </references>
      </pivotArea>
    </format>
    <format dxfId="134">
      <pivotArea field="0" dataOnly="0" labelOnly="1" grandRow="1" outline="0" axis="axisRow" fieldPosition="0">
        <references count="1">
          <reference field="4294967294" count="1" selected="0">
            <x v="1"/>
          </reference>
        </references>
      </pivotArea>
    </format>
    <format dxfId="133">
      <pivotArea field="0" dataOnly="0" labelOnly="1" grandRow="1" outline="0" axis="axisRow" fieldPosition="0">
        <references count="1">
          <reference field="4294967294" count="1" selected="0">
            <x v="2"/>
          </reference>
        </references>
      </pivotArea>
    </format>
    <format dxfId="132">
      <pivotArea field="0" dataOnly="0" labelOnly="1" grandRow="1" outline="0" axis="axisRow" fieldPosition="0">
        <references count="1">
          <reference field="4294967294" count="1" selected="0">
            <x v="3"/>
          </reference>
        </references>
      </pivotArea>
    </format>
    <format dxfId="131">
      <pivotArea field="0" dataOnly="0" labelOnly="1" grandRow="1" outline="0" axis="axisRow" fieldPosition="0">
        <references count="1">
          <reference field="4294967294" count="1" selected="0">
            <x v="4"/>
          </reference>
        </references>
      </pivotArea>
    </format>
    <format dxfId="130">
      <pivotArea field="0" dataOnly="0" labelOnly="1" grandRow="1" outline="0" axis="axisRow" fieldPosition="0">
        <references count="1">
          <reference field="4294967294" count="1" selected="0">
            <x v="5"/>
          </reference>
        </references>
      </pivotArea>
    </format>
    <format dxfId="129">
      <pivotArea field="0" dataOnly="0" labelOnly="1" grandRow="1" outline="0" axis="axisRow" fieldPosition="0">
        <references count="1">
          <reference field="4294967294" count="1" selected="0">
            <x v="6"/>
          </reference>
        </references>
      </pivotArea>
    </format>
    <format dxfId="128">
      <pivotArea field="0" dataOnly="0" labelOnly="1" grandRow="1" outline="0" axis="axisRow" fieldPosition="0">
        <references count="1">
          <reference field="4294967294" count="1" selected="0">
            <x v="7"/>
          </reference>
        </references>
      </pivotArea>
    </format>
    <format dxfId="127">
      <pivotArea field="0" dataOnly="0" labelOnly="1" grandRow="1" outline="0" axis="axisRow" fieldPosition="0">
        <references count="1">
          <reference field="4294967294" count="1" selected="0">
            <x v="8"/>
          </reference>
        </references>
      </pivotArea>
    </format>
    <format dxfId="126">
      <pivotArea field="0" dataOnly="0" labelOnly="1" grandRow="1" outline="0" axis="axisRow" fieldPosition="0">
        <references count="1">
          <reference field="4294967294" count="1" selected="0">
            <x v="9"/>
          </reference>
        </references>
      </pivotArea>
    </format>
    <format dxfId="125">
      <pivotArea field="0" dataOnly="0" labelOnly="1" grandRow="1" outline="0" axis="axisRow" fieldPosition="0">
        <references count="1">
          <reference field="4294967294" count="1" selected="0">
            <x v="10"/>
          </reference>
        </references>
      </pivotArea>
    </format>
    <format dxfId="124">
      <pivotArea field="0" dataOnly="0" labelOnly="1" grandRow="1" outline="0" axis="axisRow" fieldPosition="0">
        <references count="1">
          <reference field="4294967294" count="1" selected="0">
            <x v="11"/>
          </reference>
        </references>
      </pivotArea>
    </format>
    <format dxfId="123">
      <pivotArea field="0" dataOnly="0" labelOnly="1" grandRow="1" outline="0" axis="axisRow" fieldPosition="0">
        <references count="1">
          <reference field="4294967294" count="1" selected="0">
            <x v="12"/>
          </reference>
        </references>
      </pivotArea>
    </format>
    <format dxfId="122">
      <pivotArea field="0" dataOnly="0" labelOnly="1" grandRow="1" outline="0" axis="axisRow" fieldPosition="0">
        <references count="1">
          <reference field="4294967294" count="1" selected="0">
            <x v="13"/>
          </reference>
        </references>
      </pivotArea>
    </format>
    <format dxfId="121">
      <pivotArea field="0" dataOnly="0" labelOnly="1" grandRow="1" outline="0" axis="axisRow" fieldPosition="0">
        <references count="1">
          <reference field="4294967294" count="1" selected="0">
            <x v="14"/>
          </reference>
        </references>
      </pivotArea>
    </format>
    <format dxfId="120">
      <pivotArea field="0" dataOnly="0" labelOnly="1" grandRow="1" outline="0" axis="axisRow" fieldPosition="0">
        <references count="1">
          <reference field="4294967294" count="1" selected="0">
            <x v="15"/>
          </reference>
        </references>
      </pivotArea>
    </format>
    <format dxfId="119">
      <pivotArea field="0" dataOnly="0" labelOnly="1" grandRow="1" outline="0" axis="axisRow" fieldPosition="0">
        <references count="1">
          <reference field="4294967294" count="1" selected="0">
            <x v="16"/>
          </reference>
        </references>
      </pivotArea>
    </format>
    <format dxfId="118">
      <pivotArea field="0" dataOnly="0" labelOnly="1" grandRow="1" outline="0" axis="axisRow" fieldPosition="0">
        <references count="1">
          <reference field="4294967294" count="1" selected="0">
            <x v="17"/>
          </reference>
        </references>
      </pivotArea>
    </format>
    <format dxfId="117">
      <pivotArea field="0" dataOnly="0" labelOnly="1" grandRow="1" outline="0" axis="axisRow" fieldPosition="0">
        <references count="1">
          <reference field="4294967294" count="1" selected="0">
            <x v="18"/>
          </reference>
        </references>
      </pivotArea>
    </format>
    <format dxfId="116">
      <pivotArea field="0" dataOnly="0" labelOnly="1" grandRow="1" outline="0" axis="axisRow" fieldPosition="0">
        <references count="1">
          <reference field="4294967294" count="1" selected="0">
            <x v="19"/>
          </reference>
        </references>
      </pivotArea>
    </format>
    <format dxfId="115">
      <pivotArea field="0" dataOnly="0" labelOnly="1" grandRow="1" outline="0" axis="axisRow" fieldPosition="0">
        <references count="1">
          <reference field="4294967294" count="1" selected="0">
            <x v="20"/>
          </reference>
        </references>
      </pivotArea>
    </format>
    <format dxfId="114">
      <pivotArea field="0" dataOnly="0" labelOnly="1" grandRow="1" outline="0" axis="axisRow" fieldPosition="0">
        <references count="1">
          <reference field="4294967294" count="1" selected="0">
            <x v="21"/>
          </reference>
        </references>
      </pivotArea>
    </format>
    <format dxfId="113">
      <pivotArea field="0" dataOnly="0" labelOnly="1" grandRow="1" outline="0" axis="axisRow" fieldPosition="0">
        <references count="1">
          <reference field="4294967294" count="1" selected="0">
            <x v="22"/>
          </reference>
        </references>
      </pivotArea>
    </format>
    <format dxfId="112">
      <pivotArea field="0" dataOnly="0" labelOnly="1" grandRow="1" outline="0" axis="axisRow" fieldPosition="0">
        <references count="1">
          <reference field="4294967294" count="1" selected="0">
            <x v="23"/>
          </reference>
        </references>
      </pivotArea>
    </format>
    <format dxfId="111">
      <pivotArea field="0" dataOnly="0" labelOnly="1" grandRow="1" outline="0" axis="axisRow" fieldPosition="0">
        <references count="1">
          <reference field="4294967294" count="1" selected="0">
            <x v="24"/>
          </reference>
        </references>
      </pivotArea>
    </format>
    <format dxfId="110">
      <pivotArea field="0" dataOnly="0" labelOnly="1" grandRow="1" outline="0" axis="axisRow" fieldPosition="0">
        <references count="1">
          <reference field="4294967294" count="1" selected="0">
            <x v="25"/>
          </reference>
        </references>
      </pivotArea>
    </format>
    <format dxfId="109">
      <pivotArea field="0" dataOnly="0" labelOnly="1" grandRow="1" outline="0" axis="axisRow" fieldPosition="0">
        <references count="1">
          <reference field="4294967294" count="1" selected="0">
            <x v="26"/>
          </reference>
        </references>
      </pivotArea>
    </format>
    <format dxfId="108">
      <pivotArea field="0" dataOnly="0" labelOnly="1" grandRow="1" outline="0" axis="axisRow" fieldPosition="0">
        <references count="1">
          <reference field="4294967294" count="1" selected="0">
            <x v="27"/>
          </reference>
        </references>
      </pivotArea>
    </format>
    <format dxfId="107">
      <pivotArea field="0" dataOnly="0" labelOnly="1" grandRow="1" outline="0" axis="axisRow" fieldPosition="0">
        <references count="1">
          <reference field="4294967294" count="1" selected="0">
            <x v="28"/>
          </reference>
        </references>
      </pivotArea>
    </format>
    <format dxfId="106">
      <pivotArea field="0" dataOnly="0" labelOnly="1" grandRow="1" outline="0" axis="axisRow" fieldPosition="0">
        <references count="1">
          <reference field="4294967294" count="1" selected="0">
            <x v="29"/>
          </reference>
        </references>
      </pivotArea>
    </format>
    <format dxfId="105">
      <pivotArea field="0" dataOnly="0" labelOnly="1" grandRow="1" outline="0" axis="axisRow" fieldPosition="0">
        <references count="1">
          <reference field="4294967294" count="1" selected="0">
            <x v="30"/>
          </reference>
        </references>
      </pivotArea>
    </format>
    <format dxfId="104">
      <pivotArea field="0" dataOnly="0" labelOnly="1" grandRow="1" outline="0" axis="axisRow" fieldPosition="0">
        <references count="1">
          <reference field="4294967294" count="1" selected="0">
            <x v="31"/>
          </reference>
        </references>
      </pivotArea>
    </format>
    <format dxfId="103">
      <pivotArea type="all" dataOnly="0" outline="0" fieldPosition="0"/>
    </format>
    <format dxfId="102">
      <pivotArea dataOnly="0" labelOnly="1" outline="0" offset="IV256" fieldPosition="0">
        <references count="1">
          <reference field="0" count="1">
            <x v="0"/>
          </reference>
        </references>
      </pivotArea>
    </format>
    <format dxfId="101">
      <pivotArea outline="0" collapsedLevelsAreSubtotals="1" fieldPosition="0">
        <references count="2">
          <reference field="4294967294" count="1" selected="0">
            <x v="31"/>
          </reference>
          <reference field="0" count="1" selected="0">
            <x v="0"/>
          </reference>
        </references>
      </pivotArea>
    </format>
    <format dxfId="100">
      <pivotArea dataOnly="0" labelOnly="1" outline="0" fieldPosition="0">
        <references count="2">
          <reference field="4294967294" count="1">
            <x v="31"/>
          </reference>
          <reference field="0" count="1" selected="0">
            <x v="0"/>
          </reference>
        </references>
      </pivotArea>
    </format>
    <format dxfId="99">
      <pivotArea dataOnly="0" outline="0" fieldPosition="0">
        <references count="1">
          <reference field="0" count="1">
            <x v="0"/>
          </reference>
        </references>
      </pivotArea>
    </format>
    <format dxfId="98">
      <pivotArea outline="0" collapsedLevelsAreSubtotals="1" fieldPosition="0">
        <references count="2">
          <reference field="4294967294" count="32" selected="0">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97">
      <pivotArea dataOnly="0" labelOnly="1" outline="0" fieldPosition="0">
        <references count="1">
          <reference field="0" count="1">
            <x v="2"/>
          </reference>
        </references>
      </pivotArea>
    </format>
    <format dxfId="96">
      <pivotArea dataOnly="0" labelOnly="1" outline="0" fieldPosition="0">
        <references count="1">
          <reference field="0" count="1">
            <x v="7"/>
          </reference>
        </references>
      </pivotArea>
    </format>
    <format dxfId="95">
      <pivotArea dataOnly="0" labelOnly="1" outline="0" fieldPosition="0">
        <references count="1">
          <reference field="0" count="1">
            <x v="11"/>
          </reference>
        </references>
      </pivotArea>
    </format>
    <format dxfId="94">
      <pivotArea outline="0" collapsedLevelsAreSubtotals="1" fieldPosition="0">
        <references count="4">
          <reference field="4294967294" count="1" selected="0">
            <x v="0"/>
          </reference>
          <reference field="0" count="1" selected="0">
            <x v="1"/>
          </reference>
          <reference field="4" count="1" selected="0">
            <x v="4"/>
          </reference>
          <reference field="221" count="1" selected="0">
            <x v="0"/>
          </reference>
        </references>
      </pivotArea>
    </format>
    <format dxfId="93">
      <pivotArea outline="0" collapsedLevelsAreSubtotals="1" fieldPosition="0">
        <references count="4">
          <reference field="4294967294" count="1" selected="0">
            <x v="2"/>
          </reference>
          <reference field="0" count="1" selected="0">
            <x v="1"/>
          </reference>
          <reference field="4" count="1" selected="0">
            <x v="4"/>
          </reference>
          <reference field="221" count="1" selected="0">
            <x v="0"/>
          </reference>
        </references>
      </pivotArea>
    </format>
    <format dxfId="92">
      <pivotArea outline="0" collapsedLevelsAreSubtotals="1" fieldPosition="0">
        <references count="4">
          <reference field="4294967294" count="1" selected="0">
            <x v="0"/>
          </reference>
          <reference field="0" count="1" selected="0">
            <x v="9"/>
          </reference>
          <reference field="4" count="1" selected="0">
            <x v="1"/>
          </reference>
          <reference field="221" count="1" selected="0">
            <x v="0"/>
          </reference>
        </references>
      </pivotArea>
    </format>
    <format dxfId="91">
      <pivotArea outline="0" collapsedLevelsAreSubtotals="1" fieldPosition="0">
        <references count="4">
          <reference field="4294967294" count="1" selected="0">
            <x v="0"/>
          </reference>
          <reference field="0" count="1" selected="0">
            <x v="9"/>
          </reference>
          <reference field="4" count="1" selected="0">
            <x v="3"/>
          </reference>
          <reference field="221" count="1" selected="0">
            <x v="0"/>
          </reference>
        </references>
      </pivotArea>
    </format>
    <format dxfId="90">
      <pivotArea outline="0" collapsedLevelsAreSubtotals="1" fieldPosition="0">
        <references count="4">
          <reference field="4294967294" count="1" selected="0">
            <x v="2"/>
          </reference>
          <reference field="0" count="1" selected="0">
            <x v="9"/>
          </reference>
          <reference field="4" count="1" selected="0">
            <x v="0"/>
          </reference>
          <reference field="221" count="1" selected="0">
            <x v="0"/>
          </reference>
        </references>
      </pivotArea>
    </format>
    <format dxfId="89">
      <pivotArea outline="0" collapsedLevelsAreSubtotals="1" fieldPosition="0">
        <references count="4">
          <reference field="4294967294" count="1" selected="0">
            <x v="2"/>
          </reference>
          <reference field="0" count="1" selected="0">
            <x v="9"/>
          </reference>
          <reference field="4" count="1" selected="0">
            <x v="1"/>
          </reference>
          <reference field="221" count="1" selected="0">
            <x v="0"/>
          </reference>
        </references>
      </pivotArea>
    </format>
    <format dxfId="88">
      <pivotArea outline="0" collapsedLevelsAreSubtotals="1" fieldPosition="0">
        <references count="4">
          <reference field="4294967294" count="1" selected="0">
            <x v="3"/>
          </reference>
          <reference field="0" count="1" selected="0">
            <x v="9"/>
          </reference>
          <reference field="4" count="1" selected="0">
            <x v="2"/>
          </reference>
          <reference field="221" count="1" selected="0">
            <x v="0"/>
          </reference>
        </references>
      </pivotArea>
    </format>
    <format dxfId="87">
      <pivotArea outline="0" collapsedLevelsAreSubtotals="1" fieldPosition="0">
        <references count="4">
          <reference field="4294967294" count="1" selected="0">
            <x v="2"/>
          </reference>
          <reference field="0" count="1" selected="0">
            <x v="9"/>
          </reference>
          <reference field="4" count="2" selected="0">
            <x v="3"/>
            <x v="4"/>
          </reference>
          <reference field="221" count="1" selected="0">
            <x v="0"/>
          </reference>
        </references>
      </pivotArea>
    </format>
    <format dxfId="86">
      <pivotArea outline="0" collapsedLevelsAreSubtotals="1" fieldPosition="0">
        <references count="4">
          <reference field="4294967294" count="1" selected="0">
            <x v="6"/>
          </reference>
          <reference field="0" count="1" selected="0">
            <x v="9"/>
          </reference>
          <reference field="4" count="1" selected="0">
            <x v="1"/>
          </reference>
          <reference field="221" count="1" selected="0">
            <x v="0"/>
          </reference>
        </references>
      </pivotArea>
    </format>
    <format dxfId="85">
      <pivotArea outline="0" collapsedLevelsAreSubtotals="1" fieldPosition="0">
        <references count="4">
          <reference field="4294967294" count="1" selected="0">
            <x v="6"/>
          </reference>
          <reference field="0" count="1" selected="0">
            <x v="9"/>
          </reference>
          <reference field="4" count="1" selected="0">
            <x v="3"/>
          </reference>
          <reference field="221" count="1" selected="0">
            <x v="0"/>
          </reference>
        </references>
      </pivotArea>
    </format>
    <format dxfId="84">
      <pivotArea outline="0" collapsedLevelsAreSubtotals="1" fieldPosition="0">
        <references count="4">
          <reference field="4294967294" count="1" selected="0">
            <x v="11"/>
          </reference>
          <reference field="0" count="1" selected="0">
            <x v="13"/>
          </reference>
          <reference field="4" count="1" selected="0">
            <x v="3"/>
          </reference>
          <reference field="221" count="1" selected="0">
            <x v="0"/>
          </reference>
        </references>
      </pivotArea>
    </format>
    <format dxfId="83">
      <pivotArea outline="0" collapsedLevelsAreSubtotals="1" fieldPosition="0">
        <references count="4">
          <reference field="4294967294" count="1" selected="0">
            <x v="11"/>
          </reference>
          <reference field="0" count="1" selected="0">
            <x v="13"/>
          </reference>
          <reference field="4" count="1" selected="0">
            <x v="3"/>
          </reference>
          <reference field="221" count="1" selected="0">
            <x v="0"/>
          </reference>
        </references>
      </pivotArea>
    </format>
    <format dxfId="82">
      <pivotArea outline="0" collapsedLevelsAreSubtotals="1" fieldPosition="0">
        <references count="4">
          <reference field="4294967294" count="1" selected="0">
            <x v="15"/>
          </reference>
          <reference field="0" count="1" selected="0">
            <x v="13"/>
          </reference>
          <reference field="4" count="1" selected="0">
            <x v="3"/>
          </reference>
          <reference field="221" count="1" selected="0">
            <x v="0"/>
          </reference>
        </references>
      </pivotArea>
    </format>
    <format dxfId="81">
      <pivotArea outline="0" collapsedLevelsAreSubtotals="1" fieldPosition="0">
        <references count="4">
          <reference field="4294967294" count="1" selected="0">
            <x v="1"/>
          </reference>
          <reference field="0" count="1" selected="0">
            <x v="14"/>
          </reference>
          <reference field="4" count="1" selected="0">
            <x v="3"/>
          </reference>
          <reference field="221" count="1" selected="0">
            <x v="0"/>
          </reference>
        </references>
      </pivotArea>
    </format>
    <format dxfId="80">
      <pivotArea outline="0" collapsedLevelsAreSubtotals="1" fieldPosition="0">
        <references count="4">
          <reference field="4294967294" count="1" selected="0">
            <x v="3"/>
          </reference>
          <reference field="0" count="1" selected="0">
            <x v="14"/>
          </reference>
          <reference field="4" count="1" selected="0">
            <x v="3"/>
          </reference>
          <reference field="221" count="1" selected="0">
            <x v="0"/>
          </reference>
        </references>
      </pivotArea>
    </format>
    <format dxfId="79">
      <pivotArea outline="0" collapsedLevelsAreSubtotals="1" fieldPosition="0">
        <references count="4">
          <reference field="4294967294" count="1" selected="0">
            <x v="2"/>
          </reference>
          <reference field="0" count="1" selected="0">
            <x v="14"/>
          </reference>
          <reference field="4" count="1" selected="0">
            <x v="4"/>
          </reference>
          <reference field="221" count="1" selected="0">
            <x v="0"/>
          </reference>
        </references>
      </pivotArea>
    </format>
    <format dxfId="78">
      <pivotArea outline="0" collapsedLevelsAreSubtotals="1" fieldPosition="0">
        <references count="4">
          <reference field="4294967294" count="1" selected="0">
            <x v="3"/>
          </reference>
          <reference field="0" count="1" selected="0">
            <x v="14"/>
          </reference>
          <reference field="4" count="1" selected="0">
            <x v="5"/>
          </reference>
          <reference field="221" count="1" selected="0">
            <x v="0"/>
          </reference>
        </references>
      </pivotArea>
    </format>
    <format dxfId="77">
      <pivotArea outline="0" collapsedLevelsAreSubtotals="1" fieldPosition="0">
        <references count="4">
          <reference field="4294967294" count="1" selected="0">
            <x v="1"/>
          </reference>
          <reference field="0" count="1" selected="0">
            <x v="14"/>
          </reference>
          <reference field="4" count="1" selected="0">
            <x v="3"/>
          </reference>
          <reference field="221" count="1" selected="0">
            <x v="0"/>
          </reference>
        </references>
      </pivotArea>
    </format>
    <format dxfId="76">
      <pivotArea outline="0" collapsedLevelsAreSubtotals="1" fieldPosition="0">
        <references count="4">
          <reference field="4294967294" count="1" selected="0">
            <x v="3"/>
          </reference>
          <reference field="0" count="1" selected="0">
            <x v="14"/>
          </reference>
          <reference field="4" count="1" selected="0">
            <x v="3"/>
          </reference>
          <reference field="221" count="1" selected="0">
            <x v="0"/>
          </reference>
        </references>
      </pivotArea>
    </format>
    <format dxfId="75">
      <pivotArea outline="0" collapsedLevelsAreSubtotals="1" fieldPosition="0">
        <references count="4">
          <reference field="4294967294" count="1" selected="0">
            <x v="2"/>
          </reference>
          <reference field="0" count="1" selected="0">
            <x v="14"/>
          </reference>
          <reference field="4" count="1" selected="0">
            <x v="4"/>
          </reference>
          <reference field="221" count="1" selected="0">
            <x v="0"/>
          </reference>
        </references>
      </pivotArea>
    </format>
    <format dxfId="74">
      <pivotArea outline="0" collapsedLevelsAreSubtotals="1" fieldPosition="0">
        <references count="4">
          <reference field="4294967294" count="1" selected="0">
            <x v="3"/>
          </reference>
          <reference field="0" count="1" selected="0">
            <x v="14"/>
          </reference>
          <reference field="4" count="1" selected="0">
            <x v="5"/>
          </reference>
          <reference field="221" count="1" selected="0">
            <x v="0"/>
          </reference>
        </references>
      </pivotArea>
    </format>
    <format dxfId="73">
      <pivotArea outline="0" collapsedLevelsAreSubtotals="1" fieldPosition="0">
        <references count="4">
          <reference field="4294967294" count="1" selected="0">
            <x v="7"/>
          </reference>
          <reference field="0" count="1" selected="0">
            <x v="14"/>
          </reference>
          <reference field="4" count="1" selected="0">
            <x v="3"/>
          </reference>
          <reference field="221" count="1" selected="0">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sheetPr>
  <dimension ref="A1:AB421"/>
  <sheetViews>
    <sheetView showGridLines="0" showZeros="0" view="pageLayout" zoomScaleNormal="100" zoomScaleSheetLayoutView="90" workbookViewId="0">
      <selection activeCell="L23" sqref="L23"/>
    </sheetView>
  </sheetViews>
  <sheetFormatPr defaultColWidth="9" defaultRowHeight="12.75"/>
  <cols>
    <col min="1" max="1" width="11.77734375" style="145" customWidth="1"/>
    <col min="2" max="2" width="7.21875" style="145" customWidth="1"/>
    <col min="3" max="3" width="12" style="145" customWidth="1"/>
    <col min="4" max="4" width="6" style="145" customWidth="1"/>
    <col min="5" max="5" width="5" style="145" customWidth="1"/>
    <col min="6" max="6" width="5.77734375" style="56" customWidth="1"/>
    <col min="7" max="7" width="5.88671875" style="56" customWidth="1"/>
    <col min="8" max="8" width="6.21875" style="56" customWidth="1"/>
    <col min="9" max="10" width="5.44140625" style="56" customWidth="1"/>
    <col min="11" max="11" width="5.88671875" style="56" customWidth="1"/>
    <col min="12" max="12" width="5.77734375" style="56" customWidth="1"/>
    <col min="13" max="13" width="5.109375" style="56" customWidth="1"/>
    <col min="14" max="14" width="8.77734375" style="56" customWidth="1"/>
    <col min="15" max="15" width="7" style="56" customWidth="1"/>
    <col min="16" max="16" width="7.109375" style="56" customWidth="1"/>
    <col min="17" max="17" width="8" style="56" customWidth="1"/>
    <col min="18" max="18" width="11.33203125" style="38" customWidth="1"/>
    <col min="19" max="20" width="9" style="13"/>
    <col min="21" max="22" width="4.88671875" style="13" customWidth="1"/>
    <col min="23" max="23" width="7.33203125" style="13" customWidth="1"/>
    <col min="24" max="16384" width="9" style="13"/>
  </cols>
  <sheetData>
    <row r="1" spans="1:26" ht="18">
      <c r="A1" s="266" t="s">
        <v>306</v>
      </c>
      <c r="B1" s="132"/>
      <c r="C1" s="132"/>
      <c r="D1" s="132"/>
      <c r="E1" s="132"/>
      <c r="F1" s="135"/>
      <c r="G1" s="135"/>
      <c r="H1" s="135"/>
      <c r="I1" s="136"/>
      <c r="J1" s="135"/>
      <c r="K1" s="135"/>
      <c r="L1" s="135"/>
      <c r="M1" s="136"/>
      <c r="N1" s="135"/>
      <c r="O1" s="135"/>
      <c r="P1" s="135"/>
      <c r="Q1" s="135"/>
      <c r="R1" s="24" t="s">
        <v>202</v>
      </c>
    </row>
    <row r="2" spans="1:26" ht="18">
      <c r="A2" s="266"/>
      <c r="B2" s="132"/>
      <c r="C2" s="132"/>
      <c r="D2" s="132"/>
      <c r="E2" s="132"/>
      <c r="F2" s="135"/>
      <c r="G2" s="135"/>
      <c r="H2" s="135"/>
      <c r="I2" s="136"/>
      <c r="J2" s="135"/>
      <c r="K2" s="135"/>
      <c r="L2" s="135"/>
      <c r="M2" s="136"/>
      <c r="N2" s="135"/>
      <c r="O2" s="135"/>
      <c r="P2" s="135"/>
      <c r="Q2" s="135"/>
      <c r="R2" s="24"/>
    </row>
    <row r="3" spans="1:26" ht="15.75">
      <c r="A3" s="150" t="s">
        <v>205</v>
      </c>
      <c r="B3" s="132"/>
      <c r="C3" s="132"/>
      <c r="D3" s="132"/>
      <c r="E3" s="132"/>
      <c r="F3" s="135"/>
      <c r="G3" s="135"/>
      <c r="H3" s="135"/>
      <c r="I3" s="136"/>
      <c r="J3" s="135"/>
      <c r="K3" s="135"/>
      <c r="L3" s="135"/>
      <c r="M3" s="136"/>
      <c r="N3" s="135"/>
      <c r="O3" s="135"/>
      <c r="P3" s="135"/>
      <c r="Q3" s="135"/>
      <c r="R3" s="24" t="s">
        <v>202</v>
      </c>
      <c r="S3" s="741" t="s">
        <v>613</v>
      </c>
    </row>
    <row r="4" spans="1:26" ht="15.75">
      <c r="A4" s="150" t="s">
        <v>1124</v>
      </c>
      <c r="B4" s="132"/>
      <c r="C4" s="132"/>
      <c r="D4" s="132"/>
      <c r="E4" s="132"/>
      <c r="F4" s="27"/>
      <c r="G4" s="27"/>
      <c r="H4" s="27"/>
      <c r="I4" s="132"/>
      <c r="J4" s="27"/>
      <c r="K4" s="27"/>
      <c r="L4" s="27"/>
      <c r="M4" s="132"/>
      <c r="N4" s="27"/>
      <c r="O4" s="27"/>
      <c r="P4" s="27"/>
      <c r="Q4" s="135"/>
      <c r="R4" s="24" t="s">
        <v>202</v>
      </c>
    </row>
    <row r="5" spans="1:26">
      <c r="A5" s="137"/>
      <c r="B5" s="137"/>
      <c r="C5" s="137"/>
      <c r="D5" s="137"/>
      <c r="E5" s="137"/>
      <c r="F5" s="137"/>
      <c r="G5" s="137"/>
      <c r="H5" s="137"/>
      <c r="I5" s="137"/>
      <c r="J5" s="137"/>
      <c r="K5" s="137"/>
      <c r="L5" s="137"/>
      <c r="M5" s="137"/>
      <c r="N5" s="137"/>
      <c r="O5" s="137"/>
      <c r="P5" s="137"/>
      <c r="Q5" s="137"/>
      <c r="R5" s="35"/>
    </row>
    <row r="6" spans="1:26" ht="16.5" customHeight="1">
      <c r="A6" s="26"/>
      <c r="B6" s="151" t="s">
        <v>303</v>
      </c>
      <c r="C6" s="152"/>
      <c r="D6" s="152"/>
      <c r="E6" s="152"/>
      <c r="F6" s="152"/>
      <c r="G6" s="152"/>
      <c r="H6" s="152"/>
      <c r="I6" s="153"/>
      <c r="J6" s="154" t="s">
        <v>202</v>
      </c>
      <c r="K6" s="719"/>
      <c r="L6" s="719"/>
      <c r="M6" s="720"/>
      <c r="N6" s="838" t="s">
        <v>302</v>
      </c>
      <c r="O6" s="841" t="s">
        <v>208</v>
      </c>
      <c r="P6" s="841" t="s">
        <v>209</v>
      </c>
      <c r="Q6" s="841" t="s">
        <v>207</v>
      </c>
      <c r="R6" s="36"/>
      <c r="S6" s="7"/>
    </row>
    <row r="7" spans="1:26" ht="36.75" customHeight="1">
      <c r="A7" s="27"/>
      <c r="B7" s="152" t="s">
        <v>344</v>
      </c>
      <c r="C7" s="152"/>
      <c r="D7" s="152"/>
      <c r="E7" s="155"/>
      <c r="F7" s="156" t="s">
        <v>346</v>
      </c>
      <c r="G7" s="152"/>
      <c r="H7" s="152"/>
      <c r="I7" s="153"/>
      <c r="J7" s="157" t="s">
        <v>304</v>
      </c>
      <c r="K7" s="152"/>
      <c r="L7" s="152"/>
      <c r="M7" s="153"/>
      <c r="N7" s="839"/>
      <c r="O7" s="842"/>
      <c r="P7" s="842"/>
      <c r="Q7" s="842"/>
      <c r="R7" s="36" t="s">
        <v>49</v>
      </c>
      <c r="S7" s="7" t="s">
        <v>49</v>
      </c>
      <c r="T7" s="273" t="s">
        <v>607</v>
      </c>
      <c r="U7" s="25"/>
      <c r="V7" s="25"/>
      <c r="W7" s="275"/>
      <c r="X7" s="13" t="s">
        <v>608</v>
      </c>
    </row>
    <row r="8" spans="1:26" ht="27" customHeight="1">
      <c r="A8" s="28"/>
      <c r="B8" s="158" t="s">
        <v>203</v>
      </c>
      <c r="C8" s="158" t="s">
        <v>204</v>
      </c>
      <c r="D8" s="158" t="s">
        <v>345</v>
      </c>
      <c r="E8" s="159" t="s">
        <v>50</v>
      </c>
      <c r="F8" s="160" t="s">
        <v>203</v>
      </c>
      <c r="G8" s="158" t="s">
        <v>204</v>
      </c>
      <c r="H8" s="158" t="s">
        <v>345</v>
      </c>
      <c r="I8" s="159" t="s">
        <v>50</v>
      </c>
      <c r="J8" s="161" t="s">
        <v>203</v>
      </c>
      <c r="K8" s="162" t="s">
        <v>204</v>
      </c>
      <c r="L8" s="158" t="s">
        <v>345</v>
      </c>
      <c r="M8" s="161" t="s">
        <v>50</v>
      </c>
      <c r="N8" s="840"/>
      <c r="O8" s="843"/>
      <c r="P8" s="843"/>
      <c r="Q8" s="843"/>
      <c r="R8" s="708"/>
      <c r="S8" s="709"/>
      <c r="T8" s="273" t="s">
        <v>603</v>
      </c>
      <c r="U8" s="283" t="s">
        <v>604</v>
      </c>
      <c r="V8" s="283" t="s">
        <v>605</v>
      </c>
      <c r="W8" s="275"/>
      <c r="X8" s="273" t="s">
        <v>603</v>
      </c>
      <c r="Y8" s="283" t="s">
        <v>604</v>
      </c>
      <c r="Z8" s="283" t="s">
        <v>605</v>
      </c>
    </row>
    <row r="9" spans="1:26" ht="15.75" hidden="1" customHeight="1">
      <c r="A9" s="52" t="s">
        <v>87</v>
      </c>
      <c r="B9" s="138"/>
      <c r="C9" s="138"/>
      <c r="D9" s="138"/>
      <c r="E9" s="51"/>
      <c r="F9" s="29"/>
      <c r="G9" s="49"/>
      <c r="H9" s="49"/>
      <c r="I9" s="51"/>
      <c r="J9" s="29"/>
      <c r="K9" s="49"/>
      <c r="L9" s="49"/>
      <c r="M9" s="53"/>
      <c r="N9" s="29"/>
      <c r="O9" s="54"/>
      <c r="P9" s="55"/>
      <c r="Q9" s="55"/>
      <c r="R9" s="37">
        <f>SUM(B9:D9,F9:H9,J9:L9)+N9</f>
        <v>0</v>
      </c>
      <c r="S9" s="9">
        <f>+Q9+P9+O9</f>
        <v>0</v>
      </c>
      <c r="T9" s="274"/>
      <c r="U9" s="22"/>
      <c r="V9" s="22"/>
      <c r="W9" s="276"/>
    </row>
    <row r="10" spans="1:26" ht="12.75" hidden="1" customHeight="1">
      <c r="A10" s="52"/>
      <c r="B10" s="52"/>
      <c r="C10" s="52"/>
      <c r="D10" s="52"/>
      <c r="E10" s="139"/>
      <c r="F10" s="29"/>
      <c r="G10" s="49"/>
      <c r="H10" s="50"/>
      <c r="I10" s="140"/>
      <c r="J10" s="29"/>
      <c r="K10" s="50"/>
      <c r="L10" s="50"/>
      <c r="M10" s="29"/>
      <c r="N10" s="29"/>
      <c r="O10" s="721"/>
      <c r="P10" s="692"/>
      <c r="Q10" s="692"/>
      <c r="R10" s="36"/>
      <c r="S10" s="7"/>
      <c r="T10" s="277" t="s">
        <v>603</v>
      </c>
      <c r="U10" s="278" t="s">
        <v>604</v>
      </c>
      <c r="V10" s="279" t="s">
        <v>605</v>
      </c>
      <c r="W10" s="280"/>
    </row>
    <row r="11" spans="1:26" s="56" customFormat="1">
      <c r="A11" s="52" t="s">
        <v>88</v>
      </c>
      <c r="B11" s="168">
        <f>+'Distribution Pivot Table'!Z$9*100</f>
        <v>0</v>
      </c>
      <c r="C11" s="169">
        <f>+'Distribution Pivot Table'!Z$11*100</f>
        <v>0</v>
      </c>
      <c r="D11" s="168">
        <f>+'Distribution Pivot Table'!Z$13*100</f>
        <v>0</v>
      </c>
      <c r="E11" s="170">
        <f t="shared" ref="E11:E29" si="0">SUM(B11:D11)</f>
        <v>0</v>
      </c>
      <c r="F11" s="171">
        <f>+'Distribution Pivot Table'!Z$15*100</f>
        <v>0</v>
      </c>
      <c r="G11" s="169">
        <f>+'Distribution Pivot Table'!Z$17*100</f>
        <v>0</v>
      </c>
      <c r="H11" s="168">
        <f>+'Distribution Pivot Table'!Z$19*100</f>
        <v>0</v>
      </c>
      <c r="I11" s="170">
        <f t="shared" ref="I11:I29" si="1">SUM(F11:H11)</f>
        <v>0</v>
      </c>
      <c r="J11" s="171">
        <f>+'Distribution Pivot Table'!Z$21*100</f>
        <v>0</v>
      </c>
      <c r="K11" s="168">
        <f>+'Distribution Pivot Table'!Z$23*100</f>
        <v>0</v>
      </c>
      <c r="L11" s="168">
        <f>+'Distribution Pivot Table'!Z$25*100</f>
        <v>0</v>
      </c>
      <c r="M11" s="172">
        <f t="shared" ref="M11:M29" si="2">SUM(J11:L11)</f>
        <v>0</v>
      </c>
      <c r="N11" s="171">
        <f>+'Distribution Pivot Table'!Z$27*100</f>
        <v>0</v>
      </c>
      <c r="O11" s="173">
        <f t="shared" ref="O11:P29" si="3">+B11+F11+J11</f>
        <v>0</v>
      </c>
      <c r="P11" s="174">
        <f t="shared" si="3"/>
        <v>0</v>
      </c>
      <c r="Q11" s="174">
        <f t="shared" ref="Q11:Q29" si="4">+D11+H11+L11+N11</f>
        <v>0</v>
      </c>
      <c r="R11" s="37">
        <f t="shared" ref="R11:R29" si="5">SUM(B11:D11,F11:H11,J11:L11)+N11</f>
        <v>0</v>
      </c>
      <c r="S11" s="9">
        <f t="shared" ref="S11:S29" si="6">+Q11+P11+O11</f>
        <v>0</v>
      </c>
      <c r="T11" s="707">
        <f>+E11+I11</f>
        <v>0</v>
      </c>
      <c r="U11" s="271">
        <f>+M11</f>
        <v>0</v>
      </c>
      <c r="V11" s="272">
        <f>+N11</f>
        <v>0</v>
      </c>
      <c r="W11" s="281">
        <f>SUM(T11:V11)</f>
        <v>0</v>
      </c>
      <c r="X11" s="284">
        <f>+T11-'OLD Tables 44-55'!T11</f>
        <v>0</v>
      </c>
      <c r="Y11" s="285">
        <f>+U11-'OLD Tables 44-55'!U11</f>
        <v>0</v>
      </c>
      <c r="Z11" s="285">
        <f>+V11-'OLD Tables 44-55'!V11</f>
        <v>0</v>
      </c>
    </row>
    <row r="12" spans="1:26">
      <c r="A12" s="52" t="s">
        <v>89</v>
      </c>
      <c r="B12" s="168">
        <f>+'Distribution Pivot Table'!Z$31*100</f>
        <v>15.607950116913482</v>
      </c>
      <c r="C12" s="169">
        <f>+'Distribution Pivot Table'!Z$33*100</f>
        <v>0.76968043647700701</v>
      </c>
      <c r="D12" s="168">
        <f>+'Distribution Pivot Table'!Z$35*100</f>
        <v>0</v>
      </c>
      <c r="E12" s="170">
        <f t="shared" si="0"/>
        <v>16.377630553390489</v>
      </c>
      <c r="F12" s="171">
        <f>+'Distribution Pivot Table'!Z$37*100</f>
        <v>40.871005455962589</v>
      </c>
      <c r="G12" s="169">
        <f>+'Distribution Pivot Table'!Z$39*100</f>
        <v>4.7837100545596254</v>
      </c>
      <c r="H12" s="168">
        <f>+'Distribution Pivot Table'!Z$41*100</f>
        <v>0</v>
      </c>
      <c r="I12" s="170">
        <f t="shared" si="1"/>
        <v>45.654715510522216</v>
      </c>
      <c r="J12" s="171">
        <f>+'Distribution Pivot Table'!Z$43*100</f>
        <v>26.792673421667967</v>
      </c>
      <c r="K12" s="168">
        <f>+'Distribution Pivot Table'!Z$45*100</f>
        <v>9.9181605611847239</v>
      </c>
      <c r="L12" s="168">
        <f>+'Distribution Pivot Table'!Z$47*100</f>
        <v>0</v>
      </c>
      <c r="M12" s="172">
        <f t="shared" si="2"/>
        <v>36.710833982852691</v>
      </c>
      <c r="N12" s="171">
        <f>+'Distribution Pivot Table'!Z$49*100</f>
        <v>1.2568199532346063</v>
      </c>
      <c r="O12" s="173">
        <f t="shared" si="3"/>
        <v>83.271628994544045</v>
      </c>
      <c r="P12" s="174">
        <f t="shared" si="3"/>
        <v>15.471551052221356</v>
      </c>
      <c r="Q12" s="174">
        <f t="shared" si="4"/>
        <v>1.2568199532346063</v>
      </c>
      <c r="R12" s="37">
        <f t="shared" si="5"/>
        <v>100</v>
      </c>
      <c r="S12" s="37">
        <f t="shared" si="6"/>
        <v>100</v>
      </c>
      <c r="T12" s="692">
        <f>+E12+I12</f>
        <v>62.032346063912705</v>
      </c>
      <c r="U12" s="271">
        <f>+M12</f>
        <v>36.710833982852691</v>
      </c>
      <c r="V12" s="272">
        <f>+N12</f>
        <v>1.2568199532346063</v>
      </c>
      <c r="W12" s="37">
        <f>SUM(T12:V12)</f>
        <v>100</v>
      </c>
      <c r="X12" s="706">
        <f>+T12-'OLD Tables 44-55'!T12</f>
        <v>-5.3101367807535453</v>
      </c>
      <c r="Y12" s="285">
        <f>+U12-'OLD Tables 44-55'!U12</f>
        <v>4.6251612858262803</v>
      </c>
      <c r="Z12" s="285">
        <f>+V12-'OLD Tables 44-55'!V12</f>
        <v>0.68497549492726584</v>
      </c>
    </row>
    <row r="13" spans="1:26" s="56" customFormat="1">
      <c r="A13" s="52" t="s">
        <v>90</v>
      </c>
      <c r="B13" s="168">
        <f>+'Distribution Pivot Table'!Z$53*100</f>
        <v>0</v>
      </c>
      <c r="C13" s="169">
        <f>+'Distribution Pivot Table'!Z$55*100</f>
        <v>0</v>
      </c>
      <c r="D13" s="168">
        <f>+'Distribution Pivot Table'!Z$57*100</f>
        <v>0</v>
      </c>
      <c r="E13" s="170">
        <f t="shared" si="0"/>
        <v>0</v>
      </c>
      <c r="F13" s="171">
        <f>+'Distribution Pivot Table'!Z$59*100</f>
        <v>0</v>
      </c>
      <c r="G13" s="169">
        <f>+'Distribution Pivot Table'!Z$61*100</f>
        <v>0</v>
      </c>
      <c r="H13" s="168">
        <f>+'Distribution Pivot Table'!Z$63*100</f>
        <v>0</v>
      </c>
      <c r="I13" s="170">
        <f t="shared" si="1"/>
        <v>0</v>
      </c>
      <c r="J13" s="171">
        <f>+'Distribution Pivot Table'!Z$65*100</f>
        <v>0</v>
      </c>
      <c r="K13" s="168">
        <f>+'Distribution Pivot Table'!Z$67*100</f>
        <v>0</v>
      </c>
      <c r="L13" s="168">
        <f>+'Distribution Pivot Table'!Z$69*100</f>
        <v>0</v>
      </c>
      <c r="M13" s="172">
        <f t="shared" si="2"/>
        <v>0</v>
      </c>
      <c r="N13" s="171">
        <f>+'Distribution Pivot Table'!Z$71*100</f>
        <v>0</v>
      </c>
      <c r="O13" s="173">
        <f t="shared" si="3"/>
        <v>0</v>
      </c>
      <c r="P13" s="174">
        <f t="shared" si="3"/>
        <v>0</v>
      </c>
      <c r="Q13" s="174">
        <f t="shared" si="4"/>
        <v>0</v>
      </c>
      <c r="R13" s="37">
        <f t="shared" si="5"/>
        <v>0</v>
      </c>
      <c r="S13" s="37">
        <f t="shared" si="6"/>
        <v>0</v>
      </c>
      <c r="T13" s="692">
        <f t="shared" ref="T13:T29" si="7">+E13+I13</f>
        <v>0</v>
      </c>
      <c r="U13" s="271">
        <f t="shared" ref="U13:V29" si="8">+M13</f>
        <v>0</v>
      </c>
      <c r="V13" s="272">
        <f t="shared" si="8"/>
        <v>0</v>
      </c>
      <c r="W13" s="37">
        <f t="shared" ref="W13:W29" si="9">SUM(T13:V13)</f>
        <v>0</v>
      </c>
      <c r="X13" s="706">
        <f>+T13-'OLD Tables 44-55'!T13</f>
        <v>0</v>
      </c>
      <c r="Y13" s="285">
        <f>+U13-'OLD Tables 44-55'!U13</f>
        <v>0</v>
      </c>
      <c r="Z13" s="285">
        <f>+V13-'OLD Tables 44-55'!V13</f>
        <v>0</v>
      </c>
    </row>
    <row r="14" spans="1:26">
      <c r="A14" s="52" t="s">
        <v>91</v>
      </c>
      <c r="B14" s="742">
        <f>IF('Distribution Pivot Table'!AM73&lt;&gt;1, "—",'Distribution Pivot Table'!Z$75*100)</f>
        <v>16.140922017662028</v>
      </c>
      <c r="C14" s="169">
        <f>+'Distribution Pivot Table'!Z$77*100</f>
        <v>0.74277802724143094</v>
      </c>
      <c r="D14" s="203">
        <f>+'Distribution Pivot Table'!Z$79*100</f>
        <v>2.4322706181709324E-2</v>
      </c>
      <c r="E14" s="170">
        <f t="shared" si="0"/>
        <v>16.90802275108517</v>
      </c>
      <c r="F14" s="171">
        <f>+'Distribution Pivot Table'!Z$81*100</f>
        <v>30.624158060170632</v>
      </c>
      <c r="G14" s="169">
        <f>+'Distribution Pivot Table'!Z$83*100</f>
        <v>0.87748839994012862</v>
      </c>
      <c r="H14" s="168">
        <f>+'Distribution Pivot Table'!Z$85*100</f>
        <v>0.25632390360724444</v>
      </c>
      <c r="I14" s="170">
        <f t="shared" si="1"/>
        <v>31.757970363718009</v>
      </c>
      <c r="J14" s="171">
        <f>+'Distribution Pivot Table'!Z$87*100</f>
        <v>32.626103876665169</v>
      </c>
      <c r="K14" s="168">
        <f>+'Distribution Pivot Table'!Z$89*100</f>
        <v>13.87891034276306</v>
      </c>
      <c r="L14" s="168">
        <f>+'Distribution Pivot Table'!Z$91*100</f>
        <v>6.3613231552162849E-2</v>
      </c>
      <c r="M14" s="172">
        <f t="shared" si="2"/>
        <v>46.568627450980394</v>
      </c>
      <c r="N14" s="171">
        <f>+'Distribution Pivot Table'!Z$93*100</f>
        <v>4.7653794342164346</v>
      </c>
      <c r="O14" s="173">
        <f t="shared" si="3"/>
        <v>79.391183954497833</v>
      </c>
      <c r="P14" s="174">
        <f t="shared" si="3"/>
        <v>15.499176769944619</v>
      </c>
      <c r="Q14" s="174">
        <f t="shared" si="4"/>
        <v>5.1096392755575515</v>
      </c>
      <c r="R14" s="37">
        <f t="shared" si="5"/>
        <v>100</v>
      </c>
      <c r="S14" s="37">
        <f t="shared" si="6"/>
        <v>100</v>
      </c>
      <c r="T14" s="692">
        <f t="shared" si="7"/>
        <v>48.665993114803179</v>
      </c>
      <c r="U14" s="271">
        <f t="shared" si="8"/>
        <v>46.568627450980394</v>
      </c>
      <c r="V14" s="272">
        <f t="shared" si="8"/>
        <v>4.7653794342164346</v>
      </c>
      <c r="W14" s="37">
        <f t="shared" si="9"/>
        <v>100</v>
      </c>
      <c r="X14" s="706">
        <f>+T14-'OLD Tables 44-55'!T14</f>
        <v>-2.1188672908035144</v>
      </c>
      <c r="Y14" s="285">
        <f>+U14-'OLD Tables 44-55'!U14</f>
        <v>-2.6465121434129202</v>
      </c>
      <c r="Z14" s="285">
        <f>+V14-'OLD Tables 44-55'!V14</f>
        <v>4.7653794342164346</v>
      </c>
    </row>
    <row r="15" spans="1:26">
      <c r="A15" s="52"/>
      <c r="B15" s="168"/>
      <c r="C15" s="169"/>
      <c r="D15" s="168"/>
      <c r="E15" s="170"/>
      <c r="F15" s="171"/>
      <c r="G15" s="169"/>
      <c r="H15" s="168"/>
      <c r="I15" s="170"/>
      <c r="J15" s="171"/>
      <c r="K15" s="168"/>
      <c r="L15" s="168"/>
      <c r="M15" s="172"/>
      <c r="N15" s="171"/>
      <c r="O15" s="173"/>
      <c r="P15" s="174"/>
      <c r="Q15" s="174"/>
      <c r="R15" s="37"/>
      <c r="S15" s="37"/>
      <c r="T15" s="692"/>
      <c r="U15" s="271"/>
      <c r="V15" s="272"/>
      <c r="W15" s="37"/>
      <c r="X15" s="706"/>
      <c r="Y15" s="285"/>
      <c r="Z15" s="285"/>
    </row>
    <row r="16" spans="1:26">
      <c r="A16" s="52" t="s">
        <v>92</v>
      </c>
      <c r="B16" s="742">
        <f>IF('Distribution Pivot Table'!AM95&lt;&gt;1, "—",'Distribution Pivot Table'!Z$97*100)</f>
        <v>1.2709052296256969</v>
      </c>
      <c r="C16" s="169">
        <f>+'Distribution Pivot Table'!Z$99*100</f>
        <v>0.23891691000796389</v>
      </c>
      <c r="D16" s="168">
        <f>+'Distribution Pivot Table'!Z$101*100</f>
        <v>0</v>
      </c>
      <c r="E16" s="170">
        <f t="shared" si="0"/>
        <v>1.5098221396336609</v>
      </c>
      <c r="F16" s="171">
        <f>+'Distribution Pivot Table'!Z$103*100</f>
        <v>47.22922750199097</v>
      </c>
      <c r="G16" s="169">
        <f>+'Distribution Pivot Table'!Z$105*100</f>
        <v>4.4365542872312185</v>
      </c>
      <c r="H16" s="168">
        <f>+'Distribution Pivot Table'!Z$107*100</f>
        <v>0</v>
      </c>
      <c r="I16" s="170">
        <f t="shared" si="1"/>
        <v>51.665781789222187</v>
      </c>
      <c r="J16" s="171">
        <f>+'Distribution Pivot Table'!Z$109*100</f>
        <v>34.593177594903111</v>
      </c>
      <c r="K16" s="168">
        <f>+'Distribution Pivot Table'!Z$111*100</f>
        <v>12.18476241040616</v>
      </c>
      <c r="L16" s="168">
        <f>+'Distribution Pivot Table'!Z$113*100</f>
        <v>0</v>
      </c>
      <c r="M16" s="172">
        <f t="shared" si="2"/>
        <v>46.777940005309269</v>
      </c>
      <c r="N16" s="784">
        <f>+'Distribution Pivot Table'!Z$115*100</f>
        <v>4.645606583488187E-2</v>
      </c>
      <c r="O16" s="173">
        <f t="shared" si="3"/>
        <v>83.09331032651977</v>
      </c>
      <c r="P16" s="174">
        <f t="shared" si="3"/>
        <v>16.860233607645341</v>
      </c>
      <c r="Q16" s="786">
        <f t="shared" si="4"/>
        <v>4.645606583488187E-2</v>
      </c>
      <c r="R16" s="37">
        <f>SUM(B16:D16,F16:H16,J16:L16)+N16</f>
        <v>100.00000000000001</v>
      </c>
      <c r="S16" s="37">
        <f t="shared" si="6"/>
        <v>100</v>
      </c>
      <c r="T16" s="692">
        <f t="shared" si="7"/>
        <v>53.17560392885585</v>
      </c>
      <c r="U16" s="271">
        <f t="shared" si="8"/>
        <v>46.777940005309269</v>
      </c>
      <c r="V16" s="272">
        <f t="shared" si="8"/>
        <v>4.645606583488187E-2</v>
      </c>
      <c r="W16" s="37">
        <f t="shared" si="9"/>
        <v>100</v>
      </c>
      <c r="X16" s="706">
        <f>+T16-'OLD Tables 44-55'!T16</f>
        <v>-2.9299748902474221E-2</v>
      </c>
      <c r="Y16" s="285">
        <f>+U16-'OLD Tables 44-55'!U16</f>
        <v>4.5890968531686838E-2</v>
      </c>
      <c r="Z16" s="285">
        <f>+V16-'OLD Tables 44-55'!V16</f>
        <v>-1.6591219629216204E-2</v>
      </c>
    </row>
    <row r="17" spans="1:27">
      <c r="A17" s="52" t="s">
        <v>93</v>
      </c>
      <c r="B17" s="168">
        <f>+'Distribution Pivot Table'!Z$119*100</f>
        <v>12.809215081513187</v>
      </c>
      <c r="C17" s="169">
        <f>+'Distribution Pivot Table'!Z$121*100</f>
        <v>0.42802291181469121</v>
      </c>
      <c r="D17" s="168">
        <f>+'Distribution Pivot Table'!Z$123*100</f>
        <v>0</v>
      </c>
      <c r="E17" s="170">
        <f t="shared" si="0"/>
        <v>13.237237993327879</v>
      </c>
      <c r="F17" s="171">
        <f>+'Distribution Pivot Table'!Z$125*100</f>
        <v>43.72757600553912</v>
      </c>
      <c r="G17" s="169">
        <f>+'Distribution Pivot Table'!Z$127*100</f>
        <v>2.3226537420532511</v>
      </c>
      <c r="H17" s="168">
        <f>+'Distribution Pivot Table'!Z$129*100</f>
        <v>0</v>
      </c>
      <c r="I17" s="170">
        <f t="shared" si="1"/>
        <v>46.050229747592368</v>
      </c>
      <c r="J17" s="171">
        <f>+'Distribution Pivot Table'!Z$131*100</f>
        <v>26.606659532951472</v>
      </c>
      <c r="K17" s="168">
        <f>+'Distribution Pivot Table'!Z$133*100</f>
        <v>9.3283816957260655</v>
      </c>
      <c r="L17" s="168">
        <f>+'Distribution Pivot Table'!Z$135*100</f>
        <v>0</v>
      </c>
      <c r="M17" s="172">
        <f t="shared" si="2"/>
        <v>35.935041228677534</v>
      </c>
      <c r="N17" s="171">
        <f>+'Distribution Pivot Table'!Z$137*100</f>
        <v>4.7774910304022162</v>
      </c>
      <c r="O17" s="173">
        <f t="shared" si="3"/>
        <v>83.143450620003776</v>
      </c>
      <c r="P17" s="174">
        <f t="shared" si="3"/>
        <v>12.079058349594007</v>
      </c>
      <c r="Q17" s="174">
        <f t="shared" si="4"/>
        <v>4.7774910304022162</v>
      </c>
      <c r="R17" s="37">
        <f t="shared" si="5"/>
        <v>100</v>
      </c>
      <c r="S17" s="37">
        <f t="shared" si="6"/>
        <v>100</v>
      </c>
      <c r="T17" s="692">
        <f t="shared" si="7"/>
        <v>59.287467740920249</v>
      </c>
      <c r="U17" s="271">
        <f t="shared" si="8"/>
        <v>35.935041228677534</v>
      </c>
      <c r="V17" s="272">
        <f t="shared" si="8"/>
        <v>4.7774910304022162</v>
      </c>
      <c r="W17" s="37">
        <f t="shared" si="9"/>
        <v>100</v>
      </c>
      <c r="X17" s="706">
        <f>+T17-'OLD Tables 44-55'!T17</f>
        <v>1.7684771396585006</v>
      </c>
      <c r="Y17" s="285">
        <f>+U17-'OLD Tables 44-55'!U17</f>
        <v>4.2497058353467736</v>
      </c>
      <c r="Z17" s="285">
        <f>+V17-'OLD Tables 44-55'!V17</f>
        <v>-6.0181829750052769</v>
      </c>
    </row>
    <row r="18" spans="1:27">
      <c r="A18" s="52" t="s">
        <v>94</v>
      </c>
      <c r="B18" s="168">
        <f>+'Distribution Pivot Table'!Z$141*100</f>
        <v>4.5454545454545459</v>
      </c>
      <c r="C18" s="787">
        <f>+'Distribution Pivot Table'!Z$143*100</f>
        <v>2.2614201718679332E-2</v>
      </c>
      <c r="D18" s="168">
        <f>+'Distribution Pivot Table'!Z$145*100</f>
        <v>0</v>
      </c>
      <c r="E18" s="170">
        <f t="shared" si="0"/>
        <v>4.5680687471732249</v>
      </c>
      <c r="F18" s="171">
        <f>+'Distribution Pivot Table'!Z$147*100</f>
        <v>59.786295793758484</v>
      </c>
      <c r="G18" s="169">
        <f>+'Distribution Pivot Table'!Z$149*100</f>
        <v>1.5038444142921754</v>
      </c>
      <c r="H18" s="168">
        <f>+'Distribution Pivot Table'!Z$151*100</f>
        <v>0</v>
      </c>
      <c r="I18" s="170">
        <f t="shared" si="1"/>
        <v>61.290140208050659</v>
      </c>
      <c r="J18" s="171">
        <f>+'Distribution Pivot Table'!Z$153*100</f>
        <v>28.31298055178652</v>
      </c>
      <c r="K18" s="168">
        <f>+'Distribution Pivot Table'!Z$155*100</f>
        <v>5.766621438263229</v>
      </c>
      <c r="L18" s="168">
        <f>+'Distribution Pivot Table'!Z$157*100</f>
        <v>0</v>
      </c>
      <c r="M18" s="172">
        <f t="shared" si="2"/>
        <v>34.079601990049753</v>
      </c>
      <c r="N18" s="171">
        <f>+'Distribution Pivot Table'!Z$159*100</f>
        <v>6.2189054726368161E-2</v>
      </c>
      <c r="O18" s="173">
        <f t="shared" si="3"/>
        <v>92.644730890999554</v>
      </c>
      <c r="P18" s="174">
        <f t="shared" si="3"/>
        <v>7.2930800542740837</v>
      </c>
      <c r="Q18" s="174">
        <f t="shared" si="4"/>
        <v>6.2189054726368161E-2</v>
      </c>
      <c r="R18" s="37">
        <f t="shared" si="5"/>
        <v>100.00000000000001</v>
      </c>
      <c r="S18" s="37">
        <f t="shared" si="6"/>
        <v>100</v>
      </c>
      <c r="T18" s="692">
        <f t="shared" si="7"/>
        <v>65.858208955223887</v>
      </c>
      <c r="U18" s="271">
        <f t="shared" si="8"/>
        <v>34.079601990049753</v>
      </c>
      <c r="V18" s="272">
        <f t="shared" si="8"/>
        <v>6.2189054726368161E-2</v>
      </c>
      <c r="W18" s="37">
        <f t="shared" si="9"/>
        <v>100.00000000000001</v>
      </c>
      <c r="X18" s="706">
        <f>+T18-'OLD Tables 44-55'!T18</f>
        <v>0.28698593364114799</v>
      </c>
      <c r="Y18" s="285">
        <f>+U18-'OLD Tables 44-55'!U18</f>
        <v>-3.262822577758584E-2</v>
      </c>
      <c r="Z18" s="285">
        <f>+V18-'OLD Tables 44-55'!V18</f>
        <v>-0.25435770786355993</v>
      </c>
    </row>
    <row r="19" spans="1:27" s="56" customFormat="1">
      <c r="A19" s="52" t="s">
        <v>95</v>
      </c>
      <c r="B19" s="168">
        <f>+'Distribution Pivot Table'!Z$163*100</f>
        <v>0</v>
      </c>
      <c r="C19" s="169">
        <f>+'Distribution Pivot Table'!Z$165*100</f>
        <v>0</v>
      </c>
      <c r="D19" s="168">
        <f>+'Distribution Pivot Table'!Z$167*100</f>
        <v>0</v>
      </c>
      <c r="E19" s="170">
        <f t="shared" si="0"/>
        <v>0</v>
      </c>
      <c r="F19" s="171">
        <f>+'Distribution Pivot Table'!Z$169*100</f>
        <v>0</v>
      </c>
      <c r="G19" s="169">
        <f>+'Distribution Pivot Table'!Z$171*100</f>
        <v>0</v>
      </c>
      <c r="H19" s="168">
        <f>+'Distribution Pivot Table'!Z$173*100</f>
        <v>0</v>
      </c>
      <c r="I19" s="170">
        <f t="shared" si="1"/>
        <v>0</v>
      </c>
      <c r="J19" s="171">
        <f>+'Distribution Pivot Table'!Z$175*100</f>
        <v>0</v>
      </c>
      <c r="K19" s="168">
        <f>+'Distribution Pivot Table'!Z$177*100</f>
        <v>0</v>
      </c>
      <c r="L19" s="168">
        <f>+'Distribution Pivot Table'!Z$179*100</f>
        <v>0</v>
      </c>
      <c r="M19" s="172">
        <f t="shared" si="2"/>
        <v>0</v>
      </c>
      <c r="N19" s="171">
        <f>+'Distribution Pivot Table'!Z$181*100</f>
        <v>0</v>
      </c>
      <c r="O19" s="173">
        <f t="shared" si="3"/>
        <v>0</v>
      </c>
      <c r="P19" s="174">
        <f t="shared" si="3"/>
        <v>0</v>
      </c>
      <c r="Q19" s="174">
        <f t="shared" si="4"/>
        <v>0</v>
      </c>
      <c r="R19" s="37">
        <f t="shared" si="5"/>
        <v>0</v>
      </c>
      <c r="S19" s="37">
        <f t="shared" si="6"/>
        <v>0</v>
      </c>
      <c r="T19" s="692">
        <f t="shared" si="7"/>
        <v>0</v>
      </c>
      <c r="U19" s="271">
        <f t="shared" si="8"/>
        <v>0</v>
      </c>
      <c r="V19" s="272">
        <f t="shared" si="8"/>
        <v>0</v>
      </c>
      <c r="W19" s="37">
        <f t="shared" si="9"/>
        <v>0</v>
      </c>
      <c r="X19" s="706">
        <f>+T19-'OLD Tables 44-55'!T19</f>
        <v>0</v>
      </c>
      <c r="Y19" s="285">
        <f>+U19-'OLD Tables 44-55'!U19</f>
        <v>0</v>
      </c>
      <c r="Z19" s="285">
        <f>+V19-'OLD Tables 44-55'!V19</f>
        <v>0</v>
      </c>
    </row>
    <row r="20" spans="1:27" s="56" customFormat="1">
      <c r="A20" s="52"/>
      <c r="B20" s="168"/>
      <c r="C20" s="169"/>
      <c r="D20" s="168"/>
      <c r="E20" s="170"/>
      <c r="F20" s="171"/>
      <c r="G20" s="169"/>
      <c r="H20" s="168"/>
      <c r="I20" s="170"/>
      <c r="J20" s="171"/>
      <c r="K20" s="168"/>
      <c r="L20" s="168"/>
      <c r="M20" s="172"/>
      <c r="N20" s="171"/>
      <c r="O20" s="173"/>
      <c r="P20" s="174"/>
      <c r="Q20" s="174"/>
      <c r="R20" s="37"/>
      <c r="S20" s="37"/>
      <c r="T20" s="692"/>
      <c r="U20" s="271"/>
      <c r="V20" s="272"/>
      <c r="W20" s="37"/>
      <c r="X20" s="706"/>
      <c r="Y20" s="285"/>
      <c r="Z20" s="285"/>
    </row>
    <row r="21" spans="1:27">
      <c r="A21" s="52" t="s">
        <v>96</v>
      </c>
      <c r="B21" s="168">
        <f>+'Distribution Pivot Table'!Z$185*100</f>
        <v>3.4140344240590128</v>
      </c>
      <c r="C21" s="169">
        <f>+'Distribution Pivot Table'!Z$187*100</f>
        <v>0.69037261206733491</v>
      </c>
      <c r="D21" s="168">
        <f>+'Distribution Pivot Table'!Z$189*100</f>
        <v>0</v>
      </c>
      <c r="E21" s="170">
        <f t="shared" si="0"/>
        <v>4.1044070361263474</v>
      </c>
      <c r="F21" s="171">
        <f>+'Distribution Pivot Table'!Z$191*100</f>
        <v>38.556837526007186</v>
      </c>
      <c r="G21" s="169">
        <f>+'Distribution Pivot Table'!Z$193*100</f>
        <v>2.525061471533951</v>
      </c>
      <c r="H21" s="168">
        <f>+'Distribution Pivot Table'!Z$195*100</f>
        <v>0</v>
      </c>
      <c r="I21" s="170">
        <f t="shared" si="1"/>
        <v>41.081898997541138</v>
      </c>
      <c r="J21" s="171">
        <f>+'Distribution Pivot Table'!Z$197*100</f>
        <v>39.095895592963878</v>
      </c>
      <c r="K21" s="168">
        <f>+'Distribution Pivot Table'!Z$199*100</f>
        <v>8.9559296387365226</v>
      </c>
      <c r="L21" s="168">
        <f>+'Distribution Pivot Table'!Z$201*100</f>
        <v>0.94571590694155472</v>
      </c>
      <c r="M21" s="172">
        <f t="shared" si="2"/>
        <v>48.997541138641957</v>
      </c>
      <c r="N21" s="171">
        <f>+'Distribution Pivot Table'!Z$203*100</f>
        <v>5.8161528276905621</v>
      </c>
      <c r="O21" s="173">
        <f t="shared" si="3"/>
        <v>81.066767543030068</v>
      </c>
      <c r="P21" s="174">
        <f t="shared" si="3"/>
        <v>12.171363722337809</v>
      </c>
      <c r="Q21" s="174">
        <f t="shared" si="4"/>
        <v>6.7618687346321167</v>
      </c>
      <c r="R21" s="37">
        <f t="shared" si="5"/>
        <v>100</v>
      </c>
      <c r="S21" s="37">
        <f t="shared" si="6"/>
        <v>100</v>
      </c>
      <c r="T21" s="692">
        <f t="shared" si="7"/>
        <v>45.186306033667485</v>
      </c>
      <c r="U21" s="271">
        <f t="shared" si="8"/>
        <v>48.997541138641957</v>
      </c>
      <c r="V21" s="272">
        <f t="shared" si="8"/>
        <v>5.8161528276905621</v>
      </c>
      <c r="W21" s="37">
        <f t="shared" si="9"/>
        <v>100</v>
      </c>
      <c r="X21" s="706">
        <f>+T21-'OLD Tables 44-55'!T21</f>
        <v>-0.33853448440713407</v>
      </c>
      <c r="Y21" s="285">
        <f>+U21-'OLD Tables 44-55'!U21</f>
        <v>0.22506868551997883</v>
      </c>
      <c r="Z21" s="285">
        <f>+V21-'OLD Tables 44-55'!V21</f>
        <v>0.11346579888715969</v>
      </c>
    </row>
    <row r="22" spans="1:27">
      <c r="A22" s="52" t="s">
        <v>97</v>
      </c>
      <c r="B22" s="168">
        <f>+'Distribution Pivot Table'!Z$207*100</f>
        <v>0.31706727865684259</v>
      </c>
      <c r="C22" s="203">
        <f>+'Distribution Pivot Table'!Z$209*100</f>
        <v>2.4157506945283246E-2</v>
      </c>
      <c r="D22" s="168">
        <f>+'Distribution Pivot Table'!Z$211*108</f>
        <v>0</v>
      </c>
      <c r="E22" s="170">
        <f t="shared" si="0"/>
        <v>0.34122478560212582</v>
      </c>
      <c r="F22" s="171">
        <f>+'Distribution Pivot Table'!Z$213*100</f>
        <v>62.872931513467812</v>
      </c>
      <c r="G22" s="169">
        <f>+'Distribution Pivot Table'!Z$215*100</f>
        <v>0.320086967025003</v>
      </c>
      <c r="H22" s="168">
        <f>+'Distribution Pivot Table'!Z$217*100</f>
        <v>9.9649716149293383E-2</v>
      </c>
      <c r="I22" s="170">
        <f t="shared" si="1"/>
        <v>63.292668196642111</v>
      </c>
      <c r="J22" s="171">
        <f>+'Distribution Pivot Table'!Z$219*100</f>
        <v>28.131416837782343</v>
      </c>
      <c r="K22" s="168">
        <f>+'Distribution Pivot Table'!Z$221*100</f>
        <v>6.1209083222611422</v>
      </c>
      <c r="L22" s="168">
        <f>+'Distribution Pivot Table'!Z$223*100</f>
        <v>0.36538229254740912</v>
      </c>
      <c r="M22" s="172">
        <f t="shared" si="2"/>
        <v>34.617707452590892</v>
      </c>
      <c r="N22" s="171">
        <f>+'Distribution Pivot Table'!Z$225*100</f>
        <v>1.7483995651648752</v>
      </c>
      <c r="O22" s="173">
        <f>+B22+F22+J22</f>
        <v>91.321415629906994</v>
      </c>
      <c r="P22" s="781">
        <f>SUM(C22,G22,K22)</f>
        <v>6.4651527962314281</v>
      </c>
      <c r="Q22" s="174">
        <f t="shared" si="4"/>
        <v>2.2134315738615777</v>
      </c>
      <c r="R22" s="37">
        <f t="shared" si="5"/>
        <v>100</v>
      </c>
      <c r="S22" s="37">
        <f>+Q22+P22+O22</f>
        <v>100</v>
      </c>
      <c r="T22" s="692">
        <f t="shared" si="7"/>
        <v>63.633892982244234</v>
      </c>
      <c r="U22" s="271">
        <f t="shared" si="8"/>
        <v>34.617707452590892</v>
      </c>
      <c r="V22" s="272">
        <f t="shared" si="8"/>
        <v>1.7483995651648752</v>
      </c>
      <c r="W22" s="37">
        <f t="shared" si="9"/>
        <v>100</v>
      </c>
      <c r="X22" s="706">
        <f>+T22-'OLD Tables 44-55'!T22</f>
        <v>0.29072927514753388</v>
      </c>
      <c r="Y22" s="285">
        <f>+U22-'OLD Tables 44-55'!U22</f>
        <v>-0.12848066311469353</v>
      </c>
      <c r="Z22" s="285">
        <f>+V22-'OLD Tables 44-55'!V22</f>
        <v>-0.16224861203284102</v>
      </c>
    </row>
    <row r="23" spans="1:27">
      <c r="A23" s="52" t="s">
        <v>98</v>
      </c>
      <c r="B23" s="168">
        <f>'Distribution Pivot Table'!Z$229*100</f>
        <v>12.599095852715717</v>
      </c>
      <c r="C23" s="168">
        <f>'Distribution Pivot Table'!Z$231*100</f>
        <v>2.1948502915547405</v>
      </c>
      <c r="D23" s="168">
        <f>+'Distribution Pivot Table'!Z$233*100</f>
        <v>0</v>
      </c>
      <c r="E23" s="170">
        <f t="shared" si="0"/>
        <v>14.793946144270457</v>
      </c>
      <c r="F23" s="171">
        <f>'Distribution Pivot Table'!Z$235*100</f>
        <v>37.240385245364607</v>
      </c>
      <c r="G23" s="169">
        <f>'Distribution Pivot Table'!Z$237*100</f>
        <v>2.7189936447618424</v>
      </c>
      <c r="H23" s="168">
        <f>'Distribution Pivot Table'!Z$239*100</f>
        <v>8.5173294896154092E-2</v>
      </c>
      <c r="I23" s="170">
        <f t="shared" si="1"/>
        <v>40.044552185022603</v>
      </c>
      <c r="J23" s="171">
        <f>'Distribution Pivot Table'!Z$241*100</f>
        <v>29.463408242154227</v>
      </c>
      <c r="K23" s="168">
        <f>'Distribution Pivot Table'!Z$243*100</f>
        <v>14.924981982572232</v>
      </c>
      <c r="L23" s="168">
        <f>'Distribution Pivot Table'!Z$245*100</f>
        <v>0</v>
      </c>
      <c r="M23" s="172">
        <f t="shared" si="2"/>
        <v>44.388390224726457</v>
      </c>
      <c r="N23" s="171">
        <f>'Distribution Pivot Table'!Z$247*100</f>
        <v>0.77311144598047565</v>
      </c>
      <c r="O23" s="173">
        <f>+B23+F23+J23</f>
        <v>79.302889340234557</v>
      </c>
      <c r="P23" s="781">
        <f>SUM(C23,G23,K23)</f>
        <v>19.838825918888816</v>
      </c>
      <c r="Q23" s="174">
        <f t="shared" si="4"/>
        <v>0.85828474087662976</v>
      </c>
      <c r="R23" s="37">
        <f>SUM(B23:D23,F23:H23,J23:L23,N23)</f>
        <v>100</v>
      </c>
      <c r="S23" s="37">
        <f>+Q23+P23+O23</f>
        <v>100</v>
      </c>
      <c r="T23" s="692">
        <f t="shared" si="7"/>
        <v>54.83849832929306</v>
      </c>
      <c r="U23" s="271">
        <f t="shared" si="8"/>
        <v>44.388390224726457</v>
      </c>
      <c r="V23" s="272">
        <f t="shared" si="8"/>
        <v>0.77311144598047565</v>
      </c>
      <c r="W23" s="37">
        <f t="shared" si="9"/>
        <v>100</v>
      </c>
      <c r="X23" s="706">
        <f>+T23-'OLD Tables 44-55'!T23</f>
        <v>2.1443929021312798</v>
      </c>
      <c r="Y23" s="285">
        <f>+U23-'OLD Tables 44-55'!U23</f>
        <v>-2.1644531925677555</v>
      </c>
      <c r="Z23" s="285">
        <f>+V23-'OLD Tables 44-55'!V23</f>
        <v>2.006029043646107E-2</v>
      </c>
      <c r="AA23" s="785"/>
    </row>
    <row r="24" spans="1:27">
      <c r="A24" s="52" t="s">
        <v>99</v>
      </c>
      <c r="B24" s="168">
        <f>+'Distribution Pivot Table'!Z$251*100</f>
        <v>0</v>
      </c>
      <c r="C24" s="169">
        <f>+'Distribution Pivot Table'!Z$253*100</f>
        <v>0</v>
      </c>
      <c r="D24" s="168">
        <f>+'Distribution Pivot Table'!Z$255*100</f>
        <v>0</v>
      </c>
      <c r="E24" s="170">
        <f t="shared" si="0"/>
        <v>0</v>
      </c>
      <c r="F24" s="171">
        <f>+'Distribution Pivot Table'!Z$257*100</f>
        <v>0</v>
      </c>
      <c r="G24" s="169">
        <f>+'Distribution Pivot Table'!Z$259*100</f>
        <v>0</v>
      </c>
      <c r="H24" s="168">
        <f>+'Distribution Pivot Table'!Z$261*100</f>
        <v>0</v>
      </c>
      <c r="I24" s="170">
        <f t="shared" si="1"/>
        <v>0</v>
      </c>
      <c r="J24" s="171">
        <f>+'Distribution Pivot Table'!Z$263*100</f>
        <v>0</v>
      </c>
      <c r="K24" s="168">
        <f>+'Distribution Pivot Table'!Z$265*100</f>
        <v>0</v>
      </c>
      <c r="L24" s="168">
        <f>+'Distribution Pivot Table'!Z$267*100</f>
        <v>0</v>
      </c>
      <c r="M24" s="172">
        <f t="shared" si="2"/>
        <v>0</v>
      </c>
      <c r="N24" s="171">
        <f>+'Distribution Pivot Table'!Z$269*100</f>
        <v>0</v>
      </c>
      <c r="O24" s="173">
        <f t="shared" si="3"/>
        <v>0</v>
      </c>
      <c r="P24" s="174">
        <f t="shared" si="3"/>
        <v>0</v>
      </c>
      <c r="Q24" s="174">
        <f t="shared" si="4"/>
        <v>0</v>
      </c>
      <c r="R24" s="37">
        <f t="shared" si="5"/>
        <v>0</v>
      </c>
      <c r="S24" s="37">
        <f t="shared" si="6"/>
        <v>0</v>
      </c>
      <c r="T24" s="692">
        <f t="shared" si="7"/>
        <v>0</v>
      </c>
      <c r="U24" s="271">
        <f t="shared" si="8"/>
        <v>0</v>
      </c>
      <c r="V24" s="272">
        <f t="shared" si="8"/>
        <v>0</v>
      </c>
      <c r="W24" s="37">
        <f t="shared" si="9"/>
        <v>0</v>
      </c>
      <c r="X24" s="706">
        <f>+T24-'OLD Tables 44-55'!T24</f>
        <v>0</v>
      </c>
      <c r="Y24" s="285">
        <f>+U24-'OLD Tables 44-55'!U24</f>
        <v>0</v>
      </c>
      <c r="Z24" s="285">
        <f>+V24-'OLD Tables 44-55'!V24</f>
        <v>0</v>
      </c>
    </row>
    <row r="25" spans="1:27">
      <c r="A25" s="52"/>
      <c r="B25" s="168"/>
      <c r="C25" s="169"/>
      <c r="D25" s="168"/>
      <c r="E25" s="170"/>
      <c r="F25" s="171"/>
      <c r="G25" s="169"/>
      <c r="H25" s="168"/>
      <c r="I25" s="170"/>
      <c r="J25" s="171"/>
      <c r="K25" s="168"/>
      <c r="L25" s="168"/>
      <c r="M25" s="172"/>
      <c r="N25" s="171"/>
      <c r="O25" s="173"/>
      <c r="P25" s="174"/>
      <c r="Q25" s="174"/>
      <c r="R25" s="37"/>
      <c r="S25" s="37"/>
      <c r="T25" s="692"/>
      <c r="U25" s="271"/>
      <c r="V25" s="272"/>
      <c r="W25" s="37"/>
      <c r="X25" s="706"/>
      <c r="Y25" s="285"/>
      <c r="Z25" s="285"/>
    </row>
    <row r="26" spans="1:27">
      <c r="A26" s="52" t="s">
        <v>100</v>
      </c>
      <c r="B26" s="168">
        <f>+'Distribution Pivot Table'!Z$273*100</f>
        <v>7.7324753415264516</v>
      </c>
      <c r="C26" s="169">
        <f>+'Distribution Pivot Table'!Z$275*100</f>
        <v>0.12131441531726356</v>
      </c>
      <c r="D26" s="168">
        <f>+'Distribution Pivot Table'!Z$277*100</f>
        <v>0</v>
      </c>
      <c r="E26" s="170">
        <f t="shared" si="0"/>
        <v>7.8537897568437147</v>
      </c>
      <c r="F26" s="171">
        <f>+'Distribution Pivot Table'!Z$279*100</f>
        <v>44.021309140777461</v>
      </c>
      <c r="G26" s="169">
        <f>+'Distribution Pivot Table'!Z$281*100</f>
        <v>1.5348910807532044</v>
      </c>
      <c r="H26" s="168">
        <f>+'Distribution Pivot Table'!Z$283*100</f>
        <v>0</v>
      </c>
      <c r="I26" s="170">
        <f t="shared" si="1"/>
        <v>45.556200221530666</v>
      </c>
      <c r="J26" s="171">
        <f>+'Distribution Pivot Table'!Z$285*100</f>
        <v>21.994830950999525</v>
      </c>
      <c r="K26" s="168">
        <f>+'Distribution Pivot Table'!Z$287*100</f>
        <v>4.8789493116725566</v>
      </c>
      <c r="L26" s="168">
        <f>+'Distribution Pivot Table'!Z$289*100</f>
        <v>0</v>
      </c>
      <c r="M26" s="172">
        <f t="shared" si="2"/>
        <v>26.873780262672081</v>
      </c>
      <c r="N26" s="171">
        <f>+'Distribution Pivot Table'!Z$291*100</f>
        <v>19.716229758953531</v>
      </c>
      <c r="O26" s="173">
        <f t="shared" si="3"/>
        <v>73.748615433303442</v>
      </c>
      <c r="P26" s="174">
        <f t="shared" si="3"/>
        <v>6.5351548077430248</v>
      </c>
      <c r="Q26" s="174">
        <f t="shared" si="4"/>
        <v>19.716229758953531</v>
      </c>
      <c r="R26" s="37">
        <f t="shared" si="5"/>
        <v>100</v>
      </c>
      <c r="S26" s="37">
        <f t="shared" si="6"/>
        <v>100</v>
      </c>
      <c r="T26" s="692">
        <f t="shared" si="7"/>
        <v>53.409989978374384</v>
      </c>
      <c r="U26" s="271">
        <f t="shared" si="8"/>
        <v>26.873780262672081</v>
      </c>
      <c r="V26" s="272">
        <f t="shared" si="8"/>
        <v>19.716229758953531</v>
      </c>
      <c r="W26" s="37">
        <f t="shared" si="9"/>
        <v>100</v>
      </c>
      <c r="X26" s="706">
        <f>+T26-'OLD Tables 44-55'!T26</f>
        <v>-3.5012539348615661</v>
      </c>
      <c r="Y26" s="285">
        <f>+U26-'OLD Tables 44-55'!U26</f>
        <v>-16.214975824091976</v>
      </c>
      <c r="Z26" s="285">
        <f>+V26-'OLD Tables 44-55'!V26</f>
        <v>19.716229758953531</v>
      </c>
    </row>
    <row r="27" spans="1:27">
      <c r="A27" s="52" t="s">
        <v>101</v>
      </c>
      <c r="B27" s="168">
        <f>+'Distribution Pivot Table'!Z295*100</f>
        <v>12.399178765214842</v>
      </c>
      <c r="C27" s="169">
        <f>+'Distribution Pivot Table'!Z297*100</f>
        <v>0.91044630199931564</v>
      </c>
      <c r="D27" s="168">
        <f>+'Distribution Pivot Table'!Z299*100</f>
        <v>0</v>
      </c>
      <c r="E27" s="170">
        <f t="shared" si="0"/>
        <v>13.309625067214157</v>
      </c>
      <c r="F27" s="171">
        <f>+'Distribution Pivot Table'!Z301*100</f>
        <v>23.930683873490739</v>
      </c>
      <c r="G27" s="169">
        <f>+'Distribution Pivot Table'!Z303*100</f>
        <v>1.9113261964119861</v>
      </c>
      <c r="H27" s="168">
        <f>+'Distribution Pivot Table'!Z305*100</f>
        <v>0</v>
      </c>
      <c r="I27" s="170">
        <f t="shared" si="1"/>
        <v>25.842010069902727</v>
      </c>
      <c r="J27" s="171">
        <f>+'Distribution Pivot Table'!Z307*100</f>
        <v>37.664369164589139</v>
      </c>
      <c r="K27" s="168">
        <f>+'Distribution Pivot Table'!Z309*100</f>
        <v>17.496455980837855</v>
      </c>
      <c r="L27" s="168">
        <f>+'Distribution Pivot Table'!Z311*100</f>
        <v>0</v>
      </c>
      <c r="M27" s="172">
        <f t="shared" si="2"/>
        <v>55.160825145426998</v>
      </c>
      <c r="N27" s="171">
        <f>+'Distribution Pivot Table'!Z313*100</f>
        <v>5.6875397174561275</v>
      </c>
      <c r="O27" s="173">
        <f t="shared" si="3"/>
        <v>73.994231803294724</v>
      </c>
      <c r="P27" s="174">
        <f t="shared" si="3"/>
        <v>20.318228479249157</v>
      </c>
      <c r="Q27" s="174">
        <f t="shared" si="4"/>
        <v>5.6875397174561275</v>
      </c>
      <c r="R27" s="37">
        <f t="shared" si="5"/>
        <v>100</v>
      </c>
      <c r="S27" s="37">
        <f t="shared" si="6"/>
        <v>100</v>
      </c>
      <c r="T27" s="692">
        <f t="shared" si="7"/>
        <v>39.151635137116884</v>
      </c>
      <c r="U27" s="271">
        <f t="shared" si="8"/>
        <v>55.160825145426998</v>
      </c>
      <c r="V27" s="272">
        <f t="shared" si="8"/>
        <v>5.6875397174561275</v>
      </c>
      <c r="W27" s="37">
        <f t="shared" si="9"/>
        <v>100.00000000000001</v>
      </c>
      <c r="X27" s="706">
        <f>+T27-'OLD Tables 44-55'!T27</f>
        <v>-0.30262537197035044</v>
      </c>
      <c r="Y27" s="285">
        <f>+U27-'OLD Tables 44-55'!U27</f>
        <v>9.0174757418601814E-2</v>
      </c>
      <c r="Z27" s="285">
        <f>+V27-'OLD Tables 44-55'!V27</f>
        <v>0.21245061455175218</v>
      </c>
    </row>
    <row r="28" spans="1:27" s="149" customFormat="1">
      <c r="A28" s="148" t="s">
        <v>102</v>
      </c>
      <c r="B28" s="168">
        <f>+'Distribution Pivot Table'!Z317*100</f>
        <v>0.36754486209346138</v>
      </c>
      <c r="C28" s="203">
        <f>+'Distribution Pivot Table'!Z319*100</f>
        <v>4.0151959724495784E-2</v>
      </c>
      <c r="D28" s="168">
        <f>+'Distribution Pivot Table'!Z321*100</f>
        <v>0</v>
      </c>
      <c r="E28" s="170">
        <f t="shared" si="0"/>
        <v>0.40769682181795719</v>
      </c>
      <c r="F28" s="171">
        <f>+'Distribution Pivot Table'!Z323*100</f>
        <v>61.47882756277604</v>
      </c>
      <c r="G28" s="169">
        <f>+'Distribution Pivot Table'!Z325*100</f>
        <v>5.7911480371868915</v>
      </c>
      <c r="H28" s="168">
        <f>+'Distribution Pivot Table'!Z327*100</f>
        <v>0</v>
      </c>
      <c r="I28" s="170">
        <f t="shared" si="1"/>
        <v>67.269975599962933</v>
      </c>
      <c r="J28" s="171">
        <f>+'Distribution Pivot Table'!Z329*100</f>
        <v>21.005652160484296</v>
      </c>
      <c r="K28" s="168">
        <f>+'Distribution Pivot Table'!Z331*100</f>
        <v>8.6790005250640885</v>
      </c>
      <c r="L28" s="168">
        <f>+'Distribution Pivot Table'!Z333*100</f>
        <v>0</v>
      </c>
      <c r="M28" s="172">
        <f t="shared" si="2"/>
        <v>29.684652685548386</v>
      </c>
      <c r="N28" s="171">
        <f>+'Distribution Pivot Table'!Z335*100</f>
        <v>2.6376748926707232</v>
      </c>
      <c r="O28" s="173">
        <f t="shared" si="3"/>
        <v>82.852024585353803</v>
      </c>
      <c r="P28" s="174">
        <f t="shared" si="3"/>
        <v>14.510300521975477</v>
      </c>
      <c r="Q28" s="174">
        <f t="shared" si="4"/>
        <v>2.6376748926707232</v>
      </c>
      <c r="R28" s="37">
        <f t="shared" ref="R28" si="10">SUM(B28:D28,F28:H28,J28:L28)+N28</f>
        <v>99.999999999999986</v>
      </c>
      <c r="S28" s="37">
        <f t="shared" ref="S28" si="11">+Q28+P28+O28</f>
        <v>100</v>
      </c>
      <c r="T28" s="692">
        <f t="shared" si="7"/>
        <v>67.677672421780883</v>
      </c>
      <c r="U28" s="271">
        <f t="shared" si="8"/>
        <v>29.684652685548386</v>
      </c>
      <c r="V28" s="272">
        <f t="shared" si="8"/>
        <v>2.6376748926707232</v>
      </c>
      <c r="W28" s="37">
        <f t="shared" si="9"/>
        <v>99.999999999999986</v>
      </c>
      <c r="X28" s="706">
        <f>+T28-'OLD Tables 44-55'!T28</f>
        <v>-0.66247841549380837</v>
      </c>
      <c r="Y28" s="285">
        <f>+U28-'OLD Tables 44-55'!U28</f>
        <v>0.97443921245622178</v>
      </c>
      <c r="Z28" s="285">
        <f>+V28-'OLD Tables 44-55'!V28</f>
        <v>-0.31196079696240986</v>
      </c>
    </row>
    <row r="29" spans="1:27">
      <c r="A29" s="57" t="s">
        <v>103</v>
      </c>
      <c r="B29" s="175">
        <f>+'Distribution Pivot Table'!Z339*100</f>
        <v>19.535854616895872</v>
      </c>
      <c r="C29" s="204">
        <f>+'Distribution Pivot Table'!Z341*100</f>
        <v>3.6836935166994107E-2</v>
      </c>
      <c r="D29" s="175">
        <f>+'Distribution Pivot Table'!Z343*100</f>
        <v>0</v>
      </c>
      <c r="E29" s="176">
        <f t="shared" si="0"/>
        <v>19.572691552062867</v>
      </c>
      <c r="F29" s="177">
        <f>+'Distribution Pivot Table'!Z345*100</f>
        <v>44.204322200392923</v>
      </c>
      <c r="G29" s="175">
        <f>+'Distribution Pivot Table'!Z347*100</f>
        <v>0.55255402750491156</v>
      </c>
      <c r="H29" s="175">
        <f>+'Distribution Pivot Table'!Z349*100</f>
        <v>0</v>
      </c>
      <c r="I29" s="176">
        <f t="shared" si="1"/>
        <v>44.756876227897834</v>
      </c>
      <c r="J29" s="177">
        <f>+'Distribution Pivot Table'!Z351*100</f>
        <v>26.362966601178783</v>
      </c>
      <c r="K29" s="175">
        <f>+'Distribution Pivot Table'!Z353*100</f>
        <v>3.0943025540275051</v>
      </c>
      <c r="L29" s="175">
        <f>+'Distribution Pivot Table'!Z355*100</f>
        <v>0</v>
      </c>
      <c r="M29" s="726">
        <f t="shared" si="2"/>
        <v>29.457269155206287</v>
      </c>
      <c r="N29" s="177">
        <f>+'Distribution Pivot Table'!Z357*100</f>
        <v>6.2131630648330054</v>
      </c>
      <c r="O29" s="727">
        <f t="shared" si="3"/>
        <v>90.103143418467582</v>
      </c>
      <c r="P29" s="728">
        <f t="shared" si="3"/>
        <v>3.6836935166994107</v>
      </c>
      <c r="Q29" s="728">
        <f t="shared" si="4"/>
        <v>6.2131630648330054</v>
      </c>
      <c r="R29" s="37">
        <f t="shared" si="5"/>
        <v>100</v>
      </c>
      <c r="S29" s="37">
        <f t="shared" si="6"/>
        <v>100</v>
      </c>
      <c r="T29" s="692">
        <f t="shared" si="7"/>
        <v>64.329567779960698</v>
      </c>
      <c r="U29" s="271">
        <f t="shared" si="8"/>
        <v>29.457269155206287</v>
      </c>
      <c r="V29" s="272">
        <f t="shared" si="8"/>
        <v>6.2131630648330054</v>
      </c>
      <c r="W29" s="37">
        <f t="shared" si="9"/>
        <v>100</v>
      </c>
      <c r="X29" s="706">
        <f>+T29-'OLD Tables 44-55'!T29</f>
        <v>-8.8602724084111628E-2</v>
      </c>
      <c r="Y29" s="285">
        <f>+U29-'OLD Tables 44-55'!U29</f>
        <v>6.0878364913818928E-2</v>
      </c>
      <c r="Z29" s="285">
        <f>+V29-'OLD Tables 44-55'!V29</f>
        <v>2.7724359170280266E-2</v>
      </c>
    </row>
    <row r="30" spans="1:27" ht="17.25" customHeight="1">
      <c r="A30" s="165" t="s">
        <v>206</v>
      </c>
      <c r="B30" s="52"/>
      <c r="C30" s="52"/>
      <c r="D30" s="52"/>
      <c r="E30" s="52"/>
      <c r="X30" s="148"/>
    </row>
    <row r="31" spans="1:27" ht="16.5" customHeight="1">
      <c r="B31" s="782"/>
      <c r="C31" s="782"/>
      <c r="D31" s="50"/>
      <c r="E31" s="141"/>
      <c r="F31" s="50"/>
      <c r="G31" s="50"/>
      <c r="H31" s="50"/>
      <c r="I31" s="141"/>
      <c r="J31" s="50"/>
      <c r="K31" s="50"/>
      <c r="L31" s="50"/>
      <c r="M31" s="141"/>
      <c r="N31" s="50"/>
      <c r="O31" s="98"/>
      <c r="P31" s="98"/>
      <c r="S31" s="38"/>
    </row>
    <row r="32" spans="1:27">
      <c r="A32" s="52"/>
      <c r="B32" s="52"/>
      <c r="C32" s="52"/>
      <c r="D32" s="52"/>
      <c r="E32" s="52"/>
      <c r="Q32" s="718" t="s">
        <v>1156</v>
      </c>
    </row>
    <row r="33" spans="1:19" ht="18">
      <c r="A33" s="266" t="s">
        <v>307</v>
      </c>
      <c r="B33" s="132"/>
      <c r="C33" s="132"/>
      <c r="D33" s="132"/>
      <c r="E33" s="132"/>
      <c r="F33" s="135"/>
      <c r="G33" s="135"/>
      <c r="H33" s="135"/>
      <c r="I33" s="136"/>
      <c r="J33" s="135"/>
      <c r="K33" s="135"/>
      <c r="L33" s="135"/>
      <c r="M33" s="136"/>
      <c r="N33" s="135"/>
      <c r="O33" s="135"/>
      <c r="P33" s="135"/>
      <c r="Q33" s="135"/>
      <c r="R33" s="24" t="s">
        <v>202</v>
      </c>
    </row>
    <row r="34" spans="1:19" ht="18">
      <c r="A34" s="266"/>
      <c r="B34" s="132"/>
      <c r="C34" s="132"/>
      <c r="D34" s="132"/>
      <c r="E34" s="132"/>
      <c r="F34" s="135"/>
      <c r="G34" s="135"/>
      <c r="H34" s="135"/>
      <c r="I34" s="136"/>
      <c r="J34" s="135"/>
      <c r="K34" s="135"/>
      <c r="L34" s="135"/>
      <c r="M34" s="136"/>
      <c r="N34" s="135"/>
      <c r="O34" s="135"/>
      <c r="P34" s="135"/>
      <c r="Q34" s="135"/>
      <c r="R34" s="24"/>
    </row>
    <row r="35" spans="1:19" ht="15.75">
      <c r="A35" s="150" t="s">
        <v>48</v>
      </c>
      <c r="B35" s="132"/>
      <c r="C35" s="132"/>
      <c r="D35" s="132"/>
      <c r="E35" s="132"/>
      <c r="F35" s="135"/>
      <c r="G35" s="135"/>
      <c r="H35" s="135"/>
      <c r="I35" s="136"/>
      <c r="J35" s="135"/>
      <c r="K35" s="135"/>
      <c r="L35" s="135"/>
      <c r="M35" s="136"/>
      <c r="N35" s="135"/>
      <c r="O35" s="135"/>
      <c r="P35" s="135"/>
      <c r="Q35" s="135"/>
      <c r="R35" s="24" t="s">
        <v>202</v>
      </c>
    </row>
    <row r="36" spans="1:19" ht="15.75">
      <c r="A36" s="150" t="s">
        <v>1125</v>
      </c>
      <c r="B36" s="132"/>
      <c r="C36" s="132"/>
      <c r="D36" s="132"/>
      <c r="E36" s="132"/>
      <c r="F36" s="27"/>
      <c r="G36" s="27"/>
      <c r="H36" s="27"/>
      <c r="I36" s="132"/>
      <c r="J36" s="27"/>
      <c r="K36" s="27"/>
      <c r="L36" s="27"/>
      <c r="M36" s="132"/>
      <c r="N36" s="27"/>
      <c r="O36" s="27"/>
      <c r="P36" s="27"/>
      <c r="Q36" s="135"/>
      <c r="R36" s="24" t="s">
        <v>202</v>
      </c>
    </row>
    <row r="37" spans="1:19">
      <c r="A37" s="137"/>
      <c r="B37" s="137"/>
      <c r="C37" s="137"/>
      <c r="D37" s="137"/>
      <c r="E37" s="137"/>
      <c r="F37" s="137"/>
      <c r="G37" s="137"/>
      <c r="H37" s="137"/>
      <c r="I37" s="137"/>
      <c r="R37" s="35"/>
    </row>
    <row r="38" spans="1:19" s="34" customFormat="1" ht="21" customHeight="1">
      <c r="A38" s="26"/>
      <c r="B38" s="151" t="s">
        <v>303</v>
      </c>
      <c r="C38" s="152"/>
      <c r="D38" s="152"/>
      <c r="E38" s="152"/>
      <c r="F38" s="152"/>
      <c r="G38" s="152"/>
      <c r="H38" s="152"/>
      <c r="I38" s="153"/>
      <c r="J38" s="154" t="s">
        <v>202</v>
      </c>
      <c r="K38" s="719"/>
      <c r="L38" s="719"/>
      <c r="M38" s="720"/>
      <c r="N38" s="838" t="s">
        <v>302</v>
      </c>
      <c r="O38" s="841" t="s">
        <v>208</v>
      </c>
      <c r="P38" s="841" t="s">
        <v>209</v>
      </c>
      <c r="Q38" s="841" t="s">
        <v>207</v>
      </c>
      <c r="R38" s="36"/>
      <c r="S38" s="7"/>
    </row>
    <row r="39" spans="1:19" s="34" customFormat="1" ht="36.75" customHeight="1">
      <c r="A39" s="27"/>
      <c r="B39" s="152" t="s">
        <v>344</v>
      </c>
      <c r="C39" s="152"/>
      <c r="D39" s="152"/>
      <c r="E39" s="155"/>
      <c r="F39" s="156" t="s">
        <v>346</v>
      </c>
      <c r="G39" s="152"/>
      <c r="H39" s="152"/>
      <c r="I39" s="153"/>
      <c r="J39" s="157" t="s">
        <v>304</v>
      </c>
      <c r="K39" s="152"/>
      <c r="L39" s="152"/>
      <c r="M39" s="153"/>
      <c r="N39" s="839"/>
      <c r="O39" s="842"/>
      <c r="P39" s="842"/>
      <c r="Q39" s="842"/>
      <c r="R39" s="36" t="s">
        <v>49</v>
      </c>
      <c r="S39" s="7" t="s">
        <v>49</v>
      </c>
    </row>
    <row r="40" spans="1:19" s="34" customFormat="1" ht="30" customHeight="1">
      <c r="A40" s="28"/>
      <c r="B40" s="158" t="s">
        <v>203</v>
      </c>
      <c r="C40" s="158" t="s">
        <v>204</v>
      </c>
      <c r="D40" s="158" t="s">
        <v>345</v>
      </c>
      <c r="E40" s="159" t="s">
        <v>50</v>
      </c>
      <c r="F40" s="160" t="s">
        <v>203</v>
      </c>
      <c r="G40" s="158" t="s">
        <v>204</v>
      </c>
      <c r="H40" s="158" t="s">
        <v>345</v>
      </c>
      <c r="I40" s="159" t="s">
        <v>50</v>
      </c>
      <c r="J40" s="161" t="s">
        <v>203</v>
      </c>
      <c r="K40" s="162" t="s">
        <v>204</v>
      </c>
      <c r="L40" s="158" t="s">
        <v>345</v>
      </c>
      <c r="M40" s="161" t="s">
        <v>50</v>
      </c>
      <c r="N40" s="840"/>
      <c r="O40" s="843"/>
      <c r="P40" s="843"/>
      <c r="Q40" s="843"/>
      <c r="R40" s="708"/>
      <c r="S40" s="709"/>
    </row>
    <row r="41" spans="1:19" s="34" customFormat="1" ht="12.75" hidden="1" customHeight="1">
      <c r="A41" s="52" t="s">
        <v>87</v>
      </c>
      <c r="B41" s="52"/>
      <c r="C41" s="52"/>
      <c r="D41" s="52"/>
      <c r="E41" s="51"/>
      <c r="F41" s="29"/>
      <c r="G41" s="49"/>
      <c r="H41" s="50"/>
      <c r="I41" s="51"/>
      <c r="J41" s="29"/>
      <c r="K41" s="50"/>
      <c r="L41" s="50"/>
      <c r="M41" s="53"/>
      <c r="N41" s="29"/>
      <c r="O41" s="54"/>
      <c r="P41" s="55"/>
      <c r="Q41" s="55"/>
      <c r="R41" s="37">
        <f>SUM(F41:H41,J41:L41)+N41</f>
        <v>0</v>
      </c>
      <c r="S41" s="9">
        <f>+Q41+P41+O41</f>
        <v>0</v>
      </c>
    </row>
    <row r="42" spans="1:19" s="34" customFormat="1" ht="12.75" hidden="1" customHeight="1">
      <c r="A42" s="52"/>
      <c r="B42" s="52"/>
      <c r="C42" s="52"/>
      <c r="D42" s="52"/>
      <c r="E42" s="139"/>
      <c r="F42" s="29"/>
      <c r="G42" s="49"/>
      <c r="H42" s="50"/>
      <c r="I42" s="140"/>
      <c r="J42" s="29"/>
      <c r="K42" s="50"/>
      <c r="L42" s="50"/>
      <c r="M42" s="29"/>
      <c r="N42" s="29"/>
      <c r="O42" s="721"/>
      <c r="P42" s="692"/>
      <c r="Q42" s="692"/>
      <c r="R42" s="36"/>
      <c r="S42" s="7"/>
    </row>
    <row r="43" spans="1:19" s="34" customFormat="1">
      <c r="A43" s="52" t="s">
        <v>88</v>
      </c>
      <c r="B43" s="168">
        <f>+'Distribution Pivot Table'!T$9*100</f>
        <v>0</v>
      </c>
      <c r="C43" s="169">
        <f>+'Distribution Pivot Table'!T$11*100</f>
        <v>0</v>
      </c>
      <c r="D43" s="168">
        <f>+'Distribution Pivot Table'!T$13*100</f>
        <v>0</v>
      </c>
      <c r="E43" s="170">
        <f t="shared" ref="E43:E61" si="12">SUM(B43:D43)</f>
        <v>0</v>
      </c>
      <c r="F43" s="171">
        <f>+'Distribution Pivot Table'!T$15*100</f>
        <v>0</v>
      </c>
      <c r="G43" s="169">
        <f>+'Distribution Pivot Table'!T$17*100</f>
        <v>0</v>
      </c>
      <c r="H43" s="168">
        <f>+'Distribution Pivot Table'!T$19*100</f>
        <v>0</v>
      </c>
      <c r="I43" s="170">
        <f t="shared" ref="I43:I46" si="13">SUM(F43:H43)</f>
        <v>0</v>
      </c>
      <c r="J43" s="171">
        <f>+'Distribution Pivot Table'!T$21*100</f>
        <v>0</v>
      </c>
      <c r="K43" s="168">
        <f>+'Distribution Pivot Table'!T$23*100</f>
        <v>0</v>
      </c>
      <c r="L43" s="168">
        <f>+'Distribution Pivot Table'!T$25*100</f>
        <v>0</v>
      </c>
      <c r="M43" s="172">
        <f t="shared" ref="M43:M46" si="14">SUM(J43:L43)</f>
        <v>0</v>
      </c>
      <c r="N43" s="171">
        <f>+'Distribution Pivot Table'!T$27*100</f>
        <v>0</v>
      </c>
      <c r="O43" s="173">
        <f t="shared" ref="O43:O46" si="15">+B43+F43+J43</f>
        <v>0</v>
      </c>
      <c r="P43" s="174">
        <f t="shared" ref="P43:P46" si="16">+C43+G43+K43</f>
        <v>0</v>
      </c>
      <c r="Q43" s="174">
        <f t="shared" ref="Q43:Q46" si="17">+D43+H43+L43+N43</f>
        <v>0</v>
      </c>
      <c r="R43" s="37">
        <f t="shared" ref="R43:R61" si="18">SUM(B43:D43,F43:H43,J43:L43)+N43</f>
        <v>0</v>
      </c>
      <c r="S43" s="9">
        <f t="shared" ref="S43:S61" si="19">+Q43+P43+O43</f>
        <v>0</v>
      </c>
    </row>
    <row r="44" spans="1:19" s="34" customFormat="1">
      <c r="A44" s="52" t="s">
        <v>89</v>
      </c>
      <c r="B44" s="168">
        <f>+'Distribution Pivot Table'!T$31*100</f>
        <v>16.218057921635435</v>
      </c>
      <c r="C44" s="169">
        <f>+'Distribution Pivot Table'!T$33*100</f>
        <v>1.0221465076660987</v>
      </c>
      <c r="D44" s="203">
        <f>+'Distribution Pivot Table'!T$35*100</f>
        <v>0</v>
      </c>
      <c r="E44" s="170">
        <f t="shared" si="12"/>
        <v>17.240204429301535</v>
      </c>
      <c r="F44" s="171">
        <f>+'Distribution Pivot Table'!T$37*100</f>
        <v>49.948892674616694</v>
      </c>
      <c r="G44" s="169">
        <f>+'Distribution Pivot Table'!T$39*100</f>
        <v>4.565587734241908</v>
      </c>
      <c r="H44" s="168">
        <f>+'Distribution Pivot Table'!T$41*100</f>
        <v>0</v>
      </c>
      <c r="I44" s="170">
        <f t="shared" si="13"/>
        <v>54.514480408858603</v>
      </c>
      <c r="J44" s="171">
        <f>+'Distribution Pivot Table'!T$43*100</f>
        <v>19.284497444633729</v>
      </c>
      <c r="K44" s="168">
        <f>+'Distribution Pivot Table'!T$45*100</f>
        <v>8.9608177172061332</v>
      </c>
      <c r="L44" s="168">
        <f>+'Distribution Pivot Table'!T$47*100</f>
        <v>0</v>
      </c>
      <c r="M44" s="172">
        <f t="shared" si="14"/>
        <v>28.245315161839862</v>
      </c>
      <c r="N44" s="171">
        <f>+'Distribution Pivot Table'!T$49*100</f>
        <v>0</v>
      </c>
      <c r="O44" s="173">
        <f t="shared" si="15"/>
        <v>85.45144804088585</v>
      </c>
      <c r="P44" s="174">
        <f t="shared" si="16"/>
        <v>14.548551959114139</v>
      </c>
      <c r="Q44" s="174">
        <f t="shared" si="17"/>
        <v>0</v>
      </c>
      <c r="R44" s="37">
        <f t="shared" si="18"/>
        <v>100</v>
      </c>
      <c r="S44" s="37">
        <f t="shared" si="19"/>
        <v>99.999999999999986</v>
      </c>
    </row>
    <row r="45" spans="1:19" s="34" customFormat="1">
      <c r="A45" s="52" t="s">
        <v>90</v>
      </c>
      <c r="B45" s="168">
        <f>+'Distribution Pivot Table'!T$53*100</f>
        <v>0</v>
      </c>
      <c r="C45" s="169">
        <f>+'Distribution Pivot Table'!T$55*100</f>
        <v>0</v>
      </c>
      <c r="D45" s="168">
        <f>+'Distribution Pivot Table'!T$57*100</f>
        <v>0</v>
      </c>
      <c r="E45" s="170">
        <f t="shared" si="12"/>
        <v>0</v>
      </c>
      <c r="F45" s="171">
        <f>+'Distribution Pivot Table'!T$59*100</f>
        <v>0</v>
      </c>
      <c r="G45" s="169">
        <f>+'Distribution Pivot Table'!T$61*100</f>
        <v>0</v>
      </c>
      <c r="H45" s="168">
        <f>+'Distribution Pivot Table'!T$63*100</f>
        <v>0</v>
      </c>
      <c r="I45" s="170">
        <f t="shared" si="13"/>
        <v>0</v>
      </c>
      <c r="J45" s="171">
        <f>+'Distribution Pivot Table'!T$65*100</f>
        <v>0</v>
      </c>
      <c r="K45" s="168">
        <f>+'Distribution Pivot Table'!T$67*100</f>
        <v>0</v>
      </c>
      <c r="L45" s="168">
        <f>+'Distribution Pivot Table'!T$69*100</f>
        <v>0</v>
      </c>
      <c r="M45" s="172">
        <f t="shared" si="14"/>
        <v>0</v>
      </c>
      <c r="N45" s="171">
        <f>+'Distribution Pivot Table'!T$71*100</f>
        <v>0</v>
      </c>
      <c r="O45" s="173">
        <f t="shared" si="15"/>
        <v>0</v>
      </c>
      <c r="P45" s="174">
        <f t="shared" si="16"/>
        <v>0</v>
      </c>
      <c r="Q45" s="174">
        <f t="shared" si="17"/>
        <v>0</v>
      </c>
      <c r="R45" s="37">
        <f t="shared" si="18"/>
        <v>0</v>
      </c>
      <c r="S45" s="37">
        <f t="shared" si="19"/>
        <v>0</v>
      </c>
    </row>
    <row r="46" spans="1:19" s="34" customFormat="1">
      <c r="A46" s="52" t="s">
        <v>91</v>
      </c>
      <c r="B46" s="168">
        <f>+'Distribution Pivot Table'!T$75*100</f>
        <v>17.678858423026348</v>
      </c>
      <c r="C46" s="169">
        <f>+'Distribution Pivot Table'!T$77*100</f>
        <v>0.68426435494082694</v>
      </c>
      <c r="D46" s="203">
        <f>+'Distribution Pivot Table'!T$79*100</f>
        <v>1.2175522329907953E-2</v>
      </c>
      <c r="E46" s="170">
        <f t="shared" si="12"/>
        <v>18.375298300297082</v>
      </c>
      <c r="F46" s="171">
        <f>+'Distribution Pivot Table'!T$81*100</f>
        <v>32.06058539911362</v>
      </c>
      <c r="G46" s="169">
        <f>+'Distribution Pivot Table'!T$83*100</f>
        <v>0.71592071299858762</v>
      </c>
      <c r="H46" s="168">
        <f>+'Distribution Pivot Table'!T$85*100</f>
        <v>0.30438805824769882</v>
      </c>
      <c r="I46" s="170">
        <f t="shared" si="13"/>
        <v>33.080894170359905</v>
      </c>
      <c r="J46" s="171">
        <f>+'Distribution Pivot Table'!T$87*100</f>
        <v>31.147421224370525</v>
      </c>
      <c r="K46" s="168">
        <f>+'Distribution Pivot Table'!T$89*100</f>
        <v>12.367895582720498</v>
      </c>
      <c r="L46" s="203">
        <f>+'Distribution Pivot Table'!T$91*100</f>
        <v>4.383188038766863E-2</v>
      </c>
      <c r="M46" s="172">
        <f t="shared" si="14"/>
        <v>43.559148687478697</v>
      </c>
      <c r="N46" s="171">
        <f>+'Distribution Pivot Table'!T$93*100</f>
        <v>4.9846588418643156</v>
      </c>
      <c r="O46" s="173">
        <f t="shared" si="15"/>
        <v>80.886865046510493</v>
      </c>
      <c r="P46" s="174">
        <f t="shared" si="16"/>
        <v>13.768080650659913</v>
      </c>
      <c r="Q46" s="174">
        <f t="shared" si="17"/>
        <v>5.3450543028295909</v>
      </c>
      <c r="R46" s="37">
        <f t="shared" si="18"/>
        <v>100</v>
      </c>
      <c r="S46" s="37">
        <f t="shared" si="19"/>
        <v>100</v>
      </c>
    </row>
    <row r="47" spans="1:19" s="34" customFormat="1">
      <c r="A47" s="52"/>
      <c r="B47" s="168"/>
      <c r="C47" s="169"/>
      <c r="D47" s="168"/>
      <c r="E47" s="170">
        <f t="shared" si="12"/>
        <v>0</v>
      </c>
      <c r="F47" s="171"/>
      <c r="G47" s="169"/>
      <c r="H47" s="168"/>
      <c r="I47" s="170"/>
      <c r="J47" s="171"/>
      <c r="K47" s="168"/>
      <c r="L47" s="168"/>
      <c r="M47" s="172"/>
      <c r="N47" s="171"/>
      <c r="O47" s="173"/>
      <c r="P47" s="174"/>
      <c r="Q47" s="174"/>
      <c r="R47" s="37"/>
      <c r="S47" s="37"/>
    </row>
    <row r="48" spans="1:19" s="34" customFormat="1">
      <c r="A48" s="52" t="s">
        <v>92</v>
      </c>
      <c r="B48" s="168">
        <f>+'Distribution Pivot Table'!T$97*100</f>
        <v>1.1498695526137792</v>
      </c>
      <c r="C48" s="169">
        <f>+'Distribution Pivot Table'!T$99*100</f>
        <v>0.24156923374239059</v>
      </c>
      <c r="D48" s="168">
        <f>+'Distribution Pivot Table'!T$101*100</f>
        <v>0</v>
      </c>
      <c r="E48" s="170">
        <f t="shared" si="12"/>
        <v>1.3914387863561699</v>
      </c>
      <c r="F48" s="171">
        <f>+'Distribution Pivot Table'!T$103*100</f>
        <v>46.033433181949945</v>
      </c>
      <c r="G48" s="169">
        <f>+'Distribution Pivot Table'!T$105*100</f>
        <v>3.0920861919025993</v>
      </c>
      <c r="H48" s="168">
        <f>+'Distribution Pivot Table'!T$107*100</f>
        <v>0</v>
      </c>
      <c r="I48" s="170">
        <f t="shared" ref="I48:I51" si="20">SUM(F48:H48)</f>
        <v>49.125519373852548</v>
      </c>
      <c r="J48" s="171">
        <f>+'Distribution Pivot Table'!T$109*100</f>
        <v>38.264566624794668</v>
      </c>
      <c r="K48" s="168">
        <f>+'Distribution Pivot Table'!T$111*100</f>
        <v>11.17016136824814</v>
      </c>
      <c r="L48" s="168">
        <f>+'Distribution Pivot Table'!T$113*100</f>
        <v>0</v>
      </c>
      <c r="M48" s="172">
        <f t="shared" ref="M48:M51" si="21">SUM(J48:L48)</f>
        <v>49.434727993042806</v>
      </c>
      <c r="N48" s="784">
        <f>+'Distribution Pivot Table'!T$115*100</f>
        <v>4.8313846748478113E-2</v>
      </c>
      <c r="O48" s="173">
        <f t="shared" ref="O48:O51" si="22">+B48+F48+J48</f>
        <v>85.447869359358393</v>
      </c>
      <c r="P48" s="174">
        <f t="shared" ref="P48:P51" si="23">+C48+G48+K48</f>
        <v>14.503816793893129</v>
      </c>
      <c r="Q48" s="786">
        <f t="shared" ref="Q48:Q51" si="24">+D48+H48+L48+N48</f>
        <v>4.8313846748478113E-2</v>
      </c>
      <c r="R48" s="37">
        <f t="shared" si="18"/>
        <v>100.00000000000001</v>
      </c>
      <c r="S48" s="37">
        <f t="shared" si="19"/>
        <v>100</v>
      </c>
    </row>
    <row r="49" spans="1:28" s="34" customFormat="1">
      <c r="A49" s="52" t="s">
        <v>93</v>
      </c>
      <c r="B49" s="168">
        <f>+'Distribution Pivot Table'!T$119*100</f>
        <v>12.40126382306477</v>
      </c>
      <c r="C49" s="169">
        <f>+'Distribution Pivot Table'!T$121*100</f>
        <v>0.36334913112164297</v>
      </c>
      <c r="D49" s="168">
        <f>+'Distribution Pivot Table'!T$123*100</f>
        <v>0</v>
      </c>
      <c r="E49" s="170">
        <f t="shared" si="12"/>
        <v>12.764612954186413</v>
      </c>
      <c r="F49" s="171">
        <f>+'Distribution Pivot Table'!T$125*100</f>
        <v>49.921011058451811</v>
      </c>
      <c r="G49" s="169">
        <f>+'Distribution Pivot Table'!T$127*100</f>
        <v>2.0695102685624014</v>
      </c>
      <c r="H49" s="168">
        <f>+'Distribution Pivot Table'!T$129*100</f>
        <v>0</v>
      </c>
      <c r="I49" s="170">
        <f t="shared" si="20"/>
        <v>51.990521327014214</v>
      </c>
      <c r="J49" s="171">
        <f>+'Distribution Pivot Table'!T$131*100</f>
        <v>23.601895734597157</v>
      </c>
      <c r="K49" s="168">
        <f>+'Distribution Pivot Table'!T$133*100</f>
        <v>7.9936808846761451</v>
      </c>
      <c r="L49" s="168">
        <f>+'Distribution Pivot Table'!T$135*100</f>
        <v>0</v>
      </c>
      <c r="M49" s="172">
        <f t="shared" si="21"/>
        <v>31.595576619273302</v>
      </c>
      <c r="N49" s="171">
        <f>+'Distribution Pivot Table'!T$137*100</f>
        <v>3.6492890995260665</v>
      </c>
      <c r="O49" s="173">
        <f t="shared" si="22"/>
        <v>85.924170616113742</v>
      </c>
      <c r="P49" s="174">
        <f t="shared" si="23"/>
        <v>10.42654028436019</v>
      </c>
      <c r="Q49" s="174">
        <f t="shared" si="24"/>
        <v>3.6492890995260665</v>
      </c>
      <c r="R49" s="37">
        <f t="shared" si="18"/>
        <v>100</v>
      </c>
      <c r="S49" s="37">
        <f t="shared" si="19"/>
        <v>100</v>
      </c>
    </row>
    <row r="50" spans="1:28" s="34" customFormat="1">
      <c r="A50" s="52" t="s">
        <v>94</v>
      </c>
      <c r="B50" s="168">
        <f>+'Distribution Pivot Table'!T$141*100</f>
        <v>3.795721187025535</v>
      </c>
      <c r="C50" s="169">
        <f>+'Distribution Pivot Table'!T$143*100</f>
        <v>0</v>
      </c>
      <c r="D50" s="168">
        <f>+'Distribution Pivot Table'!T$145*100</f>
        <v>0</v>
      </c>
      <c r="E50" s="170">
        <f t="shared" si="12"/>
        <v>3.795721187025535</v>
      </c>
      <c r="F50" s="171">
        <f>+'Distribution Pivot Table'!T$147*100</f>
        <v>75.408327582240631</v>
      </c>
      <c r="G50" s="169">
        <f>+'Distribution Pivot Table'!T$149*100</f>
        <v>0.18403496664366228</v>
      </c>
      <c r="H50" s="168">
        <f>+'Distribution Pivot Table'!T$151*100</f>
        <v>0</v>
      </c>
      <c r="I50" s="170">
        <f t="shared" si="20"/>
        <v>75.592362548884296</v>
      </c>
      <c r="J50" s="171">
        <f>+'Distribution Pivot Table'!T$153*100</f>
        <v>18.909592822636302</v>
      </c>
      <c r="K50" s="168">
        <f>+'Distribution Pivot Table'!T$155*100</f>
        <v>1.6793190706234185</v>
      </c>
      <c r="L50" s="168">
        <f>+'Distribution Pivot Table'!T$157*100</f>
        <v>0</v>
      </c>
      <c r="M50" s="172">
        <f t="shared" si="21"/>
        <v>20.58891189325972</v>
      </c>
      <c r="N50" s="784">
        <f>+'Distribution Pivot Table'!T$159*100</f>
        <v>2.3004370830457786E-2</v>
      </c>
      <c r="O50" s="173">
        <f t="shared" si="22"/>
        <v>98.113641591902464</v>
      </c>
      <c r="P50" s="174">
        <f t="shared" si="23"/>
        <v>1.8633540372670807</v>
      </c>
      <c r="Q50" s="786">
        <f t="shared" si="24"/>
        <v>2.3004370830457786E-2</v>
      </c>
      <c r="R50" s="37">
        <f t="shared" si="18"/>
        <v>100.00000000000001</v>
      </c>
      <c r="S50" s="37">
        <f t="shared" si="19"/>
        <v>100</v>
      </c>
    </row>
    <row r="51" spans="1:28" s="34" customFormat="1">
      <c r="A51" s="52" t="s">
        <v>95</v>
      </c>
      <c r="B51" s="168">
        <f>+'Distribution Pivot Table'!T$163*100</f>
        <v>0</v>
      </c>
      <c r="C51" s="169">
        <f>+'Distribution Pivot Table'!T$165*100</f>
        <v>0</v>
      </c>
      <c r="D51" s="168">
        <f>+'Distribution Pivot Table'!T$167*100</f>
        <v>0</v>
      </c>
      <c r="E51" s="170">
        <f t="shared" si="12"/>
        <v>0</v>
      </c>
      <c r="F51" s="171">
        <f>+'Distribution Pivot Table'!T$169*100</f>
        <v>0</v>
      </c>
      <c r="G51" s="169">
        <f>+'Distribution Pivot Table'!T$171*100</f>
        <v>0</v>
      </c>
      <c r="H51" s="168">
        <f>+'Distribution Pivot Table'!T$173*100</f>
        <v>0</v>
      </c>
      <c r="I51" s="170">
        <f t="shared" si="20"/>
        <v>0</v>
      </c>
      <c r="J51" s="171">
        <f>+'Distribution Pivot Table'!T$175*100</f>
        <v>0</v>
      </c>
      <c r="K51" s="168">
        <f>+'Distribution Pivot Table'!T$177*100</f>
        <v>0</v>
      </c>
      <c r="L51" s="168">
        <f>+'Distribution Pivot Table'!T$179*100</f>
        <v>0</v>
      </c>
      <c r="M51" s="172">
        <f t="shared" si="21"/>
        <v>0</v>
      </c>
      <c r="N51" s="171">
        <f>+'Distribution Pivot Table'!T$181*100</f>
        <v>0</v>
      </c>
      <c r="O51" s="173">
        <f t="shared" si="22"/>
        <v>0</v>
      </c>
      <c r="P51" s="174">
        <f t="shared" si="23"/>
        <v>0</v>
      </c>
      <c r="Q51" s="174">
        <f t="shared" si="24"/>
        <v>0</v>
      </c>
      <c r="R51" s="37">
        <f t="shared" si="18"/>
        <v>0</v>
      </c>
      <c r="S51" s="37">
        <f t="shared" si="19"/>
        <v>0</v>
      </c>
    </row>
    <row r="52" spans="1:28" s="34" customFormat="1">
      <c r="A52" s="52"/>
      <c r="B52" s="168"/>
      <c r="C52" s="169"/>
      <c r="D52" s="168"/>
      <c r="E52" s="170">
        <f t="shared" si="12"/>
        <v>0</v>
      </c>
      <c r="F52" s="171"/>
      <c r="G52" s="169"/>
      <c r="H52" s="168"/>
      <c r="I52" s="170"/>
      <c r="J52" s="171"/>
      <c r="K52" s="168"/>
      <c r="L52" s="168"/>
      <c r="M52" s="172"/>
      <c r="N52" s="171"/>
      <c r="O52" s="173"/>
      <c r="P52" s="174"/>
      <c r="Q52" s="174"/>
      <c r="R52" s="37"/>
      <c r="S52" s="37"/>
    </row>
    <row r="53" spans="1:28">
      <c r="A53" s="52" t="s">
        <v>96</v>
      </c>
      <c r="B53" s="168">
        <f>+'Distribution Pivot Table'!T$185*100</f>
        <v>3.0452837650781097</v>
      </c>
      <c r="C53" s="169">
        <f>+'Distribution Pivot Table'!T$187*100</f>
        <v>0.13842198932173225</v>
      </c>
      <c r="D53" s="168">
        <f>+'Distribution Pivot Table'!T$189*100</f>
        <v>0</v>
      </c>
      <c r="E53" s="170">
        <f t="shared" si="12"/>
        <v>3.1837057543998419</v>
      </c>
      <c r="F53" s="171">
        <f>+'Distribution Pivot Table'!T$191*100</f>
        <v>36.365434051809373</v>
      </c>
      <c r="G53" s="169">
        <f>+'Distribution Pivot Table'!T$193*100</f>
        <v>1.9379078505042515</v>
      </c>
      <c r="H53" s="168">
        <f>+'Distribution Pivot Table'!T$195*100</f>
        <v>0</v>
      </c>
      <c r="I53" s="170">
        <f t="shared" ref="I53:I56" si="25">SUM(F53:H53)</f>
        <v>38.303341902313626</v>
      </c>
      <c r="J53" s="171">
        <f>+'Distribution Pivot Table'!T$197*100</f>
        <v>44.611429701403992</v>
      </c>
      <c r="K53" s="168">
        <f>+'Distribution Pivot Table'!T$199*100</f>
        <v>9.7488629622305716</v>
      </c>
      <c r="L53" s="203">
        <f>+'Distribution Pivot Table'!T$201*100</f>
        <v>0</v>
      </c>
      <c r="M53" s="172">
        <f t="shared" ref="M53:M56" si="26">SUM(J53:L53)</f>
        <v>54.360292663634567</v>
      </c>
      <c r="N53" s="171">
        <f>+'Distribution Pivot Table'!T$203*100</f>
        <v>4.1526596796519675</v>
      </c>
      <c r="O53" s="173">
        <f t="shared" ref="O53:O56" si="27">+B53+F53+J53</f>
        <v>84.022147518291476</v>
      </c>
      <c r="P53" s="174">
        <f t="shared" ref="P53:P56" si="28">+C53+G53+K53</f>
        <v>11.825192802056556</v>
      </c>
      <c r="Q53" s="174">
        <f t="shared" ref="Q53:Q56" si="29">+D53+H53+L53+N53</f>
        <v>4.1526596796519675</v>
      </c>
      <c r="R53" s="37">
        <f t="shared" si="18"/>
        <v>100</v>
      </c>
      <c r="S53" s="37">
        <f t="shared" si="19"/>
        <v>100</v>
      </c>
    </row>
    <row r="54" spans="1:28" s="34" customFormat="1">
      <c r="A54" s="52" t="s">
        <v>97</v>
      </c>
      <c r="B54" s="168">
        <f>+'Distribution Pivot Table'!T$207*100</f>
        <v>0.55044364114360833</v>
      </c>
      <c r="C54" s="203">
        <f>+'Distribution Pivot Table'!T$209*100</f>
        <v>2.4646730200460074E-2</v>
      </c>
      <c r="D54" s="203">
        <f>+'Distribution Pivot Table'!T$211*108</f>
        <v>0</v>
      </c>
      <c r="E54" s="170">
        <f t="shared" si="12"/>
        <v>0.57509037134406837</v>
      </c>
      <c r="F54" s="171">
        <f>+'Distribution Pivot Table'!T$213*100</f>
        <v>72.60926717055537</v>
      </c>
      <c r="G54" s="169">
        <f>+'Distribution Pivot Table'!T$215*100</f>
        <v>0.18895826487019388</v>
      </c>
      <c r="H54" s="203">
        <f>+'Distribution Pivot Table'!T$217*100</f>
        <v>2.4646730200460074E-2</v>
      </c>
      <c r="I54" s="170">
        <f t="shared" si="25"/>
        <v>72.822872165626023</v>
      </c>
      <c r="J54" s="171">
        <f>+'Distribution Pivot Table'!T$219*100</f>
        <v>22.338153138350311</v>
      </c>
      <c r="K54" s="168">
        <f>+'Distribution Pivot Table'!T$221*100</f>
        <v>2.4482418665790338</v>
      </c>
      <c r="L54" s="168">
        <f>+'Distribution Pivot Table'!T$223*100</f>
        <v>0.14788038120276042</v>
      </c>
      <c r="M54" s="172">
        <f t="shared" si="26"/>
        <v>24.934275386132107</v>
      </c>
      <c r="N54" s="171">
        <f>+'Distribution Pivot Table'!T$225*100</f>
        <v>1.6677620768977983</v>
      </c>
      <c r="O54" s="173">
        <f t="shared" si="27"/>
        <v>95.497863950049279</v>
      </c>
      <c r="P54" s="174">
        <f t="shared" si="28"/>
        <v>2.6618468616496878</v>
      </c>
      <c r="Q54" s="174">
        <f t="shared" si="29"/>
        <v>1.8402891883010188</v>
      </c>
      <c r="R54" s="37">
        <f t="shared" si="18"/>
        <v>100</v>
      </c>
      <c r="S54" s="37">
        <f t="shared" si="19"/>
        <v>99.999999999999986</v>
      </c>
    </row>
    <row r="55" spans="1:28" s="34" customFormat="1">
      <c r="A55" s="52" t="s">
        <v>98</v>
      </c>
      <c r="B55" s="168">
        <f>+'Distribution Pivot Table'!T$229*100</f>
        <v>14.397180971558015</v>
      </c>
      <c r="C55" s="168">
        <f>+'Distribution Pivot Table'!T$231*100</f>
        <v>1.9758368990687138</v>
      </c>
      <c r="D55" s="203">
        <f>+'Distribution Pivot Table'!T$233*100</f>
        <v>0</v>
      </c>
      <c r="E55" s="170">
        <f t="shared" si="12"/>
        <v>16.373017870626729</v>
      </c>
      <c r="F55" s="171">
        <f>+'Distribution Pivot Table'!T$235*100</f>
        <v>43.342562295494588</v>
      </c>
      <c r="G55" s="169">
        <f>+'Distribution Pivot Table'!T$237*100</f>
        <v>1.321419582179713</v>
      </c>
      <c r="H55" s="168">
        <f>+'Distribution Pivot Table'!T$239*100</f>
        <v>0.11326453561540396</v>
      </c>
      <c r="I55" s="170">
        <f t="shared" si="25"/>
        <v>44.77724641328971</v>
      </c>
      <c r="J55" s="171">
        <f>+'Distribution Pivot Table'!T$241*100</f>
        <v>26.365466901585705</v>
      </c>
      <c r="K55" s="168">
        <f>+'Distribution Pivot Table'!T$243*100</f>
        <v>11.892776239617417</v>
      </c>
      <c r="L55" s="168">
        <f>+'Distribution Pivot Table'!T$245*100</f>
        <v>0</v>
      </c>
      <c r="M55" s="172">
        <f t="shared" si="26"/>
        <v>38.258243141203124</v>
      </c>
      <c r="N55" s="171">
        <f>+'Distribution Pivot Table'!T$247*100</f>
        <v>0.59149257488044293</v>
      </c>
      <c r="O55" s="173">
        <f t="shared" si="27"/>
        <v>84.105210168638308</v>
      </c>
      <c r="P55" s="174">
        <f t="shared" si="28"/>
        <v>15.190032720865844</v>
      </c>
      <c r="Q55" s="174">
        <f t="shared" si="29"/>
        <v>0.70475711049584688</v>
      </c>
      <c r="R55" s="37">
        <f t="shared" ref="R55" si="30">SUM(B55:D55,F55:H55,J55:L55)+N55</f>
        <v>100.00000000000001</v>
      </c>
      <c r="S55" s="37">
        <f t="shared" ref="S55" si="31">+Q55+P55+O55</f>
        <v>100</v>
      </c>
      <c r="T55" s="30"/>
      <c r="U55" s="30"/>
      <c r="V55" s="30"/>
      <c r="W55" s="30"/>
      <c r="X55" s="30"/>
      <c r="Y55" s="30"/>
      <c r="Z55" s="30"/>
      <c r="AA55" s="785"/>
      <c r="AB55" s="30"/>
    </row>
    <row r="56" spans="1:28" s="34" customFormat="1">
      <c r="A56" s="52" t="s">
        <v>99</v>
      </c>
      <c r="B56" s="168">
        <f>+'Distribution Pivot Table'!T$251*100</f>
        <v>0</v>
      </c>
      <c r="C56" s="169">
        <f>+'Distribution Pivot Table'!T$253*100</f>
        <v>0</v>
      </c>
      <c r="D56" s="168">
        <f>+'Distribution Pivot Table'!T$255*100</f>
        <v>0</v>
      </c>
      <c r="E56" s="170">
        <f t="shared" si="12"/>
        <v>0</v>
      </c>
      <c r="F56" s="171">
        <f>+'Distribution Pivot Table'!T$257*100</f>
        <v>0</v>
      </c>
      <c r="G56" s="169">
        <f>+'Distribution Pivot Table'!T$259*100</f>
        <v>0</v>
      </c>
      <c r="H56" s="168">
        <f>+'Distribution Pivot Table'!T$261*100</f>
        <v>0</v>
      </c>
      <c r="I56" s="170">
        <f t="shared" si="25"/>
        <v>0</v>
      </c>
      <c r="J56" s="171">
        <f>+'Distribution Pivot Table'!T$263*100</f>
        <v>0</v>
      </c>
      <c r="K56" s="168">
        <f>+'Distribution Pivot Table'!T$265*100</f>
        <v>0</v>
      </c>
      <c r="L56" s="168">
        <f>+'Distribution Pivot Table'!T$267*100</f>
        <v>0</v>
      </c>
      <c r="M56" s="172">
        <f t="shared" si="26"/>
        <v>0</v>
      </c>
      <c r="N56" s="171">
        <f>+'Distribution Pivot Table'!T$269*100</f>
        <v>0</v>
      </c>
      <c r="O56" s="173">
        <f t="shared" si="27"/>
        <v>0</v>
      </c>
      <c r="P56" s="174">
        <f t="shared" si="28"/>
        <v>0</v>
      </c>
      <c r="Q56" s="174">
        <f t="shared" si="29"/>
        <v>0</v>
      </c>
      <c r="R56" s="37">
        <f t="shared" si="18"/>
        <v>0</v>
      </c>
      <c r="S56" s="37">
        <f t="shared" si="19"/>
        <v>0</v>
      </c>
    </row>
    <row r="57" spans="1:28" s="34" customFormat="1">
      <c r="A57" s="52"/>
      <c r="B57" s="168"/>
      <c r="C57" s="169"/>
      <c r="D57" s="168"/>
      <c r="E57" s="170">
        <f t="shared" si="12"/>
        <v>0</v>
      </c>
      <c r="F57" s="171"/>
      <c r="G57" s="169"/>
      <c r="H57" s="168"/>
      <c r="I57" s="170"/>
      <c r="J57" s="171"/>
      <c r="K57" s="168"/>
      <c r="L57" s="168"/>
      <c r="M57" s="172"/>
      <c r="N57" s="171"/>
      <c r="O57" s="173"/>
      <c r="P57" s="174"/>
      <c r="Q57" s="174"/>
      <c r="R57" s="37"/>
      <c r="S57" s="37"/>
    </row>
    <row r="58" spans="1:28" s="34" customFormat="1">
      <c r="A58" s="52" t="s">
        <v>100</v>
      </c>
      <c r="B58" s="168">
        <f>+'Distribution Pivot Table'!T$273*100</f>
        <v>8.8611230791325575</v>
      </c>
      <c r="C58" s="169">
        <f>+'Distribution Pivot Table'!T$275*100</f>
        <v>0.18670113456843315</v>
      </c>
      <c r="D58" s="168">
        <f>+'Distribution Pivot Table'!T$277*100</f>
        <v>0</v>
      </c>
      <c r="E58" s="170">
        <f t="shared" si="12"/>
        <v>9.0478242137009914</v>
      </c>
      <c r="F58" s="171">
        <f>+'Distribution Pivot Table'!T$279*100</f>
        <v>49.447077409162716</v>
      </c>
      <c r="G58" s="169">
        <f>+'Distribution Pivot Table'!T$281*100</f>
        <v>1.2350998132988655</v>
      </c>
      <c r="H58" s="168">
        <f>+'Distribution Pivot Table'!T$283*100</f>
        <v>0</v>
      </c>
      <c r="I58" s="170">
        <f t="shared" ref="I58:I61" si="32">SUM(F58:H58)</f>
        <v>50.682177222461583</v>
      </c>
      <c r="J58" s="171">
        <f>+'Distribution Pivot Table'!T$285*100</f>
        <v>17.808415912681316</v>
      </c>
      <c r="K58" s="168">
        <f>+'Distribution Pivot Table'!T$287*100</f>
        <v>4.3372109722820618</v>
      </c>
      <c r="L58" s="168">
        <f>+'Distribution Pivot Table'!T$289*100</f>
        <v>0</v>
      </c>
      <c r="M58" s="172">
        <f t="shared" ref="M58:M61" si="33">SUM(J58:L58)</f>
        <v>22.145626884963377</v>
      </c>
      <c r="N58" s="171">
        <f>+'Distribution Pivot Table'!T$291*100</f>
        <v>18.124371678874049</v>
      </c>
      <c r="O58" s="173">
        <f t="shared" ref="O58:O61" si="34">+B58+F58+J58</f>
        <v>76.116616400976582</v>
      </c>
      <c r="P58" s="174">
        <f t="shared" ref="P58:P61" si="35">+C58+G58+K58</f>
        <v>5.7590119201493604</v>
      </c>
      <c r="Q58" s="174">
        <f t="shared" ref="Q58:Q61" si="36">+D58+H58+L58+N58</f>
        <v>18.124371678874049</v>
      </c>
      <c r="R58" s="37">
        <f t="shared" si="18"/>
        <v>100</v>
      </c>
      <c r="S58" s="37">
        <f t="shared" si="19"/>
        <v>100</v>
      </c>
    </row>
    <row r="59" spans="1:28" s="34" customFormat="1">
      <c r="A59" s="52" t="s">
        <v>101</v>
      </c>
      <c r="B59" s="168">
        <f>+'Distribution Pivot Table'!T295*100</f>
        <v>15.517326488300917</v>
      </c>
      <c r="C59" s="169">
        <f>+'Distribution Pivot Table'!T297*100</f>
        <v>1.2414848454931384</v>
      </c>
      <c r="D59" s="168">
        <f>+'Distribution Pivot Table'!T299*100</f>
        <v>0</v>
      </c>
      <c r="E59" s="170">
        <f t="shared" si="12"/>
        <v>16.758811333794057</v>
      </c>
      <c r="F59" s="171">
        <f>+'Distribution Pivot Table'!T301*100</f>
        <v>26.814098134070491</v>
      </c>
      <c r="G59" s="169">
        <f>+'Distribution Pivot Table'!T303*100</f>
        <v>2.2805805114029023</v>
      </c>
      <c r="H59" s="168">
        <f>+'Distribution Pivot Table'!T305*100</f>
        <v>0</v>
      </c>
      <c r="I59" s="170">
        <f t="shared" si="32"/>
        <v>29.094678645473394</v>
      </c>
      <c r="J59" s="171">
        <f>+'Distribution Pivot Table'!T307*100</f>
        <v>37.071774113930303</v>
      </c>
      <c r="K59" s="168">
        <f>+'Distribution Pivot Table'!T309*100</f>
        <v>12.925757725343074</v>
      </c>
      <c r="L59" s="168">
        <f>+'Distribution Pivot Table'!T311*100</f>
        <v>0</v>
      </c>
      <c r="M59" s="172">
        <f t="shared" si="33"/>
        <v>49.997531839273378</v>
      </c>
      <c r="N59" s="171">
        <f>+'Distribution Pivot Table'!T313*100</f>
        <v>4.1489781814591762</v>
      </c>
      <c r="O59" s="173">
        <f t="shared" si="34"/>
        <v>79.403198736301704</v>
      </c>
      <c r="P59" s="174">
        <f t="shared" si="35"/>
        <v>16.447823082239115</v>
      </c>
      <c r="Q59" s="174">
        <f t="shared" si="36"/>
        <v>4.1489781814591762</v>
      </c>
      <c r="R59" s="37">
        <f t="shared" si="18"/>
        <v>100</v>
      </c>
      <c r="S59" s="37">
        <f t="shared" si="19"/>
        <v>100</v>
      </c>
    </row>
    <row r="60" spans="1:28" s="34" customFormat="1">
      <c r="A60" s="52" t="s">
        <v>102</v>
      </c>
      <c r="B60" s="168">
        <f>+'Distribution Pivot Table'!T317*100</f>
        <v>0.32207097715119104</v>
      </c>
      <c r="C60" s="203">
        <f>+'Distribution Pivot Table'!T319*100</f>
        <v>3.0384054448225572E-2</v>
      </c>
      <c r="D60" s="168">
        <f>+'Distribution Pivot Table'!T321*100</f>
        <v>0</v>
      </c>
      <c r="E60" s="170">
        <f t="shared" si="12"/>
        <v>0.3524550315994166</v>
      </c>
      <c r="F60" s="171">
        <f>+'Distribution Pivot Table'!T323*100</f>
        <v>58.738454059309674</v>
      </c>
      <c r="G60" s="169">
        <f>+'Distribution Pivot Table'!T325*100</f>
        <v>5.8519688867282449</v>
      </c>
      <c r="H60" s="168">
        <f>+'Distribution Pivot Table'!T327*100</f>
        <v>0</v>
      </c>
      <c r="I60" s="170">
        <f t="shared" si="32"/>
        <v>64.590422946037918</v>
      </c>
      <c r="J60" s="171">
        <f>+'Distribution Pivot Table'!T329*100</f>
        <v>22.982498784637823</v>
      </c>
      <c r="K60" s="168">
        <f>+'Distribution Pivot Table'!T331*100</f>
        <v>10.057122022362663</v>
      </c>
      <c r="L60" s="168">
        <f>+'Distribution Pivot Table'!T333*100</f>
        <v>0</v>
      </c>
      <c r="M60" s="172">
        <f t="shared" si="33"/>
        <v>33.039620807000489</v>
      </c>
      <c r="N60" s="171">
        <f>+'Distribution Pivot Table'!T335*100</f>
        <v>2.0175012153621776</v>
      </c>
      <c r="O60" s="173">
        <f t="shared" si="34"/>
        <v>82.043023821098686</v>
      </c>
      <c r="P60" s="174">
        <f t="shared" si="35"/>
        <v>15.939474963539134</v>
      </c>
      <c r="Q60" s="174">
        <f t="shared" si="36"/>
        <v>2.0175012153621776</v>
      </c>
      <c r="R60" s="37">
        <f t="shared" si="18"/>
        <v>100</v>
      </c>
      <c r="S60" s="37">
        <f t="shared" si="19"/>
        <v>100</v>
      </c>
    </row>
    <row r="61" spans="1:28" s="34" customFormat="1">
      <c r="A61" s="57" t="s">
        <v>103</v>
      </c>
      <c r="B61" s="175">
        <f>+'Distribution Pivot Table'!T339*100</f>
        <v>22.556584362139915</v>
      </c>
      <c r="C61" s="204">
        <f>+'Distribution Pivot Table'!T341*100</f>
        <v>2.5720164609053499E-2</v>
      </c>
      <c r="D61" s="175">
        <f>+'Distribution Pivot Table'!T343*100</f>
        <v>0</v>
      </c>
      <c r="E61" s="176">
        <f t="shared" si="12"/>
        <v>22.58230452674897</v>
      </c>
      <c r="F61" s="177">
        <f>+'Distribution Pivot Table'!T345*100</f>
        <v>50.925925925925931</v>
      </c>
      <c r="G61" s="175">
        <f>+'Distribution Pivot Table'!T347*100</f>
        <v>0.23148148148148145</v>
      </c>
      <c r="H61" s="175">
        <f>+'Distribution Pivot Table'!T349*100</f>
        <v>0</v>
      </c>
      <c r="I61" s="176">
        <f t="shared" si="32"/>
        <v>51.157407407407412</v>
      </c>
      <c r="J61" s="177">
        <f>+'Distribution Pivot Table'!T351*100</f>
        <v>20.396090534979425</v>
      </c>
      <c r="K61" s="175">
        <f>+'Distribution Pivot Table'!T353*100</f>
        <v>1.5174897119341564</v>
      </c>
      <c r="L61" s="175">
        <f>+'Distribution Pivot Table'!T355*100</f>
        <v>0</v>
      </c>
      <c r="M61" s="726">
        <f t="shared" si="33"/>
        <v>21.913580246913583</v>
      </c>
      <c r="N61" s="177">
        <f>+'Distribution Pivot Table'!T357*100</f>
        <v>4.3467078189300414</v>
      </c>
      <c r="O61" s="727">
        <f t="shared" si="34"/>
        <v>93.878600823045261</v>
      </c>
      <c r="P61" s="728">
        <f t="shared" si="35"/>
        <v>1.7746913580246915</v>
      </c>
      <c r="Q61" s="728">
        <f t="shared" si="36"/>
        <v>4.3467078189300414</v>
      </c>
      <c r="R61" s="37">
        <f t="shared" si="18"/>
        <v>100</v>
      </c>
      <c r="S61" s="37">
        <f t="shared" si="19"/>
        <v>100</v>
      </c>
    </row>
    <row r="62" spans="1:28" s="34" customFormat="1">
      <c r="A62" s="165" t="s">
        <v>206</v>
      </c>
      <c r="B62" s="52"/>
      <c r="C62" s="52"/>
      <c r="D62" s="52"/>
      <c r="E62" s="52"/>
      <c r="F62" s="142"/>
      <c r="G62" s="142"/>
      <c r="H62" s="142"/>
      <c r="I62" s="142"/>
      <c r="J62" s="142"/>
      <c r="K62" s="142"/>
      <c r="L62" s="142"/>
      <c r="M62" s="142"/>
      <c r="N62" s="142"/>
      <c r="O62" s="142"/>
      <c r="P62" s="142"/>
      <c r="Q62" s="142"/>
      <c r="R62" s="39"/>
    </row>
    <row r="63" spans="1:28">
      <c r="A63" s="165"/>
      <c r="B63" s="50"/>
      <c r="C63" s="50"/>
      <c r="D63" s="50"/>
      <c r="E63" s="141"/>
      <c r="F63" s="50"/>
      <c r="G63" s="50"/>
      <c r="H63" s="50"/>
      <c r="I63" s="141"/>
      <c r="J63" s="50"/>
      <c r="K63" s="50"/>
      <c r="L63" s="50"/>
      <c r="M63" s="141"/>
      <c r="N63" s="50"/>
      <c r="O63" s="98"/>
      <c r="P63" s="98"/>
      <c r="R63" s="13"/>
    </row>
    <row r="64" spans="1:28" s="34" customFormat="1">
      <c r="A64" s="52"/>
      <c r="B64" s="52"/>
      <c r="C64" s="52"/>
      <c r="D64" s="52"/>
      <c r="E64" s="52"/>
      <c r="F64" s="142"/>
      <c r="G64" s="142"/>
      <c r="H64" s="142"/>
      <c r="I64" s="142"/>
      <c r="J64" s="142"/>
      <c r="K64" s="142"/>
      <c r="L64" s="142"/>
      <c r="M64" s="142"/>
      <c r="N64" s="142"/>
      <c r="O64" s="142"/>
      <c r="P64" s="142"/>
      <c r="Q64" s="718" t="s">
        <v>1156</v>
      </c>
      <c r="R64" s="39"/>
      <c r="T64" s="168"/>
    </row>
    <row r="65" spans="1:19" s="34" customFormat="1" ht="18">
      <c r="A65" s="266" t="s">
        <v>308</v>
      </c>
      <c r="B65" s="132"/>
      <c r="C65" s="132"/>
      <c r="D65" s="132"/>
      <c r="E65" s="132"/>
      <c r="F65" s="135"/>
      <c r="G65" s="135"/>
      <c r="H65" s="135"/>
      <c r="I65" s="136"/>
      <c r="J65" s="135"/>
      <c r="K65" s="135"/>
      <c r="L65" s="135"/>
      <c r="M65" s="136"/>
      <c r="N65" s="135"/>
      <c r="O65" s="135"/>
      <c r="P65" s="135"/>
      <c r="Q65" s="135"/>
      <c r="R65" s="24" t="s">
        <v>202</v>
      </c>
    </row>
    <row r="66" spans="1:19" s="34" customFormat="1" ht="18">
      <c r="A66" s="266"/>
      <c r="B66" s="132"/>
      <c r="C66" s="132"/>
      <c r="D66" s="132"/>
      <c r="E66" s="132"/>
      <c r="F66" s="135"/>
      <c r="G66" s="135"/>
      <c r="H66" s="135"/>
      <c r="I66" s="136"/>
      <c r="J66" s="135"/>
      <c r="K66" s="135"/>
      <c r="L66" s="135"/>
      <c r="M66" s="136"/>
      <c r="N66" s="135"/>
      <c r="O66" s="135"/>
      <c r="P66" s="135"/>
      <c r="Q66" s="135"/>
      <c r="R66" s="24"/>
    </row>
    <row r="67" spans="1:19" s="34" customFormat="1" ht="15.75">
      <c r="A67" s="150" t="s">
        <v>48</v>
      </c>
      <c r="B67" s="132"/>
      <c r="C67" s="132"/>
      <c r="D67" s="132"/>
      <c r="E67" s="132"/>
      <c r="F67" s="135"/>
      <c r="G67" s="135"/>
      <c r="H67" s="135"/>
      <c r="I67" s="136"/>
      <c r="J67" s="135"/>
      <c r="K67" s="135"/>
      <c r="L67" s="135"/>
      <c r="M67" s="136"/>
      <c r="N67" s="135"/>
      <c r="O67" s="135"/>
      <c r="P67" s="135"/>
      <c r="Q67" s="135"/>
      <c r="R67" s="24" t="s">
        <v>202</v>
      </c>
    </row>
    <row r="68" spans="1:19" s="34" customFormat="1" ht="15.75">
      <c r="A68" s="150" t="s">
        <v>1126</v>
      </c>
      <c r="B68" s="132"/>
      <c r="C68" s="132"/>
      <c r="D68" s="132"/>
      <c r="E68" s="132"/>
      <c r="F68" s="27"/>
      <c r="G68" s="27"/>
      <c r="H68" s="27"/>
      <c r="I68" s="132"/>
      <c r="J68" s="27"/>
      <c r="K68" s="27"/>
      <c r="L68" s="27"/>
      <c r="M68" s="132"/>
      <c r="N68" s="27"/>
      <c r="O68" s="27"/>
      <c r="P68" s="27"/>
      <c r="Q68" s="135"/>
      <c r="R68" s="33"/>
    </row>
    <row r="69" spans="1:19" s="34" customFormat="1">
      <c r="A69" s="143"/>
      <c r="B69" s="41"/>
      <c r="C69" s="143"/>
      <c r="D69" s="143"/>
      <c r="E69" s="143"/>
      <c r="F69" s="143"/>
      <c r="G69" s="143"/>
      <c r="H69" s="143"/>
      <c r="I69" s="143"/>
      <c r="J69" s="142"/>
      <c r="K69" s="142"/>
      <c r="L69" s="142"/>
      <c r="M69" s="142"/>
      <c r="N69" s="142"/>
      <c r="O69" s="142"/>
      <c r="P69" s="142"/>
      <c r="Q69" s="142"/>
      <c r="R69" s="40"/>
    </row>
    <row r="70" spans="1:19" s="34" customFormat="1" ht="18.75" customHeight="1">
      <c r="A70" s="26"/>
      <c r="B70" s="151" t="s">
        <v>303</v>
      </c>
      <c r="C70" s="152"/>
      <c r="D70" s="152"/>
      <c r="E70" s="152"/>
      <c r="F70" s="152"/>
      <c r="G70" s="152"/>
      <c r="H70" s="152"/>
      <c r="I70" s="153"/>
      <c r="J70" s="154" t="s">
        <v>202</v>
      </c>
      <c r="K70" s="719"/>
      <c r="L70" s="719"/>
      <c r="M70" s="720"/>
      <c r="N70" s="838" t="s">
        <v>302</v>
      </c>
      <c r="O70" s="841" t="s">
        <v>208</v>
      </c>
      <c r="P70" s="841" t="s">
        <v>209</v>
      </c>
      <c r="Q70" s="841" t="s">
        <v>207</v>
      </c>
      <c r="R70" s="36"/>
      <c r="S70" s="7"/>
    </row>
    <row r="71" spans="1:19" s="34" customFormat="1" ht="36.75" customHeight="1">
      <c r="A71" s="27"/>
      <c r="B71" s="152" t="s">
        <v>344</v>
      </c>
      <c r="C71" s="152"/>
      <c r="D71" s="152"/>
      <c r="E71" s="155"/>
      <c r="F71" s="156" t="s">
        <v>346</v>
      </c>
      <c r="G71" s="152"/>
      <c r="H71" s="152"/>
      <c r="I71" s="153"/>
      <c r="J71" s="157" t="s">
        <v>304</v>
      </c>
      <c r="K71" s="152"/>
      <c r="L71" s="152"/>
      <c r="M71" s="153"/>
      <c r="N71" s="839"/>
      <c r="O71" s="842"/>
      <c r="P71" s="842"/>
      <c r="Q71" s="842"/>
      <c r="R71" s="36" t="s">
        <v>49</v>
      </c>
      <c r="S71" s="7" t="s">
        <v>49</v>
      </c>
    </row>
    <row r="72" spans="1:19" s="34" customFormat="1" ht="31.5" customHeight="1">
      <c r="A72" s="28"/>
      <c r="B72" s="158" t="s">
        <v>203</v>
      </c>
      <c r="C72" s="158" t="s">
        <v>204</v>
      </c>
      <c r="D72" s="158" t="s">
        <v>345</v>
      </c>
      <c r="E72" s="159" t="s">
        <v>50</v>
      </c>
      <c r="F72" s="160" t="s">
        <v>203</v>
      </c>
      <c r="G72" s="158" t="s">
        <v>204</v>
      </c>
      <c r="H72" s="158" t="s">
        <v>345</v>
      </c>
      <c r="I72" s="159" t="s">
        <v>50</v>
      </c>
      <c r="J72" s="161" t="s">
        <v>203</v>
      </c>
      <c r="K72" s="162" t="s">
        <v>204</v>
      </c>
      <c r="L72" s="158" t="s">
        <v>345</v>
      </c>
      <c r="M72" s="161" t="s">
        <v>50</v>
      </c>
      <c r="N72" s="840"/>
      <c r="O72" s="843"/>
      <c r="P72" s="843"/>
      <c r="Q72" s="843"/>
      <c r="R72" s="708"/>
      <c r="S72" s="709"/>
    </row>
    <row r="73" spans="1:19" s="34" customFormat="1" ht="12.75" hidden="1" customHeight="1">
      <c r="A73" s="52" t="s">
        <v>87</v>
      </c>
      <c r="B73" s="52"/>
      <c r="C73" s="52"/>
      <c r="D73" s="52"/>
      <c r="E73" s="139"/>
      <c r="F73" s="29"/>
      <c r="G73" s="49"/>
      <c r="H73" s="50"/>
      <c r="I73" s="51"/>
      <c r="J73" s="29"/>
      <c r="K73" s="50"/>
      <c r="L73" s="50"/>
      <c r="M73" s="53"/>
      <c r="N73" s="29"/>
      <c r="O73" s="725"/>
      <c r="P73" s="55"/>
      <c r="Q73" s="55"/>
      <c r="R73" s="37">
        <f>SUM(F73:H73,J73:L73)+N73</f>
        <v>0</v>
      </c>
      <c r="S73" s="9">
        <f>+Q73+P73+O73</f>
        <v>0</v>
      </c>
    </row>
    <row r="74" spans="1:19" s="34" customFormat="1" ht="12.75" hidden="1" customHeight="1">
      <c r="A74" s="52"/>
      <c r="B74" s="52"/>
      <c r="C74" s="52"/>
      <c r="D74" s="52"/>
      <c r="E74" s="139"/>
      <c r="F74" s="29"/>
      <c r="G74" s="49"/>
      <c r="H74" s="50"/>
      <c r="I74" s="140"/>
      <c r="J74" s="29"/>
      <c r="K74" s="50"/>
      <c r="L74" s="50"/>
      <c r="M74" s="29"/>
      <c r="N74" s="29"/>
      <c r="O74" s="721"/>
      <c r="P74" s="692"/>
      <c r="Q74" s="692"/>
      <c r="R74" s="36"/>
      <c r="S74" s="7"/>
    </row>
    <row r="75" spans="1:19" s="34" customFormat="1">
      <c r="A75" s="52" t="s">
        <v>88</v>
      </c>
      <c r="B75" s="168">
        <f>+'Distribution Pivot Table'!U$9*100</f>
        <v>0</v>
      </c>
      <c r="C75" s="169">
        <f>+'Distribution Pivot Table'!U$11*100</f>
        <v>0</v>
      </c>
      <c r="D75" s="168">
        <f>+'Distribution Pivot Table'!U$13*100</f>
        <v>0</v>
      </c>
      <c r="E75" s="170">
        <f t="shared" ref="E75:E93" si="37">SUM(B75:D75)</f>
        <v>0</v>
      </c>
      <c r="F75" s="171">
        <f>+'Distribution Pivot Table'!U$15*100</f>
        <v>0</v>
      </c>
      <c r="G75" s="169">
        <f>+'Distribution Pivot Table'!U$17*100</f>
        <v>0</v>
      </c>
      <c r="H75" s="168">
        <f>+'Distribution Pivot Table'!U$19*100</f>
        <v>0</v>
      </c>
      <c r="I75" s="170">
        <f t="shared" ref="I75:I78" si="38">SUM(F75:H75)</f>
        <v>0</v>
      </c>
      <c r="J75" s="171">
        <f>+'Distribution Pivot Table'!U$21*100</f>
        <v>0</v>
      </c>
      <c r="K75" s="168">
        <f>+'Distribution Pivot Table'!U$23*100</f>
        <v>0</v>
      </c>
      <c r="L75" s="168">
        <f>+'Distribution Pivot Table'!U$25*100</f>
        <v>0</v>
      </c>
      <c r="M75" s="172">
        <f t="shared" ref="M75:M78" si="39">SUM(J75:L75)</f>
        <v>0</v>
      </c>
      <c r="N75" s="171">
        <f>+'Distribution Pivot Table'!U$27*100</f>
        <v>0</v>
      </c>
      <c r="O75" s="173">
        <f t="shared" ref="O75:O78" si="40">+B75+F75+J75</f>
        <v>0</v>
      </c>
      <c r="P75" s="174">
        <f t="shared" ref="P75:P78" si="41">+C75+G75+K75</f>
        <v>0</v>
      </c>
      <c r="Q75" s="174">
        <f t="shared" ref="Q75:Q78" si="42">+D75+H75+L75+N75</f>
        <v>0</v>
      </c>
      <c r="R75" s="37">
        <f t="shared" ref="R75:R93" si="43">SUM(B75:D75,F75:H75,J75:L75)+N75</f>
        <v>0</v>
      </c>
      <c r="S75" s="9">
        <f t="shared" ref="S75:S93" si="44">+Q75+P75+O75</f>
        <v>0</v>
      </c>
    </row>
    <row r="76" spans="1:19" s="34" customFormat="1">
      <c r="A76" s="52" t="s">
        <v>89</v>
      </c>
      <c r="B76" s="168">
        <f>+'Distribution Pivot Table'!U$31*100</f>
        <v>0</v>
      </c>
      <c r="C76" s="169">
        <f>+'Distribution Pivot Table'!U$33*100</f>
        <v>0</v>
      </c>
      <c r="D76" s="203">
        <f>+'Distribution Pivot Table'!U$35*100</f>
        <v>0</v>
      </c>
      <c r="E76" s="170">
        <f t="shared" si="37"/>
        <v>0</v>
      </c>
      <c r="F76" s="171">
        <f>+'Distribution Pivot Table'!U$37*100</f>
        <v>0</v>
      </c>
      <c r="G76" s="169">
        <f>+'Distribution Pivot Table'!U$39*100</f>
        <v>0</v>
      </c>
      <c r="H76" s="168">
        <f>+'Distribution Pivot Table'!U$41*100</f>
        <v>0</v>
      </c>
      <c r="I76" s="170">
        <f t="shared" si="38"/>
        <v>0</v>
      </c>
      <c r="J76" s="171">
        <f>+'Distribution Pivot Table'!U$43*100</f>
        <v>0</v>
      </c>
      <c r="K76" s="168">
        <f>+'Distribution Pivot Table'!U$45*100</f>
        <v>0</v>
      </c>
      <c r="L76" s="168">
        <f>+'Distribution Pivot Table'!U$47*100</f>
        <v>0</v>
      </c>
      <c r="M76" s="172">
        <f t="shared" si="39"/>
        <v>0</v>
      </c>
      <c r="N76" s="171">
        <f>+'Distribution Pivot Table'!U$49*100</f>
        <v>0</v>
      </c>
      <c r="O76" s="173">
        <f t="shared" si="40"/>
        <v>0</v>
      </c>
      <c r="P76" s="174">
        <f t="shared" si="41"/>
        <v>0</v>
      </c>
      <c r="Q76" s="174">
        <f t="shared" si="42"/>
        <v>0</v>
      </c>
      <c r="R76" s="37">
        <f t="shared" si="43"/>
        <v>0</v>
      </c>
      <c r="S76" s="37">
        <f t="shared" si="44"/>
        <v>0</v>
      </c>
    </row>
    <row r="77" spans="1:19" s="34" customFormat="1">
      <c r="A77" s="52" t="s">
        <v>90</v>
      </c>
      <c r="B77" s="168">
        <f>+'Distribution Pivot Table'!U$53*100</f>
        <v>0</v>
      </c>
      <c r="C77" s="169">
        <f>+'Distribution Pivot Table'!U$55*100</f>
        <v>0</v>
      </c>
      <c r="D77" s="168">
        <f>+'Distribution Pivot Table'!U$57*100</f>
        <v>0</v>
      </c>
      <c r="E77" s="170">
        <f t="shared" si="37"/>
        <v>0</v>
      </c>
      <c r="F77" s="171">
        <f>+'Distribution Pivot Table'!U$59*100</f>
        <v>0</v>
      </c>
      <c r="G77" s="169">
        <f>+'Distribution Pivot Table'!U$61*100</f>
        <v>0</v>
      </c>
      <c r="H77" s="168">
        <f>+'Distribution Pivot Table'!U$63*100</f>
        <v>0</v>
      </c>
      <c r="I77" s="170">
        <f t="shared" si="38"/>
        <v>0</v>
      </c>
      <c r="J77" s="171">
        <f>+'Distribution Pivot Table'!U$65*100</f>
        <v>0</v>
      </c>
      <c r="K77" s="168">
        <f>+'Distribution Pivot Table'!U$67*100</f>
        <v>0</v>
      </c>
      <c r="L77" s="168">
        <f>+'Distribution Pivot Table'!U$69*100</f>
        <v>0</v>
      </c>
      <c r="M77" s="172">
        <f t="shared" si="39"/>
        <v>0</v>
      </c>
      <c r="N77" s="171">
        <f>+'Distribution Pivot Table'!U$71*100</f>
        <v>0</v>
      </c>
      <c r="O77" s="173">
        <f t="shared" si="40"/>
        <v>0</v>
      </c>
      <c r="P77" s="174">
        <f t="shared" si="41"/>
        <v>0</v>
      </c>
      <c r="Q77" s="174">
        <f t="shared" si="42"/>
        <v>0</v>
      </c>
      <c r="R77" s="37">
        <f t="shared" si="43"/>
        <v>0</v>
      </c>
      <c r="S77" s="37">
        <f t="shared" si="44"/>
        <v>0</v>
      </c>
    </row>
    <row r="78" spans="1:19" s="34" customFormat="1">
      <c r="A78" s="52" t="s">
        <v>91</v>
      </c>
      <c r="B78" s="168">
        <f>+'Distribution Pivot Table'!U$75*100</f>
        <v>7.9919408999328407</v>
      </c>
      <c r="C78" s="169">
        <f>+'Distribution Pivot Table'!U$77*100</f>
        <v>1.1640922319229907</v>
      </c>
      <c r="D78" s="168">
        <f>+'Distribution Pivot Table'!U$79*100</f>
        <v>0.11193194537721066</v>
      </c>
      <c r="E78" s="170">
        <f t="shared" si="37"/>
        <v>9.2679650772330433</v>
      </c>
      <c r="F78" s="171">
        <f>+'Distribution Pivot Table'!U$81*100</f>
        <v>16.521155137676296</v>
      </c>
      <c r="G78" s="169">
        <f>+'Distribution Pivot Table'!U$83*100</f>
        <v>1.2312513991493172</v>
      </c>
      <c r="H78" s="168">
        <f>+'Distribution Pivot Table'!U$85*100</f>
        <v>6.7159167226326394E-2</v>
      </c>
      <c r="I78" s="170">
        <f t="shared" si="38"/>
        <v>17.819565704051939</v>
      </c>
      <c r="J78" s="171">
        <f>+'Distribution Pivot Table'!U$87*100</f>
        <v>36.467427803895234</v>
      </c>
      <c r="K78" s="168">
        <f>+'Distribution Pivot Table'!U$89*100</f>
        <v>29.594806357734498</v>
      </c>
      <c r="L78" s="203">
        <f>+'Distribution Pivot Table'!U$91*100</f>
        <v>4.4772778150884263E-2</v>
      </c>
      <c r="M78" s="172">
        <f t="shared" si="39"/>
        <v>66.107006939780618</v>
      </c>
      <c r="N78" s="171">
        <f>+'Distribution Pivot Table'!U$93*100</f>
        <v>6.8054622789344084</v>
      </c>
      <c r="O78" s="173">
        <f t="shared" si="40"/>
        <v>60.980523841504372</v>
      </c>
      <c r="P78" s="174">
        <f t="shared" si="41"/>
        <v>31.990149988806806</v>
      </c>
      <c r="Q78" s="174">
        <f t="shared" si="42"/>
        <v>7.0293261696888294</v>
      </c>
      <c r="R78" s="37">
        <f t="shared" si="43"/>
        <v>100.00000000000001</v>
      </c>
      <c r="S78" s="37">
        <f t="shared" si="44"/>
        <v>100</v>
      </c>
    </row>
    <row r="79" spans="1:19" s="34" customFormat="1">
      <c r="A79" s="52"/>
      <c r="B79" s="168"/>
      <c r="C79" s="169"/>
      <c r="D79" s="168"/>
      <c r="E79" s="170">
        <f t="shared" si="37"/>
        <v>0</v>
      </c>
      <c r="F79" s="171"/>
      <c r="G79" s="169"/>
      <c r="H79" s="168"/>
      <c r="I79" s="170"/>
      <c r="J79" s="171"/>
      <c r="K79" s="168"/>
      <c r="L79" s="168"/>
      <c r="M79" s="172"/>
      <c r="N79" s="171"/>
      <c r="O79" s="173"/>
      <c r="P79" s="174"/>
      <c r="Q79" s="174"/>
      <c r="R79" s="37"/>
      <c r="S79" s="37"/>
    </row>
    <row r="80" spans="1:19" s="34" customFormat="1">
      <c r="A80" s="52" t="s">
        <v>92</v>
      </c>
      <c r="B80" s="168">
        <f>+'Distribution Pivot Table'!U$97*100</f>
        <v>1.942397856664434</v>
      </c>
      <c r="C80" s="169">
        <f>+'Distribution Pivot Table'!U$99*100</f>
        <v>0.16744809109176156</v>
      </c>
      <c r="D80" s="168">
        <f>+'Distribution Pivot Table'!U$101*100</f>
        <v>0</v>
      </c>
      <c r="E80" s="170">
        <f t="shared" si="37"/>
        <v>2.1098459477561957</v>
      </c>
      <c r="F80" s="171">
        <f>+'Distribution Pivot Table'!U$103*100</f>
        <v>61.721366376423305</v>
      </c>
      <c r="G80" s="169">
        <f>+'Distribution Pivot Table'!U$105*100</f>
        <v>5.4588077695914272</v>
      </c>
      <c r="H80" s="168">
        <f>+'Distribution Pivot Table'!U$107*100</f>
        <v>0</v>
      </c>
      <c r="I80" s="170">
        <f t="shared" ref="I80:I83" si="45">SUM(F80:H80)</f>
        <v>67.180174146014735</v>
      </c>
      <c r="J80" s="171">
        <f>+'Distribution Pivot Table'!U$109*100</f>
        <v>27.394507702612191</v>
      </c>
      <c r="K80" s="168">
        <f>+'Distribution Pivot Table'!U$111*100</f>
        <v>3.2484929671801743</v>
      </c>
      <c r="L80" s="168">
        <f>+'Distribution Pivot Table'!U$113*100</f>
        <v>0</v>
      </c>
      <c r="M80" s="172">
        <f t="shared" ref="M80:M83" si="46">SUM(J80:L80)</f>
        <v>30.643000669792364</v>
      </c>
      <c r="N80" s="171">
        <f>+'Distribution Pivot Table'!U$115*100</f>
        <v>6.6979236436704614E-2</v>
      </c>
      <c r="O80" s="173">
        <f t="shared" ref="O80:O83" si="47">+B80+F80+J80</f>
        <v>91.058271935699935</v>
      </c>
      <c r="P80" s="174">
        <f t="shared" ref="P80:P83" si="48">+C80+G80+K80</f>
        <v>8.8747488278633639</v>
      </c>
      <c r="Q80" s="174">
        <f t="shared" ref="Q80:Q83" si="49">+D80+H80+L80+N80</f>
        <v>6.6979236436704614E-2</v>
      </c>
      <c r="R80" s="37">
        <f t="shared" si="43"/>
        <v>100</v>
      </c>
      <c r="S80" s="37">
        <f t="shared" si="44"/>
        <v>100</v>
      </c>
    </row>
    <row r="81" spans="1:27" s="34" customFormat="1">
      <c r="A81" s="52" t="s">
        <v>93</v>
      </c>
      <c r="B81" s="168">
        <f>+'Distribution Pivot Table'!U$119*100</f>
        <v>0</v>
      </c>
      <c r="C81" s="169">
        <f>+'Distribution Pivot Table'!U$121*100</f>
        <v>0</v>
      </c>
      <c r="D81" s="168">
        <f>+'Distribution Pivot Table'!U$123*100</f>
        <v>0</v>
      </c>
      <c r="E81" s="170">
        <f t="shared" si="37"/>
        <v>0</v>
      </c>
      <c r="F81" s="171">
        <f>+'Distribution Pivot Table'!U$125*100</f>
        <v>0</v>
      </c>
      <c r="G81" s="169">
        <f>+'Distribution Pivot Table'!U$127*100</f>
        <v>0</v>
      </c>
      <c r="H81" s="168">
        <f>+'Distribution Pivot Table'!U$129*100</f>
        <v>0</v>
      </c>
      <c r="I81" s="170">
        <f t="shared" si="45"/>
        <v>0</v>
      </c>
      <c r="J81" s="171">
        <f>+'Distribution Pivot Table'!U$131*100</f>
        <v>0</v>
      </c>
      <c r="K81" s="168">
        <f>+'Distribution Pivot Table'!U$133*100</f>
        <v>0</v>
      </c>
      <c r="L81" s="168">
        <f>+'Distribution Pivot Table'!U$135*100</f>
        <v>0</v>
      </c>
      <c r="M81" s="172">
        <f t="shared" si="46"/>
        <v>0</v>
      </c>
      <c r="N81" s="171">
        <f>+'Distribution Pivot Table'!U$137*100</f>
        <v>0</v>
      </c>
      <c r="O81" s="173">
        <f t="shared" si="47"/>
        <v>0</v>
      </c>
      <c r="P81" s="174">
        <f t="shared" si="48"/>
        <v>0</v>
      </c>
      <c r="Q81" s="174">
        <f t="shared" si="49"/>
        <v>0</v>
      </c>
      <c r="R81" s="37">
        <f t="shared" si="43"/>
        <v>0</v>
      </c>
      <c r="S81" s="37">
        <f t="shared" si="44"/>
        <v>0</v>
      </c>
    </row>
    <row r="82" spans="1:27" s="34" customFormat="1">
      <c r="A82" s="52" t="s">
        <v>94</v>
      </c>
      <c r="B82" s="168">
        <f>+'Distribution Pivot Table'!U$141*100</f>
        <v>5.5314757481940147</v>
      </c>
      <c r="C82" s="169">
        <f>+'Distribution Pivot Table'!U$143*100</f>
        <v>0</v>
      </c>
      <c r="D82" s="168">
        <f>+'Distribution Pivot Table'!U$145*100</f>
        <v>0</v>
      </c>
      <c r="E82" s="170">
        <f t="shared" si="37"/>
        <v>5.5314757481940147</v>
      </c>
      <c r="F82" s="171">
        <f>+'Distribution Pivot Table'!U$147*100</f>
        <v>53.931888544891635</v>
      </c>
      <c r="G82" s="169">
        <f>+'Distribution Pivot Table'!U$149*100</f>
        <v>1.7750257997936016</v>
      </c>
      <c r="H82" s="168">
        <f>+'Distribution Pivot Table'!U$151*100</f>
        <v>0</v>
      </c>
      <c r="I82" s="170">
        <f t="shared" si="45"/>
        <v>55.706914344685238</v>
      </c>
      <c r="J82" s="171">
        <f>+'Distribution Pivot Table'!U$153*100</f>
        <v>32.714138286893707</v>
      </c>
      <c r="K82" s="168">
        <f>+'Distribution Pivot Table'!U$155*100</f>
        <v>5.9855521155830749</v>
      </c>
      <c r="L82" s="168">
        <f>+'Distribution Pivot Table'!U$157*100</f>
        <v>0</v>
      </c>
      <c r="M82" s="172">
        <f t="shared" si="46"/>
        <v>38.699690402476783</v>
      </c>
      <c r="N82" s="171">
        <f>+'Distribution Pivot Table'!U$159*100</f>
        <v>6.1919504643962855E-2</v>
      </c>
      <c r="O82" s="173">
        <f t="shared" si="47"/>
        <v>92.177502579979347</v>
      </c>
      <c r="P82" s="174">
        <f t="shared" si="48"/>
        <v>7.7605779153766763</v>
      </c>
      <c r="Q82" s="174">
        <f t="shared" si="49"/>
        <v>6.1919504643962855E-2</v>
      </c>
      <c r="R82" s="37">
        <f t="shared" si="43"/>
        <v>100</v>
      </c>
      <c r="S82" s="37">
        <f t="shared" si="44"/>
        <v>99.999999999999986</v>
      </c>
    </row>
    <row r="83" spans="1:27" s="34" customFormat="1">
      <c r="A83" s="52" t="s">
        <v>95</v>
      </c>
      <c r="B83" s="168">
        <f>+'Distribution Pivot Table'!U$163*100</f>
        <v>0</v>
      </c>
      <c r="C83" s="169">
        <f>+'Distribution Pivot Table'!U$165*100</f>
        <v>0</v>
      </c>
      <c r="D83" s="168">
        <f>+'Distribution Pivot Table'!U$167*100</f>
        <v>0</v>
      </c>
      <c r="E83" s="170">
        <f t="shared" si="37"/>
        <v>0</v>
      </c>
      <c r="F83" s="171">
        <f>+'Distribution Pivot Table'!U$169*100</f>
        <v>0</v>
      </c>
      <c r="G83" s="169">
        <f>+'Distribution Pivot Table'!U$171*100</f>
        <v>0</v>
      </c>
      <c r="H83" s="168">
        <f>+'Distribution Pivot Table'!U$173*100</f>
        <v>0</v>
      </c>
      <c r="I83" s="170">
        <f t="shared" si="45"/>
        <v>0</v>
      </c>
      <c r="J83" s="171">
        <f>+'Distribution Pivot Table'!U$175*100</f>
        <v>0</v>
      </c>
      <c r="K83" s="168">
        <f>+'Distribution Pivot Table'!U$177*100</f>
        <v>0</v>
      </c>
      <c r="L83" s="168">
        <f>+'Distribution Pivot Table'!U$179*100</f>
        <v>0</v>
      </c>
      <c r="M83" s="172">
        <f t="shared" si="46"/>
        <v>0</v>
      </c>
      <c r="N83" s="171">
        <f>+'Distribution Pivot Table'!U$181*100</f>
        <v>0</v>
      </c>
      <c r="O83" s="173">
        <f t="shared" si="47"/>
        <v>0</v>
      </c>
      <c r="P83" s="174">
        <f t="shared" si="48"/>
        <v>0</v>
      </c>
      <c r="Q83" s="174">
        <f t="shared" si="49"/>
        <v>0</v>
      </c>
      <c r="R83" s="37">
        <f t="shared" si="43"/>
        <v>0</v>
      </c>
      <c r="S83" s="37">
        <f t="shared" si="44"/>
        <v>0</v>
      </c>
    </row>
    <row r="84" spans="1:27" s="34" customFormat="1">
      <c r="A84" s="52"/>
      <c r="B84" s="168"/>
      <c r="C84" s="169"/>
      <c r="D84" s="168"/>
      <c r="E84" s="170">
        <f t="shared" si="37"/>
        <v>0</v>
      </c>
      <c r="F84" s="171"/>
      <c r="G84" s="169"/>
      <c r="H84" s="168"/>
      <c r="I84" s="170"/>
      <c r="J84" s="171"/>
      <c r="K84" s="168"/>
      <c r="L84" s="168"/>
      <c r="M84" s="172"/>
      <c r="N84" s="171"/>
      <c r="O84" s="173"/>
      <c r="P84" s="174"/>
      <c r="Q84" s="174"/>
      <c r="R84" s="37"/>
      <c r="S84" s="37"/>
    </row>
    <row r="85" spans="1:27">
      <c r="A85" s="52" t="s">
        <v>96</v>
      </c>
      <c r="B85" s="168">
        <f>+'Distribution Pivot Table'!U$185*100</f>
        <v>1.6684045881126173</v>
      </c>
      <c r="C85" s="169">
        <f>+'Distribution Pivot Table'!U$187*100</f>
        <v>0.80813347236704902</v>
      </c>
      <c r="D85" s="168">
        <f>+'Distribution Pivot Table'!U$189*100</f>
        <v>0</v>
      </c>
      <c r="E85" s="170">
        <f t="shared" si="37"/>
        <v>2.4765380604796663</v>
      </c>
      <c r="F85" s="171">
        <f>+'Distribution Pivot Table'!U$191*100</f>
        <v>46.506777893639203</v>
      </c>
      <c r="G85" s="169">
        <f>+'Distribution Pivot Table'!U$193*100</f>
        <v>4.1710114702815426</v>
      </c>
      <c r="H85" s="168">
        <f>+'Distribution Pivot Table'!U$195*100</f>
        <v>0</v>
      </c>
      <c r="I85" s="170">
        <f t="shared" ref="I85:I88" si="50">SUM(F85:H85)</f>
        <v>50.677789363920745</v>
      </c>
      <c r="J85" s="171">
        <f>+'Distribution Pivot Table'!U$197*100</f>
        <v>30.526590198123042</v>
      </c>
      <c r="K85" s="168">
        <f>+'Distribution Pivot Table'!U$199*100</f>
        <v>6.334723670490094</v>
      </c>
      <c r="L85" s="203">
        <f>+'Distribution Pivot Table'!U$201*100</f>
        <v>2.6068821689259645</v>
      </c>
      <c r="M85" s="172">
        <f t="shared" ref="M85:M88" si="51">SUM(J85:L85)</f>
        <v>39.468196037539101</v>
      </c>
      <c r="N85" s="171">
        <f>+'Distribution Pivot Table'!U$203*100</f>
        <v>7.3774765380604794</v>
      </c>
      <c r="O85" s="173">
        <f t="shared" ref="O85:O88" si="52">+B85+F85+J85</f>
        <v>78.701772679874864</v>
      </c>
      <c r="P85" s="174">
        <f t="shared" ref="P85:P88" si="53">+C85+G85+K85</f>
        <v>11.313868613138686</v>
      </c>
      <c r="Q85" s="174">
        <f t="shared" ref="Q85:Q88" si="54">+D85+H85+L85+N85</f>
        <v>9.9843587069864448</v>
      </c>
      <c r="R85" s="37">
        <f t="shared" si="43"/>
        <v>99.999999999999986</v>
      </c>
      <c r="S85" s="37">
        <f t="shared" si="44"/>
        <v>100</v>
      </c>
    </row>
    <row r="86" spans="1:27" s="34" customFormat="1">
      <c r="A86" s="52" t="s">
        <v>97</v>
      </c>
      <c r="B86" s="168">
        <f>+'Distribution Pivot Table'!U$207*100</f>
        <v>8.2712985938792394E-2</v>
      </c>
      <c r="C86" s="203">
        <f>+'Distribution Pivot Table'!U$209*100</f>
        <v>2.7570995312930797E-2</v>
      </c>
      <c r="D86" s="203">
        <f>+'Distribution Pivot Table'!U$211*108</f>
        <v>0</v>
      </c>
      <c r="E86" s="170">
        <f t="shared" si="37"/>
        <v>0.11028398125172319</v>
      </c>
      <c r="F86" s="171">
        <f>+'Distribution Pivot Table'!U$213*100</f>
        <v>47.835676867934936</v>
      </c>
      <c r="G86" s="169">
        <f>+'Distribution Pivot Table'!U$215*100</f>
        <v>0.33085194375516958</v>
      </c>
      <c r="H86" s="168">
        <f>+'Distribution Pivot Table'!U$217*100</f>
        <v>8.2712985938792394E-2</v>
      </c>
      <c r="I86" s="170">
        <f t="shared" si="50"/>
        <v>48.249241797628898</v>
      </c>
      <c r="J86" s="171">
        <f>+'Distribution Pivot Table'!U$219*100</f>
        <v>39.371381306865175</v>
      </c>
      <c r="K86" s="168">
        <f>+'Distribution Pivot Table'!U$221*100</f>
        <v>11.000827129859388</v>
      </c>
      <c r="L86" s="168">
        <f>+'Distribution Pivot Table'!U$223*100</f>
        <v>0.90984284532671633</v>
      </c>
      <c r="M86" s="172">
        <f t="shared" si="51"/>
        <v>51.282051282051277</v>
      </c>
      <c r="N86" s="171">
        <f>+'Distribution Pivot Table'!U$225*100</f>
        <v>0.35842293906810035</v>
      </c>
      <c r="O86" s="173">
        <f t="shared" si="52"/>
        <v>87.289771160738894</v>
      </c>
      <c r="P86" s="174">
        <f t="shared" si="53"/>
        <v>11.359250068927489</v>
      </c>
      <c r="Q86" s="174">
        <f t="shared" si="54"/>
        <v>1.3509787703336091</v>
      </c>
      <c r="R86" s="37">
        <f t="shared" si="43"/>
        <v>100.00000000000001</v>
      </c>
      <c r="S86" s="37">
        <f t="shared" si="44"/>
        <v>100</v>
      </c>
    </row>
    <row r="87" spans="1:27" s="34" customFormat="1">
      <c r="A87" s="52" t="s">
        <v>98</v>
      </c>
      <c r="B87" s="168">
        <f>+'Distribution Pivot Table'!U$229*100</f>
        <v>0</v>
      </c>
      <c r="C87" s="168">
        <f>+'Distribution Pivot Table'!U$231*100</f>
        <v>0</v>
      </c>
      <c r="D87" s="203">
        <f>+'Distribution Pivot Table'!U$233*100</f>
        <v>0</v>
      </c>
      <c r="E87" s="170">
        <f t="shared" si="37"/>
        <v>0</v>
      </c>
      <c r="F87" s="171">
        <f>+'Distribution Pivot Table'!U$235*100</f>
        <v>0</v>
      </c>
      <c r="G87" s="169">
        <f>+'Distribution Pivot Table'!U$237*100</f>
        <v>0</v>
      </c>
      <c r="H87" s="168">
        <f>+'Distribution Pivot Table'!U$239*100</f>
        <v>0</v>
      </c>
      <c r="I87" s="170">
        <f t="shared" si="50"/>
        <v>0</v>
      </c>
      <c r="J87" s="171">
        <f>+'Distribution Pivot Table'!U$241*100</f>
        <v>0</v>
      </c>
      <c r="K87" s="168">
        <f>+'Distribution Pivot Table'!U$243*100</f>
        <v>0</v>
      </c>
      <c r="L87" s="168">
        <f>+'Distribution Pivot Table'!U$245*100</f>
        <v>0</v>
      </c>
      <c r="M87" s="172">
        <f t="shared" si="51"/>
        <v>0</v>
      </c>
      <c r="N87" s="171">
        <f>+'Distribution Pivot Table'!U$247*100</f>
        <v>0</v>
      </c>
      <c r="O87" s="173">
        <f t="shared" si="52"/>
        <v>0</v>
      </c>
      <c r="P87" s="174">
        <f t="shared" si="53"/>
        <v>0</v>
      </c>
      <c r="Q87" s="174">
        <f t="shared" si="54"/>
        <v>0</v>
      </c>
      <c r="R87" s="37">
        <f t="shared" si="43"/>
        <v>0</v>
      </c>
      <c r="S87" s="37">
        <f t="shared" si="44"/>
        <v>0</v>
      </c>
      <c r="AA87" s="785"/>
    </row>
    <row r="88" spans="1:27" s="34" customFormat="1">
      <c r="A88" s="52" t="s">
        <v>99</v>
      </c>
      <c r="B88" s="168">
        <f>+'Distribution Pivot Table'!U$251*100</f>
        <v>0</v>
      </c>
      <c r="C88" s="169">
        <f>+'Distribution Pivot Table'!U$253*100</f>
        <v>0</v>
      </c>
      <c r="D88" s="168">
        <f>+'Distribution Pivot Table'!U$255*100</f>
        <v>0</v>
      </c>
      <c r="E88" s="170">
        <f t="shared" si="37"/>
        <v>0</v>
      </c>
      <c r="F88" s="171">
        <f>+'Distribution Pivot Table'!U$257*100</f>
        <v>0</v>
      </c>
      <c r="G88" s="169">
        <f>+'Distribution Pivot Table'!U$259*100</f>
        <v>0</v>
      </c>
      <c r="H88" s="168">
        <f>+'Distribution Pivot Table'!U$261*100</f>
        <v>0</v>
      </c>
      <c r="I88" s="170">
        <f t="shared" si="50"/>
        <v>0</v>
      </c>
      <c r="J88" s="171">
        <f>+'Distribution Pivot Table'!U$263*100</f>
        <v>0</v>
      </c>
      <c r="K88" s="168">
        <f>+'Distribution Pivot Table'!U$265*100</f>
        <v>0</v>
      </c>
      <c r="L88" s="168">
        <f>+'Distribution Pivot Table'!U$267*100</f>
        <v>0</v>
      </c>
      <c r="M88" s="172">
        <f t="shared" si="51"/>
        <v>0</v>
      </c>
      <c r="N88" s="171">
        <f>+'Distribution Pivot Table'!U$269*100</f>
        <v>0</v>
      </c>
      <c r="O88" s="173">
        <f t="shared" si="52"/>
        <v>0</v>
      </c>
      <c r="P88" s="174">
        <f t="shared" si="53"/>
        <v>0</v>
      </c>
      <c r="Q88" s="174">
        <f t="shared" si="54"/>
        <v>0</v>
      </c>
      <c r="R88" s="37">
        <f t="shared" si="43"/>
        <v>0</v>
      </c>
      <c r="S88" s="37">
        <f t="shared" si="44"/>
        <v>0</v>
      </c>
    </row>
    <row r="89" spans="1:27" s="34" customFormat="1">
      <c r="A89" s="52"/>
      <c r="B89" s="168"/>
      <c r="C89" s="169"/>
      <c r="D89" s="168"/>
      <c r="E89" s="170">
        <f t="shared" si="37"/>
        <v>0</v>
      </c>
      <c r="F89" s="171"/>
      <c r="G89" s="169"/>
      <c r="H89" s="168"/>
      <c r="I89" s="170"/>
      <c r="J89" s="171"/>
      <c r="K89" s="168"/>
      <c r="L89" s="168"/>
      <c r="M89" s="172"/>
      <c r="N89" s="171"/>
      <c r="O89" s="173"/>
      <c r="P89" s="174"/>
      <c r="Q89" s="174"/>
      <c r="R89" s="37"/>
      <c r="S89" s="37"/>
    </row>
    <row r="90" spans="1:27" s="34" customFormat="1">
      <c r="A90" s="52" t="s">
        <v>100</v>
      </c>
      <c r="B90" s="168">
        <f>+'Distribution Pivot Table'!U$273*100</f>
        <v>1.5592515592515594</v>
      </c>
      <c r="C90" s="169">
        <f>+'Distribution Pivot Table'!U$275*100</f>
        <v>0</v>
      </c>
      <c r="D90" s="168">
        <f>+'Distribution Pivot Table'!U$277*100</f>
        <v>0</v>
      </c>
      <c r="E90" s="170">
        <f t="shared" si="37"/>
        <v>1.5592515592515594</v>
      </c>
      <c r="F90" s="171">
        <f>+'Distribution Pivot Table'!U$279*100</f>
        <v>49.480249480249483</v>
      </c>
      <c r="G90" s="169">
        <f>+'Distribution Pivot Table'!U$281*100</f>
        <v>1.3513513513513513</v>
      </c>
      <c r="H90" s="168">
        <f>+'Distribution Pivot Table'!U$283*100</f>
        <v>0</v>
      </c>
      <c r="I90" s="170">
        <f t="shared" ref="I90:I93" si="55">SUM(F90:H90)</f>
        <v>50.831600831600838</v>
      </c>
      <c r="J90" s="171">
        <f>+'Distribution Pivot Table'!U$285*100</f>
        <v>18.399168399168399</v>
      </c>
      <c r="K90" s="168">
        <f>+'Distribution Pivot Table'!U$287*100</f>
        <v>7.7962577962577964</v>
      </c>
      <c r="L90" s="168">
        <f>+'Distribution Pivot Table'!U$289*100</f>
        <v>0</v>
      </c>
      <c r="M90" s="172">
        <f t="shared" ref="M90:M93" si="56">SUM(J90:L90)</f>
        <v>26.195426195426194</v>
      </c>
      <c r="N90" s="171">
        <f>+'Distribution Pivot Table'!U$291*100</f>
        <v>21.413721413721415</v>
      </c>
      <c r="O90" s="173">
        <f t="shared" ref="O90:O93" si="57">+B90+F90+J90</f>
        <v>69.438669438669436</v>
      </c>
      <c r="P90" s="174">
        <f t="shared" ref="P90:P93" si="58">+C90+G90+K90</f>
        <v>9.1476091476091472</v>
      </c>
      <c r="Q90" s="174">
        <f t="shared" ref="Q90:Q93" si="59">+D90+H90+L90+N90</f>
        <v>21.413721413721415</v>
      </c>
      <c r="R90" s="37">
        <f t="shared" si="43"/>
        <v>100</v>
      </c>
      <c r="S90" s="37">
        <f t="shared" si="44"/>
        <v>100</v>
      </c>
    </row>
    <row r="91" spans="1:27" s="34" customFormat="1">
      <c r="A91" s="52" t="s">
        <v>101</v>
      </c>
      <c r="B91" s="168">
        <f>+'Distribution Pivot Table'!U295*100</f>
        <v>7.9426053553270819</v>
      </c>
      <c r="C91" s="169">
        <f>+'Distribution Pivot Table'!U297*100</f>
        <v>0.38413738560614619</v>
      </c>
      <c r="D91" s="168">
        <f>+'Distribution Pivot Table'!U299*100</f>
        <v>0</v>
      </c>
      <c r="E91" s="170">
        <f t="shared" si="37"/>
        <v>8.3267427409332289</v>
      </c>
      <c r="F91" s="171">
        <f>+'Distribution Pivot Table'!U301*100</f>
        <v>26.245621963619932</v>
      </c>
      <c r="G91" s="169">
        <f>+'Distribution Pivot Table'!U303*100</f>
        <v>1.8190035024291042</v>
      </c>
      <c r="H91" s="168">
        <f>+'Distribution Pivot Table'!U305*100</f>
        <v>0</v>
      </c>
      <c r="I91" s="170">
        <f t="shared" si="55"/>
        <v>28.064625466049037</v>
      </c>
      <c r="J91" s="171">
        <f>+'Distribution Pivot Table'!U307*100</f>
        <v>33.781493616540502</v>
      </c>
      <c r="K91" s="168">
        <f>+'Distribution Pivot Table'!U309*100</f>
        <v>20.483561179527737</v>
      </c>
      <c r="L91" s="168">
        <f>+'Distribution Pivot Table'!U311*100</f>
        <v>0</v>
      </c>
      <c r="M91" s="172">
        <f t="shared" si="56"/>
        <v>54.265054796068242</v>
      </c>
      <c r="N91" s="171">
        <f>+'Distribution Pivot Table'!U313*100</f>
        <v>9.3435769969494977</v>
      </c>
      <c r="O91" s="173">
        <f t="shared" si="57"/>
        <v>67.969720935487516</v>
      </c>
      <c r="P91" s="174">
        <f t="shared" si="58"/>
        <v>22.686702067562987</v>
      </c>
      <c r="Q91" s="174">
        <f t="shared" si="59"/>
        <v>9.3435769969494977</v>
      </c>
      <c r="R91" s="37">
        <f t="shared" si="43"/>
        <v>100</v>
      </c>
      <c r="S91" s="37">
        <f t="shared" si="44"/>
        <v>100</v>
      </c>
    </row>
    <row r="92" spans="1:27" s="34" customFormat="1">
      <c r="A92" s="52" t="s">
        <v>102</v>
      </c>
      <c r="B92" s="168">
        <f>+'Distribution Pivot Table'!U317*100</f>
        <v>0.41877508288256848</v>
      </c>
      <c r="C92" s="168">
        <f>+'Distribution Pivot Table'!U319*100</f>
        <v>6.9795847147094747E-2</v>
      </c>
      <c r="D92" s="168">
        <f>+'Distribution Pivot Table'!U321*100</f>
        <v>0</v>
      </c>
      <c r="E92" s="170">
        <f t="shared" si="37"/>
        <v>0.48857093002966323</v>
      </c>
      <c r="F92" s="171">
        <f>+'Distribution Pivot Table'!U323*100</f>
        <v>54.353515965800035</v>
      </c>
      <c r="G92" s="169">
        <f>+'Distribution Pivot Table'!U325*100</f>
        <v>9.1607049380561847</v>
      </c>
      <c r="H92" s="168">
        <f>+'Distribution Pivot Table'!U327*100</f>
        <v>0</v>
      </c>
      <c r="I92" s="170">
        <f t="shared" si="55"/>
        <v>63.51422090385622</v>
      </c>
      <c r="J92" s="171">
        <f>+'Distribution Pivot Table'!U329*100</f>
        <v>20.83406037340778</v>
      </c>
      <c r="K92" s="168">
        <f>+'Distribution Pivot Table'!U331*100</f>
        <v>10.556621880998081</v>
      </c>
      <c r="L92" s="168">
        <f>+'Distribution Pivot Table'!U333*100</f>
        <v>0</v>
      </c>
      <c r="M92" s="172">
        <f t="shared" si="56"/>
        <v>31.39068225440586</v>
      </c>
      <c r="N92" s="171">
        <f>+'Distribution Pivot Table'!U335*100</f>
        <v>4.6065259117082533</v>
      </c>
      <c r="O92" s="173">
        <f t="shared" si="57"/>
        <v>75.606351422090384</v>
      </c>
      <c r="P92" s="174">
        <f t="shared" si="58"/>
        <v>19.787122666201363</v>
      </c>
      <c r="Q92" s="174">
        <f t="shared" si="59"/>
        <v>4.6065259117082533</v>
      </c>
      <c r="R92" s="37">
        <f t="shared" si="43"/>
        <v>100</v>
      </c>
      <c r="S92" s="37">
        <f t="shared" si="44"/>
        <v>100</v>
      </c>
    </row>
    <row r="93" spans="1:27" s="34" customFormat="1">
      <c r="A93" s="57" t="s">
        <v>103</v>
      </c>
      <c r="B93" s="175">
        <f>+'Distribution Pivot Table'!U339*100</f>
        <v>0</v>
      </c>
      <c r="C93" s="204">
        <f>+'Distribution Pivot Table'!U341*100</f>
        <v>0</v>
      </c>
      <c r="D93" s="175">
        <f>+'Distribution Pivot Table'!U343*100</f>
        <v>0</v>
      </c>
      <c r="E93" s="176">
        <f t="shared" si="37"/>
        <v>0</v>
      </c>
      <c r="F93" s="177">
        <f>+'Distribution Pivot Table'!U345*100</f>
        <v>0</v>
      </c>
      <c r="G93" s="175">
        <f>+'Distribution Pivot Table'!U347*100</f>
        <v>0</v>
      </c>
      <c r="H93" s="175">
        <f>+'Distribution Pivot Table'!U349*100</f>
        <v>0</v>
      </c>
      <c r="I93" s="176">
        <f t="shared" si="55"/>
        <v>0</v>
      </c>
      <c r="J93" s="177">
        <f>+'Distribution Pivot Table'!U351*100</f>
        <v>0</v>
      </c>
      <c r="K93" s="175">
        <f>+'Distribution Pivot Table'!U353*100</f>
        <v>0</v>
      </c>
      <c r="L93" s="175">
        <f>+'Distribution Pivot Table'!U355*100</f>
        <v>0</v>
      </c>
      <c r="M93" s="726">
        <f t="shared" si="56"/>
        <v>0</v>
      </c>
      <c r="N93" s="177">
        <f>+'Distribution Pivot Table'!U357*100</f>
        <v>0</v>
      </c>
      <c r="O93" s="727">
        <f t="shared" si="57"/>
        <v>0</v>
      </c>
      <c r="P93" s="728">
        <f t="shared" si="58"/>
        <v>0</v>
      </c>
      <c r="Q93" s="728">
        <f t="shared" si="59"/>
        <v>0</v>
      </c>
      <c r="R93" s="37">
        <f t="shared" si="43"/>
        <v>0</v>
      </c>
      <c r="S93" s="37">
        <f t="shared" si="44"/>
        <v>0</v>
      </c>
    </row>
    <row r="94" spans="1:27" s="34" customFormat="1">
      <c r="A94" s="165" t="s">
        <v>206</v>
      </c>
      <c r="B94" s="52"/>
      <c r="C94" s="52"/>
      <c r="D94" s="52"/>
      <c r="E94" s="52"/>
      <c r="F94" s="142"/>
      <c r="G94" s="142"/>
      <c r="H94" s="142"/>
      <c r="I94" s="142"/>
      <c r="J94" s="142"/>
      <c r="K94" s="142"/>
      <c r="L94" s="142"/>
      <c r="M94" s="142"/>
      <c r="N94" s="142"/>
      <c r="O94" s="142"/>
      <c r="P94" s="142"/>
      <c r="Q94" s="142"/>
      <c r="R94" s="39"/>
    </row>
    <row r="95" spans="1:27">
      <c r="A95" s="165"/>
      <c r="B95" s="50"/>
      <c r="C95" s="50"/>
      <c r="D95" s="50"/>
      <c r="E95" s="141"/>
      <c r="F95" s="50"/>
      <c r="G95" s="50"/>
      <c r="H95" s="50"/>
      <c r="I95" s="141"/>
      <c r="J95" s="50"/>
      <c r="K95" s="50"/>
      <c r="L95" s="50"/>
      <c r="M95" s="141"/>
      <c r="N95" s="50"/>
      <c r="O95" s="98"/>
      <c r="P95" s="98"/>
      <c r="R95" s="13"/>
    </row>
    <row r="96" spans="1:27" s="34" customFormat="1">
      <c r="A96" s="52"/>
      <c r="B96" s="52"/>
      <c r="C96" s="52"/>
      <c r="D96" s="52"/>
      <c r="E96" s="52"/>
      <c r="F96" s="142"/>
      <c r="G96" s="142"/>
      <c r="H96" s="142"/>
      <c r="I96" s="142"/>
      <c r="J96" s="142"/>
      <c r="K96" s="142"/>
      <c r="L96" s="142"/>
      <c r="M96" s="142"/>
      <c r="N96" s="142"/>
      <c r="O96" s="142"/>
      <c r="P96" s="142"/>
      <c r="Q96" s="142"/>
      <c r="R96" s="39"/>
    </row>
    <row r="97" spans="1:19" s="34" customFormat="1">
      <c r="A97" s="41"/>
      <c r="B97" s="41"/>
      <c r="C97" s="41"/>
      <c r="D97" s="41"/>
      <c r="E97" s="41"/>
      <c r="F97" s="142"/>
      <c r="G97" s="142"/>
      <c r="H97" s="142"/>
      <c r="I97" s="142"/>
      <c r="J97" s="142"/>
      <c r="K97" s="142"/>
      <c r="L97" s="142"/>
      <c r="M97" s="142"/>
      <c r="N97" s="142"/>
      <c r="O97" s="142"/>
      <c r="P97" s="142"/>
      <c r="Q97" s="718" t="s">
        <v>1156</v>
      </c>
      <c r="R97" s="39"/>
    </row>
    <row r="98" spans="1:19" s="34" customFormat="1" ht="18">
      <c r="A98" s="266" t="s">
        <v>309</v>
      </c>
      <c r="B98" s="132"/>
      <c r="C98" s="132"/>
      <c r="D98" s="132"/>
      <c r="E98" s="132"/>
      <c r="F98" s="135"/>
      <c r="G98" s="135"/>
      <c r="H98" s="135"/>
      <c r="I98" s="136"/>
      <c r="J98" s="135"/>
      <c r="K98" s="135"/>
      <c r="L98" s="135"/>
      <c r="M98" s="136"/>
      <c r="N98" s="135"/>
      <c r="O98" s="135"/>
      <c r="P98" s="135"/>
      <c r="Q98" s="135"/>
      <c r="R98" s="24" t="s">
        <v>202</v>
      </c>
    </row>
    <row r="99" spans="1:19" s="34" customFormat="1" ht="18">
      <c r="A99" s="266"/>
      <c r="B99" s="132"/>
      <c r="C99" s="132"/>
      <c r="D99" s="132"/>
      <c r="E99" s="132"/>
      <c r="F99" s="135"/>
      <c r="G99" s="135"/>
      <c r="H99" s="135"/>
      <c r="I99" s="136"/>
      <c r="J99" s="135"/>
      <c r="K99" s="135"/>
      <c r="L99" s="135"/>
      <c r="M99" s="136"/>
      <c r="N99" s="135"/>
      <c r="O99" s="135"/>
      <c r="P99" s="135"/>
      <c r="Q99" s="135"/>
      <c r="R99" s="24"/>
    </row>
    <row r="100" spans="1:19" s="34" customFormat="1" ht="15.75">
      <c r="A100" s="150" t="s">
        <v>48</v>
      </c>
      <c r="B100" s="132"/>
      <c r="C100" s="132"/>
      <c r="D100" s="132"/>
      <c r="E100" s="132"/>
      <c r="F100" s="135"/>
      <c r="G100" s="135"/>
      <c r="H100" s="135"/>
      <c r="I100" s="136"/>
      <c r="J100" s="135"/>
      <c r="K100" s="135"/>
      <c r="L100" s="135"/>
      <c r="M100" s="136"/>
      <c r="N100" s="135"/>
      <c r="O100" s="135"/>
      <c r="P100" s="135"/>
      <c r="Q100" s="135"/>
      <c r="R100" s="24" t="s">
        <v>202</v>
      </c>
    </row>
    <row r="101" spans="1:19" s="34" customFormat="1" ht="15.75">
      <c r="A101" s="150" t="s">
        <v>1127</v>
      </c>
      <c r="B101" s="132"/>
      <c r="C101" s="132"/>
      <c r="D101" s="132"/>
      <c r="E101" s="132"/>
      <c r="F101" s="27"/>
      <c r="G101" s="27"/>
      <c r="H101" s="27"/>
      <c r="I101" s="132"/>
      <c r="J101" s="27"/>
      <c r="K101" s="27"/>
      <c r="L101" s="27"/>
      <c r="M101" s="132"/>
      <c r="N101" s="27"/>
      <c r="O101" s="27"/>
      <c r="P101" s="27"/>
      <c r="Q101" s="135"/>
      <c r="R101" s="33"/>
    </row>
    <row r="102" spans="1:19" s="34" customFormat="1" ht="18.75" customHeight="1">
      <c r="A102" s="137"/>
      <c r="B102" s="137"/>
      <c r="C102" s="137"/>
      <c r="D102" s="137"/>
      <c r="E102" s="137"/>
      <c r="F102" s="137"/>
      <c r="G102" s="137"/>
      <c r="H102" s="137"/>
      <c r="I102" s="137"/>
      <c r="J102" s="56"/>
      <c r="K102" s="56"/>
      <c r="L102" s="56"/>
      <c r="M102" s="56"/>
      <c r="N102" s="56"/>
      <c r="O102" s="56"/>
      <c r="P102" s="56"/>
      <c r="Q102" s="56"/>
      <c r="R102" s="35"/>
      <c r="S102" s="13"/>
    </row>
    <row r="103" spans="1:19" s="34" customFormat="1" ht="18.75" customHeight="1">
      <c r="A103" s="26"/>
      <c r="B103" s="151" t="s">
        <v>303</v>
      </c>
      <c r="C103" s="152"/>
      <c r="D103" s="152"/>
      <c r="E103" s="152"/>
      <c r="F103" s="152"/>
      <c r="G103" s="152"/>
      <c r="H103" s="152"/>
      <c r="I103" s="153"/>
      <c r="J103" s="154" t="s">
        <v>202</v>
      </c>
      <c r="K103" s="719"/>
      <c r="L103" s="719"/>
      <c r="M103" s="720"/>
      <c r="N103" s="838" t="s">
        <v>302</v>
      </c>
      <c r="O103" s="841" t="s">
        <v>208</v>
      </c>
      <c r="P103" s="841" t="s">
        <v>209</v>
      </c>
      <c r="Q103" s="841" t="s">
        <v>207</v>
      </c>
      <c r="R103" s="36"/>
      <c r="S103" s="7"/>
    </row>
    <row r="104" spans="1:19" s="34" customFormat="1" ht="36.75" customHeight="1">
      <c r="A104" s="27"/>
      <c r="B104" s="152" t="s">
        <v>344</v>
      </c>
      <c r="C104" s="152"/>
      <c r="D104" s="152"/>
      <c r="E104" s="155"/>
      <c r="F104" s="156" t="s">
        <v>346</v>
      </c>
      <c r="G104" s="152"/>
      <c r="H104" s="152"/>
      <c r="I104" s="153"/>
      <c r="J104" s="157" t="s">
        <v>304</v>
      </c>
      <c r="K104" s="152"/>
      <c r="L104" s="152"/>
      <c r="M104" s="153"/>
      <c r="N104" s="839"/>
      <c r="O104" s="842"/>
      <c r="P104" s="842"/>
      <c r="Q104" s="842"/>
      <c r="R104" s="36" t="s">
        <v>49</v>
      </c>
      <c r="S104" s="7" t="s">
        <v>49</v>
      </c>
    </row>
    <row r="105" spans="1:19" s="34" customFormat="1" ht="33.75" customHeight="1">
      <c r="A105" s="28"/>
      <c r="B105" s="158" t="s">
        <v>203</v>
      </c>
      <c r="C105" s="158" t="s">
        <v>204</v>
      </c>
      <c r="D105" s="158" t="s">
        <v>345</v>
      </c>
      <c r="E105" s="159" t="s">
        <v>50</v>
      </c>
      <c r="F105" s="160" t="s">
        <v>203</v>
      </c>
      <c r="G105" s="158" t="s">
        <v>204</v>
      </c>
      <c r="H105" s="158" t="s">
        <v>345</v>
      </c>
      <c r="I105" s="159" t="s">
        <v>50</v>
      </c>
      <c r="J105" s="161" t="s">
        <v>203</v>
      </c>
      <c r="K105" s="162" t="s">
        <v>204</v>
      </c>
      <c r="L105" s="158" t="s">
        <v>345</v>
      </c>
      <c r="M105" s="161" t="s">
        <v>50</v>
      </c>
      <c r="N105" s="840"/>
      <c r="O105" s="843"/>
      <c r="P105" s="843"/>
      <c r="Q105" s="843"/>
      <c r="R105" s="708"/>
      <c r="S105" s="709"/>
    </row>
    <row r="106" spans="1:19" s="34" customFormat="1" ht="12.75" hidden="1" customHeight="1">
      <c r="A106" s="52" t="s">
        <v>87</v>
      </c>
      <c r="B106" s="52"/>
      <c r="C106" s="52"/>
      <c r="D106" s="52"/>
      <c r="E106" s="139"/>
      <c r="F106" s="29"/>
      <c r="G106" s="49"/>
      <c r="H106" s="50"/>
      <c r="I106" s="51"/>
      <c r="J106" s="29"/>
      <c r="K106" s="50"/>
      <c r="L106" s="50"/>
      <c r="M106" s="53"/>
      <c r="N106" s="29"/>
      <c r="O106" s="725"/>
      <c r="P106" s="55"/>
      <c r="Q106" s="55"/>
      <c r="R106" s="37">
        <f>SUM(F106:H106,J106:L106)+N106</f>
        <v>0</v>
      </c>
      <c r="S106" s="9">
        <f>+Q106+P106+O106</f>
        <v>0</v>
      </c>
    </row>
    <row r="107" spans="1:19" s="34" customFormat="1" ht="12.75" hidden="1" customHeight="1">
      <c r="A107" s="52"/>
      <c r="B107" s="52"/>
      <c r="C107" s="52"/>
      <c r="D107" s="52"/>
      <c r="E107" s="139"/>
      <c r="F107" s="29"/>
      <c r="G107" s="49"/>
      <c r="H107" s="50"/>
      <c r="I107" s="140"/>
      <c r="J107" s="29"/>
      <c r="K107" s="50"/>
      <c r="L107" s="50"/>
      <c r="M107" s="29"/>
      <c r="N107" s="29"/>
      <c r="O107" s="721"/>
      <c r="P107" s="692"/>
      <c r="Q107" s="692"/>
      <c r="R107" s="36"/>
      <c r="S107" s="7"/>
    </row>
    <row r="108" spans="1:19" s="34" customFormat="1">
      <c r="A108" s="52" t="s">
        <v>88</v>
      </c>
      <c r="B108" s="168">
        <f>+'Distribution Pivot Table'!V$9*100</f>
        <v>0</v>
      </c>
      <c r="C108" s="169">
        <f>+'Distribution Pivot Table'!V$11*100</f>
        <v>0</v>
      </c>
      <c r="D108" s="168">
        <f>+'Distribution Pivot Table'!V$13*100</f>
        <v>0</v>
      </c>
      <c r="E108" s="170">
        <f t="shared" ref="E108:E126" si="60">SUM(B108:D108)</f>
        <v>0</v>
      </c>
      <c r="F108" s="171">
        <f>+'Distribution Pivot Table'!V$15*100</f>
        <v>0</v>
      </c>
      <c r="G108" s="169">
        <f>+'Distribution Pivot Table'!V$17*100</f>
        <v>0</v>
      </c>
      <c r="H108" s="168">
        <f>+'Distribution Pivot Table'!V$19*100</f>
        <v>0</v>
      </c>
      <c r="I108" s="170">
        <f t="shared" ref="I108:I111" si="61">SUM(F108:H108)</f>
        <v>0</v>
      </c>
      <c r="J108" s="171">
        <f>+'Distribution Pivot Table'!V$21*100</f>
        <v>0</v>
      </c>
      <c r="K108" s="168">
        <f>+'Distribution Pivot Table'!V$23*100</f>
        <v>0</v>
      </c>
      <c r="L108" s="168">
        <f>+'Distribution Pivot Table'!V$25*100</f>
        <v>0</v>
      </c>
      <c r="M108" s="172">
        <f t="shared" ref="M108:M111" si="62">SUM(J108:L108)</f>
        <v>0</v>
      </c>
      <c r="N108" s="171">
        <f>+'Distribution Pivot Table'!V$27*100</f>
        <v>0</v>
      </c>
      <c r="O108" s="173">
        <f t="shared" ref="O108:O111" si="63">+B108+F108+J108</f>
        <v>0</v>
      </c>
      <c r="P108" s="174">
        <f t="shared" ref="P108:P111" si="64">+C108+G108+K108</f>
        <v>0</v>
      </c>
      <c r="Q108" s="174">
        <f t="shared" ref="Q108:Q111" si="65">+D108+H108+L108+N108</f>
        <v>0</v>
      </c>
      <c r="R108" s="37">
        <f t="shared" ref="R108:R126" si="66">SUM(B108:D108,F108:H108,J108:L108)+N108</f>
        <v>0</v>
      </c>
      <c r="S108" s="9">
        <f t="shared" ref="S108:S126" si="67">+Q108+P108+O108</f>
        <v>0</v>
      </c>
    </row>
    <row r="109" spans="1:19" s="34" customFormat="1">
      <c r="A109" s="52" t="s">
        <v>89</v>
      </c>
      <c r="B109" s="168">
        <f>+'Distribution Pivot Table'!V$31*100</f>
        <v>15.325301204819278</v>
      </c>
      <c r="C109" s="169">
        <f>+'Distribution Pivot Table'!V$33*100</f>
        <v>0.36144578313253012</v>
      </c>
      <c r="D109" s="203">
        <f>+'Distribution Pivot Table'!V$35*100</f>
        <v>0</v>
      </c>
      <c r="E109" s="170">
        <f t="shared" si="60"/>
        <v>15.686746987951807</v>
      </c>
      <c r="F109" s="171">
        <f>+'Distribution Pivot Table'!V$37*100</f>
        <v>32.168674698795179</v>
      </c>
      <c r="G109" s="169">
        <f>+'Distribution Pivot Table'!V$39*100</f>
        <v>4.6265060240963853</v>
      </c>
      <c r="H109" s="168">
        <f>+'Distribution Pivot Table'!V$41*100</f>
        <v>0</v>
      </c>
      <c r="I109" s="170">
        <f t="shared" si="61"/>
        <v>36.795180722891565</v>
      </c>
      <c r="J109" s="171">
        <f>+'Distribution Pivot Table'!V$43*100</f>
        <v>33.228915662650607</v>
      </c>
      <c r="K109" s="168">
        <f>+'Distribution Pivot Table'!V$45*100</f>
        <v>11.228915662650603</v>
      </c>
      <c r="L109" s="168">
        <f>+'Distribution Pivot Table'!V$47*100</f>
        <v>0</v>
      </c>
      <c r="M109" s="172">
        <f t="shared" si="62"/>
        <v>44.457831325301214</v>
      </c>
      <c r="N109" s="171">
        <f>+'Distribution Pivot Table'!V$49*100</f>
        <v>3.0602409638554215</v>
      </c>
      <c r="O109" s="173">
        <f t="shared" si="63"/>
        <v>80.722891566265062</v>
      </c>
      <c r="P109" s="174">
        <f t="shared" si="64"/>
        <v>16.216867469879517</v>
      </c>
      <c r="Q109" s="174">
        <f t="shared" si="65"/>
        <v>3.0602409638554215</v>
      </c>
      <c r="R109" s="37">
        <f t="shared" si="66"/>
        <v>100.00000000000001</v>
      </c>
      <c r="S109" s="37">
        <f t="shared" si="67"/>
        <v>100</v>
      </c>
    </row>
    <row r="110" spans="1:19" s="34" customFormat="1">
      <c r="A110" s="52" t="s">
        <v>90</v>
      </c>
      <c r="B110" s="168">
        <f>+'Distribution Pivot Table'!V$53*100</f>
        <v>0</v>
      </c>
      <c r="C110" s="169">
        <f>+'Distribution Pivot Table'!V$55*100</f>
        <v>0</v>
      </c>
      <c r="D110" s="168">
        <f>+'Distribution Pivot Table'!V$57*100</f>
        <v>0</v>
      </c>
      <c r="E110" s="170">
        <f t="shared" si="60"/>
        <v>0</v>
      </c>
      <c r="F110" s="171">
        <f>+'Distribution Pivot Table'!V$59*100</f>
        <v>0</v>
      </c>
      <c r="G110" s="169">
        <f>+'Distribution Pivot Table'!V$61*100</f>
        <v>0</v>
      </c>
      <c r="H110" s="168">
        <f>+'Distribution Pivot Table'!V$63*100</f>
        <v>0</v>
      </c>
      <c r="I110" s="170">
        <f t="shared" si="61"/>
        <v>0</v>
      </c>
      <c r="J110" s="171">
        <f>+'Distribution Pivot Table'!V$65*100</f>
        <v>0</v>
      </c>
      <c r="K110" s="168">
        <f>+'Distribution Pivot Table'!V$67*100</f>
        <v>0</v>
      </c>
      <c r="L110" s="168">
        <f>+'Distribution Pivot Table'!V$69*100</f>
        <v>0</v>
      </c>
      <c r="M110" s="172">
        <f t="shared" si="62"/>
        <v>0</v>
      </c>
      <c r="N110" s="171">
        <f>+'Distribution Pivot Table'!V$71*100</f>
        <v>0</v>
      </c>
      <c r="O110" s="173">
        <f t="shared" si="63"/>
        <v>0</v>
      </c>
      <c r="P110" s="174">
        <f t="shared" si="64"/>
        <v>0</v>
      </c>
      <c r="Q110" s="174">
        <f t="shared" si="65"/>
        <v>0</v>
      </c>
      <c r="R110" s="37">
        <f t="shared" si="66"/>
        <v>0</v>
      </c>
      <c r="S110" s="37">
        <f t="shared" si="67"/>
        <v>0</v>
      </c>
    </row>
    <row r="111" spans="1:19" s="34" customFormat="1">
      <c r="A111" s="52" t="s">
        <v>91</v>
      </c>
      <c r="B111" s="168">
        <f>+'Distribution Pivot Table'!V$75*100</f>
        <v>11.494066005527555</v>
      </c>
      <c r="C111" s="169">
        <f>+'Distribution Pivot Table'!V$77*100</f>
        <v>0.78036091692407739</v>
      </c>
      <c r="D111" s="203">
        <f>+'Distribution Pivot Table'!V$79*100</f>
        <v>4.8772557307754837E-2</v>
      </c>
      <c r="E111" s="170">
        <f t="shared" si="60"/>
        <v>12.323199479759388</v>
      </c>
      <c r="F111" s="171">
        <f>+'Distribution Pivot Table'!V$81*100</f>
        <v>30.369045683628677</v>
      </c>
      <c r="G111" s="169">
        <f>+'Distribution Pivot Table'!V$83*100</f>
        <v>1.5769793529507397</v>
      </c>
      <c r="H111" s="168">
        <f>+'Distribution Pivot Table'!V$85*100</f>
        <v>8.1287595512924735E-2</v>
      </c>
      <c r="I111" s="170">
        <f t="shared" si="61"/>
        <v>32.02731263209234</v>
      </c>
      <c r="J111" s="171">
        <f>+'Distribution Pivot Table'!V$87*100</f>
        <v>39.538286457486585</v>
      </c>
      <c r="K111" s="168">
        <f>+'Distribution Pivot Table'!V$89*100</f>
        <v>13.461225816940333</v>
      </c>
      <c r="L111" s="168">
        <f>+'Distribution Pivot Table'!V$91*100</f>
        <v>0.22760526743618925</v>
      </c>
      <c r="M111" s="172">
        <f t="shared" si="62"/>
        <v>53.227117541863109</v>
      </c>
      <c r="N111" s="171">
        <f>+'Distribution Pivot Table'!V$93*100</f>
        <v>2.4223703462851569</v>
      </c>
      <c r="O111" s="173">
        <f t="shared" si="63"/>
        <v>81.401398146642819</v>
      </c>
      <c r="P111" s="174">
        <f t="shared" si="64"/>
        <v>15.818566086815149</v>
      </c>
      <c r="Q111" s="174">
        <f t="shared" si="65"/>
        <v>2.7800357665420257</v>
      </c>
      <c r="R111" s="37">
        <f t="shared" si="66"/>
        <v>100</v>
      </c>
      <c r="S111" s="37">
        <f t="shared" si="67"/>
        <v>100</v>
      </c>
    </row>
    <row r="112" spans="1:19" s="34" customFormat="1">
      <c r="A112" s="52"/>
      <c r="B112" s="168"/>
      <c r="C112" s="169"/>
      <c r="D112" s="168"/>
      <c r="E112" s="170">
        <f t="shared" si="60"/>
        <v>0</v>
      </c>
      <c r="F112" s="171"/>
      <c r="G112" s="169"/>
      <c r="H112" s="168"/>
      <c r="I112" s="170"/>
      <c r="J112" s="171"/>
      <c r="K112" s="168"/>
      <c r="L112" s="168"/>
      <c r="M112" s="172"/>
      <c r="N112" s="171"/>
      <c r="O112" s="173"/>
      <c r="P112" s="174"/>
      <c r="Q112" s="174"/>
      <c r="R112" s="37"/>
      <c r="S112" s="37"/>
    </row>
    <row r="113" spans="1:27" s="34" customFormat="1">
      <c r="A113" s="52" t="s">
        <v>92</v>
      </c>
      <c r="B113" s="168">
        <f>+'Distribution Pivot Table'!V$97*100</f>
        <v>1.5764582238570677</v>
      </c>
      <c r="C113" s="169">
        <f>+'Distribution Pivot Table'!V$99*100</f>
        <v>0.36784025223331585</v>
      </c>
      <c r="D113" s="168">
        <f>+'Distribution Pivot Table'!V$101*100</f>
        <v>0</v>
      </c>
      <c r="E113" s="170">
        <f t="shared" si="60"/>
        <v>1.9442984760903834</v>
      </c>
      <c r="F113" s="171">
        <f>+'Distribution Pivot Table'!V$103*100</f>
        <v>52.163251007181643</v>
      </c>
      <c r="G113" s="169">
        <f>+'Distribution Pivot Table'!V$105*100</f>
        <v>5.2723769486775272</v>
      </c>
      <c r="H113" s="168">
        <f>+'Distribution Pivot Table'!V$107*100</f>
        <v>0</v>
      </c>
      <c r="I113" s="170">
        <f t="shared" ref="I113:I116" si="68">SUM(F113:H113)</f>
        <v>57.435627955859168</v>
      </c>
      <c r="J113" s="171">
        <f>+'Distribution Pivot Table'!V$109*100</f>
        <v>32.142231564196884</v>
      </c>
      <c r="K113" s="168">
        <f>+'Distribution Pivot Table'!V$111*100</f>
        <v>8.4252933963916625</v>
      </c>
      <c r="L113" s="168">
        <f>+'Distribution Pivot Table'!V$113*100</f>
        <v>0</v>
      </c>
      <c r="M113" s="172">
        <f t="shared" ref="M113:M116" si="69">SUM(J113:L113)</f>
        <v>40.567524960588543</v>
      </c>
      <c r="N113" s="171">
        <f>+'Distribution Pivot Table'!V$115*100</f>
        <v>5.2548607461902257E-2</v>
      </c>
      <c r="O113" s="173">
        <f t="shared" ref="O113:O116" si="70">+B113+F113+J113</f>
        <v>85.881940795235593</v>
      </c>
      <c r="P113" s="174">
        <f t="shared" ref="P113:P116" si="71">+C113+G113+K113</f>
        <v>14.065510597302506</v>
      </c>
      <c r="Q113" s="174">
        <f t="shared" ref="Q113:Q116" si="72">+D113+H113+L113+N113</f>
        <v>5.2548607461902257E-2</v>
      </c>
      <c r="R113" s="37">
        <f t="shared" si="66"/>
        <v>100</v>
      </c>
      <c r="S113" s="37">
        <f t="shared" si="67"/>
        <v>100</v>
      </c>
    </row>
    <row r="114" spans="1:27" s="34" customFormat="1">
      <c r="A114" s="52" t="s">
        <v>93</v>
      </c>
      <c r="B114" s="168">
        <f>+'Distribution Pivot Table'!V$119*100</f>
        <v>15.468261519641157</v>
      </c>
      <c r="C114" s="169">
        <f>+'Distribution Pivot Table'!V$121*100</f>
        <v>0.51651488378415111</v>
      </c>
      <c r="D114" s="168">
        <f>+'Distribution Pivot Table'!V$123*100</f>
        <v>0</v>
      </c>
      <c r="E114" s="170">
        <f t="shared" si="60"/>
        <v>15.984776403425307</v>
      </c>
      <c r="F114" s="171">
        <f>+'Distribution Pivot Table'!V$125*100</f>
        <v>39.02405871958679</v>
      </c>
      <c r="G114" s="169">
        <f>+'Distribution Pivot Table'!V$127*100</f>
        <v>2.0116895473698517</v>
      </c>
      <c r="H114" s="168">
        <f>+'Distribution Pivot Table'!V$129*100</f>
        <v>0</v>
      </c>
      <c r="I114" s="170">
        <f t="shared" si="68"/>
        <v>41.035748266956645</v>
      </c>
      <c r="J114" s="171">
        <f>+'Distribution Pivot Table'!V$131*100</f>
        <v>28.775316025553892</v>
      </c>
      <c r="K114" s="168">
        <f>+'Distribution Pivot Table'!V$133*100</f>
        <v>9.8409677857822473</v>
      </c>
      <c r="L114" s="168">
        <f>+'Distribution Pivot Table'!V$135*100</f>
        <v>0</v>
      </c>
      <c r="M114" s="172">
        <f t="shared" si="69"/>
        <v>38.616283811336139</v>
      </c>
      <c r="N114" s="171">
        <f>+'Distribution Pivot Table'!V$137*100</f>
        <v>4.3631915182819085</v>
      </c>
      <c r="O114" s="173">
        <f t="shared" si="70"/>
        <v>83.267636264781842</v>
      </c>
      <c r="P114" s="174">
        <f t="shared" si="71"/>
        <v>12.369172216936249</v>
      </c>
      <c r="Q114" s="174">
        <f t="shared" si="72"/>
        <v>4.3631915182819085</v>
      </c>
      <c r="R114" s="37">
        <f t="shared" si="66"/>
        <v>100.00000000000001</v>
      </c>
      <c r="S114" s="37">
        <f t="shared" si="67"/>
        <v>100</v>
      </c>
    </row>
    <row r="115" spans="1:27" s="34" customFormat="1">
      <c r="A115" s="52" t="s">
        <v>94</v>
      </c>
      <c r="B115" s="168">
        <f>+'Distribution Pivot Table'!V$141*100</f>
        <v>4.9479166666666661</v>
      </c>
      <c r="C115" s="169">
        <f>+'Distribution Pivot Table'!V$143*100</f>
        <v>0</v>
      </c>
      <c r="D115" s="168">
        <f>+'Distribution Pivot Table'!V$145*100</f>
        <v>0</v>
      </c>
      <c r="E115" s="170">
        <f t="shared" si="60"/>
        <v>4.9479166666666661</v>
      </c>
      <c r="F115" s="171">
        <f>+'Distribution Pivot Table'!V$147*100</f>
        <v>58.125000000000007</v>
      </c>
      <c r="G115" s="169">
        <f>+'Distribution Pivot Table'!V$149*100</f>
        <v>2.109375</v>
      </c>
      <c r="H115" s="168">
        <f>+'Distribution Pivot Table'!V$151*100</f>
        <v>0</v>
      </c>
      <c r="I115" s="170">
        <f t="shared" si="68"/>
        <v>60.234375000000007</v>
      </c>
      <c r="J115" s="171">
        <f>+'Distribution Pivot Table'!V$153*100</f>
        <v>28.958333333333336</v>
      </c>
      <c r="K115" s="168">
        <f>+'Distribution Pivot Table'!V$155*100</f>
        <v>5.833333333333333</v>
      </c>
      <c r="L115" s="168">
        <f>+'Distribution Pivot Table'!V$157*100</f>
        <v>0</v>
      </c>
      <c r="M115" s="172">
        <f t="shared" si="69"/>
        <v>34.791666666666671</v>
      </c>
      <c r="N115" s="784">
        <f>+'Distribution Pivot Table'!V$159*100</f>
        <v>2.6041666666666668E-2</v>
      </c>
      <c r="O115" s="173">
        <f t="shared" si="70"/>
        <v>92.03125</v>
      </c>
      <c r="P115" s="174">
        <f t="shared" si="71"/>
        <v>7.942708333333333</v>
      </c>
      <c r="Q115" s="786">
        <f t="shared" si="72"/>
        <v>2.6041666666666668E-2</v>
      </c>
      <c r="R115" s="37">
        <f t="shared" si="66"/>
        <v>100</v>
      </c>
      <c r="S115" s="37">
        <f t="shared" si="67"/>
        <v>100</v>
      </c>
    </row>
    <row r="116" spans="1:27" s="34" customFormat="1">
      <c r="A116" s="52" t="s">
        <v>95</v>
      </c>
      <c r="B116" s="168">
        <f>+'Distribution Pivot Table'!V$163*100</f>
        <v>0</v>
      </c>
      <c r="C116" s="169">
        <f>+'Distribution Pivot Table'!V$165*100</f>
        <v>0</v>
      </c>
      <c r="D116" s="168">
        <f>+'Distribution Pivot Table'!V$167*100</f>
        <v>0</v>
      </c>
      <c r="E116" s="170">
        <f t="shared" si="60"/>
        <v>0</v>
      </c>
      <c r="F116" s="171">
        <f>+'Distribution Pivot Table'!V$169*100</f>
        <v>0</v>
      </c>
      <c r="G116" s="169">
        <f>+'Distribution Pivot Table'!V$171*100</f>
        <v>0</v>
      </c>
      <c r="H116" s="168">
        <f>+'Distribution Pivot Table'!V$173*100</f>
        <v>0</v>
      </c>
      <c r="I116" s="170">
        <f t="shared" si="68"/>
        <v>0</v>
      </c>
      <c r="J116" s="171">
        <f>+'Distribution Pivot Table'!V$175*100</f>
        <v>0</v>
      </c>
      <c r="K116" s="168">
        <f>+'Distribution Pivot Table'!V$177*100</f>
        <v>0</v>
      </c>
      <c r="L116" s="168">
        <f>+'Distribution Pivot Table'!V$179*100</f>
        <v>0</v>
      </c>
      <c r="M116" s="172">
        <f t="shared" si="69"/>
        <v>0</v>
      </c>
      <c r="N116" s="171">
        <f>+'Distribution Pivot Table'!V$181*100</f>
        <v>0</v>
      </c>
      <c r="O116" s="173">
        <f t="shared" si="70"/>
        <v>0</v>
      </c>
      <c r="P116" s="174">
        <f t="shared" si="71"/>
        <v>0</v>
      </c>
      <c r="Q116" s="174">
        <f t="shared" si="72"/>
        <v>0</v>
      </c>
      <c r="R116" s="37">
        <f t="shared" si="66"/>
        <v>0</v>
      </c>
      <c r="S116" s="37">
        <f t="shared" si="67"/>
        <v>0</v>
      </c>
    </row>
    <row r="117" spans="1:27" s="34" customFormat="1">
      <c r="A117" s="52"/>
      <c r="B117" s="168"/>
      <c r="C117" s="169"/>
      <c r="D117" s="168"/>
      <c r="E117" s="170">
        <f t="shared" si="60"/>
        <v>0</v>
      </c>
      <c r="F117" s="171"/>
      <c r="G117" s="169"/>
      <c r="H117" s="168"/>
      <c r="I117" s="170"/>
      <c r="J117" s="171"/>
      <c r="K117" s="168"/>
      <c r="L117" s="168"/>
      <c r="M117" s="172"/>
      <c r="N117" s="171"/>
      <c r="O117" s="173"/>
      <c r="P117" s="174"/>
      <c r="Q117" s="174"/>
      <c r="R117" s="37"/>
      <c r="S117" s="37"/>
    </row>
    <row r="118" spans="1:27" s="34" customFormat="1">
      <c r="A118" s="52" t="s">
        <v>96</v>
      </c>
      <c r="B118" s="168">
        <f>+'Distribution Pivot Table'!V$185*100</f>
        <v>0</v>
      </c>
      <c r="C118" s="169">
        <f>+'Distribution Pivot Table'!V$187*100</f>
        <v>0</v>
      </c>
      <c r="D118" s="168">
        <f>+'Distribution Pivot Table'!V$189*100</f>
        <v>0</v>
      </c>
      <c r="E118" s="170">
        <f t="shared" si="60"/>
        <v>0</v>
      </c>
      <c r="F118" s="171">
        <f>+'Distribution Pivot Table'!V$191*100</f>
        <v>0</v>
      </c>
      <c r="G118" s="169">
        <f>+'Distribution Pivot Table'!V$193*100</f>
        <v>0</v>
      </c>
      <c r="H118" s="168">
        <f>+'Distribution Pivot Table'!V$195*100</f>
        <v>0</v>
      </c>
      <c r="I118" s="170">
        <f t="shared" ref="I118:I121" si="73">SUM(F118:H118)</f>
        <v>0</v>
      </c>
      <c r="J118" s="171">
        <f>+'Distribution Pivot Table'!V$197*100</f>
        <v>0</v>
      </c>
      <c r="K118" s="168">
        <f>+'Distribution Pivot Table'!V$199*100</f>
        <v>0</v>
      </c>
      <c r="L118" s="203">
        <f>+'Distribution Pivot Table'!V$201*100</f>
        <v>0</v>
      </c>
      <c r="M118" s="172">
        <f t="shared" ref="M118:M121" si="74">SUM(J118:L118)</f>
        <v>0</v>
      </c>
      <c r="N118" s="171">
        <f>+'Distribution Pivot Table'!V$203*100</f>
        <v>0</v>
      </c>
      <c r="O118" s="173">
        <f t="shared" ref="O118:O121" si="75">+B118+F118+J118</f>
        <v>0</v>
      </c>
      <c r="P118" s="174">
        <f t="shared" ref="P118:P121" si="76">+C118+G118+K118</f>
        <v>0</v>
      </c>
      <c r="Q118" s="174">
        <f t="shared" ref="Q118:Q121" si="77">+D118+H118+L118+N118</f>
        <v>0</v>
      </c>
      <c r="R118" s="37">
        <f t="shared" si="66"/>
        <v>0</v>
      </c>
      <c r="S118" s="37">
        <f t="shared" si="67"/>
        <v>0</v>
      </c>
    </row>
    <row r="119" spans="1:27" s="34" customFormat="1">
      <c r="A119" s="52" t="s">
        <v>97</v>
      </c>
      <c r="B119" s="168">
        <f>+'Distribution Pivot Table'!V$207*100</f>
        <v>0.24277368940141111</v>
      </c>
      <c r="C119" s="203">
        <f>+'Distribution Pivot Table'!V$209*100</f>
        <v>0</v>
      </c>
      <c r="D119" s="203">
        <f>+'Distribution Pivot Table'!V$211*108</f>
        <v>0</v>
      </c>
      <c r="E119" s="170">
        <f t="shared" si="60"/>
        <v>0.24277368940141111</v>
      </c>
      <c r="F119" s="171">
        <f>+'Distribution Pivot Table'!V$213*100</f>
        <v>62.999772399666185</v>
      </c>
      <c r="G119" s="169">
        <f>+'Distribution Pivot Table'!V$215*100</f>
        <v>0.35657385630832261</v>
      </c>
      <c r="H119" s="168">
        <f>+'Distribution Pivot Table'!V$217*100</f>
        <v>9.1040133525529171E-2</v>
      </c>
      <c r="I119" s="170">
        <f t="shared" si="73"/>
        <v>63.447386389500039</v>
      </c>
      <c r="J119" s="171">
        <f>+'Distribution Pivot Table'!V$219*100</f>
        <v>27.964494347925044</v>
      </c>
      <c r="K119" s="168">
        <f>+'Distribution Pivot Table'!V$221*100</f>
        <v>6.5776496472194825</v>
      </c>
      <c r="L119" s="168">
        <f>+'Distribution Pivot Table'!V$223*100</f>
        <v>0.31105378954555801</v>
      </c>
      <c r="M119" s="172">
        <f t="shared" si="74"/>
        <v>34.853197784690089</v>
      </c>
      <c r="N119" s="171">
        <f>+'Distribution Pivot Table'!V$225*100</f>
        <v>1.4566421364084667</v>
      </c>
      <c r="O119" s="173">
        <f t="shared" si="75"/>
        <v>91.207040436992642</v>
      </c>
      <c r="P119" s="174">
        <f t="shared" si="76"/>
        <v>6.9342235035278055</v>
      </c>
      <c r="Q119" s="174">
        <f t="shared" si="77"/>
        <v>1.8587360594795539</v>
      </c>
      <c r="R119" s="37">
        <f t="shared" si="66"/>
        <v>100</v>
      </c>
      <c r="S119" s="37">
        <f t="shared" si="67"/>
        <v>100</v>
      </c>
    </row>
    <row r="120" spans="1:27" s="34" customFormat="1">
      <c r="A120" s="52" t="s">
        <v>98</v>
      </c>
      <c r="B120" s="168">
        <f>+'Distribution Pivot Table'!V$229*100</f>
        <v>10.411556282365767</v>
      </c>
      <c r="C120" s="168">
        <f>+'Distribution Pivot Table'!V$231*100</f>
        <v>3.1071136549468519</v>
      </c>
      <c r="D120" s="203">
        <f>+'Distribution Pivot Table'!V$233*100</f>
        <v>0</v>
      </c>
      <c r="E120" s="170">
        <f t="shared" si="60"/>
        <v>13.51866993731262</v>
      </c>
      <c r="F120" s="171">
        <f>+'Distribution Pivot Table'!V$235*100</f>
        <v>25.783592259471245</v>
      </c>
      <c r="G120" s="169">
        <f>+'Distribution Pivot Table'!V$237*100</f>
        <v>4.0065412919051511</v>
      </c>
      <c r="H120" s="168">
        <f>+'Distribution Pivot Table'!V$239*100</f>
        <v>8.1766148814390843E-2</v>
      </c>
      <c r="I120" s="170">
        <f t="shared" si="73"/>
        <v>29.871899700190788</v>
      </c>
      <c r="J120" s="171">
        <f>+'Distribution Pivot Table'!V$241*100</f>
        <v>32.215862632869992</v>
      </c>
      <c r="K120" s="168">
        <f>+'Distribution Pivot Table'!V$243*100</f>
        <v>23.248841646225131</v>
      </c>
      <c r="L120" s="168">
        <f>+'Distribution Pivot Table'!V$245*100</f>
        <v>0</v>
      </c>
      <c r="M120" s="172">
        <f t="shared" si="74"/>
        <v>55.464704279095123</v>
      </c>
      <c r="N120" s="171">
        <f>+'Distribution Pivot Table'!V$247*100</f>
        <v>1.1447260834014716</v>
      </c>
      <c r="O120" s="173">
        <f t="shared" si="75"/>
        <v>68.411011174706999</v>
      </c>
      <c r="P120" s="174">
        <f t="shared" si="76"/>
        <v>30.362496593077132</v>
      </c>
      <c r="Q120" s="174">
        <f t="shared" si="77"/>
        <v>1.2264922322158625</v>
      </c>
      <c r="R120" s="37">
        <f t="shared" si="66"/>
        <v>100</v>
      </c>
      <c r="S120" s="37">
        <f t="shared" si="67"/>
        <v>100</v>
      </c>
      <c r="T120" s="30"/>
      <c r="U120" s="30"/>
      <c r="V120" s="30"/>
      <c r="W120" s="30"/>
      <c r="X120" s="30"/>
      <c r="Y120" s="30"/>
      <c r="Z120" s="30"/>
      <c r="AA120" s="785"/>
    </row>
    <row r="121" spans="1:27" s="34" customFormat="1">
      <c r="A121" s="52" t="s">
        <v>99</v>
      </c>
      <c r="B121" s="168">
        <f>+'Distribution Pivot Table'!V$251*100</f>
        <v>0</v>
      </c>
      <c r="C121" s="169">
        <f>+'Distribution Pivot Table'!V$253*100</f>
        <v>0</v>
      </c>
      <c r="D121" s="168">
        <f>+'Distribution Pivot Table'!V$255*100</f>
        <v>0</v>
      </c>
      <c r="E121" s="170">
        <f t="shared" si="60"/>
        <v>0</v>
      </c>
      <c r="F121" s="171">
        <f>+'Distribution Pivot Table'!V$257*100</f>
        <v>0</v>
      </c>
      <c r="G121" s="169">
        <f>+'Distribution Pivot Table'!V$259*100</f>
        <v>0</v>
      </c>
      <c r="H121" s="168">
        <f>+'Distribution Pivot Table'!V$261*100</f>
        <v>0</v>
      </c>
      <c r="I121" s="170">
        <f t="shared" si="73"/>
        <v>0</v>
      </c>
      <c r="J121" s="171">
        <f>+'Distribution Pivot Table'!V$263*100</f>
        <v>0</v>
      </c>
      <c r="K121" s="168">
        <f>+'Distribution Pivot Table'!V$265*100</f>
        <v>0</v>
      </c>
      <c r="L121" s="168">
        <f>+'Distribution Pivot Table'!V$267*100</f>
        <v>0</v>
      </c>
      <c r="M121" s="172">
        <f t="shared" si="74"/>
        <v>0</v>
      </c>
      <c r="N121" s="171">
        <f>+'Distribution Pivot Table'!V$269*100</f>
        <v>0</v>
      </c>
      <c r="O121" s="173">
        <f t="shared" si="75"/>
        <v>0</v>
      </c>
      <c r="P121" s="174">
        <f t="shared" si="76"/>
        <v>0</v>
      </c>
      <c r="Q121" s="174">
        <f t="shared" si="77"/>
        <v>0</v>
      </c>
      <c r="R121" s="37">
        <f t="shared" si="66"/>
        <v>0</v>
      </c>
      <c r="S121" s="37">
        <f t="shared" si="67"/>
        <v>0</v>
      </c>
    </row>
    <row r="122" spans="1:27" s="34" customFormat="1">
      <c r="A122" s="52"/>
      <c r="B122" s="168"/>
      <c r="C122" s="169"/>
      <c r="D122" s="168"/>
      <c r="E122" s="170">
        <f t="shared" si="60"/>
        <v>0</v>
      </c>
      <c r="F122" s="171"/>
      <c r="G122" s="169"/>
      <c r="H122" s="168"/>
      <c r="I122" s="170"/>
      <c r="J122" s="171"/>
      <c r="K122" s="168"/>
      <c r="L122" s="168"/>
      <c r="M122" s="172"/>
      <c r="N122" s="171"/>
      <c r="O122" s="173"/>
      <c r="P122" s="174"/>
      <c r="Q122" s="174"/>
      <c r="R122" s="37"/>
      <c r="S122" s="37"/>
    </row>
    <row r="123" spans="1:27" s="34" customFormat="1">
      <c r="A123" s="52" t="s">
        <v>100</v>
      </c>
      <c r="B123" s="168">
        <f>+'Distribution Pivot Table'!V$273*100</f>
        <v>7.6046767262915953</v>
      </c>
      <c r="C123" s="169">
        <f>+'Distribution Pivot Table'!V$275*100</f>
        <v>8.9937044069151595E-2</v>
      </c>
      <c r="D123" s="168">
        <f>+'Distribution Pivot Table'!V$277*100</f>
        <v>0</v>
      </c>
      <c r="E123" s="170">
        <f t="shared" si="60"/>
        <v>7.6946137703607471</v>
      </c>
      <c r="F123" s="171">
        <f>+'Distribution Pivot Table'!V$279*100</f>
        <v>39.472369341460976</v>
      </c>
      <c r="G123" s="169">
        <f>+'Distribution Pivot Table'!V$281*100</f>
        <v>1.7187968422104527</v>
      </c>
      <c r="H123" s="168">
        <f>+'Distribution Pivot Table'!V$283*100</f>
        <v>0</v>
      </c>
      <c r="I123" s="170">
        <f t="shared" ref="I123:I126" si="78">SUM(F123:H123)</f>
        <v>41.191166183671427</v>
      </c>
      <c r="J123" s="171">
        <f>+'Distribution Pivot Table'!V$285*100</f>
        <v>25.712001598880786</v>
      </c>
      <c r="K123" s="168">
        <f>+'Distribution Pivot Table'!V$287*100</f>
        <v>4.9765164384930545</v>
      </c>
      <c r="L123" s="168">
        <f>+'Distribution Pivot Table'!V$289*100</f>
        <v>0</v>
      </c>
      <c r="M123" s="172">
        <f t="shared" ref="M123:M126" si="79">SUM(J123:L123)</f>
        <v>30.688518037373839</v>
      </c>
      <c r="N123" s="171">
        <f>+'Distribution Pivot Table'!V$291*100</f>
        <v>20.425702008593984</v>
      </c>
      <c r="O123" s="173">
        <f t="shared" ref="O123:O126" si="80">+B123+F123+J123</f>
        <v>72.789047666633351</v>
      </c>
      <c r="P123" s="174">
        <f t="shared" ref="P123:P126" si="81">+C123+G123+K123</f>
        <v>6.785250324772659</v>
      </c>
      <c r="Q123" s="174">
        <f t="shared" ref="Q123:Q126" si="82">+D123+H123+L123+N123</f>
        <v>20.425702008593984</v>
      </c>
      <c r="R123" s="37">
        <f t="shared" si="66"/>
        <v>100</v>
      </c>
      <c r="S123" s="37">
        <f t="shared" si="67"/>
        <v>100</v>
      </c>
    </row>
    <row r="124" spans="1:27" s="34" customFormat="1">
      <c r="A124" s="52" t="s">
        <v>101</v>
      </c>
      <c r="B124" s="168">
        <f>+'Distribution Pivot Table'!V295*100</f>
        <v>10.831445006100751</v>
      </c>
      <c r="C124" s="169">
        <f>+'Distribution Pivot Table'!V297*100</f>
        <v>0.71465922956248906</v>
      </c>
      <c r="D124" s="168">
        <f>+'Distribution Pivot Table'!V299*100</f>
        <v>0</v>
      </c>
      <c r="E124" s="170">
        <f t="shared" si="60"/>
        <v>11.54610423566324</v>
      </c>
      <c r="F124" s="171">
        <f>+'Distribution Pivot Table'!V301*100</f>
        <v>21.216663761547846</v>
      </c>
      <c r="G124" s="169">
        <f>+'Distribution Pivot Table'!V303*100</f>
        <v>1.5129858811225381</v>
      </c>
      <c r="H124" s="168">
        <f>+'Distribution Pivot Table'!V305*100</f>
        <v>0</v>
      </c>
      <c r="I124" s="170">
        <f t="shared" si="78"/>
        <v>22.729649642670385</v>
      </c>
      <c r="J124" s="171">
        <f>+'Distribution Pivot Table'!V307*100</f>
        <v>39.658358026843302</v>
      </c>
      <c r="K124" s="168">
        <f>+'Distribution Pivot Table'!V309*100</f>
        <v>19.487537040264947</v>
      </c>
      <c r="L124" s="168">
        <f>+'Distribution Pivot Table'!V311*100</f>
        <v>0</v>
      </c>
      <c r="M124" s="172">
        <f t="shared" si="79"/>
        <v>59.145895067108249</v>
      </c>
      <c r="N124" s="171">
        <f>+'Distribution Pivot Table'!V313*100</f>
        <v>6.5783510545581318</v>
      </c>
      <c r="O124" s="173">
        <f t="shared" si="80"/>
        <v>71.706466794491902</v>
      </c>
      <c r="P124" s="174">
        <f t="shared" si="81"/>
        <v>21.715182150949975</v>
      </c>
      <c r="Q124" s="174">
        <f t="shared" si="82"/>
        <v>6.5783510545581318</v>
      </c>
      <c r="R124" s="37">
        <f t="shared" si="66"/>
        <v>100.00000000000001</v>
      </c>
      <c r="S124" s="37">
        <f t="shared" si="67"/>
        <v>100</v>
      </c>
    </row>
    <row r="125" spans="1:27" s="34" customFormat="1">
      <c r="A125" s="52" t="s">
        <v>102</v>
      </c>
      <c r="B125" s="168">
        <f>+'Distribution Pivot Table'!V317*100</f>
        <v>0.32258064516129031</v>
      </c>
      <c r="C125" s="203">
        <f>+'Distribution Pivot Table'!V319*100</f>
        <v>4.3010752688172046E-2</v>
      </c>
      <c r="D125" s="168">
        <f>+'Distribution Pivot Table'!V321*100</f>
        <v>0</v>
      </c>
      <c r="E125" s="170">
        <f t="shared" si="60"/>
        <v>0.36559139784946237</v>
      </c>
      <c r="F125" s="171">
        <f>+'Distribution Pivot Table'!V323*100</f>
        <v>74.645161290322577</v>
      </c>
      <c r="G125" s="169">
        <f>+'Distribution Pivot Table'!V325*100</f>
        <v>3.032258064516129</v>
      </c>
      <c r="H125" s="168">
        <f>+'Distribution Pivot Table'!V327*100</f>
        <v>0</v>
      </c>
      <c r="I125" s="170">
        <f t="shared" si="78"/>
        <v>77.677419354838705</v>
      </c>
      <c r="J125" s="171">
        <f>+'Distribution Pivot Table'!V329*100</f>
        <v>14.49462365591398</v>
      </c>
      <c r="K125" s="168">
        <f>+'Distribution Pivot Table'!V331*100</f>
        <v>4.580645161290323</v>
      </c>
      <c r="L125" s="168">
        <f>+'Distribution Pivot Table'!V333*100</f>
        <v>0</v>
      </c>
      <c r="M125" s="172">
        <f t="shared" si="79"/>
        <v>19.075268817204304</v>
      </c>
      <c r="N125" s="171">
        <f>+'Distribution Pivot Table'!V335*100</f>
        <v>2.881720430107527</v>
      </c>
      <c r="O125" s="173">
        <f t="shared" si="80"/>
        <v>89.462365591397855</v>
      </c>
      <c r="P125" s="174">
        <f t="shared" si="81"/>
        <v>7.655913978494624</v>
      </c>
      <c r="Q125" s="174">
        <f t="shared" si="82"/>
        <v>2.881720430107527</v>
      </c>
      <c r="R125" s="37">
        <f t="shared" si="66"/>
        <v>99.999999999999986</v>
      </c>
      <c r="S125" s="37">
        <f t="shared" si="67"/>
        <v>100</v>
      </c>
    </row>
    <row r="126" spans="1:27" s="34" customFormat="1">
      <c r="A126" s="57" t="s">
        <v>103</v>
      </c>
      <c r="B126" s="175">
        <f>+'Distribution Pivot Table'!V339*100</f>
        <v>23.342939481268012</v>
      </c>
      <c r="C126" s="204">
        <f>+'Distribution Pivot Table'!V341*100</f>
        <v>0</v>
      </c>
      <c r="D126" s="175">
        <f>+'Distribution Pivot Table'!V343*100</f>
        <v>0</v>
      </c>
      <c r="E126" s="176">
        <f t="shared" si="60"/>
        <v>23.342939481268012</v>
      </c>
      <c r="F126" s="177">
        <f>+'Distribution Pivot Table'!V345*100</f>
        <v>39.481268011527376</v>
      </c>
      <c r="G126" s="175">
        <f>+'Distribution Pivot Table'!V347*100</f>
        <v>0.28818443804034583</v>
      </c>
      <c r="H126" s="175">
        <f>+'Distribution Pivot Table'!V349*100</f>
        <v>0</v>
      </c>
      <c r="I126" s="176">
        <f t="shared" si="78"/>
        <v>39.769452449567723</v>
      </c>
      <c r="J126" s="177">
        <f>+'Distribution Pivot Table'!V351*100</f>
        <v>26.008645533141213</v>
      </c>
      <c r="K126" s="175">
        <f>+'Distribution Pivot Table'!V353*100</f>
        <v>4.3227665706051877</v>
      </c>
      <c r="L126" s="175">
        <f>+'Distribution Pivot Table'!V333*100</f>
        <v>0</v>
      </c>
      <c r="M126" s="726">
        <f t="shared" si="79"/>
        <v>30.331412103746402</v>
      </c>
      <c r="N126" s="177">
        <f>+'Distribution Pivot Table'!V357*100</f>
        <v>6.5561959654178672</v>
      </c>
      <c r="O126" s="727">
        <f t="shared" si="80"/>
        <v>88.8328530259366</v>
      </c>
      <c r="P126" s="728">
        <f t="shared" si="81"/>
        <v>4.6109510086455332</v>
      </c>
      <c r="Q126" s="728">
        <f t="shared" si="82"/>
        <v>6.5561959654178672</v>
      </c>
      <c r="R126" s="37">
        <f t="shared" si="66"/>
        <v>100</v>
      </c>
      <c r="S126" s="37">
        <f t="shared" si="67"/>
        <v>100</v>
      </c>
    </row>
    <row r="127" spans="1:27" s="34" customFormat="1">
      <c r="A127" s="165" t="s">
        <v>206</v>
      </c>
      <c r="B127" s="52"/>
      <c r="C127" s="52"/>
      <c r="D127" s="52"/>
      <c r="E127" s="52"/>
      <c r="F127" s="142"/>
      <c r="G127" s="142"/>
      <c r="H127" s="142"/>
      <c r="I127" s="142"/>
      <c r="J127" s="142"/>
      <c r="K127" s="142"/>
      <c r="L127" s="142"/>
      <c r="M127" s="142"/>
      <c r="N127" s="142"/>
      <c r="O127" s="142"/>
      <c r="P127" s="142"/>
      <c r="Q127" s="142"/>
      <c r="R127" s="39"/>
    </row>
    <row r="128" spans="1:27">
      <c r="A128" s="165"/>
      <c r="B128" s="50"/>
      <c r="C128" s="50"/>
      <c r="D128" s="50"/>
      <c r="E128" s="141"/>
      <c r="F128" s="50"/>
      <c r="G128" s="50"/>
      <c r="H128" s="50"/>
      <c r="I128" s="141"/>
      <c r="J128" s="50"/>
      <c r="K128" s="50"/>
      <c r="L128" s="50"/>
      <c r="M128" s="141"/>
      <c r="N128" s="50"/>
      <c r="O128" s="98"/>
      <c r="P128" s="98"/>
      <c r="R128" s="13"/>
    </row>
    <row r="129" spans="1:19" s="34" customFormat="1">
      <c r="A129" s="52"/>
      <c r="B129" s="52"/>
      <c r="C129" s="52"/>
      <c r="D129" s="52"/>
      <c r="E129" s="52"/>
      <c r="F129" s="142"/>
      <c r="G129" s="142"/>
      <c r="H129" s="142"/>
      <c r="I129" s="142"/>
      <c r="J129" s="142"/>
      <c r="K129" s="142"/>
      <c r="L129" s="142"/>
      <c r="M129" s="142"/>
      <c r="N129" s="142"/>
      <c r="O129" s="142"/>
      <c r="P129" s="142"/>
      <c r="Q129" s="142"/>
      <c r="R129" s="39"/>
    </row>
    <row r="130" spans="1:19" s="34" customFormat="1">
      <c r="A130" s="41"/>
      <c r="B130" s="41"/>
      <c r="C130" s="41"/>
      <c r="D130" s="41"/>
      <c r="E130" s="41"/>
      <c r="F130" s="142"/>
      <c r="G130" s="142"/>
      <c r="H130" s="142"/>
      <c r="I130" s="142"/>
      <c r="J130" s="142"/>
      <c r="K130" s="142"/>
      <c r="L130" s="142"/>
      <c r="M130" s="142"/>
      <c r="N130" s="142"/>
      <c r="O130" s="142"/>
      <c r="P130" s="142"/>
      <c r="Q130" s="718" t="s">
        <v>1156</v>
      </c>
      <c r="R130" s="39"/>
    </row>
    <row r="131" spans="1:19" s="34" customFormat="1" ht="18">
      <c r="A131" s="266" t="s">
        <v>310</v>
      </c>
      <c r="B131" s="132"/>
      <c r="C131" s="132"/>
      <c r="D131" s="132"/>
      <c r="E131" s="132"/>
      <c r="F131" s="135"/>
      <c r="G131" s="135"/>
      <c r="H131" s="135"/>
      <c r="I131" s="136"/>
      <c r="J131" s="135"/>
      <c r="K131" s="135"/>
      <c r="L131" s="135"/>
      <c r="M131" s="136"/>
      <c r="N131" s="135"/>
      <c r="O131" s="135"/>
      <c r="P131" s="135"/>
      <c r="Q131" s="135"/>
      <c r="R131" s="24" t="s">
        <v>202</v>
      </c>
    </row>
    <row r="132" spans="1:19" s="34" customFormat="1" ht="18">
      <c r="A132" s="266"/>
      <c r="B132" s="132"/>
      <c r="C132" s="132"/>
      <c r="D132" s="132"/>
      <c r="E132" s="132"/>
      <c r="F132" s="135"/>
      <c r="G132" s="135"/>
      <c r="H132" s="135"/>
      <c r="I132" s="136"/>
      <c r="J132" s="135"/>
      <c r="K132" s="135"/>
      <c r="L132" s="135"/>
      <c r="M132" s="136"/>
      <c r="N132" s="135"/>
      <c r="O132" s="135"/>
      <c r="P132" s="135"/>
      <c r="Q132" s="135"/>
      <c r="R132" s="24"/>
    </row>
    <row r="133" spans="1:19" s="34" customFormat="1" ht="15.75">
      <c r="A133" s="150" t="s">
        <v>48</v>
      </c>
      <c r="B133" s="132"/>
      <c r="C133" s="132"/>
      <c r="D133" s="132"/>
      <c r="E133" s="132"/>
      <c r="F133" s="135"/>
      <c r="G133" s="135"/>
      <c r="H133" s="135"/>
      <c r="I133" s="136"/>
      <c r="J133" s="135"/>
      <c r="K133" s="135"/>
      <c r="L133" s="135"/>
      <c r="M133" s="136"/>
      <c r="N133" s="135"/>
      <c r="O133" s="135"/>
      <c r="P133" s="135"/>
      <c r="Q133" s="135"/>
      <c r="R133" s="24" t="s">
        <v>202</v>
      </c>
    </row>
    <row r="134" spans="1:19" s="34" customFormat="1" ht="15.75">
      <c r="A134" s="150" t="s">
        <v>1128</v>
      </c>
      <c r="B134" s="132"/>
      <c r="C134" s="132"/>
      <c r="D134" s="132"/>
      <c r="E134" s="132"/>
      <c r="F134" s="27"/>
      <c r="G134" s="27"/>
      <c r="H134" s="27"/>
      <c r="I134" s="132"/>
      <c r="J134" s="27"/>
      <c r="K134" s="27"/>
      <c r="L134" s="27"/>
      <c r="M134" s="132"/>
      <c r="N134" s="27"/>
      <c r="O134" s="27"/>
      <c r="P134" s="27"/>
      <c r="Q134" s="135"/>
      <c r="R134" s="33"/>
    </row>
    <row r="135" spans="1:19" s="34" customFormat="1" ht="20.25" customHeight="1">
      <c r="A135" s="137"/>
      <c r="B135" s="137"/>
      <c r="C135" s="137"/>
      <c r="D135" s="137"/>
      <c r="E135" s="137"/>
      <c r="F135" s="137"/>
      <c r="G135" s="137"/>
      <c r="H135" s="137"/>
      <c r="I135" s="137"/>
      <c r="J135" s="56"/>
      <c r="K135" s="56"/>
      <c r="L135" s="56"/>
      <c r="M135" s="56"/>
      <c r="N135" s="56"/>
      <c r="O135" s="56"/>
      <c r="P135" s="56"/>
      <c r="Q135" s="56"/>
      <c r="R135" s="35"/>
      <c r="S135" s="13"/>
    </row>
    <row r="136" spans="1:19" s="34" customFormat="1" ht="20.25" customHeight="1">
      <c r="A136" s="26"/>
      <c r="B136" s="151" t="s">
        <v>303</v>
      </c>
      <c r="C136" s="152"/>
      <c r="D136" s="152"/>
      <c r="E136" s="152"/>
      <c r="F136" s="152"/>
      <c r="G136" s="152"/>
      <c r="H136" s="152"/>
      <c r="I136" s="153"/>
      <c r="J136" s="154" t="s">
        <v>202</v>
      </c>
      <c r="K136" s="719"/>
      <c r="L136" s="719"/>
      <c r="M136" s="720"/>
      <c r="N136" s="838" t="s">
        <v>302</v>
      </c>
      <c r="O136" s="841" t="s">
        <v>208</v>
      </c>
      <c r="P136" s="841" t="s">
        <v>209</v>
      </c>
      <c r="Q136" s="841" t="s">
        <v>207</v>
      </c>
      <c r="R136" s="36"/>
      <c r="S136" s="7"/>
    </row>
    <row r="137" spans="1:19" s="34" customFormat="1" ht="36.75" customHeight="1">
      <c r="A137" s="27"/>
      <c r="B137" s="152" t="s">
        <v>344</v>
      </c>
      <c r="C137" s="152"/>
      <c r="D137" s="152"/>
      <c r="E137" s="155"/>
      <c r="F137" s="156" t="s">
        <v>346</v>
      </c>
      <c r="G137" s="152"/>
      <c r="H137" s="152"/>
      <c r="I137" s="153"/>
      <c r="J137" s="157" t="s">
        <v>304</v>
      </c>
      <c r="K137" s="152"/>
      <c r="L137" s="152"/>
      <c r="M137" s="153"/>
      <c r="N137" s="839"/>
      <c r="O137" s="842"/>
      <c r="P137" s="842"/>
      <c r="Q137" s="842"/>
      <c r="R137" s="36" t="s">
        <v>49</v>
      </c>
      <c r="S137" s="7" t="s">
        <v>49</v>
      </c>
    </row>
    <row r="138" spans="1:19" s="34" customFormat="1" ht="32.25" customHeight="1">
      <c r="A138" s="28"/>
      <c r="B138" s="158" t="s">
        <v>203</v>
      </c>
      <c r="C138" s="158" t="s">
        <v>204</v>
      </c>
      <c r="D138" s="158" t="s">
        <v>345</v>
      </c>
      <c r="E138" s="159" t="s">
        <v>50</v>
      </c>
      <c r="F138" s="160" t="s">
        <v>203</v>
      </c>
      <c r="G138" s="158" t="s">
        <v>204</v>
      </c>
      <c r="H138" s="158" t="s">
        <v>345</v>
      </c>
      <c r="I138" s="159" t="s">
        <v>50</v>
      </c>
      <c r="J138" s="161" t="s">
        <v>203</v>
      </c>
      <c r="K138" s="162" t="s">
        <v>204</v>
      </c>
      <c r="L138" s="158" t="s">
        <v>345</v>
      </c>
      <c r="M138" s="161" t="s">
        <v>50</v>
      </c>
      <c r="N138" s="840"/>
      <c r="O138" s="843"/>
      <c r="P138" s="843"/>
      <c r="Q138" s="843"/>
      <c r="R138" s="708"/>
      <c r="S138" s="709"/>
    </row>
    <row r="139" spans="1:19" s="34" customFormat="1" ht="12.75" hidden="1" customHeight="1">
      <c r="A139" s="52" t="s">
        <v>87</v>
      </c>
      <c r="B139" s="52"/>
      <c r="C139" s="52"/>
      <c r="D139" s="52"/>
      <c r="E139" s="139"/>
      <c r="F139" s="29"/>
      <c r="G139" s="49"/>
      <c r="H139" s="50"/>
      <c r="I139" s="51"/>
      <c r="J139" s="29"/>
      <c r="K139" s="50"/>
      <c r="L139" s="50"/>
      <c r="M139" s="53"/>
      <c r="N139" s="29"/>
      <c r="O139" s="725"/>
      <c r="P139" s="55"/>
      <c r="Q139" s="55"/>
      <c r="R139" s="37">
        <f>SUM(F139:H139,J139:L139)+N139</f>
        <v>0</v>
      </c>
      <c r="S139" s="9">
        <f>+Q139+P139+O139</f>
        <v>0</v>
      </c>
    </row>
    <row r="140" spans="1:19" s="34" customFormat="1" ht="12.75" hidden="1" customHeight="1">
      <c r="A140" s="52"/>
      <c r="B140" s="52"/>
      <c r="C140" s="52"/>
      <c r="D140" s="52"/>
      <c r="E140" s="139"/>
      <c r="F140" s="29"/>
      <c r="G140" s="49"/>
      <c r="H140" s="50"/>
      <c r="I140" s="140"/>
      <c r="J140" s="29"/>
      <c r="K140" s="50"/>
      <c r="L140" s="50"/>
      <c r="M140" s="29"/>
      <c r="N140" s="29"/>
      <c r="O140" s="721"/>
      <c r="P140" s="692"/>
      <c r="Q140" s="692"/>
      <c r="R140" s="36"/>
      <c r="S140" s="7"/>
    </row>
    <row r="141" spans="1:19" s="34" customFormat="1">
      <c r="A141" s="52" t="s">
        <v>88</v>
      </c>
      <c r="B141" s="168">
        <f>+'Distribution Pivot Table'!W$9*100</f>
        <v>0</v>
      </c>
      <c r="C141" s="169">
        <f>+'Distribution Pivot Table'!W$11*100</f>
        <v>0</v>
      </c>
      <c r="D141" s="168">
        <f>+'Distribution Pivot Table'!W$13*100</f>
        <v>0</v>
      </c>
      <c r="E141" s="170">
        <f t="shared" ref="E141:E159" si="83">SUM(B141:D141)</f>
        <v>0</v>
      </c>
      <c r="F141" s="171">
        <f>+'Distribution Pivot Table'!W$15*100</f>
        <v>0</v>
      </c>
      <c r="G141" s="169">
        <f>+'Distribution Pivot Table'!W$17*100</f>
        <v>0</v>
      </c>
      <c r="H141" s="168">
        <f>+'Distribution Pivot Table'!W$19*100</f>
        <v>0</v>
      </c>
      <c r="I141" s="170">
        <f t="shared" ref="I141:I144" si="84">SUM(F141:H141)</f>
        <v>0</v>
      </c>
      <c r="J141" s="171">
        <f>+'Distribution Pivot Table'!W$21*100</f>
        <v>0</v>
      </c>
      <c r="K141" s="168">
        <f>+'Distribution Pivot Table'!W$23*100</f>
        <v>0</v>
      </c>
      <c r="L141" s="168">
        <f>+'Distribution Pivot Table'!W$25*100</f>
        <v>0</v>
      </c>
      <c r="M141" s="172">
        <f t="shared" ref="M141:M144" si="85">SUM(J141:L141)</f>
        <v>0</v>
      </c>
      <c r="N141" s="171">
        <f>+'Distribution Pivot Table'!W$27*100</f>
        <v>0</v>
      </c>
      <c r="O141" s="173">
        <f t="shared" ref="O141:O144" si="86">+B141+F141+J141</f>
        <v>0</v>
      </c>
      <c r="P141" s="174">
        <f t="shared" ref="P141:P144" si="87">+C141+G141+K141</f>
        <v>0</v>
      </c>
      <c r="Q141" s="174">
        <f t="shared" ref="Q141:Q144" si="88">+D141+H141+L141+N141</f>
        <v>0</v>
      </c>
      <c r="R141" s="37">
        <f t="shared" ref="R141:R159" si="89">SUM(B141:D141,F141:H141,J141:L141)+N141</f>
        <v>0</v>
      </c>
      <c r="S141" s="9">
        <f t="shared" ref="S141:S159" si="90">+Q141+P141+O141</f>
        <v>0</v>
      </c>
    </row>
    <row r="142" spans="1:19" s="34" customFormat="1">
      <c r="A142" s="52" t="s">
        <v>89</v>
      </c>
      <c r="B142" s="168">
        <f>+'Distribution Pivot Table'!W$31*100</f>
        <v>17.593064762876086</v>
      </c>
      <c r="C142" s="169">
        <f>+'Distribution Pivot Table'!W$33*100</f>
        <v>1.0708822029576748</v>
      </c>
      <c r="D142" s="203">
        <f>+'Distribution Pivot Table'!W$35*100</f>
        <v>0</v>
      </c>
      <c r="E142" s="170">
        <f t="shared" si="83"/>
        <v>18.663946965833759</v>
      </c>
      <c r="F142" s="171">
        <f>+'Distribution Pivot Table'!W$37*100</f>
        <v>42.835288118306984</v>
      </c>
      <c r="G142" s="169">
        <f>+'Distribution Pivot Table'!W$39*100</f>
        <v>2.39673635900051</v>
      </c>
      <c r="H142" s="168">
        <f>+'Distribution Pivot Table'!W$41*100</f>
        <v>0</v>
      </c>
      <c r="I142" s="170">
        <f t="shared" si="84"/>
        <v>45.23202447730749</v>
      </c>
      <c r="J142" s="171">
        <f>+'Distribution Pivot Table'!W$43*100</f>
        <v>27.434982151963283</v>
      </c>
      <c r="K142" s="168">
        <f>+'Distribution Pivot Table'!W$45*100</f>
        <v>8.669046404895461</v>
      </c>
      <c r="L142" s="168">
        <f>+'Distribution Pivot Table'!W$47*100</f>
        <v>0</v>
      </c>
      <c r="M142" s="172">
        <f t="shared" si="85"/>
        <v>36.104028556858744</v>
      </c>
      <c r="N142" s="171">
        <f>+'Distribution Pivot Table'!W$49*100</f>
        <v>0</v>
      </c>
      <c r="O142" s="173">
        <f t="shared" si="86"/>
        <v>87.863335033146356</v>
      </c>
      <c r="P142" s="174">
        <f t="shared" si="87"/>
        <v>12.136664966853646</v>
      </c>
      <c r="Q142" s="174">
        <f t="shared" si="88"/>
        <v>0</v>
      </c>
      <c r="R142" s="37">
        <f t="shared" si="89"/>
        <v>100</v>
      </c>
      <c r="S142" s="37">
        <f t="shared" si="90"/>
        <v>100</v>
      </c>
    </row>
    <row r="143" spans="1:19" s="34" customFormat="1">
      <c r="A143" s="52" t="s">
        <v>90</v>
      </c>
      <c r="B143" s="168">
        <f>+'Distribution Pivot Table'!W$53*100</f>
        <v>0</v>
      </c>
      <c r="C143" s="169">
        <f>+'Distribution Pivot Table'!W$55*100</f>
        <v>0</v>
      </c>
      <c r="D143" s="168">
        <f>+'Distribution Pivot Table'!W$57*100</f>
        <v>0</v>
      </c>
      <c r="E143" s="170">
        <f t="shared" si="83"/>
        <v>0</v>
      </c>
      <c r="F143" s="171">
        <f>+'Distribution Pivot Table'!W$59*100</f>
        <v>0</v>
      </c>
      <c r="G143" s="169">
        <f>+'Distribution Pivot Table'!W$61*100</f>
        <v>0</v>
      </c>
      <c r="H143" s="168">
        <f>+'Distribution Pivot Table'!W$63*100</f>
        <v>0</v>
      </c>
      <c r="I143" s="170">
        <f t="shared" si="84"/>
        <v>0</v>
      </c>
      <c r="J143" s="171">
        <f>+'Distribution Pivot Table'!W$65*100</f>
        <v>0</v>
      </c>
      <c r="K143" s="168">
        <f>+'Distribution Pivot Table'!W$67*100</f>
        <v>0</v>
      </c>
      <c r="L143" s="168">
        <f>+'Distribution Pivot Table'!W$69*100</f>
        <v>0</v>
      </c>
      <c r="M143" s="172">
        <f t="shared" si="85"/>
        <v>0</v>
      </c>
      <c r="N143" s="171">
        <f>+'Distribution Pivot Table'!W$71*100</f>
        <v>0</v>
      </c>
      <c r="O143" s="173">
        <f t="shared" si="86"/>
        <v>0</v>
      </c>
      <c r="P143" s="174">
        <f t="shared" si="87"/>
        <v>0</v>
      </c>
      <c r="Q143" s="174">
        <f t="shared" si="88"/>
        <v>0</v>
      </c>
      <c r="R143" s="37">
        <f t="shared" si="89"/>
        <v>0</v>
      </c>
      <c r="S143" s="37">
        <f t="shared" si="90"/>
        <v>0</v>
      </c>
    </row>
    <row r="144" spans="1:19" s="34" customFormat="1">
      <c r="A144" s="52" t="s">
        <v>91</v>
      </c>
      <c r="B144" s="168">
        <f>+'Distribution Pivot Table'!W$75*100</f>
        <v>18.221665623043208</v>
      </c>
      <c r="C144" s="169">
        <f>+'Distribution Pivot Table'!W$77*100</f>
        <v>1.0018785222291797</v>
      </c>
      <c r="D144" s="168">
        <f>+'Distribution Pivot Table'!W$79*100</f>
        <v>0</v>
      </c>
      <c r="E144" s="170">
        <f t="shared" si="83"/>
        <v>19.223544145272388</v>
      </c>
      <c r="F144" s="171">
        <f>+'Distribution Pivot Table'!W$81*100</f>
        <v>29.242329367564185</v>
      </c>
      <c r="G144" s="169">
        <f>+'Distribution Pivot Table'!W$83*100</f>
        <v>1.4402003757044459</v>
      </c>
      <c r="H144" s="168">
        <f>+'Distribution Pivot Table'!W$85*100</f>
        <v>0.12523481527864747</v>
      </c>
      <c r="I144" s="170">
        <f t="shared" si="84"/>
        <v>30.80776455854728</v>
      </c>
      <c r="J144" s="171">
        <f>+'Distribution Pivot Table'!W$87*100</f>
        <v>35.253600500939257</v>
      </c>
      <c r="K144" s="168">
        <f>+'Distribution Pivot Table'!W$89*100</f>
        <v>11.772072636192862</v>
      </c>
      <c r="L144" s="168">
        <f>+'Distribution Pivot Table'!W$91*100</f>
        <v>0</v>
      </c>
      <c r="M144" s="172">
        <f t="shared" si="85"/>
        <v>47.025673137132117</v>
      </c>
      <c r="N144" s="171">
        <f>+'Distribution Pivot Table'!W$93*100</f>
        <v>2.9430181590482154</v>
      </c>
      <c r="O144" s="173">
        <f t="shared" si="86"/>
        <v>82.717595491546646</v>
      </c>
      <c r="P144" s="174">
        <f t="shared" si="87"/>
        <v>14.214151534126486</v>
      </c>
      <c r="Q144" s="174">
        <f t="shared" si="88"/>
        <v>3.0682529743268629</v>
      </c>
      <c r="R144" s="37">
        <f t="shared" si="89"/>
        <v>100</v>
      </c>
      <c r="S144" s="37">
        <f t="shared" si="90"/>
        <v>100</v>
      </c>
    </row>
    <row r="145" spans="1:27" s="34" customFormat="1">
      <c r="A145" s="52"/>
      <c r="B145" s="168"/>
      <c r="C145" s="169"/>
      <c r="D145" s="168"/>
      <c r="E145" s="170">
        <f t="shared" si="83"/>
        <v>0</v>
      </c>
      <c r="F145" s="171"/>
      <c r="G145" s="169"/>
      <c r="H145" s="168"/>
      <c r="I145" s="170"/>
      <c r="J145" s="171"/>
      <c r="K145" s="168"/>
      <c r="L145" s="168"/>
      <c r="M145" s="172"/>
      <c r="N145" s="171"/>
      <c r="O145" s="173"/>
      <c r="P145" s="174"/>
      <c r="Q145" s="174"/>
      <c r="R145" s="37"/>
      <c r="S145" s="37"/>
    </row>
    <row r="146" spans="1:27" s="34" customFormat="1">
      <c r="A146" s="52" t="s">
        <v>92</v>
      </c>
      <c r="B146" s="168">
        <f>+'Distribution Pivot Table'!W$97*100</f>
        <v>1.1543584430960485</v>
      </c>
      <c r="C146" s="169">
        <f>+'Distribution Pivot Table'!W$99*100</f>
        <v>0.19239307384934143</v>
      </c>
      <c r="D146" s="168">
        <f>+'Distribution Pivot Table'!W$101*100</f>
        <v>0</v>
      </c>
      <c r="E146" s="170">
        <f t="shared" si="83"/>
        <v>1.3467515169453899</v>
      </c>
      <c r="F146" s="171">
        <f>+'Distribution Pivot Table'!W$103*100</f>
        <v>43.762024567115581</v>
      </c>
      <c r="G146" s="169">
        <f>+'Distribution Pivot Table'!W$105*100</f>
        <v>4.5730353707266538</v>
      </c>
      <c r="H146" s="168">
        <f>+'Distribution Pivot Table'!W$107*100</f>
        <v>0</v>
      </c>
      <c r="I146" s="170">
        <f t="shared" ref="I146:I149" si="91">SUM(F146:H146)</f>
        <v>48.335059937842232</v>
      </c>
      <c r="J146" s="171">
        <f>+'Distribution Pivot Table'!W$109*100</f>
        <v>34.527157022347197</v>
      </c>
      <c r="K146" s="168">
        <f>+'Distribution Pivot Table'!W$111*100</f>
        <v>15.761432588426816</v>
      </c>
      <c r="L146" s="168">
        <f>+'Distribution Pivot Table'!W$113*100</f>
        <v>0</v>
      </c>
      <c r="M146" s="172">
        <f t="shared" ref="M146:M149" si="92">SUM(J146:L146)</f>
        <v>50.288589610774011</v>
      </c>
      <c r="N146" s="784">
        <f>+'Distribution Pivot Table'!W$115*100</f>
        <v>2.9598934438360217E-2</v>
      </c>
      <c r="O146" s="173">
        <f t="shared" ref="O146:O149" si="93">+B146+F146+J146</f>
        <v>79.443540032558829</v>
      </c>
      <c r="P146" s="174">
        <f t="shared" ref="P146:P149" si="94">+C146+G146+K146</f>
        <v>20.52686103300281</v>
      </c>
      <c r="Q146" s="786">
        <f t="shared" ref="Q146:Q149" si="95">+D146+H146+L146+N146</f>
        <v>2.9598934438360217E-2</v>
      </c>
      <c r="R146" s="37">
        <f t="shared" si="89"/>
        <v>99.999999999999986</v>
      </c>
      <c r="S146" s="37">
        <f t="shared" si="90"/>
        <v>100</v>
      </c>
    </row>
    <row r="147" spans="1:27" s="34" customFormat="1">
      <c r="A147" s="52" t="s">
        <v>93</v>
      </c>
      <c r="B147" s="168">
        <f>+'Distribution Pivot Table'!W$119*100</f>
        <v>5.0909090909090908</v>
      </c>
      <c r="C147" s="169">
        <f>+'Distribution Pivot Table'!W$121*100</f>
        <v>0.31818181818181818</v>
      </c>
      <c r="D147" s="168">
        <f>+'Distribution Pivot Table'!W$123*100</f>
        <v>0</v>
      </c>
      <c r="E147" s="170">
        <f t="shared" si="83"/>
        <v>5.4090909090909092</v>
      </c>
      <c r="F147" s="171">
        <f>+'Distribution Pivot Table'!W$125*100</f>
        <v>41.63636363636364</v>
      </c>
      <c r="G147" s="169">
        <f>+'Distribution Pivot Table'!W$127*100</f>
        <v>4.0909090909090908</v>
      </c>
      <c r="H147" s="168">
        <f>+'Distribution Pivot Table'!W$129*100</f>
        <v>0</v>
      </c>
      <c r="I147" s="170">
        <f t="shared" si="91"/>
        <v>45.727272727272734</v>
      </c>
      <c r="J147" s="171">
        <f>+'Distribution Pivot Table'!W$131*100</f>
        <v>28.000000000000004</v>
      </c>
      <c r="K147" s="168">
        <f>+'Distribution Pivot Table'!W$133*100</f>
        <v>11.454545454545455</v>
      </c>
      <c r="L147" s="168">
        <f>+'Distribution Pivot Table'!W$135*100</f>
        <v>0</v>
      </c>
      <c r="M147" s="172">
        <f t="shared" si="92"/>
        <v>39.45454545454546</v>
      </c>
      <c r="N147" s="171">
        <f>+'Distribution Pivot Table'!W$137*100</f>
        <v>9.4090909090909083</v>
      </c>
      <c r="O147" s="173">
        <f t="shared" si="93"/>
        <v>74.727272727272734</v>
      </c>
      <c r="P147" s="174">
        <f t="shared" si="94"/>
        <v>15.863636363636363</v>
      </c>
      <c r="Q147" s="174">
        <f t="shared" si="95"/>
        <v>9.4090909090909083</v>
      </c>
      <c r="R147" s="37">
        <f t="shared" si="89"/>
        <v>100</v>
      </c>
      <c r="S147" s="37">
        <f t="shared" si="90"/>
        <v>100</v>
      </c>
    </row>
    <row r="148" spans="1:27" s="34" customFormat="1">
      <c r="A148" s="52" t="s">
        <v>94</v>
      </c>
      <c r="B148" s="168">
        <f>+'Distribution Pivot Table'!W$141*100</f>
        <v>4.0258007117437726</v>
      </c>
      <c r="C148" s="169">
        <f>+'Distribution Pivot Table'!W$143*100</f>
        <v>8.8967971530249101E-2</v>
      </c>
      <c r="D148" s="168">
        <f>+'Distribution Pivot Table'!W$145*100</f>
        <v>0</v>
      </c>
      <c r="E148" s="170">
        <f t="shared" si="83"/>
        <v>4.114768683274022</v>
      </c>
      <c r="F148" s="171">
        <f>+'Distribution Pivot Table'!W$147*100</f>
        <v>53.180604982206404</v>
      </c>
      <c r="G148" s="169">
        <f>+'Distribution Pivot Table'!W$149*100</f>
        <v>1.6459074733096084</v>
      </c>
      <c r="H148" s="168">
        <f>+'Distribution Pivot Table'!W$151*100</f>
        <v>0</v>
      </c>
      <c r="I148" s="170">
        <f t="shared" si="91"/>
        <v>54.82651245551601</v>
      </c>
      <c r="J148" s="171">
        <f>+'Distribution Pivot Table'!W$153*100</f>
        <v>31.739323843416372</v>
      </c>
      <c r="K148" s="168">
        <f>+'Distribution Pivot Table'!W$155*100</f>
        <v>9.1859430604982215</v>
      </c>
      <c r="L148" s="168">
        <f>+'Distribution Pivot Table'!W$157*100</f>
        <v>0</v>
      </c>
      <c r="M148" s="172">
        <f t="shared" si="92"/>
        <v>40.92526690391459</v>
      </c>
      <c r="N148" s="171">
        <f>+'Distribution Pivot Table'!W$159*100</f>
        <v>0.13345195729537368</v>
      </c>
      <c r="O148" s="173">
        <f t="shared" si="93"/>
        <v>88.945729537366546</v>
      </c>
      <c r="P148" s="174">
        <f t="shared" si="94"/>
        <v>10.92081850533808</v>
      </c>
      <c r="Q148" s="174">
        <f t="shared" si="95"/>
        <v>0.13345195729537368</v>
      </c>
      <c r="R148" s="37">
        <f t="shared" si="89"/>
        <v>100</v>
      </c>
      <c r="S148" s="37">
        <f t="shared" si="90"/>
        <v>100</v>
      </c>
    </row>
    <row r="149" spans="1:27" s="34" customFormat="1">
      <c r="A149" s="52" t="s">
        <v>95</v>
      </c>
      <c r="B149" s="168">
        <f>+'Distribution Pivot Table'!W$163*100</f>
        <v>0</v>
      </c>
      <c r="C149" s="169">
        <f>+'Distribution Pivot Table'!W$165*100</f>
        <v>0</v>
      </c>
      <c r="D149" s="168">
        <f>+'Distribution Pivot Table'!W$167*100</f>
        <v>0</v>
      </c>
      <c r="E149" s="170">
        <f t="shared" si="83"/>
        <v>0</v>
      </c>
      <c r="F149" s="171">
        <f>+'Distribution Pivot Table'!W$169*100</f>
        <v>0</v>
      </c>
      <c r="G149" s="169">
        <f>+'Distribution Pivot Table'!W$171*100</f>
        <v>0</v>
      </c>
      <c r="H149" s="168">
        <f>+'Distribution Pivot Table'!W$173*100</f>
        <v>0</v>
      </c>
      <c r="I149" s="170">
        <f t="shared" si="91"/>
        <v>0</v>
      </c>
      <c r="J149" s="171">
        <f>+'Distribution Pivot Table'!W$175*100</f>
        <v>0</v>
      </c>
      <c r="K149" s="168">
        <f>+'Distribution Pivot Table'!W$177*100</f>
        <v>0</v>
      </c>
      <c r="L149" s="168">
        <f>+'Distribution Pivot Table'!W$179*100</f>
        <v>0</v>
      </c>
      <c r="M149" s="172">
        <f t="shared" si="92"/>
        <v>0</v>
      </c>
      <c r="N149" s="171">
        <f>+'Distribution Pivot Table'!W$181*100</f>
        <v>0</v>
      </c>
      <c r="O149" s="173">
        <f t="shared" si="93"/>
        <v>0</v>
      </c>
      <c r="P149" s="174">
        <f t="shared" si="94"/>
        <v>0</v>
      </c>
      <c r="Q149" s="174">
        <f t="shared" si="95"/>
        <v>0</v>
      </c>
      <c r="R149" s="37">
        <f t="shared" si="89"/>
        <v>0</v>
      </c>
      <c r="S149" s="37">
        <f t="shared" si="90"/>
        <v>0</v>
      </c>
    </row>
    <row r="150" spans="1:27" s="34" customFormat="1">
      <c r="A150" s="52"/>
      <c r="B150" s="168"/>
      <c r="C150" s="169"/>
      <c r="D150" s="168"/>
      <c r="E150" s="170">
        <f t="shared" si="83"/>
        <v>0</v>
      </c>
      <c r="F150" s="171"/>
      <c r="G150" s="169"/>
      <c r="H150" s="168"/>
      <c r="I150" s="170"/>
      <c r="J150" s="171"/>
      <c r="K150" s="168"/>
      <c r="L150" s="168"/>
      <c r="M150" s="172"/>
      <c r="N150" s="171"/>
      <c r="O150" s="173"/>
      <c r="P150" s="174"/>
      <c r="Q150" s="174"/>
      <c r="R150" s="37"/>
      <c r="S150" s="37"/>
    </row>
    <row r="151" spans="1:27">
      <c r="A151" s="52" t="s">
        <v>96</v>
      </c>
      <c r="B151" s="168">
        <f>+'Distribution Pivot Table'!W$185*100</f>
        <v>11.220311220311221</v>
      </c>
      <c r="C151" s="169">
        <f>+'Distribution Pivot Table'!W$187*100</f>
        <v>2.2932022932022931</v>
      </c>
      <c r="D151" s="168">
        <f>+'Distribution Pivot Table'!W$189*100</f>
        <v>0</v>
      </c>
      <c r="E151" s="170">
        <f t="shared" si="83"/>
        <v>13.513513513513514</v>
      </c>
      <c r="F151" s="171">
        <f>+'Distribution Pivot Table'!W$191*100</f>
        <v>30.384930384930385</v>
      </c>
      <c r="G151" s="169">
        <f>+'Distribution Pivot Table'!W$193*100</f>
        <v>0.57330057330057327</v>
      </c>
      <c r="H151" s="168">
        <f>+'Distribution Pivot Table'!W$195*100</f>
        <v>0</v>
      </c>
      <c r="I151" s="170">
        <f t="shared" ref="I151:I154" si="96">SUM(F151:H151)</f>
        <v>30.95823095823096</v>
      </c>
      <c r="J151" s="171">
        <f>+'Distribution Pivot Table'!W$197*100</f>
        <v>37.837837837837839</v>
      </c>
      <c r="K151" s="168">
        <f>+'Distribution Pivot Table'!W$199*100</f>
        <v>9.3366093366093352</v>
      </c>
      <c r="L151" s="203">
        <f>+'Distribution Pivot Table'!W$201*100</f>
        <v>0</v>
      </c>
      <c r="M151" s="172">
        <f t="shared" ref="M151:M154" si="97">SUM(J151:L151)</f>
        <v>47.174447174447174</v>
      </c>
      <c r="N151" s="171">
        <f>+'Distribution Pivot Table'!W$203*100</f>
        <v>8.3538083538083541</v>
      </c>
      <c r="O151" s="173">
        <f t="shared" ref="O151:O154" si="98">+B151+F151+J151</f>
        <v>79.443079443079441</v>
      </c>
      <c r="P151" s="174">
        <f t="shared" ref="P151:P154" si="99">+C151+G151+K151</f>
        <v>12.203112203112202</v>
      </c>
      <c r="Q151" s="174">
        <f t="shared" ref="Q151:Q154" si="100">+D151+H151+L151+N151</f>
        <v>8.3538083538083541</v>
      </c>
      <c r="R151" s="37">
        <f t="shared" si="89"/>
        <v>100</v>
      </c>
      <c r="S151" s="37">
        <f t="shared" si="90"/>
        <v>100</v>
      </c>
    </row>
    <row r="152" spans="1:27" s="34" customFormat="1">
      <c r="A152" s="52" t="s">
        <v>97</v>
      </c>
      <c r="B152" s="168">
        <f>+'Distribution Pivot Table'!W$207*100</f>
        <v>0.11135857461024498</v>
      </c>
      <c r="C152" s="203">
        <f>+'Distribution Pivot Table'!W$209*100</f>
        <v>0.33407572383073497</v>
      </c>
      <c r="D152" s="203">
        <f>+'Distribution Pivot Table'!W$211*108</f>
        <v>0</v>
      </c>
      <c r="E152" s="170">
        <f t="shared" si="83"/>
        <v>0.44543429844097993</v>
      </c>
      <c r="F152" s="171">
        <f>+'Distribution Pivot Table'!W$213*100</f>
        <v>41.314031180400889</v>
      </c>
      <c r="G152" s="169">
        <f>+'Distribution Pivot Table'!W$215*100</f>
        <v>0.77951002227171495</v>
      </c>
      <c r="H152" s="168">
        <f>+'Distribution Pivot Table'!W$217*100</f>
        <v>1.0022271714922049</v>
      </c>
      <c r="I152" s="170">
        <f t="shared" si="96"/>
        <v>43.095768374164805</v>
      </c>
      <c r="J152" s="171">
        <f>+'Distribution Pivot Table'!W$219*100</f>
        <v>32.293986636971042</v>
      </c>
      <c r="K152" s="168">
        <f>+'Distribution Pivot Table'!W$221*100</f>
        <v>13.919821826280623</v>
      </c>
      <c r="L152" s="168">
        <f>+'Distribution Pivot Table'!W$223*100</f>
        <v>1.4476614699331849</v>
      </c>
      <c r="M152" s="172">
        <f t="shared" si="97"/>
        <v>47.661469933184854</v>
      </c>
      <c r="N152" s="171">
        <f>+'Distribution Pivot Table'!W$225*100</f>
        <v>8.7973273942093542</v>
      </c>
      <c r="O152" s="173">
        <f t="shared" si="98"/>
        <v>73.719376391982166</v>
      </c>
      <c r="P152" s="174">
        <f t="shared" si="99"/>
        <v>15.033407572383073</v>
      </c>
      <c r="Q152" s="174">
        <f t="shared" si="100"/>
        <v>11.247216035634743</v>
      </c>
      <c r="R152" s="37">
        <f t="shared" si="89"/>
        <v>100</v>
      </c>
      <c r="S152" s="37">
        <f t="shared" si="90"/>
        <v>99.999999999999986</v>
      </c>
    </row>
    <row r="153" spans="1:27" s="34" customFormat="1">
      <c r="A153" s="52" t="s">
        <v>98</v>
      </c>
      <c r="B153" s="168">
        <f>+'Distribution Pivot Table'!W$229*100</f>
        <v>0</v>
      </c>
      <c r="C153" s="168">
        <f>+'Distribution Pivot Table'!W$231*100</f>
        <v>0</v>
      </c>
      <c r="D153" s="168">
        <f>+'Distribution Pivot Table'!W$233*100</f>
        <v>0</v>
      </c>
      <c r="E153" s="170">
        <f t="shared" si="83"/>
        <v>0</v>
      </c>
      <c r="F153" s="171">
        <f>+'Distribution Pivot Table'!W$235*100</f>
        <v>0</v>
      </c>
      <c r="G153" s="169">
        <f>+'Distribution Pivot Table'!W$237*100</f>
        <v>0</v>
      </c>
      <c r="H153" s="168">
        <f>+'Distribution Pivot Table'!W$239*100</f>
        <v>0</v>
      </c>
      <c r="I153" s="170">
        <f t="shared" si="96"/>
        <v>0</v>
      </c>
      <c r="J153" s="171">
        <f>+'Distribution Pivot Table'!W$241*100</f>
        <v>0</v>
      </c>
      <c r="K153" s="168">
        <f>+'Distribution Pivot Table'!W$243*100</f>
        <v>0</v>
      </c>
      <c r="L153" s="168">
        <f>+'Distribution Pivot Table'!W$245*100</f>
        <v>0</v>
      </c>
      <c r="M153" s="172">
        <f t="shared" si="97"/>
        <v>0</v>
      </c>
      <c r="N153" s="171">
        <f>+'Distribution Pivot Table'!W$247*100</f>
        <v>0</v>
      </c>
      <c r="O153" s="173">
        <f t="shared" si="98"/>
        <v>0</v>
      </c>
      <c r="P153" s="174">
        <f t="shared" si="99"/>
        <v>0</v>
      </c>
      <c r="Q153" s="174">
        <f t="shared" si="100"/>
        <v>0</v>
      </c>
      <c r="R153" s="37">
        <f t="shared" si="89"/>
        <v>0</v>
      </c>
      <c r="S153" s="37">
        <f t="shared" si="90"/>
        <v>0</v>
      </c>
      <c r="AA153" s="785"/>
    </row>
    <row r="154" spans="1:27" s="34" customFormat="1">
      <c r="A154" s="52" t="s">
        <v>99</v>
      </c>
      <c r="B154" s="168">
        <f>+'Distribution Pivot Table'!W$251*100</f>
        <v>0</v>
      </c>
      <c r="C154" s="168">
        <f>+'Distribution Pivot Table'!W$253*100</f>
        <v>0</v>
      </c>
      <c r="D154" s="168">
        <f>+'Distribution Pivot Table'!W$255*100</f>
        <v>0</v>
      </c>
      <c r="E154" s="170">
        <f t="shared" si="83"/>
        <v>0</v>
      </c>
      <c r="F154" s="171">
        <f>+'Distribution Pivot Table'!W$257*100</f>
        <v>0</v>
      </c>
      <c r="G154" s="169">
        <f>+'Distribution Pivot Table'!W$259*100</f>
        <v>0</v>
      </c>
      <c r="H154" s="168">
        <f>+'Distribution Pivot Table'!W$261*100</f>
        <v>0</v>
      </c>
      <c r="I154" s="170">
        <f t="shared" si="96"/>
        <v>0</v>
      </c>
      <c r="J154" s="171">
        <f>+'Distribution Pivot Table'!W$263*100</f>
        <v>0</v>
      </c>
      <c r="K154" s="168">
        <f>+'Distribution Pivot Table'!W$265*100</f>
        <v>0</v>
      </c>
      <c r="L154" s="168">
        <f>+'Distribution Pivot Table'!W$267*100</f>
        <v>0</v>
      </c>
      <c r="M154" s="172">
        <f t="shared" si="97"/>
        <v>0</v>
      </c>
      <c r="N154" s="171">
        <f>+'Distribution Pivot Table'!W$269*100</f>
        <v>0</v>
      </c>
      <c r="O154" s="173">
        <f t="shared" si="98"/>
        <v>0</v>
      </c>
      <c r="P154" s="174">
        <f t="shared" si="99"/>
        <v>0</v>
      </c>
      <c r="Q154" s="174">
        <f t="shared" si="100"/>
        <v>0</v>
      </c>
      <c r="R154" s="37">
        <f t="shared" si="89"/>
        <v>0</v>
      </c>
      <c r="S154" s="37">
        <f t="shared" si="90"/>
        <v>0</v>
      </c>
    </row>
    <row r="155" spans="1:27" s="34" customFormat="1">
      <c r="A155" s="52"/>
      <c r="B155" s="168"/>
      <c r="C155" s="168"/>
      <c r="D155" s="168"/>
      <c r="E155" s="170">
        <f t="shared" si="83"/>
        <v>0</v>
      </c>
      <c r="F155" s="171"/>
      <c r="G155" s="169"/>
      <c r="H155" s="168"/>
      <c r="I155" s="170"/>
      <c r="J155" s="171"/>
      <c r="K155" s="168"/>
      <c r="L155" s="168"/>
      <c r="M155" s="172"/>
      <c r="N155" s="171"/>
      <c r="O155" s="173"/>
      <c r="P155" s="174"/>
      <c r="Q155" s="174"/>
      <c r="R155" s="37"/>
      <c r="S155" s="37"/>
    </row>
    <row r="156" spans="1:27" s="34" customFormat="1">
      <c r="A156" s="52" t="s">
        <v>100</v>
      </c>
      <c r="B156" s="168">
        <f>+'Distribution Pivot Table'!W$273*100</f>
        <v>0</v>
      </c>
      <c r="C156" s="168">
        <f>+'Distribution Pivot Table'!W$275*100</f>
        <v>0</v>
      </c>
      <c r="D156" s="168">
        <f>+'Distribution Pivot Table'!W$277*100</f>
        <v>0</v>
      </c>
      <c r="E156" s="170">
        <f t="shared" si="83"/>
        <v>0</v>
      </c>
      <c r="F156" s="171">
        <f>+'Distribution Pivot Table'!W$279*100</f>
        <v>0</v>
      </c>
      <c r="G156" s="169">
        <f>+'Distribution Pivot Table'!W$281*100</f>
        <v>0</v>
      </c>
      <c r="H156" s="168">
        <f>+'Distribution Pivot Table'!W$283*100</f>
        <v>0</v>
      </c>
      <c r="I156" s="170">
        <f t="shared" ref="I156:I159" si="101">SUM(F156:H156)</f>
        <v>0</v>
      </c>
      <c r="J156" s="171">
        <f>+'Distribution Pivot Table'!W$285*100</f>
        <v>0</v>
      </c>
      <c r="K156" s="168">
        <f>+'Distribution Pivot Table'!W$287*100</f>
        <v>0</v>
      </c>
      <c r="L156" s="168">
        <f>+'Distribution Pivot Table'!W$289*100</f>
        <v>0</v>
      </c>
      <c r="M156" s="172">
        <f t="shared" ref="M156:M159" si="102">SUM(J156:L156)</f>
        <v>0</v>
      </c>
      <c r="N156" s="171">
        <f>+'Distribution Pivot Table'!W$291*100</f>
        <v>0</v>
      </c>
      <c r="O156" s="173">
        <f t="shared" ref="O156:O159" si="103">+B156+F156+J156</f>
        <v>0</v>
      </c>
      <c r="P156" s="174">
        <f t="shared" ref="P156:P159" si="104">+C156+G156+K156</f>
        <v>0</v>
      </c>
      <c r="Q156" s="174">
        <f t="shared" ref="Q156:Q159" si="105">+D156+H156+L156+N156</f>
        <v>0</v>
      </c>
      <c r="R156" s="37">
        <f t="shared" si="89"/>
        <v>0</v>
      </c>
      <c r="S156" s="37">
        <f t="shared" si="90"/>
        <v>0</v>
      </c>
    </row>
    <row r="157" spans="1:27" s="34" customFormat="1">
      <c r="A157" s="52" t="s">
        <v>101</v>
      </c>
      <c r="B157" s="168">
        <f>+'Distribution Pivot Table'!W295*100</f>
        <v>0</v>
      </c>
      <c r="C157" s="168">
        <f>+'Distribution Pivot Table'!W297*100</f>
        <v>0</v>
      </c>
      <c r="D157" s="168">
        <f>+'Distribution Pivot Table'!W299*100</f>
        <v>0</v>
      </c>
      <c r="E157" s="170">
        <f t="shared" si="83"/>
        <v>0</v>
      </c>
      <c r="F157" s="171">
        <f>+'Distribution Pivot Table'!W301*100</f>
        <v>0</v>
      </c>
      <c r="G157" s="169">
        <f>+'Distribution Pivot Table'!W303*100</f>
        <v>0</v>
      </c>
      <c r="H157" s="168">
        <f>+'Distribution Pivot Table'!W305*100</f>
        <v>0</v>
      </c>
      <c r="I157" s="170">
        <f t="shared" si="101"/>
        <v>0</v>
      </c>
      <c r="J157" s="171">
        <f>+'Distribution Pivot Table'!W307*100</f>
        <v>40.494092373791624</v>
      </c>
      <c r="K157" s="168">
        <f>+'Distribution Pivot Table'!W309*100</f>
        <v>50.912996777658435</v>
      </c>
      <c r="L157" s="168">
        <f>+'Distribution Pivot Table'!W311*100</f>
        <v>0</v>
      </c>
      <c r="M157" s="172">
        <f t="shared" si="102"/>
        <v>91.407089151450066</v>
      </c>
      <c r="N157" s="171">
        <f>+'Distribution Pivot Table'!W313*100</f>
        <v>8.5929108485499466</v>
      </c>
      <c r="O157" s="173">
        <f t="shared" si="103"/>
        <v>40.494092373791624</v>
      </c>
      <c r="P157" s="174">
        <f t="shared" si="104"/>
        <v>50.912996777658435</v>
      </c>
      <c r="Q157" s="174">
        <f t="shared" si="105"/>
        <v>8.5929108485499466</v>
      </c>
      <c r="R157" s="37">
        <f t="shared" si="89"/>
        <v>100.00000000000001</v>
      </c>
      <c r="S157" s="37">
        <f t="shared" si="90"/>
        <v>100</v>
      </c>
    </row>
    <row r="158" spans="1:27" s="34" customFormat="1">
      <c r="A158" s="52" t="s">
        <v>102</v>
      </c>
      <c r="B158" s="168">
        <f>+'Distribution Pivot Table'!W317*100</f>
        <v>0</v>
      </c>
      <c r="C158" s="203">
        <f>+'Distribution Pivot Table'!W319*100</f>
        <v>0</v>
      </c>
      <c r="D158" s="168">
        <f>+'Distribution Pivot Table'!W321*100</f>
        <v>0</v>
      </c>
      <c r="E158" s="170">
        <f t="shared" si="83"/>
        <v>0</v>
      </c>
      <c r="F158" s="171">
        <f>+'Distribution Pivot Table'!W323*100</f>
        <v>63.101109741060426</v>
      </c>
      <c r="G158" s="169">
        <f>+'Distribution Pivot Table'!W325*100</f>
        <v>4.6239210850801484</v>
      </c>
      <c r="H158" s="168">
        <f>+'Distribution Pivot Table'!W327*100</f>
        <v>0</v>
      </c>
      <c r="I158" s="170">
        <f t="shared" si="101"/>
        <v>67.725030826140568</v>
      </c>
      <c r="J158" s="171">
        <f>+'Distribution Pivot Table'!W329*100</f>
        <v>23.828606658446365</v>
      </c>
      <c r="K158" s="168">
        <f>+'Distribution Pivot Table'!W331*100</f>
        <v>5.6103575832305799</v>
      </c>
      <c r="L158" s="168">
        <f>+'Distribution Pivot Table'!W333*100</f>
        <v>0</v>
      </c>
      <c r="M158" s="172">
        <f t="shared" si="102"/>
        <v>29.438964241676945</v>
      </c>
      <c r="N158" s="171">
        <f>+'Distribution Pivot Table'!W335*100</f>
        <v>2.8360049321824907</v>
      </c>
      <c r="O158" s="173">
        <f t="shared" si="103"/>
        <v>86.929716399506788</v>
      </c>
      <c r="P158" s="174">
        <f t="shared" si="104"/>
        <v>10.234278668310729</v>
      </c>
      <c r="Q158" s="174">
        <f t="shared" si="105"/>
        <v>2.8360049321824907</v>
      </c>
      <c r="R158" s="37">
        <f t="shared" si="89"/>
        <v>100</v>
      </c>
      <c r="S158" s="37">
        <f t="shared" si="90"/>
        <v>100</v>
      </c>
    </row>
    <row r="159" spans="1:27" s="34" customFormat="1">
      <c r="A159" s="57" t="s">
        <v>103</v>
      </c>
      <c r="B159" s="175">
        <f>+'Distribution Pivot Table'!W339*100</f>
        <v>0</v>
      </c>
      <c r="C159" s="204">
        <f>+'Distribution Pivot Table'!W341*100</f>
        <v>0</v>
      </c>
      <c r="D159" s="175">
        <f>+'Distribution Pivot Table'!W343*100</f>
        <v>0</v>
      </c>
      <c r="E159" s="176">
        <f t="shared" si="83"/>
        <v>0</v>
      </c>
      <c r="F159" s="177">
        <f>+'Distribution Pivot Table'!W345*100</f>
        <v>0</v>
      </c>
      <c r="G159" s="175">
        <f>+'Distribution Pivot Table'!W347*100</f>
        <v>0</v>
      </c>
      <c r="H159" s="175">
        <f>+'Distribution Pivot Table'!W349*100</f>
        <v>0</v>
      </c>
      <c r="I159" s="176">
        <f t="shared" si="101"/>
        <v>0</v>
      </c>
      <c r="J159" s="177">
        <f>+'Distribution Pivot Table'!W351*100</f>
        <v>0</v>
      </c>
      <c r="K159" s="175">
        <f>+'Distribution Pivot Table'!W353*100</f>
        <v>0</v>
      </c>
      <c r="L159" s="175">
        <f>+'Distribution Pivot Table'!W355*100</f>
        <v>0</v>
      </c>
      <c r="M159" s="726">
        <f t="shared" si="102"/>
        <v>0</v>
      </c>
      <c r="N159" s="177">
        <f>+'Distribution Pivot Table'!W357*100</f>
        <v>0</v>
      </c>
      <c r="O159" s="727">
        <f t="shared" si="103"/>
        <v>0</v>
      </c>
      <c r="P159" s="728">
        <f t="shared" si="104"/>
        <v>0</v>
      </c>
      <c r="Q159" s="728">
        <f t="shared" si="105"/>
        <v>0</v>
      </c>
      <c r="R159" s="37">
        <f t="shared" si="89"/>
        <v>0</v>
      </c>
      <c r="S159" s="37">
        <f t="shared" si="90"/>
        <v>0</v>
      </c>
    </row>
    <row r="160" spans="1:27" s="34" customFormat="1">
      <c r="A160" s="165" t="s">
        <v>206</v>
      </c>
      <c r="B160" s="52"/>
      <c r="C160" s="52"/>
      <c r="D160" s="52"/>
      <c r="E160" s="52"/>
      <c r="F160" s="142"/>
      <c r="G160" s="142"/>
      <c r="H160" s="142"/>
      <c r="I160" s="142"/>
      <c r="J160" s="142"/>
      <c r="K160" s="142"/>
      <c r="L160" s="142"/>
      <c r="M160" s="142"/>
      <c r="N160" s="142"/>
      <c r="O160" s="142"/>
      <c r="P160" s="142"/>
      <c r="Q160" s="142"/>
      <c r="R160" s="39"/>
    </row>
    <row r="161" spans="1:19">
      <c r="A161" s="165"/>
      <c r="B161" s="50"/>
      <c r="C161" s="50"/>
      <c r="D161" s="50"/>
      <c r="E161" s="141"/>
      <c r="F161" s="50"/>
      <c r="G161" s="50"/>
      <c r="H161" s="50"/>
      <c r="I161" s="141"/>
      <c r="J161" s="50"/>
      <c r="K161" s="50"/>
      <c r="L161" s="50"/>
      <c r="M161" s="141"/>
      <c r="N161" s="50"/>
      <c r="O161" s="98"/>
      <c r="P161" s="98"/>
      <c r="R161" s="13"/>
    </row>
    <row r="162" spans="1:19" s="34" customFormat="1">
      <c r="A162" s="52"/>
      <c r="B162" s="52"/>
      <c r="C162" s="52"/>
      <c r="D162" s="52"/>
      <c r="E162" s="52"/>
      <c r="F162" s="142"/>
      <c r="G162" s="142"/>
      <c r="H162" s="142"/>
      <c r="I162" s="142"/>
      <c r="J162" s="142"/>
      <c r="K162" s="142"/>
      <c r="L162" s="142"/>
      <c r="M162" s="142"/>
      <c r="N162" s="142"/>
      <c r="O162" s="142"/>
      <c r="P162" s="142"/>
      <c r="Q162" s="142"/>
      <c r="R162" s="39"/>
    </row>
    <row r="163" spans="1:19" s="34" customFormat="1">
      <c r="A163" s="41"/>
      <c r="B163" s="41"/>
      <c r="C163" s="41"/>
      <c r="D163" s="41"/>
      <c r="E163" s="41"/>
      <c r="F163" s="142"/>
      <c r="G163" s="142"/>
      <c r="H163" s="142"/>
      <c r="I163" s="142"/>
      <c r="J163" s="142"/>
      <c r="K163" s="142"/>
      <c r="L163" s="142"/>
      <c r="M163" s="142"/>
      <c r="N163" s="142"/>
      <c r="O163" s="142"/>
      <c r="P163" s="142"/>
      <c r="Q163" s="718" t="s">
        <v>1156</v>
      </c>
      <c r="R163" s="39"/>
    </row>
    <row r="164" spans="1:19" s="34" customFormat="1" ht="18">
      <c r="A164" s="266" t="s">
        <v>311</v>
      </c>
      <c r="B164" s="132"/>
      <c r="C164" s="132"/>
      <c r="D164" s="132"/>
      <c r="E164" s="132"/>
      <c r="F164" s="135"/>
      <c r="G164" s="135"/>
      <c r="H164" s="135"/>
      <c r="I164" s="136"/>
      <c r="J164" s="135"/>
      <c r="K164" s="135"/>
      <c r="L164" s="135"/>
      <c r="M164" s="136"/>
      <c r="N164" s="135"/>
      <c r="O164" s="135"/>
      <c r="P164" s="135"/>
      <c r="Q164" s="135"/>
      <c r="R164" s="33"/>
    </row>
    <row r="165" spans="1:19" s="34" customFormat="1" ht="18">
      <c r="A165" s="266"/>
      <c r="B165" s="132"/>
      <c r="C165" s="132"/>
      <c r="D165" s="132"/>
      <c r="E165" s="132"/>
      <c r="F165" s="135"/>
      <c r="G165" s="135"/>
      <c r="H165" s="135"/>
      <c r="I165" s="136"/>
      <c r="J165" s="135"/>
      <c r="K165" s="135"/>
      <c r="L165" s="135"/>
      <c r="M165" s="136"/>
      <c r="N165" s="135"/>
      <c r="O165" s="135"/>
      <c r="P165" s="135"/>
      <c r="Q165" s="135"/>
      <c r="R165" s="33"/>
    </row>
    <row r="166" spans="1:19" s="34" customFormat="1" ht="15.75">
      <c r="A166" s="150" t="s">
        <v>48</v>
      </c>
      <c r="B166" s="132"/>
      <c r="C166" s="132"/>
      <c r="D166" s="132"/>
      <c r="E166" s="132"/>
      <c r="F166" s="135"/>
      <c r="G166" s="135"/>
      <c r="H166" s="135"/>
      <c r="I166" s="136"/>
      <c r="J166" s="135"/>
      <c r="K166" s="135"/>
      <c r="L166" s="135"/>
      <c r="M166" s="136"/>
      <c r="N166" s="135"/>
      <c r="O166" s="135"/>
      <c r="P166" s="135"/>
      <c r="Q166" s="135"/>
      <c r="R166" s="33"/>
    </row>
    <row r="167" spans="1:19" s="34" customFormat="1" ht="15.75">
      <c r="A167" s="150" t="s">
        <v>1129</v>
      </c>
      <c r="B167" s="132"/>
      <c r="C167" s="132"/>
      <c r="D167" s="132"/>
      <c r="E167" s="132"/>
      <c r="F167" s="27"/>
      <c r="G167" s="27"/>
      <c r="H167" s="27"/>
      <c r="I167" s="132"/>
      <c r="J167" s="27"/>
      <c r="K167" s="27"/>
      <c r="L167" s="27"/>
      <c r="M167" s="132"/>
      <c r="N167" s="27"/>
      <c r="O167" s="27"/>
      <c r="P167" s="27"/>
      <c r="Q167" s="135"/>
      <c r="R167" s="33"/>
    </row>
    <row r="168" spans="1:19" s="34" customFormat="1" ht="19.5" customHeight="1">
      <c r="A168" s="137"/>
      <c r="B168" s="137"/>
      <c r="C168" s="137"/>
      <c r="D168" s="137"/>
      <c r="E168" s="137"/>
      <c r="F168" s="137"/>
      <c r="G168" s="137"/>
      <c r="H168" s="137"/>
      <c r="I168" s="137"/>
      <c r="J168" s="56"/>
      <c r="K168" s="56"/>
      <c r="L168" s="56"/>
      <c r="M168" s="56"/>
      <c r="N168" s="56"/>
      <c r="O168" s="56"/>
      <c r="P168" s="56"/>
      <c r="Q168" s="56"/>
      <c r="R168" s="35"/>
      <c r="S168" s="13"/>
    </row>
    <row r="169" spans="1:19" s="34" customFormat="1" ht="19.5" customHeight="1">
      <c r="A169" s="26"/>
      <c r="B169" s="151" t="s">
        <v>303</v>
      </c>
      <c r="C169" s="152"/>
      <c r="D169" s="152"/>
      <c r="E169" s="152"/>
      <c r="F169" s="152"/>
      <c r="G169" s="152"/>
      <c r="H169" s="152"/>
      <c r="I169" s="153"/>
      <c r="J169" s="154" t="s">
        <v>202</v>
      </c>
      <c r="K169" s="719"/>
      <c r="L169" s="719"/>
      <c r="M169" s="720"/>
      <c r="N169" s="838" t="s">
        <v>302</v>
      </c>
      <c r="O169" s="841" t="s">
        <v>208</v>
      </c>
      <c r="P169" s="841" t="s">
        <v>209</v>
      </c>
      <c r="Q169" s="841" t="s">
        <v>207</v>
      </c>
      <c r="R169" s="36"/>
      <c r="S169" s="7"/>
    </row>
    <row r="170" spans="1:19" s="34" customFormat="1" ht="36.75" customHeight="1">
      <c r="A170" s="27"/>
      <c r="B170" s="152" t="s">
        <v>344</v>
      </c>
      <c r="C170" s="152"/>
      <c r="D170" s="152"/>
      <c r="E170" s="155"/>
      <c r="F170" s="156" t="s">
        <v>346</v>
      </c>
      <c r="G170" s="152"/>
      <c r="H170" s="152"/>
      <c r="I170" s="153"/>
      <c r="J170" s="157" t="s">
        <v>304</v>
      </c>
      <c r="K170" s="152"/>
      <c r="L170" s="152"/>
      <c r="M170" s="153"/>
      <c r="N170" s="839"/>
      <c r="O170" s="842"/>
      <c r="P170" s="842"/>
      <c r="Q170" s="842"/>
      <c r="R170" s="36" t="s">
        <v>49</v>
      </c>
      <c r="S170" s="7" t="s">
        <v>49</v>
      </c>
    </row>
    <row r="171" spans="1:19" s="34" customFormat="1" ht="26.25" customHeight="1">
      <c r="A171" s="28"/>
      <c r="B171" s="158" t="s">
        <v>203</v>
      </c>
      <c r="C171" s="158" t="s">
        <v>204</v>
      </c>
      <c r="D171" s="158" t="s">
        <v>345</v>
      </c>
      <c r="E171" s="159" t="s">
        <v>50</v>
      </c>
      <c r="F171" s="160" t="s">
        <v>203</v>
      </c>
      <c r="G171" s="158" t="s">
        <v>204</v>
      </c>
      <c r="H171" s="158" t="s">
        <v>345</v>
      </c>
      <c r="I171" s="159" t="s">
        <v>50</v>
      </c>
      <c r="J171" s="161" t="s">
        <v>203</v>
      </c>
      <c r="K171" s="162" t="s">
        <v>204</v>
      </c>
      <c r="L171" s="158" t="s">
        <v>345</v>
      </c>
      <c r="M171" s="161" t="s">
        <v>50</v>
      </c>
      <c r="N171" s="840"/>
      <c r="O171" s="843"/>
      <c r="P171" s="843"/>
      <c r="Q171" s="843"/>
      <c r="R171" s="708"/>
      <c r="S171" s="709"/>
    </row>
    <row r="172" spans="1:19" s="34" customFormat="1" ht="12.75" hidden="1" customHeight="1">
      <c r="A172" s="52" t="s">
        <v>87</v>
      </c>
      <c r="B172" s="52"/>
      <c r="C172" s="52"/>
      <c r="D172" s="52"/>
      <c r="E172" s="139"/>
      <c r="F172" s="29"/>
      <c r="G172" s="49"/>
      <c r="H172" s="50"/>
      <c r="I172" s="51"/>
      <c r="J172" s="29"/>
      <c r="K172" s="50"/>
      <c r="L172" s="50"/>
      <c r="M172" s="53"/>
      <c r="N172" s="29"/>
      <c r="O172" s="725"/>
      <c r="P172" s="55"/>
      <c r="Q172" s="55"/>
      <c r="R172" s="37">
        <f>SUM(F172:H172,J172:L172)+N172</f>
        <v>0</v>
      </c>
      <c r="S172" s="9">
        <f>+Q172+P172+O172</f>
        <v>0</v>
      </c>
    </row>
    <row r="173" spans="1:19" s="34" customFormat="1" ht="12.75" hidden="1" customHeight="1">
      <c r="A173" s="52"/>
      <c r="B173" s="52"/>
      <c r="C173" s="52"/>
      <c r="D173" s="52"/>
      <c r="E173" s="139"/>
      <c r="F173" s="29"/>
      <c r="G173" s="49"/>
      <c r="H173" s="50"/>
      <c r="I173" s="140"/>
      <c r="J173" s="29"/>
      <c r="K173" s="50"/>
      <c r="L173" s="50"/>
      <c r="M173" s="29"/>
      <c r="N173" s="29"/>
      <c r="O173" s="721"/>
      <c r="P173" s="692"/>
      <c r="Q173" s="692"/>
      <c r="R173" s="36"/>
      <c r="S173" s="7"/>
    </row>
    <row r="174" spans="1:19" s="34" customFormat="1">
      <c r="A174" s="52" t="s">
        <v>88</v>
      </c>
      <c r="B174" s="168">
        <f>+'Distribution Pivot Table'!X$9*100</f>
        <v>0</v>
      </c>
      <c r="C174" s="169">
        <f>+'Distribution Pivot Table'!X$11*100</f>
        <v>0</v>
      </c>
      <c r="D174" s="168">
        <f>+'Distribution Pivot Table'!X$13*100</f>
        <v>0</v>
      </c>
      <c r="E174" s="170">
        <f t="shared" ref="E174:E192" si="106">SUM(B174:D174)</f>
        <v>0</v>
      </c>
      <c r="F174" s="171">
        <f>+'Distribution Pivot Table'!X$15*100</f>
        <v>0</v>
      </c>
      <c r="G174" s="169">
        <f>+'Distribution Pivot Table'!X$17*100</f>
        <v>0</v>
      </c>
      <c r="H174" s="168">
        <f>+'Distribution Pivot Table'!X$19*100</f>
        <v>0</v>
      </c>
      <c r="I174" s="170">
        <f t="shared" ref="I174:I177" si="107">SUM(F174:H174)</f>
        <v>0</v>
      </c>
      <c r="J174" s="171">
        <f>+'Distribution Pivot Table'!X$21*100</f>
        <v>0</v>
      </c>
      <c r="K174" s="168">
        <f>+'Distribution Pivot Table'!X$23*100</f>
        <v>0</v>
      </c>
      <c r="L174" s="168">
        <f>+'Distribution Pivot Table'!X$25*100</f>
        <v>0</v>
      </c>
      <c r="M174" s="172">
        <f t="shared" ref="M174:M177" si="108">SUM(J174:L174)</f>
        <v>0</v>
      </c>
      <c r="N174" s="171">
        <f>+'Distribution Pivot Table'!X$27*100</f>
        <v>0</v>
      </c>
      <c r="O174" s="173">
        <f t="shared" ref="O174:O177" si="109">+B174+F174+J174</f>
        <v>0</v>
      </c>
      <c r="P174" s="174">
        <f t="shared" ref="P174:P177" si="110">+C174+G174+K174</f>
        <v>0</v>
      </c>
      <c r="Q174" s="174">
        <f t="shared" ref="Q174:Q177" si="111">+D174+H174+L174+N174</f>
        <v>0</v>
      </c>
      <c r="R174" s="37">
        <f t="shared" ref="R174:R192" si="112">SUM(B174:D174,F174:H174,J174:L174)+N174</f>
        <v>0</v>
      </c>
      <c r="S174" s="9">
        <f t="shared" ref="S174:S192" si="113">+Q174+P174+O174</f>
        <v>0</v>
      </c>
    </row>
    <row r="175" spans="1:19" s="34" customFormat="1">
      <c r="A175" s="52" t="s">
        <v>89</v>
      </c>
      <c r="B175" s="168">
        <f>+'Distribution Pivot Table'!X$31*100</f>
        <v>21.311475409836063</v>
      </c>
      <c r="C175" s="169">
        <f>+'Distribution Pivot Table'!X$33*100</f>
        <v>1.639344262295082</v>
      </c>
      <c r="D175" s="203">
        <f>+'Distribution Pivot Table'!X$35*100</f>
        <v>0</v>
      </c>
      <c r="E175" s="170">
        <f t="shared" si="106"/>
        <v>22.950819672131146</v>
      </c>
      <c r="F175" s="171">
        <f>+'Distribution Pivot Table'!X$37*100</f>
        <v>37.377049180327873</v>
      </c>
      <c r="G175" s="169">
        <f>+'Distribution Pivot Table'!X$39*100</f>
        <v>4.2622950819672125</v>
      </c>
      <c r="H175" s="168">
        <f>+'Distribution Pivot Table'!X$41*100</f>
        <v>0</v>
      </c>
      <c r="I175" s="170">
        <f t="shared" si="107"/>
        <v>41.639344262295083</v>
      </c>
      <c r="J175" s="171">
        <f>+'Distribution Pivot Table'!X$43*100</f>
        <v>27.21311475409836</v>
      </c>
      <c r="K175" s="168">
        <f>+'Distribution Pivot Table'!X$45*100</f>
        <v>7.5409836065573774</v>
      </c>
      <c r="L175" s="168">
        <f>+'Distribution Pivot Table'!X$47*100</f>
        <v>0</v>
      </c>
      <c r="M175" s="172">
        <f t="shared" si="108"/>
        <v>34.754098360655739</v>
      </c>
      <c r="N175" s="171">
        <f>+'Distribution Pivot Table'!X$49*100</f>
        <v>0.65573770491803274</v>
      </c>
      <c r="O175" s="173">
        <f t="shared" si="109"/>
        <v>85.901639344262293</v>
      </c>
      <c r="P175" s="174">
        <f t="shared" si="110"/>
        <v>13.442622950819672</v>
      </c>
      <c r="Q175" s="174">
        <f t="shared" si="111"/>
        <v>0.65573770491803274</v>
      </c>
      <c r="R175" s="37">
        <f t="shared" si="112"/>
        <v>100</v>
      </c>
      <c r="S175" s="37">
        <f t="shared" si="113"/>
        <v>100</v>
      </c>
    </row>
    <row r="176" spans="1:19" s="34" customFormat="1">
      <c r="A176" s="52" t="s">
        <v>90</v>
      </c>
      <c r="B176" s="168">
        <f>+'Distribution Pivot Table'!X$53*100</f>
        <v>0</v>
      </c>
      <c r="C176" s="169">
        <f>+'Distribution Pivot Table'!X$55*100</f>
        <v>0</v>
      </c>
      <c r="D176" s="168">
        <f>+'Distribution Pivot Table'!X$57*100</f>
        <v>0</v>
      </c>
      <c r="E176" s="170">
        <f t="shared" si="106"/>
        <v>0</v>
      </c>
      <c r="F176" s="171">
        <f>+'Distribution Pivot Table'!X$59*100</f>
        <v>0</v>
      </c>
      <c r="G176" s="169">
        <f>+'Distribution Pivot Table'!X$61*100</f>
        <v>0</v>
      </c>
      <c r="H176" s="168">
        <f>+'Distribution Pivot Table'!X$63*100</f>
        <v>0</v>
      </c>
      <c r="I176" s="170">
        <f t="shared" si="107"/>
        <v>0</v>
      </c>
      <c r="J176" s="171">
        <f>+'Distribution Pivot Table'!X$65*100</f>
        <v>0</v>
      </c>
      <c r="K176" s="168">
        <f>+'Distribution Pivot Table'!X$67*100</f>
        <v>0</v>
      </c>
      <c r="L176" s="168">
        <f>+'Distribution Pivot Table'!X$69*100</f>
        <v>0</v>
      </c>
      <c r="M176" s="172">
        <f t="shared" si="108"/>
        <v>0</v>
      </c>
      <c r="N176" s="171">
        <f>+'Distribution Pivot Table'!X$71*100</f>
        <v>0</v>
      </c>
      <c r="O176" s="173">
        <f t="shared" si="109"/>
        <v>0</v>
      </c>
      <c r="P176" s="174">
        <f t="shared" si="110"/>
        <v>0</v>
      </c>
      <c r="Q176" s="174">
        <f t="shared" si="111"/>
        <v>0</v>
      </c>
      <c r="R176" s="37">
        <f t="shared" si="112"/>
        <v>0</v>
      </c>
      <c r="S176" s="37">
        <f t="shared" si="113"/>
        <v>0</v>
      </c>
    </row>
    <row r="177" spans="1:27" s="34" customFormat="1">
      <c r="A177" s="52" t="s">
        <v>91</v>
      </c>
      <c r="B177" s="168">
        <f>+'Distribution Pivot Table'!X$75*100</f>
        <v>0</v>
      </c>
      <c r="C177" s="169">
        <f>+'Distribution Pivot Table'!X$77*100</f>
        <v>0</v>
      </c>
      <c r="D177" s="168">
        <f>+'Distribution Pivot Table'!X$79*100</f>
        <v>0</v>
      </c>
      <c r="E177" s="170">
        <f t="shared" si="106"/>
        <v>0</v>
      </c>
      <c r="F177" s="171">
        <f>+'Distribution Pivot Table'!X$81*100</f>
        <v>0</v>
      </c>
      <c r="G177" s="169">
        <f>+'Distribution Pivot Table'!X$83*100</f>
        <v>0</v>
      </c>
      <c r="H177" s="168">
        <f>+'Distribution Pivot Table'!X$85*100</f>
        <v>0</v>
      </c>
      <c r="I177" s="170">
        <f t="shared" si="107"/>
        <v>0</v>
      </c>
      <c r="J177" s="171">
        <f>+'Distribution Pivot Table'!X$87*100</f>
        <v>0</v>
      </c>
      <c r="K177" s="168">
        <f>+'Distribution Pivot Table'!X$89*100</f>
        <v>0</v>
      </c>
      <c r="L177" s="168">
        <f>+'Distribution Pivot Table'!X$91*100</f>
        <v>0</v>
      </c>
      <c r="M177" s="172">
        <f t="shared" si="108"/>
        <v>0</v>
      </c>
      <c r="N177" s="171">
        <f>+'Distribution Pivot Table'!X$93*100</f>
        <v>0</v>
      </c>
      <c r="O177" s="173">
        <f t="shared" si="109"/>
        <v>0</v>
      </c>
      <c r="P177" s="174">
        <f t="shared" si="110"/>
        <v>0</v>
      </c>
      <c r="Q177" s="174">
        <f t="shared" si="111"/>
        <v>0</v>
      </c>
      <c r="R177" s="37">
        <f t="shared" si="112"/>
        <v>0</v>
      </c>
      <c r="S177" s="37">
        <f t="shared" si="113"/>
        <v>0</v>
      </c>
    </row>
    <row r="178" spans="1:27" s="34" customFormat="1">
      <c r="A178" s="52"/>
      <c r="B178" s="168"/>
      <c r="C178" s="169"/>
      <c r="D178" s="168"/>
      <c r="E178" s="170">
        <f t="shared" si="106"/>
        <v>0</v>
      </c>
      <c r="F178" s="171"/>
      <c r="G178" s="169"/>
      <c r="H178" s="168"/>
      <c r="I178" s="170"/>
      <c r="J178" s="171"/>
      <c r="K178" s="168"/>
      <c r="L178" s="168"/>
      <c r="M178" s="172"/>
      <c r="N178" s="171"/>
      <c r="O178" s="173"/>
      <c r="P178" s="174"/>
      <c r="Q178" s="174"/>
      <c r="R178" s="37"/>
      <c r="S178" s="37"/>
    </row>
    <row r="179" spans="1:27" s="34" customFormat="1">
      <c r="A179" s="52" t="s">
        <v>92</v>
      </c>
      <c r="B179" s="168">
        <f>+'Distribution Pivot Table'!X$97*100</f>
        <v>0.85328929259565101</v>
      </c>
      <c r="C179" s="169">
        <f>+'Distribution Pivot Table'!X$99*100</f>
        <v>0.19267822736030829</v>
      </c>
      <c r="D179" s="168">
        <f>+'Distribution Pivot Table'!X$101*100</f>
        <v>0</v>
      </c>
      <c r="E179" s="170">
        <f t="shared" si="106"/>
        <v>1.0459675199559593</v>
      </c>
      <c r="F179" s="171">
        <f>+'Distribution Pivot Table'!X$103*100</f>
        <v>41.976328103495739</v>
      </c>
      <c r="G179" s="169">
        <f>+'Distribution Pivot Table'!X$105*100</f>
        <v>5.0371593724194881</v>
      </c>
      <c r="H179" s="168">
        <f>+'Distribution Pivot Table'!X$107*100</f>
        <v>0</v>
      </c>
      <c r="I179" s="170">
        <f t="shared" ref="I179:I182" si="114">SUM(F179:H179)</f>
        <v>47.013487475915227</v>
      </c>
      <c r="J179" s="171">
        <f>+'Distribution Pivot Table'!X$109*100</f>
        <v>33.746215249105418</v>
      </c>
      <c r="K179" s="168">
        <f>+'Distribution Pivot Table'!X$111*100</f>
        <v>18.139278832920454</v>
      </c>
      <c r="L179" s="168">
        <f>+'Distribution Pivot Table'!X$113*100</f>
        <v>0</v>
      </c>
      <c r="M179" s="172">
        <f t="shared" ref="M179:M182" si="115">SUM(J179:L179)</f>
        <v>51.885494082025872</v>
      </c>
      <c r="N179" s="171">
        <f>+'Distribution Pivot Table'!X$115*100</f>
        <v>5.5050922102945224E-2</v>
      </c>
      <c r="O179" s="173">
        <f t="shared" ref="O179:O182" si="116">+B179+F179+J179</f>
        <v>76.575832645196812</v>
      </c>
      <c r="P179" s="174">
        <f t="shared" ref="P179:P182" si="117">+C179+G179+K179</f>
        <v>23.369116432700249</v>
      </c>
      <c r="Q179" s="174">
        <f t="shared" ref="Q179:Q182" si="118">+D179+H179+L179+N179</f>
        <v>5.5050922102945224E-2</v>
      </c>
      <c r="R179" s="37">
        <f t="shared" si="112"/>
        <v>100</v>
      </c>
      <c r="S179" s="37">
        <f t="shared" si="113"/>
        <v>100</v>
      </c>
    </row>
    <row r="180" spans="1:27" s="34" customFormat="1">
      <c r="A180" s="52" t="s">
        <v>93</v>
      </c>
      <c r="B180" s="168">
        <f>+'Distribution Pivot Table'!X$119*100</f>
        <v>0</v>
      </c>
      <c r="C180" s="169">
        <f>+'Distribution Pivot Table'!X$121*100</f>
        <v>0</v>
      </c>
      <c r="D180" s="168">
        <f>+'Distribution Pivot Table'!X$123*100</f>
        <v>0</v>
      </c>
      <c r="E180" s="170">
        <f t="shared" si="106"/>
        <v>0</v>
      </c>
      <c r="F180" s="171">
        <f>+'Distribution Pivot Table'!X$125*100</f>
        <v>0</v>
      </c>
      <c r="G180" s="169">
        <f>+'Distribution Pivot Table'!X$127*100</f>
        <v>0</v>
      </c>
      <c r="H180" s="168">
        <f>+'Distribution Pivot Table'!X$129*100</f>
        <v>0</v>
      </c>
      <c r="I180" s="170">
        <f t="shared" si="114"/>
        <v>0</v>
      </c>
      <c r="J180" s="171">
        <f>+'Distribution Pivot Table'!X$131*100</f>
        <v>0</v>
      </c>
      <c r="K180" s="168">
        <f>+'Distribution Pivot Table'!X$133*100</f>
        <v>0</v>
      </c>
      <c r="L180" s="168">
        <f>+'Distribution Pivot Table'!X$135*100</f>
        <v>0</v>
      </c>
      <c r="M180" s="172">
        <f t="shared" si="115"/>
        <v>0</v>
      </c>
      <c r="N180" s="171">
        <f>+'Distribution Pivot Table'!X$137*100</f>
        <v>0</v>
      </c>
      <c r="O180" s="173">
        <f t="shared" si="116"/>
        <v>0</v>
      </c>
      <c r="P180" s="174">
        <f t="shared" si="117"/>
        <v>0</v>
      </c>
      <c r="Q180" s="174">
        <f t="shared" si="118"/>
        <v>0</v>
      </c>
      <c r="R180" s="37">
        <f t="shared" si="112"/>
        <v>0</v>
      </c>
      <c r="S180" s="37">
        <f t="shared" si="113"/>
        <v>0</v>
      </c>
    </row>
    <row r="181" spans="1:27" s="34" customFormat="1">
      <c r="A181" s="52" t="s">
        <v>94</v>
      </c>
      <c r="B181" s="168">
        <f>+'Distribution Pivot Table'!X$141*100</f>
        <v>0</v>
      </c>
      <c r="C181" s="169">
        <f>+'Distribution Pivot Table'!X$143*100</f>
        <v>0</v>
      </c>
      <c r="D181" s="168">
        <f>+'Distribution Pivot Table'!X$145*100</f>
        <v>0</v>
      </c>
      <c r="E181" s="170">
        <f t="shared" si="106"/>
        <v>0</v>
      </c>
      <c r="F181" s="171">
        <f>+'Distribution Pivot Table'!X$147*100</f>
        <v>0</v>
      </c>
      <c r="G181" s="169">
        <f>+'Distribution Pivot Table'!X$149*100</f>
        <v>0</v>
      </c>
      <c r="H181" s="168">
        <f>+'Distribution Pivot Table'!X$151*100</f>
        <v>0</v>
      </c>
      <c r="I181" s="170">
        <f t="shared" si="114"/>
        <v>0</v>
      </c>
      <c r="J181" s="171">
        <f>+'Distribution Pivot Table'!X$153*100</f>
        <v>0</v>
      </c>
      <c r="K181" s="168">
        <f>+'Distribution Pivot Table'!X$155*100</f>
        <v>0</v>
      </c>
      <c r="L181" s="168">
        <f>+'Distribution Pivot Table'!X$157*100</f>
        <v>0</v>
      </c>
      <c r="M181" s="172">
        <f t="shared" si="115"/>
        <v>0</v>
      </c>
      <c r="N181" s="171">
        <f>+'Distribution Pivot Table'!X$159*100</f>
        <v>0</v>
      </c>
      <c r="O181" s="173">
        <f t="shared" si="116"/>
        <v>0</v>
      </c>
      <c r="P181" s="174">
        <f t="shared" si="117"/>
        <v>0</v>
      </c>
      <c r="Q181" s="174">
        <f t="shared" si="118"/>
        <v>0</v>
      </c>
      <c r="R181" s="37">
        <f t="shared" si="112"/>
        <v>0</v>
      </c>
      <c r="S181" s="37">
        <f t="shared" si="113"/>
        <v>0</v>
      </c>
    </row>
    <row r="182" spans="1:27" s="34" customFormat="1">
      <c r="A182" s="52" t="s">
        <v>95</v>
      </c>
      <c r="B182" s="168">
        <f>+'Distribution Pivot Table'!X$163*100</f>
        <v>0</v>
      </c>
      <c r="C182" s="169">
        <f>+'Distribution Pivot Table'!X$165*100</f>
        <v>0</v>
      </c>
      <c r="D182" s="168">
        <f>+'Distribution Pivot Table'!X$167*100</f>
        <v>0</v>
      </c>
      <c r="E182" s="170">
        <f t="shared" si="106"/>
        <v>0</v>
      </c>
      <c r="F182" s="171">
        <f>+'Distribution Pivot Table'!X$169*100</f>
        <v>0</v>
      </c>
      <c r="G182" s="169">
        <f>+'Distribution Pivot Table'!X$171*100</f>
        <v>0</v>
      </c>
      <c r="H182" s="168">
        <f>+'Distribution Pivot Table'!X$173*100</f>
        <v>0</v>
      </c>
      <c r="I182" s="170">
        <f t="shared" si="114"/>
        <v>0</v>
      </c>
      <c r="J182" s="171">
        <f>+'Distribution Pivot Table'!X$175*100</f>
        <v>0</v>
      </c>
      <c r="K182" s="168">
        <f>+'Distribution Pivot Table'!X$177*100</f>
        <v>0</v>
      </c>
      <c r="L182" s="168">
        <f>+'Distribution Pivot Table'!X$179*100</f>
        <v>0</v>
      </c>
      <c r="M182" s="172">
        <f t="shared" si="115"/>
        <v>0</v>
      </c>
      <c r="N182" s="171">
        <f>+'Distribution Pivot Table'!X$181*100</f>
        <v>0</v>
      </c>
      <c r="O182" s="173">
        <f t="shared" si="116"/>
        <v>0</v>
      </c>
      <c r="P182" s="174">
        <f t="shared" si="117"/>
        <v>0</v>
      </c>
      <c r="Q182" s="174">
        <f t="shared" si="118"/>
        <v>0</v>
      </c>
      <c r="R182" s="37">
        <f t="shared" si="112"/>
        <v>0</v>
      </c>
      <c r="S182" s="37">
        <f t="shared" si="113"/>
        <v>0</v>
      </c>
    </row>
    <row r="183" spans="1:27" s="34" customFormat="1">
      <c r="A183" s="52"/>
      <c r="B183" s="168"/>
      <c r="C183" s="169"/>
      <c r="D183" s="168"/>
      <c r="E183" s="170">
        <f t="shared" si="106"/>
        <v>0</v>
      </c>
      <c r="F183" s="171"/>
      <c r="G183" s="169"/>
      <c r="H183" s="168"/>
      <c r="I183" s="170"/>
      <c r="J183" s="171"/>
      <c r="K183" s="168"/>
      <c r="L183" s="168"/>
      <c r="M183" s="172"/>
      <c r="N183" s="171"/>
      <c r="O183" s="173"/>
      <c r="P183" s="174"/>
      <c r="Q183" s="174"/>
      <c r="R183" s="37"/>
      <c r="S183" s="37"/>
    </row>
    <row r="184" spans="1:27" s="34" customFormat="1">
      <c r="A184" s="52" t="s">
        <v>96</v>
      </c>
      <c r="B184" s="168">
        <f>+'Distribution Pivot Table'!X$185*100</f>
        <v>1.3043478260869565</v>
      </c>
      <c r="C184" s="169">
        <f>+'Distribution Pivot Table'!X$187*100</f>
        <v>1.5217391304347827</v>
      </c>
      <c r="D184" s="168">
        <f>+'Distribution Pivot Table'!X$189*100</f>
        <v>0</v>
      </c>
      <c r="E184" s="170">
        <f t="shared" si="106"/>
        <v>2.8260869565217392</v>
      </c>
      <c r="F184" s="171">
        <f>+'Distribution Pivot Table'!X$191*100</f>
        <v>18.043478260869566</v>
      </c>
      <c r="G184" s="169">
        <f>+'Distribution Pivot Table'!X$193*100</f>
        <v>0.43478260869565216</v>
      </c>
      <c r="H184" s="168">
        <f>+'Distribution Pivot Table'!X$195*100</f>
        <v>0</v>
      </c>
      <c r="I184" s="170">
        <f t="shared" ref="I184:I187" si="119">SUM(F184:H184)</f>
        <v>18.478260869565219</v>
      </c>
      <c r="J184" s="171">
        <f>+'Distribution Pivot Table'!X$197*100</f>
        <v>53.260869565217398</v>
      </c>
      <c r="K184" s="168">
        <f>+'Distribution Pivot Table'!X$199*100</f>
        <v>21.086956521739133</v>
      </c>
      <c r="L184" s="203">
        <f>+'Distribution Pivot Table'!X$201*100</f>
        <v>0</v>
      </c>
      <c r="M184" s="172">
        <f t="shared" ref="M184:M187" si="120">SUM(J184:L184)</f>
        <v>74.34782608695653</v>
      </c>
      <c r="N184" s="171">
        <f>+'Distribution Pivot Table'!X$203*100</f>
        <v>4.3478260869565215</v>
      </c>
      <c r="O184" s="173">
        <f t="shared" ref="O184:O187" si="121">+B184+F184+J184</f>
        <v>72.608695652173921</v>
      </c>
      <c r="P184" s="174">
        <f t="shared" ref="P184:P187" si="122">+C184+G184+K184</f>
        <v>23.043478260869566</v>
      </c>
      <c r="Q184" s="174">
        <f t="shared" ref="Q184:Q187" si="123">+D184+H184+L184+N184</f>
        <v>4.3478260869565215</v>
      </c>
      <c r="R184" s="37">
        <f t="shared" si="112"/>
        <v>100.00000000000001</v>
      </c>
      <c r="S184" s="37">
        <f t="shared" si="113"/>
        <v>100</v>
      </c>
    </row>
    <row r="185" spans="1:27" s="34" customFormat="1">
      <c r="A185" s="52" t="s">
        <v>97</v>
      </c>
      <c r="B185" s="203">
        <f>+'Distribution Pivot Table'!X$207*100</f>
        <v>4.8355899419729211E-2</v>
      </c>
      <c r="C185" s="203">
        <f>+'Distribution Pivot Table'!X$209*100</f>
        <v>4.8355899419729211E-2</v>
      </c>
      <c r="D185" s="203">
        <f>+'Distribution Pivot Table'!X$211*108</f>
        <v>0</v>
      </c>
      <c r="E185" s="170">
        <f t="shared" si="106"/>
        <v>9.6711798839458421E-2</v>
      </c>
      <c r="F185" s="171">
        <f>+'Distribution Pivot Table'!X$213*100</f>
        <v>42.940038684719532</v>
      </c>
      <c r="G185" s="169">
        <f>+'Distribution Pivot Table'!X$215*100</f>
        <v>0.67698259187620891</v>
      </c>
      <c r="H185" s="168">
        <f>+'Distribution Pivot Table'!X$217*100</f>
        <v>0.24177949709864605</v>
      </c>
      <c r="I185" s="170">
        <f t="shared" si="119"/>
        <v>43.858800773694391</v>
      </c>
      <c r="J185" s="171">
        <f>+'Distribution Pivot Table'!X$219*100</f>
        <v>37.717601547388782</v>
      </c>
      <c r="K185" s="168">
        <f>+'Distribution Pivot Table'!X$221*100</f>
        <v>14.216634429400388</v>
      </c>
      <c r="L185" s="168">
        <f>+'Distribution Pivot Table'!X$223*100</f>
        <v>0.53191489361702127</v>
      </c>
      <c r="M185" s="172">
        <f t="shared" si="120"/>
        <v>52.466150870406189</v>
      </c>
      <c r="N185" s="171">
        <f>+'Distribution Pivot Table'!X$225*100</f>
        <v>3.5783365570599615</v>
      </c>
      <c r="O185" s="173">
        <f t="shared" si="121"/>
        <v>80.705996131528053</v>
      </c>
      <c r="P185" s="174">
        <f t="shared" si="122"/>
        <v>14.941972920696326</v>
      </c>
      <c r="Q185" s="174">
        <f t="shared" si="123"/>
        <v>4.3520309477756287</v>
      </c>
      <c r="R185" s="37">
        <f t="shared" si="112"/>
        <v>100</v>
      </c>
      <c r="S185" s="37">
        <f t="shared" si="113"/>
        <v>100</v>
      </c>
    </row>
    <row r="186" spans="1:27" s="34" customFormat="1">
      <c r="A186" s="52" t="s">
        <v>98</v>
      </c>
      <c r="B186" s="168">
        <f>+'Distribution Pivot Table'!X$229*100</f>
        <v>11.294117647058824</v>
      </c>
      <c r="C186" s="168">
        <f>+'Distribution Pivot Table'!X$231*100</f>
        <v>1.7478991596638656</v>
      </c>
      <c r="D186" s="168">
        <f>+'Distribution Pivot Table'!X$233*100</f>
        <v>0</v>
      </c>
      <c r="E186" s="170">
        <f t="shared" si="106"/>
        <v>13.042016806722689</v>
      </c>
      <c r="F186" s="171">
        <f>+'Distribution Pivot Table'!X$235*100</f>
        <v>36.30252100840336</v>
      </c>
      <c r="G186" s="169">
        <f>+'Distribution Pivot Table'!X$237*100</f>
        <v>4.3697478991596634</v>
      </c>
      <c r="H186" s="168">
        <f>+'Distribution Pivot Table'!X$239*100</f>
        <v>0</v>
      </c>
      <c r="I186" s="170">
        <f t="shared" si="119"/>
        <v>40.672268907563023</v>
      </c>
      <c r="J186" s="171">
        <f>+'Distribution Pivot Table'!X$241*100</f>
        <v>33.008403361344541</v>
      </c>
      <c r="K186" s="168">
        <f>+'Distribution Pivot Table'!X$243*100</f>
        <v>12.53781512605042</v>
      </c>
      <c r="L186" s="168">
        <f>+'Distribution Pivot Table'!X$245*100</f>
        <v>0</v>
      </c>
      <c r="M186" s="172">
        <f t="shared" si="120"/>
        <v>45.54621848739496</v>
      </c>
      <c r="N186" s="171">
        <f>+'Distribution Pivot Table'!X$247*100</f>
        <v>0.73949579831932777</v>
      </c>
      <c r="O186" s="173">
        <f t="shared" si="121"/>
        <v>80.605042016806721</v>
      </c>
      <c r="P186" s="174">
        <f t="shared" si="122"/>
        <v>18.655462184873947</v>
      </c>
      <c r="Q186" s="174">
        <f t="shared" si="123"/>
        <v>0.73949579831932777</v>
      </c>
      <c r="R186" s="37">
        <f t="shared" si="112"/>
        <v>100</v>
      </c>
      <c r="S186" s="37">
        <f t="shared" si="113"/>
        <v>100</v>
      </c>
      <c r="T186" s="30"/>
      <c r="U186" s="30"/>
      <c r="V186" s="30"/>
      <c r="W186" s="30"/>
      <c r="X186" s="30"/>
      <c r="Y186" s="30"/>
      <c r="Z186" s="30"/>
      <c r="AA186" s="785"/>
    </row>
    <row r="187" spans="1:27" s="34" customFormat="1">
      <c r="A187" s="52" t="s">
        <v>99</v>
      </c>
      <c r="B187" s="168">
        <f>+'Distribution Pivot Table'!X$251*100</f>
        <v>0</v>
      </c>
      <c r="C187" s="168">
        <f>+'Distribution Pivot Table'!X$253*100</f>
        <v>0</v>
      </c>
      <c r="D187" s="168">
        <f>+'Distribution Pivot Table'!X$255*100</f>
        <v>0</v>
      </c>
      <c r="E187" s="170">
        <f t="shared" si="106"/>
        <v>0</v>
      </c>
      <c r="F187" s="171">
        <f>+'Distribution Pivot Table'!X$257*100</f>
        <v>0</v>
      </c>
      <c r="G187" s="169">
        <f>+'Distribution Pivot Table'!X$259*100</f>
        <v>0</v>
      </c>
      <c r="H187" s="168">
        <f>+'Distribution Pivot Table'!X$261*100</f>
        <v>0</v>
      </c>
      <c r="I187" s="170">
        <f t="shared" si="119"/>
        <v>0</v>
      </c>
      <c r="J187" s="171">
        <f>+'Distribution Pivot Table'!X$263*100</f>
        <v>0</v>
      </c>
      <c r="K187" s="168">
        <f>+'Distribution Pivot Table'!X$265*100</f>
        <v>0</v>
      </c>
      <c r="L187" s="168">
        <f>+'Distribution Pivot Table'!X$267*100</f>
        <v>0</v>
      </c>
      <c r="M187" s="172">
        <f t="shared" si="120"/>
        <v>0</v>
      </c>
      <c r="N187" s="171">
        <f>+'Distribution Pivot Table'!X$269*100</f>
        <v>0</v>
      </c>
      <c r="O187" s="173">
        <f t="shared" si="121"/>
        <v>0</v>
      </c>
      <c r="P187" s="174">
        <f t="shared" si="122"/>
        <v>0</v>
      </c>
      <c r="Q187" s="174">
        <f t="shared" si="123"/>
        <v>0</v>
      </c>
      <c r="R187" s="37">
        <f t="shared" si="112"/>
        <v>0</v>
      </c>
      <c r="S187" s="37">
        <f t="shared" si="113"/>
        <v>0</v>
      </c>
    </row>
    <row r="188" spans="1:27" s="34" customFormat="1">
      <c r="A188" s="52"/>
      <c r="B188" s="168"/>
      <c r="C188" s="169"/>
      <c r="D188" s="168"/>
      <c r="E188" s="170">
        <f t="shared" si="106"/>
        <v>0</v>
      </c>
      <c r="F188" s="171"/>
      <c r="G188" s="169"/>
      <c r="H188" s="168"/>
      <c r="I188" s="170"/>
      <c r="J188" s="171"/>
      <c r="K188" s="168"/>
      <c r="L188" s="168"/>
      <c r="M188" s="172"/>
      <c r="N188" s="171"/>
      <c r="O188" s="173"/>
      <c r="P188" s="174"/>
      <c r="Q188" s="174"/>
      <c r="R188" s="37"/>
      <c r="S188" s="37"/>
    </row>
    <row r="189" spans="1:27" s="34" customFormat="1">
      <c r="A189" s="52" t="s">
        <v>100</v>
      </c>
      <c r="B189" s="168">
        <f>+'Distribution Pivot Table'!X$273*100</f>
        <v>7.1080817916260957</v>
      </c>
      <c r="C189" s="169">
        <f>+'Distribution Pivot Table'!X$275*100</f>
        <v>9.7370983446932818E-2</v>
      </c>
      <c r="D189" s="168">
        <f>+'Distribution Pivot Table'!X$277*100</f>
        <v>0</v>
      </c>
      <c r="E189" s="170">
        <f t="shared" si="106"/>
        <v>7.2054527750730282</v>
      </c>
      <c r="F189" s="171">
        <f>+'Distribution Pivot Table'!X$279*100</f>
        <v>46.445959104186954</v>
      </c>
      <c r="G189" s="169">
        <f>+'Distribution Pivot Table'!X$281*100</f>
        <v>1.9474196689386565</v>
      </c>
      <c r="H189" s="168">
        <f>+'Distribution Pivot Table'!X$283*100</f>
        <v>0</v>
      </c>
      <c r="I189" s="170">
        <f t="shared" ref="I189:I192" si="124">SUM(F189:H189)</f>
        <v>48.393378773125612</v>
      </c>
      <c r="J189" s="171">
        <f>+'Distribution Pivot Table'!X$285*100</f>
        <v>17.526777020447906</v>
      </c>
      <c r="K189" s="168">
        <f>+'Distribution Pivot Table'!X$287*100</f>
        <v>4.8685491723466408</v>
      </c>
      <c r="L189" s="168">
        <f>+'Distribution Pivot Table'!X$289*100</f>
        <v>0</v>
      </c>
      <c r="M189" s="172">
        <f t="shared" ref="M189:M192" si="125">SUM(J189:L189)</f>
        <v>22.395326192794546</v>
      </c>
      <c r="N189" s="171">
        <f>+'Distribution Pivot Table'!X$291*100</f>
        <v>22.005842259006815</v>
      </c>
      <c r="O189" s="173">
        <f t="shared" ref="O189:O192" si="126">+B189+F189+J189</f>
        <v>71.080817916260955</v>
      </c>
      <c r="P189" s="174">
        <f t="shared" ref="P189:P192" si="127">+C189+G189+K189</f>
        <v>6.9133398247322297</v>
      </c>
      <c r="Q189" s="174">
        <f t="shared" ref="Q189:Q192" si="128">+D189+H189+L189+N189</f>
        <v>22.005842259006815</v>
      </c>
      <c r="R189" s="37">
        <f t="shared" si="112"/>
        <v>100</v>
      </c>
      <c r="S189" s="37">
        <f t="shared" si="113"/>
        <v>100</v>
      </c>
    </row>
    <row r="190" spans="1:27" s="34" customFormat="1">
      <c r="A190" s="52" t="s">
        <v>101</v>
      </c>
      <c r="B190" s="168">
        <f>+'Distribution Pivot Table'!X295*100</f>
        <v>0.50057758952637654</v>
      </c>
      <c r="C190" s="169">
        <f>+'Distribution Pivot Table'!X297*100</f>
        <v>0</v>
      </c>
      <c r="D190" s="168">
        <f>+'Distribution Pivot Table'!X299*100</f>
        <v>0</v>
      </c>
      <c r="E190" s="170">
        <f t="shared" si="106"/>
        <v>0.50057758952637654</v>
      </c>
      <c r="F190" s="171">
        <f>+'Distribution Pivot Table'!X301*100</f>
        <v>9.2029264536003073</v>
      </c>
      <c r="G190" s="169">
        <f>+'Distribution Pivot Table'!X303*100</f>
        <v>1.2706969580284944</v>
      </c>
      <c r="H190" s="168">
        <f>+'Distribution Pivot Table'!X305*100</f>
        <v>0</v>
      </c>
      <c r="I190" s="170">
        <f t="shared" si="124"/>
        <v>10.473623411628802</v>
      </c>
      <c r="J190" s="171">
        <f>+'Distribution Pivot Table'!X307*100</f>
        <v>36.580670003850599</v>
      </c>
      <c r="K190" s="168">
        <f>+'Distribution Pivot Table'!X309*100</f>
        <v>45.899114362726223</v>
      </c>
      <c r="L190" s="168">
        <f>+'Distribution Pivot Table'!X311*100</f>
        <v>0</v>
      </c>
      <c r="M190" s="172">
        <f t="shared" si="125"/>
        <v>82.479784366576823</v>
      </c>
      <c r="N190" s="171">
        <f>+'Distribution Pivot Table'!X313*100</f>
        <v>6.546014632268002</v>
      </c>
      <c r="O190" s="173">
        <f t="shared" si="126"/>
        <v>46.284174046977284</v>
      </c>
      <c r="P190" s="174">
        <f t="shared" si="127"/>
        <v>47.169811320754718</v>
      </c>
      <c r="Q190" s="174">
        <f t="shared" si="128"/>
        <v>6.546014632268002</v>
      </c>
      <c r="R190" s="37">
        <f t="shared" si="112"/>
        <v>100</v>
      </c>
      <c r="S190" s="37">
        <f t="shared" si="113"/>
        <v>100</v>
      </c>
    </row>
    <row r="191" spans="1:27" s="34" customFormat="1">
      <c r="A191" s="52" t="s">
        <v>102</v>
      </c>
      <c r="B191" s="168">
        <f>+'Distribution Pivot Table'!X317*100</f>
        <v>0.73637702503681879</v>
      </c>
      <c r="C191" s="168">
        <f>+'Distribution Pivot Table'!X319*100</f>
        <v>9.8183603338242512E-2</v>
      </c>
      <c r="D191" s="168">
        <f>+'Distribution Pivot Table'!X321*100</f>
        <v>0</v>
      </c>
      <c r="E191" s="170">
        <f t="shared" si="106"/>
        <v>0.83456062837506129</v>
      </c>
      <c r="F191" s="171">
        <f>+'Distribution Pivot Table'!X323*100</f>
        <v>72.999509081983305</v>
      </c>
      <c r="G191" s="169">
        <f>+'Distribution Pivot Table'!X325*100</f>
        <v>2.847324496809033</v>
      </c>
      <c r="H191" s="168">
        <f>+'Distribution Pivot Table'!X327*100</f>
        <v>0</v>
      </c>
      <c r="I191" s="170">
        <f t="shared" si="124"/>
        <v>75.846833578792342</v>
      </c>
      <c r="J191" s="171">
        <f>+'Distribution Pivot Table'!X329*100</f>
        <v>15.414825724104075</v>
      </c>
      <c r="K191" s="168">
        <f>+'Distribution Pivot Table'!X331*100</f>
        <v>6.8237604320078544</v>
      </c>
      <c r="L191" s="168">
        <f>+'Distribution Pivot Table'!X333*100</f>
        <v>0</v>
      </c>
      <c r="M191" s="172">
        <f t="shared" si="125"/>
        <v>22.238586156111928</v>
      </c>
      <c r="N191" s="171">
        <f>+'Distribution Pivot Table'!X335*100</f>
        <v>1.0800196367206676</v>
      </c>
      <c r="O191" s="173">
        <f t="shared" si="126"/>
        <v>89.150711831124198</v>
      </c>
      <c r="P191" s="174">
        <f t="shared" si="127"/>
        <v>9.7692685321551309</v>
      </c>
      <c r="Q191" s="174">
        <f t="shared" si="128"/>
        <v>1.0800196367206676</v>
      </c>
      <c r="R191" s="37">
        <f t="shared" si="112"/>
        <v>100</v>
      </c>
      <c r="S191" s="37">
        <f t="shared" si="113"/>
        <v>100</v>
      </c>
    </row>
    <row r="192" spans="1:27" s="34" customFormat="1">
      <c r="A192" s="57" t="s">
        <v>103</v>
      </c>
      <c r="B192" s="175">
        <f>+'Distribution Pivot Table'!X339*100</f>
        <v>14.030612244897958</v>
      </c>
      <c r="C192" s="175">
        <f>+'Distribution Pivot Table'!X341*100</f>
        <v>8.5034013605442174E-2</v>
      </c>
      <c r="D192" s="175">
        <f>+'Distribution Pivot Table'!X343*100</f>
        <v>0</v>
      </c>
      <c r="E192" s="176">
        <f t="shared" si="106"/>
        <v>14.1156462585034</v>
      </c>
      <c r="F192" s="177">
        <f>+'Distribution Pivot Table'!X345*100</f>
        <v>40.221088435374149</v>
      </c>
      <c r="G192" s="175">
        <f>+'Distribution Pivot Table'!X347*100</f>
        <v>1.3605442176870748</v>
      </c>
      <c r="H192" s="175">
        <f>+'Distribution Pivot Table'!X349*100</f>
        <v>0</v>
      </c>
      <c r="I192" s="176">
        <f t="shared" si="124"/>
        <v>41.581632653061227</v>
      </c>
      <c r="J192" s="177">
        <f>+'Distribution Pivot Table'!X351*100</f>
        <v>34.438775510204081</v>
      </c>
      <c r="K192" s="175">
        <f>+'Distribution Pivot Table'!X353*100</f>
        <v>4.8469387755102042</v>
      </c>
      <c r="L192" s="175">
        <f>+'Distribution Pivot Table'!X355*100</f>
        <v>0</v>
      </c>
      <c r="M192" s="726">
        <f t="shared" si="125"/>
        <v>39.285714285714285</v>
      </c>
      <c r="N192" s="177">
        <f>+'Distribution Pivot Table'!X357*100</f>
        <v>5.0170068027210881</v>
      </c>
      <c r="O192" s="727">
        <f t="shared" si="126"/>
        <v>88.69047619047619</v>
      </c>
      <c r="P192" s="728">
        <f t="shared" si="127"/>
        <v>6.2925170068027212</v>
      </c>
      <c r="Q192" s="728">
        <f t="shared" si="128"/>
        <v>5.0170068027210881</v>
      </c>
      <c r="R192" s="37">
        <f t="shared" si="112"/>
        <v>100</v>
      </c>
      <c r="S192" s="37">
        <f t="shared" si="113"/>
        <v>100</v>
      </c>
    </row>
    <row r="193" spans="1:19" s="34" customFormat="1">
      <c r="A193" s="165" t="s">
        <v>206</v>
      </c>
      <c r="B193" s="52"/>
      <c r="C193" s="52"/>
      <c r="D193" s="52"/>
      <c r="E193" s="52"/>
      <c r="F193" s="142"/>
      <c r="G193" s="142"/>
      <c r="H193" s="142"/>
      <c r="I193" s="142"/>
      <c r="J193" s="142"/>
      <c r="K193" s="142"/>
      <c r="L193" s="142"/>
      <c r="M193" s="142"/>
      <c r="N193" s="142"/>
      <c r="O193" s="142"/>
      <c r="P193" s="142"/>
      <c r="Q193" s="142"/>
      <c r="R193" s="39"/>
    </row>
    <row r="194" spans="1:19">
      <c r="A194" s="165"/>
      <c r="B194" s="50"/>
      <c r="C194" s="50"/>
      <c r="D194" s="50"/>
      <c r="E194" s="141"/>
      <c r="F194" s="50"/>
      <c r="G194" s="50"/>
      <c r="H194" s="50"/>
      <c r="I194" s="141"/>
      <c r="J194" s="50"/>
      <c r="K194" s="50"/>
      <c r="L194" s="50"/>
      <c r="M194" s="141"/>
      <c r="N194" s="50"/>
      <c r="O194" s="98"/>
      <c r="P194" s="98"/>
      <c r="R194" s="13"/>
    </row>
    <row r="195" spans="1:19" s="34" customFormat="1">
      <c r="A195" s="52"/>
      <c r="B195" s="52"/>
      <c r="C195" s="52"/>
      <c r="D195" s="52"/>
      <c r="E195" s="52"/>
      <c r="F195" s="142"/>
      <c r="G195" s="142"/>
      <c r="H195" s="142"/>
      <c r="I195" s="142"/>
      <c r="J195" s="142"/>
      <c r="K195" s="142"/>
      <c r="L195" s="142"/>
      <c r="M195" s="142"/>
      <c r="N195" s="142"/>
      <c r="O195" s="142"/>
      <c r="P195" s="142"/>
      <c r="Q195" s="142"/>
      <c r="R195" s="39"/>
    </row>
    <row r="196" spans="1:19" s="34" customFormat="1">
      <c r="A196" s="41"/>
      <c r="B196" s="41"/>
      <c r="C196" s="41"/>
      <c r="D196" s="41"/>
      <c r="E196" s="41"/>
      <c r="F196" s="142"/>
      <c r="G196" s="142"/>
      <c r="H196" s="142"/>
      <c r="I196" s="142"/>
      <c r="J196" s="142"/>
      <c r="K196" s="142"/>
      <c r="L196" s="142"/>
      <c r="M196" s="142"/>
      <c r="N196" s="142"/>
      <c r="O196" s="142"/>
      <c r="P196" s="142"/>
      <c r="Q196" s="718" t="s">
        <v>1156</v>
      </c>
      <c r="R196" s="39"/>
    </row>
    <row r="197" spans="1:19" s="34" customFormat="1" ht="18">
      <c r="A197" s="266" t="s">
        <v>312</v>
      </c>
      <c r="B197" s="132"/>
      <c r="C197" s="132"/>
      <c r="D197" s="132"/>
      <c r="E197" s="132"/>
      <c r="F197" s="135"/>
      <c r="G197" s="135"/>
      <c r="H197" s="135"/>
      <c r="I197" s="136"/>
      <c r="J197" s="135"/>
      <c r="K197" s="135"/>
      <c r="L197" s="135"/>
      <c r="M197" s="136"/>
      <c r="N197" s="135"/>
      <c r="O197" s="135"/>
      <c r="P197" s="135"/>
      <c r="Q197" s="135"/>
      <c r="R197" s="33"/>
    </row>
    <row r="198" spans="1:19" s="34" customFormat="1" ht="18">
      <c r="A198" s="266"/>
      <c r="B198" s="132"/>
      <c r="C198" s="132"/>
      <c r="D198" s="132"/>
      <c r="E198" s="132"/>
      <c r="F198" s="135"/>
      <c r="G198" s="135"/>
      <c r="H198" s="135"/>
      <c r="I198" s="136"/>
      <c r="J198" s="135"/>
      <c r="K198" s="135"/>
      <c r="L198" s="135"/>
      <c r="M198" s="136"/>
      <c r="N198" s="135"/>
      <c r="O198" s="135"/>
      <c r="P198" s="135"/>
      <c r="Q198" s="135"/>
      <c r="R198" s="33"/>
    </row>
    <row r="199" spans="1:19" s="34" customFormat="1" ht="15.75">
      <c r="A199" s="150" t="s">
        <v>48</v>
      </c>
      <c r="B199" s="132"/>
      <c r="C199" s="132"/>
      <c r="D199" s="132"/>
      <c r="E199" s="132"/>
      <c r="F199" s="135"/>
      <c r="G199" s="135"/>
      <c r="H199" s="135"/>
      <c r="I199" s="136"/>
      <c r="J199" s="135"/>
      <c r="K199" s="135"/>
      <c r="L199" s="135"/>
      <c r="M199" s="136"/>
      <c r="N199" s="135"/>
      <c r="O199" s="135"/>
      <c r="P199" s="135"/>
      <c r="Q199" s="135"/>
      <c r="R199" s="33"/>
    </row>
    <row r="200" spans="1:19" s="34" customFormat="1" ht="15.75">
      <c r="A200" s="150" t="s">
        <v>1130</v>
      </c>
      <c r="B200" s="132"/>
      <c r="C200" s="132"/>
      <c r="D200" s="132"/>
      <c r="E200" s="132"/>
      <c r="F200" s="27"/>
      <c r="G200" s="27"/>
      <c r="H200" s="27"/>
      <c r="I200" s="132"/>
      <c r="J200" s="27"/>
      <c r="K200" s="27"/>
      <c r="L200" s="27"/>
      <c r="M200" s="132"/>
      <c r="N200" s="27"/>
      <c r="O200" s="27"/>
      <c r="P200" s="27"/>
      <c r="Q200" s="135"/>
      <c r="R200" s="33"/>
    </row>
    <row r="201" spans="1:19" s="34" customFormat="1" ht="18.75" customHeight="1">
      <c r="A201" s="137"/>
      <c r="B201" s="137"/>
      <c r="C201" s="137"/>
      <c r="D201" s="137"/>
      <c r="E201" s="137"/>
      <c r="F201" s="137"/>
      <c r="G201" s="137"/>
      <c r="H201" s="137"/>
      <c r="I201" s="137"/>
      <c r="J201" s="56"/>
      <c r="K201" s="56"/>
      <c r="L201" s="56"/>
      <c r="M201" s="56"/>
      <c r="N201" s="56"/>
      <c r="O201" s="56"/>
      <c r="P201" s="56"/>
      <c r="Q201" s="56"/>
      <c r="R201" s="35"/>
      <c r="S201" s="13"/>
    </row>
    <row r="202" spans="1:19" s="34" customFormat="1" ht="18.75" customHeight="1">
      <c r="A202" s="26"/>
      <c r="B202" s="151" t="s">
        <v>303</v>
      </c>
      <c r="C202" s="152"/>
      <c r="D202" s="152"/>
      <c r="E202" s="152"/>
      <c r="F202" s="152"/>
      <c r="G202" s="152"/>
      <c r="H202" s="152"/>
      <c r="I202" s="153"/>
      <c r="J202" s="154" t="s">
        <v>202</v>
      </c>
      <c r="K202" s="719"/>
      <c r="L202" s="719"/>
      <c r="M202" s="720"/>
      <c r="N202" s="838" t="s">
        <v>302</v>
      </c>
      <c r="O202" s="841" t="s">
        <v>208</v>
      </c>
      <c r="P202" s="841" t="s">
        <v>209</v>
      </c>
      <c r="Q202" s="841" t="s">
        <v>207</v>
      </c>
      <c r="R202" s="36"/>
      <c r="S202" s="7"/>
    </row>
    <row r="203" spans="1:19" s="34" customFormat="1" ht="36.75" customHeight="1">
      <c r="A203" s="27"/>
      <c r="B203" s="152" t="s">
        <v>344</v>
      </c>
      <c r="C203" s="152"/>
      <c r="D203" s="152"/>
      <c r="E203" s="155"/>
      <c r="F203" s="156" t="s">
        <v>346</v>
      </c>
      <c r="G203" s="152"/>
      <c r="H203" s="152"/>
      <c r="I203" s="153"/>
      <c r="J203" s="157" t="s">
        <v>304</v>
      </c>
      <c r="K203" s="152"/>
      <c r="L203" s="152"/>
      <c r="M203" s="153"/>
      <c r="N203" s="839"/>
      <c r="O203" s="842"/>
      <c r="P203" s="842"/>
      <c r="Q203" s="842"/>
      <c r="R203" s="36" t="s">
        <v>49</v>
      </c>
      <c r="S203" s="7" t="s">
        <v>49</v>
      </c>
    </row>
    <row r="204" spans="1:19" s="34" customFormat="1" ht="30" customHeight="1">
      <c r="A204" s="28"/>
      <c r="B204" s="158" t="s">
        <v>203</v>
      </c>
      <c r="C204" s="158" t="s">
        <v>204</v>
      </c>
      <c r="D204" s="158" t="s">
        <v>345</v>
      </c>
      <c r="E204" s="159" t="s">
        <v>50</v>
      </c>
      <c r="F204" s="160" t="s">
        <v>203</v>
      </c>
      <c r="G204" s="158" t="s">
        <v>204</v>
      </c>
      <c r="H204" s="158" t="s">
        <v>345</v>
      </c>
      <c r="I204" s="159" t="s">
        <v>50</v>
      </c>
      <c r="J204" s="161" t="s">
        <v>203</v>
      </c>
      <c r="K204" s="162" t="s">
        <v>204</v>
      </c>
      <c r="L204" s="158" t="s">
        <v>345</v>
      </c>
      <c r="M204" s="161" t="s">
        <v>50</v>
      </c>
      <c r="N204" s="840"/>
      <c r="O204" s="843"/>
      <c r="P204" s="843"/>
      <c r="Q204" s="843"/>
      <c r="R204" s="708"/>
      <c r="S204" s="709"/>
    </row>
    <row r="205" spans="1:19" s="34" customFormat="1" ht="12.75" hidden="1" customHeight="1">
      <c r="A205" s="52" t="s">
        <v>87</v>
      </c>
      <c r="B205" s="52"/>
      <c r="C205" s="52"/>
      <c r="D205" s="52"/>
      <c r="E205" s="139"/>
      <c r="F205" s="29"/>
      <c r="G205" s="49"/>
      <c r="H205" s="50"/>
      <c r="I205" s="51"/>
      <c r="J205" s="29"/>
      <c r="K205" s="50"/>
      <c r="L205" s="50"/>
      <c r="M205" s="53"/>
      <c r="N205" s="29"/>
      <c r="O205" s="725"/>
      <c r="P205" s="55"/>
      <c r="Q205" s="55"/>
      <c r="R205" s="37">
        <f>SUM(F205:H205,J205:L205)+N205</f>
        <v>0</v>
      </c>
      <c r="S205" s="9">
        <f>+Q205+P205+O205</f>
        <v>0</v>
      </c>
    </row>
    <row r="206" spans="1:19" s="34" customFormat="1" ht="12.75" hidden="1" customHeight="1">
      <c r="A206" s="52"/>
      <c r="B206" s="52"/>
      <c r="C206" s="52"/>
      <c r="D206" s="52"/>
      <c r="E206" s="139"/>
      <c r="F206" s="29"/>
      <c r="G206" s="49"/>
      <c r="H206" s="50"/>
      <c r="I206" s="140"/>
      <c r="J206" s="29"/>
      <c r="K206" s="50"/>
      <c r="L206" s="50"/>
      <c r="M206" s="29"/>
      <c r="N206" s="29"/>
      <c r="O206" s="721"/>
      <c r="P206" s="692"/>
      <c r="Q206" s="692"/>
      <c r="R206" s="36"/>
      <c r="S206" s="7"/>
    </row>
    <row r="207" spans="1:19" s="34" customFormat="1">
      <c r="A207" s="52" t="s">
        <v>88</v>
      </c>
      <c r="B207" s="168">
        <f>+'Distribution Pivot Table'!Y$9*100</f>
        <v>0</v>
      </c>
      <c r="C207" s="169">
        <f>+'Distribution Pivot Table'!Y$11*100</f>
        <v>0</v>
      </c>
      <c r="D207" s="168">
        <f>+'Distribution Pivot Table'!Y$13*100</f>
        <v>0</v>
      </c>
      <c r="E207" s="170">
        <f t="shared" ref="E207:E225" si="129">SUM(B207:D207)</f>
        <v>0</v>
      </c>
      <c r="F207" s="171">
        <f>+'Distribution Pivot Table'!Y$15*100</f>
        <v>0</v>
      </c>
      <c r="G207" s="169">
        <f>+'Distribution Pivot Table'!Y$17*100</f>
        <v>0</v>
      </c>
      <c r="H207" s="168">
        <f>+'Distribution Pivot Table'!Y$19*100</f>
        <v>0</v>
      </c>
      <c r="I207" s="170">
        <f t="shared" ref="I207:I210" si="130">SUM(F207:H207)</f>
        <v>0</v>
      </c>
      <c r="J207" s="171">
        <f>+'Distribution Pivot Table'!Y$21*100</f>
        <v>0</v>
      </c>
      <c r="K207" s="168">
        <f>+'Distribution Pivot Table'!Y$23*100</f>
        <v>0</v>
      </c>
      <c r="L207" s="168">
        <f>+'Distribution Pivot Table'!Y$25*100</f>
        <v>0</v>
      </c>
      <c r="M207" s="172">
        <f t="shared" ref="M207:M210" si="131">SUM(J207:L207)</f>
        <v>0</v>
      </c>
      <c r="N207" s="171">
        <f>+'Distribution Pivot Table'!Y$27*100</f>
        <v>0</v>
      </c>
      <c r="O207" s="173">
        <f t="shared" ref="O207:O210" si="132">+B207+F207+J207</f>
        <v>0</v>
      </c>
      <c r="P207" s="174">
        <f t="shared" ref="P207:P210" si="133">+C207+G207+K207</f>
        <v>0</v>
      </c>
      <c r="Q207" s="174">
        <f t="shared" ref="Q207:Q210" si="134">+D207+H207+L207+N207</f>
        <v>0</v>
      </c>
      <c r="R207" s="37">
        <f t="shared" ref="R207:R225" si="135">SUM(B207:D207,F207:H207,J207:L207)+N207</f>
        <v>0</v>
      </c>
      <c r="S207" s="9">
        <f t="shared" ref="S207:S225" si="136">+Q207+P207+O207</f>
        <v>0</v>
      </c>
    </row>
    <row r="208" spans="1:19" s="34" customFormat="1">
      <c r="A208" s="52" t="s">
        <v>89</v>
      </c>
      <c r="B208" s="168">
        <f>+'Distribution Pivot Table'!Y$31*100</f>
        <v>8.762322015334064</v>
      </c>
      <c r="C208" s="169">
        <f>+'Distribution Pivot Table'!Y$33*100</f>
        <v>0.87623220153340631</v>
      </c>
      <c r="D208" s="203">
        <f>+'Distribution Pivot Table'!Y$35*100</f>
        <v>0</v>
      </c>
      <c r="E208" s="170">
        <f t="shared" si="129"/>
        <v>9.6385542168674707</v>
      </c>
      <c r="F208" s="171">
        <f>+'Distribution Pivot Table'!Y$37*100</f>
        <v>48.192771084337352</v>
      </c>
      <c r="G208" s="169">
        <f>+'Distribution Pivot Table'!Y$39*100</f>
        <v>11.500547645125959</v>
      </c>
      <c r="H208" s="168">
        <f>+'Distribution Pivot Table'!Y$41*100</f>
        <v>0</v>
      </c>
      <c r="I208" s="170">
        <f t="shared" si="130"/>
        <v>59.693318729463314</v>
      </c>
      <c r="J208" s="171">
        <f>+'Distribution Pivot Table'!Y$43*100</f>
        <v>20.153340635268346</v>
      </c>
      <c r="K208" s="168">
        <f>+'Distribution Pivot Table'!Y$45*100</f>
        <v>10.514786418400876</v>
      </c>
      <c r="L208" s="168">
        <f>+'Distribution Pivot Table'!Y$47*100</f>
        <v>0</v>
      </c>
      <c r="M208" s="172">
        <f t="shared" si="131"/>
        <v>30.668127053669224</v>
      </c>
      <c r="N208" s="171">
        <f>+'Distribution Pivot Table'!Y$49*100</f>
        <v>0</v>
      </c>
      <c r="O208" s="173">
        <f t="shared" si="132"/>
        <v>77.108433734939766</v>
      </c>
      <c r="P208" s="174">
        <f t="shared" si="133"/>
        <v>22.891566265060241</v>
      </c>
      <c r="Q208" s="174">
        <f t="shared" si="134"/>
        <v>0</v>
      </c>
      <c r="R208" s="37">
        <f t="shared" si="135"/>
        <v>100</v>
      </c>
      <c r="S208" s="37">
        <f t="shared" si="136"/>
        <v>100</v>
      </c>
    </row>
    <row r="209" spans="1:27" s="34" customFormat="1">
      <c r="A209" s="52" t="s">
        <v>90</v>
      </c>
      <c r="B209" s="168">
        <f>+'Distribution Pivot Table'!Y$53*100</f>
        <v>0</v>
      </c>
      <c r="C209" s="169">
        <f>+'Distribution Pivot Table'!Y$55*100</f>
        <v>0</v>
      </c>
      <c r="D209" s="168">
        <f>+'Distribution Pivot Table'!Y$57*100</f>
        <v>0</v>
      </c>
      <c r="E209" s="170">
        <f t="shared" si="129"/>
        <v>0</v>
      </c>
      <c r="F209" s="171">
        <f>+'Distribution Pivot Table'!Y$59*100</f>
        <v>0</v>
      </c>
      <c r="G209" s="169">
        <f>+'Distribution Pivot Table'!Y$61*100</f>
        <v>0</v>
      </c>
      <c r="H209" s="168">
        <f>+'Distribution Pivot Table'!Y$63*100</f>
        <v>0</v>
      </c>
      <c r="I209" s="170">
        <f t="shared" si="130"/>
        <v>0</v>
      </c>
      <c r="J209" s="171">
        <f>+'Distribution Pivot Table'!Y$65*100</f>
        <v>0</v>
      </c>
      <c r="K209" s="168">
        <f>+'Distribution Pivot Table'!Y$67*100</f>
        <v>0</v>
      </c>
      <c r="L209" s="168">
        <f>+'Distribution Pivot Table'!Y$69*100</f>
        <v>0</v>
      </c>
      <c r="M209" s="172">
        <f t="shared" si="131"/>
        <v>0</v>
      </c>
      <c r="N209" s="171">
        <f>+'Distribution Pivot Table'!Y$71*100</f>
        <v>0</v>
      </c>
      <c r="O209" s="173">
        <f t="shared" si="132"/>
        <v>0</v>
      </c>
      <c r="P209" s="174">
        <f t="shared" si="133"/>
        <v>0</v>
      </c>
      <c r="Q209" s="174">
        <f t="shared" si="134"/>
        <v>0</v>
      </c>
      <c r="R209" s="37">
        <f t="shared" si="135"/>
        <v>0</v>
      </c>
      <c r="S209" s="37">
        <f t="shared" si="136"/>
        <v>0</v>
      </c>
    </row>
    <row r="210" spans="1:27" s="34" customFormat="1">
      <c r="A210" s="52" t="s">
        <v>91</v>
      </c>
      <c r="B210" s="168">
        <f>+'Distribution Pivot Table'!Y$75*100</f>
        <v>7.1856287425149699</v>
      </c>
      <c r="C210" s="169">
        <f>+'Distribution Pivot Table'!Y$77*100</f>
        <v>0</v>
      </c>
      <c r="D210" s="168">
        <f>+'Distribution Pivot Table'!Y$79*100</f>
        <v>0</v>
      </c>
      <c r="E210" s="170">
        <f t="shared" si="129"/>
        <v>7.1856287425149699</v>
      </c>
      <c r="F210" s="171">
        <f>+'Distribution Pivot Table'!Y$81*100</f>
        <v>77.245508982035929</v>
      </c>
      <c r="G210" s="169">
        <f>+'Distribution Pivot Table'!Y$83*100</f>
        <v>0</v>
      </c>
      <c r="H210" s="168">
        <f>+'Distribution Pivot Table'!Y$85*100</f>
        <v>1.1976047904191618</v>
      </c>
      <c r="I210" s="170">
        <f t="shared" si="130"/>
        <v>78.443113772455092</v>
      </c>
      <c r="J210" s="171">
        <f>+'Distribution Pivot Table'!Y$87*100</f>
        <v>13.77245508982036</v>
      </c>
      <c r="K210" s="168">
        <f>+'Distribution Pivot Table'!Y$89*100</f>
        <v>0.5988023952095809</v>
      </c>
      <c r="L210" s="168">
        <f>+'Distribution Pivot Table'!Y$91*100</f>
        <v>0</v>
      </c>
      <c r="M210" s="172">
        <f t="shared" si="131"/>
        <v>14.371257485029941</v>
      </c>
      <c r="N210" s="171">
        <f>+'Distribution Pivot Table'!Y$93*100</f>
        <v>0</v>
      </c>
      <c r="O210" s="173">
        <f t="shared" si="132"/>
        <v>98.203592814371248</v>
      </c>
      <c r="P210" s="174">
        <f t="shared" si="133"/>
        <v>0.5988023952095809</v>
      </c>
      <c r="Q210" s="174">
        <f t="shared" si="134"/>
        <v>1.1976047904191618</v>
      </c>
      <c r="R210" s="37">
        <f t="shared" si="135"/>
        <v>99.999999999999986</v>
      </c>
      <c r="S210" s="37">
        <f t="shared" si="136"/>
        <v>99.999999999999986</v>
      </c>
    </row>
    <row r="211" spans="1:27" s="34" customFormat="1">
      <c r="A211" s="52"/>
      <c r="B211" s="168"/>
      <c r="C211" s="169"/>
      <c r="D211" s="168"/>
      <c r="E211" s="170">
        <f t="shared" si="129"/>
        <v>0</v>
      </c>
      <c r="F211" s="171"/>
      <c r="G211" s="169"/>
      <c r="H211" s="168"/>
      <c r="I211" s="170"/>
      <c r="J211" s="171"/>
      <c r="K211" s="168"/>
      <c r="L211" s="168"/>
      <c r="M211" s="172"/>
      <c r="N211" s="171"/>
      <c r="O211" s="173"/>
      <c r="P211" s="174"/>
      <c r="Q211" s="174"/>
      <c r="R211" s="37"/>
      <c r="S211" s="37"/>
    </row>
    <row r="212" spans="1:27" s="34" customFormat="1">
      <c r="A212" s="52" t="s">
        <v>92</v>
      </c>
      <c r="B212" s="168">
        <f>+'Distribution Pivot Table'!Y$97*100</f>
        <v>0.99715099715099709</v>
      </c>
      <c r="C212" s="169">
        <f>+'Distribution Pivot Table'!Y$99*100</f>
        <v>0.14245014245014245</v>
      </c>
      <c r="D212" s="168">
        <f>+'Distribution Pivot Table'!Y$101*100</f>
        <v>0</v>
      </c>
      <c r="E212" s="170">
        <f t="shared" si="129"/>
        <v>1.1396011396011396</v>
      </c>
      <c r="F212" s="171">
        <f>+'Distribution Pivot Table'!Y$103*100</f>
        <v>23.646723646723647</v>
      </c>
      <c r="G212" s="169">
        <f>+'Distribution Pivot Table'!Y$105*100</f>
        <v>8.6894586894586894</v>
      </c>
      <c r="H212" s="168">
        <f>+'Distribution Pivot Table'!Y$107*100</f>
        <v>0</v>
      </c>
      <c r="I212" s="170">
        <f t="shared" ref="I212:I215" si="137">SUM(F212:H212)</f>
        <v>32.336182336182333</v>
      </c>
      <c r="J212" s="171">
        <f>+'Distribution Pivot Table'!Y$109*100</f>
        <v>36.039886039886035</v>
      </c>
      <c r="K212" s="168">
        <f>+'Distribution Pivot Table'!Y$111*100</f>
        <v>30.484330484330485</v>
      </c>
      <c r="L212" s="168">
        <f>+'Distribution Pivot Table'!Y$113*100</f>
        <v>0</v>
      </c>
      <c r="M212" s="172">
        <f t="shared" ref="M212:M215" si="138">SUM(J212:L212)</f>
        <v>66.524216524216513</v>
      </c>
      <c r="N212" s="171">
        <f>+'Distribution Pivot Table'!Y$115*100</f>
        <v>0</v>
      </c>
      <c r="O212" s="173">
        <f t="shared" ref="O212:O215" si="139">+B212+F212+J212</f>
        <v>60.683760683760681</v>
      </c>
      <c r="P212" s="174">
        <f t="shared" ref="P212:P215" si="140">+C212+G212+K212</f>
        <v>39.316239316239319</v>
      </c>
      <c r="Q212" s="174">
        <f t="shared" ref="Q212:Q215" si="141">+D212+H212+L212+N212</f>
        <v>0</v>
      </c>
      <c r="R212" s="37">
        <f t="shared" si="135"/>
        <v>100</v>
      </c>
      <c r="S212" s="37">
        <f t="shared" si="136"/>
        <v>100</v>
      </c>
    </row>
    <row r="213" spans="1:27" s="34" customFormat="1">
      <c r="A213" s="52" t="s">
        <v>93</v>
      </c>
      <c r="B213" s="168">
        <f>+'Distribution Pivot Table'!Y$119*100</f>
        <v>0</v>
      </c>
      <c r="C213" s="169">
        <f>+'Distribution Pivot Table'!Y$121*100</f>
        <v>0</v>
      </c>
      <c r="D213" s="168">
        <f>+'Distribution Pivot Table'!Y$123*100</f>
        <v>0</v>
      </c>
      <c r="E213" s="170">
        <f t="shared" si="129"/>
        <v>0</v>
      </c>
      <c r="F213" s="171">
        <f>+'Distribution Pivot Table'!Y$125*100</f>
        <v>0</v>
      </c>
      <c r="G213" s="169">
        <f>+'Distribution Pivot Table'!Y$127*100</f>
        <v>0</v>
      </c>
      <c r="H213" s="168">
        <f>+'Distribution Pivot Table'!Y$129*100</f>
        <v>0</v>
      </c>
      <c r="I213" s="170">
        <f t="shared" si="137"/>
        <v>0</v>
      </c>
      <c r="J213" s="171">
        <f>+'Distribution Pivot Table'!Y$131*100</f>
        <v>0</v>
      </c>
      <c r="K213" s="168">
        <f>+'Distribution Pivot Table'!Y$133*100</f>
        <v>0</v>
      </c>
      <c r="L213" s="168">
        <f>+'Distribution Pivot Table'!Y$135*100</f>
        <v>0</v>
      </c>
      <c r="M213" s="172">
        <f t="shared" si="138"/>
        <v>0</v>
      </c>
      <c r="N213" s="171">
        <f>+'Distribution Pivot Table'!Y$137*100</f>
        <v>0</v>
      </c>
      <c r="O213" s="173">
        <f t="shared" si="139"/>
        <v>0</v>
      </c>
      <c r="P213" s="174">
        <f t="shared" si="140"/>
        <v>0</v>
      </c>
      <c r="Q213" s="174">
        <f t="shared" si="141"/>
        <v>0</v>
      </c>
      <c r="R213" s="37">
        <f t="shared" si="135"/>
        <v>0</v>
      </c>
      <c r="S213" s="37">
        <f t="shared" si="136"/>
        <v>0</v>
      </c>
    </row>
    <row r="214" spans="1:27" s="34" customFormat="1">
      <c r="A214" s="52" t="s">
        <v>94</v>
      </c>
      <c r="B214" s="168">
        <f>+'Distribution Pivot Table'!Y$141*100</f>
        <v>0</v>
      </c>
      <c r="C214" s="169">
        <f>+'Distribution Pivot Table'!Y$143*100</f>
        <v>0</v>
      </c>
      <c r="D214" s="168">
        <f>+'Distribution Pivot Table'!Y$145*100</f>
        <v>0</v>
      </c>
      <c r="E214" s="170">
        <f t="shared" si="129"/>
        <v>0</v>
      </c>
      <c r="F214" s="171">
        <f>+'Distribution Pivot Table'!Y$147*100</f>
        <v>38.125</v>
      </c>
      <c r="G214" s="169">
        <f>+'Distribution Pivot Table'!Y$149*100</f>
        <v>10.625</v>
      </c>
      <c r="H214" s="168">
        <f>+'Distribution Pivot Table'!Y$151*100</f>
        <v>0</v>
      </c>
      <c r="I214" s="170">
        <f t="shared" si="137"/>
        <v>48.75</v>
      </c>
      <c r="J214" s="171">
        <f>+'Distribution Pivot Table'!Y$153*100</f>
        <v>38.75</v>
      </c>
      <c r="K214" s="168">
        <f>+'Distribution Pivot Table'!Y$155*100</f>
        <v>12.5</v>
      </c>
      <c r="L214" s="168">
        <f>+'Distribution Pivot Table'!Y$157*100</f>
        <v>0</v>
      </c>
      <c r="M214" s="172">
        <f t="shared" si="138"/>
        <v>51.25</v>
      </c>
      <c r="N214" s="171">
        <f>+'Distribution Pivot Table'!Y$159*100</f>
        <v>0</v>
      </c>
      <c r="O214" s="173">
        <f t="shared" si="139"/>
        <v>76.875</v>
      </c>
      <c r="P214" s="174">
        <f t="shared" si="140"/>
        <v>23.125</v>
      </c>
      <c r="Q214" s="174">
        <f t="shared" si="141"/>
        <v>0</v>
      </c>
      <c r="R214" s="37">
        <f t="shared" si="135"/>
        <v>100</v>
      </c>
      <c r="S214" s="37">
        <f t="shared" si="136"/>
        <v>100</v>
      </c>
    </row>
    <row r="215" spans="1:27" s="34" customFormat="1">
      <c r="A215" s="52" t="s">
        <v>95</v>
      </c>
      <c r="B215" s="168">
        <f>+'Distribution Pivot Table'!Y$163*100</f>
        <v>0</v>
      </c>
      <c r="C215" s="169">
        <f>+'Distribution Pivot Table'!Y$165*100</f>
        <v>0</v>
      </c>
      <c r="D215" s="168">
        <f>+'Distribution Pivot Table'!Y$167*100</f>
        <v>0</v>
      </c>
      <c r="E215" s="170">
        <f t="shared" si="129"/>
        <v>0</v>
      </c>
      <c r="F215" s="171">
        <f>+'Distribution Pivot Table'!Y$169*100</f>
        <v>0</v>
      </c>
      <c r="G215" s="169">
        <f>+'Distribution Pivot Table'!Y$171*100</f>
        <v>0</v>
      </c>
      <c r="H215" s="168">
        <f>+'Distribution Pivot Table'!Y$173*100</f>
        <v>0</v>
      </c>
      <c r="I215" s="170">
        <f t="shared" si="137"/>
        <v>0</v>
      </c>
      <c r="J215" s="171">
        <f>+'Distribution Pivot Table'!Y$175*100</f>
        <v>0</v>
      </c>
      <c r="K215" s="168">
        <f>+'Distribution Pivot Table'!Y$177*100</f>
        <v>0</v>
      </c>
      <c r="L215" s="168">
        <f>+'Distribution Pivot Table'!Y$179*100</f>
        <v>0</v>
      </c>
      <c r="M215" s="172">
        <f t="shared" si="138"/>
        <v>0</v>
      </c>
      <c r="N215" s="171">
        <f>+'Distribution Pivot Table'!Y$181*100</f>
        <v>0</v>
      </c>
      <c r="O215" s="173">
        <f t="shared" si="139"/>
        <v>0</v>
      </c>
      <c r="P215" s="174">
        <f t="shared" si="140"/>
        <v>0</v>
      </c>
      <c r="Q215" s="174">
        <f t="shared" si="141"/>
        <v>0</v>
      </c>
      <c r="R215" s="37">
        <f t="shared" si="135"/>
        <v>0</v>
      </c>
      <c r="S215" s="37">
        <f t="shared" si="136"/>
        <v>0</v>
      </c>
    </row>
    <row r="216" spans="1:27" s="34" customFormat="1">
      <c r="A216" s="52"/>
      <c r="B216" s="168"/>
      <c r="C216" s="169"/>
      <c r="D216" s="168"/>
      <c r="E216" s="170">
        <f t="shared" si="129"/>
        <v>0</v>
      </c>
      <c r="F216" s="171"/>
      <c r="G216" s="169"/>
      <c r="H216" s="168"/>
      <c r="I216" s="170"/>
      <c r="J216" s="171"/>
      <c r="K216" s="168"/>
      <c r="L216" s="168"/>
      <c r="M216" s="172"/>
      <c r="N216" s="171"/>
      <c r="O216" s="173"/>
      <c r="P216" s="174"/>
      <c r="Q216" s="174"/>
      <c r="R216" s="37"/>
      <c r="S216" s="37"/>
    </row>
    <row r="217" spans="1:27" s="34" customFormat="1">
      <c r="A217" s="52" t="s">
        <v>96</v>
      </c>
      <c r="B217" s="168">
        <f>+'Distribution Pivot Table'!Y$185*100</f>
        <v>0</v>
      </c>
      <c r="C217" s="169">
        <f>+'Distribution Pivot Table'!Y$187*100</f>
        <v>0</v>
      </c>
      <c r="D217" s="168">
        <f>+'Distribution Pivot Table'!Y$189*100</f>
        <v>0</v>
      </c>
      <c r="E217" s="170">
        <f t="shared" si="129"/>
        <v>0</v>
      </c>
      <c r="F217" s="171">
        <f>+'Distribution Pivot Table'!Y$191*100</f>
        <v>0</v>
      </c>
      <c r="G217" s="169">
        <f>+'Distribution Pivot Table'!Y$193*100</f>
        <v>0</v>
      </c>
      <c r="H217" s="168">
        <f>+'Distribution Pivot Table'!Y$195*100</f>
        <v>0</v>
      </c>
      <c r="I217" s="170">
        <f t="shared" ref="I217:I220" si="142">SUM(F217:H217)</f>
        <v>0</v>
      </c>
      <c r="J217" s="171">
        <f>+'Distribution Pivot Table'!Y$197*100</f>
        <v>0</v>
      </c>
      <c r="K217" s="168">
        <f>+'Distribution Pivot Table'!Y$199*100</f>
        <v>0</v>
      </c>
      <c r="L217" s="203">
        <f>+'Distribution Pivot Table'!Y$201*100</f>
        <v>0</v>
      </c>
      <c r="M217" s="172">
        <f t="shared" ref="M217:M220" si="143">SUM(J217:L217)</f>
        <v>0</v>
      </c>
      <c r="N217" s="171">
        <f>+'Distribution Pivot Table'!Y$203*100</f>
        <v>0</v>
      </c>
      <c r="O217" s="173">
        <f t="shared" ref="O217:O220" si="144">+B217+F217+J217</f>
        <v>0</v>
      </c>
      <c r="P217" s="174">
        <f t="shared" ref="P217:P220" si="145">+C217+G217+K217</f>
        <v>0</v>
      </c>
      <c r="Q217" s="174">
        <f t="shared" ref="Q217:Q220" si="146">+D217+H217+L217+N217</f>
        <v>0</v>
      </c>
      <c r="R217" s="37">
        <f t="shared" si="135"/>
        <v>0</v>
      </c>
      <c r="S217" s="37">
        <f t="shared" si="136"/>
        <v>0</v>
      </c>
    </row>
    <row r="218" spans="1:27" s="34" customFormat="1">
      <c r="A218" s="52" t="s">
        <v>97</v>
      </c>
      <c r="B218" s="168">
        <f>+'Distribution Pivot Table'!Y$207*100</f>
        <v>8.5470085470085472E-2</v>
      </c>
      <c r="C218" s="203">
        <f>+'Distribution Pivot Table'!Y$209*100</f>
        <v>0</v>
      </c>
      <c r="D218" s="203">
        <f>+'Distribution Pivot Table'!Y$211*108</f>
        <v>0</v>
      </c>
      <c r="E218" s="170">
        <f t="shared" si="129"/>
        <v>8.5470085470085472E-2</v>
      </c>
      <c r="F218" s="171">
        <f>+'Distribution Pivot Table'!Y$213*100</f>
        <v>58.547008547008552</v>
      </c>
      <c r="G218" s="169">
        <f>+'Distribution Pivot Table'!Y$215*100</f>
        <v>0.25641025641025639</v>
      </c>
      <c r="H218" s="168">
        <f>+'Distribution Pivot Table'!Y$217*100</f>
        <v>8.5470085470085472E-2</v>
      </c>
      <c r="I218" s="170">
        <f t="shared" si="142"/>
        <v>58.888888888888893</v>
      </c>
      <c r="J218" s="171">
        <f>+'Distribution Pivot Table'!Y$219*100</f>
        <v>35.299145299145302</v>
      </c>
      <c r="K218" s="168">
        <f>+'Distribution Pivot Table'!Y$221*100</f>
        <v>3.7606837606837606</v>
      </c>
      <c r="L218" s="168">
        <f>+'Distribution Pivot Table'!Y$223*100</f>
        <v>0.42735042735042739</v>
      </c>
      <c r="M218" s="172">
        <f t="shared" si="143"/>
        <v>39.487179487179489</v>
      </c>
      <c r="N218" s="171">
        <f>+'Distribution Pivot Table'!Y$225*100</f>
        <v>1.5384615384615385</v>
      </c>
      <c r="O218" s="173">
        <f t="shared" si="144"/>
        <v>93.931623931623932</v>
      </c>
      <c r="P218" s="174">
        <f t="shared" si="145"/>
        <v>4.017094017094017</v>
      </c>
      <c r="Q218" s="174">
        <f t="shared" si="146"/>
        <v>2.0512820512820515</v>
      </c>
      <c r="R218" s="37">
        <f t="shared" si="135"/>
        <v>100</v>
      </c>
      <c r="S218" s="37">
        <f t="shared" si="136"/>
        <v>100</v>
      </c>
    </row>
    <row r="219" spans="1:27" s="34" customFormat="1">
      <c r="A219" s="52" t="s">
        <v>98</v>
      </c>
      <c r="B219" s="168">
        <f>+'Distribution Pivot Table'!Y$229*100</f>
        <v>9.0638930163447249</v>
      </c>
      <c r="C219" s="168">
        <f>+'Distribution Pivot Table'!Y$231*100</f>
        <v>1.7830609212481425</v>
      </c>
      <c r="D219" s="168">
        <f>+'Distribution Pivot Table'!Y$233*100</f>
        <v>0</v>
      </c>
      <c r="E219" s="170">
        <f t="shared" si="129"/>
        <v>10.846953937592868</v>
      </c>
      <c r="F219" s="171">
        <f>+'Distribution Pivot Table'!Y$235*100</f>
        <v>31.797919762258541</v>
      </c>
      <c r="G219" s="169">
        <f>+'Distribution Pivot Table'!Y$237*100</f>
        <v>4.9034175334323926</v>
      </c>
      <c r="H219" s="168">
        <f>+'Distribution Pivot Table'!Y$239*100</f>
        <v>0.14858841010401189</v>
      </c>
      <c r="I219" s="170">
        <f t="shared" si="142"/>
        <v>36.849925705794945</v>
      </c>
      <c r="J219" s="171">
        <f>+'Distribution Pivot Table'!Y$241*100</f>
        <v>35.364041604754831</v>
      </c>
      <c r="K219" s="168">
        <f>+'Distribution Pivot Table'!Y$243*100</f>
        <v>15.89895988112927</v>
      </c>
      <c r="L219" s="168">
        <f>+'Distribution Pivot Table'!Y$245*100</f>
        <v>0</v>
      </c>
      <c r="M219" s="172">
        <f t="shared" si="143"/>
        <v>51.263001485884104</v>
      </c>
      <c r="N219" s="171">
        <f>+'Distribution Pivot Table'!Y$247*100</f>
        <v>1.0401188707280831</v>
      </c>
      <c r="O219" s="173">
        <f t="shared" si="144"/>
        <v>76.225854383358097</v>
      </c>
      <c r="P219" s="174">
        <f t="shared" si="145"/>
        <v>22.585438335809805</v>
      </c>
      <c r="Q219" s="174">
        <f t="shared" si="146"/>
        <v>1.1887072808320949</v>
      </c>
      <c r="R219" s="37">
        <f t="shared" si="135"/>
        <v>100</v>
      </c>
      <c r="S219" s="37">
        <f t="shared" si="136"/>
        <v>100</v>
      </c>
      <c r="T219" s="30"/>
      <c r="U219" s="30"/>
      <c r="V219" s="30"/>
      <c r="W219" s="30"/>
      <c r="X219" s="30"/>
      <c r="Y219" s="30"/>
      <c r="Z219" s="30"/>
      <c r="AA219" s="785"/>
    </row>
    <row r="220" spans="1:27" s="34" customFormat="1">
      <c r="A220" s="52" t="s">
        <v>99</v>
      </c>
      <c r="B220" s="168">
        <f>+'Distribution Pivot Table'!Y$251*100</f>
        <v>0</v>
      </c>
      <c r="C220" s="168">
        <f>+'Distribution Pivot Table'!Y$253*100</f>
        <v>0</v>
      </c>
      <c r="D220" s="168">
        <f>+'Distribution Pivot Table'!Y$255*100</f>
        <v>0</v>
      </c>
      <c r="E220" s="170">
        <f t="shared" si="129"/>
        <v>0</v>
      </c>
      <c r="F220" s="171">
        <f>+'Distribution Pivot Table'!Y$257*100</f>
        <v>0</v>
      </c>
      <c r="G220" s="169">
        <f>+'Distribution Pivot Table'!Y$259*100</f>
        <v>0</v>
      </c>
      <c r="H220" s="168">
        <f>+'Distribution Pivot Table'!Y$261*100</f>
        <v>0</v>
      </c>
      <c r="I220" s="170">
        <f t="shared" si="142"/>
        <v>0</v>
      </c>
      <c r="J220" s="171">
        <f>+'Distribution Pivot Table'!Y$263*100</f>
        <v>0</v>
      </c>
      <c r="K220" s="168">
        <f>+'Distribution Pivot Table'!Y$265*100</f>
        <v>0</v>
      </c>
      <c r="L220" s="168">
        <f>+'Distribution Pivot Table'!Y$267*100</f>
        <v>0</v>
      </c>
      <c r="M220" s="172">
        <f t="shared" si="143"/>
        <v>0</v>
      </c>
      <c r="N220" s="171">
        <f>+'Distribution Pivot Table'!Y$269*100</f>
        <v>0</v>
      </c>
      <c r="O220" s="173">
        <f t="shared" si="144"/>
        <v>0</v>
      </c>
      <c r="P220" s="174">
        <f t="shared" si="145"/>
        <v>0</v>
      </c>
      <c r="Q220" s="174">
        <f t="shared" si="146"/>
        <v>0</v>
      </c>
      <c r="R220" s="37">
        <f t="shared" si="135"/>
        <v>0</v>
      </c>
      <c r="S220" s="37">
        <f t="shared" si="136"/>
        <v>0</v>
      </c>
    </row>
    <row r="221" spans="1:27" s="34" customFormat="1">
      <c r="A221" s="52"/>
      <c r="B221" s="168"/>
      <c r="C221" s="169"/>
      <c r="D221" s="168"/>
      <c r="E221" s="170">
        <f t="shared" si="129"/>
        <v>0</v>
      </c>
      <c r="F221" s="171"/>
      <c r="G221" s="169"/>
      <c r="H221" s="168"/>
      <c r="I221" s="170"/>
      <c r="J221" s="171"/>
      <c r="K221" s="168"/>
      <c r="L221" s="168"/>
      <c r="M221" s="172"/>
      <c r="N221" s="171"/>
      <c r="O221" s="173"/>
      <c r="P221" s="174"/>
      <c r="Q221" s="174"/>
      <c r="R221" s="37"/>
      <c r="S221" s="37"/>
    </row>
    <row r="222" spans="1:27" s="34" customFormat="1">
      <c r="A222" s="52" t="s">
        <v>100</v>
      </c>
      <c r="B222" s="168">
        <f>+'Distribution Pivot Table'!Y$273*100</f>
        <v>0</v>
      </c>
      <c r="C222" s="169">
        <f>+'Distribution Pivot Table'!Y$275*100</f>
        <v>0</v>
      </c>
      <c r="D222" s="168">
        <f>+'Distribution Pivot Table'!Y$277*100</f>
        <v>0</v>
      </c>
      <c r="E222" s="170">
        <f t="shared" si="129"/>
        <v>0</v>
      </c>
      <c r="F222" s="171">
        <f>+'Distribution Pivot Table'!Y$279*100</f>
        <v>0</v>
      </c>
      <c r="G222" s="169">
        <f>+'Distribution Pivot Table'!Y$281*100</f>
        <v>0</v>
      </c>
      <c r="H222" s="168">
        <f>+'Distribution Pivot Table'!Y$283*100</f>
        <v>0</v>
      </c>
      <c r="I222" s="170">
        <f t="shared" ref="I222:I225" si="147">SUM(F222:H222)</f>
        <v>0</v>
      </c>
      <c r="J222" s="171">
        <f>+'Distribution Pivot Table'!Y$285*100</f>
        <v>0</v>
      </c>
      <c r="K222" s="168">
        <f>+'Distribution Pivot Table'!Y$287*100</f>
        <v>0</v>
      </c>
      <c r="L222" s="168">
        <f>+'Distribution Pivot Table'!Y$289*100</f>
        <v>0</v>
      </c>
      <c r="M222" s="172">
        <f t="shared" ref="M222:M225" si="148">SUM(J222:L222)</f>
        <v>0</v>
      </c>
      <c r="N222" s="171">
        <f>+'Distribution Pivot Table'!Y$291*100</f>
        <v>0</v>
      </c>
      <c r="O222" s="173">
        <f t="shared" ref="O222:O225" si="149">+B222+F222+J222</f>
        <v>0</v>
      </c>
      <c r="P222" s="174">
        <f t="shared" ref="P222:P225" si="150">+C222+G222+K222</f>
        <v>0</v>
      </c>
      <c r="Q222" s="174">
        <f t="shared" ref="Q222:Q225" si="151">+D222+H222+L222+N222</f>
        <v>0</v>
      </c>
      <c r="R222" s="37">
        <f t="shared" si="135"/>
        <v>0</v>
      </c>
      <c r="S222" s="37">
        <f t="shared" si="136"/>
        <v>0</v>
      </c>
    </row>
    <row r="223" spans="1:27" s="34" customFormat="1">
      <c r="A223" s="52" t="s">
        <v>101</v>
      </c>
      <c r="B223" s="168">
        <f>+'Distribution Pivot Table'!Y295*100</f>
        <v>14.516129032258066</v>
      </c>
      <c r="C223" s="169">
        <f>+'Distribution Pivot Table'!Y297*100</f>
        <v>1.2096774193548387</v>
      </c>
      <c r="D223" s="168">
        <f>+'Distribution Pivot Table'!Y299*100</f>
        <v>0</v>
      </c>
      <c r="E223" s="170">
        <f t="shared" si="129"/>
        <v>15.725806451612904</v>
      </c>
      <c r="F223" s="171">
        <f>+'Distribution Pivot Table'!Y301*100</f>
        <v>28.225806451612907</v>
      </c>
      <c r="G223" s="169">
        <f>+'Distribution Pivot Table'!Y303*100</f>
        <v>4.838709677419355</v>
      </c>
      <c r="H223" s="168">
        <f>+'Distribution Pivot Table'!Y305*100</f>
        <v>0</v>
      </c>
      <c r="I223" s="170">
        <f t="shared" si="147"/>
        <v>33.064516129032263</v>
      </c>
      <c r="J223" s="171">
        <f>+'Distribution Pivot Table'!Y307*100</f>
        <v>43.145161290322584</v>
      </c>
      <c r="K223" s="168">
        <f>+'Distribution Pivot Table'!Y309*100</f>
        <v>4.435483870967742</v>
      </c>
      <c r="L223" s="168">
        <f>+'Distribution Pivot Table'!Y311*100</f>
        <v>0</v>
      </c>
      <c r="M223" s="172">
        <f t="shared" si="148"/>
        <v>47.580645161290327</v>
      </c>
      <c r="N223" s="171">
        <f>+'Distribution Pivot Table'!Y313*100</f>
        <v>3.6290322580645165</v>
      </c>
      <c r="O223" s="173">
        <f t="shared" si="149"/>
        <v>85.887096774193566</v>
      </c>
      <c r="P223" s="174">
        <f t="shared" si="150"/>
        <v>10.483870967741936</v>
      </c>
      <c r="Q223" s="174">
        <f t="shared" si="151"/>
        <v>3.6290322580645165</v>
      </c>
      <c r="R223" s="37">
        <f t="shared" si="135"/>
        <v>100</v>
      </c>
      <c r="S223" s="37">
        <f t="shared" si="136"/>
        <v>100.00000000000001</v>
      </c>
    </row>
    <row r="224" spans="1:27" s="34" customFormat="1">
      <c r="A224" s="52" t="s">
        <v>102</v>
      </c>
      <c r="B224" s="168">
        <f>+'Distribution Pivot Table'!Y317*100</f>
        <v>4.6332046332046328</v>
      </c>
      <c r="C224" s="203">
        <f>+'Distribution Pivot Table'!Y319*100</f>
        <v>0</v>
      </c>
      <c r="D224" s="168">
        <f>+'Distribution Pivot Table'!Y321*100</f>
        <v>0</v>
      </c>
      <c r="E224" s="170">
        <f t="shared" si="129"/>
        <v>4.6332046332046328</v>
      </c>
      <c r="F224" s="171">
        <f>+'Distribution Pivot Table'!Y323*100</f>
        <v>45.945945945945951</v>
      </c>
      <c r="G224" s="169">
        <f>+'Distribution Pivot Table'!Y325*100</f>
        <v>14.671814671814673</v>
      </c>
      <c r="H224" s="168">
        <f>+'Distribution Pivot Table'!Y327*100</f>
        <v>0</v>
      </c>
      <c r="I224" s="170">
        <f t="shared" si="147"/>
        <v>60.617760617760624</v>
      </c>
      <c r="J224" s="171">
        <f>+'Distribution Pivot Table'!Y329*100</f>
        <v>24.710424710424711</v>
      </c>
      <c r="K224" s="168">
        <f>+'Distribution Pivot Table'!Y331*100</f>
        <v>6.1776061776061777</v>
      </c>
      <c r="L224" s="168">
        <f>+'Distribution Pivot Table'!Y333*100</f>
        <v>0</v>
      </c>
      <c r="M224" s="172">
        <f t="shared" si="148"/>
        <v>30.88803088803089</v>
      </c>
      <c r="N224" s="171">
        <f>+'Distribution Pivot Table'!Y335*100</f>
        <v>3.8610038610038608</v>
      </c>
      <c r="O224" s="173">
        <f t="shared" si="149"/>
        <v>75.289575289575296</v>
      </c>
      <c r="P224" s="174">
        <f t="shared" si="150"/>
        <v>20.849420849420852</v>
      </c>
      <c r="Q224" s="174">
        <f t="shared" si="151"/>
        <v>3.8610038610038608</v>
      </c>
      <c r="R224" s="37">
        <f t="shared" si="135"/>
        <v>100.00000000000003</v>
      </c>
      <c r="S224" s="37">
        <f t="shared" si="136"/>
        <v>100.00000000000001</v>
      </c>
    </row>
    <row r="225" spans="1:26" s="34" customFormat="1">
      <c r="A225" s="57" t="s">
        <v>103</v>
      </c>
      <c r="B225" s="175">
        <f>+'Distribution Pivot Table'!Y339*100</f>
        <v>13.297872340425531</v>
      </c>
      <c r="C225" s="204">
        <f>+'Distribution Pivot Table'!Y341*100</f>
        <v>5.9101654846335699E-2</v>
      </c>
      <c r="D225" s="175">
        <f>+'Distribution Pivot Table'!Y343*100</f>
        <v>0</v>
      </c>
      <c r="E225" s="176">
        <f t="shared" si="129"/>
        <v>13.356973995271867</v>
      </c>
      <c r="F225" s="177">
        <f>+'Distribution Pivot Table'!Y345*100</f>
        <v>35.401891252955082</v>
      </c>
      <c r="G225" s="175">
        <f>+'Distribution Pivot Table'!Y347*100</f>
        <v>0.94562647754137119</v>
      </c>
      <c r="H225" s="175">
        <f>+'Distribution Pivot Table'!Y349*100</f>
        <v>0</v>
      </c>
      <c r="I225" s="176">
        <f t="shared" si="147"/>
        <v>36.347517730496456</v>
      </c>
      <c r="J225" s="177">
        <f>+'Distribution Pivot Table'!Y351*100</f>
        <v>34.751773049645394</v>
      </c>
      <c r="K225" s="175">
        <f>+'Distribution Pivot Table'!Y353*100</f>
        <v>4.4917257683215128</v>
      </c>
      <c r="L225" s="175">
        <f>+'Distribution Pivot Table'!Y355*100</f>
        <v>0</v>
      </c>
      <c r="M225" s="726">
        <f t="shared" si="148"/>
        <v>39.243498817966909</v>
      </c>
      <c r="N225" s="177">
        <f>+'Distribution Pivot Table'!Y357*100</f>
        <v>11.052009456264775</v>
      </c>
      <c r="O225" s="727">
        <f t="shared" si="149"/>
        <v>83.451536643026003</v>
      </c>
      <c r="P225" s="728">
        <f t="shared" si="150"/>
        <v>5.4964539007092199</v>
      </c>
      <c r="Q225" s="728">
        <f t="shared" si="151"/>
        <v>11.052009456264775</v>
      </c>
      <c r="R225" s="37">
        <f t="shared" si="135"/>
        <v>100</v>
      </c>
      <c r="S225" s="37">
        <f t="shared" si="136"/>
        <v>100</v>
      </c>
    </row>
    <row r="226" spans="1:26" s="34" customFormat="1">
      <c r="A226" s="165" t="s">
        <v>206</v>
      </c>
      <c r="B226" s="52"/>
      <c r="C226" s="52"/>
      <c r="D226" s="52"/>
      <c r="E226" s="52"/>
      <c r="F226" s="142"/>
      <c r="G226" s="142"/>
      <c r="H226" s="142"/>
      <c r="I226" s="142"/>
      <c r="J226" s="142"/>
      <c r="K226" s="142"/>
      <c r="L226" s="142"/>
      <c r="M226" s="142"/>
      <c r="N226" s="142"/>
      <c r="O226" s="142"/>
      <c r="P226" s="142"/>
      <c r="Q226" s="142"/>
      <c r="R226" s="39"/>
    </row>
    <row r="227" spans="1:26">
      <c r="A227" s="165"/>
      <c r="B227" s="50"/>
      <c r="C227" s="50"/>
      <c r="D227" s="50"/>
      <c r="E227" s="141"/>
      <c r="F227" s="50"/>
      <c r="G227" s="50"/>
      <c r="H227" s="50"/>
      <c r="I227" s="141"/>
      <c r="J227" s="50"/>
      <c r="K227" s="50"/>
      <c r="L227" s="50"/>
      <c r="M227" s="141"/>
      <c r="N227" s="50"/>
      <c r="O227" s="98"/>
      <c r="P227" s="98"/>
      <c r="R227" s="13"/>
    </row>
    <row r="228" spans="1:26" s="34" customFormat="1">
      <c r="A228" s="52"/>
      <c r="B228" s="52"/>
      <c r="C228" s="52"/>
      <c r="D228" s="52"/>
      <c r="E228" s="52"/>
      <c r="F228" s="142"/>
      <c r="G228" s="142"/>
      <c r="H228" s="142"/>
      <c r="I228" s="142"/>
      <c r="J228" s="142"/>
      <c r="K228" s="142"/>
      <c r="L228" s="142"/>
      <c r="M228" s="142"/>
      <c r="N228" s="142"/>
      <c r="O228" s="142"/>
      <c r="P228" s="142"/>
      <c r="Q228" s="142"/>
      <c r="R228" s="39"/>
    </row>
    <row r="229" spans="1:26" s="34" customFormat="1">
      <c r="A229" s="41"/>
      <c r="B229" s="41"/>
      <c r="C229" s="41"/>
      <c r="D229" s="41"/>
      <c r="E229" s="41"/>
      <c r="F229" s="142"/>
      <c r="G229" s="142"/>
      <c r="H229" s="142"/>
      <c r="I229" s="142"/>
      <c r="J229" s="142"/>
      <c r="K229" s="142"/>
      <c r="L229" s="142"/>
      <c r="M229" s="142"/>
      <c r="N229" s="142"/>
      <c r="O229" s="142"/>
      <c r="P229" s="142"/>
      <c r="Q229" s="718" t="s">
        <v>1156</v>
      </c>
      <c r="R229" s="39"/>
    </row>
    <row r="230" spans="1:26" s="34" customFormat="1" ht="18">
      <c r="A230" s="266" t="s">
        <v>313</v>
      </c>
      <c r="B230" s="132"/>
      <c r="C230" s="132"/>
      <c r="D230" s="132"/>
      <c r="E230" s="132"/>
      <c r="F230" s="135"/>
      <c r="G230" s="135"/>
      <c r="H230" s="135"/>
      <c r="I230" s="136"/>
      <c r="J230" s="135"/>
      <c r="K230" s="135"/>
      <c r="L230" s="135"/>
      <c r="M230" s="136"/>
      <c r="N230" s="135"/>
      <c r="O230" s="135"/>
      <c r="P230" s="135"/>
      <c r="Q230" s="135"/>
      <c r="R230" s="33"/>
    </row>
    <row r="231" spans="1:26" s="34" customFormat="1" ht="18">
      <c r="A231" s="266"/>
      <c r="B231" s="132"/>
      <c r="C231" s="132"/>
      <c r="D231" s="132"/>
      <c r="E231" s="132"/>
      <c r="F231" s="135"/>
      <c r="G231" s="135"/>
      <c r="H231" s="135"/>
      <c r="I231" s="136"/>
      <c r="J231" s="135"/>
      <c r="K231" s="135"/>
      <c r="L231" s="135"/>
      <c r="M231" s="136"/>
      <c r="N231" s="135"/>
      <c r="O231" s="135"/>
      <c r="P231" s="135"/>
      <c r="Q231" s="135"/>
      <c r="R231" s="33"/>
    </row>
    <row r="232" spans="1:26" s="34" customFormat="1" ht="15.75">
      <c r="A232" s="150" t="s">
        <v>305</v>
      </c>
      <c r="B232" s="132"/>
      <c r="C232" s="132"/>
      <c r="D232" s="132"/>
      <c r="E232" s="132"/>
      <c r="F232" s="135"/>
      <c r="G232" s="135"/>
      <c r="H232" s="135"/>
      <c r="I232" s="136"/>
      <c r="J232" s="135"/>
      <c r="K232" s="135"/>
      <c r="L232" s="135"/>
      <c r="M232" s="136"/>
      <c r="N232" s="135"/>
      <c r="O232" s="135"/>
      <c r="P232" s="135"/>
      <c r="Q232" s="135"/>
      <c r="R232" s="33"/>
    </row>
    <row r="233" spans="1:26" s="34" customFormat="1" ht="15.75">
      <c r="A233" s="150" t="s">
        <v>1131</v>
      </c>
      <c r="B233" s="132"/>
      <c r="C233" s="132"/>
      <c r="D233" s="132"/>
      <c r="E233" s="132"/>
      <c r="F233" s="27"/>
      <c r="G233" s="27"/>
      <c r="H233" s="27"/>
      <c r="I233" s="132"/>
      <c r="J233" s="27"/>
      <c r="K233" s="27"/>
      <c r="L233" s="27"/>
      <c r="M233" s="132"/>
      <c r="N233" s="27"/>
      <c r="O233" s="27"/>
      <c r="P233" s="27"/>
      <c r="Q233" s="135"/>
      <c r="R233" s="33"/>
    </row>
    <row r="234" spans="1:26" s="34" customFormat="1" ht="18.75" customHeight="1">
      <c r="A234" s="143"/>
      <c r="B234" s="137"/>
      <c r="C234" s="137"/>
      <c r="D234" s="137"/>
      <c r="E234" s="137"/>
      <c r="F234" s="137"/>
      <c r="G234" s="137"/>
      <c r="H234" s="137"/>
      <c r="I234" s="137"/>
      <c r="J234" s="56"/>
      <c r="K234" s="56"/>
      <c r="L234" s="56"/>
      <c r="M234" s="56"/>
      <c r="N234" s="56"/>
      <c r="O234" s="56"/>
      <c r="P234" s="56"/>
      <c r="Q234" s="56"/>
      <c r="R234" s="35"/>
      <c r="S234" s="13"/>
    </row>
    <row r="235" spans="1:26" s="34" customFormat="1" ht="18.75" customHeight="1">
      <c r="A235" s="26"/>
      <c r="B235" s="151" t="s">
        <v>303</v>
      </c>
      <c r="C235" s="152"/>
      <c r="D235" s="152"/>
      <c r="E235" s="152"/>
      <c r="F235" s="152"/>
      <c r="G235" s="152"/>
      <c r="H235" s="152"/>
      <c r="I235" s="153"/>
      <c r="J235" s="154" t="s">
        <v>202</v>
      </c>
      <c r="K235" s="719"/>
      <c r="L235" s="719"/>
      <c r="M235" s="720"/>
      <c r="N235" s="838" t="s">
        <v>302</v>
      </c>
      <c r="O235" s="841" t="s">
        <v>208</v>
      </c>
      <c r="P235" s="841" t="s">
        <v>209</v>
      </c>
      <c r="Q235" s="841" t="s">
        <v>207</v>
      </c>
      <c r="R235" s="36"/>
      <c r="S235" s="7"/>
    </row>
    <row r="236" spans="1:26" s="34" customFormat="1" ht="36.75" customHeight="1">
      <c r="A236" s="31"/>
      <c r="B236" s="152" t="s">
        <v>344</v>
      </c>
      <c r="C236" s="152"/>
      <c r="D236" s="152"/>
      <c r="E236" s="155"/>
      <c r="F236" s="156" t="s">
        <v>346</v>
      </c>
      <c r="G236" s="152"/>
      <c r="H236" s="152"/>
      <c r="I236" s="153"/>
      <c r="J236" s="157" t="s">
        <v>304</v>
      </c>
      <c r="K236" s="152"/>
      <c r="L236" s="152"/>
      <c r="M236" s="153"/>
      <c r="N236" s="839"/>
      <c r="O236" s="842"/>
      <c r="P236" s="842"/>
      <c r="Q236" s="842"/>
      <c r="R236" s="36" t="s">
        <v>49</v>
      </c>
      <c r="S236" s="7" t="s">
        <v>49</v>
      </c>
      <c r="T236" s="273" t="s">
        <v>607</v>
      </c>
      <c r="U236" s="25"/>
      <c r="V236" s="25"/>
      <c r="W236" s="275"/>
      <c r="X236" s="13" t="s">
        <v>608</v>
      </c>
      <c r="Y236" s="13"/>
      <c r="Z236" s="13"/>
    </row>
    <row r="237" spans="1:26" s="34" customFormat="1" ht="30" customHeight="1">
      <c r="A237" s="32"/>
      <c r="B237" s="158" t="s">
        <v>203</v>
      </c>
      <c r="C237" s="158" t="s">
        <v>204</v>
      </c>
      <c r="D237" s="158" t="s">
        <v>345</v>
      </c>
      <c r="E237" s="159" t="s">
        <v>50</v>
      </c>
      <c r="F237" s="160" t="s">
        <v>203</v>
      </c>
      <c r="G237" s="158" t="s">
        <v>204</v>
      </c>
      <c r="H237" s="158" t="s">
        <v>345</v>
      </c>
      <c r="I237" s="159" t="s">
        <v>50</v>
      </c>
      <c r="J237" s="161" t="s">
        <v>203</v>
      </c>
      <c r="K237" s="162" t="s">
        <v>204</v>
      </c>
      <c r="L237" s="158" t="s">
        <v>345</v>
      </c>
      <c r="M237" s="161" t="s">
        <v>50</v>
      </c>
      <c r="N237" s="840"/>
      <c r="O237" s="843"/>
      <c r="P237" s="843"/>
      <c r="Q237" s="843"/>
      <c r="R237" s="708"/>
      <c r="S237" s="709"/>
      <c r="T237" s="273" t="s">
        <v>603</v>
      </c>
      <c r="U237" s="283" t="s">
        <v>604</v>
      </c>
      <c r="V237" s="283" t="s">
        <v>605</v>
      </c>
      <c r="W237" s="275"/>
      <c r="X237" s="273" t="s">
        <v>603</v>
      </c>
      <c r="Y237" s="283" t="s">
        <v>604</v>
      </c>
      <c r="Z237" s="283" t="s">
        <v>605</v>
      </c>
    </row>
    <row r="238" spans="1:26" s="34" customFormat="1" ht="12.75" hidden="1" customHeight="1">
      <c r="A238" s="52" t="s">
        <v>87</v>
      </c>
      <c r="B238" s="144"/>
      <c r="C238" s="144"/>
      <c r="D238" s="144"/>
      <c r="E238" s="51"/>
      <c r="F238" s="29"/>
      <c r="G238" s="49"/>
      <c r="H238" s="50"/>
      <c r="I238" s="51"/>
      <c r="J238" s="29"/>
      <c r="K238" s="49"/>
      <c r="L238" s="50"/>
      <c r="M238" s="53"/>
      <c r="N238" s="29"/>
      <c r="O238" s="54"/>
      <c r="P238" s="55"/>
      <c r="Q238" s="55"/>
      <c r="R238" s="37">
        <f t="shared" ref="R238:R258" si="152">SUM(B238:D238,F238:H238,J238:L238)+N238</f>
        <v>0</v>
      </c>
      <c r="S238" s="9">
        <f>+Q238+P238+O238</f>
        <v>0</v>
      </c>
      <c r="T238" s="274"/>
      <c r="U238" s="22"/>
      <c r="V238" s="22"/>
      <c r="W238" s="276"/>
      <c r="X238" s="13"/>
      <c r="Y238" s="13"/>
      <c r="Z238" s="13"/>
    </row>
    <row r="239" spans="1:26" s="34" customFormat="1" ht="12.75" hidden="1" customHeight="1">
      <c r="A239" s="52"/>
      <c r="B239" s="52"/>
      <c r="C239" s="52"/>
      <c r="D239" s="52"/>
      <c r="E239" s="139"/>
      <c r="F239" s="29"/>
      <c r="G239" s="49"/>
      <c r="H239" s="50"/>
      <c r="I239" s="140"/>
      <c r="J239" s="29"/>
      <c r="K239" s="50"/>
      <c r="L239" s="50"/>
      <c r="M239" s="29"/>
      <c r="N239" s="29"/>
      <c r="O239" s="721"/>
      <c r="P239" s="692"/>
      <c r="Q239" s="692"/>
      <c r="R239" s="36"/>
      <c r="S239" s="7"/>
      <c r="T239" s="277" t="s">
        <v>603</v>
      </c>
      <c r="U239" s="278" t="s">
        <v>604</v>
      </c>
      <c r="V239" s="279" t="s">
        <v>605</v>
      </c>
      <c r="W239" s="280"/>
      <c r="X239" s="13"/>
      <c r="Y239" s="13"/>
      <c r="Z239" s="13"/>
    </row>
    <row r="240" spans="1:26" s="34" customFormat="1">
      <c r="A240" s="52" t="s">
        <v>88</v>
      </c>
      <c r="B240" s="168">
        <f>+'Distribution Pivot Table'!AE$9*100</f>
        <v>0</v>
      </c>
      <c r="C240" s="169">
        <f>+'Distribution Pivot Table'!AE$11*100</f>
        <v>0</v>
      </c>
      <c r="D240" s="168">
        <f>+'Distribution Pivot Table'!AE$13*100</f>
        <v>0</v>
      </c>
      <c r="E240" s="170">
        <f t="shared" ref="E240:E258" si="153">SUM(B240:D240)</f>
        <v>0</v>
      </c>
      <c r="F240" s="171">
        <f>+'Distribution Pivot Table'!AE$15*100</f>
        <v>0</v>
      </c>
      <c r="G240" s="169">
        <f>+'Distribution Pivot Table'!AE$17*100</f>
        <v>0</v>
      </c>
      <c r="H240" s="168">
        <f>+'Distribution Pivot Table'!AE$19*100</f>
        <v>0</v>
      </c>
      <c r="I240" s="170">
        <f t="shared" ref="I240:I243" si="154">SUM(F240:H240)</f>
        <v>0</v>
      </c>
      <c r="J240" s="171">
        <f>+'Distribution Pivot Table'!AE$21*100</f>
        <v>0</v>
      </c>
      <c r="K240" s="168">
        <f>+'Distribution Pivot Table'!AE$23*100</f>
        <v>0</v>
      </c>
      <c r="L240" s="168">
        <f>+'Distribution Pivot Table'!AE$25*100</f>
        <v>0</v>
      </c>
      <c r="M240" s="172">
        <f t="shared" ref="M240:M243" si="155">SUM(J240:L240)</f>
        <v>0</v>
      </c>
      <c r="N240" s="171">
        <f>+'Distribution Pivot Table'!AE$27*100</f>
        <v>0</v>
      </c>
      <c r="O240" s="173">
        <f t="shared" ref="O240:O243" si="156">+B240+F240+J240</f>
        <v>0</v>
      </c>
      <c r="P240" s="174">
        <f t="shared" ref="P240:P243" si="157">+C240+G240+K240</f>
        <v>0</v>
      </c>
      <c r="Q240" s="174">
        <f t="shared" ref="Q240:Q243" si="158">+D240+H240+L240+N240</f>
        <v>0</v>
      </c>
      <c r="R240" s="37">
        <f t="shared" si="152"/>
        <v>0</v>
      </c>
      <c r="S240" s="9">
        <f t="shared" ref="S240:S258" si="159">+Q240+P240+O240</f>
        <v>0</v>
      </c>
      <c r="T240" s="707">
        <f>+E240+I240</f>
        <v>0</v>
      </c>
      <c r="U240" s="271">
        <f>+M240</f>
        <v>0</v>
      </c>
      <c r="V240" s="272">
        <f>+N240</f>
        <v>0</v>
      </c>
      <c r="W240" s="281">
        <f>SUM(T240:V240)</f>
        <v>0</v>
      </c>
      <c r="X240" s="284">
        <f>+T240-'OLD Tables 44-55'!T240</f>
        <v>0</v>
      </c>
      <c r="Y240" s="285">
        <f>+U240-'OLD Tables 44-55'!U240</f>
        <v>0</v>
      </c>
      <c r="Z240" s="285">
        <f>+V240-'OLD Tables 44-55'!V240</f>
        <v>0</v>
      </c>
    </row>
    <row r="241" spans="1:27" s="34" customFormat="1">
      <c r="A241" s="52" t="s">
        <v>89</v>
      </c>
      <c r="B241" s="168">
        <f>+'Distribution Pivot Table'!AE$31*100</f>
        <v>7.1060933089822349</v>
      </c>
      <c r="C241" s="169">
        <f>+'Distribution Pivot Table'!AE$33*100</f>
        <v>5.1635397642370915</v>
      </c>
      <c r="D241" s="203">
        <f>+'Distribution Pivot Table'!AE$35*100</f>
        <v>0</v>
      </c>
      <c r="E241" s="170">
        <f t="shared" si="153"/>
        <v>12.269633073219326</v>
      </c>
      <c r="F241" s="171">
        <f>+'Distribution Pivot Table'!AE$37*100</f>
        <v>37.207371741656978</v>
      </c>
      <c r="G241" s="169">
        <f>+'Distribution Pivot Table'!AE$39*100</f>
        <v>18.396148098954011</v>
      </c>
      <c r="H241" s="168">
        <f>+'Distribution Pivot Table'!AE$41*100</f>
        <v>0</v>
      </c>
      <c r="I241" s="170">
        <f t="shared" si="154"/>
        <v>55.603519840610986</v>
      </c>
      <c r="J241" s="171">
        <f>+'Distribution Pivot Table'!AE$43*100</f>
        <v>17.117715424207205</v>
      </c>
      <c r="K241" s="168">
        <f>+'Distribution Pivot Table'!AE$45*100</f>
        <v>14.361613813714097</v>
      </c>
      <c r="L241" s="168">
        <f>+'Distribution Pivot Table'!AE$47*100</f>
        <v>0</v>
      </c>
      <c r="M241" s="172">
        <f t="shared" si="155"/>
        <v>31.479329237921302</v>
      </c>
      <c r="N241" s="171">
        <f>+'Distribution Pivot Table'!AE$49*100</f>
        <v>0.64751784824838121</v>
      </c>
      <c r="O241" s="173">
        <f t="shared" si="156"/>
        <v>61.431180474846414</v>
      </c>
      <c r="P241" s="174">
        <f t="shared" si="157"/>
        <v>37.921301676905202</v>
      </c>
      <c r="Q241" s="174">
        <f t="shared" si="158"/>
        <v>0.64751784824838121</v>
      </c>
      <c r="R241" s="37">
        <f t="shared" si="152"/>
        <v>100</v>
      </c>
      <c r="S241" s="37">
        <f t="shared" si="159"/>
        <v>100</v>
      </c>
      <c r="T241" s="692">
        <f>+E241+I241</f>
        <v>67.87315291383031</v>
      </c>
      <c r="U241" s="271">
        <f>+M241</f>
        <v>31.479329237921302</v>
      </c>
      <c r="V241" s="272">
        <f>+N241</f>
        <v>0.64751784824838121</v>
      </c>
      <c r="W241" s="37">
        <f>SUM(T241:V241)</f>
        <v>100</v>
      </c>
      <c r="X241" s="706">
        <f>+T241-'OLD Tables 44-55'!T241</f>
        <v>0.29854846760559894</v>
      </c>
      <c r="Y241" s="285">
        <f>+U241-'OLD Tables 44-55'!U241</f>
        <v>-0.58556160926476153</v>
      </c>
      <c r="Z241" s="285">
        <f>+V241-'OLD Tables 44-55'!V241</f>
        <v>0.28701314165915631</v>
      </c>
    </row>
    <row r="242" spans="1:27" s="34" customFormat="1">
      <c r="A242" s="52" t="s">
        <v>90</v>
      </c>
      <c r="B242" s="168">
        <f>+'Distribution Pivot Table'!AE$53*100</f>
        <v>0</v>
      </c>
      <c r="C242" s="169">
        <f>+'Distribution Pivot Table'!AE$55*100</f>
        <v>0</v>
      </c>
      <c r="D242" s="168">
        <f>+'Distribution Pivot Table'!AE$57*100</f>
        <v>0</v>
      </c>
      <c r="E242" s="170">
        <f t="shared" si="153"/>
        <v>0</v>
      </c>
      <c r="F242" s="171">
        <f>+'Distribution Pivot Table'!AE$59*100</f>
        <v>0</v>
      </c>
      <c r="G242" s="169">
        <f>+'Distribution Pivot Table'!AE$61*100</f>
        <v>0</v>
      </c>
      <c r="H242" s="168">
        <f>+'Distribution Pivot Table'!AE$63*100</f>
        <v>0</v>
      </c>
      <c r="I242" s="170">
        <f t="shared" si="154"/>
        <v>0</v>
      </c>
      <c r="J242" s="171">
        <f>+'Distribution Pivot Table'!AE$65*100</f>
        <v>0</v>
      </c>
      <c r="K242" s="168">
        <f>+'Distribution Pivot Table'!AE$67*100</f>
        <v>0</v>
      </c>
      <c r="L242" s="168">
        <f>+'Distribution Pivot Table'!AE$69*100</f>
        <v>0</v>
      </c>
      <c r="M242" s="172">
        <f t="shared" si="155"/>
        <v>0</v>
      </c>
      <c r="N242" s="171">
        <f>+'Distribution Pivot Table'!AE$71*100</f>
        <v>0</v>
      </c>
      <c r="O242" s="173">
        <f t="shared" si="156"/>
        <v>0</v>
      </c>
      <c r="P242" s="174">
        <f t="shared" si="157"/>
        <v>0</v>
      </c>
      <c r="Q242" s="174">
        <f t="shared" si="158"/>
        <v>0</v>
      </c>
      <c r="R242" s="37">
        <f t="shared" si="152"/>
        <v>0</v>
      </c>
      <c r="S242" s="37">
        <f t="shared" si="159"/>
        <v>0</v>
      </c>
      <c r="T242" s="692">
        <f t="shared" ref="T242:T258" si="160">+E242+I242</f>
        <v>0</v>
      </c>
      <c r="U242" s="271">
        <f t="shared" ref="U242:U258" si="161">+M242</f>
        <v>0</v>
      </c>
      <c r="V242" s="272">
        <f t="shared" ref="V242:V258" si="162">+N242</f>
        <v>0</v>
      </c>
      <c r="W242" s="37">
        <f t="shared" ref="W242:W258" si="163">SUM(T242:V242)</f>
        <v>0</v>
      </c>
      <c r="X242" s="706">
        <f>+T242-'OLD Tables 44-55'!T242</f>
        <v>0</v>
      </c>
      <c r="Y242" s="285">
        <f>+U242-'OLD Tables 44-55'!U242</f>
        <v>0</v>
      </c>
      <c r="Z242" s="285">
        <f>+V242-'OLD Tables 44-55'!V242</f>
        <v>0</v>
      </c>
    </row>
    <row r="243" spans="1:27" s="34" customFormat="1">
      <c r="A243" s="52" t="s">
        <v>225</v>
      </c>
      <c r="B243" s="168">
        <f>+'Distribution Pivot Table'!AE$75*100</f>
        <v>8.2437055702374362</v>
      </c>
      <c r="C243" s="169">
        <f>+'Distribution Pivot Table'!AE$77*100</f>
        <v>2.728781267285354</v>
      </c>
      <c r="D243" s="168">
        <f>+'Distribution Pivot Table'!AE$79*100</f>
        <v>2.0732182000696535</v>
      </c>
      <c r="E243" s="170">
        <f t="shared" si="153"/>
        <v>13.045705037592445</v>
      </c>
      <c r="F243" s="171">
        <f>+'Distribution Pivot Table'!AE$81*100</f>
        <v>35.531518243090979</v>
      </c>
      <c r="G243" s="169">
        <f>+'Distribution Pivot Table'!AE$83*100</f>
        <v>16.212894106078299</v>
      </c>
      <c r="H243" s="203">
        <f>+'Distribution Pivot Table'!AE$85*100</f>
        <v>2.0486345850490646E-2</v>
      </c>
      <c r="I243" s="170">
        <f t="shared" si="154"/>
        <v>51.764898695019774</v>
      </c>
      <c r="J243" s="171">
        <f>+'Distribution Pivot Table'!AE$87*100</f>
        <v>13.492307377133143</v>
      </c>
      <c r="K243" s="168">
        <f>+'Distribution Pivot Table'!AE$89*100</f>
        <v>12.11562493598017</v>
      </c>
      <c r="L243" s="203">
        <f>+'Distribution Pivot Table'!AE$91*100</f>
        <v>1.2291807510294387E-2</v>
      </c>
      <c r="M243" s="172">
        <f t="shared" si="155"/>
        <v>25.620224120623607</v>
      </c>
      <c r="N243" s="171">
        <f>+'Distribution Pivot Table'!AE$93*100</f>
        <v>9.5691721467641813</v>
      </c>
      <c r="O243" s="173">
        <f t="shared" si="156"/>
        <v>57.267531190461561</v>
      </c>
      <c r="P243" s="174">
        <f t="shared" si="157"/>
        <v>31.057300309343823</v>
      </c>
      <c r="Q243" s="174">
        <f t="shared" si="158"/>
        <v>11.675168500194619</v>
      </c>
      <c r="R243" s="37">
        <f t="shared" si="152"/>
        <v>100</v>
      </c>
      <c r="S243" s="37">
        <f t="shared" si="159"/>
        <v>100</v>
      </c>
      <c r="T243" s="692">
        <f t="shared" si="160"/>
        <v>64.810603732612222</v>
      </c>
      <c r="U243" s="271">
        <f t="shared" si="161"/>
        <v>25.620224120623607</v>
      </c>
      <c r="V243" s="272">
        <f t="shared" si="162"/>
        <v>9.5691721467641813</v>
      </c>
      <c r="W243" s="37">
        <f t="shared" si="163"/>
        <v>100</v>
      </c>
      <c r="X243" s="706">
        <f>+T243-'OLD Tables 44-55'!T243</f>
        <v>1.0841917325247579</v>
      </c>
      <c r="Y243" s="285">
        <f>+U243-'OLD Tables 44-55'!U243</f>
        <v>-0.90329281463102618</v>
      </c>
      <c r="Z243" s="285">
        <f>+V243-'OLD Tables 44-55'!V243</f>
        <v>-0.18089891789372459</v>
      </c>
    </row>
    <row r="244" spans="1:27" s="34" customFormat="1">
      <c r="A244" s="52"/>
      <c r="B244" s="168"/>
      <c r="C244" s="169"/>
      <c r="D244" s="168"/>
      <c r="E244" s="170"/>
      <c r="F244" s="171"/>
      <c r="G244" s="169"/>
      <c r="H244" s="168"/>
      <c r="I244" s="170"/>
      <c r="J244" s="171"/>
      <c r="K244" s="168"/>
      <c r="L244" s="168"/>
      <c r="M244" s="172"/>
      <c r="N244" s="171"/>
      <c r="O244" s="173"/>
      <c r="P244" s="174"/>
      <c r="Q244" s="174"/>
      <c r="R244" s="37"/>
      <c r="S244" s="37"/>
      <c r="T244" s="692"/>
      <c r="U244" s="271"/>
      <c r="V244" s="272"/>
      <c r="W244" s="37"/>
      <c r="X244" s="706"/>
      <c r="Y244" s="285"/>
      <c r="Z244" s="285"/>
    </row>
    <row r="245" spans="1:27" s="34" customFormat="1">
      <c r="A245" s="52" t="s">
        <v>92</v>
      </c>
      <c r="B245" s="168">
        <f>+'Distribution Pivot Table'!AE$97*100</f>
        <v>1.3529948312557007</v>
      </c>
      <c r="C245" s="169">
        <f>+'Distribution Pivot Table'!AE$99*100</f>
        <v>0.85132259045302516</v>
      </c>
      <c r="D245" s="168">
        <f>+'Distribution Pivot Table'!AE$101*100</f>
        <v>0</v>
      </c>
      <c r="E245" s="170">
        <f t="shared" si="153"/>
        <v>2.2043174217087258</v>
      </c>
      <c r="F245" s="171">
        <f>+'Distribution Pivot Table'!AE$103*100</f>
        <v>43.478260869565219</v>
      </c>
      <c r="G245" s="169">
        <f>+'Distribution Pivot Table'!AE$105*100</f>
        <v>16.083916083916083</v>
      </c>
      <c r="H245" s="168">
        <f>+'Distribution Pivot Table'!AE$107*100</f>
        <v>0</v>
      </c>
      <c r="I245" s="170">
        <f t="shared" ref="I245:I248" si="164">SUM(F245:H245)</f>
        <v>59.562176953481298</v>
      </c>
      <c r="J245" s="171">
        <f>+'Distribution Pivot Table'!AE$109*100</f>
        <v>17.360899969595621</v>
      </c>
      <c r="K245" s="168">
        <f>+'Distribution Pivot Table'!AE$111*100</f>
        <v>20.370933414411677</v>
      </c>
      <c r="L245" s="168">
        <f>+'Distribution Pivot Table'!AE$113*100</f>
        <v>0</v>
      </c>
      <c r="M245" s="172">
        <f t="shared" ref="M245:M248" si="165">SUM(J245:L245)</f>
        <v>37.731833384007302</v>
      </c>
      <c r="N245" s="171">
        <f>+'Distribution Pivot Table'!AE$115*100</f>
        <v>0.50167224080267558</v>
      </c>
      <c r="O245" s="173">
        <f t="shared" ref="O245:O248" si="166">+B245+F245+J245</f>
        <v>62.19215567041654</v>
      </c>
      <c r="P245" s="174">
        <f t="shared" ref="P245:P248" si="167">+C245+G245+K245</f>
        <v>37.306172088780784</v>
      </c>
      <c r="Q245" s="174">
        <f t="shared" ref="Q245:Q248" si="168">+D245+H245+L245+N245</f>
        <v>0.50167224080267558</v>
      </c>
      <c r="R245" s="37">
        <f>SUM(B245:D245,F245:H245,J245:L245)+N245</f>
        <v>100</v>
      </c>
      <c r="S245" s="37">
        <f t="shared" si="159"/>
        <v>100</v>
      </c>
      <c r="T245" s="692">
        <f t="shared" si="160"/>
        <v>61.766494375190021</v>
      </c>
      <c r="U245" s="271">
        <f t="shared" si="161"/>
        <v>37.731833384007302</v>
      </c>
      <c r="V245" s="272">
        <f t="shared" si="162"/>
        <v>0.50167224080267558</v>
      </c>
      <c r="W245" s="37">
        <f t="shared" si="163"/>
        <v>100</v>
      </c>
      <c r="X245" s="706">
        <f>+T245-'OLD Tables 44-55'!T245</f>
        <v>-0.98496571566008129</v>
      </c>
      <c r="Y245" s="285">
        <f>+U245-'OLD Tables 44-55'!U245</f>
        <v>1.1971156682383253</v>
      </c>
      <c r="Z245" s="285">
        <f>+V245-'OLD Tables 44-55'!V245</f>
        <v>-0.21214995257824587</v>
      </c>
    </row>
    <row r="246" spans="1:27" s="34" customFormat="1">
      <c r="A246" s="52" t="s">
        <v>93</v>
      </c>
      <c r="B246" s="168">
        <f>+'Distribution Pivot Table'!AE$119*100</f>
        <v>11.336418072945019</v>
      </c>
      <c r="C246" s="169">
        <f>+'Distribution Pivot Table'!AE$121*100</f>
        <v>2.4768644529123569</v>
      </c>
      <c r="D246" s="168">
        <f>+'Distribution Pivot Table'!AE$123*100</f>
        <v>0</v>
      </c>
      <c r="E246" s="170">
        <f t="shared" si="153"/>
        <v>13.813282525857376</v>
      </c>
      <c r="F246" s="171">
        <f>+'Distribution Pivot Table'!AE$125*100</f>
        <v>29.953728905824718</v>
      </c>
      <c r="G246" s="169">
        <f>+'Distribution Pivot Table'!AE$127*100</f>
        <v>14.344039194338595</v>
      </c>
      <c r="H246" s="168">
        <f>+'Distribution Pivot Table'!AE$129*100</f>
        <v>0</v>
      </c>
      <c r="I246" s="170">
        <f t="shared" si="164"/>
        <v>44.29776810016331</v>
      </c>
      <c r="J246" s="171">
        <f>+'Distribution Pivot Table'!AE$131*100</f>
        <v>19.774088187261839</v>
      </c>
      <c r="K246" s="168">
        <f>+'Distribution Pivot Table'!AE$133*100</f>
        <v>9.213391399020141</v>
      </c>
      <c r="L246" s="168">
        <f>+'Distribution Pivot Table'!AE$135*100</f>
        <v>0</v>
      </c>
      <c r="M246" s="172">
        <f t="shared" si="165"/>
        <v>28.987479586281978</v>
      </c>
      <c r="N246" s="171">
        <f>+'Distribution Pivot Table'!AE$137*100</f>
        <v>12.901469787697334</v>
      </c>
      <c r="O246" s="173">
        <f t="shared" si="166"/>
        <v>61.06423516603158</v>
      </c>
      <c r="P246" s="174">
        <f t="shared" si="167"/>
        <v>26.03429504627109</v>
      </c>
      <c r="Q246" s="174">
        <f t="shared" si="168"/>
        <v>12.901469787697334</v>
      </c>
      <c r="R246" s="37">
        <f t="shared" si="152"/>
        <v>100</v>
      </c>
      <c r="S246" s="37">
        <f t="shared" si="159"/>
        <v>100</v>
      </c>
      <c r="T246" s="692">
        <f t="shared" si="160"/>
        <v>58.111050626020685</v>
      </c>
      <c r="U246" s="271">
        <f t="shared" si="161"/>
        <v>28.987479586281978</v>
      </c>
      <c r="V246" s="272">
        <f t="shared" si="162"/>
        <v>12.901469787697334</v>
      </c>
      <c r="W246" s="37">
        <f t="shared" si="163"/>
        <v>100</v>
      </c>
      <c r="X246" s="706">
        <f>+T246-'OLD Tables 44-55'!T246</f>
        <v>0.43336709282384334</v>
      </c>
      <c r="Y246" s="285">
        <f>+U246-'OLD Tables 44-55'!U246</f>
        <v>13.456622610558084</v>
      </c>
      <c r="Z246" s="285">
        <f>+V246-'OLD Tables 44-55'!V246</f>
        <v>-13.889989703381929</v>
      </c>
    </row>
    <row r="247" spans="1:27" s="34" customFormat="1">
      <c r="A247" s="52" t="s">
        <v>94</v>
      </c>
      <c r="B247" s="168">
        <f>+'Distribution Pivot Table'!AE$141*100</f>
        <v>2.3278370514064015</v>
      </c>
      <c r="C247" s="169">
        <f>+'Distribution Pivot Table'!AE$143*100</f>
        <v>0.29097963142580019</v>
      </c>
      <c r="D247" s="168">
        <f>+'Distribution Pivot Table'!AE$145*100</f>
        <v>0</v>
      </c>
      <c r="E247" s="170">
        <f t="shared" si="153"/>
        <v>2.6188166828322017</v>
      </c>
      <c r="F247" s="171">
        <f>+'Distribution Pivot Table'!AE$147*100</f>
        <v>33.397995473650177</v>
      </c>
      <c r="G247" s="169">
        <f>+'Distribution Pivot Table'!AE$149*100</f>
        <v>9.4406724862592952</v>
      </c>
      <c r="H247" s="168">
        <f>+'Distribution Pivot Table'!AE$151*100</f>
        <v>0</v>
      </c>
      <c r="I247" s="170">
        <f t="shared" si="164"/>
        <v>42.838667959909472</v>
      </c>
      <c r="J247" s="171">
        <f>+'Distribution Pivot Table'!AE$153*100</f>
        <v>31.81377303588749</v>
      </c>
      <c r="K247" s="168">
        <f>+'Distribution Pivot Table'!AE$155*100</f>
        <v>22.567086970578725</v>
      </c>
      <c r="L247" s="168">
        <f>+'Distribution Pivot Table'!AE$157*100</f>
        <v>0</v>
      </c>
      <c r="M247" s="172">
        <f t="shared" si="165"/>
        <v>54.380860006466214</v>
      </c>
      <c r="N247" s="171">
        <f>+'Distribution Pivot Table'!AE$159*100</f>
        <v>0.16165535079211121</v>
      </c>
      <c r="O247" s="173">
        <f t="shared" si="166"/>
        <v>67.539605560944068</v>
      </c>
      <c r="P247" s="174">
        <f t="shared" si="167"/>
        <v>32.298739088263822</v>
      </c>
      <c r="Q247" s="174">
        <f t="shared" si="168"/>
        <v>0.16165535079211121</v>
      </c>
      <c r="R247" s="37">
        <f t="shared" si="152"/>
        <v>100.00000000000001</v>
      </c>
      <c r="S247" s="37">
        <f t="shared" si="159"/>
        <v>100</v>
      </c>
      <c r="T247" s="692">
        <f t="shared" si="160"/>
        <v>45.457484642741676</v>
      </c>
      <c r="U247" s="271">
        <f t="shared" si="161"/>
        <v>54.380860006466214</v>
      </c>
      <c r="V247" s="272">
        <f t="shared" si="162"/>
        <v>0.16165535079211121</v>
      </c>
      <c r="W247" s="37">
        <f t="shared" si="163"/>
        <v>100.00000000000001</v>
      </c>
      <c r="X247" s="706">
        <f>+T247-'OLD Tables 44-55'!T247</f>
        <v>2.143744745607215</v>
      </c>
      <c r="Y247" s="285">
        <f>+U247-'OLD Tables 44-55'!U247</f>
        <v>2.1031230483471859</v>
      </c>
      <c r="Z247" s="285">
        <f>+V247-'OLD Tables 44-55'!V247</f>
        <v>-4.2468677939543991</v>
      </c>
    </row>
    <row r="248" spans="1:27" s="34" customFormat="1">
      <c r="A248" s="52" t="s">
        <v>95</v>
      </c>
      <c r="B248" s="168">
        <f>+'Distribution Pivot Table'!AE$163*100</f>
        <v>0</v>
      </c>
      <c r="C248" s="169">
        <f>+'Distribution Pivot Table'!AE$165*100</f>
        <v>0</v>
      </c>
      <c r="D248" s="168">
        <f>+'Distribution Pivot Table'!AE$167*100</f>
        <v>0</v>
      </c>
      <c r="E248" s="170">
        <f t="shared" si="153"/>
        <v>0</v>
      </c>
      <c r="F248" s="171">
        <f>+'Distribution Pivot Table'!AE$169*100</f>
        <v>0</v>
      </c>
      <c r="G248" s="169">
        <f>+'Distribution Pivot Table'!AE$171*100</f>
        <v>0</v>
      </c>
      <c r="H248" s="168">
        <f>+'Distribution Pivot Table'!AE$173*100</f>
        <v>0</v>
      </c>
      <c r="I248" s="170">
        <f t="shared" si="164"/>
        <v>0</v>
      </c>
      <c r="J248" s="171">
        <f>+'Distribution Pivot Table'!AE$175*100</f>
        <v>0</v>
      </c>
      <c r="K248" s="168">
        <f>+'Distribution Pivot Table'!AE$177*100</f>
        <v>0</v>
      </c>
      <c r="L248" s="168">
        <f>+'Distribution Pivot Table'!AE$179*100</f>
        <v>0</v>
      </c>
      <c r="M248" s="172">
        <f t="shared" si="165"/>
        <v>0</v>
      </c>
      <c r="N248" s="171">
        <f>+'Distribution Pivot Table'!AE$181*100</f>
        <v>0</v>
      </c>
      <c r="O248" s="173">
        <f t="shared" si="166"/>
        <v>0</v>
      </c>
      <c r="P248" s="174">
        <f t="shared" si="167"/>
        <v>0</v>
      </c>
      <c r="Q248" s="174">
        <f t="shared" si="168"/>
        <v>0</v>
      </c>
      <c r="R248" s="37">
        <f t="shared" si="152"/>
        <v>0</v>
      </c>
      <c r="S248" s="37">
        <f t="shared" si="159"/>
        <v>0</v>
      </c>
      <c r="T248" s="692">
        <f t="shared" si="160"/>
        <v>0</v>
      </c>
      <c r="U248" s="271">
        <f t="shared" si="161"/>
        <v>0</v>
      </c>
      <c r="V248" s="272">
        <f t="shared" si="162"/>
        <v>0</v>
      </c>
      <c r="W248" s="37">
        <f t="shared" si="163"/>
        <v>0</v>
      </c>
      <c r="X248" s="706">
        <f>+T248-'OLD Tables 44-55'!T248</f>
        <v>0</v>
      </c>
      <c r="Y248" s="285">
        <f>+U248-'OLD Tables 44-55'!U248</f>
        <v>0</v>
      </c>
      <c r="Z248" s="285">
        <f>+V248-'OLD Tables 44-55'!V248</f>
        <v>0</v>
      </c>
    </row>
    <row r="249" spans="1:27" s="34" customFormat="1">
      <c r="A249" s="52"/>
      <c r="B249" s="168"/>
      <c r="C249" s="169"/>
      <c r="D249" s="168"/>
      <c r="E249" s="170"/>
      <c r="F249" s="171"/>
      <c r="G249" s="169"/>
      <c r="H249" s="168"/>
      <c r="I249" s="170"/>
      <c r="J249" s="171"/>
      <c r="K249" s="168"/>
      <c r="L249" s="168"/>
      <c r="M249" s="172"/>
      <c r="N249" s="171"/>
      <c r="O249" s="173"/>
      <c r="P249" s="174"/>
      <c r="Q249" s="174"/>
      <c r="R249" s="37"/>
      <c r="S249" s="37"/>
      <c r="T249" s="692"/>
      <c r="U249" s="271"/>
      <c r="V249" s="272"/>
      <c r="W249" s="37"/>
      <c r="X249" s="706"/>
      <c r="Y249" s="285"/>
      <c r="Z249" s="285"/>
    </row>
    <row r="250" spans="1:27" s="34" customFormat="1">
      <c r="A250" s="52" t="s">
        <v>96</v>
      </c>
      <c r="B250" s="203">
        <f>+'Distribution Pivot Table'!AE$185*100</f>
        <v>4.4263456090651562E-2</v>
      </c>
      <c r="C250" s="169">
        <f>+'Distribution Pivot Table'!AE$187*100</f>
        <v>1.7351274787535411</v>
      </c>
      <c r="D250" s="168">
        <f>+'Distribution Pivot Table'!AE$189*100</f>
        <v>0</v>
      </c>
      <c r="E250" s="170">
        <f t="shared" si="153"/>
        <v>1.7793909348441928</v>
      </c>
      <c r="F250" s="171">
        <f>+'Distribution Pivot Table'!AE$191*100</f>
        <v>28.107294617563738</v>
      </c>
      <c r="G250" s="169">
        <f>+'Distribution Pivot Table'!AE$193*100</f>
        <v>2.9302407932011332</v>
      </c>
      <c r="H250" s="168">
        <f>+'Distribution Pivot Table'!AE$195*100</f>
        <v>0</v>
      </c>
      <c r="I250" s="170">
        <f t="shared" ref="I250:I253" si="169">SUM(F250:H250)</f>
        <v>31.037535410764871</v>
      </c>
      <c r="J250" s="171">
        <f>+'Distribution Pivot Table'!AE$197*100</f>
        <v>16.979461756373937</v>
      </c>
      <c r="K250" s="168">
        <f>+'Distribution Pivot Table'!AE$199*100</f>
        <v>9.7114022662889514</v>
      </c>
      <c r="L250" s="203">
        <f>+'Distribution Pivot Table'!AE$201*100</f>
        <v>0</v>
      </c>
      <c r="M250" s="172">
        <f t="shared" ref="M250:M253" si="170">SUM(J250:L250)</f>
        <v>26.690864022662886</v>
      </c>
      <c r="N250" s="171">
        <f>+'Distribution Pivot Table'!AE$203*100</f>
        <v>40.492209631728045</v>
      </c>
      <c r="O250" s="173">
        <f t="shared" ref="O250:O253" si="171">+B250+F250+J250</f>
        <v>45.131019830028322</v>
      </c>
      <c r="P250" s="174">
        <f t="shared" ref="P250:P253" si="172">+C250+G250+K250</f>
        <v>14.376770538243626</v>
      </c>
      <c r="Q250" s="174">
        <f t="shared" ref="Q250:Q253" si="173">+D250+H250+L250+N250</f>
        <v>40.492209631728045</v>
      </c>
      <c r="R250" s="37">
        <f t="shared" si="152"/>
        <v>100</v>
      </c>
      <c r="S250" s="37">
        <f t="shared" si="159"/>
        <v>100</v>
      </c>
      <c r="T250" s="692">
        <f t="shared" si="160"/>
        <v>32.816926345609062</v>
      </c>
      <c r="U250" s="271">
        <f t="shared" si="161"/>
        <v>26.690864022662886</v>
      </c>
      <c r="V250" s="272">
        <f t="shared" si="162"/>
        <v>40.492209631728045</v>
      </c>
      <c r="W250" s="37">
        <f t="shared" si="163"/>
        <v>100</v>
      </c>
      <c r="X250" s="706">
        <f>+T250-'OLD Tables 44-55'!T250</f>
        <v>32.816926345609062</v>
      </c>
      <c r="Y250" s="285">
        <f>+U250-'OLD Tables 44-55'!U250</f>
        <v>26.690864022662886</v>
      </c>
      <c r="Z250" s="285">
        <f>+V250-'OLD Tables 44-55'!V250</f>
        <v>40.492209631728045</v>
      </c>
    </row>
    <row r="251" spans="1:27" s="34" customFormat="1">
      <c r="A251" s="52" t="s">
        <v>97</v>
      </c>
      <c r="B251" s="168">
        <f>+'Distribution Pivot Table'!AE$207*100</f>
        <v>6.9981408208990805</v>
      </c>
      <c r="C251" s="203">
        <f>+'Distribution Pivot Table'!AE$209*100</f>
        <v>4.457262716308338</v>
      </c>
      <c r="D251" s="203">
        <f>+'Distribution Pivot Table'!AE$211*108</f>
        <v>0.23168231873003767</v>
      </c>
      <c r="E251" s="170">
        <f t="shared" si="153"/>
        <v>11.687085855937456</v>
      </c>
      <c r="F251" s="171">
        <f>+'Distribution Pivot Table'!AE$213*100</f>
        <v>27.391905420222145</v>
      </c>
      <c r="G251" s="169">
        <f>+'Distribution Pivot Table'!AE$215*100</f>
        <v>29.823139629117605</v>
      </c>
      <c r="H251" s="168">
        <f>+'Distribution Pivot Table'!AE$217*100</f>
        <v>1.3872336368403488</v>
      </c>
      <c r="I251" s="170">
        <f t="shared" si="169"/>
        <v>58.602278686180099</v>
      </c>
      <c r="J251" s="171">
        <f>+'Distribution Pivot Table'!AE$219*100</f>
        <v>12.060828526481385</v>
      </c>
      <c r="K251" s="168">
        <f>+'Distribution Pivot Table'!AE$221*100</f>
        <v>16.813653048577013</v>
      </c>
      <c r="L251" s="168">
        <f>+'Distribution Pivot Table'!AE$223*100</f>
        <v>0.85331553606330746</v>
      </c>
      <c r="M251" s="172">
        <f t="shared" si="170"/>
        <v>29.727797111121703</v>
      </c>
      <c r="N251" s="171">
        <f>+'Distribution Pivot Table'!AE$225*100</f>
        <v>0</v>
      </c>
      <c r="O251" s="173">
        <f t="shared" si="171"/>
        <v>46.450874767602613</v>
      </c>
      <c r="P251" s="174">
        <f t="shared" si="172"/>
        <v>51.09405539400295</v>
      </c>
      <c r="Q251" s="174">
        <f t="shared" si="173"/>
        <v>2.472231491633694</v>
      </c>
      <c r="R251" s="37">
        <f t="shared" si="152"/>
        <v>100.01716165323926</v>
      </c>
      <c r="S251" s="37">
        <f t="shared" si="159"/>
        <v>100.01716165323926</v>
      </c>
      <c r="T251" s="692">
        <f t="shared" si="160"/>
        <v>70.289364542117553</v>
      </c>
      <c r="U251" s="271">
        <f t="shared" si="161"/>
        <v>29.727797111121703</v>
      </c>
      <c r="V251" s="272">
        <f t="shared" si="162"/>
        <v>0</v>
      </c>
      <c r="W251" s="37">
        <f t="shared" si="163"/>
        <v>100.01716165323926</v>
      </c>
      <c r="X251" s="706">
        <f>+T251-'OLD Tables 44-55'!T251</f>
        <v>-14.341987275770023</v>
      </c>
      <c r="Y251" s="285">
        <f>+U251-'OLD Tables 44-55'!U251</f>
        <v>14.343181726506318</v>
      </c>
      <c r="Z251" s="285">
        <f>+V251-'OLD Tables 44-55'!V251</f>
        <v>0</v>
      </c>
    </row>
    <row r="252" spans="1:27" s="34" customFormat="1">
      <c r="A252" s="52" t="s">
        <v>98</v>
      </c>
      <c r="B252" s="168">
        <f>+'Distribution Pivot Table'!AE$229*100</f>
        <v>7.9137571971089056</v>
      </c>
      <c r="C252" s="168">
        <f>+'Distribution Pivot Table'!AE$231*100</f>
        <v>3.9691289966923926</v>
      </c>
      <c r="D252" s="168">
        <f>+'Distribution Pivot Table'!AE$233*100</f>
        <v>0</v>
      </c>
      <c r="E252" s="170">
        <f t="shared" si="153"/>
        <v>11.882886193801298</v>
      </c>
      <c r="F252" s="171">
        <f>+'Distribution Pivot Table'!AE$235*100</f>
        <v>35.513904201886561</v>
      </c>
      <c r="G252" s="169">
        <f>+'Distribution Pivot Table'!AE$237*100</f>
        <v>16.035771162562785</v>
      </c>
      <c r="H252" s="168">
        <f>+'Distribution Pivot Table'!AE$239*100</f>
        <v>8.575278696557638E-2</v>
      </c>
      <c r="I252" s="170">
        <f t="shared" si="169"/>
        <v>51.635428151414921</v>
      </c>
      <c r="J252" s="171">
        <f>+'Distribution Pivot Table'!AE$241*100</f>
        <v>17.946833272081342</v>
      </c>
      <c r="K252" s="168">
        <f>+'Distribution Pivot Table'!AE$243*100</f>
        <v>17.799828494426066</v>
      </c>
      <c r="L252" s="168">
        <f>+'Distribution Pivot Table'!AE$245*100</f>
        <v>0</v>
      </c>
      <c r="M252" s="172">
        <f t="shared" si="170"/>
        <v>35.746661766507408</v>
      </c>
      <c r="N252" s="171">
        <f>+'Distribution Pivot Table'!AE$247*100</f>
        <v>0.735023888276369</v>
      </c>
      <c r="O252" s="173">
        <f t="shared" si="171"/>
        <v>61.37449467107681</v>
      </c>
      <c r="P252" s="174">
        <f t="shared" si="172"/>
        <v>37.804728653681245</v>
      </c>
      <c r="Q252" s="174">
        <f t="shared" si="173"/>
        <v>0.82077667524194542</v>
      </c>
      <c r="R252" s="37">
        <f t="shared" si="152"/>
        <v>100</v>
      </c>
      <c r="S252" s="37">
        <f t="shared" si="159"/>
        <v>100</v>
      </c>
      <c r="T252" s="692">
        <f t="shared" si="160"/>
        <v>63.518314345216218</v>
      </c>
      <c r="U252" s="271">
        <f t="shared" si="161"/>
        <v>35.746661766507408</v>
      </c>
      <c r="V252" s="272">
        <f t="shared" si="162"/>
        <v>0.735023888276369</v>
      </c>
      <c r="W252" s="37">
        <f t="shared" si="163"/>
        <v>100</v>
      </c>
      <c r="X252" s="706">
        <f>+T252-'OLD Tables 44-55'!T252</f>
        <v>0.11645497635409896</v>
      </c>
      <c r="Y252" s="285">
        <f>+U252-'OLD Tables 44-55'!U252</f>
        <v>-0.55031348555491633</v>
      </c>
      <c r="Z252" s="285">
        <f>+V252-'OLD Tables 44-55'!V252</f>
        <v>0.43385850920081576</v>
      </c>
      <c r="AA252" s="785"/>
    </row>
    <row r="253" spans="1:27" s="34" customFormat="1">
      <c r="A253" s="52" t="s">
        <v>99</v>
      </c>
      <c r="B253" s="168">
        <f>+'Distribution Pivot Table'!AE$251*100</f>
        <v>0</v>
      </c>
      <c r="C253" s="168">
        <f>+'Distribution Pivot Table'!AE$253*100</f>
        <v>0</v>
      </c>
      <c r="D253" s="168">
        <f>+'Distribution Pivot Table'!AE$255*100</f>
        <v>0</v>
      </c>
      <c r="E253" s="170">
        <f t="shared" si="153"/>
        <v>0</v>
      </c>
      <c r="F253" s="171">
        <f>+'Distribution Pivot Table'!AE$257*100</f>
        <v>0</v>
      </c>
      <c r="G253" s="169">
        <f>+'Distribution Pivot Table'!AE$259*100</f>
        <v>0</v>
      </c>
      <c r="H253" s="168">
        <f>+'Distribution Pivot Table'!AE$261*100</f>
        <v>0</v>
      </c>
      <c r="I253" s="170">
        <f t="shared" si="169"/>
        <v>0</v>
      </c>
      <c r="J253" s="171">
        <f>+'Distribution Pivot Table'!AE$263*100</f>
        <v>0</v>
      </c>
      <c r="K253" s="168">
        <f>+'Distribution Pivot Table'!AE$265*100</f>
        <v>0</v>
      </c>
      <c r="L253" s="168">
        <f>+'Distribution Pivot Table'!AE$267*100</f>
        <v>0</v>
      </c>
      <c r="M253" s="172">
        <f t="shared" si="170"/>
        <v>0</v>
      </c>
      <c r="N253" s="171">
        <f>+'Distribution Pivot Table'!AE$269*100</f>
        <v>0</v>
      </c>
      <c r="O253" s="173">
        <f t="shared" si="171"/>
        <v>0</v>
      </c>
      <c r="P253" s="174">
        <f t="shared" si="172"/>
        <v>0</v>
      </c>
      <c r="Q253" s="174">
        <f t="shared" si="173"/>
        <v>0</v>
      </c>
      <c r="R253" s="37">
        <f t="shared" si="152"/>
        <v>0</v>
      </c>
      <c r="S253" s="37">
        <f t="shared" si="159"/>
        <v>0</v>
      </c>
      <c r="T253" s="692">
        <f t="shared" si="160"/>
        <v>0</v>
      </c>
      <c r="U253" s="271">
        <f t="shared" si="161"/>
        <v>0</v>
      </c>
      <c r="V253" s="272">
        <f t="shared" si="162"/>
        <v>0</v>
      </c>
      <c r="W253" s="37">
        <f t="shared" si="163"/>
        <v>0</v>
      </c>
      <c r="X253" s="706">
        <f>+T253-'OLD Tables 44-55'!T253</f>
        <v>0</v>
      </c>
      <c r="Y253" s="285">
        <f>+U253-'OLD Tables 44-55'!U253</f>
        <v>0</v>
      </c>
      <c r="Z253" s="285">
        <f>+V253-'OLD Tables 44-55'!V253</f>
        <v>0</v>
      </c>
    </row>
    <row r="254" spans="1:27" s="34" customFormat="1">
      <c r="A254" s="52"/>
      <c r="B254" s="168"/>
      <c r="C254" s="169"/>
      <c r="D254" s="168"/>
      <c r="E254" s="170"/>
      <c r="F254" s="171"/>
      <c r="G254" s="169"/>
      <c r="H254" s="168"/>
      <c r="I254" s="170"/>
      <c r="J254" s="171"/>
      <c r="K254" s="168"/>
      <c r="L254" s="168"/>
      <c r="M254" s="172"/>
      <c r="N254" s="171"/>
      <c r="O254" s="173"/>
      <c r="P254" s="174"/>
      <c r="Q254" s="174"/>
      <c r="R254" s="37"/>
      <c r="S254" s="37"/>
      <c r="T254" s="692"/>
      <c r="U254" s="271"/>
      <c r="V254" s="272"/>
      <c r="W254" s="37"/>
      <c r="X254" s="706"/>
      <c r="Y254" s="285"/>
      <c r="Z254" s="285"/>
    </row>
    <row r="255" spans="1:27" s="34" customFormat="1">
      <c r="A255" s="52" t="s">
        <v>100</v>
      </c>
      <c r="B255" s="168">
        <f>+'Distribution Pivot Table'!AE$273*100</f>
        <v>0.43631075021209548</v>
      </c>
      <c r="C255" s="169">
        <f>+'Distribution Pivot Table'!AE$275*100</f>
        <v>0.10907768755302387</v>
      </c>
      <c r="D255" s="168">
        <f>+'Distribution Pivot Table'!AE$277*100</f>
        <v>0</v>
      </c>
      <c r="E255" s="170">
        <f t="shared" si="153"/>
        <v>0.54538843776511936</v>
      </c>
      <c r="F255" s="171">
        <f>+'Distribution Pivot Table'!AE$279*100</f>
        <v>35.389649739425522</v>
      </c>
      <c r="G255" s="169">
        <f>+'Distribution Pivot Table'!AE$281*100</f>
        <v>10.556296206520422</v>
      </c>
      <c r="H255" s="168">
        <f>+'Distribution Pivot Table'!AE$283*100</f>
        <v>0</v>
      </c>
      <c r="I255" s="170">
        <f t="shared" ref="I255:I258" si="174">SUM(F255:H255)</f>
        <v>45.945945945945944</v>
      </c>
      <c r="J255" s="171">
        <f>+'Distribution Pivot Table'!AE$285*100</f>
        <v>8.253545024845474</v>
      </c>
      <c r="K255" s="168">
        <f>+'Distribution Pivot Table'!AE$287*100</f>
        <v>6.7022179129802444</v>
      </c>
      <c r="L255" s="168">
        <f>+'Distribution Pivot Table'!AE$289*100</f>
        <v>0</v>
      </c>
      <c r="M255" s="172">
        <f t="shared" ref="M255:M258" si="175">SUM(J255:L255)</f>
        <v>14.955762937825718</v>
      </c>
      <c r="N255" s="171">
        <f>+'Distribution Pivot Table'!AE$291*100</f>
        <v>38.552902678463219</v>
      </c>
      <c r="O255" s="173">
        <f t="shared" ref="O255:O258" si="176">+B255+F255+J255</f>
        <v>44.079505514483088</v>
      </c>
      <c r="P255" s="174">
        <f t="shared" ref="P255:P258" si="177">+C255+G255+K255</f>
        <v>17.367591807053689</v>
      </c>
      <c r="Q255" s="174">
        <f t="shared" ref="Q255:Q258" si="178">+D255+H255+L255+N255</f>
        <v>38.552902678463219</v>
      </c>
      <c r="R255" s="37">
        <f t="shared" si="152"/>
        <v>100</v>
      </c>
      <c r="S255" s="37">
        <f t="shared" si="159"/>
        <v>100</v>
      </c>
      <c r="T255" s="692">
        <f t="shared" si="160"/>
        <v>46.491334383711063</v>
      </c>
      <c r="U255" s="271">
        <f t="shared" si="161"/>
        <v>14.955762937825718</v>
      </c>
      <c r="V255" s="272">
        <f t="shared" si="162"/>
        <v>38.552902678463219</v>
      </c>
      <c r="W255" s="37">
        <f t="shared" si="163"/>
        <v>100</v>
      </c>
      <c r="X255" s="706">
        <f>+T255-'OLD Tables 44-55'!T255</f>
        <v>-10.947864471796798</v>
      </c>
      <c r="Y255" s="285">
        <f>+U255-'OLD Tables 44-55'!U255</f>
        <v>-27.605038206666414</v>
      </c>
      <c r="Z255" s="285">
        <f>+V255-'OLD Tables 44-55'!V255</f>
        <v>38.552902678463219</v>
      </c>
    </row>
    <row r="256" spans="1:27" s="34" customFormat="1">
      <c r="A256" s="52" t="s">
        <v>101</v>
      </c>
      <c r="B256" s="168">
        <f>+'Distribution Pivot Table'!AE295*100</f>
        <v>4.4765909502444519</v>
      </c>
      <c r="C256" s="169">
        <f>+'Distribution Pivot Table'!AE297*100</f>
        <v>2.9454962477114059</v>
      </c>
      <c r="D256" s="168">
        <f>+'Distribution Pivot Table'!AE299*100</f>
        <v>0</v>
      </c>
      <c r="E256" s="170">
        <f t="shared" si="153"/>
        <v>7.4220871979558574</v>
      </c>
      <c r="F256" s="171">
        <f>+'Distribution Pivot Table'!AE301*100</f>
        <v>21.328692433052332</v>
      </c>
      <c r="G256" s="169">
        <f>+'Distribution Pivot Table'!AE303*100</f>
        <v>18.165905478542545</v>
      </c>
      <c r="H256" s="168">
        <f>+'Distribution Pivot Table'!AE305*100</f>
        <v>0</v>
      </c>
      <c r="I256" s="170">
        <f t="shared" si="174"/>
        <v>39.49459791159488</v>
      </c>
      <c r="J256" s="171">
        <f>+'Distribution Pivot Table'!AE307*100</f>
        <v>11.20455505703881</v>
      </c>
      <c r="K256" s="168">
        <f>+'Distribution Pivot Table'!AE309*100</f>
        <v>19.694988230086715</v>
      </c>
      <c r="L256" s="168">
        <f>+'Distribution Pivot Table'!AE311*100</f>
        <v>0</v>
      </c>
      <c r="M256" s="172">
        <f t="shared" si="175"/>
        <v>30.899543287125525</v>
      </c>
      <c r="N256" s="171">
        <f>+'Distribution Pivot Table'!AE313*100</f>
        <v>22.183771603323741</v>
      </c>
      <c r="O256" s="173">
        <f t="shared" si="176"/>
        <v>37.009838440335592</v>
      </c>
      <c r="P256" s="174">
        <f t="shared" si="177"/>
        <v>40.806389956340666</v>
      </c>
      <c r="Q256" s="174">
        <f t="shared" si="178"/>
        <v>22.183771603323741</v>
      </c>
      <c r="R256" s="37">
        <f t="shared" si="152"/>
        <v>100</v>
      </c>
      <c r="S256" s="37">
        <f t="shared" si="159"/>
        <v>100</v>
      </c>
      <c r="T256" s="692">
        <f t="shared" si="160"/>
        <v>46.916685109550741</v>
      </c>
      <c r="U256" s="271">
        <f t="shared" si="161"/>
        <v>30.899543287125525</v>
      </c>
      <c r="V256" s="272">
        <f t="shared" si="162"/>
        <v>22.183771603323741</v>
      </c>
      <c r="W256" s="37">
        <f t="shared" si="163"/>
        <v>100</v>
      </c>
      <c r="X256" s="706">
        <f>+T256-'OLD Tables 44-55'!T256</f>
        <v>-0.86644898327443798</v>
      </c>
      <c r="Y256" s="285">
        <f>+U256-'OLD Tables 44-55'!U256</f>
        <v>0.22875490000085819</v>
      </c>
      <c r="Z256" s="285">
        <f>+V256-'OLD Tables 44-55'!V256</f>
        <v>0.63769408327359045</v>
      </c>
    </row>
    <row r="257" spans="1:26" s="34" customFormat="1">
      <c r="A257" s="52" t="s">
        <v>102</v>
      </c>
      <c r="B257" s="168">
        <f>+'Distribution Pivot Table'!AE317*100</f>
        <v>2.7402522568666368</v>
      </c>
      <c r="C257" s="168">
        <f>+'Distribution Pivot Table'!AE319*100</f>
        <v>1.1588449964786478</v>
      </c>
      <c r="D257" s="168">
        <f>+'Distribution Pivot Table'!AE321*100</f>
        <v>0</v>
      </c>
      <c r="E257" s="170">
        <f t="shared" si="153"/>
        <v>3.8990972533452846</v>
      </c>
      <c r="F257" s="171">
        <f>+'Distribution Pivot Table'!AE323*100</f>
        <v>13.099430181189579</v>
      </c>
      <c r="G257" s="169">
        <f>+'Distribution Pivot Table'!AE325*100</f>
        <v>31.640950124847944</v>
      </c>
      <c r="H257" s="168">
        <f>+'Distribution Pivot Table'!AE327*100</f>
        <v>0</v>
      </c>
      <c r="I257" s="170">
        <f t="shared" si="174"/>
        <v>44.740380306037522</v>
      </c>
      <c r="J257" s="171">
        <f>+'Distribution Pivot Table'!AE329*100</f>
        <v>6.7609962225494593</v>
      </c>
      <c r="K257" s="168">
        <f>+'Distribution Pivot Table'!AE331*100</f>
        <v>15.961329150393752</v>
      </c>
      <c r="L257" s="168">
        <f>+'Distribution Pivot Table'!AE333*100</f>
        <v>0</v>
      </c>
      <c r="M257" s="172">
        <f t="shared" si="175"/>
        <v>22.72232537294321</v>
      </c>
      <c r="N257" s="171">
        <f>+'Distribution Pivot Table'!AE335*100</f>
        <v>28.638197067673985</v>
      </c>
      <c r="O257" s="173">
        <f t="shared" si="176"/>
        <v>22.600678660605674</v>
      </c>
      <c r="P257" s="174">
        <f t="shared" si="177"/>
        <v>48.761124271720341</v>
      </c>
      <c r="Q257" s="174">
        <f t="shared" si="178"/>
        <v>28.638197067673985</v>
      </c>
      <c r="R257" s="37">
        <f t="shared" ref="R257" si="179">SUM(B257:D257,F257:H257,J257:L257)+N257</f>
        <v>100</v>
      </c>
      <c r="S257" s="37">
        <f t="shared" ref="S257" si="180">+Q257+P257+O257</f>
        <v>100</v>
      </c>
      <c r="T257" s="692">
        <f t="shared" si="160"/>
        <v>48.639477559382804</v>
      </c>
      <c r="U257" s="271">
        <f t="shared" si="161"/>
        <v>22.72232537294321</v>
      </c>
      <c r="V257" s="272">
        <f t="shared" si="162"/>
        <v>28.638197067673985</v>
      </c>
      <c r="W257" s="37">
        <f t="shared" si="163"/>
        <v>100</v>
      </c>
      <c r="X257" s="706">
        <f>+T257-'OLD Tables 44-55'!T257</f>
        <v>-2.5710449527224242</v>
      </c>
      <c r="Y257" s="285">
        <f>+U257-'OLD Tables 44-55'!U257</f>
        <v>0.52820815100203689</v>
      </c>
      <c r="Z257" s="285">
        <f>+V257-'OLD Tables 44-55'!V257</f>
        <v>2.0428368017203802</v>
      </c>
    </row>
    <row r="258" spans="1:26" s="34" customFormat="1">
      <c r="A258" s="57" t="s">
        <v>103</v>
      </c>
      <c r="B258" s="175">
        <f>+'Distribution Pivot Table'!AE339*100</f>
        <v>9.0075727381426862</v>
      </c>
      <c r="C258" s="175">
        <f>+'Distribution Pivot Table'!AE341*100</f>
        <v>0.27899561578318055</v>
      </c>
      <c r="D258" s="175">
        <f>+'Distribution Pivot Table'!AE343*100</f>
        <v>0</v>
      </c>
      <c r="E258" s="176">
        <f t="shared" si="153"/>
        <v>9.2865683539258672</v>
      </c>
      <c r="F258" s="177">
        <f>+'Distribution Pivot Table'!AE345*100</f>
        <v>30.64966121960941</v>
      </c>
      <c r="G258" s="175">
        <f>+'Distribution Pivot Table'!AE347*100</f>
        <v>6.8951773614986056</v>
      </c>
      <c r="H258" s="175">
        <f>+'Distribution Pivot Table'!AE349*100</f>
        <v>0</v>
      </c>
      <c r="I258" s="176">
        <f t="shared" si="174"/>
        <v>37.544838581108017</v>
      </c>
      <c r="J258" s="177">
        <f>+'Distribution Pivot Table'!AE351*100</f>
        <v>27.222000797130331</v>
      </c>
      <c r="K258" s="175">
        <f>+'Distribution Pivot Table'!AE353*100</f>
        <v>11.239537664408131</v>
      </c>
      <c r="L258" s="175">
        <f>+'Distribution Pivot Table'!AE355*100</f>
        <v>0</v>
      </c>
      <c r="M258" s="726">
        <f t="shared" si="175"/>
        <v>38.46153846153846</v>
      </c>
      <c r="N258" s="177">
        <f>+'Distribution Pivot Table'!AE357*100</f>
        <v>14.707054603427661</v>
      </c>
      <c r="O258" s="727">
        <f t="shared" si="176"/>
        <v>66.879234754882432</v>
      </c>
      <c r="P258" s="728">
        <f t="shared" si="177"/>
        <v>18.413710641689917</v>
      </c>
      <c r="Q258" s="728">
        <f t="shared" si="178"/>
        <v>14.707054603427661</v>
      </c>
      <c r="R258" s="37">
        <f t="shared" si="152"/>
        <v>100.00000000000001</v>
      </c>
      <c r="S258" s="37">
        <f t="shared" si="159"/>
        <v>100.00000000000001</v>
      </c>
      <c r="T258" s="692">
        <f t="shared" si="160"/>
        <v>46.831406935033883</v>
      </c>
      <c r="U258" s="271">
        <f t="shared" si="161"/>
        <v>38.46153846153846</v>
      </c>
      <c r="V258" s="272">
        <f t="shared" si="162"/>
        <v>14.707054603427661</v>
      </c>
      <c r="W258" s="37">
        <f t="shared" si="163"/>
        <v>100.00000000000001</v>
      </c>
      <c r="X258" s="706">
        <f>+T258-'OLD Tables 44-55'!T258</f>
        <v>-3.9546884560415663E-2</v>
      </c>
      <c r="Y258" s="285">
        <f>+U258-'OLD Tables 44-55'!U258</f>
        <v>-0.55443046379602379</v>
      </c>
      <c r="Z258" s="285">
        <f>+V258-'OLD Tables 44-55'!V258</f>
        <v>0.59397734835644833</v>
      </c>
    </row>
    <row r="259" spans="1:26" s="34" customFormat="1">
      <c r="A259" s="165" t="s">
        <v>206</v>
      </c>
      <c r="B259" s="52"/>
      <c r="C259" s="52"/>
      <c r="D259" s="52"/>
      <c r="E259" s="52"/>
      <c r="F259" s="142"/>
      <c r="G259" s="142"/>
      <c r="H259" s="142"/>
      <c r="I259" s="142"/>
      <c r="J259" s="142"/>
      <c r="K259" s="142"/>
      <c r="L259" s="142"/>
      <c r="M259" s="142"/>
      <c r="N259" s="142"/>
      <c r="O259" s="142"/>
      <c r="P259" s="142"/>
      <c r="Q259" s="142"/>
      <c r="R259" s="39"/>
    </row>
    <row r="260" spans="1:26" s="34" customFormat="1">
      <c r="A260" s="165" t="s">
        <v>226</v>
      </c>
      <c r="B260" s="52"/>
      <c r="C260" s="52"/>
      <c r="D260" s="52"/>
      <c r="E260" s="52"/>
      <c r="F260" s="142"/>
      <c r="G260" s="142"/>
      <c r="H260" s="142"/>
      <c r="I260" s="142"/>
      <c r="J260" s="142"/>
      <c r="K260" s="142"/>
      <c r="L260" s="142"/>
      <c r="M260" s="142"/>
      <c r="N260" s="142"/>
      <c r="O260" s="142"/>
      <c r="P260" s="142"/>
      <c r="Q260" s="142"/>
      <c r="R260" s="39"/>
    </row>
    <row r="261" spans="1:26">
      <c r="A261" s="165"/>
      <c r="B261" s="50"/>
      <c r="C261" s="50"/>
      <c r="D261" s="50"/>
      <c r="E261" s="141"/>
      <c r="F261" s="50"/>
      <c r="G261" s="50"/>
      <c r="H261" s="50"/>
      <c r="I261" s="141"/>
      <c r="J261" s="50"/>
      <c r="K261" s="50"/>
      <c r="L261" s="50"/>
      <c r="M261" s="141"/>
      <c r="N261" s="50"/>
      <c r="O261" s="98"/>
      <c r="P261" s="98"/>
      <c r="R261" s="13"/>
    </row>
    <row r="262" spans="1:26" s="34" customFormat="1">
      <c r="A262" s="41"/>
      <c r="B262" s="41"/>
      <c r="C262" s="41"/>
      <c r="D262" s="41"/>
      <c r="E262" s="41"/>
      <c r="F262" s="142"/>
      <c r="G262" s="142"/>
      <c r="H262" s="142"/>
      <c r="I262" s="142"/>
      <c r="J262" s="142"/>
      <c r="K262" s="142"/>
      <c r="L262" s="142"/>
      <c r="M262" s="142"/>
      <c r="N262" s="142"/>
      <c r="O262" s="142"/>
      <c r="P262" s="142"/>
      <c r="Q262" s="718" t="s">
        <v>1156</v>
      </c>
      <c r="R262" s="39"/>
    </row>
    <row r="263" spans="1:26" s="34" customFormat="1" ht="18">
      <c r="A263" s="266" t="s">
        <v>314</v>
      </c>
      <c r="B263" s="132"/>
      <c r="C263" s="132"/>
      <c r="D263" s="132"/>
      <c r="E263" s="132"/>
      <c r="F263" s="135"/>
      <c r="G263" s="135"/>
      <c r="H263" s="135"/>
      <c r="I263" s="136"/>
      <c r="J263" s="135"/>
      <c r="K263" s="135"/>
      <c r="L263" s="135"/>
      <c r="M263" s="136"/>
      <c r="N263" s="135"/>
      <c r="O263" s="135"/>
      <c r="P263" s="135"/>
      <c r="Q263" s="135"/>
      <c r="R263" s="33"/>
    </row>
    <row r="264" spans="1:26" s="34" customFormat="1" ht="18">
      <c r="A264" s="266"/>
      <c r="B264" s="132"/>
      <c r="C264" s="132"/>
      <c r="D264" s="132"/>
      <c r="E264" s="132"/>
      <c r="F264" s="135"/>
      <c r="G264" s="135"/>
      <c r="H264" s="135"/>
      <c r="I264" s="136"/>
      <c r="J264" s="135"/>
      <c r="K264" s="135"/>
      <c r="L264" s="135"/>
      <c r="M264" s="136"/>
      <c r="N264" s="135"/>
      <c r="O264" s="135"/>
      <c r="P264" s="135"/>
      <c r="Q264" s="135"/>
      <c r="R264" s="33"/>
    </row>
    <row r="265" spans="1:26" s="34" customFormat="1" ht="15.75">
      <c r="A265" s="150" t="s">
        <v>52</v>
      </c>
      <c r="B265" s="132"/>
      <c r="C265" s="132"/>
      <c r="D265" s="132"/>
      <c r="E265" s="132"/>
      <c r="F265" s="135"/>
      <c r="G265" s="135"/>
      <c r="H265" s="135"/>
      <c r="I265" s="136"/>
      <c r="J265" s="135"/>
      <c r="K265" s="135"/>
      <c r="L265" s="135"/>
      <c r="M265" s="136"/>
      <c r="N265" s="135"/>
      <c r="O265" s="135"/>
      <c r="P265" s="135"/>
      <c r="Q265" s="135"/>
      <c r="R265" s="33"/>
    </row>
    <row r="266" spans="1:26" s="34" customFormat="1" ht="15.75">
      <c r="A266" s="150" t="s">
        <v>1132</v>
      </c>
      <c r="B266" s="132"/>
      <c r="C266" s="132"/>
      <c r="D266" s="132"/>
      <c r="E266" s="132"/>
      <c r="F266" s="27"/>
      <c r="G266" s="27"/>
      <c r="H266" s="27"/>
      <c r="I266" s="132"/>
      <c r="J266" s="27"/>
      <c r="K266" s="27"/>
      <c r="L266" s="27"/>
      <c r="M266" s="132"/>
      <c r="N266" s="27"/>
      <c r="O266" s="27"/>
      <c r="P266" s="27"/>
      <c r="Q266" s="135"/>
      <c r="R266" s="33"/>
    </row>
    <row r="267" spans="1:26" s="34" customFormat="1" ht="19.5" customHeight="1">
      <c r="A267" s="137"/>
      <c r="B267" s="137"/>
      <c r="C267" s="137"/>
      <c r="D267" s="137"/>
      <c r="E267" s="137"/>
      <c r="F267" s="137"/>
      <c r="G267" s="137"/>
      <c r="H267" s="137"/>
      <c r="I267" s="137"/>
      <c r="J267" s="56"/>
      <c r="K267" s="56"/>
      <c r="L267" s="56"/>
      <c r="M267" s="56"/>
      <c r="N267" s="56"/>
      <c r="O267" s="56"/>
      <c r="P267" s="56"/>
      <c r="Q267" s="56"/>
      <c r="R267" s="35"/>
      <c r="S267" s="13"/>
    </row>
    <row r="268" spans="1:26" s="34" customFormat="1" ht="19.5" customHeight="1">
      <c r="A268" s="26"/>
      <c r="B268" s="151" t="s">
        <v>303</v>
      </c>
      <c r="C268" s="152"/>
      <c r="D268" s="152"/>
      <c r="E268" s="152"/>
      <c r="F268" s="152"/>
      <c r="G268" s="152"/>
      <c r="H268" s="152"/>
      <c r="I268" s="153"/>
      <c r="J268" s="154" t="s">
        <v>202</v>
      </c>
      <c r="K268" s="719"/>
      <c r="L268" s="719"/>
      <c r="M268" s="720"/>
      <c r="N268" s="838" t="s">
        <v>302</v>
      </c>
      <c r="O268" s="841" t="s">
        <v>208</v>
      </c>
      <c r="P268" s="841" t="s">
        <v>209</v>
      </c>
      <c r="Q268" s="841" t="s">
        <v>207</v>
      </c>
      <c r="R268" s="36"/>
      <c r="S268" s="7"/>
    </row>
    <row r="269" spans="1:26" s="34" customFormat="1" ht="36.75" customHeight="1">
      <c r="A269" s="31"/>
      <c r="B269" s="152" t="s">
        <v>344</v>
      </c>
      <c r="C269" s="152"/>
      <c r="D269" s="152"/>
      <c r="E269" s="155"/>
      <c r="F269" s="156" t="s">
        <v>346</v>
      </c>
      <c r="G269" s="152"/>
      <c r="H269" s="152"/>
      <c r="I269" s="153"/>
      <c r="J269" s="157" t="s">
        <v>304</v>
      </c>
      <c r="K269" s="152"/>
      <c r="L269" s="152"/>
      <c r="M269" s="153"/>
      <c r="N269" s="839"/>
      <c r="O269" s="842"/>
      <c r="P269" s="842"/>
      <c r="Q269" s="842"/>
      <c r="R269" s="36" t="s">
        <v>49</v>
      </c>
      <c r="S269" s="7" t="s">
        <v>49</v>
      </c>
    </row>
    <row r="270" spans="1:26" s="34" customFormat="1" ht="31.5" customHeight="1">
      <c r="A270" s="32"/>
      <c r="B270" s="158" t="s">
        <v>203</v>
      </c>
      <c r="C270" s="158" t="s">
        <v>204</v>
      </c>
      <c r="D270" s="158" t="s">
        <v>345</v>
      </c>
      <c r="E270" s="159" t="s">
        <v>50</v>
      </c>
      <c r="F270" s="160" t="s">
        <v>203</v>
      </c>
      <c r="G270" s="158" t="s">
        <v>204</v>
      </c>
      <c r="H270" s="158" t="s">
        <v>345</v>
      </c>
      <c r="I270" s="159" t="s">
        <v>50</v>
      </c>
      <c r="J270" s="161" t="s">
        <v>203</v>
      </c>
      <c r="K270" s="162" t="s">
        <v>204</v>
      </c>
      <c r="L270" s="158" t="s">
        <v>345</v>
      </c>
      <c r="M270" s="161" t="s">
        <v>50</v>
      </c>
      <c r="N270" s="840"/>
      <c r="O270" s="843"/>
      <c r="P270" s="843"/>
      <c r="Q270" s="843"/>
      <c r="R270" s="708"/>
      <c r="S270" s="709"/>
    </row>
    <row r="271" spans="1:26" s="34" customFormat="1" ht="12.75" hidden="1" customHeight="1">
      <c r="A271" s="52" t="s">
        <v>87</v>
      </c>
      <c r="B271" s="52"/>
      <c r="C271" s="52"/>
      <c r="D271" s="52"/>
      <c r="E271" s="139"/>
      <c r="F271" s="29"/>
      <c r="G271" s="49"/>
      <c r="H271" s="50"/>
      <c r="I271" s="51"/>
      <c r="J271" s="29"/>
      <c r="K271" s="50"/>
      <c r="L271" s="50"/>
      <c r="M271" s="53"/>
      <c r="N271" s="29"/>
      <c r="O271" s="725"/>
      <c r="P271" s="55"/>
      <c r="Q271" s="55"/>
      <c r="R271" s="37">
        <f>SUM(F271:H271,J271:L271)+N271</f>
        <v>0</v>
      </c>
      <c r="S271" s="9">
        <f>+Q271+P271+O271</f>
        <v>0</v>
      </c>
    </row>
    <row r="272" spans="1:26" s="34" customFormat="1" ht="12.75" hidden="1" customHeight="1">
      <c r="A272" s="52"/>
      <c r="B272" s="52"/>
      <c r="C272" s="52"/>
      <c r="D272" s="52"/>
      <c r="E272" s="139"/>
      <c r="F272" s="29"/>
      <c r="G272" s="49"/>
      <c r="H272" s="50"/>
      <c r="I272" s="140"/>
      <c r="J272" s="29"/>
      <c r="K272" s="50"/>
      <c r="L272" s="50"/>
      <c r="M272" s="29"/>
      <c r="N272" s="29"/>
      <c r="O272" s="721"/>
      <c r="P272" s="692"/>
      <c r="Q272" s="692"/>
      <c r="R272" s="36"/>
      <c r="S272" s="7"/>
    </row>
    <row r="273" spans="1:28" s="34" customFormat="1">
      <c r="A273" s="52" t="s">
        <v>88</v>
      </c>
      <c r="B273" s="168">
        <f>+'Distribution Pivot Table'!AA$9*100</f>
        <v>0</v>
      </c>
      <c r="C273" s="169">
        <f>+'Distribution Pivot Table'!AA$11*100</f>
        <v>0</v>
      </c>
      <c r="D273" s="168">
        <f>+'Distribution Pivot Table'!AA$13*100</f>
        <v>0</v>
      </c>
      <c r="E273" s="170">
        <f t="shared" ref="E273:E291" si="181">SUM(B273:D273)</f>
        <v>0</v>
      </c>
      <c r="F273" s="171">
        <f>+'Distribution Pivot Table'!AA$15*100</f>
        <v>0</v>
      </c>
      <c r="G273" s="169">
        <f>+'Distribution Pivot Table'!AA$17*100</f>
        <v>0</v>
      </c>
      <c r="H273" s="168">
        <f>+'Distribution Pivot Table'!AA$19*100</f>
        <v>0</v>
      </c>
      <c r="I273" s="170">
        <f t="shared" ref="I273:I276" si="182">SUM(F273:H273)</f>
        <v>0</v>
      </c>
      <c r="J273" s="171">
        <f>+'Distribution Pivot Table'!AA$21*100</f>
        <v>0</v>
      </c>
      <c r="K273" s="168">
        <f>+'Distribution Pivot Table'!AA$23*100</f>
        <v>0</v>
      </c>
      <c r="L273" s="168">
        <f>+'Distribution Pivot Table'!AA$25*100</f>
        <v>0</v>
      </c>
      <c r="M273" s="172">
        <f t="shared" ref="M273:M276" si="183">SUM(J273:L273)</f>
        <v>0</v>
      </c>
      <c r="N273" s="171">
        <f>+'Distribution Pivot Table'!AA$27*100</f>
        <v>0</v>
      </c>
      <c r="O273" s="173">
        <f t="shared" ref="O273:O276" si="184">+B273+F273+J273</f>
        <v>0</v>
      </c>
      <c r="P273" s="174">
        <f t="shared" ref="P273:P276" si="185">+C273+G273+K273</f>
        <v>0</v>
      </c>
      <c r="Q273" s="174">
        <f t="shared" ref="Q273:Q276" si="186">+D273+H273+L273+N273</f>
        <v>0</v>
      </c>
      <c r="R273" s="37">
        <f t="shared" ref="R273:R291" si="187">SUM(B273:D273,F273:H273,J273:L273)+N273</f>
        <v>0</v>
      </c>
      <c r="S273" s="9">
        <f t="shared" ref="S273:S291" si="188">+Q273+P273+O273</f>
        <v>0</v>
      </c>
    </row>
    <row r="274" spans="1:28" s="34" customFormat="1">
      <c r="A274" s="52" t="s">
        <v>89</v>
      </c>
      <c r="B274" s="168">
        <f>+'Distribution Pivot Table'!AA$31*100</f>
        <v>0</v>
      </c>
      <c r="C274" s="169">
        <f>+'Distribution Pivot Table'!AA$33*100</f>
        <v>0</v>
      </c>
      <c r="D274" s="203">
        <f>+'Distribution Pivot Table'!AA$35*100</f>
        <v>0</v>
      </c>
      <c r="E274" s="170">
        <f t="shared" si="181"/>
        <v>0</v>
      </c>
      <c r="F274" s="171">
        <f>+'Distribution Pivot Table'!AA$37*100</f>
        <v>0</v>
      </c>
      <c r="G274" s="169">
        <f>+'Distribution Pivot Table'!AA$39*100</f>
        <v>0</v>
      </c>
      <c r="H274" s="168">
        <f>+'Distribution Pivot Table'!AA$41*100</f>
        <v>0</v>
      </c>
      <c r="I274" s="170">
        <f t="shared" si="182"/>
        <v>0</v>
      </c>
      <c r="J274" s="171">
        <f>+'Distribution Pivot Table'!AA$43*100</f>
        <v>0</v>
      </c>
      <c r="K274" s="168">
        <f>+'Distribution Pivot Table'!AA$45*100</f>
        <v>0</v>
      </c>
      <c r="L274" s="168">
        <f>+'Distribution Pivot Table'!AA$47*100</f>
        <v>0</v>
      </c>
      <c r="M274" s="172">
        <f t="shared" si="183"/>
        <v>0</v>
      </c>
      <c r="N274" s="171">
        <f>+'Distribution Pivot Table'!AA$49*100</f>
        <v>0</v>
      </c>
      <c r="O274" s="173">
        <f t="shared" si="184"/>
        <v>0</v>
      </c>
      <c r="P274" s="174">
        <f t="shared" si="185"/>
        <v>0</v>
      </c>
      <c r="Q274" s="174">
        <f t="shared" si="186"/>
        <v>0</v>
      </c>
      <c r="R274" s="37">
        <f t="shared" si="187"/>
        <v>0</v>
      </c>
      <c r="S274" s="37">
        <f t="shared" si="188"/>
        <v>0</v>
      </c>
    </row>
    <row r="275" spans="1:28" s="34" customFormat="1">
      <c r="A275" s="52" t="s">
        <v>90</v>
      </c>
      <c r="B275" s="168">
        <f>+'Distribution Pivot Table'!AA$53*100</f>
        <v>0</v>
      </c>
      <c r="C275" s="169">
        <f>+'Distribution Pivot Table'!AA$55*100</f>
        <v>0</v>
      </c>
      <c r="D275" s="168">
        <f>+'Distribution Pivot Table'!AA$57*100</f>
        <v>0</v>
      </c>
      <c r="E275" s="170">
        <f t="shared" si="181"/>
        <v>0</v>
      </c>
      <c r="F275" s="171">
        <f>+'Distribution Pivot Table'!AA$59*100</f>
        <v>0</v>
      </c>
      <c r="G275" s="169">
        <f>+'Distribution Pivot Table'!AA$61*100</f>
        <v>0</v>
      </c>
      <c r="H275" s="168">
        <f>+'Distribution Pivot Table'!AA$63*100</f>
        <v>0</v>
      </c>
      <c r="I275" s="170">
        <f t="shared" si="182"/>
        <v>0</v>
      </c>
      <c r="J275" s="171">
        <f>+'Distribution Pivot Table'!AA$65*100</f>
        <v>0</v>
      </c>
      <c r="K275" s="168">
        <f>+'Distribution Pivot Table'!AA$67*100</f>
        <v>0</v>
      </c>
      <c r="L275" s="168">
        <f>+'Distribution Pivot Table'!AA$69*100</f>
        <v>0</v>
      </c>
      <c r="M275" s="172">
        <f t="shared" si="183"/>
        <v>0</v>
      </c>
      <c r="N275" s="171">
        <f>+'Distribution Pivot Table'!AA$71*100</f>
        <v>0</v>
      </c>
      <c r="O275" s="173">
        <f t="shared" si="184"/>
        <v>0</v>
      </c>
      <c r="P275" s="174">
        <f t="shared" si="185"/>
        <v>0</v>
      </c>
      <c r="Q275" s="174">
        <f t="shared" si="186"/>
        <v>0</v>
      </c>
      <c r="R275" s="37">
        <f t="shared" si="187"/>
        <v>0</v>
      </c>
      <c r="S275" s="37">
        <f t="shared" si="188"/>
        <v>0</v>
      </c>
    </row>
    <row r="276" spans="1:28" s="34" customFormat="1">
      <c r="A276" s="52" t="s">
        <v>225</v>
      </c>
      <c r="B276" s="168">
        <f>+'Distribution Pivot Table'!AA$75*100</f>
        <v>6.4573896555356569</v>
      </c>
      <c r="C276" s="169">
        <f>+'Distribution Pivot Table'!AA$77*100</f>
        <v>2.428104919414305</v>
      </c>
      <c r="D276" s="168">
        <f>+'Distribution Pivot Table'!AA$79*100</f>
        <v>1.8697987991151375</v>
      </c>
      <c r="E276" s="170">
        <f t="shared" si="181"/>
        <v>10.755293374065101</v>
      </c>
      <c r="F276" s="171">
        <f>+'Distribution Pivot Table'!AA$81*100</f>
        <v>36.853470978615817</v>
      </c>
      <c r="G276" s="169">
        <f>+'Distribution Pivot Table'!AA$83*100</f>
        <v>19.214157800484568</v>
      </c>
      <c r="H276" s="203">
        <f>+'Distribution Pivot Table'!AA$85*100</f>
        <v>4.7403349836721793E-2</v>
      </c>
      <c r="I276" s="170">
        <f t="shared" si="182"/>
        <v>56.115032128937109</v>
      </c>
      <c r="J276" s="171">
        <f>+'Distribution Pivot Table'!AA$87*100</f>
        <v>10.981776045507216</v>
      </c>
      <c r="K276" s="168">
        <f>+'Distribution Pivot Table'!AA$89*100</f>
        <v>11.871905614663437</v>
      </c>
      <c r="L276" s="203">
        <f>+'Distribution Pivot Table'!AA$91*100</f>
        <v>1.0534077741493732E-2</v>
      </c>
      <c r="M276" s="172">
        <f t="shared" si="183"/>
        <v>22.864215737912144</v>
      </c>
      <c r="N276" s="171">
        <f>+'Distribution Pivot Table'!AA$93*100</f>
        <v>10.265458759085643</v>
      </c>
      <c r="O276" s="173">
        <f t="shared" si="184"/>
        <v>54.292636679658692</v>
      </c>
      <c r="P276" s="174">
        <f t="shared" si="185"/>
        <v>33.514168334562314</v>
      </c>
      <c r="Q276" s="174">
        <f t="shared" si="186"/>
        <v>12.193194985778996</v>
      </c>
      <c r="R276" s="37">
        <f t="shared" si="187"/>
        <v>100.00000000000001</v>
      </c>
      <c r="S276" s="37">
        <f t="shared" si="188"/>
        <v>100</v>
      </c>
    </row>
    <row r="277" spans="1:28" s="34" customFormat="1">
      <c r="A277" s="52"/>
      <c r="B277" s="168"/>
      <c r="C277" s="169"/>
      <c r="D277" s="168"/>
      <c r="E277" s="170">
        <f t="shared" si="181"/>
        <v>0</v>
      </c>
      <c r="F277" s="171"/>
      <c r="G277" s="169"/>
      <c r="H277" s="168"/>
      <c r="I277" s="170"/>
      <c r="J277" s="171"/>
      <c r="K277" s="168"/>
      <c r="L277" s="168"/>
      <c r="M277" s="172"/>
      <c r="N277" s="171"/>
      <c r="O277" s="173"/>
      <c r="P277" s="174"/>
      <c r="Q277" s="174"/>
      <c r="R277" s="37"/>
      <c r="S277" s="37"/>
    </row>
    <row r="278" spans="1:28" s="34" customFormat="1">
      <c r="A278" s="52" t="s">
        <v>92</v>
      </c>
      <c r="B278" s="168">
        <f>+'Distribution Pivot Table'!AA$97*100</f>
        <v>1.4037433155080214</v>
      </c>
      <c r="C278" s="169">
        <f>+'Distribution Pivot Table'!AA$99*100</f>
        <v>0.46791443850267378</v>
      </c>
      <c r="D278" s="168">
        <f>+'Distribution Pivot Table'!AA$101*100</f>
        <v>0</v>
      </c>
      <c r="E278" s="170">
        <f t="shared" si="181"/>
        <v>1.8716577540106951</v>
      </c>
      <c r="F278" s="171">
        <f>+'Distribution Pivot Table'!AA$103*100</f>
        <v>52.406417112299465</v>
      </c>
      <c r="G278" s="169">
        <f>+'Distribution Pivot Table'!AA$105*100</f>
        <v>13.034759358288769</v>
      </c>
      <c r="H278" s="168">
        <f>+'Distribution Pivot Table'!AA$107*100</f>
        <v>0</v>
      </c>
      <c r="I278" s="170">
        <f t="shared" ref="I278:I281" si="189">SUM(F278:H278)</f>
        <v>65.441176470588232</v>
      </c>
      <c r="J278" s="171">
        <f>+'Distribution Pivot Table'!AA$109*100</f>
        <v>17.112299465240639</v>
      </c>
      <c r="K278" s="168">
        <f>+'Distribution Pivot Table'!AA$111*100</f>
        <v>15.574866310160429</v>
      </c>
      <c r="L278" s="168">
        <f>+'Distribution Pivot Table'!AA$113*100</f>
        <v>0</v>
      </c>
      <c r="M278" s="172">
        <f t="shared" ref="M278:M281" si="190">SUM(J278:L278)</f>
        <v>32.68716577540107</v>
      </c>
      <c r="N278" s="171">
        <f>+'Distribution Pivot Table'!AA$115*100</f>
        <v>0</v>
      </c>
      <c r="O278" s="173">
        <f t="shared" ref="O278:O281" si="191">+B278+F278+J278</f>
        <v>70.922459893048128</v>
      </c>
      <c r="P278" s="174">
        <f t="shared" ref="P278:P281" si="192">+C278+G278+K278</f>
        <v>29.077540106951872</v>
      </c>
      <c r="Q278" s="174">
        <f t="shared" ref="Q278:Q281" si="193">+D278+H278+L278+N278</f>
        <v>0</v>
      </c>
      <c r="R278" s="37">
        <f t="shared" si="187"/>
        <v>100</v>
      </c>
      <c r="S278" s="37">
        <f t="shared" si="188"/>
        <v>100</v>
      </c>
    </row>
    <row r="279" spans="1:28" s="34" customFormat="1">
      <c r="A279" s="52" t="s">
        <v>93</v>
      </c>
      <c r="B279" s="168">
        <f>+'Distribution Pivot Table'!AA$119*100</f>
        <v>0</v>
      </c>
      <c r="C279" s="169">
        <f>+'Distribution Pivot Table'!AA$121*100</f>
        <v>0</v>
      </c>
      <c r="D279" s="168">
        <f>+'Distribution Pivot Table'!AA$123*100</f>
        <v>0</v>
      </c>
      <c r="E279" s="170">
        <f t="shared" si="181"/>
        <v>0</v>
      </c>
      <c r="F279" s="171">
        <f>+'Distribution Pivot Table'!AA$125*100</f>
        <v>0</v>
      </c>
      <c r="G279" s="169">
        <f>+'Distribution Pivot Table'!AA$127*100</f>
        <v>0</v>
      </c>
      <c r="H279" s="168">
        <f>+'Distribution Pivot Table'!AA$129*100</f>
        <v>0</v>
      </c>
      <c r="I279" s="170">
        <f t="shared" si="189"/>
        <v>0</v>
      </c>
      <c r="J279" s="171">
        <f>+'Distribution Pivot Table'!AA$131*100</f>
        <v>0</v>
      </c>
      <c r="K279" s="168">
        <f>+'Distribution Pivot Table'!AA$133*100</f>
        <v>0</v>
      </c>
      <c r="L279" s="168">
        <f>+'Distribution Pivot Table'!AA$135*100</f>
        <v>0</v>
      </c>
      <c r="M279" s="172">
        <f t="shared" si="190"/>
        <v>0</v>
      </c>
      <c r="N279" s="171">
        <f>+'Distribution Pivot Table'!AA$137*100</f>
        <v>0</v>
      </c>
      <c r="O279" s="173">
        <f t="shared" si="191"/>
        <v>0</v>
      </c>
      <c r="P279" s="174">
        <f t="shared" si="192"/>
        <v>0</v>
      </c>
      <c r="Q279" s="174">
        <f t="shared" si="193"/>
        <v>0</v>
      </c>
      <c r="R279" s="37">
        <f t="shared" si="187"/>
        <v>0</v>
      </c>
      <c r="S279" s="37">
        <f t="shared" si="188"/>
        <v>0</v>
      </c>
    </row>
    <row r="280" spans="1:28" s="34" customFormat="1">
      <c r="A280" s="52" t="s">
        <v>94</v>
      </c>
      <c r="B280" s="168">
        <f>+'Distribution Pivot Table'!AA$141*100</f>
        <v>0</v>
      </c>
      <c r="C280" s="169">
        <f>+'Distribution Pivot Table'!AA$143*100</f>
        <v>0</v>
      </c>
      <c r="D280" s="168">
        <f>+'Distribution Pivot Table'!AA$145*100</f>
        <v>0</v>
      </c>
      <c r="E280" s="170">
        <f t="shared" si="181"/>
        <v>0</v>
      </c>
      <c r="F280" s="171">
        <f>+'Distribution Pivot Table'!AA$147*100</f>
        <v>0</v>
      </c>
      <c r="G280" s="169">
        <f>+'Distribution Pivot Table'!AA$149*100</f>
        <v>0</v>
      </c>
      <c r="H280" s="168">
        <f>+'Distribution Pivot Table'!AA$151*100</f>
        <v>0</v>
      </c>
      <c r="I280" s="170">
        <f t="shared" si="189"/>
        <v>0</v>
      </c>
      <c r="J280" s="171">
        <f>+'Distribution Pivot Table'!AA$153*100</f>
        <v>0</v>
      </c>
      <c r="K280" s="168">
        <f>+'Distribution Pivot Table'!AA$155*100</f>
        <v>0</v>
      </c>
      <c r="L280" s="168">
        <f>+'Distribution Pivot Table'!AA$157*100</f>
        <v>0</v>
      </c>
      <c r="M280" s="172">
        <f t="shared" si="190"/>
        <v>0</v>
      </c>
      <c r="N280" s="171">
        <f>+'Distribution Pivot Table'!AA$159*100</f>
        <v>0</v>
      </c>
      <c r="O280" s="173">
        <f t="shared" si="191"/>
        <v>0</v>
      </c>
      <c r="P280" s="174">
        <f t="shared" si="192"/>
        <v>0</v>
      </c>
      <c r="Q280" s="174">
        <f t="shared" si="193"/>
        <v>0</v>
      </c>
      <c r="R280" s="37">
        <f t="shared" si="187"/>
        <v>0</v>
      </c>
      <c r="S280" s="37">
        <f t="shared" si="188"/>
        <v>0</v>
      </c>
    </row>
    <row r="281" spans="1:28" s="34" customFormat="1">
      <c r="A281" s="52" t="s">
        <v>95</v>
      </c>
      <c r="B281" s="168">
        <f>+'Distribution Pivot Table'!AA$163*100</f>
        <v>0</v>
      </c>
      <c r="C281" s="169">
        <f>+'Distribution Pivot Table'!AA$165*100</f>
        <v>0</v>
      </c>
      <c r="D281" s="168">
        <f>+'Distribution Pivot Table'!AA$167*100</f>
        <v>0</v>
      </c>
      <c r="E281" s="170">
        <f t="shared" si="181"/>
        <v>0</v>
      </c>
      <c r="F281" s="171">
        <f>+'Distribution Pivot Table'!AA$169*100</f>
        <v>0</v>
      </c>
      <c r="G281" s="169">
        <f>+'Distribution Pivot Table'!AA$171*100</f>
        <v>0</v>
      </c>
      <c r="H281" s="168">
        <f>+'Distribution Pivot Table'!AA$173*100</f>
        <v>0</v>
      </c>
      <c r="I281" s="170">
        <f t="shared" si="189"/>
        <v>0</v>
      </c>
      <c r="J281" s="171">
        <f>+'Distribution Pivot Table'!AA$175*100</f>
        <v>0</v>
      </c>
      <c r="K281" s="168">
        <f>+'Distribution Pivot Table'!AA$177*100</f>
        <v>0</v>
      </c>
      <c r="L281" s="168">
        <f>+'Distribution Pivot Table'!AA$179*100</f>
        <v>0</v>
      </c>
      <c r="M281" s="172">
        <f t="shared" si="190"/>
        <v>0</v>
      </c>
      <c r="N281" s="171">
        <f>+'Distribution Pivot Table'!AA$181*100</f>
        <v>0</v>
      </c>
      <c r="O281" s="173">
        <f t="shared" si="191"/>
        <v>0</v>
      </c>
      <c r="P281" s="174">
        <f t="shared" si="192"/>
        <v>0</v>
      </c>
      <c r="Q281" s="174">
        <f t="shared" si="193"/>
        <v>0</v>
      </c>
      <c r="R281" s="37">
        <f t="shared" si="187"/>
        <v>0</v>
      </c>
      <c r="S281" s="37">
        <f t="shared" si="188"/>
        <v>0</v>
      </c>
    </row>
    <row r="282" spans="1:28" s="34" customFormat="1">
      <c r="A282" s="52"/>
      <c r="B282" s="168"/>
      <c r="C282" s="169"/>
      <c r="D282" s="168"/>
      <c r="E282" s="170">
        <f t="shared" si="181"/>
        <v>0</v>
      </c>
      <c r="F282" s="171"/>
      <c r="G282" s="169"/>
      <c r="H282" s="168"/>
      <c r="I282" s="170"/>
      <c r="J282" s="171"/>
      <c r="K282" s="168"/>
      <c r="L282" s="168"/>
      <c r="M282" s="172"/>
      <c r="N282" s="171"/>
      <c r="O282" s="173"/>
      <c r="P282" s="174"/>
      <c r="Q282" s="174"/>
      <c r="R282" s="37"/>
      <c r="S282" s="37"/>
    </row>
    <row r="283" spans="1:28" s="34" customFormat="1">
      <c r="A283" s="52" t="s">
        <v>96</v>
      </c>
      <c r="B283" s="168">
        <f>+'Distribution Pivot Table'!AA$185*100</f>
        <v>0</v>
      </c>
      <c r="C283" s="169">
        <f>+'Distribution Pivot Table'!AA$187*100</f>
        <v>0</v>
      </c>
      <c r="D283" s="168">
        <f>+'Distribution Pivot Table'!AA$189*100</f>
        <v>0</v>
      </c>
      <c r="E283" s="170">
        <f t="shared" si="181"/>
        <v>0</v>
      </c>
      <c r="F283" s="171">
        <f>+'Distribution Pivot Table'!AA$191*100</f>
        <v>0</v>
      </c>
      <c r="G283" s="169">
        <f>+'Distribution Pivot Table'!AA$193*100</f>
        <v>0</v>
      </c>
      <c r="H283" s="168">
        <f>+'Distribution Pivot Table'!AA$195*100</f>
        <v>0</v>
      </c>
      <c r="I283" s="170">
        <f t="shared" ref="I283:I286" si="194">SUM(F283:H283)</f>
        <v>0</v>
      </c>
      <c r="J283" s="171">
        <f>+'Distribution Pivot Table'!AA$197*100</f>
        <v>0</v>
      </c>
      <c r="K283" s="168">
        <f>+'Distribution Pivot Table'!AA$199*100</f>
        <v>0</v>
      </c>
      <c r="L283" s="203">
        <f>+'Distribution Pivot Table'!AA$201*100</f>
        <v>0</v>
      </c>
      <c r="M283" s="172">
        <f t="shared" ref="M283:M286" si="195">SUM(J283:L283)</f>
        <v>0</v>
      </c>
      <c r="N283" s="171">
        <f>+'Distribution Pivot Table'!AA$203*100</f>
        <v>0</v>
      </c>
      <c r="O283" s="173">
        <f t="shared" ref="O283:O286" si="196">+B283+F283+J283</f>
        <v>0</v>
      </c>
      <c r="P283" s="174">
        <f t="shared" ref="P283:P286" si="197">+C283+G283+K283</f>
        <v>0</v>
      </c>
      <c r="Q283" s="174">
        <f t="shared" ref="Q283:Q286" si="198">+D283+H283+L283+N283</f>
        <v>0</v>
      </c>
      <c r="R283" s="37">
        <f t="shared" si="187"/>
        <v>0</v>
      </c>
      <c r="S283" s="37">
        <f t="shared" si="188"/>
        <v>0</v>
      </c>
    </row>
    <row r="284" spans="1:28" s="34" customFormat="1">
      <c r="A284" s="52" t="s">
        <v>97</v>
      </c>
      <c r="B284" s="168">
        <f>+'Distribution Pivot Table'!AA$207*100</f>
        <v>0</v>
      </c>
      <c r="C284" s="203">
        <f>+'Distribution Pivot Table'!AA$209*100</f>
        <v>0</v>
      </c>
      <c r="D284" s="203">
        <f>+'Distribution Pivot Table'!AA$211*108</f>
        <v>0</v>
      </c>
      <c r="E284" s="170">
        <f t="shared" si="181"/>
        <v>0</v>
      </c>
      <c r="F284" s="171">
        <f>+'Distribution Pivot Table'!AA$213*100</f>
        <v>0</v>
      </c>
      <c r="G284" s="169">
        <f>+'Distribution Pivot Table'!AA$215*100</f>
        <v>0</v>
      </c>
      <c r="H284" s="168">
        <f>+'Distribution Pivot Table'!AA$217*100</f>
        <v>0</v>
      </c>
      <c r="I284" s="170">
        <f t="shared" si="194"/>
        <v>0</v>
      </c>
      <c r="J284" s="171">
        <f>+'Distribution Pivot Table'!AA$219*100</f>
        <v>0</v>
      </c>
      <c r="K284" s="168">
        <f>+'Distribution Pivot Table'!AA$221*100</f>
        <v>0</v>
      </c>
      <c r="L284" s="168">
        <f>+'Distribution Pivot Table'!AA$223*100</f>
        <v>0</v>
      </c>
      <c r="M284" s="172">
        <f t="shared" si="195"/>
        <v>0</v>
      </c>
      <c r="N284" s="171">
        <f>+'Distribution Pivot Table'!AA$225*100</f>
        <v>0</v>
      </c>
      <c r="O284" s="173">
        <f t="shared" si="196"/>
        <v>0</v>
      </c>
      <c r="P284" s="174">
        <f t="shared" si="197"/>
        <v>0</v>
      </c>
      <c r="Q284" s="174">
        <f t="shared" si="198"/>
        <v>0</v>
      </c>
      <c r="R284" s="37">
        <f t="shared" si="187"/>
        <v>0</v>
      </c>
      <c r="S284" s="37">
        <f t="shared" si="188"/>
        <v>0</v>
      </c>
    </row>
    <row r="285" spans="1:28" s="34" customFormat="1">
      <c r="A285" s="52" t="s">
        <v>98</v>
      </c>
      <c r="B285" s="168">
        <f>+'Distribution Pivot Table'!AA$229*100</f>
        <v>6.1240934730056411</v>
      </c>
      <c r="C285" s="168">
        <f>+'Distribution Pivot Table'!AA$231*100</f>
        <v>2.2562449637389204</v>
      </c>
      <c r="D285" s="168">
        <f>+'Distribution Pivot Table'!AA$233*100</f>
        <v>0</v>
      </c>
      <c r="E285" s="170">
        <f t="shared" si="181"/>
        <v>8.3803384367445624</v>
      </c>
      <c r="F285" s="171">
        <f>+'Distribution Pivot Table'!AA$235*100</f>
        <v>32.151490733279616</v>
      </c>
      <c r="G285" s="169">
        <f>+'Distribution Pivot Table'!AA$237*100</f>
        <v>15.71313456889605</v>
      </c>
      <c r="H285" s="168">
        <f>+'Distribution Pivot Table'!AA$239*100</f>
        <v>0</v>
      </c>
      <c r="I285" s="170">
        <f t="shared" si="194"/>
        <v>47.864625302175668</v>
      </c>
      <c r="J285" s="171">
        <f>+'Distribution Pivot Table'!AA$241*100</f>
        <v>30.942788074133766</v>
      </c>
      <c r="K285" s="168">
        <f>+'Distribution Pivot Table'!AA$243*100</f>
        <v>12.087026591458502</v>
      </c>
      <c r="L285" s="168">
        <f>+'Distribution Pivot Table'!AA$245*100</f>
        <v>0</v>
      </c>
      <c r="M285" s="172">
        <f t="shared" si="195"/>
        <v>43.029814665592269</v>
      </c>
      <c r="N285" s="171">
        <f>+'Distribution Pivot Table'!AA$247*100</f>
        <v>0.72522159548751008</v>
      </c>
      <c r="O285" s="173">
        <f t="shared" si="196"/>
        <v>69.218372280419032</v>
      </c>
      <c r="P285" s="174">
        <f t="shared" si="197"/>
        <v>30.056406124093471</v>
      </c>
      <c r="Q285" s="174">
        <f t="shared" si="198"/>
        <v>0.72522159548751008</v>
      </c>
      <c r="R285" s="37">
        <f t="shared" si="187"/>
        <v>100.00000000000001</v>
      </c>
      <c r="S285" s="37">
        <f t="shared" si="188"/>
        <v>100.00000000000001</v>
      </c>
      <c r="T285" s="30"/>
      <c r="U285" s="30"/>
      <c r="V285" s="30"/>
      <c r="W285" s="30"/>
      <c r="X285" s="30"/>
      <c r="Y285" s="30"/>
      <c r="Z285" s="30"/>
      <c r="AA285" s="785"/>
      <c r="AB285" s="30"/>
    </row>
    <row r="286" spans="1:28" s="34" customFormat="1">
      <c r="A286" s="52" t="s">
        <v>99</v>
      </c>
      <c r="B286" s="168">
        <f>+'Distribution Pivot Table'!AA$251*100</f>
        <v>0</v>
      </c>
      <c r="C286" s="168">
        <f>+'Distribution Pivot Table'!AA$253*100</f>
        <v>0</v>
      </c>
      <c r="D286" s="168">
        <f>+'Distribution Pivot Table'!AA$255*100</f>
        <v>0</v>
      </c>
      <c r="E286" s="170">
        <f t="shared" si="181"/>
        <v>0</v>
      </c>
      <c r="F286" s="171">
        <f>+'Distribution Pivot Table'!AA$257*100</f>
        <v>0</v>
      </c>
      <c r="G286" s="169">
        <f>+'Distribution Pivot Table'!AA$259*100</f>
        <v>0</v>
      </c>
      <c r="H286" s="168">
        <f>+'Distribution Pivot Table'!AA$261*100</f>
        <v>0</v>
      </c>
      <c r="I286" s="170">
        <f t="shared" si="194"/>
        <v>0</v>
      </c>
      <c r="J286" s="171">
        <f>+'Distribution Pivot Table'!AA$263*100</f>
        <v>0</v>
      </c>
      <c r="K286" s="168">
        <f>+'Distribution Pivot Table'!AA$265*100</f>
        <v>0</v>
      </c>
      <c r="L286" s="168">
        <f>+'Distribution Pivot Table'!AA$267*100</f>
        <v>0</v>
      </c>
      <c r="M286" s="172">
        <f t="shared" si="195"/>
        <v>0</v>
      </c>
      <c r="N286" s="171">
        <f>+'Distribution Pivot Table'!AA$269*100</f>
        <v>0</v>
      </c>
      <c r="O286" s="173">
        <f t="shared" si="196"/>
        <v>0</v>
      </c>
      <c r="P286" s="174">
        <f t="shared" si="197"/>
        <v>0</v>
      </c>
      <c r="Q286" s="174">
        <f t="shared" si="198"/>
        <v>0</v>
      </c>
      <c r="R286" s="37">
        <f t="shared" si="187"/>
        <v>0</v>
      </c>
      <c r="S286" s="37">
        <f t="shared" si="188"/>
        <v>0</v>
      </c>
    </row>
    <row r="287" spans="1:28" s="34" customFormat="1">
      <c r="A287" s="52"/>
      <c r="B287" s="168"/>
      <c r="C287" s="169"/>
      <c r="D287" s="168"/>
      <c r="E287" s="170">
        <f t="shared" si="181"/>
        <v>0</v>
      </c>
      <c r="F287" s="171"/>
      <c r="G287" s="169"/>
      <c r="H287" s="168"/>
      <c r="I287" s="170"/>
      <c r="J287" s="171"/>
      <c r="K287" s="168"/>
      <c r="L287" s="168"/>
      <c r="M287" s="172"/>
      <c r="N287" s="171"/>
      <c r="O287" s="173"/>
      <c r="P287" s="174"/>
      <c r="Q287" s="174"/>
      <c r="R287" s="37"/>
      <c r="S287" s="37"/>
    </row>
    <row r="288" spans="1:28" s="34" customFormat="1">
      <c r="A288" s="52" t="s">
        <v>100</v>
      </c>
      <c r="B288" s="168">
        <f>+'Distribution Pivot Table'!AA$273*100</f>
        <v>0</v>
      </c>
      <c r="C288" s="169">
        <f>+'Distribution Pivot Table'!AA$275*100</f>
        <v>0</v>
      </c>
      <c r="D288" s="168">
        <f>+'Distribution Pivot Table'!AA$277*100</f>
        <v>0</v>
      </c>
      <c r="E288" s="170">
        <f t="shared" si="181"/>
        <v>0</v>
      </c>
      <c r="F288" s="171">
        <f>+'Distribution Pivot Table'!AA$279*100</f>
        <v>0</v>
      </c>
      <c r="G288" s="169">
        <f>+'Distribution Pivot Table'!AA$281*100</f>
        <v>0</v>
      </c>
      <c r="H288" s="168">
        <f>+'Distribution Pivot Table'!AA$283*100</f>
        <v>0</v>
      </c>
      <c r="I288" s="170">
        <f t="shared" ref="I288:I291" si="199">SUM(F288:H288)</f>
        <v>0</v>
      </c>
      <c r="J288" s="171">
        <f>+'Distribution Pivot Table'!AA$285*100</f>
        <v>0</v>
      </c>
      <c r="K288" s="168">
        <f>+'Distribution Pivot Table'!AA$287*100</f>
        <v>0</v>
      </c>
      <c r="L288" s="168">
        <f>+'Distribution Pivot Table'!AA$289*100</f>
        <v>0</v>
      </c>
      <c r="M288" s="172">
        <f t="shared" ref="M288:M291" si="200">SUM(J288:L288)</f>
        <v>0</v>
      </c>
      <c r="N288" s="171">
        <f>+'Distribution Pivot Table'!AA$291*100</f>
        <v>0</v>
      </c>
      <c r="O288" s="173">
        <f t="shared" ref="O288:O291" si="201">+B288+F288+J288</f>
        <v>0</v>
      </c>
      <c r="P288" s="174">
        <f t="shared" ref="P288:P291" si="202">+C288+G288+K288</f>
        <v>0</v>
      </c>
      <c r="Q288" s="174">
        <f t="shared" ref="Q288:Q291" si="203">+D288+H288+L288+N288</f>
        <v>0</v>
      </c>
      <c r="R288" s="37">
        <f t="shared" si="187"/>
        <v>0</v>
      </c>
      <c r="S288" s="37">
        <f t="shared" si="188"/>
        <v>0</v>
      </c>
    </row>
    <row r="289" spans="1:19" s="34" customFormat="1">
      <c r="A289" s="52" t="s">
        <v>101</v>
      </c>
      <c r="B289" s="168">
        <f>+'Distribution Pivot Table'!AA295*100</f>
        <v>10.247872733999259</v>
      </c>
      <c r="C289" s="169">
        <f>+'Distribution Pivot Table'!AA297*100</f>
        <v>7.1032186459489459</v>
      </c>
      <c r="D289" s="168">
        <f>+'Distribution Pivot Table'!AA299*100</f>
        <v>0</v>
      </c>
      <c r="E289" s="170">
        <f t="shared" si="181"/>
        <v>17.351091379948205</v>
      </c>
      <c r="F289" s="171">
        <f>+'Distribution Pivot Table'!AA301*100</f>
        <v>21.45763965963744</v>
      </c>
      <c r="G289" s="169">
        <f>+'Distribution Pivot Table'!AA303*100</f>
        <v>13.503514613392525</v>
      </c>
      <c r="H289" s="168">
        <f>+'Distribution Pivot Table'!AA305*100</f>
        <v>0</v>
      </c>
      <c r="I289" s="170">
        <f t="shared" si="199"/>
        <v>34.961154273029962</v>
      </c>
      <c r="J289" s="171">
        <f>+'Distribution Pivot Table'!AA307*100</f>
        <v>10.876803551609324</v>
      </c>
      <c r="K289" s="168">
        <f>+'Distribution Pivot Table'!AA309*100</f>
        <v>16.093229744728081</v>
      </c>
      <c r="L289" s="168">
        <f>+'Distribution Pivot Table'!AA311*100</f>
        <v>0</v>
      </c>
      <c r="M289" s="172">
        <f t="shared" si="200"/>
        <v>26.970033296337405</v>
      </c>
      <c r="N289" s="171">
        <f>+'Distribution Pivot Table'!AA313*100</f>
        <v>20.717721050684425</v>
      </c>
      <c r="O289" s="173">
        <f t="shared" si="201"/>
        <v>42.582315945246023</v>
      </c>
      <c r="P289" s="174">
        <f t="shared" si="202"/>
        <v>36.699963004069552</v>
      </c>
      <c r="Q289" s="174">
        <f t="shared" si="203"/>
        <v>20.717721050684425</v>
      </c>
      <c r="R289" s="37">
        <f t="shared" si="187"/>
        <v>100</v>
      </c>
      <c r="S289" s="37">
        <f t="shared" si="188"/>
        <v>100</v>
      </c>
    </row>
    <row r="290" spans="1:19" s="34" customFormat="1">
      <c r="A290" s="52" t="s">
        <v>102</v>
      </c>
      <c r="B290" s="168">
        <f>+'Distribution Pivot Table'!AA317*100</f>
        <v>0</v>
      </c>
      <c r="C290" s="203">
        <f>+'Distribution Pivot Table'!AA319*100</f>
        <v>0</v>
      </c>
      <c r="D290" s="168">
        <f>+'Distribution Pivot Table'!AA321*100</f>
        <v>0</v>
      </c>
      <c r="E290" s="170">
        <f t="shared" si="181"/>
        <v>0</v>
      </c>
      <c r="F290" s="171">
        <f>+'Distribution Pivot Table'!AA323*100</f>
        <v>0</v>
      </c>
      <c r="G290" s="169">
        <f>+'Distribution Pivot Table'!AA325*100</f>
        <v>0</v>
      </c>
      <c r="H290" s="168">
        <f>+'Distribution Pivot Table'!AA327*100</f>
        <v>0</v>
      </c>
      <c r="I290" s="170">
        <f t="shared" si="199"/>
        <v>0</v>
      </c>
      <c r="J290" s="171">
        <f>+'Distribution Pivot Table'!AA329*100</f>
        <v>0</v>
      </c>
      <c r="K290" s="168">
        <f>+'Distribution Pivot Table'!AA331*100</f>
        <v>0</v>
      </c>
      <c r="L290" s="168">
        <f>+'Distribution Pivot Table'!AA333*100</f>
        <v>0</v>
      </c>
      <c r="M290" s="172">
        <f t="shared" si="200"/>
        <v>0</v>
      </c>
      <c r="N290" s="171">
        <f>+'Distribution Pivot Table'!AA335*100</f>
        <v>0</v>
      </c>
      <c r="O290" s="173">
        <f t="shared" si="201"/>
        <v>0</v>
      </c>
      <c r="P290" s="174">
        <f t="shared" si="202"/>
        <v>0</v>
      </c>
      <c r="Q290" s="174">
        <f t="shared" si="203"/>
        <v>0</v>
      </c>
      <c r="R290" s="37">
        <f t="shared" si="187"/>
        <v>0</v>
      </c>
      <c r="S290" s="37">
        <f t="shared" si="188"/>
        <v>0</v>
      </c>
    </row>
    <row r="291" spans="1:19" s="34" customFormat="1">
      <c r="A291" s="57" t="s">
        <v>103</v>
      </c>
      <c r="B291" s="175">
        <f>+'Distribution Pivot Table'!AA339*100</f>
        <v>16.689847009735743</v>
      </c>
      <c r="C291" s="175">
        <f>+'Distribution Pivot Table'!AA341*100</f>
        <v>0.27816411682892905</v>
      </c>
      <c r="D291" s="175">
        <f>+'Distribution Pivot Table'!AA343*100</f>
        <v>0</v>
      </c>
      <c r="E291" s="176">
        <f t="shared" si="181"/>
        <v>16.968011126564672</v>
      </c>
      <c r="F291" s="177">
        <f>+'Distribution Pivot Table'!AA345*100</f>
        <v>38.386648122392216</v>
      </c>
      <c r="G291" s="175">
        <f>+'Distribution Pivot Table'!AA347*100</f>
        <v>5.8414464534075101</v>
      </c>
      <c r="H291" s="175">
        <f>+'Distribution Pivot Table'!AA349*100</f>
        <v>0</v>
      </c>
      <c r="I291" s="176">
        <f t="shared" si="199"/>
        <v>44.22809457579973</v>
      </c>
      <c r="J291" s="177">
        <f>+'Distribution Pivot Table'!AA351*100</f>
        <v>17.107093184979139</v>
      </c>
      <c r="K291" s="175">
        <f>+'Distribution Pivot Table'!AA353*100</f>
        <v>5.9805285118219746</v>
      </c>
      <c r="L291" s="175">
        <f>+'Distribution Pivot Table'!AA355*100</f>
        <v>0</v>
      </c>
      <c r="M291" s="726">
        <f t="shared" si="200"/>
        <v>23.087621696801115</v>
      </c>
      <c r="N291" s="177">
        <f>+'Distribution Pivot Table'!AA357*100</f>
        <v>15.716272600834492</v>
      </c>
      <c r="O291" s="727">
        <f t="shared" si="201"/>
        <v>72.183588317107095</v>
      </c>
      <c r="P291" s="728">
        <f t="shared" si="202"/>
        <v>12.100139082058414</v>
      </c>
      <c r="Q291" s="728">
        <f t="shared" si="203"/>
        <v>15.716272600834492</v>
      </c>
      <c r="R291" s="37">
        <f t="shared" si="187"/>
        <v>100</v>
      </c>
      <c r="S291" s="37">
        <f t="shared" si="188"/>
        <v>100</v>
      </c>
    </row>
    <row r="292" spans="1:19" s="34" customFormat="1">
      <c r="A292" s="165" t="s">
        <v>206</v>
      </c>
      <c r="B292" s="52"/>
      <c r="C292" s="52"/>
      <c r="D292" s="52"/>
      <c r="E292" s="52"/>
      <c r="F292" s="142"/>
      <c r="G292" s="142"/>
      <c r="H292" s="142"/>
      <c r="I292" s="142"/>
      <c r="J292" s="142"/>
      <c r="K292" s="142"/>
      <c r="L292" s="142"/>
      <c r="M292" s="142"/>
      <c r="N292" s="142"/>
      <c r="O292" s="142"/>
      <c r="P292" s="142"/>
      <c r="Q292" s="142"/>
      <c r="R292" s="39"/>
    </row>
    <row r="293" spans="1:19" s="34" customFormat="1">
      <c r="A293" s="165" t="s">
        <v>226</v>
      </c>
      <c r="B293" s="52"/>
      <c r="C293" s="52"/>
      <c r="D293" s="52"/>
      <c r="E293" s="52"/>
      <c r="F293" s="142"/>
      <c r="G293" s="142"/>
      <c r="H293" s="142"/>
      <c r="I293" s="142"/>
      <c r="J293" s="142"/>
      <c r="K293" s="142"/>
      <c r="L293" s="142"/>
      <c r="M293" s="142"/>
      <c r="N293" s="142"/>
      <c r="O293" s="142"/>
      <c r="P293" s="142"/>
      <c r="Q293" s="142"/>
      <c r="R293" s="39"/>
    </row>
    <row r="294" spans="1:19">
      <c r="A294" s="165"/>
      <c r="B294" s="50"/>
      <c r="C294" s="50"/>
      <c r="D294" s="50"/>
      <c r="E294" s="141"/>
      <c r="F294" s="50"/>
      <c r="G294" s="50"/>
      <c r="H294" s="50"/>
      <c r="I294" s="141"/>
      <c r="J294" s="50"/>
      <c r="K294" s="50"/>
      <c r="L294" s="50"/>
      <c r="M294" s="141"/>
      <c r="N294" s="50"/>
      <c r="O294" s="98"/>
      <c r="P294" s="98"/>
      <c r="R294" s="13"/>
    </row>
    <row r="295" spans="1:19" s="34" customFormat="1">
      <c r="A295" s="41"/>
      <c r="B295" s="41"/>
      <c r="C295" s="41"/>
      <c r="D295" s="41"/>
      <c r="E295" s="41"/>
      <c r="F295" s="142"/>
      <c r="G295" s="142"/>
      <c r="H295" s="142"/>
      <c r="I295" s="142"/>
      <c r="J295" s="142"/>
      <c r="K295" s="142"/>
      <c r="L295" s="142"/>
      <c r="M295" s="142"/>
      <c r="N295" s="142"/>
      <c r="O295" s="142"/>
      <c r="P295" s="142"/>
      <c r="Q295" s="718" t="s">
        <v>1156</v>
      </c>
      <c r="R295" s="39"/>
    </row>
    <row r="296" spans="1:19" s="34" customFormat="1" ht="18">
      <c r="A296" s="266" t="s">
        <v>315</v>
      </c>
      <c r="B296" s="132"/>
      <c r="C296" s="132"/>
      <c r="D296" s="132"/>
      <c r="E296" s="132"/>
      <c r="F296" s="135"/>
      <c r="G296" s="135"/>
      <c r="H296" s="135"/>
      <c r="I296" s="136"/>
      <c r="J296" s="135"/>
      <c r="K296" s="135"/>
      <c r="L296" s="135"/>
      <c r="M296" s="136"/>
      <c r="N296" s="135"/>
      <c r="O296" s="135"/>
      <c r="P296" s="135"/>
      <c r="Q296" s="135"/>
      <c r="R296" s="33"/>
    </row>
    <row r="297" spans="1:19" s="34" customFormat="1" ht="18">
      <c r="A297" s="266"/>
      <c r="B297" s="132"/>
      <c r="C297" s="132"/>
      <c r="D297" s="132"/>
      <c r="E297" s="132"/>
      <c r="F297" s="135"/>
      <c r="G297" s="135"/>
      <c r="H297" s="135"/>
      <c r="I297" s="136"/>
      <c r="J297" s="135"/>
      <c r="K297" s="135"/>
      <c r="L297" s="135"/>
      <c r="M297" s="136"/>
      <c r="N297" s="135"/>
      <c r="O297" s="135"/>
      <c r="P297" s="135"/>
      <c r="Q297" s="135"/>
      <c r="R297" s="33"/>
    </row>
    <row r="298" spans="1:19" s="34" customFormat="1" ht="15.75">
      <c r="A298" s="150" t="s">
        <v>52</v>
      </c>
      <c r="B298" s="132"/>
      <c r="C298" s="132"/>
      <c r="D298" s="132"/>
      <c r="E298" s="132"/>
      <c r="F298" s="135"/>
      <c r="G298" s="135"/>
      <c r="H298" s="135"/>
      <c r="I298" s="136"/>
      <c r="J298" s="135"/>
      <c r="K298" s="135"/>
      <c r="L298" s="135"/>
      <c r="M298" s="136"/>
      <c r="N298" s="135"/>
      <c r="O298" s="135"/>
      <c r="P298" s="135"/>
      <c r="Q298" s="135"/>
      <c r="R298" s="33"/>
    </row>
    <row r="299" spans="1:19" s="34" customFormat="1" ht="15.75">
      <c r="A299" s="150" t="s">
        <v>1133</v>
      </c>
      <c r="B299" s="132"/>
      <c r="C299" s="132"/>
      <c r="D299" s="132"/>
      <c r="E299" s="132"/>
      <c r="F299" s="27"/>
      <c r="G299" s="27"/>
      <c r="H299" s="27"/>
      <c r="I299" s="132"/>
      <c r="J299" s="27"/>
      <c r="K299" s="27"/>
      <c r="L299" s="27"/>
      <c r="M299" s="132"/>
      <c r="N299" s="27"/>
      <c r="O299" s="27"/>
      <c r="P299" s="27"/>
      <c r="Q299" s="135"/>
      <c r="R299" s="33"/>
    </row>
    <row r="300" spans="1:19" s="34" customFormat="1" ht="19.5" customHeight="1">
      <c r="A300" s="137"/>
      <c r="B300" s="137"/>
      <c r="C300" s="137"/>
      <c r="D300" s="137"/>
      <c r="E300" s="137"/>
      <c r="F300" s="137"/>
      <c r="G300" s="137"/>
      <c r="H300" s="137"/>
      <c r="I300" s="137"/>
      <c r="J300" s="56"/>
      <c r="K300" s="56"/>
      <c r="L300" s="56"/>
      <c r="M300" s="56"/>
      <c r="N300" s="56"/>
      <c r="O300" s="56"/>
      <c r="P300" s="56"/>
      <c r="Q300" s="56"/>
      <c r="R300" s="35"/>
      <c r="S300" s="13"/>
    </row>
    <row r="301" spans="1:19" s="34" customFormat="1" ht="19.5" customHeight="1">
      <c r="A301" s="26"/>
      <c r="B301" s="151" t="s">
        <v>303</v>
      </c>
      <c r="C301" s="152"/>
      <c r="D301" s="152"/>
      <c r="E301" s="152"/>
      <c r="F301" s="152"/>
      <c r="G301" s="152"/>
      <c r="H301" s="152"/>
      <c r="I301" s="153"/>
      <c r="J301" s="154" t="s">
        <v>202</v>
      </c>
      <c r="K301" s="719"/>
      <c r="L301" s="719"/>
      <c r="M301" s="720"/>
      <c r="N301" s="838" t="s">
        <v>302</v>
      </c>
      <c r="O301" s="841" t="s">
        <v>208</v>
      </c>
      <c r="P301" s="841" t="s">
        <v>209</v>
      </c>
      <c r="Q301" s="841" t="s">
        <v>207</v>
      </c>
      <c r="R301" s="36"/>
      <c r="S301" s="7"/>
    </row>
    <row r="302" spans="1:19" s="34" customFormat="1" ht="36.75" customHeight="1">
      <c r="A302" s="31"/>
      <c r="B302" s="152" t="s">
        <v>344</v>
      </c>
      <c r="C302" s="152"/>
      <c r="D302" s="152"/>
      <c r="E302" s="155"/>
      <c r="F302" s="156" t="s">
        <v>346</v>
      </c>
      <c r="G302" s="152"/>
      <c r="H302" s="152"/>
      <c r="I302" s="153"/>
      <c r="J302" s="157" t="s">
        <v>304</v>
      </c>
      <c r="K302" s="152"/>
      <c r="L302" s="152"/>
      <c r="M302" s="153"/>
      <c r="N302" s="839"/>
      <c r="O302" s="842"/>
      <c r="P302" s="842"/>
      <c r="Q302" s="842"/>
      <c r="R302" s="36" t="s">
        <v>49</v>
      </c>
      <c r="S302" s="7" t="s">
        <v>49</v>
      </c>
    </row>
    <row r="303" spans="1:19" s="34" customFormat="1" ht="30" customHeight="1">
      <c r="A303" s="32"/>
      <c r="B303" s="158" t="s">
        <v>203</v>
      </c>
      <c r="C303" s="158" t="s">
        <v>204</v>
      </c>
      <c r="D303" s="158" t="s">
        <v>345</v>
      </c>
      <c r="E303" s="159" t="s">
        <v>50</v>
      </c>
      <c r="F303" s="160" t="s">
        <v>203</v>
      </c>
      <c r="G303" s="158" t="s">
        <v>204</v>
      </c>
      <c r="H303" s="158" t="s">
        <v>345</v>
      </c>
      <c r="I303" s="159" t="s">
        <v>50</v>
      </c>
      <c r="J303" s="161" t="s">
        <v>203</v>
      </c>
      <c r="K303" s="162" t="s">
        <v>204</v>
      </c>
      <c r="L303" s="158" t="s">
        <v>345</v>
      </c>
      <c r="M303" s="161" t="s">
        <v>50</v>
      </c>
      <c r="N303" s="840"/>
      <c r="O303" s="843"/>
      <c r="P303" s="843"/>
      <c r="Q303" s="843"/>
      <c r="R303" s="708"/>
      <c r="S303" s="709"/>
    </row>
    <row r="304" spans="1:19" s="34" customFormat="1" ht="12.75" hidden="1" customHeight="1">
      <c r="A304" s="52" t="s">
        <v>87</v>
      </c>
      <c r="B304" s="52"/>
      <c r="C304" s="52"/>
      <c r="D304" s="52"/>
      <c r="E304" s="139"/>
      <c r="F304" s="29"/>
      <c r="G304" s="49"/>
      <c r="H304" s="50"/>
      <c r="I304" s="51"/>
      <c r="J304" s="29"/>
      <c r="K304" s="50"/>
      <c r="L304" s="50"/>
      <c r="M304" s="53"/>
      <c r="N304" s="29"/>
      <c r="O304" s="725"/>
      <c r="P304" s="55"/>
      <c r="Q304" s="55"/>
      <c r="R304" s="37">
        <f>SUM(F304:H304,J304:L304)+N304</f>
        <v>0</v>
      </c>
      <c r="S304" s="9">
        <f>+Q304+P304+O304</f>
        <v>0</v>
      </c>
    </row>
    <row r="305" spans="1:27" s="34" customFormat="1" ht="12.75" hidden="1" customHeight="1">
      <c r="A305" s="52"/>
      <c r="B305" s="52"/>
      <c r="C305" s="52"/>
      <c r="D305" s="52"/>
      <c r="E305" s="139"/>
      <c r="F305" s="29"/>
      <c r="G305" s="49"/>
      <c r="H305" s="50"/>
      <c r="I305" s="140"/>
      <c r="J305" s="29"/>
      <c r="K305" s="50"/>
      <c r="L305" s="50"/>
      <c r="M305" s="29"/>
      <c r="N305" s="29"/>
      <c r="O305" s="721"/>
      <c r="P305" s="692"/>
      <c r="Q305" s="692"/>
      <c r="R305" s="36"/>
      <c r="S305" s="7"/>
    </row>
    <row r="306" spans="1:27" s="34" customFormat="1">
      <c r="A306" s="52" t="s">
        <v>88</v>
      </c>
      <c r="B306" s="168">
        <f>+'Distribution Pivot Table'!AB$9*100</f>
        <v>0</v>
      </c>
      <c r="C306" s="169">
        <f>+'Distribution Pivot Table'!AB$11*100</f>
        <v>0</v>
      </c>
      <c r="D306" s="168">
        <f>+'Distribution Pivot Table'!AB$13*100</f>
        <v>0</v>
      </c>
      <c r="E306" s="170">
        <f t="shared" ref="E306:E324" si="204">SUM(B306:D306)</f>
        <v>0</v>
      </c>
      <c r="F306" s="171">
        <f>+'Distribution Pivot Table'!AB$15*100</f>
        <v>0</v>
      </c>
      <c r="G306" s="169">
        <f>+'Distribution Pivot Table'!AB$17*100</f>
        <v>0</v>
      </c>
      <c r="H306" s="168">
        <f>+'Distribution Pivot Table'!AB$19*100</f>
        <v>0</v>
      </c>
      <c r="I306" s="170">
        <f t="shared" ref="I306:I309" si="205">SUM(F306:H306)</f>
        <v>0</v>
      </c>
      <c r="J306" s="171">
        <f>+'Distribution Pivot Table'!AB$21*100</f>
        <v>0</v>
      </c>
      <c r="K306" s="168">
        <f>+'Distribution Pivot Table'!AB$23*100</f>
        <v>0</v>
      </c>
      <c r="L306" s="168">
        <f>+'Distribution Pivot Table'!AB$25*100</f>
        <v>0</v>
      </c>
      <c r="M306" s="172">
        <f t="shared" ref="M306:M309" si="206">SUM(J306:L306)</f>
        <v>0</v>
      </c>
      <c r="N306" s="171">
        <f>+'Distribution Pivot Table'!AB$27*100</f>
        <v>0</v>
      </c>
      <c r="O306" s="173">
        <f t="shared" ref="O306:O309" si="207">+B306+F306+J306</f>
        <v>0</v>
      </c>
      <c r="P306" s="174">
        <f t="shared" ref="P306:P309" si="208">+C306+G306+K306</f>
        <v>0</v>
      </c>
      <c r="Q306" s="174">
        <f t="shared" ref="Q306:Q309" si="209">+D306+H306+L306+N306</f>
        <v>0</v>
      </c>
      <c r="R306" s="37">
        <f t="shared" ref="R306:R324" si="210">SUM(B306:D306,F306:H306,J306:L306)+N306</f>
        <v>0</v>
      </c>
      <c r="S306" s="9">
        <f t="shared" ref="S306:S324" si="211">+Q306+P306+O306</f>
        <v>0</v>
      </c>
    </row>
    <row r="307" spans="1:27" s="34" customFormat="1">
      <c r="A307" s="52" t="s">
        <v>89</v>
      </c>
      <c r="B307" s="168">
        <f>+'Distribution Pivot Table'!AB$31*100</f>
        <v>2.5742574257425743</v>
      </c>
      <c r="C307" s="169">
        <f>+'Distribution Pivot Table'!AB$33*100</f>
        <v>4.1584158415841586</v>
      </c>
      <c r="D307" s="203">
        <f>+'Distribution Pivot Table'!AB$35*100</f>
        <v>0</v>
      </c>
      <c r="E307" s="170">
        <f t="shared" si="204"/>
        <v>6.7326732673267333</v>
      </c>
      <c r="F307" s="171">
        <f>+'Distribution Pivot Table'!AB$37*100</f>
        <v>33.514851485148519</v>
      </c>
      <c r="G307" s="169">
        <f>+'Distribution Pivot Table'!AB$39*100</f>
        <v>22.821782178217823</v>
      </c>
      <c r="H307" s="168">
        <f>+'Distribution Pivot Table'!AB$41*100</f>
        <v>0</v>
      </c>
      <c r="I307" s="170">
        <f t="shared" si="205"/>
        <v>56.336633663366342</v>
      </c>
      <c r="J307" s="171">
        <f>+'Distribution Pivot Table'!AB$43*100</f>
        <v>19.356435643564357</v>
      </c>
      <c r="K307" s="168">
        <f>+'Distribution Pivot Table'!AB$45*100</f>
        <v>17.128712871287131</v>
      </c>
      <c r="L307" s="168">
        <f>+'Distribution Pivot Table'!AB$47*100</f>
        <v>0</v>
      </c>
      <c r="M307" s="172">
        <f t="shared" si="206"/>
        <v>36.485148514851488</v>
      </c>
      <c r="N307" s="171">
        <f>+'Distribution Pivot Table'!AB$49*100</f>
        <v>0.4455445544554455</v>
      </c>
      <c r="O307" s="173">
        <f t="shared" si="207"/>
        <v>55.445544554455452</v>
      </c>
      <c r="P307" s="174">
        <f t="shared" si="208"/>
        <v>44.10891089108911</v>
      </c>
      <c r="Q307" s="174">
        <f t="shared" si="209"/>
        <v>0.4455445544554455</v>
      </c>
      <c r="R307" s="37">
        <f t="shared" si="210"/>
        <v>100.00000000000001</v>
      </c>
      <c r="S307" s="37">
        <f t="shared" si="211"/>
        <v>100</v>
      </c>
    </row>
    <row r="308" spans="1:27" s="34" customFormat="1">
      <c r="A308" s="52" t="s">
        <v>90</v>
      </c>
      <c r="B308" s="168">
        <f>+'Distribution Pivot Table'!AB$53*100</f>
        <v>0</v>
      </c>
      <c r="C308" s="169">
        <f>+'Distribution Pivot Table'!AB$55*100</f>
        <v>0</v>
      </c>
      <c r="D308" s="168">
        <f>+'Distribution Pivot Table'!AB$57*100</f>
        <v>0</v>
      </c>
      <c r="E308" s="170">
        <f t="shared" si="204"/>
        <v>0</v>
      </c>
      <c r="F308" s="171">
        <f>+'Distribution Pivot Table'!AB$59*100</f>
        <v>0</v>
      </c>
      <c r="G308" s="169">
        <f>+'Distribution Pivot Table'!AB$61*100</f>
        <v>0</v>
      </c>
      <c r="H308" s="168">
        <f>+'Distribution Pivot Table'!AB$63*100</f>
        <v>0</v>
      </c>
      <c r="I308" s="170">
        <f t="shared" si="205"/>
        <v>0</v>
      </c>
      <c r="J308" s="171">
        <f>+'Distribution Pivot Table'!AB$65*100</f>
        <v>0</v>
      </c>
      <c r="K308" s="168">
        <f>+'Distribution Pivot Table'!AB$67*100</f>
        <v>0</v>
      </c>
      <c r="L308" s="168">
        <f>+'Distribution Pivot Table'!AB$69*100</f>
        <v>0</v>
      </c>
      <c r="M308" s="172">
        <f t="shared" si="206"/>
        <v>0</v>
      </c>
      <c r="N308" s="171">
        <f>+'Distribution Pivot Table'!AB$71*100</f>
        <v>0</v>
      </c>
      <c r="O308" s="173">
        <f t="shared" si="207"/>
        <v>0</v>
      </c>
      <c r="P308" s="174">
        <f t="shared" si="208"/>
        <v>0</v>
      </c>
      <c r="Q308" s="174">
        <f t="shared" si="209"/>
        <v>0</v>
      </c>
      <c r="R308" s="37">
        <f t="shared" si="210"/>
        <v>0</v>
      </c>
      <c r="S308" s="37">
        <f t="shared" si="211"/>
        <v>0</v>
      </c>
    </row>
    <row r="309" spans="1:27" s="34" customFormat="1">
      <c r="A309" s="52" t="s">
        <v>225</v>
      </c>
      <c r="B309" s="168">
        <f>+'Distribution Pivot Table'!AB$75*100</f>
        <v>7.9764415036719258</v>
      </c>
      <c r="C309" s="169">
        <f>+'Distribution Pivot Table'!AB$77*100</f>
        <v>2.6357885552243148</v>
      </c>
      <c r="D309" s="168">
        <f>+'Distribution Pivot Table'!AB$79*100</f>
        <v>2.2286046680724207</v>
      </c>
      <c r="E309" s="170">
        <f t="shared" si="204"/>
        <v>12.840834726968662</v>
      </c>
      <c r="F309" s="171">
        <f>+'Distribution Pivot Table'!AB$81*100</f>
        <v>35.421362611793789</v>
      </c>
      <c r="G309" s="169">
        <f>+'Distribution Pivot Table'!AB$83*100</f>
        <v>14.720424634625173</v>
      </c>
      <c r="H309" s="788">
        <f>+'Distribution Pivot Table'!AB$85*100</f>
        <v>3.6355704209990545E-3</v>
      </c>
      <c r="I309" s="170">
        <f t="shared" si="205"/>
        <v>50.145422816839961</v>
      </c>
      <c r="J309" s="171">
        <f>+'Distribution Pivot Table'!AB$87*100</f>
        <v>15.476623282192975</v>
      </c>
      <c r="K309" s="168">
        <f>+'Distribution Pivot Table'!AB$89*100</f>
        <v>12.390023994764778</v>
      </c>
      <c r="L309" s="788">
        <f>+'Distribution Pivot Table'!AB$91*100</f>
        <v>1.4542281683996218E-2</v>
      </c>
      <c r="M309" s="172">
        <f t="shared" si="206"/>
        <v>27.881189558641751</v>
      </c>
      <c r="N309" s="171">
        <f>+'Distribution Pivot Table'!AB$93*100</f>
        <v>9.1325528975496262</v>
      </c>
      <c r="O309" s="173">
        <f t="shared" si="207"/>
        <v>58.874427397658692</v>
      </c>
      <c r="P309" s="174">
        <f t="shared" si="208"/>
        <v>29.746237184614266</v>
      </c>
      <c r="Q309" s="174">
        <f t="shared" si="209"/>
        <v>11.379335417727042</v>
      </c>
      <c r="R309" s="37">
        <f t="shared" si="210"/>
        <v>100</v>
      </c>
      <c r="S309" s="37">
        <f t="shared" si="211"/>
        <v>100</v>
      </c>
    </row>
    <row r="310" spans="1:27" s="34" customFormat="1">
      <c r="A310" s="52"/>
      <c r="B310" s="168"/>
      <c r="C310" s="169"/>
      <c r="D310" s="168"/>
      <c r="E310" s="170">
        <f t="shared" si="204"/>
        <v>0</v>
      </c>
      <c r="F310" s="171"/>
      <c r="G310" s="169"/>
      <c r="H310" s="168"/>
      <c r="I310" s="170"/>
      <c r="J310" s="171"/>
      <c r="K310" s="168"/>
      <c r="L310" s="168"/>
      <c r="M310" s="172"/>
      <c r="N310" s="171"/>
      <c r="O310" s="173"/>
      <c r="P310" s="174"/>
      <c r="Q310" s="174"/>
      <c r="R310" s="37"/>
      <c r="S310" s="37"/>
    </row>
    <row r="311" spans="1:27" s="34" customFormat="1">
      <c r="A311" s="52" t="s">
        <v>92</v>
      </c>
      <c r="B311" s="168">
        <f>+'Distribution Pivot Table'!AB$97*100</f>
        <v>1.0608598548297039</v>
      </c>
      <c r="C311" s="169">
        <f>+'Distribution Pivot Table'!AB$99*100</f>
        <v>0.83752093802345051</v>
      </c>
      <c r="D311" s="168">
        <f>+'Distribution Pivot Table'!AB$101*100</f>
        <v>0</v>
      </c>
      <c r="E311" s="170">
        <f t="shared" si="204"/>
        <v>1.8983807928531544</v>
      </c>
      <c r="F311" s="171">
        <f>+'Distribution Pivot Table'!AB$103*100</f>
        <v>32.942490228922388</v>
      </c>
      <c r="G311" s="169">
        <f>+'Distribution Pivot Table'!AB$105*100</f>
        <v>19.039642657733111</v>
      </c>
      <c r="H311" s="168">
        <f>+'Distribution Pivot Table'!AB$107*100</f>
        <v>0</v>
      </c>
      <c r="I311" s="170">
        <f t="shared" ref="I311:I314" si="212">SUM(F311:H311)</f>
        <v>51.982132886655499</v>
      </c>
      <c r="J311" s="171">
        <f>+'Distribution Pivot Table'!AB$109*100</f>
        <v>20.491345616973756</v>
      </c>
      <c r="K311" s="168">
        <f>+'Distribution Pivot Table'!AB$111*100</f>
        <v>25.572305974316023</v>
      </c>
      <c r="L311" s="168">
        <f>+'Distribution Pivot Table'!AB$113*100</f>
        <v>0</v>
      </c>
      <c r="M311" s="172">
        <f t="shared" ref="M311:M314" si="213">SUM(J311:L311)</f>
        <v>46.063651591289783</v>
      </c>
      <c r="N311" s="171">
        <f>+'Distribution Pivot Table'!AB$115*100</f>
        <v>5.5834729201563377E-2</v>
      </c>
      <c r="O311" s="173">
        <f t="shared" ref="O311:O314" si="214">+B311+F311+J311</f>
        <v>54.494695700725842</v>
      </c>
      <c r="P311" s="174">
        <f t="shared" ref="P311:P314" si="215">+C311+G311+K311</f>
        <v>45.449469570072587</v>
      </c>
      <c r="Q311" s="174">
        <f t="shared" ref="Q311:Q314" si="216">+D311+H311+L311+N311</f>
        <v>5.5834729201563377E-2</v>
      </c>
      <c r="R311" s="37">
        <f t="shared" si="210"/>
        <v>100</v>
      </c>
      <c r="S311" s="37">
        <f t="shared" si="211"/>
        <v>100</v>
      </c>
    </row>
    <row r="312" spans="1:27" s="34" customFormat="1">
      <c r="A312" s="52" t="s">
        <v>93</v>
      </c>
      <c r="B312" s="168">
        <f>+'Distribution Pivot Table'!AB$119*100</f>
        <v>5.4467271858576209</v>
      </c>
      <c r="C312" s="169">
        <f>+'Distribution Pivot Table'!AB$121*100</f>
        <v>1.6244624940277115</v>
      </c>
      <c r="D312" s="168">
        <f>+'Distribution Pivot Table'!AB$123*100</f>
        <v>0</v>
      </c>
      <c r="E312" s="170">
        <f t="shared" si="204"/>
        <v>7.0711896798853324</v>
      </c>
      <c r="F312" s="171">
        <f>+'Distribution Pivot Table'!AB$125*100</f>
        <v>27.376970855231725</v>
      </c>
      <c r="G312" s="169">
        <f>+'Distribution Pivot Table'!AB$127*100</f>
        <v>15.862398471094124</v>
      </c>
      <c r="H312" s="168">
        <f>+'Distribution Pivot Table'!AB$129*100</f>
        <v>0</v>
      </c>
      <c r="I312" s="170">
        <f t="shared" si="212"/>
        <v>43.23936932632585</v>
      </c>
      <c r="J312" s="171">
        <f>+'Distribution Pivot Table'!AB$131*100</f>
        <v>26.946966077400859</v>
      </c>
      <c r="K312" s="168">
        <f>+'Distribution Pivot Table'!AB$133*100</f>
        <v>11.514572384137601</v>
      </c>
      <c r="L312" s="168">
        <f>+'Distribution Pivot Table'!AB$135*100</f>
        <v>0</v>
      </c>
      <c r="M312" s="172">
        <f t="shared" si="213"/>
        <v>38.46153846153846</v>
      </c>
      <c r="N312" s="171">
        <f>+'Distribution Pivot Table'!AB$137*100</f>
        <v>11.227902532250358</v>
      </c>
      <c r="O312" s="173">
        <f t="shared" si="214"/>
        <v>59.770664118490203</v>
      </c>
      <c r="P312" s="174">
        <f t="shared" si="215"/>
        <v>29.001433349259436</v>
      </c>
      <c r="Q312" s="174">
        <f t="shared" si="216"/>
        <v>11.227902532250358</v>
      </c>
      <c r="R312" s="37">
        <f t="shared" si="210"/>
        <v>99.999999999999986</v>
      </c>
      <c r="S312" s="37">
        <f t="shared" si="211"/>
        <v>100</v>
      </c>
    </row>
    <row r="313" spans="1:27" s="34" customFormat="1">
      <c r="A313" s="52" t="s">
        <v>94</v>
      </c>
      <c r="B313" s="168">
        <f>+'Distribution Pivot Table'!AB$141*100</f>
        <v>1.1651816312542838</v>
      </c>
      <c r="C313" s="169">
        <f>+'Distribution Pivot Table'!AB$143*100</f>
        <v>0.27416038382453739</v>
      </c>
      <c r="D313" s="168">
        <f>+'Distribution Pivot Table'!AB$145*100</f>
        <v>0</v>
      </c>
      <c r="E313" s="170">
        <f t="shared" si="204"/>
        <v>1.4393420150788212</v>
      </c>
      <c r="F313" s="171">
        <f>+'Distribution Pivot Table'!AB$147*100</f>
        <v>28.923920493488691</v>
      </c>
      <c r="G313" s="169">
        <f>+'Distribution Pivot Table'!AB$149*100</f>
        <v>10.418094585332421</v>
      </c>
      <c r="H313" s="168">
        <f>+'Distribution Pivot Table'!AB$151*100</f>
        <v>0</v>
      </c>
      <c r="I313" s="170">
        <f t="shared" si="212"/>
        <v>39.342015078821113</v>
      </c>
      <c r="J313" s="171">
        <f>+'Distribution Pivot Table'!AB$153*100</f>
        <v>32.145305003427005</v>
      </c>
      <c r="K313" s="168">
        <f>+'Distribution Pivot Table'!AB$155*100</f>
        <v>27.07333790267306</v>
      </c>
      <c r="L313" s="168">
        <f>+'Distribution Pivot Table'!AB$157*100</f>
        <v>0</v>
      </c>
      <c r="M313" s="172">
        <f t="shared" si="213"/>
        <v>59.218642906100065</v>
      </c>
      <c r="N313" s="171">
        <f>+'Distribution Pivot Table'!AB$159*100</f>
        <v>0</v>
      </c>
      <c r="O313" s="173">
        <f t="shared" si="214"/>
        <v>62.234407128169977</v>
      </c>
      <c r="P313" s="174">
        <f t="shared" si="215"/>
        <v>37.765592871830016</v>
      </c>
      <c r="Q313" s="174">
        <f t="shared" si="216"/>
        <v>0</v>
      </c>
      <c r="R313" s="37">
        <f t="shared" si="210"/>
        <v>100</v>
      </c>
      <c r="S313" s="37">
        <f t="shared" si="211"/>
        <v>100</v>
      </c>
    </row>
    <row r="314" spans="1:27" s="34" customFormat="1">
      <c r="A314" s="52" t="s">
        <v>95</v>
      </c>
      <c r="B314" s="168">
        <f>+'Distribution Pivot Table'!AB$163*100</f>
        <v>0</v>
      </c>
      <c r="C314" s="169">
        <f>+'Distribution Pivot Table'!AB$165*100</f>
        <v>0</v>
      </c>
      <c r="D314" s="168">
        <f>+'Distribution Pivot Table'!AB$167*100</f>
        <v>0</v>
      </c>
      <c r="E314" s="170">
        <f t="shared" si="204"/>
        <v>0</v>
      </c>
      <c r="F314" s="171">
        <f>+'Distribution Pivot Table'!AB$169*100</f>
        <v>0</v>
      </c>
      <c r="G314" s="169">
        <f>+'Distribution Pivot Table'!AB$171*100</f>
        <v>0</v>
      </c>
      <c r="H314" s="168">
        <f>+'Distribution Pivot Table'!AB$173*100</f>
        <v>0</v>
      </c>
      <c r="I314" s="170">
        <f t="shared" si="212"/>
        <v>0</v>
      </c>
      <c r="J314" s="171">
        <f>+'Distribution Pivot Table'!AB$175*100</f>
        <v>0</v>
      </c>
      <c r="K314" s="168">
        <f>+'Distribution Pivot Table'!AB$177*100</f>
        <v>0</v>
      </c>
      <c r="L314" s="168">
        <f>+'Distribution Pivot Table'!AB$179*100</f>
        <v>0</v>
      </c>
      <c r="M314" s="172">
        <f t="shared" si="213"/>
        <v>0</v>
      </c>
      <c r="N314" s="171">
        <f>+'Distribution Pivot Table'!AB$181*100</f>
        <v>0</v>
      </c>
      <c r="O314" s="173">
        <f t="shared" si="214"/>
        <v>0</v>
      </c>
      <c r="P314" s="174">
        <f t="shared" si="215"/>
        <v>0</v>
      </c>
      <c r="Q314" s="174">
        <f t="shared" si="216"/>
        <v>0</v>
      </c>
      <c r="R314" s="37">
        <f t="shared" si="210"/>
        <v>0</v>
      </c>
      <c r="S314" s="37">
        <f t="shared" si="211"/>
        <v>0</v>
      </c>
    </row>
    <row r="315" spans="1:27" s="34" customFormat="1">
      <c r="A315" s="52"/>
      <c r="B315" s="168"/>
      <c r="C315" s="169"/>
      <c r="D315" s="168"/>
      <c r="E315" s="170">
        <f t="shared" si="204"/>
        <v>0</v>
      </c>
      <c r="F315" s="171"/>
      <c r="G315" s="169"/>
      <c r="H315" s="168"/>
      <c r="I315" s="170"/>
      <c r="J315" s="171"/>
      <c r="K315" s="168"/>
      <c r="L315" s="168"/>
      <c r="M315" s="172"/>
      <c r="N315" s="171"/>
      <c r="O315" s="173"/>
      <c r="P315" s="174"/>
      <c r="Q315" s="174"/>
      <c r="R315" s="37"/>
      <c r="S315" s="37"/>
    </row>
    <row r="316" spans="1:27" s="34" customFormat="1">
      <c r="A316" s="52" t="s">
        <v>96</v>
      </c>
      <c r="B316" s="203">
        <f>+'Distribution Pivot Table'!AB$185*100</f>
        <v>3.5248501938667604E-2</v>
      </c>
      <c r="C316" s="169">
        <f>+'Distribution Pivot Table'!AB$187*100</f>
        <v>1.1103278110680297</v>
      </c>
      <c r="D316" s="168">
        <f>+'Distribution Pivot Table'!AB$189*100</f>
        <v>0</v>
      </c>
      <c r="E316" s="170">
        <f t="shared" si="204"/>
        <v>1.1455763130066974</v>
      </c>
      <c r="F316" s="171">
        <f>+'Distribution Pivot Table'!AB$191*100</f>
        <v>30.384208671131478</v>
      </c>
      <c r="G316" s="169">
        <f>+'Distribution Pivot Table'!AB$193*100</f>
        <v>2.7670074021854072</v>
      </c>
      <c r="H316" s="168">
        <f>+'Distribution Pivot Table'!AB$195*100</f>
        <v>0</v>
      </c>
      <c r="I316" s="170">
        <f t="shared" ref="I316:I319" si="217">SUM(F316:H316)</f>
        <v>33.151216073316888</v>
      </c>
      <c r="J316" s="171">
        <f>+'Distribution Pivot Table'!AB$197*100</f>
        <v>17.729996475149807</v>
      </c>
      <c r="K316" s="168">
        <f>+'Distribution Pivot Table'!AB$199*100</f>
        <v>12.266478674656327</v>
      </c>
      <c r="L316" s="203">
        <f>+'Distribution Pivot Table'!AB$201*100</f>
        <v>0</v>
      </c>
      <c r="M316" s="172">
        <f t="shared" ref="M316:M319" si="218">SUM(J316:L316)</f>
        <v>29.996475149806134</v>
      </c>
      <c r="N316" s="171">
        <f>+'Distribution Pivot Table'!AB$203*100</f>
        <v>35.706732463870281</v>
      </c>
      <c r="O316" s="173">
        <f t="shared" ref="O316:O319" si="219">+B316+F316+J316</f>
        <v>48.149453648219954</v>
      </c>
      <c r="P316" s="174">
        <f t="shared" ref="P316:P319" si="220">+C316+G316+K316</f>
        <v>16.143813887909765</v>
      </c>
      <c r="Q316" s="174">
        <f t="shared" ref="Q316:Q319" si="221">+D316+H316+L316+N316</f>
        <v>35.706732463870281</v>
      </c>
      <c r="R316" s="37">
        <f t="shared" si="210"/>
        <v>100</v>
      </c>
      <c r="S316" s="37">
        <f t="shared" si="211"/>
        <v>100</v>
      </c>
    </row>
    <row r="317" spans="1:27" s="34" customFormat="1">
      <c r="A317" s="52" t="s">
        <v>97</v>
      </c>
      <c r="B317" s="168">
        <f>+'Distribution Pivot Table'!AB$207*100</f>
        <v>4.8846236791028685</v>
      </c>
      <c r="C317" s="168">
        <f>+'Distribution Pivot Table'!AB$209*100</f>
        <v>3.5367694630148807</v>
      </c>
      <c r="D317" s="203">
        <f>+'Distribution Pivot Table'!AB$211*108</f>
        <v>0.31442743152900582</v>
      </c>
      <c r="E317" s="170">
        <f t="shared" si="204"/>
        <v>8.7358205736467553</v>
      </c>
      <c r="F317" s="171">
        <f>+'Distribution Pivot Table'!AB$213*100</f>
        <v>24.983825749406943</v>
      </c>
      <c r="G317" s="169">
        <f>+'Distribution Pivot Table'!AB$215*100</f>
        <v>32.197541513909854</v>
      </c>
      <c r="H317" s="168">
        <f>+'Distribution Pivot Table'!AB$217*100</f>
        <v>1.6713392279491048</v>
      </c>
      <c r="I317" s="170">
        <f t="shared" si="217"/>
        <v>58.852706491265906</v>
      </c>
      <c r="J317" s="171">
        <f>+'Distribution Pivot Table'!AB$219*100</f>
        <v>12.443390122924304</v>
      </c>
      <c r="K317" s="168">
        <f>+'Distribution Pivot Table'!AB$221*100</f>
        <v>18.67586801811516</v>
      </c>
      <c r="L317" s="168">
        <f>+'Distribution Pivot Table'!AB$223*100</f>
        <v>1.3155057149018763</v>
      </c>
      <c r="M317" s="172">
        <f t="shared" si="218"/>
        <v>32.434763855941341</v>
      </c>
      <c r="N317" s="171">
        <f>+'Distribution Pivot Table'!AB$225*100</f>
        <v>0</v>
      </c>
      <c r="O317" s="173">
        <f t="shared" si="219"/>
        <v>42.311839551434119</v>
      </c>
      <c r="P317" s="174">
        <f t="shared" si="220"/>
        <v>54.410178995039892</v>
      </c>
      <c r="Q317" s="174">
        <f t="shared" si="221"/>
        <v>3.301272374379987</v>
      </c>
      <c r="R317" s="37">
        <f t="shared" si="210"/>
        <v>100.023290920854</v>
      </c>
      <c r="S317" s="37">
        <f t="shared" si="211"/>
        <v>100.023290920854</v>
      </c>
    </row>
    <row r="318" spans="1:27" s="34" customFormat="1">
      <c r="A318" s="52" t="s">
        <v>98</v>
      </c>
      <c r="B318" s="168">
        <f>+'Distribution Pivot Table'!AB$229*100</f>
        <v>5.2320901529380199</v>
      </c>
      <c r="C318" s="168">
        <f>+'Distribution Pivot Table'!AB$231*100</f>
        <v>4.3734907432251138</v>
      </c>
      <c r="D318" s="168">
        <f>+'Distribution Pivot Table'!AB$233*100</f>
        <v>0</v>
      </c>
      <c r="E318" s="170">
        <f t="shared" si="204"/>
        <v>9.6055808961631328</v>
      </c>
      <c r="F318" s="171">
        <f>+'Distribution Pivot Table'!AB$235*100</f>
        <v>31.875503085591628</v>
      </c>
      <c r="G318" s="169">
        <f>+'Distribution Pivot Table'!AB$237*100</f>
        <v>20.284411054467398</v>
      </c>
      <c r="H318" s="168">
        <f>+'Distribution Pivot Table'!AB$239*100</f>
        <v>0.13415615776764153</v>
      </c>
      <c r="I318" s="170">
        <f t="shared" si="217"/>
        <v>52.294070297826671</v>
      </c>
      <c r="J318" s="171">
        <f>+'Distribution Pivot Table'!AB$241*100</f>
        <v>14.784008585994096</v>
      </c>
      <c r="K318" s="168">
        <f>+'Distribution Pivot Table'!AB$243*100</f>
        <v>22.69922189428495</v>
      </c>
      <c r="L318" s="168">
        <f>+'Distribution Pivot Table'!AB$245*100</f>
        <v>0</v>
      </c>
      <c r="M318" s="172">
        <f t="shared" si="218"/>
        <v>37.483230480279047</v>
      </c>
      <c r="N318" s="171">
        <f>+'Distribution Pivot Table'!AB$247*100</f>
        <v>0.61711832573115111</v>
      </c>
      <c r="O318" s="173">
        <f t="shared" si="219"/>
        <v>51.89160182452374</v>
      </c>
      <c r="P318" s="174">
        <f t="shared" si="220"/>
        <v>47.357123691977463</v>
      </c>
      <c r="Q318" s="174">
        <f t="shared" si="221"/>
        <v>0.75127448349879267</v>
      </c>
      <c r="R318" s="37">
        <f t="shared" si="210"/>
        <v>100</v>
      </c>
      <c r="S318" s="37">
        <f t="shared" si="211"/>
        <v>100</v>
      </c>
      <c r="T318" s="30"/>
      <c r="U318" s="30"/>
      <c r="V318" s="30"/>
      <c r="W318" s="30"/>
      <c r="X318" s="30"/>
      <c r="Y318" s="30"/>
      <c r="Z318" s="30"/>
      <c r="AA318" s="785"/>
    </row>
    <row r="319" spans="1:27" s="34" customFormat="1">
      <c r="A319" s="52" t="s">
        <v>99</v>
      </c>
      <c r="B319" s="168">
        <f>+'Distribution Pivot Table'!AB$251*100</f>
        <v>0</v>
      </c>
      <c r="C319" s="168">
        <f>+'Distribution Pivot Table'!AB$253*100</f>
        <v>0</v>
      </c>
      <c r="D319" s="168">
        <f>+'Distribution Pivot Table'!AB$255*100</f>
        <v>0</v>
      </c>
      <c r="E319" s="170">
        <f t="shared" si="204"/>
        <v>0</v>
      </c>
      <c r="F319" s="171">
        <f>+'Distribution Pivot Table'!AB$257*100</f>
        <v>0</v>
      </c>
      <c r="G319" s="169">
        <f>+'Distribution Pivot Table'!AB$259*100</f>
        <v>0</v>
      </c>
      <c r="H319" s="168">
        <f>+'Distribution Pivot Table'!AB$261*100</f>
        <v>0</v>
      </c>
      <c r="I319" s="170">
        <f t="shared" si="217"/>
        <v>0</v>
      </c>
      <c r="J319" s="171">
        <f>+'Distribution Pivot Table'!AB$263*100</f>
        <v>0</v>
      </c>
      <c r="K319" s="168">
        <f>+'Distribution Pivot Table'!AB$265*100</f>
        <v>0</v>
      </c>
      <c r="L319" s="168">
        <f>+'Distribution Pivot Table'!AB$267*100</f>
        <v>0</v>
      </c>
      <c r="M319" s="172">
        <f t="shared" si="218"/>
        <v>0</v>
      </c>
      <c r="N319" s="171">
        <f>+'Distribution Pivot Table'!AB$269*100</f>
        <v>0</v>
      </c>
      <c r="O319" s="173">
        <f t="shared" si="219"/>
        <v>0</v>
      </c>
      <c r="P319" s="174">
        <f t="shared" si="220"/>
        <v>0</v>
      </c>
      <c r="Q319" s="174">
        <f t="shared" si="221"/>
        <v>0</v>
      </c>
      <c r="R319" s="37">
        <f t="shared" si="210"/>
        <v>0</v>
      </c>
      <c r="S319" s="37">
        <f t="shared" si="211"/>
        <v>0</v>
      </c>
    </row>
    <row r="320" spans="1:27" s="34" customFormat="1">
      <c r="A320" s="52"/>
      <c r="B320" s="168"/>
      <c r="C320" s="169"/>
      <c r="D320" s="168"/>
      <c r="E320" s="170">
        <f t="shared" si="204"/>
        <v>0</v>
      </c>
      <c r="F320" s="171"/>
      <c r="G320" s="169"/>
      <c r="H320" s="168"/>
      <c r="I320" s="170"/>
      <c r="J320" s="171"/>
      <c r="K320" s="168"/>
      <c r="L320" s="168"/>
      <c r="M320" s="172"/>
      <c r="N320" s="171"/>
      <c r="O320" s="173"/>
      <c r="P320" s="174"/>
      <c r="Q320" s="174"/>
      <c r="R320" s="37"/>
      <c r="S320" s="37"/>
    </row>
    <row r="321" spans="1:19" s="34" customFormat="1">
      <c r="A321" s="52" t="s">
        <v>100</v>
      </c>
      <c r="B321" s="168">
        <f>+'Distribution Pivot Table'!AB$273*100</f>
        <v>0.10419380046887211</v>
      </c>
      <c r="C321" s="169">
        <f>+'Distribution Pivot Table'!AB$275*100</f>
        <v>5.2096900234436055E-2</v>
      </c>
      <c r="D321" s="168">
        <f>+'Distribution Pivot Table'!AB$277*100</f>
        <v>0</v>
      </c>
      <c r="E321" s="170">
        <f t="shared" si="204"/>
        <v>0.15629070070330817</v>
      </c>
      <c r="F321" s="171">
        <f>+'Distribution Pivot Table'!AB$279*100</f>
        <v>30.997655639489452</v>
      </c>
      <c r="G321" s="169">
        <f>+'Distribution Pivot Table'!AB$281*100</f>
        <v>11.435269601458712</v>
      </c>
      <c r="H321" s="168">
        <f>+'Distribution Pivot Table'!AB$283*100</f>
        <v>0</v>
      </c>
      <c r="I321" s="170">
        <f t="shared" ref="I321:I324" si="222">SUM(F321:H321)</f>
        <v>42.432925240948165</v>
      </c>
      <c r="J321" s="171">
        <f>+'Distribution Pivot Table'!AB$285*100</f>
        <v>8.6741338890336035</v>
      </c>
      <c r="K321" s="168">
        <f>+'Distribution Pivot Table'!AB$287*100</f>
        <v>6.9028392810627768</v>
      </c>
      <c r="L321" s="168">
        <f>+'Distribution Pivot Table'!AB$289*100</f>
        <v>0</v>
      </c>
      <c r="M321" s="172">
        <f t="shared" ref="M321:M324" si="223">SUM(J321:L321)</f>
        <v>15.57697317009638</v>
      </c>
      <c r="N321" s="171">
        <f>+'Distribution Pivot Table'!AB$291*100</f>
        <v>41.833810888252145</v>
      </c>
      <c r="O321" s="173">
        <f t="shared" ref="O321:O324" si="224">+B321+F321+J321</f>
        <v>39.775983328991927</v>
      </c>
      <c r="P321" s="174">
        <f t="shared" ref="P321:P324" si="225">+C321+G321+K321</f>
        <v>18.390205782755928</v>
      </c>
      <c r="Q321" s="174">
        <f t="shared" ref="Q321:Q324" si="226">+D321+H321+L321+N321</f>
        <v>41.833810888252145</v>
      </c>
      <c r="R321" s="37">
        <f t="shared" si="210"/>
        <v>100</v>
      </c>
      <c r="S321" s="37">
        <f t="shared" si="211"/>
        <v>100</v>
      </c>
    </row>
    <row r="322" spans="1:19" s="34" customFormat="1">
      <c r="A322" s="52" t="s">
        <v>101</v>
      </c>
      <c r="B322" s="168">
        <f>+'Distribution Pivot Table'!AB295*100</f>
        <v>3.7019745695218744</v>
      </c>
      <c r="C322" s="169">
        <f>+'Distribution Pivot Table'!AB297*100</f>
        <v>2.6089583390547335</v>
      </c>
      <c r="D322" s="168">
        <f>+'Distribution Pivot Table'!AB299*100</f>
        <v>0</v>
      </c>
      <c r="E322" s="170">
        <f t="shared" si="204"/>
        <v>6.3109329085766079</v>
      </c>
      <c r="F322" s="171">
        <f>+'Distribution Pivot Table'!AB301*100</f>
        <v>20.259248070743965</v>
      </c>
      <c r="G322" s="169">
        <f>+'Distribution Pivot Table'!AB303*100</f>
        <v>19.454590393540769</v>
      </c>
      <c r="H322" s="168">
        <f>+'Distribution Pivot Table'!AB305*100</f>
        <v>0</v>
      </c>
      <c r="I322" s="170">
        <f t="shared" si="222"/>
        <v>39.713838464284734</v>
      </c>
      <c r="J322" s="171">
        <f>+'Distribution Pivot Table'!AB307*100</f>
        <v>10.515475242358498</v>
      </c>
      <c r="K322" s="168">
        <f>+'Distribution Pivot Table'!AB309*100</f>
        <v>20.308680965589211</v>
      </c>
      <c r="L322" s="168">
        <f>+'Distribution Pivot Table'!AB311*100</f>
        <v>0</v>
      </c>
      <c r="M322" s="172">
        <f t="shared" si="223"/>
        <v>30.824156207947709</v>
      </c>
      <c r="N322" s="171">
        <f>+'Distribution Pivot Table'!AB313*100</f>
        <v>23.15107241919095</v>
      </c>
      <c r="O322" s="173">
        <f t="shared" si="224"/>
        <v>34.476697882624336</v>
      </c>
      <c r="P322" s="174">
        <f t="shared" si="225"/>
        <v>42.372229698184711</v>
      </c>
      <c r="Q322" s="174">
        <f t="shared" si="226"/>
        <v>23.15107241919095</v>
      </c>
      <c r="R322" s="37">
        <f t="shared" si="210"/>
        <v>100</v>
      </c>
      <c r="S322" s="37">
        <f t="shared" si="211"/>
        <v>100</v>
      </c>
    </row>
    <row r="323" spans="1:19" s="34" customFormat="1">
      <c r="A323" s="52" t="s">
        <v>102</v>
      </c>
      <c r="B323" s="168">
        <f>+'Distribution Pivot Table'!AB317*100</f>
        <v>0.75783672063382712</v>
      </c>
      <c r="C323" s="168">
        <f>+'Distribution Pivot Table'!AB319*100</f>
        <v>0.43633023309220348</v>
      </c>
      <c r="D323" s="168">
        <f>+'Distribution Pivot Table'!AB321*100</f>
        <v>0</v>
      </c>
      <c r="E323" s="170">
        <f t="shared" si="204"/>
        <v>1.1941669537260307</v>
      </c>
      <c r="F323" s="171">
        <f>+'Distribution Pivot Table'!AB323*100</f>
        <v>13.066942243655987</v>
      </c>
      <c r="G323" s="169">
        <f>+'Distribution Pivot Table'!AB325*100</f>
        <v>33.138132965897348</v>
      </c>
      <c r="H323" s="168">
        <f>+'Distribution Pivot Table'!AB327*100</f>
        <v>0</v>
      </c>
      <c r="I323" s="170">
        <f t="shared" si="222"/>
        <v>46.205075209553335</v>
      </c>
      <c r="J323" s="171">
        <f>+'Distribution Pivot Table'!AB329*100</f>
        <v>6.90090710758985</v>
      </c>
      <c r="K323" s="168">
        <f>+'Distribution Pivot Table'!AB331*100</f>
        <v>17.740268687564591</v>
      </c>
      <c r="L323" s="168">
        <f>+'Distribution Pivot Table'!AB333*100</f>
        <v>0</v>
      </c>
      <c r="M323" s="172">
        <f t="shared" si="223"/>
        <v>24.641175795154439</v>
      </c>
      <c r="N323" s="171">
        <f>+'Distribution Pivot Table'!AB335*100</f>
        <v>27.959582041566193</v>
      </c>
      <c r="O323" s="173">
        <f t="shared" si="224"/>
        <v>20.725686071879664</v>
      </c>
      <c r="P323" s="174">
        <f t="shared" si="225"/>
        <v>51.314731886554142</v>
      </c>
      <c r="Q323" s="174">
        <f t="shared" si="226"/>
        <v>27.959582041566193</v>
      </c>
      <c r="R323" s="37">
        <f t="shared" si="210"/>
        <v>100</v>
      </c>
      <c r="S323" s="37">
        <f t="shared" si="211"/>
        <v>100</v>
      </c>
    </row>
    <row r="324" spans="1:19" s="34" customFormat="1">
      <c r="A324" s="57" t="s">
        <v>103</v>
      </c>
      <c r="B324" s="175">
        <f>+'Distribution Pivot Table'!AB339*100</f>
        <v>0</v>
      </c>
      <c r="C324" s="204">
        <f>+'Distribution Pivot Table'!AB341*100</f>
        <v>0</v>
      </c>
      <c r="D324" s="175">
        <f>+'Distribution Pivot Table'!AB343*100</f>
        <v>0</v>
      </c>
      <c r="E324" s="176">
        <f t="shared" si="204"/>
        <v>0</v>
      </c>
      <c r="F324" s="177">
        <f>+'Distribution Pivot Table'!AB345*100</f>
        <v>0</v>
      </c>
      <c r="G324" s="175">
        <f>+'Distribution Pivot Table'!AB347*100</f>
        <v>0</v>
      </c>
      <c r="H324" s="175">
        <f>+'Distribution Pivot Table'!AB349*100</f>
        <v>0</v>
      </c>
      <c r="I324" s="176">
        <f t="shared" si="222"/>
        <v>0</v>
      </c>
      <c r="J324" s="177">
        <f>+'Distribution Pivot Table'!AB351*100</f>
        <v>0</v>
      </c>
      <c r="K324" s="175">
        <f>+'Distribution Pivot Table'!AB353*100</f>
        <v>0</v>
      </c>
      <c r="L324" s="175">
        <f>+'Distribution Pivot Table'!AB355*100</f>
        <v>0</v>
      </c>
      <c r="M324" s="726">
        <f t="shared" si="223"/>
        <v>0</v>
      </c>
      <c r="N324" s="177">
        <f>+'Distribution Pivot Table'!AB357*100</f>
        <v>0</v>
      </c>
      <c r="O324" s="727">
        <f t="shared" si="224"/>
        <v>0</v>
      </c>
      <c r="P324" s="728">
        <f t="shared" si="225"/>
        <v>0</v>
      </c>
      <c r="Q324" s="728">
        <f t="shared" si="226"/>
        <v>0</v>
      </c>
      <c r="R324" s="37">
        <f t="shared" si="210"/>
        <v>0</v>
      </c>
      <c r="S324" s="37">
        <f t="shared" si="211"/>
        <v>0</v>
      </c>
    </row>
    <row r="325" spans="1:19" s="34" customFormat="1">
      <c r="A325" s="165" t="s">
        <v>206</v>
      </c>
      <c r="B325" s="52"/>
      <c r="C325" s="52"/>
      <c r="D325" s="52"/>
      <c r="E325" s="52"/>
      <c r="F325" s="142"/>
      <c r="G325" s="142"/>
      <c r="H325" s="142"/>
      <c r="I325" s="142"/>
      <c r="J325" s="142"/>
      <c r="K325" s="142"/>
      <c r="L325" s="142"/>
      <c r="M325" s="142"/>
      <c r="N325" s="142"/>
      <c r="O325" s="142"/>
      <c r="P325" s="142"/>
      <c r="Q325" s="142"/>
      <c r="R325" s="39"/>
    </row>
    <row r="326" spans="1:19" s="34" customFormat="1">
      <c r="A326" s="165" t="s">
        <v>226</v>
      </c>
      <c r="B326" s="52"/>
      <c r="C326" s="52"/>
      <c r="D326" s="52"/>
      <c r="E326" s="52"/>
      <c r="F326" s="142"/>
      <c r="G326" s="142"/>
      <c r="H326" s="142"/>
      <c r="I326" s="142"/>
      <c r="J326" s="142"/>
      <c r="K326" s="142"/>
      <c r="L326" s="142"/>
      <c r="M326" s="142"/>
      <c r="N326" s="142"/>
      <c r="O326" s="142"/>
      <c r="P326" s="142"/>
      <c r="Q326" s="142"/>
      <c r="R326" s="39"/>
    </row>
    <row r="327" spans="1:19">
      <c r="A327" s="165"/>
      <c r="B327" s="50"/>
      <c r="C327" s="50"/>
      <c r="D327" s="50"/>
      <c r="E327" s="141"/>
      <c r="F327" s="50"/>
      <c r="G327" s="50"/>
      <c r="H327" s="50"/>
      <c r="I327" s="141"/>
      <c r="J327" s="50"/>
      <c r="K327" s="50"/>
      <c r="L327" s="50"/>
      <c r="M327" s="141"/>
      <c r="N327" s="50"/>
      <c r="O327" s="98"/>
      <c r="P327" s="98"/>
      <c r="R327" s="13"/>
    </row>
    <row r="328" spans="1:19" s="34" customFormat="1">
      <c r="A328" s="41"/>
      <c r="B328" s="41"/>
      <c r="C328" s="41"/>
      <c r="D328" s="41"/>
      <c r="E328" s="41"/>
      <c r="F328" s="142"/>
      <c r="G328" s="142"/>
      <c r="H328" s="142"/>
      <c r="I328" s="142"/>
      <c r="J328" s="142"/>
      <c r="K328" s="142"/>
      <c r="L328" s="142"/>
      <c r="M328" s="142"/>
      <c r="N328" s="142"/>
      <c r="O328" s="142"/>
      <c r="P328" s="142"/>
      <c r="Q328" s="718" t="s">
        <v>1156</v>
      </c>
      <c r="R328" s="39"/>
    </row>
    <row r="329" spans="1:19" s="34" customFormat="1" ht="18">
      <c r="A329" s="266" t="s">
        <v>316</v>
      </c>
      <c r="B329" s="132"/>
      <c r="C329" s="132"/>
      <c r="D329" s="132"/>
      <c r="E329" s="132"/>
      <c r="F329" s="135"/>
      <c r="G329" s="135"/>
      <c r="H329" s="135"/>
      <c r="I329" s="136"/>
      <c r="J329" s="135"/>
      <c r="K329" s="135"/>
      <c r="L329" s="135"/>
      <c r="M329" s="136"/>
      <c r="N329" s="135"/>
      <c r="O329" s="135"/>
      <c r="P329" s="135"/>
      <c r="Q329" s="135"/>
      <c r="R329" s="33"/>
    </row>
    <row r="330" spans="1:19" s="34" customFormat="1" ht="18">
      <c r="A330" s="266"/>
      <c r="B330" s="132"/>
      <c r="C330" s="132"/>
      <c r="D330" s="132"/>
      <c r="E330" s="132"/>
      <c r="F330" s="135"/>
      <c r="G330" s="135"/>
      <c r="H330" s="135"/>
      <c r="I330" s="136"/>
      <c r="J330" s="135"/>
      <c r="K330" s="135"/>
      <c r="L330" s="135"/>
      <c r="M330" s="136"/>
      <c r="N330" s="135"/>
      <c r="O330" s="135"/>
      <c r="P330" s="135"/>
      <c r="Q330" s="135"/>
      <c r="R330" s="33"/>
    </row>
    <row r="331" spans="1:19" s="34" customFormat="1" ht="15.75">
      <c r="A331" s="150" t="s">
        <v>52</v>
      </c>
      <c r="B331" s="132"/>
      <c r="C331" s="132"/>
      <c r="D331" s="132"/>
      <c r="E331" s="132"/>
      <c r="F331" s="135"/>
      <c r="G331" s="135"/>
      <c r="H331" s="135"/>
      <c r="I331" s="136"/>
      <c r="J331" s="135"/>
      <c r="K331" s="135"/>
      <c r="L331" s="135"/>
      <c r="M331" s="136"/>
      <c r="N331" s="135"/>
      <c r="O331" s="135"/>
      <c r="P331" s="135"/>
      <c r="Q331" s="135"/>
      <c r="R331" s="33"/>
    </row>
    <row r="332" spans="1:19" s="34" customFormat="1" ht="15.75">
      <c r="A332" s="150" t="s">
        <v>1134</v>
      </c>
      <c r="B332" s="132"/>
      <c r="C332" s="132"/>
      <c r="D332" s="132"/>
      <c r="E332" s="132"/>
      <c r="F332" s="27"/>
      <c r="G332" s="27"/>
      <c r="H332" s="27"/>
      <c r="I332" s="132"/>
      <c r="J332" s="27"/>
      <c r="K332" s="27"/>
      <c r="L332" s="27"/>
      <c r="M332" s="132"/>
      <c r="N332" s="27"/>
      <c r="O332" s="27"/>
      <c r="P332" s="27"/>
      <c r="Q332" s="135"/>
      <c r="R332" s="33"/>
    </row>
    <row r="333" spans="1:19" s="34" customFormat="1" ht="19.5" customHeight="1">
      <c r="A333" s="137"/>
      <c r="B333" s="137"/>
      <c r="C333" s="137"/>
      <c r="D333" s="137"/>
      <c r="E333" s="137"/>
      <c r="F333" s="137"/>
      <c r="G333" s="137"/>
      <c r="H333" s="137"/>
      <c r="I333" s="137"/>
      <c r="J333" s="56"/>
      <c r="K333" s="56"/>
      <c r="L333" s="56"/>
      <c r="M333" s="56"/>
      <c r="N333" s="56"/>
      <c r="O333" s="56"/>
      <c r="P333" s="56"/>
      <c r="Q333" s="56"/>
      <c r="R333" s="35"/>
      <c r="S333" s="13"/>
    </row>
    <row r="334" spans="1:19" s="34" customFormat="1" ht="19.5" customHeight="1">
      <c r="A334" s="26"/>
      <c r="B334" s="151" t="s">
        <v>303</v>
      </c>
      <c r="C334" s="152"/>
      <c r="D334" s="152"/>
      <c r="E334" s="152"/>
      <c r="F334" s="152"/>
      <c r="G334" s="152"/>
      <c r="H334" s="152"/>
      <c r="I334" s="153"/>
      <c r="J334" s="154" t="s">
        <v>202</v>
      </c>
      <c r="K334" s="719"/>
      <c r="L334" s="719"/>
      <c r="M334" s="720"/>
      <c r="N334" s="838" t="s">
        <v>302</v>
      </c>
      <c r="O334" s="841" t="s">
        <v>208</v>
      </c>
      <c r="P334" s="841" t="s">
        <v>209</v>
      </c>
      <c r="Q334" s="841" t="s">
        <v>207</v>
      </c>
      <c r="R334" s="36"/>
      <c r="S334" s="7"/>
    </row>
    <row r="335" spans="1:19" s="34" customFormat="1" ht="36.75" customHeight="1">
      <c r="A335" s="31"/>
      <c r="B335" s="152" t="s">
        <v>344</v>
      </c>
      <c r="C335" s="152"/>
      <c r="D335" s="152"/>
      <c r="E335" s="155"/>
      <c r="F335" s="156" t="s">
        <v>346</v>
      </c>
      <c r="G335" s="152"/>
      <c r="H335" s="152"/>
      <c r="I335" s="153"/>
      <c r="J335" s="157" t="s">
        <v>304</v>
      </c>
      <c r="K335" s="152"/>
      <c r="L335" s="152"/>
      <c r="M335" s="153"/>
      <c r="N335" s="839"/>
      <c r="O335" s="842"/>
      <c r="P335" s="842"/>
      <c r="Q335" s="842"/>
      <c r="R335" s="36" t="s">
        <v>49</v>
      </c>
      <c r="S335" s="7" t="s">
        <v>49</v>
      </c>
    </row>
    <row r="336" spans="1:19" s="34" customFormat="1" ht="30.75" customHeight="1">
      <c r="A336" s="32"/>
      <c r="B336" s="158" t="s">
        <v>203</v>
      </c>
      <c r="C336" s="158" t="s">
        <v>204</v>
      </c>
      <c r="D336" s="158" t="s">
        <v>345</v>
      </c>
      <c r="E336" s="159" t="s">
        <v>50</v>
      </c>
      <c r="F336" s="160" t="s">
        <v>203</v>
      </c>
      <c r="G336" s="158" t="s">
        <v>204</v>
      </c>
      <c r="H336" s="158" t="s">
        <v>345</v>
      </c>
      <c r="I336" s="159" t="s">
        <v>50</v>
      </c>
      <c r="J336" s="161" t="s">
        <v>203</v>
      </c>
      <c r="K336" s="162" t="s">
        <v>204</v>
      </c>
      <c r="L336" s="158" t="s">
        <v>345</v>
      </c>
      <c r="M336" s="161" t="s">
        <v>50</v>
      </c>
      <c r="N336" s="840"/>
      <c r="O336" s="843"/>
      <c r="P336" s="843"/>
      <c r="Q336" s="843"/>
      <c r="R336" s="708"/>
      <c r="S336" s="709"/>
    </row>
    <row r="337" spans="1:27" s="34" customFormat="1" ht="12.75" hidden="1" customHeight="1">
      <c r="A337" s="52" t="s">
        <v>87</v>
      </c>
      <c r="B337" s="52"/>
      <c r="C337" s="52"/>
      <c r="D337" s="52"/>
      <c r="E337" s="139"/>
      <c r="F337" s="29"/>
      <c r="G337" s="49"/>
      <c r="H337" s="50"/>
      <c r="I337" s="51"/>
      <c r="J337" s="29"/>
      <c r="K337" s="50"/>
      <c r="L337" s="50"/>
      <c r="M337" s="53"/>
      <c r="N337" s="29"/>
      <c r="O337" s="725"/>
      <c r="P337" s="55"/>
      <c r="Q337" s="55"/>
      <c r="R337" s="37">
        <f>SUM(F337:H337,J337:L337)+N337</f>
        <v>0</v>
      </c>
      <c r="S337" s="9">
        <f>+Q337+P337+O337</f>
        <v>0</v>
      </c>
    </row>
    <row r="338" spans="1:27" s="34" customFormat="1" ht="12.75" hidden="1" customHeight="1">
      <c r="A338" s="52"/>
      <c r="B338" s="52"/>
      <c r="C338" s="52"/>
      <c r="D338" s="52"/>
      <c r="E338" s="139"/>
      <c r="F338" s="29"/>
      <c r="G338" s="49"/>
      <c r="H338" s="50"/>
      <c r="I338" s="140"/>
      <c r="J338" s="29"/>
      <c r="K338" s="50"/>
      <c r="L338" s="50"/>
      <c r="M338" s="29"/>
      <c r="N338" s="29"/>
      <c r="O338" s="721"/>
      <c r="P338" s="692"/>
      <c r="Q338" s="692"/>
      <c r="R338" s="36"/>
      <c r="S338" s="7"/>
    </row>
    <row r="339" spans="1:27" s="34" customFormat="1">
      <c r="A339" s="52" t="s">
        <v>88</v>
      </c>
      <c r="B339" s="168">
        <f>+'Distribution Pivot Table'!AC$9*100</f>
        <v>0</v>
      </c>
      <c r="C339" s="169">
        <f>+'Distribution Pivot Table'!AC$11*100</f>
        <v>0</v>
      </c>
      <c r="D339" s="168">
        <f>+'Distribution Pivot Table'!AC$13*100</f>
        <v>0</v>
      </c>
      <c r="E339" s="170">
        <f t="shared" ref="E339:E357" si="227">SUM(B339:D339)</f>
        <v>0</v>
      </c>
      <c r="F339" s="171">
        <f>+'Distribution Pivot Table'!AC$15*100</f>
        <v>0</v>
      </c>
      <c r="G339" s="169">
        <f>+'Distribution Pivot Table'!AC$17*100</f>
        <v>0</v>
      </c>
      <c r="H339" s="168">
        <f>+'Distribution Pivot Table'!AC$19*100</f>
        <v>0</v>
      </c>
      <c r="I339" s="170">
        <f t="shared" ref="I339:I342" si="228">SUM(F339:H339)</f>
        <v>0</v>
      </c>
      <c r="J339" s="171">
        <f>+'Distribution Pivot Table'!AC$21*100</f>
        <v>0</v>
      </c>
      <c r="K339" s="168">
        <f>+'Distribution Pivot Table'!AC$23*100</f>
        <v>0</v>
      </c>
      <c r="L339" s="168">
        <f>+'Distribution Pivot Table'!AC$25*100</f>
        <v>0</v>
      </c>
      <c r="M339" s="172">
        <f t="shared" ref="M339:M342" si="229">SUM(J339:L339)</f>
        <v>0</v>
      </c>
      <c r="N339" s="171">
        <f>+'Distribution Pivot Table'!AC$27*100</f>
        <v>0</v>
      </c>
      <c r="O339" s="173">
        <f t="shared" ref="O339:O342" si="230">+B339+F339+J339</f>
        <v>0</v>
      </c>
      <c r="P339" s="174">
        <f t="shared" ref="P339:P342" si="231">+C339+G339+K339</f>
        <v>0</v>
      </c>
      <c r="Q339" s="174">
        <f t="shared" ref="Q339:Q342" si="232">+D339+H339+L339+N339</f>
        <v>0</v>
      </c>
      <c r="R339" s="37">
        <f t="shared" ref="R339:R357" si="233">SUM(B339:D339,F339:H339,J339:L339)+N339</f>
        <v>0</v>
      </c>
      <c r="S339" s="9">
        <f t="shared" ref="S339:S357" si="234">+Q339+P339+O339</f>
        <v>0</v>
      </c>
    </row>
    <row r="340" spans="1:27" s="34" customFormat="1">
      <c r="A340" s="52" t="s">
        <v>89</v>
      </c>
      <c r="B340" s="168">
        <f>+'Distribution Pivot Table'!AC$31*100</f>
        <v>13.074204946996467</v>
      </c>
      <c r="C340" s="169">
        <f>+'Distribution Pivot Table'!AC$33*100</f>
        <v>6.5959952885747937</v>
      </c>
      <c r="D340" s="203">
        <f>+'Distribution Pivot Table'!AC$35*100</f>
        <v>0</v>
      </c>
      <c r="E340" s="170">
        <f t="shared" si="227"/>
        <v>19.670200235571262</v>
      </c>
      <c r="F340" s="171">
        <f>+'Distribution Pivot Table'!AC$37*100</f>
        <v>42.049469964664311</v>
      </c>
      <c r="G340" s="169">
        <f>+'Distribution Pivot Table'!AC$39*100</f>
        <v>11.189634864546525</v>
      </c>
      <c r="H340" s="168">
        <f>+'Distribution Pivot Table'!AC$41*100</f>
        <v>0</v>
      </c>
      <c r="I340" s="170">
        <f t="shared" si="228"/>
        <v>53.239104829210838</v>
      </c>
      <c r="J340" s="171">
        <f>+'Distribution Pivot Table'!AC$43*100</f>
        <v>16.372202591283862</v>
      </c>
      <c r="K340" s="168">
        <f>+'Distribution Pivot Table'!AC$45*100</f>
        <v>10.71849234393404</v>
      </c>
      <c r="L340" s="168">
        <f>+'Distribution Pivot Table'!AC$47*100</f>
        <v>0</v>
      </c>
      <c r="M340" s="172">
        <f t="shared" si="229"/>
        <v>27.090694935217904</v>
      </c>
      <c r="N340" s="171">
        <f>+'Distribution Pivot Table'!AC$49*100</f>
        <v>0</v>
      </c>
      <c r="O340" s="173">
        <f t="shared" si="230"/>
        <v>71.495877502944637</v>
      </c>
      <c r="P340" s="174">
        <f t="shared" si="231"/>
        <v>28.504122497055356</v>
      </c>
      <c r="Q340" s="174">
        <f t="shared" si="232"/>
        <v>0</v>
      </c>
      <c r="R340" s="37">
        <f t="shared" si="233"/>
        <v>100</v>
      </c>
      <c r="S340" s="37">
        <f t="shared" si="234"/>
        <v>100</v>
      </c>
    </row>
    <row r="341" spans="1:27" s="34" customFormat="1">
      <c r="A341" s="52" t="s">
        <v>90</v>
      </c>
      <c r="B341" s="168">
        <f>+'Distribution Pivot Table'!AC$53*100</f>
        <v>0</v>
      </c>
      <c r="C341" s="169">
        <f>+'Distribution Pivot Table'!AC$55*100</f>
        <v>0</v>
      </c>
      <c r="D341" s="168">
        <f>+'Distribution Pivot Table'!AC$57*100</f>
        <v>0</v>
      </c>
      <c r="E341" s="170">
        <f t="shared" si="227"/>
        <v>0</v>
      </c>
      <c r="F341" s="171">
        <f>+'Distribution Pivot Table'!AC$59*100</f>
        <v>0</v>
      </c>
      <c r="G341" s="169">
        <f>+'Distribution Pivot Table'!AC$61*100</f>
        <v>0</v>
      </c>
      <c r="H341" s="168">
        <f>+'Distribution Pivot Table'!AC$63*100</f>
        <v>0</v>
      </c>
      <c r="I341" s="170">
        <f t="shared" si="228"/>
        <v>0</v>
      </c>
      <c r="J341" s="171">
        <f>+'Distribution Pivot Table'!AC$65*100</f>
        <v>0</v>
      </c>
      <c r="K341" s="168">
        <f>+'Distribution Pivot Table'!AC$67*100</f>
        <v>0</v>
      </c>
      <c r="L341" s="168">
        <f>+'Distribution Pivot Table'!AC$69*100</f>
        <v>0</v>
      </c>
      <c r="M341" s="172">
        <f t="shared" si="229"/>
        <v>0</v>
      </c>
      <c r="N341" s="171">
        <f>+'Distribution Pivot Table'!AC$71*100</f>
        <v>0</v>
      </c>
      <c r="O341" s="173">
        <f t="shared" si="230"/>
        <v>0</v>
      </c>
      <c r="P341" s="174">
        <f t="shared" si="231"/>
        <v>0</v>
      </c>
      <c r="Q341" s="174">
        <f t="shared" si="232"/>
        <v>0</v>
      </c>
      <c r="R341" s="37">
        <f t="shared" si="233"/>
        <v>0</v>
      </c>
      <c r="S341" s="37">
        <f t="shared" si="234"/>
        <v>0</v>
      </c>
    </row>
    <row r="342" spans="1:27" s="34" customFormat="1">
      <c r="A342" s="52" t="s">
        <v>225</v>
      </c>
      <c r="B342" s="168">
        <f>+'Distribution Pivot Table'!AC$75*100</f>
        <v>26.434034416826002</v>
      </c>
      <c r="C342" s="169">
        <f>+'Distribution Pivot Table'!AC$77*100</f>
        <v>6.4531548757170167</v>
      </c>
      <c r="D342" s="168">
        <f>+'Distribution Pivot Table'!AC$79*100</f>
        <v>1.7686424474187379</v>
      </c>
      <c r="E342" s="170">
        <f t="shared" si="227"/>
        <v>34.655831739961755</v>
      </c>
      <c r="F342" s="171">
        <f>+'Distribution Pivot Table'!AC$81*100</f>
        <v>26.051625239005737</v>
      </c>
      <c r="G342" s="169">
        <f>+'Distribution Pivot Table'!AC$83*100</f>
        <v>9.3212237093690256</v>
      </c>
      <c r="H342" s="168">
        <f>+'Distribution Pivot Table'!AC$85*100</f>
        <v>0</v>
      </c>
      <c r="I342" s="170">
        <f t="shared" si="228"/>
        <v>35.372848948374767</v>
      </c>
      <c r="J342" s="171">
        <f>+'Distribution Pivot Table'!AC$87*100</f>
        <v>10.372848948374761</v>
      </c>
      <c r="K342" s="168">
        <f>+'Distribution Pivot Table'!AC$89*100</f>
        <v>10.707456978967496</v>
      </c>
      <c r="L342" s="168">
        <f>+'Distribution Pivot Table'!AC$91*100</f>
        <v>0</v>
      </c>
      <c r="M342" s="172">
        <f t="shared" si="229"/>
        <v>21.080305927342259</v>
      </c>
      <c r="N342" s="171">
        <f>+'Distribution Pivot Table'!AC$93*100</f>
        <v>8.8910133843212247</v>
      </c>
      <c r="O342" s="173">
        <f t="shared" si="230"/>
        <v>62.858508604206499</v>
      </c>
      <c r="P342" s="174">
        <f t="shared" si="231"/>
        <v>26.48183556405354</v>
      </c>
      <c r="Q342" s="174">
        <f t="shared" si="232"/>
        <v>10.659655831739963</v>
      </c>
      <c r="R342" s="37">
        <f t="shared" si="233"/>
        <v>100.00000000000001</v>
      </c>
      <c r="S342" s="37">
        <f t="shared" si="234"/>
        <v>100</v>
      </c>
    </row>
    <row r="343" spans="1:27" s="34" customFormat="1">
      <c r="A343" s="52"/>
      <c r="B343" s="168"/>
      <c r="C343" s="169"/>
      <c r="D343" s="168"/>
      <c r="E343" s="170">
        <f t="shared" si="227"/>
        <v>0</v>
      </c>
      <c r="F343" s="171"/>
      <c r="G343" s="169"/>
      <c r="H343" s="168"/>
      <c r="I343" s="170"/>
      <c r="J343" s="171"/>
      <c r="K343" s="168"/>
      <c r="L343" s="168"/>
      <c r="M343" s="172"/>
      <c r="N343" s="171"/>
      <c r="O343" s="173"/>
      <c r="P343" s="174"/>
      <c r="Q343" s="174"/>
      <c r="R343" s="37"/>
      <c r="S343" s="37"/>
    </row>
    <row r="344" spans="1:27" s="34" customFormat="1">
      <c r="A344" s="52" t="s">
        <v>92</v>
      </c>
      <c r="B344" s="168">
        <f>+'Distribution Pivot Table'!AC$97*100</f>
        <v>1.5630309208290858</v>
      </c>
      <c r="C344" s="169">
        <f>+'Distribution Pivot Table'!AC$99*100</f>
        <v>1.0533469249065579</v>
      </c>
      <c r="D344" s="168">
        <f>+'Distribution Pivot Table'!AC$101*100</f>
        <v>0</v>
      </c>
      <c r="E344" s="170">
        <f t="shared" si="227"/>
        <v>2.6163778457356437</v>
      </c>
      <c r="F344" s="171">
        <f>+'Distribution Pivot Table'!AC$103*100</f>
        <v>43.764865783214404</v>
      </c>
      <c r="G344" s="169">
        <f>+'Distribution Pivot Table'!AC$105*100</f>
        <v>15.698267074413863</v>
      </c>
      <c r="H344" s="168">
        <f>+'Distribution Pivot Table'!AC$107*100</f>
        <v>0</v>
      </c>
      <c r="I344" s="170">
        <f t="shared" ref="I344:I347" si="235">SUM(F344:H344)</f>
        <v>59.463132857628267</v>
      </c>
      <c r="J344" s="171">
        <f>+'Distribution Pivot Table'!AC$109*100</f>
        <v>16.377845735643902</v>
      </c>
      <c r="K344" s="168">
        <f>+'Distribution Pivot Table'!AC$111*100</f>
        <v>20.557254502208629</v>
      </c>
      <c r="L344" s="168">
        <f>+'Distribution Pivot Table'!AC$113*100</f>
        <v>0</v>
      </c>
      <c r="M344" s="172">
        <f t="shared" ref="M344:M347" si="236">SUM(J344:L344)</f>
        <v>36.935100237852531</v>
      </c>
      <c r="N344" s="171">
        <f>+'Distribution Pivot Table'!AC$115*100</f>
        <v>0.98538905878355409</v>
      </c>
      <c r="O344" s="173">
        <f t="shared" ref="O344:O347" si="237">+B344+F344+J344</f>
        <v>61.705742439687391</v>
      </c>
      <c r="P344" s="174">
        <f t="shared" ref="P344:P347" si="238">+C344+G344+K344</f>
        <v>37.308868501529048</v>
      </c>
      <c r="Q344" s="174">
        <f t="shared" ref="Q344:Q347" si="239">+D344+H344+L344+N344</f>
        <v>0.98538905878355409</v>
      </c>
      <c r="R344" s="37">
        <f t="shared" si="233"/>
        <v>99.999999999999986</v>
      </c>
      <c r="S344" s="37">
        <f t="shared" si="234"/>
        <v>100</v>
      </c>
    </row>
    <row r="345" spans="1:27" s="34" customFormat="1">
      <c r="A345" s="52" t="s">
        <v>93</v>
      </c>
      <c r="B345" s="168">
        <f>+'Distribution Pivot Table'!AC$119*100</f>
        <v>13.496668815817753</v>
      </c>
      <c r="C345" s="169">
        <f>+'Distribution Pivot Table'!AC$121*100</f>
        <v>2.9443369868901783</v>
      </c>
      <c r="D345" s="168">
        <f>+'Distribution Pivot Table'!AC$123*100</f>
        <v>0</v>
      </c>
      <c r="E345" s="170">
        <f t="shared" si="227"/>
        <v>16.441005802707931</v>
      </c>
      <c r="F345" s="171">
        <f>+'Distribution Pivot Table'!AC$125*100</f>
        <v>31.614012465076296</v>
      </c>
      <c r="G345" s="169">
        <f>+'Distribution Pivot Table'!AC$127*100</f>
        <v>13.862024500322374</v>
      </c>
      <c r="H345" s="168">
        <f>+'Distribution Pivot Table'!AC$129*100</f>
        <v>0</v>
      </c>
      <c r="I345" s="170">
        <f t="shared" si="235"/>
        <v>45.47603696539867</v>
      </c>
      <c r="J345" s="171">
        <f>+'Distribution Pivot Table'!AC$131*100</f>
        <v>16.698903932946486</v>
      </c>
      <c r="K345" s="168">
        <f>+'Distribution Pivot Table'!AC$133*100</f>
        <v>8.3601977218998496</v>
      </c>
      <c r="L345" s="168">
        <f>+'Distribution Pivot Table'!AC$135*100</f>
        <v>0</v>
      </c>
      <c r="M345" s="172">
        <f t="shared" si="236"/>
        <v>25.059101654846337</v>
      </c>
      <c r="N345" s="171">
        <f>+'Distribution Pivot Table'!AC$137*100</f>
        <v>13.023855577047067</v>
      </c>
      <c r="O345" s="173">
        <f t="shared" si="237"/>
        <v>61.809585213840535</v>
      </c>
      <c r="P345" s="174">
        <f t="shared" si="238"/>
        <v>25.1665592091124</v>
      </c>
      <c r="Q345" s="174">
        <f t="shared" si="239"/>
        <v>13.023855577047067</v>
      </c>
      <c r="R345" s="37">
        <f t="shared" si="233"/>
        <v>100</v>
      </c>
      <c r="S345" s="37">
        <f t="shared" si="234"/>
        <v>100</v>
      </c>
    </row>
    <row r="346" spans="1:27" s="34" customFormat="1">
      <c r="A346" s="52" t="s">
        <v>94</v>
      </c>
      <c r="B346" s="168">
        <f>+'Distribution Pivot Table'!AC$141*100</f>
        <v>3.7900874635568513</v>
      </c>
      <c r="C346" s="169">
        <f>+'Distribution Pivot Table'!AC$143*100</f>
        <v>0.29154518950437319</v>
      </c>
      <c r="D346" s="168">
        <f>+'Distribution Pivot Table'!AC$145*100</f>
        <v>0</v>
      </c>
      <c r="E346" s="170">
        <f t="shared" si="227"/>
        <v>4.0816326530612246</v>
      </c>
      <c r="F346" s="171">
        <f>+'Distribution Pivot Table'!AC$147*100</f>
        <v>40.816326530612244</v>
      </c>
      <c r="G346" s="169">
        <f>+'Distribution Pivot Table'!AC$149*100</f>
        <v>9.2322643343051496</v>
      </c>
      <c r="H346" s="168">
        <f>+'Distribution Pivot Table'!AC$151*100</f>
        <v>0</v>
      </c>
      <c r="I346" s="170">
        <f t="shared" si="235"/>
        <v>50.048590864917394</v>
      </c>
      <c r="J346" s="171">
        <f>+'Distribution Pivot Table'!AC$153*100</f>
        <v>27.210884353741498</v>
      </c>
      <c r="K346" s="168">
        <f>+'Distribution Pivot Table'!AC$155*100</f>
        <v>18.172983479105927</v>
      </c>
      <c r="L346" s="168">
        <f>+'Distribution Pivot Table'!AC$157*100</f>
        <v>0</v>
      </c>
      <c r="M346" s="172">
        <f t="shared" si="236"/>
        <v>45.383867832847429</v>
      </c>
      <c r="N346" s="171">
        <f>+'Distribution Pivot Table'!AC$159*100</f>
        <v>0.48590864917395532</v>
      </c>
      <c r="O346" s="173">
        <f t="shared" si="237"/>
        <v>71.817298347910594</v>
      </c>
      <c r="P346" s="174">
        <f t="shared" si="238"/>
        <v>27.696793002915449</v>
      </c>
      <c r="Q346" s="174">
        <f t="shared" si="239"/>
        <v>0.48590864917395532</v>
      </c>
      <c r="R346" s="37">
        <f t="shared" si="233"/>
        <v>99.999999999999986</v>
      </c>
      <c r="S346" s="37">
        <f t="shared" si="234"/>
        <v>100</v>
      </c>
    </row>
    <row r="347" spans="1:27" s="34" customFormat="1">
      <c r="A347" s="52" t="s">
        <v>95</v>
      </c>
      <c r="B347" s="168">
        <f>+'Distribution Pivot Table'!AC$163*100</f>
        <v>0</v>
      </c>
      <c r="C347" s="169">
        <f>+'Distribution Pivot Table'!AC$165*100</f>
        <v>0</v>
      </c>
      <c r="D347" s="168">
        <f>+'Distribution Pivot Table'!AC$167*100</f>
        <v>0</v>
      </c>
      <c r="E347" s="170">
        <f t="shared" si="227"/>
        <v>0</v>
      </c>
      <c r="F347" s="171">
        <f>+'Distribution Pivot Table'!AC$169*100</f>
        <v>0</v>
      </c>
      <c r="G347" s="169">
        <f>+'Distribution Pivot Table'!AC$171*100</f>
        <v>0</v>
      </c>
      <c r="H347" s="168">
        <f>+'Distribution Pivot Table'!AC$173*100</f>
        <v>0</v>
      </c>
      <c r="I347" s="170">
        <f t="shared" si="235"/>
        <v>0</v>
      </c>
      <c r="J347" s="171">
        <f>+'Distribution Pivot Table'!AC$175*100</f>
        <v>0</v>
      </c>
      <c r="K347" s="168">
        <f>+'Distribution Pivot Table'!AC$177*100</f>
        <v>0</v>
      </c>
      <c r="L347" s="168">
        <f>+'Distribution Pivot Table'!AC$179*100</f>
        <v>0</v>
      </c>
      <c r="M347" s="172">
        <f t="shared" si="236"/>
        <v>0</v>
      </c>
      <c r="N347" s="171">
        <f>+'Distribution Pivot Table'!AC$181*100</f>
        <v>0</v>
      </c>
      <c r="O347" s="173">
        <f t="shared" si="237"/>
        <v>0</v>
      </c>
      <c r="P347" s="174">
        <f t="shared" si="238"/>
        <v>0</v>
      </c>
      <c r="Q347" s="174">
        <f t="shared" si="239"/>
        <v>0</v>
      </c>
      <c r="R347" s="37">
        <f t="shared" si="233"/>
        <v>0</v>
      </c>
      <c r="S347" s="37">
        <f t="shared" si="234"/>
        <v>0</v>
      </c>
    </row>
    <row r="348" spans="1:27" s="34" customFormat="1">
      <c r="A348" s="52"/>
      <c r="B348" s="168"/>
      <c r="C348" s="169"/>
      <c r="D348" s="168"/>
      <c r="E348" s="170">
        <f t="shared" si="227"/>
        <v>0</v>
      </c>
      <c r="F348" s="171"/>
      <c r="G348" s="169"/>
      <c r="H348" s="168"/>
      <c r="I348" s="170"/>
      <c r="J348" s="171"/>
      <c r="K348" s="168"/>
      <c r="L348" s="168"/>
      <c r="M348" s="172"/>
      <c r="N348" s="171"/>
      <c r="O348" s="173"/>
      <c r="P348" s="174"/>
      <c r="Q348" s="174"/>
      <c r="R348" s="37"/>
      <c r="S348" s="37"/>
    </row>
    <row r="349" spans="1:27" s="34" customFormat="1">
      <c r="A349" s="52" t="s">
        <v>96</v>
      </c>
      <c r="B349" s="168">
        <f>+'Distribution Pivot Table'!AC$185*100</f>
        <v>5.8823529411764698E-2</v>
      </c>
      <c r="C349" s="169">
        <f>+'Distribution Pivot Table'!AC$187*100</f>
        <v>2.607843137254902</v>
      </c>
      <c r="D349" s="168">
        <f>+'Distribution Pivot Table'!AC$189*100</f>
        <v>0</v>
      </c>
      <c r="E349" s="170">
        <f t="shared" si="227"/>
        <v>2.6666666666666665</v>
      </c>
      <c r="F349" s="171">
        <f>+'Distribution Pivot Table'!AC$191*100</f>
        <v>26.254901960784316</v>
      </c>
      <c r="G349" s="169">
        <f>+'Distribution Pivot Table'!AC$193*100</f>
        <v>3.215686274509804</v>
      </c>
      <c r="H349" s="168">
        <f>+'Distribution Pivot Table'!AC$195*100</f>
        <v>0</v>
      </c>
      <c r="I349" s="170">
        <f t="shared" ref="I349:I352" si="240">SUM(F349:H349)</f>
        <v>29.47058823529412</v>
      </c>
      <c r="J349" s="171">
        <f>+'Distribution Pivot Table'!AC$197*100</f>
        <v>16.725490196078432</v>
      </c>
      <c r="K349" s="168">
        <f>+'Distribution Pivot Table'!AC$199*100</f>
        <v>7.2549019607843146</v>
      </c>
      <c r="L349" s="203">
        <f>+'Distribution Pivot Table'!AC$201*100</f>
        <v>0</v>
      </c>
      <c r="M349" s="172">
        <f t="shared" ref="M349:M352" si="241">SUM(J349:L349)</f>
        <v>23.980392156862749</v>
      </c>
      <c r="N349" s="171">
        <f>+'Distribution Pivot Table'!AC$203*100</f>
        <v>43.882352941176471</v>
      </c>
      <c r="O349" s="173">
        <f t="shared" ref="O349:O352" si="242">+B349+F349+J349</f>
        <v>43.039215686274517</v>
      </c>
      <c r="P349" s="174">
        <f t="shared" ref="P349:P352" si="243">+C349+G349+K349</f>
        <v>13.078431372549021</v>
      </c>
      <c r="Q349" s="174">
        <f t="shared" ref="Q349:Q352" si="244">+D349+H349+L349+N349</f>
        <v>43.882352941176471</v>
      </c>
      <c r="R349" s="37">
        <f t="shared" si="233"/>
        <v>100</v>
      </c>
      <c r="S349" s="37">
        <f t="shared" si="234"/>
        <v>100</v>
      </c>
    </row>
    <row r="350" spans="1:27" s="34" customFormat="1">
      <c r="A350" s="52" t="s">
        <v>97</v>
      </c>
      <c r="B350" s="168">
        <f>+'Distribution Pivot Table'!AC$207*100</f>
        <v>8.691037735849056</v>
      </c>
      <c r="C350" s="168">
        <f>+'Distribution Pivot Table'!AC$209*100</f>
        <v>5.1533018867924527</v>
      </c>
      <c r="D350" s="168">
        <f>+'Distribution Pivot Table'!AC$211*108</f>
        <v>0.20377358490566039</v>
      </c>
      <c r="E350" s="170">
        <f t="shared" si="227"/>
        <v>14.04811320754717</v>
      </c>
      <c r="F350" s="171">
        <f>+'Distribution Pivot Table'!AC$213*100</f>
        <v>28.372641509433961</v>
      </c>
      <c r="G350" s="169">
        <f>+'Distribution Pivot Table'!AC$215*100</f>
        <v>27.830188679245282</v>
      </c>
      <c r="H350" s="168">
        <f>+'Distribution Pivot Table'!AC$217*100</f>
        <v>1.2971698113207548</v>
      </c>
      <c r="I350" s="170">
        <f t="shared" si="240"/>
        <v>57.5</v>
      </c>
      <c r="J350" s="171">
        <f>+'Distribution Pivot Table'!AC$219*100</f>
        <v>12.05188679245283</v>
      </c>
      <c r="K350" s="168">
        <f>+'Distribution Pivot Table'!AC$221*100</f>
        <v>15.860849056603774</v>
      </c>
      <c r="L350" s="168">
        <f>+'Distribution Pivot Table'!AC$223*100</f>
        <v>0.55424528301886788</v>
      </c>
      <c r="M350" s="172">
        <f t="shared" si="241"/>
        <v>28.466981132075471</v>
      </c>
      <c r="N350" s="171">
        <f>+'Distribution Pivot Table'!AC$225*100</f>
        <v>0</v>
      </c>
      <c r="O350" s="173">
        <f t="shared" si="242"/>
        <v>49.115566037735846</v>
      </c>
      <c r="P350" s="174">
        <f t="shared" si="243"/>
        <v>48.844339622641513</v>
      </c>
      <c r="Q350" s="174">
        <f t="shared" si="244"/>
        <v>2.0551886792452829</v>
      </c>
      <c r="R350" s="37">
        <f t="shared" si="233"/>
        <v>100.01509433962264</v>
      </c>
      <c r="S350" s="37">
        <f t="shared" si="234"/>
        <v>100.01509433962264</v>
      </c>
    </row>
    <row r="351" spans="1:27" s="34" customFormat="1">
      <c r="A351" s="52" t="s">
        <v>98</v>
      </c>
      <c r="B351" s="168">
        <f>+'Distribution Pivot Table'!AC$229*100</f>
        <v>14.979195561719832</v>
      </c>
      <c r="C351" s="168">
        <f>+'Distribution Pivot Table'!AC$231*100</f>
        <v>3.6061026352288486</v>
      </c>
      <c r="D351" s="168">
        <f>+'Distribution Pivot Table'!AC$233*100</f>
        <v>0</v>
      </c>
      <c r="E351" s="170">
        <f t="shared" si="227"/>
        <v>18.585298196948681</v>
      </c>
      <c r="F351" s="171">
        <f>+'Distribution Pivot Table'!AC$235*100</f>
        <v>36.338418862690709</v>
      </c>
      <c r="G351" s="169">
        <f>+'Distribution Pivot Table'!AC$237*100</f>
        <v>9.2926490984743406</v>
      </c>
      <c r="H351" s="168">
        <f>+'Distribution Pivot Table'!AC$239*100</f>
        <v>0.13869625520110956</v>
      </c>
      <c r="I351" s="170">
        <f t="shared" si="240"/>
        <v>45.769764216366163</v>
      </c>
      <c r="J351" s="171">
        <f>+'Distribution Pivot Table'!AC$241*100</f>
        <v>20.804438280166433</v>
      </c>
      <c r="K351" s="168">
        <f>+'Distribution Pivot Table'!AC$243*100</f>
        <v>14.701803051317613</v>
      </c>
      <c r="L351" s="168">
        <f>+'Distribution Pivot Table'!AC$245*100</f>
        <v>0</v>
      </c>
      <c r="M351" s="172">
        <f t="shared" si="241"/>
        <v>35.506241331484048</v>
      </c>
      <c r="N351" s="171">
        <f>+'Distribution Pivot Table'!AC$247*100</f>
        <v>0.13869625520110956</v>
      </c>
      <c r="O351" s="173">
        <f t="shared" si="242"/>
        <v>72.122052704576973</v>
      </c>
      <c r="P351" s="174">
        <f t="shared" si="243"/>
        <v>27.600554785020805</v>
      </c>
      <c r="Q351" s="174">
        <f t="shared" si="244"/>
        <v>0.27739251040221913</v>
      </c>
      <c r="R351" s="37">
        <f t="shared" si="233"/>
        <v>100</v>
      </c>
      <c r="S351" s="37">
        <f t="shared" si="234"/>
        <v>100</v>
      </c>
      <c r="T351" s="30"/>
      <c r="U351" s="30"/>
      <c r="V351" s="30"/>
      <c r="W351" s="30"/>
      <c r="X351" s="30"/>
      <c r="Y351" s="30"/>
      <c r="Z351" s="30"/>
      <c r="AA351" s="785"/>
    </row>
    <row r="352" spans="1:27" s="34" customFormat="1">
      <c r="A352" s="52" t="s">
        <v>99</v>
      </c>
      <c r="B352" s="168">
        <f>+'Distribution Pivot Table'!AC$251*100</f>
        <v>0</v>
      </c>
      <c r="C352" s="168">
        <f>+'Distribution Pivot Table'!AC$253*100</f>
        <v>0</v>
      </c>
      <c r="D352" s="168">
        <f>+'Distribution Pivot Table'!AC$255*100</f>
        <v>0</v>
      </c>
      <c r="E352" s="170">
        <f t="shared" si="227"/>
        <v>0</v>
      </c>
      <c r="F352" s="171">
        <f>+'Distribution Pivot Table'!AC$257*100</f>
        <v>0</v>
      </c>
      <c r="G352" s="169">
        <f>+'Distribution Pivot Table'!AC$259*100</f>
        <v>0</v>
      </c>
      <c r="H352" s="168">
        <f>+'Distribution Pivot Table'!AC$261*100</f>
        <v>0</v>
      </c>
      <c r="I352" s="170">
        <f t="shared" si="240"/>
        <v>0</v>
      </c>
      <c r="J352" s="171">
        <f>+'Distribution Pivot Table'!AC$263*100</f>
        <v>0</v>
      </c>
      <c r="K352" s="168">
        <f>+'Distribution Pivot Table'!AC$265*100</f>
        <v>0</v>
      </c>
      <c r="L352" s="168">
        <f>+'Distribution Pivot Table'!AC$267*100</f>
        <v>0</v>
      </c>
      <c r="M352" s="172">
        <f t="shared" si="241"/>
        <v>0</v>
      </c>
      <c r="N352" s="171">
        <f>+'Distribution Pivot Table'!AC$269*100</f>
        <v>0</v>
      </c>
      <c r="O352" s="173">
        <f t="shared" si="242"/>
        <v>0</v>
      </c>
      <c r="P352" s="174">
        <f t="shared" si="243"/>
        <v>0</v>
      </c>
      <c r="Q352" s="174">
        <f t="shared" si="244"/>
        <v>0</v>
      </c>
      <c r="R352" s="37">
        <f t="shared" si="233"/>
        <v>0</v>
      </c>
      <c r="S352" s="37">
        <f t="shared" si="234"/>
        <v>0</v>
      </c>
    </row>
    <row r="353" spans="1:19" s="34" customFormat="1">
      <c r="A353" s="52"/>
      <c r="B353" s="168"/>
      <c r="C353" s="168"/>
      <c r="D353" s="168"/>
      <c r="E353" s="170">
        <f t="shared" si="227"/>
        <v>0</v>
      </c>
      <c r="F353" s="171"/>
      <c r="G353" s="169"/>
      <c r="H353" s="168"/>
      <c r="I353" s="170"/>
      <c r="J353" s="171"/>
      <c r="K353" s="168"/>
      <c r="L353" s="168"/>
      <c r="M353" s="172"/>
      <c r="N353" s="171"/>
      <c r="O353" s="173"/>
      <c r="P353" s="174"/>
      <c r="Q353" s="174"/>
      <c r="R353" s="37"/>
      <c r="S353" s="37"/>
    </row>
    <row r="354" spans="1:19" s="34" customFormat="1">
      <c r="A354" s="52" t="s">
        <v>100</v>
      </c>
      <c r="B354" s="168">
        <f>+'Distribution Pivot Table'!AC$273*100</f>
        <v>0.72529465095194923</v>
      </c>
      <c r="C354" s="168">
        <f>+'Distribution Pivot Table'!AC$275*100</f>
        <v>0.1586582048957389</v>
      </c>
      <c r="D354" s="168">
        <f>+'Distribution Pivot Table'!AC$277*100</f>
        <v>0</v>
      </c>
      <c r="E354" s="170">
        <f t="shared" si="227"/>
        <v>0.88395285584768812</v>
      </c>
      <c r="F354" s="171">
        <f>+'Distribution Pivot Table'!AC$279*100</f>
        <v>39.211242067089756</v>
      </c>
      <c r="G354" s="169">
        <f>+'Distribution Pivot Table'!AC$281*100</f>
        <v>9.7914777878513153</v>
      </c>
      <c r="H354" s="168">
        <f>+'Distribution Pivot Table'!AC$283*100</f>
        <v>0</v>
      </c>
      <c r="I354" s="170">
        <f t="shared" ref="I354:I357" si="245">SUM(F354:H354)</f>
        <v>49.00271985494107</v>
      </c>
      <c r="J354" s="171">
        <f>+'Distribution Pivot Table'!AC$285*100</f>
        <v>7.8875793291024481</v>
      </c>
      <c r="K354" s="168">
        <f>+'Distribution Pivot Table'!AC$287*100</f>
        <v>6.5276518585675429</v>
      </c>
      <c r="L354" s="168">
        <f>+'Distribution Pivot Table'!AC$289*100</f>
        <v>0</v>
      </c>
      <c r="M354" s="172">
        <f t="shared" ref="M354:M357" si="246">SUM(J354:L354)</f>
        <v>14.415231187669992</v>
      </c>
      <c r="N354" s="171">
        <f>+'Distribution Pivot Table'!AC$291*100</f>
        <v>35.698096101541246</v>
      </c>
      <c r="O354" s="173">
        <f t="shared" ref="O354:O357" si="247">+B354+F354+J354</f>
        <v>47.824116047144159</v>
      </c>
      <c r="P354" s="174">
        <f t="shared" ref="P354:P357" si="248">+C354+G354+K354</f>
        <v>16.477787851314595</v>
      </c>
      <c r="Q354" s="174">
        <f t="shared" ref="Q354:Q357" si="249">+D354+H354+L354+N354</f>
        <v>35.698096101541246</v>
      </c>
      <c r="R354" s="37">
        <f t="shared" si="233"/>
        <v>100</v>
      </c>
      <c r="S354" s="37">
        <f t="shared" si="234"/>
        <v>100</v>
      </c>
    </row>
    <row r="355" spans="1:19" s="34" customFormat="1">
      <c r="A355" s="52" t="s">
        <v>101</v>
      </c>
      <c r="B355" s="168">
        <f>+'Distribution Pivot Table'!AC295*100</f>
        <v>5.4290521592821088</v>
      </c>
      <c r="C355" s="169">
        <f>+'Distribution Pivot Table'!AC297*100</f>
        <v>3.2192933258553</v>
      </c>
      <c r="D355" s="168">
        <f>+'Distribution Pivot Table'!AC299*100</f>
        <v>0</v>
      </c>
      <c r="E355" s="170">
        <f t="shared" si="227"/>
        <v>8.6483454851374084</v>
      </c>
      <c r="F355" s="171">
        <f>+'Distribution Pivot Table'!AC301*100</f>
        <v>25.002804262478968</v>
      </c>
      <c r="G355" s="169">
        <f>+'Distribution Pivot Table'!AC303*100</f>
        <v>15.401009534492429</v>
      </c>
      <c r="H355" s="168">
        <f>+'Distribution Pivot Table'!AC305*100</f>
        <v>0</v>
      </c>
      <c r="I355" s="170">
        <f t="shared" si="245"/>
        <v>40.403813796971399</v>
      </c>
      <c r="J355" s="171">
        <f>+'Distribution Pivot Table'!AC307*100</f>
        <v>12.843522153673584</v>
      </c>
      <c r="K355" s="168">
        <f>+'Distribution Pivot Table'!AC309*100</f>
        <v>17.4649467190129</v>
      </c>
      <c r="L355" s="168">
        <f>+'Distribution Pivot Table'!AC311*100</f>
        <v>0</v>
      </c>
      <c r="M355" s="172">
        <f t="shared" si="246"/>
        <v>30.308468872686483</v>
      </c>
      <c r="N355" s="171">
        <f>+'Distribution Pivot Table'!AC313*100</f>
        <v>20.63937184520471</v>
      </c>
      <c r="O355" s="173">
        <f t="shared" si="247"/>
        <v>43.275378575434658</v>
      </c>
      <c r="P355" s="174">
        <f t="shared" si="248"/>
        <v>36.085249579360628</v>
      </c>
      <c r="Q355" s="174">
        <f t="shared" si="249"/>
        <v>20.63937184520471</v>
      </c>
      <c r="R355" s="37">
        <f>SUM(B355:D355,F355:H355,J355:L355)+N355</f>
        <v>99.999999999999986</v>
      </c>
      <c r="S355" s="37">
        <f t="shared" si="234"/>
        <v>100</v>
      </c>
    </row>
    <row r="356" spans="1:19" s="34" customFormat="1">
      <c r="A356" s="52" t="s">
        <v>102</v>
      </c>
      <c r="B356" s="168">
        <f>+'Distribution Pivot Table'!AC317*100</f>
        <v>4.7108812118972843</v>
      </c>
      <c r="C356" s="168">
        <f>+'Distribution Pivot Table'!AC319*100</f>
        <v>1.9213005726953631</v>
      </c>
      <c r="D356" s="168">
        <f>+'Distribution Pivot Table'!AC321*100</f>
        <v>0</v>
      </c>
      <c r="E356" s="170">
        <f t="shared" si="227"/>
        <v>6.6321817845926478</v>
      </c>
      <c r="F356" s="171">
        <f>+'Distribution Pivot Table'!AC323*100</f>
        <v>12.322187326805837</v>
      </c>
      <c r="G356" s="169">
        <f>+'Distribution Pivot Table'!AC325*100</f>
        <v>28.782560502493997</v>
      </c>
      <c r="H356" s="168">
        <f>+'Distribution Pivot Table'!AC327*100</f>
        <v>0</v>
      </c>
      <c r="I356" s="170">
        <f t="shared" si="245"/>
        <v>41.104747829299832</v>
      </c>
      <c r="J356" s="171">
        <f>+'Distribution Pivot Table'!AC329*100</f>
        <v>6.9647145760206906</v>
      </c>
      <c r="K356" s="168">
        <f>+'Distribution Pivot Table'!AC331*100</f>
        <v>14.317384075374099</v>
      </c>
      <c r="L356" s="168">
        <f>+'Distribution Pivot Table'!AC333*100</f>
        <v>0</v>
      </c>
      <c r="M356" s="172">
        <f t="shared" si="246"/>
        <v>21.28209865139479</v>
      </c>
      <c r="N356" s="171">
        <f>+'Distribution Pivot Table'!AC335*100</f>
        <v>30.980971734712732</v>
      </c>
      <c r="O356" s="173">
        <f t="shared" si="247"/>
        <v>23.997783114723809</v>
      </c>
      <c r="P356" s="174">
        <f t="shared" si="248"/>
        <v>45.021245150563459</v>
      </c>
      <c r="Q356" s="174">
        <f t="shared" si="249"/>
        <v>30.980971734712732</v>
      </c>
      <c r="R356" s="37">
        <f t="shared" si="233"/>
        <v>100</v>
      </c>
      <c r="S356" s="37">
        <f t="shared" si="234"/>
        <v>100</v>
      </c>
    </row>
    <row r="357" spans="1:19" s="34" customFormat="1">
      <c r="A357" s="57" t="s">
        <v>103</v>
      </c>
      <c r="B357" s="175">
        <f>+'Distribution Pivot Table'!AC339*100</f>
        <v>3.5598705501618122</v>
      </c>
      <c r="C357" s="175">
        <f>+'Distribution Pivot Table'!AC341*100</f>
        <v>0.3236245954692557</v>
      </c>
      <c r="D357" s="175">
        <f>+'Distribution Pivot Table'!AC343*100</f>
        <v>0</v>
      </c>
      <c r="E357" s="176">
        <f t="shared" si="227"/>
        <v>3.883495145631068</v>
      </c>
      <c r="F357" s="177">
        <f>+'Distribution Pivot Table'!AC345*100</f>
        <v>25.5663430420712</v>
      </c>
      <c r="G357" s="175">
        <f>+'Distribution Pivot Table'!AC347*100</f>
        <v>6.7961165048543686</v>
      </c>
      <c r="H357" s="175">
        <f>+'Distribution Pivot Table'!AC349*100</f>
        <v>0</v>
      </c>
      <c r="I357" s="176">
        <f t="shared" si="245"/>
        <v>32.362459546925571</v>
      </c>
      <c r="J357" s="177">
        <f>+'Distribution Pivot Table'!AC351*100</f>
        <v>33.656957928802591</v>
      </c>
      <c r="K357" s="175">
        <f>+'Distribution Pivot Table'!AC353*100</f>
        <v>18.122977346278319</v>
      </c>
      <c r="L357" s="175">
        <f>+'Distribution Pivot Table'!AC355*100</f>
        <v>0</v>
      </c>
      <c r="M357" s="726">
        <f t="shared" si="246"/>
        <v>51.779935275080909</v>
      </c>
      <c r="N357" s="177">
        <f>+'Distribution Pivot Table'!AC357*100</f>
        <v>11.974110032362459</v>
      </c>
      <c r="O357" s="727">
        <f t="shared" si="247"/>
        <v>62.783171521035598</v>
      </c>
      <c r="P357" s="728">
        <f t="shared" si="248"/>
        <v>25.242718446601941</v>
      </c>
      <c r="Q357" s="728">
        <f t="shared" si="249"/>
        <v>11.974110032362459</v>
      </c>
      <c r="R357" s="37">
        <f t="shared" si="233"/>
        <v>100.00000000000001</v>
      </c>
      <c r="S357" s="37">
        <f t="shared" si="234"/>
        <v>100</v>
      </c>
    </row>
    <row r="358" spans="1:19" s="34" customFormat="1">
      <c r="A358" s="165" t="s">
        <v>206</v>
      </c>
      <c r="B358" s="52"/>
      <c r="C358" s="52"/>
      <c r="D358" s="52"/>
      <c r="E358" s="52"/>
      <c r="F358" s="142"/>
      <c r="G358" s="142"/>
      <c r="H358" s="142"/>
      <c r="I358" s="142"/>
      <c r="J358" s="142"/>
      <c r="K358" s="142"/>
      <c r="L358" s="142"/>
      <c r="M358" s="142"/>
      <c r="N358" s="142"/>
      <c r="O358" s="142"/>
      <c r="P358" s="142"/>
      <c r="Q358" s="142"/>
      <c r="R358" s="39"/>
    </row>
    <row r="359" spans="1:19" s="34" customFormat="1">
      <c r="A359" s="165" t="s">
        <v>226</v>
      </c>
      <c r="B359" s="52"/>
      <c r="C359" s="52"/>
      <c r="D359" s="52"/>
      <c r="E359" s="52"/>
      <c r="F359" s="142"/>
      <c r="G359" s="142"/>
      <c r="H359" s="142"/>
      <c r="I359" s="142"/>
      <c r="J359" s="142"/>
      <c r="K359" s="142"/>
      <c r="L359" s="142"/>
      <c r="M359" s="142"/>
      <c r="N359" s="142"/>
      <c r="O359" s="142"/>
      <c r="P359" s="142"/>
      <c r="Q359" s="142"/>
      <c r="R359" s="39"/>
    </row>
    <row r="360" spans="1:19">
      <c r="A360" s="165"/>
      <c r="B360" s="50"/>
      <c r="C360" s="50"/>
      <c r="D360" s="50"/>
      <c r="E360" s="141"/>
      <c r="F360" s="50"/>
      <c r="G360" s="50"/>
      <c r="H360" s="50"/>
      <c r="I360" s="141"/>
      <c r="J360" s="50"/>
      <c r="K360" s="50"/>
      <c r="L360" s="50"/>
      <c r="M360" s="141"/>
      <c r="N360" s="50"/>
      <c r="O360" s="98"/>
      <c r="P360" s="98"/>
      <c r="R360" s="13"/>
    </row>
    <row r="361" spans="1:19" s="34" customFormat="1">
      <c r="A361" s="41"/>
      <c r="B361" s="41"/>
      <c r="C361" s="41"/>
      <c r="D361" s="41"/>
      <c r="E361" s="41"/>
      <c r="F361" s="142"/>
      <c r="G361" s="142"/>
      <c r="H361" s="142"/>
      <c r="I361" s="142"/>
      <c r="J361" s="142"/>
      <c r="K361" s="142"/>
      <c r="L361" s="142"/>
      <c r="M361" s="142"/>
      <c r="N361" s="142"/>
      <c r="O361" s="142"/>
      <c r="P361" s="142"/>
      <c r="Q361" s="718" t="s">
        <v>1156</v>
      </c>
      <c r="R361" s="39"/>
    </row>
    <row r="362" spans="1:19" s="34" customFormat="1" ht="18">
      <c r="A362" s="266" t="s">
        <v>317</v>
      </c>
      <c r="B362" s="132"/>
      <c r="C362" s="132"/>
      <c r="D362" s="132"/>
      <c r="E362" s="132"/>
      <c r="F362" s="135"/>
      <c r="G362" s="135"/>
      <c r="H362" s="135"/>
      <c r="I362" s="136"/>
      <c r="J362" s="135"/>
      <c r="K362" s="135"/>
      <c r="L362" s="135"/>
      <c r="M362" s="136"/>
      <c r="N362" s="135"/>
      <c r="O362" s="135"/>
      <c r="P362" s="135"/>
      <c r="Q362" s="135"/>
      <c r="R362" s="33"/>
    </row>
    <row r="363" spans="1:19" s="34" customFormat="1" ht="18">
      <c r="A363" s="266"/>
      <c r="B363" s="132"/>
      <c r="C363" s="132"/>
      <c r="D363" s="132"/>
      <c r="E363" s="132"/>
      <c r="F363" s="135"/>
      <c r="G363" s="135"/>
      <c r="H363" s="135"/>
      <c r="I363" s="136"/>
      <c r="J363" s="135"/>
      <c r="K363" s="135"/>
      <c r="L363" s="135"/>
      <c r="M363" s="136"/>
      <c r="N363" s="135"/>
      <c r="O363" s="135"/>
      <c r="P363" s="135"/>
      <c r="Q363" s="135"/>
      <c r="R363" s="33"/>
    </row>
    <row r="364" spans="1:19" s="34" customFormat="1" ht="15.75">
      <c r="A364" s="150" t="s">
        <v>52</v>
      </c>
      <c r="B364" s="132"/>
      <c r="C364" s="132"/>
      <c r="D364" s="132"/>
      <c r="E364" s="132"/>
      <c r="F364" s="135"/>
      <c r="G364" s="135"/>
      <c r="H364" s="135"/>
      <c r="I364" s="136"/>
      <c r="J364" s="135"/>
      <c r="K364" s="135"/>
      <c r="L364" s="135"/>
      <c r="M364" s="136"/>
      <c r="N364" s="135"/>
      <c r="O364" s="135"/>
      <c r="P364" s="135"/>
      <c r="Q364" s="135"/>
      <c r="R364" s="33"/>
    </row>
    <row r="365" spans="1:19" s="34" customFormat="1" ht="15.75">
      <c r="A365" s="150" t="s">
        <v>1135</v>
      </c>
      <c r="B365" s="132"/>
      <c r="C365" s="132"/>
      <c r="D365" s="132"/>
      <c r="E365" s="132"/>
      <c r="F365" s="27"/>
      <c r="G365" s="27"/>
      <c r="H365" s="27"/>
      <c r="I365" s="132"/>
      <c r="J365" s="27"/>
      <c r="K365" s="27"/>
      <c r="L365" s="27"/>
      <c r="M365" s="132"/>
      <c r="N365" s="27"/>
      <c r="O365" s="27"/>
      <c r="P365" s="27"/>
      <c r="Q365" s="135"/>
      <c r="R365" s="33"/>
    </row>
    <row r="366" spans="1:19" s="34" customFormat="1" ht="19.5" customHeight="1">
      <c r="A366" s="137"/>
      <c r="B366" s="137"/>
      <c r="C366" s="137"/>
      <c r="D366" s="137"/>
      <c r="E366" s="137"/>
      <c r="F366" s="137"/>
      <c r="G366" s="137"/>
      <c r="H366" s="137"/>
      <c r="I366" s="137"/>
      <c r="J366" s="56"/>
      <c r="K366" s="56"/>
      <c r="L366" s="56"/>
      <c r="M366" s="56"/>
      <c r="N366" s="56"/>
      <c r="O366" s="56"/>
      <c r="P366" s="56"/>
      <c r="Q366" s="56"/>
      <c r="R366" s="35"/>
      <c r="S366" s="13"/>
    </row>
    <row r="367" spans="1:19" s="34" customFormat="1" ht="19.5" customHeight="1">
      <c r="A367" s="26"/>
      <c r="B367" s="151" t="s">
        <v>303</v>
      </c>
      <c r="C367" s="152"/>
      <c r="D367" s="152"/>
      <c r="E367" s="152"/>
      <c r="F367" s="152"/>
      <c r="G367" s="152"/>
      <c r="H367" s="152"/>
      <c r="I367" s="153"/>
      <c r="J367" s="154" t="s">
        <v>202</v>
      </c>
      <c r="K367" s="719"/>
      <c r="L367" s="719"/>
      <c r="M367" s="720"/>
      <c r="N367" s="838" t="s">
        <v>302</v>
      </c>
      <c r="O367" s="841" t="s">
        <v>208</v>
      </c>
      <c r="P367" s="841" t="s">
        <v>209</v>
      </c>
      <c r="Q367" s="841" t="s">
        <v>207</v>
      </c>
      <c r="R367" s="36"/>
      <c r="S367" s="7"/>
    </row>
    <row r="368" spans="1:19" s="34" customFormat="1" ht="36.75" customHeight="1">
      <c r="A368" s="31"/>
      <c r="B368" s="152" t="s">
        <v>344</v>
      </c>
      <c r="C368" s="152"/>
      <c r="D368" s="152"/>
      <c r="E368" s="155"/>
      <c r="F368" s="156" t="s">
        <v>346</v>
      </c>
      <c r="G368" s="152"/>
      <c r="H368" s="152"/>
      <c r="I368" s="153"/>
      <c r="J368" s="157" t="s">
        <v>304</v>
      </c>
      <c r="K368" s="152"/>
      <c r="L368" s="152"/>
      <c r="M368" s="153"/>
      <c r="N368" s="839"/>
      <c r="O368" s="842"/>
      <c r="P368" s="842"/>
      <c r="Q368" s="842"/>
      <c r="R368" s="36" t="s">
        <v>49</v>
      </c>
      <c r="S368" s="7" t="s">
        <v>49</v>
      </c>
    </row>
    <row r="369" spans="1:27" s="34" customFormat="1" ht="30.75" customHeight="1">
      <c r="A369" s="32"/>
      <c r="B369" s="158" t="s">
        <v>203</v>
      </c>
      <c r="C369" s="158" t="s">
        <v>204</v>
      </c>
      <c r="D369" s="158" t="s">
        <v>345</v>
      </c>
      <c r="E369" s="159" t="s">
        <v>50</v>
      </c>
      <c r="F369" s="160" t="s">
        <v>203</v>
      </c>
      <c r="G369" s="158" t="s">
        <v>204</v>
      </c>
      <c r="H369" s="158" t="s">
        <v>345</v>
      </c>
      <c r="I369" s="159" t="s">
        <v>50</v>
      </c>
      <c r="J369" s="161" t="s">
        <v>203</v>
      </c>
      <c r="K369" s="162" t="s">
        <v>204</v>
      </c>
      <c r="L369" s="158" t="s">
        <v>345</v>
      </c>
      <c r="M369" s="161" t="s">
        <v>50</v>
      </c>
      <c r="N369" s="840"/>
      <c r="O369" s="843"/>
      <c r="P369" s="843"/>
      <c r="Q369" s="843"/>
      <c r="R369" s="708"/>
      <c r="S369" s="709"/>
    </row>
    <row r="370" spans="1:27" s="34" customFormat="1" ht="12.75" hidden="1" customHeight="1">
      <c r="A370" s="52" t="s">
        <v>87</v>
      </c>
      <c r="B370" s="52"/>
      <c r="C370" s="52"/>
      <c r="D370" s="52"/>
      <c r="E370" s="139"/>
      <c r="F370" s="29"/>
      <c r="G370" s="49"/>
      <c r="H370" s="50"/>
      <c r="I370" s="51"/>
      <c r="J370" s="29"/>
      <c r="K370" s="50"/>
      <c r="L370" s="50"/>
      <c r="M370" s="53"/>
      <c r="N370" s="29"/>
      <c r="O370" s="725"/>
      <c r="P370" s="55"/>
      <c r="Q370" s="55"/>
      <c r="R370" s="37">
        <f>SUM(F370:H370,J370:L370)+N370</f>
        <v>0</v>
      </c>
      <c r="S370" s="9">
        <f>+Q370+P370+O370</f>
        <v>0</v>
      </c>
    </row>
    <row r="371" spans="1:27" s="34" customFormat="1" ht="12.75" hidden="1" customHeight="1">
      <c r="A371" s="52"/>
      <c r="B371" s="52"/>
      <c r="C371" s="52"/>
      <c r="D371" s="52"/>
      <c r="E371" s="139"/>
      <c r="F371" s="29"/>
      <c r="G371" s="49"/>
      <c r="H371" s="50"/>
      <c r="I371" s="140"/>
      <c r="J371" s="29"/>
      <c r="K371" s="50"/>
      <c r="L371" s="50"/>
      <c r="M371" s="29"/>
      <c r="N371" s="29"/>
      <c r="O371" s="721"/>
      <c r="P371" s="692"/>
      <c r="Q371" s="692"/>
      <c r="R371" s="36"/>
      <c r="S371" s="7"/>
    </row>
    <row r="372" spans="1:27" s="34" customFormat="1">
      <c r="A372" s="52" t="s">
        <v>88</v>
      </c>
      <c r="B372" s="168">
        <f>+'Distribution Pivot Table'!AD$9*100</f>
        <v>0</v>
      </c>
      <c r="C372" s="169">
        <f>+'Distribution Pivot Table'!AD$11*100</f>
        <v>0</v>
      </c>
      <c r="D372" s="168">
        <f>+'Distribution Pivot Table'!AD$13*100</f>
        <v>0</v>
      </c>
      <c r="E372" s="170">
        <f t="shared" ref="E372:E390" si="250">SUM(B372:D372)</f>
        <v>0</v>
      </c>
      <c r="F372" s="171">
        <f>+'Distribution Pivot Table'!AD$15*100</f>
        <v>0</v>
      </c>
      <c r="G372" s="169">
        <f>+'Distribution Pivot Table'!AD$17*100</f>
        <v>0</v>
      </c>
      <c r="H372" s="168">
        <f>+'Distribution Pivot Table'!AD$19*100</f>
        <v>0</v>
      </c>
      <c r="I372" s="170">
        <f t="shared" ref="I372:I375" si="251">SUM(F372:H372)</f>
        <v>0</v>
      </c>
      <c r="J372" s="171">
        <f>+'Distribution Pivot Table'!AD$21*100</f>
        <v>0</v>
      </c>
      <c r="K372" s="168">
        <f>+'Distribution Pivot Table'!AD$23*100</f>
        <v>0</v>
      </c>
      <c r="L372" s="168">
        <f>+'Distribution Pivot Table'!AD$25*100</f>
        <v>0</v>
      </c>
      <c r="M372" s="172">
        <f t="shared" ref="M372:M375" si="252">SUM(J372:L372)</f>
        <v>0</v>
      </c>
      <c r="N372" s="171">
        <f>+'Distribution Pivot Table'!AD$27*100</f>
        <v>0</v>
      </c>
      <c r="O372" s="173">
        <f t="shared" ref="O372:O375" si="253">+B372+F372+J372</f>
        <v>0</v>
      </c>
      <c r="P372" s="174">
        <f t="shared" ref="P372:P375" si="254">+C372+G372+K372</f>
        <v>0</v>
      </c>
      <c r="Q372" s="174">
        <f t="shared" ref="Q372:Q375" si="255">+D372+H372+L372+N372</f>
        <v>0</v>
      </c>
      <c r="R372" s="37">
        <f t="shared" ref="R372:R390" si="256">SUM(B372:D372,F372:H372,J372:L372)+N372</f>
        <v>0</v>
      </c>
      <c r="S372" s="9">
        <f t="shared" ref="S372:S390" si="257">+Q372+P372+O372</f>
        <v>0</v>
      </c>
    </row>
    <row r="373" spans="1:27" s="34" customFormat="1">
      <c r="A373" s="52" t="s">
        <v>89</v>
      </c>
      <c r="B373" s="168">
        <f>+'Distribution Pivot Table'!AD$31*100</f>
        <v>8.4020291693088147</v>
      </c>
      <c r="C373" s="169">
        <f>+'Distribution Pivot Table'!AD$33*100</f>
        <v>5.4216867469879517</v>
      </c>
      <c r="D373" s="203">
        <f>+'Distribution Pivot Table'!AD$35*100</f>
        <v>0</v>
      </c>
      <c r="E373" s="170">
        <f t="shared" si="250"/>
        <v>13.823715916296766</v>
      </c>
      <c r="F373" s="171">
        <f>+'Distribution Pivot Table'!AD$37*100</f>
        <v>38.268864933417888</v>
      </c>
      <c r="G373" s="169">
        <f>+'Distribution Pivot Table'!AD$39*100</f>
        <v>17.501585288522513</v>
      </c>
      <c r="H373" s="168">
        <f>+'Distribution Pivot Table'!AD$41*100</f>
        <v>0</v>
      </c>
      <c r="I373" s="170">
        <f t="shared" si="251"/>
        <v>55.770450221940401</v>
      </c>
      <c r="J373" s="171">
        <f>+'Distribution Pivot Table'!AD$43*100</f>
        <v>15.884590995561194</v>
      </c>
      <c r="K373" s="168">
        <f>+'Distribution Pivot Table'!AD$45*100</f>
        <v>13.570069752694991</v>
      </c>
      <c r="L373" s="168">
        <f>+'Distribution Pivot Table'!AD$47*100</f>
        <v>0</v>
      </c>
      <c r="M373" s="172">
        <f t="shared" si="252"/>
        <v>29.454660748256185</v>
      </c>
      <c r="N373" s="171">
        <f>+'Distribution Pivot Table'!AD$49*100</f>
        <v>0.95117311350665823</v>
      </c>
      <c r="O373" s="173">
        <f t="shared" si="253"/>
        <v>62.555485098287903</v>
      </c>
      <c r="P373" s="174">
        <f t="shared" si="254"/>
        <v>36.493341788205456</v>
      </c>
      <c r="Q373" s="174">
        <f t="shared" si="255"/>
        <v>0.95117311350665823</v>
      </c>
      <c r="R373" s="37">
        <f t="shared" si="256"/>
        <v>100.00000000000001</v>
      </c>
      <c r="S373" s="37">
        <f t="shared" si="257"/>
        <v>100.00000000000001</v>
      </c>
    </row>
    <row r="374" spans="1:27" s="34" customFormat="1">
      <c r="A374" s="52" t="s">
        <v>90</v>
      </c>
      <c r="B374" s="168">
        <f>+'Distribution Pivot Table'!AD$53*100</f>
        <v>0</v>
      </c>
      <c r="C374" s="169">
        <f>+'Distribution Pivot Table'!AD$55*100</f>
        <v>0</v>
      </c>
      <c r="D374" s="168">
        <f>+'Distribution Pivot Table'!AD$57*100</f>
        <v>0</v>
      </c>
      <c r="E374" s="170">
        <f t="shared" si="250"/>
        <v>0</v>
      </c>
      <c r="F374" s="171">
        <f>+'Distribution Pivot Table'!AD$59*100</f>
        <v>0</v>
      </c>
      <c r="G374" s="169">
        <f>+'Distribution Pivot Table'!AD$61*100</f>
        <v>0</v>
      </c>
      <c r="H374" s="168">
        <f>+'Distribution Pivot Table'!AD$63*100</f>
        <v>0</v>
      </c>
      <c r="I374" s="170">
        <f t="shared" si="251"/>
        <v>0</v>
      </c>
      <c r="J374" s="171">
        <f>+'Distribution Pivot Table'!AD$65*100</f>
        <v>0</v>
      </c>
      <c r="K374" s="168">
        <f>+'Distribution Pivot Table'!AD$67*100</f>
        <v>0</v>
      </c>
      <c r="L374" s="168">
        <f>+'Distribution Pivot Table'!AD$69*100</f>
        <v>0</v>
      </c>
      <c r="M374" s="172">
        <f t="shared" si="252"/>
        <v>0</v>
      </c>
      <c r="N374" s="171">
        <f>+'Distribution Pivot Table'!AD$71*100</f>
        <v>0</v>
      </c>
      <c r="O374" s="173">
        <f t="shared" si="253"/>
        <v>0</v>
      </c>
      <c r="P374" s="174">
        <f t="shared" si="254"/>
        <v>0</v>
      </c>
      <c r="Q374" s="174">
        <f t="shared" si="255"/>
        <v>0</v>
      </c>
      <c r="R374" s="37">
        <f t="shared" si="256"/>
        <v>0</v>
      </c>
      <c r="S374" s="37">
        <f t="shared" si="257"/>
        <v>0</v>
      </c>
    </row>
    <row r="375" spans="1:27" s="34" customFormat="1">
      <c r="A375" s="52" t="s">
        <v>225</v>
      </c>
      <c r="B375" s="168">
        <f>+'Distribution Pivot Table'!AD$75*100</f>
        <v>22.270742358078603</v>
      </c>
      <c r="C375" s="169">
        <f>+'Distribution Pivot Table'!AD$77*100</f>
        <v>4.8034934497816595</v>
      </c>
      <c r="D375" s="168">
        <f>+'Distribution Pivot Table'!AD$79*100</f>
        <v>3.0567685589519651</v>
      </c>
      <c r="E375" s="170">
        <f t="shared" si="250"/>
        <v>30.131004366812228</v>
      </c>
      <c r="F375" s="171">
        <f>+'Distribution Pivot Table'!AD$81*100</f>
        <v>25.76419213973799</v>
      </c>
      <c r="G375" s="169">
        <f>+'Distribution Pivot Table'!AD$83*100</f>
        <v>9.606986899563319</v>
      </c>
      <c r="H375" s="168">
        <f>+'Distribution Pivot Table'!AD$85*100</f>
        <v>0</v>
      </c>
      <c r="I375" s="170">
        <f t="shared" si="251"/>
        <v>35.37117903930131</v>
      </c>
      <c r="J375" s="171">
        <f>+'Distribution Pivot Table'!AD$87*100</f>
        <v>11.790393013100436</v>
      </c>
      <c r="K375" s="168">
        <f>+'Distribution Pivot Table'!AD$89*100</f>
        <v>12.22707423580786</v>
      </c>
      <c r="L375" s="168">
        <f>+'Distribution Pivot Table'!AD$91*100</f>
        <v>0</v>
      </c>
      <c r="M375" s="172">
        <f t="shared" si="252"/>
        <v>24.017467248908297</v>
      </c>
      <c r="N375" s="171">
        <f>+'Distribution Pivot Table'!AD$93*100</f>
        <v>10.480349344978166</v>
      </c>
      <c r="O375" s="173">
        <f t="shared" si="253"/>
        <v>59.825327510917027</v>
      </c>
      <c r="P375" s="174">
        <f t="shared" si="254"/>
        <v>26.637554585152841</v>
      </c>
      <c r="Q375" s="174">
        <f t="shared" si="255"/>
        <v>13.537117903930131</v>
      </c>
      <c r="R375" s="37">
        <f t="shared" si="256"/>
        <v>100.00000000000001</v>
      </c>
      <c r="S375" s="37">
        <f t="shared" si="257"/>
        <v>100</v>
      </c>
    </row>
    <row r="376" spans="1:27" s="34" customFormat="1">
      <c r="A376" s="52"/>
      <c r="B376" s="168"/>
      <c r="C376" s="169"/>
      <c r="D376" s="168"/>
      <c r="E376" s="170">
        <f t="shared" si="250"/>
        <v>0</v>
      </c>
      <c r="F376" s="171"/>
      <c r="G376" s="169"/>
      <c r="H376" s="168"/>
      <c r="I376" s="170"/>
      <c r="J376" s="171"/>
      <c r="K376" s="168"/>
      <c r="L376" s="168"/>
      <c r="M376" s="172"/>
      <c r="N376" s="171"/>
      <c r="O376" s="173"/>
      <c r="P376" s="174"/>
      <c r="Q376" s="174"/>
      <c r="R376" s="37"/>
      <c r="S376" s="37"/>
    </row>
    <row r="377" spans="1:27" s="34" customFormat="1">
      <c r="A377" s="52" t="s">
        <v>92</v>
      </c>
      <c r="B377" s="168">
        <f>+'Distribution Pivot Table'!AD$97*100</f>
        <v>0.86206896551724133</v>
      </c>
      <c r="C377" s="169">
        <f>+'Distribution Pivot Table'!AD$99*100</f>
        <v>0.86206896551724133</v>
      </c>
      <c r="D377" s="168">
        <f>+'Distribution Pivot Table'!AD$101*100</f>
        <v>0</v>
      </c>
      <c r="E377" s="170">
        <f t="shared" si="250"/>
        <v>1.7241379310344827</v>
      </c>
      <c r="F377" s="171">
        <f>+'Distribution Pivot Table'!AD$103*100</f>
        <v>56.896551724137936</v>
      </c>
      <c r="G377" s="169">
        <f>+'Distribution Pivot Table'!AD$105*100</f>
        <v>17.241379310344829</v>
      </c>
      <c r="H377" s="168">
        <f>+'Distribution Pivot Table'!AD$107*100</f>
        <v>0</v>
      </c>
      <c r="I377" s="170">
        <f t="shared" ref="I377:I380" si="258">SUM(F377:H377)</f>
        <v>74.137931034482762</v>
      </c>
      <c r="J377" s="171">
        <f>+'Distribution Pivot Table'!AD$109*100</f>
        <v>10.632183908045976</v>
      </c>
      <c r="K377" s="168">
        <f>+'Distribution Pivot Table'!AD$111*100</f>
        <v>12.643678160919542</v>
      </c>
      <c r="L377" s="168">
        <f>+'Distribution Pivot Table'!AD$113*100</f>
        <v>0</v>
      </c>
      <c r="M377" s="172">
        <f t="shared" ref="M377:M380" si="259">SUM(J377:L377)</f>
        <v>23.275862068965516</v>
      </c>
      <c r="N377" s="171">
        <f>+'Distribution Pivot Table'!AD$115*100</f>
        <v>0.86206896551724133</v>
      </c>
      <c r="O377" s="173">
        <f t="shared" ref="O377:O380" si="260">+B377+F377+J377</f>
        <v>68.390804597701148</v>
      </c>
      <c r="P377" s="174">
        <f t="shared" ref="P377:P380" si="261">+C377+G377+K377</f>
        <v>30.747126436781613</v>
      </c>
      <c r="Q377" s="174">
        <f t="shared" ref="Q377:Q380" si="262">+D377+H377+L377+N377</f>
        <v>0.86206896551724133</v>
      </c>
      <c r="R377" s="37">
        <f t="shared" si="256"/>
        <v>100</v>
      </c>
      <c r="S377" s="37">
        <f t="shared" si="257"/>
        <v>100</v>
      </c>
    </row>
    <row r="378" spans="1:27" s="34" customFormat="1">
      <c r="A378" s="52" t="s">
        <v>93</v>
      </c>
      <c r="B378" s="168">
        <f>+'Distribution Pivot Table'!AD$119*100</f>
        <v>15.11627906976744</v>
      </c>
      <c r="C378" s="169">
        <f>+'Distribution Pivot Table'!AD$121*100</f>
        <v>1.8272425249169437</v>
      </c>
      <c r="D378" s="168">
        <f>+'Distribution Pivot Table'!AD$123*100</f>
        <v>0</v>
      </c>
      <c r="E378" s="170">
        <f t="shared" si="250"/>
        <v>16.943521594684384</v>
      </c>
      <c r="F378" s="171">
        <f>+'Distribution Pivot Table'!AD$125*100</f>
        <v>26.079734219269103</v>
      </c>
      <c r="G378" s="169">
        <f>+'Distribution Pivot Table'!AD$127*100</f>
        <v>12.790697674418606</v>
      </c>
      <c r="H378" s="168">
        <f>+'Distribution Pivot Table'!AD$129*100</f>
        <v>0</v>
      </c>
      <c r="I378" s="170">
        <f t="shared" si="258"/>
        <v>38.870431893687709</v>
      </c>
      <c r="J378" s="171">
        <f>+'Distribution Pivot Table'!AD$131*100</f>
        <v>18.604651162790699</v>
      </c>
      <c r="K378" s="168">
        <f>+'Distribution Pivot Table'!AD$133*100</f>
        <v>7.8073089700996672</v>
      </c>
      <c r="L378" s="168">
        <f>+'Distribution Pivot Table'!AD$135*100</f>
        <v>0</v>
      </c>
      <c r="M378" s="172">
        <f t="shared" si="259"/>
        <v>26.411960132890364</v>
      </c>
      <c r="N378" s="171">
        <f>+'Distribution Pivot Table'!AD$137*100</f>
        <v>17.774086378737543</v>
      </c>
      <c r="O378" s="173">
        <f t="shared" si="260"/>
        <v>59.800664451827245</v>
      </c>
      <c r="P378" s="174">
        <f t="shared" si="261"/>
        <v>22.425249169435219</v>
      </c>
      <c r="Q378" s="174">
        <f t="shared" si="262"/>
        <v>17.774086378737543</v>
      </c>
      <c r="R378" s="37">
        <f t="shared" si="256"/>
        <v>100</v>
      </c>
      <c r="S378" s="37">
        <f t="shared" si="257"/>
        <v>100</v>
      </c>
    </row>
    <row r="379" spans="1:27" s="34" customFormat="1">
      <c r="A379" s="52" t="s">
        <v>94</v>
      </c>
      <c r="B379" s="168">
        <f>+'Distribution Pivot Table'!AD$141*100</f>
        <v>2.6446280991735538</v>
      </c>
      <c r="C379" s="169">
        <f>+'Distribution Pivot Table'!AD$143*100</f>
        <v>0.33057851239669422</v>
      </c>
      <c r="D379" s="168">
        <f>+'Distribution Pivot Table'!AD$145*100</f>
        <v>0</v>
      </c>
      <c r="E379" s="170">
        <f t="shared" si="250"/>
        <v>2.9752066115702478</v>
      </c>
      <c r="F379" s="171">
        <f>+'Distribution Pivot Table'!AD$147*100</f>
        <v>31.5702479338843</v>
      </c>
      <c r="G379" s="169">
        <f>+'Distribution Pivot Table'!AD$149*100</f>
        <v>7.4380165289256199</v>
      </c>
      <c r="H379" s="168">
        <f>+'Distribution Pivot Table'!AD$151*100</f>
        <v>0</v>
      </c>
      <c r="I379" s="170">
        <f t="shared" si="258"/>
        <v>39.008264462809919</v>
      </c>
      <c r="J379" s="171">
        <f>+'Distribution Pivot Table'!AD$153*100</f>
        <v>38.84297520661157</v>
      </c>
      <c r="K379" s="168">
        <f>+'Distribution Pivot Table'!AD$155*100</f>
        <v>19.173553719008265</v>
      </c>
      <c r="L379" s="168">
        <f>+'Distribution Pivot Table'!AD$157*100</f>
        <v>0</v>
      </c>
      <c r="M379" s="172">
        <f t="shared" si="259"/>
        <v>58.016528925619838</v>
      </c>
      <c r="N379" s="171">
        <f>+'Distribution Pivot Table'!AD$159*100</f>
        <v>0</v>
      </c>
      <c r="O379" s="173">
        <f t="shared" si="260"/>
        <v>73.057851239669418</v>
      </c>
      <c r="P379" s="174">
        <f t="shared" si="261"/>
        <v>26.942148760330578</v>
      </c>
      <c r="Q379" s="174">
        <f t="shared" si="262"/>
        <v>0</v>
      </c>
      <c r="R379" s="37">
        <f t="shared" si="256"/>
        <v>100.00000000000001</v>
      </c>
      <c r="S379" s="37">
        <f t="shared" si="257"/>
        <v>100</v>
      </c>
    </row>
    <row r="380" spans="1:27" s="34" customFormat="1">
      <c r="A380" s="52" t="s">
        <v>95</v>
      </c>
      <c r="B380" s="168">
        <f>+'Distribution Pivot Table'!AD$163*100</f>
        <v>0</v>
      </c>
      <c r="C380" s="169">
        <f>+'Distribution Pivot Table'!AD$165*100</f>
        <v>0</v>
      </c>
      <c r="D380" s="168">
        <f>+'Distribution Pivot Table'!AD$167*100</f>
        <v>0</v>
      </c>
      <c r="E380" s="170">
        <f t="shared" si="250"/>
        <v>0</v>
      </c>
      <c r="F380" s="171">
        <f>+'Distribution Pivot Table'!AD$169*100</f>
        <v>0</v>
      </c>
      <c r="G380" s="169">
        <f>+'Distribution Pivot Table'!AD$171*100</f>
        <v>0</v>
      </c>
      <c r="H380" s="168">
        <f>+'Distribution Pivot Table'!AD$173*100</f>
        <v>0</v>
      </c>
      <c r="I380" s="170">
        <f t="shared" si="258"/>
        <v>0</v>
      </c>
      <c r="J380" s="171">
        <f>+'Distribution Pivot Table'!AD$175*100</f>
        <v>0</v>
      </c>
      <c r="K380" s="168">
        <f>+'Distribution Pivot Table'!AD$177*100</f>
        <v>0</v>
      </c>
      <c r="L380" s="168">
        <f>+'Distribution Pivot Table'!AD$179*100</f>
        <v>0</v>
      </c>
      <c r="M380" s="172">
        <f t="shared" si="259"/>
        <v>0</v>
      </c>
      <c r="N380" s="171">
        <f>+'Distribution Pivot Table'!AD$181*100</f>
        <v>0</v>
      </c>
      <c r="O380" s="173">
        <f t="shared" si="260"/>
        <v>0</v>
      </c>
      <c r="P380" s="174">
        <f t="shared" si="261"/>
        <v>0</v>
      </c>
      <c r="Q380" s="174">
        <f t="shared" si="262"/>
        <v>0</v>
      </c>
      <c r="R380" s="37">
        <f t="shared" si="256"/>
        <v>0</v>
      </c>
      <c r="S380" s="37">
        <f t="shared" si="257"/>
        <v>0</v>
      </c>
    </row>
    <row r="381" spans="1:27" s="34" customFormat="1">
      <c r="A381" s="52"/>
      <c r="B381" s="168"/>
      <c r="C381" s="169"/>
      <c r="D381" s="168"/>
      <c r="E381" s="170">
        <f t="shared" si="250"/>
        <v>0</v>
      </c>
      <c r="F381" s="171"/>
      <c r="G381" s="169"/>
      <c r="H381" s="168"/>
      <c r="I381" s="170"/>
      <c r="J381" s="171"/>
      <c r="K381" s="168"/>
      <c r="L381" s="168"/>
      <c r="M381" s="172"/>
      <c r="N381" s="171"/>
      <c r="O381" s="173"/>
      <c r="P381" s="174"/>
      <c r="Q381" s="174"/>
      <c r="R381" s="37"/>
      <c r="S381" s="37"/>
    </row>
    <row r="382" spans="1:27" s="34" customFormat="1">
      <c r="A382" s="52" t="s">
        <v>96</v>
      </c>
      <c r="B382" s="168">
        <f>+'Distribution Pivot Table'!AD$185*100</f>
        <v>0</v>
      </c>
      <c r="C382" s="169">
        <f>+'Distribution Pivot Table'!AD$187*100</f>
        <v>0</v>
      </c>
      <c r="D382" s="168">
        <f>+'Distribution Pivot Table'!AD$189*100</f>
        <v>0</v>
      </c>
      <c r="E382" s="170">
        <f t="shared" si="250"/>
        <v>0</v>
      </c>
      <c r="F382" s="171">
        <f>+'Distribution Pivot Table'!AD$191*100</f>
        <v>21.455938697318008</v>
      </c>
      <c r="G382" s="169">
        <f>+'Distribution Pivot Table'!AD$193*100</f>
        <v>1.9157088122605364</v>
      </c>
      <c r="H382" s="168">
        <f>+'Distribution Pivot Table'!AD$195*100</f>
        <v>0</v>
      </c>
      <c r="I382" s="170">
        <f t="shared" ref="I382:I385" si="263">SUM(F382:H382)</f>
        <v>23.371647509578544</v>
      </c>
      <c r="J382" s="171">
        <f>+'Distribution Pivot Table'!AD$197*100</f>
        <v>11.302681992337165</v>
      </c>
      <c r="K382" s="168">
        <f>+'Distribution Pivot Table'!AD$199*100</f>
        <v>5.9386973180076632</v>
      </c>
      <c r="L382" s="203">
        <f>+'Distribution Pivot Table'!AD$201*100</f>
        <v>0</v>
      </c>
      <c r="M382" s="172">
        <f t="shared" ref="M382:M385" si="264">SUM(J382:L382)</f>
        <v>17.241379310344829</v>
      </c>
      <c r="N382" s="171">
        <f>+'Distribution Pivot Table'!AD$203*100</f>
        <v>59.38697318007663</v>
      </c>
      <c r="O382" s="173">
        <f t="shared" ref="O382:O385" si="265">+B382+F382+J382</f>
        <v>32.758620689655174</v>
      </c>
      <c r="P382" s="174">
        <f t="shared" ref="P382:P385" si="266">+C382+G382+K382</f>
        <v>7.8544061302681998</v>
      </c>
      <c r="Q382" s="174">
        <f t="shared" ref="Q382:Q385" si="267">+D382+H382+L382+N382</f>
        <v>59.38697318007663</v>
      </c>
      <c r="R382" s="37">
        <f t="shared" si="256"/>
        <v>100</v>
      </c>
      <c r="S382" s="37">
        <f t="shared" si="257"/>
        <v>100</v>
      </c>
    </row>
    <row r="383" spans="1:27" s="34" customFormat="1">
      <c r="A383" s="52" t="s">
        <v>97</v>
      </c>
      <c r="B383" s="168">
        <f>+'Distribution Pivot Table'!AD$207*100</f>
        <v>8.6255041886441202</v>
      </c>
      <c r="C383" s="168">
        <f>+'Distribution Pivot Table'!AD$209*100</f>
        <v>5.2745888923363324</v>
      </c>
      <c r="D383" s="203">
        <f>+'Distribution Pivot Table'!AD$211*108</f>
        <v>6.701830592615575E-2</v>
      </c>
      <c r="E383" s="170">
        <f t="shared" si="250"/>
        <v>13.967111386906609</v>
      </c>
      <c r="F383" s="171">
        <f>+'Distribution Pivot Table'!AD$213*100</f>
        <v>31.74061433447099</v>
      </c>
      <c r="G383" s="169">
        <f>+'Distribution Pivot Table'!AD$215*100</f>
        <v>28.234564070741548</v>
      </c>
      <c r="H383" s="168">
        <f>+'Distribution Pivot Table'!AD$217*100</f>
        <v>0.80670183059261569</v>
      </c>
      <c r="I383" s="170">
        <f t="shared" si="263"/>
        <v>60.781880235805154</v>
      </c>
      <c r="J383" s="171">
        <f>+'Distribution Pivot Table'!AD$219*100</f>
        <v>10.983555693453305</v>
      </c>
      <c r="K383" s="168">
        <f>+'Distribution Pivot Table'!AD$221*100</f>
        <v>13.962147067949115</v>
      </c>
      <c r="L383" s="168">
        <f>+'Distribution Pivot Table'!AD$223*100</f>
        <v>0.31026993484331367</v>
      </c>
      <c r="M383" s="172">
        <f t="shared" si="264"/>
        <v>25.255972696245731</v>
      </c>
      <c r="N383" s="171">
        <f>+'Distribution Pivot Table'!AD$225*100</f>
        <v>0</v>
      </c>
      <c r="O383" s="173">
        <f t="shared" si="265"/>
        <v>51.349674216568417</v>
      </c>
      <c r="P383" s="174">
        <f t="shared" si="266"/>
        <v>47.471300031026999</v>
      </c>
      <c r="Q383" s="174">
        <f t="shared" si="267"/>
        <v>1.1839900713620852</v>
      </c>
      <c r="R383" s="37">
        <f t="shared" si="256"/>
        <v>100.00496431895751</v>
      </c>
      <c r="S383" s="37">
        <f t="shared" si="257"/>
        <v>100.00496431895749</v>
      </c>
    </row>
    <row r="384" spans="1:27" s="34" customFormat="1">
      <c r="A384" s="52" t="s">
        <v>98</v>
      </c>
      <c r="B384" s="168">
        <f>+'Distribution Pivot Table'!AD$229*100</f>
        <v>10.792239288601454</v>
      </c>
      <c r="C384" s="168">
        <f>+'Distribution Pivot Table'!AD$231*100</f>
        <v>4.3249797898140665</v>
      </c>
      <c r="D384" s="168">
        <f>+'Distribution Pivot Table'!AD$233*100</f>
        <v>0</v>
      </c>
      <c r="E384" s="170">
        <f t="shared" si="250"/>
        <v>15.11721907841552</v>
      </c>
      <c r="F384" s="171">
        <f>+'Distribution Pivot Table'!AD$235*100</f>
        <v>42.441390460792242</v>
      </c>
      <c r="G384" s="169">
        <f>+'Distribution Pivot Table'!AD$237*100</f>
        <v>11.762328213419563</v>
      </c>
      <c r="H384" s="168">
        <f>+'Distribution Pivot Table'!AD$239*100</f>
        <v>4.042037186742118E-2</v>
      </c>
      <c r="I384" s="170">
        <f t="shared" si="263"/>
        <v>54.244139046079226</v>
      </c>
      <c r="J384" s="171">
        <f>+'Distribution Pivot Table'!AD$241*100</f>
        <v>15.359741309620048</v>
      </c>
      <c r="K384" s="168">
        <f>+'Distribution Pivot Table'!AD$243*100</f>
        <v>14.187550525464834</v>
      </c>
      <c r="L384" s="168">
        <f>+'Distribution Pivot Table'!AD$245*100</f>
        <v>0</v>
      </c>
      <c r="M384" s="172">
        <f t="shared" si="264"/>
        <v>29.547291835084884</v>
      </c>
      <c r="N384" s="171">
        <f>+'Distribution Pivot Table'!AD$247*100</f>
        <v>1.0913500404203718</v>
      </c>
      <c r="O384" s="173">
        <f t="shared" si="265"/>
        <v>68.593371059013748</v>
      </c>
      <c r="P384" s="174">
        <f t="shared" si="266"/>
        <v>30.274858528698466</v>
      </c>
      <c r="Q384" s="174">
        <f t="shared" si="267"/>
        <v>1.131770412287793</v>
      </c>
      <c r="R384" s="37">
        <f t="shared" si="256"/>
        <v>100</v>
      </c>
      <c r="S384" s="37">
        <f t="shared" si="257"/>
        <v>100</v>
      </c>
      <c r="T384" s="30"/>
      <c r="U384" s="30"/>
      <c r="V384" s="30"/>
      <c r="W384" s="30"/>
      <c r="X384" s="30"/>
      <c r="Y384" s="30"/>
      <c r="Z384" s="30"/>
      <c r="AA384" s="785"/>
    </row>
    <row r="385" spans="1:19" s="34" customFormat="1">
      <c r="A385" s="52" t="s">
        <v>99</v>
      </c>
      <c r="B385" s="168">
        <f>+'Distribution Pivot Table'!AD$251*100</f>
        <v>0</v>
      </c>
      <c r="C385" s="168">
        <f>+'Distribution Pivot Table'!AD$253*100</f>
        <v>0</v>
      </c>
      <c r="D385" s="168">
        <f>+'Distribution Pivot Table'!AD$255*100</f>
        <v>0</v>
      </c>
      <c r="E385" s="170">
        <f t="shared" si="250"/>
        <v>0</v>
      </c>
      <c r="F385" s="171">
        <f>+'Distribution Pivot Table'!AD$257*100</f>
        <v>0</v>
      </c>
      <c r="G385" s="169">
        <f>+'Distribution Pivot Table'!AD$259*100</f>
        <v>0</v>
      </c>
      <c r="H385" s="168">
        <f>+'Distribution Pivot Table'!AD$261*100</f>
        <v>0</v>
      </c>
      <c r="I385" s="170">
        <f t="shared" si="263"/>
        <v>0</v>
      </c>
      <c r="J385" s="171">
        <f>+'Distribution Pivot Table'!AD$263*100</f>
        <v>0</v>
      </c>
      <c r="K385" s="168">
        <f>+'Distribution Pivot Table'!AD$265*100</f>
        <v>0</v>
      </c>
      <c r="L385" s="168">
        <f>+'Distribution Pivot Table'!AD$267*100</f>
        <v>0</v>
      </c>
      <c r="M385" s="172">
        <f t="shared" si="264"/>
        <v>0</v>
      </c>
      <c r="N385" s="171">
        <f>+'Distribution Pivot Table'!AD$269*100</f>
        <v>0</v>
      </c>
      <c r="O385" s="173">
        <f t="shared" si="265"/>
        <v>0</v>
      </c>
      <c r="P385" s="174">
        <f t="shared" si="266"/>
        <v>0</v>
      </c>
      <c r="Q385" s="174">
        <f t="shared" si="267"/>
        <v>0</v>
      </c>
      <c r="R385" s="37">
        <f t="shared" si="256"/>
        <v>0</v>
      </c>
      <c r="S385" s="37">
        <f t="shared" si="257"/>
        <v>0</v>
      </c>
    </row>
    <row r="386" spans="1:19" s="34" customFormat="1">
      <c r="A386" s="52"/>
      <c r="B386" s="168"/>
      <c r="C386" s="169"/>
      <c r="D386" s="168"/>
      <c r="E386" s="170">
        <f t="shared" si="250"/>
        <v>0</v>
      </c>
      <c r="F386" s="171"/>
      <c r="G386" s="169"/>
      <c r="H386" s="168"/>
      <c r="I386" s="170"/>
      <c r="J386" s="171"/>
      <c r="K386" s="168"/>
      <c r="L386" s="168"/>
      <c r="M386" s="172"/>
      <c r="N386" s="171"/>
      <c r="O386" s="173"/>
      <c r="P386" s="174"/>
      <c r="Q386" s="174"/>
      <c r="R386" s="37"/>
      <c r="S386" s="37"/>
    </row>
    <row r="387" spans="1:19" s="34" customFormat="1">
      <c r="A387" s="52" t="s">
        <v>100</v>
      </c>
      <c r="B387" s="168">
        <f>+'Distribution Pivot Table'!AD$273*100</f>
        <v>0</v>
      </c>
      <c r="C387" s="169">
        <f>+'Distribution Pivot Table'!AD$275*100</f>
        <v>0</v>
      </c>
      <c r="D387" s="168">
        <f>+'Distribution Pivot Table'!AD$277*100</f>
        <v>0</v>
      </c>
      <c r="E387" s="170">
        <f t="shared" si="250"/>
        <v>0</v>
      </c>
      <c r="F387" s="171">
        <f>+'Distribution Pivot Table'!AD$279*100</f>
        <v>0</v>
      </c>
      <c r="G387" s="169">
        <f>+'Distribution Pivot Table'!AD$281*100</f>
        <v>0</v>
      </c>
      <c r="H387" s="168">
        <f>+'Distribution Pivot Table'!AD$283*100</f>
        <v>0</v>
      </c>
      <c r="I387" s="170">
        <f t="shared" ref="I387:I390" si="268">SUM(F387:H387)</f>
        <v>0</v>
      </c>
      <c r="J387" s="171">
        <f>+'Distribution Pivot Table'!AD$285*100</f>
        <v>0</v>
      </c>
      <c r="K387" s="168">
        <f>+'Distribution Pivot Table'!AD$287*100</f>
        <v>0</v>
      </c>
      <c r="L387" s="168">
        <f>+'Distribution Pivot Table'!AD$289*100</f>
        <v>0</v>
      </c>
      <c r="M387" s="172">
        <f t="shared" ref="M387:M390" si="269">SUM(J387:L387)</f>
        <v>0</v>
      </c>
      <c r="N387" s="171">
        <f>+'Distribution Pivot Table'!AD$291*100</f>
        <v>0</v>
      </c>
      <c r="O387" s="173">
        <f t="shared" ref="O387:O390" si="270">+B387+F387+J387</f>
        <v>0</v>
      </c>
      <c r="P387" s="174">
        <f t="shared" ref="P387:P390" si="271">+C387+G387+K387</f>
        <v>0</v>
      </c>
      <c r="Q387" s="174">
        <f t="shared" ref="Q387:Q390" si="272">+D387+H387+L387+N387</f>
        <v>0</v>
      </c>
      <c r="R387" s="37">
        <f t="shared" si="256"/>
        <v>0</v>
      </c>
      <c r="S387" s="37">
        <f t="shared" si="257"/>
        <v>0</v>
      </c>
    </row>
    <row r="388" spans="1:19" s="34" customFormat="1">
      <c r="A388" s="52" t="s">
        <v>101</v>
      </c>
      <c r="B388" s="168">
        <f>+'Distribution Pivot Table'!AD295*100</f>
        <v>6.937799043062201</v>
      </c>
      <c r="C388" s="169">
        <f>+'Distribution Pivot Table'!AD297*100</f>
        <v>2.0933014354066986</v>
      </c>
      <c r="D388" s="168">
        <f>+'Distribution Pivot Table'!AD299*100</f>
        <v>0</v>
      </c>
      <c r="E388" s="170">
        <f t="shared" si="250"/>
        <v>9.0311004784689004</v>
      </c>
      <c r="F388" s="171">
        <f>+'Distribution Pivot Table'!AD301*100</f>
        <v>24.820574162679428</v>
      </c>
      <c r="G388" s="169">
        <f>+'Distribution Pivot Table'!AD303*100</f>
        <v>12.380382775119617</v>
      </c>
      <c r="H388" s="168">
        <f>+'Distribution Pivot Table'!AD305*100</f>
        <v>0</v>
      </c>
      <c r="I388" s="170">
        <f t="shared" si="268"/>
        <v>37.200956937799049</v>
      </c>
      <c r="J388" s="171">
        <f>+'Distribution Pivot Table'!AD307*100</f>
        <v>18.002392344497608</v>
      </c>
      <c r="K388" s="168">
        <f>+'Distribution Pivot Table'!AD309*100</f>
        <v>24.043062200956939</v>
      </c>
      <c r="L388" s="168">
        <f>+'Distribution Pivot Table'!AD311*100</f>
        <v>0</v>
      </c>
      <c r="M388" s="172">
        <f t="shared" si="269"/>
        <v>42.045454545454547</v>
      </c>
      <c r="N388" s="171">
        <f>+'Distribution Pivot Table'!AD313*100</f>
        <v>11.722488038277511</v>
      </c>
      <c r="O388" s="173">
        <f t="shared" si="270"/>
        <v>49.760765550239235</v>
      </c>
      <c r="P388" s="174">
        <f t="shared" si="271"/>
        <v>38.516746411483254</v>
      </c>
      <c r="Q388" s="174">
        <f t="shared" si="272"/>
        <v>11.722488038277511</v>
      </c>
      <c r="R388" s="37">
        <f t="shared" si="256"/>
        <v>100</v>
      </c>
      <c r="S388" s="37">
        <f t="shared" si="257"/>
        <v>100</v>
      </c>
    </row>
    <row r="389" spans="1:19" s="34" customFormat="1">
      <c r="A389" s="52" t="s">
        <v>102</v>
      </c>
      <c r="B389" s="168">
        <f>+'Distribution Pivot Table'!AD317*100</f>
        <v>7.1476285905143628</v>
      </c>
      <c r="C389" s="168">
        <f>+'Distribution Pivot Table'!AD319*100</f>
        <v>2.6052104208416833</v>
      </c>
      <c r="D389" s="168">
        <f>+'Distribution Pivot Table'!AD321*100</f>
        <v>0</v>
      </c>
      <c r="E389" s="170">
        <f t="shared" si="250"/>
        <v>9.7528390113560466</v>
      </c>
      <c r="F389" s="171">
        <f>+'Distribution Pivot Table'!AD323*100</f>
        <v>16.098864395457582</v>
      </c>
      <c r="G389" s="169">
        <f>+'Distribution Pivot Table'!AD325*100</f>
        <v>33.266533066132261</v>
      </c>
      <c r="H389" s="168">
        <f>+'Distribution Pivot Table'!AD327*100</f>
        <v>0</v>
      </c>
      <c r="I389" s="170">
        <f t="shared" si="268"/>
        <v>49.365397461589843</v>
      </c>
      <c r="J389" s="171">
        <f>+'Distribution Pivot Table'!AD329*100</f>
        <v>5.2104208416833666</v>
      </c>
      <c r="K389" s="168">
        <f>+'Distribution Pivot Table'!AD331*100</f>
        <v>11.556446225784903</v>
      </c>
      <c r="L389" s="168">
        <f>+'Distribution Pivot Table'!AD333*100</f>
        <v>0</v>
      </c>
      <c r="M389" s="172">
        <f t="shared" si="269"/>
        <v>16.766867067468269</v>
      </c>
      <c r="N389" s="171">
        <f>+'Distribution Pivot Table'!AD335*100</f>
        <v>24.114896459585839</v>
      </c>
      <c r="O389" s="173">
        <f t="shared" si="270"/>
        <v>28.45691382765531</v>
      </c>
      <c r="P389" s="174">
        <f t="shared" si="271"/>
        <v>47.428189712758851</v>
      </c>
      <c r="Q389" s="174">
        <f t="shared" si="272"/>
        <v>24.114896459585839</v>
      </c>
      <c r="R389" s="37">
        <f t="shared" si="256"/>
        <v>99.999999999999986</v>
      </c>
      <c r="S389" s="37">
        <f t="shared" si="257"/>
        <v>100</v>
      </c>
    </row>
    <row r="390" spans="1:19" s="34" customFormat="1">
      <c r="A390" s="57" t="s">
        <v>103</v>
      </c>
      <c r="B390" s="175">
        <f>+'Distribution Pivot Table'!AD339*100</f>
        <v>6.4145847400405129</v>
      </c>
      <c r="C390" s="175">
        <f>+'Distribution Pivot Table'!AD341*100</f>
        <v>0.27008777852802163</v>
      </c>
      <c r="D390" s="175">
        <f>+'Distribution Pivot Table'!AD343*100</f>
        <v>0</v>
      </c>
      <c r="E390" s="176">
        <f t="shared" si="250"/>
        <v>6.6846725185685347</v>
      </c>
      <c r="F390" s="177">
        <f>+'Distribution Pivot Table'!AD345*100</f>
        <v>27.954085077650237</v>
      </c>
      <c r="G390" s="175">
        <f>+'Distribution Pivot Table'!AD347*100</f>
        <v>7.4274139095205944</v>
      </c>
      <c r="H390" s="175">
        <f>+'Distribution Pivot Table'!AD349*100</f>
        <v>0</v>
      </c>
      <c r="I390" s="176">
        <f t="shared" si="268"/>
        <v>35.381498987170829</v>
      </c>
      <c r="J390" s="177">
        <f>+'Distribution Pivot Table'!AD351*100</f>
        <v>30.790006752194465</v>
      </c>
      <c r="K390" s="175">
        <f>+'Distribution Pivot Table'!AD353*100</f>
        <v>12.35651586765699</v>
      </c>
      <c r="L390" s="175">
        <f>+'Distribution Pivot Table'!AD355*100</f>
        <v>0</v>
      </c>
      <c r="M390" s="726">
        <f t="shared" si="269"/>
        <v>43.146522619851453</v>
      </c>
      <c r="N390" s="177">
        <f>+'Distribution Pivot Table'!AD357*100</f>
        <v>14.787305874409181</v>
      </c>
      <c r="O390" s="727">
        <f t="shared" si="270"/>
        <v>65.158676569885216</v>
      </c>
      <c r="P390" s="728">
        <f t="shared" si="271"/>
        <v>20.054017555705606</v>
      </c>
      <c r="Q390" s="728">
        <f t="shared" si="272"/>
        <v>14.787305874409181</v>
      </c>
      <c r="R390" s="37">
        <f t="shared" si="256"/>
        <v>100.00000000000001</v>
      </c>
      <c r="S390" s="37">
        <f t="shared" si="257"/>
        <v>100</v>
      </c>
    </row>
    <row r="391" spans="1:19" s="34" customFormat="1">
      <c r="A391" s="165" t="s">
        <v>206</v>
      </c>
      <c r="B391" s="52"/>
      <c r="C391" s="52"/>
      <c r="D391" s="52"/>
      <c r="E391" s="52"/>
      <c r="F391" s="142"/>
      <c r="G391" s="142"/>
      <c r="H391" s="142"/>
      <c r="I391" s="142"/>
      <c r="J391" s="142"/>
      <c r="K391" s="142"/>
      <c r="L391" s="142"/>
      <c r="M391" s="142"/>
      <c r="N391" s="142"/>
      <c r="O391" s="142"/>
      <c r="P391" s="142"/>
      <c r="Q391" s="142"/>
      <c r="R391" s="39"/>
    </row>
    <row r="392" spans="1:19" s="34" customFormat="1">
      <c r="A392" s="165" t="s">
        <v>226</v>
      </c>
      <c r="B392" s="52"/>
      <c r="C392" s="52"/>
      <c r="D392" s="52"/>
      <c r="E392" s="52"/>
      <c r="F392" s="142"/>
      <c r="G392" s="142"/>
      <c r="H392" s="142"/>
      <c r="I392" s="142"/>
      <c r="J392" s="142"/>
      <c r="K392" s="142"/>
      <c r="L392" s="142"/>
      <c r="M392" s="142"/>
      <c r="N392" s="142"/>
      <c r="O392" s="142"/>
      <c r="P392" s="142"/>
      <c r="Q392" s="142"/>
      <c r="R392" s="39"/>
    </row>
    <row r="393" spans="1:19">
      <c r="A393" s="165"/>
      <c r="B393" s="50"/>
      <c r="C393" s="50"/>
      <c r="D393" s="50"/>
      <c r="E393" s="141"/>
      <c r="F393" s="50"/>
      <c r="G393" s="50"/>
      <c r="H393" s="50"/>
      <c r="I393" s="141"/>
      <c r="J393" s="50"/>
      <c r="K393" s="50"/>
      <c r="L393" s="50"/>
      <c r="M393" s="141"/>
      <c r="N393" s="50"/>
      <c r="O393" s="98"/>
      <c r="P393" s="98"/>
      <c r="R393" s="13"/>
    </row>
    <row r="394" spans="1:19" s="34" customFormat="1">
      <c r="A394" s="41"/>
      <c r="B394" s="41"/>
      <c r="C394" s="41"/>
      <c r="D394" s="41"/>
      <c r="E394" s="41"/>
      <c r="F394" s="142"/>
      <c r="G394" s="142"/>
      <c r="H394" s="142"/>
      <c r="I394" s="142"/>
      <c r="J394" s="142"/>
      <c r="K394" s="142"/>
      <c r="L394" s="142"/>
      <c r="M394" s="142"/>
      <c r="N394" s="142"/>
      <c r="O394" s="142"/>
      <c r="P394" s="142"/>
      <c r="Q394" s="718" t="s">
        <v>1156</v>
      </c>
      <c r="R394" s="39"/>
    </row>
    <row r="395" spans="1:19" s="34" customFormat="1">
      <c r="A395" s="41"/>
      <c r="B395" s="41"/>
      <c r="C395" s="41"/>
      <c r="D395" s="41"/>
      <c r="E395" s="41"/>
      <c r="F395" s="142"/>
      <c r="G395" s="142"/>
      <c r="H395" s="142"/>
      <c r="I395" s="142"/>
      <c r="J395" s="142"/>
      <c r="K395" s="142"/>
      <c r="L395" s="142"/>
      <c r="M395" s="142"/>
      <c r="N395" s="142"/>
      <c r="O395" s="142"/>
      <c r="P395" s="142"/>
      <c r="Q395" s="142"/>
      <c r="R395" s="39"/>
    </row>
    <row r="396" spans="1:19" s="34" customFormat="1">
      <c r="A396" s="41"/>
      <c r="B396" s="41"/>
      <c r="C396" s="41"/>
      <c r="D396" s="41"/>
      <c r="E396" s="41"/>
      <c r="F396" s="142"/>
      <c r="G396" s="142"/>
      <c r="H396" s="142"/>
      <c r="I396" s="142"/>
      <c r="J396" s="142"/>
      <c r="K396" s="142"/>
      <c r="L396" s="142"/>
      <c r="M396" s="142"/>
      <c r="N396" s="142"/>
      <c r="O396" s="142"/>
      <c r="P396" s="142"/>
      <c r="Q396" s="142"/>
      <c r="R396" s="39"/>
    </row>
    <row r="397" spans="1:19" s="34" customFormat="1">
      <c r="A397" s="41"/>
      <c r="B397" s="41"/>
      <c r="C397" s="41"/>
      <c r="D397" s="41"/>
      <c r="E397" s="41"/>
      <c r="F397" s="142"/>
      <c r="G397" s="142"/>
      <c r="H397" s="142"/>
      <c r="I397" s="142"/>
      <c r="J397" s="142"/>
      <c r="K397" s="142"/>
      <c r="L397" s="142"/>
      <c r="M397" s="142"/>
      <c r="N397" s="142"/>
      <c r="O397" s="142"/>
      <c r="P397" s="142"/>
      <c r="Q397" s="142"/>
      <c r="R397" s="39"/>
    </row>
    <row r="398" spans="1:19" s="34" customFormat="1">
      <c r="A398" s="41"/>
      <c r="B398" s="41"/>
      <c r="C398" s="41"/>
      <c r="D398" s="41"/>
      <c r="E398" s="41"/>
      <c r="F398" s="142"/>
      <c r="G398" s="142"/>
      <c r="H398" s="142"/>
      <c r="I398" s="142"/>
      <c r="J398" s="142"/>
      <c r="K398" s="142"/>
      <c r="L398" s="142"/>
      <c r="M398" s="142"/>
      <c r="N398" s="142"/>
      <c r="O398" s="142"/>
      <c r="P398" s="142"/>
      <c r="Q398" s="142"/>
      <c r="R398" s="39"/>
    </row>
    <row r="399" spans="1:19" s="34" customFormat="1">
      <c r="A399" s="41"/>
      <c r="B399" s="41"/>
      <c r="C399" s="41"/>
      <c r="D399" s="41"/>
      <c r="E399" s="41"/>
      <c r="F399" s="142"/>
      <c r="G399" s="142"/>
      <c r="H399" s="142"/>
      <c r="I399" s="142"/>
      <c r="J399" s="142"/>
      <c r="K399" s="142"/>
      <c r="L399" s="142"/>
      <c r="M399" s="142"/>
      <c r="N399" s="142"/>
      <c r="O399" s="142"/>
      <c r="P399" s="142"/>
      <c r="Q399" s="142"/>
      <c r="R399" s="39"/>
    </row>
    <row r="400" spans="1:19" s="34" customFormat="1">
      <c r="A400" s="41"/>
      <c r="B400" s="41"/>
      <c r="C400" s="41"/>
      <c r="D400" s="41"/>
      <c r="E400" s="41"/>
      <c r="F400" s="142"/>
      <c r="G400" s="142"/>
      <c r="H400" s="142"/>
      <c r="I400" s="142"/>
      <c r="J400" s="142"/>
      <c r="K400" s="142"/>
      <c r="L400" s="142"/>
      <c r="M400" s="142"/>
      <c r="N400" s="142"/>
      <c r="O400" s="142"/>
      <c r="P400" s="142"/>
      <c r="Q400" s="142"/>
      <c r="R400" s="39"/>
    </row>
    <row r="401" spans="1:18" s="34" customFormat="1">
      <c r="A401" s="41"/>
      <c r="B401" s="41"/>
      <c r="C401" s="41"/>
      <c r="D401" s="41"/>
      <c r="E401" s="41"/>
      <c r="F401" s="142"/>
      <c r="G401" s="142"/>
      <c r="H401" s="142"/>
      <c r="I401" s="142"/>
      <c r="J401" s="142"/>
      <c r="K401" s="142"/>
      <c r="L401" s="142"/>
      <c r="M401" s="142"/>
      <c r="N401" s="142"/>
      <c r="O401" s="142"/>
      <c r="P401" s="142"/>
      <c r="Q401" s="142"/>
      <c r="R401" s="39"/>
    </row>
    <row r="402" spans="1:18" s="34" customFormat="1">
      <c r="A402" s="41"/>
      <c r="B402" s="41"/>
      <c r="C402" s="41"/>
      <c r="D402" s="41"/>
      <c r="E402" s="41"/>
      <c r="F402" s="142"/>
      <c r="G402" s="142"/>
      <c r="H402" s="142"/>
      <c r="I402" s="142"/>
      <c r="J402" s="142"/>
      <c r="K402" s="142"/>
      <c r="L402" s="142"/>
      <c r="M402" s="142"/>
      <c r="N402" s="142"/>
      <c r="O402" s="142"/>
      <c r="P402" s="142"/>
      <c r="Q402" s="142"/>
      <c r="R402" s="39"/>
    </row>
    <row r="403" spans="1:18" s="34" customFormat="1">
      <c r="A403" s="41"/>
      <c r="B403" s="41"/>
      <c r="C403" s="41"/>
      <c r="D403" s="41"/>
      <c r="E403" s="41"/>
      <c r="F403" s="142"/>
      <c r="G403" s="142"/>
      <c r="H403" s="142"/>
      <c r="I403" s="142"/>
      <c r="J403" s="142"/>
      <c r="K403" s="142"/>
      <c r="L403" s="142"/>
      <c r="M403" s="142"/>
      <c r="N403" s="142"/>
      <c r="O403" s="142"/>
      <c r="P403" s="142"/>
      <c r="Q403" s="142"/>
      <c r="R403" s="39"/>
    </row>
    <row r="404" spans="1:18" s="34" customFormat="1">
      <c r="A404" s="41"/>
      <c r="B404" s="41"/>
      <c r="C404" s="41"/>
      <c r="D404" s="41"/>
      <c r="E404" s="41"/>
      <c r="F404" s="142"/>
      <c r="G404" s="142"/>
      <c r="H404" s="142"/>
      <c r="I404" s="142"/>
      <c r="J404" s="142"/>
      <c r="K404" s="142"/>
      <c r="L404" s="142"/>
      <c r="M404" s="142"/>
      <c r="N404" s="142"/>
      <c r="O404" s="142"/>
      <c r="P404" s="142"/>
      <c r="Q404" s="142"/>
      <c r="R404" s="39"/>
    </row>
    <row r="405" spans="1:18" s="34" customFormat="1">
      <c r="A405" s="41"/>
      <c r="B405" s="41"/>
      <c r="C405" s="41"/>
      <c r="D405" s="41"/>
      <c r="E405" s="41"/>
      <c r="F405" s="142"/>
      <c r="G405" s="142"/>
      <c r="H405" s="142"/>
      <c r="I405" s="142"/>
      <c r="J405" s="142"/>
      <c r="K405" s="142"/>
      <c r="L405" s="142"/>
      <c r="M405" s="142"/>
      <c r="N405" s="142"/>
      <c r="O405" s="142"/>
      <c r="P405" s="142"/>
      <c r="Q405" s="142"/>
      <c r="R405" s="39"/>
    </row>
    <row r="406" spans="1:18" s="34" customFormat="1">
      <c r="A406" s="41"/>
      <c r="B406" s="41"/>
      <c r="C406" s="41"/>
      <c r="D406" s="41"/>
      <c r="E406" s="41"/>
      <c r="F406" s="142"/>
      <c r="G406" s="142"/>
      <c r="H406" s="142"/>
      <c r="I406" s="142"/>
      <c r="J406" s="142"/>
      <c r="K406" s="142"/>
      <c r="L406" s="142"/>
      <c r="M406" s="142"/>
      <c r="N406" s="142"/>
      <c r="O406" s="142"/>
      <c r="P406" s="142"/>
      <c r="Q406" s="142"/>
      <c r="R406" s="39"/>
    </row>
    <row r="407" spans="1:18" s="34" customFormat="1">
      <c r="A407" s="41"/>
      <c r="B407" s="41"/>
      <c r="C407" s="41"/>
      <c r="D407" s="41"/>
      <c r="E407" s="41"/>
      <c r="F407" s="142"/>
      <c r="G407" s="142"/>
      <c r="H407" s="142"/>
      <c r="I407" s="142"/>
      <c r="J407" s="142"/>
      <c r="K407" s="142"/>
      <c r="L407" s="142"/>
      <c r="M407" s="142"/>
      <c r="N407" s="142"/>
      <c r="O407" s="142"/>
      <c r="P407" s="142"/>
      <c r="Q407" s="142"/>
      <c r="R407" s="39"/>
    </row>
    <row r="408" spans="1:18" s="34" customFormat="1">
      <c r="A408" s="41"/>
      <c r="B408" s="41"/>
      <c r="C408" s="41"/>
      <c r="D408" s="41"/>
      <c r="E408" s="41"/>
      <c r="F408" s="142"/>
      <c r="G408" s="142"/>
      <c r="H408" s="142"/>
      <c r="I408" s="142"/>
      <c r="J408" s="142"/>
      <c r="K408" s="142"/>
      <c r="L408" s="142"/>
      <c r="M408" s="142"/>
      <c r="N408" s="142"/>
      <c r="O408" s="142"/>
      <c r="P408" s="142"/>
      <c r="Q408" s="142"/>
      <c r="R408" s="39"/>
    </row>
    <row r="409" spans="1:18" s="34" customFormat="1">
      <c r="A409" s="41"/>
      <c r="B409" s="41"/>
      <c r="C409" s="41"/>
      <c r="D409" s="41"/>
      <c r="E409" s="41"/>
      <c r="F409" s="142"/>
      <c r="G409" s="142"/>
      <c r="H409" s="142"/>
      <c r="I409" s="142"/>
      <c r="J409" s="142"/>
      <c r="K409" s="142"/>
      <c r="L409" s="142"/>
      <c r="M409" s="142"/>
      <c r="N409" s="142"/>
      <c r="O409" s="142"/>
      <c r="P409" s="142"/>
      <c r="Q409" s="142"/>
      <c r="R409" s="39"/>
    </row>
    <row r="410" spans="1:18" s="34" customFormat="1">
      <c r="A410" s="41"/>
      <c r="B410" s="41"/>
      <c r="C410" s="41"/>
      <c r="D410" s="41"/>
      <c r="E410" s="41"/>
      <c r="F410" s="142"/>
      <c r="G410" s="142"/>
      <c r="H410" s="142"/>
      <c r="I410" s="142"/>
      <c r="J410" s="142"/>
      <c r="K410" s="142"/>
      <c r="L410" s="142"/>
      <c r="M410" s="142"/>
      <c r="N410" s="142"/>
      <c r="O410" s="142"/>
      <c r="P410" s="142"/>
      <c r="Q410" s="142"/>
      <c r="R410" s="39"/>
    </row>
    <row r="411" spans="1:18" s="34" customFormat="1">
      <c r="A411" s="41"/>
      <c r="B411" s="41"/>
      <c r="C411" s="41"/>
      <c r="D411" s="41"/>
      <c r="E411" s="41"/>
      <c r="F411" s="142"/>
      <c r="G411" s="142"/>
      <c r="H411" s="142"/>
      <c r="I411" s="142"/>
      <c r="J411" s="142"/>
      <c r="K411" s="142"/>
      <c r="L411" s="142"/>
      <c r="M411" s="142"/>
      <c r="N411" s="142"/>
      <c r="O411" s="142"/>
      <c r="P411" s="142"/>
      <c r="Q411" s="142"/>
      <c r="R411" s="39"/>
    </row>
    <row r="412" spans="1:18" s="34" customFormat="1">
      <c r="A412" s="41"/>
      <c r="B412" s="41"/>
      <c r="C412" s="41"/>
      <c r="D412" s="41"/>
      <c r="E412" s="41"/>
      <c r="F412" s="142"/>
      <c r="G412" s="142"/>
      <c r="H412" s="142"/>
      <c r="I412" s="142"/>
      <c r="J412" s="142"/>
      <c r="K412" s="142"/>
      <c r="L412" s="142"/>
      <c r="M412" s="142"/>
      <c r="N412" s="142"/>
      <c r="O412" s="142"/>
      <c r="P412" s="142"/>
      <c r="Q412" s="142"/>
      <c r="R412" s="39"/>
    </row>
    <row r="413" spans="1:18" s="34" customFormat="1">
      <c r="A413" s="41"/>
      <c r="B413" s="41"/>
      <c r="C413" s="41"/>
      <c r="D413" s="41"/>
      <c r="E413" s="41"/>
      <c r="F413" s="142"/>
      <c r="G413" s="142"/>
      <c r="H413" s="142"/>
      <c r="I413" s="142"/>
      <c r="J413" s="142"/>
      <c r="K413" s="142"/>
      <c r="L413" s="142"/>
      <c r="M413" s="142"/>
      <c r="N413" s="142"/>
      <c r="O413" s="142"/>
      <c r="P413" s="142"/>
      <c r="Q413" s="142"/>
      <c r="R413" s="39"/>
    </row>
    <row r="414" spans="1:18" s="34" customFormat="1">
      <c r="A414" s="41"/>
      <c r="B414" s="41"/>
      <c r="C414" s="41"/>
      <c r="D414" s="41"/>
      <c r="E414" s="41"/>
      <c r="F414" s="142"/>
      <c r="G414" s="142"/>
      <c r="H414" s="142"/>
      <c r="I414" s="142"/>
      <c r="J414" s="142"/>
      <c r="K414" s="142"/>
      <c r="L414" s="142"/>
      <c r="M414" s="142"/>
      <c r="N414" s="142"/>
      <c r="O414" s="142"/>
      <c r="P414" s="142"/>
      <c r="Q414" s="142"/>
      <c r="R414" s="39"/>
    </row>
    <row r="415" spans="1:18" s="34" customFormat="1">
      <c r="A415" s="41"/>
      <c r="B415" s="41"/>
      <c r="C415" s="41"/>
      <c r="D415" s="41"/>
      <c r="E415" s="41"/>
      <c r="F415" s="142"/>
      <c r="G415" s="142"/>
      <c r="H415" s="142"/>
      <c r="I415" s="142"/>
      <c r="J415" s="142"/>
      <c r="K415" s="142"/>
      <c r="L415" s="142"/>
      <c r="M415" s="142"/>
      <c r="N415" s="142"/>
      <c r="O415" s="142"/>
      <c r="P415" s="142"/>
      <c r="Q415" s="142"/>
      <c r="R415" s="39"/>
    </row>
    <row r="416" spans="1:18" s="34" customFormat="1">
      <c r="A416" s="41"/>
      <c r="B416" s="41"/>
      <c r="C416" s="41"/>
      <c r="D416" s="41"/>
      <c r="E416" s="41"/>
      <c r="F416" s="142"/>
      <c r="G416" s="142"/>
      <c r="H416" s="142"/>
      <c r="I416" s="142"/>
      <c r="J416" s="142"/>
      <c r="K416" s="142"/>
      <c r="L416" s="142"/>
      <c r="M416" s="142"/>
      <c r="N416" s="142"/>
      <c r="O416" s="142"/>
      <c r="P416" s="142"/>
      <c r="Q416" s="142"/>
      <c r="R416" s="39"/>
    </row>
    <row r="417" spans="1:18" s="34" customFormat="1">
      <c r="A417" s="41"/>
      <c r="B417" s="41"/>
      <c r="C417" s="41"/>
      <c r="D417" s="41"/>
      <c r="E417" s="41"/>
      <c r="F417" s="142"/>
      <c r="G417" s="142"/>
      <c r="H417" s="142"/>
      <c r="I417" s="142"/>
      <c r="J417" s="142"/>
      <c r="K417" s="142"/>
      <c r="L417" s="142"/>
      <c r="M417" s="142"/>
      <c r="N417" s="142"/>
      <c r="O417" s="142"/>
      <c r="P417" s="142"/>
      <c r="Q417" s="142"/>
      <c r="R417" s="39"/>
    </row>
    <row r="418" spans="1:18" s="34" customFormat="1">
      <c r="A418" s="41"/>
      <c r="B418" s="41"/>
      <c r="C418" s="41"/>
      <c r="D418" s="41"/>
      <c r="E418" s="41"/>
      <c r="F418" s="142"/>
      <c r="G418" s="142"/>
      <c r="H418" s="142"/>
      <c r="I418" s="142"/>
      <c r="J418" s="142"/>
      <c r="K418" s="142"/>
      <c r="L418" s="142"/>
      <c r="M418" s="142"/>
      <c r="N418" s="142"/>
      <c r="O418" s="142"/>
      <c r="P418" s="142"/>
      <c r="Q418" s="142"/>
      <c r="R418" s="39"/>
    </row>
    <row r="419" spans="1:18" s="34" customFormat="1">
      <c r="A419" s="41"/>
      <c r="B419" s="41"/>
      <c r="C419" s="41"/>
      <c r="D419" s="41"/>
      <c r="E419" s="41"/>
      <c r="F419" s="142"/>
      <c r="G419" s="142"/>
      <c r="H419" s="142"/>
      <c r="I419" s="142"/>
      <c r="J419" s="142"/>
      <c r="K419" s="142"/>
      <c r="L419" s="142"/>
      <c r="M419" s="142"/>
      <c r="N419" s="142"/>
      <c r="O419" s="142"/>
      <c r="P419" s="142"/>
      <c r="Q419" s="142"/>
      <c r="R419" s="39"/>
    </row>
    <row r="420" spans="1:18" s="34" customFormat="1">
      <c r="A420" s="41"/>
      <c r="B420" s="41"/>
      <c r="C420" s="41"/>
      <c r="D420" s="41"/>
      <c r="E420" s="41"/>
      <c r="F420" s="142"/>
      <c r="G420" s="142"/>
      <c r="H420" s="142"/>
      <c r="I420" s="142"/>
      <c r="J420" s="142"/>
      <c r="K420" s="142"/>
      <c r="L420" s="142"/>
      <c r="M420" s="142"/>
      <c r="N420" s="142"/>
      <c r="O420" s="142"/>
      <c r="P420" s="142"/>
      <c r="Q420" s="142"/>
      <c r="R420" s="39"/>
    </row>
    <row r="421" spans="1:18" s="34" customFormat="1">
      <c r="A421" s="41"/>
      <c r="B421" s="41"/>
      <c r="C421" s="41"/>
      <c r="D421" s="41"/>
      <c r="E421" s="41"/>
      <c r="F421" s="142"/>
      <c r="G421" s="142"/>
      <c r="H421" s="142"/>
      <c r="I421" s="142"/>
      <c r="J421" s="142"/>
      <c r="K421" s="142"/>
      <c r="L421" s="142"/>
      <c r="M421" s="142"/>
      <c r="N421" s="142"/>
      <c r="O421" s="142"/>
      <c r="P421" s="142"/>
      <c r="Q421" s="142"/>
      <c r="R421" s="39"/>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655" priority="18" operator="notEqual">
      <formula>100</formula>
    </cfRule>
  </conditionalFormatting>
  <conditionalFormatting sqref="W12:W22 W24:W29">
    <cfRule type="cellIs" dxfId="654" priority="17" operator="notEqual">
      <formula>100</formula>
    </cfRule>
  </conditionalFormatting>
  <conditionalFormatting sqref="R44:S61">
    <cfRule type="cellIs" dxfId="653" priority="16" operator="notEqual">
      <formula>100</formula>
    </cfRule>
  </conditionalFormatting>
  <conditionalFormatting sqref="R76:S93">
    <cfRule type="cellIs" dxfId="652" priority="15" operator="notEqual">
      <formula>100</formula>
    </cfRule>
  </conditionalFormatting>
  <conditionalFormatting sqref="R109:S126">
    <cfRule type="cellIs" dxfId="651" priority="14" operator="notEqual">
      <formula>100</formula>
    </cfRule>
  </conditionalFormatting>
  <conditionalFormatting sqref="R142:S159">
    <cfRule type="cellIs" dxfId="650" priority="13" operator="notEqual">
      <formula>100</formula>
    </cfRule>
  </conditionalFormatting>
  <conditionalFormatting sqref="R175:S192">
    <cfRule type="cellIs" dxfId="649" priority="12" operator="notEqual">
      <formula>100</formula>
    </cfRule>
  </conditionalFormatting>
  <conditionalFormatting sqref="R208:S225">
    <cfRule type="cellIs" dxfId="648" priority="11" operator="notEqual">
      <formula>100</formula>
    </cfRule>
  </conditionalFormatting>
  <conditionalFormatting sqref="R241:S251 R253:S258">
    <cfRule type="cellIs" dxfId="647" priority="10" operator="notEqual">
      <formula>100</formula>
    </cfRule>
  </conditionalFormatting>
  <conditionalFormatting sqref="R274:S291">
    <cfRule type="cellIs" dxfId="646" priority="9" operator="notEqual">
      <formula>100</formula>
    </cfRule>
  </conditionalFormatting>
  <conditionalFormatting sqref="R307:S324">
    <cfRule type="cellIs" dxfId="645" priority="8" operator="notEqual">
      <formula>100</formula>
    </cfRule>
  </conditionalFormatting>
  <conditionalFormatting sqref="R340:S357">
    <cfRule type="cellIs" dxfId="644" priority="7" operator="notEqual">
      <formula>100</formula>
    </cfRule>
  </conditionalFormatting>
  <conditionalFormatting sqref="R373:S390">
    <cfRule type="cellIs" dxfId="643" priority="6" operator="notEqual">
      <formula>100</formula>
    </cfRule>
  </conditionalFormatting>
  <conditionalFormatting sqref="W241:W251 W253:W258">
    <cfRule type="cellIs" dxfId="642" priority="5" operator="notEqual">
      <formula>100</formula>
    </cfRule>
  </conditionalFormatting>
  <conditionalFormatting sqref="R23:S23">
    <cfRule type="cellIs" dxfId="7" priority="4" operator="notEqual">
      <formula>100</formula>
    </cfRule>
  </conditionalFormatting>
  <conditionalFormatting sqref="W23">
    <cfRule type="cellIs" dxfId="6" priority="3" operator="notEqual">
      <formula>100</formula>
    </cfRule>
  </conditionalFormatting>
  <conditionalFormatting sqref="R252:S252">
    <cfRule type="cellIs" dxfId="5" priority="2" operator="notEqual">
      <formula>100</formula>
    </cfRule>
  </conditionalFormatting>
  <conditionalFormatting sqref="W252">
    <cfRule type="cellIs" dxfId="4" priority="1" operator="notEqual">
      <formula>100</formula>
    </cfRule>
  </conditionalFormatting>
  <printOptions horizontalCentered="1"/>
  <pageMargins left="0.5" right="0.5" top="1" bottom="0.75" header="0.5" footer="0.5"/>
  <pageSetup scale="90" firstPageNumber="49"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2:IN581"/>
  <sheetViews>
    <sheetView showGridLines="0" zoomScale="85" zoomScaleNormal="85" workbookViewId="0">
      <pane xSplit="2" ySplit="5" topLeftCell="C6" activePane="bottomRight" state="frozen"/>
      <selection pane="topRight" activeCell="C1" sqref="C1"/>
      <selection pane="bottomLeft" activeCell="A6" sqref="A6"/>
      <selection pane="bottomRight" activeCell="E22" sqref="E22"/>
    </sheetView>
  </sheetViews>
  <sheetFormatPr defaultColWidth="9" defaultRowHeight="12.75"/>
  <cols>
    <col min="1" max="1" width="4.109375" style="145" customWidth="1"/>
    <col min="2" max="2" width="21.33203125" style="56" customWidth="1"/>
    <col min="3" max="14" width="5.77734375" style="56" customWidth="1"/>
    <col min="15" max="15" width="2.44140625" style="56" customWidth="1"/>
    <col min="16" max="16" width="2.77734375" style="56" customWidth="1"/>
    <col min="17" max="18" width="1" style="56" customWidth="1"/>
    <col min="19" max="19" width="1.77734375" style="56" customWidth="1"/>
    <col min="20" max="20" width="7" style="56" customWidth="1"/>
    <col min="21" max="31" width="5.77734375" style="13" customWidth="1"/>
    <col min="32" max="248" width="9" style="13"/>
    <col min="249" max="16384" width="9" style="56"/>
  </cols>
  <sheetData>
    <row r="2" spans="1:248">
      <c r="C2" s="62" t="s">
        <v>236</v>
      </c>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row>
    <row r="3" spans="1:248">
      <c r="A3" s="113"/>
      <c r="B3" s="118"/>
      <c r="C3" s="109" t="s">
        <v>86</v>
      </c>
      <c r="D3" s="118" t="s">
        <v>4</v>
      </c>
      <c r="E3" s="118"/>
      <c r="F3" s="118"/>
      <c r="G3" s="118"/>
      <c r="H3" s="118"/>
      <c r="I3" s="118"/>
      <c r="J3" s="118"/>
      <c r="K3" s="118"/>
      <c r="L3" s="118"/>
      <c r="M3" s="118"/>
      <c r="N3" s="124"/>
      <c r="O3" s="145"/>
      <c r="P3" s="145"/>
      <c r="Q3" s="145"/>
      <c r="R3" s="145"/>
      <c r="S3" s="145"/>
      <c r="T3" s="145"/>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row>
    <row r="4" spans="1:248" ht="63.75">
      <c r="A4" s="114"/>
      <c r="B4" s="119"/>
      <c r="C4" s="109" t="s">
        <v>232</v>
      </c>
      <c r="D4" s="118"/>
      <c r="E4" s="118"/>
      <c r="F4" s="118"/>
      <c r="G4" s="118"/>
      <c r="H4" s="118"/>
      <c r="I4" s="121" t="s">
        <v>233</v>
      </c>
      <c r="J4" s="109" t="s">
        <v>234</v>
      </c>
      <c r="K4" s="118"/>
      <c r="L4" s="118"/>
      <c r="M4" s="118"/>
      <c r="N4" s="264" t="s">
        <v>235</v>
      </c>
      <c r="O4" s="26" t="s">
        <v>1101</v>
      </c>
      <c r="P4" s="26" t="s">
        <v>1102</v>
      </c>
      <c r="Q4" s="26"/>
      <c r="R4" s="26"/>
      <c r="S4" s="26"/>
      <c r="T4" s="109" t="s">
        <v>232</v>
      </c>
      <c r="U4" s="118"/>
      <c r="V4" s="118"/>
      <c r="W4" s="118"/>
      <c r="X4" s="118"/>
      <c r="Y4" s="118"/>
      <c r="Z4" s="121" t="s">
        <v>233</v>
      </c>
      <c r="AA4" s="109" t="s">
        <v>234</v>
      </c>
      <c r="AB4" s="118"/>
      <c r="AC4" s="118"/>
      <c r="AD4" s="118"/>
      <c r="AE4" s="264" t="s">
        <v>235</v>
      </c>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c r="IK4" s="56"/>
      <c r="IL4" s="56"/>
      <c r="IM4" s="56"/>
      <c r="IN4" s="56"/>
    </row>
    <row r="5" spans="1:248" ht="38.25">
      <c r="A5" s="113" t="s">
        <v>0</v>
      </c>
      <c r="B5" s="109" t="s">
        <v>82</v>
      </c>
      <c r="C5" s="109">
        <v>1</v>
      </c>
      <c r="D5" s="113">
        <v>2</v>
      </c>
      <c r="E5" s="113">
        <v>3</v>
      </c>
      <c r="F5" s="113">
        <v>4</v>
      </c>
      <c r="G5" s="113">
        <v>5</v>
      </c>
      <c r="H5" s="113">
        <v>6</v>
      </c>
      <c r="I5" s="122"/>
      <c r="J5" s="109">
        <v>7</v>
      </c>
      <c r="K5" s="113">
        <v>8</v>
      </c>
      <c r="L5" s="113">
        <v>9</v>
      </c>
      <c r="M5" s="113">
        <v>10</v>
      </c>
      <c r="N5" s="265"/>
      <c r="O5" s="26" t="s">
        <v>1101</v>
      </c>
      <c r="P5" s="26"/>
      <c r="Q5" s="26"/>
      <c r="R5" s="26"/>
      <c r="S5" s="26"/>
      <c r="T5" s="109">
        <v>1</v>
      </c>
      <c r="U5" s="113">
        <v>2</v>
      </c>
      <c r="V5" s="113">
        <v>3</v>
      </c>
      <c r="W5" s="113">
        <v>4</v>
      </c>
      <c r="X5" s="113">
        <v>5</v>
      </c>
      <c r="Y5" s="113">
        <v>6</v>
      </c>
      <c r="Z5" s="122"/>
      <c r="AA5" s="109">
        <v>7</v>
      </c>
      <c r="AB5" s="113">
        <v>8</v>
      </c>
      <c r="AC5" s="113">
        <v>9</v>
      </c>
      <c r="AD5" s="113">
        <v>10</v>
      </c>
      <c r="AE5" s="265"/>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row>
    <row r="6" spans="1:248">
      <c r="A6" s="116" t="s">
        <v>105</v>
      </c>
      <c r="B6" s="109" t="s">
        <v>278</v>
      </c>
      <c r="C6" s="120">
        <v>0</v>
      </c>
      <c r="D6" s="127">
        <v>0</v>
      </c>
      <c r="E6" s="127">
        <v>0</v>
      </c>
      <c r="F6" s="127">
        <v>0</v>
      </c>
      <c r="G6" s="127">
        <v>0</v>
      </c>
      <c r="H6" s="127">
        <v>0</v>
      </c>
      <c r="I6" s="120">
        <v>0</v>
      </c>
      <c r="J6" s="120">
        <v>0</v>
      </c>
      <c r="K6" s="127">
        <v>0</v>
      </c>
      <c r="L6" s="127">
        <v>0</v>
      </c>
      <c r="M6" s="127">
        <v>0</v>
      </c>
      <c r="N6" s="128">
        <v>0</v>
      </c>
      <c r="O6" s="636">
        <v>0</v>
      </c>
      <c r="P6" s="636">
        <v>0</v>
      </c>
      <c r="Q6" s="636"/>
      <c r="R6" s="636"/>
      <c r="S6" s="636"/>
      <c r="T6" s="636" t="s">
        <v>1142</v>
      </c>
      <c r="U6" s="145"/>
      <c r="V6" s="56"/>
      <c r="W6" s="56"/>
      <c r="X6" s="56"/>
      <c r="Y6" s="56"/>
      <c r="Z6" s="644"/>
      <c r="AA6" s="56"/>
      <c r="AB6" s="56"/>
      <c r="AC6" s="56"/>
      <c r="AD6" s="56"/>
      <c r="AE6" s="644"/>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row>
    <row r="7" spans="1:248">
      <c r="A7" s="117"/>
      <c r="B7" s="129" t="s">
        <v>539</v>
      </c>
      <c r="C7" s="123">
        <v>0</v>
      </c>
      <c r="D7" s="130">
        <v>0</v>
      </c>
      <c r="E7" s="130">
        <v>0</v>
      </c>
      <c r="F7" s="130">
        <v>0</v>
      </c>
      <c r="G7" s="130">
        <v>0</v>
      </c>
      <c r="H7" s="130">
        <v>0</v>
      </c>
      <c r="I7" s="123">
        <v>0</v>
      </c>
      <c r="J7" s="123">
        <v>0</v>
      </c>
      <c r="K7" s="130">
        <v>0</v>
      </c>
      <c r="L7" s="130">
        <v>0</v>
      </c>
      <c r="M7" s="130">
        <v>0</v>
      </c>
      <c r="N7" s="131">
        <v>0</v>
      </c>
      <c r="O7" s="636">
        <v>0</v>
      </c>
      <c r="P7" s="636">
        <v>0</v>
      </c>
      <c r="Q7" s="636"/>
      <c r="R7" s="636"/>
      <c r="S7" s="636"/>
      <c r="T7" s="637">
        <f t="shared" ref="T7:AE7" si="0">C7-C6</f>
        <v>0</v>
      </c>
      <c r="U7" s="637">
        <f t="shared" si="0"/>
        <v>0</v>
      </c>
      <c r="V7" s="637">
        <f t="shared" si="0"/>
        <v>0</v>
      </c>
      <c r="W7" s="637">
        <f t="shared" si="0"/>
        <v>0</v>
      </c>
      <c r="X7" s="637">
        <f t="shared" si="0"/>
        <v>0</v>
      </c>
      <c r="Y7" s="637">
        <f t="shared" si="0"/>
        <v>0</v>
      </c>
      <c r="Z7" s="645">
        <f t="shared" si="0"/>
        <v>0</v>
      </c>
      <c r="AA7" s="637">
        <f t="shared" si="0"/>
        <v>0</v>
      </c>
      <c r="AB7" s="637">
        <f t="shared" si="0"/>
        <v>0</v>
      </c>
      <c r="AC7" s="637">
        <f t="shared" si="0"/>
        <v>0</v>
      </c>
      <c r="AD7" s="637">
        <f t="shared" si="0"/>
        <v>0</v>
      </c>
      <c r="AE7" s="645">
        <f t="shared" si="0"/>
        <v>0</v>
      </c>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row>
    <row r="8" spans="1:248">
      <c r="A8" s="117"/>
      <c r="B8" s="109" t="s">
        <v>280</v>
      </c>
      <c r="C8" s="120">
        <v>0</v>
      </c>
      <c r="D8" s="127">
        <v>0</v>
      </c>
      <c r="E8" s="127">
        <v>0</v>
      </c>
      <c r="F8" s="127">
        <v>0</v>
      </c>
      <c r="G8" s="127">
        <v>0</v>
      </c>
      <c r="H8" s="127">
        <v>0</v>
      </c>
      <c r="I8" s="120">
        <v>0</v>
      </c>
      <c r="J8" s="120">
        <v>0</v>
      </c>
      <c r="K8" s="127">
        <v>0</v>
      </c>
      <c r="L8" s="127">
        <v>0</v>
      </c>
      <c r="M8" s="127">
        <v>0</v>
      </c>
      <c r="N8" s="128">
        <v>0</v>
      </c>
      <c r="O8" s="636">
        <v>0</v>
      </c>
      <c r="P8" s="636">
        <v>0</v>
      </c>
      <c r="Q8" s="636"/>
      <c r="R8" s="636"/>
      <c r="S8" s="636"/>
      <c r="T8" s="145"/>
      <c r="U8" s="145"/>
      <c r="V8" s="56"/>
      <c r="W8" s="56"/>
      <c r="X8" s="56"/>
      <c r="Y8" s="56"/>
      <c r="Z8" s="644"/>
      <c r="AA8" s="56"/>
      <c r="AB8" s="56"/>
      <c r="AC8" s="56"/>
      <c r="AD8" s="56"/>
      <c r="AE8" s="644"/>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row>
    <row r="9" spans="1:248">
      <c r="A9" s="117"/>
      <c r="B9" s="129" t="s">
        <v>541</v>
      </c>
      <c r="C9" s="123">
        <v>0</v>
      </c>
      <c r="D9" s="130">
        <v>0</v>
      </c>
      <c r="E9" s="130">
        <v>0</v>
      </c>
      <c r="F9" s="130">
        <v>0</v>
      </c>
      <c r="G9" s="130">
        <v>0</v>
      </c>
      <c r="H9" s="130">
        <v>0</v>
      </c>
      <c r="I9" s="123">
        <v>0</v>
      </c>
      <c r="J9" s="123">
        <v>0</v>
      </c>
      <c r="K9" s="130">
        <v>0</v>
      </c>
      <c r="L9" s="130">
        <v>0</v>
      </c>
      <c r="M9" s="130">
        <v>0</v>
      </c>
      <c r="N9" s="131">
        <v>0</v>
      </c>
      <c r="O9" s="636">
        <v>0</v>
      </c>
      <c r="P9" s="636">
        <v>0</v>
      </c>
      <c r="Q9" s="636"/>
      <c r="R9" s="636"/>
      <c r="S9" s="636"/>
      <c r="T9" s="637">
        <f t="shared" ref="T9:U9" si="1">C9-C8</f>
        <v>0</v>
      </c>
      <c r="U9" s="637">
        <f t="shared" si="1"/>
        <v>0</v>
      </c>
      <c r="V9" s="637">
        <f t="shared" ref="V9" si="2">E9-E8</f>
        <v>0</v>
      </c>
      <c r="W9" s="637">
        <f t="shared" ref="W9" si="3">F9-F8</f>
        <v>0</v>
      </c>
      <c r="X9" s="637">
        <f t="shared" ref="X9" si="4">G9-G8</f>
        <v>0</v>
      </c>
      <c r="Y9" s="637">
        <f t="shared" ref="Y9" si="5">H9-H8</f>
        <v>0</v>
      </c>
      <c r="Z9" s="645">
        <f t="shared" ref="Z9" si="6">I9-I8</f>
        <v>0</v>
      </c>
      <c r="AA9" s="637">
        <f t="shared" ref="AA9" si="7">J9-J8</f>
        <v>0</v>
      </c>
      <c r="AB9" s="637">
        <f t="shared" ref="AB9" si="8">K9-K8</f>
        <v>0</v>
      </c>
      <c r="AC9" s="637">
        <f t="shared" ref="AC9" si="9">L9-L8</f>
        <v>0</v>
      </c>
      <c r="AD9" s="637">
        <f t="shared" ref="AD9" si="10">M9-M8</f>
        <v>0</v>
      </c>
      <c r="AE9" s="645">
        <f t="shared" ref="AE9" si="11">N9-N8</f>
        <v>0</v>
      </c>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row>
    <row r="10" spans="1:248">
      <c r="A10" s="117"/>
      <c r="B10" s="109" t="s">
        <v>282</v>
      </c>
      <c r="C10" s="120">
        <v>0</v>
      </c>
      <c r="D10" s="127">
        <v>0</v>
      </c>
      <c r="E10" s="127">
        <v>0</v>
      </c>
      <c r="F10" s="127">
        <v>0</v>
      </c>
      <c r="G10" s="127">
        <v>0</v>
      </c>
      <c r="H10" s="127">
        <v>0</v>
      </c>
      <c r="I10" s="120">
        <v>0</v>
      </c>
      <c r="J10" s="120">
        <v>0</v>
      </c>
      <c r="K10" s="127">
        <v>0</v>
      </c>
      <c r="L10" s="127">
        <v>0</v>
      </c>
      <c r="M10" s="127">
        <v>0</v>
      </c>
      <c r="N10" s="128">
        <v>0</v>
      </c>
      <c r="O10" s="636">
        <v>0</v>
      </c>
      <c r="P10" s="636">
        <v>0</v>
      </c>
      <c r="Q10" s="636"/>
      <c r="R10" s="636"/>
      <c r="S10" s="636"/>
      <c r="T10" s="145"/>
      <c r="U10" s="145"/>
      <c r="V10" s="56"/>
      <c r="W10" s="56"/>
      <c r="X10" s="56"/>
      <c r="Y10" s="56"/>
      <c r="Z10" s="644"/>
      <c r="AA10" s="56"/>
      <c r="AB10" s="56"/>
      <c r="AC10" s="56"/>
      <c r="AD10" s="56"/>
      <c r="AE10" s="644"/>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row>
    <row r="11" spans="1:248">
      <c r="A11" s="117"/>
      <c r="B11" s="129" t="s">
        <v>543</v>
      </c>
      <c r="C11" s="123">
        <v>0</v>
      </c>
      <c r="D11" s="130">
        <v>0</v>
      </c>
      <c r="E11" s="130">
        <v>0</v>
      </c>
      <c r="F11" s="130">
        <v>0</v>
      </c>
      <c r="G11" s="130">
        <v>0</v>
      </c>
      <c r="H11" s="130">
        <v>0</v>
      </c>
      <c r="I11" s="123">
        <v>0</v>
      </c>
      <c r="J11" s="123">
        <v>0</v>
      </c>
      <c r="K11" s="130">
        <v>0</v>
      </c>
      <c r="L11" s="130">
        <v>0</v>
      </c>
      <c r="M11" s="130">
        <v>0</v>
      </c>
      <c r="N11" s="131">
        <v>0</v>
      </c>
      <c r="O11" s="636">
        <v>0</v>
      </c>
      <c r="P11" s="636">
        <v>0</v>
      </c>
      <c r="Q11" s="636"/>
      <c r="R11" s="636"/>
      <c r="S11" s="636"/>
      <c r="T11" s="637">
        <f t="shared" ref="T11:U11" si="12">C11-C10</f>
        <v>0</v>
      </c>
      <c r="U11" s="637">
        <f t="shared" si="12"/>
        <v>0</v>
      </c>
      <c r="V11" s="637">
        <f t="shared" ref="V11" si="13">E11-E10</f>
        <v>0</v>
      </c>
      <c r="W11" s="637">
        <f t="shared" ref="W11" si="14">F11-F10</f>
        <v>0</v>
      </c>
      <c r="X11" s="637">
        <f t="shared" ref="X11" si="15">G11-G10</f>
        <v>0</v>
      </c>
      <c r="Y11" s="637">
        <f t="shared" ref="Y11" si="16">H11-H10</f>
        <v>0</v>
      </c>
      <c r="Z11" s="645">
        <f t="shared" ref="Z11" si="17">I11-I10</f>
        <v>0</v>
      </c>
      <c r="AA11" s="637">
        <f t="shared" ref="AA11" si="18">J11-J10</f>
        <v>0</v>
      </c>
      <c r="AB11" s="637">
        <f t="shared" ref="AB11" si="19">K11-K10</f>
        <v>0</v>
      </c>
      <c r="AC11" s="637">
        <f t="shared" ref="AC11" si="20">L11-L10</f>
        <v>0</v>
      </c>
      <c r="AD11" s="637">
        <f t="shared" ref="AD11" si="21">M11-M10</f>
        <v>0</v>
      </c>
      <c r="AE11" s="645">
        <f t="shared" ref="AE11" si="22">N11-N10</f>
        <v>0</v>
      </c>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row>
    <row r="12" spans="1:248">
      <c r="A12" s="117"/>
      <c r="B12" s="109" t="s">
        <v>284</v>
      </c>
      <c r="C12" s="120">
        <v>0</v>
      </c>
      <c r="D12" s="127">
        <v>0</v>
      </c>
      <c r="E12" s="127">
        <v>0</v>
      </c>
      <c r="F12" s="127">
        <v>0</v>
      </c>
      <c r="G12" s="127">
        <v>0</v>
      </c>
      <c r="H12" s="127">
        <v>0</v>
      </c>
      <c r="I12" s="120">
        <v>0</v>
      </c>
      <c r="J12" s="120">
        <v>0</v>
      </c>
      <c r="K12" s="127">
        <v>0</v>
      </c>
      <c r="L12" s="127">
        <v>0</v>
      </c>
      <c r="M12" s="127">
        <v>0</v>
      </c>
      <c r="N12" s="128">
        <v>0</v>
      </c>
      <c r="O12" s="636">
        <v>0</v>
      </c>
      <c r="P12" s="636">
        <v>0</v>
      </c>
      <c r="Q12" s="636"/>
      <c r="R12" s="636"/>
      <c r="S12" s="636"/>
      <c r="T12" s="145"/>
      <c r="U12" s="145"/>
      <c r="V12" s="56"/>
      <c r="W12" s="56"/>
      <c r="X12" s="56"/>
      <c r="Y12" s="56"/>
      <c r="Z12" s="644"/>
      <c r="AA12" s="56"/>
      <c r="AB12" s="56"/>
      <c r="AC12" s="56"/>
      <c r="AD12" s="56"/>
      <c r="AE12" s="644"/>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row>
    <row r="13" spans="1:248">
      <c r="A13" s="117"/>
      <c r="B13" s="129" t="s">
        <v>545</v>
      </c>
      <c r="C13" s="123">
        <v>0</v>
      </c>
      <c r="D13" s="130">
        <v>0</v>
      </c>
      <c r="E13" s="130">
        <v>0</v>
      </c>
      <c r="F13" s="130">
        <v>0</v>
      </c>
      <c r="G13" s="130">
        <v>0</v>
      </c>
      <c r="H13" s="130">
        <v>0</v>
      </c>
      <c r="I13" s="123">
        <v>0</v>
      </c>
      <c r="J13" s="123">
        <v>0</v>
      </c>
      <c r="K13" s="130">
        <v>0</v>
      </c>
      <c r="L13" s="130">
        <v>0</v>
      </c>
      <c r="M13" s="130">
        <v>0</v>
      </c>
      <c r="N13" s="131">
        <v>0</v>
      </c>
      <c r="O13" s="636">
        <v>0</v>
      </c>
      <c r="P13" s="636">
        <v>0</v>
      </c>
      <c r="Q13" s="636"/>
      <c r="R13" s="636"/>
      <c r="S13" s="636"/>
      <c r="T13" s="637">
        <f t="shared" ref="T13:U13" si="23">C13-C12</f>
        <v>0</v>
      </c>
      <c r="U13" s="637">
        <f t="shared" si="23"/>
        <v>0</v>
      </c>
      <c r="V13" s="637">
        <f t="shared" ref="V13" si="24">E13-E12</f>
        <v>0</v>
      </c>
      <c r="W13" s="637">
        <f t="shared" ref="W13" si="25">F13-F12</f>
        <v>0</v>
      </c>
      <c r="X13" s="637">
        <f t="shared" ref="X13" si="26">G13-G12</f>
        <v>0</v>
      </c>
      <c r="Y13" s="637">
        <f t="shared" ref="Y13" si="27">H13-H12</f>
        <v>0</v>
      </c>
      <c r="Z13" s="645">
        <f t="shared" ref="Z13" si="28">I13-I12</f>
        <v>0</v>
      </c>
      <c r="AA13" s="637">
        <f t="shared" ref="AA13" si="29">J13-J12</f>
        <v>0</v>
      </c>
      <c r="AB13" s="637">
        <f t="shared" ref="AB13" si="30">K13-K12</f>
        <v>0</v>
      </c>
      <c r="AC13" s="637">
        <f t="shared" ref="AC13" si="31">L13-L12</f>
        <v>0</v>
      </c>
      <c r="AD13" s="637">
        <f t="shared" ref="AD13" si="32">M13-M12</f>
        <v>0</v>
      </c>
      <c r="AE13" s="645">
        <f t="shared" ref="AE13" si="33">N13-N12</f>
        <v>0</v>
      </c>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row>
    <row r="14" spans="1:248">
      <c r="A14" s="117"/>
      <c r="B14" s="109" t="s">
        <v>124</v>
      </c>
      <c r="C14" s="120">
        <v>0</v>
      </c>
      <c r="D14" s="127">
        <v>0</v>
      </c>
      <c r="E14" s="127">
        <v>0</v>
      </c>
      <c r="F14" s="127">
        <v>0</v>
      </c>
      <c r="G14" s="127">
        <v>0</v>
      </c>
      <c r="H14" s="127">
        <v>0</v>
      </c>
      <c r="I14" s="120">
        <v>0</v>
      </c>
      <c r="J14" s="120">
        <v>0</v>
      </c>
      <c r="K14" s="127">
        <v>0</v>
      </c>
      <c r="L14" s="127">
        <v>0</v>
      </c>
      <c r="M14" s="127">
        <v>0</v>
      </c>
      <c r="N14" s="128">
        <v>0</v>
      </c>
      <c r="O14" s="636">
        <v>0</v>
      </c>
      <c r="P14" s="636">
        <v>0</v>
      </c>
      <c r="Q14" s="636"/>
      <c r="R14" s="636"/>
      <c r="S14" s="636"/>
      <c r="T14" s="145"/>
      <c r="U14" s="145"/>
      <c r="V14" s="56"/>
      <c r="W14" s="56"/>
      <c r="X14" s="56"/>
      <c r="Y14" s="56"/>
      <c r="Z14" s="644"/>
      <c r="AA14" s="56"/>
      <c r="AB14" s="56"/>
      <c r="AC14" s="56"/>
      <c r="AD14" s="56"/>
      <c r="AE14" s="644"/>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row>
    <row r="15" spans="1:248">
      <c r="A15" s="117"/>
      <c r="B15" s="129" t="s">
        <v>547</v>
      </c>
      <c r="C15" s="123">
        <v>0</v>
      </c>
      <c r="D15" s="130">
        <v>0</v>
      </c>
      <c r="E15" s="130">
        <v>0</v>
      </c>
      <c r="F15" s="130">
        <v>0</v>
      </c>
      <c r="G15" s="130">
        <v>0</v>
      </c>
      <c r="H15" s="130">
        <v>0</v>
      </c>
      <c r="I15" s="123">
        <v>0</v>
      </c>
      <c r="J15" s="123">
        <v>0</v>
      </c>
      <c r="K15" s="130">
        <v>0</v>
      </c>
      <c r="L15" s="130">
        <v>0</v>
      </c>
      <c r="M15" s="130">
        <v>0</v>
      </c>
      <c r="N15" s="131">
        <v>0</v>
      </c>
      <c r="O15" s="636">
        <v>0</v>
      </c>
      <c r="P15" s="636">
        <v>0</v>
      </c>
      <c r="Q15" s="636"/>
      <c r="R15" s="636"/>
      <c r="S15" s="636"/>
      <c r="T15" s="637">
        <f t="shared" ref="T15:U15" si="34">C15-C14</f>
        <v>0</v>
      </c>
      <c r="U15" s="637">
        <f t="shared" si="34"/>
        <v>0</v>
      </c>
      <c r="V15" s="637">
        <f t="shared" ref="V15" si="35">E15-E14</f>
        <v>0</v>
      </c>
      <c r="W15" s="637">
        <f t="shared" ref="W15" si="36">F15-F14</f>
        <v>0</v>
      </c>
      <c r="X15" s="637">
        <f t="shared" ref="X15" si="37">G15-G14</f>
        <v>0</v>
      </c>
      <c r="Y15" s="637">
        <f t="shared" ref="Y15" si="38">H15-H14</f>
        <v>0</v>
      </c>
      <c r="Z15" s="645">
        <f t="shared" ref="Z15" si="39">I15-I14</f>
        <v>0</v>
      </c>
      <c r="AA15" s="637">
        <f t="shared" ref="AA15" si="40">J15-J14</f>
        <v>0</v>
      </c>
      <c r="AB15" s="637">
        <f t="shared" ref="AB15" si="41">K15-K14</f>
        <v>0</v>
      </c>
      <c r="AC15" s="637">
        <f t="shared" ref="AC15" si="42">L15-L14</f>
        <v>0</v>
      </c>
      <c r="AD15" s="637">
        <f t="shared" ref="AD15" si="43">M15-M14</f>
        <v>0</v>
      </c>
      <c r="AE15" s="645">
        <f t="shared" ref="AE15" si="44">N15-N14</f>
        <v>0</v>
      </c>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row>
    <row r="16" spans="1:248">
      <c r="A16" s="117"/>
      <c r="B16" s="109" t="s">
        <v>126</v>
      </c>
      <c r="C16" s="120">
        <v>0</v>
      </c>
      <c r="D16" s="127">
        <v>0</v>
      </c>
      <c r="E16" s="127">
        <v>0</v>
      </c>
      <c r="F16" s="127">
        <v>0</v>
      </c>
      <c r="G16" s="127">
        <v>0</v>
      </c>
      <c r="H16" s="127">
        <v>0</v>
      </c>
      <c r="I16" s="120">
        <v>0</v>
      </c>
      <c r="J16" s="120">
        <v>0</v>
      </c>
      <c r="K16" s="127">
        <v>0</v>
      </c>
      <c r="L16" s="127">
        <v>0</v>
      </c>
      <c r="M16" s="127">
        <v>0</v>
      </c>
      <c r="N16" s="128">
        <v>0</v>
      </c>
      <c r="O16" s="636">
        <v>0</v>
      </c>
      <c r="P16" s="636">
        <v>0</v>
      </c>
      <c r="Q16" s="636"/>
      <c r="R16" s="636"/>
      <c r="S16" s="636"/>
      <c r="T16" s="145"/>
      <c r="U16" s="145"/>
      <c r="V16" s="56"/>
      <c r="W16" s="56"/>
      <c r="X16" s="56"/>
      <c r="Y16" s="56"/>
      <c r="Z16" s="644"/>
      <c r="AA16" s="56"/>
      <c r="AB16" s="56"/>
      <c r="AC16" s="56"/>
      <c r="AD16" s="56"/>
      <c r="AE16" s="644"/>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row>
    <row r="17" spans="1:248">
      <c r="A17" s="117"/>
      <c r="B17" s="129" t="s">
        <v>549</v>
      </c>
      <c r="C17" s="123">
        <v>0</v>
      </c>
      <c r="D17" s="130">
        <v>0</v>
      </c>
      <c r="E17" s="130">
        <v>0</v>
      </c>
      <c r="F17" s="130">
        <v>0</v>
      </c>
      <c r="G17" s="130">
        <v>0</v>
      </c>
      <c r="H17" s="130">
        <v>0</v>
      </c>
      <c r="I17" s="123">
        <v>0</v>
      </c>
      <c r="J17" s="123">
        <v>0</v>
      </c>
      <c r="K17" s="130">
        <v>0</v>
      </c>
      <c r="L17" s="130">
        <v>0</v>
      </c>
      <c r="M17" s="130">
        <v>0</v>
      </c>
      <c r="N17" s="131">
        <v>0</v>
      </c>
      <c r="O17" s="636">
        <v>0</v>
      </c>
      <c r="P17" s="636">
        <v>0</v>
      </c>
      <c r="Q17" s="636"/>
      <c r="R17" s="636"/>
      <c r="S17" s="636"/>
      <c r="T17" s="637">
        <f t="shared" ref="T17:U17" si="45">C17-C16</f>
        <v>0</v>
      </c>
      <c r="U17" s="637">
        <f t="shared" si="45"/>
        <v>0</v>
      </c>
      <c r="V17" s="637">
        <f t="shared" ref="V17" si="46">E17-E16</f>
        <v>0</v>
      </c>
      <c r="W17" s="637">
        <f t="shared" ref="W17" si="47">F17-F16</f>
        <v>0</v>
      </c>
      <c r="X17" s="637">
        <f t="shared" ref="X17" si="48">G17-G16</f>
        <v>0</v>
      </c>
      <c r="Y17" s="637">
        <f t="shared" ref="Y17" si="49">H17-H16</f>
        <v>0</v>
      </c>
      <c r="Z17" s="645">
        <f t="shared" ref="Z17" si="50">I17-I16</f>
        <v>0</v>
      </c>
      <c r="AA17" s="637">
        <f t="shared" ref="AA17" si="51">J17-J16</f>
        <v>0</v>
      </c>
      <c r="AB17" s="637">
        <f t="shared" ref="AB17" si="52">K17-K16</f>
        <v>0</v>
      </c>
      <c r="AC17" s="637">
        <f t="shared" ref="AC17" si="53">L17-L16</f>
        <v>0</v>
      </c>
      <c r="AD17" s="637">
        <f t="shared" ref="AD17" si="54">M17-M16</f>
        <v>0</v>
      </c>
      <c r="AE17" s="645">
        <f t="shared" ref="AE17" si="55">N17-N16</f>
        <v>0</v>
      </c>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row>
    <row r="18" spans="1:248">
      <c r="A18" s="117"/>
      <c r="B18" s="109" t="s">
        <v>128</v>
      </c>
      <c r="C18" s="120">
        <v>0</v>
      </c>
      <c r="D18" s="127">
        <v>0</v>
      </c>
      <c r="E18" s="127">
        <v>0</v>
      </c>
      <c r="F18" s="127">
        <v>0</v>
      </c>
      <c r="G18" s="127">
        <v>0</v>
      </c>
      <c r="H18" s="127">
        <v>0</v>
      </c>
      <c r="I18" s="120">
        <v>0</v>
      </c>
      <c r="J18" s="120">
        <v>0</v>
      </c>
      <c r="K18" s="127">
        <v>0</v>
      </c>
      <c r="L18" s="127">
        <v>0</v>
      </c>
      <c r="M18" s="127">
        <v>0</v>
      </c>
      <c r="N18" s="128">
        <v>0</v>
      </c>
      <c r="O18" s="636">
        <v>0</v>
      </c>
      <c r="P18" s="636">
        <v>0</v>
      </c>
      <c r="Q18" s="636"/>
      <c r="R18" s="636"/>
      <c r="S18" s="636"/>
      <c r="T18" s="145"/>
      <c r="U18" s="145"/>
      <c r="V18" s="56"/>
      <c r="W18" s="56"/>
      <c r="X18" s="56"/>
      <c r="Y18" s="56"/>
      <c r="Z18" s="644"/>
      <c r="AA18" s="56"/>
      <c r="AB18" s="56"/>
      <c r="AC18" s="56"/>
      <c r="AD18" s="56"/>
      <c r="AE18" s="644"/>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row>
    <row r="19" spans="1:248">
      <c r="A19" s="117"/>
      <c r="B19" s="129" t="s">
        <v>551</v>
      </c>
      <c r="C19" s="123">
        <v>0</v>
      </c>
      <c r="D19" s="130">
        <v>0</v>
      </c>
      <c r="E19" s="130">
        <v>0</v>
      </c>
      <c r="F19" s="130">
        <v>0</v>
      </c>
      <c r="G19" s="130">
        <v>0</v>
      </c>
      <c r="H19" s="130">
        <v>0</v>
      </c>
      <c r="I19" s="123">
        <v>0</v>
      </c>
      <c r="J19" s="123">
        <v>0</v>
      </c>
      <c r="K19" s="130">
        <v>0</v>
      </c>
      <c r="L19" s="130">
        <v>0</v>
      </c>
      <c r="M19" s="130">
        <v>0</v>
      </c>
      <c r="N19" s="131">
        <v>0</v>
      </c>
      <c r="O19" s="636">
        <v>0</v>
      </c>
      <c r="P19" s="636">
        <v>0</v>
      </c>
      <c r="Q19" s="636"/>
      <c r="R19" s="636"/>
      <c r="S19" s="636"/>
      <c r="T19" s="637">
        <f t="shared" ref="T19:U19" si="56">C19-C18</f>
        <v>0</v>
      </c>
      <c r="U19" s="637">
        <f t="shared" si="56"/>
        <v>0</v>
      </c>
      <c r="V19" s="637">
        <f t="shared" ref="V19" si="57">E19-E18</f>
        <v>0</v>
      </c>
      <c r="W19" s="637">
        <f t="shared" ref="W19" si="58">F19-F18</f>
        <v>0</v>
      </c>
      <c r="X19" s="637">
        <f t="shared" ref="X19" si="59">G19-G18</f>
        <v>0</v>
      </c>
      <c r="Y19" s="637">
        <f t="shared" ref="Y19" si="60">H19-H18</f>
        <v>0</v>
      </c>
      <c r="Z19" s="645">
        <f t="shared" ref="Z19" si="61">I19-I18</f>
        <v>0</v>
      </c>
      <c r="AA19" s="637">
        <f t="shared" ref="AA19" si="62">J19-J18</f>
        <v>0</v>
      </c>
      <c r="AB19" s="637">
        <f t="shared" ref="AB19" si="63">K19-K18</f>
        <v>0</v>
      </c>
      <c r="AC19" s="637">
        <f t="shared" ref="AC19" si="64">L19-L18</f>
        <v>0</v>
      </c>
      <c r="AD19" s="637">
        <f t="shared" ref="AD19" si="65">M19-M18</f>
        <v>0</v>
      </c>
      <c r="AE19" s="645">
        <f t="shared" ref="AE19" si="66">N19-N18</f>
        <v>0</v>
      </c>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row>
    <row r="20" spans="1:248">
      <c r="A20" s="117"/>
      <c r="B20" s="109" t="s">
        <v>130</v>
      </c>
      <c r="C20" s="120">
        <v>0</v>
      </c>
      <c r="D20" s="127">
        <v>0</v>
      </c>
      <c r="E20" s="127">
        <v>0</v>
      </c>
      <c r="F20" s="127">
        <v>0</v>
      </c>
      <c r="G20" s="127">
        <v>0</v>
      </c>
      <c r="H20" s="127">
        <v>0</v>
      </c>
      <c r="I20" s="120">
        <v>0</v>
      </c>
      <c r="J20" s="120">
        <v>0</v>
      </c>
      <c r="K20" s="127">
        <v>0</v>
      </c>
      <c r="L20" s="127">
        <v>0</v>
      </c>
      <c r="M20" s="127">
        <v>0</v>
      </c>
      <c r="N20" s="128">
        <v>0</v>
      </c>
      <c r="O20" s="636">
        <v>0</v>
      </c>
      <c r="P20" s="636">
        <v>0</v>
      </c>
      <c r="Q20" s="636"/>
      <c r="R20" s="636"/>
      <c r="S20" s="636"/>
      <c r="T20" s="145"/>
      <c r="U20" s="145"/>
      <c r="V20" s="56"/>
      <c r="W20" s="56"/>
      <c r="X20" s="56"/>
      <c r="Y20" s="56"/>
      <c r="Z20" s="644"/>
      <c r="AA20" s="56"/>
      <c r="AB20" s="56"/>
      <c r="AC20" s="56"/>
      <c r="AD20" s="56"/>
      <c r="AE20" s="644"/>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row>
    <row r="21" spans="1:248">
      <c r="A21" s="117"/>
      <c r="B21" s="129" t="s">
        <v>553</v>
      </c>
      <c r="C21" s="123">
        <v>0</v>
      </c>
      <c r="D21" s="130">
        <v>0</v>
      </c>
      <c r="E21" s="130">
        <v>0</v>
      </c>
      <c r="F21" s="130">
        <v>0</v>
      </c>
      <c r="G21" s="130">
        <v>0</v>
      </c>
      <c r="H21" s="130">
        <v>0</v>
      </c>
      <c r="I21" s="123">
        <v>0</v>
      </c>
      <c r="J21" s="123">
        <v>0</v>
      </c>
      <c r="K21" s="130">
        <v>0</v>
      </c>
      <c r="L21" s="130">
        <v>0</v>
      </c>
      <c r="M21" s="130">
        <v>0</v>
      </c>
      <c r="N21" s="131">
        <v>0</v>
      </c>
      <c r="O21" s="636">
        <v>0</v>
      </c>
      <c r="P21" s="636">
        <v>0</v>
      </c>
      <c r="Q21" s="636"/>
      <c r="R21" s="636"/>
      <c r="S21" s="636"/>
      <c r="T21" s="637">
        <f t="shared" ref="T21:U21" si="67">C21-C20</f>
        <v>0</v>
      </c>
      <c r="U21" s="637">
        <f t="shared" si="67"/>
        <v>0</v>
      </c>
      <c r="V21" s="637">
        <f t="shared" ref="V21" si="68">E21-E20</f>
        <v>0</v>
      </c>
      <c r="W21" s="637">
        <f t="shared" ref="W21" si="69">F21-F20</f>
        <v>0</v>
      </c>
      <c r="X21" s="637">
        <f t="shared" ref="X21" si="70">G21-G20</f>
        <v>0</v>
      </c>
      <c r="Y21" s="637">
        <f t="shared" ref="Y21" si="71">H21-H20</f>
        <v>0</v>
      </c>
      <c r="Z21" s="645">
        <f t="shared" ref="Z21" si="72">I21-I20</f>
        <v>0</v>
      </c>
      <c r="AA21" s="637">
        <f t="shared" ref="AA21" si="73">J21-J20</f>
        <v>0</v>
      </c>
      <c r="AB21" s="637">
        <f t="shared" ref="AB21" si="74">K21-K20</f>
        <v>0</v>
      </c>
      <c r="AC21" s="637">
        <f t="shared" ref="AC21" si="75">L21-L20</f>
        <v>0</v>
      </c>
      <c r="AD21" s="637">
        <f t="shared" ref="AD21" si="76">M21-M20</f>
        <v>0</v>
      </c>
      <c r="AE21" s="645">
        <f t="shared" ref="AE21" si="77">N21-N20</f>
        <v>0</v>
      </c>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row>
    <row r="22" spans="1:248">
      <c r="A22" s="117"/>
      <c r="B22" s="109" t="s">
        <v>132</v>
      </c>
      <c r="C22" s="120">
        <v>0</v>
      </c>
      <c r="D22" s="127">
        <v>0</v>
      </c>
      <c r="E22" s="127">
        <v>0</v>
      </c>
      <c r="F22" s="127">
        <v>0</v>
      </c>
      <c r="G22" s="127">
        <v>0</v>
      </c>
      <c r="H22" s="127">
        <v>0</v>
      </c>
      <c r="I22" s="120">
        <v>0</v>
      </c>
      <c r="J22" s="120">
        <v>0</v>
      </c>
      <c r="K22" s="127">
        <v>0</v>
      </c>
      <c r="L22" s="127">
        <v>0</v>
      </c>
      <c r="M22" s="127">
        <v>0</v>
      </c>
      <c r="N22" s="128">
        <v>0</v>
      </c>
      <c r="O22" s="636">
        <v>0</v>
      </c>
      <c r="P22" s="636">
        <v>0</v>
      </c>
      <c r="Q22" s="636"/>
      <c r="R22" s="636"/>
      <c r="S22" s="636"/>
      <c r="T22" s="145"/>
      <c r="U22" s="145"/>
      <c r="V22" s="56"/>
      <c r="W22" s="56"/>
      <c r="X22" s="56"/>
      <c r="Y22" s="56"/>
      <c r="Z22" s="644"/>
      <c r="AA22" s="56"/>
      <c r="AB22" s="56"/>
      <c r="AC22" s="56"/>
      <c r="AD22" s="56"/>
      <c r="AE22" s="644"/>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row>
    <row r="23" spans="1:248">
      <c r="A23" s="117"/>
      <c r="B23" s="129" t="s">
        <v>555</v>
      </c>
      <c r="C23" s="123">
        <v>0</v>
      </c>
      <c r="D23" s="130">
        <v>0</v>
      </c>
      <c r="E23" s="130">
        <v>0</v>
      </c>
      <c r="F23" s="130">
        <v>0</v>
      </c>
      <c r="G23" s="130">
        <v>0</v>
      </c>
      <c r="H23" s="130">
        <v>0</v>
      </c>
      <c r="I23" s="123">
        <v>0</v>
      </c>
      <c r="J23" s="123">
        <v>0</v>
      </c>
      <c r="K23" s="130">
        <v>0</v>
      </c>
      <c r="L23" s="130">
        <v>0</v>
      </c>
      <c r="M23" s="130">
        <v>0</v>
      </c>
      <c r="N23" s="131">
        <v>0</v>
      </c>
      <c r="O23" s="636">
        <v>0</v>
      </c>
      <c r="P23" s="636">
        <v>0</v>
      </c>
      <c r="Q23" s="636"/>
      <c r="R23" s="636"/>
      <c r="S23" s="636"/>
      <c r="T23" s="637">
        <f t="shared" ref="T23:U23" si="78">C23-C22</f>
        <v>0</v>
      </c>
      <c r="U23" s="637">
        <f t="shared" si="78"/>
        <v>0</v>
      </c>
      <c r="V23" s="637">
        <f t="shared" ref="V23" si="79">E23-E22</f>
        <v>0</v>
      </c>
      <c r="W23" s="637">
        <f t="shared" ref="W23" si="80">F23-F22</f>
        <v>0</v>
      </c>
      <c r="X23" s="637">
        <f t="shared" ref="X23" si="81">G23-G22</f>
        <v>0</v>
      </c>
      <c r="Y23" s="637">
        <f t="shared" ref="Y23" si="82">H23-H22</f>
        <v>0</v>
      </c>
      <c r="Z23" s="645">
        <f t="shared" ref="Z23" si="83">I23-I22</f>
        <v>0</v>
      </c>
      <c r="AA23" s="637">
        <f t="shared" ref="AA23" si="84">J23-J22</f>
        <v>0</v>
      </c>
      <c r="AB23" s="637">
        <f t="shared" ref="AB23" si="85">K23-K22</f>
        <v>0</v>
      </c>
      <c r="AC23" s="637">
        <f t="shared" ref="AC23" si="86">L23-L22</f>
        <v>0</v>
      </c>
      <c r="AD23" s="637">
        <f t="shared" ref="AD23" si="87">M23-M22</f>
        <v>0</v>
      </c>
      <c r="AE23" s="645">
        <f t="shared" ref="AE23" si="88">N23-N22</f>
        <v>0</v>
      </c>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row>
    <row r="24" spans="1:248">
      <c r="A24" s="117"/>
      <c r="B24" s="109" t="s">
        <v>134</v>
      </c>
      <c r="C24" s="120">
        <v>0</v>
      </c>
      <c r="D24" s="127">
        <v>0</v>
      </c>
      <c r="E24" s="127">
        <v>0</v>
      </c>
      <c r="F24" s="127">
        <v>0</v>
      </c>
      <c r="G24" s="127">
        <v>0</v>
      </c>
      <c r="H24" s="127">
        <v>0</v>
      </c>
      <c r="I24" s="120">
        <v>0</v>
      </c>
      <c r="J24" s="120">
        <v>0</v>
      </c>
      <c r="K24" s="127">
        <v>0</v>
      </c>
      <c r="L24" s="127">
        <v>0</v>
      </c>
      <c r="M24" s="127">
        <v>0</v>
      </c>
      <c r="N24" s="128">
        <v>0</v>
      </c>
      <c r="O24" s="636">
        <v>0</v>
      </c>
      <c r="P24" s="636">
        <v>0</v>
      </c>
      <c r="Q24" s="636"/>
      <c r="R24" s="636"/>
      <c r="S24" s="636"/>
      <c r="T24" s="145"/>
      <c r="U24" s="145"/>
      <c r="V24" s="56"/>
      <c r="W24" s="56"/>
      <c r="X24" s="56"/>
      <c r="Y24" s="56"/>
      <c r="Z24" s="644"/>
      <c r="AA24" s="56"/>
      <c r="AB24" s="56"/>
      <c r="AC24" s="56"/>
      <c r="AD24" s="56"/>
      <c r="AE24" s="644"/>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row>
    <row r="25" spans="1:248">
      <c r="A25" s="117"/>
      <c r="B25" s="129" t="s">
        <v>557</v>
      </c>
      <c r="C25" s="123">
        <v>0</v>
      </c>
      <c r="D25" s="130">
        <v>0</v>
      </c>
      <c r="E25" s="130">
        <v>0</v>
      </c>
      <c r="F25" s="130">
        <v>0</v>
      </c>
      <c r="G25" s="130">
        <v>0</v>
      </c>
      <c r="H25" s="130">
        <v>0</v>
      </c>
      <c r="I25" s="123">
        <v>0</v>
      </c>
      <c r="J25" s="123">
        <v>0</v>
      </c>
      <c r="K25" s="130">
        <v>0</v>
      </c>
      <c r="L25" s="130">
        <v>0</v>
      </c>
      <c r="M25" s="130">
        <v>0</v>
      </c>
      <c r="N25" s="131">
        <v>0</v>
      </c>
      <c r="O25" s="636">
        <v>0</v>
      </c>
      <c r="P25" s="636">
        <v>0</v>
      </c>
      <c r="Q25" s="636"/>
      <c r="R25" s="636"/>
      <c r="S25" s="636"/>
      <c r="T25" s="637">
        <f t="shared" ref="T25:U25" si="89">C25-C24</f>
        <v>0</v>
      </c>
      <c r="U25" s="637">
        <f t="shared" si="89"/>
        <v>0</v>
      </c>
      <c r="V25" s="637">
        <f t="shared" ref="V25" si="90">E25-E24</f>
        <v>0</v>
      </c>
      <c r="W25" s="637">
        <f t="shared" ref="W25" si="91">F25-F24</f>
        <v>0</v>
      </c>
      <c r="X25" s="637">
        <f t="shared" ref="X25" si="92">G25-G24</f>
        <v>0</v>
      </c>
      <c r="Y25" s="637">
        <f t="shared" ref="Y25" si="93">H25-H24</f>
        <v>0</v>
      </c>
      <c r="Z25" s="645">
        <f t="shared" ref="Z25" si="94">I25-I24</f>
        <v>0</v>
      </c>
      <c r="AA25" s="637">
        <f t="shared" ref="AA25" si="95">J25-J24</f>
        <v>0</v>
      </c>
      <c r="AB25" s="637">
        <f t="shared" ref="AB25" si="96">K25-K24</f>
        <v>0</v>
      </c>
      <c r="AC25" s="637">
        <f t="shared" ref="AC25" si="97">L25-L24</f>
        <v>0</v>
      </c>
      <c r="AD25" s="637">
        <f t="shared" ref="AD25" si="98">M25-M24</f>
        <v>0</v>
      </c>
      <c r="AE25" s="645">
        <f t="shared" ref="AE25" si="99">N25-N24</f>
        <v>0</v>
      </c>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row>
    <row r="26" spans="1:248">
      <c r="A26" s="117"/>
      <c r="B26" s="109" t="s">
        <v>136</v>
      </c>
      <c r="C26" s="120">
        <v>0</v>
      </c>
      <c r="D26" s="127">
        <v>0</v>
      </c>
      <c r="E26" s="127">
        <v>0</v>
      </c>
      <c r="F26" s="127">
        <v>0</v>
      </c>
      <c r="G26" s="127">
        <v>0</v>
      </c>
      <c r="H26" s="127">
        <v>0</v>
      </c>
      <c r="I26" s="120">
        <v>0</v>
      </c>
      <c r="J26" s="120">
        <v>0</v>
      </c>
      <c r="K26" s="127">
        <v>0</v>
      </c>
      <c r="L26" s="127">
        <v>0</v>
      </c>
      <c r="M26" s="127">
        <v>0</v>
      </c>
      <c r="N26" s="128">
        <v>0</v>
      </c>
      <c r="O26" s="636">
        <v>0</v>
      </c>
      <c r="P26" s="636">
        <v>0</v>
      </c>
      <c r="Q26" s="636"/>
      <c r="R26" s="636"/>
      <c r="S26" s="636"/>
      <c r="T26" s="145"/>
      <c r="U26" s="145"/>
      <c r="V26" s="56"/>
      <c r="W26" s="56"/>
      <c r="X26" s="56"/>
      <c r="Y26" s="56"/>
      <c r="Z26" s="644"/>
      <c r="AA26" s="56"/>
      <c r="AB26" s="56"/>
      <c r="AC26" s="56"/>
      <c r="AD26" s="56"/>
      <c r="AE26" s="644"/>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row>
    <row r="27" spans="1:248">
      <c r="A27" s="117"/>
      <c r="B27" s="129" t="s">
        <v>559</v>
      </c>
      <c r="C27" s="123">
        <v>0</v>
      </c>
      <c r="D27" s="130">
        <v>0</v>
      </c>
      <c r="E27" s="130">
        <v>0</v>
      </c>
      <c r="F27" s="130">
        <v>0</v>
      </c>
      <c r="G27" s="130">
        <v>0</v>
      </c>
      <c r="H27" s="130">
        <v>0</v>
      </c>
      <c r="I27" s="123">
        <v>0</v>
      </c>
      <c r="J27" s="123">
        <v>0</v>
      </c>
      <c r="K27" s="130">
        <v>0</v>
      </c>
      <c r="L27" s="130">
        <v>0</v>
      </c>
      <c r="M27" s="130">
        <v>0</v>
      </c>
      <c r="N27" s="131">
        <v>0</v>
      </c>
      <c r="O27" s="636">
        <v>0</v>
      </c>
      <c r="P27" s="636">
        <v>0</v>
      </c>
      <c r="Q27" s="636"/>
      <c r="R27" s="636"/>
      <c r="S27" s="636"/>
      <c r="T27" s="637">
        <f t="shared" ref="T27:U27" si="100">C27-C26</f>
        <v>0</v>
      </c>
      <c r="U27" s="637">
        <f t="shared" si="100"/>
        <v>0</v>
      </c>
      <c r="V27" s="637">
        <f t="shared" ref="V27" si="101">E27-E26</f>
        <v>0</v>
      </c>
      <c r="W27" s="637">
        <f t="shared" ref="W27" si="102">F27-F26</f>
        <v>0</v>
      </c>
      <c r="X27" s="637">
        <f t="shared" ref="X27" si="103">G27-G26</f>
        <v>0</v>
      </c>
      <c r="Y27" s="637">
        <f t="shared" ref="Y27" si="104">H27-H26</f>
        <v>0</v>
      </c>
      <c r="Z27" s="645">
        <f t="shared" ref="Z27" si="105">I27-I26</f>
        <v>0</v>
      </c>
      <c r="AA27" s="637">
        <f t="shared" ref="AA27" si="106">J27-J26</f>
        <v>0</v>
      </c>
      <c r="AB27" s="637">
        <f t="shared" ref="AB27" si="107">K27-K26</f>
        <v>0</v>
      </c>
      <c r="AC27" s="637">
        <f t="shared" ref="AC27" si="108">L27-L26</f>
        <v>0</v>
      </c>
      <c r="AD27" s="637">
        <f t="shared" ref="AD27" si="109">M27-M26</f>
        <v>0</v>
      </c>
      <c r="AE27" s="645">
        <f t="shared" ref="AE27" si="110">N27-N26</f>
        <v>0</v>
      </c>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row>
    <row r="28" spans="1:248">
      <c r="A28" s="117"/>
      <c r="B28" s="109" t="s">
        <v>138</v>
      </c>
      <c r="C28" s="120">
        <v>0</v>
      </c>
      <c r="D28" s="127">
        <v>0</v>
      </c>
      <c r="E28" s="127">
        <v>0</v>
      </c>
      <c r="F28" s="127">
        <v>0</v>
      </c>
      <c r="G28" s="127">
        <v>0</v>
      </c>
      <c r="H28" s="127">
        <v>0</v>
      </c>
      <c r="I28" s="120">
        <v>0</v>
      </c>
      <c r="J28" s="120">
        <v>0</v>
      </c>
      <c r="K28" s="127">
        <v>0</v>
      </c>
      <c r="L28" s="127">
        <v>0</v>
      </c>
      <c r="M28" s="127">
        <v>0</v>
      </c>
      <c r="N28" s="128">
        <v>0</v>
      </c>
      <c r="O28" s="636">
        <v>0</v>
      </c>
      <c r="P28" s="636">
        <v>0</v>
      </c>
      <c r="Q28" s="636"/>
      <c r="R28" s="636"/>
      <c r="S28" s="636"/>
      <c r="T28" s="145"/>
      <c r="U28" s="145"/>
      <c r="V28" s="56"/>
      <c r="W28" s="56"/>
      <c r="X28" s="56"/>
      <c r="Y28" s="56"/>
      <c r="Z28" s="644"/>
      <c r="AA28" s="56"/>
      <c r="AB28" s="56"/>
      <c r="AC28" s="56"/>
      <c r="AD28" s="56"/>
      <c r="AE28" s="644"/>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row>
    <row r="29" spans="1:248">
      <c r="A29" s="117"/>
      <c r="B29" s="129" t="s">
        <v>561</v>
      </c>
      <c r="C29" s="123">
        <v>0</v>
      </c>
      <c r="D29" s="130">
        <v>0</v>
      </c>
      <c r="E29" s="130">
        <v>0</v>
      </c>
      <c r="F29" s="130">
        <v>0</v>
      </c>
      <c r="G29" s="130">
        <v>0</v>
      </c>
      <c r="H29" s="130">
        <v>0</v>
      </c>
      <c r="I29" s="123">
        <v>0</v>
      </c>
      <c r="J29" s="123">
        <v>0</v>
      </c>
      <c r="K29" s="130">
        <v>0</v>
      </c>
      <c r="L29" s="130">
        <v>0</v>
      </c>
      <c r="M29" s="130">
        <v>0</v>
      </c>
      <c r="N29" s="131">
        <v>0</v>
      </c>
      <c r="O29" s="636">
        <v>0</v>
      </c>
      <c r="P29" s="636">
        <v>0</v>
      </c>
      <c r="Q29" s="636"/>
      <c r="R29" s="636"/>
      <c r="S29" s="636"/>
      <c r="T29" s="637">
        <f t="shared" ref="T29:U29" si="111">C29-C28</f>
        <v>0</v>
      </c>
      <c r="U29" s="637">
        <f t="shared" si="111"/>
        <v>0</v>
      </c>
      <c r="V29" s="637">
        <f t="shared" ref="V29" si="112">E29-E28</f>
        <v>0</v>
      </c>
      <c r="W29" s="637">
        <f t="shared" ref="W29" si="113">F29-F28</f>
        <v>0</v>
      </c>
      <c r="X29" s="637">
        <f t="shared" ref="X29" si="114">G29-G28</f>
        <v>0</v>
      </c>
      <c r="Y29" s="637">
        <f t="shared" ref="Y29" si="115">H29-H28</f>
        <v>0</v>
      </c>
      <c r="Z29" s="645">
        <f t="shared" ref="Z29" si="116">I29-I28</f>
        <v>0</v>
      </c>
      <c r="AA29" s="637">
        <f t="shared" ref="AA29" si="117">J29-J28</f>
        <v>0</v>
      </c>
      <c r="AB29" s="637">
        <f t="shared" ref="AB29" si="118">K29-K28</f>
        <v>0</v>
      </c>
      <c r="AC29" s="637">
        <f t="shared" ref="AC29" si="119">L29-L28</f>
        <v>0</v>
      </c>
      <c r="AD29" s="637">
        <f t="shared" ref="AD29" si="120">M29-M28</f>
        <v>0</v>
      </c>
      <c r="AE29" s="645">
        <f t="shared" ref="AE29" si="121">N29-N28</f>
        <v>0</v>
      </c>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row>
    <row r="30" spans="1:248">
      <c r="A30" s="117"/>
      <c r="B30" s="109" t="s">
        <v>156</v>
      </c>
      <c r="C30" s="120">
        <v>0</v>
      </c>
      <c r="D30" s="127">
        <v>0</v>
      </c>
      <c r="E30" s="127">
        <v>0</v>
      </c>
      <c r="F30" s="127">
        <v>0</v>
      </c>
      <c r="G30" s="127">
        <v>0</v>
      </c>
      <c r="H30" s="127">
        <v>0</v>
      </c>
      <c r="I30" s="120">
        <v>0</v>
      </c>
      <c r="J30" s="120">
        <v>0</v>
      </c>
      <c r="K30" s="127">
        <v>0</v>
      </c>
      <c r="L30" s="127">
        <v>0</v>
      </c>
      <c r="M30" s="127">
        <v>0</v>
      </c>
      <c r="N30" s="128">
        <v>0</v>
      </c>
      <c r="O30" s="636">
        <v>0</v>
      </c>
      <c r="P30" s="636">
        <v>0</v>
      </c>
      <c r="Q30" s="636"/>
      <c r="R30" s="636"/>
      <c r="S30" s="636"/>
      <c r="T30" s="145"/>
      <c r="U30" s="145"/>
      <c r="V30" s="56"/>
      <c r="W30" s="56"/>
      <c r="X30" s="56"/>
      <c r="Y30" s="56"/>
      <c r="Z30" s="644"/>
      <c r="AA30" s="56"/>
      <c r="AB30" s="56"/>
      <c r="AC30" s="56"/>
      <c r="AD30" s="56"/>
      <c r="AE30" s="644"/>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row>
    <row r="31" spans="1:248">
      <c r="A31" s="117"/>
      <c r="B31" s="129" t="s">
        <v>563</v>
      </c>
      <c r="C31" s="123">
        <v>0</v>
      </c>
      <c r="D31" s="130">
        <v>0</v>
      </c>
      <c r="E31" s="130">
        <v>0</v>
      </c>
      <c r="F31" s="130">
        <v>0</v>
      </c>
      <c r="G31" s="130">
        <v>0</v>
      </c>
      <c r="H31" s="130">
        <v>0</v>
      </c>
      <c r="I31" s="123">
        <v>0</v>
      </c>
      <c r="J31" s="123">
        <v>0</v>
      </c>
      <c r="K31" s="130">
        <v>0</v>
      </c>
      <c r="L31" s="130">
        <v>0</v>
      </c>
      <c r="M31" s="130">
        <v>0</v>
      </c>
      <c r="N31" s="131">
        <v>0</v>
      </c>
      <c r="O31" s="636">
        <v>0</v>
      </c>
      <c r="P31" s="636">
        <v>0</v>
      </c>
      <c r="Q31" s="636"/>
      <c r="R31" s="636"/>
      <c r="S31" s="636"/>
      <c r="T31" s="637">
        <f t="shared" ref="T31:U31" si="122">C31-C30</f>
        <v>0</v>
      </c>
      <c r="U31" s="637">
        <f t="shared" si="122"/>
        <v>0</v>
      </c>
      <c r="V31" s="637">
        <f t="shared" ref="V31" si="123">E31-E30</f>
        <v>0</v>
      </c>
      <c r="W31" s="637">
        <f t="shared" ref="W31" si="124">F31-F30</f>
        <v>0</v>
      </c>
      <c r="X31" s="637">
        <f t="shared" ref="X31" si="125">G31-G30</f>
        <v>0</v>
      </c>
      <c r="Y31" s="637">
        <f t="shared" ref="Y31" si="126">H31-H30</f>
        <v>0</v>
      </c>
      <c r="Z31" s="645">
        <f t="shared" ref="Z31" si="127">I31-I30</f>
        <v>0</v>
      </c>
      <c r="AA31" s="637">
        <f t="shared" ref="AA31" si="128">J31-J30</f>
        <v>0</v>
      </c>
      <c r="AB31" s="637">
        <f t="shared" ref="AB31" si="129">K31-K30</f>
        <v>0</v>
      </c>
      <c r="AC31" s="637">
        <f t="shared" ref="AC31" si="130">L31-L30</f>
        <v>0</v>
      </c>
      <c r="AD31" s="637">
        <f t="shared" ref="AD31" si="131">M31-M30</f>
        <v>0</v>
      </c>
      <c r="AE31" s="645">
        <f t="shared" ref="AE31" si="132">N31-N30</f>
        <v>0</v>
      </c>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row>
    <row r="32" spans="1:248">
      <c r="A32" s="117"/>
      <c r="B32" s="109" t="s">
        <v>169</v>
      </c>
      <c r="C32" s="120">
        <v>0</v>
      </c>
      <c r="D32" s="127">
        <v>0</v>
      </c>
      <c r="E32" s="127">
        <v>0</v>
      </c>
      <c r="F32" s="127">
        <v>0</v>
      </c>
      <c r="G32" s="127">
        <v>0</v>
      </c>
      <c r="H32" s="127">
        <v>0</v>
      </c>
      <c r="I32" s="120">
        <v>0</v>
      </c>
      <c r="J32" s="120">
        <v>0</v>
      </c>
      <c r="K32" s="127">
        <v>0</v>
      </c>
      <c r="L32" s="127">
        <v>0</v>
      </c>
      <c r="M32" s="127">
        <v>0</v>
      </c>
      <c r="N32" s="128">
        <v>0</v>
      </c>
      <c r="O32" s="636">
        <v>0</v>
      </c>
      <c r="P32" s="636">
        <v>0</v>
      </c>
      <c r="Q32" s="636"/>
      <c r="R32" s="636"/>
      <c r="S32" s="636"/>
      <c r="T32" s="145"/>
      <c r="U32" s="145"/>
      <c r="V32" s="56"/>
      <c r="W32" s="56"/>
      <c r="X32" s="56"/>
      <c r="Y32" s="56"/>
      <c r="Z32" s="644"/>
      <c r="AA32" s="56"/>
      <c r="AB32" s="56"/>
      <c r="AC32" s="56"/>
      <c r="AD32" s="56"/>
      <c r="AE32" s="644"/>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row>
    <row r="33" spans="1:248">
      <c r="A33" s="117"/>
      <c r="B33" s="129" t="s">
        <v>565</v>
      </c>
      <c r="C33" s="123">
        <v>0</v>
      </c>
      <c r="D33" s="130">
        <v>0</v>
      </c>
      <c r="E33" s="130">
        <v>0</v>
      </c>
      <c r="F33" s="130">
        <v>0</v>
      </c>
      <c r="G33" s="130">
        <v>0</v>
      </c>
      <c r="H33" s="130">
        <v>0</v>
      </c>
      <c r="I33" s="123">
        <v>0</v>
      </c>
      <c r="J33" s="123">
        <v>0</v>
      </c>
      <c r="K33" s="130">
        <v>0</v>
      </c>
      <c r="L33" s="130">
        <v>0</v>
      </c>
      <c r="M33" s="130">
        <v>0</v>
      </c>
      <c r="N33" s="131">
        <v>0</v>
      </c>
      <c r="O33" s="636">
        <v>0</v>
      </c>
      <c r="P33" s="636">
        <v>0</v>
      </c>
      <c r="Q33" s="636"/>
      <c r="R33" s="636"/>
      <c r="S33" s="636"/>
      <c r="T33" s="637">
        <f t="shared" ref="T33:U33" si="133">C33-C32</f>
        <v>0</v>
      </c>
      <c r="U33" s="637">
        <f t="shared" si="133"/>
        <v>0</v>
      </c>
      <c r="V33" s="637">
        <f t="shared" ref="V33" si="134">E33-E32</f>
        <v>0</v>
      </c>
      <c r="W33" s="637">
        <f t="shared" ref="W33" si="135">F33-F32</f>
        <v>0</v>
      </c>
      <c r="X33" s="637">
        <f t="shared" ref="X33" si="136">G33-G32</f>
        <v>0</v>
      </c>
      <c r="Y33" s="637">
        <f t="shared" ref="Y33" si="137">H33-H32</f>
        <v>0</v>
      </c>
      <c r="Z33" s="645">
        <f t="shared" ref="Z33" si="138">I33-I32</f>
        <v>0</v>
      </c>
      <c r="AA33" s="637">
        <f t="shared" ref="AA33" si="139">J33-J32</f>
        <v>0</v>
      </c>
      <c r="AB33" s="637">
        <f t="shared" ref="AB33" si="140">K33-K32</f>
        <v>0</v>
      </c>
      <c r="AC33" s="637">
        <f t="shared" ref="AC33" si="141">L33-L32</f>
        <v>0</v>
      </c>
      <c r="AD33" s="637">
        <f t="shared" ref="AD33" si="142">M33-M32</f>
        <v>0</v>
      </c>
      <c r="AE33" s="645">
        <f t="shared" ref="AE33" si="143">N33-N32</f>
        <v>0</v>
      </c>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row>
    <row r="34" spans="1:248">
      <c r="A34" s="117"/>
      <c r="B34" s="109" t="s">
        <v>171</v>
      </c>
      <c r="C34" s="120">
        <v>0</v>
      </c>
      <c r="D34" s="127">
        <v>0</v>
      </c>
      <c r="E34" s="127">
        <v>0</v>
      </c>
      <c r="F34" s="127">
        <v>0</v>
      </c>
      <c r="G34" s="127">
        <v>0</v>
      </c>
      <c r="H34" s="127">
        <v>0</v>
      </c>
      <c r="I34" s="120">
        <v>0</v>
      </c>
      <c r="J34" s="120">
        <v>0</v>
      </c>
      <c r="K34" s="127">
        <v>0</v>
      </c>
      <c r="L34" s="127">
        <v>0</v>
      </c>
      <c r="M34" s="127">
        <v>0</v>
      </c>
      <c r="N34" s="128">
        <v>0</v>
      </c>
      <c r="O34" s="636">
        <v>0</v>
      </c>
      <c r="P34" s="636">
        <v>0</v>
      </c>
      <c r="Q34" s="636"/>
      <c r="R34" s="636"/>
      <c r="S34" s="636"/>
      <c r="T34" s="145"/>
      <c r="U34" s="145"/>
      <c r="V34" s="56"/>
      <c r="W34" s="56"/>
      <c r="X34" s="56"/>
      <c r="Y34" s="56"/>
      <c r="Z34" s="644"/>
      <c r="AA34" s="56"/>
      <c r="AB34" s="56"/>
      <c r="AC34" s="56"/>
      <c r="AD34" s="56"/>
      <c r="AE34" s="644"/>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row>
    <row r="35" spans="1:248">
      <c r="A35" s="117"/>
      <c r="B35" s="129" t="s">
        <v>567</v>
      </c>
      <c r="C35" s="123">
        <v>0</v>
      </c>
      <c r="D35" s="130">
        <v>0</v>
      </c>
      <c r="E35" s="130">
        <v>0</v>
      </c>
      <c r="F35" s="130">
        <v>0</v>
      </c>
      <c r="G35" s="130">
        <v>0</v>
      </c>
      <c r="H35" s="130">
        <v>0</v>
      </c>
      <c r="I35" s="123">
        <v>0</v>
      </c>
      <c r="J35" s="123">
        <v>0</v>
      </c>
      <c r="K35" s="130">
        <v>0</v>
      </c>
      <c r="L35" s="130">
        <v>0</v>
      </c>
      <c r="M35" s="130">
        <v>0</v>
      </c>
      <c r="N35" s="131">
        <v>0</v>
      </c>
      <c r="O35" s="636">
        <v>0</v>
      </c>
      <c r="P35" s="636">
        <v>0</v>
      </c>
      <c r="Q35" s="636"/>
      <c r="R35" s="636"/>
      <c r="S35" s="636"/>
      <c r="T35" s="637">
        <f t="shared" ref="T35:U35" si="144">C35-C34</f>
        <v>0</v>
      </c>
      <c r="U35" s="637">
        <f t="shared" si="144"/>
        <v>0</v>
      </c>
      <c r="V35" s="637">
        <f t="shared" ref="V35" si="145">E35-E34</f>
        <v>0</v>
      </c>
      <c r="W35" s="637">
        <f t="shared" ref="W35" si="146">F35-F34</f>
        <v>0</v>
      </c>
      <c r="X35" s="637">
        <f t="shared" ref="X35" si="147">G35-G34</f>
        <v>0</v>
      </c>
      <c r="Y35" s="637">
        <f t="shared" ref="Y35" si="148">H35-H34</f>
        <v>0</v>
      </c>
      <c r="Z35" s="645">
        <f t="shared" ref="Z35" si="149">I35-I34</f>
        <v>0</v>
      </c>
      <c r="AA35" s="637">
        <f t="shared" ref="AA35" si="150">J35-J34</f>
        <v>0</v>
      </c>
      <c r="AB35" s="637">
        <f t="shared" ref="AB35" si="151">K35-K34</f>
        <v>0</v>
      </c>
      <c r="AC35" s="637">
        <f t="shared" ref="AC35" si="152">L35-L34</f>
        <v>0</v>
      </c>
      <c r="AD35" s="637">
        <f t="shared" ref="AD35" si="153">M35-M34</f>
        <v>0</v>
      </c>
      <c r="AE35" s="645">
        <f t="shared" ref="AE35" si="154">N35-N34</f>
        <v>0</v>
      </c>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row>
    <row r="36" spans="1:248">
      <c r="A36" s="117"/>
      <c r="B36" s="109" t="s">
        <v>200</v>
      </c>
      <c r="C36" s="120">
        <v>0</v>
      </c>
      <c r="D36" s="127">
        <v>0</v>
      </c>
      <c r="E36" s="127">
        <v>0</v>
      </c>
      <c r="F36" s="127">
        <v>0</v>
      </c>
      <c r="G36" s="127">
        <v>0</v>
      </c>
      <c r="H36" s="127">
        <v>0</v>
      </c>
      <c r="I36" s="120">
        <v>0</v>
      </c>
      <c r="J36" s="120">
        <v>0</v>
      </c>
      <c r="K36" s="127">
        <v>0</v>
      </c>
      <c r="L36" s="127">
        <v>0</v>
      </c>
      <c r="M36" s="127">
        <v>0</v>
      </c>
      <c r="N36" s="128">
        <v>0</v>
      </c>
      <c r="O36" s="636">
        <v>0</v>
      </c>
      <c r="P36" s="636">
        <v>0</v>
      </c>
      <c r="Q36" s="636"/>
      <c r="R36" s="636"/>
      <c r="S36" s="636"/>
      <c r="T36" s="145"/>
      <c r="U36" s="145"/>
      <c r="V36" s="56"/>
      <c r="W36" s="56"/>
      <c r="X36" s="56"/>
      <c r="Y36" s="56"/>
      <c r="Z36" s="644"/>
      <c r="AA36" s="56"/>
      <c r="AB36" s="56"/>
      <c r="AC36" s="56"/>
      <c r="AD36" s="56"/>
      <c r="AE36" s="644"/>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row>
    <row r="37" spans="1:248" ht="13.5" thickBot="1">
      <c r="A37" s="632"/>
      <c r="B37" s="638" t="s">
        <v>569</v>
      </c>
      <c r="C37" s="639">
        <v>0</v>
      </c>
      <c r="D37" s="640">
        <v>0</v>
      </c>
      <c r="E37" s="640">
        <v>0</v>
      </c>
      <c r="F37" s="640">
        <v>0</v>
      </c>
      <c r="G37" s="640">
        <v>0</v>
      </c>
      <c r="H37" s="640">
        <v>0</v>
      </c>
      <c r="I37" s="639">
        <v>0</v>
      </c>
      <c r="J37" s="639">
        <v>0</v>
      </c>
      <c r="K37" s="640">
        <v>0</v>
      </c>
      <c r="L37" s="640">
        <v>0</v>
      </c>
      <c r="M37" s="640">
        <v>0</v>
      </c>
      <c r="N37" s="641">
        <v>0</v>
      </c>
      <c r="O37" s="639">
        <v>0</v>
      </c>
      <c r="P37" s="640">
        <v>0</v>
      </c>
      <c r="Q37" s="636"/>
      <c r="R37" s="636"/>
      <c r="S37" s="636"/>
      <c r="T37" s="642">
        <f t="shared" ref="T37:U37" si="155">C37-C36</f>
        <v>0</v>
      </c>
      <c r="U37" s="642">
        <f t="shared" si="155"/>
        <v>0</v>
      </c>
      <c r="V37" s="642">
        <f t="shared" ref="V37" si="156">E37-E36</f>
        <v>0</v>
      </c>
      <c r="W37" s="642">
        <f t="shared" ref="W37" si="157">F37-F36</f>
        <v>0</v>
      </c>
      <c r="X37" s="642">
        <f t="shared" ref="X37" si="158">G37-G36</f>
        <v>0</v>
      </c>
      <c r="Y37" s="642">
        <f t="shared" ref="Y37" si="159">H37-H36</f>
        <v>0</v>
      </c>
      <c r="Z37" s="646">
        <f t="shared" ref="Z37" si="160">I37-I36</f>
        <v>0</v>
      </c>
      <c r="AA37" s="642">
        <f t="shared" ref="AA37" si="161">J37-J36</f>
        <v>0</v>
      </c>
      <c r="AB37" s="642">
        <f t="shared" ref="AB37" si="162">K37-K36</f>
        <v>0</v>
      </c>
      <c r="AC37" s="642">
        <f t="shared" ref="AC37" si="163">L37-L36</f>
        <v>0</v>
      </c>
      <c r="AD37" s="642">
        <f t="shared" ref="AD37" si="164">M37-M36</f>
        <v>0</v>
      </c>
      <c r="AE37" s="646">
        <f t="shared" ref="AE37" si="165">N37-N36</f>
        <v>0</v>
      </c>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row>
    <row r="38" spans="1:248">
      <c r="A38" s="116" t="s">
        <v>10</v>
      </c>
      <c r="B38" s="109" t="s">
        <v>278</v>
      </c>
      <c r="C38" s="120">
        <v>4.53</v>
      </c>
      <c r="D38" s="127">
        <v>0</v>
      </c>
      <c r="E38" s="127">
        <v>4.3926086956521742</v>
      </c>
      <c r="F38" s="127">
        <v>4.4974368231046933</v>
      </c>
      <c r="G38" s="731">
        <v>5.04</v>
      </c>
      <c r="H38" s="127">
        <v>5.3304</v>
      </c>
      <c r="I38" s="120">
        <v>4.4954072553045865</v>
      </c>
      <c r="J38" s="120">
        <v>0</v>
      </c>
      <c r="K38" s="127">
        <v>3.7212903225806446</v>
      </c>
      <c r="L38" s="127">
        <v>4.1406306306306311</v>
      </c>
      <c r="M38" s="127">
        <v>3.8428508771929826</v>
      </c>
      <c r="N38" s="128">
        <v>3.9220000000000002</v>
      </c>
      <c r="O38" s="636">
        <v>0</v>
      </c>
      <c r="P38" s="636">
        <v>0</v>
      </c>
      <c r="Q38" s="636"/>
      <c r="R38" s="636"/>
      <c r="S38" s="636"/>
      <c r="T38" s="636" t="s">
        <v>1142</v>
      </c>
      <c r="U38" s="145"/>
      <c r="V38" s="56"/>
      <c r="W38" s="56"/>
      <c r="X38" s="56"/>
      <c r="Y38" s="56"/>
      <c r="Z38" s="644"/>
      <c r="AA38" s="56"/>
      <c r="AB38" s="56"/>
      <c r="AC38" s="56"/>
      <c r="AD38" s="56"/>
      <c r="AE38" s="644"/>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row>
    <row r="39" spans="1:248">
      <c r="A39" s="117"/>
      <c r="B39" s="129" t="s">
        <v>539</v>
      </c>
      <c r="C39" s="123">
        <v>4.3899999999999997</v>
      </c>
      <c r="D39" s="130">
        <v>0</v>
      </c>
      <c r="E39" s="130">
        <v>4.3847641509433961</v>
      </c>
      <c r="F39" s="130">
        <v>4.5022318840579709</v>
      </c>
      <c r="G39" s="130">
        <v>5.62</v>
      </c>
      <c r="H39" s="130">
        <v>5.0217499999999999</v>
      </c>
      <c r="I39" s="123">
        <v>4.4935455680399503</v>
      </c>
      <c r="J39" s="123">
        <v>0</v>
      </c>
      <c r="K39" s="130">
        <v>3.0834615384615387</v>
      </c>
      <c r="L39" s="130">
        <v>4.4716216216216216</v>
      </c>
      <c r="M39" s="130">
        <v>3.7772830188679252</v>
      </c>
      <c r="N39" s="131">
        <v>3.8730607476635517</v>
      </c>
      <c r="O39" s="636">
        <v>0</v>
      </c>
      <c r="P39" s="636">
        <v>0</v>
      </c>
      <c r="Q39" s="636"/>
      <c r="R39" s="636"/>
      <c r="S39" s="636"/>
      <c r="T39" s="729">
        <f t="shared" ref="T39" si="166">C39-C38</f>
        <v>-0.14000000000000057</v>
      </c>
      <c r="U39" s="637">
        <f t="shared" ref="U39" si="167">D39-D38</f>
        <v>0</v>
      </c>
      <c r="V39" s="729">
        <f t="shared" ref="V39" si="168">E39-E38</f>
        <v>-7.8445447087780451E-3</v>
      </c>
      <c r="W39" s="729">
        <f t="shared" ref="W39" si="169">F39-F38</f>
        <v>4.7950609532776411E-3</v>
      </c>
      <c r="X39" s="729">
        <f t="shared" ref="X39" si="170">G39-G38</f>
        <v>0.58000000000000007</v>
      </c>
      <c r="Y39" s="637">
        <f t="shared" ref="Y39" si="171">H39-H38</f>
        <v>-0.30865000000000009</v>
      </c>
      <c r="Z39" s="645">
        <f t="shared" ref="Z39" si="172">I39-I38</f>
        <v>-1.8616872646362026E-3</v>
      </c>
      <c r="AA39" s="637">
        <f t="shared" ref="AA39" si="173">J39-J38</f>
        <v>0</v>
      </c>
      <c r="AB39" s="729">
        <f t="shared" ref="AB39" si="174">K39-K38</f>
        <v>-0.63782878411910593</v>
      </c>
      <c r="AC39" s="637">
        <f t="shared" ref="AC39" si="175">L39-L38</f>
        <v>0.3309909909909905</v>
      </c>
      <c r="AD39" s="729">
        <f t="shared" ref="AD39" si="176">M39-M38</f>
        <v>-6.5567858325057404E-2</v>
      </c>
      <c r="AE39" s="645">
        <f t="shared" ref="AE39" si="177">N39-N38</f>
        <v>-4.8939252336448469E-2</v>
      </c>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row>
    <row r="40" spans="1:248">
      <c r="A40" s="117"/>
      <c r="B40" s="109" t="s">
        <v>280</v>
      </c>
      <c r="C40" s="120">
        <v>4.53</v>
      </c>
      <c r="D40" s="127">
        <v>0</v>
      </c>
      <c r="E40" s="127">
        <v>5.1828571428571433</v>
      </c>
      <c r="F40" s="127">
        <v>5.4237500000000001</v>
      </c>
      <c r="G40" s="731">
        <v>0</v>
      </c>
      <c r="H40" s="127">
        <v>7.5</v>
      </c>
      <c r="I40" s="120">
        <v>5.1217741935483874</v>
      </c>
      <c r="J40" s="120">
        <v>0</v>
      </c>
      <c r="K40" s="127">
        <v>4.7787341772151901</v>
      </c>
      <c r="L40" s="127">
        <v>6.1328888888888891</v>
      </c>
      <c r="M40" s="127">
        <v>6.707019230769232</v>
      </c>
      <c r="N40" s="128">
        <v>5.9255701754385965</v>
      </c>
      <c r="O40" s="636">
        <v>0</v>
      </c>
      <c r="P40" s="636">
        <v>0</v>
      </c>
      <c r="Q40" s="636"/>
      <c r="R40" s="636"/>
      <c r="S40" s="636"/>
      <c r="T40" s="145"/>
      <c r="U40" s="145"/>
      <c r="V40" s="56"/>
      <c r="W40" s="56"/>
      <c r="X40" s="56"/>
      <c r="Y40" s="56"/>
      <c r="Z40" s="644"/>
      <c r="AA40" s="56"/>
      <c r="AB40" s="56"/>
      <c r="AC40" s="56"/>
      <c r="AD40" s="56"/>
      <c r="AE40" s="644"/>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row>
    <row r="41" spans="1:248">
      <c r="A41" s="117"/>
      <c r="B41" s="129" t="s">
        <v>541</v>
      </c>
      <c r="C41" s="123">
        <v>5.13</v>
      </c>
      <c r="D41" s="130">
        <v>0</v>
      </c>
      <c r="E41" s="130">
        <v>4.5580000000000007</v>
      </c>
      <c r="F41" s="130">
        <v>4.8528571428571423</v>
      </c>
      <c r="G41" s="130">
        <v>5.52</v>
      </c>
      <c r="H41" s="130">
        <v>6.9</v>
      </c>
      <c r="I41" s="123">
        <v>5.1516455696202534</v>
      </c>
      <c r="J41" s="123">
        <v>0</v>
      </c>
      <c r="K41" s="130">
        <v>5.5975000000000001</v>
      </c>
      <c r="L41" s="130">
        <v>5.2685714285714287</v>
      </c>
      <c r="M41" s="130">
        <v>6.0988888888888884</v>
      </c>
      <c r="N41" s="131">
        <v>5.8139549839228302</v>
      </c>
      <c r="O41" s="636">
        <v>0</v>
      </c>
      <c r="P41" s="636">
        <v>0</v>
      </c>
      <c r="Q41" s="636"/>
      <c r="R41" s="636"/>
      <c r="S41" s="636"/>
      <c r="T41" s="637">
        <f t="shared" ref="T41" si="178">C41-C40</f>
        <v>0.59999999999999964</v>
      </c>
      <c r="U41" s="637">
        <f t="shared" ref="U41" si="179">D41-D40</f>
        <v>0</v>
      </c>
      <c r="V41" s="637">
        <f t="shared" ref="V41" si="180">E41-E40</f>
        <v>-0.62485714285714256</v>
      </c>
      <c r="W41" s="637">
        <f t="shared" ref="W41" si="181">F41-F40</f>
        <v>-0.57089285714285776</v>
      </c>
      <c r="X41" s="637">
        <f t="shared" ref="X41" si="182">G41-G40</f>
        <v>5.52</v>
      </c>
      <c r="Y41" s="637">
        <f t="shared" ref="Y41" si="183">H41-H40</f>
        <v>-0.59999999999999964</v>
      </c>
      <c r="Z41" s="645">
        <f t="shared" ref="Z41" si="184">I41-I40</f>
        <v>2.9871376071866074E-2</v>
      </c>
      <c r="AA41" s="637">
        <f t="shared" ref="AA41" si="185">J41-J40</f>
        <v>0</v>
      </c>
      <c r="AB41" s="637">
        <f t="shared" ref="AB41" si="186">K41-K40</f>
        <v>0.81876582278481003</v>
      </c>
      <c r="AC41" s="637">
        <f t="shared" ref="AC41" si="187">L41-L40</f>
        <v>-0.86431746031746037</v>
      </c>
      <c r="AD41" s="637">
        <f t="shared" ref="AD41" si="188">M41-M40</f>
        <v>-0.60813034188034365</v>
      </c>
      <c r="AE41" s="645">
        <f t="shared" ref="AE41" si="189">N41-N40</f>
        <v>-0.11161519151576638</v>
      </c>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row>
    <row r="42" spans="1:248">
      <c r="A42" s="117"/>
      <c r="B42" s="109" t="s">
        <v>282</v>
      </c>
      <c r="C42" s="120">
        <v>0</v>
      </c>
      <c r="D42" s="127">
        <v>0</v>
      </c>
      <c r="E42" s="127">
        <v>2.73</v>
      </c>
      <c r="F42" s="127">
        <v>0</v>
      </c>
      <c r="G42" s="127">
        <v>5.45</v>
      </c>
      <c r="H42" s="127">
        <v>12.83</v>
      </c>
      <c r="I42" s="120">
        <v>3.4534146341463412</v>
      </c>
      <c r="J42" s="120">
        <v>0</v>
      </c>
      <c r="K42" s="127">
        <v>0</v>
      </c>
      <c r="L42" s="127">
        <v>5.3357142857142863</v>
      </c>
      <c r="M42" s="127">
        <v>13.640000000000002</v>
      </c>
      <c r="N42" s="128">
        <v>10.997727272727273</v>
      </c>
      <c r="O42" s="636">
        <v>0</v>
      </c>
      <c r="P42" s="636">
        <v>0</v>
      </c>
      <c r="Q42" s="636"/>
      <c r="R42" s="636"/>
      <c r="S42" s="636"/>
      <c r="T42" s="145"/>
      <c r="U42" s="145"/>
      <c r="V42" s="56"/>
      <c r="W42" s="56"/>
      <c r="X42" s="56"/>
      <c r="Y42" s="56"/>
      <c r="Z42" s="644"/>
      <c r="AA42" s="56"/>
      <c r="AB42" s="56"/>
      <c r="AC42" s="56"/>
      <c r="AD42" s="56"/>
      <c r="AE42" s="644"/>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row>
    <row r="43" spans="1:248">
      <c r="A43" s="117"/>
      <c r="B43" s="129" t="s">
        <v>543</v>
      </c>
      <c r="C43" s="123">
        <v>0</v>
      </c>
      <c r="D43" s="130">
        <v>0</v>
      </c>
      <c r="E43" s="130">
        <v>0</v>
      </c>
      <c r="F43" s="130">
        <v>0</v>
      </c>
      <c r="G43" s="130">
        <v>0</v>
      </c>
      <c r="H43" s="130">
        <v>0</v>
      </c>
      <c r="I43" s="123">
        <v>0</v>
      </c>
      <c r="J43" s="123">
        <v>0</v>
      </c>
      <c r="K43" s="130">
        <v>0</v>
      </c>
      <c r="L43" s="130">
        <v>0</v>
      </c>
      <c r="M43" s="130">
        <v>0</v>
      </c>
      <c r="N43" s="131">
        <v>0</v>
      </c>
      <c r="O43" s="636">
        <v>0</v>
      </c>
      <c r="P43" s="636">
        <v>0</v>
      </c>
      <c r="Q43" s="636"/>
      <c r="R43" s="636"/>
      <c r="S43" s="636"/>
      <c r="T43" s="637">
        <f t="shared" ref="T43" si="190">C43-C42</f>
        <v>0</v>
      </c>
      <c r="U43" s="637">
        <f t="shared" ref="U43" si="191">D43-D42</f>
        <v>0</v>
      </c>
      <c r="V43" s="637">
        <f t="shared" ref="V43" si="192">E43-E42</f>
        <v>-2.73</v>
      </c>
      <c r="W43" s="637">
        <f t="shared" ref="W43" si="193">F43-F42</f>
        <v>0</v>
      </c>
      <c r="X43" s="637">
        <f t="shared" ref="X43" si="194">G43-G42</f>
        <v>-5.45</v>
      </c>
      <c r="Y43" s="637">
        <f t="shared" ref="Y43" si="195">H43-H42</f>
        <v>-12.83</v>
      </c>
      <c r="Z43" s="645">
        <f t="shared" ref="Z43" si="196">I43-I42</f>
        <v>-3.4534146341463412</v>
      </c>
      <c r="AA43" s="637">
        <f t="shared" ref="AA43" si="197">J43-J42</f>
        <v>0</v>
      </c>
      <c r="AB43" s="637">
        <f t="shared" ref="AB43" si="198">K43-K42</f>
        <v>0</v>
      </c>
      <c r="AC43" s="637">
        <f t="shared" ref="AC43" si="199">L43-L42</f>
        <v>-5.3357142857142863</v>
      </c>
      <c r="AD43" s="637">
        <f t="shared" ref="AD43" si="200">M43-M42</f>
        <v>-13.640000000000002</v>
      </c>
      <c r="AE43" s="645">
        <f t="shared" ref="AE43" si="201">N43-N42</f>
        <v>-10.997727272727273</v>
      </c>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row>
    <row r="44" spans="1:248">
      <c r="A44" s="117"/>
      <c r="B44" s="109" t="s">
        <v>284</v>
      </c>
      <c r="C44" s="120">
        <v>4.53</v>
      </c>
      <c r="D44" s="127">
        <v>0</v>
      </c>
      <c r="E44" s="127">
        <v>4.2038860759493675</v>
      </c>
      <c r="F44" s="127">
        <v>4.548020477815701</v>
      </c>
      <c r="G44" s="127">
        <v>5.256181818181819</v>
      </c>
      <c r="H44" s="127">
        <v>5.6903508771929827</v>
      </c>
      <c r="I44" s="120">
        <v>4.4411360874848116</v>
      </c>
      <c r="J44" s="120">
        <v>0</v>
      </c>
      <c r="K44" s="127">
        <v>4.4807272727272727</v>
      </c>
      <c r="L44" s="127">
        <v>4.7419631901840491</v>
      </c>
      <c r="M44" s="127">
        <v>5.12478386167147</v>
      </c>
      <c r="N44" s="128">
        <v>4.9098709677419352</v>
      </c>
      <c r="O44" s="636">
        <v>0</v>
      </c>
      <c r="P44" s="636">
        <v>0</v>
      </c>
      <c r="Q44" s="636"/>
      <c r="R44" s="636"/>
      <c r="S44" s="636"/>
      <c r="T44" s="145"/>
      <c r="U44" s="145"/>
      <c r="V44" s="56"/>
      <c r="W44" s="56"/>
      <c r="X44" s="56"/>
      <c r="Y44" s="56"/>
      <c r="Z44" s="644"/>
      <c r="AA44" s="56"/>
      <c r="AB44" s="56"/>
      <c r="AC44" s="56"/>
      <c r="AD44" s="56"/>
      <c r="AE44" s="644"/>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row>
    <row r="45" spans="1:248">
      <c r="A45" s="117"/>
      <c r="B45" s="129" t="s">
        <v>545</v>
      </c>
      <c r="C45" s="123">
        <v>4.4338735177865614</v>
      </c>
      <c r="D45" s="130">
        <v>0</v>
      </c>
      <c r="E45" s="130">
        <v>4.3887557603686638</v>
      </c>
      <c r="F45" s="130">
        <v>4.522349726775956</v>
      </c>
      <c r="G45" s="130">
        <v>5.612857142857143</v>
      </c>
      <c r="H45" s="130">
        <v>5.1924999999999999</v>
      </c>
      <c r="I45" s="123">
        <v>4.5244735276621064</v>
      </c>
      <c r="J45" s="123">
        <v>0</v>
      </c>
      <c r="K45" s="130">
        <v>4.6362499999999995</v>
      </c>
      <c r="L45" s="130">
        <v>4.7388622754491019</v>
      </c>
      <c r="M45" s="130">
        <v>4.6878211009174313</v>
      </c>
      <c r="N45" s="131">
        <v>4.6898646820027059</v>
      </c>
      <c r="O45" s="636">
        <v>0</v>
      </c>
      <c r="P45" s="636">
        <v>0</v>
      </c>
      <c r="Q45" s="636"/>
      <c r="R45" s="636"/>
      <c r="S45" s="636"/>
      <c r="T45" s="637">
        <f t="shared" ref="T45" si="202">C45-C44</f>
        <v>-9.6126482213438891E-2</v>
      </c>
      <c r="U45" s="637">
        <f t="shared" ref="U45" si="203">D45-D44</f>
        <v>0</v>
      </c>
      <c r="V45" s="637">
        <f t="shared" ref="V45" si="204">E45-E44</f>
        <v>0.1848696844192963</v>
      </c>
      <c r="W45" s="637">
        <f t="shared" ref="W45" si="205">F45-F44</f>
        <v>-2.5670751039744921E-2</v>
      </c>
      <c r="X45" s="637">
        <f t="shared" ref="X45" si="206">G45-G44</f>
        <v>0.35667532467532403</v>
      </c>
      <c r="Y45" s="637">
        <f t="shared" ref="Y45" si="207">H45-H44</f>
        <v>-0.49785087719298282</v>
      </c>
      <c r="Z45" s="645">
        <f t="shared" ref="Z45" si="208">I45-I44</f>
        <v>8.333744017729483E-2</v>
      </c>
      <c r="AA45" s="637">
        <f t="shared" ref="AA45" si="209">J45-J44</f>
        <v>0</v>
      </c>
      <c r="AB45" s="637">
        <f t="shared" ref="AB45" si="210">K45-K44</f>
        <v>0.15552272727272687</v>
      </c>
      <c r="AC45" s="637">
        <f t="shared" ref="AC45" si="211">L45-L44</f>
        <v>-3.1009147349472244E-3</v>
      </c>
      <c r="AD45" s="637">
        <f t="shared" ref="AD45" si="212">M45-M44</f>
        <v>-0.43696276075403873</v>
      </c>
      <c r="AE45" s="645">
        <f t="shared" ref="AE45" si="213">N45-N44</f>
        <v>-0.22000628573922931</v>
      </c>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row>
    <row r="46" spans="1:248">
      <c r="A46" s="117"/>
      <c r="B46" s="109" t="s">
        <v>124</v>
      </c>
      <c r="C46" s="120">
        <v>4.91</v>
      </c>
      <c r="D46" s="127">
        <v>0</v>
      </c>
      <c r="E46" s="127">
        <v>5.8639826551034027</v>
      </c>
      <c r="F46" s="127">
        <v>5.7220215633423175</v>
      </c>
      <c r="G46" s="127">
        <v>7.85</v>
      </c>
      <c r="H46" s="127">
        <v>6.8340776699029124</v>
      </c>
      <c r="I46" s="120">
        <v>5.7115377105198926</v>
      </c>
      <c r="J46" s="120">
        <v>0</v>
      </c>
      <c r="K46" s="127">
        <v>4.4828661087866104</v>
      </c>
      <c r="L46" s="127">
        <v>5.2494136807817586</v>
      </c>
      <c r="M46" s="127">
        <v>6.0041906653426027</v>
      </c>
      <c r="N46" s="128">
        <v>5.4690848214285719</v>
      </c>
      <c r="O46" s="636">
        <v>0</v>
      </c>
      <c r="P46" s="636">
        <v>0</v>
      </c>
      <c r="Q46" s="636"/>
      <c r="R46" s="636"/>
      <c r="S46" s="636"/>
      <c r="T46" s="145"/>
      <c r="U46" s="145"/>
      <c r="V46" s="56"/>
      <c r="W46" s="56"/>
      <c r="X46" s="56"/>
      <c r="Y46" s="56"/>
      <c r="Z46" s="644"/>
      <c r="AA46" s="56"/>
      <c r="AB46" s="56"/>
      <c r="AC46" s="56"/>
      <c r="AD46" s="56"/>
      <c r="AE46" s="644"/>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row>
    <row r="47" spans="1:248">
      <c r="A47" s="117"/>
      <c r="B47" s="129" t="s">
        <v>547</v>
      </c>
      <c r="C47" s="123">
        <v>5.01</v>
      </c>
      <c r="D47" s="130">
        <v>0</v>
      </c>
      <c r="E47" s="130">
        <v>6.1835430711610488</v>
      </c>
      <c r="F47" s="130">
        <v>5.6453333333333333</v>
      </c>
      <c r="G47" s="130">
        <v>7.7099999999999991</v>
      </c>
      <c r="H47" s="130">
        <v>7.2617272727272724</v>
      </c>
      <c r="I47" s="123">
        <v>5.8202312276519663</v>
      </c>
      <c r="J47" s="123">
        <v>0</v>
      </c>
      <c r="K47" s="130">
        <v>3.8002511078286556</v>
      </c>
      <c r="L47" s="130">
        <v>6.5714285714285712</v>
      </c>
      <c r="M47" s="130">
        <v>6.0101822700911347</v>
      </c>
      <c r="N47" s="131">
        <v>5.4319767960731822</v>
      </c>
      <c r="O47" s="636">
        <v>0</v>
      </c>
      <c r="P47" s="636">
        <v>0</v>
      </c>
      <c r="Q47" s="636"/>
      <c r="R47" s="636"/>
      <c r="S47" s="636"/>
      <c r="T47" s="637">
        <f t="shared" ref="T47" si="214">C47-C46</f>
        <v>9.9999999999999645E-2</v>
      </c>
      <c r="U47" s="637">
        <f t="shared" ref="U47" si="215">D47-D46</f>
        <v>0</v>
      </c>
      <c r="V47" s="637">
        <f t="shared" ref="V47" si="216">E47-E46</f>
        <v>0.31956041605764618</v>
      </c>
      <c r="W47" s="637">
        <f t="shared" ref="W47" si="217">F47-F46</f>
        <v>-7.6688230008984171E-2</v>
      </c>
      <c r="X47" s="637">
        <f t="shared" ref="X47" si="218">G47-G46</f>
        <v>-0.14000000000000057</v>
      </c>
      <c r="Y47" s="637">
        <f t="shared" ref="Y47" si="219">H47-H46</f>
        <v>0.42764960282435993</v>
      </c>
      <c r="Z47" s="645">
        <f t="shared" ref="Z47" si="220">I47-I46</f>
        <v>0.10869351713207376</v>
      </c>
      <c r="AA47" s="637">
        <f t="shared" ref="AA47" si="221">J47-J46</f>
        <v>0</v>
      </c>
      <c r="AB47" s="637">
        <f t="shared" ref="AB47" si="222">K47-K46</f>
        <v>-0.6826150009579548</v>
      </c>
      <c r="AC47" s="637">
        <f t="shared" ref="AC47" si="223">L47-L46</f>
        <v>1.3220148906468125</v>
      </c>
      <c r="AD47" s="637">
        <f t="shared" ref="AD47" si="224">M47-M46</f>
        <v>5.9916047485319979E-3</v>
      </c>
      <c r="AE47" s="645">
        <f t="shared" ref="AE47" si="225">N47-N46</f>
        <v>-3.7108025355389707E-2</v>
      </c>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row>
    <row r="48" spans="1:248">
      <c r="A48" s="117"/>
      <c r="B48" s="109" t="s">
        <v>126</v>
      </c>
      <c r="C48" s="120">
        <v>7.16</v>
      </c>
      <c r="D48" s="127">
        <v>0</v>
      </c>
      <c r="E48" s="127">
        <v>9.5657615894039747</v>
      </c>
      <c r="F48" s="127">
        <v>6.4970967741935484</v>
      </c>
      <c r="G48" s="127">
        <v>11.85</v>
      </c>
      <c r="H48" s="127">
        <v>13.150689655172416</v>
      </c>
      <c r="I48" s="120">
        <v>9.5962972972972977</v>
      </c>
      <c r="J48" s="120">
        <v>0</v>
      </c>
      <c r="K48" s="127">
        <v>6.5353760445682445</v>
      </c>
      <c r="L48" s="127">
        <v>7.5386956521739137</v>
      </c>
      <c r="M48" s="127">
        <v>8.8741411764705873</v>
      </c>
      <c r="N48" s="128">
        <v>7.7818053927315347</v>
      </c>
      <c r="O48" s="636">
        <v>0</v>
      </c>
      <c r="P48" s="636">
        <v>0</v>
      </c>
      <c r="Q48" s="636"/>
      <c r="R48" s="636"/>
      <c r="S48" s="636"/>
      <c r="T48" s="145"/>
      <c r="U48" s="145"/>
      <c r="V48" s="56"/>
      <c r="W48" s="56"/>
      <c r="X48" s="56"/>
      <c r="Y48" s="56"/>
      <c r="Z48" s="644"/>
      <c r="AA48" s="56"/>
      <c r="AB48" s="56"/>
      <c r="AC48" s="56"/>
      <c r="AD48" s="56"/>
      <c r="AE48" s="644"/>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row>
    <row r="49" spans="1:248">
      <c r="A49" s="117"/>
      <c r="B49" s="129" t="s">
        <v>549</v>
      </c>
      <c r="C49" s="123">
        <v>7.21</v>
      </c>
      <c r="D49" s="130">
        <v>0</v>
      </c>
      <c r="E49" s="130">
        <v>8.6762499999999996</v>
      </c>
      <c r="F49" s="130">
        <v>7.9780851063829781</v>
      </c>
      <c r="G49" s="130">
        <v>9.56</v>
      </c>
      <c r="H49" s="130">
        <v>10.567428571428572</v>
      </c>
      <c r="I49" s="123">
        <v>8.6370875763747463</v>
      </c>
      <c r="J49" s="123">
        <v>0</v>
      </c>
      <c r="K49" s="130">
        <v>5.910260303687636</v>
      </c>
      <c r="L49" s="130">
        <v>8.4173684210526307</v>
      </c>
      <c r="M49" s="130">
        <v>10.554818840579712</v>
      </c>
      <c r="N49" s="131">
        <v>8.4391155234657038</v>
      </c>
      <c r="O49" s="636">
        <v>0</v>
      </c>
      <c r="P49" s="636">
        <v>0</v>
      </c>
      <c r="Q49" s="636"/>
      <c r="R49" s="636"/>
      <c r="S49" s="636"/>
      <c r="T49" s="637">
        <f t="shared" ref="T49" si="226">C49-C48</f>
        <v>4.9999999999999822E-2</v>
      </c>
      <c r="U49" s="637">
        <f t="shared" ref="U49" si="227">D49-D48</f>
        <v>0</v>
      </c>
      <c r="V49" s="637">
        <f t="shared" ref="V49" si="228">E49-E48</f>
        <v>-0.88951158940397512</v>
      </c>
      <c r="W49" s="637">
        <f t="shared" ref="W49" si="229">F49-F48</f>
        <v>1.4809883321894297</v>
      </c>
      <c r="X49" s="637">
        <f t="shared" ref="X49" si="230">G49-G48</f>
        <v>-2.2899999999999991</v>
      </c>
      <c r="Y49" s="637">
        <f t="shared" ref="Y49" si="231">H49-H48</f>
        <v>-2.5832610837438441</v>
      </c>
      <c r="Z49" s="645">
        <f t="shared" ref="Z49" si="232">I49-I48</f>
        <v>-0.95920972092255141</v>
      </c>
      <c r="AA49" s="637">
        <f t="shared" ref="AA49" si="233">J49-J48</f>
        <v>0</v>
      </c>
      <c r="AB49" s="637">
        <f t="shared" ref="AB49" si="234">K49-K48</f>
        <v>-0.62511574088060851</v>
      </c>
      <c r="AC49" s="637">
        <f t="shared" ref="AC49" si="235">L49-L48</f>
        <v>0.87867276887871704</v>
      </c>
      <c r="AD49" s="637">
        <f t="shared" ref="AD49" si="236">M49-M48</f>
        <v>1.6806776641091243</v>
      </c>
      <c r="AE49" s="645">
        <f t="shared" ref="AE49" si="237">N49-N48</f>
        <v>0.65731013073416911</v>
      </c>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row>
    <row r="50" spans="1:248">
      <c r="A50" s="117"/>
      <c r="B50" s="109" t="s">
        <v>128</v>
      </c>
      <c r="C50" s="120">
        <v>0</v>
      </c>
      <c r="D50" s="127">
        <v>0</v>
      </c>
      <c r="E50" s="127">
        <v>3.3220000000000001</v>
      </c>
      <c r="F50" s="127">
        <v>24.58</v>
      </c>
      <c r="G50" s="127">
        <v>0</v>
      </c>
      <c r="H50" s="127">
        <v>12.976153846153846</v>
      </c>
      <c r="I50" s="120">
        <v>3.725192307692307</v>
      </c>
      <c r="J50" s="120">
        <v>0</v>
      </c>
      <c r="K50" s="127">
        <v>0</v>
      </c>
      <c r="L50" s="127">
        <v>15.39406779661017</v>
      </c>
      <c r="M50" s="127">
        <v>16.1388</v>
      </c>
      <c r="N50" s="128">
        <v>15.735688073394497</v>
      </c>
      <c r="O50" s="636">
        <v>0</v>
      </c>
      <c r="P50" s="636">
        <v>0</v>
      </c>
      <c r="Q50" s="636"/>
      <c r="R50" s="636"/>
      <c r="S50" s="636"/>
      <c r="T50" s="145"/>
      <c r="U50" s="145"/>
      <c r="V50" s="56"/>
      <c r="W50" s="56"/>
      <c r="X50" s="56"/>
      <c r="Y50" s="56"/>
      <c r="Z50" s="644"/>
      <c r="AA50" s="56"/>
      <c r="AB50" s="56"/>
      <c r="AC50" s="56"/>
      <c r="AD50" s="56"/>
      <c r="AE50" s="644"/>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row>
    <row r="51" spans="1:248">
      <c r="A51" s="117"/>
      <c r="B51" s="129" t="s">
        <v>551</v>
      </c>
      <c r="C51" s="123">
        <v>0</v>
      </c>
      <c r="D51" s="130">
        <v>0</v>
      </c>
      <c r="E51" s="130">
        <v>0</v>
      </c>
      <c r="F51" s="130">
        <v>0</v>
      </c>
      <c r="G51" s="130">
        <v>0</v>
      </c>
      <c r="H51" s="130">
        <v>0</v>
      </c>
      <c r="I51" s="123">
        <v>0</v>
      </c>
      <c r="J51" s="123">
        <v>0</v>
      </c>
      <c r="K51" s="130">
        <v>0</v>
      </c>
      <c r="L51" s="130">
        <v>0</v>
      </c>
      <c r="M51" s="130">
        <v>0</v>
      </c>
      <c r="N51" s="131">
        <v>0</v>
      </c>
      <c r="O51" s="636">
        <v>0</v>
      </c>
      <c r="P51" s="636">
        <v>0</v>
      </c>
      <c r="Q51" s="636"/>
      <c r="R51" s="636"/>
      <c r="S51" s="636"/>
      <c r="T51" s="637">
        <f t="shared" ref="T51" si="238">C51-C50</f>
        <v>0</v>
      </c>
      <c r="U51" s="637">
        <f t="shared" ref="U51" si="239">D51-D50</f>
        <v>0</v>
      </c>
      <c r="V51" s="729">
        <f t="shared" ref="V51" si="240">E51-E50</f>
        <v>-3.3220000000000001</v>
      </c>
      <c r="W51" s="729">
        <f t="shared" ref="W51" si="241">F51-F50</f>
        <v>-24.58</v>
      </c>
      <c r="X51" s="637">
        <f t="shared" ref="X51" si="242">G51-G50</f>
        <v>0</v>
      </c>
      <c r="Y51" s="729">
        <f t="shared" ref="Y51" si="243">H51-H50</f>
        <v>-12.976153846153846</v>
      </c>
      <c r="Z51" s="645">
        <f t="shared" ref="Z51" si="244">I51-I50</f>
        <v>-3.725192307692307</v>
      </c>
      <c r="AA51" s="637">
        <f t="shared" ref="AA51" si="245">J51-J50</f>
        <v>0</v>
      </c>
      <c r="AB51" s="637">
        <f t="shared" ref="AB51" si="246">K51-K50</f>
        <v>0</v>
      </c>
      <c r="AC51" s="729">
        <f t="shared" ref="AC51" si="247">L51-L50</f>
        <v>-15.39406779661017</v>
      </c>
      <c r="AD51" s="729">
        <f t="shared" ref="AD51" si="248">M51-M50</f>
        <v>-16.1388</v>
      </c>
      <c r="AE51" s="645">
        <f t="shared" ref="AE51" si="249">N51-N50</f>
        <v>-15.735688073394497</v>
      </c>
      <c r="AF51" s="643" t="s">
        <v>1122</v>
      </c>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row>
    <row r="52" spans="1:248">
      <c r="A52" s="117"/>
      <c r="B52" s="109" t="s">
        <v>130</v>
      </c>
      <c r="C52" s="120">
        <v>5.0615206372194059</v>
      </c>
      <c r="D52" s="127">
        <v>0</v>
      </c>
      <c r="E52" s="127">
        <v>5.6986199999999991</v>
      </c>
      <c r="F52" s="127">
        <v>5.7774289405684751</v>
      </c>
      <c r="G52" s="127">
        <v>8.045121951219512</v>
      </c>
      <c r="H52" s="127">
        <v>8.0633593749999992</v>
      </c>
      <c r="I52" s="120">
        <v>5.8594017801697369</v>
      </c>
      <c r="J52" s="120">
        <v>0</v>
      </c>
      <c r="K52" s="127">
        <v>5.3632138590203109</v>
      </c>
      <c r="L52" s="127">
        <v>6.9884827586206892</v>
      </c>
      <c r="M52" s="127">
        <v>7.1691430499325239</v>
      </c>
      <c r="N52" s="128">
        <v>6.5917465504720427</v>
      </c>
      <c r="O52" s="636">
        <v>0</v>
      </c>
      <c r="P52" s="636">
        <v>0</v>
      </c>
      <c r="Q52" s="636"/>
      <c r="R52" s="636"/>
      <c r="S52" s="636"/>
      <c r="T52" s="145"/>
      <c r="U52" s="145"/>
      <c r="V52" s="56"/>
      <c r="W52" s="56"/>
      <c r="X52" s="56"/>
      <c r="Y52" s="56"/>
      <c r="Z52" s="644"/>
      <c r="AA52" s="56"/>
      <c r="AB52" s="56"/>
      <c r="AC52" s="56"/>
      <c r="AD52" s="56"/>
      <c r="AE52" s="644"/>
      <c r="AF52" s="643" t="s">
        <v>1123</v>
      </c>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row>
    <row r="53" spans="1:248">
      <c r="A53" s="117"/>
      <c r="B53" s="129" t="s">
        <v>553</v>
      </c>
      <c r="C53" s="123">
        <v>5.1942499999999994</v>
      </c>
      <c r="D53" s="130">
        <v>0</v>
      </c>
      <c r="E53" s="130">
        <v>6.4969679109364771</v>
      </c>
      <c r="F53" s="130">
        <v>5.7689402480270573</v>
      </c>
      <c r="G53" s="130">
        <v>7.8993700787401568</v>
      </c>
      <c r="H53" s="130">
        <v>7.8986055045871559</v>
      </c>
      <c r="I53" s="123">
        <v>6.1153819889031169</v>
      </c>
      <c r="J53" s="123">
        <v>0</v>
      </c>
      <c r="K53" s="130">
        <v>4.6550087873462216</v>
      </c>
      <c r="L53" s="130">
        <v>6.9594026548672572</v>
      </c>
      <c r="M53" s="130">
        <v>7.4363558840250139</v>
      </c>
      <c r="N53" s="131">
        <v>6.4268736936398936</v>
      </c>
      <c r="O53" s="636">
        <v>0</v>
      </c>
      <c r="P53" s="636">
        <v>0</v>
      </c>
      <c r="Q53" s="636"/>
      <c r="R53" s="636"/>
      <c r="S53" s="636"/>
      <c r="T53" s="637">
        <f t="shared" ref="T53" si="250">C53-C52</f>
        <v>0.13272936278059344</v>
      </c>
      <c r="U53" s="637">
        <f t="shared" ref="U53" si="251">D53-D52</f>
        <v>0</v>
      </c>
      <c r="V53" s="637">
        <f t="shared" ref="V53" si="252">E53-E52</f>
        <v>0.79834791093647794</v>
      </c>
      <c r="W53" s="637">
        <f t="shared" ref="W53" si="253">F53-F52</f>
        <v>-8.4886925414178194E-3</v>
      </c>
      <c r="X53" s="637">
        <f t="shared" ref="X53" si="254">G53-G52</f>
        <v>-0.14575187247935517</v>
      </c>
      <c r="Y53" s="637">
        <f t="shared" ref="Y53" si="255">H53-H52</f>
        <v>-0.16475387041284328</v>
      </c>
      <c r="Z53" s="645">
        <f t="shared" ref="Z53" si="256">I53-I52</f>
        <v>0.25598020873338001</v>
      </c>
      <c r="AA53" s="637">
        <f t="shared" ref="AA53" si="257">J53-J52</f>
        <v>0</v>
      </c>
      <c r="AB53" s="637">
        <f t="shared" ref="AB53" si="258">K53-K52</f>
        <v>-0.7082050716740893</v>
      </c>
      <c r="AC53" s="637">
        <f t="shared" ref="AC53" si="259">L53-L52</f>
        <v>-2.9080103753432063E-2</v>
      </c>
      <c r="AD53" s="637">
        <f t="shared" ref="AD53" si="260">M53-M52</f>
        <v>0.26721283409248997</v>
      </c>
      <c r="AE53" s="645">
        <f t="shared" ref="AE53" si="261">N53-N52</f>
        <v>-0.16487285683214914</v>
      </c>
      <c r="AF53" s="643" t="s">
        <v>1143</v>
      </c>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row>
    <row r="54" spans="1:248">
      <c r="A54" s="117"/>
      <c r="B54" s="109" t="s">
        <v>132</v>
      </c>
      <c r="C54" s="120">
        <v>3.44</v>
      </c>
      <c r="D54" s="127">
        <v>0</v>
      </c>
      <c r="E54" s="127">
        <v>0</v>
      </c>
      <c r="F54" s="127">
        <v>3.76</v>
      </c>
      <c r="G54" s="127">
        <v>0</v>
      </c>
      <c r="H54" s="127">
        <v>0</v>
      </c>
      <c r="I54" s="120">
        <v>3.5079384615384614</v>
      </c>
      <c r="J54" s="120">
        <v>0</v>
      </c>
      <c r="K54" s="127">
        <v>3.97</v>
      </c>
      <c r="L54" s="127">
        <v>0</v>
      </c>
      <c r="M54" s="127">
        <v>3.6309459459459461</v>
      </c>
      <c r="N54" s="128">
        <v>3.8309972299168971</v>
      </c>
      <c r="O54" s="636">
        <v>0</v>
      </c>
      <c r="P54" s="636">
        <v>0</v>
      </c>
      <c r="Q54" s="636"/>
      <c r="R54" s="636"/>
      <c r="S54" s="636"/>
      <c r="T54" s="145"/>
      <c r="U54" s="145"/>
      <c r="V54" s="56"/>
      <c r="W54" s="56"/>
      <c r="X54" s="56"/>
      <c r="Y54" s="56"/>
      <c r="Z54" s="644"/>
      <c r="AA54" s="56"/>
      <c r="AB54" s="56"/>
      <c r="AC54" s="56"/>
      <c r="AD54" s="56"/>
      <c r="AE54" s="644"/>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row>
    <row r="55" spans="1:248">
      <c r="A55" s="117"/>
      <c r="B55" s="129" t="s">
        <v>555</v>
      </c>
      <c r="C55" s="123">
        <v>3.69</v>
      </c>
      <c r="D55" s="130">
        <v>0</v>
      </c>
      <c r="E55" s="130">
        <v>4.0787309644670051</v>
      </c>
      <c r="F55" s="130">
        <v>3.8845539033457248</v>
      </c>
      <c r="G55" s="130">
        <v>4.3099999999999996</v>
      </c>
      <c r="H55" s="130">
        <v>4.1278260869565218</v>
      </c>
      <c r="I55" s="123">
        <v>3.9709999999999992</v>
      </c>
      <c r="J55" s="123">
        <v>0</v>
      </c>
      <c r="K55" s="130">
        <v>3.4716624040920716</v>
      </c>
      <c r="L55" s="130">
        <v>5.0033812949640293</v>
      </c>
      <c r="M55" s="130">
        <v>8.3899201596806368</v>
      </c>
      <c r="N55" s="131">
        <v>6.0681280310378272</v>
      </c>
      <c r="O55" s="636">
        <v>0</v>
      </c>
      <c r="P55" s="636">
        <v>0</v>
      </c>
      <c r="Q55" s="636"/>
      <c r="R55" s="636"/>
      <c r="S55" s="636"/>
      <c r="T55" s="637">
        <f t="shared" ref="T55" si="262">C55-C54</f>
        <v>0.25</v>
      </c>
      <c r="U55" s="637">
        <f t="shared" ref="U55" si="263">D55-D54</f>
        <v>0</v>
      </c>
      <c r="V55" s="637">
        <f t="shared" ref="V55" si="264">E55-E54</f>
        <v>4.0787309644670051</v>
      </c>
      <c r="W55" s="637">
        <f t="shared" ref="W55" si="265">F55-F54</f>
        <v>0.12455390334572503</v>
      </c>
      <c r="X55" s="637">
        <f t="shared" ref="X55" si="266">G55-G54</f>
        <v>4.3099999999999996</v>
      </c>
      <c r="Y55" s="637">
        <f t="shared" ref="Y55" si="267">H55-H54</f>
        <v>4.1278260869565218</v>
      </c>
      <c r="Z55" s="645">
        <f t="shared" ref="Z55" si="268">I55-I54</f>
        <v>0.46306153846153775</v>
      </c>
      <c r="AA55" s="637">
        <f t="shared" ref="AA55" si="269">J55-J54</f>
        <v>0</v>
      </c>
      <c r="AB55" s="637">
        <f t="shared" ref="AB55" si="270">K55-K54</f>
        <v>-0.49833759590792859</v>
      </c>
      <c r="AC55" s="637">
        <f t="shared" ref="AC55" si="271">L55-L54</f>
        <v>5.0033812949640293</v>
      </c>
      <c r="AD55" s="637">
        <f t="shared" ref="AD55" si="272">M55-M54</f>
        <v>4.7589742137346907</v>
      </c>
      <c r="AE55" s="645">
        <f t="shared" ref="AE55" si="273">N55-N54</f>
        <v>2.2371308011209301</v>
      </c>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row>
    <row r="56" spans="1:248">
      <c r="A56" s="117"/>
      <c r="B56" s="109" t="s">
        <v>134</v>
      </c>
      <c r="C56" s="120">
        <v>3.65</v>
      </c>
      <c r="D56" s="127">
        <v>0</v>
      </c>
      <c r="E56" s="127">
        <v>0</v>
      </c>
      <c r="F56" s="127">
        <v>5.04</v>
      </c>
      <c r="G56" s="127">
        <v>0</v>
      </c>
      <c r="H56" s="127">
        <v>0</v>
      </c>
      <c r="I56" s="120">
        <v>3.7991187739463599</v>
      </c>
      <c r="J56" s="120">
        <v>0</v>
      </c>
      <c r="K56" s="127">
        <v>4.55</v>
      </c>
      <c r="L56" s="127">
        <v>0</v>
      </c>
      <c r="M56" s="127">
        <v>6.5232258064516122</v>
      </c>
      <c r="N56" s="128">
        <v>5.2840400000000001</v>
      </c>
      <c r="O56" s="636">
        <v>0</v>
      </c>
      <c r="P56" s="636">
        <v>0</v>
      </c>
      <c r="Q56" s="636"/>
      <c r="R56" s="636"/>
      <c r="S56" s="636"/>
      <c r="T56" s="145"/>
      <c r="U56" s="145"/>
      <c r="V56" s="56"/>
      <c r="W56" s="56"/>
      <c r="X56" s="56"/>
      <c r="Y56" s="56"/>
      <c r="Z56" s="644"/>
      <c r="AA56" s="56"/>
      <c r="AB56" s="56"/>
      <c r="AC56" s="56"/>
      <c r="AD56" s="56"/>
      <c r="AE56" s="644"/>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row>
    <row r="57" spans="1:248">
      <c r="A57" s="117"/>
      <c r="B57" s="129" t="s">
        <v>557</v>
      </c>
      <c r="C57" s="123">
        <v>3.58</v>
      </c>
      <c r="D57" s="130">
        <v>0</v>
      </c>
      <c r="E57" s="130">
        <v>5.8363090128755371</v>
      </c>
      <c r="F57" s="130">
        <v>3.9221176470588239</v>
      </c>
      <c r="G57" s="130">
        <v>4.58</v>
      </c>
      <c r="H57" s="130">
        <v>5.7549999999999999</v>
      </c>
      <c r="I57" s="123">
        <v>4.8976817288801584</v>
      </c>
      <c r="J57" s="123">
        <v>0</v>
      </c>
      <c r="K57" s="130">
        <v>3.8144508670520239</v>
      </c>
      <c r="L57" s="130">
        <v>5.3792307692307695</v>
      </c>
      <c r="M57" s="130">
        <v>6.1969859813084121</v>
      </c>
      <c r="N57" s="131">
        <v>5.157942196531792</v>
      </c>
      <c r="O57" s="636">
        <v>0</v>
      </c>
      <c r="P57" s="636">
        <v>0</v>
      </c>
      <c r="Q57" s="636"/>
      <c r="R57" s="636"/>
      <c r="S57" s="636"/>
      <c r="T57" s="637">
        <f t="shared" ref="T57" si="274">C57-C56</f>
        <v>-6.999999999999984E-2</v>
      </c>
      <c r="U57" s="637">
        <f t="shared" ref="U57" si="275">D57-D56</f>
        <v>0</v>
      </c>
      <c r="V57" s="637">
        <f t="shared" ref="V57" si="276">E57-E56</f>
        <v>5.8363090128755371</v>
      </c>
      <c r="W57" s="637">
        <f t="shared" ref="W57" si="277">F57-F56</f>
        <v>-1.1178823529411761</v>
      </c>
      <c r="X57" s="637">
        <f t="shared" ref="X57" si="278">G57-G56</f>
        <v>4.58</v>
      </c>
      <c r="Y57" s="637">
        <f t="shared" ref="Y57" si="279">H57-H56</f>
        <v>5.7549999999999999</v>
      </c>
      <c r="Z57" s="645">
        <f t="shared" ref="Z57" si="280">I57-I56</f>
        <v>1.0985629549337985</v>
      </c>
      <c r="AA57" s="637">
        <f t="shared" ref="AA57" si="281">J57-J56</f>
        <v>0</v>
      </c>
      <c r="AB57" s="637">
        <f t="shared" ref="AB57" si="282">K57-K56</f>
        <v>-0.73554913294797597</v>
      </c>
      <c r="AC57" s="637">
        <f t="shared" ref="AC57" si="283">L57-L56</f>
        <v>5.3792307692307695</v>
      </c>
      <c r="AD57" s="637">
        <f t="shared" ref="AD57" si="284">M57-M56</f>
        <v>-0.32623982514320016</v>
      </c>
      <c r="AE57" s="645">
        <f t="shared" ref="AE57" si="285">N57-N56</f>
        <v>-0.12609780346820809</v>
      </c>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row>
    <row r="58" spans="1:248">
      <c r="A58" s="117"/>
      <c r="B58" s="109" t="s">
        <v>136</v>
      </c>
      <c r="C58" s="120">
        <v>0</v>
      </c>
      <c r="D58" s="127">
        <v>0</v>
      </c>
      <c r="E58" s="127">
        <v>4.5959924528301892</v>
      </c>
      <c r="F58" s="127">
        <v>4.2</v>
      </c>
      <c r="G58" s="127">
        <v>4.68</v>
      </c>
      <c r="H58" s="127">
        <v>4.5803111111111106</v>
      </c>
      <c r="I58" s="120">
        <v>4.5048551724137926</v>
      </c>
      <c r="J58" s="120">
        <v>0</v>
      </c>
      <c r="K58" s="127">
        <v>3.67</v>
      </c>
      <c r="L58" s="127">
        <v>5.1289539748953983</v>
      </c>
      <c r="M58" s="127">
        <v>5.7578253119429599</v>
      </c>
      <c r="N58" s="128">
        <v>5.2053131313131304</v>
      </c>
      <c r="O58" s="636">
        <v>0</v>
      </c>
      <c r="P58" s="636">
        <v>0</v>
      </c>
      <c r="Q58" s="636"/>
      <c r="R58" s="636"/>
      <c r="S58" s="636"/>
      <c r="T58" s="145"/>
      <c r="U58" s="145"/>
      <c r="V58" s="56"/>
      <c r="W58" s="56"/>
      <c r="X58" s="56"/>
      <c r="Y58" s="56"/>
      <c r="Z58" s="644"/>
      <c r="AA58" s="56"/>
      <c r="AB58" s="56"/>
      <c r="AC58" s="56"/>
      <c r="AD58" s="56"/>
      <c r="AE58" s="644"/>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row>
    <row r="59" spans="1:248">
      <c r="A59" s="117"/>
      <c r="B59" s="129" t="s">
        <v>559</v>
      </c>
      <c r="C59" s="123">
        <v>0</v>
      </c>
      <c r="D59" s="130">
        <v>0</v>
      </c>
      <c r="E59" s="130">
        <v>0</v>
      </c>
      <c r="F59" s="130">
        <v>0</v>
      </c>
      <c r="G59" s="130">
        <v>0</v>
      </c>
      <c r="H59" s="130">
        <v>0</v>
      </c>
      <c r="I59" s="123">
        <v>0</v>
      </c>
      <c r="J59" s="123">
        <v>0</v>
      </c>
      <c r="K59" s="130">
        <v>0</v>
      </c>
      <c r="L59" s="130">
        <v>0</v>
      </c>
      <c r="M59" s="130">
        <v>0</v>
      </c>
      <c r="N59" s="131">
        <v>0</v>
      </c>
      <c r="O59" s="636">
        <v>0</v>
      </c>
      <c r="P59" s="636">
        <v>0</v>
      </c>
      <c r="Q59" s="636"/>
      <c r="R59" s="636"/>
      <c r="S59" s="636"/>
      <c r="T59" s="637">
        <f t="shared" ref="T59" si="286">C59-C58</f>
        <v>0</v>
      </c>
      <c r="U59" s="637">
        <f t="shared" ref="U59" si="287">D59-D58</f>
        <v>0</v>
      </c>
      <c r="V59" s="637">
        <f t="shared" ref="V59" si="288">E59-E58</f>
        <v>-4.5959924528301892</v>
      </c>
      <c r="W59" s="637">
        <f t="shared" ref="W59" si="289">F59-F58</f>
        <v>-4.2</v>
      </c>
      <c r="X59" s="637">
        <f t="shared" ref="X59" si="290">G59-G58</f>
        <v>-4.68</v>
      </c>
      <c r="Y59" s="637">
        <f t="shared" ref="Y59" si="291">H59-H58</f>
        <v>-4.5803111111111106</v>
      </c>
      <c r="Z59" s="645">
        <f t="shared" ref="Z59" si="292">I59-I58</f>
        <v>-4.5048551724137926</v>
      </c>
      <c r="AA59" s="637">
        <f t="shared" ref="AA59" si="293">J59-J58</f>
        <v>0</v>
      </c>
      <c r="AB59" s="637">
        <f t="shared" ref="AB59" si="294">K59-K58</f>
        <v>-3.67</v>
      </c>
      <c r="AC59" s="637">
        <f t="shared" ref="AC59" si="295">L59-L58</f>
        <v>-5.1289539748953983</v>
      </c>
      <c r="AD59" s="637">
        <f t="shared" ref="AD59" si="296">M59-M58</f>
        <v>-5.7578253119429599</v>
      </c>
      <c r="AE59" s="645">
        <f t="shared" ref="AE59" si="297">N59-N58</f>
        <v>-5.2053131313131304</v>
      </c>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row>
    <row r="60" spans="1:248">
      <c r="A60" s="117"/>
      <c r="B60" s="109" t="s">
        <v>138</v>
      </c>
      <c r="C60" s="120">
        <v>3.5056778523489931</v>
      </c>
      <c r="D60" s="127">
        <v>0</v>
      </c>
      <c r="E60" s="127">
        <v>4.5959924528301892</v>
      </c>
      <c r="F60" s="127">
        <v>4.1453744493392071</v>
      </c>
      <c r="G60" s="127">
        <v>4.68</v>
      </c>
      <c r="H60" s="127">
        <v>4.5803111111111106</v>
      </c>
      <c r="I60" s="120">
        <v>4.2351879455605959</v>
      </c>
      <c r="J60" s="120">
        <v>0</v>
      </c>
      <c r="K60" s="127">
        <v>4.0308214285714286</v>
      </c>
      <c r="L60" s="127">
        <v>5.1289539748953983</v>
      </c>
      <c r="M60" s="127">
        <v>5.4540897755610978</v>
      </c>
      <c r="N60" s="128">
        <v>4.9077201748906925</v>
      </c>
      <c r="O60" s="636">
        <v>0</v>
      </c>
      <c r="P60" s="636">
        <v>0</v>
      </c>
      <c r="Q60" s="636"/>
      <c r="R60" s="636"/>
      <c r="S60" s="636"/>
      <c r="T60" s="145"/>
      <c r="U60" s="145"/>
      <c r="V60" s="56"/>
      <c r="W60" s="56"/>
      <c r="X60" s="56"/>
      <c r="Y60" s="56"/>
      <c r="Z60" s="644"/>
      <c r="AA60" s="56"/>
      <c r="AB60" s="56"/>
      <c r="AC60" s="56"/>
      <c r="AD60" s="56"/>
      <c r="AE60" s="644"/>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row>
    <row r="61" spans="1:248">
      <c r="A61" s="117"/>
      <c r="B61" s="129" t="s">
        <v>561</v>
      </c>
      <c r="C61" s="123">
        <v>3.6551025331724971</v>
      </c>
      <c r="D61" s="130">
        <v>0</v>
      </c>
      <c r="E61" s="130">
        <v>4.5226504065040656</v>
      </c>
      <c r="F61" s="130">
        <v>3.8935734463276832</v>
      </c>
      <c r="G61" s="130">
        <v>4.3685849056603772</v>
      </c>
      <c r="H61" s="130">
        <v>4.6857142857142851</v>
      </c>
      <c r="I61" s="123">
        <v>4.2213614649681528</v>
      </c>
      <c r="J61" s="123">
        <v>0</v>
      </c>
      <c r="K61" s="130">
        <v>3.632591587516961</v>
      </c>
      <c r="L61" s="130">
        <v>5.1520869565217389</v>
      </c>
      <c r="M61" s="130">
        <v>7.3796124865446719</v>
      </c>
      <c r="N61" s="131">
        <v>5.6528797468354428</v>
      </c>
      <c r="O61" s="636">
        <v>0</v>
      </c>
      <c r="P61" s="636">
        <v>0</v>
      </c>
      <c r="Q61" s="636"/>
      <c r="R61" s="636"/>
      <c r="S61" s="636"/>
      <c r="T61" s="637">
        <f t="shared" ref="T61" si="298">C61-C60</f>
        <v>0.14942468082350402</v>
      </c>
      <c r="U61" s="637">
        <f t="shared" ref="U61" si="299">D61-D60</f>
        <v>0</v>
      </c>
      <c r="V61" s="637">
        <f t="shared" ref="V61" si="300">E61-E60</f>
        <v>-7.3342046326123622E-2</v>
      </c>
      <c r="W61" s="637">
        <f t="shared" ref="W61" si="301">F61-F60</f>
        <v>-0.25180100301152386</v>
      </c>
      <c r="X61" s="637">
        <f t="shared" ref="X61" si="302">G61-G60</f>
        <v>-0.31141509433962256</v>
      </c>
      <c r="Y61" s="637">
        <f t="shared" ref="Y61" si="303">H61-H60</f>
        <v>0.1054031746031745</v>
      </c>
      <c r="Z61" s="645">
        <f t="shared" ref="Z61" si="304">I61-I60</f>
        <v>-1.3826480592443069E-2</v>
      </c>
      <c r="AA61" s="637">
        <f t="shared" ref="AA61" si="305">J61-J60</f>
        <v>0</v>
      </c>
      <c r="AB61" s="637">
        <f t="shared" ref="AB61" si="306">K61-K60</f>
        <v>-0.39822984105446757</v>
      </c>
      <c r="AC61" s="637">
        <f t="shared" ref="AC61" si="307">L61-L60</f>
        <v>2.3132981626340587E-2</v>
      </c>
      <c r="AD61" s="637">
        <f t="shared" ref="AD61" si="308">M61-M60</f>
        <v>1.9255227109835742</v>
      </c>
      <c r="AE61" s="645">
        <f t="shared" ref="AE61" si="309">N61-N60</f>
        <v>0.74515957194475035</v>
      </c>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row>
    <row r="62" spans="1:248">
      <c r="A62" s="117"/>
      <c r="B62" s="109" t="s">
        <v>156</v>
      </c>
      <c r="C62" s="120">
        <v>0</v>
      </c>
      <c r="D62" s="127">
        <v>0</v>
      </c>
      <c r="E62" s="127">
        <v>8.92081081081081</v>
      </c>
      <c r="F62" s="127">
        <v>2.2599999999999998</v>
      </c>
      <c r="G62" s="127">
        <v>0</v>
      </c>
      <c r="H62" s="127">
        <v>0</v>
      </c>
      <c r="I62" s="120">
        <v>6.7409090909090912</v>
      </c>
      <c r="J62" s="120">
        <v>0</v>
      </c>
      <c r="K62" s="127">
        <v>2.88</v>
      </c>
      <c r="L62" s="127">
        <v>0</v>
      </c>
      <c r="M62" s="127">
        <v>4.8412500000000005</v>
      </c>
      <c r="N62" s="128">
        <v>3.7516666666666669</v>
      </c>
      <c r="O62" s="636">
        <v>0</v>
      </c>
      <c r="P62" s="636">
        <v>0</v>
      </c>
      <c r="Q62" s="636"/>
      <c r="R62" s="636"/>
      <c r="S62" s="636"/>
      <c r="T62" s="145"/>
      <c r="U62" s="145"/>
      <c r="V62" s="56"/>
      <c r="W62" s="56"/>
      <c r="X62" s="56"/>
      <c r="Y62" s="56"/>
      <c r="Z62" s="644"/>
      <c r="AA62" s="56"/>
      <c r="AB62" s="56"/>
      <c r="AC62" s="56"/>
      <c r="AD62" s="56"/>
      <c r="AE62" s="644"/>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row>
    <row r="63" spans="1:248">
      <c r="A63" s="117"/>
      <c r="B63" s="129" t="s">
        <v>563</v>
      </c>
      <c r="C63" s="123">
        <v>0</v>
      </c>
      <c r="D63" s="130">
        <v>0</v>
      </c>
      <c r="E63" s="130">
        <v>4.1275590551181098</v>
      </c>
      <c r="F63" s="130">
        <v>0</v>
      </c>
      <c r="G63" s="130">
        <v>7.88</v>
      </c>
      <c r="H63" s="130">
        <v>0</v>
      </c>
      <c r="I63" s="123">
        <v>4.1857364341085264</v>
      </c>
      <c r="J63" s="123">
        <v>0</v>
      </c>
      <c r="K63" s="130">
        <v>3.75</v>
      </c>
      <c r="L63" s="130">
        <v>0</v>
      </c>
      <c r="M63" s="130">
        <v>5.1326666666666663</v>
      </c>
      <c r="N63" s="131">
        <v>4.813589743589743</v>
      </c>
      <c r="O63" s="636">
        <v>0</v>
      </c>
      <c r="P63" s="636">
        <v>0</v>
      </c>
      <c r="Q63" s="636"/>
      <c r="R63" s="636"/>
      <c r="S63" s="636"/>
      <c r="T63" s="637">
        <f t="shared" ref="T63" si="310">C63-C62</f>
        <v>0</v>
      </c>
      <c r="U63" s="637">
        <f t="shared" ref="U63" si="311">D63-D62</f>
        <v>0</v>
      </c>
      <c r="V63" s="637">
        <f t="shared" ref="V63" si="312">E63-E62</f>
        <v>-4.7932517556927001</v>
      </c>
      <c r="W63" s="637">
        <f t="shared" ref="W63" si="313">F63-F62</f>
        <v>-2.2599999999999998</v>
      </c>
      <c r="X63" s="637">
        <f t="shared" ref="X63" si="314">G63-G62</f>
        <v>7.88</v>
      </c>
      <c r="Y63" s="637">
        <f t="shared" ref="Y63" si="315">H63-H62</f>
        <v>0</v>
      </c>
      <c r="Z63" s="645">
        <f t="shared" ref="Z63" si="316">I63-I62</f>
        <v>-2.5551726568005648</v>
      </c>
      <c r="AA63" s="637">
        <f t="shared" ref="AA63" si="317">J63-J62</f>
        <v>0</v>
      </c>
      <c r="AB63" s="637">
        <f t="shared" ref="AB63" si="318">K63-K62</f>
        <v>0.87000000000000011</v>
      </c>
      <c r="AC63" s="637">
        <f t="shared" ref="AC63" si="319">L63-L62</f>
        <v>0</v>
      </c>
      <c r="AD63" s="637">
        <f t="shared" ref="AD63" si="320">M63-M62</f>
        <v>0.29141666666666577</v>
      </c>
      <c r="AE63" s="645">
        <f t="shared" ref="AE63" si="321">N63-N62</f>
        <v>1.0619230769230761</v>
      </c>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row>
    <row r="64" spans="1:248">
      <c r="A64" s="117"/>
      <c r="B64" s="109" t="s">
        <v>169</v>
      </c>
      <c r="C64" s="120">
        <v>4.4990532010820568</v>
      </c>
      <c r="D64" s="127">
        <v>0</v>
      </c>
      <c r="E64" s="127">
        <v>5.4001873001370493</v>
      </c>
      <c r="F64" s="127">
        <v>5.1948228176318061</v>
      </c>
      <c r="G64" s="127">
        <v>7.4485714285714275</v>
      </c>
      <c r="H64" s="127">
        <v>6.6713419913419907</v>
      </c>
      <c r="I64" s="120">
        <v>5.1946069587628863</v>
      </c>
      <c r="J64" s="120">
        <v>0</v>
      </c>
      <c r="K64" s="127">
        <v>4.2988642659279783</v>
      </c>
      <c r="L64" s="127">
        <v>4.9549760765550239</v>
      </c>
      <c r="M64" s="127">
        <v>5.3939045553145348</v>
      </c>
      <c r="N64" s="128">
        <v>5.0078200554894972</v>
      </c>
      <c r="O64" s="636">
        <v>0</v>
      </c>
      <c r="P64" s="636">
        <v>0</v>
      </c>
      <c r="Q64" s="636"/>
      <c r="R64" s="636"/>
      <c r="S64" s="636"/>
      <c r="T64" s="145"/>
      <c r="U64" s="145"/>
      <c r="V64" s="56"/>
      <c r="W64" s="56"/>
      <c r="X64" s="56"/>
      <c r="Y64" s="56"/>
      <c r="Z64" s="644"/>
      <c r="AA64" s="56"/>
      <c r="AB64" s="56"/>
      <c r="AC64" s="56"/>
      <c r="AD64" s="56"/>
      <c r="AE64" s="644"/>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row>
    <row r="65" spans="1:248">
      <c r="A65" s="117"/>
      <c r="B65" s="129" t="s">
        <v>565</v>
      </c>
      <c r="C65" s="123">
        <v>4.594433811802233</v>
      </c>
      <c r="D65" s="130">
        <v>0</v>
      </c>
      <c r="E65" s="130">
        <v>4.9756149253731348</v>
      </c>
      <c r="F65" s="130">
        <v>4.8666511897852596</v>
      </c>
      <c r="G65" s="130">
        <v>6.1143893129770994</v>
      </c>
      <c r="H65" s="130">
        <v>6.1880965909090913</v>
      </c>
      <c r="I65" s="123">
        <v>4.9765742365742369</v>
      </c>
      <c r="J65" s="123">
        <v>0</v>
      </c>
      <c r="K65" s="130">
        <v>3.6522589285714289</v>
      </c>
      <c r="L65" s="130">
        <v>5.8283690280065894</v>
      </c>
      <c r="M65" s="130">
        <v>6.3145565129244803</v>
      </c>
      <c r="N65" s="131">
        <v>5.4289108108108115</v>
      </c>
      <c r="O65" s="636">
        <v>0</v>
      </c>
      <c r="P65" s="636">
        <v>0</v>
      </c>
      <c r="Q65" s="636"/>
      <c r="R65" s="636"/>
      <c r="S65" s="636"/>
      <c r="T65" s="637">
        <f t="shared" ref="T65" si="322">C65-C64</f>
        <v>9.5380610720176229E-2</v>
      </c>
      <c r="U65" s="637">
        <f t="shared" ref="U65" si="323">D65-D64</f>
        <v>0</v>
      </c>
      <c r="V65" s="637">
        <f t="shared" ref="V65" si="324">E65-E64</f>
        <v>-0.42457237476391452</v>
      </c>
      <c r="W65" s="637">
        <f t="shared" ref="W65" si="325">F65-F64</f>
        <v>-0.32817162784654652</v>
      </c>
      <c r="X65" s="637">
        <f t="shared" ref="X65" si="326">G65-G64</f>
        <v>-1.3341821155943281</v>
      </c>
      <c r="Y65" s="637">
        <f t="shared" ref="Y65" si="327">H65-H64</f>
        <v>-0.48324540043289943</v>
      </c>
      <c r="Z65" s="645">
        <f t="shared" ref="Z65" si="328">I65-I64</f>
        <v>-0.21803272218864933</v>
      </c>
      <c r="AA65" s="637">
        <f t="shared" ref="AA65" si="329">J65-J64</f>
        <v>0</v>
      </c>
      <c r="AB65" s="637">
        <f t="shared" ref="AB65" si="330">K65-K64</f>
        <v>-0.64660533735654946</v>
      </c>
      <c r="AC65" s="637">
        <f t="shared" ref="AC65" si="331">L65-L64</f>
        <v>0.87339295145156548</v>
      </c>
      <c r="AD65" s="637">
        <f t="shared" ref="AD65" si="332">M65-M64</f>
        <v>0.92065195760994545</v>
      </c>
      <c r="AE65" s="645">
        <f t="shared" ref="AE65" si="333">N65-N64</f>
        <v>0.42109075532131435</v>
      </c>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row>
    <row r="66" spans="1:248">
      <c r="A66" s="117"/>
      <c r="B66" s="109" t="s">
        <v>171</v>
      </c>
      <c r="C66" s="120">
        <v>4.6401671309192203</v>
      </c>
      <c r="D66" s="127">
        <v>0</v>
      </c>
      <c r="E66" s="127">
        <v>9.3715822784810126</v>
      </c>
      <c r="F66" s="127">
        <v>5.7241333333333326</v>
      </c>
      <c r="G66" s="127">
        <v>11.85</v>
      </c>
      <c r="H66" s="127">
        <v>12.786129032258064</v>
      </c>
      <c r="I66" s="120">
        <v>7.012626262626263</v>
      </c>
      <c r="J66" s="120">
        <v>0</v>
      </c>
      <c r="K66" s="127">
        <v>5.7782689075630245</v>
      </c>
      <c r="L66" s="127">
        <v>6.9837719298245622</v>
      </c>
      <c r="M66" s="127">
        <v>8.1602893890675237</v>
      </c>
      <c r="N66" s="128">
        <v>6.9946806912096164</v>
      </c>
      <c r="O66" s="636">
        <v>0</v>
      </c>
      <c r="P66" s="636">
        <v>0</v>
      </c>
      <c r="Q66" s="636"/>
      <c r="R66" s="636"/>
      <c r="S66" s="636"/>
      <c r="T66" s="145"/>
      <c r="U66" s="145"/>
      <c r="V66" s="56"/>
      <c r="W66" s="56"/>
      <c r="X66" s="56"/>
      <c r="Y66" s="56"/>
      <c r="Z66" s="644"/>
      <c r="AA66" s="56"/>
      <c r="AB66" s="56"/>
      <c r="AC66" s="56"/>
      <c r="AD66" s="56"/>
      <c r="AE66" s="644"/>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row>
    <row r="67" spans="1:248">
      <c r="A67" s="117"/>
      <c r="B67" s="129" t="s">
        <v>567</v>
      </c>
      <c r="C67" s="123">
        <v>4.8280562060889931</v>
      </c>
      <c r="D67" s="130">
        <v>0</v>
      </c>
      <c r="E67" s="130">
        <v>6.6180237741456169</v>
      </c>
      <c r="F67" s="130">
        <v>4.8052100840336136</v>
      </c>
      <c r="G67" s="130">
        <v>6.2736585365853665</v>
      </c>
      <c r="H67" s="130">
        <v>8.2165550239234442</v>
      </c>
      <c r="I67" s="123">
        <v>6.0665176322418128</v>
      </c>
      <c r="J67" s="123">
        <v>0</v>
      </c>
      <c r="K67" s="130">
        <v>5.0669135802469141</v>
      </c>
      <c r="L67" s="130">
        <v>6.5462809917355376</v>
      </c>
      <c r="M67" s="130">
        <v>8.2723544743701147</v>
      </c>
      <c r="N67" s="131">
        <v>6.8390105078809116</v>
      </c>
      <c r="O67" s="636">
        <v>0</v>
      </c>
      <c r="P67" s="636">
        <v>0</v>
      </c>
      <c r="Q67" s="636"/>
      <c r="R67" s="636"/>
      <c r="S67" s="636"/>
      <c r="T67" s="637">
        <f t="shared" ref="T67" si="334">C67-C66</f>
        <v>0.18788907516977282</v>
      </c>
      <c r="U67" s="637">
        <f t="shared" ref="U67" si="335">D67-D66</f>
        <v>0</v>
      </c>
      <c r="V67" s="637">
        <f t="shared" ref="V67" si="336">E67-E66</f>
        <v>-2.7535585043353956</v>
      </c>
      <c r="W67" s="637">
        <f t="shared" ref="W67" si="337">F67-F66</f>
        <v>-0.91892324929971902</v>
      </c>
      <c r="X67" s="637">
        <f t="shared" ref="X67" si="338">G67-G66</f>
        <v>-5.5763414634146331</v>
      </c>
      <c r="Y67" s="637">
        <f t="shared" ref="Y67" si="339">H67-H66</f>
        <v>-4.5695740083346195</v>
      </c>
      <c r="Z67" s="645">
        <f t="shared" ref="Z67" si="340">I67-I66</f>
        <v>-0.94610863038445014</v>
      </c>
      <c r="AA67" s="637">
        <f t="shared" ref="AA67" si="341">J67-J66</f>
        <v>0</v>
      </c>
      <c r="AB67" s="637">
        <f t="shared" ref="AB67" si="342">K67-K66</f>
        <v>-0.7113553273161104</v>
      </c>
      <c r="AC67" s="637">
        <f t="shared" ref="AC67" si="343">L67-L66</f>
        <v>-0.43749093808902462</v>
      </c>
      <c r="AD67" s="637">
        <f t="shared" ref="AD67" si="344">M67-M66</f>
        <v>0.11206508530259107</v>
      </c>
      <c r="AE67" s="645">
        <f t="shared" ref="AE67" si="345">N67-N66</f>
        <v>-0.15567018332870486</v>
      </c>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row>
    <row r="68" spans="1:248">
      <c r="A68" s="117"/>
      <c r="B68" s="109" t="s">
        <v>200</v>
      </c>
      <c r="C68" s="120">
        <v>4.5187116802483516</v>
      </c>
      <c r="D68" s="127">
        <v>0</v>
      </c>
      <c r="E68" s="127">
        <v>5.6675415423945461</v>
      </c>
      <c r="F68" s="127">
        <v>5.227045454545455</v>
      </c>
      <c r="G68" s="127">
        <v>7.6338947368421044</v>
      </c>
      <c r="H68" s="127">
        <v>7.6959819819819808</v>
      </c>
      <c r="I68" s="120">
        <v>5.3771728734965949</v>
      </c>
      <c r="J68" s="120">
        <v>0</v>
      </c>
      <c r="K68" s="127">
        <v>4.9672361427486704</v>
      </c>
      <c r="L68" s="127">
        <v>5.3897180451127822</v>
      </c>
      <c r="M68" s="127">
        <v>6.252104738154614</v>
      </c>
      <c r="N68" s="128">
        <v>5.6939932537623248</v>
      </c>
      <c r="O68" s="636">
        <v>0</v>
      </c>
      <c r="P68" s="636">
        <v>0</v>
      </c>
      <c r="Q68" s="636"/>
      <c r="R68" s="636"/>
      <c r="S68" s="636"/>
      <c r="T68" s="145"/>
      <c r="U68" s="145"/>
      <c r="V68" s="56"/>
      <c r="W68" s="56"/>
      <c r="X68" s="56"/>
      <c r="Y68" s="56"/>
      <c r="Z68" s="644"/>
      <c r="AA68" s="56"/>
      <c r="AB68" s="56"/>
      <c r="AC68" s="56"/>
      <c r="AD68" s="56"/>
      <c r="AE68" s="644"/>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row>
    <row r="69" spans="1:248" ht="13.5" thickBot="1">
      <c r="A69" s="632"/>
      <c r="B69" s="638" t="s">
        <v>569</v>
      </c>
      <c r="C69" s="639">
        <v>4.628422487223169</v>
      </c>
      <c r="D69" s="640">
        <v>0</v>
      </c>
      <c r="E69" s="640">
        <v>5.250370370370371</v>
      </c>
      <c r="F69" s="640">
        <v>4.8591942886282515</v>
      </c>
      <c r="G69" s="640">
        <v>6.1359405940594058</v>
      </c>
      <c r="H69" s="640">
        <v>6.6524424972617746</v>
      </c>
      <c r="I69" s="639">
        <v>5.1473517513566858</v>
      </c>
      <c r="J69" s="639">
        <v>0</v>
      </c>
      <c r="K69" s="640">
        <v>4.2790402784684245</v>
      </c>
      <c r="L69" s="640">
        <v>6.0330035335689054</v>
      </c>
      <c r="M69" s="640">
        <v>7.0358834827144703</v>
      </c>
      <c r="N69" s="641">
        <v>5.9671239973262038</v>
      </c>
      <c r="O69" s="639">
        <v>0</v>
      </c>
      <c r="P69" s="640">
        <v>0</v>
      </c>
      <c r="Q69" s="636"/>
      <c r="R69" s="636"/>
      <c r="S69" s="636"/>
      <c r="T69" s="642">
        <f t="shared" ref="T69" si="346">C69-C68</f>
        <v>0.10971080697481739</v>
      </c>
      <c r="U69" s="642">
        <f t="shared" ref="U69" si="347">D69-D68</f>
        <v>0</v>
      </c>
      <c r="V69" s="642">
        <f t="shared" ref="V69" si="348">E69-E68</f>
        <v>-0.41717117202417509</v>
      </c>
      <c r="W69" s="642">
        <f t="shared" ref="W69" si="349">F69-F68</f>
        <v>-0.36785116591720346</v>
      </c>
      <c r="X69" s="642">
        <f t="shared" ref="X69" si="350">G69-G68</f>
        <v>-1.4979541427826986</v>
      </c>
      <c r="Y69" s="642">
        <f t="shared" ref="Y69" si="351">H69-H68</f>
        <v>-1.0435394847202062</v>
      </c>
      <c r="Z69" s="646">
        <f t="shared" ref="Z69" si="352">I69-I68</f>
        <v>-0.22982112213990913</v>
      </c>
      <c r="AA69" s="642">
        <f t="shared" ref="AA69" si="353">J69-J68</f>
        <v>0</v>
      </c>
      <c r="AB69" s="642">
        <f t="shared" ref="AB69" si="354">K69-K68</f>
        <v>-0.68819586428024593</v>
      </c>
      <c r="AC69" s="642">
        <f t="shared" ref="AC69" si="355">L69-L68</f>
        <v>0.64328548845612321</v>
      </c>
      <c r="AD69" s="642">
        <f t="shared" ref="AD69" si="356">M69-M68</f>
        <v>0.7837787445598563</v>
      </c>
      <c r="AE69" s="646">
        <f t="shared" ref="AE69" si="357">N69-N68</f>
        <v>0.27313074356387901</v>
      </c>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row>
    <row r="70" spans="1:248">
      <c r="A70" s="116" t="s">
        <v>106</v>
      </c>
      <c r="B70" s="109" t="s">
        <v>278</v>
      </c>
      <c r="C70" s="120">
        <v>0</v>
      </c>
      <c r="D70" s="127">
        <v>0</v>
      </c>
      <c r="E70" s="127">
        <v>0</v>
      </c>
      <c r="F70" s="127">
        <v>0</v>
      </c>
      <c r="G70" s="127">
        <v>0</v>
      </c>
      <c r="H70" s="127">
        <v>0</v>
      </c>
      <c r="I70" s="120">
        <v>0</v>
      </c>
      <c r="J70" s="120">
        <v>0</v>
      </c>
      <c r="K70" s="127">
        <v>0</v>
      </c>
      <c r="L70" s="127">
        <v>0</v>
      </c>
      <c r="M70" s="127">
        <v>0</v>
      </c>
      <c r="N70" s="128">
        <v>0</v>
      </c>
      <c r="O70" s="636">
        <v>0</v>
      </c>
      <c r="P70" s="636">
        <v>0</v>
      </c>
      <c r="Q70" s="636"/>
      <c r="R70" s="636"/>
      <c r="S70" s="636"/>
      <c r="T70" s="636" t="s">
        <v>1142</v>
      </c>
      <c r="U70" s="145"/>
      <c r="V70" s="56"/>
      <c r="W70" s="56"/>
      <c r="X70" s="56"/>
      <c r="Y70" s="56"/>
      <c r="Z70" s="644"/>
      <c r="AA70" s="56"/>
      <c r="AB70" s="56"/>
      <c r="AC70" s="56"/>
      <c r="AD70" s="56"/>
      <c r="AE70" s="644"/>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row>
    <row r="71" spans="1:248">
      <c r="A71" s="117"/>
      <c r="B71" s="129" t="s">
        <v>539</v>
      </c>
      <c r="C71" s="123">
        <v>0</v>
      </c>
      <c r="D71" s="130">
        <v>0</v>
      </c>
      <c r="E71" s="130">
        <v>0</v>
      </c>
      <c r="F71" s="130">
        <v>0</v>
      </c>
      <c r="G71" s="130">
        <v>0</v>
      </c>
      <c r="H71" s="130">
        <v>0</v>
      </c>
      <c r="I71" s="123">
        <v>0</v>
      </c>
      <c r="J71" s="123">
        <v>0</v>
      </c>
      <c r="K71" s="130">
        <v>0</v>
      </c>
      <c r="L71" s="130">
        <v>0</v>
      </c>
      <c r="M71" s="130">
        <v>0</v>
      </c>
      <c r="N71" s="131">
        <v>0</v>
      </c>
      <c r="O71" s="636">
        <v>0</v>
      </c>
      <c r="P71" s="636">
        <v>0</v>
      </c>
      <c r="Q71" s="636"/>
      <c r="R71" s="636"/>
      <c r="S71" s="636"/>
      <c r="T71" s="637">
        <f t="shared" ref="T71" si="358">C71-C70</f>
        <v>0</v>
      </c>
      <c r="U71" s="637">
        <f t="shared" ref="U71" si="359">D71-D70</f>
        <v>0</v>
      </c>
      <c r="V71" s="637">
        <f t="shared" ref="V71" si="360">E71-E70</f>
        <v>0</v>
      </c>
      <c r="W71" s="637">
        <f t="shared" ref="W71" si="361">F71-F70</f>
        <v>0</v>
      </c>
      <c r="X71" s="637">
        <f t="shared" ref="X71" si="362">G71-G70</f>
        <v>0</v>
      </c>
      <c r="Y71" s="637">
        <f t="shared" ref="Y71" si="363">H71-H70</f>
        <v>0</v>
      </c>
      <c r="Z71" s="645">
        <f t="shared" ref="Z71" si="364">I71-I70</f>
        <v>0</v>
      </c>
      <c r="AA71" s="637">
        <f t="shared" ref="AA71" si="365">J71-J70</f>
        <v>0</v>
      </c>
      <c r="AB71" s="637">
        <f t="shared" ref="AB71" si="366">K71-K70</f>
        <v>0</v>
      </c>
      <c r="AC71" s="637">
        <f t="shared" ref="AC71" si="367">L71-L70</f>
        <v>0</v>
      </c>
      <c r="AD71" s="637">
        <f t="shared" ref="AD71" si="368">M71-M70</f>
        <v>0</v>
      </c>
      <c r="AE71" s="645">
        <f t="shared" ref="AE71" si="369">N71-N70</f>
        <v>0</v>
      </c>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row>
    <row r="72" spans="1:248">
      <c r="A72" s="117"/>
      <c r="B72" s="109" t="s">
        <v>280</v>
      </c>
      <c r="C72" s="120">
        <v>0</v>
      </c>
      <c r="D72" s="127">
        <v>0</v>
      </c>
      <c r="E72" s="127">
        <v>0</v>
      </c>
      <c r="F72" s="127">
        <v>0</v>
      </c>
      <c r="G72" s="127">
        <v>0</v>
      </c>
      <c r="H72" s="127">
        <v>0</v>
      </c>
      <c r="I72" s="120">
        <v>0</v>
      </c>
      <c r="J72" s="120">
        <v>0</v>
      </c>
      <c r="K72" s="127">
        <v>0</v>
      </c>
      <c r="L72" s="127">
        <v>0</v>
      </c>
      <c r="M72" s="127">
        <v>0</v>
      </c>
      <c r="N72" s="128">
        <v>0</v>
      </c>
      <c r="O72" s="636">
        <v>0</v>
      </c>
      <c r="P72" s="636">
        <v>0</v>
      </c>
      <c r="Q72" s="636"/>
      <c r="R72" s="636"/>
      <c r="S72" s="636"/>
      <c r="T72" s="145"/>
      <c r="U72" s="145"/>
      <c r="V72" s="56"/>
      <c r="W72" s="56"/>
      <c r="X72" s="56"/>
      <c r="Y72" s="56"/>
      <c r="Z72" s="644"/>
      <c r="AA72" s="56"/>
      <c r="AB72" s="56"/>
      <c r="AC72" s="56"/>
      <c r="AD72" s="56"/>
      <c r="AE72" s="644"/>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row>
    <row r="73" spans="1:248">
      <c r="A73" s="117"/>
      <c r="B73" s="129" t="s">
        <v>541</v>
      </c>
      <c r="C73" s="123">
        <v>0</v>
      </c>
      <c r="D73" s="130">
        <v>0</v>
      </c>
      <c r="E73" s="130">
        <v>0</v>
      </c>
      <c r="F73" s="130">
        <v>0</v>
      </c>
      <c r="G73" s="130">
        <v>0</v>
      </c>
      <c r="H73" s="130">
        <v>0</v>
      </c>
      <c r="I73" s="123">
        <v>0</v>
      </c>
      <c r="J73" s="123">
        <v>0</v>
      </c>
      <c r="K73" s="130">
        <v>0</v>
      </c>
      <c r="L73" s="130">
        <v>0</v>
      </c>
      <c r="M73" s="130">
        <v>0</v>
      </c>
      <c r="N73" s="131">
        <v>0</v>
      </c>
      <c r="O73" s="636">
        <v>0</v>
      </c>
      <c r="P73" s="636">
        <v>0</v>
      </c>
      <c r="Q73" s="636"/>
      <c r="R73" s="636"/>
      <c r="S73" s="636"/>
      <c r="T73" s="637">
        <f t="shared" ref="T73" si="370">C73-C72</f>
        <v>0</v>
      </c>
      <c r="U73" s="637">
        <f t="shared" ref="U73" si="371">D73-D72</f>
        <v>0</v>
      </c>
      <c r="V73" s="637">
        <f t="shared" ref="V73" si="372">E73-E72</f>
        <v>0</v>
      </c>
      <c r="W73" s="637">
        <f t="shared" ref="W73" si="373">F73-F72</f>
        <v>0</v>
      </c>
      <c r="X73" s="637">
        <f t="shared" ref="X73" si="374">G73-G72</f>
        <v>0</v>
      </c>
      <c r="Y73" s="637">
        <f t="shared" ref="Y73" si="375">H73-H72</f>
        <v>0</v>
      </c>
      <c r="Z73" s="645">
        <f t="shared" ref="Z73" si="376">I73-I72</f>
        <v>0</v>
      </c>
      <c r="AA73" s="637">
        <f t="shared" ref="AA73" si="377">J73-J72</f>
        <v>0</v>
      </c>
      <c r="AB73" s="637">
        <f t="shared" ref="AB73" si="378">K73-K72</f>
        <v>0</v>
      </c>
      <c r="AC73" s="637">
        <f t="shared" ref="AC73" si="379">L73-L72</f>
        <v>0</v>
      </c>
      <c r="AD73" s="637">
        <f t="shared" ref="AD73" si="380">M73-M72</f>
        <v>0</v>
      </c>
      <c r="AE73" s="645">
        <f t="shared" ref="AE73" si="381">N73-N72</f>
        <v>0</v>
      </c>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row>
    <row r="74" spans="1:248">
      <c r="A74" s="117"/>
      <c r="B74" s="109" t="s">
        <v>282</v>
      </c>
      <c r="C74" s="120">
        <v>0</v>
      </c>
      <c r="D74" s="127">
        <v>0</v>
      </c>
      <c r="E74" s="127">
        <v>0</v>
      </c>
      <c r="F74" s="127">
        <v>0</v>
      </c>
      <c r="G74" s="127">
        <v>0</v>
      </c>
      <c r="H74" s="127">
        <v>0</v>
      </c>
      <c r="I74" s="120">
        <v>0</v>
      </c>
      <c r="J74" s="120">
        <v>0</v>
      </c>
      <c r="K74" s="127">
        <v>0</v>
      </c>
      <c r="L74" s="127">
        <v>0</v>
      </c>
      <c r="M74" s="127">
        <v>0</v>
      </c>
      <c r="N74" s="128">
        <v>0</v>
      </c>
      <c r="O74" s="636">
        <v>0</v>
      </c>
      <c r="P74" s="636">
        <v>0</v>
      </c>
      <c r="Q74" s="636"/>
      <c r="R74" s="636"/>
      <c r="S74" s="636"/>
      <c r="T74" s="145"/>
      <c r="U74" s="145"/>
      <c r="V74" s="56"/>
      <c r="W74" s="56"/>
      <c r="X74" s="56"/>
      <c r="Y74" s="56"/>
      <c r="Z74" s="644"/>
      <c r="AA74" s="56"/>
      <c r="AB74" s="56"/>
      <c r="AC74" s="56"/>
      <c r="AD74" s="56"/>
      <c r="AE74" s="644"/>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row>
    <row r="75" spans="1:248">
      <c r="A75" s="117"/>
      <c r="B75" s="129" t="s">
        <v>543</v>
      </c>
      <c r="C75" s="123">
        <v>0</v>
      </c>
      <c r="D75" s="130">
        <v>0</v>
      </c>
      <c r="E75" s="130">
        <v>0</v>
      </c>
      <c r="F75" s="130">
        <v>0</v>
      </c>
      <c r="G75" s="130">
        <v>0</v>
      </c>
      <c r="H75" s="130">
        <v>0</v>
      </c>
      <c r="I75" s="123">
        <v>0</v>
      </c>
      <c r="J75" s="123">
        <v>0</v>
      </c>
      <c r="K75" s="130">
        <v>0</v>
      </c>
      <c r="L75" s="130">
        <v>0</v>
      </c>
      <c r="M75" s="130">
        <v>0</v>
      </c>
      <c r="N75" s="131">
        <v>0</v>
      </c>
      <c r="O75" s="636">
        <v>0</v>
      </c>
      <c r="P75" s="636">
        <v>0</v>
      </c>
      <c r="Q75" s="636"/>
      <c r="R75" s="636"/>
      <c r="S75" s="636"/>
      <c r="T75" s="637">
        <f t="shared" ref="T75" si="382">C75-C74</f>
        <v>0</v>
      </c>
      <c r="U75" s="637">
        <f t="shared" ref="U75" si="383">D75-D74</f>
        <v>0</v>
      </c>
      <c r="V75" s="637">
        <f t="shared" ref="V75" si="384">E75-E74</f>
        <v>0</v>
      </c>
      <c r="W75" s="637">
        <f t="shared" ref="W75" si="385">F75-F74</f>
        <v>0</v>
      </c>
      <c r="X75" s="637">
        <f t="shared" ref="X75" si="386">G75-G74</f>
        <v>0</v>
      </c>
      <c r="Y75" s="637">
        <f t="shared" ref="Y75" si="387">H75-H74</f>
        <v>0</v>
      </c>
      <c r="Z75" s="645">
        <f t="shared" ref="Z75" si="388">I75-I74</f>
        <v>0</v>
      </c>
      <c r="AA75" s="637">
        <f t="shared" ref="AA75" si="389">J75-J74</f>
        <v>0</v>
      </c>
      <c r="AB75" s="637">
        <f t="shared" ref="AB75" si="390">K75-K74</f>
        <v>0</v>
      </c>
      <c r="AC75" s="637">
        <f t="shared" ref="AC75" si="391">L75-L74</f>
        <v>0</v>
      </c>
      <c r="AD75" s="637">
        <f t="shared" ref="AD75" si="392">M75-M74</f>
        <v>0</v>
      </c>
      <c r="AE75" s="645">
        <f t="shared" ref="AE75" si="393">N75-N74</f>
        <v>0</v>
      </c>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row>
    <row r="76" spans="1:248">
      <c r="A76" s="117"/>
      <c r="B76" s="109" t="s">
        <v>284</v>
      </c>
      <c r="C76" s="120">
        <v>0</v>
      </c>
      <c r="D76" s="127">
        <v>0</v>
      </c>
      <c r="E76" s="127">
        <v>0</v>
      </c>
      <c r="F76" s="127">
        <v>0</v>
      </c>
      <c r="G76" s="127">
        <v>0</v>
      </c>
      <c r="H76" s="127">
        <v>0</v>
      </c>
      <c r="I76" s="120">
        <v>0</v>
      </c>
      <c r="J76" s="120">
        <v>0</v>
      </c>
      <c r="K76" s="127">
        <v>0</v>
      </c>
      <c r="L76" s="127">
        <v>0</v>
      </c>
      <c r="M76" s="127">
        <v>0</v>
      </c>
      <c r="N76" s="128">
        <v>0</v>
      </c>
      <c r="O76" s="636">
        <v>0</v>
      </c>
      <c r="P76" s="636">
        <v>0</v>
      </c>
      <c r="Q76" s="636"/>
      <c r="R76" s="636"/>
      <c r="S76" s="636"/>
      <c r="T76" s="145"/>
      <c r="U76" s="145"/>
      <c r="V76" s="56"/>
      <c r="W76" s="56"/>
      <c r="X76" s="56"/>
      <c r="Y76" s="56"/>
      <c r="Z76" s="644"/>
      <c r="AA76" s="56"/>
      <c r="AB76" s="56"/>
      <c r="AC76" s="56"/>
      <c r="AD76" s="56"/>
      <c r="AE76" s="644"/>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row>
    <row r="77" spans="1:248">
      <c r="A77" s="117"/>
      <c r="B77" s="129" t="s">
        <v>545</v>
      </c>
      <c r="C77" s="123">
        <v>0</v>
      </c>
      <c r="D77" s="130">
        <v>0</v>
      </c>
      <c r="E77" s="130">
        <v>0</v>
      </c>
      <c r="F77" s="130">
        <v>0</v>
      </c>
      <c r="G77" s="130">
        <v>0</v>
      </c>
      <c r="H77" s="130">
        <v>0</v>
      </c>
      <c r="I77" s="123">
        <v>0</v>
      </c>
      <c r="J77" s="123">
        <v>0</v>
      </c>
      <c r="K77" s="130">
        <v>0</v>
      </c>
      <c r="L77" s="130">
        <v>0</v>
      </c>
      <c r="M77" s="130">
        <v>0</v>
      </c>
      <c r="N77" s="131">
        <v>0</v>
      </c>
      <c r="O77" s="636">
        <v>0</v>
      </c>
      <c r="P77" s="636">
        <v>0</v>
      </c>
      <c r="Q77" s="636"/>
      <c r="R77" s="636"/>
      <c r="S77" s="636"/>
      <c r="T77" s="637">
        <f t="shared" ref="T77" si="394">C77-C76</f>
        <v>0</v>
      </c>
      <c r="U77" s="637">
        <f t="shared" ref="U77" si="395">D77-D76</f>
        <v>0</v>
      </c>
      <c r="V77" s="637">
        <f t="shared" ref="V77" si="396">E77-E76</f>
        <v>0</v>
      </c>
      <c r="W77" s="637">
        <f t="shared" ref="W77" si="397">F77-F76</f>
        <v>0</v>
      </c>
      <c r="X77" s="637">
        <f t="shared" ref="X77" si="398">G77-G76</f>
        <v>0</v>
      </c>
      <c r="Y77" s="637">
        <f t="shared" ref="Y77" si="399">H77-H76</f>
        <v>0</v>
      </c>
      <c r="Z77" s="645">
        <f t="shared" ref="Z77" si="400">I77-I76</f>
        <v>0</v>
      </c>
      <c r="AA77" s="637">
        <f t="shared" ref="AA77" si="401">J77-J76</f>
        <v>0</v>
      </c>
      <c r="AB77" s="637">
        <f t="shared" ref="AB77" si="402">K77-K76</f>
        <v>0</v>
      </c>
      <c r="AC77" s="637">
        <f t="shared" ref="AC77" si="403">L77-L76</f>
        <v>0</v>
      </c>
      <c r="AD77" s="637">
        <f t="shared" ref="AD77" si="404">M77-M76</f>
        <v>0</v>
      </c>
      <c r="AE77" s="645">
        <f t="shared" ref="AE77" si="405">N77-N76</f>
        <v>0</v>
      </c>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row>
    <row r="78" spans="1:248">
      <c r="A78" s="117"/>
      <c r="B78" s="109" t="s">
        <v>124</v>
      </c>
      <c r="C78" s="120">
        <v>0</v>
      </c>
      <c r="D78" s="127">
        <v>0</v>
      </c>
      <c r="E78" s="127">
        <v>0</v>
      </c>
      <c r="F78" s="127">
        <v>0</v>
      </c>
      <c r="G78" s="127">
        <v>0</v>
      </c>
      <c r="H78" s="127">
        <v>0</v>
      </c>
      <c r="I78" s="120">
        <v>0</v>
      </c>
      <c r="J78" s="120">
        <v>0</v>
      </c>
      <c r="K78" s="127">
        <v>0</v>
      </c>
      <c r="L78" s="127">
        <v>0</v>
      </c>
      <c r="M78" s="127">
        <v>0</v>
      </c>
      <c r="N78" s="128">
        <v>0</v>
      </c>
      <c r="O78" s="636">
        <v>0</v>
      </c>
      <c r="P78" s="636">
        <v>0</v>
      </c>
      <c r="Q78" s="636"/>
      <c r="R78" s="636"/>
      <c r="S78" s="636"/>
      <c r="T78" s="145"/>
      <c r="U78" s="145"/>
      <c r="V78" s="56"/>
      <c r="W78" s="56"/>
      <c r="X78" s="56"/>
      <c r="Y78" s="56"/>
      <c r="Z78" s="644"/>
      <c r="AA78" s="56"/>
      <c r="AB78" s="56"/>
      <c r="AC78" s="56"/>
      <c r="AD78" s="56"/>
      <c r="AE78" s="644"/>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row>
    <row r="79" spans="1:248">
      <c r="A79" s="117"/>
      <c r="B79" s="129" t="s">
        <v>547</v>
      </c>
      <c r="C79" s="123">
        <v>0</v>
      </c>
      <c r="D79" s="130">
        <v>0</v>
      </c>
      <c r="E79" s="130">
        <v>0</v>
      </c>
      <c r="F79" s="130">
        <v>0</v>
      </c>
      <c r="G79" s="130">
        <v>0</v>
      </c>
      <c r="H79" s="130">
        <v>0</v>
      </c>
      <c r="I79" s="123">
        <v>0</v>
      </c>
      <c r="J79" s="123">
        <v>0</v>
      </c>
      <c r="K79" s="130">
        <v>0</v>
      </c>
      <c r="L79" s="130">
        <v>0</v>
      </c>
      <c r="M79" s="130">
        <v>0</v>
      </c>
      <c r="N79" s="131">
        <v>0</v>
      </c>
      <c r="O79" s="636">
        <v>0</v>
      </c>
      <c r="P79" s="636">
        <v>0</v>
      </c>
      <c r="Q79" s="636"/>
      <c r="R79" s="636"/>
      <c r="S79" s="636"/>
      <c r="T79" s="637">
        <f t="shared" ref="T79" si="406">C79-C78</f>
        <v>0</v>
      </c>
      <c r="U79" s="637">
        <f t="shared" ref="U79" si="407">D79-D78</f>
        <v>0</v>
      </c>
      <c r="V79" s="637">
        <f t="shared" ref="V79" si="408">E79-E78</f>
        <v>0</v>
      </c>
      <c r="W79" s="637">
        <f t="shared" ref="W79" si="409">F79-F78</f>
        <v>0</v>
      </c>
      <c r="X79" s="637">
        <f t="shared" ref="X79" si="410">G79-G78</f>
        <v>0</v>
      </c>
      <c r="Y79" s="637">
        <f t="shared" ref="Y79" si="411">H79-H78</f>
        <v>0</v>
      </c>
      <c r="Z79" s="645">
        <f t="shared" ref="Z79" si="412">I79-I78</f>
        <v>0</v>
      </c>
      <c r="AA79" s="637">
        <f t="shared" ref="AA79" si="413">J79-J78</f>
        <v>0</v>
      </c>
      <c r="AB79" s="637">
        <f t="shared" ref="AB79" si="414">K79-K78</f>
        <v>0</v>
      </c>
      <c r="AC79" s="637">
        <f t="shared" ref="AC79" si="415">L79-L78</f>
        <v>0</v>
      </c>
      <c r="AD79" s="637">
        <f t="shared" ref="AD79" si="416">M79-M78</f>
        <v>0</v>
      </c>
      <c r="AE79" s="645">
        <f t="shared" ref="AE79" si="417">N79-N78</f>
        <v>0</v>
      </c>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row>
    <row r="80" spans="1:248">
      <c r="A80" s="117"/>
      <c r="B80" s="109" t="s">
        <v>126</v>
      </c>
      <c r="C80" s="120">
        <v>0</v>
      </c>
      <c r="D80" s="127">
        <v>0</v>
      </c>
      <c r="E80" s="127">
        <v>0</v>
      </c>
      <c r="F80" s="127">
        <v>0</v>
      </c>
      <c r="G80" s="127">
        <v>0</v>
      </c>
      <c r="H80" s="127">
        <v>0</v>
      </c>
      <c r="I80" s="120">
        <v>0</v>
      </c>
      <c r="J80" s="120">
        <v>0</v>
      </c>
      <c r="K80" s="127">
        <v>0</v>
      </c>
      <c r="L80" s="127">
        <v>0</v>
      </c>
      <c r="M80" s="127">
        <v>0</v>
      </c>
      <c r="N80" s="128">
        <v>0</v>
      </c>
      <c r="O80" s="636">
        <v>0</v>
      </c>
      <c r="P80" s="636">
        <v>0</v>
      </c>
      <c r="Q80" s="636"/>
      <c r="R80" s="636"/>
      <c r="S80" s="636"/>
      <c r="T80" s="145"/>
      <c r="U80" s="145"/>
      <c r="V80" s="56"/>
      <c r="W80" s="56"/>
      <c r="X80" s="56"/>
      <c r="Y80" s="56"/>
      <c r="Z80" s="644"/>
      <c r="AA80" s="56"/>
      <c r="AB80" s="56"/>
      <c r="AC80" s="56"/>
      <c r="AD80" s="56"/>
      <c r="AE80" s="644"/>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row>
    <row r="81" spans="1:248">
      <c r="A81" s="117"/>
      <c r="B81" s="129" t="s">
        <v>549</v>
      </c>
      <c r="C81" s="123">
        <v>0</v>
      </c>
      <c r="D81" s="130">
        <v>0</v>
      </c>
      <c r="E81" s="130">
        <v>0</v>
      </c>
      <c r="F81" s="130">
        <v>0</v>
      </c>
      <c r="G81" s="130">
        <v>0</v>
      </c>
      <c r="H81" s="130">
        <v>0</v>
      </c>
      <c r="I81" s="123">
        <v>0</v>
      </c>
      <c r="J81" s="123">
        <v>0</v>
      </c>
      <c r="K81" s="130">
        <v>0</v>
      </c>
      <c r="L81" s="130">
        <v>0</v>
      </c>
      <c r="M81" s="130">
        <v>0</v>
      </c>
      <c r="N81" s="131">
        <v>0</v>
      </c>
      <c r="O81" s="636">
        <v>0</v>
      </c>
      <c r="P81" s="636">
        <v>0</v>
      </c>
      <c r="Q81" s="636"/>
      <c r="R81" s="636"/>
      <c r="S81" s="636"/>
      <c r="T81" s="637">
        <f t="shared" ref="T81" si="418">C81-C80</f>
        <v>0</v>
      </c>
      <c r="U81" s="637">
        <f t="shared" ref="U81" si="419">D81-D80</f>
        <v>0</v>
      </c>
      <c r="V81" s="637">
        <f t="shared" ref="V81" si="420">E81-E80</f>
        <v>0</v>
      </c>
      <c r="W81" s="637">
        <f t="shared" ref="W81" si="421">F81-F80</f>
        <v>0</v>
      </c>
      <c r="X81" s="637">
        <f t="shared" ref="X81" si="422">G81-G80</f>
        <v>0</v>
      </c>
      <c r="Y81" s="637">
        <f t="shared" ref="Y81" si="423">H81-H80</f>
        <v>0</v>
      </c>
      <c r="Z81" s="645">
        <f t="shared" ref="Z81" si="424">I81-I80</f>
        <v>0</v>
      </c>
      <c r="AA81" s="637">
        <f t="shared" ref="AA81" si="425">J81-J80</f>
        <v>0</v>
      </c>
      <c r="AB81" s="637">
        <f t="shared" ref="AB81" si="426">K81-K80</f>
        <v>0</v>
      </c>
      <c r="AC81" s="637">
        <f t="shared" ref="AC81" si="427">L81-L80</f>
        <v>0</v>
      </c>
      <c r="AD81" s="637">
        <f t="shared" ref="AD81" si="428">M81-M80</f>
        <v>0</v>
      </c>
      <c r="AE81" s="645">
        <f t="shared" ref="AE81" si="429">N81-N80</f>
        <v>0</v>
      </c>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row>
    <row r="82" spans="1:248">
      <c r="A82" s="117"/>
      <c r="B82" s="109" t="s">
        <v>128</v>
      </c>
      <c r="C82" s="120">
        <v>0</v>
      </c>
      <c r="D82" s="127">
        <v>0</v>
      </c>
      <c r="E82" s="127">
        <v>0</v>
      </c>
      <c r="F82" s="127">
        <v>0</v>
      </c>
      <c r="G82" s="127">
        <v>0</v>
      </c>
      <c r="H82" s="127">
        <v>0</v>
      </c>
      <c r="I82" s="120">
        <v>0</v>
      </c>
      <c r="J82" s="120">
        <v>0</v>
      </c>
      <c r="K82" s="127">
        <v>0</v>
      </c>
      <c r="L82" s="127">
        <v>0</v>
      </c>
      <c r="M82" s="127">
        <v>0</v>
      </c>
      <c r="N82" s="128">
        <v>0</v>
      </c>
      <c r="O82" s="636">
        <v>0</v>
      </c>
      <c r="P82" s="636">
        <v>0</v>
      </c>
      <c r="Q82" s="636"/>
      <c r="R82" s="636"/>
      <c r="S82" s="636"/>
      <c r="T82" s="145"/>
      <c r="U82" s="145"/>
      <c r="V82" s="56"/>
      <c r="W82" s="56"/>
      <c r="X82" s="56"/>
      <c r="Y82" s="56"/>
      <c r="Z82" s="644"/>
      <c r="AA82" s="56"/>
      <c r="AB82" s="56"/>
      <c r="AC82" s="56"/>
      <c r="AD82" s="56"/>
      <c r="AE82" s="644"/>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row>
    <row r="83" spans="1:248">
      <c r="A83" s="117"/>
      <c r="B83" s="129" t="s">
        <v>551</v>
      </c>
      <c r="C83" s="123">
        <v>0</v>
      </c>
      <c r="D83" s="130">
        <v>0</v>
      </c>
      <c r="E83" s="130">
        <v>0</v>
      </c>
      <c r="F83" s="130">
        <v>0</v>
      </c>
      <c r="G83" s="130">
        <v>0</v>
      </c>
      <c r="H83" s="130">
        <v>0</v>
      </c>
      <c r="I83" s="123">
        <v>0</v>
      </c>
      <c r="J83" s="123">
        <v>0</v>
      </c>
      <c r="K83" s="130">
        <v>0</v>
      </c>
      <c r="L83" s="130">
        <v>0</v>
      </c>
      <c r="M83" s="130">
        <v>0</v>
      </c>
      <c r="N83" s="131">
        <v>0</v>
      </c>
      <c r="O83" s="636">
        <v>0</v>
      </c>
      <c r="P83" s="636">
        <v>0</v>
      </c>
      <c r="Q83" s="636"/>
      <c r="R83" s="636"/>
      <c r="S83" s="636"/>
      <c r="T83" s="637">
        <f t="shared" ref="T83" si="430">C83-C82</f>
        <v>0</v>
      </c>
      <c r="U83" s="637">
        <f t="shared" ref="U83" si="431">D83-D82</f>
        <v>0</v>
      </c>
      <c r="V83" s="637">
        <f t="shared" ref="V83" si="432">E83-E82</f>
        <v>0</v>
      </c>
      <c r="W83" s="637">
        <f t="shared" ref="W83" si="433">F83-F82</f>
        <v>0</v>
      </c>
      <c r="X83" s="637">
        <f t="shared" ref="X83" si="434">G83-G82</f>
        <v>0</v>
      </c>
      <c r="Y83" s="637">
        <f t="shared" ref="Y83" si="435">H83-H82</f>
        <v>0</v>
      </c>
      <c r="Z83" s="645">
        <f t="shared" ref="Z83" si="436">I83-I82</f>
        <v>0</v>
      </c>
      <c r="AA83" s="637">
        <f t="shared" ref="AA83" si="437">J83-J82</f>
        <v>0</v>
      </c>
      <c r="AB83" s="637">
        <f t="shared" ref="AB83" si="438">K83-K82</f>
        <v>0</v>
      </c>
      <c r="AC83" s="637">
        <f t="shared" ref="AC83" si="439">L83-L82</f>
        <v>0</v>
      </c>
      <c r="AD83" s="637">
        <f t="shared" ref="AD83" si="440">M83-M82</f>
        <v>0</v>
      </c>
      <c r="AE83" s="645">
        <f t="shared" ref="AE83" si="441">N83-N82</f>
        <v>0</v>
      </c>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row>
    <row r="84" spans="1:248">
      <c r="A84" s="117"/>
      <c r="B84" s="109" t="s">
        <v>130</v>
      </c>
      <c r="C84" s="120">
        <v>0</v>
      </c>
      <c r="D84" s="127">
        <v>0</v>
      </c>
      <c r="E84" s="127">
        <v>0</v>
      </c>
      <c r="F84" s="127">
        <v>0</v>
      </c>
      <c r="G84" s="127">
        <v>0</v>
      </c>
      <c r="H84" s="127">
        <v>0</v>
      </c>
      <c r="I84" s="120">
        <v>0</v>
      </c>
      <c r="J84" s="120">
        <v>0</v>
      </c>
      <c r="K84" s="127">
        <v>0</v>
      </c>
      <c r="L84" s="127">
        <v>0</v>
      </c>
      <c r="M84" s="127">
        <v>0</v>
      </c>
      <c r="N84" s="128">
        <v>0</v>
      </c>
      <c r="O84" s="636">
        <v>0</v>
      </c>
      <c r="P84" s="636">
        <v>0</v>
      </c>
      <c r="Q84" s="636"/>
      <c r="R84" s="636"/>
      <c r="S84" s="636"/>
      <c r="T84" s="145"/>
      <c r="U84" s="145"/>
      <c r="V84" s="56"/>
      <c r="W84" s="56"/>
      <c r="X84" s="56"/>
      <c r="Y84" s="56"/>
      <c r="Z84" s="644"/>
      <c r="AA84" s="56"/>
      <c r="AB84" s="56"/>
      <c r="AC84" s="56"/>
      <c r="AD84" s="56"/>
      <c r="AE84" s="644"/>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row>
    <row r="85" spans="1:248">
      <c r="A85" s="117"/>
      <c r="B85" s="129" t="s">
        <v>553</v>
      </c>
      <c r="C85" s="123">
        <v>0</v>
      </c>
      <c r="D85" s="130">
        <v>0</v>
      </c>
      <c r="E85" s="130">
        <v>0</v>
      </c>
      <c r="F85" s="130">
        <v>0</v>
      </c>
      <c r="G85" s="130">
        <v>0</v>
      </c>
      <c r="H85" s="130">
        <v>0</v>
      </c>
      <c r="I85" s="123">
        <v>0</v>
      </c>
      <c r="J85" s="123">
        <v>0</v>
      </c>
      <c r="K85" s="130">
        <v>0</v>
      </c>
      <c r="L85" s="130">
        <v>0</v>
      </c>
      <c r="M85" s="130">
        <v>0</v>
      </c>
      <c r="N85" s="131">
        <v>0</v>
      </c>
      <c r="O85" s="636">
        <v>0</v>
      </c>
      <c r="P85" s="636">
        <v>0</v>
      </c>
      <c r="Q85" s="636"/>
      <c r="R85" s="636"/>
      <c r="S85" s="636"/>
      <c r="T85" s="637">
        <f t="shared" ref="T85" si="442">C85-C84</f>
        <v>0</v>
      </c>
      <c r="U85" s="637">
        <f t="shared" ref="U85" si="443">D85-D84</f>
        <v>0</v>
      </c>
      <c r="V85" s="637">
        <f t="shared" ref="V85" si="444">E85-E84</f>
        <v>0</v>
      </c>
      <c r="W85" s="637">
        <f t="shared" ref="W85" si="445">F85-F84</f>
        <v>0</v>
      </c>
      <c r="X85" s="637">
        <f t="shared" ref="X85" si="446">G85-G84</f>
        <v>0</v>
      </c>
      <c r="Y85" s="637">
        <f t="shared" ref="Y85" si="447">H85-H84</f>
        <v>0</v>
      </c>
      <c r="Z85" s="645">
        <f t="shared" ref="Z85" si="448">I85-I84</f>
        <v>0</v>
      </c>
      <c r="AA85" s="637">
        <f t="shared" ref="AA85" si="449">J85-J84</f>
        <v>0</v>
      </c>
      <c r="AB85" s="637">
        <f t="shared" ref="AB85" si="450">K85-K84</f>
        <v>0</v>
      </c>
      <c r="AC85" s="637">
        <f t="shared" ref="AC85" si="451">L85-L84</f>
        <v>0</v>
      </c>
      <c r="AD85" s="637">
        <f t="shared" ref="AD85" si="452">M85-M84</f>
        <v>0</v>
      </c>
      <c r="AE85" s="645">
        <f t="shared" ref="AE85" si="453">N85-N84</f>
        <v>0</v>
      </c>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row>
    <row r="86" spans="1:248">
      <c r="A86" s="117"/>
      <c r="B86" s="109" t="s">
        <v>132</v>
      </c>
      <c r="C86" s="120">
        <v>0</v>
      </c>
      <c r="D86" s="127">
        <v>0</v>
      </c>
      <c r="E86" s="127">
        <v>0</v>
      </c>
      <c r="F86" s="127">
        <v>0</v>
      </c>
      <c r="G86" s="127">
        <v>0</v>
      </c>
      <c r="H86" s="127">
        <v>0</v>
      </c>
      <c r="I86" s="120">
        <v>0</v>
      </c>
      <c r="J86" s="120">
        <v>0</v>
      </c>
      <c r="K86" s="127">
        <v>0</v>
      </c>
      <c r="L86" s="127">
        <v>0</v>
      </c>
      <c r="M86" s="127">
        <v>0</v>
      </c>
      <c r="N86" s="128">
        <v>0</v>
      </c>
      <c r="O86" s="636">
        <v>0</v>
      </c>
      <c r="P86" s="636">
        <v>0</v>
      </c>
      <c r="Q86" s="636"/>
      <c r="R86" s="636"/>
      <c r="S86" s="636"/>
      <c r="T86" s="145"/>
      <c r="U86" s="145"/>
      <c r="V86" s="56"/>
      <c r="W86" s="56"/>
      <c r="X86" s="56"/>
      <c r="Y86" s="56"/>
      <c r="Z86" s="644"/>
      <c r="AA86" s="56"/>
      <c r="AB86" s="56"/>
      <c r="AC86" s="56"/>
      <c r="AD86" s="56"/>
      <c r="AE86" s="644"/>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row>
    <row r="87" spans="1:248">
      <c r="A87" s="117"/>
      <c r="B87" s="129" t="s">
        <v>555</v>
      </c>
      <c r="C87" s="123">
        <v>0</v>
      </c>
      <c r="D87" s="130">
        <v>0</v>
      </c>
      <c r="E87" s="130">
        <v>0</v>
      </c>
      <c r="F87" s="130">
        <v>0</v>
      </c>
      <c r="G87" s="130">
        <v>0</v>
      </c>
      <c r="H87" s="130">
        <v>0</v>
      </c>
      <c r="I87" s="123">
        <v>0</v>
      </c>
      <c r="J87" s="123">
        <v>0</v>
      </c>
      <c r="K87" s="130">
        <v>0</v>
      </c>
      <c r="L87" s="130">
        <v>0</v>
      </c>
      <c r="M87" s="130">
        <v>0</v>
      </c>
      <c r="N87" s="131">
        <v>0</v>
      </c>
      <c r="O87" s="636">
        <v>0</v>
      </c>
      <c r="P87" s="636">
        <v>0</v>
      </c>
      <c r="Q87" s="636"/>
      <c r="R87" s="636"/>
      <c r="S87" s="636"/>
      <c r="T87" s="637">
        <f t="shared" ref="T87" si="454">C87-C86</f>
        <v>0</v>
      </c>
      <c r="U87" s="637">
        <f t="shared" ref="U87" si="455">D87-D86</f>
        <v>0</v>
      </c>
      <c r="V87" s="637">
        <f t="shared" ref="V87" si="456">E87-E86</f>
        <v>0</v>
      </c>
      <c r="W87" s="637">
        <f t="shared" ref="W87" si="457">F87-F86</f>
        <v>0</v>
      </c>
      <c r="X87" s="637">
        <f t="shared" ref="X87" si="458">G87-G86</f>
        <v>0</v>
      </c>
      <c r="Y87" s="637">
        <f t="shared" ref="Y87" si="459">H87-H86</f>
        <v>0</v>
      </c>
      <c r="Z87" s="645">
        <f t="shared" ref="Z87" si="460">I87-I86</f>
        <v>0</v>
      </c>
      <c r="AA87" s="637">
        <f t="shared" ref="AA87" si="461">J87-J86</f>
        <v>0</v>
      </c>
      <c r="AB87" s="637">
        <f t="shared" ref="AB87" si="462">K87-K86</f>
        <v>0</v>
      </c>
      <c r="AC87" s="637">
        <f t="shared" ref="AC87" si="463">L87-L86</f>
        <v>0</v>
      </c>
      <c r="AD87" s="637">
        <f t="shared" ref="AD87" si="464">M87-M86</f>
        <v>0</v>
      </c>
      <c r="AE87" s="645">
        <f t="shared" ref="AE87" si="465">N87-N86</f>
        <v>0</v>
      </c>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row>
    <row r="88" spans="1:248">
      <c r="A88" s="117"/>
      <c r="B88" s="109" t="s">
        <v>134</v>
      </c>
      <c r="C88" s="120">
        <v>0</v>
      </c>
      <c r="D88" s="127">
        <v>0</v>
      </c>
      <c r="E88" s="127">
        <v>0</v>
      </c>
      <c r="F88" s="127">
        <v>0</v>
      </c>
      <c r="G88" s="127">
        <v>0</v>
      </c>
      <c r="H88" s="127">
        <v>0</v>
      </c>
      <c r="I88" s="120">
        <v>0</v>
      </c>
      <c r="J88" s="120">
        <v>0</v>
      </c>
      <c r="K88" s="127">
        <v>0</v>
      </c>
      <c r="L88" s="127">
        <v>0</v>
      </c>
      <c r="M88" s="127">
        <v>0</v>
      </c>
      <c r="N88" s="128">
        <v>0</v>
      </c>
      <c r="O88" s="636">
        <v>0</v>
      </c>
      <c r="P88" s="636">
        <v>0</v>
      </c>
      <c r="Q88" s="636"/>
      <c r="R88" s="636"/>
      <c r="S88" s="636"/>
      <c r="T88" s="145"/>
      <c r="U88" s="145"/>
      <c r="V88" s="56"/>
      <c r="W88" s="56"/>
      <c r="X88" s="56"/>
      <c r="Y88" s="56"/>
      <c r="Z88" s="644"/>
      <c r="AA88" s="56"/>
      <c r="AB88" s="56"/>
      <c r="AC88" s="56"/>
      <c r="AD88" s="56"/>
      <c r="AE88" s="644"/>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row>
    <row r="89" spans="1:248">
      <c r="A89" s="117"/>
      <c r="B89" s="129" t="s">
        <v>557</v>
      </c>
      <c r="C89" s="123">
        <v>0</v>
      </c>
      <c r="D89" s="130">
        <v>0</v>
      </c>
      <c r="E89" s="130">
        <v>0</v>
      </c>
      <c r="F89" s="130">
        <v>0</v>
      </c>
      <c r="G89" s="130">
        <v>0</v>
      </c>
      <c r="H89" s="130">
        <v>0</v>
      </c>
      <c r="I89" s="123">
        <v>0</v>
      </c>
      <c r="J89" s="123">
        <v>0</v>
      </c>
      <c r="K89" s="130">
        <v>0</v>
      </c>
      <c r="L89" s="130">
        <v>0</v>
      </c>
      <c r="M89" s="130">
        <v>0</v>
      </c>
      <c r="N89" s="131">
        <v>0</v>
      </c>
      <c r="O89" s="636">
        <v>0</v>
      </c>
      <c r="P89" s="636">
        <v>0</v>
      </c>
      <c r="Q89" s="636"/>
      <c r="R89" s="636"/>
      <c r="S89" s="636"/>
      <c r="T89" s="637">
        <f t="shared" ref="T89" si="466">C89-C88</f>
        <v>0</v>
      </c>
      <c r="U89" s="637">
        <f t="shared" ref="U89" si="467">D89-D88</f>
        <v>0</v>
      </c>
      <c r="V89" s="637">
        <f t="shared" ref="V89" si="468">E89-E88</f>
        <v>0</v>
      </c>
      <c r="W89" s="637">
        <f t="shared" ref="W89" si="469">F89-F88</f>
        <v>0</v>
      </c>
      <c r="X89" s="637">
        <f t="shared" ref="X89" si="470">G89-G88</f>
        <v>0</v>
      </c>
      <c r="Y89" s="637">
        <f t="shared" ref="Y89" si="471">H89-H88</f>
        <v>0</v>
      </c>
      <c r="Z89" s="645">
        <f t="shared" ref="Z89" si="472">I89-I88</f>
        <v>0</v>
      </c>
      <c r="AA89" s="637">
        <f t="shared" ref="AA89" si="473">J89-J88</f>
        <v>0</v>
      </c>
      <c r="AB89" s="637">
        <f t="shared" ref="AB89" si="474">K89-K88</f>
        <v>0</v>
      </c>
      <c r="AC89" s="637">
        <f t="shared" ref="AC89" si="475">L89-L88</f>
        <v>0</v>
      </c>
      <c r="AD89" s="637">
        <f t="shared" ref="AD89" si="476">M89-M88</f>
        <v>0</v>
      </c>
      <c r="AE89" s="645">
        <f t="shared" ref="AE89" si="477">N89-N88</f>
        <v>0</v>
      </c>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row>
    <row r="90" spans="1:248">
      <c r="A90" s="117"/>
      <c r="B90" s="109" t="s">
        <v>136</v>
      </c>
      <c r="C90" s="120">
        <v>0</v>
      </c>
      <c r="D90" s="127">
        <v>0</v>
      </c>
      <c r="E90" s="127">
        <v>0</v>
      </c>
      <c r="F90" s="127">
        <v>0</v>
      </c>
      <c r="G90" s="127">
        <v>0</v>
      </c>
      <c r="H90" s="127">
        <v>0</v>
      </c>
      <c r="I90" s="120">
        <v>0</v>
      </c>
      <c r="J90" s="120">
        <v>0</v>
      </c>
      <c r="K90" s="127">
        <v>0</v>
      </c>
      <c r="L90" s="127">
        <v>0</v>
      </c>
      <c r="M90" s="127">
        <v>0</v>
      </c>
      <c r="N90" s="128">
        <v>0</v>
      </c>
      <c r="O90" s="636">
        <v>0</v>
      </c>
      <c r="P90" s="636">
        <v>0</v>
      </c>
      <c r="Q90" s="636"/>
      <c r="R90" s="636"/>
      <c r="S90" s="636"/>
      <c r="T90" s="145"/>
      <c r="U90" s="145"/>
      <c r="V90" s="56"/>
      <c r="W90" s="56"/>
      <c r="X90" s="56"/>
      <c r="Y90" s="56"/>
      <c r="Z90" s="644"/>
      <c r="AA90" s="56"/>
      <c r="AB90" s="56"/>
      <c r="AC90" s="56"/>
      <c r="AD90" s="56"/>
      <c r="AE90" s="644"/>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row>
    <row r="91" spans="1:248">
      <c r="A91" s="117"/>
      <c r="B91" s="129" t="s">
        <v>559</v>
      </c>
      <c r="C91" s="123">
        <v>0</v>
      </c>
      <c r="D91" s="130">
        <v>0</v>
      </c>
      <c r="E91" s="130">
        <v>0</v>
      </c>
      <c r="F91" s="130">
        <v>0</v>
      </c>
      <c r="G91" s="130">
        <v>0</v>
      </c>
      <c r="H91" s="130">
        <v>0</v>
      </c>
      <c r="I91" s="123">
        <v>0</v>
      </c>
      <c r="J91" s="123">
        <v>0</v>
      </c>
      <c r="K91" s="130">
        <v>0</v>
      </c>
      <c r="L91" s="130">
        <v>0</v>
      </c>
      <c r="M91" s="130">
        <v>0</v>
      </c>
      <c r="N91" s="131">
        <v>0</v>
      </c>
      <c r="O91" s="636">
        <v>0</v>
      </c>
      <c r="P91" s="636">
        <v>0</v>
      </c>
      <c r="Q91" s="636"/>
      <c r="R91" s="636"/>
      <c r="S91" s="636"/>
      <c r="T91" s="637">
        <f t="shared" ref="T91" si="478">C91-C90</f>
        <v>0</v>
      </c>
      <c r="U91" s="637">
        <f t="shared" ref="U91" si="479">D91-D90</f>
        <v>0</v>
      </c>
      <c r="V91" s="637">
        <f t="shared" ref="V91" si="480">E91-E90</f>
        <v>0</v>
      </c>
      <c r="W91" s="637">
        <f t="shared" ref="W91" si="481">F91-F90</f>
        <v>0</v>
      </c>
      <c r="X91" s="637">
        <f t="shared" ref="X91" si="482">G91-G90</f>
        <v>0</v>
      </c>
      <c r="Y91" s="637">
        <f t="shared" ref="Y91" si="483">H91-H90</f>
        <v>0</v>
      </c>
      <c r="Z91" s="645">
        <f t="shared" ref="Z91" si="484">I91-I90</f>
        <v>0</v>
      </c>
      <c r="AA91" s="637">
        <f t="shared" ref="AA91" si="485">J91-J90</f>
        <v>0</v>
      </c>
      <c r="AB91" s="637">
        <f t="shared" ref="AB91" si="486">K91-K90</f>
        <v>0</v>
      </c>
      <c r="AC91" s="637">
        <f t="shared" ref="AC91" si="487">L91-L90</f>
        <v>0</v>
      </c>
      <c r="AD91" s="637">
        <f t="shared" ref="AD91" si="488">M91-M90</f>
        <v>0</v>
      </c>
      <c r="AE91" s="645">
        <f t="shared" ref="AE91" si="489">N91-N90</f>
        <v>0</v>
      </c>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row>
    <row r="92" spans="1:248">
      <c r="A92" s="117"/>
      <c r="B92" s="109" t="s">
        <v>138</v>
      </c>
      <c r="C92" s="120">
        <v>0</v>
      </c>
      <c r="D92" s="127">
        <v>0</v>
      </c>
      <c r="E92" s="127">
        <v>0</v>
      </c>
      <c r="F92" s="127">
        <v>0</v>
      </c>
      <c r="G92" s="127">
        <v>0</v>
      </c>
      <c r="H92" s="127">
        <v>0</v>
      </c>
      <c r="I92" s="120">
        <v>0</v>
      </c>
      <c r="J92" s="120">
        <v>0</v>
      </c>
      <c r="K92" s="127">
        <v>0</v>
      </c>
      <c r="L92" s="127">
        <v>0</v>
      </c>
      <c r="M92" s="127">
        <v>0</v>
      </c>
      <c r="N92" s="128">
        <v>0</v>
      </c>
      <c r="O92" s="636">
        <v>0</v>
      </c>
      <c r="P92" s="636">
        <v>0</v>
      </c>
      <c r="Q92" s="636"/>
      <c r="R92" s="636"/>
      <c r="S92" s="636"/>
      <c r="T92" s="145"/>
      <c r="U92" s="145"/>
      <c r="V92" s="56"/>
      <c r="W92" s="56"/>
      <c r="X92" s="56"/>
      <c r="Y92" s="56"/>
      <c r="Z92" s="644"/>
      <c r="AA92" s="56"/>
      <c r="AB92" s="56"/>
      <c r="AC92" s="56"/>
      <c r="AD92" s="56"/>
      <c r="AE92" s="644"/>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row>
    <row r="93" spans="1:248">
      <c r="A93" s="117"/>
      <c r="B93" s="129" t="s">
        <v>561</v>
      </c>
      <c r="C93" s="123">
        <v>0</v>
      </c>
      <c r="D93" s="130">
        <v>0</v>
      </c>
      <c r="E93" s="130">
        <v>0</v>
      </c>
      <c r="F93" s="130">
        <v>0</v>
      </c>
      <c r="G93" s="130">
        <v>0</v>
      </c>
      <c r="H93" s="130">
        <v>0</v>
      </c>
      <c r="I93" s="123">
        <v>0</v>
      </c>
      <c r="J93" s="123">
        <v>0</v>
      </c>
      <c r="K93" s="130">
        <v>0</v>
      </c>
      <c r="L93" s="130">
        <v>0</v>
      </c>
      <c r="M93" s="130">
        <v>0</v>
      </c>
      <c r="N93" s="131">
        <v>0</v>
      </c>
      <c r="O93" s="636">
        <v>0</v>
      </c>
      <c r="P93" s="636">
        <v>0</v>
      </c>
      <c r="Q93" s="636"/>
      <c r="R93" s="636"/>
      <c r="S93" s="636"/>
      <c r="T93" s="637">
        <f t="shared" ref="T93" si="490">C93-C92</f>
        <v>0</v>
      </c>
      <c r="U93" s="637">
        <f t="shared" ref="U93" si="491">D93-D92</f>
        <v>0</v>
      </c>
      <c r="V93" s="637">
        <f t="shared" ref="V93" si="492">E93-E92</f>
        <v>0</v>
      </c>
      <c r="W93" s="637">
        <f t="shared" ref="W93" si="493">F93-F92</f>
        <v>0</v>
      </c>
      <c r="X93" s="637">
        <f t="shared" ref="X93" si="494">G93-G92</f>
        <v>0</v>
      </c>
      <c r="Y93" s="637">
        <f t="shared" ref="Y93" si="495">H93-H92</f>
        <v>0</v>
      </c>
      <c r="Z93" s="645">
        <f t="shared" ref="Z93" si="496">I93-I92</f>
        <v>0</v>
      </c>
      <c r="AA93" s="637">
        <f t="shared" ref="AA93" si="497">J93-J92</f>
        <v>0</v>
      </c>
      <c r="AB93" s="637">
        <f t="shared" ref="AB93" si="498">K93-K92</f>
        <v>0</v>
      </c>
      <c r="AC93" s="637">
        <f t="shared" ref="AC93" si="499">L93-L92</f>
        <v>0</v>
      </c>
      <c r="AD93" s="637">
        <f t="shared" ref="AD93" si="500">M93-M92</f>
        <v>0</v>
      </c>
      <c r="AE93" s="645">
        <f t="shared" ref="AE93" si="501">N93-N92</f>
        <v>0</v>
      </c>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row>
    <row r="94" spans="1:248">
      <c r="A94" s="117"/>
      <c r="B94" s="109" t="s">
        <v>156</v>
      </c>
      <c r="C94" s="120">
        <v>0</v>
      </c>
      <c r="D94" s="127">
        <v>0</v>
      </c>
      <c r="E94" s="127">
        <v>0</v>
      </c>
      <c r="F94" s="127">
        <v>0</v>
      </c>
      <c r="G94" s="127">
        <v>0</v>
      </c>
      <c r="H94" s="127">
        <v>0</v>
      </c>
      <c r="I94" s="120">
        <v>0</v>
      </c>
      <c r="J94" s="120">
        <v>0</v>
      </c>
      <c r="K94" s="127">
        <v>0</v>
      </c>
      <c r="L94" s="127">
        <v>0</v>
      </c>
      <c r="M94" s="127">
        <v>0</v>
      </c>
      <c r="N94" s="128">
        <v>0</v>
      </c>
      <c r="O94" s="636">
        <v>0</v>
      </c>
      <c r="P94" s="636">
        <v>0</v>
      </c>
      <c r="Q94" s="636"/>
      <c r="R94" s="636"/>
      <c r="S94" s="636"/>
      <c r="T94" s="145"/>
      <c r="U94" s="145"/>
      <c r="V94" s="56"/>
      <c r="W94" s="56"/>
      <c r="X94" s="56"/>
      <c r="Y94" s="56"/>
      <c r="Z94" s="644"/>
      <c r="AA94" s="56"/>
      <c r="AB94" s="56"/>
      <c r="AC94" s="56"/>
      <c r="AD94" s="56"/>
      <c r="AE94" s="644"/>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row>
    <row r="95" spans="1:248">
      <c r="A95" s="117"/>
      <c r="B95" s="129" t="s">
        <v>563</v>
      </c>
      <c r="C95" s="123">
        <v>0</v>
      </c>
      <c r="D95" s="130">
        <v>0</v>
      </c>
      <c r="E95" s="130">
        <v>0</v>
      </c>
      <c r="F95" s="130">
        <v>0</v>
      </c>
      <c r="G95" s="130">
        <v>0</v>
      </c>
      <c r="H95" s="130">
        <v>0</v>
      </c>
      <c r="I95" s="123">
        <v>0</v>
      </c>
      <c r="J95" s="123">
        <v>0</v>
      </c>
      <c r="K95" s="130">
        <v>0</v>
      </c>
      <c r="L95" s="130">
        <v>0</v>
      </c>
      <c r="M95" s="130">
        <v>0</v>
      </c>
      <c r="N95" s="131">
        <v>0</v>
      </c>
      <c r="O95" s="636">
        <v>0</v>
      </c>
      <c r="P95" s="636">
        <v>0</v>
      </c>
      <c r="Q95" s="636"/>
      <c r="R95" s="636"/>
      <c r="S95" s="636"/>
      <c r="T95" s="637">
        <f t="shared" ref="T95" si="502">C95-C94</f>
        <v>0</v>
      </c>
      <c r="U95" s="637">
        <f t="shared" ref="U95" si="503">D95-D94</f>
        <v>0</v>
      </c>
      <c r="V95" s="637">
        <f t="shared" ref="V95" si="504">E95-E94</f>
        <v>0</v>
      </c>
      <c r="W95" s="637">
        <f t="shared" ref="W95" si="505">F95-F94</f>
        <v>0</v>
      </c>
      <c r="X95" s="637">
        <f t="shared" ref="X95" si="506">G95-G94</f>
        <v>0</v>
      </c>
      <c r="Y95" s="637">
        <f t="shared" ref="Y95" si="507">H95-H94</f>
        <v>0</v>
      </c>
      <c r="Z95" s="645">
        <f t="shared" ref="Z95" si="508">I95-I94</f>
        <v>0</v>
      </c>
      <c r="AA95" s="637">
        <f t="shared" ref="AA95" si="509">J95-J94</f>
        <v>0</v>
      </c>
      <c r="AB95" s="637">
        <f t="shared" ref="AB95" si="510">K95-K94</f>
        <v>0</v>
      </c>
      <c r="AC95" s="637">
        <f t="shared" ref="AC95" si="511">L95-L94</f>
        <v>0</v>
      </c>
      <c r="AD95" s="637">
        <f t="shared" ref="AD95" si="512">M95-M94</f>
        <v>0</v>
      </c>
      <c r="AE95" s="645">
        <f t="shared" ref="AE95" si="513">N95-N94</f>
        <v>0</v>
      </c>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row>
    <row r="96" spans="1:248">
      <c r="A96" s="117"/>
      <c r="B96" s="109" t="s">
        <v>169</v>
      </c>
      <c r="C96" s="120">
        <v>0</v>
      </c>
      <c r="D96" s="127">
        <v>0</v>
      </c>
      <c r="E96" s="127">
        <v>0</v>
      </c>
      <c r="F96" s="127">
        <v>0</v>
      </c>
      <c r="G96" s="127">
        <v>0</v>
      </c>
      <c r="H96" s="127">
        <v>0</v>
      </c>
      <c r="I96" s="120">
        <v>0</v>
      </c>
      <c r="J96" s="120">
        <v>0</v>
      </c>
      <c r="K96" s="127">
        <v>0</v>
      </c>
      <c r="L96" s="127">
        <v>0</v>
      </c>
      <c r="M96" s="127">
        <v>0</v>
      </c>
      <c r="N96" s="128">
        <v>0</v>
      </c>
      <c r="O96" s="636">
        <v>0</v>
      </c>
      <c r="P96" s="636">
        <v>0</v>
      </c>
      <c r="Q96" s="636"/>
      <c r="R96" s="636"/>
      <c r="S96" s="636"/>
      <c r="T96" s="145"/>
      <c r="U96" s="145"/>
      <c r="V96" s="56"/>
      <c r="W96" s="56"/>
      <c r="X96" s="56"/>
      <c r="Y96" s="56"/>
      <c r="Z96" s="644"/>
      <c r="AA96" s="56"/>
      <c r="AB96" s="56"/>
      <c r="AC96" s="56"/>
      <c r="AD96" s="56"/>
      <c r="AE96" s="644"/>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row>
    <row r="97" spans="1:248">
      <c r="A97" s="117"/>
      <c r="B97" s="129" t="s">
        <v>565</v>
      </c>
      <c r="C97" s="123">
        <v>0</v>
      </c>
      <c r="D97" s="130">
        <v>0</v>
      </c>
      <c r="E97" s="130">
        <v>0</v>
      </c>
      <c r="F97" s="130">
        <v>0</v>
      </c>
      <c r="G97" s="130">
        <v>0</v>
      </c>
      <c r="H97" s="130">
        <v>0</v>
      </c>
      <c r="I97" s="123">
        <v>0</v>
      </c>
      <c r="J97" s="123">
        <v>0</v>
      </c>
      <c r="K97" s="130">
        <v>0</v>
      </c>
      <c r="L97" s="130">
        <v>0</v>
      </c>
      <c r="M97" s="130">
        <v>0</v>
      </c>
      <c r="N97" s="131">
        <v>0</v>
      </c>
      <c r="O97" s="636">
        <v>0</v>
      </c>
      <c r="P97" s="636">
        <v>0</v>
      </c>
      <c r="Q97" s="636"/>
      <c r="R97" s="636"/>
      <c r="S97" s="636"/>
      <c r="T97" s="637">
        <f t="shared" ref="T97" si="514">C97-C96</f>
        <v>0</v>
      </c>
      <c r="U97" s="637">
        <f t="shared" ref="U97" si="515">D97-D96</f>
        <v>0</v>
      </c>
      <c r="V97" s="637">
        <f t="shared" ref="V97" si="516">E97-E96</f>
        <v>0</v>
      </c>
      <c r="W97" s="637">
        <f t="shared" ref="W97" si="517">F97-F96</f>
        <v>0</v>
      </c>
      <c r="X97" s="637">
        <f t="shared" ref="X97" si="518">G97-G96</f>
        <v>0</v>
      </c>
      <c r="Y97" s="637">
        <f t="shared" ref="Y97" si="519">H97-H96</f>
        <v>0</v>
      </c>
      <c r="Z97" s="645">
        <f t="shared" ref="Z97" si="520">I97-I96</f>
        <v>0</v>
      </c>
      <c r="AA97" s="637">
        <f t="shared" ref="AA97" si="521">J97-J96</f>
        <v>0</v>
      </c>
      <c r="AB97" s="637">
        <f t="shared" ref="AB97" si="522">K97-K96</f>
        <v>0</v>
      </c>
      <c r="AC97" s="637">
        <f t="shared" ref="AC97" si="523">L97-L96</f>
        <v>0</v>
      </c>
      <c r="AD97" s="637">
        <f t="shared" ref="AD97" si="524">M97-M96</f>
        <v>0</v>
      </c>
      <c r="AE97" s="645">
        <f t="shared" ref="AE97" si="525">N97-N96</f>
        <v>0</v>
      </c>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row>
    <row r="98" spans="1:248">
      <c r="A98" s="117"/>
      <c r="B98" s="109" t="s">
        <v>171</v>
      </c>
      <c r="C98" s="120">
        <v>0</v>
      </c>
      <c r="D98" s="127">
        <v>0</v>
      </c>
      <c r="E98" s="127">
        <v>0</v>
      </c>
      <c r="F98" s="127">
        <v>0</v>
      </c>
      <c r="G98" s="127">
        <v>0</v>
      </c>
      <c r="H98" s="127">
        <v>0</v>
      </c>
      <c r="I98" s="120">
        <v>0</v>
      </c>
      <c r="J98" s="120">
        <v>0</v>
      </c>
      <c r="K98" s="127">
        <v>0</v>
      </c>
      <c r="L98" s="127">
        <v>0</v>
      </c>
      <c r="M98" s="127">
        <v>0</v>
      </c>
      <c r="N98" s="128">
        <v>0</v>
      </c>
      <c r="O98" s="636">
        <v>0</v>
      </c>
      <c r="P98" s="636">
        <v>0</v>
      </c>
      <c r="Q98" s="636"/>
      <c r="R98" s="636"/>
      <c r="S98" s="636"/>
      <c r="T98" s="145"/>
      <c r="U98" s="145"/>
      <c r="V98" s="56"/>
      <c r="W98" s="56"/>
      <c r="X98" s="56"/>
      <c r="Y98" s="56"/>
      <c r="Z98" s="644"/>
      <c r="AA98" s="56"/>
      <c r="AB98" s="56"/>
      <c r="AC98" s="56"/>
      <c r="AD98" s="56"/>
      <c r="AE98" s="644"/>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row>
    <row r="99" spans="1:248">
      <c r="A99" s="117"/>
      <c r="B99" s="129" t="s">
        <v>567</v>
      </c>
      <c r="C99" s="123">
        <v>0</v>
      </c>
      <c r="D99" s="130">
        <v>0</v>
      </c>
      <c r="E99" s="130">
        <v>0</v>
      </c>
      <c r="F99" s="130">
        <v>0</v>
      </c>
      <c r="G99" s="130">
        <v>0</v>
      </c>
      <c r="H99" s="130">
        <v>0</v>
      </c>
      <c r="I99" s="123">
        <v>0</v>
      </c>
      <c r="J99" s="123">
        <v>0</v>
      </c>
      <c r="K99" s="130">
        <v>0</v>
      </c>
      <c r="L99" s="130">
        <v>0</v>
      </c>
      <c r="M99" s="130">
        <v>0</v>
      </c>
      <c r="N99" s="131">
        <v>0</v>
      </c>
      <c r="O99" s="636">
        <v>0</v>
      </c>
      <c r="P99" s="636">
        <v>0</v>
      </c>
      <c r="Q99" s="636"/>
      <c r="R99" s="636"/>
      <c r="S99" s="636"/>
      <c r="T99" s="637">
        <f t="shared" ref="T99" si="526">C99-C98</f>
        <v>0</v>
      </c>
      <c r="U99" s="637">
        <f t="shared" ref="U99" si="527">D99-D98</f>
        <v>0</v>
      </c>
      <c r="V99" s="637">
        <f t="shared" ref="V99" si="528">E99-E98</f>
        <v>0</v>
      </c>
      <c r="W99" s="637">
        <f t="shared" ref="W99" si="529">F99-F98</f>
        <v>0</v>
      </c>
      <c r="X99" s="637">
        <f t="shared" ref="X99" si="530">G99-G98</f>
        <v>0</v>
      </c>
      <c r="Y99" s="637">
        <f t="shared" ref="Y99" si="531">H99-H98</f>
        <v>0</v>
      </c>
      <c r="Z99" s="645">
        <f t="shared" ref="Z99" si="532">I99-I98</f>
        <v>0</v>
      </c>
      <c r="AA99" s="637">
        <f t="shared" ref="AA99" si="533">J99-J98</f>
        <v>0</v>
      </c>
      <c r="AB99" s="637">
        <f t="shared" ref="AB99" si="534">K99-K98</f>
        <v>0</v>
      </c>
      <c r="AC99" s="637">
        <f t="shared" ref="AC99" si="535">L99-L98</f>
        <v>0</v>
      </c>
      <c r="AD99" s="637">
        <f t="shared" ref="AD99" si="536">M99-M98</f>
        <v>0</v>
      </c>
      <c r="AE99" s="645">
        <f t="shared" ref="AE99" si="537">N99-N98</f>
        <v>0</v>
      </c>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row>
    <row r="100" spans="1:248">
      <c r="A100" s="117"/>
      <c r="B100" s="109" t="s">
        <v>200</v>
      </c>
      <c r="C100" s="120">
        <v>0</v>
      </c>
      <c r="D100" s="127">
        <v>0</v>
      </c>
      <c r="E100" s="127">
        <v>0</v>
      </c>
      <c r="F100" s="127">
        <v>0</v>
      </c>
      <c r="G100" s="127">
        <v>0</v>
      </c>
      <c r="H100" s="127">
        <v>0</v>
      </c>
      <c r="I100" s="120">
        <v>0</v>
      </c>
      <c r="J100" s="120">
        <v>0</v>
      </c>
      <c r="K100" s="127">
        <v>0</v>
      </c>
      <c r="L100" s="127">
        <v>0</v>
      </c>
      <c r="M100" s="127">
        <v>0</v>
      </c>
      <c r="N100" s="128">
        <v>0</v>
      </c>
      <c r="O100" s="636">
        <v>0</v>
      </c>
      <c r="P100" s="636">
        <v>0</v>
      </c>
      <c r="Q100" s="636"/>
      <c r="R100" s="636"/>
      <c r="S100" s="636"/>
      <c r="T100" s="145"/>
      <c r="U100" s="145"/>
      <c r="V100" s="56"/>
      <c r="W100" s="56"/>
      <c r="X100" s="56"/>
      <c r="Y100" s="56"/>
      <c r="Z100" s="644"/>
      <c r="AA100" s="56"/>
      <c r="AB100" s="56"/>
      <c r="AC100" s="56"/>
      <c r="AD100" s="56"/>
      <c r="AE100" s="644"/>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row>
    <row r="101" spans="1:248" ht="13.5" thickBot="1">
      <c r="A101" s="632"/>
      <c r="B101" s="638" t="s">
        <v>569</v>
      </c>
      <c r="C101" s="639">
        <v>0</v>
      </c>
      <c r="D101" s="640">
        <v>0</v>
      </c>
      <c r="E101" s="640">
        <v>0</v>
      </c>
      <c r="F101" s="640">
        <v>0</v>
      </c>
      <c r="G101" s="640">
        <v>0</v>
      </c>
      <c r="H101" s="640">
        <v>0</v>
      </c>
      <c r="I101" s="639">
        <v>0</v>
      </c>
      <c r="J101" s="639">
        <v>0</v>
      </c>
      <c r="K101" s="640">
        <v>0</v>
      </c>
      <c r="L101" s="640">
        <v>0</v>
      </c>
      <c r="M101" s="640">
        <v>0</v>
      </c>
      <c r="N101" s="641">
        <v>0</v>
      </c>
      <c r="O101" s="639">
        <v>0</v>
      </c>
      <c r="P101" s="640">
        <v>0</v>
      </c>
      <c r="Q101" s="636"/>
      <c r="R101" s="636"/>
      <c r="S101" s="636"/>
      <c r="T101" s="642">
        <f t="shared" ref="T101" si="538">C101-C100</f>
        <v>0</v>
      </c>
      <c r="U101" s="642">
        <f t="shared" ref="U101" si="539">D101-D100</f>
        <v>0</v>
      </c>
      <c r="V101" s="642">
        <f t="shared" ref="V101" si="540">E101-E100</f>
        <v>0</v>
      </c>
      <c r="W101" s="642">
        <f t="shared" ref="W101" si="541">F101-F100</f>
        <v>0</v>
      </c>
      <c r="X101" s="642">
        <f t="shared" ref="X101" si="542">G101-G100</f>
        <v>0</v>
      </c>
      <c r="Y101" s="642">
        <f t="shared" ref="Y101" si="543">H101-H100</f>
        <v>0</v>
      </c>
      <c r="Z101" s="646">
        <f t="shared" ref="Z101" si="544">I101-I100</f>
        <v>0</v>
      </c>
      <c r="AA101" s="642">
        <f t="shared" ref="AA101" si="545">J101-J100</f>
        <v>0</v>
      </c>
      <c r="AB101" s="642">
        <f t="shared" ref="AB101" si="546">K101-K100</f>
        <v>0</v>
      </c>
      <c r="AC101" s="642">
        <f t="shared" ref="AC101" si="547">L101-L100</f>
        <v>0</v>
      </c>
      <c r="AD101" s="642">
        <f t="shared" ref="AD101" si="548">M101-M100</f>
        <v>0</v>
      </c>
      <c r="AE101" s="646">
        <f t="shared" ref="AE101" si="549">N101-N100</f>
        <v>0</v>
      </c>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row>
    <row r="102" spans="1:248">
      <c r="A102" s="116" t="s">
        <v>45</v>
      </c>
      <c r="B102" s="109" t="s">
        <v>278</v>
      </c>
      <c r="C102" s="120">
        <v>4.6702581901894815</v>
      </c>
      <c r="D102" s="127">
        <v>4.9400000000000004</v>
      </c>
      <c r="E102" s="127">
        <v>5.097358757062147</v>
      </c>
      <c r="F102" s="127">
        <v>4.4820000000000002</v>
      </c>
      <c r="G102" s="127">
        <v>0</v>
      </c>
      <c r="H102" s="127">
        <v>4.2350000000000003</v>
      </c>
      <c r="I102" s="120">
        <v>4.7203842399885172</v>
      </c>
      <c r="J102" s="120">
        <v>2.8537477148080437</v>
      </c>
      <c r="K102" s="127">
        <v>2.9304493307839388</v>
      </c>
      <c r="L102" s="127">
        <v>3.0856102003642989</v>
      </c>
      <c r="M102" s="127">
        <v>2.7250000000000001</v>
      </c>
      <c r="N102" s="128">
        <v>2.9275362318840581</v>
      </c>
      <c r="O102" s="636">
        <v>0</v>
      </c>
      <c r="P102" s="636">
        <v>0</v>
      </c>
      <c r="Q102" s="636"/>
      <c r="R102" s="636"/>
      <c r="S102" s="636"/>
      <c r="T102" s="636" t="s">
        <v>1142</v>
      </c>
      <c r="U102" s="145"/>
      <c r="V102" s="56"/>
      <c r="W102" s="56"/>
      <c r="X102" s="56"/>
      <c r="Y102" s="56"/>
      <c r="Z102" s="644"/>
      <c r="AA102" s="56"/>
      <c r="AB102" s="56"/>
      <c r="AC102" s="56"/>
      <c r="AD102" s="56"/>
      <c r="AE102" s="644"/>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row>
    <row r="103" spans="1:248">
      <c r="A103" s="117"/>
      <c r="B103" s="129" t="s">
        <v>539</v>
      </c>
      <c r="C103" s="123">
        <v>4.4913272727272728</v>
      </c>
      <c r="D103" s="130">
        <v>4.7563025210084033</v>
      </c>
      <c r="E103" s="130">
        <v>4.7687411598302685</v>
      </c>
      <c r="F103" s="130">
        <v>4.4329896907216497</v>
      </c>
      <c r="G103" s="130">
        <v>0</v>
      </c>
      <c r="H103" s="130">
        <v>4.333333333333333</v>
      </c>
      <c r="I103" s="123">
        <v>4.5228394575170974</v>
      </c>
      <c r="J103" s="123">
        <v>2.8132137030995108</v>
      </c>
      <c r="K103" s="130">
        <v>2.8051504102096629</v>
      </c>
      <c r="L103" s="130">
        <v>3.0632911392405062</v>
      </c>
      <c r="M103" s="130">
        <v>2.9117647058823528</v>
      </c>
      <c r="N103" s="131">
        <v>2.8444333996023858</v>
      </c>
      <c r="O103" s="636">
        <v>0</v>
      </c>
      <c r="P103" s="636">
        <v>0</v>
      </c>
      <c r="Q103" s="636"/>
      <c r="R103" s="636"/>
      <c r="S103" s="636"/>
      <c r="T103" s="637">
        <f t="shared" ref="T103" si="550">C103-C102</f>
        <v>-0.17893091746220868</v>
      </c>
      <c r="U103" s="637">
        <f t="shared" ref="U103" si="551">D103-D102</f>
        <v>-0.18369747899159705</v>
      </c>
      <c r="V103" s="637">
        <f t="shared" ref="V103" si="552">E103-E102</f>
        <v>-0.32861759723187856</v>
      </c>
      <c r="W103" s="637">
        <f t="shared" ref="W103" si="553">F103-F102</f>
        <v>-4.9010309278350483E-2</v>
      </c>
      <c r="X103" s="637">
        <f t="shared" ref="X103" si="554">G103-G102</f>
        <v>0</v>
      </c>
      <c r="Y103" s="637">
        <f t="shared" ref="Y103" si="555">H103-H102</f>
        <v>9.8333333333332718E-2</v>
      </c>
      <c r="Z103" s="645">
        <f t="shared" ref="Z103" si="556">I103-I102</f>
        <v>-0.19754478247141982</v>
      </c>
      <c r="AA103" s="637">
        <f t="shared" ref="AA103" si="557">J103-J102</f>
        <v>-4.053401170853288E-2</v>
      </c>
      <c r="AB103" s="637">
        <f t="shared" ref="AB103" si="558">K103-K102</f>
        <v>-0.12529892057427583</v>
      </c>
      <c r="AC103" s="637">
        <f t="shared" ref="AC103" si="559">L103-L102</f>
        <v>-2.2319061123792672E-2</v>
      </c>
      <c r="AD103" s="637">
        <f t="shared" ref="AD103" si="560">M103-M102</f>
        <v>0.18676470588235272</v>
      </c>
      <c r="AE103" s="645">
        <f t="shared" ref="AE103" si="561">N103-N102</f>
        <v>-8.3102832281672256E-2</v>
      </c>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row>
    <row r="104" spans="1:248">
      <c r="A104" s="117"/>
      <c r="B104" s="109" t="s">
        <v>280</v>
      </c>
      <c r="C104" s="120">
        <v>5.188764044943821</v>
      </c>
      <c r="D104" s="127">
        <v>5.6970000000000001</v>
      </c>
      <c r="E104" s="127">
        <v>5.4639285714285721</v>
      </c>
      <c r="F104" s="127">
        <v>4.54</v>
      </c>
      <c r="G104" s="127">
        <v>0</v>
      </c>
      <c r="H104" s="127">
        <v>0</v>
      </c>
      <c r="I104" s="120">
        <v>5.2523181818181826</v>
      </c>
      <c r="J104" s="120">
        <v>3.439635535307517</v>
      </c>
      <c r="K104" s="127">
        <v>3.7024673439767781</v>
      </c>
      <c r="L104" s="127">
        <v>3.8250000000000002</v>
      </c>
      <c r="M104" s="127">
        <v>2.8333333333333335</v>
      </c>
      <c r="N104" s="128">
        <v>3.6161495624502784</v>
      </c>
      <c r="O104" s="636">
        <v>0</v>
      </c>
      <c r="P104" s="636">
        <v>0</v>
      </c>
      <c r="Q104" s="636"/>
      <c r="R104" s="636"/>
      <c r="S104" s="636"/>
      <c r="T104" s="145"/>
      <c r="U104" s="145"/>
      <c r="V104" s="56"/>
      <c r="W104" s="56"/>
      <c r="X104" s="56"/>
      <c r="Y104" s="56"/>
      <c r="Z104" s="644"/>
      <c r="AA104" s="56"/>
      <c r="AB104" s="56"/>
      <c r="AC104" s="56"/>
      <c r="AD104" s="56"/>
      <c r="AE104" s="644"/>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row>
    <row r="105" spans="1:248">
      <c r="A105" s="117"/>
      <c r="B105" s="129" t="s">
        <v>541</v>
      </c>
      <c r="C105" s="123">
        <v>5.3370462633451963</v>
      </c>
      <c r="D105" s="130">
        <v>5.2980769230769234</v>
      </c>
      <c r="E105" s="130">
        <v>5.041666666666667</v>
      </c>
      <c r="F105" s="130">
        <v>5.46875</v>
      </c>
      <c r="G105" s="130">
        <v>0</v>
      </c>
      <c r="H105" s="130">
        <v>0</v>
      </c>
      <c r="I105" s="123">
        <v>5.3015365239294709</v>
      </c>
      <c r="J105" s="123">
        <v>3.6388286334056401</v>
      </c>
      <c r="K105" s="130">
        <v>3.8013793103448275</v>
      </c>
      <c r="L105" s="130">
        <v>3.911111111111111</v>
      </c>
      <c r="M105" s="130">
        <v>4.3636363636363633</v>
      </c>
      <c r="N105" s="131">
        <v>3.760885885885886</v>
      </c>
      <c r="O105" s="636">
        <v>0</v>
      </c>
      <c r="P105" s="636">
        <v>0</v>
      </c>
      <c r="Q105" s="636"/>
      <c r="R105" s="636"/>
      <c r="S105" s="636"/>
      <c r="T105" s="637">
        <f t="shared" ref="T105" si="562">C105-C104</f>
        <v>0.14828221840137523</v>
      </c>
      <c r="U105" s="637">
        <f t="shared" ref="U105" si="563">D105-D104</f>
        <v>-0.39892307692307671</v>
      </c>
      <c r="V105" s="637">
        <f t="shared" ref="V105" si="564">E105-E104</f>
        <v>-0.42226190476190517</v>
      </c>
      <c r="W105" s="637">
        <f t="shared" ref="W105" si="565">F105-F104</f>
        <v>0.92874999999999996</v>
      </c>
      <c r="X105" s="637">
        <f t="shared" ref="X105" si="566">G105-G104</f>
        <v>0</v>
      </c>
      <c r="Y105" s="637">
        <f t="shared" ref="Y105" si="567">H105-H104</f>
        <v>0</v>
      </c>
      <c r="Z105" s="645">
        <f t="shared" ref="Z105" si="568">I105-I104</f>
        <v>4.9218342111288393E-2</v>
      </c>
      <c r="AA105" s="637">
        <f t="shared" ref="AA105" si="569">J105-J104</f>
        <v>0.19919309809812313</v>
      </c>
      <c r="AB105" s="637">
        <f t="shared" ref="AB105" si="570">K105-K104</f>
        <v>9.8911966368049331E-2</v>
      </c>
      <c r="AC105" s="637">
        <f t="shared" ref="AC105" si="571">L105-L104</f>
        <v>8.6111111111110805E-2</v>
      </c>
      <c r="AD105" s="729">
        <f t="shared" ref="AD105" si="572">M105-M104</f>
        <v>1.5303030303030298</v>
      </c>
      <c r="AE105" s="645">
        <f t="shared" ref="AE105" si="573">N105-N104</f>
        <v>0.14473632343560761</v>
      </c>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row>
    <row r="106" spans="1:248">
      <c r="A106" s="117"/>
      <c r="B106" s="109" t="s">
        <v>282</v>
      </c>
      <c r="C106" s="120">
        <v>1.5</v>
      </c>
      <c r="D106" s="127">
        <v>2.1659999999999999</v>
      </c>
      <c r="E106" s="127">
        <v>0</v>
      </c>
      <c r="F106" s="127">
        <v>0</v>
      </c>
      <c r="G106" s="127">
        <v>0</v>
      </c>
      <c r="H106" s="127">
        <v>0</v>
      </c>
      <c r="I106" s="120">
        <v>1.833</v>
      </c>
      <c r="J106" s="120">
        <v>0.71299093655589119</v>
      </c>
      <c r="K106" s="127">
        <v>0.66630434782608694</v>
      </c>
      <c r="L106" s="127">
        <v>0.78333333333333333</v>
      </c>
      <c r="M106" s="127">
        <v>1</v>
      </c>
      <c r="N106" s="128">
        <v>0.69424460431654678</v>
      </c>
      <c r="O106" s="636">
        <v>0</v>
      </c>
      <c r="P106" s="636">
        <v>0</v>
      </c>
      <c r="Q106" s="636"/>
      <c r="R106" s="636"/>
      <c r="S106" s="636"/>
      <c r="T106" s="145"/>
      <c r="U106" s="145"/>
      <c r="V106" s="56"/>
      <c r="W106" s="56"/>
      <c r="X106" s="56"/>
      <c r="Y106" s="56"/>
      <c r="Z106" s="644"/>
      <c r="AA106" s="56"/>
      <c r="AB106" s="56"/>
      <c r="AC106" s="56"/>
      <c r="AD106" s="56"/>
      <c r="AE106" s="644"/>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row>
    <row r="107" spans="1:248">
      <c r="A107" s="117"/>
      <c r="B107" s="129" t="s">
        <v>543</v>
      </c>
      <c r="C107" s="123">
        <v>7.9</v>
      </c>
      <c r="D107" s="130">
        <v>8</v>
      </c>
      <c r="E107" s="130">
        <v>11</v>
      </c>
      <c r="F107" s="130">
        <v>0</v>
      </c>
      <c r="G107" s="130">
        <v>0</v>
      </c>
      <c r="H107" s="130">
        <v>0</v>
      </c>
      <c r="I107" s="123">
        <v>8.6538461538461533</v>
      </c>
      <c r="J107" s="123">
        <v>0.72253521126760567</v>
      </c>
      <c r="K107" s="130">
        <v>0.64518760195758562</v>
      </c>
      <c r="L107" s="130">
        <v>0.7432432432432432</v>
      </c>
      <c r="M107" s="130">
        <v>0.8571428571428571</v>
      </c>
      <c r="N107" s="131">
        <v>0.67737154150197632</v>
      </c>
      <c r="O107" s="636">
        <v>0</v>
      </c>
      <c r="P107" s="636">
        <v>0</v>
      </c>
      <c r="Q107" s="636"/>
      <c r="R107" s="636"/>
      <c r="S107" s="636"/>
      <c r="T107" s="637">
        <f t="shared" ref="T107" si="574">C107-C106</f>
        <v>6.4</v>
      </c>
      <c r="U107" s="637">
        <f t="shared" ref="U107" si="575">D107-D106</f>
        <v>5.8339999999999996</v>
      </c>
      <c r="V107" s="637">
        <f t="shared" ref="V107" si="576">E107-E106</f>
        <v>11</v>
      </c>
      <c r="W107" s="637">
        <f t="shared" ref="W107" si="577">F107-F106</f>
        <v>0</v>
      </c>
      <c r="X107" s="637">
        <f t="shared" ref="X107" si="578">G107-G106</f>
        <v>0</v>
      </c>
      <c r="Y107" s="637">
        <f t="shared" ref="Y107" si="579">H107-H106</f>
        <v>0</v>
      </c>
      <c r="Z107" s="645">
        <f t="shared" ref="Z107" si="580">I107-I106</f>
        <v>6.8208461538461531</v>
      </c>
      <c r="AA107" s="637">
        <f t="shared" ref="AA107" si="581">J107-J106</f>
        <v>9.5442747117144844E-3</v>
      </c>
      <c r="AB107" s="637">
        <f t="shared" ref="AB107" si="582">K107-K106</f>
        <v>-2.1116745868501319E-2</v>
      </c>
      <c r="AC107" s="637">
        <f t="shared" ref="AC107" si="583">L107-L106</f>
        <v>-4.0090090090090125E-2</v>
      </c>
      <c r="AD107" s="637">
        <f t="shared" ref="AD107" si="584">M107-M106</f>
        <v>-0.1428571428571429</v>
      </c>
      <c r="AE107" s="645">
        <f t="shared" ref="AE107" si="585">N107-N106</f>
        <v>-1.6873062814570461E-2</v>
      </c>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row>
    <row r="108" spans="1:248">
      <c r="A108" s="117"/>
      <c r="B108" s="109" t="s">
        <v>284</v>
      </c>
      <c r="C108" s="120">
        <v>4.6844625943719969</v>
      </c>
      <c r="D108" s="127">
        <v>4.9906039603960402</v>
      </c>
      <c r="E108" s="127">
        <v>5.1044667590027704</v>
      </c>
      <c r="F108" s="127">
        <v>4.4848524590163938</v>
      </c>
      <c r="G108" s="127">
        <v>0</v>
      </c>
      <c r="H108" s="127">
        <v>4.2350000000000003</v>
      </c>
      <c r="I108" s="120">
        <v>4.7358248094248099</v>
      </c>
      <c r="J108" s="120">
        <v>2.6115879828326181</v>
      </c>
      <c r="K108" s="127">
        <v>2.773218142548596</v>
      </c>
      <c r="L108" s="127">
        <v>3.1137339055793993</v>
      </c>
      <c r="M108" s="127">
        <v>2.4634146341463414</v>
      </c>
      <c r="N108" s="128">
        <v>2.7581549439347604</v>
      </c>
      <c r="O108" s="636">
        <v>0</v>
      </c>
      <c r="P108" s="636">
        <v>0</v>
      </c>
      <c r="Q108" s="636"/>
      <c r="R108" s="636"/>
      <c r="S108" s="636"/>
      <c r="T108" s="145"/>
      <c r="U108" s="145"/>
      <c r="V108" s="56"/>
      <c r="W108" s="56"/>
      <c r="X108" s="56"/>
      <c r="Y108" s="56"/>
      <c r="Z108" s="644"/>
      <c r="AA108" s="56"/>
      <c r="AB108" s="56"/>
      <c r="AC108" s="56"/>
      <c r="AD108" s="56"/>
      <c r="AE108" s="644"/>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row>
    <row r="109" spans="1:248">
      <c r="A109" s="117"/>
      <c r="B109" s="129" t="s">
        <v>545</v>
      </c>
      <c r="C109" s="123">
        <v>4.5250789822422472</v>
      </c>
      <c r="D109" s="130">
        <v>4.8635265700483092</v>
      </c>
      <c r="E109" s="130">
        <v>4.8106860158311342</v>
      </c>
      <c r="F109" s="130">
        <v>4.4869706840390879</v>
      </c>
      <c r="G109" s="130">
        <v>0</v>
      </c>
      <c r="H109" s="130">
        <v>4.333333333333333</v>
      </c>
      <c r="I109" s="123">
        <v>4.5629905942237468</v>
      </c>
      <c r="J109" s="123">
        <v>2.6361410381978452</v>
      </c>
      <c r="K109" s="130">
        <v>2.6347678369195924</v>
      </c>
      <c r="L109" s="130">
        <v>3.1027586206896554</v>
      </c>
      <c r="M109" s="130">
        <v>2.9347826086956523</v>
      </c>
      <c r="N109" s="131">
        <v>2.6917399497487438</v>
      </c>
      <c r="O109" s="636">
        <v>0</v>
      </c>
      <c r="P109" s="636">
        <v>0</v>
      </c>
      <c r="Q109" s="636"/>
      <c r="R109" s="636"/>
      <c r="S109" s="636"/>
      <c r="T109" s="637">
        <f t="shared" ref="T109" si="586">C109-C108</f>
        <v>-0.15938361212974961</v>
      </c>
      <c r="U109" s="637">
        <f t="shared" ref="U109" si="587">D109-D108</f>
        <v>-0.12707739034773091</v>
      </c>
      <c r="V109" s="637">
        <f t="shared" ref="V109" si="588">E109-E108</f>
        <v>-0.29378074317163616</v>
      </c>
      <c r="W109" s="637">
        <f t="shared" ref="W109" si="589">F109-F108</f>
        <v>2.118225022694098E-3</v>
      </c>
      <c r="X109" s="637">
        <f t="shared" ref="X109" si="590">G109-G108</f>
        <v>0</v>
      </c>
      <c r="Y109" s="637">
        <f t="shared" ref="Y109" si="591">H109-H108</f>
        <v>9.8333333333332718E-2</v>
      </c>
      <c r="Z109" s="645">
        <f t="shared" ref="Z109" si="592">I109-I108</f>
        <v>-0.17283421520106312</v>
      </c>
      <c r="AA109" s="637">
        <f t="shared" ref="AA109" si="593">J109-J108</f>
        <v>2.4553055365227117E-2</v>
      </c>
      <c r="AB109" s="637">
        <f t="shared" ref="AB109" si="594">K109-K108</f>
        <v>-0.13845030562900362</v>
      </c>
      <c r="AC109" s="637">
        <f t="shared" ref="AC109" si="595">L109-L108</f>
        <v>-1.0975284889743975E-2</v>
      </c>
      <c r="AD109" s="637">
        <f t="shared" ref="AD109" si="596">M109-M108</f>
        <v>0.4713679745493109</v>
      </c>
      <c r="AE109" s="645">
        <f t="shared" ref="AE109" si="597">N109-N108</f>
        <v>-6.6414994186016596E-2</v>
      </c>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row>
    <row r="110" spans="1:248">
      <c r="A110" s="117"/>
      <c r="B110" s="109" t="s">
        <v>124</v>
      </c>
      <c r="C110" s="120">
        <v>4.8732247374880675</v>
      </c>
      <c r="D110" s="127">
        <v>5.6760000000000002</v>
      </c>
      <c r="E110" s="127">
        <v>5.7625313852813846</v>
      </c>
      <c r="F110" s="127">
        <v>4.8659999999999997</v>
      </c>
      <c r="G110" s="127">
        <v>0</v>
      </c>
      <c r="H110" s="127">
        <v>4.28</v>
      </c>
      <c r="I110" s="120">
        <v>4.9942423626404651</v>
      </c>
      <c r="J110" s="120">
        <v>4.2958102380176069</v>
      </c>
      <c r="K110" s="127">
        <v>3.8985445205479454</v>
      </c>
      <c r="L110" s="127">
        <v>3.8167330677290838</v>
      </c>
      <c r="M110" s="127">
        <v>4.0086206896551726</v>
      </c>
      <c r="N110" s="128">
        <v>4.048322733507919</v>
      </c>
      <c r="O110" s="636">
        <v>0</v>
      </c>
      <c r="P110" s="636">
        <v>0</v>
      </c>
      <c r="Q110" s="636"/>
      <c r="R110" s="636"/>
      <c r="S110" s="636"/>
      <c r="T110" s="145"/>
      <c r="U110" s="145"/>
      <c r="V110" s="56"/>
      <c r="W110" s="56"/>
      <c r="X110" s="56"/>
      <c r="Y110" s="56"/>
      <c r="Z110" s="644"/>
      <c r="AA110" s="56"/>
      <c r="AB110" s="56"/>
      <c r="AC110" s="56"/>
      <c r="AD110" s="56"/>
      <c r="AE110" s="644"/>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row>
    <row r="111" spans="1:248">
      <c r="A111" s="117"/>
      <c r="B111" s="129" t="s">
        <v>547</v>
      </c>
      <c r="C111" s="123">
        <v>5.0860605347106187</v>
      </c>
      <c r="D111" s="130">
        <v>6.1246612466124661</v>
      </c>
      <c r="E111" s="130">
        <v>6.0364025695931476</v>
      </c>
      <c r="F111" s="130">
        <v>5.0738758029978586</v>
      </c>
      <c r="G111" s="130">
        <v>0</v>
      </c>
      <c r="H111" s="130">
        <v>4.2131782945736438</v>
      </c>
      <c r="I111" s="123">
        <v>5.234119806940372</v>
      </c>
      <c r="J111" s="123">
        <v>4.2041589252536804</v>
      </c>
      <c r="K111" s="130">
        <v>3.8485579390331521</v>
      </c>
      <c r="L111" s="130">
        <v>3.928440366972477</v>
      </c>
      <c r="M111" s="130">
        <v>3.6949152542372881</v>
      </c>
      <c r="N111" s="131">
        <v>3.9940036900369003</v>
      </c>
      <c r="O111" s="636">
        <v>0</v>
      </c>
      <c r="P111" s="636">
        <v>0</v>
      </c>
      <c r="Q111" s="636"/>
      <c r="R111" s="636"/>
      <c r="S111" s="636"/>
      <c r="T111" s="637">
        <f t="shared" ref="T111" si="598">C111-C110</f>
        <v>0.21283579722255119</v>
      </c>
      <c r="U111" s="637">
        <f t="shared" ref="U111" si="599">D111-D110</f>
        <v>0.44866124661246598</v>
      </c>
      <c r="V111" s="637">
        <f t="shared" ref="V111" si="600">E111-E110</f>
        <v>0.27387118431176294</v>
      </c>
      <c r="W111" s="637">
        <f t="shared" ref="W111" si="601">F111-F110</f>
        <v>0.20787580299785891</v>
      </c>
      <c r="X111" s="637">
        <f t="shared" ref="X111" si="602">G111-G110</f>
        <v>0</v>
      </c>
      <c r="Y111" s="637">
        <f t="shared" ref="Y111" si="603">H111-H110</f>
        <v>-6.6821705426356459E-2</v>
      </c>
      <c r="Z111" s="645">
        <f t="shared" ref="Z111" si="604">I111-I110</f>
        <v>0.23987744429990698</v>
      </c>
      <c r="AA111" s="637">
        <f t="shared" ref="AA111" si="605">J111-J110</f>
        <v>-9.1651312763926462E-2</v>
      </c>
      <c r="AB111" s="637">
        <f t="shared" ref="AB111" si="606">K111-K110</f>
        <v>-4.9986581514793293E-2</v>
      </c>
      <c r="AC111" s="637">
        <f t="shared" ref="AC111" si="607">L111-L110</f>
        <v>0.11170729924339318</v>
      </c>
      <c r="AD111" s="637">
        <f t="shared" ref="AD111" si="608">M111-M110</f>
        <v>-0.31370543541788454</v>
      </c>
      <c r="AE111" s="645">
        <f t="shared" ref="AE111" si="609">N111-N110</f>
        <v>-5.4319043471018791E-2</v>
      </c>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row>
    <row r="112" spans="1:248">
      <c r="A112" s="117"/>
      <c r="B112" s="109" t="s">
        <v>126</v>
      </c>
      <c r="C112" s="120">
        <v>6.3835211081794201</v>
      </c>
      <c r="D112" s="127">
        <v>6.44</v>
      </c>
      <c r="E112" s="127">
        <v>6.0092682926829264</v>
      </c>
      <c r="F112" s="127">
        <v>5.8659999999999997</v>
      </c>
      <c r="G112" s="127">
        <v>0</v>
      </c>
      <c r="H112" s="127">
        <v>0</v>
      </c>
      <c r="I112" s="120">
        <v>6.349644791666667</v>
      </c>
      <c r="J112" s="120">
        <v>5.6747421069084085</v>
      </c>
      <c r="K112" s="127">
        <v>5.3121379673512372</v>
      </c>
      <c r="L112" s="127">
        <v>5.072164948453608</v>
      </c>
      <c r="M112" s="127">
        <v>6.7142857142857144</v>
      </c>
      <c r="N112" s="128">
        <v>5.4706045479755963</v>
      </c>
      <c r="O112" s="636">
        <v>0</v>
      </c>
      <c r="P112" s="636">
        <v>0</v>
      </c>
      <c r="Q112" s="636"/>
      <c r="R112" s="636"/>
      <c r="S112" s="636"/>
      <c r="T112" s="145"/>
      <c r="U112" s="145"/>
      <c r="V112" s="56"/>
      <c r="W112" s="56"/>
      <c r="X112" s="56"/>
      <c r="Y112" s="56"/>
      <c r="Z112" s="644"/>
      <c r="AA112" s="56"/>
      <c r="AB112" s="56"/>
      <c r="AC112" s="56"/>
      <c r="AD112" s="56"/>
      <c r="AE112" s="644"/>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row>
    <row r="113" spans="1:248">
      <c r="A113" s="117"/>
      <c r="B113" s="129" t="s">
        <v>549</v>
      </c>
      <c r="C113" s="123">
        <v>5.5994625850340132</v>
      </c>
      <c r="D113" s="130">
        <v>6.0363636363636362</v>
      </c>
      <c r="E113" s="130">
        <v>5.3247422680412368</v>
      </c>
      <c r="F113" s="130">
        <v>5.1086956521739131</v>
      </c>
      <c r="G113" s="130">
        <v>0</v>
      </c>
      <c r="H113" s="130">
        <v>0</v>
      </c>
      <c r="I113" s="123">
        <v>5.5698123667377404</v>
      </c>
      <c r="J113" s="123">
        <v>5.7506853070175437</v>
      </c>
      <c r="K113" s="130">
        <v>5.2694492467275866</v>
      </c>
      <c r="L113" s="130">
        <v>5.6307692307692312</v>
      </c>
      <c r="M113" s="130">
        <v>5.1818181818181817</v>
      </c>
      <c r="N113" s="131">
        <v>5.4999368208238568</v>
      </c>
      <c r="O113" s="636">
        <v>0</v>
      </c>
      <c r="P113" s="636">
        <v>0</v>
      </c>
      <c r="Q113" s="636"/>
      <c r="R113" s="636"/>
      <c r="S113" s="636"/>
      <c r="T113" s="637">
        <f t="shared" ref="T113" si="610">C113-C112</f>
        <v>-0.78405852314540692</v>
      </c>
      <c r="U113" s="637">
        <f t="shared" ref="U113" si="611">D113-D112</f>
        <v>-0.40363636363636424</v>
      </c>
      <c r="V113" s="637">
        <f t="shared" ref="V113" si="612">E113-E112</f>
        <v>-0.68452602464168955</v>
      </c>
      <c r="W113" s="637">
        <f t="shared" ref="W113" si="613">F113-F112</f>
        <v>-0.75730434782608658</v>
      </c>
      <c r="X113" s="637">
        <f t="shared" ref="X113" si="614">G113-G112</f>
        <v>0</v>
      </c>
      <c r="Y113" s="637">
        <f t="shared" ref="Y113" si="615">H113-H112</f>
        <v>0</v>
      </c>
      <c r="Z113" s="645">
        <f t="shared" ref="Z113" si="616">I113-I112</f>
        <v>-0.77983242492892657</v>
      </c>
      <c r="AA113" s="637">
        <f t="shared" ref="AA113" si="617">J113-J112</f>
        <v>7.5943200109135134E-2</v>
      </c>
      <c r="AB113" s="637">
        <f t="shared" ref="AB113" si="618">K113-K112</f>
        <v>-4.2688720623650589E-2</v>
      </c>
      <c r="AC113" s="637">
        <f t="shared" ref="AC113" si="619">L113-L112</f>
        <v>0.5586042823156232</v>
      </c>
      <c r="AD113" s="729">
        <f t="shared" ref="AD113" si="620">M113-M112</f>
        <v>-1.5324675324675328</v>
      </c>
      <c r="AE113" s="645">
        <f t="shared" ref="AE113" si="621">N113-N112</f>
        <v>2.9332272848260565E-2</v>
      </c>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row>
    <row r="114" spans="1:248">
      <c r="A114" s="117"/>
      <c r="B114" s="109" t="s">
        <v>128</v>
      </c>
      <c r="C114" s="120">
        <v>6.7326412698412703</v>
      </c>
      <c r="D114" s="127">
        <v>6.78</v>
      </c>
      <c r="E114" s="127">
        <v>8.6700487804878037</v>
      </c>
      <c r="F114" s="127">
        <v>4.5999999999999996</v>
      </c>
      <c r="G114" s="127">
        <v>0</v>
      </c>
      <c r="H114" s="127">
        <v>4.5</v>
      </c>
      <c r="I114" s="120">
        <v>6.8253464788732394</v>
      </c>
      <c r="J114" s="120">
        <v>4.2857142857142856</v>
      </c>
      <c r="K114" s="127">
        <v>8</v>
      </c>
      <c r="L114" s="127">
        <v>0</v>
      </c>
      <c r="M114" s="127">
        <v>0</v>
      </c>
      <c r="N114" s="128">
        <v>4.75</v>
      </c>
      <c r="O114" s="636">
        <v>0</v>
      </c>
      <c r="P114" s="636">
        <v>0</v>
      </c>
      <c r="Q114" s="636"/>
      <c r="R114" s="636"/>
      <c r="S114" s="636"/>
      <c r="T114" s="145"/>
      <c r="U114" s="145"/>
      <c r="V114" s="56"/>
      <c r="W114" s="56"/>
      <c r="X114" s="56"/>
      <c r="Y114" s="56"/>
      <c r="Z114" s="644"/>
      <c r="AA114" s="56"/>
      <c r="AB114" s="56"/>
      <c r="AC114" s="56"/>
      <c r="AD114" s="56"/>
      <c r="AE114" s="644"/>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row>
    <row r="115" spans="1:248">
      <c r="A115" s="117"/>
      <c r="B115" s="129" t="s">
        <v>551</v>
      </c>
      <c r="C115" s="123">
        <v>9.6429759999999991</v>
      </c>
      <c r="D115" s="130">
        <v>12</v>
      </c>
      <c r="E115" s="130">
        <v>13.9</v>
      </c>
      <c r="F115" s="130">
        <v>9.25</v>
      </c>
      <c r="G115" s="130">
        <v>0</v>
      </c>
      <c r="H115" s="130">
        <v>12</v>
      </c>
      <c r="I115" s="123">
        <v>9.8786277372262763</v>
      </c>
      <c r="J115" s="123">
        <v>5.5555555555555554</v>
      </c>
      <c r="K115" s="130">
        <v>3.5</v>
      </c>
      <c r="L115" s="130">
        <v>0</v>
      </c>
      <c r="M115" s="130">
        <v>0</v>
      </c>
      <c r="N115" s="131">
        <v>5.35</v>
      </c>
      <c r="O115" s="636">
        <v>0</v>
      </c>
      <c r="P115" s="636">
        <v>0</v>
      </c>
      <c r="Q115" s="636"/>
      <c r="R115" s="636"/>
      <c r="S115" s="636"/>
      <c r="T115" s="637">
        <f t="shared" ref="T115" si="622">C115-C114</f>
        <v>2.9103347301587288</v>
      </c>
      <c r="U115" s="637">
        <f t="shared" ref="U115" si="623">D115-D114</f>
        <v>5.22</v>
      </c>
      <c r="V115" s="637">
        <f t="shared" ref="V115" si="624">E115-E114</f>
        <v>5.2299512195121967</v>
      </c>
      <c r="W115" s="637">
        <f t="shared" ref="W115" si="625">F115-F114</f>
        <v>4.6500000000000004</v>
      </c>
      <c r="X115" s="637">
        <f t="shared" ref="X115" si="626">G115-G114</f>
        <v>0</v>
      </c>
      <c r="Y115" s="637">
        <f t="shared" ref="Y115" si="627">H115-H114</f>
        <v>7.5</v>
      </c>
      <c r="Z115" s="645">
        <f t="shared" ref="Z115" si="628">I115-I114</f>
        <v>3.0532812583530369</v>
      </c>
      <c r="AA115" s="637">
        <f t="shared" ref="AA115" si="629">J115-J114</f>
        <v>1.2698412698412698</v>
      </c>
      <c r="AB115" s="637">
        <f t="shared" ref="AB115" si="630">K115-K114</f>
        <v>-4.5</v>
      </c>
      <c r="AC115" s="637">
        <f t="shared" ref="AC115" si="631">L115-L114</f>
        <v>0</v>
      </c>
      <c r="AD115" s="637">
        <f t="shared" ref="AD115" si="632">M115-M114</f>
        <v>0</v>
      </c>
      <c r="AE115" s="645">
        <f t="shared" ref="AE115" si="633">N115-N114</f>
        <v>0.59999999999999964</v>
      </c>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row>
    <row r="116" spans="1:248">
      <c r="A116" s="117"/>
      <c r="B116" s="109" t="s">
        <v>130</v>
      </c>
      <c r="C116" s="120">
        <v>5.0175026161704244</v>
      </c>
      <c r="D116" s="127">
        <v>5.8124203069657616</v>
      </c>
      <c r="E116" s="127">
        <v>5.8332775240994419</v>
      </c>
      <c r="F116" s="127">
        <v>4.9009616368286437</v>
      </c>
      <c r="G116" s="127">
        <v>0</v>
      </c>
      <c r="H116" s="127">
        <v>4.2837931034482759</v>
      </c>
      <c r="I116" s="120">
        <v>5.1284737602559458</v>
      </c>
      <c r="J116" s="120">
        <v>4.7680942184154178</v>
      </c>
      <c r="K116" s="127">
        <v>4.307349920109564</v>
      </c>
      <c r="L116" s="127">
        <v>4.166666666666667</v>
      </c>
      <c r="M116" s="127">
        <v>4.7278481012658231</v>
      </c>
      <c r="N116" s="128">
        <v>4.489594978072061</v>
      </c>
      <c r="O116" s="636">
        <v>0</v>
      </c>
      <c r="P116" s="636">
        <v>0</v>
      </c>
      <c r="Q116" s="636"/>
      <c r="R116" s="636"/>
      <c r="S116" s="636"/>
      <c r="T116" s="145"/>
      <c r="U116" s="145"/>
      <c r="V116" s="56"/>
      <c r="W116" s="56"/>
      <c r="X116" s="56"/>
      <c r="Y116" s="56"/>
      <c r="Z116" s="644"/>
      <c r="AA116" s="56"/>
      <c r="AB116" s="56"/>
      <c r="AC116" s="56"/>
      <c r="AD116" s="56"/>
      <c r="AE116" s="644"/>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row>
    <row r="117" spans="1:248">
      <c r="A117" s="117"/>
      <c r="B117" s="129" t="s">
        <v>553</v>
      </c>
      <c r="C117" s="123">
        <v>5.1391009937430994</v>
      </c>
      <c r="D117" s="130">
        <v>6.1407035175879399</v>
      </c>
      <c r="E117" s="130">
        <v>6.0213197969543151</v>
      </c>
      <c r="F117" s="130">
        <v>5.0924796747967482</v>
      </c>
      <c r="G117" s="130">
        <v>0</v>
      </c>
      <c r="H117" s="130">
        <v>4.3320610687022905</v>
      </c>
      <c r="I117" s="123">
        <v>5.2808817603393425</v>
      </c>
      <c r="J117" s="123">
        <v>4.7348413741317819</v>
      </c>
      <c r="K117" s="130">
        <v>4.2656419923149427</v>
      </c>
      <c r="L117" s="130">
        <v>4.3770270270270268</v>
      </c>
      <c r="M117" s="130">
        <v>4.0987654320987659</v>
      </c>
      <c r="N117" s="131">
        <v>4.4662023112236824</v>
      </c>
      <c r="O117" s="636">
        <v>0</v>
      </c>
      <c r="P117" s="636">
        <v>0</v>
      </c>
      <c r="Q117" s="636"/>
      <c r="R117" s="636"/>
      <c r="S117" s="636"/>
      <c r="T117" s="637">
        <f t="shared" ref="T117" si="634">C117-C116</f>
        <v>0.121598377572675</v>
      </c>
      <c r="U117" s="637">
        <f t="shared" ref="U117" si="635">D117-D116</f>
        <v>0.32828321062217825</v>
      </c>
      <c r="V117" s="637">
        <f t="shared" ref="V117" si="636">E117-E116</f>
        <v>0.18804227285487318</v>
      </c>
      <c r="W117" s="637">
        <f t="shared" ref="W117" si="637">F117-F116</f>
        <v>0.19151803796810452</v>
      </c>
      <c r="X117" s="637">
        <f t="shared" ref="X117" si="638">G117-G116</f>
        <v>0</v>
      </c>
      <c r="Y117" s="637">
        <f t="shared" ref="Y117" si="639">H117-H116</f>
        <v>4.8267965254014555E-2</v>
      </c>
      <c r="Z117" s="645">
        <f t="shared" ref="Z117" si="640">I117-I116</f>
        <v>0.15240800008339672</v>
      </c>
      <c r="AA117" s="637">
        <f t="shared" ref="AA117" si="641">J117-J116</f>
        <v>-3.3252844283635952E-2</v>
      </c>
      <c r="AB117" s="637">
        <f t="shared" ref="AB117" si="642">K117-K116</f>
        <v>-4.1707927794621291E-2</v>
      </c>
      <c r="AC117" s="637">
        <f t="shared" ref="AC117" si="643">L117-L116</f>
        <v>0.21036036036035988</v>
      </c>
      <c r="AD117" s="637">
        <f t="shared" ref="AD117" si="644">M117-M116</f>
        <v>-0.62908266916705724</v>
      </c>
      <c r="AE117" s="645">
        <f t="shared" ref="AE117" si="645">N117-N116</f>
        <v>-2.3392666848378596E-2</v>
      </c>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row>
    <row r="118" spans="1:248">
      <c r="A118" s="117"/>
      <c r="B118" s="109" t="s">
        <v>132</v>
      </c>
      <c r="C118" s="120">
        <v>3.2608456776475792</v>
      </c>
      <c r="D118" s="127">
        <v>3.49</v>
      </c>
      <c r="E118" s="127">
        <v>3.4817612977983781</v>
      </c>
      <c r="F118" s="127">
        <v>3.3</v>
      </c>
      <c r="G118" s="127">
        <v>0</v>
      </c>
      <c r="H118" s="127">
        <v>3.23</v>
      </c>
      <c r="I118" s="120">
        <v>3.3143941723998389</v>
      </c>
      <c r="J118" s="120">
        <v>2.9139194139194138</v>
      </c>
      <c r="K118" s="127">
        <v>2.7176976355385718</v>
      </c>
      <c r="L118" s="127">
        <v>2.6914414414414414</v>
      </c>
      <c r="M118" s="127">
        <v>2.5757575757575757</v>
      </c>
      <c r="N118" s="128">
        <v>2.7750668975287267</v>
      </c>
      <c r="O118" s="636">
        <v>0</v>
      </c>
      <c r="P118" s="636">
        <v>0</v>
      </c>
      <c r="Q118" s="636"/>
      <c r="R118" s="636"/>
      <c r="S118" s="636"/>
      <c r="T118" s="145"/>
      <c r="U118" s="145"/>
      <c r="V118" s="56"/>
      <c r="W118" s="56"/>
      <c r="X118" s="56"/>
      <c r="Y118" s="56"/>
      <c r="Z118" s="644"/>
      <c r="AA118" s="56"/>
      <c r="AB118" s="56"/>
      <c r="AC118" s="56"/>
      <c r="AD118" s="56"/>
      <c r="AE118" s="644"/>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row>
    <row r="119" spans="1:248">
      <c r="A119" s="117"/>
      <c r="B119" s="129" t="s">
        <v>555</v>
      </c>
      <c r="C119" s="123">
        <v>3.3627947775779847</v>
      </c>
      <c r="D119" s="130">
        <v>3.6743400859422959</v>
      </c>
      <c r="E119" s="130">
        <v>3.545435855263158</v>
      </c>
      <c r="F119" s="130">
        <v>3.294849023090586</v>
      </c>
      <c r="G119" s="130">
        <v>0</v>
      </c>
      <c r="H119" s="130">
        <v>3.6086956521739131</v>
      </c>
      <c r="I119" s="123">
        <v>3.4155010895744926</v>
      </c>
      <c r="J119" s="123">
        <v>2.9304556354916067</v>
      </c>
      <c r="K119" s="130">
        <v>2.6431759455015267</v>
      </c>
      <c r="L119" s="130">
        <v>2.7834101382488479</v>
      </c>
      <c r="M119" s="130">
        <v>2.5925925925925926</v>
      </c>
      <c r="N119" s="131">
        <v>2.7385362890980867</v>
      </c>
      <c r="O119" s="636">
        <v>0</v>
      </c>
      <c r="P119" s="636">
        <v>0</v>
      </c>
      <c r="Q119" s="636"/>
      <c r="R119" s="636"/>
      <c r="S119" s="636"/>
      <c r="T119" s="637">
        <f t="shared" ref="T119" si="646">C119-C118</f>
        <v>0.10194909993040557</v>
      </c>
      <c r="U119" s="637">
        <f t="shared" ref="U119" si="647">D119-D118</f>
        <v>0.18434008594229567</v>
      </c>
      <c r="V119" s="637">
        <f t="shared" ref="V119" si="648">E119-E118</f>
        <v>6.3674557464779902E-2</v>
      </c>
      <c r="W119" s="637">
        <f t="shared" ref="W119" si="649">F119-F118</f>
        <v>-5.1509769094137958E-3</v>
      </c>
      <c r="X119" s="637">
        <f t="shared" ref="X119" si="650">G119-G118</f>
        <v>0</v>
      </c>
      <c r="Y119" s="637">
        <f t="shared" ref="Y119" si="651">H119-H118</f>
        <v>0.3786956521739131</v>
      </c>
      <c r="Z119" s="645">
        <f t="shared" ref="Z119" si="652">I119-I118</f>
        <v>0.1011069171746537</v>
      </c>
      <c r="AA119" s="637">
        <f t="shared" ref="AA119" si="653">J119-J118</f>
        <v>1.6536221572192922E-2</v>
      </c>
      <c r="AB119" s="637">
        <f t="shared" ref="AB119" si="654">K119-K118</f>
        <v>-7.4521690037045119E-2</v>
      </c>
      <c r="AC119" s="637">
        <f t="shared" ref="AC119" si="655">L119-L118</f>
        <v>9.1968696807406491E-2</v>
      </c>
      <c r="AD119" s="637">
        <f t="shared" ref="AD119" si="656">M119-M118</f>
        <v>1.6835016835016869E-2</v>
      </c>
      <c r="AE119" s="645">
        <f t="shared" ref="AE119" si="657">N119-N118</f>
        <v>-3.6530608430640044E-2</v>
      </c>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row>
    <row r="120" spans="1:248">
      <c r="A120" s="117"/>
      <c r="B120" s="109" t="s">
        <v>134</v>
      </c>
      <c r="C120" s="120">
        <v>3.9470870535714289</v>
      </c>
      <c r="D120" s="127">
        <v>4.1399999999999997</v>
      </c>
      <c r="E120" s="127">
        <v>4.0170631970260215</v>
      </c>
      <c r="F120" s="127">
        <v>4</v>
      </c>
      <c r="G120" s="127">
        <v>0</v>
      </c>
      <c r="H120" s="127">
        <v>0</v>
      </c>
      <c r="I120" s="120">
        <v>3.9912322335025379</v>
      </c>
      <c r="J120" s="120">
        <v>4.1745283018867925</v>
      </c>
      <c r="K120" s="127">
        <v>4.0115406006674084</v>
      </c>
      <c r="L120" s="127">
        <v>3.6313559322033897</v>
      </c>
      <c r="M120" s="127">
        <v>2.8269230769230771</v>
      </c>
      <c r="N120" s="128">
        <v>4.0445716267776621</v>
      </c>
      <c r="O120" s="636">
        <v>0</v>
      </c>
      <c r="P120" s="636">
        <v>0</v>
      </c>
      <c r="Q120" s="636"/>
      <c r="R120" s="636"/>
      <c r="S120" s="636"/>
      <c r="T120" s="145"/>
      <c r="U120" s="145"/>
      <c r="V120" s="56"/>
      <c r="W120" s="56"/>
      <c r="X120" s="56"/>
      <c r="Y120" s="56"/>
      <c r="Z120" s="644"/>
      <c r="AA120" s="56"/>
      <c r="AB120" s="56"/>
      <c r="AC120" s="56"/>
      <c r="AD120" s="56"/>
      <c r="AE120" s="644"/>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row>
    <row r="121" spans="1:248">
      <c r="A121" s="117"/>
      <c r="B121" s="129" t="s">
        <v>557</v>
      </c>
      <c r="C121" s="123">
        <v>3.6996219728292972</v>
      </c>
      <c r="D121" s="130">
        <v>3.5680786686838126</v>
      </c>
      <c r="E121" s="130">
        <v>3.5887681159420288</v>
      </c>
      <c r="F121" s="130">
        <v>3.7978723404255321</v>
      </c>
      <c r="G121" s="130">
        <v>0</v>
      </c>
      <c r="H121" s="130">
        <v>11</v>
      </c>
      <c r="I121" s="123">
        <v>3.667279590186034</v>
      </c>
      <c r="J121" s="123">
        <v>4.1113575865128658</v>
      </c>
      <c r="K121" s="130">
        <v>4.00718896713615</v>
      </c>
      <c r="L121" s="130">
        <v>3.8348214285714284</v>
      </c>
      <c r="M121" s="130">
        <v>2.7321428571428572</v>
      </c>
      <c r="N121" s="131">
        <v>4.0343253297260739</v>
      </c>
      <c r="O121" s="636">
        <v>0</v>
      </c>
      <c r="P121" s="636">
        <v>0</v>
      </c>
      <c r="Q121" s="636"/>
      <c r="R121" s="636"/>
      <c r="S121" s="636"/>
      <c r="T121" s="637">
        <f t="shared" ref="T121" si="658">C121-C120</f>
        <v>-0.24746508074213169</v>
      </c>
      <c r="U121" s="637">
        <f t="shared" ref="U121" si="659">D121-D120</f>
        <v>-0.57192133131618705</v>
      </c>
      <c r="V121" s="637">
        <f t="shared" ref="V121" si="660">E121-E120</f>
        <v>-0.42829508108399272</v>
      </c>
      <c r="W121" s="637">
        <f t="shared" ref="W121" si="661">F121-F120</f>
        <v>-0.20212765957446788</v>
      </c>
      <c r="X121" s="637">
        <f t="shared" ref="X121" si="662">G121-G120</f>
        <v>0</v>
      </c>
      <c r="Y121" s="729">
        <f t="shared" ref="Y121" si="663">H121-H120</f>
        <v>11</v>
      </c>
      <c r="Z121" s="645">
        <f t="shared" ref="Z121" si="664">I121-I120</f>
        <v>-0.32395264331650386</v>
      </c>
      <c r="AA121" s="637">
        <f t="shared" ref="AA121" si="665">J121-J120</f>
        <v>-6.3170715373926711E-2</v>
      </c>
      <c r="AB121" s="637">
        <f t="shared" ref="AB121" si="666">K121-K120</f>
        <v>-4.3516335312583365E-3</v>
      </c>
      <c r="AC121" s="637">
        <f t="shared" ref="AC121" si="667">L121-L120</f>
        <v>0.20346549636803868</v>
      </c>
      <c r="AD121" s="637">
        <f t="shared" ref="AD121" si="668">M121-M120</f>
        <v>-9.4780219780219888E-2</v>
      </c>
      <c r="AE121" s="645">
        <f t="shared" ref="AE121" si="669">N121-N120</f>
        <v>-1.0246297051588193E-2</v>
      </c>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row>
    <row r="122" spans="1:248">
      <c r="A122" s="117"/>
      <c r="B122" s="109" t="s">
        <v>136</v>
      </c>
      <c r="C122" s="120">
        <v>2.7268068290353389</v>
      </c>
      <c r="D122" s="127">
        <v>2.42</v>
      </c>
      <c r="E122" s="127">
        <v>2.8260883720930234</v>
      </c>
      <c r="F122" s="127">
        <v>1.95</v>
      </c>
      <c r="G122" s="127">
        <v>0</v>
      </c>
      <c r="H122" s="127">
        <v>2</v>
      </c>
      <c r="I122" s="120">
        <v>2.6864699295647463</v>
      </c>
      <c r="J122" s="120">
        <v>3.25</v>
      </c>
      <c r="K122" s="127">
        <v>2</v>
      </c>
      <c r="L122" s="127">
        <v>0</v>
      </c>
      <c r="M122" s="127">
        <v>0</v>
      </c>
      <c r="N122" s="128">
        <v>2.6818181818181817</v>
      </c>
      <c r="O122" s="636">
        <v>0</v>
      </c>
      <c r="P122" s="636">
        <v>0</v>
      </c>
      <c r="Q122" s="636"/>
      <c r="R122" s="636"/>
      <c r="S122" s="636"/>
      <c r="T122" s="145"/>
      <c r="U122" s="145"/>
      <c r="V122" s="56"/>
      <c r="W122" s="56"/>
      <c r="X122" s="56"/>
      <c r="Y122" s="56"/>
      <c r="Z122" s="644"/>
      <c r="AA122" s="56"/>
      <c r="AB122" s="56"/>
      <c r="AC122" s="56"/>
      <c r="AD122" s="56"/>
      <c r="AE122" s="644"/>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row>
    <row r="123" spans="1:248">
      <c r="A123" s="117"/>
      <c r="B123" s="129" t="s">
        <v>559</v>
      </c>
      <c r="C123" s="123">
        <v>12</v>
      </c>
      <c r="D123" s="130">
        <v>9</v>
      </c>
      <c r="E123" s="130">
        <v>10.464285714285714</v>
      </c>
      <c r="F123" s="130">
        <v>0</v>
      </c>
      <c r="G123" s="130">
        <v>0</v>
      </c>
      <c r="H123" s="130">
        <v>0</v>
      </c>
      <c r="I123" s="123">
        <v>11.191176470588236</v>
      </c>
      <c r="J123" s="123">
        <v>3.5</v>
      </c>
      <c r="K123" s="130">
        <v>1.625</v>
      </c>
      <c r="L123" s="130">
        <v>0</v>
      </c>
      <c r="M123" s="130">
        <v>0</v>
      </c>
      <c r="N123" s="131">
        <v>2.25</v>
      </c>
      <c r="O123" s="636">
        <v>0</v>
      </c>
      <c r="P123" s="636">
        <v>0</v>
      </c>
      <c r="Q123" s="636"/>
      <c r="R123" s="636"/>
      <c r="S123" s="636"/>
      <c r="T123" s="637">
        <f t="shared" ref="T123" si="670">C123-C122</f>
        <v>9.2731931709646602</v>
      </c>
      <c r="U123" s="637">
        <f t="shared" ref="U123" si="671">D123-D122</f>
        <v>6.58</v>
      </c>
      <c r="V123" s="637">
        <f t="shared" ref="V123" si="672">E123-E122</f>
        <v>7.6381973421926901</v>
      </c>
      <c r="W123" s="637">
        <f t="shared" ref="W123" si="673">F123-F122</f>
        <v>-1.95</v>
      </c>
      <c r="X123" s="637">
        <f t="shared" ref="X123" si="674">G123-G122</f>
        <v>0</v>
      </c>
      <c r="Y123" s="637">
        <f t="shared" ref="Y123" si="675">H123-H122</f>
        <v>-2</v>
      </c>
      <c r="Z123" s="645">
        <f t="shared" ref="Z123" si="676">I123-I122</f>
        <v>8.5047065410234897</v>
      </c>
      <c r="AA123" s="637">
        <f t="shared" ref="AA123" si="677">J123-J122</f>
        <v>0.25</v>
      </c>
      <c r="AB123" s="637">
        <f t="shared" ref="AB123" si="678">K123-K122</f>
        <v>-0.375</v>
      </c>
      <c r="AC123" s="637">
        <f t="shared" ref="AC123" si="679">L123-L122</f>
        <v>0</v>
      </c>
      <c r="AD123" s="637">
        <f t="shared" ref="AD123" si="680">M123-M122</f>
        <v>0</v>
      </c>
      <c r="AE123" s="645">
        <f t="shared" ref="AE123" si="681">N123-N122</f>
        <v>-0.43181818181818166</v>
      </c>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row>
    <row r="124" spans="1:248">
      <c r="A124" s="117"/>
      <c r="B124" s="109" t="s">
        <v>138</v>
      </c>
      <c r="C124" s="120">
        <v>3.3389047286405158</v>
      </c>
      <c r="D124" s="127">
        <v>3.5997077509529856</v>
      </c>
      <c r="E124" s="127">
        <v>3.4846183134046567</v>
      </c>
      <c r="F124" s="127">
        <v>3.270649509803921</v>
      </c>
      <c r="G124" s="127">
        <v>0</v>
      </c>
      <c r="H124" s="127">
        <v>3.1684999999999999</v>
      </c>
      <c r="I124" s="120">
        <v>3.3864362098401366</v>
      </c>
      <c r="J124" s="120">
        <v>3.5432679738562092</v>
      </c>
      <c r="K124" s="127">
        <v>3.3146507447354905</v>
      </c>
      <c r="L124" s="127">
        <v>3.1757641921397379</v>
      </c>
      <c r="M124" s="127">
        <v>2.6864406779661016</v>
      </c>
      <c r="N124" s="128">
        <v>3.3784418796372631</v>
      </c>
      <c r="O124" s="636">
        <v>0</v>
      </c>
      <c r="P124" s="636">
        <v>0</v>
      </c>
      <c r="Q124" s="636"/>
      <c r="R124" s="636"/>
      <c r="S124" s="636"/>
      <c r="T124" s="145"/>
      <c r="U124" s="145"/>
      <c r="V124" s="56"/>
      <c r="W124" s="56"/>
      <c r="X124" s="56"/>
      <c r="Y124" s="56"/>
      <c r="Z124" s="644"/>
      <c r="AA124" s="56"/>
      <c r="AB124" s="56"/>
      <c r="AC124" s="56"/>
      <c r="AD124" s="56"/>
      <c r="AE124" s="644"/>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row>
    <row r="125" spans="1:248">
      <c r="A125" s="117"/>
      <c r="B125" s="129" t="s">
        <v>561</v>
      </c>
      <c r="C125" s="123">
        <v>3.4671225402504473</v>
      </c>
      <c r="D125" s="130">
        <v>3.6303758889265154</v>
      </c>
      <c r="E125" s="130">
        <v>3.5859804520464262</v>
      </c>
      <c r="F125" s="130">
        <v>3.4207723035952062</v>
      </c>
      <c r="G125" s="130">
        <v>0</v>
      </c>
      <c r="H125" s="130">
        <v>3.9166666666666665</v>
      </c>
      <c r="I125" s="123">
        <v>3.5011606267577342</v>
      </c>
      <c r="J125" s="123">
        <v>3.5438838977194194</v>
      </c>
      <c r="K125" s="130">
        <v>3.2487938453514147</v>
      </c>
      <c r="L125" s="130">
        <v>3.3174603174603177</v>
      </c>
      <c r="M125" s="130">
        <v>2.6636363636363636</v>
      </c>
      <c r="N125" s="131">
        <v>3.3510714856868704</v>
      </c>
      <c r="O125" s="636">
        <v>0</v>
      </c>
      <c r="P125" s="636">
        <v>0</v>
      </c>
      <c r="Q125" s="636"/>
      <c r="R125" s="636"/>
      <c r="S125" s="636"/>
      <c r="T125" s="637">
        <f t="shared" ref="T125" si="682">C125-C124</f>
        <v>0.12821781160993151</v>
      </c>
      <c r="U125" s="637">
        <f t="shared" ref="U125" si="683">D125-D124</f>
        <v>3.0668137973529852E-2</v>
      </c>
      <c r="V125" s="637">
        <f t="shared" ref="V125" si="684">E125-E124</f>
        <v>0.10136213864176957</v>
      </c>
      <c r="W125" s="637">
        <f t="shared" ref="W125" si="685">F125-F124</f>
        <v>0.15012279379128524</v>
      </c>
      <c r="X125" s="637">
        <f t="shared" ref="X125" si="686">G125-G124</f>
        <v>0</v>
      </c>
      <c r="Y125" s="637">
        <f t="shared" ref="Y125" si="687">H125-H124</f>
        <v>0.74816666666666665</v>
      </c>
      <c r="Z125" s="645">
        <f t="shared" ref="Z125" si="688">I125-I124</f>
        <v>0.1147244169175976</v>
      </c>
      <c r="AA125" s="637">
        <f t="shared" ref="AA125" si="689">J125-J124</f>
        <v>6.1592386321018822E-4</v>
      </c>
      <c r="AB125" s="637">
        <f t="shared" ref="AB125" si="690">K125-K124</f>
        <v>-6.5856899384075795E-2</v>
      </c>
      <c r="AC125" s="637">
        <f t="shared" ref="AC125" si="691">L125-L124</f>
        <v>0.14169612532057974</v>
      </c>
      <c r="AD125" s="637">
        <f t="shared" ref="AD125" si="692">M125-M124</f>
        <v>-2.2804314329738062E-2</v>
      </c>
      <c r="AE125" s="645">
        <f t="shared" ref="AE125" si="693">N125-N124</f>
        <v>-2.7370393950392646E-2</v>
      </c>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row>
    <row r="126" spans="1:248">
      <c r="A126" s="117"/>
      <c r="B126" s="109" t="s">
        <v>156</v>
      </c>
      <c r="C126" s="120">
        <v>0</v>
      </c>
      <c r="D126" s="127">
        <v>0</v>
      </c>
      <c r="E126" s="127">
        <v>0</v>
      </c>
      <c r="F126" s="127">
        <v>0</v>
      </c>
      <c r="G126" s="127">
        <v>0</v>
      </c>
      <c r="H126" s="127">
        <v>0</v>
      </c>
      <c r="I126" s="120">
        <v>0</v>
      </c>
      <c r="J126" s="120">
        <v>5.1947949526813879</v>
      </c>
      <c r="K126" s="127">
        <v>4.9915469146238376</v>
      </c>
      <c r="L126" s="127">
        <v>5.617647058823529</v>
      </c>
      <c r="M126" s="127">
        <v>7.2380952380952381</v>
      </c>
      <c r="N126" s="128">
        <v>5.1126934290199593</v>
      </c>
      <c r="O126" s="636">
        <v>0</v>
      </c>
      <c r="P126" s="636">
        <v>0</v>
      </c>
      <c r="Q126" s="636"/>
      <c r="R126" s="636"/>
      <c r="S126" s="636"/>
      <c r="T126" s="145"/>
      <c r="U126" s="145"/>
      <c r="V126" s="56"/>
      <c r="W126" s="56"/>
      <c r="X126" s="56"/>
      <c r="Y126" s="56"/>
      <c r="Z126" s="644"/>
      <c r="AA126" s="56"/>
      <c r="AB126" s="56"/>
      <c r="AC126" s="56"/>
      <c r="AD126" s="56"/>
      <c r="AE126" s="644"/>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row>
    <row r="127" spans="1:248">
      <c r="A127" s="117"/>
      <c r="B127" s="129" t="s">
        <v>563</v>
      </c>
      <c r="C127" s="123">
        <v>7.0657644527165333</v>
      </c>
      <c r="D127" s="130">
        <v>6.7796052631578947</v>
      </c>
      <c r="E127" s="130">
        <v>10.543624161073826</v>
      </c>
      <c r="F127" s="130">
        <v>4.5531914893617023</v>
      </c>
      <c r="G127" s="130">
        <v>0</v>
      </c>
      <c r="H127" s="130">
        <v>0</v>
      </c>
      <c r="I127" s="123">
        <v>7.1887003669849792</v>
      </c>
      <c r="J127" s="123">
        <v>5.3214468958440229</v>
      </c>
      <c r="K127" s="130">
        <v>5.0326433121019107</v>
      </c>
      <c r="L127" s="130">
        <v>5.239247311827957</v>
      </c>
      <c r="M127" s="130">
        <v>6.020833333333333</v>
      </c>
      <c r="N127" s="131">
        <v>5.1664525797473777</v>
      </c>
      <c r="O127" s="636">
        <v>0</v>
      </c>
      <c r="P127" s="636">
        <v>0</v>
      </c>
      <c r="Q127" s="636"/>
      <c r="R127" s="636"/>
      <c r="S127" s="636"/>
      <c r="T127" s="637">
        <f t="shared" ref="T127" si="694">C127-C126</f>
        <v>7.0657644527165333</v>
      </c>
      <c r="U127" s="637">
        <f t="shared" ref="U127" si="695">D127-D126</f>
        <v>6.7796052631578947</v>
      </c>
      <c r="V127" s="637">
        <f t="shared" ref="V127" si="696">E127-E126</f>
        <v>10.543624161073826</v>
      </c>
      <c r="W127" s="637">
        <f t="shared" ref="W127" si="697">F127-F126</f>
        <v>4.5531914893617023</v>
      </c>
      <c r="X127" s="637">
        <f t="shared" ref="X127" si="698">G127-G126</f>
        <v>0</v>
      </c>
      <c r="Y127" s="637">
        <f t="shared" ref="Y127" si="699">H127-H126</f>
        <v>0</v>
      </c>
      <c r="Z127" s="645">
        <f t="shared" ref="Z127" si="700">I127-I126</f>
        <v>7.1887003669849792</v>
      </c>
      <c r="AA127" s="637">
        <f t="shared" ref="AA127" si="701">J127-J126</f>
        <v>0.12665194316263495</v>
      </c>
      <c r="AB127" s="637">
        <f t="shared" ref="AB127" si="702">K127-K126</f>
        <v>4.1096397478073143E-2</v>
      </c>
      <c r="AC127" s="637">
        <f t="shared" ref="AC127" si="703">L127-L126</f>
        <v>-0.378399746995572</v>
      </c>
      <c r="AD127" s="637">
        <f t="shared" ref="AD127" si="704">M127-M126</f>
        <v>-1.2172619047619051</v>
      </c>
      <c r="AE127" s="645">
        <f t="shared" ref="AE127" si="705">N127-N126</f>
        <v>5.3759150727418437E-2</v>
      </c>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row>
    <row r="128" spans="1:248">
      <c r="A128" s="117"/>
      <c r="B128" s="109" t="s">
        <v>169</v>
      </c>
      <c r="C128" s="120">
        <v>4.337384515821384</v>
      </c>
      <c r="D128" s="127">
        <v>4.4224405563032754</v>
      </c>
      <c r="E128" s="127">
        <v>4.7332106492293322</v>
      </c>
      <c r="F128" s="127">
        <v>4.1459050445103847</v>
      </c>
      <c r="G128" s="127">
        <v>0</v>
      </c>
      <c r="H128" s="127">
        <v>4.1418999999999997</v>
      </c>
      <c r="I128" s="120">
        <v>4.3822552726094361</v>
      </c>
      <c r="J128" s="120">
        <v>3.8342269394900974</v>
      </c>
      <c r="K128" s="127">
        <v>3.4524419125648085</v>
      </c>
      <c r="L128" s="127">
        <v>3.3051846032992929</v>
      </c>
      <c r="M128" s="127">
        <v>3.185430463576159</v>
      </c>
      <c r="N128" s="128">
        <v>3.5769877033529367</v>
      </c>
      <c r="O128" s="636">
        <v>0</v>
      </c>
      <c r="P128" s="636">
        <v>0</v>
      </c>
      <c r="Q128" s="636"/>
      <c r="R128" s="636"/>
      <c r="S128" s="636"/>
      <c r="T128" s="145"/>
      <c r="U128" s="145"/>
      <c r="V128" s="56"/>
      <c r="W128" s="56"/>
      <c r="X128" s="56"/>
      <c r="Y128" s="56"/>
      <c r="Z128" s="644"/>
      <c r="AA128" s="56"/>
      <c r="AB128" s="56"/>
      <c r="AC128" s="56"/>
      <c r="AD128" s="56"/>
      <c r="AE128" s="644"/>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row>
    <row r="129" spans="1:248">
      <c r="A129" s="117"/>
      <c r="B129" s="129" t="s">
        <v>565</v>
      </c>
      <c r="C129" s="123">
        <v>4.2924892976487943</v>
      </c>
      <c r="D129" s="130">
        <v>4.4799926578560942</v>
      </c>
      <c r="E129" s="130">
        <v>4.647493509087278</v>
      </c>
      <c r="F129" s="130">
        <v>4.1744890234670704</v>
      </c>
      <c r="G129" s="130">
        <v>0</v>
      </c>
      <c r="H129" s="130">
        <v>4.1371951219512191</v>
      </c>
      <c r="I129" s="123">
        <v>4.3421421299460325</v>
      </c>
      <c r="J129" s="123">
        <v>3.7810923554520759</v>
      </c>
      <c r="K129" s="130">
        <v>3.3903297517599111</v>
      </c>
      <c r="L129" s="130">
        <v>3.3756653992395438</v>
      </c>
      <c r="M129" s="130">
        <v>3.1861313868613137</v>
      </c>
      <c r="N129" s="131">
        <v>3.5327323459969953</v>
      </c>
      <c r="O129" s="636">
        <v>0</v>
      </c>
      <c r="P129" s="636">
        <v>0</v>
      </c>
      <c r="Q129" s="636"/>
      <c r="R129" s="636"/>
      <c r="S129" s="636"/>
      <c r="T129" s="637">
        <f t="shared" ref="T129" si="706">C129-C128</f>
        <v>-4.4895218172589679E-2</v>
      </c>
      <c r="U129" s="637">
        <f t="shared" ref="U129" si="707">D129-D128</f>
        <v>5.7552101552818868E-2</v>
      </c>
      <c r="V129" s="637">
        <f t="shared" ref="V129" si="708">E129-E128</f>
        <v>-8.5717140142054227E-2</v>
      </c>
      <c r="W129" s="637">
        <f t="shared" ref="W129" si="709">F129-F128</f>
        <v>2.8583978956685741E-2</v>
      </c>
      <c r="X129" s="637">
        <f t="shared" ref="X129" si="710">G129-G128</f>
        <v>0</v>
      </c>
      <c r="Y129" s="637">
        <f t="shared" ref="Y129" si="711">H129-H128</f>
        <v>-4.7048780487806141E-3</v>
      </c>
      <c r="Z129" s="645">
        <f t="shared" ref="Z129" si="712">I129-I128</f>
        <v>-4.01131426634036E-2</v>
      </c>
      <c r="AA129" s="637">
        <f t="shared" ref="AA129" si="713">J129-J128</f>
        <v>-5.3134584038021515E-2</v>
      </c>
      <c r="AB129" s="637">
        <f t="shared" ref="AB129" si="714">K129-K128</f>
        <v>-6.2112160804897343E-2</v>
      </c>
      <c r="AC129" s="637">
        <f t="shared" ref="AC129" si="715">L129-L128</f>
        <v>7.0480795940250918E-2</v>
      </c>
      <c r="AD129" s="637">
        <f t="shared" ref="AD129" si="716">M129-M128</f>
        <v>7.009232851546976E-4</v>
      </c>
      <c r="AE129" s="645">
        <f t="shared" ref="AE129" si="717">N129-N128</f>
        <v>-4.4255357355941438E-2</v>
      </c>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row>
    <row r="130" spans="1:248">
      <c r="A130" s="117"/>
      <c r="B130" s="109" t="s">
        <v>171</v>
      </c>
      <c r="C130" s="120">
        <v>4.2746909062103926</v>
      </c>
      <c r="D130" s="127">
        <v>4.3299343019583061</v>
      </c>
      <c r="E130" s="127">
        <v>4.220404208194906</v>
      </c>
      <c r="F130" s="127">
        <v>4.12137323943662</v>
      </c>
      <c r="G130" s="127">
        <v>0</v>
      </c>
      <c r="H130" s="127">
        <v>0</v>
      </c>
      <c r="I130" s="120">
        <v>4.2741279453864776</v>
      </c>
      <c r="J130" s="120">
        <v>4.9816985214569058</v>
      </c>
      <c r="K130" s="127">
        <v>4.5963132500309287</v>
      </c>
      <c r="L130" s="127">
        <v>4.1818181818181817</v>
      </c>
      <c r="M130" s="127">
        <v>4.2857142857142856</v>
      </c>
      <c r="N130" s="128">
        <v>4.7292237442922378</v>
      </c>
      <c r="O130" s="636">
        <v>0</v>
      </c>
      <c r="P130" s="636">
        <v>0</v>
      </c>
      <c r="Q130" s="636"/>
      <c r="R130" s="636"/>
      <c r="S130" s="636"/>
      <c r="T130" s="145"/>
      <c r="U130" s="145"/>
      <c r="V130" s="56"/>
      <c r="W130" s="56"/>
      <c r="X130" s="56"/>
      <c r="Y130" s="56"/>
      <c r="Z130" s="644"/>
      <c r="AA130" s="56"/>
      <c r="AB130" s="56"/>
      <c r="AC130" s="56"/>
      <c r="AD130" s="56"/>
      <c r="AE130" s="644"/>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row>
    <row r="131" spans="1:248">
      <c r="A131" s="117"/>
      <c r="B131" s="129" t="s">
        <v>567</v>
      </c>
      <c r="C131" s="123">
        <v>3.879789883268483</v>
      </c>
      <c r="D131" s="130">
        <v>3.726032190342897</v>
      </c>
      <c r="E131" s="130">
        <v>3.8335046248715314</v>
      </c>
      <c r="F131" s="130">
        <v>4.0484581497797354</v>
      </c>
      <c r="G131" s="130">
        <v>0</v>
      </c>
      <c r="H131" s="130">
        <v>11</v>
      </c>
      <c r="I131" s="123">
        <v>3.8533114437469824</v>
      </c>
      <c r="J131" s="123">
        <v>5.0169731258840171</v>
      </c>
      <c r="K131" s="130">
        <v>4.6136030310437546</v>
      </c>
      <c r="L131" s="130">
        <v>4.4855595667870034</v>
      </c>
      <c r="M131" s="130">
        <v>3.9098360655737703</v>
      </c>
      <c r="N131" s="131">
        <v>4.7753957783641159</v>
      </c>
      <c r="O131" s="636">
        <v>0</v>
      </c>
      <c r="P131" s="636">
        <v>0</v>
      </c>
      <c r="Q131" s="636"/>
      <c r="R131" s="636"/>
      <c r="S131" s="636"/>
      <c r="T131" s="637">
        <f t="shared" ref="T131" si="718">C131-C130</f>
        <v>-0.39490102294190965</v>
      </c>
      <c r="U131" s="637">
        <f t="shared" ref="U131" si="719">D131-D130</f>
        <v>-0.60390211161540908</v>
      </c>
      <c r="V131" s="637">
        <f t="shared" ref="V131" si="720">E131-E130</f>
        <v>-0.3868995833233746</v>
      </c>
      <c r="W131" s="637">
        <f t="shared" ref="W131" si="721">F131-F130</f>
        <v>-7.2915089656884646E-2</v>
      </c>
      <c r="X131" s="637">
        <f t="shared" ref="X131" si="722">G131-G130</f>
        <v>0</v>
      </c>
      <c r="Y131" s="729">
        <f t="shared" ref="Y131" si="723">H131-H130</f>
        <v>11</v>
      </c>
      <c r="Z131" s="645">
        <f t="shared" ref="Z131" si="724">I131-I130</f>
        <v>-0.42081650163949513</v>
      </c>
      <c r="AA131" s="637">
        <f t="shared" ref="AA131" si="725">J131-J130</f>
        <v>3.5274604427111278E-2</v>
      </c>
      <c r="AB131" s="637">
        <f t="shared" ref="AB131" si="726">K131-K130</f>
        <v>1.7289781012825856E-2</v>
      </c>
      <c r="AC131" s="637">
        <f t="shared" ref="AC131" si="727">L131-L130</f>
        <v>0.30374138496882175</v>
      </c>
      <c r="AD131" s="637">
        <f t="shared" ref="AD131" si="728">M131-M130</f>
        <v>-0.37587822014051531</v>
      </c>
      <c r="AE131" s="645">
        <f t="shared" ref="AE131" si="729">N131-N130</f>
        <v>4.6172034071878088E-2</v>
      </c>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row>
    <row r="132" spans="1:248">
      <c r="A132" s="117"/>
      <c r="B132" s="109" t="s">
        <v>200</v>
      </c>
      <c r="C132" s="120">
        <v>4.3262908525132469</v>
      </c>
      <c r="D132" s="127">
        <v>4.3840257082896112</v>
      </c>
      <c r="E132" s="127">
        <v>4.6439022179363549</v>
      </c>
      <c r="F132" s="127">
        <v>4.1405250965250966</v>
      </c>
      <c r="G132" s="127">
        <v>0</v>
      </c>
      <c r="H132" s="127">
        <v>4.1418999999999997</v>
      </c>
      <c r="I132" s="120">
        <v>4.3609594908160396</v>
      </c>
      <c r="J132" s="120">
        <v>4.2675859720803544</v>
      </c>
      <c r="K132" s="127">
        <v>3.8424660423521471</v>
      </c>
      <c r="L132" s="127">
        <v>3.5696653867251782</v>
      </c>
      <c r="M132" s="127">
        <v>3.4830917874396135</v>
      </c>
      <c r="N132" s="128">
        <v>3.9827688577719504</v>
      </c>
      <c r="O132" s="636">
        <v>0</v>
      </c>
      <c r="P132" s="636">
        <v>0</v>
      </c>
      <c r="Q132" s="636"/>
      <c r="R132" s="636"/>
      <c r="S132" s="636"/>
      <c r="T132" s="145"/>
      <c r="U132" s="145"/>
      <c r="V132" s="56"/>
      <c r="W132" s="56"/>
      <c r="X132" s="56"/>
      <c r="Y132" s="56"/>
      <c r="Z132" s="644"/>
      <c r="AA132" s="56"/>
      <c r="AB132" s="56"/>
      <c r="AC132" s="56"/>
      <c r="AD132" s="56"/>
      <c r="AE132" s="644"/>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row>
    <row r="133" spans="1:248" ht="13.5" thickBot="1">
      <c r="A133" s="632"/>
      <c r="B133" s="638" t="s">
        <v>569</v>
      </c>
      <c r="C133" s="639">
        <v>4.2324599058424015</v>
      </c>
      <c r="D133" s="640">
        <v>4.2205634481098002</v>
      </c>
      <c r="E133" s="640">
        <v>4.5150501672240804</v>
      </c>
      <c r="F133" s="640">
        <v>4.1560077519379846</v>
      </c>
      <c r="G133" s="640">
        <v>0</v>
      </c>
      <c r="H133" s="640">
        <v>4.1787878787878787</v>
      </c>
      <c r="I133" s="639">
        <v>4.2622976319577264</v>
      </c>
      <c r="J133" s="639">
        <v>4.2528042708895688</v>
      </c>
      <c r="K133" s="640">
        <v>3.8009312438464065</v>
      </c>
      <c r="L133" s="640">
        <v>3.7046548956661316</v>
      </c>
      <c r="M133" s="640">
        <v>3.4090909090909092</v>
      </c>
      <c r="N133" s="641">
        <v>3.9696850211068329</v>
      </c>
      <c r="O133" s="639">
        <v>0</v>
      </c>
      <c r="P133" s="640">
        <v>0</v>
      </c>
      <c r="Q133" s="636"/>
      <c r="R133" s="636"/>
      <c r="S133" s="636"/>
      <c r="T133" s="642">
        <f t="shared" ref="T133" si="730">C133-C132</f>
        <v>-9.383094667084535E-2</v>
      </c>
      <c r="U133" s="642">
        <f t="shared" ref="U133" si="731">D133-D132</f>
        <v>-0.16346226017981103</v>
      </c>
      <c r="V133" s="642">
        <f t="shared" ref="V133" si="732">E133-E132</f>
        <v>-0.12885205071227457</v>
      </c>
      <c r="W133" s="642">
        <f t="shared" ref="W133" si="733">F133-F132</f>
        <v>1.5482655412887958E-2</v>
      </c>
      <c r="X133" s="642">
        <f t="shared" ref="X133" si="734">G133-G132</f>
        <v>0</v>
      </c>
      <c r="Y133" s="642">
        <f t="shared" ref="Y133" si="735">H133-H132</f>
        <v>3.6887878787879025E-2</v>
      </c>
      <c r="Z133" s="646">
        <f t="shared" ref="Z133" si="736">I133-I132</f>
        <v>-9.8661858858313245E-2</v>
      </c>
      <c r="AA133" s="642">
        <f t="shared" ref="AA133" si="737">J133-J132</f>
        <v>-1.478170119078559E-2</v>
      </c>
      <c r="AB133" s="642">
        <f t="shared" ref="AB133" si="738">K133-K132</f>
        <v>-4.15347985057406E-2</v>
      </c>
      <c r="AC133" s="642">
        <f t="shared" ref="AC133" si="739">L133-L132</f>
        <v>0.13498950894095341</v>
      </c>
      <c r="AD133" s="642">
        <f t="shared" ref="AD133" si="740">M133-M132</f>
        <v>-7.400087834870428E-2</v>
      </c>
      <c r="AE133" s="646">
        <f t="shared" ref="AE133" si="741">N133-N132</f>
        <v>-1.3083836665117587E-2</v>
      </c>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row>
    <row r="134" spans="1:248">
      <c r="A134" s="116" t="s">
        <v>44</v>
      </c>
      <c r="B134" s="109" t="s">
        <v>278</v>
      </c>
      <c r="C134" s="120">
        <v>4.8577981651376145</v>
      </c>
      <c r="D134" s="127">
        <v>4.8205128205128203</v>
      </c>
      <c r="E134" s="127">
        <v>4.6428571428571432</v>
      </c>
      <c r="F134" s="127">
        <v>5.046875</v>
      </c>
      <c r="G134" s="127">
        <v>4.541666666666667</v>
      </c>
      <c r="H134" s="127">
        <v>4.75</v>
      </c>
      <c r="I134" s="120">
        <v>4.8098159509202452</v>
      </c>
      <c r="J134" s="120">
        <v>3.3673333333333337</v>
      </c>
      <c r="K134" s="127">
        <v>4.625</v>
      </c>
      <c r="L134" s="127">
        <v>2.9285714285714284</v>
      </c>
      <c r="M134" s="127">
        <v>1.95</v>
      </c>
      <c r="N134" s="128">
        <v>3.1280232558139534</v>
      </c>
      <c r="O134" s="636">
        <v>0</v>
      </c>
      <c r="P134" s="636">
        <v>0</v>
      </c>
      <c r="Q134" s="636"/>
      <c r="R134" s="636"/>
      <c r="S134" s="636"/>
      <c r="T134" s="636" t="s">
        <v>1142</v>
      </c>
      <c r="U134" s="145"/>
      <c r="V134" s="56"/>
      <c r="W134" s="56"/>
      <c r="X134" s="56"/>
      <c r="Y134" s="56"/>
      <c r="Z134" s="644"/>
      <c r="AA134" s="56"/>
      <c r="AB134" s="56"/>
      <c r="AC134" s="56"/>
      <c r="AD134" s="56"/>
      <c r="AE134" s="644"/>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row>
    <row r="135" spans="1:248">
      <c r="A135" s="117"/>
      <c r="B135" s="129" t="s">
        <v>539</v>
      </c>
      <c r="C135" s="123">
        <v>4.8193277310924367</v>
      </c>
      <c r="D135" s="130">
        <v>4.8706896551724137</v>
      </c>
      <c r="E135" s="130">
        <v>4.8944444444444448</v>
      </c>
      <c r="F135" s="130">
        <v>5.0897435897435894</v>
      </c>
      <c r="G135" s="130">
        <v>5.580645161290323</v>
      </c>
      <c r="H135" s="130">
        <v>5.5</v>
      </c>
      <c r="I135" s="123">
        <v>4.9738903394255871</v>
      </c>
      <c r="J135" s="123">
        <v>3.4990476190476194</v>
      </c>
      <c r="K135" s="130">
        <v>3.5</v>
      </c>
      <c r="L135" s="130">
        <v>3.3804347826086958</v>
      </c>
      <c r="M135" s="130">
        <v>1.5</v>
      </c>
      <c r="N135" s="131">
        <v>3.3705617977528091</v>
      </c>
      <c r="O135" s="636">
        <v>0</v>
      </c>
      <c r="P135" s="636">
        <v>0</v>
      </c>
      <c r="Q135" s="636"/>
      <c r="R135" s="636"/>
      <c r="S135" s="636"/>
      <c r="T135" s="637">
        <f t="shared" ref="T135" si="742">C135-C134</f>
        <v>-3.8470434045177804E-2</v>
      </c>
      <c r="U135" s="637">
        <f t="shared" ref="U135" si="743">D135-D134</f>
        <v>5.0176834659593439E-2</v>
      </c>
      <c r="V135" s="637">
        <f t="shared" ref="V135" si="744">E135-E134</f>
        <v>0.25158730158730158</v>
      </c>
      <c r="W135" s="637">
        <f t="shared" ref="W135" si="745">F135-F134</f>
        <v>4.2868589743589425E-2</v>
      </c>
      <c r="X135" s="729">
        <f t="shared" ref="X135" si="746">G135-G134</f>
        <v>1.038978494623656</v>
      </c>
      <c r="Y135" s="637">
        <f t="shared" ref="Y135" si="747">H135-H134</f>
        <v>0.75</v>
      </c>
      <c r="Z135" s="645">
        <f t="shared" ref="Z135" si="748">I135-I134</f>
        <v>0.16407438850534195</v>
      </c>
      <c r="AA135" s="637">
        <f t="shared" ref="AA135" si="749">J135-J134</f>
        <v>0.13171428571428567</v>
      </c>
      <c r="AB135" s="729">
        <f t="shared" ref="AB135" si="750">K135-K134</f>
        <v>-1.125</v>
      </c>
      <c r="AC135" s="637">
        <f t="shared" ref="AC135" si="751">L135-L134</f>
        <v>0.45186335403726741</v>
      </c>
      <c r="AD135" s="637">
        <f t="shared" ref="AD135" si="752">M135-M134</f>
        <v>-0.44999999999999996</v>
      </c>
      <c r="AE135" s="645">
        <f t="shared" ref="AE135" si="753">N135-N134</f>
        <v>0.24253854193885571</v>
      </c>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row>
    <row r="136" spans="1:248">
      <c r="A136" s="117"/>
      <c r="B136" s="109" t="s">
        <v>280</v>
      </c>
      <c r="C136" s="120">
        <v>4.6749999999999998</v>
      </c>
      <c r="D136" s="127">
        <v>4</v>
      </c>
      <c r="E136" s="127">
        <v>4.3636363636363633</v>
      </c>
      <c r="F136" s="127">
        <v>5</v>
      </c>
      <c r="G136" s="127">
        <v>5.75</v>
      </c>
      <c r="H136" s="127">
        <v>4</v>
      </c>
      <c r="I136" s="120">
        <v>4.6846153846153848</v>
      </c>
      <c r="J136" s="120">
        <v>2.9509999999999996</v>
      </c>
      <c r="K136" s="127">
        <v>6.1923076923076934</v>
      </c>
      <c r="L136" s="127">
        <v>4.0178571428571432</v>
      </c>
      <c r="M136" s="127">
        <v>3</v>
      </c>
      <c r="N136" s="128">
        <v>4.1781355932203397</v>
      </c>
      <c r="O136" s="636">
        <v>0</v>
      </c>
      <c r="P136" s="636">
        <v>0</v>
      </c>
      <c r="Q136" s="636"/>
      <c r="R136" s="636"/>
      <c r="S136" s="636"/>
      <c r="T136" s="145"/>
      <c r="U136" s="145"/>
      <c r="V136" s="56"/>
      <c r="W136" s="56"/>
      <c r="X136" s="56"/>
      <c r="Y136" s="56"/>
      <c r="Z136" s="644"/>
      <c r="AA136" s="56"/>
      <c r="AB136" s="56"/>
      <c r="AC136" s="56"/>
      <c r="AD136" s="56"/>
      <c r="AE136" s="644"/>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row>
    <row r="137" spans="1:248">
      <c r="A137" s="117"/>
      <c r="B137" s="129" t="s">
        <v>541</v>
      </c>
      <c r="C137" s="123">
        <v>5.0000000000000009</v>
      </c>
      <c r="D137" s="130">
        <v>4.8</v>
      </c>
      <c r="E137" s="130">
        <v>3.9523809523809526</v>
      </c>
      <c r="F137" s="130">
        <v>4.7692307692307692</v>
      </c>
      <c r="G137" s="130">
        <v>6</v>
      </c>
      <c r="H137" s="130">
        <v>8.5</v>
      </c>
      <c r="I137" s="123">
        <v>4.7847222222222223</v>
      </c>
      <c r="J137" s="123">
        <v>4.8585714285714285</v>
      </c>
      <c r="K137" s="130">
        <v>2.4</v>
      </c>
      <c r="L137" s="130">
        <v>5.161290322580645</v>
      </c>
      <c r="M137" s="130">
        <v>4</v>
      </c>
      <c r="N137" s="131">
        <v>4.3216071428571423</v>
      </c>
      <c r="O137" s="636">
        <v>0</v>
      </c>
      <c r="P137" s="636">
        <v>0</v>
      </c>
      <c r="Q137" s="636"/>
      <c r="R137" s="636"/>
      <c r="S137" s="636"/>
      <c r="T137" s="637">
        <f t="shared" ref="T137" si="754">C137-C136</f>
        <v>0.32500000000000107</v>
      </c>
      <c r="U137" s="637">
        <f t="shared" ref="U137" si="755">D137-D136</f>
        <v>0.79999999999999982</v>
      </c>
      <c r="V137" s="637">
        <f t="shared" ref="V137" si="756">E137-E136</f>
        <v>-0.41125541125541076</v>
      </c>
      <c r="W137" s="637">
        <f t="shared" ref="W137" si="757">F137-F136</f>
        <v>-0.23076923076923084</v>
      </c>
      <c r="X137" s="637">
        <f t="shared" ref="X137" si="758">G137-G136</f>
        <v>0.25</v>
      </c>
      <c r="Y137" s="637">
        <f t="shared" ref="Y137" si="759">H137-H136</f>
        <v>4.5</v>
      </c>
      <c r="Z137" s="645">
        <f t="shared" ref="Z137" si="760">I137-I136</f>
        <v>0.10010683760683747</v>
      </c>
      <c r="AA137" s="637">
        <f t="shared" ref="AA137" si="761">J137-J136</f>
        <v>1.9075714285714289</v>
      </c>
      <c r="AB137" s="729">
        <f t="shared" ref="AB137" si="762">K137-K136</f>
        <v>-3.7923076923076935</v>
      </c>
      <c r="AC137" s="729">
        <f t="shared" ref="AC137" si="763">L137-L136</f>
        <v>1.1434331797235018</v>
      </c>
      <c r="AD137" s="729">
        <f t="shared" ref="AD137" si="764">M137-M136</f>
        <v>1</v>
      </c>
      <c r="AE137" s="645">
        <f t="shared" ref="AE137" si="765">N137-N136</f>
        <v>0.14347154963680264</v>
      </c>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row>
    <row r="138" spans="1:248">
      <c r="A138" s="117"/>
      <c r="B138" s="109" t="s">
        <v>282</v>
      </c>
      <c r="C138" s="120">
        <v>0</v>
      </c>
      <c r="D138" s="127">
        <v>0</v>
      </c>
      <c r="E138" s="127">
        <v>0</v>
      </c>
      <c r="F138" s="127">
        <v>0</v>
      </c>
      <c r="G138" s="127">
        <v>0</v>
      </c>
      <c r="H138" s="127">
        <v>0</v>
      </c>
      <c r="I138" s="120">
        <v>0</v>
      </c>
      <c r="J138" s="120">
        <v>0</v>
      </c>
      <c r="K138" s="127">
        <v>0</v>
      </c>
      <c r="L138" s="127">
        <v>0</v>
      </c>
      <c r="M138" s="127">
        <v>0</v>
      </c>
      <c r="N138" s="128">
        <v>0</v>
      </c>
      <c r="O138" s="636">
        <v>0</v>
      </c>
      <c r="P138" s="636">
        <v>0</v>
      </c>
      <c r="Q138" s="636"/>
      <c r="R138" s="636"/>
      <c r="S138" s="636"/>
      <c r="T138" s="145"/>
      <c r="U138" s="145"/>
      <c r="V138" s="56"/>
      <c r="W138" s="56"/>
      <c r="X138" s="56"/>
      <c r="Y138" s="56"/>
      <c r="Z138" s="644"/>
      <c r="AA138" s="56"/>
      <c r="AB138" s="56"/>
      <c r="AC138" s="56"/>
      <c r="AD138" s="56"/>
      <c r="AE138" s="644"/>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row>
    <row r="139" spans="1:248">
      <c r="A139" s="117"/>
      <c r="B139" s="129" t="s">
        <v>543</v>
      </c>
      <c r="C139" s="123">
        <v>0</v>
      </c>
      <c r="D139" s="130">
        <v>0</v>
      </c>
      <c r="E139" s="130">
        <v>0</v>
      </c>
      <c r="F139" s="130">
        <v>0</v>
      </c>
      <c r="G139" s="130">
        <v>0</v>
      </c>
      <c r="H139" s="130">
        <v>0</v>
      </c>
      <c r="I139" s="123">
        <v>0</v>
      </c>
      <c r="J139" s="123">
        <v>0</v>
      </c>
      <c r="K139" s="130">
        <v>0</v>
      </c>
      <c r="L139" s="130">
        <v>0</v>
      </c>
      <c r="M139" s="130">
        <v>0</v>
      </c>
      <c r="N139" s="131">
        <v>0</v>
      </c>
      <c r="O139" s="636">
        <v>0</v>
      </c>
      <c r="P139" s="636">
        <v>0</v>
      </c>
      <c r="Q139" s="636"/>
      <c r="R139" s="636"/>
      <c r="S139" s="636"/>
      <c r="T139" s="637">
        <f t="shared" ref="T139" si="766">C139-C138</f>
        <v>0</v>
      </c>
      <c r="U139" s="637">
        <f t="shared" ref="U139" si="767">D139-D138</f>
        <v>0</v>
      </c>
      <c r="V139" s="637">
        <f t="shared" ref="V139" si="768">E139-E138</f>
        <v>0</v>
      </c>
      <c r="W139" s="637">
        <f t="shared" ref="W139" si="769">F139-F138</f>
        <v>0</v>
      </c>
      <c r="X139" s="637">
        <f t="shared" ref="X139" si="770">G139-G138</f>
        <v>0</v>
      </c>
      <c r="Y139" s="637">
        <f t="shared" ref="Y139" si="771">H139-H138</f>
        <v>0</v>
      </c>
      <c r="Z139" s="645">
        <f t="shared" ref="Z139" si="772">I139-I138</f>
        <v>0</v>
      </c>
      <c r="AA139" s="637">
        <f t="shared" ref="AA139" si="773">J139-J138</f>
        <v>0</v>
      </c>
      <c r="AB139" s="637">
        <f t="shared" ref="AB139" si="774">K139-K138</f>
        <v>0</v>
      </c>
      <c r="AC139" s="637">
        <f t="shared" ref="AC139" si="775">L139-L138</f>
        <v>0</v>
      </c>
      <c r="AD139" s="637">
        <f t="shared" ref="AD139" si="776">M139-M138</f>
        <v>0</v>
      </c>
      <c r="AE139" s="645">
        <f t="shared" ref="AE139" si="777">N139-N138</f>
        <v>0</v>
      </c>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row>
    <row r="140" spans="1:248">
      <c r="A140" s="117"/>
      <c r="B140" s="109" t="s">
        <v>284</v>
      </c>
      <c r="C140" s="120">
        <v>4.829457364341085</v>
      </c>
      <c r="D140" s="127">
        <v>4.6808510638297873</v>
      </c>
      <c r="E140" s="127">
        <v>4.6105263157894738</v>
      </c>
      <c r="F140" s="127">
        <v>5.0357142857142856</v>
      </c>
      <c r="G140" s="127">
        <v>4.7142857142857144</v>
      </c>
      <c r="H140" s="127">
        <v>4.5625</v>
      </c>
      <c r="I140" s="120">
        <v>4.789002557544757</v>
      </c>
      <c r="J140" s="120">
        <v>3.2007999999999996</v>
      </c>
      <c r="K140" s="127">
        <v>5.44</v>
      </c>
      <c r="L140" s="127">
        <v>3.3246753246753249</v>
      </c>
      <c r="M140" s="127">
        <v>2.4166666666666665</v>
      </c>
      <c r="N140" s="128">
        <v>3.555310344827586</v>
      </c>
      <c r="O140" s="636">
        <v>0</v>
      </c>
      <c r="P140" s="636">
        <v>0</v>
      </c>
      <c r="Q140" s="636"/>
      <c r="R140" s="636"/>
      <c r="S140" s="636"/>
      <c r="T140" s="145"/>
      <c r="U140" s="145"/>
      <c r="V140" s="56"/>
      <c r="W140" s="56"/>
      <c r="X140" s="56"/>
      <c r="Y140" s="56"/>
      <c r="Z140" s="644"/>
      <c r="AA140" s="56"/>
      <c r="AB140" s="56"/>
      <c r="AC140" s="56"/>
      <c r="AD140" s="56"/>
      <c r="AE140" s="644"/>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row>
    <row r="141" spans="1:248">
      <c r="A141" s="117"/>
      <c r="B141" s="129" t="s">
        <v>545</v>
      </c>
      <c r="C141" s="123">
        <v>4.8506944444444446</v>
      </c>
      <c r="D141" s="130">
        <v>4.8650793650793647</v>
      </c>
      <c r="E141" s="130">
        <v>4.7162162162162158</v>
      </c>
      <c r="F141" s="130">
        <v>5.0439560439560438</v>
      </c>
      <c r="G141" s="130">
        <v>5.6578947368421053</v>
      </c>
      <c r="H141" s="130">
        <v>5.875</v>
      </c>
      <c r="I141" s="123">
        <v>4.9439560439560442</v>
      </c>
      <c r="J141" s="123">
        <v>3.8389285714285717</v>
      </c>
      <c r="K141" s="130">
        <v>3.0147058823529411</v>
      </c>
      <c r="L141" s="130">
        <v>4.0974025974025974</v>
      </c>
      <c r="M141" s="130">
        <v>2.75</v>
      </c>
      <c r="N141" s="131">
        <v>3.7378620689655171</v>
      </c>
      <c r="O141" s="636">
        <v>0</v>
      </c>
      <c r="P141" s="636">
        <v>0</v>
      </c>
      <c r="Q141" s="636"/>
      <c r="R141" s="636"/>
      <c r="S141" s="636"/>
      <c r="T141" s="637">
        <f t="shared" ref="T141" si="778">C141-C140</f>
        <v>2.1237080103359673E-2</v>
      </c>
      <c r="U141" s="637">
        <f t="shared" ref="U141" si="779">D141-D140</f>
        <v>0.18422830124957734</v>
      </c>
      <c r="V141" s="637">
        <f t="shared" ref="V141" si="780">E141-E140</f>
        <v>0.10568990042674198</v>
      </c>
      <c r="W141" s="637">
        <f t="shared" ref="W141" si="781">F141-F140</f>
        <v>8.2417582417582125E-3</v>
      </c>
      <c r="X141" s="637">
        <f t="shared" ref="X141" si="782">G141-G140</f>
        <v>0.9436090225563909</v>
      </c>
      <c r="Y141" s="729">
        <f t="shared" ref="Y141" si="783">H141-H140</f>
        <v>1.3125</v>
      </c>
      <c r="Z141" s="645">
        <f t="shared" ref="Z141" si="784">I141-I140</f>
        <v>0.15495348641128714</v>
      </c>
      <c r="AA141" s="637">
        <f t="shared" ref="AA141" si="785">J141-J140</f>
        <v>0.63812857142857204</v>
      </c>
      <c r="AB141" s="729">
        <f t="shared" ref="AB141" si="786">K141-K140</f>
        <v>-2.4252941176470593</v>
      </c>
      <c r="AC141" s="637">
        <f t="shared" ref="AC141" si="787">L141-L140</f>
        <v>0.77272727272727249</v>
      </c>
      <c r="AD141" s="637">
        <f t="shared" ref="AD141" si="788">M141-M140</f>
        <v>0.33333333333333348</v>
      </c>
      <c r="AE141" s="645">
        <f t="shared" ref="AE141" si="789">N141-N140</f>
        <v>0.18255172413793108</v>
      </c>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row>
    <row r="142" spans="1:248">
      <c r="A142" s="117"/>
      <c r="B142" s="109" t="s">
        <v>124</v>
      </c>
      <c r="C142" s="120">
        <v>4.9099412660430719</v>
      </c>
      <c r="D142" s="127">
        <v>4.9102705687465491</v>
      </c>
      <c r="E142" s="127">
        <v>5.420307167235495</v>
      </c>
      <c r="F142" s="127">
        <v>5.507454342154305</v>
      </c>
      <c r="G142" s="127">
        <v>5.5876358695652177</v>
      </c>
      <c r="H142" s="127">
        <v>6.819852941176471</v>
      </c>
      <c r="I142" s="120">
        <v>5.2295839753466868</v>
      </c>
      <c r="J142" s="120">
        <v>4.3888198757763979</v>
      </c>
      <c r="K142" s="127">
        <v>4.4240282685512371</v>
      </c>
      <c r="L142" s="127">
        <v>4.5598404255319149</v>
      </c>
      <c r="M142" s="127">
        <v>4.1861702127659566</v>
      </c>
      <c r="N142" s="128">
        <v>4.4538518794194273</v>
      </c>
      <c r="O142" s="636">
        <v>0</v>
      </c>
      <c r="P142" s="636">
        <v>0</v>
      </c>
      <c r="Q142" s="636"/>
      <c r="R142" s="636"/>
      <c r="S142" s="636"/>
      <c r="T142" s="145"/>
      <c r="U142" s="145"/>
      <c r="V142" s="56"/>
      <c r="W142" s="56"/>
      <c r="X142" s="56"/>
      <c r="Y142" s="56"/>
      <c r="Z142" s="644"/>
      <c r="AA142" s="56"/>
      <c r="AB142" s="56"/>
      <c r="AC142" s="56"/>
      <c r="AD142" s="56"/>
      <c r="AE142" s="644"/>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row>
    <row r="143" spans="1:248">
      <c r="A143" s="117"/>
      <c r="B143" s="129" t="s">
        <v>547</v>
      </c>
      <c r="C143" s="123">
        <v>4.9078505457598656</v>
      </c>
      <c r="D143" s="130">
        <v>4.867607162235486</v>
      </c>
      <c r="E143" s="130">
        <v>5.3169912693082608</v>
      </c>
      <c r="F143" s="130">
        <v>5.5324653364896852</v>
      </c>
      <c r="G143" s="130">
        <v>5.5990163934426231</v>
      </c>
      <c r="H143" s="130">
        <v>6.418674698795181</v>
      </c>
      <c r="I143" s="123">
        <v>5.209688751493009</v>
      </c>
      <c r="J143" s="123">
        <v>4.4445153061224492</v>
      </c>
      <c r="K143" s="130">
        <v>4.615254237288136</v>
      </c>
      <c r="L143" s="130">
        <v>4.6731366459627326</v>
      </c>
      <c r="M143" s="130">
        <v>4.1691919191919196</v>
      </c>
      <c r="N143" s="131">
        <v>4.5636363636363635</v>
      </c>
      <c r="O143" s="636">
        <v>0</v>
      </c>
      <c r="P143" s="636">
        <v>0</v>
      </c>
      <c r="Q143" s="636"/>
      <c r="R143" s="636"/>
      <c r="S143" s="636"/>
      <c r="T143" s="637">
        <f t="shared" ref="T143" si="790">C143-C142</f>
        <v>-2.0907202832063376E-3</v>
      </c>
      <c r="U143" s="637">
        <f t="shared" ref="U143" si="791">D143-D142</f>
        <v>-4.2663406511063151E-2</v>
      </c>
      <c r="V143" s="637">
        <f t="shared" ref="V143" si="792">E143-E142</f>
        <v>-0.10331589792723417</v>
      </c>
      <c r="W143" s="637">
        <f t="shared" ref="W143" si="793">F143-F142</f>
        <v>2.5010994335380232E-2</v>
      </c>
      <c r="X143" s="637">
        <f t="shared" ref="X143" si="794">G143-G142</f>
        <v>1.1380523877405402E-2</v>
      </c>
      <c r="Y143" s="637">
        <f t="shared" ref="Y143" si="795">H143-H142</f>
        <v>-0.40117824238128996</v>
      </c>
      <c r="Z143" s="645">
        <f t="shared" ref="Z143" si="796">I143-I142</f>
        <v>-1.9895223853677813E-2</v>
      </c>
      <c r="AA143" s="637">
        <f t="shared" ref="AA143" si="797">J143-J142</f>
        <v>5.5695430346051289E-2</v>
      </c>
      <c r="AB143" s="637">
        <f t="shared" ref="AB143" si="798">K143-K142</f>
        <v>0.1912259687368989</v>
      </c>
      <c r="AC143" s="637">
        <f t="shared" ref="AC143" si="799">L143-L142</f>
        <v>0.11329622043081766</v>
      </c>
      <c r="AD143" s="637">
        <f t="shared" ref="AD143" si="800">M143-M142</f>
        <v>-1.6978293574037018E-2</v>
      </c>
      <c r="AE143" s="645">
        <f t="shared" ref="AE143" si="801">N143-N142</f>
        <v>0.10978448421693621</v>
      </c>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row>
    <row r="144" spans="1:248">
      <c r="A144" s="117"/>
      <c r="B144" s="109" t="s">
        <v>126</v>
      </c>
      <c r="C144" s="120">
        <v>5.1782945736434112</v>
      </c>
      <c r="D144" s="127">
        <v>4.1794871794871797</v>
      </c>
      <c r="E144" s="127">
        <v>5.6597222222222223</v>
      </c>
      <c r="F144" s="127">
        <v>6.794019933554817</v>
      </c>
      <c r="G144" s="127">
        <v>6.8192771084337354</v>
      </c>
      <c r="H144" s="127">
        <v>7.9344262295081966</v>
      </c>
      <c r="I144" s="120">
        <v>6.026068376068376</v>
      </c>
      <c r="J144" s="120">
        <v>5.776041666666667</v>
      </c>
      <c r="K144" s="127">
        <v>5.8580246913580245</v>
      </c>
      <c r="L144" s="127">
        <v>5.9924731182795696</v>
      </c>
      <c r="M144" s="127">
        <v>4.6272727272727279</v>
      </c>
      <c r="N144" s="128">
        <v>5.8378378378378377</v>
      </c>
      <c r="O144" s="636">
        <v>0</v>
      </c>
      <c r="P144" s="636">
        <v>0</v>
      </c>
      <c r="Q144" s="636"/>
      <c r="R144" s="636"/>
      <c r="S144" s="636"/>
      <c r="T144" s="145"/>
      <c r="U144" s="145"/>
      <c r="V144" s="56"/>
      <c r="W144" s="56"/>
      <c r="X144" s="56"/>
      <c r="Y144" s="56"/>
      <c r="Z144" s="644"/>
      <c r="AA144" s="56"/>
      <c r="AB144" s="56"/>
      <c r="AC144" s="56"/>
      <c r="AD144" s="56"/>
      <c r="AE144" s="644"/>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row>
    <row r="145" spans="1:248">
      <c r="A145" s="117"/>
      <c r="B145" s="129" t="s">
        <v>549</v>
      </c>
      <c r="C145" s="123">
        <v>5.2609374999999998</v>
      </c>
      <c r="D145" s="130">
        <v>4.6134969325153374</v>
      </c>
      <c r="E145" s="130">
        <v>5.5132890365448501</v>
      </c>
      <c r="F145" s="130">
        <v>6.3851132686084142</v>
      </c>
      <c r="G145" s="130">
        <v>6.442622950819672</v>
      </c>
      <c r="H145" s="130">
        <v>7.5983606557377046</v>
      </c>
      <c r="I145" s="123">
        <v>5.7670157068062826</v>
      </c>
      <c r="J145" s="123">
        <v>5.7743589743589752</v>
      </c>
      <c r="K145" s="130">
        <v>5.5733137829912032</v>
      </c>
      <c r="L145" s="130">
        <v>5.8950216450216448</v>
      </c>
      <c r="M145" s="130">
        <v>5.125</v>
      </c>
      <c r="N145" s="131">
        <v>5.7254253308128549</v>
      </c>
      <c r="O145" s="636">
        <v>0</v>
      </c>
      <c r="P145" s="636">
        <v>0</v>
      </c>
      <c r="Q145" s="636"/>
      <c r="R145" s="636"/>
      <c r="S145" s="636"/>
      <c r="T145" s="637">
        <f t="shared" ref="T145" si="802">C145-C144</f>
        <v>8.2642926356588653E-2</v>
      </c>
      <c r="U145" s="637">
        <f t="shared" ref="U145" si="803">D145-D144</f>
        <v>0.4340097530281577</v>
      </c>
      <c r="V145" s="637">
        <f t="shared" ref="V145" si="804">E145-E144</f>
        <v>-0.14643318567737218</v>
      </c>
      <c r="W145" s="637">
        <f t="shared" ref="W145" si="805">F145-F144</f>
        <v>-0.40890666494640282</v>
      </c>
      <c r="X145" s="637">
        <f t="shared" ref="X145" si="806">G145-G144</f>
        <v>-0.3766541576140634</v>
      </c>
      <c r="Y145" s="637">
        <f t="shared" ref="Y145" si="807">H145-H144</f>
        <v>-0.33606557377049207</v>
      </c>
      <c r="Z145" s="645">
        <f t="shared" ref="Z145" si="808">I145-I144</f>
        <v>-0.25905266926209336</v>
      </c>
      <c r="AA145" s="637">
        <f t="shared" ref="AA145" si="809">J145-J144</f>
        <v>-1.6826923076918021E-3</v>
      </c>
      <c r="AB145" s="637">
        <f t="shared" ref="AB145" si="810">K145-K144</f>
        <v>-0.28471090836682134</v>
      </c>
      <c r="AC145" s="637">
        <f t="shared" ref="AC145" si="811">L145-L144</f>
        <v>-9.7451473257924803E-2</v>
      </c>
      <c r="AD145" s="637">
        <f t="shared" ref="AD145" si="812">M145-M144</f>
        <v>0.49772727272727213</v>
      </c>
      <c r="AE145" s="645">
        <f t="shared" ref="AE145" si="813">N145-N144</f>
        <v>-0.11241250702498284</v>
      </c>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row>
    <row r="146" spans="1:248">
      <c r="A146" s="117"/>
      <c r="B146" s="109" t="s">
        <v>128</v>
      </c>
      <c r="C146" s="120">
        <v>0</v>
      </c>
      <c r="D146" s="127">
        <v>0</v>
      </c>
      <c r="E146" s="127">
        <v>0</v>
      </c>
      <c r="F146" s="127">
        <v>0</v>
      </c>
      <c r="G146" s="127">
        <v>0</v>
      </c>
      <c r="H146" s="127">
        <v>0</v>
      </c>
      <c r="I146" s="120">
        <v>0</v>
      </c>
      <c r="J146" s="120">
        <v>0</v>
      </c>
      <c r="K146" s="127">
        <v>0</v>
      </c>
      <c r="L146" s="127">
        <v>0</v>
      </c>
      <c r="M146" s="127">
        <v>0</v>
      </c>
      <c r="N146" s="128">
        <v>0</v>
      </c>
      <c r="O146" s="636">
        <v>0</v>
      </c>
      <c r="P146" s="636">
        <v>0</v>
      </c>
      <c r="Q146" s="636"/>
      <c r="R146" s="636"/>
      <c r="S146" s="636"/>
      <c r="T146" s="145"/>
      <c r="U146" s="145"/>
      <c r="V146" s="56"/>
      <c r="W146" s="56"/>
      <c r="X146" s="56"/>
      <c r="Y146" s="56"/>
      <c r="Z146" s="644"/>
      <c r="AA146" s="56"/>
      <c r="AB146" s="56"/>
      <c r="AC146" s="56"/>
      <c r="AD146" s="56"/>
      <c r="AE146" s="644"/>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row>
    <row r="147" spans="1:248">
      <c r="A147" s="117"/>
      <c r="B147" s="129" t="s">
        <v>551</v>
      </c>
      <c r="C147" s="123">
        <v>0</v>
      </c>
      <c r="D147" s="130">
        <v>0</v>
      </c>
      <c r="E147" s="130">
        <v>0</v>
      </c>
      <c r="F147" s="130">
        <v>0</v>
      </c>
      <c r="G147" s="130">
        <v>0</v>
      </c>
      <c r="H147" s="130">
        <v>0</v>
      </c>
      <c r="I147" s="123">
        <v>0</v>
      </c>
      <c r="J147" s="123">
        <v>0</v>
      </c>
      <c r="K147" s="130">
        <v>0</v>
      </c>
      <c r="L147" s="130">
        <v>0</v>
      </c>
      <c r="M147" s="130">
        <v>0</v>
      </c>
      <c r="N147" s="131">
        <v>0</v>
      </c>
      <c r="O147" s="636">
        <v>0</v>
      </c>
      <c r="P147" s="636">
        <v>0</v>
      </c>
      <c r="Q147" s="636"/>
      <c r="R147" s="636"/>
      <c r="S147" s="636"/>
      <c r="T147" s="637">
        <f t="shared" ref="T147" si="814">C147-C146</f>
        <v>0</v>
      </c>
      <c r="U147" s="637">
        <f t="shared" ref="U147" si="815">D147-D146</f>
        <v>0</v>
      </c>
      <c r="V147" s="637">
        <f t="shared" ref="V147" si="816">E147-E146</f>
        <v>0</v>
      </c>
      <c r="W147" s="637">
        <f t="shared" ref="W147" si="817">F147-F146</f>
        <v>0</v>
      </c>
      <c r="X147" s="637">
        <f t="shared" ref="X147" si="818">G147-G146</f>
        <v>0</v>
      </c>
      <c r="Y147" s="637">
        <f t="shared" ref="Y147" si="819">H147-H146</f>
        <v>0</v>
      </c>
      <c r="Z147" s="645">
        <f t="shared" ref="Z147" si="820">I147-I146</f>
        <v>0</v>
      </c>
      <c r="AA147" s="637">
        <f t="shared" ref="AA147" si="821">J147-J146</f>
        <v>0</v>
      </c>
      <c r="AB147" s="637">
        <f t="shared" ref="AB147" si="822">K147-K146</f>
        <v>0</v>
      </c>
      <c r="AC147" s="637">
        <f t="shared" ref="AC147" si="823">L147-L146</f>
        <v>0</v>
      </c>
      <c r="AD147" s="637">
        <f t="shared" ref="AD147" si="824">M147-M146</f>
        <v>0</v>
      </c>
      <c r="AE147" s="645">
        <f t="shared" ref="AE147" si="825">N147-N146</f>
        <v>0</v>
      </c>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row>
    <row r="148" spans="1:248">
      <c r="A148" s="117"/>
      <c r="B148" s="109" t="s">
        <v>130</v>
      </c>
      <c r="C148" s="120">
        <v>4.9307784911717496</v>
      </c>
      <c r="D148" s="127">
        <v>4.8948648648648652</v>
      </c>
      <c r="E148" s="127">
        <v>5.4367450731087095</v>
      </c>
      <c r="F148" s="127">
        <v>5.6372319034852545</v>
      </c>
      <c r="G148" s="127">
        <v>5.7124542124542126</v>
      </c>
      <c r="H148" s="127">
        <v>7.1649746192893398</v>
      </c>
      <c r="I148" s="120">
        <v>5.2925535509156028</v>
      </c>
      <c r="J148" s="120">
        <v>4.655967903711133</v>
      </c>
      <c r="K148" s="127">
        <v>4.9460674157303375</v>
      </c>
      <c r="L148" s="127">
        <v>4.9780288763339611</v>
      </c>
      <c r="M148" s="127">
        <v>4.2860082304526737</v>
      </c>
      <c r="N148" s="128">
        <v>4.8389739457426808</v>
      </c>
      <c r="O148" s="636">
        <v>0</v>
      </c>
      <c r="P148" s="636">
        <v>0</v>
      </c>
      <c r="Q148" s="636"/>
      <c r="R148" s="636"/>
      <c r="S148" s="636"/>
      <c r="T148" s="145"/>
      <c r="U148" s="145"/>
      <c r="V148" s="56"/>
      <c r="W148" s="56"/>
      <c r="X148" s="56"/>
      <c r="Y148" s="56"/>
      <c r="Z148" s="644"/>
      <c r="AA148" s="56"/>
      <c r="AB148" s="56"/>
      <c r="AC148" s="56"/>
      <c r="AD148" s="56"/>
      <c r="AE148" s="644"/>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row>
    <row r="149" spans="1:248">
      <c r="A149" s="117"/>
      <c r="B149" s="129" t="s">
        <v>553</v>
      </c>
      <c r="C149" s="123">
        <v>4.9300747442958297</v>
      </c>
      <c r="D149" s="130">
        <v>4.8469591226321036</v>
      </c>
      <c r="E149" s="130">
        <v>5.3350106739859715</v>
      </c>
      <c r="F149" s="130">
        <v>5.6131353337415799</v>
      </c>
      <c r="G149" s="130">
        <v>5.6894028103044496</v>
      </c>
      <c r="H149" s="130">
        <v>6.7356828193832596</v>
      </c>
      <c r="I149" s="123">
        <v>5.2575465639049455</v>
      </c>
      <c r="J149" s="123">
        <v>4.7093973442288046</v>
      </c>
      <c r="K149" s="130">
        <v>4.9661654135338358</v>
      </c>
      <c r="L149" s="130">
        <v>4.9957142857142856</v>
      </c>
      <c r="M149" s="130">
        <v>4.3914728682170541</v>
      </c>
      <c r="N149" s="131">
        <v>4.8773608984175603</v>
      </c>
      <c r="O149" s="636">
        <v>0</v>
      </c>
      <c r="P149" s="636">
        <v>0</v>
      </c>
      <c r="Q149" s="636"/>
      <c r="R149" s="636"/>
      <c r="S149" s="636"/>
      <c r="T149" s="637">
        <f t="shared" ref="T149" si="826">C149-C148</f>
        <v>-7.0374687591989726E-4</v>
      </c>
      <c r="U149" s="637">
        <f t="shared" ref="U149" si="827">D149-D148</f>
        <v>-4.7905742232761561E-2</v>
      </c>
      <c r="V149" s="637">
        <f t="shared" ref="V149" si="828">E149-E148</f>
        <v>-0.10173439912273796</v>
      </c>
      <c r="W149" s="637">
        <f t="shared" ref="W149" si="829">F149-F148</f>
        <v>-2.4096569743674578E-2</v>
      </c>
      <c r="X149" s="637">
        <f t="shared" ref="X149" si="830">G149-G148</f>
        <v>-2.3051402149762978E-2</v>
      </c>
      <c r="Y149" s="637">
        <f t="shared" ref="Y149" si="831">H149-H148</f>
        <v>-0.42929179990608013</v>
      </c>
      <c r="Z149" s="645">
        <f t="shared" ref="Z149" si="832">I149-I148</f>
        <v>-3.5006987010657298E-2</v>
      </c>
      <c r="AA149" s="637">
        <f t="shared" ref="AA149" si="833">J149-J148</f>
        <v>5.3429440517671623E-2</v>
      </c>
      <c r="AB149" s="637">
        <f t="shared" ref="AB149" si="834">K149-K148</f>
        <v>2.0097997803498302E-2</v>
      </c>
      <c r="AC149" s="637">
        <f t="shared" ref="AC149" si="835">L149-L148</f>
        <v>1.7685409380324479E-2</v>
      </c>
      <c r="AD149" s="637">
        <f t="shared" ref="AD149" si="836">M149-M148</f>
        <v>0.10546463776438042</v>
      </c>
      <c r="AE149" s="645">
        <f t="shared" ref="AE149" si="837">N149-N148</f>
        <v>3.838695267487946E-2</v>
      </c>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row>
    <row r="150" spans="1:248">
      <c r="A150" s="117"/>
      <c r="B150" s="109" t="s">
        <v>132</v>
      </c>
      <c r="C150" s="120">
        <v>3.6199548405306237</v>
      </c>
      <c r="D150" s="127">
        <v>3.9152439024390242</v>
      </c>
      <c r="E150" s="127">
        <v>3.8653742595584277</v>
      </c>
      <c r="F150" s="127">
        <v>3.9923285198555956</v>
      </c>
      <c r="G150" s="127">
        <v>3.8833768494342906</v>
      </c>
      <c r="H150" s="127">
        <v>3.4083236994219659</v>
      </c>
      <c r="I150" s="120">
        <v>3.8033039557286328</v>
      </c>
      <c r="J150" s="120">
        <v>3.2996108949416341</v>
      </c>
      <c r="K150" s="127">
        <v>3.630225080385852</v>
      </c>
      <c r="L150" s="127">
        <v>3.4938875305623474</v>
      </c>
      <c r="M150" s="127">
        <v>3.013513513513514</v>
      </c>
      <c r="N150" s="128">
        <v>3.4689349112426036</v>
      </c>
      <c r="O150" s="636">
        <v>0</v>
      </c>
      <c r="P150" s="636">
        <v>0</v>
      </c>
      <c r="Q150" s="636"/>
      <c r="R150" s="636"/>
      <c r="S150" s="636"/>
      <c r="T150" s="145"/>
      <c r="U150" s="145"/>
      <c r="V150" s="56"/>
      <c r="W150" s="56"/>
      <c r="X150" s="56"/>
      <c r="Y150" s="56"/>
      <c r="Z150" s="644"/>
      <c r="AA150" s="56"/>
      <c r="AB150" s="56"/>
      <c r="AC150" s="56"/>
      <c r="AD150" s="56"/>
      <c r="AE150" s="644"/>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row>
    <row r="151" spans="1:248">
      <c r="A151" s="117"/>
      <c r="B151" s="129" t="s">
        <v>555</v>
      </c>
      <c r="C151" s="123">
        <v>3.5872474747474747</v>
      </c>
      <c r="D151" s="130">
        <v>3.8337408312958434</v>
      </c>
      <c r="E151" s="130">
        <v>3.878474114441417</v>
      </c>
      <c r="F151" s="130">
        <v>3.9884269181311618</v>
      </c>
      <c r="G151" s="130">
        <v>3.8005709624796085</v>
      </c>
      <c r="H151" s="130">
        <v>3.8571541501976285</v>
      </c>
      <c r="I151" s="123">
        <v>3.7792671462829737</v>
      </c>
      <c r="J151" s="123">
        <v>3.55859375</v>
      </c>
      <c r="K151" s="130">
        <v>3.6852861035422344</v>
      </c>
      <c r="L151" s="130">
        <v>3.4097510373443982</v>
      </c>
      <c r="M151" s="130">
        <v>3.7432432432432434</v>
      </c>
      <c r="N151" s="131">
        <v>3.5424693520140105</v>
      </c>
      <c r="O151" s="636">
        <v>0</v>
      </c>
      <c r="P151" s="636">
        <v>0</v>
      </c>
      <c r="Q151" s="636"/>
      <c r="R151" s="636"/>
      <c r="S151" s="636"/>
      <c r="T151" s="637">
        <f t="shared" ref="T151" si="838">C151-C150</f>
        <v>-3.2707365783148923E-2</v>
      </c>
      <c r="U151" s="637">
        <f t="shared" ref="U151" si="839">D151-D150</f>
        <v>-8.1503071143180783E-2</v>
      </c>
      <c r="V151" s="637">
        <f t="shared" ref="V151" si="840">E151-E150</f>
        <v>1.3099854882989259E-2</v>
      </c>
      <c r="W151" s="637">
        <f t="shared" ref="W151" si="841">F151-F150</f>
        <v>-3.9016017244337675E-3</v>
      </c>
      <c r="X151" s="637">
        <f t="shared" ref="X151" si="842">G151-G150</f>
        <v>-8.2805886954682162E-2</v>
      </c>
      <c r="Y151" s="637">
        <f t="shared" ref="Y151" si="843">H151-H150</f>
        <v>0.44883045077566264</v>
      </c>
      <c r="Z151" s="645">
        <f t="shared" ref="Z151" si="844">I151-I150</f>
        <v>-2.4036809445659113E-2</v>
      </c>
      <c r="AA151" s="637">
        <f t="shared" ref="AA151" si="845">J151-J150</f>
        <v>0.25898285505836594</v>
      </c>
      <c r="AB151" s="637">
        <f t="shared" ref="AB151" si="846">K151-K150</f>
        <v>5.5061023156382394E-2</v>
      </c>
      <c r="AC151" s="637">
        <f t="shared" ref="AC151" si="847">L151-L150</f>
        <v>-8.4136493217949138E-2</v>
      </c>
      <c r="AD151" s="637">
        <f t="shared" ref="AD151" si="848">M151-M150</f>
        <v>0.72972972972972938</v>
      </c>
      <c r="AE151" s="645">
        <f t="shared" ref="AE151" si="849">N151-N150</f>
        <v>7.3534440771406917E-2</v>
      </c>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row>
    <row r="152" spans="1:248">
      <c r="A152" s="117"/>
      <c r="B152" s="109" t="s">
        <v>134</v>
      </c>
      <c r="C152" s="120">
        <v>3.9797762478485361</v>
      </c>
      <c r="D152" s="127">
        <v>3.3258426966292136</v>
      </c>
      <c r="E152" s="127">
        <v>3.7190669371196754</v>
      </c>
      <c r="F152" s="127">
        <v>4.5235849056603774</v>
      </c>
      <c r="G152" s="127">
        <v>4.4735576923076925</v>
      </c>
      <c r="H152" s="127">
        <v>4.7496794871794874</v>
      </c>
      <c r="I152" s="120">
        <v>4.2079938616071431</v>
      </c>
      <c r="J152" s="120">
        <v>3.5926724137931036</v>
      </c>
      <c r="K152" s="127">
        <v>4.5632458233890212</v>
      </c>
      <c r="L152" s="127">
        <v>3.4466911764705883</v>
      </c>
      <c r="M152" s="127">
        <v>2.6860465116279069</v>
      </c>
      <c r="N152" s="128">
        <v>3.8255250403877223</v>
      </c>
      <c r="O152" s="636">
        <v>0</v>
      </c>
      <c r="P152" s="636">
        <v>0</v>
      </c>
      <c r="Q152" s="636"/>
      <c r="R152" s="636"/>
      <c r="S152" s="636"/>
      <c r="T152" s="145"/>
      <c r="U152" s="145"/>
      <c r="V152" s="56"/>
      <c r="W152" s="56"/>
      <c r="X152" s="56"/>
      <c r="Y152" s="56"/>
      <c r="Z152" s="644"/>
      <c r="AA152" s="56"/>
      <c r="AB152" s="56"/>
      <c r="AC152" s="56"/>
      <c r="AD152" s="56"/>
      <c r="AE152" s="644"/>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row>
    <row r="153" spans="1:248">
      <c r="A153" s="117"/>
      <c r="B153" s="129" t="s">
        <v>557</v>
      </c>
      <c r="C153" s="123">
        <v>3.9108996539792389</v>
      </c>
      <c r="D153" s="130">
        <v>3.5618556701030926</v>
      </c>
      <c r="E153" s="130">
        <v>3.8066528066528065</v>
      </c>
      <c r="F153" s="130">
        <v>4.5295774647887326</v>
      </c>
      <c r="G153" s="130">
        <v>4.4893778452200301</v>
      </c>
      <c r="H153" s="130">
        <v>4.3579439252336449</v>
      </c>
      <c r="I153" s="123">
        <v>4.1973311546840959</v>
      </c>
      <c r="J153" s="123">
        <v>3.8540772532188843</v>
      </c>
      <c r="K153" s="130">
        <v>4.6681222707423577</v>
      </c>
      <c r="L153" s="130">
        <v>3.4727272727272727</v>
      </c>
      <c r="M153" s="130">
        <v>2.8636363636363633</v>
      </c>
      <c r="N153" s="131">
        <v>3.9276119402985072</v>
      </c>
      <c r="O153" s="636">
        <v>0</v>
      </c>
      <c r="P153" s="636">
        <v>0</v>
      </c>
      <c r="Q153" s="636"/>
      <c r="R153" s="636"/>
      <c r="S153" s="636"/>
      <c r="T153" s="637">
        <f t="shared" ref="T153" si="850">C153-C152</f>
        <v>-6.8876593869297231E-2</v>
      </c>
      <c r="U153" s="637">
        <f t="shared" ref="U153" si="851">D153-D152</f>
        <v>0.23601297347387895</v>
      </c>
      <c r="V153" s="637">
        <f t="shared" ref="V153" si="852">E153-E152</f>
        <v>8.7585869533131078E-2</v>
      </c>
      <c r="W153" s="637">
        <f t="shared" ref="W153" si="853">F153-F152</f>
        <v>5.9925591283551682E-3</v>
      </c>
      <c r="X153" s="637">
        <f t="shared" ref="X153" si="854">G153-G152</f>
        <v>1.5820152912337626E-2</v>
      </c>
      <c r="Y153" s="637">
        <f t="shared" ref="Y153" si="855">H153-H152</f>
        <v>-0.39173556194584247</v>
      </c>
      <c r="Z153" s="645">
        <f t="shared" ref="Z153" si="856">I153-I152</f>
        <v>-1.0662706923047161E-2</v>
      </c>
      <c r="AA153" s="637">
        <f t="shared" ref="AA153" si="857">J153-J152</f>
        <v>0.26140483942578063</v>
      </c>
      <c r="AB153" s="637">
        <f t="shared" ref="AB153" si="858">K153-K152</f>
        <v>0.10487644735333657</v>
      </c>
      <c r="AC153" s="637">
        <f t="shared" ref="AC153" si="859">L153-L152</f>
        <v>2.6036096256684349E-2</v>
      </c>
      <c r="AD153" s="637">
        <f t="shared" ref="AD153" si="860">M153-M152</f>
        <v>0.17758985200845645</v>
      </c>
      <c r="AE153" s="645">
        <f t="shared" ref="AE153" si="861">N153-N152</f>
        <v>0.1020868999107849</v>
      </c>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row>
    <row r="154" spans="1:248">
      <c r="A154" s="117"/>
      <c r="B154" s="109" t="s">
        <v>136</v>
      </c>
      <c r="C154" s="120">
        <v>0</v>
      </c>
      <c r="D154" s="127">
        <v>0</v>
      </c>
      <c r="E154" s="127">
        <v>0</v>
      </c>
      <c r="F154" s="127">
        <v>0</v>
      </c>
      <c r="G154" s="127">
        <v>0</v>
      </c>
      <c r="H154" s="127">
        <v>0</v>
      </c>
      <c r="I154" s="120">
        <v>0</v>
      </c>
      <c r="J154" s="120">
        <v>0</v>
      </c>
      <c r="K154" s="127">
        <v>0</v>
      </c>
      <c r="L154" s="127">
        <v>0</v>
      </c>
      <c r="M154" s="127">
        <v>0</v>
      </c>
      <c r="N154" s="128">
        <v>0</v>
      </c>
      <c r="O154" s="636">
        <v>0</v>
      </c>
      <c r="P154" s="636">
        <v>0</v>
      </c>
      <c r="Q154" s="636"/>
      <c r="R154" s="636"/>
      <c r="S154" s="636"/>
      <c r="T154" s="145"/>
      <c r="U154" s="145"/>
      <c r="V154" s="56"/>
      <c r="W154" s="56"/>
      <c r="X154" s="56"/>
      <c r="Y154" s="56"/>
      <c r="Z154" s="644"/>
      <c r="AA154" s="56"/>
      <c r="AB154" s="56"/>
      <c r="AC154" s="56"/>
      <c r="AD154" s="56"/>
      <c r="AE154" s="644"/>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row>
    <row r="155" spans="1:248">
      <c r="A155" s="117"/>
      <c r="B155" s="129" t="s">
        <v>559</v>
      </c>
      <c r="C155" s="123">
        <v>0</v>
      </c>
      <c r="D155" s="130">
        <v>0</v>
      </c>
      <c r="E155" s="130">
        <v>0</v>
      </c>
      <c r="F155" s="130">
        <v>0</v>
      </c>
      <c r="G155" s="130">
        <v>0</v>
      </c>
      <c r="H155" s="130">
        <v>0</v>
      </c>
      <c r="I155" s="123">
        <v>0</v>
      </c>
      <c r="J155" s="123">
        <v>0</v>
      </c>
      <c r="K155" s="130">
        <v>0</v>
      </c>
      <c r="L155" s="130">
        <v>0</v>
      </c>
      <c r="M155" s="130">
        <v>0</v>
      </c>
      <c r="N155" s="131">
        <v>0</v>
      </c>
      <c r="O155" s="636">
        <v>0</v>
      </c>
      <c r="P155" s="636">
        <v>0</v>
      </c>
      <c r="Q155" s="636"/>
      <c r="R155" s="636"/>
      <c r="S155" s="636"/>
      <c r="T155" s="637">
        <f t="shared" ref="T155" si="862">C155-C154</f>
        <v>0</v>
      </c>
      <c r="U155" s="637">
        <f t="shared" ref="U155" si="863">D155-D154</f>
        <v>0</v>
      </c>
      <c r="V155" s="637">
        <f t="shared" ref="V155" si="864">E155-E154</f>
        <v>0</v>
      </c>
      <c r="W155" s="637">
        <f t="shared" ref="W155" si="865">F155-F154</f>
        <v>0</v>
      </c>
      <c r="X155" s="637">
        <f t="shared" ref="X155" si="866">G155-G154</f>
        <v>0</v>
      </c>
      <c r="Y155" s="637">
        <f t="shared" ref="Y155" si="867">H155-H154</f>
        <v>0</v>
      </c>
      <c r="Z155" s="645">
        <f t="shared" ref="Z155" si="868">I155-I154</f>
        <v>0</v>
      </c>
      <c r="AA155" s="637">
        <f t="shared" ref="AA155" si="869">J155-J154</f>
        <v>0</v>
      </c>
      <c r="AB155" s="637">
        <f t="shared" ref="AB155" si="870">K155-K154</f>
        <v>0</v>
      </c>
      <c r="AC155" s="637">
        <f t="shared" ref="AC155" si="871">L155-L154</f>
        <v>0</v>
      </c>
      <c r="AD155" s="637">
        <f t="shared" ref="AD155" si="872">M155-M154</f>
        <v>0</v>
      </c>
      <c r="AE155" s="645">
        <f t="shared" ref="AE155" si="873">N155-N154</f>
        <v>0</v>
      </c>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row>
    <row r="156" spans="1:248">
      <c r="A156" s="117"/>
      <c r="B156" s="109" t="s">
        <v>138</v>
      </c>
      <c r="C156" s="120">
        <v>3.7088204038257175</v>
      </c>
      <c r="D156" s="127">
        <v>3.8575357535753576</v>
      </c>
      <c r="E156" s="127">
        <v>3.8346808510638297</v>
      </c>
      <c r="F156" s="127">
        <v>4.1642246642246645</v>
      </c>
      <c r="G156" s="127">
        <v>4.0910885504794132</v>
      </c>
      <c r="H156" s="127">
        <v>4.0443465045592699</v>
      </c>
      <c r="I156" s="120">
        <v>3.9120139409383898</v>
      </c>
      <c r="J156" s="120">
        <v>3.4386503067484662</v>
      </c>
      <c r="K156" s="127">
        <v>4.1657534246575345</v>
      </c>
      <c r="L156" s="127">
        <v>3.4669464847848896</v>
      </c>
      <c r="M156" s="127">
        <v>2.8374999999999999</v>
      </c>
      <c r="N156" s="128">
        <v>3.6649644760213143</v>
      </c>
      <c r="O156" s="636">
        <v>0</v>
      </c>
      <c r="P156" s="636">
        <v>0</v>
      </c>
      <c r="Q156" s="636"/>
      <c r="R156" s="636"/>
      <c r="S156" s="636"/>
      <c r="T156" s="145"/>
      <c r="U156" s="145"/>
      <c r="V156" s="56"/>
      <c r="W156" s="56"/>
      <c r="X156" s="56"/>
      <c r="Y156" s="56"/>
      <c r="Z156" s="644"/>
      <c r="AA156" s="56"/>
      <c r="AB156" s="56"/>
      <c r="AC156" s="56"/>
      <c r="AD156" s="56"/>
      <c r="AE156" s="644"/>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row>
    <row r="157" spans="1:248">
      <c r="A157" s="117"/>
      <c r="B157" s="129" t="s">
        <v>561</v>
      </c>
      <c r="C157" s="123">
        <v>3.6603792025019546</v>
      </c>
      <c r="D157" s="130">
        <v>3.8049180327868855</v>
      </c>
      <c r="E157" s="130">
        <v>3.8635578583765113</v>
      </c>
      <c r="F157" s="130">
        <v>4.158034137728075</v>
      </c>
      <c r="G157" s="130">
        <v>4.0413793103448272</v>
      </c>
      <c r="H157" s="130">
        <v>4.0866381156316915</v>
      </c>
      <c r="I157" s="123">
        <v>3.8881648577711569</v>
      </c>
      <c r="J157" s="123">
        <v>3.6993865030674846</v>
      </c>
      <c r="K157" s="130">
        <v>4.2309090909090905</v>
      </c>
      <c r="L157" s="130">
        <v>3.4448022079116836</v>
      </c>
      <c r="M157" s="130">
        <v>3.2654320987654319</v>
      </c>
      <c r="N157" s="131">
        <v>3.7504029008863817</v>
      </c>
      <c r="O157" s="636">
        <v>0</v>
      </c>
      <c r="P157" s="636">
        <v>0</v>
      </c>
      <c r="Q157" s="636"/>
      <c r="R157" s="636"/>
      <c r="S157" s="636"/>
      <c r="T157" s="637">
        <f t="shared" ref="T157" si="874">C157-C156</f>
        <v>-4.844120132376295E-2</v>
      </c>
      <c r="U157" s="637">
        <f t="shared" ref="U157" si="875">D157-D156</f>
        <v>-5.2617720788472155E-2</v>
      </c>
      <c r="V157" s="637">
        <f t="shared" ref="V157" si="876">E157-E156</f>
        <v>2.8877007312681613E-2</v>
      </c>
      <c r="W157" s="637">
        <f t="shared" ref="W157" si="877">F157-F156</f>
        <v>-6.1905264965895768E-3</v>
      </c>
      <c r="X157" s="637">
        <f t="shared" ref="X157" si="878">G157-G156</f>
        <v>-4.9709240134585997E-2</v>
      </c>
      <c r="Y157" s="637">
        <f t="shared" ref="Y157" si="879">H157-H156</f>
        <v>4.2291611072421631E-2</v>
      </c>
      <c r="Z157" s="645">
        <f t="shared" ref="Z157" si="880">I157-I156</f>
        <v>-2.3849083167232887E-2</v>
      </c>
      <c r="AA157" s="637">
        <f t="shared" ref="AA157" si="881">J157-J156</f>
        <v>0.26073619631901845</v>
      </c>
      <c r="AB157" s="637">
        <f t="shared" ref="AB157" si="882">K157-K156</f>
        <v>6.5155666251555999E-2</v>
      </c>
      <c r="AC157" s="637">
        <f t="shared" ref="AC157" si="883">L157-L156</f>
        <v>-2.2144276873206081E-2</v>
      </c>
      <c r="AD157" s="637">
        <f t="shared" ref="AD157" si="884">M157-M156</f>
        <v>0.42793209876543203</v>
      </c>
      <c r="AE157" s="645">
        <f t="shared" ref="AE157" si="885">N157-N156</f>
        <v>8.5438424865067475E-2</v>
      </c>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row>
    <row r="158" spans="1:248">
      <c r="A158" s="117"/>
      <c r="B158" s="109" t="s">
        <v>156</v>
      </c>
      <c r="C158" s="120">
        <v>0</v>
      </c>
      <c r="D158" s="127">
        <v>0</v>
      </c>
      <c r="E158" s="127">
        <v>3.35</v>
      </c>
      <c r="F158" s="127">
        <v>2.4359999999999999</v>
      </c>
      <c r="G158" s="127">
        <v>0</v>
      </c>
      <c r="H158" s="127">
        <v>0</v>
      </c>
      <c r="I158" s="120">
        <v>2.5377777777777779</v>
      </c>
      <c r="J158" s="120">
        <v>2</v>
      </c>
      <c r="K158" s="127">
        <v>0</v>
      </c>
      <c r="L158" s="127">
        <v>2.1826190476190472</v>
      </c>
      <c r="M158" s="127">
        <v>0</v>
      </c>
      <c r="N158" s="128">
        <v>2.128863636363636</v>
      </c>
      <c r="O158" s="636">
        <v>0</v>
      </c>
      <c r="P158" s="636">
        <v>0</v>
      </c>
      <c r="Q158" s="636"/>
      <c r="R158" s="636"/>
      <c r="S158" s="636"/>
      <c r="T158" s="145"/>
      <c r="U158" s="145"/>
      <c r="V158" s="56"/>
      <c r="W158" s="56"/>
      <c r="X158" s="56"/>
      <c r="Y158" s="56"/>
      <c r="Z158" s="644"/>
      <c r="AA158" s="56"/>
      <c r="AB158" s="56"/>
      <c r="AC158" s="56"/>
      <c r="AD158" s="56"/>
      <c r="AE158" s="644"/>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row>
    <row r="159" spans="1:248">
      <c r="A159" s="117"/>
      <c r="B159" s="129" t="s">
        <v>563</v>
      </c>
      <c r="C159" s="123">
        <v>0</v>
      </c>
      <c r="D159" s="130">
        <v>0</v>
      </c>
      <c r="E159" s="130">
        <v>0</v>
      </c>
      <c r="F159" s="130">
        <v>0</v>
      </c>
      <c r="G159" s="130">
        <v>0</v>
      </c>
      <c r="H159" s="130">
        <v>0</v>
      </c>
      <c r="I159" s="123">
        <v>0</v>
      </c>
      <c r="J159" s="123">
        <v>0</v>
      </c>
      <c r="K159" s="130">
        <v>0</v>
      </c>
      <c r="L159" s="130">
        <v>0</v>
      </c>
      <c r="M159" s="130">
        <v>0</v>
      </c>
      <c r="N159" s="131">
        <v>0</v>
      </c>
      <c r="O159" s="636">
        <v>0</v>
      </c>
      <c r="P159" s="636">
        <v>0</v>
      </c>
      <c r="Q159" s="636"/>
      <c r="R159" s="636"/>
      <c r="S159" s="636"/>
      <c r="T159" s="637">
        <f t="shared" ref="T159" si="886">C159-C158</f>
        <v>0</v>
      </c>
      <c r="U159" s="637">
        <f t="shared" ref="U159" si="887">D159-D158</f>
        <v>0</v>
      </c>
      <c r="V159" s="637">
        <f t="shared" ref="V159" si="888">E159-E158</f>
        <v>-3.35</v>
      </c>
      <c r="W159" s="637">
        <f t="shared" ref="W159" si="889">F159-F158</f>
        <v>-2.4359999999999999</v>
      </c>
      <c r="X159" s="637">
        <f t="shared" ref="X159" si="890">G159-G158</f>
        <v>0</v>
      </c>
      <c r="Y159" s="637">
        <f t="shared" ref="Y159" si="891">H159-H158</f>
        <v>0</v>
      </c>
      <c r="Z159" s="645">
        <f t="shared" ref="Z159" si="892">I159-I158</f>
        <v>-2.5377777777777779</v>
      </c>
      <c r="AA159" s="637">
        <f t="shared" ref="AA159" si="893">J159-J158</f>
        <v>-2</v>
      </c>
      <c r="AB159" s="637">
        <f t="shared" ref="AB159" si="894">K159-K158</f>
        <v>0</v>
      </c>
      <c r="AC159" s="637">
        <f t="shared" ref="AC159" si="895">L159-L158</f>
        <v>-2.1826190476190472</v>
      </c>
      <c r="AD159" s="637">
        <f t="shared" ref="AD159" si="896">M159-M158</f>
        <v>0</v>
      </c>
      <c r="AE159" s="645">
        <f t="shared" ref="AE159" si="897">N159-N158</f>
        <v>-2.128863636363636</v>
      </c>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row>
    <row r="160" spans="1:248">
      <c r="A160" s="117"/>
      <c r="B160" s="109" t="s">
        <v>169</v>
      </c>
      <c r="C160" s="120">
        <v>4.3551945690386713</v>
      </c>
      <c r="D160" s="127">
        <v>4.6033707865168543</v>
      </c>
      <c r="E160" s="127">
        <v>4.8141038801067539</v>
      </c>
      <c r="F160" s="127">
        <v>4.8250050372758411</v>
      </c>
      <c r="G160" s="127">
        <v>4.8378071833648395</v>
      </c>
      <c r="H160" s="127">
        <v>4.9067936507936505</v>
      </c>
      <c r="I160" s="120">
        <v>4.6368928435879058</v>
      </c>
      <c r="J160" s="120">
        <v>4.1146796657381621</v>
      </c>
      <c r="K160" s="127">
        <v>4.1490438695163103</v>
      </c>
      <c r="L160" s="127">
        <v>4.2345523329129886</v>
      </c>
      <c r="M160" s="127">
        <v>3.9063829787234039</v>
      </c>
      <c r="N160" s="128">
        <v>4.160023765513599</v>
      </c>
      <c r="O160" s="636">
        <v>0</v>
      </c>
      <c r="P160" s="636">
        <v>0</v>
      </c>
      <c r="Q160" s="636"/>
      <c r="R160" s="636"/>
      <c r="S160" s="636"/>
      <c r="T160" s="145"/>
      <c r="U160" s="145"/>
      <c r="V160" s="56"/>
      <c r="W160" s="56"/>
      <c r="X160" s="56"/>
      <c r="Y160" s="56"/>
      <c r="Z160" s="644"/>
      <c r="AA160" s="56"/>
      <c r="AB160" s="56"/>
      <c r="AC160" s="56"/>
      <c r="AD160" s="56"/>
      <c r="AE160" s="644"/>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row>
    <row r="161" spans="1:248">
      <c r="A161" s="117"/>
      <c r="B161" s="129" t="s">
        <v>565</v>
      </c>
      <c r="C161" s="123">
        <v>4.3152776207169516</v>
      </c>
      <c r="D161" s="130">
        <v>4.556638470025745</v>
      </c>
      <c r="E161" s="130">
        <v>4.7708545788292884</v>
      </c>
      <c r="F161" s="130">
        <v>4.8549739195230996</v>
      </c>
      <c r="G161" s="130">
        <v>4.806254493170381</v>
      </c>
      <c r="H161" s="130">
        <v>4.8823004694835683</v>
      </c>
      <c r="I161" s="123">
        <v>4.6105730601813031</v>
      </c>
      <c r="J161" s="123">
        <v>4.2120452403393021</v>
      </c>
      <c r="K161" s="130">
        <v>4.2438524590163933</v>
      </c>
      <c r="L161" s="130">
        <v>4.3050660792951545</v>
      </c>
      <c r="M161" s="130">
        <v>4.0693277310924367</v>
      </c>
      <c r="N161" s="131">
        <v>4.2526228306037641</v>
      </c>
      <c r="O161" s="636">
        <v>0</v>
      </c>
      <c r="P161" s="636">
        <v>0</v>
      </c>
      <c r="Q161" s="636"/>
      <c r="R161" s="636"/>
      <c r="S161" s="636"/>
      <c r="T161" s="637">
        <f t="shared" ref="T161" si="898">C161-C160</f>
        <v>-3.9916948321719659E-2</v>
      </c>
      <c r="U161" s="637">
        <f t="shared" ref="U161" si="899">D161-D160</f>
        <v>-4.6732316491109316E-2</v>
      </c>
      <c r="V161" s="637">
        <f t="shared" ref="V161" si="900">E161-E160</f>
        <v>-4.3249301277465513E-2</v>
      </c>
      <c r="W161" s="637">
        <f t="shared" ref="W161" si="901">F161-F160</f>
        <v>2.9968882247258577E-2</v>
      </c>
      <c r="X161" s="637">
        <f t="shared" ref="X161" si="902">G161-G160</f>
        <v>-3.1552690194458499E-2</v>
      </c>
      <c r="Y161" s="637">
        <f t="shared" ref="Y161" si="903">H161-H160</f>
        <v>-2.4493181310082157E-2</v>
      </c>
      <c r="Z161" s="645">
        <f t="shared" ref="Z161" si="904">I161-I160</f>
        <v>-2.6319783406602681E-2</v>
      </c>
      <c r="AA161" s="637">
        <f t="shared" ref="AA161" si="905">J161-J160</f>
        <v>9.7365574601139926E-2</v>
      </c>
      <c r="AB161" s="637">
        <f t="shared" ref="AB161" si="906">K161-K160</f>
        <v>9.4808589500082974E-2</v>
      </c>
      <c r="AC161" s="637">
        <f t="shared" ref="AC161" si="907">L161-L160</f>
        <v>7.0513746382165898E-2</v>
      </c>
      <c r="AD161" s="637">
        <f t="shared" ref="AD161" si="908">M161-M160</f>
        <v>0.16294475236903283</v>
      </c>
      <c r="AE161" s="645">
        <f t="shared" ref="AE161" si="909">N161-N160</f>
        <v>9.2599065090165134E-2</v>
      </c>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row>
    <row r="162" spans="1:248">
      <c r="A162" s="117"/>
      <c r="B162" s="109" t="s">
        <v>171</v>
      </c>
      <c r="C162" s="120">
        <v>4.2842574888463991</v>
      </c>
      <c r="D162" s="127">
        <v>3.6102941176470589</v>
      </c>
      <c r="E162" s="127">
        <v>4.3111111111111109</v>
      </c>
      <c r="F162" s="127">
        <v>5.0253439536567708</v>
      </c>
      <c r="G162" s="127">
        <v>4.9704030226700251</v>
      </c>
      <c r="H162" s="127">
        <v>5.6299086757990873</v>
      </c>
      <c r="I162" s="120">
        <v>4.6558310852874039</v>
      </c>
      <c r="J162" s="120">
        <v>4.5438018433179721</v>
      </c>
      <c r="K162" s="127">
        <v>5.1461640211640214</v>
      </c>
      <c r="L162" s="127">
        <v>4.603664416586307</v>
      </c>
      <c r="M162" s="127">
        <v>3.7169811320754715</v>
      </c>
      <c r="N162" s="128">
        <v>4.7280368624089153</v>
      </c>
      <c r="O162" s="636">
        <v>0</v>
      </c>
      <c r="P162" s="636">
        <v>0</v>
      </c>
      <c r="Q162" s="636"/>
      <c r="R162" s="636"/>
      <c r="S162" s="636"/>
      <c r="T162" s="145"/>
      <c r="U162" s="145"/>
      <c r="V162" s="56"/>
      <c r="W162" s="56"/>
      <c r="X162" s="56"/>
      <c r="Y162" s="56"/>
      <c r="Z162" s="644"/>
      <c r="AA162" s="56"/>
      <c r="AB162" s="56"/>
      <c r="AC162" s="56"/>
      <c r="AD162" s="56"/>
      <c r="AE162" s="644"/>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row>
    <row r="163" spans="1:248">
      <c r="A163" s="117"/>
      <c r="B163" s="129" t="s">
        <v>567</v>
      </c>
      <c r="C163" s="123">
        <v>4.2168554297135241</v>
      </c>
      <c r="D163" s="130">
        <v>4.2320754716981135</v>
      </c>
      <c r="E163" s="130">
        <v>4.4501867995018678</v>
      </c>
      <c r="F163" s="130">
        <v>4.9452054794520546</v>
      </c>
      <c r="G163" s="130">
        <v>4.9228504122497059</v>
      </c>
      <c r="H163" s="130">
        <v>5.0891304347826081</v>
      </c>
      <c r="I163" s="123">
        <v>4.6186971068687264</v>
      </c>
      <c r="J163" s="123">
        <v>4.7310574712643687</v>
      </c>
      <c r="K163" s="130">
        <v>5.0055282555282554</v>
      </c>
      <c r="L163" s="130">
        <v>4.5396174863387975</v>
      </c>
      <c r="M163" s="130">
        <v>4.1635514018691593</v>
      </c>
      <c r="N163" s="131">
        <v>4.7116992665036674</v>
      </c>
      <c r="O163" s="636">
        <v>0</v>
      </c>
      <c r="P163" s="636">
        <v>0</v>
      </c>
      <c r="Q163" s="636"/>
      <c r="R163" s="636"/>
      <c r="S163" s="636"/>
      <c r="T163" s="637">
        <f t="shared" ref="T163" si="910">C163-C162</f>
        <v>-6.7402059132875003E-2</v>
      </c>
      <c r="U163" s="637">
        <f t="shared" ref="U163" si="911">D163-D162</f>
        <v>0.62178135405105461</v>
      </c>
      <c r="V163" s="637">
        <f t="shared" ref="V163" si="912">E163-E162</f>
        <v>0.1390756883907569</v>
      </c>
      <c r="W163" s="637">
        <f t="shared" ref="W163" si="913">F163-F162</f>
        <v>-8.0138474204716204E-2</v>
      </c>
      <c r="X163" s="637">
        <f t="shared" ref="X163" si="914">G163-G162</f>
        <v>-4.7552610420319219E-2</v>
      </c>
      <c r="Y163" s="637">
        <f t="shared" ref="Y163" si="915">H163-H162</f>
        <v>-0.5407782410164792</v>
      </c>
      <c r="Z163" s="645">
        <f t="shared" ref="Z163" si="916">I163-I162</f>
        <v>-3.7133978418677493E-2</v>
      </c>
      <c r="AA163" s="637">
        <f t="shared" ref="AA163" si="917">J163-J162</f>
        <v>0.18725562794639661</v>
      </c>
      <c r="AB163" s="637">
        <f t="shared" ref="AB163" si="918">K163-K162</f>
        <v>-0.14063576563576596</v>
      </c>
      <c r="AC163" s="637">
        <f t="shared" ref="AC163" si="919">L163-L162</f>
        <v>-6.4046930247509515E-2</v>
      </c>
      <c r="AD163" s="637">
        <f t="shared" ref="AD163" si="920">M163-M162</f>
        <v>0.44657026979368775</v>
      </c>
      <c r="AE163" s="645">
        <f t="shared" ref="AE163" si="921">N163-N162</f>
        <v>-1.6337595905247859E-2</v>
      </c>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row>
    <row r="164" spans="1:248">
      <c r="A164" s="117"/>
      <c r="B164" s="109" t="s">
        <v>200</v>
      </c>
      <c r="C164" s="120">
        <v>4.3438582195966591</v>
      </c>
      <c r="D164" s="127">
        <v>4.5552387740555949</v>
      </c>
      <c r="E164" s="127">
        <v>4.7493292791987125</v>
      </c>
      <c r="F164" s="127">
        <v>4.8686160151324085</v>
      </c>
      <c r="G164" s="127">
        <v>4.8684210526315788</v>
      </c>
      <c r="H164" s="127">
        <v>5.203352059925094</v>
      </c>
      <c r="I164" s="120">
        <v>4.640091476237207</v>
      </c>
      <c r="J164" s="120">
        <v>4.2379351422898743</v>
      </c>
      <c r="K164" s="127">
        <v>4.6072948328267476</v>
      </c>
      <c r="L164" s="127">
        <v>4.3804803659931375</v>
      </c>
      <c r="M164" s="127">
        <v>3.8475073313782993</v>
      </c>
      <c r="N164" s="128">
        <v>4.376555555555556</v>
      </c>
      <c r="O164" s="636">
        <v>0</v>
      </c>
      <c r="P164" s="636">
        <v>0</v>
      </c>
      <c r="Q164" s="636"/>
      <c r="R164" s="636"/>
      <c r="S164" s="636"/>
      <c r="T164" s="145"/>
      <c r="U164" s="145"/>
      <c r="V164" s="56"/>
      <c r="W164" s="56"/>
      <c r="X164" s="56"/>
      <c r="Y164" s="56"/>
      <c r="Z164" s="644"/>
      <c r="AA164" s="56"/>
      <c r="AB164" s="56"/>
      <c r="AC164" s="56"/>
      <c r="AD164" s="56"/>
      <c r="AE164" s="644"/>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row>
    <row r="165" spans="1:248" ht="13.5" thickBot="1">
      <c r="A165" s="632"/>
      <c r="B165" s="638" t="s">
        <v>569</v>
      </c>
      <c r="C165" s="639">
        <v>4.3009957463263726</v>
      </c>
      <c r="D165" s="640">
        <v>4.5278150134048261</v>
      </c>
      <c r="E165" s="640">
        <v>4.7257273045916577</v>
      </c>
      <c r="F165" s="640">
        <v>4.8735011102886752</v>
      </c>
      <c r="G165" s="640">
        <v>4.8335169374827869</v>
      </c>
      <c r="H165" s="640">
        <v>4.9636182336182335</v>
      </c>
      <c r="I165" s="639">
        <v>4.6119434300511255</v>
      </c>
      <c r="J165" s="639">
        <v>4.3629612299465244</v>
      </c>
      <c r="K165" s="640">
        <v>4.5902234636871508</v>
      </c>
      <c r="L165" s="640">
        <v>4.3934454358270418</v>
      </c>
      <c r="M165" s="640">
        <v>4.0985507246376809</v>
      </c>
      <c r="N165" s="641">
        <v>4.4247501909854856</v>
      </c>
      <c r="O165" s="639">
        <v>0</v>
      </c>
      <c r="P165" s="640">
        <v>0</v>
      </c>
      <c r="Q165" s="636"/>
      <c r="R165" s="636"/>
      <c r="S165" s="636"/>
      <c r="T165" s="642">
        <f t="shared" ref="T165" si="922">C165-C164</f>
        <v>-4.2862473270286472E-2</v>
      </c>
      <c r="U165" s="642">
        <f t="shared" ref="U165" si="923">D165-D164</f>
        <v>-2.7423760650768791E-2</v>
      </c>
      <c r="V165" s="642">
        <f t="shared" ref="V165" si="924">E165-E164</f>
        <v>-2.3601974607054821E-2</v>
      </c>
      <c r="W165" s="642">
        <f t="shared" ref="W165" si="925">F165-F164</f>
        <v>4.8850951562666722E-3</v>
      </c>
      <c r="X165" s="642">
        <f t="shared" ref="X165" si="926">G165-G164</f>
        <v>-3.4904115148791881E-2</v>
      </c>
      <c r="Y165" s="642">
        <f t="shared" ref="Y165" si="927">H165-H164</f>
        <v>-0.23973382630686046</v>
      </c>
      <c r="Z165" s="646">
        <f t="shared" ref="Z165" si="928">I165-I164</f>
        <v>-2.8148046186081466E-2</v>
      </c>
      <c r="AA165" s="642">
        <f t="shared" ref="AA165" si="929">J165-J164</f>
        <v>0.12502608765665002</v>
      </c>
      <c r="AB165" s="642">
        <f t="shared" ref="AB165" si="930">K165-K164</f>
        <v>-1.7071369139596726E-2</v>
      </c>
      <c r="AC165" s="642">
        <f t="shared" ref="AC165" si="931">L165-L164</f>
        <v>1.296506983390433E-2</v>
      </c>
      <c r="AD165" s="642">
        <f t="shared" ref="AD165" si="932">M165-M164</f>
        <v>0.25104339325938163</v>
      </c>
      <c r="AE165" s="646">
        <f t="shared" ref="AE165" si="933">N165-N164</f>
        <v>4.8194635429929633E-2</v>
      </c>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row>
    <row r="166" spans="1:248">
      <c r="A166" s="116" t="s">
        <v>83</v>
      </c>
      <c r="B166" s="109" t="s">
        <v>278</v>
      </c>
      <c r="C166" s="120">
        <v>4.7333159947984393</v>
      </c>
      <c r="D166" s="127">
        <v>0</v>
      </c>
      <c r="E166" s="127">
        <v>4.8185028248587569</v>
      </c>
      <c r="F166" s="127">
        <v>4.6351851851851853</v>
      </c>
      <c r="G166" s="127">
        <v>0</v>
      </c>
      <c r="H166" s="127">
        <v>0</v>
      </c>
      <c r="I166" s="120">
        <v>4.7692488569562377</v>
      </c>
      <c r="J166" s="120">
        <v>0</v>
      </c>
      <c r="K166" s="127">
        <v>2.9741176470588235</v>
      </c>
      <c r="L166" s="127">
        <v>3.3555000000000001</v>
      </c>
      <c r="M166" s="127">
        <v>3.8314285714285718</v>
      </c>
      <c r="N166" s="128">
        <v>3.3334814814814813</v>
      </c>
      <c r="O166" s="636">
        <v>0</v>
      </c>
      <c r="P166" s="636">
        <v>0</v>
      </c>
      <c r="Q166" s="636"/>
      <c r="R166" s="636"/>
      <c r="S166" s="636"/>
      <c r="T166" s="636" t="s">
        <v>1142</v>
      </c>
      <c r="U166" s="145"/>
      <c r="V166" s="56"/>
      <c r="W166" s="56"/>
      <c r="X166" s="56"/>
      <c r="Y166" s="56"/>
      <c r="Z166" s="644"/>
      <c r="AA166" s="56"/>
      <c r="AB166" s="56"/>
      <c r="AC166" s="56"/>
      <c r="AD166" s="56"/>
      <c r="AE166" s="644"/>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row>
    <row r="167" spans="1:248">
      <c r="A167" s="117"/>
      <c r="B167" s="129" t="s">
        <v>539</v>
      </c>
      <c r="C167" s="123">
        <v>4.7135031847133755</v>
      </c>
      <c r="D167" s="130">
        <v>0</v>
      </c>
      <c r="E167" s="130">
        <v>4.8315465729349736</v>
      </c>
      <c r="F167" s="130">
        <v>4.6875</v>
      </c>
      <c r="G167" s="130">
        <v>0</v>
      </c>
      <c r="H167" s="130">
        <v>0</v>
      </c>
      <c r="I167" s="123">
        <v>4.7780835380835391</v>
      </c>
      <c r="J167" s="123">
        <v>0</v>
      </c>
      <c r="K167" s="130">
        <v>3.7701754385964912</v>
      </c>
      <c r="L167" s="130">
        <v>3.5990445859872611</v>
      </c>
      <c r="M167" s="130">
        <v>4.4571428571428564</v>
      </c>
      <c r="N167" s="131">
        <v>3.7162064825930377</v>
      </c>
      <c r="O167" s="636">
        <v>0</v>
      </c>
      <c r="P167" s="636">
        <v>0</v>
      </c>
      <c r="Q167" s="636"/>
      <c r="R167" s="636"/>
      <c r="S167" s="636"/>
      <c r="T167" s="637">
        <f t="shared" ref="T167" si="934">C167-C166</f>
        <v>-1.9812810085063859E-2</v>
      </c>
      <c r="U167" s="637">
        <f t="shared" ref="U167" si="935">D167-D166</f>
        <v>0</v>
      </c>
      <c r="V167" s="637">
        <f t="shared" ref="V167" si="936">E167-E166</f>
        <v>1.3043748076216666E-2</v>
      </c>
      <c r="W167" s="637">
        <f t="shared" ref="W167" si="937">F167-F166</f>
        <v>5.2314814814814703E-2</v>
      </c>
      <c r="X167" s="637">
        <f t="shared" ref="X167" si="938">G167-G166</f>
        <v>0</v>
      </c>
      <c r="Y167" s="637">
        <f t="shared" ref="Y167" si="939">H167-H166</f>
        <v>0</v>
      </c>
      <c r="Z167" s="645">
        <f t="shared" ref="Z167" si="940">I167-I166</f>
        <v>8.834681127301458E-3</v>
      </c>
      <c r="AA167" s="637">
        <f t="shared" ref="AA167" si="941">J167-J166</f>
        <v>0</v>
      </c>
      <c r="AB167" s="637">
        <f t="shared" ref="AB167" si="942">K167-K166</f>
        <v>0.79605779153766765</v>
      </c>
      <c r="AC167" s="637">
        <f t="shared" ref="AC167" si="943">L167-L166</f>
        <v>0.24354458598726092</v>
      </c>
      <c r="AD167" s="637">
        <f t="shared" ref="AD167" si="944">M167-M166</f>
        <v>0.62571428571428456</v>
      </c>
      <c r="AE167" s="645">
        <f t="shared" ref="AE167" si="945">N167-N166</f>
        <v>0.38272500111155638</v>
      </c>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row>
    <row r="168" spans="1:248">
      <c r="A168" s="117"/>
      <c r="B168" s="109" t="s">
        <v>280</v>
      </c>
      <c r="C168" s="120">
        <v>5.1353333333333335</v>
      </c>
      <c r="D168" s="127">
        <v>0</v>
      </c>
      <c r="E168" s="127">
        <v>5.5008333333333326</v>
      </c>
      <c r="F168" s="127">
        <v>6</v>
      </c>
      <c r="G168" s="127">
        <v>0</v>
      </c>
      <c r="H168" s="127">
        <v>0</v>
      </c>
      <c r="I168" s="120">
        <v>5.3883870967741929</v>
      </c>
      <c r="J168" s="120">
        <v>0</v>
      </c>
      <c r="K168" s="127">
        <v>3.0460000000000003</v>
      </c>
      <c r="L168" s="127">
        <v>4.3888888888888893</v>
      </c>
      <c r="M168" s="127">
        <v>4</v>
      </c>
      <c r="N168" s="128">
        <v>3.7123809523809528</v>
      </c>
      <c r="O168" s="636">
        <v>0</v>
      </c>
      <c r="P168" s="636">
        <v>0</v>
      </c>
      <c r="Q168" s="636"/>
      <c r="R168" s="636"/>
      <c r="S168" s="636"/>
      <c r="T168" s="145"/>
      <c r="U168" s="145"/>
      <c r="V168" s="56"/>
      <c r="W168" s="56"/>
      <c r="X168" s="56"/>
      <c r="Y168" s="56"/>
      <c r="Z168" s="644"/>
      <c r="AA168" s="56"/>
      <c r="AB168" s="56"/>
      <c r="AC168" s="56"/>
      <c r="AD168" s="56"/>
      <c r="AE168" s="644"/>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c r="IN168" s="56"/>
    </row>
    <row r="169" spans="1:248">
      <c r="A169" s="117"/>
      <c r="B169" s="129" t="s">
        <v>541</v>
      </c>
      <c r="C169" s="123">
        <v>5.3869565217391306</v>
      </c>
      <c r="D169" s="130">
        <v>0</v>
      </c>
      <c r="E169" s="130">
        <v>5.2</v>
      </c>
      <c r="F169" s="130">
        <v>4.7</v>
      </c>
      <c r="G169" s="130">
        <v>0</v>
      </c>
      <c r="H169" s="130">
        <v>0</v>
      </c>
      <c r="I169" s="123">
        <v>5.2117647058823522</v>
      </c>
      <c r="J169" s="123">
        <v>0</v>
      </c>
      <c r="K169" s="130">
        <v>4.4058823529411768</v>
      </c>
      <c r="L169" s="130">
        <v>3.8430656934306571</v>
      </c>
      <c r="M169" s="130">
        <v>3.4454545454545453</v>
      </c>
      <c r="N169" s="131">
        <v>3.924175824175824</v>
      </c>
      <c r="O169" s="636">
        <v>0</v>
      </c>
      <c r="P169" s="636">
        <v>0</v>
      </c>
      <c r="Q169" s="636"/>
      <c r="R169" s="636"/>
      <c r="S169" s="636"/>
      <c r="T169" s="637">
        <f t="shared" ref="T169" si="946">C169-C168</f>
        <v>0.25162318840579712</v>
      </c>
      <c r="U169" s="637">
        <f t="shared" ref="U169" si="947">D169-D168</f>
        <v>0</v>
      </c>
      <c r="V169" s="637">
        <f t="shared" ref="V169" si="948">E169-E168</f>
        <v>-0.3008333333333324</v>
      </c>
      <c r="W169" s="729">
        <f t="shared" ref="W169" si="949">F169-F168</f>
        <v>-1.2999999999999998</v>
      </c>
      <c r="X169" s="637">
        <f t="shared" ref="X169" si="950">G169-G168</f>
        <v>0</v>
      </c>
      <c r="Y169" s="637">
        <f t="shared" ref="Y169" si="951">H169-H168</f>
        <v>0</v>
      </c>
      <c r="Z169" s="645">
        <f t="shared" ref="Z169" si="952">I169-I168</f>
        <v>-0.17662239089184073</v>
      </c>
      <c r="AA169" s="637">
        <f t="shared" ref="AA169" si="953">J169-J168</f>
        <v>0</v>
      </c>
      <c r="AB169" s="729">
        <f t="shared" ref="AB169" si="954">K169-K168</f>
        <v>1.3598823529411765</v>
      </c>
      <c r="AC169" s="637">
        <f t="shared" ref="AC169" si="955">L169-L168</f>
        <v>-0.54582319545823221</v>
      </c>
      <c r="AD169" s="637">
        <f t="shared" ref="AD169" si="956">M169-M168</f>
        <v>-0.55454545454545467</v>
      </c>
      <c r="AE169" s="645">
        <f t="shared" ref="AE169" si="957">N169-N168</f>
        <v>0.21179487179487122</v>
      </c>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c r="IN169" s="56"/>
    </row>
    <row r="170" spans="1:248">
      <c r="A170" s="117"/>
      <c r="B170" s="109" t="s">
        <v>282</v>
      </c>
      <c r="C170" s="120">
        <v>0</v>
      </c>
      <c r="D170" s="127">
        <v>0</v>
      </c>
      <c r="E170" s="127">
        <v>0</v>
      </c>
      <c r="F170" s="127">
        <v>0</v>
      </c>
      <c r="G170" s="127">
        <v>0</v>
      </c>
      <c r="H170" s="127">
        <v>0</v>
      </c>
      <c r="I170" s="120">
        <v>0</v>
      </c>
      <c r="J170" s="120">
        <v>0</v>
      </c>
      <c r="K170" s="127">
        <v>0</v>
      </c>
      <c r="L170" s="127">
        <v>0</v>
      </c>
      <c r="M170" s="127">
        <v>0</v>
      </c>
      <c r="N170" s="128">
        <v>0</v>
      </c>
      <c r="O170" s="636">
        <v>0</v>
      </c>
      <c r="P170" s="636">
        <v>0</v>
      </c>
      <c r="Q170" s="636"/>
      <c r="R170" s="636"/>
      <c r="S170" s="636"/>
      <c r="T170" s="145"/>
      <c r="U170" s="145"/>
      <c r="V170" s="56"/>
      <c r="W170" s="56"/>
      <c r="X170" s="56"/>
      <c r="Y170" s="56"/>
      <c r="Z170" s="644"/>
      <c r="AA170" s="56"/>
      <c r="AB170" s="56"/>
      <c r="AC170" s="56"/>
      <c r="AD170" s="56"/>
      <c r="AE170" s="644"/>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row>
    <row r="171" spans="1:248">
      <c r="A171" s="117"/>
      <c r="B171" s="129" t="s">
        <v>543</v>
      </c>
      <c r="C171" s="123">
        <v>0</v>
      </c>
      <c r="D171" s="130">
        <v>0</v>
      </c>
      <c r="E171" s="130">
        <v>0</v>
      </c>
      <c r="F171" s="130">
        <v>0</v>
      </c>
      <c r="G171" s="130">
        <v>0</v>
      </c>
      <c r="H171" s="130">
        <v>0</v>
      </c>
      <c r="I171" s="123">
        <v>0</v>
      </c>
      <c r="J171" s="123">
        <v>0</v>
      </c>
      <c r="K171" s="130">
        <v>0</v>
      </c>
      <c r="L171" s="130">
        <v>0</v>
      </c>
      <c r="M171" s="130">
        <v>0</v>
      </c>
      <c r="N171" s="131">
        <v>0</v>
      </c>
      <c r="O171" s="636">
        <v>0</v>
      </c>
      <c r="P171" s="636">
        <v>0</v>
      </c>
      <c r="Q171" s="636"/>
      <c r="R171" s="636"/>
      <c r="S171" s="636"/>
      <c r="T171" s="637">
        <f t="shared" ref="T171" si="958">C171-C170</f>
        <v>0</v>
      </c>
      <c r="U171" s="637">
        <f t="shared" ref="U171" si="959">D171-D170</f>
        <v>0</v>
      </c>
      <c r="V171" s="637">
        <f t="shared" ref="V171" si="960">E171-E170</f>
        <v>0</v>
      </c>
      <c r="W171" s="637">
        <f t="shared" ref="W171" si="961">F171-F170</f>
        <v>0</v>
      </c>
      <c r="X171" s="637">
        <f t="shared" ref="X171" si="962">G171-G170</f>
        <v>0</v>
      </c>
      <c r="Y171" s="637">
        <f t="shared" ref="Y171" si="963">H171-H170</f>
        <v>0</v>
      </c>
      <c r="Z171" s="645">
        <f t="shared" ref="Z171" si="964">I171-I170</f>
        <v>0</v>
      </c>
      <c r="AA171" s="637">
        <f t="shared" ref="AA171" si="965">J171-J170</f>
        <v>0</v>
      </c>
      <c r="AB171" s="637">
        <f t="shared" ref="AB171" si="966">K171-K170</f>
        <v>0</v>
      </c>
      <c r="AC171" s="637">
        <f t="shared" ref="AC171" si="967">L171-L170</f>
        <v>0</v>
      </c>
      <c r="AD171" s="637">
        <f t="shared" ref="AD171" si="968">M171-M170</f>
        <v>0</v>
      </c>
      <c r="AE171" s="645">
        <f t="shared" ref="AE171" si="969">N171-N170</f>
        <v>0</v>
      </c>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row>
    <row r="172" spans="1:248">
      <c r="A172" s="117"/>
      <c r="B172" s="109" t="s">
        <v>284</v>
      </c>
      <c r="C172" s="120">
        <v>4.7410076530612244</v>
      </c>
      <c r="D172" s="127">
        <v>0</v>
      </c>
      <c r="E172" s="127">
        <v>4.8298750000000004</v>
      </c>
      <c r="F172" s="127">
        <v>4.7293103448275877</v>
      </c>
      <c r="G172" s="127">
        <v>0</v>
      </c>
      <c r="H172" s="127">
        <v>0</v>
      </c>
      <c r="I172" s="120">
        <v>4.7815364916773371</v>
      </c>
      <c r="J172" s="120">
        <v>0</v>
      </c>
      <c r="K172" s="127">
        <v>2.9904545454545457</v>
      </c>
      <c r="L172" s="127">
        <v>3.46</v>
      </c>
      <c r="M172" s="127">
        <v>3.8460869565217393</v>
      </c>
      <c r="N172" s="128">
        <v>3.3844871794871798</v>
      </c>
      <c r="O172" s="636">
        <v>0</v>
      </c>
      <c r="P172" s="636">
        <v>0</v>
      </c>
      <c r="Q172" s="636"/>
      <c r="R172" s="636"/>
      <c r="S172" s="636"/>
      <c r="T172" s="145"/>
      <c r="U172" s="145"/>
      <c r="V172" s="56"/>
      <c r="W172" s="56"/>
      <c r="X172" s="56"/>
      <c r="Y172" s="56"/>
      <c r="Z172" s="644"/>
      <c r="AA172" s="56"/>
      <c r="AB172" s="56"/>
      <c r="AC172" s="56"/>
      <c r="AD172" s="56"/>
      <c r="AE172" s="644"/>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row>
    <row r="173" spans="1:248">
      <c r="A173" s="117"/>
      <c r="B173" s="129" t="s">
        <v>545</v>
      </c>
      <c r="C173" s="123">
        <v>4.7326732673267324</v>
      </c>
      <c r="D173" s="130">
        <v>0</v>
      </c>
      <c r="E173" s="130">
        <v>4.8434523809523817</v>
      </c>
      <c r="F173" s="130">
        <v>4.6882352941176473</v>
      </c>
      <c r="G173" s="130">
        <v>0</v>
      </c>
      <c r="H173" s="130">
        <v>0</v>
      </c>
      <c r="I173" s="123">
        <v>4.7921065145030903</v>
      </c>
      <c r="J173" s="123">
        <v>0</v>
      </c>
      <c r="K173" s="130">
        <v>3.9162162162162164</v>
      </c>
      <c r="L173" s="130">
        <v>3.642745098039216</v>
      </c>
      <c r="M173" s="130">
        <v>4.3480392156862742</v>
      </c>
      <c r="N173" s="131">
        <v>3.753497536945813</v>
      </c>
      <c r="O173" s="636">
        <v>0</v>
      </c>
      <c r="P173" s="636">
        <v>0</v>
      </c>
      <c r="Q173" s="636"/>
      <c r="R173" s="636"/>
      <c r="S173" s="636"/>
      <c r="T173" s="637">
        <f t="shared" ref="T173" si="970">C173-C172</f>
        <v>-8.334385734491967E-3</v>
      </c>
      <c r="U173" s="637">
        <f t="shared" ref="U173" si="971">D173-D172</f>
        <v>0</v>
      </c>
      <c r="V173" s="637">
        <f t="shared" ref="V173" si="972">E173-E172</f>
        <v>1.3577380952381368E-2</v>
      </c>
      <c r="W173" s="637">
        <f t="shared" ref="W173" si="973">F173-F172</f>
        <v>-4.1075050709940442E-2</v>
      </c>
      <c r="X173" s="637">
        <f t="shared" ref="X173" si="974">G173-G172</f>
        <v>0</v>
      </c>
      <c r="Y173" s="637">
        <f t="shared" ref="Y173" si="975">H173-H172</f>
        <v>0</v>
      </c>
      <c r="Z173" s="645">
        <f t="shared" ref="Z173" si="976">I173-I172</f>
        <v>1.0570022825753256E-2</v>
      </c>
      <c r="AA173" s="637">
        <f t="shared" ref="AA173" si="977">J173-J172</f>
        <v>0</v>
      </c>
      <c r="AB173" s="637">
        <f t="shared" ref="AB173" si="978">K173-K172</f>
        <v>0.92576167076167071</v>
      </c>
      <c r="AC173" s="637">
        <f t="shared" ref="AC173" si="979">L173-L172</f>
        <v>0.18274509803921601</v>
      </c>
      <c r="AD173" s="637">
        <f t="shared" ref="AD173" si="980">M173-M172</f>
        <v>0.5019522591645349</v>
      </c>
      <c r="AE173" s="645">
        <f t="shared" ref="AE173" si="981">N173-N172</f>
        <v>0.3690103574586332</v>
      </c>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row>
    <row r="174" spans="1:248">
      <c r="A174" s="117"/>
      <c r="B174" s="109" t="s">
        <v>124</v>
      </c>
      <c r="C174" s="120">
        <v>4.9315779027456168</v>
      </c>
      <c r="D174" s="127">
        <v>0</v>
      </c>
      <c r="E174" s="127">
        <v>5.2401158038147138</v>
      </c>
      <c r="F174" s="127">
        <v>5.5886160249739865</v>
      </c>
      <c r="G174" s="127">
        <v>0</v>
      </c>
      <c r="H174" s="127">
        <v>0</v>
      </c>
      <c r="I174" s="120">
        <v>5.153728323699422</v>
      </c>
      <c r="J174" s="120">
        <v>0</v>
      </c>
      <c r="K174" s="127">
        <v>4.7963621262458469</v>
      </c>
      <c r="L174" s="127">
        <v>4.6161157517899767</v>
      </c>
      <c r="M174" s="127">
        <v>5.3455555555555554</v>
      </c>
      <c r="N174" s="128">
        <v>4.7090163934426217</v>
      </c>
      <c r="O174" s="636">
        <v>0</v>
      </c>
      <c r="P174" s="636">
        <v>0</v>
      </c>
      <c r="Q174" s="636"/>
      <c r="R174" s="636"/>
      <c r="S174" s="636"/>
      <c r="T174" s="145"/>
      <c r="U174" s="145"/>
      <c r="V174" s="56"/>
      <c r="W174" s="56"/>
      <c r="X174" s="56"/>
      <c r="Y174" s="56"/>
      <c r="Z174" s="644"/>
      <c r="AA174" s="56"/>
      <c r="AB174" s="56"/>
      <c r="AC174" s="56"/>
      <c r="AD174" s="56"/>
      <c r="AE174" s="644"/>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row>
    <row r="175" spans="1:248">
      <c r="A175" s="117"/>
      <c r="B175" s="129" t="s">
        <v>547</v>
      </c>
      <c r="C175" s="123">
        <v>5.082594936708861</v>
      </c>
      <c r="D175" s="130">
        <v>0</v>
      </c>
      <c r="E175" s="130">
        <v>5.4995123650296067</v>
      </c>
      <c r="F175" s="130">
        <v>5.8748908296943236</v>
      </c>
      <c r="G175" s="130">
        <v>0</v>
      </c>
      <c r="H175" s="130">
        <v>0</v>
      </c>
      <c r="I175" s="123">
        <v>5.3593637541384771</v>
      </c>
      <c r="J175" s="123">
        <v>0</v>
      </c>
      <c r="K175" s="130">
        <v>4.9668411867364748</v>
      </c>
      <c r="L175" s="130">
        <v>4.9518014955812371</v>
      </c>
      <c r="M175" s="130">
        <v>5.5770700636942676</v>
      </c>
      <c r="N175" s="131">
        <v>5.0003180372557932</v>
      </c>
      <c r="O175" s="636">
        <v>0</v>
      </c>
      <c r="P175" s="636">
        <v>0</v>
      </c>
      <c r="Q175" s="636"/>
      <c r="R175" s="636"/>
      <c r="S175" s="636"/>
      <c r="T175" s="637">
        <f t="shared" ref="T175" si="982">C175-C174</f>
        <v>0.15101703396324417</v>
      </c>
      <c r="U175" s="637">
        <f t="shared" ref="U175" si="983">D175-D174</f>
        <v>0</v>
      </c>
      <c r="V175" s="637">
        <f t="shared" ref="V175" si="984">E175-E174</f>
        <v>0.25939656121489296</v>
      </c>
      <c r="W175" s="637">
        <f t="shared" ref="W175" si="985">F175-F174</f>
        <v>0.28627480472033717</v>
      </c>
      <c r="X175" s="637">
        <f t="shared" ref="X175" si="986">G175-G174</f>
        <v>0</v>
      </c>
      <c r="Y175" s="637">
        <f t="shared" ref="Y175" si="987">H175-H174</f>
        <v>0</v>
      </c>
      <c r="Z175" s="645">
        <f t="shared" ref="Z175" si="988">I175-I174</f>
        <v>0.20563543043905508</v>
      </c>
      <c r="AA175" s="637">
        <f t="shared" ref="AA175" si="989">J175-J174</f>
        <v>0</v>
      </c>
      <c r="AB175" s="637">
        <f t="shared" ref="AB175" si="990">K175-K174</f>
        <v>0.17047906049062789</v>
      </c>
      <c r="AC175" s="637">
        <f t="shared" ref="AC175" si="991">L175-L174</f>
        <v>0.33568574379126037</v>
      </c>
      <c r="AD175" s="637">
        <f t="shared" ref="AD175" si="992">M175-M174</f>
        <v>0.23151450813871222</v>
      </c>
      <c r="AE175" s="645">
        <f t="shared" ref="AE175" si="993">N175-N174</f>
        <v>0.29130164381317147</v>
      </c>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row>
    <row r="176" spans="1:248">
      <c r="A176" s="117"/>
      <c r="B176" s="109" t="s">
        <v>126</v>
      </c>
      <c r="C176" s="120">
        <v>5.5739344262295081</v>
      </c>
      <c r="D176" s="127">
        <v>0</v>
      </c>
      <c r="E176" s="127">
        <v>6.7351758793969836</v>
      </c>
      <c r="F176" s="127">
        <v>6.7665909090909091</v>
      </c>
      <c r="G176" s="127">
        <v>0</v>
      </c>
      <c r="H176" s="127">
        <v>0</v>
      </c>
      <c r="I176" s="120">
        <v>6.4315894039735095</v>
      </c>
      <c r="J176" s="120">
        <v>0</v>
      </c>
      <c r="K176" s="127">
        <v>5.8696465696465703</v>
      </c>
      <c r="L176" s="127">
        <v>5.4487113402061853</v>
      </c>
      <c r="M176" s="127">
        <v>4.7549450549450558</v>
      </c>
      <c r="N176" s="128">
        <v>5.5520771513353111</v>
      </c>
      <c r="O176" s="636">
        <v>0</v>
      </c>
      <c r="P176" s="636">
        <v>0</v>
      </c>
      <c r="Q176" s="636"/>
      <c r="R176" s="636"/>
      <c r="S176" s="636"/>
      <c r="T176" s="145"/>
      <c r="U176" s="145"/>
      <c r="V176" s="56"/>
      <c r="W176" s="56"/>
      <c r="X176" s="56"/>
      <c r="Y176" s="56"/>
      <c r="Z176" s="644"/>
      <c r="AA176" s="56"/>
      <c r="AB176" s="56"/>
      <c r="AC176" s="56"/>
      <c r="AD176" s="56"/>
      <c r="AE176" s="644"/>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row>
    <row r="177" spans="1:248">
      <c r="A177" s="117"/>
      <c r="B177" s="129" t="s">
        <v>549</v>
      </c>
      <c r="C177" s="123">
        <v>5.8694656488549626</v>
      </c>
      <c r="D177" s="130">
        <v>0</v>
      </c>
      <c r="E177" s="130">
        <v>6.6594594594594598</v>
      </c>
      <c r="F177" s="130">
        <v>7.6966666666666672</v>
      </c>
      <c r="G177" s="130">
        <v>0</v>
      </c>
      <c r="H177" s="130">
        <v>0</v>
      </c>
      <c r="I177" s="123">
        <v>6.6319783197831974</v>
      </c>
      <c r="J177" s="123">
        <v>0</v>
      </c>
      <c r="K177" s="130">
        <v>6.2</v>
      </c>
      <c r="L177" s="130">
        <v>6.0654263565891471</v>
      </c>
      <c r="M177" s="130">
        <v>5.3961038961038961</v>
      </c>
      <c r="N177" s="131">
        <v>6.058918406072106</v>
      </c>
      <c r="O177" s="636">
        <v>0</v>
      </c>
      <c r="P177" s="636">
        <v>0</v>
      </c>
      <c r="Q177" s="636"/>
      <c r="R177" s="636"/>
      <c r="S177" s="636"/>
      <c r="T177" s="637">
        <f t="shared" ref="T177" si="994">C177-C176</f>
        <v>0.2955312226254545</v>
      </c>
      <c r="U177" s="637">
        <f t="shared" ref="U177" si="995">D177-D176</f>
        <v>0</v>
      </c>
      <c r="V177" s="637">
        <f t="shared" ref="V177" si="996">E177-E176</f>
        <v>-7.571641993752376E-2</v>
      </c>
      <c r="W177" s="637">
        <f t="shared" ref="W177" si="997">F177-F176</f>
        <v>0.93007575757575811</v>
      </c>
      <c r="X177" s="637">
        <f t="shared" ref="X177" si="998">G177-G176</f>
        <v>0</v>
      </c>
      <c r="Y177" s="637">
        <f t="shared" ref="Y177" si="999">H177-H176</f>
        <v>0</v>
      </c>
      <c r="Z177" s="645">
        <f t="shared" ref="Z177" si="1000">I177-I176</f>
        <v>0.20038891580968787</v>
      </c>
      <c r="AA177" s="637">
        <f t="shared" ref="AA177" si="1001">J177-J176</f>
        <v>0</v>
      </c>
      <c r="AB177" s="637">
        <f t="shared" ref="AB177" si="1002">K177-K176</f>
        <v>0.3303534303534299</v>
      </c>
      <c r="AC177" s="637">
        <f t="shared" ref="AC177" si="1003">L177-L176</f>
        <v>0.61671501638296178</v>
      </c>
      <c r="AD177" s="637">
        <f t="shared" ref="AD177" si="1004">M177-M176</f>
        <v>0.64115884115884025</v>
      </c>
      <c r="AE177" s="645">
        <f t="shared" ref="AE177" si="1005">N177-N176</f>
        <v>0.50684125473679487</v>
      </c>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row>
    <row r="178" spans="1:248">
      <c r="A178" s="117"/>
      <c r="B178" s="109" t="s">
        <v>128</v>
      </c>
      <c r="C178" s="120">
        <v>0</v>
      </c>
      <c r="D178" s="127">
        <v>0</v>
      </c>
      <c r="E178" s="127">
        <v>0</v>
      </c>
      <c r="F178" s="127">
        <v>0</v>
      </c>
      <c r="G178" s="127">
        <v>0</v>
      </c>
      <c r="H178" s="127">
        <v>0</v>
      </c>
      <c r="I178" s="120">
        <v>0</v>
      </c>
      <c r="J178" s="120">
        <v>0</v>
      </c>
      <c r="K178" s="127">
        <v>0</v>
      </c>
      <c r="L178" s="127">
        <v>0</v>
      </c>
      <c r="M178" s="127">
        <v>0</v>
      </c>
      <c r="N178" s="128">
        <v>0</v>
      </c>
      <c r="O178" s="636">
        <v>0</v>
      </c>
      <c r="P178" s="636">
        <v>0</v>
      </c>
      <c r="Q178" s="636"/>
      <c r="R178" s="636"/>
      <c r="S178" s="636"/>
      <c r="T178" s="145"/>
      <c r="U178" s="145"/>
      <c r="V178" s="56"/>
      <c r="W178" s="56"/>
      <c r="X178" s="56"/>
      <c r="Y178" s="56"/>
      <c r="Z178" s="644"/>
      <c r="AA178" s="56"/>
      <c r="AB178" s="56"/>
      <c r="AC178" s="56"/>
      <c r="AD178" s="56"/>
      <c r="AE178" s="644"/>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row>
    <row r="179" spans="1:248">
      <c r="A179" s="117"/>
      <c r="B179" s="129" t="s">
        <v>551</v>
      </c>
      <c r="C179" s="123">
        <v>0</v>
      </c>
      <c r="D179" s="130">
        <v>0</v>
      </c>
      <c r="E179" s="130">
        <v>0</v>
      </c>
      <c r="F179" s="130">
        <v>0</v>
      </c>
      <c r="G179" s="130">
        <v>0</v>
      </c>
      <c r="H179" s="130">
        <v>0</v>
      </c>
      <c r="I179" s="123">
        <v>0</v>
      </c>
      <c r="J179" s="123">
        <v>0</v>
      </c>
      <c r="K179" s="130">
        <v>0</v>
      </c>
      <c r="L179" s="130">
        <v>0</v>
      </c>
      <c r="M179" s="130">
        <v>0</v>
      </c>
      <c r="N179" s="131">
        <v>0</v>
      </c>
      <c r="O179" s="636">
        <v>0</v>
      </c>
      <c r="P179" s="636">
        <v>0</v>
      </c>
      <c r="Q179" s="636"/>
      <c r="R179" s="636"/>
      <c r="S179" s="636"/>
      <c r="T179" s="637">
        <f t="shared" ref="T179" si="1006">C179-C178</f>
        <v>0</v>
      </c>
      <c r="U179" s="637">
        <f t="shared" ref="U179" si="1007">D179-D178</f>
        <v>0</v>
      </c>
      <c r="V179" s="637">
        <f t="shared" ref="V179" si="1008">E179-E178</f>
        <v>0</v>
      </c>
      <c r="W179" s="637">
        <f t="shared" ref="W179" si="1009">F179-F178</f>
        <v>0</v>
      </c>
      <c r="X179" s="637">
        <f t="shared" ref="X179" si="1010">G179-G178</f>
        <v>0</v>
      </c>
      <c r="Y179" s="637">
        <f t="shared" ref="Y179" si="1011">H179-H178</f>
        <v>0</v>
      </c>
      <c r="Z179" s="645">
        <f t="shared" ref="Z179" si="1012">I179-I178</f>
        <v>0</v>
      </c>
      <c r="AA179" s="637">
        <f t="shared" ref="AA179" si="1013">J179-J178</f>
        <v>0</v>
      </c>
      <c r="AB179" s="637">
        <f t="shared" ref="AB179" si="1014">K179-K178</f>
        <v>0</v>
      </c>
      <c r="AC179" s="637">
        <f t="shared" ref="AC179" si="1015">L179-L178</f>
        <v>0</v>
      </c>
      <c r="AD179" s="637">
        <f t="shared" ref="AD179" si="1016">M179-M178</f>
        <v>0</v>
      </c>
      <c r="AE179" s="645">
        <f t="shared" ref="AE179" si="1017">N179-N178</f>
        <v>0</v>
      </c>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row>
    <row r="180" spans="1:248">
      <c r="A180" s="117"/>
      <c r="B180" s="109" t="s">
        <v>130</v>
      </c>
      <c r="C180" s="120">
        <v>4.9564960254372021</v>
      </c>
      <c r="D180" s="127">
        <v>0</v>
      </c>
      <c r="E180" s="127">
        <v>5.3350175438596485</v>
      </c>
      <c r="F180" s="127">
        <v>5.7308783165599273</v>
      </c>
      <c r="G180" s="127">
        <v>0</v>
      </c>
      <c r="H180" s="127">
        <v>0</v>
      </c>
      <c r="I180" s="120">
        <v>5.2322406076224066</v>
      </c>
      <c r="J180" s="120">
        <v>0</v>
      </c>
      <c r="K180" s="127">
        <v>5.2730470914127423</v>
      </c>
      <c r="L180" s="127">
        <v>4.8796125611745502</v>
      </c>
      <c r="M180" s="127">
        <v>5.1331225296442691</v>
      </c>
      <c r="N180" s="128">
        <v>5.009028511087644</v>
      </c>
      <c r="O180" s="636">
        <v>0</v>
      </c>
      <c r="P180" s="636">
        <v>0</v>
      </c>
      <c r="Q180" s="636"/>
      <c r="R180" s="636"/>
      <c r="S180" s="636"/>
      <c r="T180" s="145"/>
      <c r="U180" s="145"/>
      <c r="V180" s="56"/>
      <c r="W180" s="56"/>
      <c r="X180" s="56"/>
      <c r="Y180" s="56"/>
      <c r="Z180" s="644"/>
      <c r="AA180" s="56"/>
      <c r="AB180" s="56"/>
      <c r="AC180" s="56"/>
      <c r="AD180" s="56"/>
      <c r="AE180" s="644"/>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row>
    <row r="181" spans="1:248">
      <c r="A181" s="117"/>
      <c r="B181" s="129" t="s">
        <v>553</v>
      </c>
      <c r="C181" s="123">
        <v>5.1139167426314192</v>
      </c>
      <c r="D181" s="130">
        <v>0</v>
      </c>
      <c r="E181" s="130">
        <v>5.5563762835375954</v>
      </c>
      <c r="F181" s="130">
        <v>6.0378727634194842</v>
      </c>
      <c r="G181" s="130">
        <v>0</v>
      </c>
      <c r="H181" s="130">
        <v>0</v>
      </c>
      <c r="I181" s="123">
        <v>5.4235511208310552</v>
      </c>
      <c r="J181" s="123">
        <v>0</v>
      </c>
      <c r="K181" s="130">
        <v>5.4192265193370162</v>
      </c>
      <c r="L181" s="130">
        <v>5.2912570888468817</v>
      </c>
      <c r="M181" s="130">
        <v>5.5175213675213675</v>
      </c>
      <c r="N181" s="131">
        <v>5.3431029185867907</v>
      </c>
      <c r="O181" s="636">
        <v>0</v>
      </c>
      <c r="P181" s="636">
        <v>0</v>
      </c>
      <c r="Q181" s="636"/>
      <c r="R181" s="636"/>
      <c r="S181" s="636"/>
      <c r="T181" s="637">
        <f t="shared" ref="T181" si="1018">C181-C180</f>
        <v>0.15742071719421702</v>
      </c>
      <c r="U181" s="637">
        <f t="shared" ref="U181" si="1019">D181-D180</f>
        <v>0</v>
      </c>
      <c r="V181" s="637">
        <f t="shared" ref="V181" si="1020">E181-E180</f>
        <v>0.22135873967794684</v>
      </c>
      <c r="W181" s="637">
        <f t="shared" ref="W181" si="1021">F181-F180</f>
        <v>0.3069944468595569</v>
      </c>
      <c r="X181" s="637">
        <f t="shared" ref="X181" si="1022">G181-G180</f>
        <v>0</v>
      </c>
      <c r="Y181" s="637">
        <f t="shared" ref="Y181" si="1023">H181-H180</f>
        <v>0</v>
      </c>
      <c r="Z181" s="645">
        <f t="shared" ref="Z181" si="1024">I181-I180</f>
        <v>0.19131051320864856</v>
      </c>
      <c r="AA181" s="637">
        <f t="shared" ref="AA181" si="1025">J181-J180</f>
        <v>0</v>
      </c>
      <c r="AB181" s="637">
        <f t="shared" ref="AB181" si="1026">K181-K180</f>
        <v>0.14617942792427385</v>
      </c>
      <c r="AC181" s="637">
        <f t="shared" ref="AC181" si="1027">L181-L180</f>
        <v>0.41164452767233151</v>
      </c>
      <c r="AD181" s="637">
        <f t="shared" ref="AD181" si="1028">M181-M180</f>
        <v>0.38439883787709839</v>
      </c>
      <c r="AE181" s="645">
        <f t="shared" ref="AE181" si="1029">N181-N180</f>
        <v>0.33407440749914663</v>
      </c>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row>
    <row r="182" spans="1:248">
      <c r="A182" s="117"/>
      <c r="B182" s="109" t="s">
        <v>132</v>
      </c>
      <c r="C182" s="120">
        <v>3.7959318181818178</v>
      </c>
      <c r="D182" s="127">
        <v>0</v>
      </c>
      <c r="E182" s="127">
        <v>3.7312871853546912</v>
      </c>
      <c r="F182" s="127">
        <v>4.06813492063492</v>
      </c>
      <c r="G182" s="127">
        <v>0</v>
      </c>
      <c r="H182" s="127">
        <v>0</v>
      </c>
      <c r="I182" s="120">
        <v>3.802704367301232</v>
      </c>
      <c r="J182" s="120">
        <v>0</v>
      </c>
      <c r="K182" s="127">
        <v>3.6817427385892114</v>
      </c>
      <c r="L182" s="127">
        <v>3.2891126279863481</v>
      </c>
      <c r="M182" s="127">
        <v>3.47</v>
      </c>
      <c r="N182" s="128">
        <v>3.4665316901408456</v>
      </c>
      <c r="O182" s="636">
        <v>0</v>
      </c>
      <c r="P182" s="636">
        <v>0</v>
      </c>
      <c r="Q182" s="636"/>
      <c r="R182" s="636"/>
      <c r="S182" s="636"/>
      <c r="T182" s="145"/>
      <c r="U182" s="145"/>
      <c r="V182" s="56"/>
      <c r="W182" s="56"/>
      <c r="X182" s="56"/>
      <c r="Y182" s="56"/>
      <c r="Z182" s="644"/>
      <c r="AA182" s="56"/>
      <c r="AB182" s="56"/>
      <c r="AC182" s="56"/>
      <c r="AD182" s="56"/>
      <c r="AE182" s="644"/>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row>
    <row r="183" spans="1:248">
      <c r="A183" s="117"/>
      <c r="B183" s="129" t="s">
        <v>555</v>
      </c>
      <c r="C183" s="123">
        <v>5.9942436412315931</v>
      </c>
      <c r="D183" s="130">
        <v>0</v>
      </c>
      <c r="E183" s="130">
        <v>6.0811525743977324</v>
      </c>
      <c r="F183" s="130">
        <v>5.2857142857142856</v>
      </c>
      <c r="G183" s="130">
        <v>0</v>
      </c>
      <c r="H183" s="130">
        <v>0</v>
      </c>
      <c r="I183" s="123">
        <v>5.934516205346581</v>
      </c>
      <c r="J183" s="123">
        <v>0</v>
      </c>
      <c r="K183" s="130">
        <v>6.4553191489361703</v>
      </c>
      <c r="L183" s="130">
        <v>5.8060489060489067</v>
      </c>
      <c r="M183" s="130">
        <v>6.0589285714285719</v>
      </c>
      <c r="N183" s="131">
        <v>6.0775636613902293</v>
      </c>
      <c r="O183" s="636">
        <v>0</v>
      </c>
      <c r="P183" s="636">
        <v>0</v>
      </c>
      <c r="Q183" s="636"/>
      <c r="R183" s="636"/>
      <c r="S183" s="636"/>
      <c r="T183" s="729">
        <f t="shared" ref="T183" si="1030">C183-C182</f>
        <v>2.1983118230497753</v>
      </c>
      <c r="U183" s="637">
        <f t="shared" ref="U183" si="1031">D183-D182</f>
        <v>0</v>
      </c>
      <c r="V183" s="637">
        <f t="shared" ref="V183" si="1032">E183-E182</f>
        <v>2.3498653890430412</v>
      </c>
      <c r="W183" s="729">
        <f t="shared" ref="W183" si="1033">F183-F182</f>
        <v>1.2175793650793656</v>
      </c>
      <c r="X183" s="637">
        <f t="shared" ref="X183" si="1034">G183-G182</f>
        <v>0</v>
      </c>
      <c r="Y183" s="637">
        <f t="shared" ref="Y183" si="1035">H183-H182</f>
        <v>0</v>
      </c>
      <c r="Z183" s="645">
        <f t="shared" ref="Z183" si="1036">I183-I182</f>
        <v>2.131811838045349</v>
      </c>
      <c r="AA183" s="637">
        <f t="shared" ref="AA183" si="1037">J183-J182</f>
        <v>0</v>
      </c>
      <c r="AB183" s="637">
        <f t="shared" ref="AB183" si="1038">K183-K182</f>
        <v>2.7735764103469589</v>
      </c>
      <c r="AC183" s="637">
        <f t="shared" ref="AC183" si="1039">L183-L182</f>
        <v>2.5169362780625586</v>
      </c>
      <c r="AD183" s="637">
        <f t="shared" ref="AD183" si="1040">M183-M182</f>
        <v>2.5889285714285717</v>
      </c>
      <c r="AE183" s="645">
        <f t="shared" ref="AE183" si="1041">N183-N182</f>
        <v>2.6110319712493837</v>
      </c>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row>
    <row r="184" spans="1:248">
      <c r="A184" s="117"/>
      <c r="B184" s="109" t="s">
        <v>134</v>
      </c>
      <c r="C184" s="120">
        <v>3.8648571428571428</v>
      </c>
      <c r="D184" s="127">
        <v>0</v>
      </c>
      <c r="E184" s="127">
        <v>3.5558785529715764</v>
      </c>
      <c r="F184" s="127">
        <v>4.1350785340314138</v>
      </c>
      <c r="G184" s="127">
        <v>0</v>
      </c>
      <c r="H184" s="127">
        <v>0</v>
      </c>
      <c r="I184" s="120">
        <v>3.7259407407407403</v>
      </c>
      <c r="J184" s="120">
        <v>0</v>
      </c>
      <c r="K184" s="127">
        <v>4.1953017241379307</v>
      </c>
      <c r="L184" s="127">
        <v>3.6554621848739499</v>
      </c>
      <c r="M184" s="127">
        <v>3.75</v>
      </c>
      <c r="N184" s="128">
        <v>3.9135829959514168</v>
      </c>
      <c r="O184" s="636">
        <v>0</v>
      </c>
      <c r="P184" s="636">
        <v>0</v>
      </c>
      <c r="Q184" s="636"/>
      <c r="R184" s="636"/>
      <c r="S184" s="636"/>
      <c r="T184" s="145"/>
      <c r="U184" s="145"/>
      <c r="V184" s="56"/>
      <c r="W184" s="56"/>
      <c r="X184" s="56"/>
      <c r="Y184" s="56"/>
      <c r="Z184" s="644"/>
      <c r="AA184" s="56"/>
      <c r="AB184" s="56"/>
      <c r="AC184" s="56"/>
      <c r="AD184" s="56"/>
      <c r="AE184" s="644"/>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row>
    <row r="185" spans="1:248">
      <c r="A185" s="117"/>
      <c r="B185" s="129" t="s">
        <v>557</v>
      </c>
      <c r="C185" s="123">
        <v>6.5</v>
      </c>
      <c r="D185" s="130">
        <v>0</v>
      </c>
      <c r="E185" s="130">
        <v>6.7244475138121551</v>
      </c>
      <c r="F185" s="130">
        <v>5.3857142857142852</v>
      </c>
      <c r="G185" s="130">
        <v>0</v>
      </c>
      <c r="H185" s="130">
        <v>0</v>
      </c>
      <c r="I185" s="123">
        <v>6.4201754385964902</v>
      </c>
      <c r="J185" s="123">
        <v>0</v>
      </c>
      <c r="K185" s="130">
        <v>5.8136929460580911</v>
      </c>
      <c r="L185" s="130">
        <v>5.5619537275064266</v>
      </c>
      <c r="M185" s="130">
        <v>5.3425531914893618</v>
      </c>
      <c r="N185" s="131">
        <v>5.6363367799113737</v>
      </c>
      <c r="O185" s="636">
        <v>0</v>
      </c>
      <c r="P185" s="636">
        <v>0</v>
      </c>
      <c r="Q185" s="636"/>
      <c r="R185" s="636"/>
      <c r="S185" s="636"/>
      <c r="T185" s="729">
        <f t="shared" ref="T185" si="1042">C185-C184</f>
        <v>2.6351428571428572</v>
      </c>
      <c r="U185" s="637">
        <f t="shared" ref="U185" si="1043">D185-D184</f>
        <v>0</v>
      </c>
      <c r="V185" s="729">
        <f t="shared" ref="V185" si="1044">E185-E184</f>
        <v>3.1685689608405787</v>
      </c>
      <c r="W185" s="729">
        <f t="shared" ref="W185" si="1045">F185-F184</f>
        <v>1.2506357516828714</v>
      </c>
      <c r="X185" s="637">
        <f t="shared" ref="X185" si="1046">G185-G184</f>
        <v>0</v>
      </c>
      <c r="Y185" s="637">
        <f t="shared" ref="Y185" si="1047">H185-H184</f>
        <v>0</v>
      </c>
      <c r="Z185" s="645">
        <f t="shared" ref="Z185" si="1048">I185-I184</f>
        <v>2.6942346978557499</v>
      </c>
      <c r="AA185" s="637">
        <f t="shared" ref="AA185" si="1049">J185-J184</f>
        <v>0</v>
      </c>
      <c r="AB185" s="729">
        <f t="shared" ref="AB185" si="1050">K185-K184</f>
        <v>1.6183912219201604</v>
      </c>
      <c r="AC185" s="729">
        <f t="shared" ref="AC185" si="1051">L185-L184</f>
        <v>1.9064915426324767</v>
      </c>
      <c r="AD185" s="729">
        <f t="shared" ref="AD185" si="1052">M185-M184</f>
        <v>1.5925531914893618</v>
      </c>
      <c r="AE185" s="645">
        <f t="shared" ref="AE185" si="1053">N185-N184</f>
        <v>1.7227537839599569</v>
      </c>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row>
    <row r="186" spans="1:248">
      <c r="A186" s="117"/>
      <c r="B186" s="109" t="s">
        <v>136</v>
      </c>
      <c r="C186" s="120">
        <v>0</v>
      </c>
      <c r="D186" s="127">
        <v>0</v>
      </c>
      <c r="E186" s="127">
        <v>0</v>
      </c>
      <c r="F186" s="127">
        <v>0</v>
      </c>
      <c r="G186" s="127">
        <v>0</v>
      </c>
      <c r="H186" s="127">
        <v>0</v>
      </c>
      <c r="I186" s="120">
        <v>0</v>
      </c>
      <c r="J186" s="120">
        <v>0</v>
      </c>
      <c r="K186" s="127">
        <v>0</v>
      </c>
      <c r="L186" s="127">
        <v>0</v>
      </c>
      <c r="M186" s="127">
        <v>0</v>
      </c>
      <c r="N186" s="128">
        <v>0</v>
      </c>
      <c r="O186" s="636">
        <v>0</v>
      </c>
      <c r="P186" s="636">
        <v>0</v>
      </c>
      <c r="Q186" s="636"/>
      <c r="R186" s="636"/>
      <c r="S186" s="636"/>
      <c r="T186" s="145"/>
      <c r="U186" s="145"/>
      <c r="V186" s="56"/>
      <c r="W186" s="56"/>
      <c r="X186" s="56"/>
      <c r="Y186" s="56"/>
      <c r="Z186" s="644"/>
      <c r="AA186" s="56"/>
      <c r="AB186" s="56"/>
      <c r="AC186" s="56"/>
      <c r="AD186" s="56"/>
      <c r="AE186" s="644"/>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row>
    <row r="187" spans="1:248">
      <c r="A187" s="117"/>
      <c r="B187" s="129" t="s">
        <v>559</v>
      </c>
      <c r="C187" s="123">
        <v>0</v>
      </c>
      <c r="D187" s="130">
        <v>0</v>
      </c>
      <c r="E187" s="130">
        <v>0</v>
      </c>
      <c r="F187" s="130">
        <v>0</v>
      </c>
      <c r="G187" s="130">
        <v>0</v>
      </c>
      <c r="H187" s="130">
        <v>0</v>
      </c>
      <c r="I187" s="123">
        <v>0</v>
      </c>
      <c r="J187" s="123">
        <v>0</v>
      </c>
      <c r="K187" s="130">
        <v>0</v>
      </c>
      <c r="L187" s="130">
        <v>0</v>
      </c>
      <c r="M187" s="130">
        <v>0</v>
      </c>
      <c r="N187" s="131">
        <v>0</v>
      </c>
      <c r="O187" s="636">
        <v>0</v>
      </c>
      <c r="P187" s="636">
        <v>0</v>
      </c>
      <c r="Q187" s="636"/>
      <c r="R187" s="636"/>
      <c r="S187" s="636"/>
      <c r="T187" s="637">
        <f t="shared" ref="T187" si="1054">C187-C186</f>
        <v>0</v>
      </c>
      <c r="U187" s="637">
        <f t="shared" ref="U187" si="1055">D187-D186</f>
        <v>0</v>
      </c>
      <c r="V187" s="637">
        <f t="shared" ref="V187" si="1056">E187-E186</f>
        <v>0</v>
      </c>
      <c r="W187" s="637">
        <f t="shared" ref="W187" si="1057">F187-F186</f>
        <v>0</v>
      </c>
      <c r="X187" s="637">
        <f t="shared" ref="X187" si="1058">G187-G186</f>
        <v>0</v>
      </c>
      <c r="Y187" s="637">
        <f t="shared" ref="Y187" si="1059">H187-H186</f>
        <v>0</v>
      </c>
      <c r="Z187" s="645">
        <f t="shared" ref="Z187" si="1060">I187-I186</f>
        <v>0</v>
      </c>
      <c r="AA187" s="637">
        <f t="shared" ref="AA187" si="1061">J187-J186</f>
        <v>0</v>
      </c>
      <c r="AB187" s="637">
        <f t="shared" ref="AB187" si="1062">K187-K186</f>
        <v>0</v>
      </c>
      <c r="AC187" s="637">
        <f t="shared" ref="AC187" si="1063">L187-L186</f>
        <v>0</v>
      </c>
      <c r="AD187" s="637">
        <f t="shared" ref="AD187" si="1064">M187-M186</f>
        <v>0</v>
      </c>
      <c r="AE187" s="645">
        <f t="shared" ref="AE187" si="1065">N187-N186</f>
        <v>0</v>
      </c>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row>
    <row r="188" spans="1:248">
      <c r="A188" s="117"/>
      <c r="B188" s="109" t="s">
        <v>138</v>
      </c>
      <c r="C188" s="120">
        <v>3.8114956011730206</v>
      </c>
      <c r="D188" s="127">
        <v>0</v>
      </c>
      <c r="E188" s="127">
        <v>3.6774544012688346</v>
      </c>
      <c r="F188" s="127">
        <v>4.0865323741007193</v>
      </c>
      <c r="G188" s="127">
        <v>0</v>
      </c>
      <c r="H188" s="127">
        <v>0</v>
      </c>
      <c r="I188" s="120">
        <v>3.7816497358797236</v>
      </c>
      <c r="J188" s="120">
        <v>0</v>
      </c>
      <c r="K188" s="127">
        <v>3.9336363636363636</v>
      </c>
      <c r="L188" s="127">
        <v>3.4533145009416191</v>
      </c>
      <c r="M188" s="127">
        <v>3.585862068965517</v>
      </c>
      <c r="N188" s="128">
        <v>3.6744821092278719</v>
      </c>
      <c r="O188" s="636">
        <v>0</v>
      </c>
      <c r="P188" s="636">
        <v>0</v>
      </c>
      <c r="Q188" s="636"/>
      <c r="R188" s="636"/>
      <c r="S188" s="636"/>
      <c r="T188" s="145"/>
      <c r="U188" s="145"/>
      <c r="V188" s="56"/>
      <c r="W188" s="56"/>
      <c r="X188" s="56"/>
      <c r="Y188" s="56"/>
      <c r="Z188" s="644"/>
      <c r="AA188" s="56"/>
      <c r="AB188" s="56"/>
      <c r="AC188" s="56"/>
      <c r="AD188" s="56"/>
      <c r="AE188" s="644"/>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row>
    <row r="189" spans="1:248">
      <c r="A189" s="117"/>
      <c r="B189" s="129" t="s">
        <v>561</v>
      </c>
      <c r="C189" s="123">
        <v>6.1221999999999994</v>
      </c>
      <c r="D189" s="130">
        <v>0</v>
      </c>
      <c r="E189" s="130">
        <v>6.2450897571277713</v>
      </c>
      <c r="F189" s="130">
        <v>5.314746543778802</v>
      </c>
      <c r="G189" s="130">
        <v>0</v>
      </c>
      <c r="H189" s="130">
        <v>0</v>
      </c>
      <c r="I189" s="123">
        <v>6.0605885444035739</v>
      </c>
      <c r="J189" s="123">
        <v>0</v>
      </c>
      <c r="K189" s="130">
        <v>6.2632298136645961</v>
      </c>
      <c r="L189" s="130">
        <v>5.724614065180103</v>
      </c>
      <c r="M189" s="130">
        <v>5.8471698113207546</v>
      </c>
      <c r="N189" s="131">
        <v>5.9373239436619718</v>
      </c>
      <c r="O189" s="636">
        <v>0</v>
      </c>
      <c r="P189" s="636">
        <v>0</v>
      </c>
      <c r="Q189" s="636"/>
      <c r="R189" s="636"/>
      <c r="S189" s="636"/>
      <c r="T189" s="729">
        <f t="shared" ref="T189" si="1066">C189-C188</f>
        <v>2.3107043988269789</v>
      </c>
      <c r="U189" s="637">
        <f t="shared" ref="U189" si="1067">D189-D188</f>
        <v>0</v>
      </c>
      <c r="V189" s="729">
        <f t="shared" ref="V189" si="1068">E189-E188</f>
        <v>2.5676353558589367</v>
      </c>
      <c r="W189" s="729">
        <f t="shared" ref="W189" si="1069">F189-F188</f>
        <v>1.2282141696780826</v>
      </c>
      <c r="X189" s="637">
        <f t="shared" ref="X189" si="1070">G189-G188</f>
        <v>0</v>
      </c>
      <c r="Y189" s="637">
        <f t="shared" ref="Y189" si="1071">H189-H188</f>
        <v>0</v>
      </c>
      <c r="Z189" s="645">
        <f t="shared" ref="Z189" si="1072">I189-I188</f>
        <v>2.2789388085238502</v>
      </c>
      <c r="AA189" s="637">
        <f t="shared" ref="AA189" si="1073">J189-J188</f>
        <v>0</v>
      </c>
      <c r="AB189" s="729">
        <f t="shared" ref="AB189" si="1074">K189-K188</f>
        <v>2.3295934500282325</v>
      </c>
      <c r="AC189" s="729">
        <f t="shared" ref="AC189" si="1075">L189-L188</f>
        <v>2.2712995642384839</v>
      </c>
      <c r="AD189" s="729">
        <f t="shared" ref="AD189" si="1076">M189-M188</f>
        <v>2.2613077423552377</v>
      </c>
      <c r="AE189" s="645">
        <f t="shared" ref="AE189" si="1077">N189-N188</f>
        <v>2.2628418344340999</v>
      </c>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row>
    <row r="190" spans="1:248">
      <c r="A190" s="117"/>
      <c r="B190" s="109" t="s">
        <v>156</v>
      </c>
      <c r="C190" s="120">
        <v>5.66183066361556</v>
      </c>
      <c r="D190" s="127">
        <v>0</v>
      </c>
      <c r="E190" s="127">
        <v>5.8117401129943493</v>
      </c>
      <c r="F190" s="127">
        <v>5.4424225352112678</v>
      </c>
      <c r="G190" s="127">
        <v>0</v>
      </c>
      <c r="H190" s="127">
        <v>0</v>
      </c>
      <c r="I190" s="120">
        <v>5.6944961240310068</v>
      </c>
      <c r="J190" s="120">
        <v>0</v>
      </c>
      <c r="K190" s="127">
        <v>4.9006410256410255</v>
      </c>
      <c r="L190" s="127">
        <v>5.0273047473200609</v>
      </c>
      <c r="M190" s="127">
        <v>5.1979439252336448</v>
      </c>
      <c r="N190" s="128">
        <v>5.0256659388646288</v>
      </c>
      <c r="O190" s="636">
        <v>0</v>
      </c>
      <c r="P190" s="636">
        <v>0</v>
      </c>
      <c r="Q190" s="636"/>
      <c r="R190" s="636"/>
      <c r="S190" s="636"/>
      <c r="T190" s="145"/>
      <c r="U190" s="145"/>
      <c r="V190" s="56"/>
      <c r="W190" s="56"/>
      <c r="X190" s="56"/>
      <c r="Y190" s="56"/>
      <c r="Z190" s="644"/>
      <c r="AA190" s="56"/>
      <c r="AB190" s="56"/>
      <c r="AC190" s="56"/>
      <c r="AD190" s="56"/>
      <c r="AE190" s="644"/>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row>
    <row r="191" spans="1:248">
      <c r="A191" s="117"/>
      <c r="B191" s="129" t="s">
        <v>563</v>
      </c>
      <c r="C191" s="123">
        <v>6.6502164502164502</v>
      </c>
      <c r="D191" s="130">
        <v>0</v>
      </c>
      <c r="E191" s="130">
        <v>6.4214953271028046</v>
      </c>
      <c r="F191" s="130">
        <v>5.8492753623188403</v>
      </c>
      <c r="G191" s="130">
        <v>0</v>
      </c>
      <c r="H191" s="130">
        <v>0</v>
      </c>
      <c r="I191" s="123">
        <v>6.3350461133069835</v>
      </c>
      <c r="J191" s="123">
        <v>0</v>
      </c>
      <c r="K191" s="130">
        <v>7.04</v>
      </c>
      <c r="L191" s="130">
        <v>7.0585808580858087</v>
      </c>
      <c r="M191" s="130">
        <v>6.9728971962616821</v>
      </c>
      <c r="N191" s="131">
        <v>7.0443037974683547</v>
      </c>
      <c r="O191" s="636">
        <v>0</v>
      </c>
      <c r="P191" s="636">
        <v>0</v>
      </c>
      <c r="Q191" s="636"/>
      <c r="R191" s="636"/>
      <c r="S191" s="636"/>
      <c r="T191" s="637">
        <f t="shared" ref="T191" si="1078">C191-C190</f>
        <v>0.98838578660089027</v>
      </c>
      <c r="U191" s="637">
        <f t="shared" ref="U191" si="1079">D191-D190</f>
        <v>0</v>
      </c>
      <c r="V191" s="637">
        <f t="shared" ref="V191" si="1080">E191-E190</f>
        <v>0.60975521410845523</v>
      </c>
      <c r="W191" s="637">
        <f t="shared" ref="W191" si="1081">F191-F190</f>
        <v>0.40685282710757242</v>
      </c>
      <c r="X191" s="637">
        <f t="shared" ref="X191" si="1082">G191-G190</f>
        <v>0</v>
      </c>
      <c r="Y191" s="637">
        <f t="shared" ref="Y191" si="1083">H191-H190</f>
        <v>0</v>
      </c>
      <c r="Z191" s="645">
        <f t="shared" ref="Z191" si="1084">I191-I190</f>
        <v>0.64054998927597673</v>
      </c>
      <c r="AA191" s="637">
        <f t="shared" ref="AA191" si="1085">J191-J190</f>
        <v>0</v>
      </c>
      <c r="AB191" s="637">
        <f t="shared" ref="AB191" si="1086">K191-K190</f>
        <v>2.1393589743589745</v>
      </c>
      <c r="AC191" s="637">
        <f t="shared" ref="AC191" si="1087">L191-L190</f>
        <v>2.0312761107657478</v>
      </c>
      <c r="AD191" s="637">
        <f t="shared" ref="AD191" si="1088">M191-M190</f>
        <v>1.7749532710280373</v>
      </c>
      <c r="AE191" s="645">
        <f t="shared" ref="AE191" si="1089">N191-N190</f>
        <v>2.0186378586037259</v>
      </c>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row>
    <row r="192" spans="1:248">
      <c r="A192" s="117"/>
      <c r="B192" s="109" t="s">
        <v>169</v>
      </c>
      <c r="C192" s="120">
        <v>4.6085113458528948</v>
      </c>
      <c r="D192" s="127">
        <v>0</v>
      </c>
      <c r="E192" s="127">
        <v>4.6956175816023746</v>
      </c>
      <c r="F192" s="127">
        <v>5.0502304147465438</v>
      </c>
      <c r="G192" s="127">
        <v>0</v>
      </c>
      <c r="H192" s="127">
        <v>0</v>
      </c>
      <c r="I192" s="120">
        <v>4.7033835149297181</v>
      </c>
      <c r="J192" s="120">
        <v>0</v>
      </c>
      <c r="K192" s="127">
        <v>4.4194184720638541</v>
      </c>
      <c r="L192" s="127">
        <v>4.3771400683260122</v>
      </c>
      <c r="M192" s="127">
        <v>4.9051612903225807</v>
      </c>
      <c r="N192" s="128">
        <v>4.4253929366846956</v>
      </c>
      <c r="O192" s="636">
        <v>0</v>
      </c>
      <c r="P192" s="636">
        <v>0</v>
      </c>
      <c r="Q192" s="636"/>
      <c r="R192" s="636"/>
      <c r="S192" s="636"/>
      <c r="T192" s="145"/>
      <c r="U192" s="145"/>
      <c r="V192" s="56"/>
      <c r="W192" s="56"/>
      <c r="X192" s="56"/>
      <c r="Y192" s="56"/>
      <c r="Z192" s="644"/>
      <c r="AA192" s="56"/>
      <c r="AB192" s="56"/>
      <c r="AC192" s="56"/>
      <c r="AD192" s="56"/>
      <c r="AE192" s="644"/>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row>
    <row r="193" spans="1:248">
      <c r="A193" s="117"/>
      <c r="B193" s="129" t="s">
        <v>565</v>
      </c>
      <c r="C193" s="123">
        <v>5.2797389225960654</v>
      </c>
      <c r="D193" s="130">
        <v>0</v>
      </c>
      <c r="E193" s="130">
        <v>5.5764283382304924</v>
      </c>
      <c r="F193" s="130">
        <v>5.5732360097323594</v>
      </c>
      <c r="G193" s="130">
        <v>0</v>
      </c>
      <c r="H193" s="130">
        <v>0</v>
      </c>
      <c r="I193" s="123">
        <v>5.4538647891589074</v>
      </c>
      <c r="J193" s="123">
        <v>0</v>
      </c>
      <c r="K193" s="130">
        <v>5.5288569144684248</v>
      </c>
      <c r="L193" s="130">
        <v>4.8872044506258696</v>
      </c>
      <c r="M193" s="130">
        <v>5.443888888888889</v>
      </c>
      <c r="N193" s="131">
        <v>5.1107644305772233</v>
      </c>
      <c r="O193" s="636">
        <v>0</v>
      </c>
      <c r="P193" s="636">
        <v>0</v>
      </c>
      <c r="Q193" s="636"/>
      <c r="R193" s="636"/>
      <c r="S193" s="636"/>
      <c r="T193" s="637">
        <f t="shared" ref="T193" si="1090">C193-C192</f>
        <v>0.67122757674317057</v>
      </c>
      <c r="U193" s="637">
        <f t="shared" ref="U193" si="1091">D193-D192</f>
        <v>0</v>
      </c>
      <c r="V193" s="637">
        <f t="shared" ref="V193" si="1092">E193-E192</f>
        <v>0.88081075662811781</v>
      </c>
      <c r="W193" s="637">
        <f t="shared" ref="W193" si="1093">F193-F192</f>
        <v>0.52300559498581567</v>
      </c>
      <c r="X193" s="637">
        <f t="shared" ref="X193" si="1094">G193-G192</f>
        <v>0</v>
      </c>
      <c r="Y193" s="637">
        <f t="shared" ref="Y193" si="1095">H193-H192</f>
        <v>0</v>
      </c>
      <c r="Z193" s="645">
        <f t="shared" ref="Z193" si="1096">I193-I192</f>
        <v>0.75048127422918931</v>
      </c>
      <c r="AA193" s="637">
        <f t="shared" ref="AA193" si="1097">J193-J192</f>
        <v>0</v>
      </c>
      <c r="AB193" s="637">
        <f t="shared" ref="AB193" si="1098">K193-K192</f>
        <v>1.1094384424045707</v>
      </c>
      <c r="AC193" s="637">
        <f t="shared" ref="AC193" si="1099">L193-L192</f>
        <v>0.5100643822998574</v>
      </c>
      <c r="AD193" s="637">
        <f t="shared" ref="AD193" si="1100">M193-M192</f>
        <v>0.53872759856630825</v>
      </c>
      <c r="AE193" s="645">
        <f t="shared" ref="AE193" si="1101">N193-N192</f>
        <v>0.68537149389252772</v>
      </c>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row>
    <row r="194" spans="1:248">
      <c r="A194" s="117"/>
      <c r="B194" s="109" t="s">
        <v>171</v>
      </c>
      <c r="C194" s="120">
        <v>4.3008045977011502</v>
      </c>
      <c r="D194" s="127">
        <v>0</v>
      </c>
      <c r="E194" s="127">
        <v>4.2218883248730963</v>
      </c>
      <c r="F194" s="127">
        <v>5.2201529051987769</v>
      </c>
      <c r="G194" s="127">
        <v>0</v>
      </c>
      <c r="H194" s="127">
        <v>0</v>
      </c>
      <c r="I194" s="120">
        <v>4.4223391494002176</v>
      </c>
      <c r="J194" s="120">
        <v>0</v>
      </c>
      <c r="K194" s="127">
        <v>5.2933195020746888</v>
      </c>
      <c r="L194" s="127">
        <v>5.0221896383186717</v>
      </c>
      <c r="M194" s="127">
        <v>4.5358974358974367</v>
      </c>
      <c r="N194" s="128">
        <v>5.0968706387546971</v>
      </c>
      <c r="O194" s="636">
        <v>0</v>
      </c>
      <c r="P194" s="636">
        <v>0</v>
      </c>
      <c r="Q194" s="636"/>
      <c r="R194" s="636"/>
      <c r="S194" s="636"/>
      <c r="T194" s="145"/>
      <c r="U194" s="145"/>
      <c r="V194" s="56"/>
      <c r="W194" s="56"/>
      <c r="X194" s="56"/>
      <c r="Y194" s="56"/>
      <c r="Z194" s="644"/>
      <c r="AA194" s="56"/>
      <c r="AB194" s="56"/>
      <c r="AC194" s="56"/>
      <c r="AD194" s="56"/>
      <c r="AE194" s="644"/>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row>
    <row r="195" spans="1:248">
      <c r="A195" s="117"/>
      <c r="B195" s="129" t="s">
        <v>567</v>
      </c>
      <c r="C195" s="123">
        <v>6.3360606060606059</v>
      </c>
      <c r="D195" s="130">
        <v>0</v>
      </c>
      <c r="E195" s="130">
        <v>6.6502197802197802</v>
      </c>
      <c r="F195" s="130">
        <v>5.9679083094555869</v>
      </c>
      <c r="G195" s="130">
        <v>0</v>
      </c>
      <c r="H195" s="130">
        <v>0</v>
      </c>
      <c r="I195" s="123">
        <v>6.4180823345492444</v>
      </c>
      <c r="J195" s="123">
        <v>0</v>
      </c>
      <c r="K195" s="130">
        <v>5.9461285008237237</v>
      </c>
      <c r="L195" s="130">
        <v>5.6381725021349283</v>
      </c>
      <c r="M195" s="130">
        <v>5.2185185185185183</v>
      </c>
      <c r="N195" s="131">
        <v>5.7062728698379512</v>
      </c>
      <c r="O195" s="636">
        <v>0</v>
      </c>
      <c r="P195" s="636">
        <v>0</v>
      </c>
      <c r="Q195" s="636"/>
      <c r="R195" s="636"/>
      <c r="S195" s="636"/>
      <c r="T195" s="729">
        <f t="shared" ref="T195" si="1102">C195-C194</f>
        <v>2.0352560083594557</v>
      </c>
      <c r="U195" s="637">
        <f t="shared" ref="U195" si="1103">D195-D194</f>
        <v>0</v>
      </c>
      <c r="V195" s="729">
        <f t="shared" ref="V195" si="1104">E195-E194</f>
        <v>2.4283314553466839</v>
      </c>
      <c r="W195" s="637">
        <f t="shared" ref="W195" si="1105">F195-F194</f>
        <v>0.74775540425680997</v>
      </c>
      <c r="X195" s="637">
        <f t="shared" ref="X195" si="1106">G195-G194</f>
        <v>0</v>
      </c>
      <c r="Y195" s="637">
        <f t="shared" ref="Y195" si="1107">H195-H194</f>
        <v>0</v>
      </c>
      <c r="Z195" s="645">
        <f t="shared" ref="Z195" si="1108">I195-I194</f>
        <v>1.9957431851490268</v>
      </c>
      <c r="AA195" s="637">
        <f t="shared" ref="AA195" si="1109">J195-J194</f>
        <v>0</v>
      </c>
      <c r="AB195" s="637">
        <f t="shared" ref="AB195" si="1110">K195-K194</f>
        <v>0.65280899874903486</v>
      </c>
      <c r="AC195" s="637">
        <f t="shared" ref="AC195" si="1111">L195-L194</f>
        <v>0.61598286381625655</v>
      </c>
      <c r="AD195" s="637">
        <f t="shared" ref="AD195" si="1112">M195-M194</f>
        <v>0.68262108262108168</v>
      </c>
      <c r="AE195" s="645">
        <f t="shared" ref="AE195" si="1113">N195-N194</f>
        <v>0.60940223108325409</v>
      </c>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row>
    <row r="196" spans="1:248">
      <c r="A196" s="117"/>
      <c r="B196" s="109" t="s">
        <v>200</v>
      </c>
      <c r="C196" s="120">
        <v>4.5800017749378776</v>
      </c>
      <c r="D196" s="127">
        <v>0</v>
      </c>
      <c r="E196" s="127">
        <v>4.6224447232240866</v>
      </c>
      <c r="F196" s="127">
        <v>5.0803304442036845</v>
      </c>
      <c r="G196" s="127">
        <v>0</v>
      </c>
      <c r="H196" s="127">
        <v>0</v>
      </c>
      <c r="I196" s="120">
        <v>4.666186764812009</v>
      </c>
      <c r="J196" s="120">
        <v>0</v>
      </c>
      <c r="K196" s="127">
        <v>4.8143125000000007</v>
      </c>
      <c r="L196" s="127">
        <v>4.5919466145833336</v>
      </c>
      <c r="M196" s="127">
        <v>4.7758083832335325</v>
      </c>
      <c r="N196" s="128">
        <v>4.6752856572113455</v>
      </c>
      <c r="O196" s="636">
        <v>0</v>
      </c>
      <c r="P196" s="636">
        <v>0</v>
      </c>
      <c r="Q196" s="636"/>
      <c r="R196" s="636"/>
      <c r="S196" s="636"/>
      <c r="T196" s="145"/>
      <c r="U196" s="145"/>
      <c r="V196" s="56"/>
      <c r="W196" s="56"/>
      <c r="X196" s="56"/>
      <c r="Y196" s="56"/>
      <c r="Z196" s="644"/>
      <c r="AA196" s="56"/>
      <c r="AB196" s="56"/>
      <c r="AC196" s="56"/>
      <c r="AD196" s="56"/>
      <c r="AE196" s="644"/>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row>
    <row r="197" spans="1:248" ht="13.5" thickBot="1">
      <c r="A197" s="632"/>
      <c r="B197" s="638" t="s">
        <v>569</v>
      </c>
      <c r="C197" s="639">
        <v>5.3940482046237097</v>
      </c>
      <c r="D197" s="640">
        <v>0</v>
      </c>
      <c r="E197" s="640">
        <v>5.7153069926094373</v>
      </c>
      <c r="F197" s="640">
        <v>5.6423482187656795</v>
      </c>
      <c r="G197" s="640">
        <v>0</v>
      </c>
      <c r="H197" s="640">
        <v>0</v>
      </c>
      <c r="I197" s="639">
        <v>5.5761766261237442</v>
      </c>
      <c r="J197" s="639">
        <v>0</v>
      </c>
      <c r="K197" s="640">
        <v>5.6651776103336919</v>
      </c>
      <c r="L197" s="640">
        <v>5.1044971583889307</v>
      </c>
      <c r="M197" s="640">
        <v>5.3824242424242428</v>
      </c>
      <c r="N197" s="641">
        <v>5.2887656250000008</v>
      </c>
      <c r="O197" s="639">
        <v>0</v>
      </c>
      <c r="P197" s="640">
        <v>0</v>
      </c>
      <c r="Q197" s="636"/>
      <c r="R197" s="636"/>
      <c r="S197" s="636"/>
      <c r="T197" s="642">
        <f t="shared" ref="T197" si="1114">C197-C196</f>
        <v>0.81404642968583207</v>
      </c>
      <c r="U197" s="642">
        <f t="shared" ref="U197" si="1115">D197-D196</f>
        <v>0</v>
      </c>
      <c r="V197" s="732">
        <f t="shared" ref="V197" si="1116">E197-E196</f>
        <v>1.0928622693853507</v>
      </c>
      <c r="W197" s="642">
        <f t="shared" ref="W197" si="1117">F197-F196</f>
        <v>0.56201777456199498</v>
      </c>
      <c r="X197" s="642">
        <f t="shared" ref="X197" si="1118">G197-G196</f>
        <v>0</v>
      </c>
      <c r="Y197" s="642">
        <f t="shared" ref="Y197" si="1119">H197-H196</f>
        <v>0</v>
      </c>
      <c r="Z197" s="646">
        <f t="shared" ref="Z197" si="1120">I197-I196</f>
        <v>0.9099898613117352</v>
      </c>
      <c r="AA197" s="642">
        <f t="shared" ref="AA197" si="1121">J197-J196</f>
        <v>0</v>
      </c>
      <c r="AB197" s="642">
        <f t="shared" ref="AB197" si="1122">K197-K196</f>
        <v>0.85086511033369128</v>
      </c>
      <c r="AC197" s="642">
        <f t="shared" ref="AC197" si="1123">L197-L196</f>
        <v>0.51255054380559706</v>
      </c>
      <c r="AD197" s="642">
        <f t="shared" ref="AD197" si="1124">M197-M196</f>
        <v>0.60661585919071026</v>
      </c>
      <c r="AE197" s="646">
        <f t="shared" ref="AE197" si="1125">N197-N196</f>
        <v>0.61347996778865532</v>
      </c>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row>
    <row r="198" spans="1:248">
      <c r="A198" s="116" t="s">
        <v>84</v>
      </c>
      <c r="B198" s="109" t="s">
        <v>278</v>
      </c>
      <c r="C198" s="120">
        <v>4.2</v>
      </c>
      <c r="D198" s="127">
        <v>4.2134328358208961</v>
      </c>
      <c r="E198" s="127">
        <v>4.0719512195121945</v>
      </c>
      <c r="F198" s="127">
        <v>4.2717791411042949</v>
      </c>
      <c r="G198" s="127">
        <v>0</v>
      </c>
      <c r="H198" s="127">
        <v>4.7</v>
      </c>
      <c r="I198" s="120">
        <v>4.2084628670120905</v>
      </c>
      <c r="J198" s="120">
        <v>0</v>
      </c>
      <c r="K198" s="127">
        <v>4.4047863247863246</v>
      </c>
      <c r="L198" s="127">
        <v>2.3944444444444439</v>
      </c>
      <c r="M198" s="127">
        <v>2.8885714285714283</v>
      </c>
      <c r="N198" s="128">
        <v>3.3164221824686937</v>
      </c>
      <c r="O198" s="636">
        <v>0</v>
      </c>
      <c r="P198" s="636">
        <v>0</v>
      </c>
      <c r="Q198" s="636"/>
      <c r="R198" s="636"/>
      <c r="S198" s="636"/>
      <c r="T198" s="636" t="s">
        <v>1142</v>
      </c>
      <c r="U198" s="145"/>
      <c r="V198" s="56"/>
      <c r="W198" s="56"/>
      <c r="X198" s="56"/>
      <c r="Y198" s="56"/>
      <c r="Z198" s="644"/>
      <c r="AA198" s="56"/>
      <c r="AB198" s="56"/>
      <c r="AC198" s="56"/>
      <c r="AD198" s="56"/>
      <c r="AE198" s="644"/>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row>
    <row r="199" spans="1:248">
      <c r="A199" s="117"/>
      <c r="B199" s="129" t="s">
        <v>539</v>
      </c>
      <c r="C199" s="123">
        <v>4.1387878787878796</v>
      </c>
      <c r="D199" s="130">
        <v>4.2530223880597013</v>
      </c>
      <c r="E199" s="130">
        <v>4.2086842105263154</v>
      </c>
      <c r="F199" s="130">
        <v>4.2571270718232039</v>
      </c>
      <c r="G199" s="130">
        <v>0</v>
      </c>
      <c r="H199" s="130">
        <v>0</v>
      </c>
      <c r="I199" s="123">
        <v>4.220024875621891</v>
      </c>
      <c r="J199" s="123">
        <v>0</v>
      </c>
      <c r="K199" s="130">
        <v>4.1499999999999995</v>
      </c>
      <c r="L199" s="130">
        <v>2.3666666666666667</v>
      </c>
      <c r="M199" s="130">
        <v>2.3375000000000004</v>
      </c>
      <c r="N199" s="131">
        <v>2.7812499999999996</v>
      </c>
      <c r="O199" s="636">
        <v>0</v>
      </c>
      <c r="P199" s="636">
        <v>0</v>
      </c>
      <c r="Q199" s="636"/>
      <c r="R199" s="636"/>
      <c r="S199" s="636"/>
      <c r="T199" s="637">
        <f t="shared" ref="T199" si="1126">C199-C198</f>
        <v>-6.1212121212120607E-2</v>
      </c>
      <c r="U199" s="637">
        <f t="shared" ref="U199" si="1127">D199-D198</f>
        <v>3.9589552238805226E-2</v>
      </c>
      <c r="V199" s="637">
        <f t="shared" ref="V199" si="1128">E199-E198</f>
        <v>0.13673299101412084</v>
      </c>
      <c r="W199" s="637">
        <f t="shared" ref="W199" si="1129">F199-F198</f>
        <v>-1.4652069281090974E-2</v>
      </c>
      <c r="X199" s="637">
        <f t="shared" ref="X199" si="1130">G199-G198</f>
        <v>0</v>
      </c>
      <c r="Y199" s="729">
        <f t="shared" ref="Y199" si="1131">H199-H198</f>
        <v>-4.7</v>
      </c>
      <c r="Z199" s="645">
        <f t="shared" ref="Z199" si="1132">I199-I198</f>
        <v>1.15620086098005E-2</v>
      </c>
      <c r="AA199" s="637">
        <f t="shared" ref="AA199" si="1133">J199-J198</f>
        <v>0</v>
      </c>
      <c r="AB199" s="637">
        <f t="shared" ref="AB199" si="1134">K199-K198</f>
        <v>-0.25478632478632512</v>
      </c>
      <c r="AC199" s="637">
        <f t="shared" ref="AC199" si="1135">L199-L198</f>
        <v>-2.7777777777777235E-2</v>
      </c>
      <c r="AD199" s="637">
        <f t="shared" ref="AD199" si="1136">M199-M198</f>
        <v>-0.55107142857142799</v>
      </c>
      <c r="AE199" s="645">
        <f t="shared" ref="AE199" si="1137">N199-N198</f>
        <v>-0.53517218246869414</v>
      </c>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row>
    <row r="200" spans="1:248">
      <c r="A200" s="117"/>
      <c r="B200" s="109" t="s">
        <v>280</v>
      </c>
      <c r="C200" s="120">
        <v>0</v>
      </c>
      <c r="D200" s="127">
        <v>5.4249999999999998</v>
      </c>
      <c r="E200" s="127">
        <v>0</v>
      </c>
      <c r="F200" s="127">
        <v>4.3</v>
      </c>
      <c r="G200" s="127">
        <v>0</v>
      </c>
      <c r="H200" s="127">
        <v>0</v>
      </c>
      <c r="I200" s="120">
        <v>5.2</v>
      </c>
      <c r="J200" s="120">
        <v>0</v>
      </c>
      <c r="K200" s="127">
        <v>5.3</v>
      </c>
      <c r="L200" s="127">
        <v>3.74</v>
      </c>
      <c r="M200" s="127">
        <v>2.0150000000000001</v>
      </c>
      <c r="N200" s="128">
        <v>4.2837500000000004</v>
      </c>
      <c r="O200" s="636">
        <v>0</v>
      </c>
      <c r="P200" s="636">
        <v>0</v>
      </c>
      <c r="Q200" s="636"/>
      <c r="R200" s="636"/>
      <c r="S200" s="636"/>
      <c r="T200" s="145"/>
      <c r="U200" s="145"/>
      <c r="V200" s="56"/>
      <c r="W200" s="56"/>
      <c r="X200" s="56"/>
      <c r="Y200" s="56"/>
      <c r="Z200" s="644"/>
      <c r="AA200" s="56"/>
      <c r="AB200" s="56"/>
      <c r="AC200" s="56"/>
      <c r="AD200" s="56"/>
      <c r="AE200" s="644"/>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row>
    <row r="201" spans="1:248">
      <c r="A201" s="117"/>
      <c r="B201" s="129" t="s">
        <v>541</v>
      </c>
      <c r="C201" s="123">
        <v>0</v>
      </c>
      <c r="D201" s="130">
        <v>0</v>
      </c>
      <c r="E201" s="130">
        <v>0</v>
      </c>
      <c r="F201" s="130">
        <v>7.9399999999999995</v>
      </c>
      <c r="G201" s="130">
        <v>0</v>
      </c>
      <c r="H201" s="130">
        <v>0</v>
      </c>
      <c r="I201" s="123">
        <v>7.9399999999999995</v>
      </c>
      <c r="J201" s="123">
        <v>0</v>
      </c>
      <c r="K201" s="130">
        <v>4.9949999999999992</v>
      </c>
      <c r="L201" s="130">
        <v>3.2133333333333334</v>
      </c>
      <c r="M201" s="130">
        <v>2.5350000000000001</v>
      </c>
      <c r="N201" s="131">
        <v>3.8544444444444443</v>
      </c>
      <c r="O201" s="636">
        <v>0</v>
      </c>
      <c r="P201" s="636">
        <v>0</v>
      </c>
      <c r="Q201" s="636"/>
      <c r="R201" s="636"/>
      <c r="S201" s="636"/>
      <c r="T201" s="637">
        <f t="shared" ref="T201" si="1138">C201-C200</f>
        <v>0</v>
      </c>
      <c r="U201" s="729">
        <f t="shared" ref="U201" si="1139">D201-D200</f>
        <v>-5.4249999999999998</v>
      </c>
      <c r="V201" s="637">
        <f t="shared" ref="V201" si="1140">E201-E200</f>
        <v>0</v>
      </c>
      <c r="W201" s="729">
        <f t="shared" ref="W201" si="1141">F201-F200</f>
        <v>3.6399999999999997</v>
      </c>
      <c r="X201" s="637">
        <f t="shared" ref="X201" si="1142">G201-G200</f>
        <v>0</v>
      </c>
      <c r="Y201" s="637">
        <f t="shared" ref="Y201" si="1143">H201-H200</f>
        <v>0</v>
      </c>
      <c r="Z201" s="645">
        <f t="shared" ref="Z201" si="1144">I201-I200</f>
        <v>2.7399999999999993</v>
      </c>
      <c r="AA201" s="637">
        <f t="shared" ref="AA201" si="1145">J201-J200</f>
        <v>0</v>
      </c>
      <c r="AB201" s="637">
        <f t="shared" ref="AB201" si="1146">K201-K200</f>
        <v>-0.3050000000000006</v>
      </c>
      <c r="AC201" s="637">
        <f t="shared" ref="AC201" si="1147">L201-L200</f>
        <v>-0.52666666666666684</v>
      </c>
      <c r="AD201" s="637">
        <f t="shared" ref="AD201" si="1148">M201-M200</f>
        <v>0.52</v>
      </c>
      <c r="AE201" s="645">
        <f t="shared" ref="AE201" si="1149">N201-N200</f>
        <v>-0.42930555555555605</v>
      </c>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row>
    <row r="202" spans="1:248">
      <c r="A202" s="117"/>
      <c r="B202" s="109" t="s">
        <v>282</v>
      </c>
      <c r="C202" s="120">
        <v>0</v>
      </c>
      <c r="D202" s="127">
        <v>0</v>
      </c>
      <c r="E202" s="127">
        <v>0</v>
      </c>
      <c r="F202" s="127">
        <v>0</v>
      </c>
      <c r="G202" s="127">
        <v>0</v>
      </c>
      <c r="H202" s="127">
        <v>0</v>
      </c>
      <c r="I202" s="120">
        <v>0</v>
      </c>
      <c r="J202" s="120">
        <v>0</v>
      </c>
      <c r="K202" s="127">
        <v>0</v>
      </c>
      <c r="L202" s="127">
        <v>0</v>
      </c>
      <c r="M202" s="127">
        <v>0</v>
      </c>
      <c r="N202" s="128">
        <v>0</v>
      </c>
      <c r="O202" s="636">
        <v>0</v>
      </c>
      <c r="P202" s="636">
        <v>0</v>
      </c>
      <c r="Q202" s="636"/>
      <c r="R202" s="636"/>
      <c r="S202" s="636"/>
      <c r="T202" s="145"/>
      <c r="U202" s="145"/>
      <c r="V202" s="56"/>
      <c r="W202" s="56"/>
      <c r="X202" s="56"/>
      <c r="Y202" s="56"/>
      <c r="Z202" s="644"/>
      <c r="AA202" s="56"/>
      <c r="AB202" s="56"/>
      <c r="AC202" s="56"/>
      <c r="AD202" s="56"/>
      <c r="AE202" s="644"/>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row>
    <row r="203" spans="1:248">
      <c r="A203" s="117"/>
      <c r="B203" s="129" t="s">
        <v>543</v>
      </c>
      <c r="C203" s="123">
        <v>0</v>
      </c>
      <c r="D203" s="130">
        <v>0</v>
      </c>
      <c r="E203" s="130">
        <v>0</v>
      </c>
      <c r="F203" s="130">
        <v>0</v>
      </c>
      <c r="G203" s="130">
        <v>0</v>
      </c>
      <c r="H203" s="130">
        <v>0</v>
      </c>
      <c r="I203" s="123">
        <v>0</v>
      </c>
      <c r="J203" s="123">
        <v>0</v>
      </c>
      <c r="K203" s="130">
        <v>0</v>
      </c>
      <c r="L203" s="130">
        <v>0</v>
      </c>
      <c r="M203" s="130">
        <v>0</v>
      </c>
      <c r="N203" s="131">
        <v>0</v>
      </c>
      <c r="O203" s="636">
        <v>0</v>
      </c>
      <c r="P203" s="636">
        <v>0</v>
      </c>
      <c r="Q203" s="636"/>
      <c r="R203" s="636"/>
      <c r="S203" s="636"/>
      <c r="T203" s="637">
        <f t="shared" ref="T203" si="1150">C203-C202</f>
        <v>0</v>
      </c>
      <c r="U203" s="637">
        <f t="shared" ref="U203" si="1151">D203-D202</f>
        <v>0</v>
      </c>
      <c r="V203" s="637">
        <f t="shared" ref="V203" si="1152">E203-E202</f>
        <v>0</v>
      </c>
      <c r="W203" s="637">
        <f t="shared" ref="W203" si="1153">F203-F202</f>
        <v>0</v>
      </c>
      <c r="X203" s="637">
        <f t="shared" ref="X203" si="1154">G203-G202</f>
        <v>0</v>
      </c>
      <c r="Y203" s="637">
        <f t="shared" ref="Y203" si="1155">H203-H202</f>
        <v>0</v>
      </c>
      <c r="Z203" s="645">
        <f t="shared" ref="Z203" si="1156">I203-I202</f>
        <v>0</v>
      </c>
      <c r="AA203" s="637">
        <f t="shared" ref="AA203" si="1157">J203-J202</f>
        <v>0</v>
      </c>
      <c r="AB203" s="637">
        <f t="shared" ref="AB203" si="1158">K203-K202</f>
        <v>0</v>
      </c>
      <c r="AC203" s="637">
        <f t="shared" ref="AC203" si="1159">L203-L202</f>
        <v>0</v>
      </c>
      <c r="AD203" s="637">
        <f t="shared" ref="AD203" si="1160">M203-M202</f>
        <v>0</v>
      </c>
      <c r="AE203" s="645">
        <f t="shared" ref="AE203" si="1161">N203-N202</f>
        <v>0</v>
      </c>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row>
    <row r="204" spans="1:248">
      <c r="A204" s="117"/>
      <c r="B204" s="109" t="s">
        <v>284</v>
      </c>
      <c r="C204" s="120">
        <v>4.2</v>
      </c>
      <c r="D204" s="127">
        <v>4.2370731707317075</v>
      </c>
      <c r="E204" s="127">
        <v>4.0719512195121945</v>
      </c>
      <c r="F204" s="127">
        <v>4.2719512195121956</v>
      </c>
      <c r="G204" s="127">
        <v>0</v>
      </c>
      <c r="H204" s="127">
        <v>4.7</v>
      </c>
      <c r="I204" s="120">
        <v>4.216952054794521</v>
      </c>
      <c r="J204" s="120">
        <v>0</v>
      </c>
      <c r="K204" s="127">
        <v>4.5993979933110367</v>
      </c>
      <c r="L204" s="127">
        <v>2.465263157894737</v>
      </c>
      <c r="M204" s="127">
        <v>2.6944444444444446</v>
      </c>
      <c r="N204" s="128">
        <v>3.4681598793363504</v>
      </c>
      <c r="O204" s="636">
        <v>0</v>
      </c>
      <c r="P204" s="636">
        <v>0</v>
      </c>
      <c r="Q204" s="636"/>
      <c r="R204" s="636"/>
      <c r="S204" s="636"/>
      <c r="T204" s="145"/>
      <c r="U204" s="145"/>
      <c r="V204" s="56"/>
      <c r="W204" s="56"/>
      <c r="X204" s="56"/>
      <c r="Y204" s="56"/>
      <c r="Z204" s="644"/>
      <c r="AA204" s="56"/>
      <c r="AB204" s="56"/>
      <c r="AC204" s="56"/>
      <c r="AD204" s="56"/>
      <c r="AE204" s="644"/>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row>
    <row r="205" spans="1:248">
      <c r="A205" s="117"/>
      <c r="B205" s="129" t="s">
        <v>545</v>
      </c>
      <c r="C205" s="123">
        <v>4.1387878787878796</v>
      </c>
      <c r="D205" s="130">
        <v>4.2530223880597013</v>
      </c>
      <c r="E205" s="130">
        <v>4.2086842105263154</v>
      </c>
      <c r="F205" s="130">
        <v>4.3367567567567571</v>
      </c>
      <c r="G205" s="130">
        <v>0</v>
      </c>
      <c r="H205" s="130">
        <v>0</v>
      </c>
      <c r="I205" s="123">
        <v>4.2384405940594068</v>
      </c>
      <c r="J205" s="123">
        <v>0</v>
      </c>
      <c r="K205" s="130">
        <v>4.3109523809523802</v>
      </c>
      <c r="L205" s="130">
        <v>2.427142857142857</v>
      </c>
      <c r="M205" s="130">
        <v>2.3594444444444442</v>
      </c>
      <c r="N205" s="131">
        <v>2.9004938271604934</v>
      </c>
      <c r="O205" s="636">
        <v>0</v>
      </c>
      <c r="P205" s="636">
        <v>0</v>
      </c>
      <c r="Q205" s="636"/>
      <c r="R205" s="636"/>
      <c r="S205" s="636"/>
      <c r="T205" s="637">
        <f t="shared" ref="T205" si="1162">C205-C204</f>
        <v>-6.1212121212120607E-2</v>
      </c>
      <c r="U205" s="637">
        <f t="shared" ref="U205" si="1163">D205-D204</f>
        <v>1.5949217327993814E-2</v>
      </c>
      <c r="V205" s="637">
        <f t="shared" ref="V205" si="1164">E205-E204</f>
        <v>0.13673299101412084</v>
      </c>
      <c r="W205" s="637">
        <f t="shared" ref="W205" si="1165">F205-F204</f>
        <v>6.4805537244561506E-2</v>
      </c>
      <c r="X205" s="637">
        <f t="shared" ref="X205" si="1166">G205-G204</f>
        <v>0</v>
      </c>
      <c r="Y205" s="729">
        <f t="shared" ref="Y205" si="1167">H205-H204</f>
        <v>-4.7</v>
      </c>
      <c r="Z205" s="645">
        <f t="shared" ref="Z205" si="1168">I205-I204</f>
        <v>2.1488539264885809E-2</v>
      </c>
      <c r="AA205" s="637">
        <f t="shared" ref="AA205" si="1169">J205-J204</f>
        <v>0</v>
      </c>
      <c r="AB205" s="637">
        <f t="shared" ref="AB205" si="1170">K205-K204</f>
        <v>-0.28844561235865651</v>
      </c>
      <c r="AC205" s="637">
        <f t="shared" ref="AC205" si="1171">L205-L204</f>
        <v>-3.8120300751879999E-2</v>
      </c>
      <c r="AD205" s="637">
        <f t="shared" ref="AD205" si="1172">M205-M204</f>
        <v>-0.33500000000000041</v>
      </c>
      <c r="AE205" s="645">
        <f t="shared" ref="AE205" si="1173">N205-N204</f>
        <v>-0.56766605217585697</v>
      </c>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row>
    <row r="206" spans="1:248">
      <c r="A206" s="117"/>
      <c r="B206" s="109" t="s">
        <v>124</v>
      </c>
      <c r="C206" s="120">
        <v>4.5999999999999996</v>
      </c>
      <c r="D206" s="127">
        <v>5.4146796116504863</v>
      </c>
      <c r="E206" s="127">
        <v>5.7665486725663717</v>
      </c>
      <c r="F206" s="127">
        <v>5.537991452991454</v>
      </c>
      <c r="G206" s="127">
        <v>0</v>
      </c>
      <c r="H206" s="127">
        <v>6.2000000000000011</v>
      </c>
      <c r="I206" s="120">
        <v>5.2638549654454216</v>
      </c>
      <c r="J206" s="120">
        <v>0</v>
      </c>
      <c r="K206" s="127">
        <v>5.6340314136125658</v>
      </c>
      <c r="L206" s="127">
        <v>3.8550161812297734</v>
      </c>
      <c r="M206" s="127">
        <v>5.0249999999999995</v>
      </c>
      <c r="N206" s="128">
        <v>4.8706586826347307</v>
      </c>
      <c r="O206" s="636">
        <v>0</v>
      </c>
      <c r="P206" s="636">
        <v>0</v>
      </c>
      <c r="Q206" s="636"/>
      <c r="R206" s="636"/>
      <c r="S206" s="636"/>
      <c r="T206" s="145"/>
      <c r="U206" s="145"/>
      <c r="V206" s="56"/>
      <c r="W206" s="56"/>
      <c r="X206" s="56"/>
      <c r="Y206" s="56"/>
      <c r="Z206" s="644"/>
      <c r="AA206" s="56"/>
      <c r="AB206" s="56"/>
      <c r="AC206" s="56"/>
      <c r="AD206" s="56"/>
      <c r="AE206" s="644"/>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row>
    <row r="207" spans="1:248">
      <c r="A207" s="117"/>
      <c r="B207" s="129" t="s">
        <v>547</v>
      </c>
      <c r="C207" s="123">
        <v>4.5671751067724227</v>
      </c>
      <c r="D207" s="130">
        <v>5.4229353233830846</v>
      </c>
      <c r="E207" s="130">
        <v>5.7965681003584235</v>
      </c>
      <c r="F207" s="130">
        <v>5.7890296946884146</v>
      </c>
      <c r="G207" s="130">
        <v>0</v>
      </c>
      <c r="H207" s="130">
        <v>7.4293442622950812</v>
      </c>
      <c r="I207" s="123">
        <v>5.3308775413711595</v>
      </c>
      <c r="J207" s="123">
        <v>0</v>
      </c>
      <c r="K207" s="130">
        <v>5.7464691943127955</v>
      </c>
      <c r="L207" s="130">
        <v>4.1948809523809523</v>
      </c>
      <c r="M207" s="130">
        <v>4.6903664921465964</v>
      </c>
      <c r="N207" s="131">
        <v>4.9203484995159723</v>
      </c>
      <c r="O207" s="636">
        <v>0</v>
      </c>
      <c r="P207" s="636">
        <v>0</v>
      </c>
      <c r="Q207" s="636"/>
      <c r="R207" s="636"/>
      <c r="S207" s="636"/>
      <c r="T207" s="637">
        <f t="shared" ref="T207" si="1174">C207-C206</f>
        <v>-3.2824893227576979E-2</v>
      </c>
      <c r="U207" s="637">
        <f t="shared" ref="U207" si="1175">D207-D206</f>
        <v>8.2557117325983143E-3</v>
      </c>
      <c r="V207" s="637">
        <f t="shared" ref="V207" si="1176">E207-E206</f>
        <v>3.00194277920518E-2</v>
      </c>
      <c r="W207" s="637">
        <f t="shared" ref="W207" si="1177">F207-F206</f>
        <v>0.25103824169696054</v>
      </c>
      <c r="X207" s="637">
        <f t="shared" ref="X207" si="1178">G207-G206</f>
        <v>0</v>
      </c>
      <c r="Y207" s="637">
        <f t="shared" ref="Y207" si="1179">H207-H206</f>
        <v>1.2293442622950801</v>
      </c>
      <c r="Z207" s="645">
        <f t="shared" ref="Z207" si="1180">I207-I206</f>
        <v>6.7022575925737904E-2</v>
      </c>
      <c r="AA207" s="637">
        <f t="shared" ref="AA207" si="1181">J207-J206</f>
        <v>0</v>
      </c>
      <c r="AB207" s="637">
        <f t="shared" ref="AB207" si="1182">K207-K206</f>
        <v>0.11243778070022969</v>
      </c>
      <c r="AC207" s="637">
        <f t="shared" ref="AC207" si="1183">L207-L206</f>
        <v>0.33986477115117886</v>
      </c>
      <c r="AD207" s="637">
        <f t="shared" ref="AD207" si="1184">M207-M206</f>
        <v>-0.33463350785340307</v>
      </c>
      <c r="AE207" s="645">
        <f t="shared" ref="AE207" si="1185">N207-N206</f>
        <v>4.9689816881241633E-2</v>
      </c>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row>
    <row r="208" spans="1:248">
      <c r="A208" s="117"/>
      <c r="B208" s="109" t="s">
        <v>126</v>
      </c>
      <c r="C208" s="120">
        <v>12.4</v>
      </c>
      <c r="D208" s="127">
        <v>7.4079207920792083</v>
      </c>
      <c r="E208" s="127">
        <v>7.4464285714285712</v>
      </c>
      <c r="F208" s="127">
        <v>8.6333333333333346</v>
      </c>
      <c r="G208" s="127">
        <v>0</v>
      </c>
      <c r="H208" s="127">
        <v>8.6999999999999993</v>
      </c>
      <c r="I208" s="120">
        <v>8.0158536585365852</v>
      </c>
      <c r="J208" s="120">
        <v>0</v>
      </c>
      <c r="K208" s="127">
        <v>7.4260869565217389</v>
      </c>
      <c r="L208" s="127">
        <v>5.6435643564356432</v>
      </c>
      <c r="M208" s="127">
        <v>4.6074074074074076</v>
      </c>
      <c r="N208" s="128">
        <v>6.2921501706484637</v>
      </c>
      <c r="O208" s="636">
        <v>0</v>
      </c>
      <c r="P208" s="636">
        <v>0</v>
      </c>
      <c r="Q208" s="636"/>
      <c r="R208" s="636"/>
      <c r="S208" s="636"/>
      <c r="T208" s="145"/>
      <c r="U208" s="145"/>
      <c r="V208" s="56"/>
      <c r="W208" s="56"/>
      <c r="X208" s="56"/>
      <c r="Y208" s="56"/>
      <c r="Z208" s="644"/>
      <c r="AA208" s="56"/>
      <c r="AB208" s="56"/>
      <c r="AC208" s="56"/>
      <c r="AD208" s="56"/>
      <c r="AE208" s="644"/>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row>
    <row r="209" spans="1:248">
      <c r="A209" s="117"/>
      <c r="B209" s="129" t="s">
        <v>549</v>
      </c>
      <c r="C209" s="123">
        <v>8.5462500000000006</v>
      </c>
      <c r="D209" s="130">
        <v>8.1143023255813951</v>
      </c>
      <c r="E209" s="130">
        <v>7.026913580246914</v>
      </c>
      <c r="F209" s="130">
        <v>7.6389189189189182</v>
      </c>
      <c r="G209" s="130">
        <v>0</v>
      </c>
      <c r="H209" s="130">
        <v>8.2652941176470591</v>
      </c>
      <c r="I209" s="123">
        <v>7.673571428571428</v>
      </c>
      <c r="J209" s="123">
        <v>0</v>
      </c>
      <c r="K209" s="130">
        <v>7.3134868421052639</v>
      </c>
      <c r="L209" s="130">
        <v>5.6117894736842091</v>
      </c>
      <c r="M209" s="130">
        <v>6.3957777777777789</v>
      </c>
      <c r="N209" s="131">
        <v>6.6184246575342467</v>
      </c>
      <c r="O209" s="636">
        <v>0</v>
      </c>
      <c r="P209" s="636">
        <v>0</v>
      </c>
      <c r="Q209" s="636"/>
      <c r="R209" s="636"/>
      <c r="S209" s="636"/>
      <c r="T209" s="729">
        <f t="shared" ref="T209" si="1186">C209-C208</f>
        <v>-3.8537499999999998</v>
      </c>
      <c r="U209" s="637">
        <f t="shared" ref="U209" si="1187">D209-D208</f>
        <v>0.7063815335021868</v>
      </c>
      <c r="V209" s="637">
        <f t="shared" ref="V209" si="1188">E209-E208</f>
        <v>-0.41951499118165714</v>
      </c>
      <c r="W209" s="637">
        <f t="shared" ref="W209" si="1189">F209-F208</f>
        <v>-0.99441441441441647</v>
      </c>
      <c r="X209" s="637">
        <f t="shared" ref="X209" si="1190">G209-G208</f>
        <v>0</v>
      </c>
      <c r="Y209" s="637">
        <f t="shared" ref="Y209" si="1191">H209-H208</f>
        <v>-0.43470588235294016</v>
      </c>
      <c r="Z209" s="645">
        <f t="shared" ref="Z209" si="1192">I209-I208</f>
        <v>-0.34228222996515711</v>
      </c>
      <c r="AA209" s="637">
        <f t="shared" ref="AA209" si="1193">J209-J208</f>
        <v>0</v>
      </c>
      <c r="AB209" s="637">
        <f t="shared" ref="AB209" si="1194">K209-K208</f>
        <v>-0.11260011441647499</v>
      </c>
      <c r="AC209" s="637">
        <f t="shared" ref="AC209" si="1195">L209-L208</f>
        <v>-3.1774882751434141E-2</v>
      </c>
      <c r="AD209" s="637">
        <f t="shared" ref="AD209" si="1196">M209-M208</f>
        <v>1.7883703703703713</v>
      </c>
      <c r="AE209" s="645">
        <f t="shared" ref="AE209" si="1197">N209-N208</f>
        <v>0.32627448688578298</v>
      </c>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row>
    <row r="210" spans="1:248">
      <c r="A210" s="117"/>
      <c r="B210" s="109" t="s">
        <v>128</v>
      </c>
      <c r="C210" s="120">
        <v>0</v>
      </c>
      <c r="D210" s="127">
        <v>0</v>
      </c>
      <c r="E210" s="127">
        <v>0</v>
      </c>
      <c r="F210" s="127">
        <v>0</v>
      </c>
      <c r="G210" s="127">
        <v>0</v>
      </c>
      <c r="H210" s="127">
        <v>0</v>
      </c>
      <c r="I210" s="120">
        <v>0</v>
      </c>
      <c r="J210" s="120">
        <v>0</v>
      </c>
      <c r="K210" s="127">
        <v>0</v>
      </c>
      <c r="L210" s="127">
        <v>0</v>
      </c>
      <c r="M210" s="127">
        <v>0</v>
      </c>
      <c r="N210" s="128">
        <v>0</v>
      </c>
      <c r="O210" s="636">
        <v>0</v>
      </c>
      <c r="P210" s="636">
        <v>0</v>
      </c>
      <c r="Q210" s="636"/>
      <c r="R210" s="636"/>
      <c r="S210" s="636"/>
      <c r="T210" s="145"/>
      <c r="U210" s="145"/>
      <c r="V210" s="56"/>
      <c r="W210" s="56"/>
      <c r="X210" s="56"/>
      <c r="Y210" s="56"/>
      <c r="Z210" s="644"/>
      <c r="AA210" s="56"/>
      <c r="AB210" s="56"/>
      <c r="AC210" s="56"/>
      <c r="AD210" s="56"/>
      <c r="AE210" s="644"/>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row>
    <row r="211" spans="1:248">
      <c r="A211" s="117"/>
      <c r="B211" s="129" t="s">
        <v>551</v>
      </c>
      <c r="C211" s="123">
        <v>0</v>
      </c>
      <c r="D211" s="130">
        <v>0</v>
      </c>
      <c r="E211" s="130">
        <v>0</v>
      </c>
      <c r="F211" s="130">
        <v>0</v>
      </c>
      <c r="G211" s="130">
        <v>0</v>
      </c>
      <c r="H211" s="130">
        <v>0</v>
      </c>
      <c r="I211" s="123">
        <v>0</v>
      </c>
      <c r="J211" s="123">
        <v>0</v>
      </c>
      <c r="K211" s="130">
        <v>0</v>
      </c>
      <c r="L211" s="130">
        <v>0</v>
      </c>
      <c r="M211" s="130">
        <v>0</v>
      </c>
      <c r="N211" s="131">
        <v>0</v>
      </c>
      <c r="O211" s="636">
        <v>0</v>
      </c>
      <c r="P211" s="636">
        <v>0</v>
      </c>
      <c r="Q211" s="636"/>
      <c r="R211" s="636"/>
      <c r="S211" s="636"/>
      <c r="T211" s="637">
        <f t="shared" ref="T211" si="1198">C211-C210</f>
        <v>0</v>
      </c>
      <c r="U211" s="637">
        <f t="shared" ref="U211" si="1199">D211-D210</f>
        <v>0</v>
      </c>
      <c r="V211" s="637">
        <f t="shared" ref="V211" si="1200">E211-E210</f>
        <v>0</v>
      </c>
      <c r="W211" s="637">
        <f t="shared" ref="W211" si="1201">F211-F210</f>
        <v>0</v>
      </c>
      <c r="X211" s="637">
        <f t="shared" ref="X211" si="1202">G211-G210</f>
        <v>0</v>
      </c>
      <c r="Y211" s="637">
        <f t="shared" ref="Y211" si="1203">H211-H210</f>
        <v>0</v>
      </c>
      <c r="Z211" s="645">
        <f t="shared" ref="Z211" si="1204">I211-I210</f>
        <v>0</v>
      </c>
      <c r="AA211" s="637">
        <f t="shared" ref="AA211" si="1205">J211-J210</f>
        <v>0</v>
      </c>
      <c r="AB211" s="637">
        <f t="shared" ref="AB211" si="1206">K211-K210</f>
        <v>0</v>
      </c>
      <c r="AC211" s="637">
        <f t="shared" ref="AC211" si="1207">L211-L210</f>
        <v>0</v>
      </c>
      <c r="AD211" s="637">
        <f t="shared" ref="AD211" si="1208">M211-M210</f>
        <v>0</v>
      </c>
      <c r="AE211" s="645">
        <f t="shared" ref="AE211" si="1209">N211-N210</f>
        <v>0</v>
      </c>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row>
    <row r="212" spans="1:248">
      <c r="A212" s="117"/>
      <c r="B212" s="109" t="s">
        <v>130</v>
      </c>
      <c r="C212" s="120">
        <v>4.6233114166168559</v>
      </c>
      <c r="D212" s="127">
        <v>5.489910313901345</v>
      </c>
      <c r="E212" s="127">
        <v>5.8071675302245245</v>
      </c>
      <c r="F212" s="127">
        <v>5.626650062266501</v>
      </c>
      <c r="G212" s="127">
        <v>0</v>
      </c>
      <c r="H212" s="127">
        <v>6.6032258064516132</v>
      </c>
      <c r="I212" s="120">
        <v>5.3264871866037558</v>
      </c>
      <c r="J212" s="120">
        <v>0</v>
      </c>
      <c r="K212" s="127">
        <v>6.1096153846153847</v>
      </c>
      <c r="L212" s="127">
        <v>4.2956097560975612</v>
      </c>
      <c r="M212" s="127">
        <v>4.9111111111111114</v>
      </c>
      <c r="N212" s="128">
        <v>5.2398936170212762</v>
      </c>
      <c r="O212" s="636">
        <v>0</v>
      </c>
      <c r="P212" s="636">
        <v>0</v>
      </c>
      <c r="Q212" s="636"/>
      <c r="R212" s="636"/>
      <c r="S212" s="636"/>
      <c r="T212" s="145"/>
      <c r="U212" s="145"/>
      <c r="V212" s="56"/>
      <c r="W212" s="56"/>
      <c r="X212" s="56"/>
      <c r="Y212" s="56"/>
      <c r="Z212" s="644"/>
      <c r="AA212" s="56"/>
      <c r="AB212" s="56"/>
      <c r="AC212" s="56"/>
      <c r="AD212" s="56"/>
      <c r="AE212" s="644"/>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row>
    <row r="213" spans="1:248">
      <c r="A213" s="117"/>
      <c r="B213" s="129" t="s">
        <v>553</v>
      </c>
      <c r="C213" s="123">
        <v>4.5768624467437622</v>
      </c>
      <c r="D213" s="130">
        <v>5.5086921081882183</v>
      </c>
      <c r="E213" s="130">
        <v>5.839654128837009</v>
      </c>
      <c r="F213" s="130">
        <v>5.8445638945233274</v>
      </c>
      <c r="G213" s="130">
        <v>0</v>
      </c>
      <c r="H213" s="130">
        <v>7.6115384615384603</v>
      </c>
      <c r="I213" s="123">
        <v>5.3883590074716343</v>
      </c>
      <c r="J213" s="123">
        <v>0</v>
      </c>
      <c r="K213" s="130">
        <v>6.161428571428571</v>
      </c>
      <c r="L213" s="130">
        <v>4.4562524271844657</v>
      </c>
      <c r="M213" s="130">
        <v>5.0155508474576278</v>
      </c>
      <c r="N213" s="131">
        <v>5.2945660377358488</v>
      </c>
      <c r="O213" s="636">
        <v>0</v>
      </c>
      <c r="P213" s="636">
        <v>0</v>
      </c>
      <c r="Q213" s="636"/>
      <c r="R213" s="636"/>
      <c r="S213" s="636"/>
      <c r="T213" s="637">
        <f t="shared" ref="T213" si="1210">C213-C212</f>
        <v>-4.644896987309366E-2</v>
      </c>
      <c r="U213" s="637">
        <f t="shared" ref="U213" si="1211">D213-D212</f>
        <v>1.8781794286873321E-2</v>
      </c>
      <c r="V213" s="637">
        <f t="shared" ref="V213" si="1212">E213-E212</f>
        <v>3.2486598612484485E-2</v>
      </c>
      <c r="W213" s="637">
        <f t="shared" ref="W213" si="1213">F213-F212</f>
        <v>0.21791383225682637</v>
      </c>
      <c r="X213" s="637">
        <f t="shared" ref="X213" si="1214">G213-G212</f>
        <v>0</v>
      </c>
      <c r="Y213" s="637">
        <f t="shared" ref="Y213" si="1215">H213-H212</f>
        <v>1.0083126550868471</v>
      </c>
      <c r="Z213" s="645">
        <f t="shared" ref="Z213" si="1216">I213-I212</f>
        <v>6.1871820867878569E-2</v>
      </c>
      <c r="AA213" s="637">
        <f t="shared" ref="AA213" si="1217">J213-J212</f>
        <v>0</v>
      </c>
      <c r="AB213" s="637">
        <f t="shared" ref="AB213" si="1218">K213-K212</f>
        <v>5.1813186813186363E-2</v>
      </c>
      <c r="AC213" s="637">
        <f t="shared" ref="AC213" si="1219">L213-L212</f>
        <v>0.16064267108690444</v>
      </c>
      <c r="AD213" s="637">
        <f t="shared" ref="AD213" si="1220">M213-M212</f>
        <v>0.10443973634651638</v>
      </c>
      <c r="AE213" s="645">
        <f t="shared" ref="AE213" si="1221">N213-N212</f>
        <v>5.4672420714572567E-2</v>
      </c>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row>
    <row r="214" spans="1:248">
      <c r="A214" s="117"/>
      <c r="B214" s="109" t="s">
        <v>132</v>
      </c>
      <c r="C214" s="120">
        <v>3.7</v>
      </c>
      <c r="D214" s="127">
        <v>4.0871401151631481</v>
      </c>
      <c r="E214" s="127">
        <v>4.2631107491856683</v>
      </c>
      <c r="F214" s="127">
        <v>4.169209039548023</v>
      </c>
      <c r="G214" s="127">
        <v>0</v>
      </c>
      <c r="H214" s="127">
        <v>3.8</v>
      </c>
      <c r="I214" s="120">
        <v>4.0895404120443732</v>
      </c>
      <c r="J214" s="120">
        <v>0</v>
      </c>
      <c r="K214" s="127">
        <v>4.3820143884892087</v>
      </c>
      <c r="L214" s="127">
        <v>3.0968181818181817</v>
      </c>
      <c r="M214" s="127">
        <v>3.0338709677419353</v>
      </c>
      <c r="N214" s="128">
        <v>3.7337788578371818</v>
      </c>
      <c r="O214" s="636">
        <v>0</v>
      </c>
      <c r="P214" s="636">
        <v>0</v>
      </c>
      <c r="Q214" s="636"/>
      <c r="R214" s="636"/>
      <c r="S214" s="636"/>
      <c r="T214" s="145"/>
      <c r="U214" s="145"/>
      <c r="V214" s="56"/>
      <c r="W214" s="56"/>
      <c r="X214" s="56"/>
      <c r="Y214" s="56"/>
      <c r="Z214" s="644"/>
      <c r="AA214" s="56"/>
      <c r="AB214" s="56"/>
      <c r="AC214" s="56"/>
      <c r="AD214" s="56"/>
      <c r="AE214" s="644"/>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row>
    <row r="215" spans="1:248">
      <c r="A215" s="117"/>
      <c r="B215" s="129" t="s">
        <v>555</v>
      </c>
      <c r="C215" s="123">
        <v>3.5274939172749389</v>
      </c>
      <c r="D215" s="130">
        <v>3.9782776025236593</v>
      </c>
      <c r="E215" s="130">
        <v>4.1494964028776975</v>
      </c>
      <c r="F215" s="130">
        <v>4.2160826909600564</v>
      </c>
      <c r="G215" s="130">
        <v>0</v>
      </c>
      <c r="H215" s="130">
        <v>4.1096774193548393</v>
      </c>
      <c r="I215" s="123">
        <v>4.0116932907348239</v>
      </c>
      <c r="J215" s="123">
        <v>0</v>
      </c>
      <c r="K215" s="130">
        <v>4.418038379530917</v>
      </c>
      <c r="L215" s="130">
        <v>3.3506071428571427</v>
      </c>
      <c r="M215" s="130">
        <v>3.363872340425532</v>
      </c>
      <c r="N215" s="131">
        <v>3.8625406504065043</v>
      </c>
      <c r="O215" s="636">
        <v>0</v>
      </c>
      <c r="P215" s="636">
        <v>0</v>
      </c>
      <c r="Q215" s="636"/>
      <c r="R215" s="636"/>
      <c r="S215" s="636"/>
      <c r="T215" s="637">
        <f t="shared" ref="T215" si="1222">C215-C214</f>
        <v>-0.17250608272506129</v>
      </c>
      <c r="U215" s="637">
        <f t="shared" ref="U215" si="1223">D215-D214</f>
        <v>-0.10886251263948887</v>
      </c>
      <c r="V215" s="637">
        <f t="shared" ref="V215" si="1224">E215-E214</f>
        <v>-0.11361434630797085</v>
      </c>
      <c r="W215" s="637">
        <f t="shared" ref="W215" si="1225">F215-F214</f>
        <v>4.6873651412033368E-2</v>
      </c>
      <c r="X215" s="637">
        <f t="shared" ref="X215" si="1226">G215-G214</f>
        <v>0</v>
      </c>
      <c r="Y215" s="637">
        <f t="shared" ref="Y215" si="1227">H215-H214</f>
        <v>0.3096774193548395</v>
      </c>
      <c r="Z215" s="645">
        <f t="shared" ref="Z215" si="1228">I215-I214</f>
        <v>-7.7847121309549294E-2</v>
      </c>
      <c r="AA215" s="637">
        <f t="shared" ref="AA215" si="1229">J215-J214</f>
        <v>0</v>
      </c>
      <c r="AB215" s="637">
        <f t="shared" ref="AB215" si="1230">K215-K214</f>
        <v>3.6023991041708392E-2</v>
      </c>
      <c r="AC215" s="637">
        <f t="shared" ref="AC215" si="1231">L215-L214</f>
        <v>0.25378896103896098</v>
      </c>
      <c r="AD215" s="637">
        <f t="shared" ref="AD215" si="1232">M215-M214</f>
        <v>0.33000137268359664</v>
      </c>
      <c r="AE215" s="645">
        <f t="shared" ref="AE215" si="1233">N215-N214</f>
        <v>0.12876179256932252</v>
      </c>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row>
    <row r="216" spans="1:248">
      <c r="A216" s="117"/>
      <c r="B216" s="109" t="s">
        <v>134</v>
      </c>
      <c r="C216" s="120">
        <v>5.8</v>
      </c>
      <c r="D216" s="127">
        <v>5.6614173228346454</v>
      </c>
      <c r="E216" s="127">
        <v>5.8236453201970448</v>
      </c>
      <c r="F216" s="127">
        <v>6.0328611898016993</v>
      </c>
      <c r="G216" s="127">
        <v>0</v>
      </c>
      <c r="H216" s="127">
        <v>5.8</v>
      </c>
      <c r="I216" s="120">
        <v>5.8589306029579058</v>
      </c>
      <c r="J216" s="120">
        <v>0</v>
      </c>
      <c r="K216" s="127">
        <v>4.7524390243902435</v>
      </c>
      <c r="L216" s="127">
        <v>4.5619047619047617</v>
      </c>
      <c r="M216" s="127">
        <v>4.4578313253012052</v>
      </c>
      <c r="N216" s="128">
        <v>4.6516666666666655</v>
      </c>
      <c r="O216" s="636">
        <v>0</v>
      </c>
      <c r="P216" s="636">
        <v>0</v>
      </c>
      <c r="Q216" s="636"/>
      <c r="R216" s="636"/>
      <c r="S216" s="636"/>
      <c r="T216" s="145"/>
      <c r="U216" s="145"/>
      <c r="V216" s="56"/>
      <c r="W216" s="56"/>
      <c r="X216" s="56"/>
      <c r="Y216" s="56"/>
      <c r="Z216" s="644"/>
      <c r="AA216" s="56"/>
      <c r="AB216" s="56"/>
      <c r="AC216" s="56"/>
      <c r="AD216" s="56"/>
      <c r="AE216" s="644"/>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row>
    <row r="217" spans="1:248">
      <c r="A217" s="117"/>
      <c r="B217" s="129" t="s">
        <v>557</v>
      </c>
      <c r="C217" s="123">
        <v>5.5439726027397258</v>
      </c>
      <c r="D217" s="130">
        <v>5.5834827586206899</v>
      </c>
      <c r="E217" s="130">
        <v>6.1320089285714285</v>
      </c>
      <c r="F217" s="130">
        <v>5.409709443099274</v>
      </c>
      <c r="G217" s="130">
        <v>0</v>
      </c>
      <c r="H217" s="130">
        <v>8.0795000000000012</v>
      </c>
      <c r="I217" s="123">
        <v>5.6796960784313724</v>
      </c>
      <c r="J217" s="123">
        <v>0</v>
      </c>
      <c r="K217" s="130">
        <v>5.222430379746835</v>
      </c>
      <c r="L217" s="130">
        <v>4.8936363636363627</v>
      </c>
      <c r="M217" s="130">
        <v>3.6860344827586204</v>
      </c>
      <c r="N217" s="131">
        <v>4.8790114613180497</v>
      </c>
      <c r="O217" s="636">
        <v>0</v>
      </c>
      <c r="P217" s="636">
        <v>0</v>
      </c>
      <c r="Q217" s="636"/>
      <c r="R217" s="636"/>
      <c r="S217" s="636"/>
      <c r="T217" s="637">
        <f t="shared" ref="T217" si="1234">C217-C216</f>
        <v>-0.25602739726027401</v>
      </c>
      <c r="U217" s="637">
        <f t="shared" ref="U217" si="1235">D217-D216</f>
        <v>-7.7934564213955504E-2</v>
      </c>
      <c r="V217" s="637">
        <f t="shared" ref="V217" si="1236">E217-E216</f>
        <v>0.3083636083743837</v>
      </c>
      <c r="W217" s="637">
        <f t="shared" ref="W217" si="1237">F217-F216</f>
        <v>-0.62315174670242524</v>
      </c>
      <c r="X217" s="637">
        <f t="shared" ref="X217" si="1238">G217-G216</f>
        <v>0</v>
      </c>
      <c r="Y217" s="637">
        <f t="shared" ref="Y217" si="1239">H217-H216</f>
        <v>2.2795000000000014</v>
      </c>
      <c r="Z217" s="645">
        <f t="shared" ref="Z217" si="1240">I217-I216</f>
        <v>-0.17923452452653343</v>
      </c>
      <c r="AA217" s="637">
        <f t="shared" ref="AA217" si="1241">J217-J216</f>
        <v>0</v>
      </c>
      <c r="AB217" s="637">
        <f t="shared" ref="AB217" si="1242">K217-K216</f>
        <v>0.46999135535659153</v>
      </c>
      <c r="AC217" s="637">
        <f t="shared" ref="AC217" si="1243">L217-L216</f>
        <v>0.33173160173160099</v>
      </c>
      <c r="AD217" s="637">
        <f t="shared" ref="AD217" si="1244">M217-M216</f>
        <v>-0.77179684254258474</v>
      </c>
      <c r="AE217" s="645">
        <f t="shared" ref="AE217" si="1245">N217-N216</f>
        <v>0.22734479465138424</v>
      </c>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row>
    <row r="218" spans="1:248">
      <c r="A218" s="117"/>
      <c r="B218" s="109" t="s">
        <v>136</v>
      </c>
      <c r="C218" s="120">
        <v>0</v>
      </c>
      <c r="D218" s="127">
        <v>0</v>
      </c>
      <c r="E218" s="127">
        <v>0</v>
      </c>
      <c r="F218" s="127">
        <v>0</v>
      </c>
      <c r="G218" s="127">
        <v>0</v>
      </c>
      <c r="H218" s="127">
        <v>0</v>
      </c>
      <c r="I218" s="120">
        <v>0</v>
      </c>
      <c r="J218" s="120">
        <v>0</v>
      </c>
      <c r="K218" s="127">
        <v>0</v>
      </c>
      <c r="L218" s="127">
        <v>0</v>
      </c>
      <c r="M218" s="127">
        <v>0</v>
      </c>
      <c r="N218" s="128">
        <v>0</v>
      </c>
      <c r="O218" s="636">
        <v>0</v>
      </c>
      <c r="P218" s="636">
        <v>0</v>
      </c>
      <c r="Q218" s="636"/>
      <c r="R218" s="636"/>
      <c r="S218" s="636"/>
      <c r="T218" s="145"/>
      <c r="U218" s="145"/>
      <c r="V218" s="56"/>
      <c r="W218" s="56"/>
      <c r="X218" s="56"/>
      <c r="Y218" s="56"/>
      <c r="Z218" s="644"/>
      <c r="AA218" s="56"/>
      <c r="AB218" s="56"/>
      <c r="AC218" s="56"/>
      <c r="AD218" s="56"/>
      <c r="AE218" s="644"/>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row>
    <row r="219" spans="1:248">
      <c r="A219" s="117"/>
      <c r="B219" s="129" t="s">
        <v>559</v>
      </c>
      <c r="C219" s="123">
        <v>0</v>
      </c>
      <c r="D219" s="130">
        <v>0</v>
      </c>
      <c r="E219" s="130">
        <v>0</v>
      </c>
      <c r="F219" s="130">
        <v>0</v>
      </c>
      <c r="G219" s="130">
        <v>0</v>
      </c>
      <c r="H219" s="130">
        <v>0</v>
      </c>
      <c r="I219" s="123">
        <v>0</v>
      </c>
      <c r="J219" s="123">
        <v>0</v>
      </c>
      <c r="K219" s="130">
        <v>0</v>
      </c>
      <c r="L219" s="130">
        <v>0</v>
      </c>
      <c r="M219" s="130">
        <v>0</v>
      </c>
      <c r="N219" s="131">
        <v>0</v>
      </c>
      <c r="O219" s="636">
        <v>0</v>
      </c>
      <c r="P219" s="636">
        <v>0</v>
      </c>
      <c r="Q219" s="636"/>
      <c r="R219" s="636"/>
      <c r="S219" s="636"/>
      <c r="T219" s="637">
        <f t="shared" ref="T219" si="1246">C219-C218</f>
        <v>0</v>
      </c>
      <c r="U219" s="637">
        <f t="shared" ref="U219" si="1247">D219-D218</f>
        <v>0</v>
      </c>
      <c r="V219" s="637">
        <f t="shared" ref="V219" si="1248">E219-E218</f>
        <v>0</v>
      </c>
      <c r="W219" s="637">
        <f t="shared" ref="W219" si="1249">F219-F218</f>
        <v>0</v>
      </c>
      <c r="X219" s="637">
        <f t="shared" ref="X219" si="1250">G219-G218</f>
        <v>0</v>
      </c>
      <c r="Y219" s="637">
        <f t="shared" ref="Y219" si="1251">H219-H218</f>
        <v>0</v>
      </c>
      <c r="Z219" s="645">
        <f t="shared" ref="Z219" si="1252">I219-I218</f>
        <v>0</v>
      </c>
      <c r="AA219" s="637">
        <f t="shared" ref="AA219" si="1253">J219-J218</f>
        <v>0</v>
      </c>
      <c r="AB219" s="637">
        <f t="shared" ref="AB219" si="1254">K219-K218</f>
        <v>0</v>
      </c>
      <c r="AC219" s="637">
        <f t="shared" ref="AC219" si="1255">L219-L218</f>
        <v>0</v>
      </c>
      <c r="AD219" s="637">
        <f t="shared" ref="AD219" si="1256">M219-M218</f>
        <v>0</v>
      </c>
      <c r="AE219" s="645">
        <f t="shared" ref="AE219" si="1257">N219-N218</f>
        <v>0</v>
      </c>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row>
    <row r="220" spans="1:248">
      <c r="A220" s="117"/>
      <c r="B220" s="109" t="s">
        <v>138</v>
      </c>
      <c r="C220" s="120">
        <v>3.825448028673835</v>
      </c>
      <c r="D220" s="127">
        <v>4.3072096862960931</v>
      </c>
      <c r="E220" s="127">
        <v>4.4844863731656188</v>
      </c>
      <c r="F220" s="127">
        <v>4.5410966647823621</v>
      </c>
      <c r="G220" s="127">
        <v>0</v>
      </c>
      <c r="H220" s="127">
        <v>4.3205479452054796</v>
      </c>
      <c r="I220" s="120">
        <v>4.3519487092964404</v>
      </c>
      <c r="J220" s="120">
        <v>0</v>
      </c>
      <c r="K220" s="127">
        <v>4.5451006711409399</v>
      </c>
      <c r="L220" s="127">
        <v>3.7738386308068459</v>
      </c>
      <c r="M220" s="127">
        <v>3.4732342007434944</v>
      </c>
      <c r="N220" s="128">
        <v>4.1208011243851024</v>
      </c>
      <c r="O220" s="636">
        <v>0</v>
      </c>
      <c r="P220" s="636">
        <v>0</v>
      </c>
      <c r="Q220" s="636"/>
      <c r="R220" s="636"/>
      <c r="S220" s="636"/>
      <c r="T220" s="145"/>
      <c r="U220" s="145"/>
      <c r="V220" s="56"/>
      <c r="W220" s="56"/>
      <c r="X220" s="56"/>
      <c r="Y220" s="56"/>
      <c r="Z220" s="644"/>
      <c r="AA220" s="56"/>
      <c r="AB220" s="56"/>
      <c r="AC220" s="56"/>
      <c r="AD220" s="56"/>
      <c r="AE220" s="644"/>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row>
    <row r="221" spans="1:248">
      <c r="A221" s="117"/>
      <c r="B221" s="129" t="s">
        <v>561</v>
      </c>
      <c r="C221" s="123">
        <v>3.6919664804469274</v>
      </c>
      <c r="D221" s="130">
        <v>4.2265493333333328</v>
      </c>
      <c r="E221" s="130">
        <v>4.4818937125748501</v>
      </c>
      <c r="F221" s="130">
        <v>4.484</v>
      </c>
      <c r="G221" s="130">
        <v>0</v>
      </c>
      <c r="H221" s="130">
        <v>5.0779268292682938</v>
      </c>
      <c r="I221" s="123">
        <v>4.2939366290643655</v>
      </c>
      <c r="J221" s="123">
        <v>0</v>
      </c>
      <c r="K221" s="130">
        <v>4.7857870370370375</v>
      </c>
      <c r="L221" s="130">
        <v>3.9684796573875807</v>
      </c>
      <c r="M221" s="130">
        <v>3.4703418803418806</v>
      </c>
      <c r="N221" s="131">
        <v>4.2843579072532707</v>
      </c>
      <c r="O221" s="636">
        <v>0</v>
      </c>
      <c r="P221" s="636">
        <v>0</v>
      </c>
      <c r="Q221" s="636"/>
      <c r="R221" s="636"/>
      <c r="S221" s="636"/>
      <c r="T221" s="637">
        <f t="shared" ref="T221" si="1258">C221-C220</f>
        <v>-0.13348154822690761</v>
      </c>
      <c r="U221" s="637">
        <f t="shared" ref="U221" si="1259">D221-D220</f>
        <v>-8.0660352962760307E-2</v>
      </c>
      <c r="V221" s="637">
        <f t="shared" ref="V221" si="1260">E221-E220</f>
        <v>-2.5926605907686806E-3</v>
      </c>
      <c r="W221" s="637">
        <f t="shared" ref="W221" si="1261">F221-F220</f>
        <v>-5.7096664782362083E-2</v>
      </c>
      <c r="X221" s="637">
        <f t="shared" ref="X221" si="1262">G221-G220</f>
        <v>0</v>
      </c>
      <c r="Y221" s="637">
        <f t="shared" ref="Y221" si="1263">H221-H220</f>
        <v>0.75737888406281417</v>
      </c>
      <c r="Z221" s="645">
        <f t="shared" ref="Z221" si="1264">I221-I220</f>
        <v>-5.8012080232074936E-2</v>
      </c>
      <c r="AA221" s="637">
        <f t="shared" ref="AA221" si="1265">J221-J220</f>
        <v>0</v>
      </c>
      <c r="AB221" s="637">
        <f t="shared" ref="AB221" si="1266">K221-K220</f>
        <v>0.2406863658960976</v>
      </c>
      <c r="AC221" s="637">
        <f t="shared" ref="AC221" si="1267">L221-L220</f>
        <v>0.19464102658073479</v>
      </c>
      <c r="AD221" s="637">
        <f t="shared" ref="AD221" si="1268">M221-M220</f>
        <v>-2.8923204016138016E-3</v>
      </c>
      <c r="AE221" s="645">
        <f t="shared" ref="AE221" si="1269">N221-N220</f>
        <v>0.16355678286816833</v>
      </c>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row>
    <row r="222" spans="1:248">
      <c r="A222" s="117"/>
      <c r="B222" s="109" t="s">
        <v>156</v>
      </c>
      <c r="C222" s="120">
        <v>0</v>
      </c>
      <c r="D222" s="127">
        <v>0</v>
      </c>
      <c r="E222" s="127">
        <v>0</v>
      </c>
      <c r="F222" s="127">
        <v>0</v>
      </c>
      <c r="G222" s="127">
        <v>0</v>
      </c>
      <c r="H222" s="127">
        <v>0</v>
      </c>
      <c r="I222" s="120">
        <v>0</v>
      </c>
      <c r="J222" s="120">
        <v>0</v>
      </c>
      <c r="K222" s="127">
        <v>0</v>
      </c>
      <c r="L222" s="127">
        <v>0</v>
      </c>
      <c r="M222" s="127">
        <v>0</v>
      </c>
      <c r="N222" s="128">
        <v>0</v>
      </c>
      <c r="O222" s="636">
        <v>0</v>
      </c>
      <c r="P222" s="636">
        <v>0</v>
      </c>
      <c r="Q222" s="636"/>
      <c r="R222" s="636"/>
      <c r="S222" s="636"/>
      <c r="T222" s="145"/>
      <c r="U222" s="145"/>
      <c r="V222" s="56"/>
      <c r="W222" s="56"/>
      <c r="X222" s="56"/>
      <c r="Y222" s="56"/>
      <c r="Z222" s="644"/>
      <c r="AA222" s="56"/>
      <c r="AB222" s="56"/>
      <c r="AC222" s="56"/>
      <c r="AD222" s="56"/>
      <c r="AE222" s="644"/>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row>
    <row r="223" spans="1:248">
      <c r="A223" s="117"/>
      <c r="B223" s="129" t="s">
        <v>563</v>
      </c>
      <c r="C223" s="123">
        <v>0</v>
      </c>
      <c r="D223" s="130">
        <v>0</v>
      </c>
      <c r="E223" s="130">
        <v>0</v>
      </c>
      <c r="F223" s="130">
        <v>0</v>
      </c>
      <c r="G223" s="130">
        <v>0</v>
      </c>
      <c r="H223" s="130">
        <v>0</v>
      </c>
      <c r="I223" s="123">
        <v>0</v>
      </c>
      <c r="J223" s="123">
        <v>0</v>
      </c>
      <c r="K223" s="130">
        <v>0</v>
      </c>
      <c r="L223" s="130">
        <v>0</v>
      </c>
      <c r="M223" s="130">
        <v>0</v>
      </c>
      <c r="N223" s="131">
        <v>0</v>
      </c>
      <c r="O223" s="636">
        <v>0</v>
      </c>
      <c r="P223" s="636">
        <v>0</v>
      </c>
      <c r="Q223" s="636"/>
      <c r="R223" s="636"/>
      <c r="S223" s="636"/>
      <c r="T223" s="637">
        <f t="shared" ref="T223" si="1270">C223-C222</f>
        <v>0</v>
      </c>
      <c r="U223" s="637">
        <f t="shared" ref="U223" si="1271">D223-D222</f>
        <v>0</v>
      </c>
      <c r="V223" s="637">
        <f t="shared" ref="V223" si="1272">E223-E222</f>
        <v>0</v>
      </c>
      <c r="W223" s="637">
        <f t="shared" ref="W223" si="1273">F223-F222</f>
        <v>0</v>
      </c>
      <c r="X223" s="637">
        <f t="shared" ref="X223" si="1274">G223-G222</f>
        <v>0</v>
      </c>
      <c r="Y223" s="637">
        <f t="shared" ref="Y223" si="1275">H223-H222</f>
        <v>0</v>
      </c>
      <c r="Z223" s="645">
        <f t="shared" ref="Z223" si="1276">I223-I222</f>
        <v>0</v>
      </c>
      <c r="AA223" s="637">
        <f t="shared" ref="AA223" si="1277">J223-J222</f>
        <v>0</v>
      </c>
      <c r="AB223" s="637">
        <f t="shared" ref="AB223" si="1278">K223-K222</f>
        <v>0</v>
      </c>
      <c r="AC223" s="637">
        <f t="shared" ref="AC223" si="1279">L223-L222</f>
        <v>0</v>
      </c>
      <c r="AD223" s="637">
        <f t="shared" ref="AD223" si="1280">M223-M222</f>
        <v>0</v>
      </c>
      <c r="AE223" s="645">
        <f t="shared" ref="AE223" si="1281">N223-N222</f>
        <v>0</v>
      </c>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row>
    <row r="224" spans="1:248">
      <c r="A224" s="117"/>
      <c r="B224" s="109" t="s">
        <v>169</v>
      </c>
      <c r="C224" s="120">
        <v>4.4211800658204048</v>
      </c>
      <c r="D224" s="127">
        <v>4.8808250749020514</v>
      </c>
      <c r="E224" s="127">
        <v>5.2104761904761911</v>
      </c>
      <c r="F224" s="127">
        <v>4.9907629497320736</v>
      </c>
      <c r="G224" s="127">
        <v>0</v>
      </c>
      <c r="H224" s="127">
        <v>4.9722222222222223</v>
      </c>
      <c r="I224" s="120">
        <v>4.8599629400864739</v>
      </c>
      <c r="J224" s="120">
        <v>0</v>
      </c>
      <c r="K224" s="127">
        <v>4.9679145089916208</v>
      </c>
      <c r="L224" s="127">
        <v>3.5020109689213896</v>
      </c>
      <c r="M224" s="127">
        <v>3.8816617210682489</v>
      </c>
      <c r="N224" s="128">
        <v>4.2813087324198431</v>
      </c>
      <c r="O224" s="636">
        <v>0</v>
      </c>
      <c r="P224" s="636">
        <v>0</v>
      </c>
      <c r="Q224" s="636"/>
      <c r="R224" s="636"/>
      <c r="S224" s="636"/>
      <c r="T224" s="145"/>
      <c r="U224" s="145"/>
      <c r="V224" s="56"/>
      <c r="W224" s="56"/>
      <c r="X224" s="56"/>
      <c r="Y224" s="56"/>
      <c r="Z224" s="644"/>
      <c r="AA224" s="56"/>
      <c r="AB224" s="56"/>
      <c r="AC224" s="56"/>
      <c r="AD224" s="56"/>
      <c r="AE224" s="644"/>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row>
    <row r="225" spans="1:248">
      <c r="A225" s="117"/>
      <c r="B225" s="129" t="s">
        <v>565</v>
      </c>
      <c r="C225" s="123">
        <v>4.3502227432590859</v>
      </c>
      <c r="D225" s="130">
        <v>4.8400156739811919</v>
      </c>
      <c r="E225" s="130">
        <v>5.192934352009055</v>
      </c>
      <c r="F225" s="130">
        <v>5.1584046011502878</v>
      </c>
      <c r="G225" s="130">
        <v>0</v>
      </c>
      <c r="H225" s="130">
        <v>5.7560162601626015</v>
      </c>
      <c r="I225" s="123">
        <v>4.8732220662720458</v>
      </c>
      <c r="J225" s="123">
        <v>0</v>
      </c>
      <c r="K225" s="130">
        <v>5.0304185022026431</v>
      </c>
      <c r="L225" s="130">
        <v>3.7785115020297697</v>
      </c>
      <c r="M225" s="130">
        <v>3.8999321266968328</v>
      </c>
      <c r="N225" s="131">
        <v>4.3483532790808992</v>
      </c>
      <c r="O225" s="636">
        <v>0</v>
      </c>
      <c r="P225" s="636">
        <v>0</v>
      </c>
      <c r="Q225" s="636"/>
      <c r="R225" s="636"/>
      <c r="S225" s="636"/>
      <c r="T225" s="637">
        <f t="shared" ref="T225" si="1282">C225-C224</f>
        <v>-7.0957322561318925E-2</v>
      </c>
      <c r="U225" s="637">
        <f t="shared" ref="U225" si="1283">D225-D224</f>
        <v>-4.0809400920859495E-2</v>
      </c>
      <c r="V225" s="637">
        <f t="shared" ref="V225" si="1284">E225-E224</f>
        <v>-1.7541838467136195E-2</v>
      </c>
      <c r="W225" s="637">
        <f t="shared" ref="W225" si="1285">F225-F224</f>
        <v>0.16764165141821419</v>
      </c>
      <c r="X225" s="637">
        <f t="shared" ref="X225" si="1286">G225-G224</f>
        <v>0</v>
      </c>
      <c r="Y225" s="637">
        <f t="shared" ref="Y225" si="1287">H225-H224</f>
        <v>0.78379403794037916</v>
      </c>
      <c r="Z225" s="645">
        <f t="shared" ref="Z225" si="1288">I225-I224</f>
        <v>1.3259126185571901E-2</v>
      </c>
      <c r="AA225" s="637">
        <f t="shared" ref="AA225" si="1289">J225-J224</f>
        <v>0</v>
      </c>
      <c r="AB225" s="637">
        <f t="shared" ref="AB225" si="1290">K225-K224</f>
        <v>6.2503993211022291E-2</v>
      </c>
      <c r="AC225" s="637">
        <f t="shared" ref="AC225" si="1291">L225-L224</f>
        <v>0.27650053310838008</v>
      </c>
      <c r="AD225" s="637">
        <f t="shared" ref="AD225" si="1292">M225-M224</f>
        <v>1.8270405628583841E-2</v>
      </c>
      <c r="AE225" s="645">
        <f t="shared" ref="AE225" si="1293">N225-N224</f>
        <v>6.7044546661056081E-2</v>
      </c>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row>
    <row r="226" spans="1:248">
      <c r="A226" s="117"/>
      <c r="B226" s="109" t="s">
        <v>171</v>
      </c>
      <c r="C226" s="120">
        <v>6.9</v>
      </c>
      <c r="D226" s="127">
        <v>6.1501392757660174</v>
      </c>
      <c r="E226" s="127">
        <v>6.1745173745173743</v>
      </c>
      <c r="F226" s="127">
        <v>6.4529550827423163</v>
      </c>
      <c r="G226" s="127">
        <v>0</v>
      </c>
      <c r="H226" s="127">
        <v>6.8</v>
      </c>
      <c r="I226" s="120">
        <v>6.3255752212389398</v>
      </c>
      <c r="J226" s="120">
        <v>0</v>
      </c>
      <c r="K226" s="127">
        <v>5.5416135881104029</v>
      </c>
      <c r="L226" s="127">
        <v>4.9345017182130588</v>
      </c>
      <c r="M226" s="127">
        <v>4.4807913669064749</v>
      </c>
      <c r="N226" s="128">
        <v>5.181875693673696</v>
      </c>
      <c r="O226" s="636">
        <v>0</v>
      </c>
      <c r="P226" s="636">
        <v>0</v>
      </c>
      <c r="Q226" s="636"/>
      <c r="R226" s="636"/>
      <c r="S226" s="636"/>
      <c r="T226" s="145"/>
      <c r="U226" s="145"/>
      <c r="V226" s="56"/>
      <c r="W226" s="56"/>
      <c r="X226" s="56"/>
      <c r="Y226" s="56"/>
      <c r="Z226" s="644"/>
      <c r="AA226" s="56"/>
      <c r="AB226" s="56"/>
      <c r="AC226" s="56"/>
      <c r="AD226" s="56"/>
      <c r="AE226" s="644"/>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row>
    <row r="227" spans="1:248">
      <c r="A227" s="117"/>
      <c r="B227" s="129" t="s">
        <v>567</v>
      </c>
      <c r="C227" s="123">
        <v>5.8404938271604934</v>
      </c>
      <c r="D227" s="130">
        <v>6.162340425531915</v>
      </c>
      <c r="E227" s="130">
        <v>6.3696721311475413</v>
      </c>
      <c r="F227" s="130">
        <v>5.7662932790224035</v>
      </c>
      <c r="G227" s="130">
        <v>0</v>
      </c>
      <c r="H227" s="130">
        <v>8.1648648648648656</v>
      </c>
      <c r="I227" s="123">
        <v>6.0978449612403098</v>
      </c>
      <c r="J227" s="123">
        <v>0</v>
      </c>
      <c r="K227" s="130">
        <v>5.7976225045372045</v>
      </c>
      <c r="L227" s="130">
        <v>5.1153333333333331</v>
      </c>
      <c r="M227" s="130">
        <v>4.42</v>
      </c>
      <c r="N227" s="131">
        <v>5.3781981981981986</v>
      </c>
      <c r="O227" s="636">
        <v>0</v>
      </c>
      <c r="P227" s="636">
        <v>0</v>
      </c>
      <c r="Q227" s="636"/>
      <c r="R227" s="636"/>
      <c r="S227" s="636"/>
      <c r="T227" s="637">
        <f t="shared" ref="T227" si="1294">C227-C226</f>
        <v>-1.059506172839507</v>
      </c>
      <c r="U227" s="637">
        <f t="shared" ref="U227" si="1295">D227-D226</f>
        <v>1.220114976589759E-2</v>
      </c>
      <c r="V227" s="637">
        <f t="shared" ref="V227" si="1296">E227-E226</f>
        <v>0.19515475663016701</v>
      </c>
      <c r="W227" s="637">
        <f t="shared" ref="W227" si="1297">F227-F226</f>
        <v>-0.68666180371991281</v>
      </c>
      <c r="X227" s="637">
        <f t="shared" ref="X227" si="1298">G227-G226</f>
        <v>0</v>
      </c>
      <c r="Y227" s="637">
        <f t="shared" ref="Y227" si="1299">H227-H226</f>
        <v>1.3648648648648658</v>
      </c>
      <c r="Z227" s="645">
        <f t="shared" ref="Z227" si="1300">I227-I226</f>
        <v>-0.22773025999862995</v>
      </c>
      <c r="AA227" s="637">
        <f t="shared" ref="AA227" si="1301">J227-J226</f>
        <v>0</v>
      </c>
      <c r="AB227" s="637">
        <f t="shared" ref="AB227" si="1302">K227-K226</f>
        <v>0.25600891642680157</v>
      </c>
      <c r="AC227" s="637">
        <f t="shared" ref="AC227" si="1303">L227-L226</f>
        <v>0.18083161512027424</v>
      </c>
      <c r="AD227" s="637">
        <f t="shared" ref="AD227" si="1304">M227-M226</f>
        <v>-6.079136690647502E-2</v>
      </c>
      <c r="AE227" s="645">
        <f t="shared" ref="AE227" si="1305">N227-N226</f>
        <v>0.19632250452450251</v>
      </c>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row>
    <row r="228" spans="1:248">
      <c r="A228" s="117"/>
      <c r="B228" s="109" t="s">
        <v>200</v>
      </c>
      <c r="C228" s="120">
        <v>4.4556560037088548</v>
      </c>
      <c r="D228" s="127">
        <v>4.9778203490847179</v>
      </c>
      <c r="E228" s="127">
        <v>5.2756855575868373</v>
      </c>
      <c r="F228" s="127">
        <v>5.1332105020727781</v>
      </c>
      <c r="G228" s="127">
        <v>0</v>
      </c>
      <c r="H228" s="127">
        <v>5.3591240875912414</v>
      </c>
      <c r="I228" s="120">
        <v>4.9555831408775983</v>
      </c>
      <c r="J228" s="120">
        <v>0</v>
      </c>
      <c r="K228" s="127">
        <v>5.1777066411849013</v>
      </c>
      <c r="L228" s="127">
        <v>3.9994510739856803</v>
      </c>
      <c r="M228" s="127">
        <v>4.0566176470588236</v>
      </c>
      <c r="N228" s="128">
        <v>4.5931499438301895</v>
      </c>
      <c r="O228" s="636">
        <v>0</v>
      </c>
      <c r="P228" s="636">
        <v>0</v>
      </c>
      <c r="Q228" s="636"/>
      <c r="R228" s="636"/>
      <c r="S228" s="636"/>
      <c r="T228" s="145"/>
      <c r="U228" s="145"/>
      <c r="V228" s="56"/>
      <c r="W228" s="56"/>
      <c r="X228" s="56"/>
      <c r="Y228" s="56"/>
      <c r="Z228" s="644"/>
      <c r="AA228" s="56"/>
      <c r="AB228" s="56"/>
      <c r="AC228" s="56"/>
      <c r="AD228" s="56"/>
      <c r="AE228" s="644"/>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row>
    <row r="229" spans="1:248" ht="13.5" thickBot="1">
      <c r="A229" s="632"/>
      <c r="B229" s="638" t="s">
        <v>569</v>
      </c>
      <c r="C229" s="639">
        <v>4.377998159226876</v>
      </c>
      <c r="D229" s="640">
        <v>4.9426992978108215</v>
      </c>
      <c r="E229" s="640">
        <v>5.2864235477989068</v>
      </c>
      <c r="F229" s="640">
        <v>5.2248797327394216</v>
      </c>
      <c r="G229" s="640">
        <v>0</v>
      </c>
      <c r="H229" s="640">
        <v>6.3130625</v>
      </c>
      <c r="I229" s="639">
        <v>4.9625903716694015</v>
      </c>
      <c r="J229" s="639">
        <v>0</v>
      </c>
      <c r="K229" s="640">
        <v>5.3201576422206989</v>
      </c>
      <c r="L229" s="640">
        <v>4.1505761718749996</v>
      </c>
      <c r="M229" s="640">
        <v>4.0400495867768598</v>
      </c>
      <c r="N229" s="641">
        <v>4.681518782383419</v>
      </c>
      <c r="O229" s="639">
        <v>0</v>
      </c>
      <c r="P229" s="640">
        <v>0</v>
      </c>
      <c r="Q229" s="636"/>
      <c r="R229" s="636"/>
      <c r="S229" s="636"/>
      <c r="T229" s="642">
        <f t="shared" ref="T229" si="1306">C229-C228</f>
        <v>-7.7657844481978877E-2</v>
      </c>
      <c r="U229" s="642">
        <f t="shared" ref="U229" si="1307">D229-D228</f>
        <v>-3.512105127389642E-2</v>
      </c>
      <c r="V229" s="642">
        <f t="shared" ref="V229" si="1308">E229-E228</f>
        <v>1.0737990212069448E-2</v>
      </c>
      <c r="W229" s="642">
        <f t="shared" ref="W229" si="1309">F229-F228</f>
        <v>9.1669230666643564E-2</v>
      </c>
      <c r="X229" s="642">
        <f t="shared" ref="X229" si="1310">G229-G228</f>
        <v>0</v>
      </c>
      <c r="Y229" s="642">
        <f t="shared" ref="Y229" si="1311">H229-H228</f>
        <v>0.95393841240875865</v>
      </c>
      <c r="Z229" s="646">
        <f t="shared" ref="Z229" si="1312">I229-I228</f>
        <v>7.0072307918032095E-3</v>
      </c>
      <c r="AA229" s="642">
        <f t="shared" ref="AA229" si="1313">J229-J228</f>
        <v>0</v>
      </c>
      <c r="AB229" s="642">
        <f t="shared" ref="AB229" si="1314">K229-K228</f>
        <v>0.14245100103579755</v>
      </c>
      <c r="AC229" s="642">
        <f t="shared" ref="AC229" si="1315">L229-L228</f>
        <v>0.15112509788931927</v>
      </c>
      <c r="AD229" s="642">
        <f t="shared" ref="AD229" si="1316">M229-M228</f>
        <v>-1.6568060281963781E-2</v>
      </c>
      <c r="AE229" s="646">
        <f t="shared" ref="AE229" si="1317">N229-N228</f>
        <v>8.8368838553229523E-2</v>
      </c>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row>
    <row r="230" spans="1:248">
      <c r="A230" s="116" t="s">
        <v>107</v>
      </c>
      <c r="B230" s="109" t="s">
        <v>278</v>
      </c>
      <c r="C230" s="120">
        <v>0</v>
      </c>
      <c r="D230" s="127">
        <v>0</v>
      </c>
      <c r="E230" s="127">
        <v>0</v>
      </c>
      <c r="F230" s="127">
        <v>0</v>
      </c>
      <c r="G230" s="127">
        <v>0</v>
      </c>
      <c r="H230" s="127">
        <v>0</v>
      </c>
      <c r="I230" s="120">
        <v>0</v>
      </c>
      <c r="J230" s="120">
        <v>0</v>
      </c>
      <c r="K230" s="127">
        <v>0</v>
      </c>
      <c r="L230" s="127">
        <v>0</v>
      </c>
      <c r="M230" s="127">
        <v>0</v>
      </c>
      <c r="N230" s="128">
        <v>0</v>
      </c>
      <c r="O230" s="636">
        <v>0</v>
      </c>
      <c r="P230" s="636">
        <v>0</v>
      </c>
      <c r="Q230" s="636"/>
      <c r="R230" s="636"/>
      <c r="S230" s="636"/>
      <c r="T230" s="636" t="s">
        <v>1142</v>
      </c>
      <c r="U230" s="145"/>
      <c r="V230" s="56"/>
      <c r="W230" s="56"/>
      <c r="X230" s="56"/>
      <c r="Y230" s="56"/>
      <c r="Z230" s="644"/>
      <c r="AA230" s="56"/>
      <c r="AB230" s="56"/>
      <c r="AC230" s="56"/>
      <c r="AD230" s="56"/>
      <c r="AE230" s="644"/>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row>
    <row r="231" spans="1:248">
      <c r="A231" s="117"/>
      <c r="B231" s="129" t="s">
        <v>539</v>
      </c>
      <c r="C231" s="123">
        <v>0</v>
      </c>
      <c r="D231" s="130">
        <v>0</v>
      </c>
      <c r="E231" s="130">
        <v>0</v>
      </c>
      <c r="F231" s="130">
        <v>0</v>
      </c>
      <c r="G231" s="130">
        <v>0</v>
      </c>
      <c r="H231" s="130">
        <v>0</v>
      </c>
      <c r="I231" s="123">
        <v>0</v>
      </c>
      <c r="J231" s="123">
        <v>0</v>
      </c>
      <c r="K231" s="130">
        <v>0</v>
      </c>
      <c r="L231" s="130">
        <v>0</v>
      </c>
      <c r="M231" s="130">
        <v>0</v>
      </c>
      <c r="N231" s="131">
        <v>0</v>
      </c>
      <c r="O231" s="636">
        <v>0</v>
      </c>
      <c r="P231" s="636">
        <v>0</v>
      </c>
      <c r="Q231" s="636"/>
      <c r="R231" s="636"/>
      <c r="S231" s="636"/>
      <c r="T231" s="637">
        <f t="shared" ref="T231" si="1318">C231-C230</f>
        <v>0</v>
      </c>
      <c r="U231" s="637">
        <f t="shared" ref="U231" si="1319">D231-D230</f>
        <v>0</v>
      </c>
      <c r="V231" s="637">
        <f t="shared" ref="V231" si="1320">E231-E230</f>
        <v>0</v>
      </c>
      <c r="W231" s="637">
        <f t="shared" ref="W231" si="1321">F231-F230</f>
        <v>0</v>
      </c>
      <c r="X231" s="637">
        <f t="shared" ref="X231" si="1322">G231-G230</f>
        <v>0</v>
      </c>
      <c r="Y231" s="637">
        <f t="shared" ref="Y231" si="1323">H231-H230</f>
        <v>0</v>
      </c>
      <c r="Z231" s="645">
        <f t="shared" ref="Z231" si="1324">I231-I230</f>
        <v>0</v>
      </c>
      <c r="AA231" s="637">
        <f t="shared" ref="AA231" si="1325">J231-J230</f>
        <v>0</v>
      </c>
      <c r="AB231" s="637">
        <f t="shared" ref="AB231" si="1326">K231-K230</f>
        <v>0</v>
      </c>
      <c r="AC231" s="637">
        <f t="shared" ref="AC231" si="1327">L231-L230</f>
        <v>0</v>
      </c>
      <c r="AD231" s="637">
        <f t="shared" ref="AD231" si="1328">M231-M230</f>
        <v>0</v>
      </c>
      <c r="AE231" s="645">
        <f t="shared" ref="AE231" si="1329">N231-N230</f>
        <v>0</v>
      </c>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row>
    <row r="232" spans="1:248">
      <c r="A232" s="117"/>
      <c r="B232" s="109" t="s">
        <v>280</v>
      </c>
      <c r="C232" s="120">
        <v>0</v>
      </c>
      <c r="D232" s="127">
        <v>0</v>
      </c>
      <c r="E232" s="127">
        <v>0</v>
      </c>
      <c r="F232" s="127">
        <v>0</v>
      </c>
      <c r="G232" s="127">
        <v>0</v>
      </c>
      <c r="H232" s="127">
        <v>0</v>
      </c>
      <c r="I232" s="120">
        <v>0</v>
      </c>
      <c r="J232" s="120">
        <v>0</v>
      </c>
      <c r="K232" s="127">
        <v>0</v>
      </c>
      <c r="L232" s="127">
        <v>0</v>
      </c>
      <c r="M232" s="127">
        <v>0</v>
      </c>
      <c r="N232" s="128">
        <v>0</v>
      </c>
      <c r="O232" s="636">
        <v>0</v>
      </c>
      <c r="P232" s="636">
        <v>0</v>
      </c>
      <c r="Q232" s="636"/>
      <c r="R232" s="636"/>
      <c r="S232" s="636"/>
      <c r="T232" s="145"/>
      <c r="U232" s="145"/>
      <c r="V232" s="56"/>
      <c r="W232" s="56"/>
      <c r="X232" s="56"/>
      <c r="Y232" s="56"/>
      <c r="Z232" s="644"/>
      <c r="AA232" s="56"/>
      <c r="AB232" s="56"/>
      <c r="AC232" s="56"/>
      <c r="AD232" s="56"/>
      <c r="AE232" s="644"/>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row>
    <row r="233" spans="1:248">
      <c r="A233" s="117"/>
      <c r="B233" s="129" t="s">
        <v>541</v>
      </c>
      <c r="C233" s="123">
        <v>0</v>
      </c>
      <c r="D233" s="130">
        <v>0</v>
      </c>
      <c r="E233" s="130">
        <v>0</v>
      </c>
      <c r="F233" s="130">
        <v>0</v>
      </c>
      <c r="G233" s="130">
        <v>0</v>
      </c>
      <c r="H233" s="130">
        <v>0</v>
      </c>
      <c r="I233" s="123">
        <v>0</v>
      </c>
      <c r="J233" s="123">
        <v>0</v>
      </c>
      <c r="K233" s="130">
        <v>0</v>
      </c>
      <c r="L233" s="130">
        <v>0</v>
      </c>
      <c r="M233" s="130">
        <v>0</v>
      </c>
      <c r="N233" s="131">
        <v>0</v>
      </c>
      <c r="O233" s="636">
        <v>0</v>
      </c>
      <c r="P233" s="636">
        <v>0</v>
      </c>
      <c r="Q233" s="636"/>
      <c r="R233" s="636"/>
      <c r="S233" s="636"/>
      <c r="T233" s="637">
        <f t="shared" ref="T233" si="1330">C233-C232</f>
        <v>0</v>
      </c>
      <c r="U233" s="637">
        <f t="shared" ref="U233" si="1331">D233-D232</f>
        <v>0</v>
      </c>
      <c r="V233" s="637">
        <f t="shared" ref="V233" si="1332">E233-E232</f>
        <v>0</v>
      </c>
      <c r="W233" s="637">
        <f t="shared" ref="W233" si="1333">F233-F232</f>
        <v>0</v>
      </c>
      <c r="X233" s="637">
        <f t="shared" ref="X233" si="1334">G233-G232</f>
        <v>0</v>
      </c>
      <c r="Y233" s="637">
        <f t="shared" ref="Y233" si="1335">H233-H232</f>
        <v>0</v>
      </c>
      <c r="Z233" s="645">
        <f t="shared" ref="Z233" si="1336">I233-I232</f>
        <v>0</v>
      </c>
      <c r="AA233" s="637">
        <f t="shared" ref="AA233" si="1337">J233-J232</f>
        <v>0</v>
      </c>
      <c r="AB233" s="637">
        <f t="shared" ref="AB233" si="1338">K233-K232</f>
        <v>0</v>
      </c>
      <c r="AC233" s="637">
        <f t="shared" ref="AC233" si="1339">L233-L232</f>
        <v>0</v>
      </c>
      <c r="AD233" s="637">
        <f t="shared" ref="AD233" si="1340">M233-M232</f>
        <v>0</v>
      </c>
      <c r="AE233" s="645">
        <f t="shared" ref="AE233" si="1341">N233-N232</f>
        <v>0</v>
      </c>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row>
    <row r="234" spans="1:248">
      <c r="A234" s="117"/>
      <c r="B234" s="109" t="s">
        <v>282</v>
      </c>
      <c r="C234" s="120">
        <v>0</v>
      </c>
      <c r="D234" s="127">
        <v>0</v>
      </c>
      <c r="E234" s="127">
        <v>0</v>
      </c>
      <c r="F234" s="127">
        <v>0</v>
      </c>
      <c r="G234" s="127">
        <v>0</v>
      </c>
      <c r="H234" s="127">
        <v>0</v>
      </c>
      <c r="I234" s="120">
        <v>0</v>
      </c>
      <c r="J234" s="120">
        <v>0</v>
      </c>
      <c r="K234" s="127">
        <v>0</v>
      </c>
      <c r="L234" s="127">
        <v>0</v>
      </c>
      <c r="M234" s="127">
        <v>0</v>
      </c>
      <c r="N234" s="128">
        <v>0</v>
      </c>
      <c r="O234" s="636">
        <v>0</v>
      </c>
      <c r="P234" s="636">
        <v>0</v>
      </c>
      <c r="Q234" s="636"/>
      <c r="R234" s="636"/>
      <c r="S234" s="636"/>
      <c r="T234" s="145"/>
      <c r="U234" s="145"/>
      <c r="V234" s="56"/>
      <c r="W234" s="56"/>
      <c r="X234" s="56"/>
      <c r="Y234" s="56"/>
      <c r="Z234" s="644"/>
      <c r="AA234" s="56"/>
      <c r="AB234" s="56"/>
      <c r="AC234" s="56"/>
      <c r="AD234" s="56"/>
      <c r="AE234" s="644"/>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row>
    <row r="235" spans="1:248">
      <c r="A235" s="117"/>
      <c r="B235" s="129" t="s">
        <v>543</v>
      </c>
      <c r="C235" s="123">
        <v>0</v>
      </c>
      <c r="D235" s="130">
        <v>0</v>
      </c>
      <c r="E235" s="130">
        <v>0</v>
      </c>
      <c r="F235" s="130">
        <v>0</v>
      </c>
      <c r="G235" s="130">
        <v>0</v>
      </c>
      <c r="H235" s="130">
        <v>0</v>
      </c>
      <c r="I235" s="123">
        <v>0</v>
      </c>
      <c r="J235" s="123">
        <v>0</v>
      </c>
      <c r="K235" s="130">
        <v>0</v>
      </c>
      <c r="L235" s="130">
        <v>0</v>
      </c>
      <c r="M235" s="130">
        <v>0</v>
      </c>
      <c r="N235" s="131">
        <v>0</v>
      </c>
      <c r="O235" s="636">
        <v>0</v>
      </c>
      <c r="P235" s="636">
        <v>0</v>
      </c>
      <c r="Q235" s="636"/>
      <c r="R235" s="636"/>
      <c r="S235" s="636"/>
      <c r="T235" s="637">
        <f t="shared" ref="T235" si="1342">C235-C234</f>
        <v>0</v>
      </c>
      <c r="U235" s="637">
        <f t="shared" ref="U235" si="1343">D235-D234</f>
        <v>0</v>
      </c>
      <c r="V235" s="637">
        <f t="shared" ref="V235" si="1344">E235-E234</f>
        <v>0</v>
      </c>
      <c r="W235" s="637">
        <f t="shared" ref="W235" si="1345">F235-F234</f>
        <v>0</v>
      </c>
      <c r="X235" s="637">
        <f t="shared" ref="X235" si="1346">G235-G234</f>
        <v>0</v>
      </c>
      <c r="Y235" s="637">
        <f t="shared" ref="Y235" si="1347">H235-H234</f>
        <v>0</v>
      </c>
      <c r="Z235" s="645">
        <f t="shared" ref="Z235" si="1348">I235-I234</f>
        <v>0</v>
      </c>
      <c r="AA235" s="637">
        <f t="shared" ref="AA235" si="1349">J235-J234</f>
        <v>0</v>
      </c>
      <c r="AB235" s="637">
        <f t="shared" ref="AB235" si="1350">K235-K234</f>
        <v>0</v>
      </c>
      <c r="AC235" s="637">
        <f t="shared" ref="AC235" si="1351">L235-L234</f>
        <v>0</v>
      </c>
      <c r="AD235" s="637">
        <f t="shared" ref="AD235" si="1352">M235-M234</f>
        <v>0</v>
      </c>
      <c r="AE235" s="645">
        <f t="shared" ref="AE235" si="1353">N235-N234</f>
        <v>0</v>
      </c>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row>
    <row r="236" spans="1:248">
      <c r="A236" s="117"/>
      <c r="B236" s="109" t="s">
        <v>284</v>
      </c>
      <c r="C236" s="120">
        <v>0</v>
      </c>
      <c r="D236" s="127">
        <v>0</v>
      </c>
      <c r="E236" s="127">
        <v>0</v>
      </c>
      <c r="F236" s="127">
        <v>0</v>
      </c>
      <c r="G236" s="127">
        <v>0</v>
      </c>
      <c r="H236" s="127">
        <v>0</v>
      </c>
      <c r="I236" s="120">
        <v>0</v>
      </c>
      <c r="J236" s="120">
        <v>0</v>
      </c>
      <c r="K236" s="127">
        <v>0</v>
      </c>
      <c r="L236" s="127">
        <v>0</v>
      </c>
      <c r="M236" s="127">
        <v>0</v>
      </c>
      <c r="N236" s="128">
        <v>0</v>
      </c>
      <c r="O236" s="636">
        <v>0</v>
      </c>
      <c r="P236" s="636">
        <v>0</v>
      </c>
      <c r="Q236" s="636"/>
      <c r="R236" s="636"/>
      <c r="S236" s="636"/>
      <c r="T236" s="145"/>
      <c r="U236" s="145"/>
      <c r="V236" s="56"/>
      <c r="W236" s="56"/>
      <c r="X236" s="56"/>
      <c r="Y236" s="56"/>
      <c r="Z236" s="644"/>
      <c r="AA236" s="56"/>
      <c r="AB236" s="56"/>
      <c r="AC236" s="56"/>
      <c r="AD236" s="56"/>
      <c r="AE236" s="644"/>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row>
    <row r="237" spans="1:248">
      <c r="A237" s="117"/>
      <c r="B237" s="129" t="s">
        <v>545</v>
      </c>
      <c r="C237" s="123">
        <v>0</v>
      </c>
      <c r="D237" s="130">
        <v>0</v>
      </c>
      <c r="E237" s="130">
        <v>0</v>
      </c>
      <c r="F237" s="130">
        <v>0</v>
      </c>
      <c r="G237" s="130">
        <v>0</v>
      </c>
      <c r="H237" s="130">
        <v>0</v>
      </c>
      <c r="I237" s="123">
        <v>0</v>
      </c>
      <c r="J237" s="123">
        <v>0</v>
      </c>
      <c r="K237" s="130">
        <v>0</v>
      </c>
      <c r="L237" s="130">
        <v>0</v>
      </c>
      <c r="M237" s="130">
        <v>0</v>
      </c>
      <c r="N237" s="131">
        <v>0</v>
      </c>
      <c r="O237" s="636">
        <v>0</v>
      </c>
      <c r="P237" s="636">
        <v>0</v>
      </c>
      <c r="Q237" s="636"/>
      <c r="R237" s="636"/>
      <c r="S237" s="636"/>
      <c r="T237" s="637">
        <f t="shared" ref="T237" si="1354">C237-C236</f>
        <v>0</v>
      </c>
      <c r="U237" s="637">
        <f t="shared" ref="U237" si="1355">D237-D236</f>
        <v>0</v>
      </c>
      <c r="V237" s="637">
        <f t="shared" ref="V237" si="1356">E237-E236</f>
        <v>0</v>
      </c>
      <c r="W237" s="637">
        <f t="shared" ref="W237" si="1357">F237-F236</f>
        <v>0</v>
      </c>
      <c r="X237" s="637">
        <f t="shared" ref="X237" si="1358">G237-G236</f>
        <v>0</v>
      </c>
      <c r="Y237" s="637">
        <f t="shared" ref="Y237" si="1359">H237-H236</f>
        <v>0</v>
      </c>
      <c r="Z237" s="645">
        <f t="shared" ref="Z237" si="1360">I237-I236</f>
        <v>0</v>
      </c>
      <c r="AA237" s="637">
        <f t="shared" ref="AA237" si="1361">J237-J236</f>
        <v>0</v>
      </c>
      <c r="AB237" s="637">
        <f t="shared" ref="AB237" si="1362">K237-K236</f>
        <v>0</v>
      </c>
      <c r="AC237" s="637">
        <f t="shared" ref="AC237" si="1363">L237-L236</f>
        <v>0</v>
      </c>
      <c r="AD237" s="637">
        <f t="shared" ref="AD237" si="1364">M237-M236</f>
        <v>0</v>
      </c>
      <c r="AE237" s="645">
        <f t="shared" ref="AE237" si="1365">N237-N236</f>
        <v>0</v>
      </c>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row>
    <row r="238" spans="1:248">
      <c r="A238" s="117"/>
      <c r="B238" s="109" t="s">
        <v>124</v>
      </c>
      <c r="C238" s="120">
        <v>0</v>
      </c>
      <c r="D238" s="127">
        <v>0</v>
      </c>
      <c r="E238" s="127">
        <v>0</v>
      </c>
      <c r="F238" s="127">
        <v>0</v>
      </c>
      <c r="G238" s="127">
        <v>0</v>
      </c>
      <c r="H238" s="127">
        <v>0</v>
      </c>
      <c r="I238" s="120">
        <v>0</v>
      </c>
      <c r="J238" s="120">
        <v>0</v>
      </c>
      <c r="K238" s="127">
        <v>0</v>
      </c>
      <c r="L238" s="127">
        <v>0</v>
      </c>
      <c r="M238" s="127">
        <v>0</v>
      </c>
      <c r="N238" s="128">
        <v>0</v>
      </c>
      <c r="O238" s="636">
        <v>0</v>
      </c>
      <c r="P238" s="636">
        <v>0</v>
      </c>
      <c r="Q238" s="636"/>
      <c r="R238" s="636"/>
      <c r="S238" s="636"/>
      <c r="T238" s="145"/>
      <c r="U238" s="145"/>
      <c r="V238" s="56"/>
      <c r="W238" s="56"/>
      <c r="X238" s="56"/>
      <c r="Y238" s="56"/>
      <c r="Z238" s="644"/>
      <c r="AA238" s="56"/>
      <c r="AB238" s="56"/>
      <c r="AC238" s="56"/>
      <c r="AD238" s="56"/>
      <c r="AE238" s="644"/>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row>
    <row r="239" spans="1:248">
      <c r="A239" s="117"/>
      <c r="B239" s="129" t="s">
        <v>547</v>
      </c>
      <c r="C239" s="123">
        <v>0</v>
      </c>
      <c r="D239" s="130">
        <v>0</v>
      </c>
      <c r="E239" s="130">
        <v>0</v>
      </c>
      <c r="F239" s="130">
        <v>0</v>
      </c>
      <c r="G239" s="130">
        <v>0</v>
      </c>
      <c r="H239" s="130">
        <v>0</v>
      </c>
      <c r="I239" s="123">
        <v>0</v>
      </c>
      <c r="J239" s="123">
        <v>0</v>
      </c>
      <c r="K239" s="130">
        <v>0</v>
      </c>
      <c r="L239" s="130">
        <v>0</v>
      </c>
      <c r="M239" s="130">
        <v>0</v>
      </c>
      <c r="N239" s="131">
        <v>0</v>
      </c>
      <c r="O239" s="636">
        <v>0</v>
      </c>
      <c r="P239" s="636">
        <v>0</v>
      </c>
      <c r="Q239" s="636"/>
      <c r="R239" s="636"/>
      <c r="S239" s="636"/>
      <c r="T239" s="637">
        <f t="shared" ref="T239" si="1366">C239-C238</f>
        <v>0</v>
      </c>
      <c r="U239" s="637">
        <f t="shared" ref="U239" si="1367">D239-D238</f>
        <v>0</v>
      </c>
      <c r="V239" s="637">
        <f t="shared" ref="V239" si="1368">E239-E238</f>
        <v>0</v>
      </c>
      <c r="W239" s="637">
        <f t="shared" ref="W239" si="1369">F239-F238</f>
        <v>0</v>
      </c>
      <c r="X239" s="637">
        <f t="shared" ref="X239" si="1370">G239-G238</f>
        <v>0</v>
      </c>
      <c r="Y239" s="637">
        <f t="shared" ref="Y239" si="1371">H239-H238</f>
        <v>0</v>
      </c>
      <c r="Z239" s="645">
        <f t="shared" ref="Z239" si="1372">I239-I238</f>
        <v>0</v>
      </c>
      <c r="AA239" s="637">
        <f t="shared" ref="AA239" si="1373">J239-J238</f>
        <v>0</v>
      </c>
      <c r="AB239" s="637">
        <f t="shared" ref="AB239" si="1374">K239-K238</f>
        <v>0</v>
      </c>
      <c r="AC239" s="637">
        <f t="shared" ref="AC239" si="1375">L239-L238</f>
        <v>0</v>
      </c>
      <c r="AD239" s="637">
        <f t="shared" ref="AD239" si="1376">M239-M238</f>
        <v>0</v>
      </c>
      <c r="AE239" s="645">
        <f t="shared" ref="AE239" si="1377">N239-N238</f>
        <v>0</v>
      </c>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row>
    <row r="240" spans="1:248">
      <c r="A240" s="117"/>
      <c r="B240" s="109" t="s">
        <v>126</v>
      </c>
      <c r="C240" s="120">
        <v>0</v>
      </c>
      <c r="D240" s="127">
        <v>0</v>
      </c>
      <c r="E240" s="127">
        <v>0</v>
      </c>
      <c r="F240" s="127">
        <v>0</v>
      </c>
      <c r="G240" s="127">
        <v>0</v>
      </c>
      <c r="H240" s="127">
        <v>0</v>
      </c>
      <c r="I240" s="120">
        <v>0</v>
      </c>
      <c r="J240" s="120">
        <v>0</v>
      </c>
      <c r="K240" s="127">
        <v>0</v>
      </c>
      <c r="L240" s="127">
        <v>0</v>
      </c>
      <c r="M240" s="127">
        <v>0</v>
      </c>
      <c r="N240" s="128">
        <v>0</v>
      </c>
      <c r="O240" s="636">
        <v>0</v>
      </c>
      <c r="P240" s="636">
        <v>0</v>
      </c>
      <c r="Q240" s="636"/>
      <c r="R240" s="636"/>
      <c r="S240" s="636"/>
      <c r="T240" s="145"/>
      <c r="U240" s="145"/>
      <c r="V240" s="56"/>
      <c r="W240" s="56"/>
      <c r="X240" s="56"/>
      <c r="Y240" s="56"/>
      <c r="Z240" s="644"/>
      <c r="AA240" s="56"/>
      <c r="AB240" s="56"/>
      <c r="AC240" s="56"/>
      <c r="AD240" s="56"/>
      <c r="AE240" s="644"/>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row>
    <row r="241" spans="1:248">
      <c r="A241" s="117"/>
      <c r="B241" s="129" t="s">
        <v>549</v>
      </c>
      <c r="C241" s="123">
        <v>0</v>
      </c>
      <c r="D241" s="130">
        <v>0</v>
      </c>
      <c r="E241" s="130">
        <v>0</v>
      </c>
      <c r="F241" s="130">
        <v>0</v>
      </c>
      <c r="G241" s="130">
        <v>0</v>
      </c>
      <c r="H241" s="130">
        <v>0</v>
      </c>
      <c r="I241" s="123">
        <v>0</v>
      </c>
      <c r="J241" s="123">
        <v>0</v>
      </c>
      <c r="K241" s="130">
        <v>0</v>
      </c>
      <c r="L241" s="130">
        <v>0</v>
      </c>
      <c r="M241" s="130">
        <v>0</v>
      </c>
      <c r="N241" s="131">
        <v>0</v>
      </c>
      <c r="O241" s="636">
        <v>0</v>
      </c>
      <c r="P241" s="636">
        <v>0</v>
      </c>
      <c r="Q241" s="636"/>
      <c r="R241" s="636"/>
      <c r="S241" s="636"/>
      <c r="T241" s="637">
        <f t="shared" ref="T241" si="1378">C241-C240</f>
        <v>0</v>
      </c>
      <c r="U241" s="637">
        <f t="shared" ref="U241" si="1379">D241-D240</f>
        <v>0</v>
      </c>
      <c r="V241" s="637">
        <f t="shared" ref="V241" si="1380">E241-E240</f>
        <v>0</v>
      </c>
      <c r="W241" s="637">
        <f t="shared" ref="W241" si="1381">F241-F240</f>
        <v>0</v>
      </c>
      <c r="X241" s="637">
        <f t="shared" ref="X241" si="1382">G241-G240</f>
        <v>0</v>
      </c>
      <c r="Y241" s="637">
        <f t="shared" ref="Y241" si="1383">H241-H240</f>
        <v>0</v>
      </c>
      <c r="Z241" s="645">
        <f t="shared" ref="Z241" si="1384">I241-I240</f>
        <v>0</v>
      </c>
      <c r="AA241" s="637">
        <f t="shared" ref="AA241" si="1385">J241-J240</f>
        <v>0</v>
      </c>
      <c r="AB241" s="637">
        <f t="shared" ref="AB241" si="1386">K241-K240</f>
        <v>0</v>
      </c>
      <c r="AC241" s="637">
        <f t="shared" ref="AC241" si="1387">L241-L240</f>
        <v>0</v>
      </c>
      <c r="AD241" s="637">
        <f t="shared" ref="AD241" si="1388">M241-M240</f>
        <v>0</v>
      </c>
      <c r="AE241" s="645">
        <f t="shared" ref="AE241" si="1389">N241-N240</f>
        <v>0</v>
      </c>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row>
    <row r="242" spans="1:248">
      <c r="A242" s="117"/>
      <c r="B242" s="109" t="s">
        <v>128</v>
      </c>
      <c r="C242" s="120">
        <v>0</v>
      </c>
      <c r="D242" s="127">
        <v>0</v>
      </c>
      <c r="E242" s="127">
        <v>0</v>
      </c>
      <c r="F242" s="127">
        <v>0</v>
      </c>
      <c r="G242" s="127">
        <v>0</v>
      </c>
      <c r="H242" s="127">
        <v>0</v>
      </c>
      <c r="I242" s="120">
        <v>0</v>
      </c>
      <c r="J242" s="120">
        <v>0</v>
      </c>
      <c r="K242" s="127">
        <v>0</v>
      </c>
      <c r="L242" s="127">
        <v>0</v>
      </c>
      <c r="M242" s="127">
        <v>0</v>
      </c>
      <c r="N242" s="128">
        <v>0</v>
      </c>
      <c r="O242" s="636">
        <v>0</v>
      </c>
      <c r="P242" s="636">
        <v>0</v>
      </c>
      <c r="Q242" s="636"/>
      <c r="R242" s="636"/>
      <c r="S242" s="636"/>
      <c r="T242" s="145"/>
      <c r="U242" s="145"/>
      <c r="V242" s="56"/>
      <c r="W242" s="56"/>
      <c r="X242" s="56"/>
      <c r="Y242" s="56"/>
      <c r="Z242" s="644"/>
      <c r="AA242" s="56"/>
      <c r="AB242" s="56"/>
      <c r="AC242" s="56"/>
      <c r="AD242" s="56"/>
      <c r="AE242" s="644"/>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row>
    <row r="243" spans="1:248">
      <c r="A243" s="117"/>
      <c r="B243" s="129" t="s">
        <v>551</v>
      </c>
      <c r="C243" s="123">
        <v>0</v>
      </c>
      <c r="D243" s="130">
        <v>0</v>
      </c>
      <c r="E243" s="130">
        <v>0</v>
      </c>
      <c r="F243" s="130">
        <v>0</v>
      </c>
      <c r="G243" s="130">
        <v>0</v>
      </c>
      <c r="H243" s="130">
        <v>0</v>
      </c>
      <c r="I243" s="123">
        <v>0</v>
      </c>
      <c r="J243" s="123">
        <v>0</v>
      </c>
      <c r="K243" s="130">
        <v>0</v>
      </c>
      <c r="L243" s="130">
        <v>0</v>
      </c>
      <c r="M243" s="130">
        <v>0</v>
      </c>
      <c r="N243" s="131">
        <v>0</v>
      </c>
      <c r="O243" s="636">
        <v>0</v>
      </c>
      <c r="P243" s="636">
        <v>0</v>
      </c>
      <c r="Q243" s="636"/>
      <c r="R243" s="636"/>
      <c r="S243" s="636"/>
      <c r="T243" s="637">
        <f t="shared" ref="T243" si="1390">C243-C242</f>
        <v>0</v>
      </c>
      <c r="U243" s="637">
        <f t="shared" ref="U243" si="1391">D243-D242</f>
        <v>0</v>
      </c>
      <c r="V243" s="637">
        <f t="shared" ref="V243" si="1392">E243-E242</f>
        <v>0</v>
      </c>
      <c r="W243" s="637">
        <f t="shared" ref="W243" si="1393">F243-F242</f>
        <v>0</v>
      </c>
      <c r="X243" s="637">
        <f t="shared" ref="X243" si="1394">G243-G242</f>
        <v>0</v>
      </c>
      <c r="Y243" s="637">
        <f t="shared" ref="Y243" si="1395">H243-H242</f>
        <v>0</v>
      </c>
      <c r="Z243" s="645">
        <f t="shared" ref="Z243" si="1396">I243-I242</f>
        <v>0</v>
      </c>
      <c r="AA243" s="637">
        <f t="shared" ref="AA243" si="1397">J243-J242</f>
        <v>0</v>
      </c>
      <c r="AB243" s="637">
        <f t="shared" ref="AB243" si="1398">K243-K242</f>
        <v>0</v>
      </c>
      <c r="AC243" s="637">
        <f t="shared" ref="AC243" si="1399">L243-L242</f>
        <v>0</v>
      </c>
      <c r="AD243" s="637">
        <f t="shared" ref="AD243" si="1400">M243-M242</f>
        <v>0</v>
      </c>
      <c r="AE243" s="645">
        <f t="shared" ref="AE243" si="1401">N243-N242</f>
        <v>0</v>
      </c>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row>
    <row r="244" spans="1:248">
      <c r="A244" s="117"/>
      <c r="B244" s="109" t="s">
        <v>130</v>
      </c>
      <c r="C244" s="120">
        <v>0</v>
      </c>
      <c r="D244" s="127">
        <v>0</v>
      </c>
      <c r="E244" s="127">
        <v>0</v>
      </c>
      <c r="F244" s="127">
        <v>0</v>
      </c>
      <c r="G244" s="127">
        <v>0</v>
      </c>
      <c r="H244" s="127">
        <v>0</v>
      </c>
      <c r="I244" s="120">
        <v>0</v>
      </c>
      <c r="J244" s="120">
        <v>0</v>
      </c>
      <c r="K244" s="127">
        <v>0</v>
      </c>
      <c r="L244" s="127">
        <v>0</v>
      </c>
      <c r="M244" s="127">
        <v>0</v>
      </c>
      <c r="N244" s="128">
        <v>0</v>
      </c>
      <c r="O244" s="636">
        <v>0</v>
      </c>
      <c r="P244" s="636">
        <v>0</v>
      </c>
      <c r="Q244" s="636"/>
      <c r="R244" s="636"/>
      <c r="S244" s="636"/>
      <c r="T244" s="145"/>
      <c r="U244" s="145"/>
      <c r="V244" s="56"/>
      <c r="W244" s="56"/>
      <c r="X244" s="56"/>
      <c r="Y244" s="56"/>
      <c r="Z244" s="644"/>
      <c r="AA244" s="56"/>
      <c r="AB244" s="56"/>
      <c r="AC244" s="56"/>
      <c r="AD244" s="56"/>
      <c r="AE244" s="644"/>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row>
    <row r="245" spans="1:248">
      <c r="A245" s="117"/>
      <c r="B245" s="129" t="s">
        <v>553</v>
      </c>
      <c r="C245" s="123">
        <v>0</v>
      </c>
      <c r="D245" s="130">
        <v>0</v>
      </c>
      <c r="E245" s="130">
        <v>0</v>
      </c>
      <c r="F245" s="130">
        <v>0</v>
      </c>
      <c r="G245" s="130">
        <v>0</v>
      </c>
      <c r="H245" s="130">
        <v>0</v>
      </c>
      <c r="I245" s="123">
        <v>0</v>
      </c>
      <c r="J245" s="123">
        <v>0</v>
      </c>
      <c r="K245" s="130">
        <v>0</v>
      </c>
      <c r="L245" s="130">
        <v>0</v>
      </c>
      <c r="M245" s="130">
        <v>0</v>
      </c>
      <c r="N245" s="131">
        <v>0</v>
      </c>
      <c r="O245" s="636">
        <v>0</v>
      </c>
      <c r="P245" s="636">
        <v>0</v>
      </c>
      <c r="Q245" s="636"/>
      <c r="R245" s="636"/>
      <c r="S245" s="636"/>
      <c r="T245" s="637">
        <f t="shared" ref="T245" si="1402">C245-C244</f>
        <v>0</v>
      </c>
      <c r="U245" s="637">
        <f t="shared" ref="U245" si="1403">D245-D244</f>
        <v>0</v>
      </c>
      <c r="V245" s="637">
        <f t="shared" ref="V245" si="1404">E245-E244</f>
        <v>0</v>
      </c>
      <c r="W245" s="637">
        <f t="shared" ref="W245" si="1405">F245-F244</f>
        <v>0</v>
      </c>
      <c r="X245" s="637">
        <f t="shared" ref="X245" si="1406">G245-G244</f>
        <v>0</v>
      </c>
      <c r="Y245" s="637">
        <f t="shared" ref="Y245" si="1407">H245-H244</f>
        <v>0</v>
      </c>
      <c r="Z245" s="645">
        <f t="shared" ref="Z245" si="1408">I245-I244</f>
        <v>0</v>
      </c>
      <c r="AA245" s="637">
        <f t="shared" ref="AA245" si="1409">J245-J244</f>
        <v>0</v>
      </c>
      <c r="AB245" s="637">
        <f t="shared" ref="AB245" si="1410">K245-K244</f>
        <v>0</v>
      </c>
      <c r="AC245" s="637">
        <f t="shared" ref="AC245" si="1411">L245-L244</f>
        <v>0</v>
      </c>
      <c r="AD245" s="637">
        <f t="shared" ref="AD245" si="1412">M245-M244</f>
        <v>0</v>
      </c>
      <c r="AE245" s="645">
        <f t="shared" ref="AE245" si="1413">N245-N244</f>
        <v>0</v>
      </c>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row>
    <row r="246" spans="1:248">
      <c r="A246" s="117"/>
      <c r="B246" s="109" t="s">
        <v>132</v>
      </c>
      <c r="C246" s="120">
        <v>0</v>
      </c>
      <c r="D246" s="127">
        <v>0</v>
      </c>
      <c r="E246" s="127">
        <v>0</v>
      </c>
      <c r="F246" s="127">
        <v>0</v>
      </c>
      <c r="G246" s="127">
        <v>0</v>
      </c>
      <c r="H246" s="127">
        <v>0</v>
      </c>
      <c r="I246" s="120">
        <v>0</v>
      </c>
      <c r="J246" s="120">
        <v>0</v>
      </c>
      <c r="K246" s="127">
        <v>0</v>
      </c>
      <c r="L246" s="127">
        <v>0</v>
      </c>
      <c r="M246" s="127">
        <v>0</v>
      </c>
      <c r="N246" s="128">
        <v>0</v>
      </c>
      <c r="O246" s="636">
        <v>0</v>
      </c>
      <c r="P246" s="636">
        <v>0</v>
      </c>
      <c r="Q246" s="636"/>
      <c r="R246" s="636"/>
      <c r="S246" s="636"/>
      <c r="T246" s="145"/>
      <c r="U246" s="145"/>
      <c r="V246" s="56"/>
      <c r="W246" s="56"/>
      <c r="X246" s="56"/>
      <c r="Y246" s="56"/>
      <c r="Z246" s="644"/>
      <c r="AA246" s="56"/>
      <c r="AB246" s="56"/>
      <c r="AC246" s="56"/>
      <c r="AD246" s="56"/>
      <c r="AE246" s="644"/>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row>
    <row r="247" spans="1:248">
      <c r="A247" s="117"/>
      <c r="B247" s="129" t="s">
        <v>555</v>
      </c>
      <c r="C247" s="123">
        <v>0</v>
      </c>
      <c r="D247" s="130">
        <v>0</v>
      </c>
      <c r="E247" s="130">
        <v>0</v>
      </c>
      <c r="F247" s="130">
        <v>0</v>
      </c>
      <c r="G247" s="130">
        <v>0</v>
      </c>
      <c r="H247" s="130">
        <v>0</v>
      </c>
      <c r="I247" s="123">
        <v>0</v>
      </c>
      <c r="J247" s="123">
        <v>0</v>
      </c>
      <c r="K247" s="130">
        <v>0</v>
      </c>
      <c r="L247" s="130">
        <v>0</v>
      </c>
      <c r="M247" s="130">
        <v>0</v>
      </c>
      <c r="N247" s="131">
        <v>0</v>
      </c>
      <c r="O247" s="636">
        <v>0</v>
      </c>
      <c r="P247" s="636">
        <v>0</v>
      </c>
      <c r="Q247" s="636"/>
      <c r="R247" s="636"/>
      <c r="S247" s="636"/>
      <c r="T247" s="637">
        <f t="shared" ref="T247" si="1414">C247-C246</f>
        <v>0</v>
      </c>
      <c r="U247" s="637">
        <f t="shared" ref="U247" si="1415">D247-D246</f>
        <v>0</v>
      </c>
      <c r="V247" s="637">
        <f t="shared" ref="V247" si="1416">E247-E246</f>
        <v>0</v>
      </c>
      <c r="W247" s="637">
        <f t="shared" ref="W247" si="1417">F247-F246</f>
        <v>0</v>
      </c>
      <c r="X247" s="637">
        <f t="shared" ref="X247" si="1418">G247-G246</f>
        <v>0</v>
      </c>
      <c r="Y247" s="637">
        <f t="shared" ref="Y247" si="1419">H247-H246</f>
        <v>0</v>
      </c>
      <c r="Z247" s="645">
        <f t="shared" ref="Z247" si="1420">I247-I246</f>
        <v>0</v>
      </c>
      <c r="AA247" s="637">
        <f t="shared" ref="AA247" si="1421">J247-J246</f>
        <v>0</v>
      </c>
      <c r="AB247" s="637">
        <f t="shared" ref="AB247" si="1422">K247-K246</f>
        <v>0</v>
      </c>
      <c r="AC247" s="637">
        <f t="shared" ref="AC247" si="1423">L247-L246</f>
        <v>0</v>
      </c>
      <c r="AD247" s="637">
        <f t="shared" ref="AD247" si="1424">M247-M246</f>
        <v>0</v>
      </c>
      <c r="AE247" s="645">
        <f t="shared" ref="AE247" si="1425">N247-N246</f>
        <v>0</v>
      </c>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row>
    <row r="248" spans="1:248">
      <c r="A248" s="117"/>
      <c r="B248" s="109" t="s">
        <v>134</v>
      </c>
      <c r="C248" s="120">
        <v>0</v>
      </c>
      <c r="D248" s="127">
        <v>0</v>
      </c>
      <c r="E248" s="127">
        <v>0</v>
      </c>
      <c r="F248" s="127">
        <v>0</v>
      </c>
      <c r="G248" s="127">
        <v>0</v>
      </c>
      <c r="H248" s="127">
        <v>0</v>
      </c>
      <c r="I248" s="120">
        <v>0</v>
      </c>
      <c r="J248" s="120">
        <v>0</v>
      </c>
      <c r="K248" s="127">
        <v>0</v>
      </c>
      <c r="L248" s="127">
        <v>0</v>
      </c>
      <c r="M248" s="127">
        <v>0</v>
      </c>
      <c r="N248" s="128">
        <v>0</v>
      </c>
      <c r="O248" s="636">
        <v>0</v>
      </c>
      <c r="P248" s="636">
        <v>0</v>
      </c>
      <c r="Q248" s="636"/>
      <c r="R248" s="636"/>
      <c r="S248" s="636"/>
      <c r="T248" s="145"/>
      <c r="U248" s="145"/>
      <c r="V248" s="56"/>
      <c r="W248" s="56"/>
      <c r="X248" s="56"/>
      <c r="Y248" s="56"/>
      <c r="Z248" s="644"/>
      <c r="AA248" s="56"/>
      <c r="AB248" s="56"/>
      <c r="AC248" s="56"/>
      <c r="AD248" s="56"/>
      <c r="AE248" s="644"/>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row>
    <row r="249" spans="1:248">
      <c r="A249" s="117"/>
      <c r="B249" s="129" t="s">
        <v>557</v>
      </c>
      <c r="C249" s="123">
        <v>0</v>
      </c>
      <c r="D249" s="130">
        <v>0</v>
      </c>
      <c r="E249" s="130">
        <v>0</v>
      </c>
      <c r="F249" s="130">
        <v>0</v>
      </c>
      <c r="G249" s="130">
        <v>0</v>
      </c>
      <c r="H249" s="130">
        <v>0</v>
      </c>
      <c r="I249" s="123">
        <v>0</v>
      </c>
      <c r="J249" s="123">
        <v>0</v>
      </c>
      <c r="K249" s="130">
        <v>0</v>
      </c>
      <c r="L249" s="130">
        <v>0</v>
      </c>
      <c r="M249" s="130">
        <v>0</v>
      </c>
      <c r="N249" s="131">
        <v>0</v>
      </c>
      <c r="O249" s="636">
        <v>0</v>
      </c>
      <c r="P249" s="636">
        <v>0</v>
      </c>
      <c r="Q249" s="636"/>
      <c r="R249" s="636"/>
      <c r="S249" s="636"/>
      <c r="T249" s="637">
        <f t="shared" ref="T249" si="1426">C249-C248</f>
        <v>0</v>
      </c>
      <c r="U249" s="637">
        <f t="shared" ref="U249" si="1427">D249-D248</f>
        <v>0</v>
      </c>
      <c r="V249" s="637">
        <f t="shared" ref="V249" si="1428">E249-E248</f>
        <v>0</v>
      </c>
      <c r="W249" s="637">
        <f t="shared" ref="W249" si="1429">F249-F248</f>
        <v>0</v>
      </c>
      <c r="X249" s="637">
        <f t="shared" ref="X249" si="1430">G249-G248</f>
        <v>0</v>
      </c>
      <c r="Y249" s="637">
        <f t="shared" ref="Y249" si="1431">H249-H248</f>
        <v>0</v>
      </c>
      <c r="Z249" s="645">
        <f t="shared" ref="Z249" si="1432">I249-I248</f>
        <v>0</v>
      </c>
      <c r="AA249" s="637">
        <f t="shared" ref="AA249" si="1433">J249-J248</f>
        <v>0</v>
      </c>
      <c r="AB249" s="637">
        <f t="shared" ref="AB249" si="1434">K249-K248</f>
        <v>0</v>
      </c>
      <c r="AC249" s="637">
        <f t="shared" ref="AC249" si="1435">L249-L248</f>
        <v>0</v>
      </c>
      <c r="AD249" s="637">
        <f t="shared" ref="AD249" si="1436">M249-M248</f>
        <v>0</v>
      </c>
      <c r="AE249" s="645">
        <f t="shared" ref="AE249" si="1437">N249-N248</f>
        <v>0</v>
      </c>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row>
    <row r="250" spans="1:248">
      <c r="A250" s="117"/>
      <c r="B250" s="109" t="s">
        <v>136</v>
      </c>
      <c r="C250" s="120">
        <v>0</v>
      </c>
      <c r="D250" s="127">
        <v>0</v>
      </c>
      <c r="E250" s="127">
        <v>0</v>
      </c>
      <c r="F250" s="127">
        <v>0</v>
      </c>
      <c r="G250" s="127">
        <v>0</v>
      </c>
      <c r="H250" s="127">
        <v>0</v>
      </c>
      <c r="I250" s="120">
        <v>0</v>
      </c>
      <c r="J250" s="120">
        <v>0</v>
      </c>
      <c r="K250" s="127">
        <v>0</v>
      </c>
      <c r="L250" s="127">
        <v>0</v>
      </c>
      <c r="M250" s="127">
        <v>0</v>
      </c>
      <c r="N250" s="128">
        <v>0</v>
      </c>
      <c r="O250" s="636">
        <v>0</v>
      </c>
      <c r="P250" s="636">
        <v>0</v>
      </c>
      <c r="Q250" s="636"/>
      <c r="R250" s="636"/>
      <c r="S250" s="636"/>
      <c r="T250" s="145"/>
      <c r="U250" s="145"/>
      <c r="V250" s="56"/>
      <c r="W250" s="56"/>
      <c r="X250" s="56"/>
      <c r="Y250" s="56"/>
      <c r="Z250" s="644"/>
      <c r="AA250" s="56"/>
      <c r="AB250" s="56"/>
      <c r="AC250" s="56"/>
      <c r="AD250" s="56"/>
      <c r="AE250" s="644"/>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row>
    <row r="251" spans="1:248">
      <c r="A251" s="117"/>
      <c r="B251" s="129" t="s">
        <v>559</v>
      </c>
      <c r="C251" s="123">
        <v>0</v>
      </c>
      <c r="D251" s="130">
        <v>0</v>
      </c>
      <c r="E251" s="130">
        <v>0</v>
      </c>
      <c r="F251" s="130">
        <v>0</v>
      </c>
      <c r="G251" s="130">
        <v>0</v>
      </c>
      <c r="H251" s="130">
        <v>0</v>
      </c>
      <c r="I251" s="123">
        <v>0</v>
      </c>
      <c r="J251" s="123">
        <v>0</v>
      </c>
      <c r="K251" s="130">
        <v>0</v>
      </c>
      <c r="L251" s="130">
        <v>0</v>
      </c>
      <c r="M251" s="130">
        <v>0</v>
      </c>
      <c r="N251" s="131">
        <v>0</v>
      </c>
      <c r="O251" s="636">
        <v>0</v>
      </c>
      <c r="P251" s="636">
        <v>0</v>
      </c>
      <c r="Q251" s="636"/>
      <c r="R251" s="636"/>
      <c r="S251" s="636"/>
      <c r="T251" s="637">
        <f t="shared" ref="T251" si="1438">C251-C250</f>
        <v>0</v>
      </c>
      <c r="U251" s="637">
        <f t="shared" ref="U251" si="1439">D251-D250</f>
        <v>0</v>
      </c>
      <c r="V251" s="637">
        <f t="shared" ref="V251" si="1440">E251-E250</f>
        <v>0</v>
      </c>
      <c r="W251" s="637">
        <f t="shared" ref="W251" si="1441">F251-F250</f>
        <v>0</v>
      </c>
      <c r="X251" s="637">
        <f t="shared" ref="X251" si="1442">G251-G250</f>
        <v>0</v>
      </c>
      <c r="Y251" s="637">
        <f t="shared" ref="Y251" si="1443">H251-H250</f>
        <v>0</v>
      </c>
      <c r="Z251" s="645">
        <f t="shared" ref="Z251" si="1444">I251-I250</f>
        <v>0</v>
      </c>
      <c r="AA251" s="637">
        <f t="shared" ref="AA251" si="1445">J251-J250</f>
        <v>0</v>
      </c>
      <c r="AB251" s="637">
        <f t="shared" ref="AB251" si="1446">K251-K250</f>
        <v>0</v>
      </c>
      <c r="AC251" s="637">
        <f t="shared" ref="AC251" si="1447">L251-L250</f>
        <v>0</v>
      </c>
      <c r="AD251" s="637">
        <f t="shared" ref="AD251" si="1448">M251-M250</f>
        <v>0</v>
      </c>
      <c r="AE251" s="645">
        <f t="shared" ref="AE251" si="1449">N251-N250</f>
        <v>0</v>
      </c>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row>
    <row r="252" spans="1:248">
      <c r="A252" s="117"/>
      <c r="B252" s="109" t="s">
        <v>138</v>
      </c>
      <c r="C252" s="120">
        <v>0</v>
      </c>
      <c r="D252" s="127">
        <v>0</v>
      </c>
      <c r="E252" s="127">
        <v>0</v>
      </c>
      <c r="F252" s="127">
        <v>0</v>
      </c>
      <c r="G252" s="127">
        <v>0</v>
      </c>
      <c r="H252" s="127">
        <v>0</v>
      </c>
      <c r="I252" s="120">
        <v>0</v>
      </c>
      <c r="J252" s="120">
        <v>0</v>
      </c>
      <c r="K252" s="127">
        <v>0</v>
      </c>
      <c r="L252" s="127">
        <v>0</v>
      </c>
      <c r="M252" s="127">
        <v>0</v>
      </c>
      <c r="N252" s="128">
        <v>0</v>
      </c>
      <c r="O252" s="636">
        <v>0</v>
      </c>
      <c r="P252" s="636">
        <v>0</v>
      </c>
      <c r="Q252" s="636"/>
      <c r="R252" s="636"/>
      <c r="S252" s="636"/>
      <c r="T252" s="145"/>
      <c r="U252" s="145"/>
      <c r="V252" s="56"/>
      <c r="W252" s="56"/>
      <c r="X252" s="56"/>
      <c r="Y252" s="56"/>
      <c r="Z252" s="644"/>
      <c r="AA252" s="56"/>
      <c r="AB252" s="56"/>
      <c r="AC252" s="56"/>
      <c r="AD252" s="56"/>
      <c r="AE252" s="644"/>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row>
    <row r="253" spans="1:248">
      <c r="A253" s="117"/>
      <c r="B253" s="129" t="s">
        <v>561</v>
      </c>
      <c r="C253" s="123">
        <v>0</v>
      </c>
      <c r="D253" s="130">
        <v>0</v>
      </c>
      <c r="E253" s="130">
        <v>0</v>
      </c>
      <c r="F253" s="130">
        <v>0</v>
      </c>
      <c r="G253" s="130">
        <v>0</v>
      </c>
      <c r="H253" s="130">
        <v>0</v>
      </c>
      <c r="I253" s="123">
        <v>0</v>
      </c>
      <c r="J253" s="123">
        <v>0</v>
      </c>
      <c r="K253" s="130">
        <v>0</v>
      </c>
      <c r="L253" s="130">
        <v>0</v>
      </c>
      <c r="M253" s="130">
        <v>0</v>
      </c>
      <c r="N253" s="131">
        <v>0</v>
      </c>
      <c r="O253" s="636">
        <v>0</v>
      </c>
      <c r="P253" s="636">
        <v>0</v>
      </c>
      <c r="Q253" s="636"/>
      <c r="R253" s="636"/>
      <c r="S253" s="636"/>
      <c r="T253" s="637">
        <f t="shared" ref="T253" si="1450">C253-C252</f>
        <v>0</v>
      </c>
      <c r="U253" s="637">
        <f t="shared" ref="U253" si="1451">D253-D252</f>
        <v>0</v>
      </c>
      <c r="V253" s="637">
        <f t="shared" ref="V253" si="1452">E253-E252</f>
        <v>0</v>
      </c>
      <c r="W253" s="637">
        <f t="shared" ref="W253" si="1453">F253-F252</f>
        <v>0</v>
      </c>
      <c r="X253" s="637">
        <f t="shared" ref="X253" si="1454">G253-G252</f>
        <v>0</v>
      </c>
      <c r="Y253" s="637">
        <f t="shared" ref="Y253" si="1455">H253-H252</f>
        <v>0</v>
      </c>
      <c r="Z253" s="645">
        <f t="shared" ref="Z253" si="1456">I253-I252</f>
        <v>0</v>
      </c>
      <c r="AA253" s="637">
        <f t="shared" ref="AA253" si="1457">J253-J252</f>
        <v>0</v>
      </c>
      <c r="AB253" s="637">
        <f t="shared" ref="AB253" si="1458">K253-K252</f>
        <v>0</v>
      </c>
      <c r="AC253" s="637">
        <f t="shared" ref="AC253" si="1459">L253-L252</f>
        <v>0</v>
      </c>
      <c r="AD253" s="637">
        <f t="shared" ref="AD253" si="1460">M253-M252</f>
        <v>0</v>
      </c>
      <c r="AE253" s="645">
        <f t="shared" ref="AE253" si="1461">N253-N252</f>
        <v>0</v>
      </c>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row>
    <row r="254" spans="1:248">
      <c r="A254" s="117"/>
      <c r="B254" s="109" t="s">
        <v>156</v>
      </c>
      <c r="C254" s="120">
        <v>0</v>
      </c>
      <c r="D254" s="127">
        <v>0</v>
      </c>
      <c r="E254" s="127">
        <v>0</v>
      </c>
      <c r="F254" s="127">
        <v>0</v>
      </c>
      <c r="G254" s="127">
        <v>0</v>
      </c>
      <c r="H254" s="127">
        <v>0</v>
      </c>
      <c r="I254" s="120">
        <v>0</v>
      </c>
      <c r="J254" s="120">
        <v>0</v>
      </c>
      <c r="K254" s="127">
        <v>0</v>
      </c>
      <c r="L254" s="127">
        <v>0</v>
      </c>
      <c r="M254" s="127">
        <v>0</v>
      </c>
      <c r="N254" s="128">
        <v>0</v>
      </c>
      <c r="O254" s="636">
        <v>0</v>
      </c>
      <c r="P254" s="636">
        <v>0</v>
      </c>
      <c r="Q254" s="636"/>
      <c r="R254" s="636"/>
      <c r="S254" s="636"/>
      <c r="T254" s="145"/>
      <c r="U254" s="145"/>
      <c r="V254" s="56"/>
      <c r="W254" s="56"/>
      <c r="X254" s="56"/>
      <c r="Y254" s="56"/>
      <c r="Z254" s="644"/>
      <c r="AA254" s="56"/>
      <c r="AB254" s="56"/>
      <c r="AC254" s="56"/>
      <c r="AD254" s="56"/>
      <c r="AE254" s="644"/>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row>
    <row r="255" spans="1:248">
      <c r="A255" s="117"/>
      <c r="B255" s="129" t="s">
        <v>563</v>
      </c>
      <c r="C255" s="123">
        <v>0</v>
      </c>
      <c r="D255" s="130">
        <v>0</v>
      </c>
      <c r="E255" s="130">
        <v>0</v>
      </c>
      <c r="F255" s="130">
        <v>0</v>
      </c>
      <c r="G255" s="130">
        <v>0</v>
      </c>
      <c r="H255" s="130">
        <v>0</v>
      </c>
      <c r="I255" s="123">
        <v>0</v>
      </c>
      <c r="J255" s="123">
        <v>0</v>
      </c>
      <c r="K255" s="130">
        <v>0</v>
      </c>
      <c r="L255" s="130">
        <v>0</v>
      </c>
      <c r="M255" s="130">
        <v>0</v>
      </c>
      <c r="N255" s="131">
        <v>0</v>
      </c>
      <c r="O255" s="636">
        <v>0</v>
      </c>
      <c r="P255" s="636">
        <v>0</v>
      </c>
      <c r="Q255" s="636"/>
      <c r="R255" s="636"/>
      <c r="S255" s="636"/>
      <c r="T255" s="637">
        <f t="shared" ref="T255" si="1462">C255-C254</f>
        <v>0</v>
      </c>
      <c r="U255" s="637">
        <f t="shared" ref="U255" si="1463">D255-D254</f>
        <v>0</v>
      </c>
      <c r="V255" s="637">
        <f t="shared" ref="V255" si="1464">E255-E254</f>
        <v>0</v>
      </c>
      <c r="W255" s="637">
        <f t="shared" ref="W255" si="1465">F255-F254</f>
        <v>0</v>
      </c>
      <c r="X255" s="637">
        <f t="shared" ref="X255" si="1466">G255-G254</f>
        <v>0</v>
      </c>
      <c r="Y255" s="637">
        <f t="shared" ref="Y255" si="1467">H255-H254</f>
        <v>0</v>
      </c>
      <c r="Z255" s="645">
        <f t="shared" ref="Z255" si="1468">I255-I254</f>
        <v>0</v>
      </c>
      <c r="AA255" s="637">
        <f t="shared" ref="AA255" si="1469">J255-J254</f>
        <v>0</v>
      </c>
      <c r="AB255" s="637">
        <f t="shared" ref="AB255" si="1470">K255-K254</f>
        <v>0</v>
      </c>
      <c r="AC255" s="637">
        <f t="shared" ref="AC255" si="1471">L255-L254</f>
        <v>0</v>
      </c>
      <c r="AD255" s="637">
        <f t="shared" ref="AD255" si="1472">M255-M254</f>
        <v>0</v>
      </c>
      <c r="AE255" s="645">
        <f t="shared" ref="AE255" si="1473">N255-N254</f>
        <v>0</v>
      </c>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row>
    <row r="256" spans="1:248">
      <c r="A256" s="117"/>
      <c r="B256" s="109" t="s">
        <v>169</v>
      </c>
      <c r="C256" s="120">
        <v>0</v>
      </c>
      <c r="D256" s="127">
        <v>0</v>
      </c>
      <c r="E256" s="127">
        <v>0</v>
      </c>
      <c r="F256" s="127">
        <v>0</v>
      </c>
      <c r="G256" s="127">
        <v>0</v>
      </c>
      <c r="H256" s="127">
        <v>0</v>
      </c>
      <c r="I256" s="120">
        <v>0</v>
      </c>
      <c r="J256" s="120">
        <v>0</v>
      </c>
      <c r="K256" s="127">
        <v>0</v>
      </c>
      <c r="L256" s="127">
        <v>0</v>
      </c>
      <c r="M256" s="127">
        <v>0</v>
      </c>
      <c r="N256" s="128">
        <v>0</v>
      </c>
      <c r="O256" s="636">
        <v>0</v>
      </c>
      <c r="P256" s="636">
        <v>0</v>
      </c>
      <c r="Q256" s="636"/>
      <c r="R256" s="636"/>
      <c r="S256" s="636"/>
      <c r="T256" s="145"/>
      <c r="U256" s="145"/>
      <c r="V256" s="56"/>
      <c r="W256" s="56"/>
      <c r="X256" s="56"/>
      <c r="Y256" s="56"/>
      <c r="Z256" s="644"/>
      <c r="AA256" s="56"/>
      <c r="AB256" s="56"/>
      <c r="AC256" s="56"/>
      <c r="AD256" s="56"/>
      <c r="AE256" s="644"/>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c r="IN256" s="56"/>
    </row>
    <row r="257" spans="1:248">
      <c r="A257" s="117"/>
      <c r="B257" s="129" t="s">
        <v>565</v>
      </c>
      <c r="C257" s="123">
        <v>0</v>
      </c>
      <c r="D257" s="130">
        <v>0</v>
      </c>
      <c r="E257" s="130">
        <v>0</v>
      </c>
      <c r="F257" s="130">
        <v>0</v>
      </c>
      <c r="G257" s="130">
        <v>0</v>
      </c>
      <c r="H257" s="130">
        <v>0</v>
      </c>
      <c r="I257" s="123">
        <v>0</v>
      </c>
      <c r="J257" s="123">
        <v>0</v>
      </c>
      <c r="K257" s="130">
        <v>0</v>
      </c>
      <c r="L257" s="130">
        <v>0</v>
      </c>
      <c r="M257" s="130">
        <v>0</v>
      </c>
      <c r="N257" s="131">
        <v>0</v>
      </c>
      <c r="O257" s="636">
        <v>0</v>
      </c>
      <c r="P257" s="636">
        <v>0</v>
      </c>
      <c r="Q257" s="636"/>
      <c r="R257" s="636"/>
      <c r="S257" s="636"/>
      <c r="T257" s="637">
        <f t="shared" ref="T257" si="1474">C257-C256</f>
        <v>0</v>
      </c>
      <c r="U257" s="637">
        <f t="shared" ref="U257" si="1475">D257-D256</f>
        <v>0</v>
      </c>
      <c r="V257" s="637">
        <f t="shared" ref="V257" si="1476">E257-E256</f>
        <v>0</v>
      </c>
      <c r="W257" s="637">
        <f t="shared" ref="W257" si="1477">F257-F256</f>
        <v>0</v>
      </c>
      <c r="X257" s="637">
        <f t="shared" ref="X257" si="1478">G257-G256</f>
        <v>0</v>
      </c>
      <c r="Y257" s="637">
        <f t="shared" ref="Y257" si="1479">H257-H256</f>
        <v>0</v>
      </c>
      <c r="Z257" s="645">
        <f t="shared" ref="Z257" si="1480">I257-I256</f>
        <v>0</v>
      </c>
      <c r="AA257" s="637">
        <f t="shared" ref="AA257" si="1481">J257-J256</f>
        <v>0</v>
      </c>
      <c r="AB257" s="637">
        <f t="shared" ref="AB257" si="1482">K257-K256</f>
        <v>0</v>
      </c>
      <c r="AC257" s="637">
        <f t="shared" ref="AC257" si="1483">L257-L256</f>
        <v>0</v>
      </c>
      <c r="AD257" s="637">
        <f t="shared" ref="AD257" si="1484">M257-M256</f>
        <v>0</v>
      </c>
      <c r="AE257" s="645">
        <f t="shared" ref="AE257" si="1485">N257-N256</f>
        <v>0</v>
      </c>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row>
    <row r="258" spans="1:248">
      <c r="A258" s="117"/>
      <c r="B258" s="109" t="s">
        <v>171</v>
      </c>
      <c r="C258" s="120">
        <v>0</v>
      </c>
      <c r="D258" s="127">
        <v>0</v>
      </c>
      <c r="E258" s="127">
        <v>0</v>
      </c>
      <c r="F258" s="127">
        <v>0</v>
      </c>
      <c r="G258" s="127">
        <v>0</v>
      </c>
      <c r="H258" s="127">
        <v>0</v>
      </c>
      <c r="I258" s="120">
        <v>0</v>
      </c>
      <c r="J258" s="120">
        <v>0</v>
      </c>
      <c r="K258" s="127">
        <v>0</v>
      </c>
      <c r="L258" s="127">
        <v>0</v>
      </c>
      <c r="M258" s="127">
        <v>0</v>
      </c>
      <c r="N258" s="128">
        <v>0</v>
      </c>
      <c r="O258" s="636">
        <v>0</v>
      </c>
      <c r="P258" s="636">
        <v>0</v>
      </c>
      <c r="Q258" s="636"/>
      <c r="R258" s="636"/>
      <c r="S258" s="636"/>
      <c r="T258" s="145"/>
      <c r="U258" s="145"/>
      <c r="V258" s="56"/>
      <c r="W258" s="56"/>
      <c r="X258" s="56"/>
      <c r="Y258" s="56"/>
      <c r="Z258" s="644"/>
      <c r="AA258" s="56"/>
      <c r="AB258" s="56"/>
      <c r="AC258" s="56"/>
      <c r="AD258" s="56"/>
      <c r="AE258" s="644"/>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row>
    <row r="259" spans="1:248">
      <c r="A259" s="117"/>
      <c r="B259" s="129" t="s">
        <v>567</v>
      </c>
      <c r="C259" s="123">
        <v>0</v>
      </c>
      <c r="D259" s="130">
        <v>0</v>
      </c>
      <c r="E259" s="130">
        <v>0</v>
      </c>
      <c r="F259" s="130">
        <v>0</v>
      </c>
      <c r="G259" s="130">
        <v>0</v>
      </c>
      <c r="H259" s="130">
        <v>0</v>
      </c>
      <c r="I259" s="123">
        <v>0</v>
      </c>
      <c r="J259" s="123">
        <v>0</v>
      </c>
      <c r="K259" s="130">
        <v>0</v>
      </c>
      <c r="L259" s="130">
        <v>0</v>
      </c>
      <c r="M259" s="130">
        <v>0</v>
      </c>
      <c r="N259" s="131">
        <v>0</v>
      </c>
      <c r="O259" s="636">
        <v>0</v>
      </c>
      <c r="P259" s="636">
        <v>0</v>
      </c>
      <c r="Q259" s="636"/>
      <c r="R259" s="636"/>
      <c r="S259" s="636"/>
      <c r="T259" s="637">
        <f t="shared" ref="T259" si="1486">C259-C258</f>
        <v>0</v>
      </c>
      <c r="U259" s="637">
        <f t="shared" ref="U259" si="1487">D259-D258</f>
        <v>0</v>
      </c>
      <c r="V259" s="637">
        <f t="shared" ref="V259" si="1488">E259-E258</f>
        <v>0</v>
      </c>
      <c r="W259" s="637">
        <f t="shared" ref="W259" si="1489">F259-F258</f>
        <v>0</v>
      </c>
      <c r="X259" s="637">
        <f t="shared" ref="X259" si="1490">G259-G258</f>
        <v>0</v>
      </c>
      <c r="Y259" s="637">
        <f t="shared" ref="Y259" si="1491">H259-H258</f>
        <v>0</v>
      </c>
      <c r="Z259" s="645">
        <f t="shared" ref="Z259" si="1492">I259-I258</f>
        <v>0</v>
      </c>
      <c r="AA259" s="637">
        <f t="shared" ref="AA259" si="1493">J259-J258</f>
        <v>0</v>
      </c>
      <c r="AB259" s="637">
        <f t="shared" ref="AB259" si="1494">K259-K258</f>
        <v>0</v>
      </c>
      <c r="AC259" s="637">
        <f t="shared" ref="AC259" si="1495">L259-L258</f>
        <v>0</v>
      </c>
      <c r="AD259" s="637">
        <f t="shared" ref="AD259" si="1496">M259-M258</f>
        <v>0</v>
      </c>
      <c r="AE259" s="645">
        <f t="shared" ref="AE259" si="1497">N259-N258</f>
        <v>0</v>
      </c>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row>
    <row r="260" spans="1:248">
      <c r="A260" s="117"/>
      <c r="B260" s="109" t="s">
        <v>200</v>
      </c>
      <c r="C260" s="120">
        <v>0</v>
      </c>
      <c r="D260" s="127">
        <v>0</v>
      </c>
      <c r="E260" s="127">
        <v>0</v>
      </c>
      <c r="F260" s="127">
        <v>0</v>
      </c>
      <c r="G260" s="127">
        <v>0</v>
      </c>
      <c r="H260" s="127">
        <v>0</v>
      </c>
      <c r="I260" s="120">
        <v>0</v>
      </c>
      <c r="J260" s="120">
        <v>0</v>
      </c>
      <c r="K260" s="127">
        <v>0</v>
      </c>
      <c r="L260" s="127">
        <v>0</v>
      </c>
      <c r="M260" s="127">
        <v>0</v>
      </c>
      <c r="N260" s="128">
        <v>0</v>
      </c>
      <c r="O260" s="636">
        <v>0</v>
      </c>
      <c r="P260" s="636">
        <v>0</v>
      </c>
      <c r="Q260" s="636"/>
      <c r="R260" s="636"/>
      <c r="S260" s="636"/>
      <c r="T260" s="145"/>
      <c r="U260" s="145"/>
      <c r="V260" s="56"/>
      <c r="W260" s="56"/>
      <c r="X260" s="56"/>
      <c r="Y260" s="56"/>
      <c r="Z260" s="644"/>
      <c r="AA260" s="56"/>
      <c r="AB260" s="56"/>
      <c r="AC260" s="56"/>
      <c r="AD260" s="56"/>
      <c r="AE260" s="644"/>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row>
    <row r="261" spans="1:248" ht="13.5" thickBot="1">
      <c r="A261" s="632"/>
      <c r="B261" s="638" t="s">
        <v>569</v>
      </c>
      <c r="C261" s="639">
        <v>0</v>
      </c>
      <c r="D261" s="640">
        <v>0</v>
      </c>
      <c r="E261" s="640">
        <v>0</v>
      </c>
      <c r="F261" s="640">
        <v>0</v>
      </c>
      <c r="G261" s="640">
        <v>0</v>
      </c>
      <c r="H261" s="640">
        <v>0</v>
      </c>
      <c r="I261" s="639">
        <v>0</v>
      </c>
      <c r="J261" s="639">
        <v>0</v>
      </c>
      <c r="K261" s="640">
        <v>0</v>
      </c>
      <c r="L261" s="640">
        <v>0</v>
      </c>
      <c r="M261" s="640">
        <v>0</v>
      </c>
      <c r="N261" s="641">
        <v>0</v>
      </c>
      <c r="O261" s="639">
        <v>0</v>
      </c>
      <c r="P261" s="640">
        <v>0</v>
      </c>
      <c r="Q261" s="636"/>
      <c r="R261" s="636"/>
      <c r="S261" s="636"/>
      <c r="T261" s="642">
        <f t="shared" ref="T261" si="1498">C261-C260</f>
        <v>0</v>
      </c>
      <c r="U261" s="642">
        <f t="shared" ref="U261" si="1499">D261-D260</f>
        <v>0</v>
      </c>
      <c r="V261" s="642">
        <f t="shared" ref="V261" si="1500">E261-E260</f>
        <v>0</v>
      </c>
      <c r="W261" s="642">
        <f t="shared" ref="W261" si="1501">F261-F260</f>
        <v>0</v>
      </c>
      <c r="X261" s="642">
        <f t="shared" ref="X261" si="1502">G261-G260</f>
        <v>0</v>
      </c>
      <c r="Y261" s="642">
        <f t="shared" ref="Y261" si="1503">H261-H260</f>
        <v>0</v>
      </c>
      <c r="Z261" s="646">
        <f t="shared" ref="Z261" si="1504">I261-I260</f>
        <v>0</v>
      </c>
      <c r="AA261" s="642">
        <f t="shared" ref="AA261" si="1505">J261-J260</f>
        <v>0</v>
      </c>
      <c r="AB261" s="642">
        <f t="shared" ref="AB261" si="1506">K261-K260</f>
        <v>0</v>
      </c>
      <c r="AC261" s="642">
        <f t="shared" ref="AC261" si="1507">L261-L260</f>
        <v>0</v>
      </c>
      <c r="AD261" s="642">
        <f t="shared" ref="AD261" si="1508">M261-M260</f>
        <v>0</v>
      </c>
      <c r="AE261" s="646">
        <f t="shared" ref="AE261" si="1509">N261-N260</f>
        <v>0</v>
      </c>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row>
    <row r="262" spans="1:248">
      <c r="A262" s="116" t="s">
        <v>108</v>
      </c>
      <c r="B262" s="109" t="s">
        <v>278</v>
      </c>
      <c r="C262" s="120">
        <v>4.6274814814814818</v>
      </c>
      <c r="D262" s="127">
        <v>4.736901408450704</v>
      </c>
      <c r="E262" s="127">
        <v>0</v>
      </c>
      <c r="F262" s="127">
        <v>4.8886363636363637</v>
      </c>
      <c r="G262" s="127">
        <v>4.4000000000000004</v>
      </c>
      <c r="H262" s="127">
        <v>0</v>
      </c>
      <c r="I262" s="120">
        <v>4.6957142857142857</v>
      </c>
      <c r="J262" s="120">
        <v>0</v>
      </c>
      <c r="K262" s="731">
        <v>0</v>
      </c>
      <c r="L262" s="731">
        <v>0</v>
      </c>
      <c r="M262" s="127">
        <v>0</v>
      </c>
      <c r="N262" s="128">
        <v>0</v>
      </c>
      <c r="O262" s="636">
        <v>0</v>
      </c>
      <c r="P262" s="636">
        <v>0</v>
      </c>
      <c r="Q262" s="636"/>
      <c r="R262" s="636"/>
      <c r="S262" s="636"/>
      <c r="T262" s="636" t="s">
        <v>1142</v>
      </c>
      <c r="U262" s="145"/>
      <c r="V262" s="56"/>
      <c r="W262" s="56"/>
      <c r="X262" s="56"/>
      <c r="Y262" s="56"/>
      <c r="Z262" s="644"/>
      <c r="AA262" s="56"/>
      <c r="AB262" s="56"/>
      <c r="AC262" s="56"/>
      <c r="AD262" s="56"/>
      <c r="AE262" s="644"/>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row>
    <row r="263" spans="1:248">
      <c r="A263" s="117"/>
      <c r="B263" s="129" t="s">
        <v>539</v>
      </c>
      <c r="C263" s="123">
        <v>5.1075324675324669</v>
      </c>
      <c r="D263" s="130">
        <v>5.203125</v>
      </c>
      <c r="E263" s="130">
        <v>0</v>
      </c>
      <c r="F263" s="130">
        <v>4.9170072992700726</v>
      </c>
      <c r="G263" s="130">
        <v>4.17</v>
      </c>
      <c r="H263" s="130">
        <v>0</v>
      </c>
      <c r="I263" s="123">
        <v>5.0365927977839329</v>
      </c>
      <c r="J263" s="123">
        <v>0</v>
      </c>
      <c r="K263" s="130">
        <v>3</v>
      </c>
      <c r="L263" s="130">
        <v>4.166666666666667</v>
      </c>
      <c r="M263" s="130">
        <v>0</v>
      </c>
      <c r="N263" s="131">
        <v>3.7</v>
      </c>
      <c r="O263" s="636">
        <v>0</v>
      </c>
      <c r="P263" s="636">
        <v>0</v>
      </c>
      <c r="Q263" s="636"/>
      <c r="R263" s="636"/>
      <c r="S263" s="636"/>
      <c r="T263" s="637">
        <f t="shared" ref="T263" si="1510">C263-C262</f>
        <v>0.48005098605098517</v>
      </c>
      <c r="U263" s="637">
        <f t="shared" ref="U263" si="1511">D263-D262</f>
        <v>0.46622359154929605</v>
      </c>
      <c r="V263" s="637">
        <f t="shared" ref="V263" si="1512">E263-E262</f>
        <v>0</v>
      </c>
      <c r="W263" s="637">
        <f t="shared" ref="W263" si="1513">F263-F262</f>
        <v>2.837093563370896E-2</v>
      </c>
      <c r="X263" s="637">
        <f t="shared" ref="X263" si="1514">G263-G262</f>
        <v>-0.23000000000000043</v>
      </c>
      <c r="Y263" s="637">
        <f t="shared" ref="Y263" si="1515">H263-H262</f>
        <v>0</v>
      </c>
      <c r="Z263" s="645">
        <f t="shared" ref="Z263" si="1516">I263-I262</f>
        <v>0.34087851206964714</v>
      </c>
      <c r="AA263" s="637">
        <f t="shared" ref="AA263" si="1517">J263-J262</f>
        <v>0</v>
      </c>
      <c r="AB263" s="729">
        <f t="shared" ref="AB263" si="1518">K263-K262</f>
        <v>3</v>
      </c>
      <c r="AC263" s="729">
        <f t="shared" ref="AC263" si="1519">L263-L262</f>
        <v>4.166666666666667</v>
      </c>
      <c r="AD263" s="637">
        <f t="shared" ref="AD263" si="1520">M263-M262</f>
        <v>0</v>
      </c>
      <c r="AE263" s="645">
        <f t="shared" ref="AE263" si="1521">N263-N262</f>
        <v>3.7</v>
      </c>
      <c r="AF263" s="643" t="s">
        <v>1157</v>
      </c>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row>
    <row r="264" spans="1:248">
      <c r="A264" s="117"/>
      <c r="B264" s="109" t="s">
        <v>280</v>
      </c>
      <c r="C264" s="120">
        <v>6.202</v>
      </c>
      <c r="D264" s="127">
        <v>5.5143999999999993</v>
      </c>
      <c r="E264" s="127">
        <v>0</v>
      </c>
      <c r="F264" s="127">
        <v>4.3233333333333341</v>
      </c>
      <c r="G264" s="127">
        <v>4.78</v>
      </c>
      <c r="H264" s="127">
        <v>0</v>
      </c>
      <c r="I264" s="120">
        <v>4.9004000000000003</v>
      </c>
      <c r="J264" s="120">
        <v>0</v>
      </c>
      <c r="K264" s="731">
        <v>0</v>
      </c>
      <c r="L264" s="731">
        <v>0</v>
      </c>
      <c r="M264" s="127">
        <v>0</v>
      </c>
      <c r="N264" s="128">
        <v>0</v>
      </c>
      <c r="O264" s="636">
        <v>0</v>
      </c>
      <c r="P264" s="636">
        <v>0</v>
      </c>
      <c r="Q264" s="636"/>
      <c r="R264" s="636"/>
      <c r="S264" s="636"/>
      <c r="T264" s="145"/>
      <c r="U264" s="145"/>
      <c r="V264" s="56"/>
      <c r="W264" s="56"/>
      <c r="X264" s="56"/>
      <c r="Y264" s="56"/>
      <c r="Z264" s="644"/>
      <c r="AA264" s="56"/>
      <c r="AB264" s="56"/>
      <c r="AC264" s="56"/>
      <c r="AD264" s="56"/>
      <c r="AE264" s="644"/>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row>
    <row r="265" spans="1:248">
      <c r="A265" s="117"/>
      <c r="B265" s="129" t="s">
        <v>541</v>
      </c>
      <c r="C265" s="123">
        <v>6.2857142857142856</v>
      </c>
      <c r="D265" s="130">
        <v>4.8725806451612907</v>
      </c>
      <c r="E265" s="130">
        <v>0</v>
      </c>
      <c r="F265" s="130">
        <v>5.1789285714285711</v>
      </c>
      <c r="G265" s="130">
        <v>4.57</v>
      </c>
      <c r="H265" s="130">
        <v>0</v>
      </c>
      <c r="I265" s="123">
        <v>5.0965753424657532</v>
      </c>
      <c r="J265" s="123">
        <v>0</v>
      </c>
      <c r="K265" s="130">
        <v>3.6634920634920634</v>
      </c>
      <c r="L265" s="130">
        <v>3.8895488721804514</v>
      </c>
      <c r="M265" s="130">
        <v>0</v>
      </c>
      <c r="N265" s="131">
        <v>3.8168877551020408</v>
      </c>
      <c r="O265" s="636">
        <v>0</v>
      </c>
      <c r="P265" s="636">
        <v>0</v>
      </c>
      <c r="Q265" s="636"/>
      <c r="R265" s="636"/>
      <c r="S265" s="636"/>
      <c r="T265" s="637">
        <f t="shared" ref="T265" si="1522">C265-C264</f>
        <v>8.371428571428563E-2</v>
      </c>
      <c r="U265" s="637">
        <f t="shared" ref="U265" si="1523">D265-D264</f>
        <v>-0.64181935483870856</v>
      </c>
      <c r="V265" s="637">
        <f t="shared" ref="V265" si="1524">E265-E264</f>
        <v>0</v>
      </c>
      <c r="W265" s="637">
        <f t="shared" ref="W265" si="1525">F265-F264</f>
        <v>0.85559523809523697</v>
      </c>
      <c r="X265" s="637">
        <f t="shared" ref="X265" si="1526">G265-G264</f>
        <v>-0.20999999999999996</v>
      </c>
      <c r="Y265" s="637">
        <f t="shared" ref="Y265" si="1527">H265-H264</f>
        <v>0</v>
      </c>
      <c r="Z265" s="645">
        <f t="shared" ref="Z265" si="1528">I265-I264</f>
        <v>0.19617534246575286</v>
      </c>
      <c r="AA265" s="637">
        <f t="shared" ref="AA265" si="1529">J265-J264</f>
        <v>0</v>
      </c>
      <c r="AB265" s="729">
        <f t="shared" ref="AB265" si="1530">K265-K264</f>
        <v>3.6634920634920634</v>
      </c>
      <c r="AC265" s="729">
        <f t="shared" ref="AC265" si="1531">L265-L264</f>
        <v>3.8895488721804514</v>
      </c>
      <c r="AD265" s="637">
        <f t="shared" ref="AD265" si="1532">M265-M264</f>
        <v>0</v>
      </c>
      <c r="AE265" s="645">
        <f t="shared" ref="AE265" si="1533">N265-N264</f>
        <v>3.8168877551020408</v>
      </c>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row>
    <row r="266" spans="1:248">
      <c r="A266" s="117"/>
      <c r="B266" s="109" t="s">
        <v>282</v>
      </c>
      <c r="C266" s="120">
        <v>0</v>
      </c>
      <c r="D266" s="127">
        <v>0</v>
      </c>
      <c r="E266" s="127">
        <v>0</v>
      </c>
      <c r="F266" s="127">
        <v>0</v>
      </c>
      <c r="G266" s="127">
        <v>0</v>
      </c>
      <c r="H266" s="127">
        <v>0</v>
      </c>
      <c r="I266" s="120">
        <v>0</v>
      </c>
      <c r="J266" s="120">
        <v>0</v>
      </c>
      <c r="K266" s="127">
        <v>0</v>
      </c>
      <c r="L266" s="127">
        <v>0</v>
      </c>
      <c r="M266" s="127">
        <v>0</v>
      </c>
      <c r="N266" s="128">
        <v>0</v>
      </c>
      <c r="O266" s="636">
        <v>0</v>
      </c>
      <c r="P266" s="636">
        <v>0</v>
      </c>
      <c r="Q266" s="636"/>
      <c r="R266" s="636"/>
      <c r="S266" s="636"/>
      <c r="T266" s="145"/>
      <c r="U266" s="145"/>
      <c r="V266" s="56"/>
      <c r="W266" s="56"/>
      <c r="X266" s="56"/>
      <c r="Y266" s="56"/>
      <c r="Z266" s="644"/>
      <c r="AA266" s="56"/>
      <c r="AB266" s="56"/>
      <c r="AC266" s="56"/>
      <c r="AD266" s="56"/>
      <c r="AE266" s="644"/>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row>
    <row r="267" spans="1:248">
      <c r="A267" s="117"/>
      <c r="B267" s="129" t="s">
        <v>543</v>
      </c>
      <c r="C267" s="123">
        <v>0</v>
      </c>
      <c r="D267" s="130">
        <v>0</v>
      </c>
      <c r="E267" s="130">
        <v>0</v>
      </c>
      <c r="F267" s="130">
        <v>0</v>
      </c>
      <c r="G267" s="130">
        <v>0</v>
      </c>
      <c r="H267" s="130">
        <v>0</v>
      </c>
      <c r="I267" s="123">
        <v>0</v>
      </c>
      <c r="J267" s="123">
        <v>0</v>
      </c>
      <c r="K267" s="130">
        <v>0</v>
      </c>
      <c r="L267" s="130">
        <v>0</v>
      </c>
      <c r="M267" s="130">
        <v>0</v>
      </c>
      <c r="N267" s="131">
        <v>0</v>
      </c>
      <c r="O267" s="636">
        <v>0</v>
      </c>
      <c r="P267" s="636">
        <v>0</v>
      </c>
      <c r="Q267" s="636"/>
      <c r="R267" s="636"/>
      <c r="S267" s="636"/>
      <c r="T267" s="637">
        <f t="shared" ref="T267" si="1534">C267-C266</f>
        <v>0</v>
      </c>
      <c r="U267" s="637">
        <f t="shared" ref="U267" si="1535">D267-D266</f>
        <v>0</v>
      </c>
      <c r="V267" s="637">
        <f t="shared" ref="V267" si="1536">E267-E266</f>
        <v>0</v>
      </c>
      <c r="W267" s="637">
        <f t="shared" ref="W267" si="1537">F267-F266</f>
        <v>0</v>
      </c>
      <c r="X267" s="637">
        <f t="shared" ref="X267" si="1538">G267-G266</f>
        <v>0</v>
      </c>
      <c r="Y267" s="637">
        <f t="shared" ref="Y267" si="1539">H267-H266</f>
        <v>0</v>
      </c>
      <c r="Z267" s="645">
        <f t="shared" ref="Z267" si="1540">I267-I266</f>
        <v>0</v>
      </c>
      <c r="AA267" s="637">
        <f t="shared" ref="AA267" si="1541">J267-J266</f>
        <v>0</v>
      </c>
      <c r="AB267" s="637">
        <f t="shared" ref="AB267" si="1542">K267-K266</f>
        <v>0</v>
      </c>
      <c r="AC267" s="637">
        <f t="shared" ref="AC267" si="1543">L267-L266</f>
        <v>0</v>
      </c>
      <c r="AD267" s="637">
        <f t="shared" ref="AD267" si="1544">M267-M266</f>
        <v>0</v>
      </c>
      <c r="AE267" s="645">
        <f t="shared" ref="AE267" si="1545">N267-N266</f>
        <v>0</v>
      </c>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row>
    <row r="268" spans="1:248">
      <c r="A268" s="117"/>
      <c r="B268" s="109" t="s">
        <v>284</v>
      </c>
      <c r="C268" s="120">
        <v>4.6561090909090908</v>
      </c>
      <c r="D268" s="127">
        <v>4.9393749999999992</v>
      </c>
      <c r="E268" s="127">
        <v>0</v>
      </c>
      <c r="F268" s="127">
        <v>4.7245161290322581</v>
      </c>
      <c r="G268" s="127">
        <v>4.644285714285715</v>
      </c>
      <c r="H268" s="127">
        <v>0</v>
      </c>
      <c r="I268" s="120">
        <v>4.7258742632612964</v>
      </c>
      <c r="J268" s="120">
        <v>0</v>
      </c>
      <c r="K268" s="731">
        <v>0</v>
      </c>
      <c r="L268" s="731">
        <v>0</v>
      </c>
      <c r="M268" s="127">
        <v>0</v>
      </c>
      <c r="N268" s="128">
        <v>0</v>
      </c>
      <c r="O268" s="636">
        <v>0</v>
      </c>
      <c r="P268" s="636">
        <v>0</v>
      </c>
      <c r="Q268" s="636"/>
      <c r="R268" s="636"/>
      <c r="S268" s="636"/>
      <c r="T268" s="145"/>
      <c r="U268" s="145"/>
      <c r="V268" s="56"/>
      <c r="W268" s="56"/>
      <c r="X268" s="56"/>
      <c r="Y268" s="56"/>
      <c r="Z268" s="644"/>
      <c r="AA268" s="56"/>
      <c r="AB268" s="56"/>
      <c r="AC268" s="56"/>
      <c r="AD268" s="56"/>
      <c r="AE268" s="644"/>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row>
    <row r="269" spans="1:248">
      <c r="A269" s="117"/>
      <c r="B269" s="129" t="s">
        <v>545</v>
      </c>
      <c r="C269" s="123">
        <v>5.1587577639751547</v>
      </c>
      <c r="D269" s="130">
        <v>5.0952631578947374</v>
      </c>
      <c r="E269" s="130">
        <v>0</v>
      </c>
      <c r="F269" s="130">
        <v>4.9614545454545462</v>
      </c>
      <c r="G269" s="130">
        <v>4.3853846153846154</v>
      </c>
      <c r="H269" s="130">
        <v>0</v>
      </c>
      <c r="I269" s="123">
        <v>5.0466820276497701</v>
      </c>
      <c r="J269" s="123">
        <v>0</v>
      </c>
      <c r="K269" s="130">
        <v>3.6430769230769227</v>
      </c>
      <c r="L269" s="130">
        <v>3.8956617647058827</v>
      </c>
      <c r="M269" s="130">
        <v>0</v>
      </c>
      <c r="N269" s="131">
        <v>3.8139800995024875</v>
      </c>
      <c r="O269" s="636">
        <v>0</v>
      </c>
      <c r="P269" s="636">
        <v>0</v>
      </c>
      <c r="Q269" s="636"/>
      <c r="R269" s="636"/>
      <c r="S269" s="636"/>
      <c r="T269" s="637">
        <f t="shared" ref="T269" si="1546">C269-C268</f>
        <v>0.50264867306606398</v>
      </c>
      <c r="U269" s="637">
        <f t="shared" ref="U269" si="1547">D269-D268</f>
        <v>0.1558881578947382</v>
      </c>
      <c r="V269" s="637">
        <f t="shared" ref="V269" si="1548">E269-E268</f>
        <v>0</v>
      </c>
      <c r="W269" s="637">
        <f t="shared" ref="W269" si="1549">F269-F268</f>
        <v>0.23693841642228808</v>
      </c>
      <c r="X269" s="637">
        <f t="shared" ref="X269" si="1550">G269-G268</f>
        <v>-0.25890109890109958</v>
      </c>
      <c r="Y269" s="637">
        <f t="shared" ref="Y269" si="1551">H269-H268</f>
        <v>0</v>
      </c>
      <c r="Z269" s="645">
        <f t="shared" ref="Z269" si="1552">I269-I268</f>
        <v>0.32080776438847369</v>
      </c>
      <c r="AA269" s="637">
        <f t="shared" ref="AA269" si="1553">J269-J268</f>
        <v>0</v>
      </c>
      <c r="AB269" s="729">
        <f t="shared" ref="AB269" si="1554">K269-K268</f>
        <v>3.6430769230769227</v>
      </c>
      <c r="AC269" s="729">
        <f t="shared" ref="AC269" si="1555">L269-L268</f>
        <v>3.8956617647058827</v>
      </c>
      <c r="AD269" s="637">
        <f t="shared" ref="AD269" si="1556">M269-M268</f>
        <v>0</v>
      </c>
      <c r="AE269" s="645">
        <f t="shared" ref="AE269" si="1557">N269-N268</f>
        <v>3.8139800995024875</v>
      </c>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row>
    <row r="270" spans="1:248">
      <c r="A270" s="117"/>
      <c r="B270" s="109" t="s">
        <v>124</v>
      </c>
      <c r="C270" s="120">
        <v>5.2152993844432007</v>
      </c>
      <c r="D270" s="127">
        <v>5.1298468786808007</v>
      </c>
      <c r="E270" s="127">
        <v>0</v>
      </c>
      <c r="F270" s="127">
        <v>5.2664480874316943</v>
      </c>
      <c r="G270" s="127">
        <v>5.46</v>
      </c>
      <c r="H270" s="127">
        <v>0</v>
      </c>
      <c r="I270" s="120">
        <v>5.1892323283506467</v>
      </c>
      <c r="J270" s="120">
        <v>0</v>
      </c>
      <c r="K270" s="731">
        <v>0</v>
      </c>
      <c r="L270" s="731">
        <v>0</v>
      </c>
      <c r="M270" s="127">
        <v>0</v>
      </c>
      <c r="N270" s="128">
        <v>0</v>
      </c>
      <c r="O270" s="636">
        <v>0</v>
      </c>
      <c r="P270" s="636">
        <v>0</v>
      </c>
      <c r="Q270" s="636"/>
      <c r="R270" s="636"/>
      <c r="S270" s="636"/>
      <c r="T270" s="145"/>
      <c r="U270" s="145"/>
      <c r="V270" s="56"/>
      <c r="W270" s="56"/>
      <c r="X270" s="56"/>
      <c r="Y270" s="56"/>
      <c r="Z270" s="644"/>
      <c r="AA270" s="56"/>
      <c r="AB270" s="56"/>
      <c r="AC270" s="56"/>
      <c r="AD270" s="56"/>
      <c r="AE270" s="644"/>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row>
    <row r="271" spans="1:248">
      <c r="A271" s="117"/>
      <c r="B271" s="129" t="s">
        <v>547</v>
      </c>
      <c r="C271" s="123">
        <v>5.1190864600326265</v>
      </c>
      <c r="D271" s="130">
        <v>5.1006502242152472</v>
      </c>
      <c r="E271" s="130">
        <v>0</v>
      </c>
      <c r="F271" s="130">
        <v>5.3199191374663073</v>
      </c>
      <c r="G271" s="130">
        <v>5.42</v>
      </c>
      <c r="H271" s="130">
        <v>0</v>
      </c>
      <c r="I271" s="123">
        <v>5.135420652440521</v>
      </c>
      <c r="J271" s="123">
        <v>0</v>
      </c>
      <c r="K271" s="130">
        <v>3.3633178654292339</v>
      </c>
      <c r="L271" s="130">
        <v>3.3007094846900671</v>
      </c>
      <c r="M271" s="130">
        <v>2.81</v>
      </c>
      <c r="N271" s="131">
        <v>3.3173952755905503</v>
      </c>
      <c r="O271" s="636">
        <v>0</v>
      </c>
      <c r="P271" s="636">
        <v>0</v>
      </c>
      <c r="Q271" s="636"/>
      <c r="R271" s="636"/>
      <c r="S271" s="636"/>
      <c r="T271" s="637">
        <f t="shared" ref="T271" si="1558">C271-C270</f>
        <v>-9.6212924410574274E-2</v>
      </c>
      <c r="U271" s="637">
        <f t="shared" ref="U271" si="1559">D271-D270</f>
        <v>-2.9196654465553529E-2</v>
      </c>
      <c r="V271" s="637">
        <f t="shared" ref="V271" si="1560">E271-E270</f>
        <v>0</v>
      </c>
      <c r="W271" s="637">
        <f t="shared" ref="W271" si="1561">F271-F270</f>
        <v>5.3471050034612944E-2</v>
      </c>
      <c r="X271" s="637">
        <f t="shared" ref="X271" si="1562">G271-G270</f>
        <v>-4.0000000000000036E-2</v>
      </c>
      <c r="Y271" s="637">
        <f t="shared" ref="Y271" si="1563">H271-H270</f>
        <v>0</v>
      </c>
      <c r="Z271" s="645">
        <f t="shared" ref="Z271" si="1564">I271-I270</f>
        <v>-5.38116759101257E-2</v>
      </c>
      <c r="AA271" s="637">
        <f t="shared" ref="AA271" si="1565">J271-J270</f>
        <v>0</v>
      </c>
      <c r="AB271" s="729">
        <f t="shared" ref="AB271" si="1566">K271-K270</f>
        <v>3.3633178654292339</v>
      </c>
      <c r="AC271" s="729">
        <f t="shared" ref="AC271" si="1567">L271-L270</f>
        <v>3.3007094846900671</v>
      </c>
      <c r="AD271" s="637">
        <f t="shared" ref="AD271" si="1568">M271-M270</f>
        <v>2.81</v>
      </c>
      <c r="AE271" s="645">
        <f t="shared" ref="AE271" si="1569">N271-N270</f>
        <v>3.3173952755905503</v>
      </c>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row>
    <row r="272" spans="1:248">
      <c r="A272" s="117"/>
      <c r="B272" s="109" t="s">
        <v>126</v>
      </c>
      <c r="C272" s="120">
        <v>5.3220000000000001</v>
      </c>
      <c r="D272" s="127">
        <v>5.245454545454546</v>
      </c>
      <c r="E272" s="127">
        <v>0</v>
      </c>
      <c r="F272" s="127">
        <v>8.2211111111111119</v>
      </c>
      <c r="G272" s="127">
        <v>10</v>
      </c>
      <c r="H272" s="127">
        <v>0</v>
      </c>
      <c r="I272" s="120">
        <v>5.4184645669291349</v>
      </c>
      <c r="J272" s="120">
        <v>0</v>
      </c>
      <c r="K272" s="731">
        <v>0</v>
      </c>
      <c r="L272" s="731">
        <v>0</v>
      </c>
      <c r="M272" s="127">
        <v>0</v>
      </c>
      <c r="N272" s="128">
        <v>0</v>
      </c>
      <c r="O272" s="636">
        <v>0</v>
      </c>
      <c r="P272" s="636">
        <v>0</v>
      </c>
      <c r="Q272" s="636"/>
      <c r="R272" s="636"/>
      <c r="S272" s="636"/>
      <c r="T272" s="145"/>
      <c r="U272" s="145"/>
      <c r="V272" s="56"/>
      <c r="W272" s="56"/>
      <c r="X272" s="56"/>
      <c r="Y272" s="56"/>
      <c r="Z272" s="644"/>
      <c r="AA272" s="56"/>
      <c r="AB272" s="56"/>
      <c r="AC272" s="56"/>
      <c r="AD272" s="56"/>
      <c r="AE272" s="644"/>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row>
    <row r="273" spans="1:248">
      <c r="A273" s="117"/>
      <c r="B273" s="129" t="s">
        <v>549</v>
      </c>
      <c r="C273" s="123">
        <v>5.4765306122448987</v>
      </c>
      <c r="D273" s="130">
        <v>5.1801250000000003</v>
      </c>
      <c r="E273" s="130">
        <v>0</v>
      </c>
      <c r="F273" s="130">
        <v>7.6457142857142859</v>
      </c>
      <c r="G273" s="130">
        <v>9.75</v>
      </c>
      <c r="H273" s="130">
        <v>0</v>
      </c>
      <c r="I273" s="123">
        <v>5.3877902621722846</v>
      </c>
      <c r="J273" s="123">
        <v>0</v>
      </c>
      <c r="K273" s="130">
        <v>3.9254777070063693</v>
      </c>
      <c r="L273" s="130">
        <v>3.5210365853658541</v>
      </c>
      <c r="M273" s="130">
        <v>3.3519999999999994</v>
      </c>
      <c r="N273" s="131">
        <v>3.7077643504531723</v>
      </c>
      <c r="O273" s="636">
        <v>0</v>
      </c>
      <c r="P273" s="636">
        <v>0</v>
      </c>
      <c r="Q273" s="636"/>
      <c r="R273" s="636"/>
      <c r="S273" s="636"/>
      <c r="T273" s="637">
        <f t="shared" ref="T273" si="1570">C273-C272</f>
        <v>0.15453061224489861</v>
      </c>
      <c r="U273" s="637">
        <f t="shared" ref="U273" si="1571">D273-D272</f>
        <v>-6.5329545454545723E-2</v>
      </c>
      <c r="V273" s="637">
        <f t="shared" ref="V273" si="1572">E273-E272</f>
        <v>0</v>
      </c>
      <c r="W273" s="637">
        <f t="shared" ref="W273" si="1573">F273-F272</f>
        <v>-0.57539682539682602</v>
      </c>
      <c r="X273" s="637">
        <f t="shared" ref="X273" si="1574">G273-G272</f>
        <v>-0.25</v>
      </c>
      <c r="Y273" s="637">
        <f t="shared" ref="Y273" si="1575">H273-H272</f>
        <v>0</v>
      </c>
      <c r="Z273" s="645">
        <f t="shared" ref="Z273" si="1576">I273-I272</f>
        <v>-3.067430475685029E-2</v>
      </c>
      <c r="AA273" s="637">
        <f t="shared" ref="AA273" si="1577">J273-J272</f>
        <v>0</v>
      </c>
      <c r="AB273" s="729">
        <f t="shared" ref="AB273" si="1578">K273-K272</f>
        <v>3.9254777070063693</v>
      </c>
      <c r="AC273" s="729">
        <f t="shared" ref="AC273" si="1579">L273-L272</f>
        <v>3.5210365853658541</v>
      </c>
      <c r="AD273" s="637">
        <f t="shared" ref="AD273" si="1580">M273-M272</f>
        <v>3.3519999999999994</v>
      </c>
      <c r="AE273" s="645">
        <f t="shared" ref="AE273" si="1581">N273-N272</f>
        <v>3.7077643504531723</v>
      </c>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row>
    <row r="274" spans="1:248">
      <c r="A274" s="117"/>
      <c r="B274" s="109" t="s">
        <v>128</v>
      </c>
      <c r="C274" s="120">
        <v>0</v>
      </c>
      <c r="D274" s="127">
        <v>0</v>
      </c>
      <c r="E274" s="127">
        <v>0</v>
      </c>
      <c r="F274" s="127">
        <v>0</v>
      </c>
      <c r="G274" s="127">
        <v>0</v>
      </c>
      <c r="H274" s="127">
        <v>0</v>
      </c>
      <c r="I274" s="120">
        <v>0</v>
      </c>
      <c r="J274" s="120">
        <v>0</v>
      </c>
      <c r="K274" s="127">
        <v>0</v>
      </c>
      <c r="L274" s="127">
        <v>0</v>
      </c>
      <c r="M274" s="127">
        <v>0</v>
      </c>
      <c r="N274" s="128">
        <v>0</v>
      </c>
      <c r="O274" s="636">
        <v>0</v>
      </c>
      <c r="P274" s="636">
        <v>0</v>
      </c>
      <c r="Q274" s="636"/>
      <c r="R274" s="636"/>
      <c r="S274" s="636"/>
      <c r="T274" s="145"/>
      <c r="U274" s="145"/>
      <c r="V274" s="56"/>
      <c r="W274" s="56"/>
      <c r="X274" s="56"/>
      <c r="Y274" s="56"/>
      <c r="Z274" s="644"/>
      <c r="AA274" s="56"/>
      <c r="AB274" s="56"/>
      <c r="AC274" s="56"/>
      <c r="AD274" s="56"/>
      <c r="AE274" s="644"/>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row>
    <row r="275" spans="1:248">
      <c r="A275" s="117"/>
      <c r="B275" s="129" t="s">
        <v>551</v>
      </c>
      <c r="C275" s="123">
        <v>0</v>
      </c>
      <c r="D275" s="130">
        <v>0</v>
      </c>
      <c r="E275" s="130">
        <v>0</v>
      </c>
      <c r="F275" s="130">
        <v>0</v>
      </c>
      <c r="G275" s="130">
        <v>0</v>
      </c>
      <c r="H275" s="130">
        <v>0</v>
      </c>
      <c r="I275" s="123">
        <v>0</v>
      </c>
      <c r="J275" s="123">
        <v>0</v>
      </c>
      <c r="K275" s="130">
        <v>0</v>
      </c>
      <c r="L275" s="130">
        <v>0</v>
      </c>
      <c r="M275" s="130">
        <v>0</v>
      </c>
      <c r="N275" s="131">
        <v>0</v>
      </c>
      <c r="O275" s="636">
        <v>0</v>
      </c>
      <c r="P275" s="636">
        <v>0</v>
      </c>
      <c r="Q275" s="636"/>
      <c r="R275" s="636"/>
      <c r="S275" s="636"/>
      <c r="T275" s="637">
        <f t="shared" ref="T275" si="1582">C275-C274</f>
        <v>0</v>
      </c>
      <c r="U275" s="637">
        <f t="shared" ref="U275" si="1583">D275-D274</f>
        <v>0</v>
      </c>
      <c r="V275" s="637">
        <f t="shared" ref="V275" si="1584">E275-E274</f>
        <v>0</v>
      </c>
      <c r="W275" s="637">
        <f t="shared" ref="W275" si="1585">F275-F274</f>
        <v>0</v>
      </c>
      <c r="X275" s="637">
        <f t="shared" ref="X275" si="1586">G275-G274</f>
        <v>0</v>
      </c>
      <c r="Y275" s="637">
        <f t="shared" ref="Y275" si="1587">H275-H274</f>
        <v>0</v>
      </c>
      <c r="Z275" s="645">
        <f t="shared" ref="Z275" si="1588">I275-I274</f>
        <v>0</v>
      </c>
      <c r="AA275" s="637">
        <f t="shared" ref="AA275" si="1589">J275-J274</f>
        <v>0</v>
      </c>
      <c r="AB275" s="637">
        <f t="shared" ref="AB275" si="1590">K275-K274</f>
        <v>0</v>
      </c>
      <c r="AC275" s="637">
        <f t="shared" ref="AC275" si="1591">L275-L274</f>
        <v>0</v>
      </c>
      <c r="AD275" s="637">
        <f t="shared" ref="AD275" si="1592">M275-M274</f>
        <v>0</v>
      </c>
      <c r="AE275" s="645">
        <f t="shared" ref="AE275" si="1593">N275-N274</f>
        <v>0</v>
      </c>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row>
    <row r="276" spans="1:248">
      <c r="A276" s="117"/>
      <c r="B276" s="109" t="s">
        <v>130</v>
      </c>
      <c r="C276" s="120">
        <v>5.2209538950715411</v>
      </c>
      <c r="D276" s="127">
        <v>5.1388267246061918</v>
      </c>
      <c r="E276" s="127">
        <v>0</v>
      </c>
      <c r="F276" s="127">
        <v>5.3373600000000003</v>
      </c>
      <c r="G276" s="127">
        <v>5.5526530612244898</v>
      </c>
      <c r="H276" s="127">
        <v>0</v>
      </c>
      <c r="I276" s="120">
        <v>5.2030921209235892</v>
      </c>
      <c r="J276" s="120">
        <v>0</v>
      </c>
      <c r="K276" s="731">
        <v>0</v>
      </c>
      <c r="L276" s="731">
        <v>0</v>
      </c>
      <c r="M276" s="127">
        <v>0</v>
      </c>
      <c r="N276" s="128">
        <v>0</v>
      </c>
      <c r="O276" s="636">
        <v>0</v>
      </c>
      <c r="P276" s="636">
        <v>0</v>
      </c>
      <c r="Q276" s="636"/>
      <c r="R276" s="636"/>
      <c r="S276" s="636"/>
      <c r="T276" s="145"/>
      <c r="U276" s="145"/>
      <c r="V276" s="56"/>
      <c r="W276" s="56"/>
      <c r="X276" s="56"/>
      <c r="Y276" s="56"/>
      <c r="Z276" s="644"/>
      <c r="AA276" s="56"/>
      <c r="AB276" s="56"/>
      <c r="AC276" s="56"/>
      <c r="AD276" s="56"/>
      <c r="AE276" s="644"/>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row>
    <row r="277" spans="1:248">
      <c r="A277" s="117"/>
      <c r="B277" s="129" t="s">
        <v>553</v>
      </c>
      <c r="C277" s="123">
        <v>5.1371708828084675</v>
      </c>
      <c r="D277" s="130">
        <v>5.1071913580246919</v>
      </c>
      <c r="E277" s="130">
        <v>0</v>
      </c>
      <c r="F277" s="130">
        <v>5.362989417989418</v>
      </c>
      <c r="G277" s="130">
        <v>5.5218823529411765</v>
      </c>
      <c r="H277" s="130">
        <v>0</v>
      </c>
      <c r="I277" s="123">
        <v>5.1509323204419895</v>
      </c>
      <c r="J277" s="123">
        <v>0</v>
      </c>
      <c r="K277" s="130">
        <v>3.4102392344497607</v>
      </c>
      <c r="L277" s="130">
        <v>3.324750499001996</v>
      </c>
      <c r="M277" s="130">
        <v>2.8544262295081966</v>
      </c>
      <c r="N277" s="131">
        <v>3.3542498573873356</v>
      </c>
      <c r="O277" s="636">
        <v>0</v>
      </c>
      <c r="P277" s="636">
        <v>0</v>
      </c>
      <c r="Q277" s="636"/>
      <c r="R277" s="636"/>
      <c r="S277" s="636"/>
      <c r="T277" s="637">
        <f t="shared" ref="T277" si="1594">C277-C276</f>
        <v>-8.3783012263073608E-2</v>
      </c>
      <c r="U277" s="637">
        <f t="shared" ref="U277" si="1595">D277-D276</f>
        <v>-3.1635366581499902E-2</v>
      </c>
      <c r="V277" s="637">
        <f t="shared" ref="V277" si="1596">E277-E276</f>
        <v>0</v>
      </c>
      <c r="W277" s="637">
        <f t="shared" ref="W277" si="1597">F277-F276</f>
        <v>2.5629417989417647E-2</v>
      </c>
      <c r="X277" s="637">
        <f t="shared" ref="X277" si="1598">G277-G276</f>
        <v>-3.0770708283313297E-2</v>
      </c>
      <c r="Y277" s="637">
        <f t="shared" ref="Y277" si="1599">H277-H276</f>
        <v>0</v>
      </c>
      <c r="Z277" s="645">
        <f t="shared" ref="Z277" si="1600">I277-I276</f>
        <v>-5.2159800481599738E-2</v>
      </c>
      <c r="AA277" s="637">
        <f t="shared" ref="AA277" si="1601">J277-J276</f>
        <v>0</v>
      </c>
      <c r="AB277" s="729">
        <f t="shared" ref="AB277" si="1602">K277-K276</f>
        <v>3.4102392344497607</v>
      </c>
      <c r="AC277" s="729">
        <f t="shared" ref="AC277" si="1603">L277-L276</f>
        <v>3.324750499001996</v>
      </c>
      <c r="AD277" s="637">
        <f t="shared" ref="AD277" si="1604">M277-M276</f>
        <v>2.8544262295081966</v>
      </c>
      <c r="AE277" s="645">
        <f t="shared" ref="AE277" si="1605">N277-N276</f>
        <v>3.3542498573873356</v>
      </c>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row>
    <row r="278" spans="1:248">
      <c r="A278" s="117"/>
      <c r="B278" s="109" t="s">
        <v>132</v>
      </c>
      <c r="C278" s="120">
        <v>3.6600254022015237</v>
      </c>
      <c r="D278" s="127">
        <v>3.8101275045537344</v>
      </c>
      <c r="E278" s="127">
        <v>0</v>
      </c>
      <c r="F278" s="127">
        <v>3.7843881856540089</v>
      </c>
      <c r="G278" s="127">
        <v>3.7</v>
      </c>
      <c r="H278" s="127">
        <v>0</v>
      </c>
      <c r="I278" s="120">
        <v>3.715989420533782</v>
      </c>
      <c r="J278" s="120">
        <v>0</v>
      </c>
      <c r="K278" s="731">
        <v>0</v>
      </c>
      <c r="L278" s="731">
        <v>0</v>
      </c>
      <c r="M278" s="127">
        <v>0</v>
      </c>
      <c r="N278" s="128">
        <v>0</v>
      </c>
      <c r="O278" s="636">
        <v>0</v>
      </c>
      <c r="P278" s="636">
        <v>0</v>
      </c>
      <c r="Q278" s="636"/>
      <c r="R278" s="636"/>
      <c r="S278" s="636"/>
      <c r="T278" s="145"/>
      <c r="U278" s="145"/>
      <c r="V278" s="56"/>
      <c r="W278" s="56"/>
      <c r="X278" s="56"/>
      <c r="Y278" s="56"/>
      <c r="Z278" s="644"/>
      <c r="AA278" s="56"/>
      <c r="AB278" s="56"/>
      <c r="AC278" s="56"/>
      <c r="AD278" s="56"/>
      <c r="AE278" s="644"/>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row>
    <row r="279" spans="1:248">
      <c r="A279" s="117"/>
      <c r="B279" s="129" t="s">
        <v>555</v>
      </c>
      <c r="C279" s="123">
        <v>3.6792021276595741</v>
      </c>
      <c r="D279" s="130">
        <v>3.8119043552519214</v>
      </c>
      <c r="E279" s="130">
        <v>0</v>
      </c>
      <c r="F279" s="130">
        <v>3.6897186147186147</v>
      </c>
      <c r="G279" s="130">
        <v>3.47</v>
      </c>
      <c r="H279" s="130">
        <v>0</v>
      </c>
      <c r="I279" s="123">
        <v>3.7055684567005316</v>
      </c>
      <c r="J279" s="123">
        <v>0</v>
      </c>
      <c r="K279" s="130">
        <v>4.5851689860834997</v>
      </c>
      <c r="L279" s="130">
        <v>3.3212661195779605</v>
      </c>
      <c r="M279" s="130">
        <v>4.6674576271186439</v>
      </c>
      <c r="N279" s="131">
        <v>4.0255995828988524</v>
      </c>
      <c r="O279" s="636">
        <v>0</v>
      </c>
      <c r="P279" s="636">
        <v>0</v>
      </c>
      <c r="Q279" s="636"/>
      <c r="R279" s="636"/>
      <c r="S279" s="636"/>
      <c r="T279" s="637">
        <f t="shared" ref="T279" si="1606">C279-C278</f>
        <v>1.9176725458050381E-2</v>
      </c>
      <c r="U279" s="637">
        <f t="shared" ref="U279" si="1607">D279-D278</f>
        <v>1.7768506981870047E-3</v>
      </c>
      <c r="V279" s="637">
        <f t="shared" ref="V279" si="1608">E279-E278</f>
        <v>0</v>
      </c>
      <c r="W279" s="637">
        <f t="shared" ref="W279" si="1609">F279-F278</f>
        <v>-9.4669570935394187E-2</v>
      </c>
      <c r="X279" s="637">
        <f t="shared" ref="X279" si="1610">G279-G278</f>
        <v>-0.22999999999999998</v>
      </c>
      <c r="Y279" s="637">
        <f t="shared" ref="Y279" si="1611">H279-H278</f>
        <v>0</v>
      </c>
      <c r="Z279" s="645">
        <f t="shared" ref="Z279" si="1612">I279-I278</f>
        <v>-1.0420963833250418E-2</v>
      </c>
      <c r="AA279" s="637">
        <f t="shared" ref="AA279" si="1613">J279-J278</f>
        <v>0</v>
      </c>
      <c r="AB279" s="729">
        <f t="shared" ref="AB279" si="1614">K279-K278</f>
        <v>4.5851689860834997</v>
      </c>
      <c r="AC279" s="729">
        <f t="shared" ref="AC279" si="1615">L279-L278</f>
        <v>3.3212661195779605</v>
      </c>
      <c r="AD279" s="637">
        <f t="shared" ref="AD279" si="1616">M279-M278</f>
        <v>4.6674576271186439</v>
      </c>
      <c r="AE279" s="645">
        <f t="shared" ref="AE279" si="1617">N279-N278</f>
        <v>4.0255995828988524</v>
      </c>
      <c r="AF279" s="643"/>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row>
    <row r="280" spans="1:248">
      <c r="A280" s="117"/>
      <c r="B280" s="109" t="s">
        <v>134</v>
      </c>
      <c r="C280" s="120">
        <v>4.0137525354969581</v>
      </c>
      <c r="D280" s="127">
        <v>4.3530805687203795</v>
      </c>
      <c r="E280" s="127">
        <v>0</v>
      </c>
      <c r="F280" s="127">
        <v>3.8866037735849059</v>
      </c>
      <c r="G280" s="127">
        <v>3.64</v>
      </c>
      <c r="H280" s="127">
        <v>0</v>
      </c>
      <c r="I280" s="120">
        <v>4.0500681818181832</v>
      </c>
      <c r="J280" s="120">
        <v>0</v>
      </c>
      <c r="K280" s="731">
        <v>0</v>
      </c>
      <c r="L280" s="731">
        <v>0</v>
      </c>
      <c r="M280" s="127">
        <v>0</v>
      </c>
      <c r="N280" s="128">
        <v>0</v>
      </c>
      <c r="O280" s="636">
        <v>0</v>
      </c>
      <c r="P280" s="636">
        <v>0</v>
      </c>
      <c r="Q280" s="636"/>
      <c r="R280" s="636"/>
      <c r="S280" s="636"/>
      <c r="T280" s="145"/>
      <c r="U280" s="145"/>
      <c r="V280" s="56"/>
      <c r="W280" s="56"/>
      <c r="X280" s="56"/>
      <c r="Y280" s="56"/>
      <c r="Z280" s="644"/>
      <c r="AA280" s="56"/>
      <c r="AB280" s="56"/>
      <c r="AC280" s="56"/>
      <c r="AD280" s="56"/>
      <c r="AE280" s="644"/>
      <c r="AF280" s="643"/>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row>
    <row r="281" spans="1:248">
      <c r="A281" s="117"/>
      <c r="B281" s="129" t="s">
        <v>557</v>
      </c>
      <c r="C281" s="123">
        <v>3.8896957403651111</v>
      </c>
      <c r="D281" s="130">
        <v>4.4153909465020575</v>
      </c>
      <c r="E281" s="130">
        <v>0</v>
      </c>
      <c r="F281" s="130">
        <v>4.4121929824561406</v>
      </c>
      <c r="G281" s="130">
        <v>4.07</v>
      </c>
      <c r="H281" s="130">
        <v>0</v>
      </c>
      <c r="I281" s="123">
        <v>4.1059556494192186</v>
      </c>
      <c r="J281" s="123">
        <v>0</v>
      </c>
      <c r="K281" s="130">
        <v>6.2630890804597712</v>
      </c>
      <c r="L281" s="130">
        <v>4.9327297297297301</v>
      </c>
      <c r="M281" s="130">
        <v>5.17741935483871</v>
      </c>
      <c r="N281" s="131">
        <v>5.7837010027347313</v>
      </c>
      <c r="O281" s="636">
        <v>0</v>
      </c>
      <c r="P281" s="636">
        <v>0</v>
      </c>
      <c r="Q281" s="636"/>
      <c r="R281" s="636"/>
      <c r="S281" s="636"/>
      <c r="T281" s="637">
        <f t="shared" ref="T281" si="1618">C281-C280</f>
        <v>-0.12405679513184698</v>
      </c>
      <c r="U281" s="637">
        <f t="shared" ref="U281" si="1619">D281-D280</f>
        <v>6.2310377781678028E-2</v>
      </c>
      <c r="V281" s="637">
        <f t="shared" ref="V281" si="1620">E281-E280</f>
        <v>0</v>
      </c>
      <c r="W281" s="637">
        <f t="shared" ref="W281" si="1621">F281-F280</f>
        <v>0.52558920887123461</v>
      </c>
      <c r="X281" s="637">
        <f t="shared" ref="X281" si="1622">G281-G280</f>
        <v>0.43000000000000016</v>
      </c>
      <c r="Y281" s="637">
        <f t="shared" ref="Y281" si="1623">H281-H280</f>
        <v>0</v>
      </c>
      <c r="Z281" s="645">
        <f t="shared" ref="Z281" si="1624">I281-I280</f>
        <v>5.5887467601035468E-2</v>
      </c>
      <c r="AA281" s="637">
        <f t="shared" ref="AA281" si="1625">J281-J280</f>
        <v>0</v>
      </c>
      <c r="AB281" s="729">
        <f t="shared" ref="AB281" si="1626">K281-K280</f>
        <v>6.2630890804597712</v>
      </c>
      <c r="AC281" s="729">
        <f t="shared" ref="AC281" si="1627">L281-L280</f>
        <v>4.9327297297297301</v>
      </c>
      <c r="AD281" s="637">
        <f t="shared" ref="AD281" si="1628">M281-M280</f>
        <v>5.17741935483871</v>
      </c>
      <c r="AE281" s="645">
        <f t="shared" ref="AE281" si="1629">N281-N280</f>
        <v>5.7837010027347313</v>
      </c>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row>
    <row r="282" spans="1:248">
      <c r="A282" s="117"/>
      <c r="B282" s="109" t="s">
        <v>136</v>
      </c>
      <c r="C282" s="120">
        <v>0</v>
      </c>
      <c r="D282" s="127">
        <v>1.5</v>
      </c>
      <c r="E282" s="127">
        <v>0</v>
      </c>
      <c r="F282" s="127">
        <v>0</v>
      </c>
      <c r="G282" s="127">
        <v>0</v>
      </c>
      <c r="H282" s="127">
        <v>0</v>
      </c>
      <c r="I282" s="120">
        <v>1.5</v>
      </c>
      <c r="J282" s="120">
        <v>0</v>
      </c>
      <c r="K282" s="127">
        <v>0</v>
      </c>
      <c r="L282" s="127">
        <v>0</v>
      </c>
      <c r="M282" s="127">
        <v>0</v>
      </c>
      <c r="N282" s="128">
        <v>0</v>
      </c>
      <c r="O282" s="636">
        <v>0</v>
      </c>
      <c r="P282" s="636">
        <v>0</v>
      </c>
      <c r="Q282" s="636"/>
      <c r="R282" s="636"/>
      <c r="S282" s="636"/>
      <c r="T282" s="145"/>
      <c r="U282" s="145"/>
      <c r="V282" s="56"/>
      <c r="W282" s="56"/>
      <c r="X282" s="56"/>
      <c r="Y282" s="56"/>
      <c r="Z282" s="644"/>
      <c r="AA282" s="56"/>
      <c r="AB282" s="56"/>
      <c r="AC282" s="56"/>
      <c r="AD282" s="56"/>
      <c r="AE282" s="644"/>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row>
    <row r="283" spans="1:248">
      <c r="A283" s="117"/>
      <c r="B283" s="129" t="s">
        <v>559</v>
      </c>
      <c r="C283" s="123">
        <v>0</v>
      </c>
      <c r="D283" s="130">
        <v>2.4449999999999998</v>
      </c>
      <c r="E283" s="130">
        <v>0</v>
      </c>
      <c r="F283" s="130">
        <v>0</v>
      </c>
      <c r="G283" s="130">
        <v>0</v>
      </c>
      <c r="H283" s="130">
        <v>0</v>
      </c>
      <c r="I283" s="123">
        <v>2.4449999999999998</v>
      </c>
      <c r="J283" s="123">
        <v>0</v>
      </c>
      <c r="K283" s="130">
        <v>0</v>
      </c>
      <c r="L283" s="130">
        <v>0</v>
      </c>
      <c r="M283" s="130">
        <v>0</v>
      </c>
      <c r="N283" s="131">
        <v>0</v>
      </c>
      <c r="O283" s="636">
        <v>0</v>
      </c>
      <c r="P283" s="636">
        <v>0</v>
      </c>
      <c r="Q283" s="636"/>
      <c r="R283" s="636"/>
      <c r="S283" s="636"/>
      <c r="T283" s="637">
        <f t="shared" ref="T283" si="1630">C283-C282</f>
        <v>0</v>
      </c>
      <c r="U283" s="637">
        <f t="shared" ref="U283" si="1631">D283-D282</f>
        <v>0.94499999999999984</v>
      </c>
      <c r="V283" s="637">
        <f t="shared" ref="V283" si="1632">E283-E282</f>
        <v>0</v>
      </c>
      <c r="W283" s="637">
        <f t="shared" ref="W283" si="1633">F283-F282</f>
        <v>0</v>
      </c>
      <c r="X283" s="637">
        <f t="shared" ref="X283" si="1634">G283-G282</f>
        <v>0</v>
      </c>
      <c r="Y283" s="637">
        <f t="shared" ref="Y283" si="1635">H283-H282</f>
        <v>0</v>
      </c>
      <c r="Z283" s="645">
        <f t="shared" ref="Z283" si="1636">I283-I282</f>
        <v>0.94499999999999984</v>
      </c>
      <c r="AA283" s="637">
        <f t="shared" ref="AA283" si="1637">J283-J282</f>
        <v>0</v>
      </c>
      <c r="AB283" s="637">
        <f t="shared" ref="AB283" si="1638">K283-K282</f>
        <v>0</v>
      </c>
      <c r="AC283" s="637">
        <f t="shared" ref="AC283" si="1639">L283-L282</f>
        <v>0</v>
      </c>
      <c r="AD283" s="637">
        <f t="shared" ref="AD283" si="1640">M283-M282</f>
        <v>0</v>
      </c>
      <c r="AE283" s="645">
        <f t="shared" ref="AE283" si="1641">N283-N282</f>
        <v>0</v>
      </c>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row>
    <row r="284" spans="1:248">
      <c r="A284" s="117"/>
      <c r="B284" s="109" t="s">
        <v>138</v>
      </c>
      <c r="C284" s="120">
        <v>3.7211068301225918</v>
      </c>
      <c r="D284" s="127">
        <v>3.8848936170212771</v>
      </c>
      <c r="E284" s="127">
        <v>0</v>
      </c>
      <c r="F284" s="127">
        <v>3.8030689655172409</v>
      </c>
      <c r="G284" s="127">
        <v>3.6857627118644065</v>
      </c>
      <c r="H284" s="127">
        <v>0</v>
      </c>
      <c r="I284" s="120">
        <v>3.771177170035672</v>
      </c>
      <c r="J284" s="120">
        <v>0</v>
      </c>
      <c r="K284" s="731">
        <v>0</v>
      </c>
      <c r="L284" s="731">
        <v>0</v>
      </c>
      <c r="M284" s="127">
        <v>0</v>
      </c>
      <c r="N284" s="128">
        <v>0</v>
      </c>
      <c r="O284" s="636">
        <v>0</v>
      </c>
      <c r="P284" s="636">
        <v>0</v>
      </c>
      <c r="Q284" s="636"/>
      <c r="R284" s="636"/>
      <c r="S284" s="636"/>
      <c r="T284" s="145"/>
      <c r="U284" s="145"/>
      <c r="V284" s="56"/>
      <c r="W284" s="56"/>
      <c r="X284" s="56"/>
      <c r="Y284" s="56"/>
      <c r="Z284" s="644"/>
      <c r="AA284" s="56"/>
      <c r="AB284" s="56"/>
      <c r="AC284" s="56"/>
      <c r="AD284" s="56"/>
      <c r="AE284" s="644"/>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row>
    <row r="285" spans="1:248">
      <c r="A285" s="117"/>
      <c r="B285" s="129" t="s">
        <v>561</v>
      </c>
      <c r="C285" s="123">
        <v>3.7169516187704619</v>
      </c>
      <c r="D285" s="130">
        <v>3.8184808454425365</v>
      </c>
      <c r="E285" s="130">
        <v>0</v>
      </c>
      <c r="F285" s="130">
        <v>3.832708333333334</v>
      </c>
      <c r="G285" s="130">
        <v>3.6401754385964913</v>
      </c>
      <c r="H285" s="130">
        <v>0</v>
      </c>
      <c r="I285" s="123">
        <v>3.7544219262690595</v>
      </c>
      <c r="J285" s="123">
        <v>0</v>
      </c>
      <c r="K285" s="130">
        <v>5.2713219741480604</v>
      </c>
      <c r="L285" s="130">
        <v>3.8087898609975475</v>
      </c>
      <c r="M285" s="130">
        <v>4.8431111111111109</v>
      </c>
      <c r="N285" s="131">
        <v>4.6652802653399652</v>
      </c>
      <c r="O285" s="636">
        <v>0</v>
      </c>
      <c r="P285" s="636">
        <v>0</v>
      </c>
      <c r="Q285" s="636"/>
      <c r="R285" s="636"/>
      <c r="S285" s="636"/>
      <c r="T285" s="637">
        <f t="shared" ref="T285" si="1642">C285-C284</f>
        <v>-4.1552113521299283E-3</v>
      </c>
      <c r="U285" s="637">
        <f t="shared" ref="U285" si="1643">D285-D284</f>
        <v>-6.6412771578740593E-2</v>
      </c>
      <c r="V285" s="637">
        <f t="shared" ref="V285" si="1644">E285-E284</f>
        <v>0</v>
      </c>
      <c r="W285" s="637">
        <f t="shared" ref="W285" si="1645">F285-F284</f>
        <v>2.963936781609311E-2</v>
      </c>
      <c r="X285" s="637">
        <f t="shared" ref="X285" si="1646">G285-G284</f>
        <v>-4.5587273267915229E-2</v>
      </c>
      <c r="Y285" s="637">
        <f t="shared" ref="Y285" si="1647">H285-H284</f>
        <v>0</v>
      </c>
      <c r="Z285" s="645">
        <f t="shared" ref="Z285" si="1648">I285-I284</f>
        <v>-1.6755243766612526E-2</v>
      </c>
      <c r="AA285" s="637">
        <f t="shared" ref="AA285" si="1649">J285-J284</f>
        <v>0</v>
      </c>
      <c r="AB285" s="729">
        <f t="shared" ref="AB285" si="1650">K285-K284</f>
        <v>5.2713219741480604</v>
      </c>
      <c r="AC285" s="729">
        <f t="shared" ref="AC285" si="1651">L285-L284</f>
        <v>3.8087898609975475</v>
      </c>
      <c r="AD285" s="637">
        <f t="shared" ref="AD285" si="1652">M285-M284</f>
        <v>4.8431111111111109</v>
      </c>
      <c r="AE285" s="645">
        <f t="shared" ref="AE285" si="1653">N285-N284</f>
        <v>4.6652802653399652</v>
      </c>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row>
    <row r="286" spans="1:248">
      <c r="A286" s="117"/>
      <c r="B286" s="109" t="s">
        <v>156</v>
      </c>
      <c r="C286" s="120">
        <v>4.5145631067961167</v>
      </c>
      <c r="D286" s="127">
        <v>4.967741935483871</v>
      </c>
      <c r="E286" s="127">
        <v>0</v>
      </c>
      <c r="F286" s="127">
        <v>6.0550458715596331</v>
      </c>
      <c r="G286" s="127">
        <v>7</v>
      </c>
      <c r="H286" s="127">
        <v>0</v>
      </c>
      <c r="I286" s="120">
        <v>5.1033898305084744</v>
      </c>
      <c r="J286" s="120">
        <v>0</v>
      </c>
      <c r="K286" s="731">
        <v>0</v>
      </c>
      <c r="L286" s="731">
        <v>0</v>
      </c>
      <c r="M286" s="127">
        <v>0</v>
      </c>
      <c r="N286" s="128">
        <v>0</v>
      </c>
      <c r="O286" s="636">
        <v>0</v>
      </c>
      <c r="P286" s="636">
        <v>0</v>
      </c>
      <c r="Q286" s="636"/>
      <c r="R286" s="636"/>
      <c r="S286" s="636"/>
      <c r="T286" s="145"/>
      <c r="U286" s="145"/>
      <c r="V286" s="56"/>
      <c r="W286" s="56"/>
      <c r="X286" s="56"/>
      <c r="Y286" s="56"/>
      <c r="Z286" s="644"/>
      <c r="AA286" s="56"/>
      <c r="AB286" s="56"/>
      <c r="AC286" s="56"/>
      <c r="AD286" s="56"/>
      <c r="AE286" s="644"/>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row>
    <row r="287" spans="1:248">
      <c r="A287" s="117"/>
      <c r="B287" s="129" t="s">
        <v>563</v>
      </c>
      <c r="C287" s="123">
        <v>4.8281428571428568</v>
      </c>
      <c r="D287" s="130">
        <v>4.8220848056537102</v>
      </c>
      <c r="E287" s="130">
        <v>0</v>
      </c>
      <c r="F287" s="130">
        <v>5.4881372549019618</v>
      </c>
      <c r="G287" s="130">
        <v>5.83</v>
      </c>
      <c r="H287" s="130">
        <v>0</v>
      </c>
      <c r="I287" s="123">
        <v>4.9673983739837393</v>
      </c>
      <c r="J287" s="123">
        <v>0</v>
      </c>
      <c r="K287" s="130">
        <v>5.9422161895360315</v>
      </c>
      <c r="L287" s="130">
        <v>4.9330160857908849</v>
      </c>
      <c r="M287" s="130">
        <v>5.6005161290322576</v>
      </c>
      <c r="N287" s="131">
        <v>5.4252689112374286</v>
      </c>
      <c r="O287" s="636">
        <v>0</v>
      </c>
      <c r="P287" s="636">
        <v>0</v>
      </c>
      <c r="Q287" s="636"/>
      <c r="R287" s="636"/>
      <c r="S287" s="636"/>
      <c r="T287" s="637">
        <f t="shared" ref="T287" si="1654">C287-C286</f>
        <v>0.31357975034674013</v>
      </c>
      <c r="U287" s="637">
        <f t="shared" ref="U287" si="1655">D287-D286</f>
        <v>-0.14565712983016077</v>
      </c>
      <c r="V287" s="637">
        <f t="shared" ref="V287" si="1656">E287-E286</f>
        <v>0</v>
      </c>
      <c r="W287" s="637">
        <f t="shared" ref="W287" si="1657">F287-F286</f>
        <v>-0.56690861665767134</v>
      </c>
      <c r="X287" s="637">
        <f t="shared" ref="X287" si="1658">G287-G286</f>
        <v>-1.17</v>
      </c>
      <c r="Y287" s="637">
        <f t="shared" ref="Y287" si="1659">H287-H286</f>
        <v>0</v>
      </c>
      <c r="Z287" s="645">
        <f t="shared" ref="Z287" si="1660">I287-I286</f>
        <v>-0.1359914565247351</v>
      </c>
      <c r="AA287" s="637">
        <f t="shared" ref="AA287" si="1661">J287-J286</f>
        <v>0</v>
      </c>
      <c r="AB287" s="729">
        <f t="shared" ref="AB287" si="1662">K287-K286</f>
        <v>5.9422161895360315</v>
      </c>
      <c r="AC287" s="729">
        <f t="shared" ref="AC287" si="1663">L287-L286</f>
        <v>4.9330160857908849</v>
      </c>
      <c r="AD287" s="637">
        <f t="shared" ref="AD287" si="1664">M287-M286</f>
        <v>5.6005161290322576</v>
      </c>
      <c r="AE287" s="645">
        <f t="shared" ref="AE287" si="1665">N287-N286</f>
        <v>5.4252689112374286</v>
      </c>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row>
    <row r="288" spans="1:248">
      <c r="A288" s="117"/>
      <c r="B288" s="109" t="s">
        <v>169</v>
      </c>
      <c r="C288" s="120">
        <v>4.3480742249377684</v>
      </c>
      <c r="D288" s="127">
        <v>4.6146913149633759</v>
      </c>
      <c r="E288" s="127">
        <v>0</v>
      </c>
      <c r="F288" s="127">
        <v>4.4736206896551725</v>
      </c>
      <c r="G288" s="127">
        <v>4.2290184049079746</v>
      </c>
      <c r="H288" s="127">
        <v>0</v>
      </c>
      <c r="I288" s="120">
        <v>4.4466791569086652</v>
      </c>
      <c r="J288" s="120">
        <v>0</v>
      </c>
      <c r="K288" s="731">
        <v>0</v>
      </c>
      <c r="L288" s="731">
        <v>0</v>
      </c>
      <c r="M288" s="127">
        <v>0</v>
      </c>
      <c r="N288" s="128">
        <v>0</v>
      </c>
      <c r="O288" s="636">
        <v>0</v>
      </c>
      <c r="P288" s="636">
        <v>0</v>
      </c>
      <c r="Q288" s="636"/>
      <c r="R288" s="636"/>
      <c r="S288" s="636"/>
      <c r="T288" s="145"/>
      <c r="U288" s="145"/>
      <c r="V288" s="56"/>
      <c r="W288" s="56"/>
      <c r="X288" s="56"/>
      <c r="Y288" s="56"/>
      <c r="Z288" s="644"/>
      <c r="AA288" s="56"/>
      <c r="AB288" s="56"/>
      <c r="AC288" s="56"/>
      <c r="AD288" s="56"/>
      <c r="AE288" s="644"/>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row>
    <row r="289" spans="1:248">
      <c r="A289" s="117"/>
      <c r="B289" s="129" t="s">
        <v>565</v>
      </c>
      <c r="C289" s="123">
        <v>4.3541633325488354</v>
      </c>
      <c r="D289" s="130">
        <v>4.6029479960251738</v>
      </c>
      <c r="E289" s="130">
        <v>0</v>
      </c>
      <c r="F289" s="130">
        <v>4.4865670103092787</v>
      </c>
      <c r="G289" s="130">
        <v>3.9671556886227552</v>
      </c>
      <c r="H289" s="130">
        <v>0</v>
      </c>
      <c r="I289" s="123">
        <v>4.4416868875408309</v>
      </c>
      <c r="J289" s="123">
        <v>0</v>
      </c>
      <c r="K289" s="130">
        <v>3.8129721815519768</v>
      </c>
      <c r="L289" s="130">
        <v>3.3098815489749431</v>
      </c>
      <c r="M289" s="130">
        <v>3.4508771929824564</v>
      </c>
      <c r="N289" s="131">
        <v>3.584215378579835</v>
      </c>
      <c r="O289" s="636">
        <v>0</v>
      </c>
      <c r="P289" s="636">
        <v>0</v>
      </c>
      <c r="Q289" s="636"/>
      <c r="R289" s="636"/>
      <c r="S289" s="636"/>
      <c r="T289" s="637">
        <f t="shared" ref="T289" si="1666">C289-C288</f>
        <v>6.0891076110669573E-3</v>
      </c>
      <c r="U289" s="637">
        <f t="shared" ref="U289" si="1667">D289-D288</f>
        <v>-1.174331893820213E-2</v>
      </c>
      <c r="V289" s="637">
        <f t="shared" ref="V289" si="1668">E289-E288</f>
        <v>0</v>
      </c>
      <c r="W289" s="637">
        <f t="shared" ref="W289" si="1669">F289-F288</f>
        <v>1.294632065410628E-2</v>
      </c>
      <c r="X289" s="637">
        <f t="shared" ref="X289" si="1670">G289-G288</f>
        <v>-0.2618627162852194</v>
      </c>
      <c r="Y289" s="637">
        <f t="shared" ref="Y289" si="1671">H289-H288</f>
        <v>0</v>
      </c>
      <c r="Z289" s="645">
        <f t="shared" ref="Z289" si="1672">I289-I288</f>
        <v>-4.9922693678343677E-3</v>
      </c>
      <c r="AA289" s="637">
        <f t="shared" ref="AA289" si="1673">J289-J288</f>
        <v>0</v>
      </c>
      <c r="AB289" s="729">
        <f t="shared" ref="AB289" si="1674">K289-K288</f>
        <v>3.8129721815519768</v>
      </c>
      <c r="AC289" s="729">
        <f t="shared" ref="AC289" si="1675">L289-L288</f>
        <v>3.3098815489749431</v>
      </c>
      <c r="AD289" s="637">
        <f t="shared" ref="AD289" si="1676">M289-M288</f>
        <v>3.4508771929824564</v>
      </c>
      <c r="AE289" s="645">
        <f t="shared" ref="AE289" si="1677">N289-N288</f>
        <v>3.584215378579835</v>
      </c>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row>
    <row r="290" spans="1:248">
      <c r="A290" s="117"/>
      <c r="B290" s="109" t="s">
        <v>171</v>
      </c>
      <c r="C290" s="120">
        <v>4.2508193979933111</v>
      </c>
      <c r="D290" s="127">
        <v>4.7663852242744067</v>
      </c>
      <c r="E290" s="127">
        <v>0</v>
      </c>
      <c r="F290" s="127">
        <v>4.2490728476821191</v>
      </c>
      <c r="G290" s="127">
        <v>3.9237037037037035</v>
      </c>
      <c r="H290" s="127">
        <v>0</v>
      </c>
      <c r="I290" s="120">
        <v>4.3903060380479726</v>
      </c>
      <c r="J290" s="120">
        <v>0</v>
      </c>
      <c r="K290" s="731">
        <v>0</v>
      </c>
      <c r="L290" s="731">
        <v>0</v>
      </c>
      <c r="M290" s="127">
        <v>0</v>
      </c>
      <c r="N290" s="128">
        <v>0</v>
      </c>
      <c r="O290" s="636">
        <v>0</v>
      </c>
      <c r="P290" s="636">
        <v>0</v>
      </c>
      <c r="Q290" s="636"/>
      <c r="R290" s="636"/>
      <c r="S290" s="636"/>
      <c r="T290" s="145"/>
      <c r="U290" s="145"/>
      <c r="V290" s="56"/>
      <c r="W290" s="56"/>
      <c r="X290" s="56"/>
      <c r="Y290" s="56"/>
      <c r="Z290" s="644"/>
      <c r="AA290" s="56"/>
      <c r="AB290" s="56"/>
      <c r="AC290" s="56"/>
      <c r="AD290" s="56"/>
      <c r="AE290" s="644"/>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row>
    <row r="291" spans="1:248">
      <c r="A291" s="117"/>
      <c r="B291" s="129" t="s">
        <v>567</v>
      </c>
      <c r="C291" s="123">
        <v>4.1777926421404681</v>
      </c>
      <c r="D291" s="130">
        <v>4.7299769585253468</v>
      </c>
      <c r="E291" s="130">
        <v>0</v>
      </c>
      <c r="F291" s="130">
        <v>4.7081879194630876</v>
      </c>
      <c r="G291" s="130">
        <v>4.2101886792452836</v>
      </c>
      <c r="H291" s="130">
        <v>0</v>
      </c>
      <c r="I291" s="123">
        <v>4.4280730380730375</v>
      </c>
      <c r="J291" s="123">
        <v>0</v>
      </c>
      <c r="K291" s="130">
        <v>5.6836353711790402</v>
      </c>
      <c r="L291" s="130">
        <v>4.3776161919040479</v>
      </c>
      <c r="M291" s="130">
        <v>4.7321951219512197</v>
      </c>
      <c r="N291" s="131">
        <v>5.1232142857142868</v>
      </c>
      <c r="O291" s="636">
        <v>0</v>
      </c>
      <c r="P291" s="636">
        <v>0</v>
      </c>
      <c r="Q291" s="636"/>
      <c r="R291" s="636"/>
      <c r="S291" s="636"/>
      <c r="T291" s="637">
        <f t="shared" ref="T291" si="1678">C291-C290</f>
        <v>-7.3026755852843017E-2</v>
      </c>
      <c r="U291" s="637">
        <f t="shared" ref="U291" si="1679">D291-D290</f>
        <v>-3.6408265749059865E-2</v>
      </c>
      <c r="V291" s="637">
        <f t="shared" ref="V291" si="1680">E291-E290</f>
        <v>0</v>
      </c>
      <c r="W291" s="637">
        <f t="shared" ref="W291" si="1681">F291-F290</f>
        <v>0.45911507178096844</v>
      </c>
      <c r="X291" s="637">
        <f t="shared" ref="X291" si="1682">G291-G290</f>
        <v>0.28648497554158014</v>
      </c>
      <c r="Y291" s="637">
        <f t="shared" ref="Y291" si="1683">H291-H290</f>
        <v>0</v>
      </c>
      <c r="Z291" s="645">
        <f t="shared" ref="Z291" si="1684">I291-I290</f>
        <v>3.7767000025064945E-2</v>
      </c>
      <c r="AA291" s="637">
        <f t="shared" ref="AA291" si="1685">J291-J290</f>
        <v>0</v>
      </c>
      <c r="AB291" s="729">
        <f t="shared" ref="AB291" si="1686">K291-K290</f>
        <v>5.6836353711790402</v>
      </c>
      <c r="AC291" s="729">
        <f t="shared" ref="AC291" si="1687">L291-L290</f>
        <v>4.3776161919040479</v>
      </c>
      <c r="AD291" s="637">
        <f t="shared" ref="AD291" si="1688">M291-M290</f>
        <v>4.7321951219512197</v>
      </c>
      <c r="AE291" s="645">
        <f t="shared" ref="AE291" si="1689">N291-N290</f>
        <v>5.1232142857142868</v>
      </c>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row>
    <row r="292" spans="1:248">
      <c r="A292" s="117"/>
      <c r="B292" s="109" t="s">
        <v>200</v>
      </c>
      <c r="C292" s="120">
        <v>4.3364819613314722</v>
      </c>
      <c r="D292" s="127">
        <v>4.6324029574861374</v>
      </c>
      <c r="E292" s="127">
        <v>0</v>
      </c>
      <c r="F292" s="127">
        <v>4.4421964782205743</v>
      </c>
      <c r="G292" s="127">
        <v>4.1682555282555276</v>
      </c>
      <c r="H292" s="127">
        <v>0</v>
      </c>
      <c r="I292" s="120">
        <v>4.4396881731459636</v>
      </c>
      <c r="J292" s="120">
        <v>0</v>
      </c>
      <c r="K292" s="731">
        <v>0</v>
      </c>
      <c r="L292" s="731">
        <v>0</v>
      </c>
      <c r="M292" s="127">
        <v>0</v>
      </c>
      <c r="N292" s="128">
        <v>0</v>
      </c>
      <c r="O292" s="636">
        <v>0</v>
      </c>
      <c r="P292" s="636">
        <v>0</v>
      </c>
      <c r="Q292" s="636"/>
      <c r="R292" s="636"/>
      <c r="S292" s="636"/>
      <c r="T292" s="145"/>
      <c r="U292" s="145"/>
      <c r="V292" s="56"/>
      <c r="W292" s="56"/>
      <c r="X292" s="56"/>
      <c r="Y292" s="56"/>
      <c r="Z292" s="644"/>
      <c r="AA292" s="56"/>
      <c r="AB292" s="56"/>
      <c r="AC292" s="56"/>
      <c r="AD292" s="56"/>
      <c r="AE292" s="644"/>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row>
    <row r="293" spans="1:248" ht="13.5" thickBot="1">
      <c r="A293" s="632"/>
      <c r="B293" s="638" t="s">
        <v>569</v>
      </c>
      <c r="C293" s="639">
        <v>4.3324035485867558</v>
      </c>
      <c r="D293" s="640">
        <v>4.6189139878366641</v>
      </c>
      <c r="E293" s="640">
        <v>0</v>
      </c>
      <c r="F293" s="640">
        <v>4.5160768543342273</v>
      </c>
      <c r="G293" s="640">
        <v>4.0257045454545457</v>
      </c>
      <c r="H293" s="640">
        <v>0</v>
      </c>
      <c r="I293" s="639">
        <v>4.4399097271528545</v>
      </c>
      <c r="J293" s="639">
        <v>0</v>
      </c>
      <c r="K293" s="640">
        <v>4.2826891447368425</v>
      </c>
      <c r="L293" s="640">
        <v>3.5587211740041926</v>
      </c>
      <c r="M293" s="640">
        <v>3.6986792452830191</v>
      </c>
      <c r="N293" s="641">
        <v>3.9560294555191913</v>
      </c>
      <c r="O293" s="639">
        <v>0</v>
      </c>
      <c r="P293" s="640">
        <v>0</v>
      </c>
      <c r="Q293" s="636"/>
      <c r="R293" s="636"/>
      <c r="S293" s="636"/>
      <c r="T293" s="642">
        <f t="shared" ref="T293" si="1690">C293-C292</f>
        <v>-4.0784127447164309E-3</v>
      </c>
      <c r="U293" s="642">
        <f t="shared" ref="U293" si="1691">D293-D292</f>
        <v>-1.3488969649473326E-2</v>
      </c>
      <c r="V293" s="642">
        <f t="shared" ref="V293" si="1692">E293-E292</f>
        <v>0</v>
      </c>
      <c r="W293" s="642">
        <f t="shared" ref="W293" si="1693">F293-F292</f>
        <v>7.3880376113653057E-2</v>
      </c>
      <c r="X293" s="642">
        <f t="shared" ref="X293" si="1694">G293-G292</f>
        <v>-0.14255098280098188</v>
      </c>
      <c r="Y293" s="642">
        <f t="shared" ref="Y293" si="1695">H293-H292</f>
        <v>0</v>
      </c>
      <c r="Z293" s="646">
        <f t="shared" ref="Z293" si="1696">I293-I292</f>
        <v>2.2155400689083393E-4</v>
      </c>
      <c r="AA293" s="642">
        <f t="shared" ref="AA293" si="1697">J293-J292</f>
        <v>0</v>
      </c>
      <c r="AB293" s="732">
        <f t="shared" ref="AB293" si="1698">K293-K292</f>
        <v>4.2826891447368425</v>
      </c>
      <c r="AC293" s="732">
        <f t="shared" ref="AC293" si="1699">L293-L292</f>
        <v>3.5587211740041926</v>
      </c>
      <c r="AD293" s="642">
        <f t="shared" ref="AD293" si="1700">M293-M292</f>
        <v>3.6986792452830191</v>
      </c>
      <c r="AE293" s="646">
        <f t="shared" ref="AE293" si="1701">N293-N292</f>
        <v>3.9560294555191913</v>
      </c>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c r="IK293" s="56"/>
      <c r="IL293" s="56"/>
      <c r="IM293" s="56"/>
      <c r="IN293" s="56"/>
    </row>
    <row r="294" spans="1:248">
      <c r="A294" s="116" t="s">
        <v>42</v>
      </c>
      <c r="B294" s="109" t="s">
        <v>278</v>
      </c>
      <c r="C294" s="120">
        <v>4.2229508196721319</v>
      </c>
      <c r="D294" s="731">
        <v>0</v>
      </c>
      <c r="E294" s="127">
        <v>5.5422222222222217</v>
      </c>
      <c r="F294" s="731">
        <v>0</v>
      </c>
      <c r="G294" s="127">
        <v>5</v>
      </c>
      <c r="H294" s="127">
        <v>6</v>
      </c>
      <c r="I294" s="120">
        <v>4.7962962962962967</v>
      </c>
      <c r="J294" s="120">
        <v>0</v>
      </c>
      <c r="K294" s="127">
        <v>2.9746666666666668</v>
      </c>
      <c r="L294" s="127">
        <v>2.7416666666666667</v>
      </c>
      <c r="M294" s="127">
        <v>2.9809322033898304</v>
      </c>
      <c r="N294" s="128">
        <v>2.8497370398196846</v>
      </c>
      <c r="O294" s="636">
        <v>0</v>
      </c>
      <c r="P294" s="636">
        <v>0</v>
      </c>
      <c r="Q294" s="636"/>
      <c r="R294" s="636"/>
      <c r="S294" s="636"/>
      <c r="T294" s="636" t="s">
        <v>1142</v>
      </c>
      <c r="U294" s="145"/>
      <c r="V294" s="56"/>
      <c r="W294" s="56"/>
      <c r="X294" s="56"/>
      <c r="Y294" s="56"/>
      <c r="Z294" s="644"/>
      <c r="AA294" s="56"/>
      <c r="AB294" s="56"/>
      <c r="AC294" s="56"/>
      <c r="AD294" s="56"/>
      <c r="AE294" s="644"/>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c r="IK294" s="56"/>
      <c r="IL294" s="56"/>
      <c r="IM294" s="56"/>
      <c r="IN294" s="56"/>
    </row>
    <row r="295" spans="1:248">
      <c r="A295" s="117"/>
      <c r="B295" s="129" t="s">
        <v>539</v>
      </c>
      <c r="C295" s="123">
        <v>4.7671641791044781</v>
      </c>
      <c r="D295" s="130">
        <v>4.3</v>
      </c>
      <c r="E295" s="130">
        <v>6.2937499999999993</v>
      </c>
      <c r="F295" s="130">
        <v>16</v>
      </c>
      <c r="G295" s="130">
        <v>5</v>
      </c>
      <c r="H295" s="130">
        <v>10</v>
      </c>
      <c r="I295" s="123">
        <v>5.3780952380952387</v>
      </c>
      <c r="J295" s="123">
        <v>0</v>
      </c>
      <c r="K295" s="130">
        <v>3.0375275938189845</v>
      </c>
      <c r="L295" s="130">
        <v>3.1017639077340569</v>
      </c>
      <c r="M295" s="130">
        <v>3.0269784172661871</v>
      </c>
      <c r="N295" s="131">
        <v>3.0677792915531334</v>
      </c>
      <c r="O295" s="636">
        <v>0</v>
      </c>
      <c r="P295" s="636">
        <v>0</v>
      </c>
      <c r="Q295" s="636"/>
      <c r="R295" s="636"/>
      <c r="S295" s="636"/>
      <c r="T295" s="637">
        <f t="shared" ref="T295" si="1702">C295-C294</f>
        <v>0.54421335943234617</v>
      </c>
      <c r="U295" s="729">
        <f t="shared" ref="U295" si="1703">D295-D294</f>
        <v>4.3</v>
      </c>
      <c r="V295" s="637">
        <f t="shared" ref="V295" si="1704">E295-E294</f>
        <v>0.75152777777777757</v>
      </c>
      <c r="W295" s="729">
        <f t="shared" ref="W295" si="1705">F295-F294</f>
        <v>16</v>
      </c>
      <c r="X295" s="637">
        <f t="shared" ref="X295" si="1706">G295-G294</f>
        <v>0</v>
      </c>
      <c r="Y295" s="637">
        <f t="shared" ref="Y295" si="1707">H295-H294</f>
        <v>4</v>
      </c>
      <c r="Z295" s="645">
        <f t="shared" ref="Z295" si="1708">I295-I294</f>
        <v>0.58179894179894198</v>
      </c>
      <c r="AA295" s="637">
        <f t="shared" ref="AA295" si="1709">J295-J294</f>
        <v>0</v>
      </c>
      <c r="AB295" s="637">
        <f t="shared" ref="AB295" si="1710">K295-K294</f>
        <v>6.2860927152317725E-2</v>
      </c>
      <c r="AC295" s="637">
        <f t="shared" ref="AC295" si="1711">L295-L294</f>
        <v>0.36009724106739016</v>
      </c>
      <c r="AD295" s="637">
        <f t="shared" ref="AD295" si="1712">M295-M294</f>
        <v>4.6046213876356656E-2</v>
      </c>
      <c r="AE295" s="645">
        <f t="shared" ref="AE295" si="1713">N295-N294</f>
        <v>0.21804225173344882</v>
      </c>
      <c r="AF295" s="643" t="s">
        <v>1144</v>
      </c>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c r="IK295" s="56"/>
      <c r="IL295" s="56"/>
      <c r="IM295" s="56"/>
      <c r="IN295" s="56"/>
    </row>
    <row r="296" spans="1:248">
      <c r="A296" s="117"/>
      <c r="B296" s="109" t="s">
        <v>280</v>
      </c>
      <c r="C296" s="733">
        <v>0</v>
      </c>
      <c r="D296" s="731">
        <v>0</v>
      </c>
      <c r="E296" s="127">
        <v>9.5</v>
      </c>
      <c r="F296" s="731">
        <v>0</v>
      </c>
      <c r="G296" s="731">
        <v>0</v>
      </c>
      <c r="H296" s="127">
        <v>0</v>
      </c>
      <c r="I296" s="120">
        <v>9.5</v>
      </c>
      <c r="J296" s="120">
        <v>0</v>
      </c>
      <c r="K296" s="127">
        <v>3.6304347826086958</v>
      </c>
      <c r="L296" s="127">
        <v>2.8177966101694913</v>
      </c>
      <c r="M296" s="127">
        <v>3.3404907975460123</v>
      </c>
      <c r="N296" s="128">
        <v>3.1820615796519411</v>
      </c>
      <c r="O296" s="636">
        <v>0</v>
      </c>
      <c r="P296" s="636">
        <v>0</v>
      </c>
      <c r="Q296" s="636"/>
      <c r="R296" s="636"/>
      <c r="S296" s="636"/>
      <c r="T296" s="145"/>
      <c r="U296" s="145"/>
      <c r="V296" s="56"/>
      <c r="W296" s="56"/>
      <c r="X296" s="56"/>
      <c r="Y296" s="56"/>
      <c r="Z296" s="644"/>
      <c r="AA296" s="56"/>
      <c r="AB296" s="56"/>
      <c r="AC296" s="56"/>
      <c r="AD296" s="56"/>
      <c r="AE296" s="644"/>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c r="IK296" s="56"/>
      <c r="IL296" s="56"/>
      <c r="IM296" s="56"/>
      <c r="IN296" s="56"/>
    </row>
    <row r="297" spans="1:248">
      <c r="A297" s="117"/>
      <c r="B297" s="129" t="s">
        <v>541</v>
      </c>
      <c r="C297" s="123">
        <v>5.7</v>
      </c>
      <c r="D297" s="130">
        <v>16</v>
      </c>
      <c r="E297" s="734">
        <v>0</v>
      </c>
      <c r="F297" s="130">
        <v>5</v>
      </c>
      <c r="G297" s="130">
        <v>6</v>
      </c>
      <c r="H297" s="130">
        <v>0</v>
      </c>
      <c r="I297" s="123">
        <v>6.7625000000000002</v>
      </c>
      <c r="J297" s="123">
        <v>0</v>
      </c>
      <c r="K297" s="130">
        <v>3.2134146341463414</v>
      </c>
      <c r="L297" s="130">
        <v>3.0755148741418763</v>
      </c>
      <c r="M297" s="130">
        <v>3.0323529411764705</v>
      </c>
      <c r="N297" s="131">
        <v>3.1160427807486633</v>
      </c>
      <c r="O297" s="636">
        <v>0</v>
      </c>
      <c r="P297" s="636">
        <v>0</v>
      </c>
      <c r="Q297" s="636"/>
      <c r="R297" s="636"/>
      <c r="S297" s="636"/>
      <c r="T297" s="729">
        <f t="shared" ref="T297" si="1714">C297-C296</f>
        <v>5.7</v>
      </c>
      <c r="U297" s="729">
        <f t="shared" ref="U297" si="1715">D297-D296</f>
        <v>16</v>
      </c>
      <c r="V297" s="729">
        <f t="shared" ref="V297" si="1716">E297-E296</f>
        <v>-9.5</v>
      </c>
      <c r="W297" s="729">
        <f t="shared" ref="W297" si="1717">F297-F296</f>
        <v>5</v>
      </c>
      <c r="X297" s="729">
        <f t="shared" ref="X297" si="1718">G297-G296</f>
        <v>6</v>
      </c>
      <c r="Y297" s="637">
        <f t="shared" ref="Y297" si="1719">H297-H296</f>
        <v>0</v>
      </c>
      <c r="Z297" s="645">
        <f t="shared" ref="Z297" si="1720">I297-I296</f>
        <v>-2.7374999999999998</v>
      </c>
      <c r="AA297" s="637">
        <f t="shared" ref="AA297" si="1721">J297-J296</f>
        <v>0</v>
      </c>
      <c r="AB297" s="637">
        <f t="shared" ref="AB297" si="1722">K297-K296</f>
        <v>-0.41702014846235436</v>
      </c>
      <c r="AC297" s="637">
        <f t="shared" ref="AC297" si="1723">L297-L296</f>
        <v>0.25771826397238495</v>
      </c>
      <c r="AD297" s="637">
        <f t="shared" ref="AD297" si="1724">M297-M296</f>
        <v>-0.30813785636954183</v>
      </c>
      <c r="AE297" s="645">
        <f t="shared" ref="AE297" si="1725">N297-N296</f>
        <v>-6.6018798903277887E-2</v>
      </c>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c r="IK297" s="56"/>
      <c r="IL297" s="56"/>
      <c r="IM297" s="56"/>
      <c r="IN297" s="56"/>
    </row>
    <row r="298" spans="1:248">
      <c r="A298" s="117"/>
      <c r="B298" s="109" t="s">
        <v>282</v>
      </c>
      <c r="C298" s="120">
        <v>0</v>
      </c>
      <c r="D298" s="127">
        <v>0</v>
      </c>
      <c r="E298" s="127">
        <v>0</v>
      </c>
      <c r="F298" s="127">
        <v>0</v>
      </c>
      <c r="G298" s="127">
        <v>0</v>
      </c>
      <c r="H298" s="127">
        <v>0</v>
      </c>
      <c r="I298" s="120">
        <v>0</v>
      </c>
      <c r="J298" s="120">
        <v>0</v>
      </c>
      <c r="K298" s="127">
        <v>4.2173913043478262</v>
      </c>
      <c r="L298" s="127">
        <v>1.6666666666666667</v>
      </c>
      <c r="M298" s="127">
        <v>1</v>
      </c>
      <c r="N298" s="128">
        <v>3.2162162162162162</v>
      </c>
      <c r="O298" s="636">
        <v>0</v>
      </c>
      <c r="P298" s="636">
        <v>0</v>
      </c>
      <c r="Q298" s="636"/>
      <c r="R298" s="636"/>
      <c r="S298" s="636"/>
      <c r="T298" s="145"/>
      <c r="U298" s="145"/>
      <c r="V298" s="56"/>
      <c r="W298" s="56"/>
      <c r="X298" s="56"/>
      <c r="Y298" s="56"/>
      <c r="Z298" s="644"/>
      <c r="AA298" s="56"/>
      <c r="AB298" s="56"/>
      <c r="AC298" s="56"/>
      <c r="AD298" s="56"/>
      <c r="AE298" s="644"/>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c r="IK298" s="56"/>
      <c r="IL298" s="56"/>
      <c r="IM298" s="56"/>
      <c r="IN298" s="56"/>
    </row>
    <row r="299" spans="1:248">
      <c r="A299" s="117"/>
      <c r="B299" s="129" t="s">
        <v>543</v>
      </c>
      <c r="C299" s="123">
        <v>0</v>
      </c>
      <c r="D299" s="130">
        <v>0</v>
      </c>
      <c r="E299" s="130">
        <v>0</v>
      </c>
      <c r="F299" s="130">
        <v>0</v>
      </c>
      <c r="G299" s="130">
        <v>0</v>
      </c>
      <c r="H299" s="130">
        <v>0</v>
      </c>
      <c r="I299" s="123">
        <v>0</v>
      </c>
      <c r="J299" s="123">
        <v>0</v>
      </c>
      <c r="K299" s="130">
        <v>3.7407407407407409</v>
      </c>
      <c r="L299" s="130">
        <v>3.78125</v>
      </c>
      <c r="M299" s="130">
        <v>4.75</v>
      </c>
      <c r="N299" s="131">
        <v>3.8</v>
      </c>
      <c r="O299" s="636">
        <v>0</v>
      </c>
      <c r="P299" s="636">
        <v>0</v>
      </c>
      <c r="Q299" s="636"/>
      <c r="R299" s="636"/>
      <c r="S299" s="636"/>
      <c r="T299" s="637">
        <f t="shared" ref="T299" si="1726">C299-C298</f>
        <v>0</v>
      </c>
      <c r="U299" s="637">
        <f t="shared" ref="U299" si="1727">D299-D298</f>
        <v>0</v>
      </c>
      <c r="V299" s="637">
        <f t="shared" ref="V299" si="1728">E299-E298</f>
        <v>0</v>
      </c>
      <c r="W299" s="637">
        <f t="shared" ref="W299" si="1729">F299-F298</f>
        <v>0</v>
      </c>
      <c r="X299" s="637">
        <f t="shared" ref="X299" si="1730">G299-G298</f>
        <v>0</v>
      </c>
      <c r="Y299" s="637">
        <f t="shared" ref="Y299" si="1731">H299-H298</f>
        <v>0</v>
      </c>
      <c r="Z299" s="645">
        <f t="shared" ref="Z299" si="1732">I299-I298</f>
        <v>0</v>
      </c>
      <c r="AA299" s="637">
        <f t="shared" ref="AA299" si="1733">J299-J298</f>
        <v>0</v>
      </c>
      <c r="AB299" s="637">
        <f t="shared" ref="AB299" si="1734">K299-K298</f>
        <v>-0.47665056360708524</v>
      </c>
      <c r="AC299" s="637">
        <f t="shared" ref="AC299" si="1735">L299-L298</f>
        <v>2.114583333333333</v>
      </c>
      <c r="AD299" s="637">
        <f t="shared" ref="AD299" si="1736">M299-M298</f>
        <v>3.75</v>
      </c>
      <c r="AE299" s="645">
        <f t="shared" ref="AE299" si="1737">N299-N298</f>
        <v>0.58378378378378359</v>
      </c>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c r="IK299" s="56"/>
      <c r="IL299" s="56"/>
      <c r="IM299" s="56"/>
      <c r="IN299" s="56"/>
    </row>
    <row r="300" spans="1:248">
      <c r="A300" s="117"/>
      <c r="B300" s="109" t="s">
        <v>284</v>
      </c>
      <c r="C300" s="120">
        <v>4.2229508196721319</v>
      </c>
      <c r="D300" s="731">
        <v>0</v>
      </c>
      <c r="E300" s="127">
        <v>5.7106382978723396</v>
      </c>
      <c r="F300" s="731">
        <v>0</v>
      </c>
      <c r="G300" s="127">
        <v>5</v>
      </c>
      <c r="H300" s="127">
        <v>6</v>
      </c>
      <c r="I300" s="120">
        <v>4.8818181818181818</v>
      </c>
      <c r="J300" s="120">
        <v>0</v>
      </c>
      <c r="K300" s="127">
        <v>3.2603503184713376</v>
      </c>
      <c r="L300" s="127">
        <v>2.7546040515653774</v>
      </c>
      <c r="M300" s="127">
        <v>3.117206982543641</v>
      </c>
      <c r="N300" s="128">
        <v>2.9735224586288416</v>
      </c>
      <c r="O300" s="636">
        <v>0</v>
      </c>
      <c r="P300" s="636">
        <v>0</v>
      </c>
      <c r="Q300" s="636"/>
      <c r="R300" s="636"/>
      <c r="S300" s="636"/>
      <c r="T300" s="145"/>
      <c r="U300" s="145"/>
      <c r="V300" s="56"/>
      <c r="W300" s="56"/>
      <c r="X300" s="56"/>
      <c r="Y300" s="56"/>
      <c r="Z300" s="644"/>
      <c r="AA300" s="56"/>
      <c r="AB300" s="56"/>
      <c r="AC300" s="56"/>
      <c r="AD300" s="56"/>
      <c r="AE300" s="644"/>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c r="IK300" s="56"/>
      <c r="IL300" s="56"/>
      <c r="IM300" s="56"/>
      <c r="IN300" s="56"/>
    </row>
    <row r="301" spans="1:248">
      <c r="A301" s="117"/>
      <c r="B301" s="129" t="s">
        <v>545</v>
      </c>
      <c r="C301" s="123">
        <v>4.8071428571428578</v>
      </c>
      <c r="D301" s="130">
        <v>7.2249999999999996</v>
      </c>
      <c r="E301" s="130">
        <v>6.2937499999999993</v>
      </c>
      <c r="F301" s="130">
        <v>7.75</v>
      </c>
      <c r="G301" s="130">
        <v>5.5</v>
      </c>
      <c r="H301" s="130">
        <v>10</v>
      </c>
      <c r="I301" s="123">
        <v>5.4761061946902663</v>
      </c>
      <c r="J301" s="123">
        <v>0</v>
      </c>
      <c r="K301" s="130">
        <v>3.1324257425742572</v>
      </c>
      <c r="L301" s="130">
        <v>3.1012605042016808</v>
      </c>
      <c r="M301" s="130">
        <v>3.0366666666666666</v>
      </c>
      <c r="N301" s="131">
        <v>3.0996732026143792</v>
      </c>
      <c r="O301" s="636">
        <v>0</v>
      </c>
      <c r="P301" s="636">
        <v>0</v>
      </c>
      <c r="Q301" s="636"/>
      <c r="R301" s="636"/>
      <c r="S301" s="636"/>
      <c r="T301" s="637">
        <f t="shared" ref="T301" si="1738">C301-C300</f>
        <v>0.5841920374707259</v>
      </c>
      <c r="U301" s="729">
        <f t="shared" ref="U301" si="1739">D301-D300</f>
        <v>7.2249999999999996</v>
      </c>
      <c r="V301" s="637">
        <f t="shared" ref="V301" si="1740">E301-E300</f>
        <v>0.58311170212765973</v>
      </c>
      <c r="W301" s="729">
        <f t="shared" ref="W301" si="1741">F301-F300</f>
        <v>7.75</v>
      </c>
      <c r="X301" s="637">
        <f t="shared" ref="X301" si="1742">G301-G300</f>
        <v>0.5</v>
      </c>
      <c r="Y301" s="637">
        <f t="shared" ref="Y301" si="1743">H301-H300</f>
        <v>4</v>
      </c>
      <c r="Z301" s="645">
        <f t="shared" ref="Z301" si="1744">I301-I300</f>
        <v>0.59428801287208444</v>
      </c>
      <c r="AA301" s="637">
        <f t="shared" ref="AA301" si="1745">J301-J300</f>
        <v>0</v>
      </c>
      <c r="AB301" s="637">
        <f t="shared" ref="AB301" si="1746">K301-K300</f>
        <v>-0.12792457589708039</v>
      </c>
      <c r="AC301" s="637">
        <f t="shared" ref="AC301" si="1747">L301-L300</f>
        <v>0.3466564526363034</v>
      </c>
      <c r="AD301" s="637">
        <f t="shared" ref="AD301" si="1748">M301-M300</f>
        <v>-8.0540315876974411E-2</v>
      </c>
      <c r="AE301" s="645">
        <f t="shared" ref="AE301" si="1749">N301-N300</f>
        <v>0.12615074398553761</v>
      </c>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c r="IK301" s="56"/>
      <c r="IL301" s="56"/>
      <c r="IM301" s="56"/>
      <c r="IN301" s="56"/>
    </row>
    <row r="302" spans="1:248">
      <c r="A302" s="117"/>
      <c r="B302" s="109" t="s">
        <v>124</v>
      </c>
      <c r="C302" s="120">
        <v>4.7226902008521003</v>
      </c>
      <c r="D302" s="127">
        <v>5.3</v>
      </c>
      <c r="E302" s="127">
        <v>4.9951231406973911</v>
      </c>
      <c r="F302" s="127">
        <v>6.1</v>
      </c>
      <c r="G302" s="127">
        <v>5.3120996441281143</v>
      </c>
      <c r="H302" s="127">
        <v>4.9336012861736336</v>
      </c>
      <c r="I302" s="120">
        <v>4.9408448586891156</v>
      </c>
      <c r="J302" s="120">
        <v>0</v>
      </c>
      <c r="K302" s="127">
        <v>4.4328518827747079</v>
      </c>
      <c r="L302" s="127">
        <v>4.3619102416570774</v>
      </c>
      <c r="M302" s="127">
        <v>4.8350515463917523</v>
      </c>
      <c r="N302" s="128">
        <v>4.4730167154532801</v>
      </c>
      <c r="O302" s="636">
        <v>0</v>
      </c>
      <c r="P302" s="636">
        <v>0</v>
      </c>
      <c r="Q302" s="636"/>
      <c r="R302" s="636"/>
      <c r="S302" s="636"/>
      <c r="T302" s="145"/>
      <c r="U302" s="145"/>
      <c r="V302" s="56"/>
      <c r="W302" s="56"/>
      <c r="X302" s="56"/>
      <c r="Y302" s="56"/>
      <c r="Z302" s="644"/>
      <c r="AA302" s="56"/>
      <c r="AB302" s="56"/>
      <c r="AC302" s="56"/>
      <c r="AD302" s="56"/>
      <c r="AE302" s="644"/>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row>
    <row r="303" spans="1:248">
      <c r="A303" s="117"/>
      <c r="B303" s="129" t="s">
        <v>547</v>
      </c>
      <c r="C303" s="123">
        <v>4.7227427019687713</v>
      </c>
      <c r="D303" s="130">
        <v>5.2</v>
      </c>
      <c r="E303" s="130">
        <v>4.8514571290944124</v>
      </c>
      <c r="F303" s="130">
        <v>6.2000000000000011</v>
      </c>
      <c r="G303" s="130">
        <v>5.4820945945945949</v>
      </c>
      <c r="H303" s="130">
        <v>5.0321167883211677</v>
      </c>
      <c r="I303" s="123">
        <v>4.8827337783968101</v>
      </c>
      <c r="J303" s="123">
        <v>0</v>
      </c>
      <c r="K303" s="130">
        <v>4.1616314199395772</v>
      </c>
      <c r="L303" s="130">
        <v>4.1467165419783871</v>
      </c>
      <c r="M303" s="130">
        <v>4.4403714565004888</v>
      </c>
      <c r="N303" s="131">
        <v>4.2050121823877484</v>
      </c>
      <c r="O303" s="636">
        <v>0</v>
      </c>
      <c r="P303" s="636">
        <v>0</v>
      </c>
      <c r="Q303" s="636"/>
      <c r="R303" s="636"/>
      <c r="S303" s="636"/>
      <c r="T303" s="637">
        <f t="shared" ref="T303" si="1750">C303-C302</f>
        <v>5.2501116670988779E-5</v>
      </c>
      <c r="U303" s="637">
        <f t="shared" ref="U303" si="1751">D303-D302</f>
        <v>-9.9999999999999645E-2</v>
      </c>
      <c r="V303" s="637">
        <f t="shared" ref="V303" si="1752">E303-E302</f>
        <v>-0.14366601160297865</v>
      </c>
      <c r="W303" s="637">
        <f t="shared" ref="W303" si="1753">F303-F302</f>
        <v>0.10000000000000142</v>
      </c>
      <c r="X303" s="637">
        <f t="shared" ref="X303" si="1754">G303-G302</f>
        <v>0.16999495046648061</v>
      </c>
      <c r="Y303" s="637">
        <f t="shared" ref="Y303" si="1755">H303-H302</f>
        <v>9.8515502147534129E-2</v>
      </c>
      <c r="Z303" s="645">
        <f t="shared" ref="Z303" si="1756">I303-I302</f>
        <v>-5.8111080292305495E-2</v>
      </c>
      <c r="AA303" s="637">
        <f t="shared" ref="AA303" si="1757">J303-J302</f>
        <v>0</v>
      </c>
      <c r="AB303" s="637">
        <f t="shared" ref="AB303" si="1758">K303-K302</f>
        <v>-0.27122046283513068</v>
      </c>
      <c r="AC303" s="637">
        <f t="shared" ref="AC303" si="1759">L303-L302</f>
        <v>-0.21519369967869029</v>
      </c>
      <c r="AD303" s="637">
        <f t="shared" ref="AD303" si="1760">M303-M302</f>
        <v>-0.39468008989126346</v>
      </c>
      <c r="AE303" s="645">
        <f t="shared" ref="AE303" si="1761">N303-N302</f>
        <v>-0.26800453306553162</v>
      </c>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row>
    <row r="304" spans="1:248">
      <c r="A304" s="117"/>
      <c r="B304" s="109" t="s">
        <v>126</v>
      </c>
      <c r="C304" s="120">
        <v>5.9312500000000004</v>
      </c>
      <c r="D304" s="127">
        <v>6</v>
      </c>
      <c r="E304" s="127">
        <v>6.0292682926829269</v>
      </c>
      <c r="F304" s="127">
        <v>10.5</v>
      </c>
      <c r="G304" s="127">
        <v>7.352631578947368</v>
      </c>
      <c r="H304" s="127">
        <v>8</v>
      </c>
      <c r="I304" s="120">
        <v>6.5413043478260864</v>
      </c>
      <c r="J304" s="120">
        <v>0</v>
      </c>
      <c r="K304" s="127">
        <v>5.0013876716330703</v>
      </c>
      <c r="L304" s="127">
        <v>5.0865698729582576</v>
      </c>
      <c r="M304" s="127">
        <v>5.2288911495422177</v>
      </c>
      <c r="N304" s="128">
        <v>5.0653889121631055</v>
      </c>
      <c r="O304" s="636">
        <v>0</v>
      </c>
      <c r="P304" s="636">
        <v>0</v>
      </c>
      <c r="Q304" s="636"/>
      <c r="R304" s="636"/>
      <c r="S304" s="636"/>
      <c r="T304" s="145"/>
      <c r="U304" s="145"/>
      <c r="V304" s="56"/>
      <c r="W304" s="56"/>
      <c r="X304" s="56"/>
      <c r="Y304" s="56"/>
      <c r="Z304" s="644"/>
      <c r="AA304" s="56"/>
      <c r="AB304" s="56"/>
      <c r="AC304" s="56"/>
      <c r="AD304" s="56"/>
      <c r="AE304" s="644"/>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row>
    <row r="305" spans="1:248">
      <c r="A305" s="117"/>
      <c r="B305" s="129" t="s">
        <v>549</v>
      </c>
      <c r="C305" s="123">
        <v>6.660869565217391</v>
      </c>
      <c r="D305" s="130">
        <v>8</v>
      </c>
      <c r="E305" s="130">
        <v>5.9382978723404252</v>
      </c>
      <c r="F305" s="130">
        <v>6</v>
      </c>
      <c r="G305" s="130">
        <v>5.5</v>
      </c>
      <c r="H305" s="130">
        <v>8.6666666666666661</v>
      </c>
      <c r="I305" s="123">
        <v>6.3518867924528299</v>
      </c>
      <c r="J305" s="123">
        <v>0</v>
      </c>
      <c r="K305" s="130">
        <v>4.5726724715338243</v>
      </c>
      <c r="L305" s="130">
        <v>4.537923728813559</v>
      </c>
      <c r="M305" s="130">
        <v>4.8285714285714283</v>
      </c>
      <c r="N305" s="131">
        <v>4.5967870843989767</v>
      </c>
      <c r="O305" s="636">
        <v>0</v>
      </c>
      <c r="P305" s="636">
        <v>0</v>
      </c>
      <c r="Q305" s="636"/>
      <c r="R305" s="636"/>
      <c r="S305" s="636"/>
      <c r="T305" s="637">
        <f t="shared" ref="T305" si="1762">C305-C304</f>
        <v>0.72961956521739069</v>
      </c>
      <c r="U305" s="637">
        <f t="shared" ref="U305" si="1763">D305-D304</f>
        <v>2</v>
      </c>
      <c r="V305" s="637">
        <f t="shared" ref="V305" si="1764">E305-E304</f>
        <v>-9.097042034250169E-2</v>
      </c>
      <c r="W305" s="729">
        <f t="shared" ref="W305" si="1765">F305-F304</f>
        <v>-4.5</v>
      </c>
      <c r="X305" s="729">
        <f t="shared" ref="X305" si="1766">G305-G304</f>
        <v>-1.852631578947368</v>
      </c>
      <c r="Y305" s="637">
        <f t="shared" ref="Y305" si="1767">H305-H304</f>
        <v>0.66666666666666607</v>
      </c>
      <c r="Z305" s="645">
        <f t="shared" ref="Z305" si="1768">I305-I304</f>
        <v>-0.18941755537325644</v>
      </c>
      <c r="AA305" s="637">
        <f t="shared" ref="AA305" si="1769">J305-J304</f>
        <v>0</v>
      </c>
      <c r="AB305" s="637">
        <f t="shared" ref="AB305" si="1770">K305-K304</f>
        <v>-0.42871520009924602</v>
      </c>
      <c r="AC305" s="637">
        <f t="shared" ref="AC305" si="1771">L305-L304</f>
        <v>-0.54864614414469859</v>
      </c>
      <c r="AD305" s="637">
        <f t="shared" ref="AD305" si="1772">M305-M304</f>
        <v>-0.40031972097078938</v>
      </c>
      <c r="AE305" s="645">
        <f t="shared" ref="AE305" si="1773">N305-N304</f>
        <v>-0.46860182776412884</v>
      </c>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row>
    <row r="306" spans="1:248">
      <c r="A306" s="117"/>
      <c r="B306" s="109" t="s">
        <v>128</v>
      </c>
      <c r="C306" s="120">
        <v>9</v>
      </c>
      <c r="D306" s="127">
        <v>9.6999999999999993</v>
      </c>
      <c r="E306" s="127">
        <v>7.1375000000000002</v>
      </c>
      <c r="F306" s="127">
        <v>9.3000000000000007</v>
      </c>
      <c r="G306" s="127">
        <v>7.8</v>
      </c>
      <c r="H306" s="127">
        <v>7.666666666666667</v>
      </c>
      <c r="I306" s="120">
        <v>7.8500000000000005</v>
      </c>
      <c r="J306" s="120">
        <v>0</v>
      </c>
      <c r="K306" s="127">
        <v>4.0123456790123457</v>
      </c>
      <c r="L306" s="127">
        <v>3.36</v>
      </c>
      <c r="M306" s="127">
        <v>3.125</v>
      </c>
      <c r="N306" s="128">
        <v>3.831818181818182</v>
      </c>
      <c r="O306" s="636">
        <v>0</v>
      </c>
      <c r="P306" s="636">
        <v>0</v>
      </c>
      <c r="Q306" s="636"/>
      <c r="R306" s="636"/>
      <c r="S306" s="636"/>
      <c r="T306" s="145"/>
      <c r="U306" s="145"/>
      <c r="V306" s="56"/>
      <c r="W306" s="56"/>
      <c r="X306" s="56"/>
      <c r="Y306" s="56"/>
      <c r="Z306" s="644"/>
      <c r="AA306" s="56"/>
      <c r="AB306" s="56"/>
      <c r="AC306" s="56"/>
      <c r="AD306" s="56"/>
      <c r="AE306" s="644"/>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c r="IK306" s="56"/>
      <c r="IL306" s="56"/>
      <c r="IM306" s="56"/>
      <c r="IN306" s="56"/>
    </row>
    <row r="307" spans="1:248">
      <c r="A307" s="117"/>
      <c r="B307" s="129" t="s">
        <v>551</v>
      </c>
      <c r="C307" s="123">
        <v>9</v>
      </c>
      <c r="D307" s="130">
        <v>10.699999999999998</v>
      </c>
      <c r="E307" s="130">
        <v>7.3500000000000005</v>
      </c>
      <c r="F307" s="130">
        <v>10.199999999999999</v>
      </c>
      <c r="G307" s="130">
        <v>8.7800000000000011</v>
      </c>
      <c r="H307" s="130">
        <v>10</v>
      </c>
      <c r="I307" s="123">
        <v>8.8787878787878789</v>
      </c>
      <c r="J307" s="123">
        <v>0</v>
      </c>
      <c r="K307" s="130">
        <v>4.2100000000116049</v>
      </c>
      <c r="L307" s="130">
        <v>4.1981818181818165</v>
      </c>
      <c r="M307" s="130">
        <v>3.7307692307692308</v>
      </c>
      <c r="N307" s="131">
        <v>4.1627147766384827</v>
      </c>
      <c r="O307" s="636">
        <v>0</v>
      </c>
      <c r="P307" s="636">
        <v>0</v>
      </c>
      <c r="Q307" s="636"/>
      <c r="R307" s="636"/>
      <c r="S307" s="636"/>
      <c r="T307" s="637">
        <f t="shared" ref="T307" si="1774">C307-C306</f>
        <v>0</v>
      </c>
      <c r="U307" s="637">
        <f t="shared" ref="U307" si="1775">D307-D306</f>
        <v>0.99999999999999822</v>
      </c>
      <c r="V307" s="637">
        <f t="shared" ref="V307" si="1776">E307-E306</f>
        <v>0.21250000000000036</v>
      </c>
      <c r="W307" s="637">
        <f t="shared" ref="W307" si="1777">F307-F306</f>
        <v>0.89999999999999858</v>
      </c>
      <c r="X307" s="637">
        <f t="shared" ref="X307" si="1778">G307-G306</f>
        <v>0.98000000000000131</v>
      </c>
      <c r="Y307" s="637">
        <f t="shared" ref="Y307" si="1779">H307-H306</f>
        <v>2.333333333333333</v>
      </c>
      <c r="Z307" s="645">
        <f t="shared" ref="Z307" si="1780">I307-I306</f>
        <v>1.0287878787878784</v>
      </c>
      <c r="AA307" s="637">
        <f t="shared" ref="AA307" si="1781">J307-J306</f>
        <v>0</v>
      </c>
      <c r="AB307" s="637">
        <f t="shared" ref="AB307" si="1782">K307-K306</f>
        <v>0.19765432099925917</v>
      </c>
      <c r="AC307" s="637">
        <f t="shared" ref="AC307" si="1783">L307-L306</f>
        <v>0.83818181818181658</v>
      </c>
      <c r="AD307" s="637">
        <f t="shared" ref="AD307" si="1784">M307-M306</f>
        <v>0.60576923076923084</v>
      </c>
      <c r="AE307" s="645">
        <f t="shared" ref="AE307" si="1785">N307-N306</f>
        <v>0.33089659482030065</v>
      </c>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c r="IK307" s="56"/>
      <c r="IL307" s="56"/>
      <c r="IM307" s="56"/>
      <c r="IN307" s="56"/>
    </row>
    <row r="308" spans="1:248">
      <c r="A308" s="117"/>
      <c r="B308" s="109" t="s">
        <v>130</v>
      </c>
      <c r="C308" s="120">
        <v>4.7260779788655416</v>
      </c>
      <c r="D308" s="127">
        <v>5.3113438045375219</v>
      </c>
      <c r="E308" s="127">
        <v>5.0044073132340481</v>
      </c>
      <c r="F308" s="127">
        <v>6.1727272727272728</v>
      </c>
      <c r="G308" s="127">
        <v>5.3711649365628604</v>
      </c>
      <c r="H308" s="127">
        <v>4.9613057324840764</v>
      </c>
      <c r="I308" s="120">
        <v>4.9528137450199212</v>
      </c>
      <c r="J308" s="120">
        <v>0</v>
      </c>
      <c r="K308" s="127">
        <v>4.7365269482799643</v>
      </c>
      <c r="L308" s="127">
        <v>4.715284164061063</v>
      </c>
      <c r="M308" s="127">
        <v>5.0128516003879726</v>
      </c>
      <c r="N308" s="128">
        <v>4.7700015938365592</v>
      </c>
      <c r="O308" s="636">
        <v>0</v>
      </c>
      <c r="P308" s="636">
        <v>0</v>
      </c>
      <c r="Q308" s="636"/>
      <c r="R308" s="636"/>
      <c r="S308" s="636"/>
      <c r="T308" s="145"/>
      <c r="U308" s="145"/>
      <c r="V308" s="56"/>
      <c r="W308" s="56"/>
      <c r="X308" s="56"/>
      <c r="Y308" s="56"/>
      <c r="Z308" s="644"/>
      <c r="AA308" s="56"/>
      <c r="AB308" s="56"/>
      <c r="AC308" s="56"/>
      <c r="AD308" s="56"/>
      <c r="AE308" s="644"/>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c r="IJ308" s="56"/>
      <c r="IK308" s="56"/>
      <c r="IL308" s="56"/>
      <c r="IM308" s="56"/>
      <c r="IN308" s="56"/>
    </row>
    <row r="309" spans="1:248">
      <c r="A309" s="117"/>
      <c r="B309" s="129" t="s">
        <v>553</v>
      </c>
      <c r="C309" s="123">
        <v>4.7292193140794216</v>
      </c>
      <c r="D309" s="130">
        <v>5.2286285714285716</v>
      </c>
      <c r="E309" s="130">
        <v>4.8611503049145037</v>
      </c>
      <c r="F309" s="130">
        <v>6.2894056847545228</v>
      </c>
      <c r="G309" s="130">
        <v>5.5005512679162072</v>
      </c>
      <c r="H309" s="130">
        <v>5.0551523947750354</v>
      </c>
      <c r="I309" s="123">
        <v>4.8964551526717548</v>
      </c>
      <c r="J309" s="123">
        <v>0</v>
      </c>
      <c r="K309" s="130">
        <v>4.3878801758889336</v>
      </c>
      <c r="L309" s="130">
        <v>4.3372231337161606</v>
      </c>
      <c r="M309" s="130">
        <v>4.6112812659520159</v>
      </c>
      <c r="N309" s="131">
        <v>4.4033881070529404</v>
      </c>
      <c r="O309" s="636">
        <v>0</v>
      </c>
      <c r="P309" s="636">
        <v>0</v>
      </c>
      <c r="Q309" s="636"/>
      <c r="R309" s="636"/>
      <c r="S309" s="636"/>
      <c r="T309" s="637">
        <f t="shared" ref="T309" si="1786">C309-C308</f>
        <v>3.1413352138800477E-3</v>
      </c>
      <c r="U309" s="637">
        <f t="shared" ref="U309" si="1787">D309-D308</f>
        <v>-8.2715233108950237E-2</v>
      </c>
      <c r="V309" s="637">
        <f t="shared" ref="V309" si="1788">E309-E308</f>
        <v>-0.14325700831954435</v>
      </c>
      <c r="W309" s="637">
        <f t="shared" ref="W309" si="1789">F309-F308</f>
        <v>0.11667841202724993</v>
      </c>
      <c r="X309" s="637">
        <f t="shared" ref="X309" si="1790">G309-G308</f>
        <v>0.12938633135334676</v>
      </c>
      <c r="Y309" s="637">
        <f t="shared" ref="Y309" si="1791">H309-H308</f>
        <v>9.384666229095906E-2</v>
      </c>
      <c r="Z309" s="645">
        <f t="shared" ref="Z309" si="1792">I309-I308</f>
        <v>-5.6358592348166425E-2</v>
      </c>
      <c r="AA309" s="637">
        <f t="shared" ref="AA309" si="1793">J309-J308</f>
        <v>0</v>
      </c>
      <c r="AB309" s="637">
        <f t="shared" ref="AB309" si="1794">K309-K308</f>
        <v>-0.3486467723910307</v>
      </c>
      <c r="AC309" s="637">
        <f t="shared" ref="AC309" si="1795">L309-L308</f>
        <v>-0.37806103034490235</v>
      </c>
      <c r="AD309" s="637">
        <f t="shared" ref="AD309" si="1796">M309-M308</f>
        <v>-0.40157033443595669</v>
      </c>
      <c r="AE309" s="645">
        <f t="shared" ref="AE309" si="1797">N309-N308</f>
        <v>-0.36661348678361882</v>
      </c>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c r="IK309" s="56"/>
      <c r="IL309" s="56"/>
      <c r="IM309" s="56"/>
      <c r="IN309" s="56"/>
    </row>
    <row r="310" spans="1:248">
      <c r="A310" s="117"/>
      <c r="B310" s="109" t="s">
        <v>132</v>
      </c>
      <c r="C310" s="120">
        <v>3.7364710515951161</v>
      </c>
      <c r="D310" s="127">
        <v>4.0999999999999996</v>
      </c>
      <c r="E310" s="127">
        <v>3.7266314912524297</v>
      </c>
      <c r="F310" s="127">
        <v>4.7</v>
      </c>
      <c r="G310" s="127">
        <v>3.3746518105849583</v>
      </c>
      <c r="H310" s="127">
        <v>3.8280303030303031</v>
      </c>
      <c r="I310" s="120">
        <v>3.793825488204086</v>
      </c>
      <c r="J310" s="120">
        <v>0</v>
      </c>
      <c r="K310" s="127">
        <v>3.1630170316301705</v>
      </c>
      <c r="L310" s="127">
        <v>3.0623678646934462</v>
      </c>
      <c r="M310" s="127">
        <v>3.384020618556701</v>
      </c>
      <c r="N310" s="128">
        <v>3.1586270871985156</v>
      </c>
      <c r="O310" s="636">
        <v>0</v>
      </c>
      <c r="P310" s="636">
        <v>0</v>
      </c>
      <c r="Q310" s="636"/>
      <c r="R310" s="636"/>
      <c r="S310" s="636"/>
      <c r="T310" s="145"/>
      <c r="U310" s="145"/>
      <c r="V310" s="56"/>
      <c r="W310" s="56"/>
      <c r="X310" s="56"/>
      <c r="Y310" s="56"/>
      <c r="Z310" s="644"/>
      <c r="AA310" s="56"/>
      <c r="AB310" s="56"/>
      <c r="AC310" s="56"/>
      <c r="AD310" s="56"/>
      <c r="AE310" s="644"/>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c r="IK310" s="56"/>
      <c r="IL310" s="56"/>
      <c r="IM310" s="56"/>
      <c r="IN310" s="56"/>
    </row>
    <row r="311" spans="1:248">
      <c r="A311" s="117"/>
      <c r="B311" s="129" t="s">
        <v>555</v>
      </c>
      <c r="C311" s="123">
        <v>3.5953291651342409</v>
      </c>
      <c r="D311" s="130">
        <v>4.2</v>
      </c>
      <c r="E311" s="130">
        <v>3.626722734671731</v>
      </c>
      <c r="F311" s="130">
        <v>4.5999999999999996</v>
      </c>
      <c r="G311" s="130">
        <v>3.4323076923076923</v>
      </c>
      <c r="H311" s="130">
        <v>3.9375302663438254</v>
      </c>
      <c r="I311" s="123">
        <v>3.7332331472735083</v>
      </c>
      <c r="J311" s="123">
        <v>0</v>
      </c>
      <c r="K311" s="130">
        <v>3.0099653379549394</v>
      </c>
      <c r="L311" s="130">
        <v>2.9505870841487281</v>
      </c>
      <c r="M311" s="130">
        <v>3.2429378531073447</v>
      </c>
      <c r="N311" s="131">
        <v>3.0185770750988143</v>
      </c>
      <c r="O311" s="636">
        <v>0</v>
      </c>
      <c r="P311" s="636">
        <v>0</v>
      </c>
      <c r="Q311" s="636"/>
      <c r="R311" s="636"/>
      <c r="S311" s="636"/>
      <c r="T311" s="637">
        <f t="shared" ref="T311" si="1798">C311-C310</f>
        <v>-0.14114188646087511</v>
      </c>
      <c r="U311" s="637">
        <f t="shared" ref="U311" si="1799">D311-D310</f>
        <v>0.10000000000000053</v>
      </c>
      <c r="V311" s="637">
        <f t="shared" ref="V311" si="1800">E311-E310</f>
        <v>-9.9908756580698643E-2</v>
      </c>
      <c r="W311" s="637">
        <f t="shared" ref="W311" si="1801">F311-F310</f>
        <v>-0.10000000000000053</v>
      </c>
      <c r="X311" s="637">
        <f t="shared" ref="X311" si="1802">G311-G310</f>
        <v>5.7655881722733948E-2</v>
      </c>
      <c r="Y311" s="637">
        <f t="shared" ref="Y311" si="1803">H311-H310</f>
        <v>0.1094999633135223</v>
      </c>
      <c r="Z311" s="645">
        <f t="shared" ref="Z311" si="1804">I311-I310</f>
        <v>-6.0592340930577748E-2</v>
      </c>
      <c r="AA311" s="637">
        <f t="shared" ref="AA311" si="1805">J311-J310</f>
        <v>0</v>
      </c>
      <c r="AB311" s="637">
        <f t="shared" ref="AB311" si="1806">K311-K310</f>
        <v>-0.15305169367523108</v>
      </c>
      <c r="AC311" s="637">
        <f t="shared" ref="AC311" si="1807">L311-L310</f>
        <v>-0.11178078054471818</v>
      </c>
      <c r="AD311" s="637">
        <f t="shared" ref="AD311" si="1808">M311-M310</f>
        <v>-0.14108276544935627</v>
      </c>
      <c r="AE311" s="645">
        <f t="shared" ref="AE311" si="1809">N311-N310</f>
        <v>-0.14005001209970125</v>
      </c>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row>
    <row r="312" spans="1:248">
      <c r="A312" s="117"/>
      <c r="B312" s="109" t="s">
        <v>134</v>
      </c>
      <c r="C312" s="120">
        <v>4.1316901408450706</v>
      </c>
      <c r="D312" s="127">
        <v>4.0999999999999996</v>
      </c>
      <c r="E312" s="127">
        <v>3.8377870563674321</v>
      </c>
      <c r="F312" s="127">
        <v>4.3</v>
      </c>
      <c r="G312" s="127">
        <v>3.2144329896907218</v>
      </c>
      <c r="H312" s="127">
        <v>4.8000000000000007</v>
      </c>
      <c r="I312" s="120">
        <v>3.881694255111976</v>
      </c>
      <c r="J312" s="120">
        <v>0</v>
      </c>
      <c r="K312" s="127">
        <v>4.5492167545522886</v>
      </c>
      <c r="L312" s="127">
        <v>4.3876036774120672</v>
      </c>
      <c r="M312" s="127">
        <v>4.2459080106136291</v>
      </c>
      <c r="N312" s="128">
        <v>4.4259575768748594</v>
      </c>
      <c r="O312" s="636">
        <v>0</v>
      </c>
      <c r="P312" s="636">
        <v>0</v>
      </c>
      <c r="Q312" s="636"/>
      <c r="R312" s="636"/>
      <c r="S312" s="636"/>
      <c r="T312" s="145"/>
      <c r="U312" s="145"/>
      <c r="V312" s="56"/>
      <c r="W312" s="56"/>
      <c r="X312" s="56"/>
      <c r="Y312" s="56"/>
      <c r="Z312" s="644"/>
      <c r="AA312" s="56"/>
      <c r="AB312" s="56"/>
      <c r="AC312" s="56"/>
      <c r="AD312" s="56"/>
      <c r="AE312" s="644"/>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c r="IJ312" s="56"/>
      <c r="IK312" s="56"/>
      <c r="IL312" s="56"/>
      <c r="IM312" s="56"/>
      <c r="IN312" s="56"/>
    </row>
    <row r="313" spans="1:248">
      <c r="A313" s="117"/>
      <c r="B313" s="129" t="s">
        <v>557</v>
      </c>
      <c r="C313" s="123">
        <v>4.2946308724832214</v>
      </c>
      <c r="D313" s="130">
        <v>4.5999999999999996</v>
      </c>
      <c r="E313" s="130">
        <v>3.8798154555940019</v>
      </c>
      <c r="F313" s="130">
        <v>4.4000000000000004</v>
      </c>
      <c r="G313" s="130">
        <v>3.6625850340136061</v>
      </c>
      <c r="H313" s="130">
        <v>4.5659090909090905</v>
      </c>
      <c r="I313" s="123">
        <v>4.0980266403552053</v>
      </c>
      <c r="J313" s="123">
        <v>0</v>
      </c>
      <c r="K313" s="130">
        <v>3.662528868360277</v>
      </c>
      <c r="L313" s="130">
        <v>3.6788104089219331</v>
      </c>
      <c r="M313" s="130">
        <v>3.7188888888888889</v>
      </c>
      <c r="N313" s="131">
        <v>3.6759285511766375</v>
      </c>
      <c r="O313" s="636">
        <v>0</v>
      </c>
      <c r="P313" s="636">
        <v>0</v>
      </c>
      <c r="Q313" s="636"/>
      <c r="R313" s="636"/>
      <c r="S313" s="636"/>
      <c r="T313" s="637">
        <f t="shared" ref="T313" si="1810">C313-C312</f>
        <v>0.16294073163815082</v>
      </c>
      <c r="U313" s="637">
        <f t="shared" ref="U313" si="1811">D313-D312</f>
        <v>0.5</v>
      </c>
      <c r="V313" s="637">
        <f t="shared" ref="V313" si="1812">E313-E312</f>
        <v>4.2028399226569757E-2</v>
      </c>
      <c r="W313" s="637">
        <f t="shared" ref="W313" si="1813">F313-F312</f>
        <v>0.10000000000000053</v>
      </c>
      <c r="X313" s="637">
        <f t="shared" ref="X313" si="1814">G313-G312</f>
        <v>0.44815204432288436</v>
      </c>
      <c r="Y313" s="637">
        <f t="shared" ref="Y313" si="1815">H313-H312</f>
        <v>-0.23409090909091024</v>
      </c>
      <c r="Z313" s="645">
        <f t="shared" ref="Z313" si="1816">I313-I312</f>
        <v>0.21633238524322929</v>
      </c>
      <c r="AA313" s="637">
        <f t="shared" ref="AA313" si="1817">J313-J312</f>
        <v>0</v>
      </c>
      <c r="AB313" s="637">
        <f t="shared" ref="AB313" si="1818">K313-K312</f>
        <v>-0.88668788619201155</v>
      </c>
      <c r="AC313" s="637">
        <f t="shared" ref="AC313" si="1819">L313-L312</f>
        <v>-0.70879326849013413</v>
      </c>
      <c r="AD313" s="637">
        <f t="shared" ref="AD313" si="1820">M313-M312</f>
        <v>-0.52701912172474019</v>
      </c>
      <c r="AE313" s="645">
        <f t="shared" ref="AE313" si="1821">N313-N312</f>
        <v>-0.75002902569822183</v>
      </c>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c r="IK313" s="56"/>
      <c r="IL313" s="56"/>
      <c r="IM313" s="56"/>
      <c r="IN313" s="56"/>
    </row>
    <row r="314" spans="1:248">
      <c r="A314" s="117"/>
      <c r="B314" s="109" t="s">
        <v>136</v>
      </c>
      <c r="C314" s="120">
        <v>8.9249999999999989</v>
      </c>
      <c r="D314" s="127">
        <v>8</v>
      </c>
      <c r="E314" s="127">
        <v>8.2387096774193562</v>
      </c>
      <c r="F314" s="127">
        <v>8.9</v>
      </c>
      <c r="G314" s="127">
        <v>7.3894736842105253</v>
      </c>
      <c r="H314" s="127">
        <v>8.2749999999999986</v>
      </c>
      <c r="I314" s="120">
        <v>8.2191358024691379</v>
      </c>
      <c r="J314" s="120">
        <v>0</v>
      </c>
      <c r="K314" s="127">
        <v>3.8333333333333335</v>
      </c>
      <c r="L314" s="127">
        <v>3.0689655172413794</v>
      </c>
      <c r="M314" s="127">
        <v>2.5714285714285716</v>
      </c>
      <c r="N314" s="128">
        <v>3.4358974358974357</v>
      </c>
      <c r="O314" s="636">
        <v>0</v>
      </c>
      <c r="P314" s="636">
        <v>0</v>
      </c>
      <c r="Q314" s="636"/>
      <c r="R314" s="636"/>
      <c r="S314" s="636"/>
      <c r="T314" s="145"/>
      <c r="U314" s="145"/>
      <c r="V314" s="56"/>
      <c r="W314" s="56"/>
      <c r="X314" s="56"/>
      <c r="Y314" s="56"/>
      <c r="Z314" s="644"/>
      <c r="AA314" s="56"/>
      <c r="AB314" s="56"/>
      <c r="AC314" s="56"/>
      <c r="AD314" s="56"/>
      <c r="AE314" s="644"/>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c r="IK314" s="56"/>
      <c r="IL314" s="56"/>
      <c r="IM314" s="56"/>
      <c r="IN314" s="56"/>
    </row>
    <row r="315" spans="1:248">
      <c r="A315" s="117"/>
      <c r="B315" s="129" t="s">
        <v>559</v>
      </c>
      <c r="C315" s="123">
        <v>9.0555555555555554</v>
      </c>
      <c r="D315" s="130">
        <v>9.4</v>
      </c>
      <c r="E315" s="130">
        <v>8.5268292682926834</v>
      </c>
      <c r="F315" s="130">
        <v>10.900000000000002</v>
      </c>
      <c r="G315" s="130">
        <v>7.463636363636363</v>
      </c>
      <c r="H315" s="130">
        <v>12.219999999999999</v>
      </c>
      <c r="I315" s="123">
        <v>9.1545454545454543</v>
      </c>
      <c r="J315" s="123">
        <v>0</v>
      </c>
      <c r="K315" s="130">
        <v>4.045156476162389</v>
      </c>
      <c r="L315" s="130">
        <v>3.7872340425531914</v>
      </c>
      <c r="M315" s="130">
        <v>3.7</v>
      </c>
      <c r="N315" s="131">
        <v>3.9581513412950362</v>
      </c>
      <c r="O315" s="636">
        <v>0</v>
      </c>
      <c r="P315" s="636">
        <v>0</v>
      </c>
      <c r="Q315" s="636"/>
      <c r="R315" s="636"/>
      <c r="S315" s="636"/>
      <c r="T315" s="637">
        <f t="shared" ref="T315" si="1822">C315-C314</f>
        <v>0.13055555555555642</v>
      </c>
      <c r="U315" s="637">
        <f t="shared" ref="U315" si="1823">D315-D314</f>
        <v>1.4000000000000004</v>
      </c>
      <c r="V315" s="637">
        <f t="shared" ref="V315" si="1824">E315-E314</f>
        <v>0.28811959087332717</v>
      </c>
      <c r="W315" s="637">
        <f t="shared" ref="W315" si="1825">F315-F314</f>
        <v>2.0000000000000018</v>
      </c>
      <c r="X315" s="637">
        <f t="shared" ref="X315" si="1826">G315-G314</f>
        <v>7.4162679425837652E-2</v>
      </c>
      <c r="Y315" s="637">
        <f t="shared" ref="Y315" si="1827">H315-H314</f>
        <v>3.9450000000000003</v>
      </c>
      <c r="Z315" s="645">
        <f t="shared" ref="Z315" si="1828">I315-I314</f>
        <v>0.93540965207631643</v>
      </c>
      <c r="AA315" s="637">
        <f t="shared" ref="AA315" si="1829">J315-J314</f>
        <v>0</v>
      </c>
      <c r="AB315" s="637">
        <f t="shared" ref="AB315" si="1830">K315-K314</f>
        <v>0.21182314282905557</v>
      </c>
      <c r="AC315" s="637">
        <f t="shared" ref="AC315" si="1831">L315-L314</f>
        <v>0.71826852531181196</v>
      </c>
      <c r="AD315" s="637">
        <f t="shared" ref="AD315" si="1832">M315-M314</f>
        <v>1.1285714285714286</v>
      </c>
      <c r="AE315" s="645">
        <f t="shared" ref="AE315" si="1833">N315-N314</f>
        <v>0.52225390539760053</v>
      </c>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c r="IK315" s="56"/>
      <c r="IL315" s="56"/>
      <c r="IM315" s="56"/>
      <c r="IN315" s="56"/>
    </row>
    <row r="316" spans="1:248">
      <c r="A316" s="117"/>
      <c r="B316" s="109" t="s">
        <v>138</v>
      </c>
      <c r="C316" s="120">
        <v>3.8196347031963471</v>
      </c>
      <c r="D316" s="127">
        <v>4.1984732824427482</v>
      </c>
      <c r="E316" s="127">
        <v>3.8102142393421339</v>
      </c>
      <c r="F316" s="127">
        <v>4.6853546910755153</v>
      </c>
      <c r="G316" s="127">
        <v>3.4035019455252922</v>
      </c>
      <c r="H316" s="127">
        <v>3.9548974943052388</v>
      </c>
      <c r="I316" s="120">
        <v>3.874853273137699</v>
      </c>
      <c r="J316" s="120">
        <v>0</v>
      </c>
      <c r="K316" s="127">
        <v>4.0078853558048282</v>
      </c>
      <c r="L316" s="127">
        <v>3.8576618080408651</v>
      </c>
      <c r="M316" s="127">
        <v>3.8800030819155937</v>
      </c>
      <c r="N316" s="128">
        <v>3.9198541551121182</v>
      </c>
      <c r="O316" s="636">
        <v>0</v>
      </c>
      <c r="P316" s="636">
        <v>0</v>
      </c>
      <c r="Q316" s="636"/>
      <c r="R316" s="636"/>
      <c r="S316" s="636"/>
      <c r="T316" s="145"/>
      <c r="U316" s="145"/>
      <c r="V316" s="56"/>
      <c r="W316" s="56"/>
      <c r="X316" s="56"/>
      <c r="Y316" s="56"/>
      <c r="Z316" s="644"/>
      <c r="AA316" s="56"/>
      <c r="AB316" s="56"/>
      <c r="AC316" s="56"/>
      <c r="AD316" s="56"/>
      <c r="AE316" s="644"/>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c r="IK316" s="56"/>
      <c r="IL316" s="56"/>
      <c r="IM316" s="56"/>
      <c r="IN316" s="56"/>
    </row>
    <row r="317" spans="1:248">
      <c r="A317" s="117"/>
      <c r="B317" s="129" t="s">
        <v>561</v>
      </c>
      <c r="C317" s="123">
        <v>3.6963756177924219</v>
      </c>
      <c r="D317" s="130">
        <v>4.3780645161290321</v>
      </c>
      <c r="E317" s="130">
        <v>3.7182194166303875</v>
      </c>
      <c r="F317" s="130">
        <v>4.7329439252336449</v>
      </c>
      <c r="G317" s="130">
        <v>3.5355760368663596</v>
      </c>
      <c r="H317" s="130">
        <v>4.0870129870129865</v>
      </c>
      <c r="I317" s="123">
        <v>3.8549546406140953</v>
      </c>
      <c r="J317" s="123">
        <v>0</v>
      </c>
      <c r="K317" s="130">
        <v>3.4276958411209479</v>
      </c>
      <c r="L317" s="130">
        <v>3.3726180613090309</v>
      </c>
      <c r="M317" s="130">
        <v>3.5116707616707616</v>
      </c>
      <c r="N317" s="131">
        <v>3.4173362876991358</v>
      </c>
      <c r="O317" s="636">
        <v>0</v>
      </c>
      <c r="P317" s="636">
        <v>0</v>
      </c>
      <c r="Q317" s="636"/>
      <c r="R317" s="636"/>
      <c r="S317" s="636"/>
      <c r="T317" s="637">
        <f t="shared" ref="T317" si="1834">C317-C316</f>
        <v>-0.12325908540392527</v>
      </c>
      <c r="U317" s="637">
        <f t="shared" ref="U317" si="1835">D317-D316</f>
        <v>0.17959123368628394</v>
      </c>
      <c r="V317" s="637">
        <f t="shared" ref="V317" si="1836">E317-E316</f>
        <v>-9.1994822711746416E-2</v>
      </c>
      <c r="W317" s="637">
        <f t="shared" ref="W317" si="1837">F317-F316</f>
        <v>4.7589234158129656E-2</v>
      </c>
      <c r="X317" s="637">
        <f t="shared" ref="X317" si="1838">G317-G316</f>
        <v>0.1320740913410674</v>
      </c>
      <c r="Y317" s="637">
        <f t="shared" ref="Y317" si="1839">H317-H316</f>
        <v>0.13211549270774769</v>
      </c>
      <c r="Z317" s="645">
        <f t="shared" ref="Z317" si="1840">I317-I316</f>
        <v>-1.9898632523603688E-2</v>
      </c>
      <c r="AA317" s="637">
        <f t="shared" ref="AA317" si="1841">J317-J316</f>
        <v>0</v>
      </c>
      <c r="AB317" s="637">
        <f t="shared" ref="AB317" si="1842">K317-K316</f>
        <v>-0.58018951468388025</v>
      </c>
      <c r="AC317" s="637">
        <f t="shared" ref="AC317" si="1843">L317-L316</f>
        <v>-0.48504374673183426</v>
      </c>
      <c r="AD317" s="637">
        <f t="shared" ref="AD317" si="1844">M317-M316</f>
        <v>-0.36833232024483209</v>
      </c>
      <c r="AE317" s="645">
        <f t="shared" ref="AE317" si="1845">N317-N316</f>
        <v>-0.50251786741298243</v>
      </c>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c r="IK317" s="56"/>
      <c r="IL317" s="56"/>
      <c r="IM317" s="56"/>
      <c r="IN317" s="56"/>
    </row>
    <row r="318" spans="1:248">
      <c r="A318" s="117"/>
      <c r="B318" s="109" t="s">
        <v>156</v>
      </c>
      <c r="C318" s="120">
        <v>6.5600806451612907</v>
      </c>
      <c r="D318" s="127">
        <v>11</v>
      </c>
      <c r="E318" s="127">
        <v>6.5285714285714285</v>
      </c>
      <c r="F318" s="127">
        <v>7.6</v>
      </c>
      <c r="G318" s="127">
        <v>5.2688524590163928</v>
      </c>
      <c r="H318" s="127">
        <v>10.32</v>
      </c>
      <c r="I318" s="120">
        <v>6.8908045977011492</v>
      </c>
      <c r="J318" s="120">
        <v>0</v>
      </c>
      <c r="K318" s="127">
        <v>0</v>
      </c>
      <c r="L318" s="127">
        <v>0</v>
      </c>
      <c r="M318" s="127">
        <v>0</v>
      </c>
      <c r="N318" s="128">
        <v>0</v>
      </c>
      <c r="O318" s="636">
        <v>0</v>
      </c>
      <c r="P318" s="636">
        <v>0</v>
      </c>
      <c r="Q318" s="636"/>
      <c r="R318" s="636"/>
      <c r="S318" s="636"/>
      <c r="T318" s="145"/>
      <c r="U318" s="145"/>
      <c r="V318" s="56"/>
      <c r="W318" s="56"/>
      <c r="X318" s="56"/>
      <c r="Y318" s="56"/>
      <c r="Z318" s="644"/>
      <c r="AA318" s="56"/>
      <c r="AB318" s="56"/>
      <c r="AC318" s="56"/>
      <c r="AD318" s="56"/>
      <c r="AE318" s="644"/>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row>
    <row r="319" spans="1:248">
      <c r="A319" s="117"/>
      <c r="B319" s="129" t="s">
        <v>563</v>
      </c>
      <c r="C319" s="123">
        <v>7.4773399014778317</v>
      </c>
      <c r="D319" s="130">
        <v>16</v>
      </c>
      <c r="E319" s="130">
        <v>5.5307291666666671</v>
      </c>
      <c r="F319" s="130">
        <v>6.7000000000000011</v>
      </c>
      <c r="G319" s="130">
        <v>6.5432432432432419</v>
      </c>
      <c r="H319" s="130">
        <v>8.1555555555555568</v>
      </c>
      <c r="I319" s="123">
        <v>6.8188255613126083</v>
      </c>
      <c r="J319" s="123">
        <v>0</v>
      </c>
      <c r="K319" s="130">
        <v>0</v>
      </c>
      <c r="L319" s="130">
        <v>0</v>
      </c>
      <c r="M319" s="130">
        <v>0</v>
      </c>
      <c r="N319" s="131">
        <v>0</v>
      </c>
      <c r="O319" s="636">
        <v>0</v>
      </c>
      <c r="P319" s="636">
        <v>0</v>
      </c>
      <c r="Q319" s="636"/>
      <c r="R319" s="636"/>
      <c r="S319" s="636"/>
      <c r="T319" s="637">
        <f t="shared" ref="T319" si="1846">C319-C318</f>
        <v>0.91725925631654093</v>
      </c>
      <c r="U319" s="637">
        <f t="shared" ref="U319" si="1847">D319-D318</f>
        <v>5</v>
      </c>
      <c r="V319" s="637">
        <f t="shared" ref="V319" si="1848">E319-E318</f>
        <v>-0.99784226190476133</v>
      </c>
      <c r="W319" s="637">
        <f t="shared" ref="W319" si="1849">F319-F318</f>
        <v>-0.89999999999999858</v>
      </c>
      <c r="X319" s="637">
        <f t="shared" ref="X319" si="1850">G319-G318</f>
        <v>1.2743907842268491</v>
      </c>
      <c r="Y319" s="637">
        <f t="shared" ref="Y319" si="1851">H319-H318</f>
        <v>-2.1644444444444435</v>
      </c>
      <c r="Z319" s="645">
        <f t="shared" ref="Z319" si="1852">I319-I318</f>
        <v>-7.1979036388540862E-2</v>
      </c>
      <c r="AA319" s="637">
        <f t="shared" ref="AA319" si="1853">J319-J318</f>
        <v>0</v>
      </c>
      <c r="AB319" s="637">
        <f t="shared" ref="AB319" si="1854">K319-K318</f>
        <v>0</v>
      </c>
      <c r="AC319" s="637">
        <f t="shared" ref="AC319" si="1855">L319-L318</f>
        <v>0</v>
      </c>
      <c r="AD319" s="637">
        <f t="shared" ref="AD319" si="1856">M319-M318</f>
        <v>0</v>
      </c>
      <c r="AE319" s="645">
        <f t="shared" ref="AE319" si="1857">N319-N318</f>
        <v>0</v>
      </c>
      <c r="AF319" s="643"/>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row>
    <row r="320" spans="1:248">
      <c r="A320" s="117"/>
      <c r="B320" s="109" t="s">
        <v>169</v>
      </c>
      <c r="C320" s="120">
        <v>4.4883402681460929</v>
      </c>
      <c r="D320" s="127">
        <v>4.7814371257485027</v>
      </c>
      <c r="E320" s="127">
        <v>4.611664415935179</v>
      </c>
      <c r="F320" s="127">
        <v>5.4634472511144123</v>
      </c>
      <c r="G320" s="127">
        <v>4.4213188220230473</v>
      </c>
      <c r="H320" s="127">
        <v>4.5050049067713447</v>
      </c>
      <c r="I320" s="120">
        <v>4.588977630259655</v>
      </c>
      <c r="J320" s="120">
        <v>0</v>
      </c>
      <c r="K320" s="127">
        <v>4.0980393577556224</v>
      </c>
      <c r="L320" s="127">
        <v>3.8931578947368419</v>
      </c>
      <c r="M320" s="127">
        <v>4.3547094188376754</v>
      </c>
      <c r="N320" s="128">
        <v>4.0515893073337192</v>
      </c>
      <c r="O320" s="636">
        <v>0</v>
      </c>
      <c r="P320" s="636">
        <v>0</v>
      </c>
      <c r="Q320" s="636"/>
      <c r="R320" s="636"/>
      <c r="S320" s="636"/>
      <c r="T320" s="145"/>
      <c r="U320" s="145"/>
      <c r="V320" s="56"/>
      <c r="W320" s="56"/>
      <c r="X320" s="56"/>
      <c r="Y320" s="56"/>
      <c r="Z320" s="644"/>
      <c r="AA320" s="56"/>
      <c r="AB320" s="56"/>
      <c r="AC320" s="56"/>
      <c r="AD320" s="56"/>
      <c r="AE320" s="644"/>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c r="IJ320" s="56"/>
      <c r="IK320" s="56"/>
      <c r="IL320" s="56"/>
      <c r="IM320" s="56"/>
      <c r="IN320" s="56"/>
    </row>
    <row r="321" spans="1:248">
      <c r="A321" s="117"/>
      <c r="B321" s="129" t="s">
        <v>565</v>
      </c>
      <c r="C321" s="123">
        <v>4.4592825189263596</v>
      </c>
      <c r="D321" s="130">
        <v>4.7481048641819328</v>
      </c>
      <c r="E321" s="130">
        <v>4.4797870570620528</v>
      </c>
      <c r="F321" s="130">
        <v>5.5138972809667681</v>
      </c>
      <c r="G321" s="130">
        <v>4.523846614739365</v>
      </c>
      <c r="H321" s="130">
        <v>4.6252957233848946</v>
      </c>
      <c r="I321" s="123">
        <v>4.5303518285827655</v>
      </c>
      <c r="J321" s="123">
        <v>0</v>
      </c>
      <c r="K321" s="130">
        <v>3.6931702344546382</v>
      </c>
      <c r="L321" s="130">
        <v>3.6683073229291718</v>
      </c>
      <c r="M321" s="130">
        <v>3.9468277945619334</v>
      </c>
      <c r="N321" s="131">
        <v>3.725626026272578</v>
      </c>
      <c r="O321" s="636">
        <v>0</v>
      </c>
      <c r="P321" s="636">
        <v>0</v>
      </c>
      <c r="Q321" s="636"/>
      <c r="R321" s="636"/>
      <c r="S321" s="636"/>
      <c r="T321" s="637">
        <f t="shared" ref="T321" si="1858">C321-C320</f>
        <v>-2.9057749219733253E-2</v>
      </c>
      <c r="U321" s="637">
        <f t="shared" ref="U321" si="1859">D321-D320</f>
        <v>-3.3332261566569876E-2</v>
      </c>
      <c r="V321" s="637">
        <f t="shared" ref="V321" si="1860">E321-E320</f>
        <v>-0.13187735887312613</v>
      </c>
      <c r="W321" s="637">
        <f t="shared" ref="W321" si="1861">F321-F320</f>
        <v>5.0450029852355804E-2</v>
      </c>
      <c r="X321" s="637">
        <f t="shared" ref="X321" si="1862">G321-G320</f>
        <v>0.10252779271631773</v>
      </c>
      <c r="Y321" s="637">
        <f t="shared" ref="Y321" si="1863">H321-H320</f>
        <v>0.1202908166135499</v>
      </c>
      <c r="Z321" s="645">
        <f t="shared" ref="Z321" si="1864">I321-I320</f>
        <v>-5.8625801676889466E-2</v>
      </c>
      <c r="AA321" s="637">
        <f t="shared" ref="AA321" si="1865">J321-J320</f>
        <v>0</v>
      </c>
      <c r="AB321" s="637">
        <f t="shared" ref="AB321" si="1866">K321-K320</f>
        <v>-0.40486912330098423</v>
      </c>
      <c r="AC321" s="637">
        <f t="shared" ref="AC321" si="1867">L321-L320</f>
        <v>-0.2248505718076701</v>
      </c>
      <c r="AD321" s="637">
        <f t="shared" ref="AD321" si="1868">M321-M320</f>
        <v>-0.40788162427574193</v>
      </c>
      <c r="AE321" s="645">
        <f t="shared" ref="AE321" si="1869">N321-N320</f>
        <v>-0.32596328106114125</v>
      </c>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row>
    <row r="322" spans="1:248">
      <c r="A322" s="117"/>
      <c r="B322" s="109" t="s">
        <v>171</v>
      </c>
      <c r="C322" s="120">
        <v>4.2276666666666669</v>
      </c>
      <c r="D322" s="127">
        <v>4.1462162162162164</v>
      </c>
      <c r="E322" s="127">
        <v>3.9388611388611392</v>
      </c>
      <c r="F322" s="127">
        <v>4.4983999999999993</v>
      </c>
      <c r="G322" s="127">
        <v>3.468064516129032</v>
      </c>
      <c r="H322" s="127">
        <v>5.0285714285714294</v>
      </c>
      <c r="I322" s="120">
        <v>4.0008379888268157</v>
      </c>
      <c r="J322" s="120">
        <v>0</v>
      </c>
      <c r="K322" s="127">
        <v>4.8594445158383808</v>
      </c>
      <c r="L322" s="127">
        <v>4.7423266621158184</v>
      </c>
      <c r="M322" s="127">
        <v>4.8168211346281202</v>
      </c>
      <c r="N322" s="128">
        <v>4.8059843867534084</v>
      </c>
      <c r="O322" s="636">
        <v>0</v>
      </c>
      <c r="P322" s="636">
        <v>0</v>
      </c>
      <c r="Q322" s="636"/>
      <c r="R322" s="636"/>
      <c r="S322" s="636"/>
      <c r="T322" s="145"/>
      <c r="U322" s="145"/>
      <c r="V322" s="56"/>
      <c r="W322" s="56"/>
      <c r="X322" s="56"/>
      <c r="Y322" s="56"/>
      <c r="Z322" s="644"/>
      <c r="AA322" s="56"/>
      <c r="AB322" s="56"/>
      <c r="AC322" s="56"/>
      <c r="AD322" s="56"/>
      <c r="AE322" s="644"/>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row>
    <row r="323" spans="1:248">
      <c r="A323" s="117"/>
      <c r="B323" s="129" t="s">
        <v>567</v>
      </c>
      <c r="C323" s="123">
        <v>4.4756172839506174</v>
      </c>
      <c r="D323" s="130">
        <v>4.7266990291262134</v>
      </c>
      <c r="E323" s="130">
        <v>3.985667396061269</v>
      </c>
      <c r="F323" s="130">
        <v>4.496296296296296</v>
      </c>
      <c r="G323" s="130">
        <v>3.7533980582524271</v>
      </c>
      <c r="H323" s="130">
        <v>4.8276595744680844</v>
      </c>
      <c r="I323" s="123">
        <v>4.2195702942550213</v>
      </c>
      <c r="J323" s="123">
        <v>0</v>
      </c>
      <c r="K323" s="130">
        <v>4.1719183511692428</v>
      </c>
      <c r="L323" s="130">
        <v>4.1046595847416709</v>
      </c>
      <c r="M323" s="130">
        <v>4.3026143790849671</v>
      </c>
      <c r="N323" s="131">
        <v>4.1645829445792124</v>
      </c>
      <c r="O323" s="636">
        <v>0</v>
      </c>
      <c r="P323" s="636">
        <v>0</v>
      </c>
      <c r="Q323" s="636"/>
      <c r="R323" s="636"/>
      <c r="S323" s="636"/>
      <c r="T323" s="637">
        <f t="shared" ref="T323" si="1870">C323-C322</f>
        <v>0.24795061728395051</v>
      </c>
      <c r="U323" s="637">
        <f t="shared" ref="U323" si="1871">D323-D322</f>
        <v>0.58048281290999704</v>
      </c>
      <c r="V323" s="637">
        <f t="shared" ref="V323" si="1872">E323-E322</f>
        <v>4.6806257200129764E-2</v>
      </c>
      <c r="W323" s="637">
        <f t="shared" ref="W323" si="1873">F323-F322</f>
        <v>-2.1037037037032746E-3</v>
      </c>
      <c r="X323" s="637">
        <f t="shared" ref="X323" si="1874">G323-G322</f>
        <v>0.28533354212339512</v>
      </c>
      <c r="Y323" s="637">
        <f t="shared" ref="Y323" si="1875">H323-H322</f>
        <v>-0.200911854103345</v>
      </c>
      <c r="Z323" s="645">
        <f t="shared" ref="Z323" si="1876">I323-I322</f>
        <v>0.21873230542820554</v>
      </c>
      <c r="AA323" s="637">
        <f t="shared" ref="AA323" si="1877">J323-J322</f>
        <v>0</v>
      </c>
      <c r="AB323" s="637">
        <f t="shared" ref="AB323" si="1878">K323-K322</f>
        <v>-0.68752616466913796</v>
      </c>
      <c r="AC323" s="637">
        <f t="shared" ref="AC323" si="1879">L323-L322</f>
        <v>-0.63766707737414752</v>
      </c>
      <c r="AD323" s="637">
        <f t="shared" ref="AD323" si="1880">M323-M322</f>
        <v>-0.51420675554315309</v>
      </c>
      <c r="AE323" s="645">
        <f t="shared" ref="AE323" si="1881">N323-N322</f>
        <v>-0.64140144217419603</v>
      </c>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row>
    <row r="324" spans="1:248">
      <c r="A324" s="117"/>
      <c r="B324" s="109" t="s">
        <v>200</v>
      </c>
      <c r="C324" s="120">
        <v>4.4813045434098067</v>
      </c>
      <c r="D324" s="127">
        <v>4.7118187203791466</v>
      </c>
      <c r="E324" s="127">
        <v>4.5592497470620277</v>
      </c>
      <c r="F324" s="127">
        <v>5.3122807017543856</v>
      </c>
      <c r="G324" s="127">
        <v>4.263461538461538</v>
      </c>
      <c r="H324" s="127">
        <v>4.5257304429783218</v>
      </c>
      <c r="I324" s="120">
        <v>4.548318367609669</v>
      </c>
      <c r="J324" s="120">
        <v>0</v>
      </c>
      <c r="K324" s="127">
        <v>4.5353904805583589</v>
      </c>
      <c r="L324" s="127">
        <v>4.3211779651646154</v>
      </c>
      <c r="M324" s="127">
        <v>4.5807988765120173</v>
      </c>
      <c r="N324" s="128">
        <v>4.452032038928631</v>
      </c>
      <c r="O324" s="636">
        <v>0</v>
      </c>
      <c r="P324" s="636">
        <v>0</v>
      </c>
      <c r="Q324" s="636"/>
      <c r="R324" s="636"/>
      <c r="S324" s="636"/>
      <c r="T324" s="145"/>
      <c r="U324" s="145"/>
      <c r="V324" s="56"/>
      <c r="W324" s="56"/>
      <c r="X324" s="56"/>
      <c r="Y324" s="56"/>
      <c r="Z324" s="644"/>
      <c r="AA324" s="56"/>
      <c r="AB324" s="56"/>
      <c r="AC324" s="56"/>
      <c r="AD324" s="56"/>
      <c r="AE324" s="644"/>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row>
    <row r="325" spans="1:248" ht="13.5" thickBot="1">
      <c r="A325" s="632"/>
      <c r="B325" s="638" t="s">
        <v>569</v>
      </c>
      <c r="C325" s="639">
        <v>4.4597254770672921</v>
      </c>
      <c r="D325" s="640">
        <v>4.7456400223588604</v>
      </c>
      <c r="E325" s="640">
        <v>4.4448747680890532</v>
      </c>
      <c r="F325" s="640">
        <v>5.3415307402760357</v>
      </c>
      <c r="G325" s="640">
        <v>4.4034883720930234</v>
      </c>
      <c r="H325" s="640">
        <v>4.6335951134380453</v>
      </c>
      <c r="I325" s="639">
        <v>4.509804527066672</v>
      </c>
      <c r="J325" s="639">
        <v>0</v>
      </c>
      <c r="K325" s="640">
        <v>3.9624860646599775</v>
      </c>
      <c r="L325" s="640">
        <v>3.8858793788371253</v>
      </c>
      <c r="M325" s="640">
        <v>4.1177394034536894</v>
      </c>
      <c r="N325" s="641">
        <v>3.9555517544717036</v>
      </c>
      <c r="O325" s="639">
        <v>0</v>
      </c>
      <c r="P325" s="640">
        <v>0</v>
      </c>
      <c r="Q325" s="636"/>
      <c r="R325" s="636"/>
      <c r="S325" s="636"/>
      <c r="T325" s="642">
        <f t="shared" ref="T325" si="1882">C325-C324</f>
        <v>-2.1579066342514608E-2</v>
      </c>
      <c r="U325" s="642">
        <f t="shared" ref="U325" si="1883">D325-D324</f>
        <v>3.382130197971378E-2</v>
      </c>
      <c r="V325" s="642">
        <f t="shared" ref="V325" si="1884">E325-E324</f>
        <v>-0.11437497897297444</v>
      </c>
      <c r="W325" s="642">
        <f t="shared" ref="W325" si="1885">F325-F324</f>
        <v>2.925003852165009E-2</v>
      </c>
      <c r="X325" s="642">
        <f t="shared" ref="X325" si="1886">G325-G324</f>
        <v>0.14002683363148538</v>
      </c>
      <c r="Y325" s="642">
        <f t="shared" ref="Y325" si="1887">H325-H324</f>
        <v>0.10786467045972348</v>
      </c>
      <c r="Z325" s="646">
        <f t="shared" ref="Z325" si="1888">I325-I324</f>
        <v>-3.8513840542997002E-2</v>
      </c>
      <c r="AA325" s="642">
        <f t="shared" ref="AA325" si="1889">J325-J324</f>
        <v>0</v>
      </c>
      <c r="AB325" s="642">
        <f t="shared" ref="AB325" si="1890">K325-K324</f>
        <v>-0.57290441589838137</v>
      </c>
      <c r="AC325" s="642">
        <f t="shared" ref="AC325" si="1891">L325-L324</f>
        <v>-0.43529858632749008</v>
      </c>
      <c r="AD325" s="642">
        <f t="shared" ref="AD325" si="1892">M325-M324</f>
        <v>-0.46305947305832795</v>
      </c>
      <c r="AE325" s="646">
        <f t="shared" ref="AE325" si="1893">N325-N324</f>
        <v>-0.49648028445692738</v>
      </c>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row>
    <row r="326" spans="1:248">
      <c r="A326" s="116" t="s">
        <v>47</v>
      </c>
      <c r="B326" s="109" t="s">
        <v>278</v>
      </c>
      <c r="C326" s="120">
        <v>4.2920696721311478</v>
      </c>
      <c r="D326" s="127">
        <v>0</v>
      </c>
      <c r="E326" s="127">
        <v>4.0475862068965514</v>
      </c>
      <c r="F326" s="127">
        <v>0</v>
      </c>
      <c r="G326" s="127">
        <v>3.8460583941605839</v>
      </c>
      <c r="H326" s="127">
        <v>4.0948837209302331</v>
      </c>
      <c r="I326" s="120">
        <v>4.1626178660049629</v>
      </c>
      <c r="J326" s="120">
        <v>2.8823404255319147</v>
      </c>
      <c r="K326" s="127">
        <v>1.632596685082873</v>
      </c>
      <c r="L326" s="127">
        <v>2.4300000000000002</v>
      </c>
      <c r="M326" s="127">
        <v>1.8500421940928271</v>
      </c>
      <c r="N326" s="128">
        <v>1.9639534883720933</v>
      </c>
      <c r="O326" s="636">
        <v>0</v>
      </c>
      <c r="P326" s="636">
        <v>0</v>
      </c>
      <c r="Q326" s="636"/>
      <c r="R326" s="636"/>
      <c r="S326" s="636"/>
      <c r="T326" s="636" t="s">
        <v>1142</v>
      </c>
      <c r="U326" s="145"/>
      <c r="V326" s="56"/>
      <c r="W326" s="56"/>
      <c r="X326" s="56"/>
      <c r="Y326" s="56"/>
      <c r="Z326" s="644"/>
      <c r="AA326" s="56"/>
      <c r="AB326" s="56"/>
      <c r="AC326" s="56"/>
      <c r="AD326" s="56"/>
      <c r="AE326" s="644"/>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row>
    <row r="327" spans="1:248">
      <c r="A327" s="117"/>
      <c r="B327" s="129" t="s">
        <v>539</v>
      </c>
      <c r="C327" s="123">
        <v>4.3456555944055948</v>
      </c>
      <c r="D327" s="130">
        <v>0</v>
      </c>
      <c r="E327" s="130">
        <v>4.1154450261780102</v>
      </c>
      <c r="F327" s="130">
        <v>0</v>
      </c>
      <c r="G327" s="130">
        <v>4.0215178571428574</v>
      </c>
      <c r="H327" s="130">
        <v>4.1486885245901641</v>
      </c>
      <c r="I327" s="123">
        <v>4.237041081643266</v>
      </c>
      <c r="J327" s="123">
        <v>2.8484210526315787</v>
      </c>
      <c r="K327" s="130">
        <v>1.8575384615384614</v>
      </c>
      <c r="L327" s="130">
        <v>2.89</v>
      </c>
      <c r="M327" s="130">
        <v>1.8661048689138577</v>
      </c>
      <c r="N327" s="131">
        <v>2.1502631578947371</v>
      </c>
      <c r="O327" s="636">
        <v>0</v>
      </c>
      <c r="P327" s="636">
        <v>0</v>
      </c>
      <c r="Q327" s="636"/>
      <c r="R327" s="636"/>
      <c r="S327" s="636"/>
      <c r="T327" s="637">
        <f t="shared" ref="T327" si="1894">C327-C326</f>
        <v>5.3585922274447029E-2</v>
      </c>
      <c r="U327" s="637">
        <f t="shared" ref="U327" si="1895">D327-D326</f>
        <v>0</v>
      </c>
      <c r="V327" s="637">
        <f t="shared" ref="V327" si="1896">E327-E326</f>
        <v>6.7858819281458871E-2</v>
      </c>
      <c r="W327" s="637">
        <f t="shared" ref="W327" si="1897">F327-F326</f>
        <v>0</v>
      </c>
      <c r="X327" s="637">
        <f t="shared" ref="X327" si="1898">G327-G326</f>
        <v>0.17545946298227344</v>
      </c>
      <c r="Y327" s="637">
        <f t="shared" ref="Y327" si="1899">H327-H326</f>
        <v>5.3804803659931011E-2</v>
      </c>
      <c r="Z327" s="645">
        <f t="shared" ref="Z327" si="1900">I327-I326</f>
        <v>7.442321563830312E-2</v>
      </c>
      <c r="AA327" s="637">
        <f t="shared" ref="AA327" si="1901">J327-J326</f>
        <v>-3.3919372900335976E-2</v>
      </c>
      <c r="AB327" s="637">
        <f t="shared" ref="AB327" si="1902">K327-K326</f>
        <v>0.22494177645558833</v>
      </c>
      <c r="AC327" s="637">
        <f t="shared" ref="AC327" si="1903">L327-L326</f>
        <v>0.45999999999999996</v>
      </c>
      <c r="AD327" s="637">
        <f t="shared" ref="AD327" si="1904">M327-M326</f>
        <v>1.6062674821030631E-2</v>
      </c>
      <c r="AE327" s="645">
        <f t="shared" ref="AE327" si="1905">N327-N326</f>
        <v>0.18630966952264383</v>
      </c>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row>
    <row r="328" spans="1:248">
      <c r="A328" s="117"/>
      <c r="B328" s="109" t="s">
        <v>280</v>
      </c>
      <c r="C328" s="120">
        <v>4.2753731343283583</v>
      </c>
      <c r="D328" s="127">
        <v>0</v>
      </c>
      <c r="E328" s="127">
        <v>4.1685057471264368</v>
      </c>
      <c r="F328" s="127">
        <v>0</v>
      </c>
      <c r="G328" s="127">
        <v>3.6431428571428568</v>
      </c>
      <c r="H328" s="127">
        <v>3.5833333333333335</v>
      </c>
      <c r="I328" s="120">
        <v>4.1395801526717566</v>
      </c>
      <c r="J328" s="120">
        <v>2.7050000000000001</v>
      </c>
      <c r="K328" s="127">
        <v>2.3489583333333335</v>
      </c>
      <c r="L328" s="127">
        <v>1.79</v>
      </c>
      <c r="M328" s="127">
        <v>3.7381707317073167</v>
      </c>
      <c r="N328" s="128">
        <v>2.7287628865979383</v>
      </c>
      <c r="O328" s="636">
        <v>0</v>
      </c>
      <c r="P328" s="636">
        <v>0</v>
      </c>
      <c r="Q328" s="636"/>
      <c r="R328" s="636"/>
      <c r="S328" s="636"/>
      <c r="T328" s="145"/>
      <c r="U328" s="145"/>
      <c r="V328" s="56"/>
      <c r="W328" s="56"/>
      <c r="X328" s="56"/>
      <c r="Y328" s="56"/>
      <c r="Z328" s="644"/>
      <c r="AA328" s="56"/>
      <c r="AB328" s="56"/>
      <c r="AC328" s="56"/>
      <c r="AD328" s="56"/>
      <c r="AE328" s="644"/>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c r="IK328" s="56"/>
      <c r="IL328" s="56"/>
      <c r="IM328" s="56"/>
      <c r="IN328" s="56"/>
    </row>
    <row r="329" spans="1:248">
      <c r="A329" s="117"/>
      <c r="B329" s="129" t="s">
        <v>541</v>
      </c>
      <c r="C329" s="123">
        <v>4.1331847133757957</v>
      </c>
      <c r="D329" s="130">
        <v>0</v>
      </c>
      <c r="E329" s="130">
        <v>3.9068421052631579</v>
      </c>
      <c r="F329" s="130">
        <v>0</v>
      </c>
      <c r="G329" s="130">
        <v>3.0761538461538462</v>
      </c>
      <c r="H329" s="130">
        <v>3.8774999999999999</v>
      </c>
      <c r="I329" s="123">
        <v>3.8829253731343281</v>
      </c>
      <c r="J329" s="123">
        <v>3.9085714285714284</v>
      </c>
      <c r="K329" s="130">
        <v>2.151717791411043</v>
      </c>
      <c r="L329" s="130">
        <v>3</v>
      </c>
      <c r="M329" s="130">
        <v>3.3913084112149532</v>
      </c>
      <c r="N329" s="131">
        <v>2.7809876543209877</v>
      </c>
      <c r="O329" s="636">
        <v>0</v>
      </c>
      <c r="P329" s="636">
        <v>0</v>
      </c>
      <c r="Q329" s="636"/>
      <c r="R329" s="636"/>
      <c r="S329" s="636"/>
      <c r="T329" s="637">
        <f t="shared" ref="T329" si="1906">C329-C328</f>
        <v>-0.14218842095256257</v>
      </c>
      <c r="U329" s="637">
        <f t="shared" ref="U329" si="1907">D329-D328</f>
        <v>0</v>
      </c>
      <c r="V329" s="637">
        <f t="shared" ref="V329" si="1908">E329-E328</f>
        <v>-0.26166364186327895</v>
      </c>
      <c r="W329" s="637">
        <f t="shared" ref="W329" si="1909">F329-F328</f>
        <v>0</v>
      </c>
      <c r="X329" s="637">
        <f t="shared" ref="X329" si="1910">G329-G328</f>
        <v>-0.56698901098901056</v>
      </c>
      <c r="Y329" s="637">
        <f t="shared" ref="Y329" si="1911">H329-H328</f>
        <v>0.29416666666666647</v>
      </c>
      <c r="Z329" s="645">
        <f t="shared" ref="Z329" si="1912">I329-I328</f>
        <v>-0.25665477953742855</v>
      </c>
      <c r="AA329" s="637">
        <f t="shared" ref="AA329" si="1913">J329-J328</f>
        <v>1.2035714285714283</v>
      </c>
      <c r="AB329" s="637">
        <f t="shared" ref="AB329" si="1914">K329-K328</f>
        <v>-0.19724054192229046</v>
      </c>
      <c r="AC329" s="637">
        <f t="shared" ref="AC329" si="1915">L329-L328</f>
        <v>1.21</v>
      </c>
      <c r="AD329" s="637">
        <f t="shared" ref="AD329" si="1916">M329-M328</f>
        <v>-0.34686232049236354</v>
      </c>
      <c r="AE329" s="645">
        <f t="shared" ref="AE329" si="1917">N329-N328</f>
        <v>5.2224767723049403E-2</v>
      </c>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row>
    <row r="330" spans="1:248">
      <c r="A330" s="117"/>
      <c r="B330" s="109" t="s">
        <v>282</v>
      </c>
      <c r="C330" s="120">
        <v>0</v>
      </c>
      <c r="D330" s="127">
        <v>0</v>
      </c>
      <c r="E330" s="127">
        <v>0</v>
      </c>
      <c r="F330" s="127">
        <v>0</v>
      </c>
      <c r="G330" s="127">
        <v>0</v>
      </c>
      <c r="H330" s="127">
        <v>0</v>
      </c>
      <c r="I330" s="120">
        <v>0</v>
      </c>
      <c r="J330" s="120">
        <v>0</v>
      </c>
      <c r="K330" s="127">
        <v>0</v>
      </c>
      <c r="L330" s="127">
        <v>0</v>
      </c>
      <c r="M330" s="127">
        <v>0</v>
      </c>
      <c r="N330" s="128">
        <v>0</v>
      </c>
      <c r="O330" s="636">
        <v>0</v>
      </c>
      <c r="P330" s="636">
        <v>0</v>
      </c>
      <c r="Q330" s="636"/>
      <c r="R330" s="636"/>
      <c r="S330" s="636"/>
      <c r="T330" s="145"/>
      <c r="U330" s="145"/>
      <c r="V330" s="56"/>
      <c r="W330" s="56"/>
      <c r="X330" s="56"/>
      <c r="Y330" s="56"/>
      <c r="Z330" s="644"/>
      <c r="AA330" s="56"/>
      <c r="AB330" s="56"/>
      <c r="AC330" s="56"/>
      <c r="AD330" s="56"/>
      <c r="AE330" s="644"/>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row>
    <row r="331" spans="1:248">
      <c r="A331" s="117"/>
      <c r="B331" s="129" t="s">
        <v>543</v>
      </c>
      <c r="C331" s="123">
        <v>0</v>
      </c>
      <c r="D331" s="130">
        <v>0</v>
      </c>
      <c r="E331" s="130">
        <v>0</v>
      </c>
      <c r="F331" s="130">
        <v>0</v>
      </c>
      <c r="G331" s="130">
        <v>0</v>
      </c>
      <c r="H331" s="130">
        <v>0</v>
      </c>
      <c r="I331" s="123">
        <v>0</v>
      </c>
      <c r="J331" s="123">
        <v>0</v>
      </c>
      <c r="K331" s="130">
        <v>0</v>
      </c>
      <c r="L331" s="130">
        <v>0</v>
      </c>
      <c r="M331" s="130">
        <v>0</v>
      </c>
      <c r="N331" s="131">
        <v>0</v>
      </c>
      <c r="O331" s="636">
        <v>0</v>
      </c>
      <c r="P331" s="636">
        <v>0</v>
      </c>
      <c r="Q331" s="636"/>
      <c r="R331" s="636"/>
      <c r="S331" s="636"/>
      <c r="T331" s="637">
        <f t="shared" ref="T331" si="1918">C331-C330</f>
        <v>0</v>
      </c>
      <c r="U331" s="637">
        <f t="shared" ref="U331" si="1919">D331-D330</f>
        <v>0</v>
      </c>
      <c r="V331" s="637">
        <f t="shared" ref="V331" si="1920">E331-E330</f>
        <v>0</v>
      </c>
      <c r="W331" s="637">
        <f t="shared" ref="W331" si="1921">F331-F330</f>
        <v>0</v>
      </c>
      <c r="X331" s="637">
        <f t="shared" ref="X331" si="1922">G331-G330</f>
        <v>0</v>
      </c>
      <c r="Y331" s="637">
        <f t="shared" ref="Y331" si="1923">H331-H330</f>
        <v>0</v>
      </c>
      <c r="Z331" s="645">
        <f t="shared" ref="Z331" si="1924">I331-I330</f>
        <v>0</v>
      </c>
      <c r="AA331" s="637">
        <f t="shared" ref="AA331" si="1925">J331-J330</f>
        <v>0</v>
      </c>
      <c r="AB331" s="637">
        <f t="shared" ref="AB331" si="1926">K331-K330</f>
        <v>0</v>
      </c>
      <c r="AC331" s="637">
        <f t="shared" ref="AC331" si="1927">L331-L330</f>
        <v>0</v>
      </c>
      <c r="AD331" s="637">
        <f t="shared" ref="AD331" si="1928">M331-M330</f>
        <v>0</v>
      </c>
      <c r="AE331" s="645">
        <f t="shared" ref="AE331" si="1929">N331-N330</f>
        <v>0</v>
      </c>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c r="IK331" s="56"/>
      <c r="IL331" s="56"/>
      <c r="IM331" s="56"/>
      <c r="IN331" s="56"/>
    </row>
    <row r="332" spans="1:248">
      <c r="A332" s="117"/>
      <c r="B332" s="109" t="s">
        <v>284</v>
      </c>
      <c r="C332" s="120">
        <v>4.290054054054055</v>
      </c>
      <c r="D332" s="127">
        <v>0</v>
      </c>
      <c r="E332" s="127">
        <v>4.0734975369458128</v>
      </c>
      <c r="F332" s="127">
        <v>0</v>
      </c>
      <c r="G332" s="127">
        <v>3.8230744336569584</v>
      </c>
      <c r="H332" s="127">
        <v>4.0322448979591838</v>
      </c>
      <c r="I332" s="120">
        <v>4.1593970117395953</v>
      </c>
      <c r="J332" s="120">
        <v>2.8054216867469877</v>
      </c>
      <c r="K332" s="127">
        <v>1.95</v>
      </c>
      <c r="L332" s="127">
        <v>2.2791056910569107</v>
      </c>
      <c r="M332" s="127">
        <v>2.3353918495297807</v>
      </c>
      <c r="N332" s="128">
        <v>2.2257882352941176</v>
      </c>
      <c r="O332" s="636">
        <v>0</v>
      </c>
      <c r="P332" s="636">
        <v>0</v>
      </c>
      <c r="Q332" s="636"/>
      <c r="R332" s="636"/>
      <c r="S332" s="636"/>
      <c r="T332" s="145"/>
      <c r="U332" s="145"/>
      <c r="V332" s="56"/>
      <c r="W332" s="56"/>
      <c r="X332" s="56"/>
      <c r="Y332" s="56"/>
      <c r="Z332" s="644"/>
      <c r="AA332" s="56"/>
      <c r="AB332" s="56"/>
      <c r="AC332" s="56"/>
      <c r="AD332" s="56"/>
      <c r="AE332" s="644"/>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row>
    <row r="333" spans="1:248">
      <c r="A333" s="117"/>
      <c r="B333" s="129" t="s">
        <v>545</v>
      </c>
      <c r="C333" s="123">
        <v>4.3200153727901629</v>
      </c>
      <c r="D333" s="130">
        <v>0</v>
      </c>
      <c r="E333" s="130">
        <v>4.0674999999999999</v>
      </c>
      <c r="F333" s="130">
        <v>0</v>
      </c>
      <c r="G333" s="130">
        <v>3.894819587628866</v>
      </c>
      <c r="H333" s="130">
        <v>4.1041095890410961</v>
      </c>
      <c r="I333" s="123">
        <v>4.184503985828167</v>
      </c>
      <c r="J333" s="123">
        <v>3.1338461538461533</v>
      </c>
      <c r="K333" s="130">
        <v>1.9914804469273744</v>
      </c>
      <c r="L333" s="130">
        <v>2.9113432835820894</v>
      </c>
      <c r="M333" s="130">
        <v>2.3024598930481281</v>
      </c>
      <c r="N333" s="131">
        <v>2.3609381443298969</v>
      </c>
      <c r="O333" s="636">
        <v>0</v>
      </c>
      <c r="P333" s="636">
        <v>0</v>
      </c>
      <c r="Q333" s="636"/>
      <c r="R333" s="636"/>
      <c r="S333" s="636"/>
      <c r="T333" s="637">
        <f t="shared" ref="T333" si="1930">C333-C332</f>
        <v>2.9961318736107856E-2</v>
      </c>
      <c r="U333" s="637">
        <f t="shared" ref="U333" si="1931">D333-D332</f>
        <v>0</v>
      </c>
      <c r="V333" s="637">
        <f t="shared" ref="V333" si="1932">E333-E332</f>
        <v>-5.9975369458129535E-3</v>
      </c>
      <c r="W333" s="637">
        <f t="shared" ref="W333" si="1933">F333-F332</f>
        <v>0</v>
      </c>
      <c r="X333" s="637">
        <f t="shared" ref="X333" si="1934">G333-G332</f>
        <v>7.1745153971907616E-2</v>
      </c>
      <c r="Y333" s="637">
        <f t="shared" ref="Y333" si="1935">H333-H332</f>
        <v>7.1864691081912291E-2</v>
      </c>
      <c r="Z333" s="645">
        <f t="shared" ref="Z333" si="1936">I333-I332</f>
        <v>2.5106974088571654E-2</v>
      </c>
      <c r="AA333" s="637">
        <f t="shared" ref="AA333" si="1937">J333-J332</f>
        <v>0.32842446709916562</v>
      </c>
      <c r="AB333" s="637">
        <f t="shared" ref="AB333" si="1938">K333-K332</f>
        <v>4.1480446927374404E-2</v>
      </c>
      <c r="AC333" s="637">
        <f t="shared" ref="AC333" si="1939">L333-L332</f>
        <v>0.63223759252517864</v>
      </c>
      <c r="AD333" s="637">
        <f t="shared" ref="AD333" si="1940">M333-M332</f>
        <v>-3.2931956481652591E-2</v>
      </c>
      <c r="AE333" s="645">
        <f t="shared" ref="AE333" si="1941">N333-N332</f>
        <v>0.13514990903577928</v>
      </c>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row>
    <row r="334" spans="1:248">
      <c r="A334" s="117"/>
      <c r="B334" s="109" t="s">
        <v>124</v>
      </c>
      <c r="C334" s="120">
        <v>5.0842476884281309</v>
      </c>
      <c r="D334" s="127">
        <v>0</v>
      </c>
      <c r="E334" s="127">
        <v>5.56</v>
      </c>
      <c r="F334" s="127">
        <v>0</v>
      </c>
      <c r="G334" s="127">
        <v>5.7598201438848911</v>
      </c>
      <c r="H334" s="127">
        <v>5.5868181818181819</v>
      </c>
      <c r="I334" s="120">
        <v>5.3075188873626384</v>
      </c>
      <c r="J334" s="120">
        <v>3.850150753768844</v>
      </c>
      <c r="K334" s="127">
        <v>4.8424832214765097</v>
      </c>
      <c r="L334" s="127">
        <v>3.88</v>
      </c>
      <c r="M334" s="127">
        <v>3.9630086788813887</v>
      </c>
      <c r="N334" s="128">
        <v>4.2772254974207806</v>
      </c>
      <c r="O334" s="636">
        <v>0</v>
      </c>
      <c r="P334" s="636">
        <v>0</v>
      </c>
      <c r="Q334" s="636"/>
      <c r="R334" s="636"/>
      <c r="S334" s="636"/>
      <c r="T334" s="145"/>
      <c r="U334" s="145"/>
      <c r="V334" s="56"/>
      <c r="W334" s="56"/>
      <c r="X334" s="56"/>
      <c r="Y334" s="56"/>
      <c r="Z334" s="644"/>
      <c r="AA334" s="56"/>
      <c r="AB334" s="56"/>
      <c r="AC334" s="56"/>
      <c r="AD334" s="56"/>
      <c r="AE334" s="644"/>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row>
    <row r="335" spans="1:248">
      <c r="A335" s="117"/>
      <c r="B335" s="129" t="s">
        <v>547</v>
      </c>
      <c r="C335" s="123">
        <v>4.9830749128919862</v>
      </c>
      <c r="D335" s="130">
        <v>0</v>
      </c>
      <c r="E335" s="130">
        <v>5.791818181818182</v>
      </c>
      <c r="F335" s="130">
        <v>0</v>
      </c>
      <c r="G335" s="130">
        <v>5.5851481481481482</v>
      </c>
      <c r="H335" s="130">
        <v>5.5639719626168223</v>
      </c>
      <c r="I335" s="123">
        <v>5.2539444053483457</v>
      </c>
      <c r="J335" s="123">
        <v>3.8028070175438602</v>
      </c>
      <c r="K335" s="130">
        <v>4.8818097643097644</v>
      </c>
      <c r="L335" s="130">
        <v>4.3600000000000003</v>
      </c>
      <c r="M335" s="130">
        <v>4.1648666666666667</v>
      </c>
      <c r="N335" s="131">
        <v>4.426471196964469</v>
      </c>
      <c r="O335" s="636">
        <v>0</v>
      </c>
      <c r="P335" s="636">
        <v>0</v>
      </c>
      <c r="Q335" s="636"/>
      <c r="R335" s="636"/>
      <c r="S335" s="636"/>
      <c r="T335" s="637">
        <f t="shared" ref="T335" si="1942">C335-C334</f>
        <v>-0.10117277553614468</v>
      </c>
      <c r="U335" s="637">
        <f t="shared" ref="U335" si="1943">D335-D334</f>
        <v>0</v>
      </c>
      <c r="V335" s="637">
        <f t="shared" ref="V335" si="1944">E335-E334</f>
        <v>0.23181818181818237</v>
      </c>
      <c r="W335" s="637">
        <f t="shared" ref="W335" si="1945">F335-F334</f>
        <v>0</v>
      </c>
      <c r="X335" s="637">
        <f t="shared" ref="X335" si="1946">G335-G334</f>
        <v>-0.17467199573674286</v>
      </c>
      <c r="Y335" s="637">
        <f t="shared" ref="Y335" si="1947">H335-H334</f>
        <v>-2.2846219201359652E-2</v>
      </c>
      <c r="Z335" s="645">
        <f t="shared" ref="Z335" si="1948">I335-I334</f>
        <v>-5.3574482014292713E-2</v>
      </c>
      <c r="AA335" s="637">
        <f t="shared" ref="AA335" si="1949">J335-J334</f>
        <v>-4.7343736224983779E-2</v>
      </c>
      <c r="AB335" s="637">
        <f t="shared" ref="AB335" si="1950">K335-K334</f>
        <v>3.9326542833254763E-2</v>
      </c>
      <c r="AC335" s="637">
        <f t="shared" ref="AC335" si="1951">L335-L334</f>
        <v>0.48000000000000043</v>
      </c>
      <c r="AD335" s="637">
        <f t="shared" ref="AD335" si="1952">M335-M334</f>
        <v>0.20185798778527797</v>
      </c>
      <c r="AE335" s="645">
        <f t="shared" ref="AE335" si="1953">N335-N334</f>
        <v>0.14924569954368838</v>
      </c>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row>
    <row r="336" spans="1:248">
      <c r="A336" s="117"/>
      <c r="B336" s="109" t="s">
        <v>126</v>
      </c>
      <c r="C336" s="120">
        <v>5.2598275862068968</v>
      </c>
      <c r="D336" s="127">
        <v>0</v>
      </c>
      <c r="E336" s="127">
        <v>6.4</v>
      </c>
      <c r="F336" s="127">
        <v>0</v>
      </c>
      <c r="G336" s="127">
        <v>6.8371544715447152</v>
      </c>
      <c r="H336" s="127">
        <v>7.1807999999999996</v>
      </c>
      <c r="I336" s="120">
        <v>6.259260143198091</v>
      </c>
      <c r="J336" s="120">
        <v>5.5590410958904108</v>
      </c>
      <c r="K336" s="127">
        <v>6.1914438502673805</v>
      </c>
      <c r="L336" s="127">
        <v>5.2</v>
      </c>
      <c r="M336" s="127">
        <v>5.3890879478827358</v>
      </c>
      <c r="N336" s="128">
        <v>5.8667214397496075</v>
      </c>
      <c r="O336" s="636">
        <v>0</v>
      </c>
      <c r="P336" s="636">
        <v>0</v>
      </c>
      <c r="Q336" s="636"/>
      <c r="R336" s="636"/>
      <c r="S336" s="636"/>
      <c r="T336" s="145"/>
      <c r="U336" s="145"/>
      <c r="V336" s="56"/>
      <c r="W336" s="56"/>
      <c r="X336" s="56"/>
      <c r="Y336" s="56"/>
      <c r="Z336" s="644"/>
      <c r="AA336" s="56"/>
      <c r="AB336" s="56"/>
      <c r="AC336" s="56"/>
      <c r="AD336" s="56"/>
      <c r="AE336" s="644"/>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c r="IK336" s="56"/>
      <c r="IL336" s="56"/>
      <c r="IM336" s="56"/>
      <c r="IN336" s="56"/>
    </row>
    <row r="337" spans="1:248">
      <c r="A337" s="117"/>
      <c r="B337" s="129" t="s">
        <v>549</v>
      </c>
      <c r="C337" s="123">
        <v>5.739809523809523</v>
      </c>
      <c r="D337" s="130">
        <v>0</v>
      </c>
      <c r="E337" s="130">
        <v>6.4516326530612247</v>
      </c>
      <c r="F337" s="130">
        <v>0</v>
      </c>
      <c r="G337" s="130">
        <v>6.9526153846153838</v>
      </c>
      <c r="H337" s="130">
        <v>7.1360606060606067</v>
      </c>
      <c r="I337" s="123">
        <v>6.4828915662650601</v>
      </c>
      <c r="J337" s="123">
        <v>5.3674358974358976</v>
      </c>
      <c r="K337" s="130">
        <v>6.3379100529100532</v>
      </c>
      <c r="L337" s="130">
        <v>5.48</v>
      </c>
      <c r="M337" s="130">
        <v>5.5046391752577319</v>
      </c>
      <c r="N337" s="131">
        <v>5.9641864018334614</v>
      </c>
      <c r="O337" s="636">
        <v>0</v>
      </c>
      <c r="P337" s="636">
        <v>0</v>
      </c>
      <c r="Q337" s="636"/>
      <c r="R337" s="636"/>
      <c r="S337" s="636"/>
      <c r="T337" s="637">
        <f t="shared" ref="T337" si="1954">C337-C336</f>
        <v>0.4799819376026262</v>
      </c>
      <c r="U337" s="637">
        <f t="shared" ref="U337" si="1955">D337-D336</f>
        <v>0</v>
      </c>
      <c r="V337" s="637">
        <f t="shared" ref="V337" si="1956">E337-E336</f>
        <v>5.1632653061224332E-2</v>
      </c>
      <c r="W337" s="637">
        <f t="shared" ref="W337" si="1957">F337-F336</f>
        <v>0</v>
      </c>
      <c r="X337" s="637">
        <f t="shared" ref="X337" si="1958">G337-G336</f>
        <v>0.11546091307066852</v>
      </c>
      <c r="Y337" s="637">
        <f t="shared" ref="Y337" si="1959">H337-H336</f>
        <v>-4.4739393939392968E-2</v>
      </c>
      <c r="Z337" s="645">
        <f t="shared" ref="Z337" si="1960">I337-I336</f>
        <v>0.22363142306696915</v>
      </c>
      <c r="AA337" s="637">
        <f t="shared" ref="AA337" si="1961">J337-J336</f>
        <v>-0.19160519845451329</v>
      </c>
      <c r="AB337" s="637">
        <f t="shared" ref="AB337" si="1962">K337-K336</f>
        <v>0.14646620264267263</v>
      </c>
      <c r="AC337" s="637">
        <f t="shared" ref="AC337" si="1963">L337-L336</f>
        <v>0.28000000000000025</v>
      </c>
      <c r="AD337" s="637">
        <f t="shared" ref="AD337" si="1964">M337-M336</f>
        <v>0.11555122737499612</v>
      </c>
      <c r="AE337" s="645">
        <f t="shared" ref="AE337" si="1965">N337-N336</f>
        <v>9.7464962083853912E-2</v>
      </c>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c r="IK337" s="56"/>
      <c r="IL337" s="56"/>
      <c r="IM337" s="56"/>
      <c r="IN337" s="56"/>
    </row>
    <row r="338" spans="1:248">
      <c r="A338" s="117"/>
      <c r="B338" s="109" t="s">
        <v>128</v>
      </c>
      <c r="C338" s="120">
        <v>0</v>
      </c>
      <c r="D338" s="127">
        <v>0</v>
      </c>
      <c r="E338" s="127">
        <v>0</v>
      </c>
      <c r="F338" s="127">
        <v>0</v>
      </c>
      <c r="G338" s="127">
        <v>0</v>
      </c>
      <c r="H338" s="127">
        <v>0</v>
      </c>
      <c r="I338" s="120">
        <v>0</v>
      </c>
      <c r="J338" s="120">
        <v>0</v>
      </c>
      <c r="K338" s="127">
        <v>0</v>
      </c>
      <c r="L338" s="127">
        <v>0</v>
      </c>
      <c r="M338" s="127">
        <v>0</v>
      </c>
      <c r="N338" s="128">
        <v>0</v>
      </c>
      <c r="O338" s="636">
        <v>0</v>
      </c>
      <c r="P338" s="636">
        <v>0</v>
      </c>
      <c r="Q338" s="636"/>
      <c r="R338" s="636"/>
      <c r="S338" s="636"/>
      <c r="T338" s="145"/>
      <c r="U338" s="145"/>
      <c r="V338" s="56"/>
      <c r="W338" s="56"/>
      <c r="X338" s="56"/>
      <c r="Y338" s="56"/>
      <c r="Z338" s="644"/>
      <c r="AA338" s="56"/>
      <c r="AB338" s="56"/>
      <c r="AC338" s="56"/>
      <c r="AD338" s="56"/>
      <c r="AE338" s="644"/>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row>
    <row r="339" spans="1:248">
      <c r="A339" s="117"/>
      <c r="B339" s="129" t="s">
        <v>551</v>
      </c>
      <c r="C339" s="123">
        <v>0</v>
      </c>
      <c r="D339" s="130">
        <v>0</v>
      </c>
      <c r="E339" s="130">
        <v>0</v>
      </c>
      <c r="F339" s="130">
        <v>0</v>
      </c>
      <c r="G339" s="130">
        <v>0</v>
      </c>
      <c r="H339" s="130">
        <v>0</v>
      </c>
      <c r="I339" s="123">
        <v>0</v>
      </c>
      <c r="J339" s="123">
        <v>0</v>
      </c>
      <c r="K339" s="130">
        <v>0</v>
      </c>
      <c r="L339" s="130">
        <v>0</v>
      </c>
      <c r="M339" s="130">
        <v>0</v>
      </c>
      <c r="N339" s="131">
        <v>0</v>
      </c>
      <c r="O339" s="636">
        <v>0</v>
      </c>
      <c r="P339" s="636">
        <v>0</v>
      </c>
      <c r="Q339" s="636"/>
      <c r="R339" s="636"/>
      <c r="S339" s="636"/>
      <c r="T339" s="637">
        <f t="shared" ref="T339" si="1966">C339-C338</f>
        <v>0</v>
      </c>
      <c r="U339" s="637">
        <f t="shared" ref="U339" si="1967">D339-D338</f>
        <v>0</v>
      </c>
      <c r="V339" s="637">
        <f t="shared" ref="V339" si="1968">E339-E338</f>
        <v>0</v>
      </c>
      <c r="W339" s="637">
        <f t="shared" ref="W339" si="1969">F339-F338</f>
        <v>0</v>
      </c>
      <c r="X339" s="637">
        <f t="shared" ref="X339" si="1970">G339-G338</f>
        <v>0</v>
      </c>
      <c r="Y339" s="637">
        <f t="shared" ref="Y339" si="1971">H339-H338</f>
        <v>0</v>
      </c>
      <c r="Z339" s="645">
        <f t="shared" ref="Z339" si="1972">I339-I338</f>
        <v>0</v>
      </c>
      <c r="AA339" s="637">
        <f t="shared" ref="AA339" si="1973">J339-J338</f>
        <v>0</v>
      </c>
      <c r="AB339" s="637">
        <f t="shared" ref="AB339" si="1974">K339-K338</f>
        <v>0</v>
      </c>
      <c r="AC339" s="637">
        <f t="shared" ref="AC339" si="1975">L339-L338</f>
        <v>0</v>
      </c>
      <c r="AD339" s="637">
        <f t="shared" ref="AD339" si="1976">M339-M338</f>
        <v>0</v>
      </c>
      <c r="AE339" s="645">
        <f t="shared" ref="AE339" si="1977">N339-N338</f>
        <v>0</v>
      </c>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row>
    <row r="340" spans="1:248">
      <c r="A340" s="117"/>
      <c r="B340" s="109" t="s">
        <v>130</v>
      </c>
      <c r="C340" s="120">
        <v>5.0897747625508822</v>
      </c>
      <c r="D340" s="127">
        <v>0</v>
      </c>
      <c r="E340" s="127">
        <v>5.6783636363636365</v>
      </c>
      <c r="F340" s="127">
        <v>0</v>
      </c>
      <c r="G340" s="127">
        <v>5.867117408906882</v>
      </c>
      <c r="H340" s="127">
        <v>5.7655156950672648</v>
      </c>
      <c r="I340" s="120">
        <v>5.3713951625820924</v>
      </c>
      <c r="J340" s="120">
        <v>4.3087867647058813</v>
      </c>
      <c r="K340" s="127">
        <v>5.4058682300390846</v>
      </c>
      <c r="L340" s="127">
        <v>4.2047284345047924</v>
      </c>
      <c r="M340" s="127">
        <v>4.288757440476191</v>
      </c>
      <c r="N340" s="128">
        <v>4.7860871743486975</v>
      </c>
      <c r="O340" s="636">
        <v>0</v>
      </c>
      <c r="P340" s="636">
        <v>0</v>
      </c>
      <c r="Q340" s="636"/>
      <c r="R340" s="636"/>
      <c r="S340" s="636"/>
      <c r="T340" s="145"/>
      <c r="U340" s="145"/>
      <c r="V340" s="56"/>
      <c r="W340" s="56"/>
      <c r="X340" s="56"/>
      <c r="Y340" s="56"/>
      <c r="Z340" s="644"/>
      <c r="AA340" s="56"/>
      <c r="AB340" s="56"/>
      <c r="AC340" s="56"/>
      <c r="AD340" s="56"/>
      <c r="AE340" s="644"/>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row>
    <row r="341" spans="1:248">
      <c r="A341" s="117"/>
      <c r="B341" s="129" t="s">
        <v>553</v>
      </c>
      <c r="C341" s="123">
        <v>4.9928021360314778</v>
      </c>
      <c r="D341" s="130">
        <v>0</v>
      </c>
      <c r="E341" s="130">
        <v>5.8644616788321171</v>
      </c>
      <c r="F341" s="130">
        <v>0</v>
      </c>
      <c r="G341" s="130">
        <v>5.7320661157024793</v>
      </c>
      <c r="H341" s="130">
        <v>5.7507258064516131</v>
      </c>
      <c r="I341" s="123">
        <v>5.3262140052356024</v>
      </c>
      <c r="J341" s="123">
        <v>4.3164478114478122</v>
      </c>
      <c r="K341" s="130">
        <v>5.4340944073884039</v>
      </c>
      <c r="L341" s="130">
        <v>4.5741818181818186</v>
      </c>
      <c r="M341" s="130">
        <v>4.4522801788375554</v>
      </c>
      <c r="N341" s="131">
        <v>4.8966690391459071</v>
      </c>
      <c r="O341" s="636">
        <v>0</v>
      </c>
      <c r="P341" s="636">
        <v>0</v>
      </c>
      <c r="Q341" s="636"/>
      <c r="R341" s="636"/>
      <c r="S341" s="636"/>
      <c r="T341" s="637">
        <f t="shared" ref="T341" si="1978">C341-C340</f>
        <v>-9.6972626519404415E-2</v>
      </c>
      <c r="U341" s="637">
        <f t="shared" ref="U341" si="1979">D341-D340</f>
        <v>0</v>
      </c>
      <c r="V341" s="637">
        <f t="shared" ref="V341" si="1980">E341-E340</f>
        <v>0.18609804246848061</v>
      </c>
      <c r="W341" s="637">
        <f t="shared" ref="W341" si="1981">F341-F340</f>
        <v>0</v>
      </c>
      <c r="X341" s="637">
        <f t="shared" ref="X341" si="1982">G341-G340</f>
        <v>-0.13505129320440279</v>
      </c>
      <c r="Y341" s="637">
        <f t="shared" ref="Y341" si="1983">H341-H340</f>
        <v>-1.478988861565167E-2</v>
      </c>
      <c r="Z341" s="645">
        <f t="shared" ref="Z341" si="1984">I341-I340</f>
        <v>-4.5181157346489975E-2</v>
      </c>
      <c r="AA341" s="637">
        <f t="shared" ref="AA341" si="1985">J341-J340</f>
        <v>7.6610467419309103E-3</v>
      </c>
      <c r="AB341" s="637">
        <f t="shared" ref="AB341" si="1986">K341-K340</f>
        <v>2.8226177349319315E-2</v>
      </c>
      <c r="AC341" s="637">
        <f t="shared" ref="AC341" si="1987">L341-L340</f>
        <v>0.36945338367702618</v>
      </c>
      <c r="AD341" s="637">
        <f t="shared" ref="AD341" si="1988">M341-M340</f>
        <v>0.16352273836136444</v>
      </c>
      <c r="AE341" s="645">
        <f t="shared" ref="AE341" si="1989">N341-N340</f>
        <v>0.11058186479720966</v>
      </c>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c r="IK341" s="56"/>
      <c r="IL341" s="56"/>
      <c r="IM341" s="56"/>
      <c r="IN341" s="56"/>
    </row>
    <row r="342" spans="1:248">
      <c r="A342" s="117"/>
      <c r="B342" s="109" t="s">
        <v>132</v>
      </c>
      <c r="C342" s="120">
        <v>3.4490129522108086</v>
      </c>
      <c r="D342" s="127">
        <v>0</v>
      </c>
      <c r="E342" s="127">
        <v>3.7159969088098919</v>
      </c>
      <c r="F342" s="127">
        <v>0</v>
      </c>
      <c r="G342" s="127">
        <v>3.7471184738955823</v>
      </c>
      <c r="H342" s="127">
        <v>3.3907692307692305</v>
      </c>
      <c r="I342" s="120">
        <v>3.5820667088874814</v>
      </c>
      <c r="J342" s="120">
        <v>3.2009375000000002</v>
      </c>
      <c r="K342" s="127">
        <v>3.6981695568400768</v>
      </c>
      <c r="L342" s="127">
        <v>3.34</v>
      </c>
      <c r="M342" s="127">
        <v>2.8596866840731066</v>
      </c>
      <c r="N342" s="128">
        <v>3.3136747458952303</v>
      </c>
      <c r="O342" s="636">
        <v>0</v>
      </c>
      <c r="P342" s="636">
        <v>0</v>
      </c>
      <c r="Q342" s="636"/>
      <c r="R342" s="636"/>
      <c r="S342" s="636"/>
      <c r="T342" s="145"/>
      <c r="U342" s="145"/>
      <c r="V342" s="56"/>
      <c r="W342" s="56"/>
      <c r="X342" s="56"/>
      <c r="Y342" s="56"/>
      <c r="Z342" s="644"/>
      <c r="AA342" s="56"/>
      <c r="AB342" s="56"/>
      <c r="AC342" s="56"/>
      <c r="AD342" s="56"/>
      <c r="AE342" s="644"/>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c r="IK342" s="56"/>
      <c r="IL342" s="56"/>
      <c r="IM342" s="56"/>
      <c r="IN342" s="56"/>
    </row>
    <row r="343" spans="1:248">
      <c r="A343" s="117"/>
      <c r="B343" s="129" t="s">
        <v>555</v>
      </c>
      <c r="C343" s="123">
        <v>3.4001527446300717</v>
      </c>
      <c r="D343" s="130">
        <v>0</v>
      </c>
      <c r="E343" s="130">
        <v>3.8975972927241962</v>
      </c>
      <c r="F343" s="130">
        <v>0</v>
      </c>
      <c r="G343" s="130">
        <v>3.7553869653767822</v>
      </c>
      <c r="H343" s="130">
        <v>3.5339915966386553</v>
      </c>
      <c r="I343" s="123">
        <v>3.6155570380253503</v>
      </c>
      <c r="J343" s="123">
        <v>3.52390625</v>
      </c>
      <c r="K343" s="130">
        <v>3.6317604355716875</v>
      </c>
      <c r="L343" s="130">
        <v>3.53</v>
      </c>
      <c r="M343" s="130">
        <v>3.035131578947369</v>
      </c>
      <c r="N343" s="131">
        <v>3.4383139931740621</v>
      </c>
      <c r="O343" s="636">
        <v>0</v>
      </c>
      <c r="P343" s="636">
        <v>0</v>
      </c>
      <c r="Q343" s="636"/>
      <c r="R343" s="636"/>
      <c r="S343" s="636"/>
      <c r="T343" s="637">
        <f t="shared" ref="T343" si="1990">C343-C342</f>
        <v>-4.8860207580736947E-2</v>
      </c>
      <c r="U343" s="637">
        <f t="shared" ref="U343" si="1991">D343-D342</f>
        <v>0</v>
      </c>
      <c r="V343" s="637">
        <f t="shared" ref="V343" si="1992">E343-E342</f>
        <v>0.18160038391430433</v>
      </c>
      <c r="W343" s="637">
        <f t="shared" ref="W343" si="1993">F343-F342</f>
        <v>0</v>
      </c>
      <c r="X343" s="637">
        <f t="shared" ref="X343" si="1994">G343-G342</f>
        <v>8.2684914811999022E-3</v>
      </c>
      <c r="Y343" s="637">
        <f t="shared" ref="Y343" si="1995">H343-H342</f>
        <v>0.14322236586942472</v>
      </c>
      <c r="Z343" s="645">
        <f t="shared" ref="Z343" si="1996">I343-I342</f>
        <v>3.3490329137868979E-2</v>
      </c>
      <c r="AA343" s="637">
        <f t="shared" ref="AA343" si="1997">J343-J342</f>
        <v>0.3229687499999998</v>
      </c>
      <c r="AB343" s="637">
        <f t="shared" ref="AB343" si="1998">K343-K342</f>
        <v>-6.6409121268389271E-2</v>
      </c>
      <c r="AC343" s="637">
        <f t="shared" ref="AC343" si="1999">L343-L342</f>
        <v>0.18999999999999995</v>
      </c>
      <c r="AD343" s="637">
        <f t="shared" ref="AD343" si="2000">M343-M342</f>
        <v>0.1754448948742624</v>
      </c>
      <c r="AE343" s="645">
        <f t="shared" ref="AE343" si="2001">N343-N342</f>
        <v>0.1246392472788318</v>
      </c>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c r="IK343" s="56"/>
      <c r="IL343" s="56"/>
      <c r="IM343" s="56"/>
      <c r="IN343" s="56"/>
    </row>
    <row r="344" spans="1:248">
      <c r="A344" s="117"/>
      <c r="B344" s="109" t="s">
        <v>134</v>
      </c>
      <c r="C344" s="120">
        <v>4.4169002961500494</v>
      </c>
      <c r="D344" s="127">
        <v>0</v>
      </c>
      <c r="E344" s="127">
        <v>4.7251201923076929</v>
      </c>
      <c r="F344" s="127">
        <v>0</v>
      </c>
      <c r="G344" s="127">
        <v>4.6718163265306121</v>
      </c>
      <c r="H344" s="127">
        <v>4.7706060606060605</v>
      </c>
      <c r="I344" s="120">
        <v>4.587962202136401</v>
      </c>
      <c r="J344" s="120">
        <v>4.0906319702602234</v>
      </c>
      <c r="K344" s="127">
        <v>4.7441830822711468</v>
      </c>
      <c r="L344" s="127">
        <v>3.83</v>
      </c>
      <c r="M344" s="127">
        <v>3.7724595469255666</v>
      </c>
      <c r="N344" s="128">
        <v>4.3934762223710653</v>
      </c>
      <c r="O344" s="636">
        <v>0</v>
      </c>
      <c r="P344" s="636">
        <v>0</v>
      </c>
      <c r="Q344" s="636"/>
      <c r="R344" s="636"/>
      <c r="S344" s="636"/>
      <c r="T344" s="145"/>
      <c r="U344" s="145"/>
      <c r="V344" s="56"/>
      <c r="W344" s="56"/>
      <c r="X344" s="56"/>
      <c r="Y344" s="56"/>
      <c r="Z344" s="644"/>
      <c r="AA344" s="56"/>
      <c r="AB344" s="56"/>
      <c r="AC344" s="56"/>
      <c r="AD344" s="56"/>
      <c r="AE344" s="644"/>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row>
    <row r="345" spans="1:248">
      <c r="A345" s="117"/>
      <c r="B345" s="129" t="s">
        <v>557</v>
      </c>
      <c r="C345" s="123">
        <v>4.3809523809523814</v>
      </c>
      <c r="D345" s="130">
        <v>0</v>
      </c>
      <c r="E345" s="130">
        <v>4.7120164126611952</v>
      </c>
      <c r="F345" s="130">
        <v>0</v>
      </c>
      <c r="G345" s="130">
        <v>4.6477747989276139</v>
      </c>
      <c r="H345" s="130">
        <v>4.7008411214953281</v>
      </c>
      <c r="I345" s="123">
        <v>4.5636347673397717</v>
      </c>
      <c r="J345" s="123">
        <v>4.5631999999999993</v>
      </c>
      <c r="K345" s="130">
        <v>4.615177304964539</v>
      </c>
      <c r="L345" s="130">
        <v>3.98</v>
      </c>
      <c r="M345" s="130">
        <v>3.7979772079772078</v>
      </c>
      <c r="N345" s="131">
        <v>4.3660633172746035</v>
      </c>
      <c r="O345" s="636">
        <v>0</v>
      </c>
      <c r="P345" s="636">
        <v>0</v>
      </c>
      <c r="Q345" s="636"/>
      <c r="R345" s="636"/>
      <c r="S345" s="636"/>
      <c r="T345" s="637">
        <f t="shared" ref="T345" si="2002">C345-C344</f>
        <v>-3.5947915197668046E-2</v>
      </c>
      <c r="U345" s="637">
        <f t="shared" ref="U345" si="2003">D345-D344</f>
        <v>0</v>
      </c>
      <c r="V345" s="637">
        <f t="shared" ref="V345" si="2004">E345-E344</f>
        <v>-1.3103779646497671E-2</v>
      </c>
      <c r="W345" s="637">
        <f t="shared" ref="W345" si="2005">F345-F344</f>
        <v>0</v>
      </c>
      <c r="X345" s="637">
        <f t="shared" ref="X345" si="2006">G345-G344</f>
        <v>-2.4041527602998158E-2</v>
      </c>
      <c r="Y345" s="637">
        <f t="shared" ref="Y345" si="2007">H345-H344</f>
        <v>-6.9764939110732449E-2</v>
      </c>
      <c r="Z345" s="645">
        <f t="shared" ref="Z345" si="2008">I345-I344</f>
        <v>-2.4327434796629355E-2</v>
      </c>
      <c r="AA345" s="637">
        <f t="shared" ref="AA345" si="2009">J345-J344</f>
        <v>0.47256802973977585</v>
      </c>
      <c r="AB345" s="637">
        <f t="shared" ref="AB345" si="2010">K345-K344</f>
        <v>-0.12900577730660778</v>
      </c>
      <c r="AC345" s="637">
        <f t="shared" ref="AC345" si="2011">L345-L344</f>
        <v>0.14999999999999991</v>
      </c>
      <c r="AD345" s="637">
        <f t="shared" ref="AD345" si="2012">M345-M344</f>
        <v>2.5517661051641216E-2</v>
      </c>
      <c r="AE345" s="645">
        <f t="shared" ref="AE345" si="2013">N345-N344</f>
        <v>-2.741290509646177E-2</v>
      </c>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row>
    <row r="346" spans="1:248">
      <c r="A346" s="117"/>
      <c r="B346" s="109" t="s">
        <v>136</v>
      </c>
      <c r="C346" s="120">
        <v>0</v>
      </c>
      <c r="D346" s="127">
        <v>0</v>
      </c>
      <c r="E346" s="127">
        <v>0</v>
      </c>
      <c r="F346" s="127">
        <v>0</v>
      </c>
      <c r="G346" s="127">
        <v>0</v>
      </c>
      <c r="H346" s="127">
        <v>0</v>
      </c>
      <c r="I346" s="120">
        <v>0</v>
      </c>
      <c r="J346" s="120">
        <v>0</v>
      </c>
      <c r="K346" s="127">
        <v>0</v>
      </c>
      <c r="L346" s="127">
        <v>0</v>
      </c>
      <c r="M346" s="127">
        <v>0</v>
      </c>
      <c r="N346" s="128">
        <v>0</v>
      </c>
      <c r="O346" s="636">
        <v>0</v>
      </c>
      <c r="P346" s="636">
        <v>0</v>
      </c>
      <c r="Q346" s="636"/>
      <c r="R346" s="636"/>
      <c r="S346" s="636"/>
      <c r="T346" s="145"/>
      <c r="U346" s="145"/>
      <c r="V346" s="56"/>
      <c r="W346" s="56"/>
      <c r="X346" s="56"/>
      <c r="Y346" s="56"/>
      <c r="Z346" s="644"/>
      <c r="AA346" s="56"/>
      <c r="AB346" s="56"/>
      <c r="AC346" s="56"/>
      <c r="AD346" s="56"/>
      <c r="AE346" s="644"/>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row>
    <row r="347" spans="1:248">
      <c r="A347" s="117"/>
      <c r="B347" s="129" t="s">
        <v>559</v>
      </c>
      <c r="C347" s="123">
        <v>0</v>
      </c>
      <c r="D347" s="130">
        <v>0</v>
      </c>
      <c r="E347" s="130">
        <v>0</v>
      </c>
      <c r="F347" s="130">
        <v>0</v>
      </c>
      <c r="G347" s="130">
        <v>0</v>
      </c>
      <c r="H347" s="130">
        <v>0</v>
      </c>
      <c r="I347" s="123">
        <v>0</v>
      </c>
      <c r="J347" s="123">
        <v>0</v>
      </c>
      <c r="K347" s="130">
        <v>0</v>
      </c>
      <c r="L347" s="130">
        <v>0</v>
      </c>
      <c r="M347" s="130">
        <v>0</v>
      </c>
      <c r="N347" s="131">
        <v>0</v>
      </c>
      <c r="O347" s="636">
        <v>0</v>
      </c>
      <c r="P347" s="636">
        <v>0</v>
      </c>
      <c r="Q347" s="636"/>
      <c r="R347" s="636"/>
      <c r="S347" s="636"/>
      <c r="T347" s="637">
        <f t="shared" ref="T347" si="2014">C347-C346</f>
        <v>0</v>
      </c>
      <c r="U347" s="637">
        <f t="shared" ref="U347" si="2015">D347-D346</f>
        <v>0</v>
      </c>
      <c r="V347" s="637">
        <f t="shared" ref="V347" si="2016">E347-E346</f>
        <v>0</v>
      </c>
      <c r="W347" s="637">
        <f t="shared" ref="W347" si="2017">F347-F346</f>
        <v>0</v>
      </c>
      <c r="X347" s="637">
        <f t="shared" ref="X347" si="2018">G347-G346</f>
        <v>0</v>
      </c>
      <c r="Y347" s="637">
        <f t="shared" ref="Y347" si="2019">H347-H346</f>
        <v>0</v>
      </c>
      <c r="Z347" s="645">
        <f t="shared" ref="Z347" si="2020">I347-I346</f>
        <v>0</v>
      </c>
      <c r="AA347" s="637">
        <f t="shared" ref="AA347" si="2021">J347-J346</f>
        <v>0</v>
      </c>
      <c r="AB347" s="637">
        <f t="shared" ref="AB347" si="2022">K347-K346</f>
        <v>0</v>
      </c>
      <c r="AC347" s="637">
        <f t="shared" ref="AC347" si="2023">L347-L346</f>
        <v>0</v>
      </c>
      <c r="AD347" s="637">
        <f t="shared" ref="AD347" si="2024">M347-M346</f>
        <v>0</v>
      </c>
      <c r="AE347" s="645">
        <f t="shared" ref="AE347" si="2025">N347-N346</f>
        <v>0</v>
      </c>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row>
    <row r="348" spans="1:248">
      <c r="A348" s="117"/>
      <c r="B348" s="109" t="s">
        <v>138</v>
      </c>
      <c r="C348" s="120">
        <v>3.7505104551045512</v>
      </c>
      <c r="D348" s="127">
        <v>0</v>
      </c>
      <c r="E348" s="127">
        <v>4.1109125117591718</v>
      </c>
      <c r="F348" s="127">
        <v>0</v>
      </c>
      <c r="G348" s="127">
        <v>4.0520323014804847</v>
      </c>
      <c r="H348" s="127">
        <v>3.8357328990228012</v>
      </c>
      <c r="I348" s="120">
        <v>3.923490447636313</v>
      </c>
      <c r="J348" s="120">
        <v>3.6568000000000005</v>
      </c>
      <c r="K348" s="127">
        <v>4.3513603473227205</v>
      </c>
      <c r="L348" s="127">
        <v>3.4872832369942195</v>
      </c>
      <c r="M348" s="127">
        <v>3.2672687861271679</v>
      </c>
      <c r="N348" s="128">
        <v>3.8952561327561321</v>
      </c>
      <c r="O348" s="636">
        <v>0</v>
      </c>
      <c r="P348" s="636">
        <v>0</v>
      </c>
      <c r="Q348" s="636"/>
      <c r="R348" s="636"/>
      <c r="S348" s="636"/>
      <c r="T348" s="145"/>
      <c r="U348" s="145"/>
      <c r="V348" s="56"/>
      <c r="W348" s="56"/>
      <c r="X348" s="56"/>
      <c r="Y348" s="56"/>
      <c r="Z348" s="644"/>
      <c r="AA348" s="56"/>
      <c r="AB348" s="56"/>
      <c r="AC348" s="56"/>
      <c r="AD348" s="56"/>
      <c r="AE348" s="644"/>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row>
    <row r="349" spans="1:248">
      <c r="A349" s="117"/>
      <c r="B349" s="129" t="s">
        <v>561</v>
      </c>
      <c r="C349" s="123">
        <v>3.7050394736842103</v>
      </c>
      <c r="D349" s="130">
        <v>0</v>
      </c>
      <c r="E349" s="130">
        <v>4.2389729729729728</v>
      </c>
      <c r="F349" s="130">
        <v>0</v>
      </c>
      <c r="G349" s="130">
        <v>4.0010405904059043</v>
      </c>
      <c r="H349" s="130">
        <v>3.8958840579710143</v>
      </c>
      <c r="I349" s="123">
        <v>3.9343350553505534</v>
      </c>
      <c r="J349" s="123">
        <v>3.8158426966292134</v>
      </c>
      <c r="K349" s="130">
        <v>4.2273013600572655</v>
      </c>
      <c r="L349" s="130">
        <v>3.716328125</v>
      </c>
      <c r="M349" s="130">
        <v>3.4014227086183313</v>
      </c>
      <c r="N349" s="131">
        <v>3.9002810143934199</v>
      </c>
      <c r="O349" s="636">
        <v>0</v>
      </c>
      <c r="P349" s="636">
        <v>0</v>
      </c>
      <c r="Q349" s="636"/>
      <c r="R349" s="636"/>
      <c r="S349" s="636"/>
      <c r="T349" s="637">
        <f t="shared" ref="T349" si="2026">C349-C348</f>
        <v>-4.5470981420340895E-2</v>
      </c>
      <c r="U349" s="637">
        <f t="shared" ref="U349" si="2027">D349-D348</f>
        <v>0</v>
      </c>
      <c r="V349" s="637">
        <f t="shared" ref="V349" si="2028">E349-E348</f>
        <v>0.12806046121380099</v>
      </c>
      <c r="W349" s="637">
        <f t="shared" ref="W349" si="2029">F349-F348</f>
        <v>0</v>
      </c>
      <c r="X349" s="637">
        <f t="shared" ref="X349" si="2030">G349-G348</f>
        <v>-5.0991711074580337E-2</v>
      </c>
      <c r="Y349" s="637">
        <f t="shared" ref="Y349" si="2031">H349-H348</f>
        <v>6.0151158948213101E-2</v>
      </c>
      <c r="Z349" s="645">
        <f t="shared" ref="Z349" si="2032">I349-I348</f>
        <v>1.084460771424034E-2</v>
      </c>
      <c r="AA349" s="637">
        <f t="shared" ref="AA349" si="2033">J349-J348</f>
        <v>0.15904269662921289</v>
      </c>
      <c r="AB349" s="637">
        <f t="shared" ref="AB349" si="2034">K349-K348</f>
        <v>-0.12405898726545495</v>
      </c>
      <c r="AC349" s="637">
        <f t="shared" ref="AC349" si="2035">L349-L348</f>
        <v>0.22904488800578049</v>
      </c>
      <c r="AD349" s="637">
        <f t="shared" ref="AD349" si="2036">M349-M348</f>
        <v>0.13415392249116342</v>
      </c>
      <c r="AE349" s="645">
        <f t="shared" ref="AE349" si="2037">N349-N348</f>
        <v>5.0248816372877592E-3</v>
      </c>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row>
    <row r="350" spans="1:248">
      <c r="A350" s="117"/>
      <c r="B350" s="109" t="s">
        <v>156</v>
      </c>
      <c r="C350" s="120">
        <v>0</v>
      </c>
      <c r="D350" s="127">
        <v>0</v>
      </c>
      <c r="E350" s="127">
        <v>0</v>
      </c>
      <c r="F350" s="127">
        <v>0</v>
      </c>
      <c r="G350" s="127">
        <v>0</v>
      </c>
      <c r="H350" s="127">
        <v>0</v>
      </c>
      <c r="I350" s="120">
        <v>0</v>
      </c>
      <c r="J350" s="120">
        <v>0</v>
      </c>
      <c r="K350" s="127">
        <v>0</v>
      </c>
      <c r="L350" s="127">
        <v>0</v>
      </c>
      <c r="M350" s="127">
        <v>0</v>
      </c>
      <c r="N350" s="128">
        <v>0</v>
      </c>
      <c r="O350" s="636">
        <v>0</v>
      </c>
      <c r="P350" s="636">
        <v>0</v>
      </c>
      <c r="Q350" s="636"/>
      <c r="R350" s="636"/>
      <c r="S350" s="636"/>
      <c r="T350" s="145"/>
      <c r="U350" s="145"/>
      <c r="V350" s="56"/>
      <c r="W350" s="56"/>
      <c r="X350" s="56"/>
      <c r="Y350" s="56"/>
      <c r="Z350" s="644"/>
      <c r="AA350" s="56"/>
      <c r="AB350" s="56"/>
      <c r="AC350" s="56"/>
      <c r="AD350" s="56"/>
      <c r="AE350" s="644"/>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row>
    <row r="351" spans="1:248">
      <c r="A351" s="117"/>
      <c r="B351" s="129" t="s">
        <v>563</v>
      </c>
      <c r="C351" s="123">
        <v>0</v>
      </c>
      <c r="D351" s="130">
        <v>0</v>
      </c>
      <c r="E351" s="130">
        <v>0</v>
      </c>
      <c r="F351" s="130">
        <v>0</v>
      </c>
      <c r="G351" s="130">
        <v>0</v>
      </c>
      <c r="H351" s="130">
        <v>0</v>
      </c>
      <c r="I351" s="123">
        <v>0</v>
      </c>
      <c r="J351" s="123">
        <v>0</v>
      </c>
      <c r="K351" s="130">
        <v>0</v>
      </c>
      <c r="L351" s="130">
        <v>0</v>
      </c>
      <c r="M351" s="130">
        <v>0</v>
      </c>
      <c r="N351" s="131">
        <v>0</v>
      </c>
      <c r="O351" s="636">
        <v>0</v>
      </c>
      <c r="P351" s="636">
        <v>0</v>
      </c>
      <c r="Q351" s="636"/>
      <c r="R351" s="636"/>
      <c r="S351" s="636"/>
      <c r="T351" s="637">
        <f t="shared" ref="T351" si="2038">C351-C350</f>
        <v>0</v>
      </c>
      <c r="U351" s="637">
        <f t="shared" ref="U351" si="2039">D351-D350</f>
        <v>0</v>
      </c>
      <c r="V351" s="637">
        <f t="shared" ref="V351" si="2040">E351-E350</f>
        <v>0</v>
      </c>
      <c r="W351" s="637">
        <f t="shared" ref="W351" si="2041">F351-F350</f>
        <v>0</v>
      </c>
      <c r="X351" s="637">
        <f t="shared" ref="X351" si="2042">G351-G350</f>
        <v>0</v>
      </c>
      <c r="Y351" s="637">
        <f t="shared" ref="Y351" si="2043">H351-H350</f>
        <v>0</v>
      </c>
      <c r="Z351" s="645">
        <f t="shared" ref="Z351" si="2044">I351-I350</f>
        <v>0</v>
      </c>
      <c r="AA351" s="637">
        <f t="shared" ref="AA351" si="2045">J351-J350</f>
        <v>0</v>
      </c>
      <c r="AB351" s="637">
        <f t="shared" ref="AB351" si="2046">K351-K350</f>
        <v>0</v>
      </c>
      <c r="AC351" s="637">
        <f t="shared" ref="AC351" si="2047">L351-L350</f>
        <v>0</v>
      </c>
      <c r="AD351" s="637">
        <f t="shared" ref="AD351" si="2048">M351-M350</f>
        <v>0</v>
      </c>
      <c r="AE351" s="645">
        <f t="shared" ref="AE351" si="2049">N351-N350</f>
        <v>0</v>
      </c>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row>
    <row r="352" spans="1:248">
      <c r="A352" s="117"/>
      <c r="B352" s="109" t="s">
        <v>169</v>
      </c>
      <c r="C352" s="120">
        <v>4.4305837264150947</v>
      </c>
      <c r="D352" s="127">
        <v>0</v>
      </c>
      <c r="E352" s="127">
        <v>4.4385770132916349</v>
      </c>
      <c r="F352" s="127">
        <v>0</v>
      </c>
      <c r="G352" s="127">
        <v>4.6980982367758202</v>
      </c>
      <c r="H352" s="127">
        <v>4.4266146993318483</v>
      </c>
      <c r="I352" s="120">
        <v>4.4844639776554676</v>
      </c>
      <c r="J352" s="120">
        <v>3.5481740370898716</v>
      </c>
      <c r="K352" s="127">
        <v>4.1684222604704528</v>
      </c>
      <c r="L352" s="127">
        <v>3.4329046563192898</v>
      </c>
      <c r="M352" s="127">
        <v>3.4057694628847317</v>
      </c>
      <c r="N352" s="128">
        <v>3.7224143233743416</v>
      </c>
      <c r="O352" s="636">
        <v>0</v>
      </c>
      <c r="P352" s="636">
        <v>0</v>
      </c>
      <c r="Q352" s="636"/>
      <c r="R352" s="636"/>
      <c r="S352" s="636"/>
      <c r="T352" s="145"/>
      <c r="U352" s="145"/>
      <c r="V352" s="56"/>
      <c r="W352" s="56"/>
      <c r="X352" s="56"/>
      <c r="Y352" s="56"/>
      <c r="Z352" s="644"/>
      <c r="AA352" s="56"/>
      <c r="AB352" s="56"/>
      <c r="AC352" s="56"/>
      <c r="AD352" s="56"/>
      <c r="AE352" s="644"/>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row>
    <row r="353" spans="1:248">
      <c r="A353" s="117"/>
      <c r="B353" s="129" t="s">
        <v>565</v>
      </c>
      <c r="C353" s="123">
        <v>4.3777435283555288</v>
      </c>
      <c r="D353" s="130">
        <v>0</v>
      </c>
      <c r="E353" s="130">
        <v>4.6446693227091638</v>
      </c>
      <c r="F353" s="130">
        <v>0</v>
      </c>
      <c r="G353" s="130">
        <v>4.6167556296914096</v>
      </c>
      <c r="H353" s="130">
        <v>4.4538986354775831</v>
      </c>
      <c r="I353" s="123">
        <v>4.4836756444150705</v>
      </c>
      <c r="J353" s="123">
        <v>3.5936903376018625</v>
      </c>
      <c r="K353" s="130">
        <v>4.220739400206825</v>
      </c>
      <c r="L353" s="130">
        <v>3.8152692307692311</v>
      </c>
      <c r="M353" s="130">
        <v>3.5502121390689454</v>
      </c>
      <c r="N353" s="131">
        <v>3.8440199600798399</v>
      </c>
      <c r="O353" s="636">
        <v>0</v>
      </c>
      <c r="P353" s="636">
        <v>0</v>
      </c>
      <c r="Q353" s="636"/>
      <c r="R353" s="636"/>
      <c r="S353" s="636"/>
      <c r="T353" s="637">
        <f t="shared" ref="T353" si="2050">C353-C352</f>
        <v>-5.2840198059565857E-2</v>
      </c>
      <c r="U353" s="637">
        <f t="shared" ref="U353" si="2051">D353-D352</f>
        <v>0</v>
      </c>
      <c r="V353" s="637">
        <f t="shared" ref="V353" si="2052">E353-E352</f>
        <v>0.20609230941752887</v>
      </c>
      <c r="W353" s="637">
        <f t="shared" ref="W353" si="2053">F353-F352</f>
        <v>0</v>
      </c>
      <c r="X353" s="637">
        <f t="shared" ref="X353" si="2054">G353-G352</f>
        <v>-8.1342607084410545E-2</v>
      </c>
      <c r="Y353" s="637">
        <f t="shared" ref="Y353" si="2055">H353-H352</f>
        <v>2.7283936145734877E-2</v>
      </c>
      <c r="Z353" s="645">
        <f t="shared" ref="Z353" si="2056">I353-I352</f>
        <v>-7.8833324039706554E-4</v>
      </c>
      <c r="AA353" s="637">
        <f t="shared" ref="AA353" si="2057">J353-J352</f>
        <v>4.5516300511990959E-2</v>
      </c>
      <c r="AB353" s="637">
        <f t="shared" ref="AB353" si="2058">K353-K352</f>
        <v>5.2317139736372198E-2</v>
      </c>
      <c r="AC353" s="637">
        <f t="shared" ref="AC353" si="2059">L353-L352</f>
        <v>0.38236457444994132</v>
      </c>
      <c r="AD353" s="637">
        <f t="shared" ref="AD353" si="2060">M353-M352</f>
        <v>0.14444267618421369</v>
      </c>
      <c r="AE353" s="645">
        <f t="shared" ref="AE353" si="2061">N353-N352</f>
        <v>0.12160563670549829</v>
      </c>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row>
    <row r="354" spans="1:248">
      <c r="A354" s="117"/>
      <c r="B354" s="109" t="s">
        <v>171</v>
      </c>
      <c r="C354" s="120">
        <v>4.4793032462391134</v>
      </c>
      <c r="D354" s="127">
        <v>0</v>
      </c>
      <c r="E354" s="127">
        <v>4.9217504655493487</v>
      </c>
      <c r="F354" s="127">
        <v>0</v>
      </c>
      <c r="G354" s="127">
        <v>5.0272685185185182</v>
      </c>
      <c r="H354" s="127">
        <v>5.1793076923076917</v>
      </c>
      <c r="I354" s="120">
        <v>4.7750561797752811</v>
      </c>
      <c r="J354" s="120">
        <v>4.4553880266075385</v>
      </c>
      <c r="K354" s="127">
        <v>5.1644900284900288</v>
      </c>
      <c r="L354" s="127">
        <v>4.1232278481012656</v>
      </c>
      <c r="M354" s="127">
        <v>4.4794699140401146</v>
      </c>
      <c r="N354" s="128">
        <v>4.8501632919660347</v>
      </c>
      <c r="O354" s="636">
        <v>0</v>
      </c>
      <c r="P354" s="636">
        <v>0</v>
      </c>
      <c r="Q354" s="636"/>
      <c r="R354" s="636"/>
      <c r="S354" s="636"/>
      <c r="T354" s="145"/>
      <c r="U354" s="145"/>
      <c r="V354" s="56"/>
      <c r="W354" s="56"/>
      <c r="X354" s="56"/>
      <c r="Y354" s="56"/>
      <c r="Z354" s="644"/>
      <c r="AA354" s="56"/>
      <c r="AB354" s="56"/>
      <c r="AC354" s="56"/>
      <c r="AD354" s="56"/>
      <c r="AE354" s="644"/>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row>
    <row r="355" spans="1:248">
      <c r="A355" s="117"/>
      <c r="B355" s="129" t="s">
        <v>567</v>
      </c>
      <c r="C355" s="123">
        <v>4.4669345484672744</v>
      </c>
      <c r="D355" s="130">
        <v>0</v>
      </c>
      <c r="E355" s="130">
        <v>4.8591741472172343</v>
      </c>
      <c r="F355" s="130">
        <v>0</v>
      </c>
      <c r="G355" s="130">
        <v>5.0403963963963969</v>
      </c>
      <c r="H355" s="130">
        <v>5.1645394736842114</v>
      </c>
      <c r="I355" s="123">
        <v>4.7513672391017172</v>
      </c>
      <c r="J355" s="123">
        <v>4.9345040214477214</v>
      </c>
      <c r="K355" s="130">
        <v>5.1255694050991494</v>
      </c>
      <c r="L355" s="130">
        <v>4.3569849246231156</v>
      </c>
      <c r="M355" s="130">
        <v>4.402950600801069</v>
      </c>
      <c r="N355" s="131">
        <v>4.8775275437459484</v>
      </c>
      <c r="O355" s="636">
        <v>0</v>
      </c>
      <c r="P355" s="636">
        <v>0</v>
      </c>
      <c r="Q355" s="636"/>
      <c r="R355" s="636"/>
      <c r="S355" s="636"/>
      <c r="T355" s="637">
        <f t="shared" ref="T355" si="2062">C355-C354</f>
        <v>-1.236869777183891E-2</v>
      </c>
      <c r="U355" s="637">
        <f t="shared" ref="U355" si="2063">D355-D354</f>
        <v>0</v>
      </c>
      <c r="V355" s="637">
        <f t="shared" ref="V355" si="2064">E355-E354</f>
        <v>-6.2576318332114411E-2</v>
      </c>
      <c r="W355" s="637">
        <f t="shared" ref="W355" si="2065">F355-F354</f>
        <v>0</v>
      </c>
      <c r="X355" s="637">
        <f t="shared" ref="X355" si="2066">G355-G354</f>
        <v>1.3127877877878724E-2</v>
      </c>
      <c r="Y355" s="637">
        <f t="shared" ref="Y355" si="2067">H355-H354</f>
        <v>-1.4768218623480323E-2</v>
      </c>
      <c r="Z355" s="645">
        <f t="shared" ref="Z355" si="2068">I355-I354</f>
        <v>-2.3688940673563863E-2</v>
      </c>
      <c r="AA355" s="637">
        <f t="shared" ref="AA355" si="2069">J355-J354</f>
        <v>0.47911599484018286</v>
      </c>
      <c r="AB355" s="637">
        <f t="shared" ref="AB355" si="2070">K355-K354</f>
        <v>-3.8920623390879427E-2</v>
      </c>
      <c r="AC355" s="637">
        <f t="shared" ref="AC355" si="2071">L355-L354</f>
        <v>0.23375707652184996</v>
      </c>
      <c r="AD355" s="637">
        <f t="shared" ref="AD355" si="2072">M355-M354</f>
        <v>-7.6519313239045594E-2</v>
      </c>
      <c r="AE355" s="645">
        <f t="shared" ref="AE355" si="2073">N355-N354</f>
        <v>2.7364251779913751E-2</v>
      </c>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row>
    <row r="356" spans="1:248">
      <c r="A356" s="117"/>
      <c r="B356" s="109" t="s">
        <v>200</v>
      </c>
      <c r="C356" s="120">
        <v>4.4382303964210266</v>
      </c>
      <c r="D356" s="127">
        <v>0</v>
      </c>
      <c r="E356" s="127">
        <v>4.581453744493392</v>
      </c>
      <c r="F356" s="127">
        <v>0</v>
      </c>
      <c r="G356" s="127">
        <v>4.768495049504951</v>
      </c>
      <c r="H356" s="127">
        <v>4.5956131260794466</v>
      </c>
      <c r="I356" s="120">
        <v>4.5436734693877545</v>
      </c>
      <c r="J356" s="120">
        <v>3.9033420138888886</v>
      </c>
      <c r="K356" s="127">
        <v>4.6681646655231557</v>
      </c>
      <c r="L356" s="127">
        <v>3.6120032840722498</v>
      </c>
      <c r="M356" s="127">
        <v>3.7240042462845016</v>
      </c>
      <c r="N356" s="128">
        <v>4.1759429997373259</v>
      </c>
      <c r="O356" s="636">
        <v>0</v>
      </c>
      <c r="P356" s="636">
        <v>0</v>
      </c>
      <c r="Q356" s="636"/>
      <c r="R356" s="636"/>
      <c r="S356" s="636"/>
      <c r="T356" s="145"/>
      <c r="U356" s="145"/>
      <c r="V356" s="56"/>
      <c r="W356" s="56"/>
      <c r="X356" s="56"/>
      <c r="Y356" s="56"/>
      <c r="Z356" s="644"/>
      <c r="AA356" s="56"/>
      <c r="AB356" s="56"/>
      <c r="AC356" s="56"/>
      <c r="AD356" s="56"/>
      <c r="AE356" s="644"/>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row>
    <row r="357" spans="1:248" ht="13.5" thickBot="1">
      <c r="A357" s="632"/>
      <c r="B357" s="638" t="s">
        <v>569</v>
      </c>
      <c r="C357" s="639">
        <v>4.3913878326996203</v>
      </c>
      <c r="D357" s="640">
        <v>0</v>
      </c>
      <c r="E357" s="640">
        <v>4.7106070640176601</v>
      </c>
      <c r="F357" s="640">
        <v>0</v>
      </c>
      <c r="G357" s="640">
        <v>4.6963765662038606</v>
      </c>
      <c r="H357" s="640">
        <v>4.6163308270676691</v>
      </c>
      <c r="I357" s="639">
        <v>4.5372422680412381</v>
      </c>
      <c r="J357" s="639">
        <v>3.9996347402597396</v>
      </c>
      <c r="K357" s="640">
        <v>4.6524844552581781</v>
      </c>
      <c r="L357" s="640">
        <v>3.9652016689847009</v>
      </c>
      <c r="M357" s="640">
        <v>3.8113327882256738</v>
      </c>
      <c r="N357" s="641">
        <v>4.2379681324110665</v>
      </c>
      <c r="O357" s="639">
        <v>0</v>
      </c>
      <c r="P357" s="640">
        <v>0</v>
      </c>
      <c r="Q357" s="636"/>
      <c r="R357" s="636"/>
      <c r="S357" s="636"/>
      <c r="T357" s="642">
        <f t="shared" ref="T357" si="2074">C357-C356</f>
        <v>-4.6842563721406272E-2</v>
      </c>
      <c r="U357" s="642">
        <f t="shared" ref="U357" si="2075">D357-D356</f>
        <v>0</v>
      </c>
      <c r="V357" s="642">
        <f t="shared" ref="V357" si="2076">E357-E356</f>
        <v>0.12915331952426801</v>
      </c>
      <c r="W357" s="642">
        <f t="shared" ref="W357" si="2077">F357-F356</f>
        <v>0</v>
      </c>
      <c r="X357" s="642">
        <f t="shared" ref="X357" si="2078">G357-G356</f>
        <v>-7.2118483301090386E-2</v>
      </c>
      <c r="Y357" s="642">
        <f t="shared" ref="Y357" si="2079">H357-H356</f>
        <v>2.0717700988222454E-2</v>
      </c>
      <c r="Z357" s="646">
        <f t="shared" ref="Z357" si="2080">I357-I356</f>
        <v>-6.4312013465164242E-3</v>
      </c>
      <c r="AA357" s="642">
        <f t="shared" ref="AA357" si="2081">J357-J356</f>
        <v>9.6292726370851067E-2</v>
      </c>
      <c r="AB357" s="642">
        <f t="shared" ref="AB357" si="2082">K357-K356</f>
        <v>-1.5680210264977568E-2</v>
      </c>
      <c r="AC357" s="642">
        <f t="shared" ref="AC357" si="2083">L357-L356</f>
        <v>0.35319838491245115</v>
      </c>
      <c r="AD357" s="642">
        <f t="shared" ref="AD357" si="2084">M357-M356</f>
        <v>8.7328541941172233E-2</v>
      </c>
      <c r="AE357" s="646">
        <f t="shared" ref="AE357" si="2085">N357-N356</f>
        <v>6.2025132673740657E-2</v>
      </c>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row>
    <row r="358" spans="1:248">
      <c r="A358" s="116" t="s">
        <v>109</v>
      </c>
      <c r="B358" s="109" t="s">
        <v>278</v>
      </c>
      <c r="C358" s="120">
        <v>0</v>
      </c>
      <c r="D358" s="127">
        <v>0</v>
      </c>
      <c r="E358" s="127">
        <v>0</v>
      </c>
      <c r="F358" s="127">
        <v>0</v>
      </c>
      <c r="G358" s="127">
        <v>0</v>
      </c>
      <c r="H358" s="127">
        <v>0</v>
      </c>
      <c r="I358" s="120">
        <v>0</v>
      </c>
      <c r="J358" s="120">
        <v>0</v>
      </c>
      <c r="K358" s="127">
        <v>0</v>
      </c>
      <c r="L358" s="127">
        <v>0</v>
      </c>
      <c r="M358" s="127">
        <v>0</v>
      </c>
      <c r="N358" s="128">
        <v>0</v>
      </c>
      <c r="O358" s="636">
        <v>0</v>
      </c>
      <c r="P358" s="636">
        <v>0</v>
      </c>
      <c r="Q358" s="636"/>
      <c r="R358" s="636"/>
      <c r="S358" s="636"/>
      <c r="T358" s="636" t="s">
        <v>1142</v>
      </c>
      <c r="U358" s="145"/>
      <c r="V358" s="56"/>
      <c r="W358" s="56"/>
      <c r="X358" s="56"/>
      <c r="Y358" s="56"/>
      <c r="Z358" s="644"/>
      <c r="AA358" s="56"/>
      <c r="AB358" s="56"/>
      <c r="AC358" s="56"/>
      <c r="AD358" s="56"/>
      <c r="AE358" s="644"/>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row>
    <row r="359" spans="1:248">
      <c r="A359" s="117"/>
      <c r="B359" s="129" t="s">
        <v>539</v>
      </c>
      <c r="C359" s="123">
        <v>0</v>
      </c>
      <c r="D359" s="130">
        <v>0</v>
      </c>
      <c r="E359" s="130">
        <v>0</v>
      </c>
      <c r="F359" s="130">
        <v>0</v>
      </c>
      <c r="G359" s="130">
        <v>0</v>
      </c>
      <c r="H359" s="130">
        <v>0</v>
      </c>
      <c r="I359" s="123">
        <v>0</v>
      </c>
      <c r="J359" s="123">
        <v>0</v>
      </c>
      <c r="K359" s="130">
        <v>0</v>
      </c>
      <c r="L359" s="130">
        <v>0</v>
      </c>
      <c r="M359" s="130">
        <v>0</v>
      </c>
      <c r="N359" s="131">
        <v>0</v>
      </c>
      <c r="O359" s="636">
        <v>0</v>
      </c>
      <c r="P359" s="636">
        <v>0</v>
      </c>
      <c r="Q359" s="636"/>
      <c r="R359" s="636"/>
      <c r="S359" s="636"/>
      <c r="T359" s="637">
        <f t="shared" ref="T359" si="2086">C359-C358</f>
        <v>0</v>
      </c>
      <c r="U359" s="637">
        <f t="shared" ref="U359" si="2087">D359-D358</f>
        <v>0</v>
      </c>
      <c r="V359" s="637">
        <f t="shared" ref="V359" si="2088">E359-E358</f>
        <v>0</v>
      </c>
      <c r="W359" s="637">
        <f t="shared" ref="W359" si="2089">F359-F358</f>
        <v>0</v>
      </c>
      <c r="X359" s="637">
        <f t="shared" ref="X359" si="2090">G359-G358</f>
        <v>0</v>
      </c>
      <c r="Y359" s="637">
        <f t="shared" ref="Y359" si="2091">H359-H358</f>
        <v>0</v>
      </c>
      <c r="Z359" s="645">
        <f t="shared" ref="Z359" si="2092">I359-I358</f>
        <v>0</v>
      </c>
      <c r="AA359" s="637">
        <f t="shared" ref="AA359" si="2093">J359-J358</f>
        <v>0</v>
      </c>
      <c r="AB359" s="637">
        <f t="shared" ref="AB359" si="2094">K359-K358</f>
        <v>0</v>
      </c>
      <c r="AC359" s="637">
        <f t="shared" ref="AC359" si="2095">L359-L358</f>
        <v>0</v>
      </c>
      <c r="AD359" s="637">
        <f t="shared" ref="AD359" si="2096">M359-M358</f>
        <v>0</v>
      </c>
      <c r="AE359" s="645">
        <f t="shared" ref="AE359" si="2097">N359-N358</f>
        <v>0</v>
      </c>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row>
    <row r="360" spans="1:248">
      <c r="A360" s="117"/>
      <c r="B360" s="109" t="s">
        <v>280</v>
      </c>
      <c r="C360" s="120">
        <v>0</v>
      </c>
      <c r="D360" s="127">
        <v>0</v>
      </c>
      <c r="E360" s="127">
        <v>0</v>
      </c>
      <c r="F360" s="127">
        <v>0</v>
      </c>
      <c r="G360" s="127">
        <v>0</v>
      </c>
      <c r="H360" s="127">
        <v>0</v>
      </c>
      <c r="I360" s="120">
        <v>0</v>
      </c>
      <c r="J360" s="120">
        <v>0</v>
      </c>
      <c r="K360" s="127">
        <v>0</v>
      </c>
      <c r="L360" s="127">
        <v>0</v>
      </c>
      <c r="M360" s="127">
        <v>0</v>
      </c>
      <c r="N360" s="128">
        <v>0</v>
      </c>
      <c r="O360" s="636">
        <v>0</v>
      </c>
      <c r="P360" s="636">
        <v>0</v>
      </c>
      <c r="Q360" s="636"/>
      <c r="R360" s="636"/>
      <c r="S360" s="636"/>
      <c r="T360" s="145"/>
      <c r="U360" s="145"/>
      <c r="V360" s="56"/>
      <c r="W360" s="56"/>
      <c r="X360" s="56"/>
      <c r="Y360" s="56"/>
      <c r="Z360" s="644"/>
      <c r="AA360" s="56"/>
      <c r="AB360" s="56"/>
      <c r="AC360" s="56"/>
      <c r="AD360" s="56"/>
      <c r="AE360" s="644"/>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row>
    <row r="361" spans="1:248">
      <c r="A361" s="117"/>
      <c r="B361" s="129" t="s">
        <v>541</v>
      </c>
      <c r="C361" s="123">
        <v>0</v>
      </c>
      <c r="D361" s="130">
        <v>0</v>
      </c>
      <c r="E361" s="130">
        <v>0</v>
      </c>
      <c r="F361" s="130">
        <v>0</v>
      </c>
      <c r="G361" s="130">
        <v>0</v>
      </c>
      <c r="H361" s="130">
        <v>0</v>
      </c>
      <c r="I361" s="123">
        <v>0</v>
      </c>
      <c r="J361" s="123">
        <v>0</v>
      </c>
      <c r="K361" s="130">
        <v>0</v>
      </c>
      <c r="L361" s="130">
        <v>0</v>
      </c>
      <c r="M361" s="130">
        <v>0</v>
      </c>
      <c r="N361" s="131">
        <v>0</v>
      </c>
      <c r="O361" s="636">
        <v>0</v>
      </c>
      <c r="P361" s="636">
        <v>0</v>
      </c>
      <c r="Q361" s="636"/>
      <c r="R361" s="636"/>
      <c r="S361" s="636"/>
      <c r="T361" s="637">
        <f t="shared" ref="T361" si="2098">C361-C360</f>
        <v>0</v>
      </c>
      <c r="U361" s="637">
        <f t="shared" ref="U361" si="2099">D361-D360</f>
        <v>0</v>
      </c>
      <c r="V361" s="637">
        <f t="shared" ref="V361" si="2100">E361-E360</f>
        <v>0</v>
      </c>
      <c r="W361" s="637">
        <f t="shared" ref="W361" si="2101">F361-F360</f>
        <v>0</v>
      </c>
      <c r="X361" s="637">
        <f t="shared" ref="X361" si="2102">G361-G360</f>
        <v>0</v>
      </c>
      <c r="Y361" s="637">
        <f t="shared" ref="Y361" si="2103">H361-H360</f>
        <v>0</v>
      </c>
      <c r="Z361" s="645">
        <f t="shared" ref="Z361" si="2104">I361-I360</f>
        <v>0</v>
      </c>
      <c r="AA361" s="637">
        <f t="shared" ref="AA361" si="2105">J361-J360</f>
        <v>0</v>
      </c>
      <c r="AB361" s="637">
        <f t="shared" ref="AB361" si="2106">K361-K360</f>
        <v>0</v>
      </c>
      <c r="AC361" s="637">
        <f t="shared" ref="AC361" si="2107">L361-L360</f>
        <v>0</v>
      </c>
      <c r="AD361" s="637">
        <f t="shared" ref="AD361" si="2108">M361-M360</f>
        <v>0</v>
      </c>
      <c r="AE361" s="645">
        <f t="shared" ref="AE361" si="2109">N361-N360</f>
        <v>0</v>
      </c>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row>
    <row r="362" spans="1:248">
      <c r="A362" s="117"/>
      <c r="B362" s="109" t="s">
        <v>282</v>
      </c>
      <c r="C362" s="120">
        <v>0</v>
      </c>
      <c r="D362" s="127">
        <v>0</v>
      </c>
      <c r="E362" s="127">
        <v>0</v>
      </c>
      <c r="F362" s="127">
        <v>0</v>
      </c>
      <c r="G362" s="127">
        <v>0</v>
      </c>
      <c r="H362" s="127">
        <v>0</v>
      </c>
      <c r="I362" s="120">
        <v>0</v>
      </c>
      <c r="J362" s="120">
        <v>0</v>
      </c>
      <c r="K362" s="127">
        <v>0</v>
      </c>
      <c r="L362" s="127">
        <v>0</v>
      </c>
      <c r="M362" s="127">
        <v>0</v>
      </c>
      <c r="N362" s="128">
        <v>0</v>
      </c>
      <c r="O362" s="636">
        <v>0</v>
      </c>
      <c r="P362" s="636">
        <v>0</v>
      </c>
      <c r="Q362" s="636"/>
      <c r="R362" s="636"/>
      <c r="S362" s="636"/>
      <c r="T362" s="145"/>
      <c r="U362" s="145"/>
      <c r="V362" s="56"/>
      <c r="W362" s="56"/>
      <c r="X362" s="56"/>
      <c r="Y362" s="56"/>
      <c r="Z362" s="644"/>
      <c r="AA362" s="56"/>
      <c r="AB362" s="56"/>
      <c r="AC362" s="56"/>
      <c r="AD362" s="56"/>
      <c r="AE362" s="644"/>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row>
    <row r="363" spans="1:248">
      <c r="A363" s="117"/>
      <c r="B363" s="129" t="s">
        <v>543</v>
      </c>
      <c r="C363" s="123">
        <v>0</v>
      </c>
      <c r="D363" s="130">
        <v>0</v>
      </c>
      <c r="E363" s="130">
        <v>0</v>
      </c>
      <c r="F363" s="130">
        <v>0</v>
      </c>
      <c r="G363" s="130">
        <v>0</v>
      </c>
      <c r="H363" s="130">
        <v>0</v>
      </c>
      <c r="I363" s="123">
        <v>0</v>
      </c>
      <c r="J363" s="123">
        <v>0</v>
      </c>
      <c r="K363" s="130">
        <v>0</v>
      </c>
      <c r="L363" s="130">
        <v>0</v>
      </c>
      <c r="M363" s="130">
        <v>0</v>
      </c>
      <c r="N363" s="131">
        <v>0</v>
      </c>
      <c r="O363" s="636">
        <v>0</v>
      </c>
      <c r="P363" s="636">
        <v>0</v>
      </c>
      <c r="Q363" s="636"/>
      <c r="R363" s="636"/>
      <c r="S363" s="636"/>
      <c r="T363" s="637">
        <f t="shared" ref="T363" si="2110">C363-C362</f>
        <v>0</v>
      </c>
      <c r="U363" s="637">
        <f t="shared" ref="U363" si="2111">D363-D362</f>
        <v>0</v>
      </c>
      <c r="V363" s="637">
        <f t="shared" ref="V363" si="2112">E363-E362</f>
        <v>0</v>
      </c>
      <c r="W363" s="637">
        <f t="shared" ref="W363" si="2113">F363-F362</f>
        <v>0</v>
      </c>
      <c r="X363" s="637">
        <f t="shared" ref="X363" si="2114">G363-G362</f>
        <v>0</v>
      </c>
      <c r="Y363" s="637">
        <f t="shared" ref="Y363" si="2115">H363-H362</f>
        <v>0</v>
      </c>
      <c r="Z363" s="645">
        <f t="shared" ref="Z363" si="2116">I363-I362</f>
        <v>0</v>
      </c>
      <c r="AA363" s="637">
        <f t="shared" ref="AA363" si="2117">J363-J362</f>
        <v>0</v>
      </c>
      <c r="AB363" s="637">
        <f t="shared" ref="AB363" si="2118">K363-K362</f>
        <v>0</v>
      </c>
      <c r="AC363" s="637">
        <f t="shared" ref="AC363" si="2119">L363-L362</f>
        <v>0</v>
      </c>
      <c r="AD363" s="637">
        <f t="shared" ref="AD363" si="2120">M363-M362</f>
        <v>0</v>
      </c>
      <c r="AE363" s="645">
        <f t="shared" ref="AE363" si="2121">N363-N362</f>
        <v>0</v>
      </c>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row>
    <row r="364" spans="1:248">
      <c r="A364" s="117"/>
      <c r="B364" s="109" t="s">
        <v>284</v>
      </c>
      <c r="C364" s="120">
        <v>0</v>
      </c>
      <c r="D364" s="127">
        <v>0</v>
      </c>
      <c r="E364" s="127">
        <v>0</v>
      </c>
      <c r="F364" s="127">
        <v>0</v>
      </c>
      <c r="G364" s="127">
        <v>0</v>
      </c>
      <c r="H364" s="127">
        <v>0</v>
      </c>
      <c r="I364" s="120">
        <v>0</v>
      </c>
      <c r="J364" s="120">
        <v>0</v>
      </c>
      <c r="K364" s="127">
        <v>0</v>
      </c>
      <c r="L364" s="127">
        <v>0</v>
      </c>
      <c r="M364" s="127">
        <v>0</v>
      </c>
      <c r="N364" s="128">
        <v>0</v>
      </c>
      <c r="O364" s="636">
        <v>0</v>
      </c>
      <c r="P364" s="636">
        <v>0</v>
      </c>
      <c r="Q364" s="636"/>
      <c r="R364" s="636"/>
      <c r="S364" s="636"/>
      <c r="T364" s="145"/>
      <c r="U364" s="145"/>
      <c r="V364" s="56"/>
      <c r="W364" s="56"/>
      <c r="X364" s="56"/>
      <c r="Y364" s="56"/>
      <c r="Z364" s="644"/>
      <c r="AA364" s="56"/>
      <c r="AB364" s="56"/>
      <c r="AC364" s="56"/>
      <c r="AD364" s="56"/>
      <c r="AE364" s="644"/>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c r="IK364" s="56"/>
      <c r="IL364" s="56"/>
      <c r="IM364" s="56"/>
      <c r="IN364" s="56"/>
    </row>
    <row r="365" spans="1:248">
      <c r="A365" s="117"/>
      <c r="B365" s="129" t="s">
        <v>545</v>
      </c>
      <c r="C365" s="123">
        <v>0</v>
      </c>
      <c r="D365" s="130">
        <v>0</v>
      </c>
      <c r="E365" s="130">
        <v>0</v>
      </c>
      <c r="F365" s="130">
        <v>0</v>
      </c>
      <c r="G365" s="130">
        <v>0</v>
      </c>
      <c r="H365" s="130">
        <v>0</v>
      </c>
      <c r="I365" s="123">
        <v>0</v>
      </c>
      <c r="J365" s="123">
        <v>0</v>
      </c>
      <c r="K365" s="130">
        <v>0</v>
      </c>
      <c r="L365" s="130">
        <v>0</v>
      </c>
      <c r="M365" s="130">
        <v>0</v>
      </c>
      <c r="N365" s="131">
        <v>0</v>
      </c>
      <c r="O365" s="636">
        <v>0</v>
      </c>
      <c r="P365" s="636">
        <v>0</v>
      </c>
      <c r="Q365" s="636"/>
      <c r="R365" s="636"/>
      <c r="S365" s="636"/>
      <c r="T365" s="637">
        <f t="shared" ref="T365" si="2122">C365-C364</f>
        <v>0</v>
      </c>
      <c r="U365" s="637">
        <f t="shared" ref="U365" si="2123">D365-D364</f>
        <v>0</v>
      </c>
      <c r="V365" s="637">
        <f t="shared" ref="V365" si="2124">E365-E364</f>
        <v>0</v>
      </c>
      <c r="W365" s="637">
        <f t="shared" ref="W365" si="2125">F365-F364</f>
        <v>0</v>
      </c>
      <c r="X365" s="637">
        <f t="shared" ref="X365" si="2126">G365-G364</f>
        <v>0</v>
      </c>
      <c r="Y365" s="637">
        <f t="shared" ref="Y365" si="2127">H365-H364</f>
        <v>0</v>
      </c>
      <c r="Z365" s="645">
        <f t="shared" ref="Z365" si="2128">I365-I364</f>
        <v>0</v>
      </c>
      <c r="AA365" s="637">
        <f t="shared" ref="AA365" si="2129">J365-J364</f>
        <v>0</v>
      </c>
      <c r="AB365" s="637">
        <f t="shared" ref="AB365" si="2130">K365-K364</f>
        <v>0</v>
      </c>
      <c r="AC365" s="637">
        <f t="shared" ref="AC365" si="2131">L365-L364</f>
        <v>0</v>
      </c>
      <c r="AD365" s="637">
        <f t="shared" ref="AD365" si="2132">M365-M364</f>
        <v>0</v>
      </c>
      <c r="AE365" s="645">
        <f t="shared" ref="AE365" si="2133">N365-N364</f>
        <v>0</v>
      </c>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row>
    <row r="366" spans="1:248">
      <c r="A366" s="117"/>
      <c r="B366" s="109" t="s">
        <v>124</v>
      </c>
      <c r="C366" s="120">
        <v>0</v>
      </c>
      <c r="D366" s="127">
        <v>0</v>
      </c>
      <c r="E366" s="127">
        <v>0</v>
      </c>
      <c r="F366" s="127">
        <v>0</v>
      </c>
      <c r="G366" s="127">
        <v>0</v>
      </c>
      <c r="H366" s="127">
        <v>0</v>
      </c>
      <c r="I366" s="120">
        <v>0</v>
      </c>
      <c r="J366" s="120">
        <v>0</v>
      </c>
      <c r="K366" s="127">
        <v>0</v>
      </c>
      <c r="L366" s="127">
        <v>0</v>
      </c>
      <c r="M366" s="127">
        <v>0</v>
      </c>
      <c r="N366" s="128">
        <v>0</v>
      </c>
      <c r="O366" s="636">
        <v>0</v>
      </c>
      <c r="P366" s="636">
        <v>0</v>
      </c>
      <c r="Q366" s="636"/>
      <c r="R366" s="636"/>
      <c r="S366" s="636"/>
      <c r="T366" s="145"/>
      <c r="U366" s="145"/>
      <c r="V366" s="56"/>
      <c r="W366" s="56"/>
      <c r="X366" s="56"/>
      <c r="Y366" s="56"/>
      <c r="Z366" s="644"/>
      <c r="AA366" s="56"/>
      <c r="AB366" s="56"/>
      <c r="AC366" s="56"/>
      <c r="AD366" s="56"/>
      <c r="AE366" s="644"/>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row>
    <row r="367" spans="1:248">
      <c r="A367" s="117"/>
      <c r="B367" s="129" t="s">
        <v>547</v>
      </c>
      <c r="C367" s="123">
        <v>0</v>
      </c>
      <c r="D367" s="130">
        <v>0</v>
      </c>
      <c r="E367" s="130">
        <v>0</v>
      </c>
      <c r="F367" s="130">
        <v>0</v>
      </c>
      <c r="G367" s="130">
        <v>0</v>
      </c>
      <c r="H367" s="130">
        <v>0</v>
      </c>
      <c r="I367" s="123">
        <v>0</v>
      </c>
      <c r="J367" s="123">
        <v>0</v>
      </c>
      <c r="K367" s="130">
        <v>0</v>
      </c>
      <c r="L367" s="130">
        <v>0</v>
      </c>
      <c r="M367" s="130">
        <v>0</v>
      </c>
      <c r="N367" s="131">
        <v>0</v>
      </c>
      <c r="O367" s="636">
        <v>0</v>
      </c>
      <c r="P367" s="636">
        <v>0</v>
      </c>
      <c r="Q367" s="636"/>
      <c r="R367" s="636"/>
      <c r="S367" s="636"/>
      <c r="T367" s="637">
        <f t="shared" ref="T367" si="2134">C367-C366</f>
        <v>0</v>
      </c>
      <c r="U367" s="637">
        <f t="shared" ref="U367" si="2135">D367-D366</f>
        <v>0</v>
      </c>
      <c r="V367" s="637">
        <f t="shared" ref="V367" si="2136">E367-E366</f>
        <v>0</v>
      </c>
      <c r="W367" s="637">
        <f t="shared" ref="W367" si="2137">F367-F366</f>
        <v>0</v>
      </c>
      <c r="X367" s="637">
        <f t="shared" ref="X367" si="2138">G367-G366</f>
        <v>0</v>
      </c>
      <c r="Y367" s="637">
        <f t="shared" ref="Y367" si="2139">H367-H366</f>
        <v>0</v>
      </c>
      <c r="Z367" s="645">
        <f t="shared" ref="Z367" si="2140">I367-I366</f>
        <v>0</v>
      </c>
      <c r="AA367" s="637">
        <f t="shared" ref="AA367" si="2141">J367-J366</f>
        <v>0</v>
      </c>
      <c r="AB367" s="637">
        <f t="shared" ref="AB367" si="2142">K367-K366</f>
        <v>0</v>
      </c>
      <c r="AC367" s="637">
        <f t="shared" ref="AC367" si="2143">L367-L366</f>
        <v>0</v>
      </c>
      <c r="AD367" s="637">
        <f t="shared" ref="AD367" si="2144">M367-M366</f>
        <v>0</v>
      </c>
      <c r="AE367" s="645">
        <f t="shared" ref="AE367" si="2145">N367-N366</f>
        <v>0</v>
      </c>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row>
    <row r="368" spans="1:248">
      <c r="A368" s="117"/>
      <c r="B368" s="109" t="s">
        <v>126</v>
      </c>
      <c r="C368" s="120">
        <v>0</v>
      </c>
      <c r="D368" s="127">
        <v>0</v>
      </c>
      <c r="E368" s="127">
        <v>0</v>
      </c>
      <c r="F368" s="127">
        <v>0</v>
      </c>
      <c r="G368" s="127">
        <v>0</v>
      </c>
      <c r="H368" s="127">
        <v>0</v>
      </c>
      <c r="I368" s="120">
        <v>0</v>
      </c>
      <c r="J368" s="120">
        <v>0</v>
      </c>
      <c r="K368" s="127">
        <v>0</v>
      </c>
      <c r="L368" s="127">
        <v>0</v>
      </c>
      <c r="M368" s="127">
        <v>0</v>
      </c>
      <c r="N368" s="128">
        <v>0</v>
      </c>
      <c r="O368" s="636">
        <v>0</v>
      </c>
      <c r="P368" s="636">
        <v>0</v>
      </c>
      <c r="Q368" s="636"/>
      <c r="R368" s="636"/>
      <c r="S368" s="636"/>
      <c r="T368" s="145"/>
      <c r="U368" s="145"/>
      <c r="V368" s="56"/>
      <c r="W368" s="56"/>
      <c r="X368" s="56"/>
      <c r="Y368" s="56"/>
      <c r="Z368" s="644"/>
      <c r="AA368" s="56"/>
      <c r="AB368" s="56"/>
      <c r="AC368" s="56"/>
      <c r="AD368" s="56"/>
      <c r="AE368" s="644"/>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row>
    <row r="369" spans="1:248">
      <c r="A369" s="117"/>
      <c r="B369" s="129" t="s">
        <v>549</v>
      </c>
      <c r="C369" s="123">
        <v>0</v>
      </c>
      <c r="D369" s="130">
        <v>0</v>
      </c>
      <c r="E369" s="130">
        <v>0</v>
      </c>
      <c r="F369" s="130">
        <v>0</v>
      </c>
      <c r="G369" s="130">
        <v>0</v>
      </c>
      <c r="H369" s="130">
        <v>0</v>
      </c>
      <c r="I369" s="123">
        <v>0</v>
      </c>
      <c r="J369" s="123">
        <v>0</v>
      </c>
      <c r="K369" s="130">
        <v>0</v>
      </c>
      <c r="L369" s="130">
        <v>0</v>
      </c>
      <c r="M369" s="130">
        <v>0</v>
      </c>
      <c r="N369" s="131">
        <v>0</v>
      </c>
      <c r="O369" s="636">
        <v>0</v>
      </c>
      <c r="P369" s="636">
        <v>0</v>
      </c>
      <c r="Q369" s="636"/>
      <c r="R369" s="636"/>
      <c r="S369" s="636"/>
      <c r="T369" s="637">
        <f t="shared" ref="T369" si="2146">C369-C368</f>
        <v>0</v>
      </c>
      <c r="U369" s="637">
        <f t="shared" ref="U369" si="2147">D369-D368</f>
        <v>0</v>
      </c>
      <c r="V369" s="637">
        <f t="shared" ref="V369" si="2148">E369-E368</f>
        <v>0</v>
      </c>
      <c r="W369" s="637">
        <f t="shared" ref="W369" si="2149">F369-F368</f>
        <v>0</v>
      </c>
      <c r="X369" s="637">
        <f t="shared" ref="X369" si="2150">G369-G368</f>
        <v>0</v>
      </c>
      <c r="Y369" s="637">
        <f t="shared" ref="Y369" si="2151">H369-H368</f>
        <v>0</v>
      </c>
      <c r="Z369" s="645">
        <f t="shared" ref="Z369" si="2152">I369-I368</f>
        <v>0</v>
      </c>
      <c r="AA369" s="637">
        <f t="shared" ref="AA369" si="2153">J369-J368</f>
        <v>0</v>
      </c>
      <c r="AB369" s="637">
        <f t="shared" ref="AB369" si="2154">K369-K368</f>
        <v>0</v>
      </c>
      <c r="AC369" s="637">
        <f t="shared" ref="AC369" si="2155">L369-L368</f>
        <v>0</v>
      </c>
      <c r="AD369" s="637">
        <f t="shared" ref="AD369" si="2156">M369-M368</f>
        <v>0</v>
      </c>
      <c r="AE369" s="645">
        <f t="shared" ref="AE369" si="2157">N369-N368</f>
        <v>0</v>
      </c>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row>
    <row r="370" spans="1:248">
      <c r="A370" s="117"/>
      <c r="B370" s="109" t="s">
        <v>128</v>
      </c>
      <c r="C370" s="120">
        <v>0</v>
      </c>
      <c r="D370" s="127">
        <v>0</v>
      </c>
      <c r="E370" s="127">
        <v>0</v>
      </c>
      <c r="F370" s="127">
        <v>0</v>
      </c>
      <c r="G370" s="127">
        <v>0</v>
      </c>
      <c r="H370" s="127">
        <v>0</v>
      </c>
      <c r="I370" s="120">
        <v>0</v>
      </c>
      <c r="J370" s="120">
        <v>0</v>
      </c>
      <c r="K370" s="127">
        <v>0</v>
      </c>
      <c r="L370" s="127">
        <v>0</v>
      </c>
      <c r="M370" s="127">
        <v>0</v>
      </c>
      <c r="N370" s="128">
        <v>0</v>
      </c>
      <c r="O370" s="636">
        <v>0</v>
      </c>
      <c r="P370" s="636">
        <v>0</v>
      </c>
      <c r="Q370" s="636"/>
      <c r="R370" s="636"/>
      <c r="S370" s="636"/>
      <c r="T370" s="145"/>
      <c r="U370" s="145"/>
      <c r="V370" s="56"/>
      <c r="W370" s="56"/>
      <c r="X370" s="56"/>
      <c r="Y370" s="56"/>
      <c r="Z370" s="644"/>
      <c r="AA370" s="56"/>
      <c r="AB370" s="56"/>
      <c r="AC370" s="56"/>
      <c r="AD370" s="56"/>
      <c r="AE370" s="644"/>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row>
    <row r="371" spans="1:248">
      <c r="A371" s="117"/>
      <c r="B371" s="129" t="s">
        <v>551</v>
      </c>
      <c r="C371" s="123">
        <v>0</v>
      </c>
      <c r="D371" s="130">
        <v>0</v>
      </c>
      <c r="E371" s="130">
        <v>0</v>
      </c>
      <c r="F371" s="130">
        <v>0</v>
      </c>
      <c r="G371" s="130">
        <v>0</v>
      </c>
      <c r="H371" s="130">
        <v>0</v>
      </c>
      <c r="I371" s="123">
        <v>0</v>
      </c>
      <c r="J371" s="123">
        <v>0</v>
      </c>
      <c r="K371" s="130">
        <v>0</v>
      </c>
      <c r="L371" s="130">
        <v>0</v>
      </c>
      <c r="M371" s="130">
        <v>0</v>
      </c>
      <c r="N371" s="131">
        <v>0</v>
      </c>
      <c r="O371" s="636">
        <v>0</v>
      </c>
      <c r="P371" s="636">
        <v>0</v>
      </c>
      <c r="Q371" s="636"/>
      <c r="R371" s="636"/>
      <c r="S371" s="636"/>
      <c r="T371" s="637">
        <f t="shared" ref="T371" si="2158">C371-C370</f>
        <v>0</v>
      </c>
      <c r="U371" s="637">
        <f t="shared" ref="U371" si="2159">D371-D370</f>
        <v>0</v>
      </c>
      <c r="V371" s="637">
        <f t="shared" ref="V371" si="2160">E371-E370</f>
        <v>0</v>
      </c>
      <c r="W371" s="637">
        <f t="shared" ref="W371" si="2161">F371-F370</f>
        <v>0</v>
      </c>
      <c r="X371" s="637">
        <f t="shared" ref="X371" si="2162">G371-G370</f>
        <v>0</v>
      </c>
      <c r="Y371" s="637">
        <f t="shared" ref="Y371" si="2163">H371-H370</f>
        <v>0</v>
      </c>
      <c r="Z371" s="645">
        <f t="shared" ref="Z371" si="2164">I371-I370</f>
        <v>0</v>
      </c>
      <c r="AA371" s="637">
        <f t="shared" ref="AA371" si="2165">J371-J370</f>
        <v>0</v>
      </c>
      <c r="AB371" s="637">
        <f t="shared" ref="AB371" si="2166">K371-K370</f>
        <v>0</v>
      </c>
      <c r="AC371" s="637">
        <f t="shared" ref="AC371" si="2167">L371-L370</f>
        <v>0</v>
      </c>
      <c r="AD371" s="637">
        <f t="shared" ref="AD371" si="2168">M371-M370</f>
        <v>0</v>
      </c>
      <c r="AE371" s="645">
        <f t="shared" ref="AE371" si="2169">N371-N370</f>
        <v>0</v>
      </c>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row>
    <row r="372" spans="1:248">
      <c r="A372" s="117"/>
      <c r="B372" s="109" t="s">
        <v>130</v>
      </c>
      <c r="C372" s="120">
        <v>0</v>
      </c>
      <c r="D372" s="127">
        <v>0</v>
      </c>
      <c r="E372" s="127">
        <v>0</v>
      </c>
      <c r="F372" s="127">
        <v>0</v>
      </c>
      <c r="G372" s="127">
        <v>0</v>
      </c>
      <c r="H372" s="127">
        <v>0</v>
      </c>
      <c r="I372" s="120">
        <v>0</v>
      </c>
      <c r="J372" s="120">
        <v>0</v>
      </c>
      <c r="K372" s="127">
        <v>0</v>
      </c>
      <c r="L372" s="127">
        <v>0</v>
      </c>
      <c r="M372" s="127">
        <v>0</v>
      </c>
      <c r="N372" s="128">
        <v>0</v>
      </c>
      <c r="O372" s="636">
        <v>0</v>
      </c>
      <c r="P372" s="636">
        <v>0</v>
      </c>
      <c r="Q372" s="636"/>
      <c r="R372" s="636"/>
      <c r="S372" s="636"/>
      <c r="T372" s="145"/>
      <c r="U372" s="145"/>
      <c r="V372" s="56"/>
      <c r="W372" s="56"/>
      <c r="X372" s="56"/>
      <c r="Y372" s="56"/>
      <c r="Z372" s="644"/>
      <c r="AA372" s="56"/>
      <c r="AB372" s="56"/>
      <c r="AC372" s="56"/>
      <c r="AD372" s="56"/>
      <c r="AE372" s="644"/>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row>
    <row r="373" spans="1:248">
      <c r="A373" s="117"/>
      <c r="B373" s="129" t="s">
        <v>553</v>
      </c>
      <c r="C373" s="123">
        <v>0</v>
      </c>
      <c r="D373" s="130">
        <v>0</v>
      </c>
      <c r="E373" s="130">
        <v>0</v>
      </c>
      <c r="F373" s="130">
        <v>0</v>
      </c>
      <c r="G373" s="130">
        <v>0</v>
      </c>
      <c r="H373" s="130">
        <v>0</v>
      </c>
      <c r="I373" s="123">
        <v>0</v>
      </c>
      <c r="J373" s="123">
        <v>0</v>
      </c>
      <c r="K373" s="130">
        <v>0</v>
      </c>
      <c r="L373" s="130">
        <v>0</v>
      </c>
      <c r="M373" s="130">
        <v>0</v>
      </c>
      <c r="N373" s="131">
        <v>0</v>
      </c>
      <c r="O373" s="636">
        <v>0</v>
      </c>
      <c r="P373" s="636">
        <v>0</v>
      </c>
      <c r="Q373" s="636"/>
      <c r="R373" s="636"/>
      <c r="S373" s="636"/>
      <c r="T373" s="637">
        <f t="shared" ref="T373" si="2170">C373-C372</f>
        <v>0</v>
      </c>
      <c r="U373" s="637">
        <f t="shared" ref="U373" si="2171">D373-D372</f>
        <v>0</v>
      </c>
      <c r="V373" s="637">
        <f t="shared" ref="V373" si="2172">E373-E372</f>
        <v>0</v>
      </c>
      <c r="W373" s="637">
        <f t="shared" ref="W373" si="2173">F373-F372</f>
        <v>0</v>
      </c>
      <c r="X373" s="637">
        <f t="shared" ref="X373" si="2174">G373-G372</f>
        <v>0</v>
      </c>
      <c r="Y373" s="637">
        <f t="shared" ref="Y373" si="2175">H373-H372</f>
        <v>0</v>
      </c>
      <c r="Z373" s="645">
        <f t="shared" ref="Z373" si="2176">I373-I372</f>
        <v>0</v>
      </c>
      <c r="AA373" s="637">
        <f t="shared" ref="AA373" si="2177">J373-J372</f>
        <v>0</v>
      </c>
      <c r="AB373" s="637">
        <f t="shared" ref="AB373" si="2178">K373-K372</f>
        <v>0</v>
      </c>
      <c r="AC373" s="637">
        <f t="shared" ref="AC373" si="2179">L373-L372</f>
        <v>0</v>
      </c>
      <c r="AD373" s="637">
        <f t="shared" ref="AD373" si="2180">M373-M372</f>
        <v>0</v>
      </c>
      <c r="AE373" s="645">
        <f t="shared" ref="AE373" si="2181">N373-N372</f>
        <v>0</v>
      </c>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row>
    <row r="374" spans="1:248">
      <c r="A374" s="117"/>
      <c r="B374" s="109" t="s">
        <v>132</v>
      </c>
      <c r="C374" s="120">
        <v>0</v>
      </c>
      <c r="D374" s="127">
        <v>0</v>
      </c>
      <c r="E374" s="127">
        <v>0</v>
      </c>
      <c r="F374" s="127">
        <v>0</v>
      </c>
      <c r="G374" s="127">
        <v>0</v>
      </c>
      <c r="H374" s="127">
        <v>0</v>
      </c>
      <c r="I374" s="120">
        <v>0</v>
      </c>
      <c r="J374" s="120">
        <v>0</v>
      </c>
      <c r="K374" s="127">
        <v>0</v>
      </c>
      <c r="L374" s="127">
        <v>0</v>
      </c>
      <c r="M374" s="127">
        <v>0</v>
      </c>
      <c r="N374" s="128">
        <v>0</v>
      </c>
      <c r="O374" s="636">
        <v>0</v>
      </c>
      <c r="P374" s="636">
        <v>0</v>
      </c>
      <c r="Q374" s="636"/>
      <c r="R374" s="636"/>
      <c r="S374" s="636"/>
      <c r="T374" s="145"/>
      <c r="U374" s="145"/>
      <c r="V374" s="56"/>
      <c r="W374" s="56"/>
      <c r="X374" s="56"/>
      <c r="Y374" s="56"/>
      <c r="Z374" s="644"/>
      <c r="AA374" s="56"/>
      <c r="AB374" s="56"/>
      <c r="AC374" s="56"/>
      <c r="AD374" s="56"/>
      <c r="AE374" s="644"/>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row>
    <row r="375" spans="1:248">
      <c r="A375" s="117"/>
      <c r="B375" s="129" t="s">
        <v>555</v>
      </c>
      <c r="C375" s="123">
        <v>0</v>
      </c>
      <c r="D375" s="130">
        <v>0</v>
      </c>
      <c r="E375" s="130">
        <v>0</v>
      </c>
      <c r="F375" s="130">
        <v>0</v>
      </c>
      <c r="G375" s="130">
        <v>0</v>
      </c>
      <c r="H375" s="130">
        <v>0</v>
      </c>
      <c r="I375" s="123">
        <v>0</v>
      </c>
      <c r="J375" s="123">
        <v>0</v>
      </c>
      <c r="K375" s="130">
        <v>0</v>
      </c>
      <c r="L375" s="130">
        <v>0</v>
      </c>
      <c r="M375" s="130">
        <v>0</v>
      </c>
      <c r="N375" s="131">
        <v>0</v>
      </c>
      <c r="O375" s="636">
        <v>0</v>
      </c>
      <c r="P375" s="636">
        <v>0</v>
      </c>
      <c r="Q375" s="636"/>
      <c r="R375" s="636"/>
      <c r="S375" s="636"/>
      <c r="T375" s="637">
        <f t="shared" ref="T375" si="2182">C375-C374</f>
        <v>0</v>
      </c>
      <c r="U375" s="637">
        <f t="shared" ref="U375" si="2183">D375-D374</f>
        <v>0</v>
      </c>
      <c r="V375" s="637">
        <f t="shared" ref="V375" si="2184">E375-E374</f>
        <v>0</v>
      </c>
      <c r="W375" s="637">
        <f t="shared" ref="W375" si="2185">F375-F374</f>
        <v>0</v>
      </c>
      <c r="X375" s="637">
        <f t="shared" ref="X375" si="2186">G375-G374</f>
        <v>0</v>
      </c>
      <c r="Y375" s="637">
        <f t="shared" ref="Y375" si="2187">H375-H374</f>
        <v>0</v>
      </c>
      <c r="Z375" s="645">
        <f t="shared" ref="Z375" si="2188">I375-I374</f>
        <v>0</v>
      </c>
      <c r="AA375" s="637">
        <f t="shared" ref="AA375" si="2189">J375-J374</f>
        <v>0</v>
      </c>
      <c r="AB375" s="637">
        <f t="shared" ref="AB375" si="2190">K375-K374</f>
        <v>0</v>
      </c>
      <c r="AC375" s="637">
        <f t="shared" ref="AC375" si="2191">L375-L374</f>
        <v>0</v>
      </c>
      <c r="AD375" s="637">
        <f t="shared" ref="AD375" si="2192">M375-M374</f>
        <v>0</v>
      </c>
      <c r="AE375" s="645">
        <f t="shared" ref="AE375" si="2193">N375-N374</f>
        <v>0</v>
      </c>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c r="IK375" s="56"/>
      <c r="IL375" s="56"/>
      <c r="IM375" s="56"/>
      <c r="IN375" s="56"/>
    </row>
    <row r="376" spans="1:248">
      <c r="A376" s="117"/>
      <c r="B376" s="109" t="s">
        <v>134</v>
      </c>
      <c r="C376" s="120">
        <v>0</v>
      </c>
      <c r="D376" s="127">
        <v>0</v>
      </c>
      <c r="E376" s="127">
        <v>0</v>
      </c>
      <c r="F376" s="127">
        <v>0</v>
      </c>
      <c r="G376" s="127">
        <v>0</v>
      </c>
      <c r="H376" s="127">
        <v>0</v>
      </c>
      <c r="I376" s="120">
        <v>0</v>
      </c>
      <c r="J376" s="120">
        <v>0</v>
      </c>
      <c r="K376" s="127">
        <v>0</v>
      </c>
      <c r="L376" s="127">
        <v>0</v>
      </c>
      <c r="M376" s="127">
        <v>0</v>
      </c>
      <c r="N376" s="128">
        <v>0</v>
      </c>
      <c r="O376" s="636">
        <v>0</v>
      </c>
      <c r="P376" s="636">
        <v>0</v>
      </c>
      <c r="Q376" s="636"/>
      <c r="R376" s="636"/>
      <c r="S376" s="636"/>
      <c r="T376" s="145"/>
      <c r="U376" s="145"/>
      <c r="V376" s="56"/>
      <c r="W376" s="56"/>
      <c r="X376" s="56"/>
      <c r="Y376" s="56"/>
      <c r="Z376" s="644"/>
      <c r="AA376" s="56"/>
      <c r="AB376" s="56"/>
      <c r="AC376" s="56"/>
      <c r="AD376" s="56"/>
      <c r="AE376" s="644"/>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row>
    <row r="377" spans="1:248">
      <c r="A377" s="117"/>
      <c r="B377" s="129" t="s">
        <v>557</v>
      </c>
      <c r="C377" s="123">
        <v>0</v>
      </c>
      <c r="D377" s="130">
        <v>0</v>
      </c>
      <c r="E377" s="130">
        <v>0</v>
      </c>
      <c r="F377" s="130">
        <v>0</v>
      </c>
      <c r="G377" s="130">
        <v>0</v>
      </c>
      <c r="H377" s="130">
        <v>0</v>
      </c>
      <c r="I377" s="123">
        <v>0</v>
      </c>
      <c r="J377" s="123">
        <v>0</v>
      </c>
      <c r="K377" s="130">
        <v>0</v>
      </c>
      <c r="L377" s="130">
        <v>0</v>
      </c>
      <c r="M377" s="130">
        <v>0</v>
      </c>
      <c r="N377" s="131">
        <v>0</v>
      </c>
      <c r="O377" s="636">
        <v>0</v>
      </c>
      <c r="P377" s="636">
        <v>0</v>
      </c>
      <c r="Q377" s="636"/>
      <c r="R377" s="636"/>
      <c r="S377" s="636"/>
      <c r="T377" s="637">
        <f t="shared" ref="T377" si="2194">C377-C376</f>
        <v>0</v>
      </c>
      <c r="U377" s="637">
        <f t="shared" ref="U377" si="2195">D377-D376</f>
        <v>0</v>
      </c>
      <c r="V377" s="637">
        <f t="shared" ref="V377" si="2196">E377-E376</f>
        <v>0</v>
      </c>
      <c r="W377" s="637">
        <f t="shared" ref="W377" si="2197">F377-F376</f>
        <v>0</v>
      </c>
      <c r="X377" s="637">
        <f t="shared" ref="X377" si="2198">G377-G376</f>
        <v>0</v>
      </c>
      <c r="Y377" s="637">
        <f t="shared" ref="Y377" si="2199">H377-H376</f>
        <v>0</v>
      </c>
      <c r="Z377" s="645">
        <f t="shared" ref="Z377" si="2200">I377-I376</f>
        <v>0</v>
      </c>
      <c r="AA377" s="637">
        <f t="shared" ref="AA377" si="2201">J377-J376</f>
        <v>0</v>
      </c>
      <c r="AB377" s="637">
        <f t="shared" ref="AB377" si="2202">K377-K376</f>
        <v>0</v>
      </c>
      <c r="AC377" s="637">
        <f t="shared" ref="AC377" si="2203">L377-L376</f>
        <v>0</v>
      </c>
      <c r="AD377" s="637">
        <f t="shared" ref="AD377" si="2204">M377-M376</f>
        <v>0</v>
      </c>
      <c r="AE377" s="645">
        <f t="shared" ref="AE377" si="2205">N377-N376</f>
        <v>0</v>
      </c>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row>
    <row r="378" spans="1:248">
      <c r="A378" s="117"/>
      <c r="B378" s="109" t="s">
        <v>136</v>
      </c>
      <c r="C378" s="120">
        <v>0</v>
      </c>
      <c r="D378" s="127">
        <v>0</v>
      </c>
      <c r="E378" s="127">
        <v>0</v>
      </c>
      <c r="F378" s="127">
        <v>0</v>
      </c>
      <c r="G378" s="127">
        <v>0</v>
      </c>
      <c r="H378" s="127">
        <v>0</v>
      </c>
      <c r="I378" s="120">
        <v>0</v>
      </c>
      <c r="J378" s="120">
        <v>0</v>
      </c>
      <c r="K378" s="127">
        <v>0</v>
      </c>
      <c r="L378" s="127">
        <v>0</v>
      </c>
      <c r="M378" s="127">
        <v>0</v>
      </c>
      <c r="N378" s="128">
        <v>0</v>
      </c>
      <c r="O378" s="636">
        <v>0</v>
      </c>
      <c r="P378" s="636">
        <v>0</v>
      </c>
      <c r="Q378" s="636"/>
      <c r="R378" s="636"/>
      <c r="S378" s="636"/>
      <c r="T378" s="145"/>
      <c r="U378" s="145"/>
      <c r="V378" s="56"/>
      <c r="W378" s="56"/>
      <c r="X378" s="56"/>
      <c r="Y378" s="56"/>
      <c r="Z378" s="644"/>
      <c r="AA378" s="56"/>
      <c r="AB378" s="56"/>
      <c r="AC378" s="56"/>
      <c r="AD378" s="56"/>
      <c r="AE378" s="644"/>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row>
    <row r="379" spans="1:248">
      <c r="A379" s="117"/>
      <c r="B379" s="129" t="s">
        <v>559</v>
      </c>
      <c r="C379" s="123">
        <v>0</v>
      </c>
      <c r="D379" s="130">
        <v>0</v>
      </c>
      <c r="E379" s="130">
        <v>0</v>
      </c>
      <c r="F379" s="130">
        <v>0</v>
      </c>
      <c r="G379" s="130">
        <v>0</v>
      </c>
      <c r="H379" s="130">
        <v>0</v>
      </c>
      <c r="I379" s="123">
        <v>0</v>
      </c>
      <c r="J379" s="123">
        <v>0</v>
      </c>
      <c r="K379" s="130">
        <v>0</v>
      </c>
      <c r="L379" s="130">
        <v>0</v>
      </c>
      <c r="M379" s="130">
        <v>0</v>
      </c>
      <c r="N379" s="131">
        <v>0</v>
      </c>
      <c r="O379" s="636">
        <v>0</v>
      </c>
      <c r="P379" s="636">
        <v>0</v>
      </c>
      <c r="Q379" s="636"/>
      <c r="R379" s="636"/>
      <c r="S379" s="636"/>
      <c r="T379" s="637">
        <f t="shared" ref="T379" si="2206">C379-C378</f>
        <v>0</v>
      </c>
      <c r="U379" s="637">
        <f t="shared" ref="U379" si="2207">D379-D378</f>
        <v>0</v>
      </c>
      <c r="V379" s="637">
        <f t="shared" ref="V379" si="2208">E379-E378</f>
        <v>0</v>
      </c>
      <c r="W379" s="637">
        <f t="shared" ref="W379" si="2209">F379-F378</f>
        <v>0</v>
      </c>
      <c r="X379" s="637">
        <f t="shared" ref="X379" si="2210">G379-G378</f>
        <v>0</v>
      </c>
      <c r="Y379" s="637">
        <f t="shared" ref="Y379" si="2211">H379-H378</f>
        <v>0</v>
      </c>
      <c r="Z379" s="645">
        <f t="shared" ref="Z379" si="2212">I379-I378</f>
        <v>0</v>
      </c>
      <c r="AA379" s="637">
        <f t="shared" ref="AA379" si="2213">J379-J378</f>
        <v>0</v>
      </c>
      <c r="AB379" s="637">
        <f t="shared" ref="AB379" si="2214">K379-K378</f>
        <v>0</v>
      </c>
      <c r="AC379" s="637">
        <f t="shared" ref="AC379" si="2215">L379-L378</f>
        <v>0</v>
      </c>
      <c r="AD379" s="637">
        <f t="shared" ref="AD379" si="2216">M379-M378</f>
        <v>0</v>
      </c>
      <c r="AE379" s="645">
        <f t="shared" ref="AE379" si="2217">N379-N378</f>
        <v>0</v>
      </c>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row>
    <row r="380" spans="1:248">
      <c r="A380" s="117"/>
      <c r="B380" s="109" t="s">
        <v>138</v>
      </c>
      <c r="C380" s="120">
        <v>0</v>
      </c>
      <c r="D380" s="127">
        <v>0</v>
      </c>
      <c r="E380" s="127">
        <v>0</v>
      </c>
      <c r="F380" s="127">
        <v>0</v>
      </c>
      <c r="G380" s="127">
        <v>0</v>
      </c>
      <c r="H380" s="127">
        <v>0</v>
      </c>
      <c r="I380" s="120">
        <v>0</v>
      </c>
      <c r="J380" s="120">
        <v>0</v>
      </c>
      <c r="K380" s="127">
        <v>0</v>
      </c>
      <c r="L380" s="127">
        <v>0</v>
      </c>
      <c r="M380" s="127">
        <v>0</v>
      </c>
      <c r="N380" s="128">
        <v>0</v>
      </c>
      <c r="O380" s="636">
        <v>0</v>
      </c>
      <c r="P380" s="636">
        <v>0</v>
      </c>
      <c r="Q380" s="636"/>
      <c r="R380" s="636"/>
      <c r="S380" s="636"/>
      <c r="T380" s="145"/>
      <c r="U380" s="145"/>
      <c r="V380" s="56"/>
      <c r="W380" s="56"/>
      <c r="X380" s="56"/>
      <c r="Y380" s="56"/>
      <c r="Z380" s="644"/>
      <c r="AA380" s="56"/>
      <c r="AB380" s="56"/>
      <c r="AC380" s="56"/>
      <c r="AD380" s="56"/>
      <c r="AE380" s="644"/>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c r="IK380" s="56"/>
      <c r="IL380" s="56"/>
      <c r="IM380" s="56"/>
      <c r="IN380" s="56"/>
    </row>
    <row r="381" spans="1:248">
      <c r="A381" s="117"/>
      <c r="B381" s="129" t="s">
        <v>561</v>
      </c>
      <c r="C381" s="123">
        <v>0</v>
      </c>
      <c r="D381" s="130">
        <v>0</v>
      </c>
      <c r="E381" s="130">
        <v>0</v>
      </c>
      <c r="F381" s="130">
        <v>0</v>
      </c>
      <c r="G381" s="130">
        <v>0</v>
      </c>
      <c r="H381" s="130">
        <v>0</v>
      </c>
      <c r="I381" s="123">
        <v>0</v>
      </c>
      <c r="J381" s="123">
        <v>0</v>
      </c>
      <c r="K381" s="130">
        <v>0</v>
      </c>
      <c r="L381" s="130">
        <v>0</v>
      </c>
      <c r="M381" s="130">
        <v>0</v>
      </c>
      <c r="N381" s="131">
        <v>0</v>
      </c>
      <c r="O381" s="636">
        <v>0</v>
      </c>
      <c r="P381" s="636">
        <v>0</v>
      </c>
      <c r="Q381" s="636"/>
      <c r="R381" s="636"/>
      <c r="S381" s="636"/>
      <c r="T381" s="637">
        <f t="shared" ref="T381" si="2218">C381-C380</f>
        <v>0</v>
      </c>
      <c r="U381" s="637">
        <f t="shared" ref="U381" si="2219">D381-D380</f>
        <v>0</v>
      </c>
      <c r="V381" s="637">
        <f t="shared" ref="V381" si="2220">E381-E380</f>
        <v>0</v>
      </c>
      <c r="W381" s="637">
        <f t="shared" ref="W381" si="2221">F381-F380</f>
        <v>0</v>
      </c>
      <c r="X381" s="637">
        <f t="shared" ref="X381" si="2222">G381-G380</f>
        <v>0</v>
      </c>
      <c r="Y381" s="637">
        <f t="shared" ref="Y381" si="2223">H381-H380</f>
        <v>0</v>
      </c>
      <c r="Z381" s="645">
        <f t="shared" ref="Z381" si="2224">I381-I380</f>
        <v>0</v>
      </c>
      <c r="AA381" s="637">
        <f t="shared" ref="AA381" si="2225">J381-J380</f>
        <v>0</v>
      </c>
      <c r="AB381" s="637">
        <f t="shared" ref="AB381" si="2226">K381-K380</f>
        <v>0</v>
      </c>
      <c r="AC381" s="637">
        <f t="shared" ref="AC381" si="2227">L381-L380</f>
        <v>0</v>
      </c>
      <c r="AD381" s="637">
        <f t="shared" ref="AD381" si="2228">M381-M380</f>
        <v>0</v>
      </c>
      <c r="AE381" s="645">
        <f t="shared" ref="AE381" si="2229">N381-N380</f>
        <v>0</v>
      </c>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row>
    <row r="382" spans="1:248">
      <c r="A382" s="117"/>
      <c r="B382" s="109" t="s">
        <v>156</v>
      </c>
      <c r="C382" s="120">
        <v>0</v>
      </c>
      <c r="D382" s="127">
        <v>0</v>
      </c>
      <c r="E382" s="127">
        <v>0</v>
      </c>
      <c r="F382" s="127">
        <v>0</v>
      </c>
      <c r="G382" s="127">
        <v>0</v>
      </c>
      <c r="H382" s="127">
        <v>0</v>
      </c>
      <c r="I382" s="120">
        <v>0</v>
      </c>
      <c r="J382" s="120">
        <v>0</v>
      </c>
      <c r="K382" s="127">
        <v>0</v>
      </c>
      <c r="L382" s="127">
        <v>0</v>
      </c>
      <c r="M382" s="127">
        <v>0</v>
      </c>
      <c r="N382" s="128">
        <v>0</v>
      </c>
      <c r="O382" s="636">
        <v>0</v>
      </c>
      <c r="P382" s="636">
        <v>0</v>
      </c>
      <c r="Q382" s="636"/>
      <c r="R382" s="636"/>
      <c r="S382" s="636"/>
      <c r="T382" s="145"/>
      <c r="U382" s="145"/>
      <c r="V382" s="56"/>
      <c r="W382" s="56"/>
      <c r="X382" s="56"/>
      <c r="Y382" s="56"/>
      <c r="Z382" s="644"/>
      <c r="AA382" s="56"/>
      <c r="AB382" s="56"/>
      <c r="AC382" s="56"/>
      <c r="AD382" s="56"/>
      <c r="AE382" s="644"/>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row>
    <row r="383" spans="1:248">
      <c r="A383" s="117"/>
      <c r="B383" s="129" t="s">
        <v>563</v>
      </c>
      <c r="C383" s="123">
        <v>0</v>
      </c>
      <c r="D383" s="130">
        <v>0</v>
      </c>
      <c r="E383" s="130">
        <v>0</v>
      </c>
      <c r="F383" s="130">
        <v>0</v>
      </c>
      <c r="G383" s="130">
        <v>0</v>
      </c>
      <c r="H383" s="130">
        <v>0</v>
      </c>
      <c r="I383" s="123">
        <v>0</v>
      </c>
      <c r="J383" s="123">
        <v>0</v>
      </c>
      <c r="K383" s="130">
        <v>0</v>
      </c>
      <c r="L383" s="130">
        <v>0</v>
      </c>
      <c r="M383" s="130">
        <v>0</v>
      </c>
      <c r="N383" s="131">
        <v>0</v>
      </c>
      <c r="O383" s="636">
        <v>0</v>
      </c>
      <c r="P383" s="636">
        <v>0</v>
      </c>
      <c r="Q383" s="636"/>
      <c r="R383" s="636"/>
      <c r="S383" s="636"/>
      <c r="T383" s="637">
        <f t="shared" ref="T383" si="2230">C383-C382</f>
        <v>0</v>
      </c>
      <c r="U383" s="637">
        <f t="shared" ref="U383" si="2231">D383-D382</f>
        <v>0</v>
      </c>
      <c r="V383" s="637">
        <f t="shared" ref="V383" si="2232">E383-E382</f>
        <v>0</v>
      </c>
      <c r="W383" s="637">
        <f t="shared" ref="W383" si="2233">F383-F382</f>
        <v>0</v>
      </c>
      <c r="X383" s="637">
        <f t="shared" ref="X383" si="2234">G383-G382</f>
        <v>0</v>
      </c>
      <c r="Y383" s="637">
        <f t="shared" ref="Y383" si="2235">H383-H382</f>
        <v>0</v>
      </c>
      <c r="Z383" s="645">
        <f t="shared" ref="Z383" si="2236">I383-I382</f>
        <v>0</v>
      </c>
      <c r="AA383" s="637">
        <f t="shared" ref="AA383" si="2237">J383-J382</f>
        <v>0</v>
      </c>
      <c r="AB383" s="637">
        <f t="shared" ref="AB383" si="2238">K383-K382</f>
        <v>0</v>
      </c>
      <c r="AC383" s="637">
        <f t="shared" ref="AC383" si="2239">L383-L382</f>
        <v>0</v>
      </c>
      <c r="AD383" s="637">
        <f t="shared" ref="AD383" si="2240">M383-M382</f>
        <v>0</v>
      </c>
      <c r="AE383" s="645">
        <f t="shared" ref="AE383" si="2241">N383-N382</f>
        <v>0</v>
      </c>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row>
    <row r="384" spans="1:248">
      <c r="A384" s="117"/>
      <c r="B384" s="109" t="s">
        <v>169</v>
      </c>
      <c r="C384" s="120">
        <v>0</v>
      </c>
      <c r="D384" s="127">
        <v>0</v>
      </c>
      <c r="E384" s="127">
        <v>0</v>
      </c>
      <c r="F384" s="127">
        <v>0</v>
      </c>
      <c r="G384" s="127">
        <v>0</v>
      </c>
      <c r="H384" s="127">
        <v>0</v>
      </c>
      <c r="I384" s="120">
        <v>0</v>
      </c>
      <c r="J384" s="120">
        <v>0</v>
      </c>
      <c r="K384" s="127">
        <v>0</v>
      </c>
      <c r="L384" s="127">
        <v>0</v>
      </c>
      <c r="M384" s="127">
        <v>0</v>
      </c>
      <c r="N384" s="128">
        <v>0</v>
      </c>
      <c r="O384" s="636">
        <v>0</v>
      </c>
      <c r="P384" s="636">
        <v>0</v>
      </c>
      <c r="Q384" s="636"/>
      <c r="R384" s="636"/>
      <c r="S384" s="636"/>
      <c r="T384" s="145"/>
      <c r="U384" s="145"/>
      <c r="V384" s="56"/>
      <c r="W384" s="56"/>
      <c r="X384" s="56"/>
      <c r="Y384" s="56"/>
      <c r="Z384" s="644"/>
      <c r="AA384" s="56"/>
      <c r="AB384" s="56"/>
      <c r="AC384" s="56"/>
      <c r="AD384" s="56"/>
      <c r="AE384" s="644"/>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c r="IK384" s="56"/>
      <c r="IL384" s="56"/>
      <c r="IM384" s="56"/>
      <c r="IN384" s="56"/>
    </row>
    <row r="385" spans="1:248">
      <c r="A385" s="117"/>
      <c r="B385" s="129" t="s">
        <v>565</v>
      </c>
      <c r="C385" s="123">
        <v>0</v>
      </c>
      <c r="D385" s="130">
        <v>0</v>
      </c>
      <c r="E385" s="130">
        <v>0</v>
      </c>
      <c r="F385" s="130">
        <v>0</v>
      </c>
      <c r="G385" s="130">
        <v>0</v>
      </c>
      <c r="H385" s="130">
        <v>0</v>
      </c>
      <c r="I385" s="123">
        <v>0</v>
      </c>
      <c r="J385" s="123">
        <v>0</v>
      </c>
      <c r="K385" s="130">
        <v>0</v>
      </c>
      <c r="L385" s="130">
        <v>0</v>
      </c>
      <c r="M385" s="130">
        <v>0</v>
      </c>
      <c r="N385" s="131">
        <v>0</v>
      </c>
      <c r="O385" s="636">
        <v>0</v>
      </c>
      <c r="P385" s="636">
        <v>0</v>
      </c>
      <c r="Q385" s="636"/>
      <c r="R385" s="636"/>
      <c r="S385" s="636"/>
      <c r="T385" s="637">
        <f t="shared" ref="T385" si="2242">C385-C384</f>
        <v>0</v>
      </c>
      <c r="U385" s="637">
        <f t="shared" ref="U385" si="2243">D385-D384</f>
        <v>0</v>
      </c>
      <c r="V385" s="637">
        <f t="shared" ref="V385" si="2244">E385-E384</f>
        <v>0</v>
      </c>
      <c r="W385" s="637">
        <f t="shared" ref="W385" si="2245">F385-F384</f>
        <v>0</v>
      </c>
      <c r="X385" s="637">
        <f t="shared" ref="X385" si="2246">G385-G384</f>
        <v>0</v>
      </c>
      <c r="Y385" s="637">
        <f t="shared" ref="Y385" si="2247">H385-H384</f>
        <v>0</v>
      </c>
      <c r="Z385" s="645">
        <f t="shared" ref="Z385" si="2248">I385-I384</f>
        <v>0</v>
      </c>
      <c r="AA385" s="637">
        <f t="shared" ref="AA385" si="2249">J385-J384</f>
        <v>0</v>
      </c>
      <c r="AB385" s="637">
        <f t="shared" ref="AB385" si="2250">K385-K384</f>
        <v>0</v>
      </c>
      <c r="AC385" s="637">
        <f t="shared" ref="AC385" si="2251">L385-L384</f>
        <v>0</v>
      </c>
      <c r="AD385" s="637">
        <f t="shared" ref="AD385" si="2252">M385-M384</f>
        <v>0</v>
      </c>
      <c r="AE385" s="645">
        <f t="shared" ref="AE385" si="2253">N385-N384</f>
        <v>0</v>
      </c>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c r="IK385" s="56"/>
      <c r="IL385" s="56"/>
      <c r="IM385" s="56"/>
      <c r="IN385" s="56"/>
    </row>
    <row r="386" spans="1:248">
      <c r="A386" s="117"/>
      <c r="B386" s="109" t="s">
        <v>171</v>
      </c>
      <c r="C386" s="120">
        <v>0</v>
      </c>
      <c r="D386" s="127">
        <v>0</v>
      </c>
      <c r="E386" s="127">
        <v>0</v>
      </c>
      <c r="F386" s="127">
        <v>0</v>
      </c>
      <c r="G386" s="127">
        <v>0</v>
      </c>
      <c r="H386" s="127">
        <v>0</v>
      </c>
      <c r="I386" s="120">
        <v>0</v>
      </c>
      <c r="J386" s="120">
        <v>0</v>
      </c>
      <c r="K386" s="127">
        <v>0</v>
      </c>
      <c r="L386" s="127">
        <v>0</v>
      </c>
      <c r="M386" s="127">
        <v>0</v>
      </c>
      <c r="N386" s="128">
        <v>0</v>
      </c>
      <c r="O386" s="636">
        <v>0</v>
      </c>
      <c r="P386" s="636">
        <v>0</v>
      </c>
      <c r="Q386" s="636"/>
      <c r="R386" s="636"/>
      <c r="S386" s="636"/>
      <c r="T386" s="145"/>
      <c r="U386" s="145"/>
      <c r="V386" s="56"/>
      <c r="W386" s="56"/>
      <c r="X386" s="56"/>
      <c r="Y386" s="56"/>
      <c r="Z386" s="644"/>
      <c r="AA386" s="56"/>
      <c r="AB386" s="56"/>
      <c r="AC386" s="56"/>
      <c r="AD386" s="56"/>
      <c r="AE386" s="644"/>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row>
    <row r="387" spans="1:248">
      <c r="A387" s="117"/>
      <c r="B387" s="129" t="s">
        <v>567</v>
      </c>
      <c r="C387" s="123">
        <v>0</v>
      </c>
      <c r="D387" s="130">
        <v>0</v>
      </c>
      <c r="E387" s="130">
        <v>0</v>
      </c>
      <c r="F387" s="130">
        <v>0</v>
      </c>
      <c r="G387" s="130">
        <v>0</v>
      </c>
      <c r="H387" s="130">
        <v>0</v>
      </c>
      <c r="I387" s="123">
        <v>0</v>
      </c>
      <c r="J387" s="123">
        <v>0</v>
      </c>
      <c r="K387" s="130">
        <v>0</v>
      </c>
      <c r="L387" s="130">
        <v>0</v>
      </c>
      <c r="M387" s="130">
        <v>0</v>
      </c>
      <c r="N387" s="131">
        <v>0</v>
      </c>
      <c r="O387" s="636">
        <v>0</v>
      </c>
      <c r="P387" s="636">
        <v>0</v>
      </c>
      <c r="Q387" s="636"/>
      <c r="R387" s="636"/>
      <c r="S387" s="636"/>
      <c r="T387" s="637">
        <f t="shared" ref="T387" si="2254">C387-C386</f>
        <v>0</v>
      </c>
      <c r="U387" s="637">
        <f t="shared" ref="U387" si="2255">D387-D386</f>
        <v>0</v>
      </c>
      <c r="V387" s="637">
        <f t="shared" ref="V387" si="2256">E387-E386</f>
        <v>0</v>
      </c>
      <c r="W387" s="637">
        <f t="shared" ref="W387" si="2257">F387-F386</f>
        <v>0</v>
      </c>
      <c r="X387" s="637">
        <f t="shared" ref="X387" si="2258">G387-G386</f>
        <v>0</v>
      </c>
      <c r="Y387" s="637">
        <f t="shared" ref="Y387" si="2259">H387-H386</f>
        <v>0</v>
      </c>
      <c r="Z387" s="645">
        <f t="shared" ref="Z387" si="2260">I387-I386</f>
        <v>0</v>
      </c>
      <c r="AA387" s="637">
        <f t="shared" ref="AA387" si="2261">J387-J386</f>
        <v>0</v>
      </c>
      <c r="AB387" s="637">
        <f t="shared" ref="AB387" si="2262">K387-K386</f>
        <v>0</v>
      </c>
      <c r="AC387" s="637">
        <f t="shared" ref="AC387" si="2263">L387-L386</f>
        <v>0</v>
      </c>
      <c r="AD387" s="637">
        <f t="shared" ref="AD387" si="2264">M387-M386</f>
        <v>0</v>
      </c>
      <c r="AE387" s="645">
        <f t="shared" ref="AE387" si="2265">N387-N386</f>
        <v>0</v>
      </c>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row>
    <row r="388" spans="1:248">
      <c r="A388" s="117"/>
      <c r="B388" s="109" t="s">
        <v>200</v>
      </c>
      <c r="C388" s="120">
        <v>0</v>
      </c>
      <c r="D388" s="127">
        <v>0</v>
      </c>
      <c r="E388" s="127">
        <v>0</v>
      </c>
      <c r="F388" s="127">
        <v>0</v>
      </c>
      <c r="G388" s="127">
        <v>0</v>
      </c>
      <c r="H388" s="127">
        <v>0</v>
      </c>
      <c r="I388" s="120">
        <v>0</v>
      </c>
      <c r="J388" s="120">
        <v>0</v>
      </c>
      <c r="K388" s="127">
        <v>0</v>
      </c>
      <c r="L388" s="127">
        <v>0</v>
      </c>
      <c r="M388" s="127">
        <v>0</v>
      </c>
      <c r="N388" s="128">
        <v>0</v>
      </c>
      <c r="O388" s="636">
        <v>0</v>
      </c>
      <c r="P388" s="636">
        <v>0</v>
      </c>
      <c r="Q388" s="636"/>
      <c r="R388" s="636"/>
      <c r="S388" s="636"/>
      <c r="T388" s="145"/>
      <c r="U388" s="145"/>
      <c r="V388" s="56"/>
      <c r="W388" s="56"/>
      <c r="X388" s="56"/>
      <c r="Y388" s="56"/>
      <c r="Z388" s="644"/>
      <c r="AA388" s="56"/>
      <c r="AB388" s="56"/>
      <c r="AC388" s="56"/>
      <c r="AD388" s="56"/>
      <c r="AE388" s="644"/>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c r="IK388" s="56"/>
      <c r="IL388" s="56"/>
      <c r="IM388" s="56"/>
      <c r="IN388" s="56"/>
    </row>
    <row r="389" spans="1:248" ht="13.5" thickBot="1">
      <c r="A389" s="632"/>
      <c r="B389" s="638" t="s">
        <v>569</v>
      </c>
      <c r="C389" s="639">
        <v>0</v>
      </c>
      <c r="D389" s="640">
        <v>0</v>
      </c>
      <c r="E389" s="640">
        <v>0</v>
      </c>
      <c r="F389" s="640">
        <v>0</v>
      </c>
      <c r="G389" s="640">
        <v>0</v>
      </c>
      <c r="H389" s="640">
        <v>0</v>
      </c>
      <c r="I389" s="639">
        <v>0</v>
      </c>
      <c r="J389" s="639">
        <v>0</v>
      </c>
      <c r="K389" s="640">
        <v>0</v>
      </c>
      <c r="L389" s="640">
        <v>0</v>
      </c>
      <c r="M389" s="640">
        <v>0</v>
      </c>
      <c r="N389" s="641">
        <v>0</v>
      </c>
      <c r="O389" s="639">
        <v>0</v>
      </c>
      <c r="P389" s="640">
        <v>0</v>
      </c>
      <c r="Q389" s="636"/>
      <c r="R389" s="636"/>
      <c r="S389" s="636"/>
      <c r="T389" s="642">
        <f t="shared" ref="T389" si="2266">C389-C388</f>
        <v>0</v>
      </c>
      <c r="U389" s="642">
        <f t="shared" ref="U389" si="2267">D389-D388</f>
        <v>0</v>
      </c>
      <c r="V389" s="642">
        <f t="shared" ref="V389" si="2268">E389-E388</f>
        <v>0</v>
      </c>
      <c r="W389" s="642">
        <f t="shared" ref="W389" si="2269">F389-F388</f>
        <v>0</v>
      </c>
      <c r="X389" s="642">
        <f t="shared" ref="X389" si="2270">G389-G388</f>
        <v>0</v>
      </c>
      <c r="Y389" s="642">
        <f t="shared" ref="Y389" si="2271">H389-H388</f>
        <v>0</v>
      </c>
      <c r="Z389" s="646">
        <f t="shared" ref="Z389" si="2272">I389-I388</f>
        <v>0</v>
      </c>
      <c r="AA389" s="642">
        <f t="shared" ref="AA389" si="2273">J389-J388</f>
        <v>0</v>
      </c>
      <c r="AB389" s="642">
        <f t="shared" ref="AB389" si="2274">K389-K388</f>
        <v>0</v>
      </c>
      <c r="AC389" s="642">
        <f t="shared" ref="AC389" si="2275">L389-L388</f>
        <v>0</v>
      </c>
      <c r="AD389" s="642">
        <f t="shared" ref="AD389" si="2276">M389-M388</f>
        <v>0</v>
      </c>
      <c r="AE389" s="646">
        <f t="shared" ref="AE389" si="2277">N389-N388</f>
        <v>0</v>
      </c>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c r="IK389" s="56"/>
      <c r="IL389" s="56"/>
      <c r="IM389" s="56"/>
      <c r="IN389" s="56"/>
    </row>
    <row r="390" spans="1:248">
      <c r="A390" s="116" t="s">
        <v>46</v>
      </c>
      <c r="B390" s="109" t="s">
        <v>278</v>
      </c>
      <c r="C390" s="120">
        <v>5.2397984886649871</v>
      </c>
      <c r="D390" s="127">
        <v>5.0999999999999996</v>
      </c>
      <c r="E390" s="127">
        <v>4.699003921568627</v>
      </c>
      <c r="F390" s="127">
        <v>0</v>
      </c>
      <c r="G390" s="127">
        <v>4.93</v>
      </c>
      <c r="H390" s="127">
        <v>0</v>
      </c>
      <c r="I390" s="120">
        <v>4.8408658471405666</v>
      </c>
      <c r="J390" s="120">
        <v>0</v>
      </c>
      <c r="K390" s="127">
        <v>3.7195999999999998</v>
      </c>
      <c r="L390" s="127">
        <v>3.4452517985611513</v>
      </c>
      <c r="M390" s="127">
        <v>0</v>
      </c>
      <c r="N390" s="128">
        <v>3.5303473945409429</v>
      </c>
      <c r="O390" s="636">
        <v>0</v>
      </c>
      <c r="P390" s="636">
        <v>0</v>
      </c>
      <c r="Q390" s="636"/>
      <c r="R390" s="636"/>
      <c r="S390" s="636"/>
      <c r="T390" s="636" t="s">
        <v>1142</v>
      </c>
      <c r="U390" s="145"/>
      <c r="V390" s="56"/>
      <c r="W390" s="56"/>
      <c r="X390" s="56"/>
      <c r="Y390" s="56"/>
      <c r="Z390" s="644"/>
      <c r="AA390" s="56"/>
      <c r="AB390" s="56"/>
      <c r="AC390" s="56"/>
      <c r="AD390" s="56"/>
      <c r="AE390" s="644"/>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c r="IK390" s="56"/>
      <c r="IL390" s="56"/>
      <c r="IM390" s="56"/>
      <c r="IN390" s="56"/>
    </row>
    <row r="391" spans="1:248">
      <c r="A391" s="117"/>
      <c r="B391" s="129" t="s">
        <v>539</v>
      </c>
      <c r="C391" s="123">
        <v>3.7720307941653166</v>
      </c>
      <c r="D391" s="130">
        <v>3.6</v>
      </c>
      <c r="E391" s="130">
        <v>3.7909500657030222</v>
      </c>
      <c r="F391" s="130">
        <v>0</v>
      </c>
      <c r="G391" s="130">
        <v>3.6160000000000001</v>
      </c>
      <c r="H391" s="130">
        <v>0</v>
      </c>
      <c r="I391" s="123">
        <v>3.7723219645293318</v>
      </c>
      <c r="J391" s="123">
        <v>0</v>
      </c>
      <c r="K391" s="130">
        <v>1.4914999999999998</v>
      </c>
      <c r="L391" s="130">
        <v>2.6041874999999997</v>
      </c>
      <c r="M391" s="130">
        <v>0</v>
      </c>
      <c r="N391" s="131">
        <v>2.4805555555555556</v>
      </c>
      <c r="O391" s="636">
        <v>0</v>
      </c>
      <c r="P391" s="636">
        <v>0</v>
      </c>
      <c r="Q391" s="636"/>
      <c r="R391" s="636"/>
      <c r="S391" s="636"/>
      <c r="T391" s="637">
        <f t="shared" ref="T391" si="2278">C391-C390</f>
        <v>-1.4677676944996705</v>
      </c>
      <c r="U391" s="729">
        <f t="shared" ref="U391" si="2279">D391-D390</f>
        <v>-1.4999999999999996</v>
      </c>
      <c r="V391" s="637">
        <f t="shared" ref="V391" si="2280">E391-E390</f>
        <v>-0.90805385586560483</v>
      </c>
      <c r="W391" s="637">
        <f t="shared" ref="W391" si="2281">F391-F390</f>
        <v>0</v>
      </c>
      <c r="X391" s="637">
        <f t="shared" ref="X391" si="2282">G391-G390</f>
        <v>-1.3139999999999996</v>
      </c>
      <c r="Y391" s="637">
        <f t="shared" ref="Y391" si="2283">H391-H390</f>
        <v>0</v>
      </c>
      <c r="Z391" s="645">
        <f t="shared" ref="Z391" si="2284">I391-I390</f>
        <v>-1.0685438826112348</v>
      </c>
      <c r="AA391" s="637">
        <f t="shared" ref="AA391" si="2285">J391-J390</f>
        <v>0</v>
      </c>
      <c r="AB391" s="729">
        <f t="shared" ref="AB391" si="2286">K391-K390</f>
        <v>-2.2281</v>
      </c>
      <c r="AC391" s="729">
        <f t="shared" ref="AC391" si="2287">L391-L390</f>
        <v>-0.84106429856115161</v>
      </c>
      <c r="AD391" s="637">
        <f t="shared" ref="AD391" si="2288">M391-M390</f>
        <v>0</v>
      </c>
      <c r="AE391" s="645">
        <f t="shared" ref="AE391" si="2289">N391-N390</f>
        <v>-1.0497918389853873</v>
      </c>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row>
    <row r="392" spans="1:248">
      <c r="A392" s="117"/>
      <c r="B392" s="109" t="s">
        <v>280</v>
      </c>
      <c r="C392" s="120">
        <v>4.4761904761904763</v>
      </c>
      <c r="D392" s="127">
        <v>4.75</v>
      </c>
      <c r="E392" s="127">
        <v>4.6630000000000003</v>
      </c>
      <c r="F392" s="127">
        <v>0</v>
      </c>
      <c r="G392" s="127">
        <v>4.7699999999999996</v>
      </c>
      <c r="H392" s="127">
        <v>0</v>
      </c>
      <c r="I392" s="120">
        <v>4.6516326530612249</v>
      </c>
      <c r="J392" s="120">
        <v>0</v>
      </c>
      <c r="K392" s="127">
        <v>4.1417582417582421</v>
      </c>
      <c r="L392" s="127">
        <v>3.6895327102803734</v>
      </c>
      <c r="M392" s="127">
        <v>0</v>
      </c>
      <c r="N392" s="128">
        <v>3.8973737373737376</v>
      </c>
      <c r="O392" s="636">
        <v>0</v>
      </c>
      <c r="P392" s="636">
        <v>0</v>
      </c>
      <c r="Q392" s="636"/>
      <c r="R392" s="636"/>
      <c r="S392" s="636"/>
      <c r="T392" s="145"/>
      <c r="U392" s="145"/>
      <c r="V392" s="56"/>
      <c r="W392" s="56"/>
      <c r="X392" s="56"/>
      <c r="Y392" s="56"/>
      <c r="Z392" s="644"/>
      <c r="AA392" s="56"/>
      <c r="AB392" s="56"/>
      <c r="AC392" s="56"/>
      <c r="AD392" s="56"/>
      <c r="AE392" s="644"/>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c r="IK392" s="56"/>
      <c r="IL392" s="56"/>
      <c r="IM392" s="56"/>
      <c r="IN392" s="56"/>
    </row>
    <row r="393" spans="1:248">
      <c r="A393" s="117"/>
      <c r="B393" s="129" t="s">
        <v>541</v>
      </c>
      <c r="C393" s="123">
        <v>4.1027692307692307</v>
      </c>
      <c r="D393" s="130">
        <v>0</v>
      </c>
      <c r="E393" s="130">
        <v>5.0372222222222227</v>
      </c>
      <c r="F393" s="130">
        <v>0</v>
      </c>
      <c r="G393" s="130">
        <v>4.6669999999999998</v>
      </c>
      <c r="H393" s="130">
        <v>0</v>
      </c>
      <c r="I393" s="123">
        <v>4.4929565217391305</v>
      </c>
      <c r="J393" s="123">
        <v>0</v>
      </c>
      <c r="K393" s="130">
        <v>5.3334999999999999</v>
      </c>
      <c r="L393" s="130">
        <v>2.2855714285714286</v>
      </c>
      <c r="M393" s="130">
        <v>0</v>
      </c>
      <c r="N393" s="131">
        <v>2.9628888888888887</v>
      </c>
      <c r="O393" s="636">
        <v>0</v>
      </c>
      <c r="P393" s="636">
        <v>0</v>
      </c>
      <c r="Q393" s="636"/>
      <c r="R393" s="636"/>
      <c r="S393" s="636"/>
      <c r="T393" s="637">
        <f t="shared" ref="T393" si="2290">C393-C392</f>
        <v>-0.37342124542124555</v>
      </c>
      <c r="U393" s="729">
        <f t="shared" ref="U393" si="2291">D393-D392</f>
        <v>-4.75</v>
      </c>
      <c r="V393" s="637">
        <f t="shared" ref="V393" si="2292">E393-E392</f>
        <v>0.37422222222222246</v>
      </c>
      <c r="W393" s="637">
        <f t="shared" ref="W393" si="2293">F393-F392</f>
        <v>0</v>
      </c>
      <c r="X393" s="637">
        <f t="shared" ref="X393" si="2294">G393-G392</f>
        <v>-0.10299999999999976</v>
      </c>
      <c r="Y393" s="637">
        <f t="shared" ref="Y393" si="2295">H393-H392</f>
        <v>0</v>
      </c>
      <c r="Z393" s="645">
        <f t="shared" ref="Z393" si="2296">I393-I392</f>
        <v>-0.15867613132209435</v>
      </c>
      <c r="AA393" s="637">
        <f t="shared" ref="AA393" si="2297">J393-J392</f>
        <v>0</v>
      </c>
      <c r="AB393" s="729">
        <f t="shared" ref="AB393" si="2298">K393-K392</f>
        <v>1.1917417582417578</v>
      </c>
      <c r="AC393" s="637">
        <f t="shared" ref="AC393" si="2299">L393-L392</f>
        <v>-1.4039612817089449</v>
      </c>
      <c r="AD393" s="637">
        <f t="shared" ref="AD393" si="2300">M393-M392</f>
        <v>0</v>
      </c>
      <c r="AE393" s="645">
        <f t="shared" ref="AE393" si="2301">N393-N392</f>
        <v>-0.93448484848484892</v>
      </c>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row>
    <row r="394" spans="1:248">
      <c r="A394" s="117"/>
      <c r="B394" s="109" t="s">
        <v>282</v>
      </c>
      <c r="C394" s="120">
        <v>0</v>
      </c>
      <c r="D394" s="127">
        <v>0</v>
      </c>
      <c r="E394" s="127">
        <v>0</v>
      </c>
      <c r="F394" s="127">
        <v>0</v>
      </c>
      <c r="G394" s="127">
        <v>0</v>
      </c>
      <c r="H394" s="127">
        <v>0</v>
      </c>
      <c r="I394" s="120">
        <v>0</v>
      </c>
      <c r="J394" s="120">
        <v>0</v>
      </c>
      <c r="K394" s="127">
        <v>0</v>
      </c>
      <c r="L394" s="127">
        <v>0</v>
      </c>
      <c r="M394" s="127">
        <v>0</v>
      </c>
      <c r="N394" s="128">
        <v>0</v>
      </c>
      <c r="O394" s="636">
        <v>0</v>
      </c>
      <c r="P394" s="636">
        <v>0</v>
      </c>
      <c r="Q394" s="636"/>
      <c r="R394" s="636"/>
      <c r="S394" s="636"/>
      <c r="T394" s="145"/>
      <c r="U394" s="145"/>
      <c r="V394" s="56"/>
      <c r="W394" s="56"/>
      <c r="X394" s="56"/>
      <c r="Y394" s="56"/>
      <c r="Z394" s="644"/>
      <c r="AA394" s="56"/>
      <c r="AB394" s="56"/>
      <c r="AC394" s="56"/>
      <c r="AD394" s="56"/>
      <c r="AE394" s="644"/>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c r="IK394" s="56"/>
      <c r="IL394" s="56"/>
      <c r="IM394" s="56"/>
      <c r="IN394" s="56"/>
    </row>
    <row r="395" spans="1:248">
      <c r="A395" s="117"/>
      <c r="B395" s="129" t="s">
        <v>543</v>
      </c>
      <c r="C395" s="123">
        <v>0</v>
      </c>
      <c r="D395" s="130">
        <v>0</v>
      </c>
      <c r="E395" s="130">
        <v>0</v>
      </c>
      <c r="F395" s="130">
        <v>0</v>
      </c>
      <c r="G395" s="130">
        <v>0</v>
      </c>
      <c r="H395" s="130">
        <v>0</v>
      </c>
      <c r="I395" s="123">
        <v>0</v>
      </c>
      <c r="J395" s="123">
        <v>0</v>
      </c>
      <c r="K395" s="130">
        <v>0</v>
      </c>
      <c r="L395" s="130">
        <v>0</v>
      </c>
      <c r="M395" s="130">
        <v>0</v>
      </c>
      <c r="N395" s="131">
        <v>0</v>
      </c>
      <c r="O395" s="636">
        <v>0</v>
      </c>
      <c r="P395" s="636">
        <v>0</v>
      </c>
      <c r="Q395" s="636"/>
      <c r="R395" s="636"/>
      <c r="S395" s="636"/>
      <c r="T395" s="637">
        <f t="shared" ref="T395" si="2302">C395-C394</f>
        <v>0</v>
      </c>
      <c r="U395" s="637">
        <f t="shared" ref="U395" si="2303">D395-D394</f>
        <v>0</v>
      </c>
      <c r="V395" s="637">
        <f t="shared" ref="V395" si="2304">E395-E394</f>
        <v>0</v>
      </c>
      <c r="W395" s="637">
        <f t="shared" ref="W395" si="2305">F395-F394</f>
        <v>0</v>
      </c>
      <c r="X395" s="637">
        <f t="shared" ref="X395" si="2306">G395-G394</f>
        <v>0</v>
      </c>
      <c r="Y395" s="637">
        <f t="shared" ref="Y395" si="2307">H395-H394</f>
        <v>0</v>
      </c>
      <c r="Z395" s="645">
        <f t="shared" ref="Z395" si="2308">I395-I394</f>
        <v>0</v>
      </c>
      <c r="AA395" s="637">
        <f t="shared" ref="AA395" si="2309">J395-J394</f>
        <v>0</v>
      </c>
      <c r="AB395" s="637">
        <f t="shared" ref="AB395" si="2310">K395-K394</f>
        <v>0</v>
      </c>
      <c r="AC395" s="637">
        <f t="shared" ref="AC395" si="2311">L395-L394</f>
        <v>0</v>
      </c>
      <c r="AD395" s="637">
        <f t="shared" ref="AD395" si="2312">M395-M394</f>
        <v>0</v>
      </c>
      <c r="AE395" s="645">
        <f t="shared" ref="AE395" si="2313">N395-N394</f>
        <v>0</v>
      </c>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row>
    <row r="396" spans="1:248">
      <c r="A396" s="117"/>
      <c r="B396" s="109" t="s">
        <v>284</v>
      </c>
      <c r="C396" s="120">
        <v>5.2014354066985637</v>
      </c>
      <c r="D396" s="127">
        <v>5.0562499999999995</v>
      </c>
      <c r="E396" s="127">
        <v>4.6976452830188684</v>
      </c>
      <c r="F396" s="127">
        <v>0</v>
      </c>
      <c r="G396" s="127">
        <v>4.9110309278350517</v>
      </c>
      <c r="H396" s="127">
        <v>0</v>
      </c>
      <c r="I396" s="120">
        <v>4.8314474352463179</v>
      </c>
      <c r="J396" s="120">
        <v>0</v>
      </c>
      <c r="K396" s="127">
        <v>3.8974537037037043</v>
      </c>
      <c r="L396" s="127">
        <v>3.5131428571428569</v>
      </c>
      <c r="M396" s="127">
        <v>0</v>
      </c>
      <c r="N396" s="128">
        <v>3.65126455906822</v>
      </c>
      <c r="O396" s="636">
        <v>0</v>
      </c>
      <c r="P396" s="636">
        <v>0</v>
      </c>
      <c r="Q396" s="636"/>
      <c r="R396" s="636"/>
      <c r="S396" s="636"/>
      <c r="T396" s="145"/>
      <c r="U396" s="145"/>
      <c r="V396" s="56"/>
      <c r="W396" s="56"/>
      <c r="X396" s="56"/>
      <c r="Y396" s="56"/>
      <c r="Z396" s="644"/>
      <c r="AA396" s="56"/>
      <c r="AB396" s="56"/>
      <c r="AC396" s="56"/>
      <c r="AD396" s="56"/>
      <c r="AE396" s="644"/>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row>
    <row r="397" spans="1:248">
      <c r="A397" s="117"/>
      <c r="B397" s="129" t="s">
        <v>545</v>
      </c>
      <c r="C397" s="123">
        <v>3.7788555555555559</v>
      </c>
      <c r="D397" s="130">
        <v>3.6</v>
      </c>
      <c r="E397" s="130">
        <v>3.8055168831168831</v>
      </c>
      <c r="F397" s="130">
        <v>0</v>
      </c>
      <c r="G397" s="130">
        <v>3.6302027027027024</v>
      </c>
      <c r="H397" s="130">
        <v>0</v>
      </c>
      <c r="I397" s="123">
        <v>3.7834533243787778</v>
      </c>
      <c r="J397" s="123">
        <v>0</v>
      </c>
      <c r="K397" s="130">
        <v>2.7721666666666667</v>
      </c>
      <c r="L397" s="130">
        <v>2.5470000000000002</v>
      </c>
      <c r="M397" s="130">
        <v>0</v>
      </c>
      <c r="N397" s="131">
        <v>2.5770222222222219</v>
      </c>
      <c r="O397" s="636">
        <v>0</v>
      </c>
      <c r="P397" s="636">
        <v>0</v>
      </c>
      <c r="Q397" s="636"/>
      <c r="R397" s="636"/>
      <c r="S397" s="636"/>
      <c r="T397" s="637">
        <f t="shared" ref="T397" si="2314">C397-C396</f>
        <v>-1.4225798511430079</v>
      </c>
      <c r="U397" s="729">
        <f t="shared" ref="U397" si="2315">D397-D396</f>
        <v>-1.4562499999999994</v>
      </c>
      <c r="V397" s="637">
        <f t="shared" ref="V397" si="2316">E397-E396</f>
        <v>-0.89212839990198534</v>
      </c>
      <c r="W397" s="637">
        <f t="shared" ref="W397" si="2317">F397-F396</f>
        <v>0</v>
      </c>
      <c r="X397" s="637">
        <f t="shared" ref="X397" si="2318">G397-G396</f>
        <v>-1.2808282251323493</v>
      </c>
      <c r="Y397" s="637">
        <f t="shared" ref="Y397" si="2319">H397-H396</f>
        <v>0</v>
      </c>
      <c r="Z397" s="645">
        <f t="shared" ref="Z397" si="2320">I397-I396</f>
        <v>-1.0479941108675401</v>
      </c>
      <c r="AA397" s="637">
        <f t="shared" ref="AA397" si="2321">J397-J396</f>
        <v>0</v>
      </c>
      <c r="AB397" s="729">
        <f t="shared" ref="AB397" si="2322">K397-K396</f>
        <v>-1.1252870370370376</v>
      </c>
      <c r="AC397" s="637">
        <f t="shared" ref="AC397" si="2323">L397-L396</f>
        <v>-0.96614285714285675</v>
      </c>
      <c r="AD397" s="637">
        <f t="shared" ref="AD397" si="2324">M397-M396</f>
        <v>0</v>
      </c>
      <c r="AE397" s="645">
        <f t="shared" ref="AE397" si="2325">N397-N396</f>
        <v>-1.0742423368459981</v>
      </c>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row>
    <row r="398" spans="1:248">
      <c r="A398" s="117"/>
      <c r="B398" s="109" t="s">
        <v>124</v>
      </c>
      <c r="C398" s="120">
        <v>4.7432598171059706</v>
      </c>
      <c r="D398" s="127">
        <v>4.92</v>
      </c>
      <c r="E398" s="127">
        <v>4.8525489605302798</v>
      </c>
      <c r="F398" s="127">
        <v>0</v>
      </c>
      <c r="G398" s="127">
        <v>4.68</v>
      </c>
      <c r="H398" s="127">
        <v>0</v>
      </c>
      <c r="I398" s="120">
        <v>4.7953312655086835</v>
      </c>
      <c r="J398" s="120">
        <v>0</v>
      </c>
      <c r="K398" s="127">
        <v>3.9744131910766245</v>
      </c>
      <c r="L398" s="127">
        <v>3.5158876270173343</v>
      </c>
      <c r="M398" s="127">
        <v>0</v>
      </c>
      <c r="N398" s="128">
        <v>3.6907174556213014</v>
      </c>
      <c r="O398" s="636">
        <v>0</v>
      </c>
      <c r="P398" s="636">
        <v>0</v>
      </c>
      <c r="Q398" s="636"/>
      <c r="R398" s="636"/>
      <c r="S398" s="636"/>
      <c r="T398" s="145"/>
      <c r="U398" s="145"/>
      <c r="V398" s="56"/>
      <c r="W398" s="56"/>
      <c r="X398" s="56"/>
      <c r="Y398" s="56"/>
      <c r="Z398" s="644"/>
      <c r="AA398" s="56"/>
      <c r="AB398" s="56"/>
      <c r="AC398" s="56"/>
      <c r="AD398" s="56"/>
      <c r="AE398" s="644"/>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c r="IK398" s="56"/>
      <c r="IL398" s="56"/>
      <c r="IM398" s="56"/>
      <c r="IN398" s="56"/>
    </row>
    <row r="399" spans="1:248">
      <c r="A399" s="117"/>
      <c r="B399" s="129" t="s">
        <v>547</v>
      </c>
      <c r="C399" s="123">
        <v>4.3830781295381929</v>
      </c>
      <c r="D399" s="130">
        <v>4.7679999999999998</v>
      </c>
      <c r="E399" s="130">
        <v>4.645141012658228</v>
      </c>
      <c r="F399" s="130">
        <v>0</v>
      </c>
      <c r="G399" s="130">
        <v>4.5789999999999997</v>
      </c>
      <c r="H399" s="130">
        <v>0</v>
      </c>
      <c r="I399" s="123">
        <v>4.5402583273424382</v>
      </c>
      <c r="J399" s="123">
        <v>0</v>
      </c>
      <c r="K399" s="130">
        <v>4.1213436974789923</v>
      </c>
      <c r="L399" s="130">
        <v>3.7135803468208093</v>
      </c>
      <c r="M399" s="130">
        <v>0</v>
      </c>
      <c r="N399" s="131">
        <v>3.8797578767123295</v>
      </c>
      <c r="O399" s="636">
        <v>0</v>
      </c>
      <c r="P399" s="636">
        <v>0</v>
      </c>
      <c r="Q399" s="636"/>
      <c r="R399" s="636"/>
      <c r="S399" s="636"/>
      <c r="T399" s="637">
        <f t="shared" ref="T399" si="2326">C399-C398</f>
        <v>-0.36018168756777769</v>
      </c>
      <c r="U399" s="637">
        <f t="shared" ref="U399" si="2327">D399-D398</f>
        <v>-0.15200000000000014</v>
      </c>
      <c r="V399" s="637">
        <f t="shared" ref="V399" si="2328">E399-E398</f>
        <v>-0.20740794787205186</v>
      </c>
      <c r="W399" s="637">
        <f t="shared" ref="W399" si="2329">F399-F398</f>
        <v>0</v>
      </c>
      <c r="X399" s="637">
        <f t="shared" ref="X399" si="2330">G399-G398</f>
        <v>-0.10099999999999998</v>
      </c>
      <c r="Y399" s="637">
        <f t="shared" ref="Y399" si="2331">H399-H398</f>
        <v>0</v>
      </c>
      <c r="Z399" s="645">
        <f t="shared" ref="Z399" si="2332">I399-I398</f>
        <v>-0.25507293816624532</v>
      </c>
      <c r="AA399" s="637">
        <f t="shared" ref="AA399" si="2333">J399-J398</f>
        <v>0</v>
      </c>
      <c r="AB399" s="637">
        <f t="shared" ref="AB399" si="2334">K399-K398</f>
        <v>0.14693050640236782</v>
      </c>
      <c r="AC399" s="637">
        <f t="shared" ref="AC399" si="2335">L399-L398</f>
        <v>0.19769271980347503</v>
      </c>
      <c r="AD399" s="637">
        <f t="shared" ref="AD399" si="2336">M399-M398</f>
        <v>0</v>
      </c>
      <c r="AE399" s="645">
        <f t="shared" ref="AE399" si="2337">N399-N398</f>
        <v>0.18904042109102814</v>
      </c>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row>
    <row r="400" spans="1:248">
      <c r="A400" s="117"/>
      <c r="B400" s="109" t="s">
        <v>126</v>
      </c>
      <c r="C400" s="120">
        <v>4.9794782608695654</v>
      </c>
      <c r="D400" s="127">
        <v>5.1100000000000003</v>
      </c>
      <c r="E400" s="127">
        <v>5.2818421052631574</v>
      </c>
      <c r="F400" s="127">
        <v>0</v>
      </c>
      <c r="G400" s="127">
        <v>6.18</v>
      </c>
      <c r="H400" s="127">
        <v>0</v>
      </c>
      <c r="I400" s="120">
        <v>5.203125</v>
      </c>
      <c r="J400" s="120">
        <v>0</v>
      </c>
      <c r="K400" s="127">
        <v>4.5566767371601209</v>
      </c>
      <c r="L400" s="127">
        <v>4.1485488126649077</v>
      </c>
      <c r="M400" s="127">
        <v>0</v>
      </c>
      <c r="N400" s="128">
        <v>4.3388169014084506</v>
      </c>
      <c r="O400" s="636">
        <v>0</v>
      </c>
      <c r="P400" s="636">
        <v>0</v>
      </c>
      <c r="Q400" s="636"/>
      <c r="R400" s="636"/>
      <c r="S400" s="636"/>
      <c r="T400" s="145"/>
      <c r="U400" s="145"/>
      <c r="V400" s="56"/>
      <c r="W400" s="56"/>
      <c r="X400" s="56"/>
      <c r="Y400" s="56"/>
      <c r="Z400" s="644"/>
      <c r="AA400" s="56"/>
      <c r="AB400" s="56"/>
      <c r="AC400" s="56"/>
      <c r="AD400" s="56"/>
      <c r="AE400" s="644"/>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row>
    <row r="401" spans="1:248">
      <c r="A401" s="117"/>
      <c r="B401" s="129" t="s">
        <v>549</v>
      </c>
      <c r="C401" s="123">
        <v>5.4183023255813962</v>
      </c>
      <c r="D401" s="130">
        <v>5.59</v>
      </c>
      <c r="E401" s="130">
        <v>5.4047732558139527</v>
      </c>
      <c r="F401" s="130">
        <v>0</v>
      </c>
      <c r="G401" s="130">
        <v>5.2830000000000004</v>
      </c>
      <c r="H401" s="130">
        <v>0</v>
      </c>
      <c r="I401" s="123">
        <v>5.408676975945018</v>
      </c>
      <c r="J401" s="123">
        <v>0</v>
      </c>
      <c r="K401" s="130">
        <v>4.8131457858769933</v>
      </c>
      <c r="L401" s="130">
        <v>4.7300949074074072</v>
      </c>
      <c r="M401" s="130">
        <v>0</v>
      </c>
      <c r="N401" s="131">
        <v>4.7719540757749712</v>
      </c>
      <c r="O401" s="636">
        <v>0</v>
      </c>
      <c r="P401" s="636">
        <v>0</v>
      </c>
      <c r="Q401" s="636"/>
      <c r="R401" s="636"/>
      <c r="S401" s="636"/>
      <c r="T401" s="637">
        <f t="shared" ref="T401" si="2338">C401-C400</f>
        <v>0.43882406471183089</v>
      </c>
      <c r="U401" s="637">
        <f t="shared" ref="U401" si="2339">D401-D400</f>
        <v>0.47999999999999954</v>
      </c>
      <c r="V401" s="637">
        <f t="shared" ref="V401" si="2340">E401-E400</f>
        <v>0.12293115055079529</v>
      </c>
      <c r="W401" s="637">
        <f t="shared" ref="W401" si="2341">F401-F400</f>
        <v>0</v>
      </c>
      <c r="X401" s="637">
        <f t="shared" ref="X401" si="2342">G401-G400</f>
        <v>-0.89699999999999935</v>
      </c>
      <c r="Y401" s="637">
        <f t="shared" ref="Y401" si="2343">H401-H400</f>
        <v>0</v>
      </c>
      <c r="Z401" s="645">
        <f t="shared" ref="Z401" si="2344">I401-I400</f>
        <v>0.20555197594501795</v>
      </c>
      <c r="AA401" s="637">
        <f t="shared" ref="AA401" si="2345">J401-J400</f>
        <v>0</v>
      </c>
      <c r="AB401" s="637">
        <f t="shared" ref="AB401" si="2346">K401-K400</f>
        <v>0.25646904871687237</v>
      </c>
      <c r="AC401" s="637">
        <f t="shared" ref="AC401" si="2347">L401-L400</f>
        <v>0.58154609474249952</v>
      </c>
      <c r="AD401" s="637">
        <f t="shared" ref="AD401" si="2348">M401-M400</f>
        <v>0</v>
      </c>
      <c r="AE401" s="645">
        <f t="shared" ref="AE401" si="2349">N401-N400</f>
        <v>0.43313717436652066</v>
      </c>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c r="IK401" s="56"/>
      <c r="IL401" s="56"/>
      <c r="IM401" s="56"/>
      <c r="IN401" s="56"/>
    </row>
    <row r="402" spans="1:248">
      <c r="A402" s="117"/>
      <c r="B402" s="109" t="s">
        <v>128</v>
      </c>
      <c r="C402" s="120">
        <v>0</v>
      </c>
      <c r="D402" s="127">
        <v>0</v>
      </c>
      <c r="E402" s="127">
        <v>0</v>
      </c>
      <c r="F402" s="127">
        <v>0</v>
      </c>
      <c r="G402" s="127">
        <v>0</v>
      </c>
      <c r="H402" s="127">
        <v>0</v>
      </c>
      <c r="I402" s="120">
        <v>0</v>
      </c>
      <c r="J402" s="120">
        <v>0</v>
      </c>
      <c r="K402" s="127">
        <v>0</v>
      </c>
      <c r="L402" s="127">
        <v>0</v>
      </c>
      <c r="M402" s="127">
        <v>0</v>
      </c>
      <c r="N402" s="128">
        <v>0</v>
      </c>
      <c r="O402" s="636">
        <v>0</v>
      </c>
      <c r="P402" s="636">
        <v>0</v>
      </c>
      <c r="Q402" s="636"/>
      <c r="R402" s="636"/>
      <c r="S402" s="636"/>
      <c r="T402" s="145"/>
      <c r="U402" s="145"/>
      <c r="V402" s="56"/>
      <c r="W402" s="56"/>
      <c r="X402" s="56"/>
      <c r="Y402" s="56"/>
      <c r="Z402" s="644"/>
      <c r="AA402" s="56"/>
      <c r="AB402" s="56"/>
      <c r="AC402" s="56"/>
      <c r="AD402" s="56"/>
      <c r="AE402" s="644"/>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row>
    <row r="403" spans="1:248">
      <c r="A403" s="117"/>
      <c r="B403" s="129" t="s">
        <v>551</v>
      </c>
      <c r="C403" s="123">
        <v>0</v>
      </c>
      <c r="D403" s="130">
        <v>0</v>
      </c>
      <c r="E403" s="130">
        <v>0</v>
      </c>
      <c r="F403" s="130">
        <v>0</v>
      </c>
      <c r="G403" s="130">
        <v>0</v>
      </c>
      <c r="H403" s="130">
        <v>0</v>
      </c>
      <c r="I403" s="123">
        <v>0</v>
      </c>
      <c r="J403" s="123">
        <v>0</v>
      </c>
      <c r="K403" s="130">
        <v>0</v>
      </c>
      <c r="L403" s="130">
        <v>0</v>
      </c>
      <c r="M403" s="130">
        <v>0</v>
      </c>
      <c r="N403" s="131">
        <v>0</v>
      </c>
      <c r="O403" s="636">
        <v>0</v>
      </c>
      <c r="P403" s="636">
        <v>0</v>
      </c>
      <c r="Q403" s="636"/>
      <c r="R403" s="636"/>
      <c r="S403" s="636"/>
      <c r="T403" s="637">
        <f t="shared" ref="T403" si="2350">C403-C402</f>
        <v>0</v>
      </c>
      <c r="U403" s="637">
        <f t="shared" ref="U403" si="2351">D403-D402</f>
        <v>0</v>
      </c>
      <c r="V403" s="637">
        <f t="shared" ref="V403" si="2352">E403-E402</f>
        <v>0</v>
      </c>
      <c r="W403" s="637">
        <f t="shared" ref="W403" si="2353">F403-F402</f>
        <v>0</v>
      </c>
      <c r="X403" s="637">
        <f t="shared" ref="X403" si="2354">G403-G402</f>
        <v>0</v>
      </c>
      <c r="Y403" s="637">
        <f t="shared" ref="Y403" si="2355">H403-H402</f>
        <v>0</v>
      </c>
      <c r="Z403" s="645">
        <f t="shared" ref="Z403" si="2356">I403-I402</f>
        <v>0</v>
      </c>
      <c r="AA403" s="637">
        <f t="shared" ref="AA403" si="2357">J403-J402</f>
        <v>0</v>
      </c>
      <c r="AB403" s="637">
        <f t="shared" ref="AB403" si="2358">K403-K402</f>
        <v>0</v>
      </c>
      <c r="AC403" s="637">
        <f t="shared" ref="AC403" si="2359">L403-L402</f>
        <v>0</v>
      </c>
      <c r="AD403" s="637">
        <f t="shared" ref="AD403" si="2360">M403-M402</f>
        <v>0</v>
      </c>
      <c r="AE403" s="645">
        <f t="shared" ref="AE403" si="2361">N403-N402</f>
        <v>0</v>
      </c>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row>
    <row r="404" spans="1:248">
      <c r="A404" s="117"/>
      <c r="B404" s="109" t="s">
        <v>130</v>
      </c>
      <c r="C404" s="120">
        <v>4.7503469866944954</v>
      </c>
      <c r="D404" s="127">
        <v>4.9233139534883721</v>
      </c>
      <c r="E404" s="127">
        <v>4.8668045441304972</v>
      </c>
      <c r="F404" s="127">
        <v>0</v>
      </c>
      <c r="G404" s="127">
        <v>4.7305617977528076</v>
      </c>
      <c r="H404" s="127">
        <v>0</v>
      </c>
      <c r="I404" s="120">
        <v>4.8078848003848007</v>
      </c>
      <c r="J404" s="120">
        <v>0</v>
      </c>
      <c r="K404" s="127">
        <v>4.115917767988253</v>
      </c>
      <c r="L404" s="127">
        <v>3.632738791423002</v>
      </c>
      <c r="M404" s="127">
        <v>0</v>
      </c>
      <c r="N404" s="128">
        <v>3.8255008787346223</v>
      </c>
      <c r="O404" s="636">
        <v>0</v>
      </c>
      <c r="P404" s="636">
        <v>0</v>
      </c>
      <c r="Q404" s="636"/>
      <c r="R404" s="636"/>
      <c r="S404" s="636"/>
      <c r="T404" s="145"/>
      <c r="U404" s="145"/>
      <c r="V404" s="56"/>
      <c r="W404" s="56"/>
      <c r="X404" s="56"/>
      <c r="Y404" s="56"/>
      <c r="Z404" s="644"/>
      <c r="AA404" s="56"/>
      <c r="AB404" s="56"/>
      <c r="AC404" s="56"/>
      <c r="AD404" s="56"/>
      <c r="AE404" s="644"/>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row>
    <row r="405" spans="1:248">
      <c r="A405" s="117"/>
      <c r="B405" s="129" t="s">
        <v>553</v>
      </c>
      <c r="C405" s="123">
        <v>4.4083060357041655</v>
      </c>
      <c r="D405" s="130">
        <v>4.7898527607361956</v>
      </c>
      <c r="E405" s="130">
        <v>4.6768384279475983</v>
      </c>
      <c r="F405" s="130">
        <v>0</v>
      </c>
      <c r="G405" s="130">
        <v>4.6073299798792755</v>
      </c>
      <c r="H405" s="130">
        <v>0</v>
      </c>
      <c r="I405" s="123">
        <v>4.5695173092508963</v>
      </c>
      <c r="J405" s="123">
        <v>0</v>
      </c>
      <c r="K405" s="130">
        <v>4.3077777777777779</v>
      </c>
      <c r="L405" s="130">
        <v>3.9166951896392233</v>
      </c>
      <c r="M405" s="130">
        <v>0</v>
      </c>
      <c r="N405" s="131">
        <v>4.0847441308361914</v>
      </c>
      <c r="O405" s="636">
        <v>0</v>
      </c>
      <c r="P405" s="636">
        <v>0</v>
      </c>
      <c r="Q405" s="636"/>
      <c r="R405" s="636"/>
      <c r="S405" s="636"/>
      <c r="T405" s="637">
        <f t="shared" ref="T405" si="2362">C405-C404</f>
        <v>-0.34204095099032994</v>
      </c>
      <c r="U405" s="637">
        <f t="shared" ref="U405" si="2363">D405-D404</f>
        <v>-0.13346119275217649</v>
      </c>
      <c r="V405" s="637">
        <f t="shared" ref="V405" si="2364">E405-E404</f>
        <v>-0.18996611618289894</v>
      </c>
      <c r="W405" s="637">
        <f t="shared" ref="W405" si="2365">F405-F404</f>
        <v>0</v>
      </c>
      <c r="X405" s="637">
        <f t="shared" ref="X405" si="2366">G405-G404</f>
        <v>-0.1232318178735321</v>
      </c>
      <c r="Y405" s="637">
        <f t="shared" ref="Y405" si="2367">H405-H404</f>
        <v>0</v>
      </c>
      <c r="Z405" s="645">
        <f t="shared" ref="Z405" si="2368">I405-I404</f>
        <v>-0.23836749113390443</v>
      </c>
      <c r="AA405" s="637">
        <f t="shared" ref="AA405" si="2369">J405-J404</f>
        <v>0</v>
      </c>
      <c r="AB405" s="637">
        <f t="shared" ref="AB405" si="2370">K405-K404</f>
        <v>0.19186000978952489</v>
      </c>
      <c r="AC405" s="637">
        <f t="shared" ref="AC405" si="2371">L405-L404</f>
        <v>0.28395639821622121</v>
      </c>
      <c r="AD405" s="637">
        <f t="shared" ref="AD405" si="2372">M405-M404</f>
        <v>0</v>
      </c>
      <c r="AE405" s="645">
        <f t="shared" ref="AE405" si="2373">N405-N404</f>
        <v>0.25924325210156907</v>
      </c>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row>
    <row r="406" spans="1:248">
      <c r="A406" s="117"/>
      <c r="B406" s="109" t="s">
        <v>132</v>
      </c>
      <c r="C406" s="120">
        <v>3.2216511755057406</v>
      </c>
      <c r="D406" s="127">
        <v>3.16</v>
      </c>
      <c r="E406" s="127">
        <v>3.0495519911504418</v>
      </c>
      <c r="F406" s="127">
        <v>0</v>
      </c>
      <c r="G406" s="127">
        <v>2.97</v>
      </c>
      <c r="H406" s="127">
        <v>0</v>
      </c>
      <c r="I406" s="120">
        <v>3.1059292035398234</v>
      </c>
      <c r="J406" s="120">
        <v>0</v>
      </c>
      <c r="K406" s="127">
        <v>2.6854833333333334</v>
      </c>
      <c r="L406" s="127">
        <v>2.4846515397082656</v>
      </c>
      <c r="M406" s="127">
        <v>0</v>
      </c>
      <c r="N406" s="128">
        <v>2.5836647493837308</v>
      </c>
      <c r="O406" s="636">
        <v>0</v>
      </c>
      <c r="P406" s="636">
        <v>0</v>
      </c>
      <c r="Q406" s="636"/>
      <c r="R406" s="636"/>
      <c r="S406" s="636"/>
      <c r="T406" s="145"/>
      <c r="U406" s="145"/>
      <c r="V406" s="56"/>
      <c r="W406" s="56"/>
      <c r="X406" s="56"/>
      <c r="Y406" s="56"/>
      <c r="Z406" s="644"/>
      <c r="AA406" s="56"/>
      <c r="AB406" s="56"/>
      <c r="AC406" s="56"/>
      <c r="AD406" s="56"/>
      <c r="AE406" s="644"/>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row>
    <row r="407" spans="1:248">
      <c r="A407" s="117"/>
      <c r="B407" s="129" t="s">
        <v>555</v>
      </c>
      <c r="C407" s="123">
        <v>5.7206233870967749</v>
      </c>
      <c r="D407" s="130">
        <v>6.3369999999999997</v>
      </c>
      <c r="E407" s="130">
        <v>5.8204317916828607</v>
      </c>
      <c r="F407" s="130">
        <v>0</v>
      </c>
      <c r="G407" s="130">
        <v>6.0889999999999995</v>
      </c>
      <c r="H407" s="130">
        <v>0</v>
      </c>
      <c r="I407" s="123">
        <v>5.8242717026378896</v>
      </c>
      <c r="J407" s="123">
        <v>0</v>
      </c>
      <c r="K407" s="130">
        <v>5.9089639639639646</v>
      </c>
      <c r="L407" s="130">
        <v>5.397465517241379</v>
      </c>
      <c r="M407" s="130">
        <v>0</v>
      </c>
      <c r="N407" s="131">
        <v>5.6475814977973569</v>
      </c>
      <c r="O407" s="636">
        <v>0</v>
      </c>
      <c r="P407" s="636">
        <v>0</v>
      </c>
      <c r="Q407" s="636"/>
      <c r="R407" s="636"/>
      <c r="S407" s="636"/>
      <c r="T407" s="637">
        <f t="shared" ref="T407" si="2374">C407-C406</f>
        <v>2.4989722115910342</v>
      </c>
      <c r="U407" s="637">
        <f t="shared" ref="U407" si="2375">D407-D406</f>
        <v>3.1769999999999996</v>
      </c>
      <c r="V407" s="637">
        <f t="shared" ref="V407" si="2376">E407-E406</f>
        <v>2.7708798005324189</v>
      </c>
      <c r="W407" s="637">
        <f t="shared" ref="W407" si="2377">F407-F406</f>
        <v>0</v>
      </c>
      <c r="X407" s="637">
        <f t="shared" ref="X407" si="2378">G407-G406</f>
        <v>3.1189999999999993</v>
      </c>
      <c r="Y407" s="637">
        <f t="shared" ref="Y407" si="2379">H407-H406</f>
        <v>0</v>
      </c>
      <c r="Z407" s="645">
        <f t="shared" ref="Z407" si="2380">I407-I406</f>
        <v>2.7183424990980662</v>
      </c>
      <c r="AA407" s="637">
        <f t="shared" ref="AA407" si="2381">J407-J406</f>
        <v>0</v>
      </c>
      <c r="AB407" s="637">
        <f t="shared" ref="AB407" si="2382">K407-K406</f>
        <v>3.2234806306306312</v>
      </c>
      <c r="AC407" s="637">
        <f t="shared" ref="AC407" si="2383">L407-L406</f>
        <v>2.9128139775331134</v>
      </c>
      <c r="AD407" s="637">
        <f t="shared" ref="AD407" si="2384">M407-M406</f>
        <v>0</v>
      </c>
      <c r="AE407" s="645">
        <f t="shared" ref="AE407" si="2385">N407-N406</f>
        <v>3.063916748413626</v>
      </c>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row>
    <row r="408" spans="1:248">
      <c r="A408" s="117"/>
      <c r="B408" s="109" t="s">
        <v>134</v>
      </c>
      <c r="C408" s="120">
        <v>3.531391941391941</v>
      </c>
      <c r="D408" s="127">
        <v>3.33</v>
      </c>
      <c r="E408" s="127">
        <v>3.1065411298315162</v>
      </c>
      <c r="F408" s="127">
        <v>0</v>
      </c>
      <c r="G408" s="127">
        <v>2.4900000000000002</v>
      </c>
      <c r="H408" s="127">
        <v>0</v>
      </c>
      <c r="I408" s="120">
        <v>3.2310385756676552</v>
      </c>
      <c r="J408" s="120">
        <v>0</v>
      </c>
      <c r="K408" s="127">
        <v>2.9270904925544099</v>
      </c>
      <c r="L408" s="127">
        <v>2.6728361581920903</v>
      </c>
      <c r="M408" s="127">
        <v>0</v>
      </c>
      <c r="N408" s="128">
        <v>2.7990955631399319</v>
      </c>
      <c r="O408" s="636">
        <v>0</v>
      </c>
      <c r="P408" s="636">
        <v>0</v>
      </c>
      <c r="Q408" s="636"/>
      <c r="R408" s="636"/>
      <c r="S408" s="636"/>
      <c r="T408" s="145"/>
      <c r="U408" s="145"/>
      <c r="V408" s="56"/>
      <c r="W408" s="56"/>
      <c r="X408" s="56"/>
      <c r="Y408" s="56"/>
      <c r="Z408" s="644"/>
      <c r="AA408" s="56"/>
      <c r="AB408" s="56"/>
      <c r="AC408" s="56"/>
      <c r="AD408" s="56"/>
      <c r="AE408" s="644"/>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row>
    <row r="409" spans="1:248">
      <c r="A409" s="117"/>
      <c r="B409" s="129" t="s">
        <v>557</v>
      </c>
      <c r="C409" s="123">
        <v>7.5611059602649</v>
      </c>
      <c r="D409" s="130">
        <v>8.2439999999999998</v>
      </c>
      <c r="E409" s="130">
        <v>8.004981927710844</v>
      </c>
      <c r="F409" s="130">
        <v>0</v>
      </c>
      <c r="G409" s="130">
        <v>8.907</v>
      </c>
      <c r="H409" s="130">
        <v>0</v>
      </c>
      <c r="I409" s="123">
        <v>7.9282000000000004</v>
      </c>
      <c r="J409" s="123">
        <v>0</v>
      </c>
      <c r="K409" s="130">
        <v>7.9275471698113193</v>
      </c>
      <c r="L409" s="130">
        <v>7.3779618055555556</v>
      </c>
      <c r="M409" s="130">
        <v>0</v>
      </c>
      <c r="N409" s="131">
        <v>7.6413254972875215</v>
      </c>
      <c r="O409" s="636">
        <v>0</v>
      </c>
      <c r="P409" s="636">
        <v>0</v>
      </c>
      <c r="Q409" s="636"/>
      <c r="R409" s="636"/>
      <c r="S409" s="636"/>
      <c r="T409" s="729">
        <f t="shared" ref="T409" si="2386">C409-C408</f>
        <v>4.0297140188729585</v>
      </c>
      <c r="U409" s="729">
        <f t="shared" ref="U409" si="2387">D409-D408</f>
        <v>4.9139999999999997</v>
      </c>
      <c r="V409" s="729">
        <f t="shared" ref="V409" si="2388">E409-E408</f>
        <v>4.8984407978793278</v>
      </c>
      <c r="W409" s="637">
        <f t="shared" ref="W409" si="2389">F409-F408</f>
        <v>0</v>
      </c>
      <c r="X409" s="729">
        <f t="shared" ref="X409" si="2390">G409-G408</f>
        <v>6.4169999999999998</v>
      </c>
      <c r="Y409" s="637">
        <f t="shared" ref="Y409" si="2391">H409-H408</f>
        <v>0</v>
      </c>
      <c r="Z409" s="645">
        <f t="shared" ref="Z409" si="2392">I409-I408</f>
        <v>4.6971614243323447</v>
      </c>
      <c r="AA409" s="637">
        <f t="shared" ref="AA409" si="2393">J409-J408</f>
        <v>0</v>
      </c>
      <c r="AB409" s="729">
        <f t="shared" ref="AB409" si="2394">K409-K408</f>
        <v>5.0004566772569099</v>
      </c>
      <c r="AC409" s="729">
        <f t="shared" ref="AC409" si="2395">L409-L408</f>
        <v>4.7051256473634648</v>
      </c>
      <c r="AD409" s="637">
        <f t="shared" ref="AD409" si="2396">M409-M408</f>
        <v>0</v>
      </c>
      <c r="AE409" s="645">
        <f t="shared" ref="AE409" si="2397">N409-N408</f>
        <v>4.8422299341475892</v>
      </c>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row>
    <row r="410" spans="1:248">
      <c r="A410" s="117"/>
      <c r="B410" s="109" t="s">
        <v>136</v>
      </c>
      <c r="C410" s="120">
        <v>0</v>
      </c>
      <c r="D410" s="127">
        <v>0</v>
      </c>
      <c r="E410" s="127">
        <v>0</v>
      </c>
      <c r="F410" s="127">
        <v>0</v>
      </c>
      <c r="G410" s="127">
        <v>0</v>
      </c>
      <c r="H410" s="127">
        <v>0</v>
      </c>
      <c r="I410" s="120">
        <v>0</v>
      </c>
      <c r="J410" s="120">
        <v>0</v>
      </c>
      <c r="K410" s="127">
        <v>0</v>
      </c>
      <c r="L410" s="127">
        <v>0</v>
      </c>
      <c r="M410" s="127">
        <v>0</v>
      </c>
      <c r="N410" s="128">
        <v>0</v>
      </c>
      <c r="O410" s="636">
        <v>0</v>
      </c>
      <c r="P410" s="636">
        <v>0</v>
      </c>
      <c r="Q410" s="636"/>
      <c r="R410" s="636"/>
      <c r="S410" s="636"/>
      <c r="T410" s="145"/>
      <c r="U410" s="145"/>
      <c r="V410" s="56"/>
      <c r="W410" s="56"/>
      <c r="X410" s="56"/>
      <c r="Y410" s="56"/>
      <c r="Z410" s="644"/>
      <c r="AA410" s="56"/>
      <c r="AB410" s="56"/>
      <c r="AC410" s="56"/>
      <c r="AD410" s="56"/>
      <c r="AE410" s="644"/>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row>
    <row r="411" spans="1:248">
      <c r="A411" s="117"/>
      <c r="B411" s="129" t="s">
        <v>559</v>
      </c>
      <c r="C411" s="123">
        <v>0</v>
      </c>
      <c r="D411" s="130">
        <v>0</v>
      </c>
      <c r="E411" s="130">
        <v>0</v>
      </c>
      <c r="F411" s="130">
        <v>0</v>
      </c>
      <c r="G411" s="130">
        <v>0</v>
      </c>
      <c r="H411" s="130">
        <v>0</v>
      </c>
      <c r="I411" s="123">
        <v>0</v>
      </c>
      <c r="J411" s="123">
        <v>0</v>
      </c>
      <c r="K411" s="130">
        <v>0</v>
      </c>
      <c r="L411" s="130">
        <v>0</v>
      </c>
      <c r="M411" s="130">
        <v>0</v>
      </c>
      <c r="N411" s="131">
        <v>0</v>
      </c>
      <c r="O411" s="636">
        <v>0</v>
      </c>
      <c r="P411" s="636">
        <v>0</v>
      </c>
      <c r="Q411" s="636"/>
      <c r="R411" s="636"/>
      <c r="S411" s="636"/>
      <c r="T411" s="637">
        <f t="shared" ref="T411" si="2398">C411-C410</f>
        <v>0</v>
      </c>
      <c r="U411" s="637">
        <f t="shared" ref="U411" si="2399">D411-D410</f>
        <v>0</v>
      </c>
      <c r="V411" s="637">
        <f t="shared" ref="V411" si="2400">E411-E410</f>
        <v>0</v>
      </c>
      <c r="W411" s="637">
        <f t="shared" ref="W411" si="2401">F411-F410</f>
        <v>0</v>
      </c>
      <c r="X411" s="637">
        <f t="shared" ref="X411" si="2402">G411-G410</f>
        <v>0</v>
      </c>
      <c r="Y411" s="637">
        <f t="shared" ref="Y411" si="2403">H411-H410</f>
        <v>0</v>
      </c>
      <c r="Z411" s="645">
        <f t="shared" ref="Z411" si="2404">I411-I410</f>
        <v>0</v>
      </c>
      <c r="AA411" s="637">
        <f t="shared" ref="AA411" si="2405">J411-J410</f>
        <v>0</v>
      </c>
      <c r="AB411" s="637">
        <f t="shared" ref="AB411" si="2406">K411-K410</f>
        <v>0</v>
      </c>
      <c r="AC411" s="637">
        <f t="shared" ref="AC411" si="2407">L411-L410</f>
        <v>0</v>
      </c>
      <c r="AD411" s="637">
        <f t="shared" ref="AD411" si="2408">M411-M410</f>
        <v>0</v>
      </c>
      <c r="AE411" s="645">
        <f t="shared" ref="AE411" si="2409">N411-N410</f>
        <v>0</v>
      </c>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row>
    <row r="412" spans="1:248">
      <c r="A412" s="117"/>
      <c r="B412" s="109" t="s">
        <v>138</v>
      </c>
      <c r="C412" s="120">
        <v>3.2928589473684209</v>
      </c>
      <c r="D412" s="127">
        <v>3.1835542168674702</v>
      </c>
      <c r="E412" s="127">
        <v>3.0619848648648649</v>
      </c>
      <c r="F412" s="127">
        <v>0</v>
      </c>
      <c r="G412" s="127">
        <v>2.8686851211072666</v>
      </c>
      <c r="H412" s="127">
        <v>0</v>
      </c>
      <c r="I412" s="120">
        <v>3.1330011557724413</v>
      </c>
      <c r="J412" s="120">
        <v>0</v>
      </c>
      <c r="K412" s="127">
        <v>2.8286761710794295</v>
      </c>
      <c r="L412" s="127">
        <v>2.5955326231691078</v>
      </c>
      <c r="M412" s="127">
        <v>0</v>
      </c>
      <c r="N412" s="128">
        <v>2.7109680672268905</v>
      </c>
      <c r="O412" s="636">
        <v>0</v>
      </c>
      <c r="P412" s="636">
        <v>0</v>
      </c>
      <c r="Q412" s="636"/>
      <c r="R412" s="636"/>
      <c r="S412" s="636"/>
      <c r="T412" s="145"/>
      <c r="U412" s="145"/>
      <c r="V412" s="56"/>
      <c r="W412" s="56"/>
      <c r="X412" s="56"/>
      <c r="Y412" s="56"/>
      <c r="Z412" s="644"/>
      <c r="AA412" s="56"/>
      <c r="AB412" s="56"/>
      <c r="AC412" s="56"/>
      <c r="AD412" s="56"/>
      <c r="AE412" s="644"/>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row>
    <row r="413" spans="1:248">
      <c r="A413" s="117"/>
      <c r="B413" s="129" t="s">
        <v>561</v>
      </c>
      <c r="C413" s="123">
        <v>6.0810810635538264</v>
      </c>
      <c r="D413" s="130">
        <v>6.9045595238095228</v>
      </c>
      <c r="E413" s="130">
        <v>6.1746831650928042</v>
      </c>
      <c r="F413" s="130">
        <v>0</v>
      </c>
      <c r="G413" s="130">
        <v>6.7016086956521734</v>
      </c>
      <c r="H413" s="130">
        <v>0</v>
      </c>
      <c r="I413" s="123">
        <v>6.2062410206084397</v>
      </c>
      <c r="J413" s="123">
        <v>0</v>
      </c>
      <c r="K413" s="130">
        <v>6.8034866220735788</v>
      </c>
      <c r="L413" s="130">
        <v>6.2942940251572326</v>
      </c>
      <c r="M413" s="130">
        <v>0</v>
      </c>
      <c r="N413" s="131">
        <v>6.5410502431118314</v>
      </c>
      <c r="O413" s="636">
        <v>0</v>
      </c>
      <c r="P413" s="636">
        <v>0</v>
      </c>
      <c r="Q413" s="636"/>
      <c r="R413" s="636"/>
      <c r="S413" s="636"/>
      <c r="T413" s="729">
        <f t="shared" ref="T413" si="2410">C413-C412</f>
        <v>2.7882221161854055</v>
      </c>
      <c r="U413" s="729">
        <f t="shared" ref="U413" si="2411">D413-D412</f>
        <v>3.7210053069420526</v>
      </c>
      <c r="V413" s="729">
        <f t="shared" ref="V413" si="2412">E413-E412</f>
        <v>3.1126983002279394</v>
      </c>
      <c r="W413" s="637">
        <f t="shared" ref="W413" si="2413">F413-F412</f>
        <v>0</v>
      </c>
      <c r="X413" s="729">
        <f t="shared" ref="X413" si="2414">G413-G412</f>
        <v>3.8329235745449068</v>
      </c>
      <c r="Y413" s="637">
        <f t="shared" ref="Y413" si="2415">H413-H412</f>
        <v>0</v>
      </c>
      <c r="Z413" s="645">
        <f t="shared" ref="Z413" si="2416">I413-I412</f>
        <v>3.0732398648359984</v>
      </c>
      <c r="AA413" s="637">
        <f t="shared" ref="AA413" si="2417">J413-J412</f>
        <v>0</v>
      </c>
      <c r="AB413" s="729">
        <f t="shared" ref="AB413" si="2418">K413-K412</f>
        <v>3.9748104509941493</v>
      </c>
      <c r="AC413" s="729">
        <f t="shared" ref="AC413" si="2419">L413-L412</f>
        <v>3.6987614019881248</v>
      </c>
      <c r="AD413" s="637">
        <f t="shared" ref="AD413" si="2420">M413-M412</f>
        <v>0</v>
      </c>
      <c r="AE413" s="645">
        <f t="shared" ref="AE413" si="2421">N413-N412</f>
        <v>3.8300821758849408</v>
      </c>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row>
    <row r="414" spans="1:248">
      <c r="A414" s="117"/>
      <c r="B414" s="109" t="s">
        <v>156</v>
      </c>
      <c r="C414" s="120">
        <v>0</v>
      </c>
      <c r="D414" s="127">
        <v>0</v>
      </c>
      <c r="E414" s="127">
        <v>0</v>
      </c>
      <c r="F414" s="127">
        <v>0</v>
      </c>
      <c r="G414" s="127">
        <v>0</v>
      </c>
      <c r="H414" s="127">
        <v>0</v>
      </c>
      <c r="I414" s="120">
        <v>0</v>
      </c>
      <c r="J414" s="120">
        <v>0</v>
      </c>
      <c r="K414" s="127">
        <v>0</v>
      </c>
      <c r="L414" s="127">
        <v>0</v>
      </c>
      <c r="M414" s="127">
        <v>0</v>
      </c>
      <c r="N414" s="128">
        <v>0</v>
      </c>
      <c r="O414" s="636">
        <v>0</v>
      </c>
      <c r="P414" s="636">
        <v>0</v>
      </c>
      <c r="Q414" s="636"/>
      <c r="R414" s="636"/>
      <c r="S414" s="636"/>
      <c r="T414" s="145"/>
      <c r="U414" s="145"/>
      <c r="V414" s="56"/>
      <c r="W414" s="56"/>
      <c r="X414" s="56"/>
      <c r="Y414" s="56"/>
      <c r="Z414" s="644"/>
      <c r="AA414" s="56"/>
      <c r="AB414" s="56"/>
      <c r="AC414" s="56"/>
      <c r="AD414" s="56"/>
      <c r="AE414" s="644"/>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c r="IK414" s="56"/>
      <c r="IL414" s="56"/>
      <c r="IM414" s="56"/>
      <c r="IN414" s="56"/>
    </row>
    <row r="415" spans="1:248">
      <c r="A415" s="117"/>
      <c r="B415" s="129" t="s">
        <v>563</v>
      </c>
      <c r="C415" s="123">
        <v>3.8807702060221869</v>
      </c>
      <c r="D415" s="130">
        <v>0</v>
      </c>
      <c r="E415" s="130">
        <v>3.4217495107632097</v>
      </c>
      <c r="F415" s="130">
        <v>0</v>
      </c>
      <c r="G415" s="130">
        <v>3.8130000000000002</v>
      </c>
      <c r="H415" s="130">
        <v>0</v>
      </c>
      <c r="I415" s="123">
        <v>3.4118047084002137</v>
      </c>
      <c r="J415" s="123">
        <v>0</v>
      </c>
      <c r="K415" s="130">
        <v>4.167265877957659</v>
      </c>
      <c r="L415" s="130">
        <v>4.2859180952380953</v>
      </c>
      <c r="M415" s="130">
        <v>0</v>
      </c>
      <c r="N415" s="131">
        <v>4.2260138321282614</v>
      </c>
      <c r="O415" s="636">
        <v>0</v>
      </c>
      <c r="P415" s="636">
        <v>0</v>
      </c>
      <c r="Q415" s="636"/>
      <c r="R415" s="636"/>
      <c r="S415" s="636"/>
      <c r="T415" s="637">
        <f t="shared" ref="T415" si="2422">C415-C414</f>
        <v>3.8807702060221869</v>
      </c>
      <c r="U415" s="637">
        <f t="shared" ref="U415" si="2423">D415-D414</f>
        <v>0</v>
      </c>
      <c r="V415" s="637">
        <f t="shared" ref="V415" si="2424">E415-E414</f>
        <v>3.4217495107632097</v>
      </c>
      <c r="W415" s="637">
        <f t="shared" ref="W415" si="2425">F415-F414</f>
        <v>0</v>
      </c>
      <c r="X415" s="637">
        <f t="shared" ref="X415" si="2426">G415-G414</f>
        <v>3.8130000000000002</v>
      </c>
      <c r="Y415" s="637">
        <f t="shared" ref="Y415" si="2427">H415-H414</f>
        <v>0</v>
      </c>
      <c r="Z415" s="645">
        <f t="shared" ref="Z415" si="2428">I415-I414</f>
        <v>3.4118047084002137</v>
      </c>
      <c r="AA415" s="637">
        <f t="shared" ref="AA415" si="2429">J415-J414</f>
        <v>0</v>
      </c>
      <c r="AB415" s="637">
        <f t="shared" ref="AB415" si="2430">K415-K414</f>
        <v>4.167265877957659</v>
      </c>
      <c r="AC415" s="637">
        <f t="shared" ref="AC415" si="2431">L415-L414</f>
        <v>4.2859180952380953</v>
      </c>
      <c r="AD415" s="637">
        <f t="shared" ref="AD415" si="2432">M415-M414</f>
        <v>0</v>
      </c>
      <c r="AE415" s="645">
        <f t="shared" ref="AE415" si="2433">N415-N414</f>
        <v>4.2260138321282614</v>
      </c>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row>
    <row r="416" spans="1:248">
      <c r="A416" s="117"/>
      <c r="B416" s="109" t="s">
        <v>169</v>
      </c>
      <c r="C416" s="120">
        <v>4.3082166890982503</v>
      </c>
      <c r="D416" s="127">
        <v>4.1419917012448133</v>
      </c>
      <c r="E416" s="127">
        <v>4.0345943970767362</v>
      </c>
      <c r="F416" s="127">
        <v>0</v>
      </c>
      <c r="G416" s="127">
        <v>4.3006229508196716</v>
      </c>
      <c r="H416" s="127">
        <v>0</v>
      </c>
      <c r="I416" s="120">
        <v>4.1576754194473899</v>
      </c>
      <c r="J416" s="120">
        <v>0</v>
      </c>
      <c r="K416" s="127">
        <v>3.515865603644647</v>
      </c>
      <c r="L416" s="127">
        <v>3.2604711838006226</v>
      </c>
      <c r="M416" s="127">
        <v>0</v>
      </c>
      <c r="N416" s="128">
        <v>3.3641882516188715</v>
      </c>
      <c r="O416" s="636">
        <v>0</v>
      </c>
      <c r="P416" s="636">
        <v>0</v>
      </c>
      <c r="Q416" s="636"/>
      <c r="R416" s="636"/>
      <c r="S416" s="636"/>
      <c r="T416" s="145"/>
      <c r="U416" s="145"/>
      <c r="V416" s="56"/>
      <c r="W416" s="56"/>
      <c r="X416" s="56"/>
      <c r="Y416" s="56"/>
      <c r="Z416" s="644"/>
      <c r="AA416" s="56"/>
      <c r="AB416" s="56"/>
      <c r="AC416" s="56"/>
      <c r="AD416" s="56"/>
      <c r="AE416" s="644"/>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row>
    <row r="417" spans="1:248">
      <c r="A417" s="117"/>
      <c r="B417" s="129" t="s">
        <v>565</v>
      </c>
      <c r="C417" s="123">
        <v>4.6248781132075472</v>
      </c>
      <c r="D417" s="130">
        <v>5.1575104790419157</v>
      </c>
      <c r="E417" s="130">
        <v>4.9710586216364625</v>
      </c>
      <c r="F417" s="130">
        <v>0</v>
      </c>
      <c r="G417" s="130">
        <v>4.8550287671232875</v>
      </c>
      <c r="H417" s="130">
        <v>0</v>
      </c>
      <c r="I417" s="123">
        <v>4.8426858103275645</v>
      </c>
      <c r="J417" s="123">
        <v>0</v>
      </c>
      <c r="K417" s="130">
        <v>4.5042894564505573</v>
      </c>
      <c r="L417" s="130">
        <v>3.9744767772511853</v>
      </c>
      <c r="M417" s="130">
        <v>0</v>
      </c>
      <c r="N417" s="131">
        <v>4.1969194390981581</v>
      </c>
      <c r="O417" s="636">
        <v>0</v>
      </c>
      <c r="P417" s="636">
        <v>0</v>
      </c>
      <c r="Q417" s="636"/>
      <c r="R417" s="636"/>
      <c r="S417" s="636"/>
      <c r="T417" s="637">
        <f t="shared" ref="T417" si="2434">C417-C416</f>
        <v>0.31666142410929687</v>
      </c>
      <c r="U417" s="637">
        <f t="shared" ref="U417" si="2435">D417-D416</f>
        <v>1.0155187777971024</v>
      </c>
      <c r="V417" s="637">
        <f t="shared" ref="V417" si="2436">E417-E416</f>
        <v>0.93646422455972633</v>
      </c>
      <c r="W417" s="637">
        <f t="shared" ref="W417" si="2437">F417-F416</f>
        <v>0</v>
      </c>
      <c r="X417" s="637">
        <f t="shared" ref="X417" si="2438">G417-G416</f>
        <v>0.55440581630361585</v>
      </c>
      <c r="Y417" s="637">
        <f t="shared" ref="Y417" si="2439">H417-H416</f>
        <v>0</v>
      </c>
      <c r="Z417" s="645">
        <f t="shared" ref="Z417" si="2440">I417-I416</f>
        <v>0.68501039088017457</v>
      </c>
      <c r="AA417" s="637">
        <f t="shared" ref="AA417" si="2441">J417-J416</f>
        <v>0</v>
      </c>
      <c r="AB417" s="637">
        <f t="shared" ref="AB417" si="2442">K417-K416</f>
        <v>0.98842385280591039</v>
      </c>
      <c r="AC417" s="637">
        <f t="shared" ref="AC417" si="2443">L417-L416</f>
        <v>0.71400559345056269</v>
      </c>
      <c r="AD417" s="637">
        <f t="shared" ref="AD417" si="2444">M417-M416</f>
        <v>0</v>
      </c>
      <c r="AE417" s="645">
        <f t="shared" ref="AE417" si="2445">N417-N416</f>
        <v>0.83273118747928665</v>
      </c>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row>
    <row r="418" spans="1:248">
      <c r="A418" s="117"/>
      <c r="B418" s="109" t="s">
        <v>171</v>
      </c>
      <c r="C418" s="120">
        <v>3.80466275659824</v>
      </c>
      <c r="D418" s="127">
        <v>3.5946341463414635</v>
      </c>
      <c r="E418" s="127">
        <v>3.3842966751918158</v>
      </c>
      <c r="F418" s="127">
        <v>0</v>
      </c>
      <c r="G418" s="127">
        <v>3.6552941176470592</v>
      </c>
      <c r="H418" s="127">
        <v>0</v>
      </c>
      <c r="I418" s="120">
        <v>3.5469151544874937</v>
      </c>
      <c r="J418" s="120">
        <v>0</v>
      </c>
      <c r="K418" s="127">
        <v>3.4289652509652511</v>
      </c>
      <c r="L418" s="127">
        <v>3.1601312910284465</v>
      </c>
      <c r="M418" s="127">
        <v>0</v>
      </c>
      <c r="N418" s="128">
        <v>3.290716429107277</v>
      </c>
      <c r="O418" s="636">
        <v>0</v>
      </c>
      <c r="P418" s="636">
        <v>0</v>
      </c>
      <c r="Q418" s="636"/>
      <c r="R418" s="636"/>
      <c r="S418" s="636"/>
      <c r="T418" s="145"/>
      <c r="U418" s="145"/>
      <c r="V418" s="56"/>
      <c r="W418" s="56"/>
      <c r="X418" s="56"/>
      <c r="Y418" s="56"/>
      <c r="Z418" s="644"/>
      <c r="AA418" s="56"/>
      <c r="AB418" s="56"/>
      <c r="AC418" s="56"/>
      <c r="AD418" s="56"/>
      <c r="AE418" s="644"/>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row>
    <row r="419" spans="1:248">
      <c r="A419" s="117"/>
      <c r="B419" s="129" t="s">
        <v>567</v>
      </c>
      <c r="C419" s="123">
        <v>6.9894364089775562</v>
      </c>
      <c r="D419" s="130">
        <v>7.851931818181817</v>
      </c>
      <c r="E419" s="130">
        <v>7.3069764359351987</v>
      </c>
      <c r="F419" s="130">
        <v>0</v>
      </c>
      <c r="G419" s="130">
        <v>7.8264366197183097</v>
      </c>
      <c r="H419" s="130">
        <v>0</v>
      </c>
      <c r="I419" s="123">
        <v>7.2726779661016945</v>
      </c>
      <c r="J419" s="123">
        <v>0</v>
      </c>
      <c r="K419" s="130">
        <v>5.9836232294617568</v>
      </c>
      <c r="L419" s="130">
        <v>5.7555061898211841</v>
      </c>
      <c r="M419" s="130">
        <v>0</v>
      </c>
      <c r="N419" s="131">
        <v>5.8678932309839507</v>
      </c>
      <c r="O419" s="636">
        <v>0</v>
      </c>
      <c r="P419" s="636">
        <v>0</v>
      </c>
      <c r="Q419" s="636"/>
      <c r="R419" s="636"/>
      <c r="S419" s="636"/>
      <c r="T419" s="729">
        <f t="shared" ref="T419" si="2446">C419-C418</f>
        <v>3.1847736523793162</v>
      </c>
      <c r="U419" s="729">
        <f t="shared" ref="U419" si="2447">D419-D418</f>
        <v>4.2572976718403535</v>
      </c>
      <c r="V419" s="729">
        <f t="shared" ref="V419" si="2448">E419-E418</f>
        <v>3.922679760743383</v>
      </c>
      <c r="W419" s="637">
        <f t="shared" ref="W419" si="2449">F419-F418</f>
        <v>0</v>
      </c>
      <c r="X419" s="729">
        <f t="shared" ref="X419" si="2450">G419-G418</f>
        <v>4.17114250207125</v>
      </c>
      <c r="Y419" s="637">
        <f t="shared" ref="Y419" si="2451">H419-H418</f>
        <v>0</v>
      </c>
      <c r="Z419" s="645">
        <f t="shared" ref="Z419" si="2452">I419-I418</f>
        <v>3.7257628116142008</v>
      </c>
      <c r="AA419" s="637">
        <f t="shared" ref="AA419" si="2453">J419-J418</f>
        <v>0</v>
      </c>
      <c r="AB419" s="729">
        <f t="shared" ref="AB419" si="2454">K419-K418</f>
        <v>2.5546579784965058</v>
      </c>
      <c r="AC419" s="729">
        <f t="shared" ref="AC419" si="2455">L419-L418</f>
        <v>2.5953748987927376</v>
      </c>
      <c r="AD419" s="637">
        <f t="shared" ref="AD419" si="2456">M419-M418</f>
        <v>0</v>
      </c>
      <c r="AE419" s="645">
        <f t="shared" ref="AE419" si="2457">N419-N418</f>
        <v>2.5771768018766736</v>
      </c>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row>
    <row r="420" spans="1:248">
      <c r="A420" s="117"/>
      <c r="B420" s="109" t="s">
        <v>200</v>
      </c>
      <c r="C420" s="120">
        <v>4.2563869604587987</v>
      </c>
      <c r="D420" s="127">
        <v>4.0990822179732316</v>
      </c>
      <c r="E420" s="127">
        <v>3.9532985185974638</v>
      </c>
      <c r="F420" s="127">
        <v>0</v>
      </c>
      <c r="G420" s="127">
        <v>4.2358997050147496</v>
      </c>
      <c r="H420" s="127">
        <v>0</v>
      </c>
      <c r="I420" s="120">
        <v>4.0887654935812305</v>
      </c>
      <c r="J420" s="120">
        <v>0</v>
      </c>
      <c r="K420" s="127">
        <v>3.478980662078007</v>
      </c>
      <c r="L420" s="127">
        <v>3.2255470931708556</v>
      </c>
      <c r="M420" s="127">
        <v>0</v>
      </c>
      <c r="N420" s="128">
        <v>3.3361659513590842</v>
      </c>
      <c r="O420" s="636">
        <v>0</v>
      </c>
      <c r="P420" s="636">
        <v>0</v>
      </c>
      <c r="Q420" s="636"/>
      <c r="R420" s="636"/>
      <c r="S420" s="636"/>
      <c r="T420" s="145"/>
      <c r="U420" s="145"/>
      <c r="V420" s="56"/>
      <c r="W420" s="56"/>
      <c r="X420" s="56"/>
      <c r="Y420" s="56"/>
      <c r="Z420" s="644"/>
      <c r="AA420" s="56"/>
      <c r="AB420" s="56"/>
      <c r="AC420" s="56"/>
      <c r="AD420" s="56"/>
      <c r="AE420" s="644"/>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row>
    <row r="421" spans="1:248" ht="13.5" thickBot="1">
      <c r="A421" s="632"/>
      <c r="B421" s="638" t="s">
        <v>569</v>
      </c>
      <c r="C421" s="639">
        <v>4.7911976846167343</v>
      </c>
      <c r="D421" s="640">
        <v>5.4711468253968256</v>
      </c>
      <c r="E421" s="640">
        <v>5.1702408639959812</v>
      </c>
      <c r="F421" s="640">
        <v>0</v>
      </c>
      <c r="G421" s="640">
        <v>5.1184119850187262</v>
      </c>
      <c r="H421" s="640">
        <v>0</v>
      </c>
      <c r="I421" s="639">
        <v>5.0404888640693768</v>
      </c>
      <c r="J421" s="639">
        <v>0</v>
      </c>
      <c r="K421" s="640">
        <v>4.9720053739364083</v>
      </c>
      <c r="L421" s="640">
        <v>4.4308773352132542</v>
      </c>
      <c r="M421" s="640">
        <v>0</v>
      </c>
      <c r="N421" s="641">
        <v>4.669208481262328</v>
      </c>
      <c r="O421" s="639">
        <v>0</v>
      </c>
      <c r="P421" s="640">
        <v>0</v>
      </c>
      <c r="Q421" s="636"/>
      <c r="R421" s="636"/>
      <c r="S421" s="636"/>
      <c r="T421" s="642">
        <f t="shared" ref="T421" si="2458">C421-C420</f>
        <v>0.53481072415793562</v>
      </c>
      <c r="U421" s="642">
        <f t="shared" ref="U421" si="2459">D421-D420</f>
        <v>1.372064607423594</v>
      </c>
      <c r="V421" s="642">
        <f t="shared" ref="V421" si="2460">E421-E420</f>
        <v>1.2169423453985173</v>
      </c>
      <c r="W421" s="642">
        <f t="shared" ref="W421" si="2461">F421-F420</f>
        <v>0</v>
      </c>
      <c r="X421" s="642">
        <f t="shared" ref="X421" si="2462">G421-G420</f>
        <v>0.88251228000397663</v>
      </c>
      <c r="Y421" s="642">
        <f t="shared" ref="Y421" si="2463">H421-H420</f>
        <v>0</v>
      </c>
      <c r="Z421" s="646">
        <f t="shared" ref="Z421" si="2464">I421-I420</f>
        <v>0.95172337048814626</v>
      </c>
      <c r="AA421" s="642">
        <f t="shared" ref="AA421" si="2465">J421-J420</f>
        <v>0</v>
      </c>
      <c r="AB421" s="642">
        <f t="shared" ref="AB421" si="2466">K421-K420</f>
        <v>1.4930247118584012</v>
      </c>
      <c r="AC421" s="642">
        <f t="shared" ref="AC421" si="2467">L421-L420</f>
        <v>1.2053302420423986</v>
      </c>
      <c r="AD421" s="642">
        <f t="shared" ref="AD421" si="2468">M421-M420</f>
        <v>0</v>
      </c>
      <c r="AE421" s="646">
        <f t="shared" ref="AE421" si="2469">N421-N420</f>
        <v>1.3330425299032438</v>
      </c>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row>
    <row r="422" spans="1:248">
      <c r="A422" s="116" t="s">
        <v>110</v>
      </c>
      <c r="B422" s="109" t="s">
        <v>278</v>
      </c>
      <c r="C422" s="120">
        <v>4.4495209368346353</v>
      </c>
      <c r="D422" s="127">
        <v>4.7944356120826708</v>
      </c>
      <c r="E422" s="127">
        <v>4.574917004795279</v>
      </c>
      <c r="F422" s="127">
        <v>0</v>
      </c>
      <c r="G422" s="127">
        <v>6</v>
      </c>
      <c r="H422" s="127">
        <v>4.3</v>
      </c>
      <c r="I422" s="120">
        <v>4.5118279569892481</v>
      </c>
      <c r="J422" s="120">
        <v>3.316814159292035</v>
      </c>
      <c r="K422" s="127">
        <v>3.1955827067669169</v>
      </c>
      <c r="L422" s="127">
        <v>3.0403712296983763</v>
      </c>
      <c r="M422" s="127">
        <v>2.6927536231884059</v>
      </c>
      <c r="N422" s="128">
        <v>3.15413407821229</v>
      </c>
      <c r="O422" s="636">
        <v>0</v>
      </c>
      <c r="P422" s="636">
        <v>0</v>
      </c>
      <c r="Q422" s="636"/>
      <c r="R422" s="636"/>
      <c r="S422" s="636"/>
      <c r="T422" s="636" t="s">
        <v>1142</v>
      </c>
      <c r="U422" s="145"/>
      <c r="V422" s="56"/>
      <c r="W422" s="56"/>
      <c r="X422" s="56"/>
      <c r="Y422" s="56"/>
      <c r="Z422" s="644"/>
      <c r="AA422" s="56"/>
      <c r="AB422" s="56"/>
      <c r="AC422" s="56"/>
      <c r="AD422" s="56"/>
      <c r="AE422" s="644"/>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row>
    <row r="423" spans="1:248">
      <c r="A423" s="117"/>
      <c r="B423" s="129" t="s">
        <v>539</v>
      </c>
      <c r="C423" s="123">
        <v>4.3845395260060451</v>
      </c>
      <c r="D423" s="130">
        <v>4.8613086770981511</v>
      </c>
      <c r="E423" s="130">
        <v>4.5261345349211464</v>
      </c>
      <c r="F423" s="130">
        <v>0</v>
      </c>
      <c r="G423" s="130">
        <v>6.1</v>
      </c>
      <c r="H423" s="130">
        <v>4.5999999999999996</v>
      </c>
      <c r="I423" s="123">
        <v>4.4638971023063281</v>
      </c>
      <c r="J423" s="123">
        <v>3.4314079422382671</v>
      </c>
      <c r="K423" s="130">
        <v>3.1783382789317511</v>
      </c>
      <c r="L423" s="130">
        <v>3.0049586776859512</v>
      </c>
      <c r="M423" s="130">
        <v>2.8137931034482757</v>
      </c>
      <c r="N423" s="131">
        <v>3.1531235955056176</v>
      </c>
      <c r="O423" s="636">
        <v>0</v>
      </c>
      <c r="P423" s="636">
        <v>0</v>
      </c>
      <c r="Q423" s="636"/>
      <c r="R423" s="636"/>
      <c r="S423" s="636"/>
      <c r="T423" s="637">
        <f t="shared" ref="T423" si="2470">C423-C422</f>
        <v>-6.4981410828590214E-2</v>
      </c>
      <c r="U423" s="637">
        <f t="shared" ref="U423" si="2471">D423-D422</f>
        <v>6.6873065015480293E-2</v>
      </c>
      <c r="V423" s="637">
        <f t="shared" ref="V423" si="2472">E423-E422</f>
        <v>-4.8782469874132595E-2</v>
      </c>
      <c r="W423" s="637">
        <f t="shared" ref="W423" si="2473">F423-F422</f>
        <v>0</v>
      </c>
      <c r="X423" s="637">
        <f t="shared" ref="X423" si="2474">G423-G422</f>
        <v>9.9999999999999645E-2</v>
      </c>
      <c r="Y423" s="637">
        <f t="shared" ref="Y423" si="2475">H423-H422</f>
        <v>0.29999999999999982</v>
      </c>
      <c r="Z423" s="645">
        <f t="shared" ref="Z423" si="2476">I423-I422</f>
        <v>-4.7930854682920021E-2</v>
      </c>
      <c r="AA423" s="637">
        <f t="shared" ref="AA423" si="2477">J423-J422</f>
        <v>0.11459378294623201</v>
      </c>
      <c r="AB423" s="637">
        <f t="shared" ref="AB423" si="2478">K423-K422</f>
        <v>-1.7244427835165776E-2</v>
      </c>
      <c r="AC423" s="637">
        <f t="shared" ref="AC423" si="2479">L423-L422</f>
        <v>-3.5412552012425103E-2</v>
      </c>
      <c r="AD423" s="637">
        <f t="shared" ref="AD423" si="2480">M423-M422</f>
        <v>0.12103948025986977</v>
      </c>
      <c r="AE423" s="645">
        <f t="shared" ref="AE423" si="2481">N423-N422</f>
        <v>-1.0104827066723665E-3</v>
      </c>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row>
    <row r="424" spans="1:248">
      <c r="A424" s="117"/>
      <c r="B424" s="109" t="s">
        <v>280</v>
      </c>
      <c r="C424" s="120">
        <v>4.543163538873995</v>
      </c>
      <c r="D424" s="127">
        <v>4.8619047619047624</v>
      </c>
      <c r="E424" s="127">
        <v>4.6787564766839376</v>
      </c>
      <c r="F424" s="127">
        <v>0</v>
      </c>
      <c r="G424" s="127">
        <v>0</v>
      </c>
      <c r="H424" s="127">
        <v>4</v>
      </c>
      <c r="I424" s="120">
        <v>4.6052373158756144</v>
      </c>
      <c r="J424" s="120">
        <v>3.2557142857142858</v>
      </c>
      <c r="K424" s="127">
        <v>3.1978149100257069</v>
      </c>
      <c r="L424" s="127">
        <v>3.2051502145922743</v>
      </c>
      <c r="M424" s="127">
        <v>3.0166666666666666</v>
      </c>
      <c r="N424" s="128">
        <v>3.1996647108130762</v>
      </c>
      <c r="O424" s="636">
        <v>0</v>
      </c>
      <c r="P424" s="636">
        <v>0</v>
      </c>
      <c r="Q424" s="636"/>
      <c r="R424" s="636"/>
      <c r="S424" s="636"/>
      <c r="T424" s="145"/>
      <c r="U424" s="145"/>
      <c r="V424" s="56"/>
      <c r="W424" s="56"/>
      <c r="X424" s="56"/>
      <c r="Y424" s="56"/>
      <c r="Z424" s="644"/>
      <c r="AA424" s="56"/>
      <c r="AB424" s="56"/>
      <c r="AC424" s="56"/>
      <c r="AD424" s="56"/>
      <c r="AE424" s="644"/>
    </row>
    <row r="425" spans="1:248">
      <c r="A425" s="117"/>
      <c r="B425" s="129" t="s">
        <v>541</v>
      </c>
      <c r="C425" s="123">
        <v>4.4272365805168983</v>
      </c>
      <c r="D425" s="130">
        <v>4.9470588235294111</v>
      </c>
      <c r="E425" s="130">
        <v>4.5146341463414625</v>
      </c>
      <c r="F425" s="130">
        <v>0</v>
      </c>
      <c r="G425" s="130">
        <v>0</v>
      </c>
      <c r="H425" s="130">
        <v>4.7</v>
      </c>
      <c r="I425" s="123">
        <v>4.4761073825503344</v>
      </c>
      <c r="J425" s="123">
        <v>2.9114583333333335</v>
      </c>
      <c r="K425" s="130">
        <v>3.2013684210526319</v>
      </c>
      <c r="L425" s="130">
        <v>3.3898954703832751</v>
      </c>
      <c r="M425" s="130">
        <v>3.4</v>
      </c>
      <c r="N425" s="131">
        <v>3.2050546448087442</v>
      </c>
      <c r="O425" s="636">
        <v>0</v>
      </c>
      <c r="P425" s="636">
        <v>0</v>
      </c>
      <c r="Q425" s="636"/>
      <c r="R425" s="636"/>
      <c r="S425" s="636"/>
      <c r="T425" s="637">
        <f t="shared" ref="T425" si="2482">C425-C424</f>
        <v>-0.11592695835709677</v>
      </c>
      <c r="U425" s="637">
        <f t="shared" ref="U425" si="2483">D425-D424</f>
        <v>8.5154061624648669E-2</v>
      </c>
      <c r="V425" s="637">
        <f t="shared" ref="V425" si="2484">E425-E424</f>
        <v>-0.16412233034247503</v>
      </c>
      <c r="W425" s="637">
        <f t="shared" ref="W425" si="2485">F425-F424</f>
        <v>0</v>
      </c>
      <c r="X425" s="637">
        <f t="shared" ref="X425" si="2486">G425-G424</f>
        <v>0</v>
      </c>
      <c r="Y425" s="637">
        <f t="shared" ref="Y425" si="2487">H425-H424</f>
        <v>0.70000000000000018</v>
      </c>
      <c r="Z425" s="645">
        <f t="shared" ref="Z425" si="2488">I425-I424</f>
        <v>-0.12912993332528</v>
      </c>
      <c r="AA425" s="637">
        <f t="shared" ref="AA425" si="2489">J425-J424</f>
        <v>-0.3442559523809523</v>
      </c>
      <c r="AB425" s="637">
        <f t="shared" ref="AB425" si="2490">K425-K424</f>
        <v>3.5535110269249159E-3</v>
      </c>
      <c r="AC425" s="637">
        <f t="shared" ref="AC425" si="2491">L425-L424</f>
        <v>0.18474525579100076</v>
      </c>
      <c r="AD425" s="637">
        <f t="shared" ref="AD425" si="2492">M425-M424</f>
        <v>0.3833333333333333</v>
      </c>
      <c r="AE425" s="645">
        <f t="shared" ref="AE425" si="2493">N425-N424</f>
        <v>5.3899339956680059E-3</v>
      </c>
    </row>
    <row r="426" spans="1:248">
      <c r="A426" s="117"/>
      <c r="B426" s="109" t="s">
        <v>282</v>
      </c>
      <c r="C426" s="120">
        <v>0</v>
      </c>
      <c r="D426" s="127">
        <v>0</v>
      </c>
      <c r="E426" s="127">
        <v>0</v>
      </c>
      <c r="F426" s="127">
        <v>0</v>
      </c>
      <c r="G426" s="127">
        <v>0</v>
      </c>
      <c r="H426" s="127">
        <v>0</v>
      </c>
      <c r="I426" s="120">
        <v>0</v>
      </c>
      <c r="J426" s="120">
        <v>0</v>
      </c>
      <c r="K426" s="127">
        <v>0</v>
      </c>
      <c r="L426" s="127">
        <v>0</v>
      </c>
      <c r="M426" s="127">
        <v>0</v>
      </c>
      <c r="N426" s="128">
        <v>0</v>
      </c>
      <c r="O426" s="636">
        <v>0</v>
      </c>
      <c r="P426" s="636">
        <v>0</v>
      </c>
      <c r="Q426" s="636"/>
      <c r="R426" s="636"/>
      <c r="S426" s="636"/>
      <c r="T426" s="145"/>
      <c r="U426" s="145"/>
      <c r="V426" s="56"/>
      <c r="W426" s="56"/>
      <c r="X426" s="56"/>
      <c r="Y426" s="56"/>
      <c r="Z426" s="644"/>
      <c r="AA426" s="56"/>
      <c r="AB426" s="56"/>
      <c r="AC426" s="56"/>
      <c r="AD426" s="56"/>
      <c r="AE426" s="644"/>
    </row>
    <row r="427" spans="1:248">
      <c r="A427" s="117"/>
      <c r="B427" s="129" t="s">
        <v>543</v>
      </c>
      <c r="C427" s="123">
        <v>0</v>
      </c>
      <c r="D427" s="130">
        <v>0</v>
      </c>
      <c r="E427" s="130">
        <v>0</v>
      </c>
      <c r="F427" s="130">
        <v>0</v>
      </c>
      <c r="G427" s="130">
        <v>0</v>
      </c>
      <c r="H427" s="130">
        <v>0</v>
      </c>
      <c r="I427" s="123">
        <v>0</v>
      </c>
      <c r="J427" s="123">
        <v>0</v>
      </c>
      <c r="K427" s="130">
        <v>0</v>
      </c>
      <c r="L427" s="130">
        <v>0</v>
      </c>
      <c r="M427" s="130">
        <v>0</v>
      </c>
      <c r="N427" s="131">
        <v>0</v>
      </c>
      <c r="O427" s="636">
        <v>0</v>
      </c>
      <c r="P427" s="636">
        <v>0</v>
      </c>
      <c r="Q427" s="636"/>
      <c r="R427" s="636"/>
      <c r="S427" s="636"/>
      <c r="T427" s="637">
        <f t="shared" ref="T427" si="2494">C427-C426</f>
        <v>0</v>
      </c>
      <c r="U427" s="637">
        <f t="shared" ref="U427" si="2495">D427-D426</f>
        <v>0</v>
      </c>
      <c r="V427" s="637">
        <f t="shared" ref="V427" si="2496">E427-E426</f>
        <v>0</v>
      </c>
      <c r="W427" s="637">
        <f t="shared" ref="W427" si="2497">F427-F426</f>
        <v>0</v>
      </c>
      <c r="X427" s="637">
        <f t="shared" ref="X427" si="2498">G427-G426</f>
        <v>0</v>
      </c>
      <c r="Y427" s="637">
        <f t="shared" ref="Y427" si="2499">H427-H426</f>
        <v>0</v>
      </c>
      <c r="Z427" s="645">
        <f t="shared" ref="Z427" si="2500">I427-I426</f>
        <v>0</v>
      </c>
      <c r="AA427" s="637">
        <f t="shared" ref="AA427" si="2501">J427-J426</f>
        <v>0</v>
      </c>
      <c r="AB427" s="637">
        <f t="shared" ref="AB427" si="2502">K427-K426</f>
        <v>0</v>
      </c>
      <c r="AC427" s="637">
        <f t="shared" ref="AC427" si="2503">L427-L426</f>
        <v>0</v>
      </c>
      <c r="AD427" s="637">
        <f t="shared" ref="AD427" si="2504">M427-M426</f>
        <v>0</v>
      </c>
      <c r="AE427" s="645">
        <f t="shared" ref="AE427" si="2505">N427-N426</f>
        <v>0</v>
      </c>
    </row>
    <row r="428" spans="1:248">
      <c r="A428" s="117"/>
      <c r="B428" s="109" t="s">
        <v>284</v>
      </c>
      <c r="C428" s="120">
        <v>4.4553336661674159</v>
      </c>
      <c r="D428" s="127">
        <v>4.7986587183308487</v>
      </c>
      <c r="E428" s="127">
        <v>4.581818181818182</v>
      </c>
      <c r="F428" s="127">
        <v>0</v>
      </c>
      <c r="G428" s="127">
        <v>6</v>
      </c>
      <c r="H428" s="127">
        <v>4.2780487804878051</v>
      </c>
      <c r="I428" s="120">
        <v>4.5177533222591366</v>
      </c>
      <c r="J428" s="120">
        <v>3.29344262295082</v>
      </c>
      <c r="K428" s="127">
        <v>3.1965255157437569</v>
      </c>
      <c r="L428" s="127">
        <v>3.0981927710843369</v>
      </c>
      <c r="M428" s="127">
        <v>2.8153153153153152</v>
      </c>
      <c r="N428" s="128">
        <v>3.1723432785786119</v>
      </c>
      <c r="O428" s="636">
        <v>0</v>
      </c>
      <c r="P428" s="636">
        <v>0</v>
      </c>
      <c r="Q428" s="636"/>
      <c r="R428" s="636"/>
      <c r="S428" s="636"/>
      <c r="T428" s="145"/>
      <c r="U428" s="145"/>
      <c r="V428" s="56"/>
      <c r="W428" s="56"/>
      <c r="X428" s="56"/>
      <c r="Y428" s="56"/>
      <c r="Z428" s="644"/>
      <c r="AA428" s="56"/>
      <c r="AB428" s="56"/>
      <c r="AC428" s="56"/>
      <c r="AD428" s="56"/>
      <c r="AE428" s="644"/>
    </row>
    <row r="429" spans="1:248">
      <c r="A429" s="117"/>
      <c r="B429" s="129" t="s">
        <v>545</v>
      </c>
      <c r="C429" s="123">
        <v>4.3877025036818855</v>
      </c>
      <c r="D429" s="130">
        <v>4.8652645861601096</v>
      </c>
      <c r="E429" s="130">
        <v>4.5254227053140097</v>
      </c>
      <c r="F429" s="130">
        <v>0</v>
      </c>
      <c r="G429" s="130">
        <v>6.1</v>
      </c>
      <c r="H429" s="130">
        <v>4.6076923076923073</v>
      </c>
      <c r="I429" s="123">
        <v>4.4647323478101164</v>
      </c>
      <c r="J429" s="123">
        <v>3.2185501066098081</v>
      </c>
      <c r="K429" s="130">
        <v>3.1878590078328974</v>
      </c>
      <c r="L429" s="130">
        <v>3.1482490272373544</v>
      </c>
      <c r="M429" s="130">
        <v>2.9496688741721857</v>
      </c>
      <c r="N429" s="131">
        <v>3.1737327188940072</v>
      </c>
      <c r="O429" s="636">
        <v>0</v>
      </c>
      <c r="P429" s="636">
        <v>0</v>
      </c>
      <c r="Q429" s="636"/>
      <c r="R429" s="636"/>
      <c r="S429" s="636"/>
      <c r="T429" s="637">
        <f t="shared" ref="T429" si="2506">C429-C428</f>
        <v>-6.7631162485530361E-2</v>
      </c>
      <c r="U429" s="637">
        <f t="shared" ref="U429" si="2507">D429-D428</f>
        <v>6.6605867829260923E-2</v>
      </c>
      <c r="V429" s="637">
        <f t="shared" ref="V429" si="2508">E429-E428</f>
        <v>-5.6395476504172315E-2</v>
      </c>
      <c r="W429" s="637">
        <f t="shared" ref="W429" si="2509">F429-F428</f>
        <v>0</v>
      </c>
      <c r="X429" s="637">
        <f t="shared" ref="X429" si="2510">G429-G428</f>
        <v>9.9999999999999645E-2</v>
      </c>
      <c r="Y429" s="637">
        <f t="shared" ref="Y429" si="2511">H429-H428</f>
        <v>0.32964352720450218</v>
      </c>
      <c r="Z429" s="645">
        <f t="shared" ref="Z429" si="2512">I429-I428</f>
        <v>-5.3020974449020208E-2</v>
      </c>
      <c r="AA429" s="637">
        <f t="shared" ref="AA429" si="2513">J429-J428</f>
        <v>-7.4892516341011905E-2</v>
      </c>
      <c r="AB429" s="637">
        <f t="shared" ref="AB429" si="2514">K429-K428</f>
        <v>-8.6665079108594334E-3</v>
      </c>
      <c r="AC429" s="637">
        <f t="shared" ref="AC429" si="2515">L429-L428</f>
        <v>5.0056256153017564E-2</v>
      </c>
      <c r="AD429" s="637">
        <f t="shared" ref="AD429" si="2516">M429-M428</f>
        <v>0.1343535588568705</v>
      </c>
      <c r="AE429" s="645">
        <f t="shared" ref="AE429" si="2517">N429-N428</f>
        <v>1.3894403153953405E-3</v>
      </c>
    </row>
    <row r="430" spans="1:248">
      <c r="A430" s="117"/>
      <c r="B430" s="109" t="s">
        <v>124</v>
      </c>
      <c r="C430" s="120">
        <v>4.8037716986276466</v>
      </c>
      <c r="D430" s="127">
        <v>5.6805194805194805</v>
      </c>
      <c r="E430" s="127">
        <v>5.2712036170876209</v>
      </c>
      <c r="F430" s="127">
        <v>0</v>
      </c>
      <c r="G430" s="127">
        <v>6.5</v>
      </c>
      <c r="H430" s="127">
        <v>4.7</v>
      </c>
      <c r="I430" s="120">
        <v>5.0707362208662587</v>
      </c>
      <c r="J430" s="120">
        <v>4.9161458333333332</v>
      </c>
      <c r="K430" s="127">
        <v>4.6117952127659567</v>
      </c>
      <c r="L430" s="127">
        <v>4.256315526709936</v>
      </c>
      <c r="M430" s="127">
        <v>3.5582500000000006</v>
      </c>
      <c r="N430" s="128">
        <v>4.5205352890751502</v>
      </c>
      <c r="O430" s="636">
        <v>0</v>
      </c>
      <c r="P430" s="636">
        <v>0</v>
      </c>
      <c r="Q430" s="636"/>
      <c r="R430" s="636"/>
      <c r="S430" s="636"/>
      <c r="T430" s="145"/>
      <c r="U430" s="145"/>
      <c r="V430" s="56"/>
      <c r="W430" s="56"/>
      <c r="X430" s="56"/>
      <c r="Y430" s="56"/>
      <c r="Z430" s="644"/>
      <c r="AA430" s="56"/>
      <c r="AB430" s="56"/>
      <c r="AC430" s="56"/>
      <c r="AD430" s="56"/>
      <c r="AE430" s="644"/>
    </row>
    <row r="431" spans="1:248">
      <c r="A431" s="117"/>
      <c r="B431" s="129" t="s">
        <v>547</v>
      </c>
      <c r="C431" s="123">
        <v>4.785751104565537</v>
      </c>
      <c r="D431" s="130">
        <v>5.5773999139044346</v>
      </c>
      <c r="E431" s="130">
        <v>5.2394019060138017</v>
      </c>
      <c r="F431" s="130">
        <v>0</v>
      </c>
      <c r="G431" s="130">
        <v>6.6</v>
      </c>
      <c r="H431" s="130">
        <v>4.5</v>
      </c>
      <c r="I431" s="123">
        <v>5.041778163619651</v>
      </c>
      <c r="J431" s="123">
        <v>4.7896551724137932</v>
      </c>
      <c r="K431" s="130">
        <v>4.554303917581672</v>
      </c>
      <c r="L431" s="130">
        <v>4.2985643786451329</v>
      </c>
      <c r="M431" s="130">
        <v>3.5115662650602411</v>
      </c>
      <c r="N431" s="131">
        <v>4.4725874917460615</v>
      </c>
      <c r="O431" s="636">
        <v>0</v>
      </c>
      <c r="P431" s="636">
        <v>0</v>
      </c>
      <c r="Q431" s="636"/>
      <c r="R431" s="636"/>
      <c r="S431" s="636"/>
      <c r="T431" s="637">
        <f t="shared" ref="T431" si="2518">C431-C430</f>
        <v>-1.8020594062109652E-2</v>
      </c>
      <c r="U431" s="637">
        <f t="shared" ref="U431" si="2519">D431-D430</f>
        <v>-0.10311956661504595</v>
      </c>
      <c r="V431" s="637">
        <f t="shared" ref="V431" si="2520">E431-E430</f>
        <v>-3.1801711073819128E-2</v>
      </c>
      <c r="W431" s="637">
        <f t="shared" ref="W431" si="2521">F431-F430</f>
        <v>0</v>
      </c>
      <c r="X431" s="637">
        <f t="shared" ref="X431" si="2522">G431-G430</f>
        <v>9.9999999999999645E-2</v>
      </c>
      <c r="Y431" s="637">
        <f t="shared" ref="Y431" si="2523">H431-H430</f>
        <v>-0.20000000000000018</v>
      </c>
      <c r="Z431" s="645">
        <f t="shared" ref="Z431" si="2524">I431-I430</f>
        <v>-2.8958057246607716E-2</v>
      </c>
      <c r="AA431" s="637">
        <f t="shared" ref="AA431" si="2525">J431-J430</f>
        <v>-0.12649066091953998</v>
      </c>
      <c r="AB431" s="637">
        <f t="shared" ref="AB431" si="2526">K431-K430</f>
        <v>-5.7491295184284752E-2</v>
      </c>
      <c r="AC431" s="637">
        <f t="shared" ref="AC431" si="2527">L431-L430</f>
        <v>4.2248851935196896E-2</v>
      </c>
      <c r="AD431" s="637">
        <f t="shared" ref="AD431" si="2528">M431-M430</f>
        <v>-4.6683734939759525E-2</v>
      </c>
      <c r="AE431" s="645">
        <f t="shared" ref="AE431" si="2529">N431-N430</f>
        <v>-4.7947797329088715E-2</v>
      </c>
    </row>
    <row r="432" spans="1:248">
      <c r="A432" s="117"/>
      <c r="B432" s="109" t="s">
        <v>126</v>
      </c>
      <c r="C432" s="120">
        <v>5.003636363636363</v>
      </c>
      <c r="D432" s="127">
        <v>6.319254658385093</v>
      </c>
      <c r="E432" s="127">
        <v>5.7464646464646467</v>
      </c>
      <c r="F432" s="127">
        <v>3</v>
      </c>
      <c r="G432" s="127">
        <v>7.4</v>
      </c>
      <c r="H432" s="127">
        <v>4.7</v>
      </c>
      <c r="I432" s="120">
        <v>5.4089252042740421</v>
      </c>
      <c r="J432" s="120">
        <v>5.3738853503184707</v>
      </c>
      <c r="K432" s="127">
        <v>5.065130319540569</v>
      </c>
      <c r="L432" s="127">
        <v>5.0819433817903601</v>
      </c>
      <c r="M432" s="127">
        <v>4.0957142857142852</v>
      </c>
      <c r="N432" s="128">
        <v>5.0553119925771286</v>
      </c>
      <c r="O432" s="636">
        <v>0</v>
      </c>
      <c r="P432" s="636">
        <v>0</v>
      </c>
      <c r="Q432" s="636"/>
      <c r="R432" s="636"/>
      <c r="S432" s="636"/>
      <c r="T432" s="145"/>
      <c r="U432" s="145"/>
      <c r="V432" s="56"/>
      <c r="W432" s="56"/>
      <c r="X432" s="56"/>
      <c r="Y432" s="56"/>
      <c r="Z432" s="644"/>
      <c r="AA432" s="56"/>
      <c r="AB432" s="56"/>
      <c r="AC432" s="56"/>
      <c r="AD432" s="56"/>
      <c r="AE432" s="644"/>
    </row>
    <row r="433" spans="1:248">
      <c r="A433" s="117"/>
      <c r="B433" s="129" t="s">
        <v>549</v>
      </c>
      <c r="C433" s="123">
        <v>4.9688311688311675</v>
      </c>
      <c r="D433" s="130">
        <v>6.0832298136645964</v>
      </c>
      <c r="E433" s="130">
        <v>5.6131336405529959</v>
      </c>
      <c r="F433" s="130">
        <v>0</v>
      </c>
      <c r="G433" s="130">
        <v>6.5</v>
      </c>
      <c r="H433" s="130">
        <v>5.2</v>
      </c>
      <c r="I433" s="123">
        <v>5.2964194373401527</v>
      </c>
      <c r="J433" s="123">
        <v>5.2005479452054795</v>
      </c>
      <c r="K433" s="130">
        <v>5.0523715415019739</v>
      </c>
      <c r="L433" s="130">
        <v>5.1649672250546246</v>
      </c>
      <c r="M433" s="130">
        <v>4.2743961352657003</v>
      </c>
      <c r="N433" s="131">
        <v>5.0576475800199345</v>
      </c>
      <c r="O433" s="636">
        <v>0</v>
      </c>
      <c r="P433" s="636">
        <v>0</v>
      </c>
      <c r="Q433" s="636"/>
      <c r="R433" s="636"/>
      <c r="S433" s="636"/>
      <c r="T433" s="637">
        <f t="shared" ref="T433" si="2530">C433-C432</f>
        <v>-3.4805194805195505E-2</v>
      </c>
      <c r="U433" s="637">
        <f t="shared" ref="U433" si="2531">D433-D432</f>
        <v>-0.23602484472049667</v>
      </c>
      <c r="V433" s="637">
        <f t="shared" ref="V433" si="2532">E433-E432</f>
        <v>-0.13333100591165081</v>
      </c>
      <c r="W433" s="637">
        <f t="shared" ref="W433" si="2533">F433-F432</f>
        <v>-3</v>
      </c>
      <c r="X433" s="637">
        <f t="shared" ref="X433" si="2534">G433-G432</f>
        <v>-0.90000000000000036</v>
      </c>
      <c r="Y433" s="637">
        <f t="shared" ref="Y433" si="2535">H433-H432</f>
        <v>0.5</v>
      </c>
      <c r="Z433" s="645">
        <f t="shared" ref="Z433" si="2536">I433-I432</f>
        <v>-0.11250576693388936</v>
      </c>
      <c r="AA433" s="637">
        <f t="shared" ref="AA433" si="2537">J433-J432</f>
        <v>-0.17333740511299123</v>
      </c>
      <c r="AB433" s="637">
        <f t="shared" ref="AB433" si="2538">K433-K432</f>
        <v>-1.2758778038595153E-2</v>
      </c>
      <c r="AC433" s="637">
        <f t="shared" ref="AC433" si="2539">L433-L432</f>
        <v>8.3023843264264485E-2</v>
      </c>
      <c r="AD433" s="637">
        <f t="shared" ref="AD433" si="2540">M433-M432</f>
        <v>0.17868184955141508</v>
      </c>
      <c r="AE433" s="645">
        <f t="shared" ref="AE433" si="2541">N433-N432</f>
        <v>2.3355874428059309E-3</v>
      </c>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row>
    <row r="434" spans="1:248">
      <c r="A434" s="117"/>
      <c r="B434" s="109" t="s">
        <v>128</v>
      </c>
      <c r="C434" s="120">
        <v>0</v>
      </c>
      <c r="D434" s="127">
        <v>0</v>
      </c>
      <c r="E434" s="127">
        <v>0</v>
      </c>
      <c r="F434" s="127">
        <v>0</v>
      </c>
      <c r="G434" s="127">
        <v>0</v>
      </c>
      <c r="H434" s="127">
        <v>0</v>
      </c>
      <c r="I434" s="120">
        <v>0</v>
      </c>
      <c r="J434" s="120">
        <v>0</v>
      </c>
      <c r="K434" s="127">
        <v>0</v>
      </c>
      <c r="L434" s="127">
        <v>0</v>
      </c>
      <c r="M434" s="127">
        <v>0</v>
      </c>
      <c r="N434" s="128">
        <v>0</v>
      </c>
      <c r="O434" s="636">
        <v>0</v>
      </c>
      <c r="P434" s="636">
        <v>0</v>
      </c>
      <c r="Q434" s="636"/>
      <c r="R434" s="636"/>
      <c r="S434" s="636"/>
      <c r="T434" s="145"/>
      <c r="U434" s="145"/>
      <c r="V434" s="56"/>
      <c r="W434" s="56"/>
      <c r="X434" s="56"/>
      <c r="Y434" s="56"/>
      <c r="Z434" s="644"/>
      <c r="AA434" s="56"/>
      <c r="AB434" s="56"/>
      <c r="AC434" s="56"/>
      <c r="AD434" s="56"/>
      <c r="AE434" s="644"/>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row>
    <row r="435" spans="1:248">
      <c r="A435" s="117"/>
      <c r="B435" s="129" t="s">
        <v>551</v>
      </c>
      <c r="C435" s="123">
        <v>0</v>
      </c>
      <c r="D435" s="130">
        <v>0</v>
      </c>
      <c r="E435" s="130">
        <v>0</v>
      </c>
      <c r="F435" s="130">
        <v>0</v>
      </c>
      <c r="G435" s="130">
        <v>0</v>
      </c>
      <c r="H435" s="130">
        <v>0</v>
      </c>
      <c r="I435" s="123">
        <v>0</v>
      </c>
      <c r="J435" s="123">
        <v>0</v>
      </c>
      <c r="K435" s="130">
        <v>0</v>
      </c>
      <c r="L435" s="130">
        <v>0</v>
      </c>
      <c r="M435" s="130">
        <v>0</v>
      </c>
      <c r="N435" s="131">
        <v>0</v>
      </c>
      <c r="O435" s="636">
        <v>0</v>
      </c>
      <c r="P435" s="636">
        <v>0</v>
      </c>
      <c r="Q435" s="636"/>
      <c r="R435" s="636"/>
      <c r="S435" s="636"/>
      <c r="T435" s="637">
        <f t="shared" ref="T435" si="2542">C435-C434</f>
        <v>0</v>
      </c>
      <c r="U435" s="637">
        <f t="shared" ref="U435" si="2543">D435-D434</f>
        <v>0</v>
      </c>
      <c r="V435" s="637">
        <f t="shared" ref="V435" si="2544">E435-E434</f>
        <v>0</v>
      </c>
      <c r="W435" s="637">
        <f t="shared" ref="W435" si="2545">F435-F434</f>
        <v>0</v>
      </c>
      <c r="X435" s="637">
        <f t="shared" ref="X435" si="2546">G435-G434</f>
        <v>0</v>
      </c>
      <c r="Y435" s="637">
        <f t="shared" ref="Y435" si="2547">H435-H434</f>
        <v>0</v>
      </c>
      <c r="Z435" s="645">
        <f t="shared" ref="Z435" si="2548">I435-I434</f>
        <v>0</v>
      </c>
      <c r="AA435" s="637">
        <f t="shared" ref="AA435" si="2549">J435-J434</f>
        <v>0</v>
      </c>
      <c r="AB435" s="637">
        <f t="shared" ref="AB435" si="2550">K435-K434</f>
        <v>0</v>
      </c>
      <c r="AC435" s="637">
        <f t="shared" ref="AC435" si="2551">L435-L434</f>
        <v>0</v>
      </c>
      <c r="AD435" s="637">
        <f t="shared" ref="AD435" si="2552">M435-M434</f>
        <v>0</v>
      </c>
      <c r="AE435" s="645">
        <f t="shared" ref="AE435" si="2553">N435-N434</f>
        <v>0</v>
      </c>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row>
    <row r="436" spans="1:248">
      <c r="A436" s="117"/>
      <c r="B436" s="109" t="s">
        <v>130</v>
      </c>
      <c r="C436" s="120">
        <v>4.8185727509888068</v>
      </c>
      <c r="D436" s="127">
        <v>5.722136786726022</v>
      </c>
      <c r="E436" s="127">
        <v>5.3052540165002169</v>
      </c>
      <c r="F436" s="127">
        <v>3</v>
      </c>
      <c r="G436" s="127">
        <v>6.6262443438914032</v>
      </c>
      <c r="H436" s="127">
        <v>4.7</v>
      </c>
      <c r="I436" s="120">
        <v>5.0956636553161916</v>
      </c>
      <c r="J436" s="120">
        <v>5.0776404494382019</v>
      </c>
      <c r="K436" s="127">
        <v>4.8269163580462591</v>
      </c>
      <c r="L436" s="127">
        <v>4.5823262839879151</v>
      </c>
      <c r="M436" s="127">
        <v>3.7432786885245903</v>
      </c>
      <c r="N436" s="128">
        <v>4.7616756445792587</v>
      </c>
      <c r="O436" s="636">
        <v>0</v>
      </c>
      <c r="P436" s="636">
        <v>0</v>
      </c>
      <c r="Q436" s="636"/>
      <c r="R436" s="636"/>
      <c r="S436" s="636"/>
      <c r="T436" s="145"/>
      <c r="U436" s="145"/>
      <c r="V436" s="56"/>
      <c r="W436" s="56"/>
      <c r="X436" s="56"/>
      <c r="Y436" s="56"/>
      <c r="Z436" s="644"/>
      <c r="AA436" s="56"/>
      <c r="AB436" s="56"/>
      <c r="AC436" s="56"/>
      <c r="AD436" s="56"/>
      <c r="AE436" s="644"/>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row>
    <row r="437" spans="1:248">
      <c r="A437" s="117"/>
      <c r="B437" s="129" t="s">
        <v>553</v>
      </c>
      <c r="C437" s="123">
        <v>4.8001017984390915</v>
      </c>
      <c r="D437" s="130">
        <v>5.6101851851851858</v>
      </c>
      <c r="E437" s="130">
        <v>5.2642791411042955</v>
      </c>
      <c r="F437" s="130">
        <v>0</v>
      </c>
      <c r="G437" s="130">
        <v>6.5878676470588227</v>
      </c>
      <c r="H437" s="130">
        <v>4.602439024390244</v>
      </c>
      <c r="I437" s="123">
        <v>5.0606119360635571</v>
      </c>
      <c r="J437" s="123">
        <v>4.9483597883597881</v>
      </c>
      <c r="K437" s="130">
        <v>4.7982919576792753</v>
      </c>
      <c r="L437" s="130">
        <v>4.6288173237090504</v>
      </c>
      <c r="M437" s="130">
        <v>3.7654340836012858</v>
      </c>
      <c r="N437" s="131">
        <v>4.7416912888436062</v>
      </c>
      <c r="O437" s="636">
        <v>0</v>
      </c>
      <c r="P437" s="636">
        <v>0</v>
      </c>
      <c r="Q437" s="636"/>
      <c r="R437" s="636"/>
      <c r="S437" s="636"/>
      <c r="T437" s="637">
        <f t="shared" ref="T437" si="2554">C437-C436</f>
        <v>-1.8470952549715314E-2</v>
      </c>
      <c r="U437" s="637">
        <f t="shared" ref="U437" si="2555">D437-D436</f>
        <v>-0.11195160154083617</v>
      </c>
      <c r="V437" s="637">
        <f t="shared" ref="V437" si="2556">E437-E436</f>
        <v>-4.0974875395921373E-2</v>
      </c>
      <c r="W437" s="637">
        <f t="shared" ref="W437" si="2557">F437-F436</f>
        <v>-3</v>
      </c>
      <c r="X437" s="637">
        <f t="shared" ref="X437" si="2558">G437-G436</f>
        <v>-3.8376696832580492E-2</v>
      </c>
      <c r="Y437" s="637">
        <f t="shared" ref="Y437" si="2559">H437-H436</f>
        <v>-9.7560975609756184E-2</v>
      </c>
      <c r="Z437" s="645">
        <f t="shared" ref="Z437" si="2560">I437-I436</f>
        <v>-3.5051719252634506E-2</v>
      </c>
      <c r="AA437" s="637">
        <f t="shared" ref="AA437" si="2561">J437-J436</f>
        <v>-0.12928066107841385</v>
      </c>
      <c r="AB437" s="637">
        <f t="shared" ref="AB437" si="2562">K437-K436</f>
        <v>-2.8624400366983771E-2</v>
      </c>
      <c r="AC437" s="637">
        <f t="shared" ref="AC437" si="2563">L437-L436</f>
        <v>4.649103972113533E-2</v>
      </c>
      <c r="AD437" s="637">
        <f t="shared" ref="AD437" si="2564">M437-M436</f>
        <v>2.2155395076695505E-2</v>
      </c>
      <c r="AE437" s="645">
        <f t="shared" ref="AE437" si="2565">N437-N436</f>
        <v>-1.9984355735652493E-2</v>
      </c>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row>
    <row r="438" spans="1:248">
      <c r="A438" s="117"/>
      <c r="B438" s="109" t="s">
        <v>132</v>
      </c>
      <c r="C438" s="120">
        <v>3.600228310502283</v>
      </c>
      <c r="D438" s="127">
        <v>3.6238587137620795</v>
      </c>
      <c r="E438" s="127">
        <v>3.4695463020509631</v>
      </c>
      <c r="F438" s="127">
        <v>2.6041095890410957</v>
      </c>
      <c r="G438" s="127">
        <v>3.1119554204660589</v>
      </c>
      <c r="H438" s="127">
        <v>3.7</v>
      </c>
      <c r="I438" s="120">
        <v>3.5283065266516025</v>
      </c>
      <c r="J438" s="120">
        <v>3.9381132075471696</v>
      </c>
      <c r="K438" s="127">
        <v>3.4658016935263598</v>
      </c>
      <c r="L438" s="127">
        <v>3.0367187499999995</v>
      </c>
      <c r="M438" s="127">
        <v>2.8474999999999997</v>
      </c>
      <c r="N438" s="128">
        <v>3.3766666666666678</v>
      </c>
      <c r="O438" s="636">
        <v>0</v>
      </c>
      <c r="P438" s="636">
        <v>0</v>
      </c>
      <c r="Q438" s="636"/>
      <c r="R438" s="636"/>
      <c r="S438" s="636"/>
      <c r="T438" s="145"/>
      <c r="U438" s="145"/>
      <c r="V438" s="56"/>
      <c r="W438" s="56"/>
      <c r="X438" s="56"/>
      <c r="Y438" s="56"/>
      <c r="Z438" s="644"/>
      <c r="AA438" s="56"/>
      <c r="AB438" s="56"/>
      <c r="AC438" s="56"/>
      <c r="AD438" s="56"/>
      <c r="AE438" s="644"/>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row>
    <row r="439" spans="1:248">
      <c r="A439" s="117"/>
      <c r="B439" s="129" t="s">
        <v>555</v>
      </c>
      <c r="C439" s="123">
        <v>3.560932090545939</v>
      </c>
      <c r="D439" s="130">
        <v>3.5583612040133779</v>
      </c>
      <c r="E439" s="130">
        <v>3.4475650492264416</v>
      </c>
      <c r="F439" s="130">
        <v>2.6122015915119361</v>
      </c>
      <c r="G439" s="130">
        <v>3.3816842105263158</v>
      </c>
      <c r="H439" s="130">
        <v>3.9</v>
      </c>
      <c r="I439" s="123">
        <v>3.5028844905905259</v>
      </c>
      <c r="J439" s="123">
        <v>3.677210884353741</v>
      </c>
      <c r="K439" s="130">
        <v>3.4387307390963704</v>
      </c>
      <c r="L439" s="130">
        <v>3.0621834061135376</v>
      </c>
      <c r="M439" s="130">
        <v>2.6511627906976742</v>
      </c>
      <c r="N439" s="131">
        <v>3.3313341713054423</v>
      </c>
      <c r="O439" s="636">
        <v>0</v>
      </c>
      <c r="P439" s="636">
        <v>0</v>
      </c>
      <c r="Q439" s="636"/>
      <c r="R439" s="636"/>
      <c r="S439" s="636"/>
      <c r="T439" s="637">
        <f t="shared" ref="T439" si="2566">C439-C438</f>
        <v>-3.9296219956344025E-2</v>
      </c>
      <c r="U439" s="637">
        <f t="shared" ref="U439" si="2567">D439-D438</f>
        <v>-6.549750974870161E-2</v>
      </c>
      <c r="V439" s="637">
        <f t="shared" ref="V439" si="2568">E439-E438</f>
        <v>-2.1981252824521569E-2</v>
      </c>
      <c r="W439" s="637">
        <f t="shared" ref="W439" si="2569">F439-F438</f>
        <v>8.0920024708404092E-3</v>
      </c>
      <c r="X439" s="637">
        <f t="shared" ref="X439" si="2570">G439-G438</f>
        <v>0.26972879006025696</v>
      </c>
      <c r="Y439" s="637">
        <f t="shared" ref="Y439" si="2571">H439-H438</f>
        <v>0.19999999999999973</v>
      </c>
      <c r="Z439" s="645">
        <f t="shared" ref="Z439" si="2572">I439-I438</f>
        <v>-2.5422036061076625E-2</v>
      </c>
      <c r="AA439" s="637">
        <f t="shared" ref="AA439" si="2573">J439-J438</f>
        <v>-0.26090232319342865</v>
      </c>
      <c r="AB439" s="637">
        <f t="shared" ref="AB439" si="2574">K439-K438</f>
        <v>-2.7070954429989413E-2</v>
      </c>
      <c r="AC439" s="637">
        <f t="shared" ref="AC439" si="2575">L439-L438</f>
        <v>2.5464656113538098E-2</v>
      </c>
      <c r="AD439" s="637">
        <f t="shared" ref="AD439" si="2576">M439-M438</f>
        <v>-0.19633720930232545</v>
      </c>
      <c r="AE439" s="645">
        <f t="shared" ref="AE439" si="2577">N439-N438</f>
        <v>-4.5332495361225522E-2</v>
      </c>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row>
    <row r="440" spans="1:248">
      <c r="A440" s="117"/>
      <c r="B440" s="109" t="s">
        <v>134</v>
      </c>
      <c r="C440" s="120">
        <v>3.7198840838163179</v>
      </c>
      <c r="D440" s="127">
        <v>3.6096271563717308</v>
      </c>
      <c r="E440" s="127">
        <v>3.5535991340429369</v>
      </c>
      <c r="F440" s="127">
        <v>3.0943749999999999</v>
      </c>
      <c r="G440" s="127">
        <v>3.6251730103806228</v>
      </c>
      <c r="H440" s="127">
        <v>3.8000000000000003</v>
      </c>
      <c r="I440" s="120">
        <v>3.6065351235071583</v>
      </c>
      <c r="J440" s="120">
        <v>3.9793023255813953</v>
      </c>
      <c r="K440" s="127">
        <v>3.8240223463687153</v>
      </c>
      <c r="L440" s="127">
        <v>3.2672586872586868</v>
      </c>
      <c r="M440" s="127">
        <v>3.036986301369863</v>
      </c>
      <c r="N440" s="128">
        <v>3.7257723938653027</v>
      </c>
      <c r="O440" s="636">
        <v>0</v>
      </c>
      <c r="P440" s="636">
        <v>0</v>
      </c>
      <c r="Q440" s="636"/>
      <c r="R440" s="636"/>
      <c r="S440" s="636"/>
      <c r="T440" s="145"/>
      <c r="U440" s="145"/>
      <c r="V440" s="56"/>
      <c r="W440" s="56"/>
      <c r="X440" s="56"/>
      <c r="Y440" s="56"/>
      <c r="Z440" s="644"/>
      <c r="AA440" s="56"/>
      <c r="AB440" s="56"/>
      <c r="AC440" s="56"/>
      <c r="AD440" s="56"/>
      <c r="AE440" s="644"/>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row>
    <row r="441" spans="1:248">
      <c r="A441" s="117"/>
      <c r="B441" s="129" t="s">
        <v>557</v>
      </c>
      <c r="C441" s="123">
        <v>3.5500477372541535</v>
      </c>
      <c r="D441" s="130">
        <v>3.7091009376723663</v>
      </c>
      <c r="E441" s="130">
        <v>3.5928801431127009</v>
      </c>
      <c r="F441" s="130">
        <v>3.1550632911392404</v>
      </c>
      <c r="G441" s="130">
        <v>3.6157718120805371</v>
      </c>
      <c r="H441" s="130">
        <v>3.8</v>
      </c>
      <c r="I441" s="123">
        <v>3.5794998952294477</v>
      </c>
      <c r="J441" s="123">
        <v>4.0427586206896553</v>
      </c>
      <c r="K441" s="130">
        <v>3.7121839080459771</v>
      </c>
      <c r="L441" s="130">
        <v>3.3286448298008997</v>
      </c>
      <c r="M441" s="130">
        <v>2.9318407960199004</v>
      </c>
      <c r="N441" s="131">
        <v>3.6338236796404133</v>
      </c>
      <c r="O441" s="636">
        <v>0</v>
      </c>
      <c r="P441" s="636">
        <v>0</v>
      </c>
      <c r="Q441" s="636"/>
      <c r="R441" s="636"/>
      <c r="S441" s="636"/>
      <c r="T441" s="637">
        <f t="shared" ref="T441" si="2578">C441-C440</f>
        <v>-0.1698363465621644</v>
      </c>
      <c r="U441" s="637">
        <f t="shared" ref="U441" si="2579">D441-D440</f>
        <v>9.9473781300635444E-2</v>
      </c>
      <c r="V441" s="637">
        <f t="shared" ref="V441" si="2580">E441-E440</f>
        <v>3.928100906976395E-2</v>
      </c>
      <c r="W441" s="637">
        <f t="shared" ref="W441" si="2581">F441-F440</f>
        <v>6.0688291139240569E-2</v>
      </c>
      <c r="X441" s="637">
        <f t="shared" ref="X441" si="2582">G441-G440</f>
        <v>-9.401198300085678E-3</v>
      </c>
      <c r="Y441" s="637">
        <f t="shared" ref="Y441" si="2583">H441-H440</f>
        <v>0</v>
      </c>
      <c r="Z441" s="645">
        <f t="shared" ref="Z441" si="2584">I441-I440</f>
        <v>-2.7035228277710655E-2</v>
      </c>
      <c r="AA441" s="637">
        <f t="shared" ref="AA441" si="2585">J441-J440</f>
        <v>6.3456295108260008E-2</v>
      </c>
      <c r="AB441" s="637">
        <f t="shared" ref="AB441" si="2586">K441-K440</f>
        <v>-0.11183843832273821</v>
      </c>
      <c r="AC441" s="637">
        <f t="shared" ref="AC441" si="2587">L441-L440</f>
        <v>6.1386142542212863E-2</v>
      </c>
      <c r="AD441" s="637">
        <f t="shared" ref="AD441" si="2588">M441-M440</f>
        <v>-0.10514550534996259</v>
      </c>
      <c r="AE441" s="645">
        <f t="shared" ref="AE441" si="2589">N441-N440</f>
        <v>-9.1948714224889372E-2</v>
      </c>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c r="IK441" s="56"/>
      <c r="IL441" s="56"/>
      <c r="IM441" s="56"/>
      <c r="IN441" s="56"/>
    </row>
    <row r="442" spans="1:248">
      <c r="A442" s="117"/>
      <c r="B442" s="109" t="s">
        <v>136</v>
      </c>
      <c r="C442" s="120">
        <v>0</v>
      </c>
      <c r="D442" s="127">
        <v>0</v>
      </c>
      <c r="E442" s="127">
        <v>0</v>
      </c>
      <c r="F442" s="127">
        <v>0</v>
      </c>
      <c r="G442" s="127">
        <v>0</v>
      </c>
      <c r="H442" s="127">
        <v>0</v>
      </c>
      <c r="I442" s="120">
        <v>0</v>
      </c>
      <c r="J442" s="120">
        <v>0</v>
      </c>
      <c r="K442" s="127">
        <v>0</v>
      </c>
      <c r="L442" s="127">
        <v>0</v>
      </c>
      <c r="M442" s="127">
        <v>0</v>
      </c>
      <c r="N442" s="128">
        <v>0</v>
      </c>
      <c r="O442" s="636">
        <v>0</v>
      </c>
      <c r="P442" s="636">
        <v>0</v>
      </c>
      <c r="Q442" s="636"/>
      <c r="R442" s="636"/>
      <c r="S442" s="636"/>
      <c r="T442" s="145"/>
      <c r="U442" s="145"/>
      <c r="V442" s="56"/>
      <c r="W442" s="56"/>
      <c r="X442" s="56"/>
      <c r="Y442" s="56"/>
      <c r="Z442" s="644"/>
      <c r="AA442" s="56"/>
      <c r="AB442" s="56"/>
      <c r="AC442" s="56"/>
      <c r="AD442" s="56"/>
      <c r="AE442" s="644"/>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c r="IK442" s="56"/>
      <c r="IL442" s="56"/>
      <c r="IM442" s="56"/>
      <c r="IN442" s="56"/>
    </row>
    <row r="443" spans="1:248">
      <c r="A443" s="117"/>
      <c r="B443" s="129" t="s">
        <v>559</v>
      </c>
      <c r="C443" s="123">
        <v>0</v>
      </c>
      <c r="D443" s="130">
        <v>0</v>
      </c>
      <c r="E443" s="130">
        <v>0</v>
      </c>
      <c r="F443" s="130">
        <v>0</v>
      </c>
      <c r="G443" s="130">
        <v>0</v>
      </c>
      <c r="H443" s="130">
        <v>0</v>
      </c>
      <c r="I443" s="123">
        <v>0</v>
      </c>
      <c r="J443" s="123">
        <v>0</v>
      </c>
      <c r="K443" s="130">
        <v>0</v>
      </c>
      <c r="L443" s="130">
        <v>0</v>
      </c>
      <c r="M443" s="130">
        <v>0</v>
      </c>
      <c r="N443" s="131">
        <v>0</v>
      </c>
      <c r="O443" s="636">
        <v>0</v>
      </c>
      <c r="P443" s="636">
        <v>0</v>
      </c>
      <c r="Q443" s="636"/>
      <c r="R443" s="636"/>
      <c r="S443" s="636"/>
      <c r="T443" s="637">
        <f t="shared" ref="T443" si="2590">C443-C442</f>
        <v>0</v>
      </c>
      <c r="U443" s="637">
        <f t="shared" ref="U443" si="2591">D443-D442</f>
        <v>0</v>
      </c>
      <c r="V443" s="637">
        <f t="shared" ref="V443" si="2592">E443-E442</f>
        <v>0</v>
      </c>
      <c r="W443" s="637">
        <f t="shared" ref="W443" si="2593">F443-F442</f>
        <v>0</v>
      </c>
      <c r="X443" s="637">
        <f t="shared" ref="X443" si="2594">G443-G442</f>
        <v>0</v>
      </c>
      <c r="Y443" s="637">
        <f t="shared" ref="Y443" si="2595">H443-H442</f>
        <v>0</v>
      </c>
      <c r="Z443" s="645">
        <f t="shared" ref="Z443" si="2596">I443-I442</f>
        <v>0</v>
      </c>
      <c r="AA443" s="637">
        <f t="shared" ref="AA443" si="2597">J443-J442</f>
        <v>0</v>
      </c>
      <c r="AB443" s="637">
        <f t="shared" ref="AB443" si="2598">K443-K442</f>
        <v>0</v>
      </c>
      <c r="AC443" s="637">
        <f t="shared" ref="AC443" si="2599">L443-L442</f>
        <v>0</v>
      </c>
      <c r="AD443" s="637">
        <f t="shared" ref="AD443" si="2600">M443-M442</f>
        <v>0</v>
      </c>
      <c r="AE443" s="645">
        <f t="shared" ref="AE443" si="2601">N443-N442</f>
        <v>0</v>
      </c>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row>
    <row r="444" spans="1:248">
      <c r="A444" s="117"/>
      <c r="B444" s="109" t="s">
        <v>138</v>
      </c>
      <c r="C444" s="120">
        <v>3.6285691657866952</v>
      </c>
      <c r="D444" s="127">
        <v>3.6185285535639857</v>
      </c>
      <c r="E444" s="127">
        <v>3.4972688325598003</v>
      </c>
      <c r="F444" s="127">
        <v>2.9089378238341967</v>
      </c>
      <c r="G444" s="127">
        <v>3.3888007466168926</v>
      </c>
      <c r="H444" s="127">
        <v>3.7166666666666668</v>
      </c>
      <c r="I444" s="120">
        <v>3.5525095816216465</v>
      </c>
      <c r="J444" s="120">
        <v>3.9635971223021587</v>
      </c>
      <c r="K444" s="127">
        <v>3.7007893253147905</v>
      </c>
      <c r="L444" s="127">
        <v>3.1654592496765845</v>
      </c>
      <c r="M444" s="127">
        <v>2.9515037593984963</v>
      </c>
      <c r="N444" s="128">
        <v>3.5980687905272069</v>
      </c>
      <c r="O444" s="636">
        <v>0</v>
      </c>
      <c r="P444" s="636">
        <v>0</v>
      </c>
      <c r="Q444" s="636"/>
      <c r="R444" s="636"/>
      <c r="S444" s="636"/>
      <c r="T444" s="145"/>
      <c r="U444" s="145"/>
      <c r="V444" s="56"/>
      <c r="W444" s="56"/>
      <c r="X444" s="56"/>
      <c r="Y444" s="56"/>
      <c r="Z444" s="644"/>
      <c r="AA444" s="56"/>
      <c r="AB444" s="56"/>
      <c r="AC444" s="56"/>
      <c r="AD444" s="56"/>
      <c r="AE444" s="644"/>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row>
    <row r="445" spans="1:248">
      <c r="A445" s="117"/>
      <c r="B445" s="129" t="s">
        <v>561</v>
      </c>
      <c r="C445" s="123">
        <v>3.5581181813694034</v>
      </c>
      <c r="D445" s="130">
        <v>3.6152612950239429</v>
      </c>
      <c r="E445" s="130">
        <v>3.4954438288341381</v>
      </c>
      <c r="F445" s="130">
        <v>2.9145710928319626</v>
      </c>
      <c r="G445" s="130">
        <v>3.5119514472455649</v>
      </c>
      <c r="H445" s="130">
        <v>3.8906779661016953</v>
      </c>
      <c r="I445" s="123">
        <v>3.5271861222500394</v>
      </c>
      <c r="J445" s="123">
        <v>3.895336076817558</v>
      </c>
      <c r="K445" s="130">
        <v>3.6188970064148256</v>
      </c>
      <c r="L445" s="130">
        <v>3.2157290895632857</v>
      </c>
      <c r="M445" s="130">
        <v>2.8116642958748219</v>
      </c>
      <c r="N445" s="131">
        <v>3.5241372574553975</v>
      </c>
      <c r="O445" s="636">
        <v>0</v>
      </c>
      <c r="P445" s="636">
        <v>0</v>
      </c>
      <c r="Q445" s="636"/>
      <c r="R445" s="636"/>
      <c r="S445" s="636"/>
      <c r="T445" s="637">
        <f t="shared" ref="T445" si="2602">C445-C444</f>
        <v>-7.0450984417291806E-2</v>
      </c>
      <c r="U445" s="637">
        <f t="shared" ref="U445" si="2603">D445-D444</f>
        <v>-3.2672585400428389E-3</v>
      </c>
      <c r="V445" s="637">
        <f t="shared" ref="V445" si="2604">E445-E444</f>
        <v>-1.8250037256621887E-3</v>
      </c>
      <c r="W445" s="637">
        <f t="shared" ref="W445" si="2605">F445-F444</f>
        <v>5.633268997765839E-3</v>
      </c>
      <c r="X445" s="637">
        <f t="shared" ref="X445" si="2606">G445-G444</f>
        <v>0.12315070062867228</v>
      </c>
      <c r="Y445" s="637">
        <f t="shared" ref="Y445" si="2607">H445-H444</f>
        <v>0.17401129943502847</v>
      </c>
      <c r="Z445" s="645">
        <f t="shared" ref="Z445" si="2608">I445-I444</f>
        <v>-2.5323459371607182E-2</v>
      </c>
      <c r="AA445" s="637">
        <f t="shared" ref="AA445" si="2609">J445-J444</f>
        <v>-6.8261045484600658E-2</v>
      </c>
      <c r="AB445" s="637">
        <f t="shared" ref="AB445" si="2610">K445-K444</f>
        <v>-8.1892318899964955E-2</v>
      </c>
      <c r="AC445" s="637">
        <f t="shared" ref="AC445" si="2611">L445-L444</f>
        <v>5.0269839886701195E-2</v>
      </c>
      <c r="AD445" s="637">
        <f t="shared" ref="AD445" si="2612">M445-M444</f>
        <v>-0.13983946352367438</v>
      </c>
      <c r="AE445" s="645">
        <f t="shared" ref="AE445" si="2613">N445-N444</f>
        <v>-7.393153307180933E-2</v>
      </c>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row>
    <row r="446" spans="1:248">
      <c r="A446" s="117"/>
      <c r="B446" s="109" t="s">
        <v>156</v>
      </c>
      <c r="C446" s="120">
        <v>4.509440104166667</v>
      </c>
      <c r="D446" s="127">
        <v>5.0168978562421183</v>
      </c>
      <c r="E446" s="127">
        <v>5.1473476297968404</v>
      </c>
      <c r="F446" s="127">
        <v>3.7647058823529411</v>
      </c>
      <c r="G446" s="127">
        <v>5.838461538461539</v>
      </c>
      <c r="H446" s="127">
        <v>3.6</v>
      </c>
      <c r="I446" s="120">
        <v>4.8979686057248388</v>
      </c>
      <c r="J446" s="120">
        <v>5.3994106090373286</v>
      </c>
      <c r="K446" s="127">
        <v>5.0450065359477119</v>
      </c>
      <c r="L446" s="127">
        <v>4.9380778588807788</v>
      </c>
      <c r="M446" s="127">
        <v>4.9512195121951219</v>
      </c>
      <c r="N446" s="128">
        <v>5.0439249523427288</v>
      </c>
      <c r="O446" s="636">
        <v>0</v>
      </c>
      <c r="P446" s="636">
        <v>0</v>
      </c>
      <c r="Q446" s="636"/>
      <c r="R446" s="636"/>
      <c r="S446" s="636"/>
      <c r="T446" s="145"/>
      <c r="U446" s="145"/>
      <c r="V446" s="56"/>
      <c r="W446" s="56"/>
      <c r="X446" s="56"/>
      <c r="Y446" s="56"/>
      <c r="Z446" s="644"/>
      <c r="AA446" s="56"/>
      <c r="AB446" s="56"/>
      <c r="AC446" s="56"/>
      <c r="AD446" s="56"/>
      <c r="AE446" s="644"/>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row>
    <row r="447" spans="1:248">
      <c r="A447" s="117"/>
      <c r="B447" s="129" t="s">
        <v>563</v>
      </c>
      <c r="C447" s="123">
        <v>4.4268292682926838</v>
      </c>
      <c r="D447" s="130">
        <v>5.0669891172914152</v>
      </c>
      <c r="E447" s="130">
        <v>5.0985691573926868</v>
      </c>
      <c r="F447" s="130">
        <v>2.87</v>
      </c>
      <c r="G447" s="130">
        <v>6.657647058823529</v>
      </c>
      <c r="H447" s="130">
        <v>5.3</v>
      </c>
      <c r="I447" s="123">
        <v>4.8693596905887411</v>
      </c>
      <c r="J447" s="123">
        <v>5.5157142857142851</v>
      </c>
      <c r="K447" s="130">
        <v>4.7009608540925285</v>
      </c>
      <c r="L447" s="130">
        <v>4.8113586956521734</v>
      </c>
      <c r="M447" s="130">
        <v>4.5255102040816331</v>
      </c>
      <c r="N447" s="131">
        <v>4.7576455650281151</v>
      </c>
      <c r="O447" s="636">
        <v>0</v>
      </c>
      <c r="P447" s="636">
        <v>0</v>
      </c>
      <c r="Q447" s="636"/>
      <c r="R447" s="636"/>
      <c r="S447" s="636"/>
      <c r="T447" s="637">
        <f t="shared" ref="T447" si="2614">C447-C446</f>
        <v>-8.2610835873983213E-2</v>
      </c>
      <c r="U447" s="637">
        <f t="shared" ref="U447" si="2615">D447-D446</f>
        <v>5.0091261049296953E-2</v>
      </c>
      <c r="V447" s="637">
        <f t="shared" ref="V447" si="2616">E447-E446</f>
        <v>-4.8778472404153561E-2</v>
      </c>
      <c r="W447" s="637">
        <f t="shared" ref="W447" si="2617">F447-F446</f>
        <v>-0.89470588235294102</v>
      </c>
      <c r="X447" s="637">
        <f t="shared" ref="X447" si="2618">G447-G446</f>
        <v>0.81918552036198999</v>
      </c>
      <c r="Y447" s="637">
        <f t="shared" ref="Y447" si="2619">H447-H446</f>
        <v>1.6999999999999997</v>
      </c>
      <c r="Z447" s="645">
        <f t="shared" ref="Z447" si="2620">I447-I446</f>
        <v>-2.8608915136097757E-2</v>
      </c>
      <c r="AA447" s="637">
        <f t="shared" ref="AA447" si="2621">J447-J446</f>
        <v>0.11630367667695651</v>
      </c>
      <c r="AB447" s="637">
        <f t="shared" ref="AB447" si="2622">K447-K446</f>
        <v>-0.34404568185518336</v>
      </c>
      <c r="AC447" s="637">
        <f t="shared" ref="AC447" si="2623">L447-L446</f>
        <v>-0.12671916322860532</v>
      </c>
      <c r="AD447" s="637">
        <f t="shared" ref="AD447" si="2624">M447-M446</f>
        <v>-0.42570930811348884</v>
      </c>
      <c r="AE447" s="645">
        <f t="shared" ref="AE447" si="2625">N447-N446</f>
        <v>-0.28627938731461366</v>
      </c>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row>
    <row r="448" spans="1:248">
      <c r="A448" s="117"/>
      <c r="B448" s="109" t="s">
        <v>169</v>
      </c>
      <c r="C448" s="120">
        <v>4.1800759013282738</v>
      </c>
      <c r="D448" s="127">
        <v>4.5476262626262631</v>
      </c>
      <c r="E448" s="127">
        <v>4.1833235236413575</v>
      </c>
      <c r="F448" s="127">
        <v>2.6041095890410957</v>
      </c>
      <c r="G448" s="127">
        <v>3.6727195945945947</v>
      </c>
      <c r="H448" s="127">
        <v>4.1752380952380959</v>
      </c>
      <c r="I448" s="120">
        <v>4.2001674928519463</v>
      </c>
      <c r="J448" s="120">
        <v>4.334489222118088</v>
      </c>
      <c r="K448" s="127">
        <v>4.146108615761535</v>
      </c>
      <c r="L448" s="127">
        <v>3.7436090225563916</v>
      </c>
      <c r="M448" s="127">
        <v>3.2334273624823697</v>
      </c>
      <c r="N448" s="128">
        <v>4.0409577206934033</v>
      </c>
      <c r="O448" s="636">
        <v>0</v>
      </c>
      <c r="P448" s="636">
        <v>0</v>
      </c>
      <c r="Q448" s="636"/>
      <c r="R448" s="636"/>
      <c r="S448" s="636"/>
      <c r="T448" s="145"/>
      <c r="U448" s="145"/>
      <c r="V448" s="56"/>
      <c r="W448" s="56"/>
      <c r="X448" s="56"/>
      <c r="Y448" s="56"/>
      <c r="Z448" s="644"/>
      <c r="AA448" s="56"/>
      <c r="AB448" s="56"/>
      <c r="AC448" s="56"/>
      <c r="AD448" s="56"/>
      <c r="AE448" s="644"/>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c r="IK448" s="56"/>
      <c r="IL448" s="56"/>
      <c r="IM448" s="56"/>
      <c r="IN448" s="56"/>
    </row>
    <row r="449" spans="1:248">
      <c r="A449" s="117"/>
      <c r="B449" s="129" t="s">
        <v>565</v>
      </c>
      <c r="C449" s="123">
        <v>4.135500916974916</v>
      </c>
      <c r="D449" s="130">
        <v>4.4902426861702134</v>
      </c>
      <c r="E449" s="130">
        <v>4.1406582721571299</v>
      </c>
      <c r="F449" s="130">
        <v>2.6122015915119361</v>
      </c>
      <c r="G449" s="130">
        <v>4.0509983361064892</v>
      </c>
      <c r="H449" s="130">
        <v>4.2154929577464797</v>
      </c>
      <c r="I449" s="123">
        <v>4.1616188808878904</v>
      </c>
      <c r="J449" s="123">
        <v>4.1786272806255429</v>
      </c>
      <c r="K449" s="130">
        <v>4.0663055599808828</v>
      </c>
      <c r="L449" s="130">
        <v>3.76933644375324</v>
      </c>
      <c r="M449" s="130">
        <v>3.1030048076923076</v>
      </c>
      <c r="N449" s="131">
        <v>3.9674802935580322</v>
      </c>
      <c r="O449" s="636">
        <v>0</v>
      </c>
      <c r="P449" s="636">
        <v>0</v>
      </c>
      <c r="Q449" s="636"/>
      <c r="R449" s="636"/>
      <c r="S449" s="636"/>
      <c r="T449" s="637">
        <f t="shared" ref="T449" si="2626">C449-C448</f>
        <v>-4.4574984353357827E-2</v>
      </c>
      <c r="U449" s="637">
        <f t="shared" ref="U449" si="2627">D449-D448</f>
        <v>-5.7383576456049745E-2</v>
      </c>
      <c r="V449" s="637">
        <f t="shared" ref="V449" si="2628">E449-E448</f>
        <v>-4.2665251484227618E-2</v>
      </c>
      <c r="W449" s="637">
        <f t="shared" ref="W449" si="2629">F449-F448</f>
        <v>8.0920024708404092E-3</v>
      </c>
      <c r="X449" s="637">
        <f t="shared" ref="X449" si="2630">G449-G448</f>
        <v>0.37827874151189445</v>
      </c>
      <c r="Y449" s="637">
        <f t="shared" ref="Y449" si="2631">H449-H448</f>
        <v>4.0254862508383837E-2</v>
      </c>
      <c r="Z449" s="645">
        <f t="shared" ref="Z449" si="2632">I449-I448</f>
        <v>-3.8548611964055901E-2</v>
      </c>
      <c r="AA449" s="637">
        <f t="shared" ref="AA449" si="2633">J449-J448</f>
        <v>-0.15586194149254506</v>
      </c>
      <c r="AB449" s="637">
        <f t="shared" ref="AB449" si="2634">K449-K448</f>
        <v>-7.9803055780652166E-2</v>
      </c>
      <c r="AC449" s="637">
        <f t="shared" ref="AC449" si="2635">L449-L448</f>
        <v>2.5727421196848343E-2</v>
      </c>
      <c r="AD449" s="637">
        <f t="shared" ref="AD449" si="2636">M449-M448</f>
        <v>-0.13042255479006215</v>
      </c>
      <c r="AE449" s="645">
        <f t="shared" ref="AE449" si="2637">N449-N448</f>
        <v>-7.3477427135371087E-2</v>
      </c>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row>
    <row r="450" spans="1:248">
      <c r="A450" s="117"/>
      <c r="B450" s="109" t="s">
        <v>171</v>
      </c>
      <c r="C450" s="120">
        <v>3.9702387175466103</v>
      </c>
      <c r="D450" s="127">
        <v>3.85405</v>
      </c>
      <c r="E450" s="127">
        <v>3.7626544695875461</v>
      </c>
      <c r="F450" s="127">
        <v>3.0941787941787942</v>
      </c>
      <c r="G450" s="127">
        <v>3.7237573715248531</v>
      </c>
      <c r="H450" s="127">
        <v>4.2733333333333334</v>
      </c>
      <c r="I450" s="120">
        <v>3.8282917809092658</v>
      </c>
      <c r="J450" s="120">
        <v>4.3600678733031675</v>
      </c>
      <c r="K450" s="127">
        <v>4.3698075601374571</v>
      </c>
      <c r="L450" s="127">
        <v>4.0987654320987659</v>
      </c>
      <c r="M450" s="127">
        <v>3.4441176470588237</v>
      </c>
      <c r="N450" s="128">
        <v>4.3017381597831266</v>
      </c>
      <c r="O450" s="636">
        <v>0</v>
      </c>
      <c r="P450" s="636">
        <v>0</v>
      </c>
      <c r="Q450" s="636"/>
      <c r="R450" s="636"/>
      <c r="S450" s="636"/>
      <c r="T450" s="145"/>
      <c r="U450" s="145"/>
      <c r="V450" s="56"/>
      <c r="W450" s="56"/>
      <c r="X450" s="56"/>
      <c r="Y450" s="56"/>
      <c r="Z450" s="644"/>
      <c r="AA450" s="56"/>
      <c r="AB450" s="56"/>
      <c r="AC450" s="56"/>
      <c r="AD450" s="56"/>
      <c r="AE450" s="644"/>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row>
    <row r="451" spans="1:248">
      <c r="A451" s="117"/>
      <c r="B451" s="129" t="s">
        <v>567</v>
      </c>
      <c r="C451" s="123">
        <v>3.8129801920768309</v>
      </c>
      <c r="D451" s="130">
        <v>3.9204183266932273</v>
      </c>
      <c r="E451" s="130">
        <v>3.763974955851662</v>
      </c>
      <c r="F451" s="130">
        <v>3.1550632911392404</v>
      </c>
      <c r="G451" s="130">
        <v>3.6934693877551021</v>
      </c>
      <c r="H451" s="130">
        <v>4.55</v>
      </c>
      <c r="I451" s="123">
        <v>3.7811860940695299</v>
      </c>
      <c r="J451" s="123">
        <v>4.2497983870967735</v>
      </c>
      <c r="K451" s="130">
        <v>4.2960593687212389</v>
      </c>
      <c r="L451" s="130">
        <v>4.1178427105999376</v>
      </c>
      <c r="M451" s="130">
        <v>3.3888198757763979</v>
      </c>
      <c r="N451" s="131">
        <v>4.2367222167439111</v>
      </c>
      <c r="O451" s="636">
        <v>0</v>
      </c>
      <c r="P451" s="636">
        <v>0</v>
      </c>
      <c r="Q451" s="636"/>
      <c r="R451" s="636"/>
      <c r="S451" s="636"/>
      <c r="T451" s="637">
        <f t="shared" ref="T451" si="2638">C451-C450</f>
        <v>-0.15725852546977936</v>
      </c>
      <c r="U451" s="637">
        <f t="shared" ref="U451" si="2639">D451-D450</f>
        <v>6.6368326693227342E-2</v>
      </c>
      <c r="V451" s="637">
        <f t="shared" ref="V451" si="2640">E451-E450</f>
        <v>1.3204862641158499E-3</v>
      </c>
      <c r="W451" s="637">
        <f t="shared" ref="W451" si="2641">F451-F450</f>
        <v>6.0884496960446288E-2</v>
      </c>
      <c r="X451" s="637">
        <f t="shared" ref="X451" si="2642">G451-G450</f>
        <v>-3.0287983769750948E-2</v>
      </c>
      <c r="Y451" s="637">
        <f t="shared" ref="Y451" si="2643">H451-H450</f>
        <v>0.27666666666666639</v>
      </c>
      <c r="Z451" s="645">
        <f t="shared" ref="Z451" si="2644">I451-I450</f>
        <v>-4.7105686839735927E-2</v>
      </c>
      <c r="AA451" s="637">
        <f t="shared" ref="AA451" si="2645">J451-J450</f>
        <v>-0.11026948620639399</v>
      </c>
      <c r="AB451" s="637">
        <f t="shared" ref="AB451" si="2646">K451-K450</f>
        <v>-7.3748191416218134E-2</v>
      </c>
      <c r="AC451" s="637">
        <f t="shared" ref="AC451" si="2647">L451-L450</f>
        <v>1.9077278501171691E-2</v>
      </c>
      <c r="AD451" s="637">
        <f t="shared" ref="AD451" si="2648">M451-M450</f>
        <v>-5.5297771282425856E-2</v>
      </c>
      <c r="AE451" s="645">
        <f t="shared" ref="AE451" si="2649">N451-N450</f>
        <v>-6.5015943039215429E-2</v>
      </c>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c r="IK451" s="56"/>
      <c r="IL451" s="56"/>
      <c r="IM451" s="56"/>
      <c r="IN451" s="56"/>
    </row>
    <row r="452" spans="1:248">
      <c r="A452" s="117"/>
      <c r="B452" s="109" t="s">
        <v>200</v>
      </c>
      <c r="C452" s="120">
        <v>4.1473799956559514</v>
      </c>
      <c r="D452" s="127">
        <v>4.3729219143576827</v>
      </c>
      <c r="E452" s="127">
        <v>4.0848529246027265</v>
      </c>
      <c r="F452" s="127">
        <v>2.9090556274256141</v>
      </c>
      <c r="G452" s="127">
        <v>3.698270771826234</v>
      </c>
      <c r="H452" s="127">
        <v>4.1925490196078439</v>
      </c>
      <c r="I452" s="120">
        <v>4.1221874582163398</v>
      </c>
      <c r="J452" s="120">
        <v>4.3460789338800607</v>
      </c>
      <c r="K452" s="127">
        <v>4.2675797723455879</v>
      </c>
      <c r="L452" s="127">
        <v>3.9036071825838228</v>
      </c>
      <c r="M452" s="127">
        <v>3.3249002394253795</v>
      </c>
      <c r="N452" s="128">
        <v>4.1761407472721253</v>
      </c>
      <c r="O452" s="636">
        <v>0</v>
      </c>
      <c r="P452" s="636">
        <v>0</v>
      </c>
      <c r="Q452" s="636"/>
      <c r="R452" s="636"/>
      <c r="S452" s="636"/>
      <c r="T452" s="145"/>
      <c r="U452" s="145"/>
      <c r="V452" s="56"/>
      <c r="W452" s="56"/>
      <c r="X452" s="56"/>
      <c r="Y452" s="56"/>
      <c r="Z452" s="644"/>
      <c r="AA452" s="56"/>
      <c r="AB452" s="56"/>
      <c r="AC452" s="56"/>
      <c r="AD452" s="56"/>
      <c r="AE452" s="644"/>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row>
    <row r="453" spans="1:248" ht="13.5" thickBot="1">
      <c r="A453" s="632"/>
      <c r="B453" s="638" t="s">
        <v>569</v>
      </c>
      <c r="C453" s="639">
        <v>4.0801570748036564</v>
      </c>
      <c r="D453" s="640">
        <v>4.3476445663010965</v>
      </c>
      <c r="E453" s="640">
        <v>4.0531009776849007</v>
      </c>
      <c r="F453" s="640">
        <v>2.9145710928319626</v>
      </c>
      <c r="G453" s="640">
        <v>3.8705397610218375</v>
      </c>
      <c r="H453" s="640">
        <v>4.2518828451882849</v>
      </c>
      <c r="I453" s="639">
        <v>4.0796602482701427</v>
      </c>
      <c r="J453" s="639">
        <v>4.211572561829211</v>
      </c>
      <c r="K453" s="640">
        <v>4.1929850266233073</v>
      </c>
      <c r="L453" s="640">
        <v>3.9278021201413429</v>
      </c>
      <c r="M453" s="640">
        <v>3.2277100271002714</v>
      </c>
      <c r="N453" s="641">
        <v>4.1086692349458316</v>
      </c>
      <c r="O453" s="639">
        <v>0</v>
      </c>
      <c r="P453" s="640">
        <v>0</v>
      </c>
      <c r="Q453" s="636"/>
      <c r="R453" s="636"/>
      <c r="S453" s="636"/>
      <c r="T453" s="642">
        <f t="shared" ref="T453" si="2650">C453-C452</f>
        <v>-6.7222920852294976E-2</v>
      </c>
      <c r="U453" s="642">
        <f t="shared" ref="U453" si="2651">D453-D452</f>
        <v>-2.5277348056586213E-2</v>
      </c>
      <c r="V453" s="642">
        <f t="shared" ref="V453" si="2652">E453-E452</f>
        <v>-3.1751946917825791E-2</v>
      </c>
      <c r="W453" s="642">
        <f t="shared" ref="W453" si="2653">F453-F452</f>
        <v>5.5154654063485076E-3</v>
      </c>
      <c r="X453" s="642">
        <f t="shared" ref="X453" si="2654">G453-G452</f>
        <v>0.17226898919560352</v>
      </c>
      <c r="Y453" s="642">
        <f t="shared" ref="Y453" si="2655">H453-H452</f>
        <v>5.933382558044098E-2</v>
      </c>
      <c r="Z453" s="646">
        <f t="shared" ref="Z453" si="2656">I453-I452</f>
        <v>-4.2527209946197075E-2</v>
      </c>
      <c r="AA453" s="642">
        <f t="shared" ref="AA453" si="2657">J453-J452</f>
        <v>-0.1345063720508497</v>
      </c>
      <c r="AB453" s="642">
        <f t="shared" ref="AB453" si="2658">K453-K452</f>
        <v>-7.4594745722280642E-2</v>
      </c>
      <c r="AC453" s="642">
        <f t="shared" ref="AC453" si="2659">L453-L452</f>
        <v>2.4194937557520113E-2</v>
      </c>
      <c r="AD453" s="642">
        <f t="shared" ref="AD453" si="2660">M453-M452</f>
        <v>-9.719021232510805E-2</v>
      </c>
      <c r="AE453" s="646">
        <f t="shared" ref="AE453" si="2661">N453-N452</f>
        <v>-6.747151232629367E-2</v>
      </c>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row>
    <row r="454" spans="1:248">
      <c r="A454" s="116" t="s">
        <v>111</v>
      </c>
      <c r="B454" s="109" t="s">
        <v>278</v>
      </c>
      <c r="C454" s="120">
        <v>3.928571428571427</v>
      </c>
      <c r="D454" s="127">
        <v>4.117647058823529</v>
      </c>
      <c r="E454" s="127">
        <v>5.749999999999992</v>
      </c>
      <c r="F454" s="127">
        <v>4</v>
      </c>
      <c r="G454" s="127">
        <v>3.9565217391304297</v>
      </c>
      <c r="H454" s="127">
        <v>4.1111111111111098</v>
      </c>
      <c r="I454" s="120">
        <v>4.2590361445783103</v>
      </c>
      <c r="J454" s="120">
        <v>0</v>
      </c>
      <c r="K454" s="127">
        <v>2.7916666666666643</v>
      </c>
      <c r="L454" s="127">
        <v>2.5497076023391774</v>
      </c>
      <c r="M454" s="127">
        <v>2.4538461538461531</v>
      </c>
      <c r="N454" s="128">
        <v>2.5686619718309833</v>
      </c>
      <c r="O454" s="636">
        <v>0</v>
      </c>
      <c r="P454" s="636">
        <v>0</v>
      </c>
      <c r="Q454" s="636"/>
      <c r="R454" s="636"/>
      <c r="S454" s="636"/>
      <c r="T454" s="636" t="s">
        <v>1142</v>
      </c>
      <c r="U454" s="145"/>
      <c r="V454" s="56"/>
      <c r="W454" s="56"/>
      <c r="X454" s="56"/>
      <c r="Y454" s="56"/>
      <c r="Z454" s="644"/>
      <c r="AA454" s="56"/>
      <c r="AB454" s="56"/>
      <c r="AC454" s="56"/>
      <c r="AD454" s="56"/>
      <c r="AE454" s="644"/>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c r="IK454" s="56"/>
      <c r="IL454" s="56"/>
      <c r="IM454" s="56"/>
      <c r="IN454" s="56"/>
    </row>
    <row r="455" spans="1:248">
      <c r="A455" s="117"/>
      <c r="B455" s="129" t="s">
        <v>539</v>
      </c>
      <c r="C455" s="123">
        <v>4.1320754716981138</v>
      </c>
      <c r="D455" s="130">
        <v>4.0416666666666661</v>
      </c>
      <c r="E455" s="130">
        <v>5.4</v>
      </c>
      <c r="F455" s="130">
        <v>0</v>
      </c>
      <c r="G455" s="130">
        <v>4.06666666666667</v>
      </c>
      <c r="H455" s="130">
        <v>4.5833333333333304</v>
      </c>
      <c r="I455" s="123">
        <v>4.3109243697478989</v>
      </c>
      <c r="J455" s="123">
        <v>0</v>
      </c>
      <c r="K455" s="130">
        <v>2.5454545454545432</v>
      </c>
      <c r="L455" s="130">
        <v>2.43921568627451</v>
      </c>
      <c r="M455" s="130">
        <v>2.3271028037383172</v>
      </c>
      <c r="N455" s="131">
        <v>2.4275700934579434</v>
      </c>
      <c r="O455" s="636">
        <v>0</v>
      </c>
      <c r="P455" s="636">
        <v>0</v>
      </c>
      <c r="Q455" s="636"/>
      <c r="R455" s="636"/>
      <c r="S455" s="636"/>
      <c r="T455" s="637">
        <f t="shared" ref="T455" si="2662">C455-C454</f>
        <v>0.2035040431266868</v>
      </c>
      <c r="U455" s="637">
        <f t="shared" ref="U455" si="2663">D455-D454</f>
        <v>-7.5980392156862919E-2</v>
      </c>
      <c r="V455" s="637">
        <f t="shared" ref="V455" si="2664">E455-E454</f>
        <v>-0.34999999999999165</v>
      </c>
      <c r="W455" s="729">
        <f t="shared" ref="W455" si="2665">F455-F454</f>
        <v>-4</v>
      </c>
      <c r="X455" s="637">
        <f t="shared" ref="X455" si="2666">G455-G454</f>
        <v>0.11014492753624028</v>
      </c>
      <c r="Y455" s="637">
        <f t="shared" ref="Y455" si="2667">H455-H454</f>
        <v>0.47222222222222054</v>
      </c>
      <c r="Z455" s="645">
        <f t="shared" ref="Z455" si="2668">I455-I454</f>
        <v>5.1888225169588686E-2</v>
      </c>
      <c r="AA455" s="637">
        <f t="shared" ref="AA455" si="2669">J455-J454</f>
        <v>0</v>
      </c>
      <c r="AB455" s="637">
        <f t="shared" ref="AB455" si="2670">K455-K454</f>
        <v>-0.2462121212121211</v>
      </c>
      <c r="AC455" s="637">
        <f t="shared" ref="AC455" si="2671">L455-L454</f>
        <v>-0.11049191606466735</v>
      </c>
      <c r="AD455" s="637">
        <f t="shared" ref="AD455" si="2672">M455-M454</f>
        <v>-0.12674335010783588</v>
      </c>
      <c r="AE455" s="645">
        <f t="shared" ref="AE455" si="2673">N455-N454</f>
        <v>-0.14109187837303994</v>
      </c>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row>
    <row r="456" spans="1:248">
      <c r="A456" s="117"/>
      <c r="B456" s="109" t="s">
        <v>280</v>
      </c>
      <c r="C456" s="120">
        <v>9</v>
      </c>
      <c r="D456" s="127">
        <v>6.6666666666666599</v>
      </c>
      <c r="E456" s="127">
        <v>7</v>
      </c>
      <c r="F456" s="127">
        <v>5</v>
      </c>
      <c r="G456" s="127">
        <v>0</v>
      </c>
      <c r="H456" s="127">
        <v>4</v>
      </c>
      <c r="I456" s="120">
        <v>6.7499999999999973</v>
      </c>
      <c r="J456" s="120">
        <v>0</v>
      </c>
      <c r="K456" s="127">
        <v>3.1999999999999988</v>
      </c>
      <c r="L456" s="127">
        <v>3.0999999999999979</v>
      </c>
      <c r="M456" s="127">
        <v>3.0322580645161272</v>
      </c>
      <c r="N456" s="128">
        <v>3.1151832460732964</v>
      </c>
      <c r="O456" s="636">
        <v>0</v>
      </c>
      <c r="P456" s="636">
        <v>0</v>
      </c>
      <c r="Q456" s="636"/>
      <c r="R456" s="636"/>
      <c r="S456" s="636"/>
      <c r="T456" s="145"/>
      <c r="U456" s="145"/>
      <c r="V456" s="56"/>
      <c r="W456" s="56"/>
      <c r="X456" s="56"/>
      <c r="Y456" s="56"/>
      <c r="Z456" s="644"/>
      <c r="AA456" s="56"/>
      <c r="AB456" s="56"/>
      <c r="AC456" s="56"/>
      <c r="AD456" s="56"/>
      <c r="AE456" s="644"/>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row>
    <row r="457" spans="1:248">
      <c r="A457" s="117"/>
      <c r="B457" s="129" t="s">
        <v>541</v>
      </c>
      <c r="C457" s="123">
        <v>3.6</v>
      </c>
      <c r="D457" s="130">
        <v>8.375</v>
      </c>
      <c r="E457" s="130">
        <v>6.5</v>
      </c>
      <c r="F457" s="130">
        <v>0</v>
      </c>
      <c r="G457" s="130">
        <v>4.5</v>
      </c>
      <c r="H457" s="130">
        <v>0</v>
      </c>
      <c r="I457" s="123">
        <v>5.6538461538461542</v>
      </c>
      <c r="J457" s="123">
        <v>0</v>
      </c>
      <c r="K457" s="130">
        <v>3.342105263157896</v>
      </c>
      <c r="L457" s="130">
        <v>3.3173076923076912</v>
      </c>
      <c r="M457" s="130">
        <v>3.0512820512820507</v>
      </c>
      <c r="N457" s="131">
        <v>3.2651933701657461</v>
      </c>
      <c r="O457" s="636">
        <v>0</v>
      </c>
      <c r="P457" s="636">
        <v>0</v>
      </c>
      <c r="Q457" s="636"/>
      <c r="R457" s="636"/>
      <c r="S457" s="636"/>
      <c r="T457" s="729">
        <f t="shared" ref="T457" si="2674">C457-C456</f>
        <v>-5.4</v>
      </c>
      <c r="U457" s="729">
        <f t="shared" ref="U457" si="2675">D457-D456</f>
        <v>1.7083333333333401</v>
      </c>
      <c r="V457" s="637">
        <f t="shared" ref="V457" si="2676">E457-E456</f>
        <v>-0.5</v>
      </c>
      <c r="W457" s="729">
        <f t="shared" ref="W457" si="2677">F457-F456</f>
        <v>-5</v>
      </c>
      <c r="X457" s="729">
        <f t="shared" ref="X457" si="2678">G457-G456</f>
        <v>4.5</v>
      </c>
      <c r="Y457" s="729">
        <f t="shared" ref="Y457" si="2679">H457-H456</f>
        <v>-4</v>
      </c>
      <c r="Z457" s="645">
        <f t="shared" ref="Z457" si="2680">I457-I456</f>
        <v>-1.0961538461538431</v>
      </c>
      <c r="AA457" s="637">
        <f t="shared" ref="AA457" si="2681">J457-J456</f>
        <v>0</v>
      </c>
      <c r="AB457" s="637">
        <f t="shared" ref="AB457" si="2682">K457-K456</f>
        <v>0.14210526315789718</v>
      </c>
      <c r="AC457" s="637">
        <f t="shared" ref="AC457" si="2683">L457-L456</f>
        <v>0.21730769230769331</v>
      </c>
      <c r="AD457" s="637">
        <f t="shared" ref="AD457" si="2684">M457-M456</f>
        <v>1.9023986765923429E-2</v>
      </c>
      <c r="AE457" s="645">
        <f t="shared" ref="AE457" si="2685">N457-N456</f>
        <v>0.15001012409244963</v>
      </c>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row>
    <row r="458" spans="1:248">
      <c r="A458" s="117"/>
      <c r="B458" s="109" t="s">
        <v>282</v>
      </c>
      <c r="C458" s="120">
        <v>0</v>
      </c>
      <c r="D458" s="127">
        <v>0</v>
      </c>
      <c r="E458" s="127">
        <v>0</v>
      </c>
      <c r="F458" s="127">
        <v>0</v>
      </c>
      <c r="G458" s="127">
        <v>0</v>
      </c>
      <c r="H458" s="127">
        <v>0</v>
      </c>
      <c r="I458" s="120">
        <v>0</v>
      </c>
      <c r="J458" s="120">
        <v>0</v>
      </c>
      <c r="K458" s="127">
        <v>0</v>
      </c>
      <c r="L458" s="127">
        <v>0</v>
      </c>
      <c r="M458" s="127">
        <v>0</v>
      </c>
      <c r="N458" s="128">
        <v>0</v>
      </c>
      <c r="O458" s="636">
        <v>0</v>
      </c>
      <c r="P458" s="636">
        <v>0</v>
      </c>
      <c r="Q458" s="636"/>
      <c r="R458" s="636"/>
      <c r="S458" s="636"/>
      <c r="T458" s="145"/>
      <c r="U458" s="145"/>
      <c r="V458" s="56"/>
      <c r="W458" s="56"/>
      <c r="X458" s="56"/>
      <c r="Y458" s="56"/>
      <c r="Z458" s="644"/>
      <c r="AA458" s="56"/>
      <c r="AB458" s="56"/>
      <c r="AC458" s="56"/>
      <c r="AD458" s="56"/>
      <c r="AE458" s="644"/>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row>
    <row r="459" spans="1:248">
      <c r="A459" s="117"/>
      <c r="B459" s="129" t="s">
        <v>543</v>
      </c>
      <c r="C459" s="123">
        <v>0</v>
      </c>
      <c r="D459" s="130">
        <v>0</v>
      </c>
      <c r="E459" s="130">
        <v>0</v>
      </c>
      <c r="F459" s="130">
        <v>0</v>
      </c>
      <c r="G459" s="130">
        <v>0</v>
      </c>
      <c r="H459" s="130">
        <v>0</v>
      </c>
      <c r="I459" s="123">
        <v>0</v>
      </c>
      <c r="J459" s="123">
        <v>0</v>
      </c>
      <c r="K459" s="130">
        <v>0</v>
      </c>
      <c r="L459" s="130">
        <v>0</v>
      </c>
      <c r="M459" s="130">
        <v>0</v>
      </c>
      <c r="N459" s="131">
        <v>0</v>
      </c>
      <c r="O459" s="636">
        <v>0</v>
      </c>
      <c r="P459" s="636">
        <v>0</v>
      </c>
      <c r="Q459" s="636"/>
      <c r="R459" s="636"/>
      <c r="S459" s="636"/>
      <c r="T459" s="637">
        <f t="shared" ref="T459" si="2686">C459-C458</f>
        <v>0</v>
      </c>
      <c r="U459" s="637">
        <f t="shared" ref="U459" si="2687">D459-D458</f>
        <v>0</v>
      </c>
      <c r="V459" s="637">
        <f t="shared" ref="V459" si="2688">E459-E458</f>
        <v>0</v>
      </c>
      <c r="W459" s="637">
        <f t="shared" ref="W459" si="2689">F459-F458</f>
        <v>0</v>
      </c>
      <c r="X459" s="637">
        <f t="shared" ref="X459" si="2690">G459-G458</f>
        <v>0</v>
      </c>
      <c r="Y459" s="637">
        <f t="shared" ref="Y459" si="2691">H459-H458</f>
        <v>0</v>
      </c>
      <c r="Z459" s="645">
        <f t="shared" ref="Z459" si="2692">I459-I458</f>
        <v>0</v>
      </c>
      <c r="AA459" s="637">
        <f t="shared" ref="AA459" si="2693">J459-J458</f>
        <v>0</v>
      </c>
      <c r="AB459" s="637">
        <f t="shared" ref="AB459" si="2694">K459-K458</f>
        <v>0</v>
      </c>
      <c r="AC459" s="637">
        <f t="shared" ref="AC459" si="2695">L459-L458</f>
        <v>0</v>
      </c>
      <c r="AD459" s="637">
        <f t="shared" ref="AD459" si="2696">M459-M458</f>
        <v>0</v>
      </c>
      <c r="AE459" s="645">
        <f t="shared" ref="AE459" si="2697">N459-N458</f>
        <v>0</v>
      </c>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row>
    <row r="460" spans="1:248">
      <c r="A460" s="117"/>
      <c r="B460" s="109" t="s">
        <v>284</v>
      </c>
      <c r="C460" s="120">
        <v>4.3695652173913029</v>
      </c>
      <c r="D460" s="127">
        <v>4.4999999999999982</v>
      </c>
      <c r="E460" s="127">
        <v>5.8461538461538387</v>
      </c>
      <c r="F460" s="127">
        <v>4.5</v>
      </c>
      <c r="G460" s="127">
        <v>3.9565217391304297</v>
      </c>
      <c r="H460" s="127">
        <v>4.0999999999999988</v>
      </c>
      <c r="I460" s="120">
        <v>4.4780219780219745</v>
      </c>
      <c r="J460" s="120">
        <v>0</v>
      </c>
      <c r="K460" s="127">
        <v>2.9999999999999982</v>
      </c>
      <c r="L460" s="127">
        <v>2.7651245551601389</v>
      </c>
      <c r="M460" s="127">
        <v>2.6406249999999991</v>
      </c>
      <c r="N460" s="128">
        <v>2.7884210526315765</v>
      </c>
      <c r="O460" s="636">
        <v>0</v>
      </c>
      <c r="P460" s="636">
        <v>0</v>
      </c>
      <c r="Q460" s="636"/>
      <c r="R460" s="636"/>
      <c r="S460" s="636"/>
      <c r="T460" s="145"/>
      <c r="U460" s="145"/>
      <c r="V460" s="56"/>
      <c r="W460" s="56"/>
      <c r="X460" s="56"/>
      <c r="Y460" s="56"/>
      <c r="Z460" s="644"/>
      <c r="AA460" s="56"/>
      <c r="AB460" s="56"/>
      <c r="AC460" s="56"/>
      <c r="AD460" s="56"/>
      <c r="AE460" s="644"/>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row>
    <row r="461" spans="1:248">
      <c r="A461" s="117"/>
      <c r="B461" s="129" t="s">
        <v>545</v>
      </c>
      <c r="C461" s="123">
        <v>4.0862068965517242</v>
      </c>
      <c r="D461" s="130">
        <v>4.6607142857142856</v>
      </c>
      <c r="E461" s="130">
        <v>5.5294117647058822</v>
      </c>
      <c r="F461" s="130">
        <v>0</v>
      </c>
      <c r="G461" s="130">
        <v>4.1176470588235325</v>
      </c>
      <c r="H461" s="130">
        <v>4.5833333333333304</v>
      </c>
      <c r="I461" s="123">
        <v>4.4431818181818183</v>
      </c>
      <c r="J461" s="123">
        <v>0</v>
      </c>
      <c r="K461" s="130">
        <v>2.8365384615384608</v>
      </c>
      <c r="L461" s="130">
        <v>2.6935933147632309</v>
      </c>
      <c r="M461" s="130">
        <v>2.5205479452054789</v>
      </c>
      <c r="N461" s="131">
        <v>2.6765188834154343</v>
      </c>
      <c r="O461" s="636">
        <v>0</v>
      </c>
      <c r="P461" s="636">
        <v>0</v>
      </c>
      <c r="Q461" s="636"/>
      <c r="R461" s="636"/>
      <c r="S461" s="636"/>
      <c r="T461" s="637">
        <f t="shared" ref="T461" si="2698">C461-C460</f>
        <v>-0.28335832083957868</v>
      </c>
      <c r="U461" s="637">
        <f t="shared" ref="U461" si="2699">D461-D460</f>
        <v>0.16071428571428736</v>
      </c>
      <c r="V461" s="637">
        <f t="shared" ref="V461" si="2700">E461-E460</f>
        <v>-0.31674208144795646</v>
      </c>
      <c r="W461" s="729">
        <f t="shared" ref="W461" si="2701">F461-F460</f>
        <v>-4.5</v>
      </c>
      <c r="X461" s="637">
        <f t="shared" ref="X461" si="2702">G461-G460</f>
        <v>0.16112531969310284</v>
      </c>
      <c r="Y461" s="637">
        <f t="shared" ref="Y461" si="2703">H461-H460</f>
        <v>0.48333333333333162</v>
      </c>
      <c r="Z461" s="645">
        <f t="shared" ref="Z461" si="2704">I461-I460</f>
        <v>-3.4840159840156204E-2</v>
      </c>
      <c r="AA461" s="637">
        <f t="shared" ref="AA461" si="2705">J461-J460</f>
        <v>0</v>
      </c>
      <c r="AB461" s="637">
        <f t="shared" ref="AB461" si="2706">K461-K460</f>
        <v>-0.16346153846153744</v>
      </c>
      <c r="AC461" s="637">
        <f t="shared" ref="AC461" si="2707">L461-L460</f>
        <v>-7.1531240396907947E-2</v>
      </c>
      <c r="AD461" s="637">
        <f t="shared" ref="AD461" si="2708">M461-M460</f>
        <v>-0.12007705479452024</v>
      </c>
      <c r="AE461" s="645">
        <f t="shared" ref="AE461" si="2709">N461-N460</f>
        <v>-0.11190216921614216</v>
      </c>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row>
    <row r="462" spans="1:248">
      <c r="A462" s="117"/>
      <c r="B462" s="109" t="s">
        <v>124</v>
      </c>
      <c r="C462" s="120">
        <v>4.5133763349899505</v>
      </c>
      <c r="D462" s="127">
        <v>4.5750674763832597</v>
      </c>
      <c r="E462" s="127">
        <v>4.5407429598561961</v>
      </c>
      <c r="F462" s="127">
        <v>4.5641776476329872</v>
      </c>
      <c r="G462" s="127">
        <v>4.2607044198895005</v>
      </c>
      <c r="H462" s="127">
        <v>4.7130434782608699</v>
      </c>
      <c r="I462" s="120">
        <v>4.5152031387125051</v>
      </c>
      <c r="J462" s="120">
        <v>0</v>
      </c>
      <c r="K462" s="127">
        <v>3.860927152317875</v>
      </c>
      <c r="L462" s="127">
        <v>3.9038027845025454</v>
      </c>
      <c r="M462" s="127">
        <v>3.9307562229437187</v>
      </c>
      <c r="N462" s="128">
        <v>3.8851408092189912</v>
      </c>
      <c r="O462" s="636">
        <v>0</v>
      </c>
      <c r="P462" s="636">
        <v>0</v>
      </c>
      <c r="Q462" s="636"/>
      <c r="R462" s="636"/>
      <c r="S462" s="636"/>
      <c r="T462" s="145"/>
      <c r="U462" s="145"/>
      <c r="V462" s="56"/>
      <c r="W462" s="56"/>
      <c r="X462" s="56"/>
      <c r="Y462" s="56"/>
      <c r="Z462" s="644"/>
      <c r="AA462" s="56"/>
      <c r="AB462" s="56"/>
      <c r="AC462" s="56"/>
      <c r="AD462" s="56"/>
      <c r="AE462" s="644"/>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row>
    <row r="463" spans="1:248">
      <c r="A463" s="117"/>
      <c r="B463" s="129" t="s">
        <v>547</v>
      </c>
      <c r="C463" s="123">
        <v>4.4961721498034315</v>
      </c>
      <c r="D463" s="130">
        <v>4.5616372391653286</v>
      </c>
      <c r="E463" s="130">
        <v>4.483434168827424</v>
      </c>
      <c r="F463" s="130">
        <v>4.5493404982901806</v>
      </c>
      <c r="G463" s="130">
        <v>4.2521856086079355</v>
      </c>
      <c r="H463" s="130">
        <v>4.6470588235294112</v>
      </c>
      <c r="I463" s="123">
        <v>4.4923386083898498</v>
      </c>
      <c r="J463" s="123">
        <v>0</v>
      </c>
      <c r="K463" s="130">
        <v>3.8567662565905114</v>
      </c>
      <c r="L463" s="130">
        <v>3.9902548725637188</v>
      </c>
      <c r="M463" s="130">
        <v>3.7012448132780094</v>
      </c>
      <c r="N463" s="131">
        <v>3.8819648093841654</v>
      </c>
      <c r="O463" s="636">
        <v>0</v>
      </c>
      <c r="P463" s="636">
        <v>0</v>
      </c>
      <c r="Q463" s="636"/>
      <c r="R463" s="636"/>
      <c r="S463" s="636"/>
      <c r="T463" s="637">
        <f t="shared" ref="T463" si="2710">C463-C462</f>
        <v>-1.7204185186519005E-2</v>
      </c>
      <c r="U463" s="637">
        <f t="shared" ref="U463" si="2711">D463-D462</f>
        <v>-1.3430237217931129E-2</v>
      </c>
      <c r="V463" s="637">
        <f t="shared" ref="V463" si="2712">E463-E462</f>
        <v>-5.7308791028772177E-2</v>
      </c>
      <c r="W463" s="637">
        <f t="shared" ref="W463" si="2713">F463-F462</f>
        <v>-1.4837149342806555E-2</v>
      </c>
      <c r="X463" s="637">
        <f t="shared" ref="X463" si="2714">G463-G462</f>
        <v>-8.5188112815650641E-3</v>
      </c>
      <c r="Y463" s="637">
        <f t="shared" ref="Y463" si="2715">H463-H462</f>
        <v>-6.5984654731458647E-2</v>
      </c>
      <c r="Z463" s="645">
        <f t="shared" ref="Z463" si="2716">I463-I462</f>
        <v>-2.2864530322655341E-2</v>
      </c>
      <c r="AA463" s="637">
        <f t="shared" ref="AA463" si="2717">J463-J462</f>
        <v>0</v>
      </c>
      <c r="AB463" s="637">
        <f t="shared" ref="AB463" si="2718">K463-K462</f>
        <v>-4.1608957273635561E-3</v>
      </c>
      <c r="AC463" s="637">
        <f t="shared" ref="AC463" si="2719">L463-L462</f>
        <v>8.6452088061173438E-2</v>
      </c>
      <c r="AD463" s="637">
        <f t="shared" ref="AD463" si="2720">M463-M462</f>
        <v>-0.22951140966570938</v>
      </c>
      <c r="AE463" s="645">
        <f t="shared" ref="AE463" si="2721">N463-N462</f>
        <v>-3.175999834825749E-3</v>
      </c>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c r="IK463" s="56"/>
      <c r="IL463" s="56"/>
      <c r="IM463" s="56"/>
      <c r="IN463" s="56"/>
    </row>
    <row r="464" spans="1:248">
      <c r="A464" s="117"/>
      <c r="B464" s="109" t="s">
        <v>126</v>
      </c>
      <c r="C464" s="120">
        <v>5.6470869149952216</v>
      </c>
      <c r="D464" s="127">
        <v>6.0039920159680555</v>
      </c>
      <c r="E464" s="127">
        <v>6.1483050847457577</v>
      </c>
      <c r="F464" s="127">
        <v>5.6271186440677932</v>
      </c>
      <c r="G464" s="127">
        <v>4.9765624999999973</v>
      </c>
      <c r="H464" s="127">
        <v>4.3125</v>
      </c>
      <c r="I464" s="120">
        <v>5.7355694227769076</v>
      </c>
      <c r="J464" s="120">
        <v>0</v>
      </c>
      <c r="K464" s="127">
        <v>5.4009259259259217</v>
      </c>
      <c r="L464" s="127">
        <v>5.9255842558425558</v>
      </c>
      <c r="M464" s="127">
        <v>5.8178368121442059</v>
      </c>
      <c r="N464" s="128">
        <v>5.6219864001648441</v>
      </c>
      <c r="O464" s="636">
        <v>0</v>
      </c>
      <c r="P464" s="636">
        <v>0</v>
      </c>
      <c r="Q464" s="636"/>
      <c r="R464" s="636"/>
      <c r="S464" s="636"/>
      <c r="T464" s="145"/>
      <c r="U464" s="145"/>
      <c r="V464" s="56"/>
      <c r="W464" s="56"/>
      <c r="X464" s="56"/>
      <c r="Y464" s="56"/>
      <c r="Z464" s="644"/>
      <c r="AA464" s="56"/>
      <c r="AB464" s="56"/>
      <c r="AC464" s="56"/>
      <c r="AD464" s="56"/>
      <c r="AE464" s="644"/>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row>
    <row r="465" spans="1:248">
      <c r="A465" s="117"/>
      <c r="B465" s="129" t="s">
        <v>549</v>
      </c>
      <c r="C465" s="123">
        <v>5.8058151609553477</v>
      </c>
      <c r="D465" s="130">
        <v>6.0647619047619044</v>
      </c>
      <c r="E465" s="130">
        <v>6.0212765957446805</v>
      </c>
      <c r="F465" s="130">
        <v>5.9333333333333327</v>
      </c>
      <c r="G465" s="130">
        <v>4.6120689655172393</v>
      </c>
      <c r="H465" s="130">
        <v>5.3289473684210504</v>
      </c>
      <c r="I465" s="123">
        <v>5.858133333333333</v>
      </c>
      <c r="J465" s="123">
        <v>0</v>
      </c>
      <c r="K465" s="130">
        <v>5.5552668052668039</v>
      </c>
      <c r="L465" s="130">
        <v>6.3902439024390256</v>
      </c>
      <c r="M465" s="130">
        <v>6.0993975903614457</v>
      </c>
      <c r="N465" s="131">
        <v>5.8733306353702943</v>
      </c>
      <c r="O465" s="636">
        <v>0</v>
      </c>
      <c r="P465" s="636">
        <v>0</v>
      </c>
      <c r="Q465" s="636"/>
      <c r="R465" s="636"/>
      <c r="S465" s="636"/>
      <c r="T465" s="637">
        <f t="shared" ref="T465" si="2722">C465-C464</f>
        <v>0.15872824596012602</v>
      </c>
      <c r="U465" s="637">
        <f t="shared" ref="U465" si="2723">D465-D464</f>
        <v>6.0769888793848814E-2</v>
      </c>
      <c r="V465" s="637">
        <f t="shared" ref="V465" si="2724">E465-E464</f>
        <v>-0.12702848900107711</v>
      </c>
      <c r="W465" s="637">
        <f t="shared" ref="W465" si="2725">F465-F464</f>
        <v>0.30621468926553952</v>
      </c>
      <c r="X465" s="637">
        <f t="shared" ref="X465" si="2726">G465-G464</f>
        <v>-0.36449353448275801</v>
      </c>
      <c r="Y465" s="637">
        <f t="shared" ref="Y465" si="2727">H465-H464</f>
        <v>1.0164473684210504</v>
      </c>
      <c r="Z465" s="645">
        <f t="shared" ref="Z465" si="2728">I465-I464</f>
        <v>0.12256391055642535</v>
      </c>
      <c r="AA465" s="637">
        <f t="shared" ref="AA465" si="2729">J465-J464</f>
        <v>0</v>
      </c>
      <c r="AB465" s="637">
        <f t="shared" ref="AB465" si="2730">K465-K464</f>
        <v>0.15434087934088225</v>
      </c>
      <c r="AC465" s="637">
        <f t="shared" ref="AC465" si="2731">L465-L464</f>
        <v>0.46465964659646986</v>
      </c>
      <c r="AD465" s="637">
        <f t="shared" ref="AD465" si="2732">M465-M464</f>
        <v>0.28156077821723979</v>
      </c>
      <c r="AE465" s="645">
        <f t="shared" ref="AE465" si="2733">N465-N464</f>
        <v>0.25134423520545024</v>
      </c>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row>
    <row r="466" spans="1:248">
      <c r="A466" s="117"/>
      <c r="B466" s="109" t="s">
        <v>128</v>
      </c>
      <c r="C466" s="120">
        <v>0</v>
      </c>
      <c r="D466" s="127">
        <v>0</v>
      </c>
      <c r="E466" s="127">
        <v>0</v>
      </c>
      <c r="F466" s="127">
        <v>0</v>
      </c>
      <c r="G466" s="127">
        <v>0</v>
      </c>
      <c r="H466" s="127">
        <v>0</v>
      </c>
      <c r="I466" s="120">
        <v>0</v>
      </c>
      <c r="J466" s="120">
        <v>0</v>
      </c>
      <c r="K466" s="127">
        <v>0</v>
      </c>
      <c r="L466" s="127">
        <v>0</v>
      </c>
      <c r="M466" s="127">
        <v>0</v>
      </c>
      <c r="N466" s="128">
        <v>0</v>
      </c>
      <c r="O466" s="636">
        <v>0</v>
      </c>
      <c r="P466" s="636">
        <v>0</v>
      </c>
      <c r="Q466" s="636"/>
      <c r="R466" s="636"/>
      <c r="S466" s="636"/>
      <c r="T466" s="145"/>
      <c r="U466" s="145"/>
      <c r="V466" s="56"/>
      <c r="W466" s="56"/>
      <c r="X466" s="56"/>
      <c r="Y466" s="56"/>
      <c r="Z466" s="644"/>
      <c r="AA466" s="56"/>
      <c r="AB466" s="56"/>
      <c r="AC466" s="56"/>
      <c r="AD466" s="56"/>
      <c r="AE466" s="644"/>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c r="IK466" s="56"/>
      <c r="IL466" s="56"/>
      <c r="IM466" s="56"/>
      <c r="IN466" s="56"/>
    </row>
    <row r="467" spans="1:248">
      <c r="A467" s="117"/>
      <c r="B467" s="129" t="s">
        <v>551</v>
      </c>
      <c r="C467" s="123">
        <v>0</v>
      </c>
      <c r="D467" s="130">
        <v>0</v>
      </c>
      <c r="E467" s="130">
        <v>0</v>
      </c>
      <c r="F467" s="130">
        <v>0</v>
      </c>
      <c r="G467" s="130">
        <v>0</v>
      </c>
      <c r="H467" s="130">
        <v>0</v>
      </c>
      <c r="I467" s="123">
        <v>0</v>
      </c>
      <c r="J467" s="123">
        <v>0</v>
      </c>
      <c r="K467" s="130">
        <v>0</v>
      </c>
      <c r="L467" s="130">
        <v>0</v>
      </c>
      <c r="M467" s="130">
        <v>0</v>
      </c>
      <c r="N467" s="131">
        <v>0</v>
      </c>
      <c r="O467" s="636">
        <v>0</v>
      </c>
      <c r="P467" s="636">
        <v>0</v>
      </c>
      <c r="Q467" s="636"/>
      <c r="R467" s="636"/>
      <c r="S467" s="636"/>
      <c r="T467" s="637">
        <f t="shared" ref="T467" si="2734">C467-C466</f>
        <v>0</v>
      </c>
      <c r="U467" s="637">
        <f t="shared" ref="U467" si="2735">D467-D466</f>
        <v>0</v>
      </c>
      <c r="V467" s="637">
        <f t="shared" ref="V467" si="2736">E467-E466</f>
        <v>0</v>
      </c>
      <c r="W467" s="637">
        <f t="shared" ref="W467" si="2737">F467-F466</f>
        <v>0</v>
      </c>
      <c r="X467" s="637">
        <f t="shared" ref="X467" si="2738">G467-G466</f>
        <v>0</v>
      </c>
      <c r="Y467" s="637">
        <f t="shared" ref="Y467" si="2739">H467-H466</f>
        <v>0</v>
      </c>
      <c r="Z467" s="645">
        <f t="shared" ref="Z467" si="2740">I467-I466</f>
        <v>0</v>
      </c>
      <c r="AA467" s="637">
        <f t="shared" ref="AA467" si="2741">J467-J466</f>
        <v>0</v>
      </c>
      <c r="AB467" s="637">
        <f t="shared" ref="AB467" si="2742">K467-K466</f>
        <v>0</v>
      </c>
      <c r="AC467" s="637">
        <f t="shared" ref="AC467" si="2743">L467-L466</f>
        <v>0</v>
      </c>
      <c r="AD467" s="637">
        <f t="shared" ref="AD467" si="2744">M467-M466</f>
        <v>0</v>
      </c>
      <c r="AE467" s="645">
        <f t="shared" ref="AE467" si="2745">N467-N466</f>
        <v>0</v>
      </c>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row>
    <row r="468" spans="1:248">
      <c r="A468" s="117"/>
      <c r="B468" s="109" t="s">
        <v>130</v>
      </c>
      <c r="C468" s="120">
        <v>4.626380426504185</v>
      </c>
      <c r="D468" s="127">
        <v>4.7816738816738757</v>
      </c>
      <c r="E468" s="127">
        <v>4.5956307870370319</v>
      </c>
      <c r="F468" s="127">
        <v>4.6486972147349457</v>
      </c>
      <c r="G468" s="127">
        <v>4.2910052910052885</v>
      </c>
      <c r="H468" s="127">
        <v>4.66412213740458</v>
      </c>
      <c r="I468" s="120">
        <v>4.6254109138724484</v>
      </c>
      <c r="J468" s="120">
        <v>0</v>
      </c>
      <c r="K468" s="127">
        <v>5.0140044370493584</v>
      </c>
      <c r="L468" s="127">
        <v>5.36228400562005</v>
      </c>
      <c r="M468" s="127">
        <v>5.2549792196263514</v>
      </c>
      <c r="N468" s="128">
        <v>5.1601236639853232</v>
      </c>
      <c r="O468" s="636">
        <v>0</v>
      </c>
      <c r="P468" s="636">
        <v>0</v>
      </c>
      <c r="Q468" s="636"/>
      <c r="R468" s="636"/>
      <c r="S468" s="636"/>
      <c r="T468" s="145"/>
      <c r="U468" s="145"/>
      <c r="V468" s="56"/>
      <c r="W468" s="56"/>
      <c r="X468" s="56"/>
      <c r="Y468" s="56"/>
      <c r="Z468" s="644"/>
      <c r="AA468" s="56"/>
      <c r="AB468" s="56"/>
      <c r="AC468" s="56"/>
      <c r="AD468" s="56"/>
      <c r="AE468" s="644"/>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row>
    <row r="469" spans="1:248">
      <c r="A469" s="117"/>
      <c r="B469" s="129" t="s">
        <v>553</v>
      </c>
      <c r="C469" s="123">
        <v>4.6148273591118611</v>
      </c>
      <c r="D469" s="130">
        <v>4.7784340659340661</v>
      </c>
      <c r="E469" s="130">
        <v>4.5434662236987791</v>
      </c>
      <c r="F469" s="130">
        <v>4.6438324988620847</v>
      </c>
      <c r="G469" s="130">
        <v>4.2656957928802592</v>
      </c>
      <c r="H469" s="130">
        <v>4.8121019108280239</v>
      </c>
      <c r="I469" s="123">
        <v>4.6099173553718984</v>
      </c>
      <c r="J469" s="123">
        <v>0</v>
      </c>
      <c r="K469" s="130">
        <v>5.0749254473161036</v>
      </c>
      <c r="L469" s="130">
        <v>5.6707865168539335</v>
      </c>
      <c r="M469" s="130">
        <v>5.3173207036535857</v>
      </c>
      <c r="N469" s="131">
        <v>5.2902833428734972</v>
      </c>
      <c r="O469" s="636">
        <v>0</v>
      </c>
      <c r="P469" s="636">
        <v>0</v>
      </c>
      <c r="Q469" s="636"/>
      <c r="R469" s="636"/>
      <c r="S469" s="636"/>
      <c r="T469" s="637">
        <f t="shared" ref="T469" si="2746">C469-C468</f>
        <v>-1.1553067392323868E-2</v>
      </c>
      <c r="U469" s="637">
        <f t="shared" ref="U469" si="2747">D469-D468</f>
        <v>-3.2398157398096927E-3</v>
      </c>
      <c r="V469" s="637">
        <f t="shared" ref="V469" si="2748">E469-E468</f>
        <v>-5.2164563338252812E-2</v>
      </c>
      <c r="W469" s="637">
        <f t="shared" ref="W469" si="2749">F469-F468</f>
        <v>-4.8647158728609696E-3</v>
      </c>
      <c r="X469" s="637">
        <f t="shared" ref="X469" si="2750">G469-G468</f>
        <v>-2.5309498125029251E-2</v>
      </c>
      <c r="Y469" s="637">
        <f t="shared" ref="Y469" si="2751">H469-H468</f>
        <v>0.14797977342344382</v>
      </c>
      <c r="Z469" s="645">
        <f t="shared" ref="Z469" si="2752">I469-I468</f>
        <v>-1.5493558500550009E-2</v>
      </c>
      <c r="AA469" s="637">
        <f t="shared" ref="AA469" si="2753">J469-J468</f>
        <v>0</v>
      </c>
      <c r="AB469" s="637">
        <f t="shared" ref="AB469" si="2754">K469-K468</f>
        <v>6.0921010266745235E-2</v>
      </c>
      <c r="AC469" s="637">
        <f t="shared" ref="AC469" si="2755">L469-L468</f>
        <v>0.3085025112338835</v>
      </c>
      <c r="AD469" s="637">
        <f t="shared" ref="AD469" si="2756">M469-M468</f>
        <v>6.2341484027234273E-2</v>
      </c>
      <c r="AE469" s="645">
        <f t="shared" ref="AE469" si="2757">N469-N468</f>
        <v>0.13015967888817404</v>
      </c>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row>
    <row r="470" spans="1:248">
      <c r="A470" s="117"/>
      <c r="B470" s="109" t="s">
        <v>132</v>
      </c>
      <c r="C470" s="120">
        <v>3.3176996091568935</v>
      </c>
      <c r="D470" s="127">
        <v>3.5458440445586912</v>
      </c>
      <c r="E470" s="127">
        <v>3.4508196721311419</v>
      </c>
      <c r="F470" s="127">
        <v>3.3884120171673753</v>
      </c>
      <c r="G470" s="127">
        <v>3.1627906976744149</v>
      </c>
      <c r="H470" s="127">
        <v>3.375</v>
      </c>
      <c r="I470" s="120">
        <v>3.3749416342412419</v>
      </c>
      <c r="J470" s="120">
        <v>0</v>
      </c>
      <c r="K470" s="127">
        <v>3.2276507276507256</v>
      </c>
      <c r="L470" s="127">
        <v>2.8149999999999951</v>
      </c>
      <c r="M470" s="127">
        <v>2.6249999999999956</v>
      </c>
      <c r="N470" s="128">
        <v>3.0278745644599279</v>
      </c>
      <c r="O470" s="636">
        <v>0</v>
      </c>
      <c r="P470" s="636">
        <v>0</v>
      </c>
      <c r="Q470" s="636"/>
      <c r="R470" s="636"/>
      <c r="S470" s="636"/>
      <c r="T470" s="145"/>
      <c r="U470" s="145"/>
      <c r="V470" s="56"/>
      <c r="W470" s="56"/>
      <c r="X470" s="56"/>
      <c r="Y470" s="56"/>
      <c r="Z470" s="644"/>
      <c r="AA470" s="56"/>
      <c r="AB470" s="56"/>
      <c r="AC470" s="56"/>
      <c r="AD470" s="56"/>
      <c r="AE470" s="644"/>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row>
    <row r="471" spans="1:248">
      <c r="A471" s="117"/>
      <c r="B471" s="129" t="s">
        <v>555</v>
      </c>
      <c r="C471" s="123">
        <v>3.3704389212057122</v>
      </c>
      <c r="D471" s="130">
        <v>3.4602177554438893</v>
      </c>
      <c r="E471" s="130">
        <v>3.5912462908011857</v>
      </c>
      <c r="F471" s="130">
        <v>3.3531694695989627</v>
      </c>
      <c r="G471" s="130">
        <v>3.1273885350318444</v>
      </c>
      <c r="H471" s="130">
        <v>3.3359375</v>
      </c>
      <c r="I471" s="123">
        <v>3.394574327304809</v>
      </c>
      <c r="J471" s="123">
        <v>0</v>
      </c>
      <c r="K471" s="130">
        <v>3.3103161397670569</v>
      </c>
      <c r="L471" s="130">
        <v>3.2984084880636622</v>
      </c>
      <c r="M471" s="130">
        <v>3.5769230769230762</v>
      </c>
      <c r="N471" s="131">
        <v>3.3257575757575775</v>
      </c>
      <c r="O471" s="636">
        <v>0</v>
      </c>
      <c r="P471" s="636">
        <v>0</v>
      </c>
      <c r="Q471" s="636"/>
      <c r="R471" s="636"/>
      <c r="S471" s="636"/>
      <c r="T471" s="637">
        <f t="shared" ref="T471" si="2758">C471-C470</f>
        <v>5.2739312048818654E-2</v>
      </c>
      <c r="U471" s="637">
        <f t="shared" ref="U471" si="2759">D471-D470</f>
        <v>-8.5626289114801857E-2</v>
      </c>
      <c r="V471" s="637">
        <f t="shared" ref="V471" si="2760">E471-E470</f>
        <v>0.1404266186700438</v>
      </c>
      <c r="W471" s="637">
        <f t="shared" ref="W471" si="2761">F471-F470</f>
        <v>-3.5242547568412608E-2</v>
      </c>
      <c r="X471" s="637">
        <f t="shared" ref="X471" si="2762">G471-G470</f>
        <v>-3.5402162642570456E-2</v>
      </c>
      <c r="Y471" s="637">
        <f t="shared" ref="Y471" si="2763">H471-H470</f>
        <v>-3.90625E-2</v>
      </c>
      <c r="Z471" s="645">
        <f t="shared" ref="Z471" si="2764">I471-I470</f>
        <v>1.9632693063567075E-2</v>
      </c>
      <c r="AA471" s="637">
        <f t="shared" ref="AA471" si="2765">J471-J470</f>
        <v>0</v>
      </c>
      <c r="AB471" s="637">
        <f t="shared" ref="AB471" si="2766">K471-K470</f>
        <v>8.2665412116331272E-2</v>
      </c>
      <c r="AC471" s="637">
        <f t="shared" ref="AC471" si="2767">L471-L470</f>
        <v>0.4834084880636671</v>
      </c>
      <c r="AD471" s="637">
        <f t="shared" ref="AD471" si="2768">M471-M470</f>
        <v>0.95192307692308065</v>
      </c>
      <c r="AE471" s="645">
        <f t="shared" ref="AE471" si="2769">N471-N470</f>
        <v>0.2978830112976496</v>
      </c>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c r="IK471" s="56"/>
      <c r="IL471" s="56"/>
      <c r="IM471" s="56"/>
      <c r="IN471" s="56"/>
    </row>
    <row r="472" spans="1:248">
      <c r="A472" s="117"/>
      <c r="B472" s="109" t="s">
        <v>134</v>
      </c>
      <c r="C472" s="120">
        <v>4.2982062780268997</v>
      </c>
      <c r="D472" s="127">
        <v>4.289256198347104</v>
      </c>
      <c r="E472" s="127">
        <v>4.2094594594594579</v>
      </c>
      <c r="F472" s="127">
        <v>3.8743315508021348</v>
      </c>
      <c r="G472" s="127">
        <v>4.1739130434782563</v>
      </c>
      <c r="H472" s="127">
        <v>3.57692307692307</v>
      </c>
      <c r="I472" s="120">
        <v>4.2497069167643566</v>
      </c>
      <c r="J472" s="120">
        <v>0</v>
      </c>
      <c r="K472" s="127">
        <v>4.8452997779422606</v>
      </c>
      <c r="L472" s="127">
        <v>4.4075443786982218</v>
      </c>
      <c r="M472" s="127">
        <v>4.2950819672131129</v>
      </c>
      <c r="N472" s="128">
        <v>4.6658371040723958</v>
      </c>
      <c r="O472" s="636">
        <v>0</v>
      </c>
      <c r="P472" s="636">
        <v>0</v>
      </c>
      <c r="Q472" s="636"/>
      <c r="R472" s="636"/>
      <c r="S472" s="636"/>
      <c r="T472" s="145"/>
      <c r="U472" s="145"/>
      <c r="V472" s="56"/>
      <c r="W472" s="56"/>
      <c r="X472" s="56"/>
      <c r="Y472" s="56"/>
      <c r="Z472" s="644"/>
      <c r="AA472" s="56"/>
      <c r="AB472" s="56"/>
      <c r="AC472" s="56"/>
      <c r="AD472" s="56"/>
      <c r="AE472" s="644"/>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c r="IK472" s="56"/>
      <c r="IL472" s="56"/>
      <c r="IM472" s="56"/>
      <c r="IN472" s="56"/>
    </row>
    <row r="473" spans="1:248">
      <c r="A473" s="117"/>
      <c r="B473" s="129" t="s">
        <v>557</v>
      </c>
      <c r="C473" s="123">
        <v>4.2163141993957716</v>
      </c>
      <c r="D473" s="130">
        <v>4.0603305785124011</v>
      </c>
      <c r="E473" s="130">
        <v>4.0938967136150231</v>
      </c>
      <c r="F473" s="130">
        <v>3.870879120879124</v>
      </c>
      <c r="G473" s="130">
        <v>4.1834532374100695</v>
      </c>
      <c r="H473" s="130">
        <v>5.40625</v>
      </c>
      <c r="I473" s="123">
        <v>4.1562277580071187</v>
      </c>
      <c r="J473" s="123">
        <v>0</v>
      </c>
      <c r="K473" s="130">
        <v>4.7699029126213608</v>
      </c>
      <c r="L473" s="130">
        <v>4.2883870967741933</v>
      </c>
      <c r="M473" s="130">
        <v>4.6473988439306355</v>
      </c>
      <c r="N473" s="131">
        <v>4.6117127958283204</v>
      </c>
      <c r="O473" s="636">
        <v>0</v>
      </c>
      <c r="P473" s="636">
        <v>0</v>
      </c>
      <c r="Q473" s="636"/>
      <c r="R473" s="636"/>
      <c r="S473" s="636"/>
      <c r="T473" s="637">
        <f t="shared" ref="T473" si="2770">C473-C472</f>
        <v>-8.1892078631128129E-2</v>
      </c>
      <c r="U473" s="637">
        <f t="shared" ref="U473" si="2771">D473-D472</f>
        <v>-0.22892561983470294</v>
      </c>
      <c r="V473" s="637">
        <f t="shared" ref="V473" si="2772">E473-E472</f>
        <v>-0.11556274584443482</v>
      </c>
      <c r="W473" s="637">
        <f t="shared" ref="W473" si="2773">F473-F472</f>
        <v>-3.452429923010758E-3</v>
      </c>
      <c r="X473" s="637">
        <f t="shared" ref="X473" si="2774">G473-G472</f>
        <v>9.5401939318131568E-3</v>
      </c>
      <c r="Y473" s="637">
        <f t="shared" ref="Y473" si="2775">H473-H472</f>
        <v>1.82932692307693</v>
      </c>
      <c r="Z473" s="645">
        <f t="shared" ref="Z473" si="2776">I473-I472</f>
        <v>-9.347915875723789E-2</v>
      </c>
      <c r="AA473" s="637">
        <f t="shared" ref="AA473" si="2777">J473-J472</f>
        <v>0</v>
      </c>
      <c r="AB473" s="637">
        <f t="shared" ref="AB473" si="2778">K473-K472</f>
        <v>-7.5396865320899842E-2</v>
      </c>
      <c r="AC473" s="637">
        <f t="shared" ref="AC473" si="2779">L473-L472</f>
        <v>-0.11915728192402852</v>
      </c>
      <c r="AD473" s="637">
        <f t="shared" ref="AD473" si="2780">M473-M472</f>
        <v>0.35231687671752265</v>
      </c>
      <c r="AE473" s="645">
        <f t="shared" ref="AE473" si="2781">N473-N472</f>
        <v>-5.4124308244075436E-2</v>
      </c>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row>
    <row r="474" spans="1:248">
      <c r="A474" s="117"/>
      <c r="B474" s="109" t="s">
        <v>136</v>
      </c>
      <c r="C474" s="120">
        <v>0</v>
      </c>
      <c r="D474" s="127">
        <v>0</v>
      </c>
      <c r="E474" s="127">
        <v>0</v>
      </c>
      <c r="F474" s="127">
        <v>0</v>
      </c>
      <c r="G474" s="127">
        <v>0</v>
      </c>
      <c r="H474" s="127">
        <v>0</v>
      </c>
      <c r="I474" s="120">
        <v>0</v>
      </c>
      <c r="J474" s="120">
        <v>0</v>
      </c>
      <c r="K474" s="127">
        <v>0</v>
      </c>
      <c r="L474" s="127">
        <v>0</v>
      </c>
      <c r="M474" s="127">
        <v>0</v>
      </c>
      <c r="N474" s="128">
        <v>0</v>
      </c>
      <c r="O474" s="636">
        <v>0</v>
      </c>
      <c r="P474" s="636">
        <v>0</v>
      </c>
      <c r="Q474" s="636"/>
      <c r="R474" s="636"/>
      <c r="S474" s="636"/>
      <c r="T474" s="145"/>
      <c r="U474" s="145"/>
      <c r="V474" s="56"/>
      <c r="W474" s="56"/>
      <c r="X474" s="56"/>
      <c r="Y474" s="56"/>
      <c r="Z474" s="644"/>
      <c r="AA474" s="56"/>
      <c r="AB474" s="56"/>
      <c r="AC474" s="56"/>
      <c r="AD474" s="56"/>
      <c r="AE474" s="644"/>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c r="IK474" s="56"/>
      <c r="IL474" s="56"/>
      <c r="IM474" s="56"/>
      <c r="IN474" s="56"/>
    </row>
    <row r="475" spans="1:248">
      <c r="A475" s="117"/>
      <c r="B475" s="129" t="s">
        <v>559</v>
      </c>
      <c r="C475" s="123">
        <v>0</v>
      </c>
      <c r="D475" s="130">
        <v>0</v>
      </c>
      <c r="E475" s="130">
        <v>0</v>
      </c>
      <c r="F475" s="130">
        <v>0</v>
      </c>
      <c r="G475" s="130">
        <v>0</v>
      </c>
      <c r="H475" s="130">
        <v>0</v>
      </c>
      <c r="I475" s="123">
        <v>0</v>
      </c>
      <c r="J475" s="123">
        <v>0</v>
      </c>
      <c r="K475" s="130">
        <v>0</v>
      </c>
      <c r="L475" s="130">
        <v>0</v>
      </c>
      <c r="M475" s="130">
        <v>0</v>
      </c>
      <c r="N475" s="131">
        <v>0</v>
      </c>
      <c r="O475" s="636">
        <v>0</v>
      </c>
      <c r="P475" s="636">
        <v>0</v>
      </c>
      <c r="Q475" s="636"/>
      <c r="R475" s="636"/>
      <c r="S475" s="636"/>
      <c r="T475" s="637">
        <f t="shared" ref="T475" si="2782">C475-C474</f>
        <v>0</v>
      </c>
      <c r="U475" s="637">
        <f t="shared" ref="U475" si="2783">D475-D474</f>
        <v>0</v>
      </c>
      <c r="V475" s="637">
        <f t="shared" ref="V475" si="2784">E475-E474</f>
        <v>0</v>
      </c>
      <c r="W475" s="637">
        <f t="shared" ref="W475" si="2785">F475-F474</f>
        <v>0</v>
      </c>
      <c r="X475" s="637">
        <f t="shared" ref="X475" si="2786">G475-G474</f>
        <v>0</v>
      </c>
      <c r="Y475" s="637">
        <f t="shared" ref="Y475" si="2787">H475-H474</f>
        <v>0</v>
      </c>
      <c r="Z475" s="645">
        <f t="shared" ref="Z475" si="2788">I475-I474</f>
        <v>0</v>
      </c>
      <c r="AA475" s="637">
        <f t="shared" ref="AA475" si="2789">J475-J474</f>
        <v>0</v>
      </c>
      <c r="AB475" s="637">
        <f t="shared" ref="AB475" si="2790">K475-K474</f>
        <v>0</v>
      </c>
      <c r="AC475" s="637">
        <f t="shared" ref="AC475" si="2791">L475-L474</f>
        <v>0</v>
      </c>
      <c r="AD475" s="637">
        <f t="shared" ref="AD475" si="2792">M475-M474</f>
        <v>0</v>
      </c>
      <c r="AE475" s="645">
        <f t="shared" ref="AE475" si="2793">N475-N474</f>
        <v>0</v>
      </c>
      <c r="AF475" s="643"/>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row>
    <row r="476" spans="1:248">
      <c r="A476" s="117"/>
      <c r="B476" s="109" t="s">
        <v>138</v>
      </c>
      <c r="C476" s="120">
        <v>3.6153023527124217</v>
      </c>
      <c r="D476" s="127">
        <v>3.7637795275590498</v>
      </c>
      <c r="E476" s="127">
        <v>3.6394176931690883</v>
      </c>
      <c r="F476" s="127">
        <v>3.4909706546275334</v>
      </c>
      <c r="G476" s="127">
        <v>3.4285714285714248</v>
      </c>
      <c r="H476" s="127">
        <v>3.4180327868852447</v>
      </c>
      <c r="I476" s="120">
        <v>3.6241095280498627</v>
      </c>
      <c r="J476" s="120">
        <v>0</v>
      </c>
      <c r="K476" s="127">
        <v>4.4205786026200835</v>
      </c>
      <c r="L476" s="127">
        <v>3.9180327868852425</v>
      </c>
      <c r="M476" s="127">
        <v>3.7870722433460049</v>
      </c>
      <c r="N476" s="128">
        <v>4.2066102246825112</v>
      </c>
      <c r="O476" s="636">
        <v>0</v>
      </c>
      <c r="P476" s="636">
        <v>0</v>
      </c>
      <c r="Q476" s="636"/>
      <c r="R476" s="636"/>
      <c r="S476" s="636"/>
      <c r="T476" s="145"/>
      <c r="U476" s="145"/>
      <c r="V476" s="56"/>
      <c r="W476" s="56"/>
      <c r="X476" s="56"/>
      <c r="Y476" s="56"/>
      <c r="Z476" s="644"/>
      <c r="AA476" s="56"/>
      <c r="AB476" s="56"/>
      <c r="AC476" s="56"/>
      <c r="AD476" s="56"/>
      <c r="AE476" s="644"/>
      <c r="AF476" s="643"/>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row>
    <row r="477" spans="1:248">
      <c r="A477" s="117"/>
      <c r="B477" s="129" t="s">
        <v>561</v>
      </c>
      <c r="C477" s="123">
        <v>3.6279198087180444</v>
      </c>
      <c r="D477" s="130">
        <v>3.6620344635908872</v>
      </c>
      <c r="E477" s="130">
        <v>3.7119503945884995</v>
      </c>
      <c r="F477" s="130">
        <v>3.4518324607329829</v>
      </c>
      <c r="G477" s="130">
        <v>3.4514348785871936</v>
      </c>
      <c r="H477" s="130">
        <v>3.75</v>
      </c>
      <c r="I477" s="123">
        <v>3.6172614712308828</v>
      </c>
      <c r="J477" s="123">
        <v>0</v>
      </c>
      <c r="K477" s="130">
        <v>4.3611369990680355</v>
      </c>
      <c r="L477" s="130">
        <v>3.9644097222222237</v>
      </c>
      <c r="M477" s="130">
        <v>4.3147410358565734</v>
      </c>
      <c r="N477" s="131">
        <v>4.2290786136939991</v>
      </c>
      <c r="O477" s="636">
        <v>0</v>
      </c>
      <c r="P477" s="636">
        <v>0</v>
      </c>
      <c r="Q477" s="636"/>
      <c r="R477" s="636"/>
      <c r="S477" s="636"/>
      <c r="T477" s="637">
        <f t="shared" ref="T477" si="2794">C477-C476</f>
        <v>1.2617456005622696E-2</v>
      </c>
      <c r="U477" s="637">
        <f t="shared" ref="U477" si="2795">D477-D476</f>
        <v>-0.10174506396816252</v>
      </c>
      <c r="V477" s="637">
        <f t="shared" ref="V477" si="2796">E477-E476</f>
        <v>7.2532701419411261E-2</v>
      </c>
      <c r="W477" s="637">
        <f t="shared" ref="W477" si="2797">F477-F476</f>
        <v>-3.9138193894550533E-2</v>
      </c>
      <c r="X477" s="637">
        <f t="shared" ref="X477" si="2798">G477-G476</f>
        <v>2.2863450015768727E-2</v>
      </c>
      <c r="Y477" s="637">
        <f t="shared" ref="Y477" si="2799">H477-H476</f>
        <v>0.3319672131147553</v>
      </c>
      <c r="Z477" s="645">
        <f t="shared" ref="Z477" si="2800">I477-I476</f>
        <v>-6.8480568189799307E-3</v>
      </c>
      <c r="AA477" s="637">
        <f t="shared" ref="AA477" si="2801">J477-J476</f>
        <v>0</v>
      </c>
      <c r="AB477" s="637">
        <f t="shared" ref="AB477" si="2802">K477-K476</f>
        <v>-5.9441603552047972E-2</v>
      </c>
      <c r="AC477" s="637">
        <f t="shared" ref="AC477" si="2803">L477-L476</f>
        <v>4.6376935336981173E-2</v>
      </c>
      <c r="AD477" s="637">
        <f t="shared" ref="AD477" si="2804">M477-M476</f>
        <v>0.52766879251056853</v>
      </c>
      <c r="AE477" s="645">
        <f t="shared" ref="AE477" si="2805">N477-N476</f>
        <v>2.2468389011487844E-2</v>
      </c>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c r="IK477" s="56"/>
      <c r="IL477" s="56"/>
      <c r="IM477" s="56"/>
      <c r="IN477" s="56"/>
    </row>
    <row r="478" spans="1:248">
      <c r="A478" s="117"/>
      <c r="B478" s="109" t="s">
        <v>156</v>
      </c>
      <c r="C478" s="120">
        <v>5.7645788336932977</v>
      </c>
      <c r="D478" s="127">
        <v>5.0624999999999964</v>
      </c>
      <c r="E478" s="127">
        <v>6.3883495145631048</v>
      </c>
      <c r="F478" s="127">
        <v>4.6962616822429872</v>
      </c>
      <c r="G478" s="127">
        <v>7.4782608695652177</v>
      </c>
      <c r="H478" s="127">
        <v>6.8181818181818103</v>
      </c>
      <c r="I478" s="120">
        <v>5.6013001083423584</v>
      </c>
      <c r="J478" s="120">
        <v>0</v>
      </c>
      <c r="K478" s="127">
        <v>5.2548778180185938</v>
      </c>
      <c r="L478" s="127">
        <v>4.7019071523649547</v>
      </c>
      <c r="M478" s="127">
        <v>5.5888823873223386</v>
      </c>
      <c r="N478" s="128">
        <v>5.0853133107372663</v>
      </c>
      <c r="O478" s="636">
        <v>0</v>
      </c>
      <c r="P478" s="636">
        <v>0</v>
      </c>
      <c r="Q478" s="636"/>
      <c r="R478" s="636"/>
      <c r="S478" s="636"/>
      <c r="T478" s="145"/>
      <c r="U478" s="145"/>
      <c r="V478" s="56"/>
      <c r="W478" s="56"/>
      <c r="X478" s="56"/>
      <c r="Y478" s="56"/>
      <c r="Z478" s="644"/>
      <c r="AA478" s="56"/>
      <c r="AB478" s="56"/>
      <c r="AC478" s="56"/>
      <c r="AD478" s="56"/>
      <c r="AE478" s="644"/>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c r="IK478" s="56"/>
      <c r="IL478" s="56"/>
      <c r="IM478" s="56"/>
      <c r="IN478" s="56"/>
    </row>
    <row r="479" spans="1:248">
      <c r="A479" s="117"/>
      <c r="B479" s="129" t="s">
        <v>563</v>
      </c>
      <c r="C479" s="123">
        <v>6.1145711631205719</v>
      </c>
      <c r="D479" s="130">
        <v>4.6113306982872242</v>
      </c>
      <c r="E479" s="130">
        <v>6.9936034115138561</v>
      </c>
      <c r="F479" s="130">
        <v>5.5466666666666642</v>
      </c>
      <c r="G479" s="130">
        <v>6.1464646464646444</v>
      </c>
      <c r="H479" s="130">
        <v>9.6</v>
      </c>
      <c r="I479" s="123">
        <v>5.7682521583164741</v>
      </c>
      <c r="J479" s="123">
        <v>0</v>
      </c>
      <c r="K479" s="130">
        <v>5.4936276369954244</v>
      </c>
      <c r="L479" s="130">
        <v>5.3938417117827502</v>
      </c>
      <c r="M479" s="130">
        <v>6.1312214400266587</v>
      </c>
      <c r="N479" s="131">
        <v>5.5076742201191955</v>
      </c>
      <c r="O479" s="636">
        <v>0</v>
      </c>
      <c r="P479" s="636">
        <v>0</v>
      </c>
      <c r="Q479" s="636"/>
      <c r="R479" s="636"/>
      <c r="S479" s="636"/>
      <c r="T479" s="637">
        <f t="shared" ref="T479" si="2806">C479-C478</f>
        <v>0.34999232942727421</v>
      </c>
      <c r="U479" s="637">
        <f t="shared" ref="U479" si="2807">D479-D478</f>
        <v>-0.45116930171277225</v>
      </c>
      <c r="V479" s="637">
        <f t="shared" ref="V479" si="2808">E479-E478</f>
        <v>0.60525389695075127</v>
      </c>
      <c r="W479" s="637">
        <f t="shared" ref="W479" si="2809">F479-F478</f>
        <v>0.85040498442367696</v>
      </c>
      <c r="X479" s="637">
        <f t="shared" ref="X479" si="2810">G479-G478</f>
        <v>-1.3317962231005733</v>
      </c>
      <c r="Y479" s="637">
        <f t="shared" ref="Y479" si="2811">H479-H478</f>
        <v>2.7818181818181893</v>
      </c>
      <c r="Z479" s="645">
        <f t="shared" ref="Z479" si="2812">I479-I478</f>
        <v>0.16695204997411572</v>
      </c>
      <c r="AA479" s="637">
        <f t="shared" ref="AA479" si="2813">J479-J478</f>
        <v>0</v>
      </c>
      <c r="AB479" s="637">
        <f t="shared" ref="AB479" si="2814">K479-K478</f>
        <v>0.23874981897683067</v>
      </c>
      <c r="AC479" s="637">
        <f t="shared" ref="AC479" si="2815">L479-L478</f>
        <v>0.69193455941779547</v>
      </c>
      <c r="AD479" s="637">
        <f t="shared" ref="AD479" si="2816">M479-M478</f>
        <v>0.54233905270432015</v>
      </c>
      <c r="AE479" s="645">
        <f t="shared" ref="AE479" si="2817">N479-N478</f>
        <v>0.42236090938192916</v>
      </c>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row>
    <row r="480" spans="1:248">
      <c r="A480" s="117"/>
      <c r="B480" s="109" t="s">
        <v>169</v>
      </c>
      <c r="C480" s="120">
        <v>4.1844946401225078</v>
      </c>
      <c r="D480" s="127">
        <v>4.2836306653808993</v>
      </c>
      <c r="E480" s="127">
        <v>4.3624720218850976</v>
      </c>
      <c r="F480" s="127">
        <v>4.265005456529642</v>
      </c>
      <c r="G480" s="127">
        <v>4.0928282244071683</v>
      </c>
      <c r="H480" s="127">
        <v>4.308139534883721</v>
      </c>
      <c r="I480" s="120">
        <v>4.231287916843768</v>
      </c>
      <c r="J480" s="120">
        <v>0</v>
      </c>
      <c r="K480" s="127">
        <v>3.6128919860627127</v>
      </c>
      <c r="L480" s="127">
        <v>3.3958945847748825</v>
      </c>
      <c r="M480" s="127">
        <v>3.38750513262708</v>
      </c>
      <c r="N480" s="128">
        <v>3.5020935386176291</v>
      </c>
      <c r="O480" s="636">
        <v>0</v>
      </c>
      <c r="P480" s="636">
        <v>0</v>
      </c>
      <c r="Q480" s="636"/>
      <c r="R480" s="636"/>
      <c r="S480" s="636"/>
      <c r="T480" s="145"/>
      <c r="U480" s="145"/>
      <c r="V480" s="56"/>
      <c r="W480" s="56"/>
      <c r="X480" s="56"/>
      <c r="Y480" s="56"/>
      <c r="Z480" s="644"/>
      <c r="AA480" s="56"/>
      <c r="AB480" s="56"/>
      <c r="AC480" s="56"/>
      <c r="AD480" s="56"/>
      <c r="AE480" s="644"/>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row>
    <row r="481" spans="1:248">
      <c r="A481" s="117"/>
      <c r="B481" s="129" t="s">
        <v>565</v>
      </c>
      <c r="C481" s="123">
        <v>4.1793941189541499</v>
      </c>
      <c r="D481" s="130">
        <v>4.2552504038772225</v>
      </c>
      <c r="E481" s="130">
        <v>4.342187499999997</v>
      </c>
      <c r="F481" s="130">
        <v>4.2214539007092196</v>
      </c>
      <c r="G481" s="130">
        <v>4.0561674008810567</v>
      </c>
      <c r="H481" s="130">
        <v>4.2128205128205121</v>
      </c>
      <c r="I481" s="123">
        <v>4.2132152842497659</v>
      </c>
      <c r="J481" s="123">
        <v>0</v>
      </c>
      <c r="K481" s="130">
        <v>3.6268698060941844</v>
      </c>
      <c r="L481" s="130">
        <v>3.4849884526558896</v>
      </c>
      <c r="M481" s="130">
        <v>3.3333333333333335</v>
      </c>
      <c r="N481" s="131">
        <v>3.5392351274787544</v>
      </c>
      <c r="O481" s="636">
        <v>0</v>
      </c>
      <c r="P481" s="636">
        <v>0</v>
      </c>
      <c r="Q481" s="636"/>
      <c r="R481" s="636"/>
      <c r="S481" s="636"/>
      <c r="T481" s="637">
        <f t="shared" ref="T481" si="2818">C481-C480</f>
        <v>-5.1005211683579077E-3</v>
      </c>
      <c r="U481" s="637">
        <f t="shared" ref="U481" si="2819">D481-D480</f>
        <v>-2.8380261503676785E-2</v>
      </c>
      <c r="V481" s="637">
        <f t="shared" ref="V481" si="2820">E481-E480</f>
        <v>-2.0284521885100659E-2</v>
      </c>
      <c r="W481" s="637">
        <f t="shared" ref="W481" si="2821">F481-F480</f>
        <v>-4.3551555820422472E-2</v>
      </c>
      <c r="X481" s="637">
        <f t="shared" ref="X481" si="2822">G481-G480</f>
        <v>-3.6660823526111663E-2</v>
      </c>
      <c r="Y481" s="637">
        <f t="shared" ref="Y481" si="2823">H481-H480</f>
        <v>-9.5319022063208969E-2</v>
      </c>
      <c r="Z481" s="645">
        <f t="shared" ref="Z481" si="2824">I481-I480</f>
        <v>-1.8072632594002158E-2</v>
      </c>
      <c r="AA481" s="637">
        <f t="shared" ref="AA481" si="2825">J481-J480</f>
        <v>0</v>
      </c>
      <c r="AB481" s="637">
        <f t="shared" ref="AB481" si="2826">K481-K480</f>
        <v>1.3977820031471744E-2</v>
      </c>
      <c r="AC481" s="637">
        <f t="shared" ref="AC481" si="2827">L481-L480</f>
        <v>8.9093867881007149E-2</v>
      </c>
      <c r="AD481" s="637">
        <f t="shared" ref="AD481" si="2828">M481-M480</f>
        <v>-5.4171799293746492E-2</v>
      </c>
      <c r="AE481" s="645">
        <f t="shared" ref="AE481" si="2829">N481-N480</f>
        <v>3.7141588861125285E-2</v>
      </c>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row>
    <row r="482" spans="1:248">
      <c r="A482" s="117"/>
      <c r="B482" s="109" t="s">
        <v>171</v>
      </c>
      <c r="C482" s="120">
        <v>4.8429118773946307</v>
      </c>
      <c r="D482" s="127">
        <v>5.1659919028340022</v>
      </c>
      <c r="E482" s="127">
        <v>4.8885630498533699</v>
      </c>
      <c r="F482" s="127">
        <v>4.7273972602739684</v>
      </c>
      <c r="G482" s="127">
        <v>4.5032051282051242</v>
      </c>
      <c r="H482" s="127">
        <v>3.9833333333333303</v>
      </c>
      <c r="I482" s="120">
        <v>4.8905345211581253</v>
      </c>
      <c r="J482" s="120">
        <v>0</v>
      </c>
      <c r="K482" s="127">
        <v>5.191050963179709</v>
      </c>
      <c r="L482" s="127">
        <v>5.3712686567164161</v>
      </c>
      <c r="M482" s="127">
        <v>5.3252361673414246</v>
      </c>
      <c r="N482" s="128">
        <v>5.2646815550041337</v>
      </c>
      <c r="O482" s="636">
        <v>0</v>
      </c>
      <c r="P482" s="636">
        <v>0</v>
      </c>
      <c r="Q482" s="636"/>
      <c r="R482" s="636"/>
      <c r="S482" s="636"/>
      <c r="T482" s="145"/>
      <c r="U482" s="145"/>
      <c r="V482" s="56"/>
      <c r="W482" s="56"/>
      <c r="X482" s="56"/>
      <c r="Y482" s="56"/>
      <c r="Z482" s="644"/>
      <c r="AA482" s="56"/>
      <c r="AB482" s="56"/>
      <c r="AC482" s="56"/>
      <c r="AD482" s="56"/>
      <c r="AE482" s="644"/>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row>
    <row r="483" spans="1:248">
      <c r="A483" s="117"/>
      <c r="B483" s="129" t="s">
        <v>567</v>
      </c>
      <c r="C483" s="123">
        <v>4.798703774304232</v>
      </c>
      <c r="D483" s="130">
        <v>5.0035273368606727</v>
      </c>
      <c r="E483" s="130">
        <v>4.8707865168539319</v>
      </c>
      <c r="F483" s="130">
        <v>4.8027108433734957</v>
      </c>
      <c r="G483" s="130">
        <v>4.3115577889447216</v>
      </c>
      <c r="H483" s="130">
        <v>5.3518518518518494</v>
      </c>
      <c r="I483" s="123">
        <v>4.8396126011068548</v>
      </c>
      <c r="J483" s="123">
        <v>0</v>
      </c>
      <c r="K483" s="130">
        <v>5.2649362273439246</v>
      </c>
      <c r="L483" s="130">
        <v>5.5906852687730826</v>
      </c>
      <c r="M483" s="130">
        <v>5.5781690140845068</v>
      </c>
      <c r="N483" s="131">
        <v>5.3983718487394956</v>
      </c>
      <c r="O483" s="636">
        <v>0</v>
      </c>
      <c r="P483" s="636">
        <v>0</v>
      </c>
      <c r="Q483" s="636"/>
      <c r="R483" s="636"/>
      <c r="S483" s="636"/>
      <c r="T483" s="637">
        <f t="shared" ref="T483" si="2830">C483-C482</f>
        <v>-4.4208103090398687E-2</v>
      </c>
      <c r="U483" s="637">
        <f t="shared" ref="U483" si="2831">D483-D482</f>
        <v>-0.16246456597332948</v>
      </c>
      <c r="V483" s="637">
        <f t="shared" ref="V483" si="2832">E483-E482</f>
        <v>-1.7776532999437933E-2</v>
      </c>
      <c r="W483" s="637">
        <f t="shared" ref="W483" si="2833">F483-F482</f>
        <v>7.5313583099527293E-2</v>
      </c>
      <c r="X483" s="637">
        <f t="shared" ref="X483" si="2834">G483-G482</f>
        <v>-0.19164733926040256</v>
      </c>
      <c r="Y483" s="637">
        <f t="shared" ref="Y483" si="2835">H483-H482</f>
        <v>1.3685185185185191</v>
      </c>
      <c r="Z483" s="645">
        <f t="shared" ref="Z483" si="2836">I483-I482</f>
        <v>-5.0921920051270497E-2</v>
      </c>
      <c r="AA483" s="637">
        <f t="shared" ref="AA483" si="2837">J483-J482</f>
        <v>0</v>
      </c>
      <c r="AB483" s="637">
        <f t="shared" ref="AB483" si="2838">K483-K482</f>
        <v>7.3885264164215592E-2</v>
      </c>
      <c r="AC483" s="637">
        <f t="shared" ref="AC483" si="2839">L483-L482</f>
        <v>0.21941661205666652</v>
      </c>
      <c r="AD483" s="637">
        <f t="shared" ref="AD483" si="2840">M483-M482</f>
        <v>0.25293284674308225</v>
      </c>
      <c r="AE483" s="645">
        <f t="shared" ref="AE483" si="2841">N483-N482</f>
        <v>0.1336902937353619</v>
      </c>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row>
    <row r="484" spans="1:248">
      <c r="A484" s="117"/>
      <c r="B484" s="109" t="s">
        <v>200</v>
      </c>
      <c r="C484" s="120">
        <v>4.2941608168474756</v>
      </c>
      <c r="D484" s="127">
        <v>4.4533683800622983</v>
      </c>
      <c r="E484" s="127">
        <v>4.4035992663915584</v>
      </c>
      <c r="F484" s="127">
        <v>4.3192035966602385</v>
      </c>
      <c r="G484" s="127">
        <v>4.1267904509283788</v>
      </c>
      <c r="H484" s="127">
        <v>4.259900990099009</v>
      </c>
      <c r="I484" s="120">
        <v>4.3287562975402514</v>
      </c>
      <c r="J484" s="120">
        <v>0</v>
      </c>
      <c r="K484" s="127">
        <v>4.7819725433525972</v>
      </c>
      <c r="L484" s="127">
        <v>4.752944502611105</v>
      </c>
      <c r="M484" s="127">
        <v>4.6810715260715217</v>
      </c>
      <c r="N484" s="128">
        <v>4.7609114445807794</v>
      </c>
      <c r="O484" s="636">
        <v>0</v>
      </c>
      <c r="P484" s="636">
        <v>0</v>
      </c>
      <c r="Q484" s="636"/>
      <c r="R484" s="636"/>
      <c r="S484" s="636"/>
      <c r="T484" s="145"/>
      <c r="U484" s="145"/>
      <c r="V484" s="56"/>
      <c r="W484" s="56"/>
      <c r="X484" s="56"/>
      <c r="Y484" s="56"/>
      <c r="Z484" s="644"/>
      <c r="AA484" s="56"/>
      <c r="AB484" s="56"/>
      <c r="AC484" s="56"/>
      <c r="AD484" s="56"/>
      <c r="AE484" s="644"/>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row>
    <row r="485" spans="1:248" ht="13.5" thickBot="1">
      <c r="A485" s="632"/>
      <c r="B485" s="638" t="s">
        <v>569</v>
      </c>
      <c r="C485" s="639">
        <v>4.2801414041180834</v>
      </c>
      <c r="D485" s="640">
        <v>4.4104627766599602</v>
      </c>
      <c r="E485" s="640">
        <v>4.3838573959255953</v>
      </c>
      <c r="F485" s="640">
        <v>4.282677664974619</v>
      </c>
      <c r="G485" s="640">
        <v>4.0813895781637708</v>
      </c>
      <c r="H485" s="640">
        <v>4.4598393574297184</v>
      </c>
      <c r="I485" s="639">
        <v>4.3065698061732682</v>
      </c>
      <c r="J485" s="639">
        <v>0</v>
      </c>
      <c r="K485" s="640">
        <v>4.7936722983742435</v>
      </c>
      <c r="L485" s="640">
        <v>4.8585385438972173</v>
      </c>
      <c r="M485" s="640">
        <v>4.736355633802817</v>
      </c>
      <c r="N485" s="641">
        <v>4.8095729409653689</v>
      </c>
      <c r="O485" s="639">
        <v>0</v>
      </c>
      <c r="P485" s="640">
        <v>0</v>
      </c>
      <c r="Q485" s="636"/>
      <c r="R485" s="636"/>
      <c r="S485" s="636"/>
      <c r="T485" s="642">
        <f t="shared" ref="T485" si="2842">C485-C484</f>
        <v>-1.4019412729392222E-2</v>
      </c>
      <c r="U485" s="642">
        <f t="shared" ref="U485" si="2843">D485-D484</f>
        <v>-4.2905603402338066E-2</v>
      </c>
      <c r="V485" s="642">
        <f t="shared" ref="V485" si="2844">E485-E484</f>
        <v>-1.9741870465963096E-2</v>
      </c>
      <c r="W485" s="642">
        <f t="shared" ref="W485" si="2845">F485-F484</f>
        <v>-3.6525931685619462E-2</v>
      </c>
      <c r="X485" s="642">
        <f t="shared" ref="X485" si="2846">G485-G484</f>
        <v>-4.5400872764608025E-2</v>
      </c>
      <c r="Y485" s="642">
        <f t="shared" ref="Y485" si="2847">H485-H484</f>
        <v>0.19993836733070935</v>
      </c>
      <c r="Z485" s="646">
        <f t="shared" ref="Z485" si="2848">I485-I484</f>
        <v>-2.2186491366983141E-2</v>
      </c>
      <c r="AA485" s="642">
        <f t="shared" ref="AA485" si="2849">J485-J484</f>
        <v>0</v>
      </c>
      <c r="AB485" s="642">
        <f t="shared" ref="AB485" si="2850">K485-K484</f>
        <v>1.1699755021646219E-2</v>
      </c>
      <c r="AC485" s="642">
        <f t="shared" ref="AC485" si="2851">L485-L484</f>
        <v>0.10559404128611227</v>
      </c>
      <c r="AD485" s="642">
        <f t="shared" ref="AD485" si="2852">M485-M484</f>
        <v>5.5284107731295329E-2</v>
      </c>
      <c r="AE485" s="646">
        <f t="shared" ref="AE485" si="2853">N485-N484</f>
        <v>4.8661496384589498E-2</v>
      </c>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row>
    <row r="486" spans="1:248">
      <c r="A486" s="116" t="s">
        <v>43</v>
      </c>
      <c r="B486" s="109" t="s">
        <v>278</v>
      </c>
      <c r="C486" s="120">
        <v>4.5</v>
      </c>
      <c r="D486" s="127">
        <v>0</v>
      </c>
      <c r="E486" s="127">
        <v>4.7</v>
      </c>
      <c r="F486" s="127">
        <v>0</v>
      </c>
      <c r="G486" s="127">
        <v>4.6626436781609195</v>
      </c>
      <c r="H486" s="127">
        <v>4.6600938967136152</v>
      </c>
      <c r="I486" s="120">
        <v>4.583921568627451</v>
      </c>
      <c r="J486" s="120">
        <v>3.4312499999999999</v>
      </c>
      <c r="K486" s="127">
        <v>0</v>
      </c>
      <c r="L486" s="127">
        <v>3.2999999999999994</v>
      </c>
      <c r="M486" s="127">
        <v>3.55</v>
      </c>
      <c r="N486" s="128">
        <v>3.4845454545454539</v>
      </c>
      <c r="O486" s="636">
        <v>0</v>
      </c>
      <c r="P486" s="636">
        <v>0</v>
      </c>
      <c r="Q486" s="636"/>
      <c r="R486" s="636"/>
      <c r="S486" s="636"/>
      <c r="T486" s="636" t="s">
        <v>1142</v>
      </c>
      <c r="U486" s="145"/>
      <c r="V486" s="56"/>
      <c r="W486" s="56"/>
      <c r="X486" s="56"/>
      <c r="Y486" s="56"/>
      <c r="Z486" s="644"/>
      <c r="AA486" s="56"/>
      <c r="AB486" s="56"/>
      <c r="AC486" s="56"/>
      <c r="AD486" s="56"/>
      <c r="AE486" s="644"/>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row>
    <row r="487" spans="1:248">
      <c r="A487" s="117"/>
      <c r="B487" s="129" t="s">
        <v>539</v>
      </c>
      <c r="C487" s="123">
        <v>4.5999999999999996</v>
      </c>
      <c r="D487" s="130">
        <v>0</v>
      </c>
      <c r="E487" s="130">
        <v>4.7</v>
      </c>
      <c r="F487" s="130">
        <v>0</v>
      </c>
      <c r="G487" s="130">
        <v>4.6303030303030299</v>
      </c>
      <c r="H487" s="130">
        <v>4.8040000000000003</v>
      </c>
      <c r="I487" s="123">
        <v>4.652357008170962</v>
      </c>
      <c r="J487" s="123">
        <v>3.2749999999999999</v>
      </c>
      <c r="K487" s="130">
        <v>0</v>
      </c>
      <c r="L487" s="130">
        <v>2.8</v>
      </c>
      <c r="M487" s="130">
        <v>3.1631578947368419</v>
      </c>
      <c r="N487" s="131">
        <v>3.2048672566371685</v>
      </c>
      <c r="O487" s="636">
        <v>0</v>
      </c>
      <c r="P487" s="636">
        <v>0</v>
      </c>
      <c r="Q487" s="636"/>
      <c r="R487" s="636"/>
      <c r="S487" s="636"/>
      <c r="T487" s="637">
        <f t="shared" ref="T487" si="2854">C487-C486</f>
        <v>9.9999999999999645E-2</v>
      </c>
      <c r="U487" s="637">
        <f t="shared" ref="U487" si="2855">D487-D486</f>
        <v>0</v>
      </c>
      <c r="V487" s="637">
        <f t="shared" ref="V487" si="2856">E487-E486</f>
        <v>0</v>
      </c>
      <c r="W487" s="637">
        <f t="shared" ref="W487" si="2857">F487-F486</f>
        <v>0</v>
      </c>
      <c r="X487" s="637">
        <f t="shared" ref="X487" si="2858">G487-G486</f>
        <v>-3.2340647857889593E-2</v>
      </c>
      <c r="Y487" s="637">
        <f t="shared" ref="Y487" si="2859">H487-H486</f>
        <v>0.14390610328638509</v>
      </c>
      <c r="Z487" s="645">
        <f t="shared" ref="Z487" si="2860">I487-I486</f>
        <v>6.8435439543510945E-2</v>
      </c>
      <c r="AA487" s="637">
        <f t="shared" ref="AA487" si="2861">J487-J486</f>
        <v>-0.15625</v>
      </c>
      <c r="AB487" s="637">
        <f t="shared" ref="AB487" si="2862">K487-K486</f>
        <v>0</v>
      </c>
      <c r="AC487" s="637">
        <f t="shared" ref="AC487" si="2863">L487-L486</f>
        <v>-0.49999999999999956</v>
      </c>
      <c r="AD487" s="637">
        <f t="shared" ref="AD487" si="2864">M487-M486</f>
        <v>-0.38684210526315788</v>
      </c>
      <c r="AE487" s="645">
        <f t="shared" ref="AE487" si="2865">N487-N486</f>
        <v>-0.27967819790828541</v>
      </c>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row>
    <row r="488" spans="1:248">
      <c r="A488" s="117"/>
      <c r="B488" s="109" t="s">
        <v>280</v>
      </c>
      <c r="C488" s="120">
        <v>0</v>
      </c>
      <c r="D488" s="127">
        <v>0</v>
      </c>
      <c r="E488" s="127">
        <v>0</v>
      </c>
      <c r="F488" s="127">
        <v>0</v>
      </c>
      <c r="G488" s="127">
        <v>0</v>
      </c>
      <c r="H488" s="127">
        <v>0</v>
      </c>
      <c r="I488" s="120">
        <v>0</v>
      </c>
      <c r="J488" s="120">
        <v>9.5</v>
      </c>
      <c r="K488" s="127">
        <v>0</v>
      </c>
      <c r="L488" s="127">
        <v>3</v>
      </c>
      <c r="M488" s="127">
        <v>4.2142857142857144</v>
      </c>
      <c r="N488" s="128">
        <v>4.5</v>
      </c>
      <c r="O488" s="636">
        <v>0</v>
      </c>
      <c r="P488" s="636">
        <v>0</v>
      </c>
      <c r="Q488" s="636"/>
      <c r="R488" s="636"/>
      <c r="S488" s="636"/>
      <c r="T488" s="145"/>
      <c r="U488" s="145"/>
      <c r="V488" s="56"/>
      <c r="W488" s="56"/>
      <c r="X488" s="56"/>
      <c r="Y488" s="56"/>
      <c r="Z488" s="644"/>
      <c r="AA488" s="56"/>
      <c r="AB488" s="56"/>
      <c r="AC488" s="56"/>
      <c r="AD488" s="56"/>
      <c r="AE488" s="644"/>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row>
    <row r="489" spans="1:248">
      <c r="A489" s="117"/>
      <c r="B489" s="129" t="s">
        <v>541</v>
      </c>
      <c r="C489" s="123">
        <v>5.5</v>
      </c>
      <c r="D489" s="130">
        <v>0</v>
      </c>
      <c r="E489" s="130">
        <v>0</v>
      </c>
      <c r="F489" s="130">
        <v>0</v>
      </c>
      <c r="G489" s="130">
        <v>6.5</v>
      </c>
      <c r="H489" s="130">
        <v>6.5</v>
      </c>
      <c r="I489" s="123">
        <v>6.166666666666667</v>
      </c>
      <c r="J489" s="123">
        <v>6.8</v>
      </c>
      <c r="K489" s="130">
        <v>0</v>
      </c>
      <c r="L489" s="130">
        <v>3</v>
      </c>
      <c r="M489" s="130">
        <v>4.625</v>
      </c>
      <c r="N489" s="131">
        <v>5.0142857142857142</v>
      </c>
      <c r="O489" s="636">
        <v>0</v>
      </c>
      <c r="P489" s="636">
        <v>0</v>
      </c>
      <c r="Q489" s="636"/>
      <c r="R489" s="636"/>
      <c r="S489" s="636"/>
      <c r="T489" s="729">
        <f t="shared" ref="T489" si="2866">C489-C488</f>
        <v>5.5</v>
      </c>
      <c r="U489" s="637">
        <f t="shared" ref="U489" si="2867">D489-D488</f>
        <v>0</v>
      </c>
      <c r="V489" s="637">
        <f t="shared" ref="V489" si="2868">E489-E488</f>
        <v>0</v>
      </c>
      <c r="W489" s="637">
        <f t="shared" ref="W489" si="2869">F489-F488</f>
        <v>0</v>
      </c>
      <c r="X489" s="729">
        <f t="shared" ref="X489" si="2870">G489-G488</f>
        <v>6.5</v>
      </c>
      <c r="Y489" s="729">
        <f t="shared" ref="Y489" si="2871">H489-H488</f>
        <v>6.5</v>
      </c>
      <c r="Z489" s="645">
        <f t="shared" ref="Z489" si="2872">I489-I488</f>
        <v>6.166666666666667</v>
      </c>
      <c r="AA489" s="729">
        <f t="shared" ref="AA489" si="2873">J489-J488</f>
        <v>-2.7</v>
      </c>
      <c r="AB489" s="637">
        <f t="shared" ref="AB489" si="2874">K489-K488</f>
        <v>0</v>
      </c>
      <c r="AC489" s="637">
        <f t="shared" ref="AC489" si="2875">L489-L488</f>
        <v>0</v>
      </c>
      <c r="AD489" s="637">
        <f t="shared" ref="AD489" si="2876">M489-M488</f>
        <v>0.41071428571428559</v>
      </c>
      <c r="AE489" s="645">
        <f t="shared" ref="AE489" si="2877">N489-N488</f>
        <v>0.51428571428571423</v>
      </c>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row>
    <row r="490" spans="1:248">
      <c r="A490" s="117"/>
      <c r="B490" s="109" t="s">
        <v>282</v>
      </c>
      <c r="C490" s="120">
        <v>0</v>
      </c>
      <c r="D490" s="127">
        <v>0</v>
      </c>
      <c r="E490" s="127">
        <v>0</v>
      </c>
      <c r="F490" s="127">
        <v>0</v>
      </c>
      <c r="G490" s="127">
        <v>0</v>
      </c>
      <c r="H490" s="127">
        <v>0</v>
      </c>
      <c r="I490" s="120">
        <v>0</v>
      </c>
      <c r="J490" s="120">
        <v>0</v>
      </c>
      <c r="K490" s="127">
        <v>0</v>
      </c>
      <c r="L490" s="127">
        <v>0</v>
      </c>
      <c r="M490" s="127">
        <v>0</v>
      </c>
      <c r="N490" s="128">
        <v>0</v>
      </c>
      <c r="O490" s="636">
        <v>0</v>
      </c>
      <c r="P490" s="636">
        <v>0</v>
      </c>
      <c r="Q490" s="636"/>
      <c r="R490" s="636"/>
      <c r="S490" s="636"/>
      <c r="T490" s="145"/>
      <c r="U490" s="145"/>
      <c r="V490" s="56"/>
      <c r="W490" s="56"/>
      <c r="X490" s="56"/>
      <c r="Y490" s="56"/>
      <c r="Z490" s="644"/>
      <c r="AA490" s="56"/>
      <c r="AB490" s="56"/>
      <c r="AC490" s="56"/>
      <c r="AD490" s="56"/>
      <c r="AE490" s="644"/>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row>
    <row r="491" spans="1:248">
      <c r="A491" s="117"/>
      <c r="B491" s="129" t="s">
        <v>543</v>
      </c>
      <c r="C491" s="123">
        <v>0</v>
      </c>
      <c r="D491" s="130">
        <v>0</v>
      </c>
      <c r="E491" s="130">
        <v>0</v>
      </c>
      <c r="F491" s="130">
        <v>0</v>
      </c>
      <c r="G491" s="130">
        <v>0</v>
      </c>
      <c r="H491" s="130">
        <v>0</v>
      </c>
      <c r="I491" s="123">
        <v>0</v>
      </c>
      <c r="J491" s="123">
        <v>0</v>
      </c>
      <c r="K491" s="130">
        <v>0</v>
      </c>
      <c r="L491" s="130">
        <v>0</v>
      </c>
      <c r="M491" s="130">
        <v>0</v>
      </c>
      <c r="N491" s="131">
        <v>0</v>
      </c>
      <c r="O491" s="636">
        <v>0</v>
      </c>
      <c r="P491" s="636">
        <v>0</v>
      </c>
      <c r="Q491" s="636"/>
      <c r="R491" s="636"/>
      <c r="S491" s="636"/>
      <c r="T491" s="637">
        <f t="shared" ref="T491" si="2878">C491-C490</f>
        <v>0</v>
      </c>
      <c r="U491" s="637">
        <f t="shared" ref="U491" si="2879">D491-D490</f>
        <v>0</v>
      </c>
      <c r="V491" s="637">
        <f t="shared" ref="V491" si="2880">E491-E490</f>
        <v>0</v>
      </c>
      <c r="W491" s="637">
        <f t="shared" ref="W491" si="2881">F491-F490</f>
        <v>0</v>
      </c>
      <c r="X491" s="637">
        <f t="shared" ref="X491" si="2882">G491-G490</f>
        <v>0</v>
      </c>
      <c r="Y491" s="637">
        <f t="shared" ref="Y491" si="2883">H491-H490</f>
        <v>0</v>
      </c>
      <c r="Z491" s="645">
        <f t="shared" ref="Z491" si="2884">I491-I490</f>
        <v>0</v>
      </c>
      <c r="AA491" s="637">
        <f t="shared" ref="AA491" si="2885">J491-J490</f>
        <v>0</v>
      </c>
      <c r="AB491" s="637">
        <f t="shared" ref="AB491" si="2886">K491-K490</f>
        <v>0</v>
      </c>
      <c r="AC491" s="637">
        <f t="shared" ref="AC491" si="2887">L491-L490</f>
        <v>0</v>
      </c>
      <c r="AD491" s="637">
        <f t="shared" ref="AD491" si="2888">M491-M490</f>
        <v>0</v>
      </c>
      <c r="AE491" s="645">
        <f t="shared" ref="AE491" si="2889">N491-N490</f>
        <v>0</v>
      </c>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row>
    <row r="492" spans="1:248">
      <c r="A492" s="117"/>
      <c r="B492" s="109" t="s">
        <v>284</v>
      </c>
      <c r="C492" s="120">
        <v>4.5</v>
      </c>
      <c r="D492" s="127">
        <v>0</v>
      </c>
      <c r="E492" s="127">
        <v>4.7</v>
      </c>
      <c r="F492" s="127">
        <v>0</v>
      </c>
      <c r="G492" s="127">
        <v>4.6626436781609195</v>
      </c>
      <c r="H492" s="127">
        <v>4.6600938967136152</v>
      </c>
      <c r="I492" s="120">
        <v>4.583921568627451</v>
      </c>
      <c r="J492" s="120">
        <v>3.4938144329896903</v>
      </c>
      <c r="K492" s="127">
        <v>0</v>
      </c>
      <c r="L492" s="127">
        <v>3.2571428571428567</v>
      </c>
      <c r="M492" s="127">
        <v>3.5890756302521005</v>
      </c>
      <c r="N492" s="128">
        <v>3.5286956521739126</v>
      </c>
      <c r="O492" s="636">
        <v>0</v>
      </c>
      <c r="P492" s="636">
        <v>0</v>
      </c>
      <c r="Q492" s="636"/>
      <c r="R492" s="636"/>
      <c r="S492" s="636"/>
      <c r="T492" s="145"/>
      <c r="U492" s="145"/>
      <c r="V492" s="56"/>
      <c r="W492" s="56"/>
      <c r="X492" s="56"/>
      <c r="Y492" s="56"/>
      <c r="Z492" s="644"/>
      <c r="AA492" s="56"/>
      <c r="AB492" s="56"/>
      <c r="AC492" s="56"/>
      <c r="AD492" s="56"/>
      <c r="AE492" s="644"/>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row>
    <row r="493" spans="1:248">
      <c r="A493" s="117"/>
      <c r="B493" s="129" t="s">
        <v>545</v>
      </c>
      <c r="C493" s="123">
        <v>4.6010250569476083</v>
      </c>
      <c r="D493" s="130">
        <v>0</v>
      </c>
      <c r="E493" s="130">
        <v>4.7</v>
      </c>
      <c r="F493" s="130">
        <v>0</v>
      </c>
      <c r="G493" s="130">
        <v>4.6415662650602414</v>
      </c>
      <c r="H493" s="130">
        <v>4.8115044247787617</v>
      </c>
      <c r="I493" s="123">
        <v>4.6552070263488083</v>
      </c>
      <c r="J493" s="123">
        <v>3.3327868852459019</v>
      </c>
      <c r="K493" s="130">
        <v>0</v>
      </c>
      <c r="L493" s="130">
        <v>2.8166666666666664</v>
      </c>
      <c r="M493" s="130">
        <v>3.2222222222222223</v>
      </c>
      <c r="N493" s="131">
        <v>3.2592274678111592</v>
      </c>
      <c r="O493" s="636">
        <v>0</v>
      </c>
      <c r="P493" s="636">
        <v>0</v>
      </c>
      <c r="Q493" s="636"/>
      <c r="R493" s="636"/>
      <c r="S493" s="636"/>
      <c r="T493" s="637">
        <f t="shared" ref="T493" si="2890">C493-C492</f>
        <v>0.10102505694760833</v>
      </c>
      <c r="U493" s="637">
        <f t="shared" ref="U493" si="2891">D493-D492</f>
        <v>0</v>
      </c>
      <c r="V493" s="637">
        <f t="shared" ref="V493" si="2892">E493-E492</f>
        <v>0</v>
      </c>
      <c r="W493" s="637">
        <f t="shared" ref="W493" si="2893">F493-F492</f>
        <v>0</v>
      </c>
      <c r="X493" s="637">
        <f t="shared" ref="X493" si="2894">G493-G492</f>
        <v>-2.1077413100678122E-2</v>
      </c>
      <c r="Y493" s="637">
        <f t="shared" ref="Y493" si="2895">H493-H492</f>
        <v>0.15141052806514654</v>
      </c>
      <c r="Z493" s="645">
        <f t="shared" ref="Z493" si="2896">I493-I492</f>
        <v>7.1285457721357304E-2</v>
      </c>
      <c r="AA493" s="637">
        <f t="shared" ref="AA493" si="2897">J493-J492</f>
        <v>-0.16102754774378836</v>
      </c>
      <c r="AB493" s="637">
        <f t="shared" ref="AB493" si="2898">K493-K492</f>
        <v>0</v>
      </c>
      <c r="AC493" s="637">
        <f t="shared" ref="AC493" si="2899">L493-L492</f>
        <v>-0.44047619047619024</v>
      </c>
      <c r="AD493" s="637">
        <f t="shared" ref="AD493" si="2900">M493-M492</f>
        <v>-0.3668534080298782</v>
      </c>
      <c r="AE493" s="645">
        <f t="shared" ref="AE493" si="2901">N493-N492</f>
        <v>-0.26946818436275333</v>
      </c>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row>
    <row r="494" spans="1:248">
      <c r="A494" s="117"/>
      <c r="B494" s="109" t="s">
        <v>124</v>
      </c>
      <c r="C494" s="120">
        <v>4.7</v>
      </c>
      <c r="D494" s="127">
        <v>0</v>
      </c>
      <c r="E494" s="127">
        <v>5.7</v>
      </c>
      <c r="F494" s="127">
        <v>0</v>
      </c>
      <c r="G494" s="127">
        <v>5.6378378378378375</v>
      </c>
      <c r="H494" s="127">
        <v>5.6941838649155718</v>
      </c>
      <c r="I494" s="120">
        <v>5.1255917571707039</v>
      </c>
      <c r="J494" s="120">
        <v>4.2647826086956524</v>
      </c>
      <c r="K494" s="127">
        <v>0</v>
      </c>
      <c r="L494" s="127">
        <v>4.5999999999999996</v>
      </c>
      <c r="M494" s="127">
        <v>3.9593750000000001</v>
      </c>
      <c r="N494" s="128">
        <v>4.1377682403433482</v>
      </c>
      <c r="O494" s="636">
        <v>0</v>
      </c>
      <c r="P494" s="636">
        <v>0</v>
      </c>
      <c r="Q494" s="636"/>
      <c r="R494" s="636"/>
      <c r="S494" s="636"/>
      <c r="T494" s="145"/>
      <c r="U494" s="145"/>
      <c r="V494" s="56"/>
      <c r="W494" s="56"/>
      <c r="X494" s="56"/>
      <c r="Y494" s="56"/>
      <c r="Z494" s="644"/>
      <c r="AA494" s="56"/>
      <c r="AB494" s="56"/>
      <c r="AC494" s="56"/>
      <c r="AD494" s="56"/>
      <c r="AE494" s="644"/>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c r="IK494" s="56"/>
      <c r="IL494" s="56"/>
      <c r="IM494" s="56"/>
      <c r="IN494" s="56"/>
    </row>
    <row r="495" spans="1:248">
      <c r="A495" s="117"/>
      <c r="B495" s="129" t="s">
        <v>547</v>
      </c>
      <c r="C495" s="123">
        <v>4.8</v>
      </c>
      <c r="D495" s="130">
        <v>0</v>
      </c>
      <c r="E495" s="130">
        <v>5.8</v>
      </c>
      <c r="F495" s="130">
        <v>0</v>
      </c>
      <c r="G495" s="130">
        <v>5.7298097251585629</v>
      </c>
      <c r="H495" s="130">
        <v>5.8096828046744573</v>
      </c>
      <c r="I495" s="123">
        <v>5.2423888888888897</v>
      </c>
      <c r="J495" s="123">
        <v>4.7380434782608694</v>
      </c>
      <c r="K495" s="130">
        <v>0</v>
      </c>
      <c r="L495" s="130">
        <v>5.8</v>
      </c>
      <c r="M495" s="130">
        <v>3.9871980676328502</v>
      </c>
      <c r="N495" s="131">
        <v>4.4429128738621593</v>
      </c>
      <c r="O495" s="636">
        <v>0</v>
      </c>
      <c r="P495" s="636">
        <v>0</v>
      </c>
      <c r="Q495" s="636"/>
      <c r="R495" s="636"/>
      <c r="S495" s="636"/>
      <c r="T495" s="637">
        <f t="shared" ref="T495" si="2902">C495-C494</f>
        <v>9.9999999999999645E-2</v>
      </c>
      <c r="U495" s="637">
        <f t="shared" ref="U495" si="2903">D495-D494</f>
        <v>0</v>
      </c>
      <c r="V495" s="637">
        <f t="shared" ref="V495" si="2904">E495-E494</f>
        <v>9.9999999999999645E-2</v>
      </c>
      <c r="W495" s="637">
        <f t="shared" ref="W495" si="2905">F495-F494</f>
        <v>0</v>
      </c>
      <c r="X495" s="637">
        <f t="shared" ref="X495" si="2906">G495-G494</f>
        <v>9.1971887320725365E-2</v>
      </c>
      <c r="Y495" s="637">
        <f t="shared" ref="Y495" si="2907">H495-H494</f>
        <v>0.11549893975888548</v>
      </c>
      <c r="Z495" s="645">
        <f t="shared" ref="Z495" si="2908">I495-I494</f>
        <v>0.11679713171818573</v>
      </c>
      <c r="AA495" s="637">
        <f t="shared" ref="AA495" si="2909">J495-J494</f>
        <v>0.47326086956521696</v>
      </c>
      <c r="AB495" s="637">
        <f t="shared" ref="AB495" si="2910">K495-K494</f>
        <v>0</v>
      </c>
      <c r="AC495" s="637">
        <f t="shared" ref="AC495" si="2911">L495-L494</f>
        <v>1.2000000000000002</v>
      </c>
      <c r="AD495" s="637">
        <f t="shared" ref="AD495" si="2912">M495-M494</f>
        <v>2.782306763285014E-2</v>
      </c>
      <c r="AE495" s="645">
        <f t="shared" ref="AE495" si="2913">N495-N494</f>
        <v>0.30514463351881105</v>
      </c>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row>
    <row r="496" spans="1:248">
      <c r="A496" s="117"/>
      <c r="B496" s="109" t="s">
        <v>126</v>
      </c>
      <c r="C496" s="120">
        <v>8</v>
      </c>
      <c r="D496" s="127">
        <v>0</v>
      </c>
      <c r="E496" s="127">
        <v>8.6999999999999993</v>
      </c>
      <c r="F496" s="127">
        <v>0</v>
      </c>
      <c r="G496" s="127">
        <v>9.9187499999999993</v>
      </c>
      <c r="H496" s="127">
        <v>9.0687499999999996</v>
      </c>
      <c r="I496" s="120">
        <v>9.0090909090909097</v>
      </c>
      <c r="J496" s="120">
        <v>5.67741935483871</v>
      </c>
      <c r="K496" s="127">
        <v>0</v>
      </c>
      <c r="L496" s="127">
        <v>5</v>
      </c>
      <c r="M496" s="127">
        <v>4.7426086956521738</v>
      </c>
      <c r="N496" s="128">
        <v>4.945222929936306</v>
      </c>
      <c r="O496" s="636">
        <v>0</v>
      </c>
      <c r="P496" s="636">
        <v>0</v>
      </c>
      <c r="Q496" s="636"/>
      <c r="R496" s="636"/>
      <c r="S496" s="636"/>
      <c r="T496" s="145"/>
      <c r="U496" s="145"/>
      <c r="V496" s="56"/>
      <c r="W496" s="56"/>
      <c r="X496" s="56"/>
      <c r="Y496" s="56"/>
      <c r="Z496" s="644"/>
      <c r="AA496" s="56"/>
      <c r="AB496" s="56"/>
      <c r="AC496" s="56"/>
      <c r="AD496" s="56"/>
      <c r="AE496" s="644"/>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row>
    <row r="497" spans="1:248">
      <c r="A497" s="117"/>
      <c r="B497" s="129" t="s">
        <v>549</v>
      </c>
      <c r="C497" s="123">
        <v>7</v>
      </c>
      <c r="D497" s="130">
        <v>0</v>
      </c>
      <c r="E497" s="130">
        <v>9</v>
      </c>
      <c r="F497" s="130">
        <v>0</v>
      </c>
      <c r="G497" s="130">
        <v>9.4124999999999996</v>
      </c>
      <c r="H497" s="130">
        <v>9.4499999999999993</v>
      </c>
      <c r="I497" s="123">
        <v>8.9066666666666663</v>
      </c>
      <c r="J497" s="123">
        <v>6</v>
      </c>
      <c r="K497" s="130">
        <v>0</v>
      </c>
      <c r="L497" s="130">
        <v>6.2999999999999989</v>
      </c>
      <c r="M497" s="130">
        <v>4.5645454545454545</v>
      </c>
      <c r="N497" s="131">
        <v>5.123699421965318</v>
      </c>
      <c r="O497" s="636">
        <v>0</v>
      </c>
      <c r="P497" s="636">
        <v>0</v>
      </c>
      <c r="Q497" s="636"/>
      <c r="R497" s="636"/>
      <c r="S497" s="636"/>
      <c r="T497" s="637">
        <f t="shared" ref="T497" si="2914">C497-C496</f>
        <v>-1</v>
      </c>
      <c r="U497" s="637">
        <f t="shared" ref="U497" si="2915">D497-D496</f>
        <v>0</v>
      </c>
      <c r="V497" s="637">
        <f t="shared" ref="V497" si="2916">E497-E496</f>
        <v>0.30000000000000071</v>
      </c>
      <c r="W497" s="637">
        <f t="shared" ref="W497" si="2917">F497-F496</f>
        <v>0</v>
      </c>
      <c r="X497" s="637">
        <f t="shared" ref="X497" si="2918">G497-G496</f>
        <v>-0.50624999999999964</v>
      </c>
      <c r="Y497" s="637">
        <f t="shared" ref="Y497" si="2919">H497-H496</f>
        <v>0.38124999999999964</v>
      </c>
      <c r="Z497" s="645">
        <f t="shared" ref="Z497" si="2920">I497-I496</f>
        <v>-0.10242424242424342</v>
      </c>
      <c r="AA497" s="637">
        <f t="shared" ref="AA497" si="2921">J497-J496</f>
        <v>0.32258064516129004</v>
      </c>
      <c r="AB497" s="637">
        <f t="shared" ref="AB497" si="2922">K497-K496</f>
        <v>0</v>
      </c>
      <c r="AC497" s="637">
        <f t="shared" ref="AC497" si="2923">L497-L496</f>
        <v>1.2999999999999989</v>
      </c>
      <c r="AD497" s="637">
        <f t="shared" ref="AD497" si="2924">M497-M496</f>
        <v>-0.17806324110671934</v>
      </c>
      <c r="AE497" s="645">
        <f t="shared" ref="AE497" si="2925">N497-N496</f>
        <v>0.17847649202901206</v>
      </c>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c r="IK497" s="56"/>
      <c r="IL497" s="56"/>
      <c r="IM497" s="56"/>
      <c r="IN497" s="56"/>
    </row>
    <row r="498" spans="1:248">
      <c r="A498" s="117"/>
      <c r="B498" s="109" t="s">
        <v>128</v>
      </c>
      <c r="C498" s="120">
        <v>0</v>
      </c>
      <c r="D498" s="127">
        <v>0</v>
      </c>
      <c r="E498" s="127">
        <v>0</v>
      </c>
      <c r="F498" s="127">
        <v>0</v>
      </c>
      <c r="G498" s="127">
        <v>0</v>
      </c>
      <c r="H498" s="127">
        <v>0</v>
      </c>
      <c r="I498" s="120">
        <v>0</v>
      </c>
      <c r="J498" s="120">
        <v>0</v>
      </c>
      <c r="K498" s="127">
        <v>0</v>
      </c>
      <c r="L498" s="127">
        <v>0</v>
      </c>
      <c r="M498" s="127">
        <v>0</v>
      </c>
      <c r="N498" s="128">
        <v>0</v>
      </c>
      <c r="O498" s="636">
        <v>0</v>
      </c>
      <c r="P498" s="636">
        <v>0</v>
      </c>
      <c r="Q498" s="636"/>
      <c r="R498" s="636"/>
      <c r="S498" s="636"/>
      <c r="T498" s="145"/>
      <c r="U498" s="145"/>
      <c r="V498" s="56"/>
      <c r="W498" s="56"/>
      <c r="X498" s="56"/>
      <c r="Y498" s="56"/>
      <c r="Z498" s="644"/>
      <c r="AA498" s="56"/>
      <c r="AB498" s="56"/>
      <c r="AC498" s="56"/>
      <c r="AD498" s="56"/>
      <c r="AE498" s="644"/>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row>
    <row r="499" spans="1:248">
      <c r="A499" s="117"/>
      <c r="B499" s="129" t="s">
        <v>551</v>
      </c>
      <c r="C499" s="123">
        <v>0</v>
      </c>
      <c r="D499" s="130">
        <v>0</v>
      </c>
      <c r="E499" s="130">
        <v>0</v>
      </c>
      <c r="F499" s="130">
        <v>0</v>
      </c>
      <c r="G499" s="130">
        <v>0</v>
      </c>
      <c r="H499" s="130">
        <v>0</v>
      </c>
      <c r="I499" s="123">
        <v>0</v>
      </c>
      <c r="J499" s="123">
        <v>0</v>
      </c>
      <c r="K499" s="130">
        <v>0</v>
      </c>
      <c r="L499" s="130">
        <v>0</v>
      </c>
      <c r="M499" s="130">
        <v>0</v>
      </c>
      <c r="N499" s="131">
        <v>0</v>
      </c>
      <c r="O499" s="636">
        <v>0</v>
      </c>
      <c r="P499" s="636">
        <v>0</v>
      </c>
      <c r="Q499" s="636"/>
      <c r="R499" s="636"/>
      <c r="S499" s="636"/>
      <c r="T499" s="637">
        <f t="shared" ref="T499" si="2926">C499-C498</f>
        <v>0</v>
      </c>
      <c r="U499" s="637">
        <f t="shared" ref="U499" si="2927">D499-D498</f>
        <v>0</v>
      </c>
      <c r="V499" s="637">
        <f t="shared" ref="V499" si="2928">E499-E498</f>
        <v>0</v>
      </c>
      <c r="W499" s="637">
        <f t="shared" ref="W499" si="2929">F499-F498</f>
        <v>0</v>
      </c>
      <c r="X499" s="637">
        <f t="shared" ref="X499" si="2930">G499-G498</f>
        <v>0</v>
      </c>
      <c r="Y499" s="637">
        <f t="shared" ref="Y499" si="2931">H499-H498</f>
        <v>0</v>
      </c>
      <c r="Z499" s="645">
        <f t="shared" ref="Z499" si="2932">I499-I498</f>
        <v>0</v>
      </c>
      <c r="AA499" s="637">
        <f t="shared" ref="AA499" si="2933">J499-J498</f>
        <v>0</v>
      </c>
      <c r="AB499" s="637">
        <f t="shared" ref="AB499" si="2934">K499-K498</f>
        <v>0</v>
      </c>
      <c r="AC499" s="637">
        <f t="shared" ref="AC499" si="2935">L499-L498</f>
        <v>0</v>
      </c>
      <c r="AD499" s="637">
        <f t="shared" ref="AD499" si="2936">M499-M498</f>
        <v>0</v>
      </c>
      <c r="AE499" s="645">
        <f t="shared" ref="AE499" si="2937">N499-N498</f>
        <v>0</v>
      </c>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row>
    <row r="500" spans="1:248">
      <c r="A500" s="117"/>
      <c r="B500" s="109" t="s">
        <v>130</v>
      </c>
      <c r="C500" s="120">
        <v>4.7193737769080233</v>
      </c>
      <c r="D500" s="127">
        <v>0</v>
      </c>
      <c r="E500" s="127">
        <v>5.7556492411467115</v>
      </c>
      <c r="F500" s="127">
        <v>0</v>
      </c>
      <c r="G500" s="127">
        <v>5.7867391304347828</v>
      </c>
      <c r="H500" s="127">
        <v>5.7925318761384332</v>
      </c>
      <c r="I500" s="120">
        <v>5.1841744377399879</v>
      </c>
      <c r="J500" s="120">
        <v>4.4325670498084291</v>
      </c>
      <c r="K500" s="127">
        <v>0</v>
      </c>
      <c r="L500" s="127">
        <v>4.645833333333333</v>
      </c>
      <c r="M500" s="127">
        <v>4.1398797595190384</v>
      </c>
      <c r="N500" s="128">
        <v>4.2858644859813078</v>
      </c>
      <c r="O500" s="636">
        <v>0</v>
      </c>
      <c r="P500" s="636">
        <v>0</v>
      </c>
      <c r="Q500" s="636"/>
      <c r="R500" s="636"/>
      <c r="S500" s="636"/>
      <c r="T500" s="145"/>
      <c r="U500" s="145"/>
      <c r="V500" s="56"/>
      <c r="W500" s="56"/>
      <c r="X500" s="56"/>
      <c r="Y500" s="56"/>
      <c r="Z500" s="644"/>
      <c r="AA500" s="56"/>
      <c r="AB500" s="56"/>
      <c r="AC500" s="56"/>
      <c r="AD500" s="56"/>
      <c r="AE500" s="644"/>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row>
    <row r="501" spans="1:248">
      <c r="A501" s="117"/>
      <c r="B501" s="129" t="s">
        <v>553</v>
      </c>
      <c r="C501" s="123">
        <v>4.8099547511312215</v>
      </c>
      <c r="D501" s="130">
        <v>0</v>
      </c>
      <c r="E501" s="130">
        <v>5.8231884057971017</v>
      </c>
      <c r="F501" s="130">
        <v>0</v>
      </c>
      <c r="G501" s="130">
        <v>5.8503067484662576</v>
      </c>
      <c r="H501" s="130">
        <v>5.9043902439024389</v>
      </c>
      <c r="I501" s="123">
        <v>5.2876268861454063</v>
      </c>
      <c r="J501" s="123">
        <v>4.9047169811320748</v>
      </c>
      <c r="K501" s="130">
        <v>0</v>
      </c>
      <c r="L501" s="130">
        <v>5.9050000000000002</v>
      </c>
      <c r="M501" s="130">
        <v>4.108396946564886</v>
      </c>
      <c r="N501" s="131">
        <v>4.5679405520169851</v>
      </c>
      <c r="O501" s="636">
        <v>0</v>
      </c>
      <c r="P501" s="636">
        <v>0</v>
      </c>
      <c r="Q501" s="636"/>
      <c r="R501" s="636"/>
      <c r="S501" s="636"/>
      <c r="T501" s="637">
        <f t="shared" ref="T501" si="2938">C501-C500</f>
        <v>9.0580974223198218E-2</v>
      </c>
      <c r="U501" s="637">
        <f t="shared" ref="U501" si="2939">D501-D500</f>
        <v>0</v>
      </c>
      <c r="V501" s="637">
        <f t="shared" ref="V501" si="2940">E501-E500</f>
        <v>6.7539164650390227E-2</v>
      </c>
      <c r="W501" s="637">
        <f t="shared" ref="W501" si="2941">F501-F500</f>
        <v>0</v>
      </c>
      <c r="X501" s="637">
        <f t="shared" ref="X501" si="2942">G501-G500</f>
        <v>6.3567618031474815E-2</v>
      </c>
      <c r="Y501" s="637">
        <f t="shared" ref="Y501" si="2943">H501-H500</f>
        <v>0.11185836776400571</v>
      </c>
      <c r="Z501" s="645">
        <f t="shared" ref="Z501" si="2944">I501-I500</f>
        <v>0.10345244840541845</v>
      </c>
      <c r="AA501" s="637">
        <f t="shared" ref="AA501" si="2945">J501-J500</f>
        <v>0.47214993132364569</v>
      </c>
      <c r="AB501" s="637">
        <f t="shared" ref="AB501" si="2946">K501-K500</f>
        <v>0</v>
      </c>
      <c r="AC501" s="637">
        <f t="shared" ref="AC501" si="2947">L501-L500</f>
        <v>1.2591666666666672</v>
      </c>
      <c r="AD501" s="637">
        <f t="shared" ref="AD501" si="2948">M501-M500</f>
        <v>-3.148281295415245E-2</v>
      </c>
      <c r="AE501" s="645">
        <f t="shared" ref="AE501" si="2949">N501-N500</f>
        <v>0.28207606603567736</v>
      </c>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row>
    <row r="502" spans="1:248">
      <c r="A502" s="117"/>
      <c r="B502" s="109" t="s">
        <v>132</v>
      </c>
      <c r="C502" s="120">
        <v>3.8</v>
      </c>
      <c r="D502" s="127">
        <v>0</v>
      </c>
      <c r="E502" s="127">
        <v>4.3</v>
      </c>
      <c r="F502" s="127">
        <v>0</v>
      </c>
      <c r="G502" s="127">
        <v>3.7512048192771084</v>
      </c>
      <c r="H502" s="127">
        <v>4.3931654676258995</v>
      </c>
      <c r="I502" s="120">
        <v>4.0156862745098039</v>
      </c>
      <c r="J502" s="120">
        <v>3.8941747572815535</v>
      </c>
      <c r="K502" s="127">
        <v>0</v>
      </c>
      <c r="L502" s="127">
        <v>3.6</v>
      </c>
      <c r="M502" s="127">
        <v>4.7444444444444445</v>
      </c>
      <c r="N502" s="128">
        <v>4.470846394984326</v>
      </c>
      <c r="O502" s="636">
        <v>0</v>
      </c>
      <c r="P502" s="636">
        <v>0</v>
      </c>
      <c r="Q502" s="636"/>
      <c r="R502" s="636"/>
      <c r="S502" s="636"/>
      <c r="T502" s="145"/>
      <c r="U502" s="145"/>
      <c r="V502" s="56"/>
      <c r="W502" s="56"/>
      <c r="X502" s="56"/>
      <c r="Y502" s="56"/>
      <c r="Z502" s="644"/>
      <c r="AA502" s="56"/>
      <c r="AB502" s="56"/>
      <c r="AC502" s="56"/>
      <c r="AD502" s="56"/>
      <c r="AE502" s="644"/>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row>
    <row r="503" spans="1:248">
      <c r="A503" s="117"/>
      <c r="B503" s="129" t="s">
        <v>555</v>
      </c>
      <c r="C503" s="123">
        <v>3.7999999999999994</v>
      </c>
      <c r="D503" s="130">
        <v>0</v>
      </c>
      <c r="E503" s="130">
        <v>4.0999999999999996</v>
      </c>
      <c r="F503" s="130">
        <v>0</v>
      </c>
      <c r="G503" s="130">
        <v>3.6548148148148143</v>
      </c>
      <c r="H503" s="130">
        <v>4.5719387755102039</v>
      </c>
      <c r="I503" s="123">
        <v>4.0344666977177459</v>
      </c>
      <c r="J503" s="123">
        <v>3.6065040650406499</v>
      </c>
      <c r="K503" s="130">
        <v>0</v>
      </c>
      <c r="L503" s="130">
        <v>4.2</v>
      </c>
      <c r="M503" s="130">
        <v>4.3399122807017543</v>
      </c>
      <c r="N503" s="131">
        <v>4.1865300146412885</v>
      </c>
      <c r="O503" s="636">
        <v>0</v>
      </c>
      <c r="P503" s="636">
        <v>0</v>
      </c>
      <c r="Q503" s="636"/>
      <c r="R503" s="636"/>
      <c r="S503" s="636"/>
      <c r="T503" s="637">
        <f t="shared" ref="T503" si="2950">C503-C502</f>
        <v>0</v>
      </c>
      <c r="U503" s="637">
        <f t="shared" ref="U503" si="2951">D503-D502</f>
        <v>0</v>
      </c>
      <c r="V503" s="637">
        <f t="shared" ref="V503" si="2952">E503-E502</f>
        <v>-0.20000000000000018</v>
      </c>
      <c r="W503" s="637">
        <f t="shared" ref="W503" si="2953">F503-F502</f>
        <v>0</v>
      </c>
      <c r="X503" s="637">
        <f t="shared" ref="X503" si="2954">G503-G502</f>
        <v>-9.6390004462294065E-2</v>
      </c>
      <c r="Y503" s="637">
        <f t="shared" ref="Y503" si="2955">H503-H502</f>
        <v>0.17877330788430434</v>
      </c>
      <c r="Z503" s="645">
        <f t="shared" ref="Z503" si="2956">I503-I502</f>
        <v>1.8780423207942043E-2</v>
      </c>
      <c r="AA503" s="637">
        <f t="shared" ref="AA503" si="2957">J503-J502</f>
        <v>-0.28767069224090358</v>
      </c>
      <c r="AB503" s="637">
        <f t="shared" ref="AB503" si="2958">K503-K502</f>
        <v>0</v>
      </c>
      <c r="AC503" s="637">
        <f t="shared" ref="AC503" si="2959">L503-L502</f>
        <v>0.60000000000000009</v>
      </c>
      <c r="AD503" s="637">
        <f t="shared" ref="AD503" si="2960">M503-M502</f>
        <v>-0.40453216374269019</v>
      </c>
      <c r="AE503" s="645">
        <f t="shared" ref="AE503" si="2961">N503-N502</f>
        <v>-0.28431638034303752</v>
      </c>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row>
    <row r="504" spans="1:248">
      <c r="A504" s="117"/>
      <c r="B504" s="109" t="s">
        <v>134</v>
      </c>
      <c r="C504" s="120">
        <v>3.1</v>
      </c>
      <c r="D504" s="127">
        <v>0</v>
      </c>
      <c r="E504" s="127">
        <v>5.0999999999999996</v>
      </c>
      <c r="F504" s="127">
        <v>0</v>
      </c>
      <c r="G504" s="127">
        <v>4.3687500000000004</v>
      </c>
      <c r="H504" s="127">
        <v>5.4722891566265055</v>
      </c>
      <c r="I504" s="120">
        <v>4.5468634686346867</v>
      </c>
      <c r="J504" s="120">
        <v>4.1205882352941172</v>
      </c>
      <c r="K504" s="127">
        <v>0</v>
      </c>
      <c r="L504" s="127">
        <v>4.2</v>
      </c>
      <c r="M504" s="127">
        <v>3.2592814371257481</v>
      </c>
      <c r="N504" s="128">
        <v>3.5992481203007518</v>
      </c>
      <c r="O504" s="636">
        <v>0</v>
      </c>
      <c r="P504" s="636">
        <v>0</v>
      </c>
      <c r="Q504" s="636"/>
      <c r="R504" s="636"/>
      <c r="S504" s="636"/>
      <c r="T504" s="145"/>
      <c r="U504" s="145"/>
      <c r="V504" s="56"/>
      <c r="W504" s="56"/>
      <c r="X504" s="56"/>
      <c r="Y504" s="56"/>
      <c r="Z504" s="644"/>
      <c r="AA504" s="56"/>
      <c r="AB504" s="56"/>
      <c r="AC504" s="56"/>
      <c r="AD504" s="56"/>
      <c r="AE504" s="644"/>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row>
    <row r="505" spans="1:248">
      <c r="A505" s="117"/>
      <c r="B505" s="129" t="s">
        <v>557</v>
      </c>
      <c r="C505" s="123">
        <v>3.1</v>
      </c>
      <c r="D505" s="130">
        <v>0</v>
      </c>
      <c r="E505" s="130">
        <v>4.3</v>
      </c>
      <c r="F505" s="130">
        <v>0</v>
      </c>
      <c r="G505" s="130">
        <v>4.2456140350877192</v>
      </c>
      <c r="H505" s="130">
        <v>5.280263157894737</v>
      </c>
      <c r="I505" s="123">
        <v>4.3023809523809513</v>
      </c>
      <c r="J505" s="123">
        <v>4.6976744186046515</v>
      </c>
      <c r="K505" s="130">
        <v>0</v>
      </c>
      <c r="L505" s="130">
        <v>4.3</v>
      </c>
      <c r="M505" s="130">
        <v>3.040983606557377</v>
      </c>
      <c r="N505" s="131">
        <v>3.5436170212765954</v>
      </c>
      <c r="O505" s="636">
        <v>0</v>
      </c>
      <c r="P505" s="636">
        <v>0</v>
      </c>
      <c r="Q505" s="636"/>
      <c r="R505" s="636"/>
      <c r="S505" s="636"/>
      <c r="T505" s="637">
        <f t="shared" ref="T505" si="2962">C505-C504</f>
        <v>0</v>
      </c>
      <c r="U505" s="637">
        <f t="shared" ref="U505" si="2963">D505-D504</f>
        <v>0</v>
      </c>
      <c r="V505" s="637">
        <f t="shared" ref="V505" si="2964">E505-E504</f>
        <v>-0.79999999999999982</v>
      </c>
      <c r="W505" s="637">
        <f t="shared" ref="W505" si="2965">F505-F504</f>
        <v>0</v>
      </c>
      <c r="X505" s="637">
        <f t="shared" ref="X505" si="2966">G505-G504</f>
        <v>-0.12313596491228118</v>
      </c>
      <c r="Y505" s="637">
        <f t="shared" ref="Y505" si="2967">H505-H504</f>
        <v>-0.19202599873176851</v>
      </c>
      <c r="Z505" s="645">
        <f t="shared" ref="Z505" si="2968">I505-I504</f>
        <v>-0.2444825162537354</v>
      </c>
      <c r="AA505" s="637">
        <f t="shared" ref="AA505" si="2969">J505-J504</f>
        <v>0.5770861833105343</v>
      </c>
      <c r="AB505" s="637">
        <f t="shared" ref="AB505" si="2970">K505-K504</f>
        <v>0</v>
      </c>
      <c r="AC505" s="637">
        <f t="shared" ref="AC505" si="2971">L505-L504</f>
        <v>9.9999999999999645E-2</v>
      </c>
      <c r="AD505" s="637">
        <f t="shared" ref="AD505" si="2972">M505-M504</f>
        <v>-0.21829783056837115</v>
      </c>
      <c r="AE505" s="645">
        <f t="shared" ref="AE505" si="2973">N505-N504</f>
        <v>-5.5631099024156416E-2</v>
      </c>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row>
    <row r="506" spans="1:248">
      <c r="A506" s="117"/>
      <c r="B506" s="109" t="s">
        <v>136</v>
      </c>
      <c r="C506" s="120">
        <v>0</v>
      </c>
      <c r="D506" s="127">
        <v>0</v>
      </c>
      <c r="E506" s="127">
        <v>0</v>
      </c>
      <c r="F506" s="127">
        <v>0</v>
      </c>
      <c r="G506" s="127">
        <v>0</v>
      </c>
      <c r="H506" s="127">
        <v>0</v>
      </c>
      <c r="I506" s="120">
        <v>0</v>
      </c>
      <c r="J506" s="120">
        <v>0</v>
      </c>
      <c r="K506" s="127">
        <v>0</v>
      </c>
      <c r="L506" s="127">
        <v>0</v>
      </c>
      <c r="M506" s="127">
        <v>0</v>
      </c>
      <c r="N506" s="128">
        <v>0</v>
      </c>
      <c r="O506" s="636">
        <v>0</v>
      </c>
      <c r="P506" s="636">
        <v>0</v>
      </c>
      <c r="Q506" s="636"/>
      <c r="R506" s="636"/>
      <c r="S506" s="636"/>
      <c r="T506" s="145"/>
      <c r="U506" s="145"/>
      <c r="V506" s="56"/>
      <c r="W506" s="56"/>
      <c r="X506" s="56"/>
      <c r="Y506" s="56"/>
      <c r="Z506" s="644"/>
      <c r="AA506" s="56"/>
      <c r="AB506" s="56"/>
      <c r="AC506" s="56"/>
      <c r="AD506" s="56"/>
      <c r="AE506" s="644"/>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row>
    <row r="507" spans="1:248">
      <c r="A507" s="117"/>
      <c r="B507" s="129" t="s">
        <v>559</v>
      </c>
      <c r="C507" s="123">
        <v>0</v>
      </c>
      <c r="D507" s="130">
        <v>0</v>
      </c>
      <c r="E507" s="130">
        <v>0</v>
      </c>
      <c r="F507" s="130">
        <v>0</v>
      </c>
      <c r="G507" s="130">
        <v>0</v>
      </c>
      <c r="H507" s="130">
        <v>0</v>
      </c>
      <c r="I507" s="123">
        <v>0</v>
      </c>
      <c r="J507" s="123">
        <v>0</v>
      </c>
      <c r="K507" s="130">
        <v>0</v>
      </c>
      <c r="L507" s="130">
        <v>0</v>
      </c>
      <c r="M507" s="130">
        <v>0</v>
      </c>
      <c r="N507" s="131">
        <v>0</v>
      </c>
      <c r="O507" s="636">
        <v>0</v>
      </c>
      <c r="P507" s="636">
        <v>0</v>
      </c>
      <c r="Q507" s="636"/>
      <c r="R507" s="636"/>
      <c r="S507" s="636"/>
      <c r="T507" s="637">
        <f t="shared" ref="T507" si="2974">C507-C506</f>
        <v>0</v>
      </c>
      <c r="U507" s="637">
        <f t="shared" ref="U507" si="2975">D507-D506</f>
        <v>0</v>
      </c>
      <c r="V507" s="637">
        <f t="shared" ref="V507" si="2976">E507-E506</f>
        <v>0</v>
      </c>
      <c r="W507" s="637">
        <f t="shared" ref="W507" si="2977">F507-F506</f>
        <v>0</v>
      </c>
      <c r="X507" s="637">
        <f t="shared" ref="X507" si="2978">G507-G506</f>
        <v>0</v>
      </c>
      <c r="Y507" s="637">
        <f t="shared" ref="Y507" si="2979">H507-H506</f>
        <v>0</v>
      </c>
      <c r="Z507" s="645">
        <f t="shared" ref="Z507" si="2980">I507-I506</f>
        <v>0</v>
      </c>
      <c r="AA507" s="637">
        <f t="shared" ref="AA507" si="2981">J507-J506</f>
        <v>0</v>
      </c>
      <c r="AB507" s="637">
        <f t="shared" ref="AB507" si="2982">K507-K506</f>
        <v>0</v>
      </c>
      <c r="AC507" s="637">
        <f t="shared" ref="AC507" si="2983">L507-L506</f>
        <v>0</v>
      </c>
      <c r="AD507" s="637">
        <f t="shared" ref="AD507" si="2984">M507-M506</f>
        <v>0</v>
      </c>
      <c r="AE507" s="645">
        <f t="shared" ref="AE507" si="2985">N507-N506</f>
        <v>0</v>
      </c>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row>
    <row r="508" spans="1:248">
      <c r="A508" s="117"/>
      <c r="B508" s="109" t="s">
        <v>138</v>
      </c>
      <c r="C508" s="120">
        <v>3.7423124231242308</v>
      </c>
      <c r="D508" s="127">
        <v>0</v>
      </c>
      <c r="E508" s="127">
        <v>4.431034482758621</v>
      </c>
      <c r="F508" s="127">
        <v>0</v>
      </c>
      <c r="G508" s="127">
        <v>3.82153024911032</v>
      </c>
      <c r="H508" s="127">
        <v>4.5333333333333332</v>
      </c>
      <c r="I508" s="120">
        <v>4.0766299745977985</v>
      </c>
      <c r="J508" s="120">
        <v>3.9503649635036502</v>
      </c>
      <c r="K508" s="127">
        <v>0</v>
      </c>
      <c r="L508" s="127">
        <v>3.8765957446808512</v>
      </c>
      <c r="M508" s="127">
        <v>4.3482428115015983</v>
      </c>
      <c r="N508" s="128">
        <v>4.2143805309734512</v>
      </c>
      <c r="O508" s="636">
        <v>0</v>
      </c>
      <c r="P508" s="636">
        <v>0</v>
      </c>
      <c r="Q508" s="636"/>
      <c r="R508" s="636"/>
      <c r="S508" s="636"/>
      <c r="T508" s="145"/>
      <c r="U508" s="145"/>
      <c r="V508" s="56"/>
      <c r="W508" s="56"/>
      <c r="X508" s="56"/>
      <c r="Y508" s="56"/>
      <c r="Z508" s="644"/>
      <c r="AA508" s="56"/>
      <c r="AB508" s="56"/>
      <c r="AC508" s="56"/>
      <c r="AD508" s="56"/>
      <c r="AE508" s="644"/>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row>
    <row r="509" spans="1:248">
      <c r="A509" s="117"/>
      <c r="B509" s="129" t="s">
        <v>561</v>
      </c>
      <c r="C509" s="123">
        <v>3.7515258215962439</v>
      </c>
      <c r="D509" s="130">
        <v>0</v>
      </c>
      <c r="E509" s="130">
        <v>4.1285035629453679</v>
      </c>
      <c r="F509" s="130">
        <v>0</v>
      </c>
      <c r="G509" s="130">
        <v>3.7277056277056273</v>
      </c>
      <c r="H509" s="130">
        <v>4.653012048192771</v>
      </c>
      <c r="I509" s="123">
        <v>4.0626094205919125</v>
      </c>
      <c r="J509" s="123">
        <v>3.8891566265060233</v>
      </c>
      <c r="K509" s="130">
        <v>0</v>
      </c>
      <c r="L509" s="130">
        <v>4.2350000000000003</v>
      </c>
      <c r="M509" s="130">
        <v>3.9679186228482002</v>
      </c>
      <c r="N509" s="131">
        <v>3.998652849740933</v>
      </c>
      <c r="O509" s="636">
        <v>0</v>
      </c>
      <c r="P509" s="636">
        <v>0</v>
      </c>
      <c r="Q509" s="636"/>
      <c r="R509" s="636"/>
      <c r="S509" s="636"/>
      <c r="T509" s="637">
        <f t="shared" ref="T509" si="2986">C509-C508</f>
        <v>9.213398472013079E-3</v>
      </c>
      <c r="U509" s="637">
        <f t="shared" ref="U509" si="2987">D509-D508</f>
        <v>0</v>
      </c>
      <c r="V509" s="637">
        <f t="shared" ref="V509" si="2988">E509-E508</f>
        <v>-0.30253091981325309</v>
      </c>
      <c r="W509" s="637">
        <f t="shared" ref="W509" si="2989">F509-F508</f>
        <v>0</v>
      </c>
      <c r="X509" s="637">
        <f t="shared" ref="X509" si="2990">G509-G508</f>
        <v>-9.3824621404692721E-2</v>
      </c>
      <c r="Y509" s="637">
        <f t="shared" ref="Y509" si="2991">H509-H508</f>
        <v>0.11967871485943782</v>
      </c>
      <c r="Z509" s="645">
        <f t="shared" ref="Z509" si="2992">I509-I508</f>
        <v>-1.4020554005885977E-2</v>
      </c>
      <c r="AA509" s="637">
        <f t="shared" ref="AA509" si="2993">J509-J508</f>
        <v>-6.1208336997626844E-2</v>
      </c>
      <c r="AB509" s="637">
        <f t="shared" ref="AB509" si="2994">K509-K508</f>
        <v>0</v>
      </c>
      <c r="AC509" s="637">
        <f t="shared" ref="AC509" si="2995">L509-L508</f>
        <v>0.3584042553191491</v>
      </c>
      <c r="AD509" s="637">
        <f t="shared" ref="AD509" si="2996">M509-M508</f>
        <v>-0.38032418865339812</v>
      </c>
      <c r="AE509" s="645">
        <f t="shared" ref="AE509" si="2997">N509-N508</f>
        <v>-0.21572768123251818</v>
      </c>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row>
    <row r="510" spans="1:248">
      <c r="A510" s="117"/>
      <c r="B510" s="109" t="s">
        <v>156</v>
      </c>
      <c r="C510" s="120">
        <v>5.2</v>
      </c>
      <c r="D510" s="127">
        <v>0</v>
      </c>
      <c r="E510" s="127">
        <v>5.2</v>
      </c>
      <c r="F510" s="127">
        <v>0</v>
      </c>
      <c r="G510" s="127">
        <v>7.5140845070422539</v>
      </c>
      <c r="H510" s="127">
        <v>7.5025641025641017</v>
      </c>
      <c r="I510" s="120">
        <v>6.2533199195171028</v>
      </c>
      <c r="J510" s="120">
        <v>5.7461538461538471</v>
      </c>
      <c r="K510" s="127">
        <v>0</v>
      </c>
      <c r="L510" s="127">
        <v>6.5</v>
      </c>
      <c r="M510" s="127">
        <v>6.5771428571428574</v>
      </c>
      <c r="N510" s="128">
        <v>6.3697247706422022</v>
      </c>
      <c r="O510" s="636">
        <v>0</v>
      </c>
      <c r="P510" s="636">
        <v>0</v>
      </c>
      <c r="Q510" s="636"/>
      <c r="R510" s="636"/>
      <c r="S510" s="636"/>
      <c r="T510" s="145"/>
      <c r="U510" s="145"/>
      <c r="V510" s="56"/>
      <c r="W510" s="56"/>
      <c r="X510" s="56"/>
      <c r="Y510" s="56"/>
      <c r="Z510" s="644"/>
      <c r="AA510" s="56"/>
      <c r="AB510" s="56"/>
      <c r="AC510" s="56"/>
      <c r="AD510" s="56"/>
      <c r="AE510" s="644"/>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row>
    <row r="511" spans="1:248">
      <c r="A511" s="117"/>
      <c r="B511" s="129" t="s">
        <v>563</v>
      </c>
      <c r="C511" s="123">
        <v>5.3</v>
      </c>
      <c r="D511" s="130">
        <v>0</v>
      </c>
      <c r="E511" s="130">
        <v>7.5</v>
      </c>
      <c r="F511" s="130">
        <v>0</v>
      </c>
      <c r="G511" s="130">
        <v>7.9118644067796611</v>
      </c>
      <c r="H511" s="130">
        <v>6.7764705882352931</v>
      </c>
      <c r="I511" s="123">
        <v>6.5458498023715421</v>
      </c>
      <c r="J511" s="123">
        <v>6.1309734513274332</v>
      </c>
      <c r="K511" s="130">
        <v>0</v>
      </c>
      <c r="L511" s="130">
        <v>7.5</v>
      </c>
      <c r="M511" s="130">
        <v>6.2821917808219174</v>
      </c>
      <c r="N511" s="131">
        <v>6.3579945799457995</v>
      </c>
      <c r="O511" s="636">
        <v>0</v>
      </c>
      <c r="P511" s="636">
        <v>0</v>
      </c>
      <c r="Q511" s="636"/>
      <c r="R511" s="636"/>
      <c r="S511" s="636"/>
      <c r="T511" s="637">
        <f t="shared" ref="T511" si="2998">C511-C510</f>
        <v>9.9999999999999645E-2</v>
      </c>
      <c r="U511" s="637">
        <f t="shared" ref="U511" si="2999">D511-D510</f>
        <v>0</v>
      </c>
      <c r="V511" s="637">
        <f t="shared" ref="V511" si="3000">E511-E510</f>
        <v>2.2999999999999998</v>
      </c>
      <c r="W511" s="637">
        <f t="shared" ref="W511" si="3001">F511-F510</f>
        <v>0</v>
      </c>
      <c r="X511" s="637">
        <f t="shared" ref="X511" si="3002">G511-G510</f>
        <v>0.39777989973740713</v>
      </c>
      <c r="Y511" s="637">
        <f t="shared" ref="Y511" si="3003">H511-H510</f>
        <v>-0.72609351432880853</v>
      </c>
      <c r="Z511" s="645">
        <f t="shared" ref="Z511" si="3004">I511-I510</f>
        <v>0.29252988285443937</v>
      </c>
      <c r="AA511" s="637">
        <f t="shared" ref="AA511" si="3005">J511-J510</f>
        <v>0.38481960517358615</v>
      </c>
      <c r="AB511" s="637">
        <f t="shared" ref="AB511" si="3006">K511-K510</f>
        <v>0</v>
      </c>
      <c r="AC511" s="637">
        <f t="shared" ref="AC511" si="3007">L511-L510</f>
        <v>1</v>
      </c>
      <c r="AD511" s="637">
        <f t="shared" ref="AD511" si="3008">M511-M510</f>
        <v>-0.29495107632093998</v>
      </c>
      <c r="AE511" s="645">
        <f t="shared" ref="AE511" si="3009">N511-N510</f>
        <v>-1.1730190696402687E-2</v>
      </c>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row>
    <row r="512" spans="1:248">
      <c r="A512" s="117"/>
      <c r="B512" s="109" t="s">
        <v>169</v>
      </c>
      <c r="C512" s="120">
        <v>4.4677527151211356</v>
      </c>
      <c r="D512" s="127">
        <v>0</v>
      </c>
      <c r="E512" s="127">
        <v>5.0870324189526182</v>
      </c>
      <c r="F512" s="127">
        <v>0</v>
      </c>
      <c r="G512" s="127">
        <v>4.6439068100358423</v>
      </c>
      <c r="H512" s="127">
        <v>4.9694316436251924</v>
      </c>
      <c r="I512" s="120">
        <v>4.6888796450360504</v>
      </c>
      <c r="J512" s="120">
        <v>3.9892773892773894</v>
      </c>
      <c r="K512" s="127">
        <v>0</v>
      </c>
      <c r="L512" s="127">
        <v>4.0705202312138722</v>
      </c>
      <c r="M512" s="127">
        <v>4.2886910994764396</v>
      </c>
      <c r="N512" s="128">
        <v>4.1819524727039177</v>
      </c>
      <c r="O512" s="636">
        <v>0</v>
      </c>
      <c r="P512" s="636">
        <v>0</v>
      </c>
      <c r="Q512" s="636"/>
      <c r="R512" s="636"/>
      <c r="S512" s="636"/>
      <c r="T512" s="145"/>
      <c r="U512" s="145"/>
      <c r="V512" s="56"/>
      <c r="W512" s="56"/>
      <c r="X512" s="56"/>
      <c r="Y512" s="56"/>
      <c r="Z512" s="644"/>
      <c r="AA512" s="56"/>
      <c r="AB512" s="56"/>
      <c r="AC512" s="56"/>
      <c r="AD512" s="56"/>
      <c r="AE512" s="644"/>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c r="IK512" s="56"/>
      <c r="IL512" s="56"/>
      <c r="IM512" s="56"/>
      <c r="IN512" s="56"/>
    </row>
    <row r="513" spans="1:248">
      <c r="A513" s="117"/>
      <c r="B513" s="129" t="s">
        <v>565</v>
      </c>
      <c r="C513" s="123">
        <v>4.5346849315068489</v>
      </c>
      <c r="D513" s="130">
        <v>0</v>
      </c>
      <c r="E513" s="130">
        <v>5.0132197891321972</v>
      </c>
      <c r="F513" s="130">
        <v>0</v>
      </c>
      <c r="G513" s="130">
        <v>4.750143815915628</v>
      </c>
      <c r="H513" s="130">
        <v>5.1339943342776211</v>
      </c>
      <c r="I513" s="123">
        <v>4.7610384300899424</v>
      </c>
      <c r="J513" s="123">
        <v>4.1315992292870902</v>
      </c>
      <c r="K513" s="130">
        <v>0</v>
      </c>
      <c r="L513" s="130">
        <v>4.7721649484536082</v>
      </c>
      <c r="M513" s="130">
        <v>4.0727461139896368</v>
      </c>
      <c r="N513" s="131">
        <v>4.1718116805721097</v>
      </c>
      <c r="O513" s="636">
        <v>0</v>
      </c>
      <c r="P513" s="636">
        <v>0</v>
      </c>
      <c r="Q513" s="636"/>
      <c r="R513" s="636"/>
      <c r="S513" s="636"/>
      <c r="T513" s="637">
        <f t="shared" ref="T513" si="3010">C513-C512</f>
        <v>6.6932216385713339E-2</v>
      </c>
      <c r="U513" s="637">
        <f t="shared" ref="U513" si="3011">D513-D512</f>
        <v>0</v>
      </c>
      <c r="V513" s="637">
        <f t="shared" ref="V513" si="3012">E513-E512</f>
        <v>-7.3812629820420916E-2</v>
      </c>
      <c r="W513" s="637">
        <f t="shared" ref="W513" si="3013">F513-F512</f>
        <v>0</v>
      </c>
      <c r="X513" s="637">
        <f t="shared" ref="X513" si="3014">G513-G512</f>
        <v>0.10623700587978568</v>
      </c>
      <c r="Y513" s="637">
        <f t="shared" ref="Y513" si="3015">H513-H512</f>
        <v>0.16456269065242868</v>
      </c>
      <c r="Z513" s="645">
        <f t="shared" ref="Z513" si="3016">I513-I512</f>
        <v>7.2158785053892061E-2</v>
      </c>
      <c r="AA513" s="637">
        <f t="shared" ref="AA513" si="3017">J513-J512</f>
        <v>0.14232184000970083</v>
      </c>
      <c r="AB513" s="637">
        <f t="shared" ref="AB513" si="3018">K513-K512</f>
        <v>0</v>
      </c>
      <c r="AC513" s="637">
        <f t="shared" ref="AC513" si="3019">L513-L512</f>
        <v>0.70164471723973598</v>
      </c>
      <c r="AD513" s="637">
        <f t="shared" ref="AD513" si="3020">M513-M512</f>
        <v>-0.21594498548680274</v>
      </c>
      <c r="AE513" s="645">
        <f t="shared" ref="AE513" si="3021">N513-N512</f>
        <v>-1.0140792131807963E-2</v>
      </c>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row>
    <row r="514" spans="1:248">
      <c r="A514" s="117"/>
      <c r="B514" s="109" t="s">
        <v>171</v>
      </c>
      <c r="C514" s="120">
        <v>3.8443037974683549</v>
      </c>
      <c r="D514" s="127">
        <v>0</v>
      </c>
      <c r="E514" s="127">
        <v>5.6823529411764699</v>
      </c>
      <c r="F514" s="127">
        <v>0</v>
      </c>
      <c r="G514" s="127">
        <v>5.4787499999999998</v>
      </c>
      <c r="H514" s="127">
        <v>6.0535353535353531</v>
      </c>
      <c r="I514" s="120">
        <v>5.2996932515337418</v>
      </c>
      <c r="J514" s="120">
        <v>4.9333333333333336</v>
      </c>
      <c r="K514" s="127">
        <v>0</v>
      </c>
      <c r="L514" s="127">
        <v>4.2820512820512819</v>
      </c>
      <c r="M514" s="127">
        <v>3.8726643598615911</v>
      </c>
      <c r="N514" s="128">
        <v>4.1080831408775982</v>
      </c>
      <c r="O514" s="636">
        <v>0</v>
      </c>
      <c r="P514" s="636">
        <v>0</v>
      </c>
      <c r="Q514" s="636"/>
      <c r="R514" s="636"/>
      <c r="S514" s="636"/>
      <c r="T514" s="145"/>
      <c r="U514" s="145"/>
      <c r="V514" s="56"/>
      <c r="W514" s="56"/>
      <c r="X514" s="56"/>
      <c r="Y514" s="56"/>
      <c r="Z514" s="644"/>
      <c r="AA514" s="56"/>
      <c r="AB514" s="56"/>
      <c r="AC514" s="56"/>
      <c r="AD514" s="56"/>
      <c r="AE514" s="644"/>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c r="IK514" s="56"/>
      <c r="IL514" s="56"/>
      <c r="IM514" s="56"/>
      <c r="IN514" s="56"/>
    </row>
    <row r="515" spans="1:248">
      <c r="A515" s="117"/>
      <c r="B515" s="129" t="s">
        <v>567</v>
      </c>
      <c r="C515" s="123">
        <v>3.6434782608695655</v>
      </c>
      <c r="D515" s="130">
        <v>0</v>
      </c>
      <c r="E515" s="130">
        <v>4.59375</v>
      </c>
      <c r="F515" s="130">
        <v>0</v>
      </c>
      <c r="G515" s="130">
        <v>5.3932432432432433</v>
      </c>
      <c r="H515" s="130">
        <v>6.010752688172043</v>
      </c>
      <c r="I515" s="123">
        <v>5.0116666666666667</v>
      </c>
      <c r="J515" s="123">
        <v>5.3747126436781612</v>
      </c>
      <c r="K515" s="130">
        <v>0</v>
      </c>
      <c r="L515" s="130">
        <v>4.8217948717948715</v>
      </c>
      <c r="M515" s="130">
        <v>3.6265993265993273</v>
      </c>
      <c r="N515" s="131">
        <v>4.1575757575757581</v>
      </c>
      <c r="O515" s="636">
        <v>0</v>
      </c>
      <c r="P515" s="636">
        <v>0</v>
      </c>
      <c r="Q515" s="636"/>
      <c r="R515" s="636"/>
      <c r="S515" s="636"/>
      <c r="T515" s="637">
        <f t="shared" ref="T515" si="3022">C515-C514</f>
        <v>-0.20082553659878943</v>
      </c>
      <c r="U515" s="637">
        <f t="shared" ref="U515" si="3023">D515-D514</f>
        <v>0</v>
      </c>
      <c r="V515" s="637">
        <f t="shared" ref="V515" si="3024">E515-E514</f>
        <v>-1.0886029411764699</v>
      </c>
      <c r="W515" s="637">
        <f t="shared" ref="W515" si="3025">F515-F514</f>
        <v>0</v>
      </c>
      <c r="X515" s="637">
        <f t="shared" ref="X515" si="3026">G515-G514</f>
        <v>-8.5506756756756452E-2</v>
      </c>
      <c r="Y515" s="637">
        <f t="shared" ref="Y515" si="3027">H515-H514</f>
        <v>-4.2782665363310102E-2</v>
      </c>
      <c r="Z515" s="645">
        <f t="shared" ref="Z515" si="3028">I515-I514</f>
        <v>-0.28802658486707511</v>
      </c>
      <c r="AA515" s="637">
        <f t="shared" ref="AA515" si="3029">J515-J514</f>
        <v>0.44137931034482758</v>
      </c>
      <c r="AB515" s="637">
        <f t="shared" ref="AB515" si="3030">K515-K514</f>
        <v>0</v>
      </c>
      <c r="AC515" s="637">
        <f t="shared" ref="AC515" si="3031">L515-L514</f>
        <v>0.5397435897435896</v>
      </c>
      <c r="AD515" s="637">
        <f t="shared" ref="AD515" si="3032">M515-M514</f>
        <v>-0.24606503326226381</v>
      </c>
      <c r="AE515" s="645">
        <f t="shared" ref="AE515" si="3033">N515-N514</f>
        <v>4.9492616698159964E-2</v>
      </c>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c r="IK515" s="56"/>
      <c r="IL515" s="56"/>
      <c r="IM515" s="56"/>
      <c r="IN515" s="56"/>
    </row>
    <row r="516" spans="1:248">
      <c r="A516" s="117"/>
      <c r="B516" s="109" t="s">
        <v>200</v>
      </c>
      <c r="C516" s="120">
        <v>4.4543324250681202</v>
      </c>
      <c r="D516" s="127">
        <v>0</v>
      </c>
      <c r="E516" s="127">
        <v>5.1188827694728554</v>
      </c>
      <c r="F516" s="127">
        <v>0</v>
      </c>
      <c r="G516" s="127">
        <v>4.6997491638795985</v>
      </c>
      <c r="H516" s="127">
        <v>5.0460385438972155</v>
      </c>
      <c r="I516" s="120">
        <v>4.7152958344388436</v>
      </c>
      <c r="J516" s="120">
        <v>4.1151515151515152</v>
      </c>
      <c r="K516" s="127">
        <v>0</v>
      </c>
      <c r="L516" s="127">
        <v>4.1362549800796806</v>
      </c>
      <c r="M516" s="127">
        <v>4.1920418006430866</v>
      </c>
      <c r="N516" s="128">
        <v>4.1658793969849244</v>
      </c>
      <c r="O516" s="636">
        <v>0</v>
      </c>
      <c r="P516" s="636">
        <v>0</v>
      </c>
      <c r="Q516" s="636"/>
      <c r="R516" s="636"/>
      <c r="S516" s="636"/>
      <c r="T516" s="145"/>
      <c r="U516" s="145"/>
      <c r="V516" s="56"/>
      <c r="W516" s="56"/>
      <c r="X516" s="56"/>
      <c r="Y516" s="56"/>
      <c r="Z516" s="644"/>
      <c r="AA516" s="56"/>
      <c r="AB516" s="56"/>
      <c r="AC516" s="56"/>
      <c r="AD516" s="56"/>
      <c r="AE516" s="644"/>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row>
    <row r="517" spans="1:248" ht="13.5" thickBot="1">
      <c r="A517" s="632"/>
      <c r="B517" s="638" t="s">
        <v>569</v>
      </c>
      <c r="C517" s="639">
        <v>4.5181500403334232</v>
      </c>
      <c r="D517" s="640">
        <v>0</v>
      </c>
      <c r="E517" s="640">
        <v>4.9925212027756354</v>
      </c>
      <c r="F517" s="640">
        <v>0</v>
      </c>
      <c r="G517" s="640">
        <v>4.7927484333034913</v>
      </c>
      <c r="H517" s="640">
        <v>5.1881727574750833</v>
      </c>
      <c r="I517" s="639">
        <v>4.7708824299554866</v>
      </c>
      <c r="J517" s="639">
        <v>4.3100660066006595</v>
      </c>
      <c r="K517" s="640">
        <v>0</v>
      </c>
      <c r="L517" s="640">
        <v>4.7863970588235292</v>
      </c>
      <c r="M517" s="640">
        <v>3.9677496038034867</v>
      </c>
      <c r="N517" s="641">
        <v>4.1687383177570085</v>
      </c>
      <c r="O517" s="639">
        <v>0</v>
      </c>
      <c r="P517" s="640">
        <v>0</v>
      </c>
      <c r="Q517" s="636"/>
      <c r="R517" s="636"/>
      <c r="S517" s="636"/>
      <c r="T517" s="642">
        <f t="shared" ref="T517" si="3034">C517-C516</f>
        <v>6.381761526530294E-2</v>
      </c>
      <c r="U517" s="642">
        <f t="shared" ref="U517" si="3035">D517-D516</f>
        <v>0</v>
      </c>
      <c r="V517" s="642">
        <f t="shared" ref="V517" si="3036">E517-E516</f>
        <v>-0.12636156669721998</v>
      </c>
      <c r="W517" s="642">
        <f t="shared" ref="W517" si="3037">F517-F516</f>
        <v>0</v>
      </c>
      <c r="X517" s="642">
        <f t="shared" ref="X517" si="3038">G517-G516</f>
        <v>9.2999269423892805E-2</v>
      </c>
      <c r="Y517" s="642">
        <f t="shared" ref="Y517" si="3039">H517-H516</f>
        <v>0.14213421357786782</v>
      </c>
      <c r="Z517" s="646">
        <f t="shared" ref="Z517" si="3040">I517-I516</f>
        <v>5.5586595516643023E-2</v>
      </c>
      <c r="AA517" s="642">
        <f t="shared" ref="AA517" si="3041">J517-J516</f>
        <v>0.1949144914491443</v>
      </c>
      <c r="AB517" s="642">
        <f t="shared" ref="AB517" si="3042">K517-K516</f>
        <v>0</v>
      </c>
      <c r="AC517" s="642">
        <f t="shared" ref="AC517" si="3043">L517-L516</f>
        <v>0.65014207874384855</v>
      </c>
      <c r="AD517" s="642">
        <f t="shared" ref="AD517" si="3044">M517-M516</f>
        <v>-0.22429219683959989</v>
      </c>
      <c r="AE517" s="646">
        <f t="shared" ref="AE517" si="3045">N517-N516</f>
        <v>2.8589207720841614E-3</v>
      </c>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row>
    <row r="518" spans="1:248">
      <c r="A518" s="116" t="s">
        <v>279</v>
      </c>
      <c r="B518" s="109"/>
      <c r="C518" s="120">
        <v>4.5632796432318994</v>
      </c>
      <c r="D518" s="127">
        <v>4.7425370919881313</v>
      </c>
      <c r="E518" s="127">
        <v>4.6423951751866745</v>
      </c>
      <c r="F518" s="127">
        <v>4.5385824800910131</v>
      </c>
      <c r="G518" s="127">
        <v>4.4087801418439723</v>
      </c>
      <c r="H518" s="127">
        <v>4.6213588390501323</v>
      </c>
      <c r="I518" s="120">
        <v>4.5900782431532345</v>
      </c>
      <c r="J518" s="120">
        <v>2.9681867388362648</v>
      </c>
      <c r="K518" s="127">
        <v>2.9878935059914964</v>
      </c>
      <c r="L518" s="127">
        <v>3.0063072025467568</v>
      </c>
      <c r="M518" s="127">
        <v>2.9135980861244022</v>
      </c>
      <c r="N518" s="128">
        <v>2.9811841341887924</v>
      </c>
      <c r="O518" s="636">
        <v>0</v>
      </c>
      <c r="P518" s="636">
        <v>0</v>
      </c>
      <c r="Q518" s="636"/>
      <c r="R518" s="636"/>
      <c r="S518" s="636"/>
      <c r="T518" s="636" t="s">
        <v>1142</v>
      </c>
      <c r="U518" s="145"/>
      <c r="V518" s="56"/>
      <c r="W518" s="56"/>
      <c r="X518" s="56"/>
      <c r="Y518" s="56"/>
      <c r="Z518" s="644"/>
      <c r="AA518" s="56"/>
      <c r="AB518" s="56"/>
      <c r="AC518" s="56"/>
      <c r="AD518" s="56"/>
      <c r="AE518" s="644"/>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row>
    <row r="519" spans="1:248">
      <c r="A519" s="117" t="s">
        <v>540</v>
      </c>
      <c r="B519" s="129"/>
      <c r="C519" s="123">
        <v>4.4366090313263724</v>
      </c>
      <c r="D519" s="130">
        <v>4.7149530831099202</v>
      </c>
      <c r="E519" s="130">
        <v>4.5006194798157688</v>
      </c>
      <c r="F519" s="130">
        <v>4.563703056768559</v>
      </c>
      <c r="G519" s="130">
        <v>4.3798836879432619</v>
      </c>
      <c r="H519" s="130">
        <v>4.7391935483870959</v>
      </c>
      <c r="I519" s="123">
        <v>4.4751752280364858</v>
      </c>
      <c r="J519" s="123">
        <v>2.9549186046511626</v>
      </c>
      <c r="K519" s="130">
        <v>2.9310654121863786</v>
      </c>
      <c r="L519" s="130">
        <v>3.1591300299301612</v>
      </c>
      <c r="M519" s="130">
        <v>2.9578200155159036</v>
      </c>
      <c r="N519" s="131">
        <v>3.0037089694656487</v>
      </c>
      <c r="O519" s="636">
        <v>0</v>
      </c>
      <c r="P519" s="636">
        <v>0</v>
      </c>
      <c r="Q519" s="636"/>
      <c r="R519" s="636"/>
      <c r="S519" s="636"/>
      <c r="T519" s="637">
        <f t="shared" ref="T519" si="3046">C519-C518</f>
        <v>-0.12667061190552698</v>
      </c>
      <c r="U519" s="637">
        <f t="shared" ref="U519" si="3047">D519-D518</f>
        <v>-2.7584008878211108E-2</v>
      </c>
      <c r="V519" s="637">
        <f t="shared" ref="V519" si="3048">E519-E518</f>
        <v>-0.14177569537090573</v>
      </c>
      <c r="W519" s="637">
        <f t="shared" ref="W519" si="3049">F519-F518</f>
        <v>2.5120576677545969E-2</v>
      </c>
      <c r="X519" s="637">
        <f t="shared" ref="X519" si="3050">G519-G518</f>
        <v>-2.8896453900710384E-2</v>
      </c>
      <c r="Y519" s="637">
        <f t="shared" ref="Y519" si="3051">H519-H518</f>
        <v>0.11783470933696361</v>
      </c>
      <c r="Z519" s="645">
        <f t="shared" ref="Z519" si="3052">I519-I518</f>
        <v>-0.11490301511674872</v>
      </c>
      <c r="AA519" s="637">
        <f t="shared" ref="AA519" si="3053">J519-J518</f>
        <v>-1.3268134185102198E-2</v>
      </c>
      <c r="AB519" s="637">
        <f t="shared" ref="AB519" si="3054">K519-K518</f>
        <v>-5.6828093805117774E-2</v>
      </c>
      <c r="AC519" s="637">
        <f t="shared" ref="AC519" si="3055">L519-L518</f>
        <v>0.15282282738340447</v>
      </c>
      <c r="AD519" s="637">
        <f t="shared" ref="AD519" si="3056">M519-M518</f>
        <v>4.422192939150138E-2</v>
      </c>
      <c r="AE519" s="645">
        <f t="shared" ref="AE519" si="3057">N519-N518</f>
        <v>2.2524835276856336E-2</v>
      </c>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row>
    <row r="520" spans="1:248">
      <c r="A520" s="117" t="s">
        <v>281</v>
      </c>
      <c r="B520" s="109"/>
      <c r="C520" s="120">
        <v>4.678783610755441</v>
      </c>
      <c r="D520" s="127">
        <v>5.2519838709677416</v>
      </c>
      <c r="E520" s="127">
        <v>4.6461405835543772</v>
      </c>
      <c r="F520" s="127">
        <v>4.78</v>
      </c>
      <c r="G520" s="127">
        <v>4.2709859154929575</v>
      </c>
      <c r="H520" s="127">
        <v>5.0277777777777777</v>
      </c>
      <c r="I520" s="120">
        <v>4.709726899383984</v>
      </c>
      <c r="J520" s="120">
        <v>3.3581309904153356</v>
      </c>
      <c r="K520" s="127">
        <v>3.4772762087123033</v>
      </c>
      <c r="L520" s="127">
        <v>3.3031888246628136</v>
      </c>
      <c r="M520" s="127">
        <v>4.133977777777778</v>
      </c>
      <c r="N520" s="128">
        <v>3.4868474898881754</v>
      </c>
      <c r="O520" s="636">
        <v>0</v>
      </c>
      <c r="P520" s="636">
        <v>0</v>
      </c>
      <c r="Q520" s="636"/>
      <c r="R520" s="636"/>
      <c r="S520" s="636"/>
      <c r="T520" s="145"/>
      <c r="U520" s="145"/>
      <c r="V520" s="56"/>
      <c r="W520" s="56"/>
      <c r="X520" s="56"/>
      <c r="Y520" s="56"/>
      <c r="Z520" s="644"/>
      <c r="AA520" s="56"/>
      <c r="AB520" s="56"/>
      <c r="AC520" s="56"/>
      <c r="AD520" s="56"/>
      <c r="AE520" s="644"/>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row>
    <row r="521" spans="1:248">
      <c r="A521" s="117" t="s">
        <v>542</v>
      </c>
      <c r="B521" s="129"/>
      <c r="C521" s="123">
        <v>4.6910839694656481</v>
      </c>
      <c r="D521" s="130">
        <v>5.2618110236220472</v>
      </c>
      <c r="E521" s="130">
        <v>4.4694358407079644</v>
      </c>
      <c r="F521" s="130">
        <v>5.1747826086956517</v>
      </c>
      <c r="G521" s="130">
        <v>3.7857499999999988</v>
      </c>
      <c r="H521" s="130">
        <v>5.2332000000000001</v>
      </c>
      <c r="I521" s="123">
        <v>4.6699549450549442</v>
      </c>
      <c r="J521" s="123">
        <v>3.4689130434782607</v>
      </c>
      <c r="K521" s="130">
        <v>3.4274592684954275</v>
      </c>
      <c r="L521" s="130">
        <v>3.5338165070007377</v>
      </c>
      <c r="M521" s="130">
        <v>4.124321880650994</v>
      </c>
      <c r="N521" s="131">
        <v>3.5389844186975625</v>
      </c>
      <c r="O521" s="636">
        <v>0</v>
      </c>
      <c r="P521" s="636">
        <v>0</v>
      </c>
      <c r="Q521" s="636"/>
      <c r="R521" s="636"/>
      <c r="S521" s="636"/>
      <c r="T521" s="637">
        <f t="shared" ref="T521" si="3058">C521-C520</f>
        <v>1.2300358710207071E-2</v>
      </c>
      <c r="U521" s="637">
        <f t="shared" ref="U521" si="3059">D521-D520</f>
        <v>9.8271526543056709E-3</v>
      </c>
      <c r="V521" s="637">
        <f t="shared" ref="V521" si="3060">E521-E520</f>
        <v>-0.1767047428464128</v>
      </c>
      <c r="W521" s="637">
        <f t="shared" ref="W521" si="3061">F521-F520</f>
        <v>0.3947826086956514</v>
      </c>
      <c r="X521" s="637">
        <f t="shared" ref="X521" si="3062">G521-G520</f>
        <v>-0.48523591549295864</v>
      </c>
      <c r="Y521" s="637">
        <f t="shared" ref="Y521" si="3063">H521-H520</f>
        <v>0.20542222222222239</v>
      </c>
      <c r="Z521" s="645">
        <f t="shared" ref="Z521" si="3064">I521-I520</f>
        <v>-3.9771954329039794E-2</v>
      </c>
      <c r="AA521" s="637">
        <f t="shared" ref="AA521" si="3065">J521-J520</f>
        <v>0.1107820530629251</v>
      </c>
      <c r="AB521" s="637">
        <f t="shared" ref="AB521" si="3066">K521-K520</f>
        <v>-4.9816940216875771E-2</v>
      </c>
      <c r="AC521" s="637">
        <f t="shared" ref="AC521" si="3067">L521-L520</f>
        <v>0.23062768233792408</v>
      </c>
      <c r="AD521" s="637">
        <f t="shared" ref="AD521" si="3068">M521-M520</f>
        <v>-9.6558971267839411E-3</v>
      </c>
      <c r="AE521" s="645">
        <f t="shared" ref="AE521" si="3069">N521-N520</f>
        <v>5.213692880938714E-2</v>
      </c>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row>
    <row r="522" spans="1:248">
      <c r="A522" s="117" t="s">
        <v>283</v>
      </c>
      <c r="B522" s="109"/>
      <c r="C522" s="120">
        <v>1.5</v>
      </c>
      <c r="D522" s="127">
        <v>2.1659999999999999</v>
      </c>
      <c r="E522" s="127">
        <v>2.73</v>
      </c>
      <c r="F522" s="127">
        <v>0</v>
      </c>
      <c r="G522" s="127">
        <v>5.45</v>
      </c>
      <c r="H522" s="127">
        <v>12.83</v>
      </c>
      <c r="I522" s="120">
        <v>3.3780465116279066</v>
      </c>
      <c r="J522" s="120">
        <v>0.71299093655589119</v>
      </c>
      <c r="K522" s="127">
        <v>0.8354037267080745</v>
      </c>
      <c r="L522" s="127">
        <v>1.65</v>
      </c>
      <c r="M522" s="127">
        <v>7.3200000000000012</v>
      </c>
      <c r="N522" s="128">
        <v>1.0525755879059351</v>
      </c>
      <c r="O522" s="636">
        <v>0</v>
      </c>
      <c r="P522" s="636">
        <v>0</v>
      </c>
      <c r="Q522" s="636"/>
      <c r="R522" s="636"/>
      <c r="S522" s="636"/>
      <c r="T522" s="145"/>
      <c r="U522" s="145"/>
      <c r="V522" s="56"/>
      <c r="W522" s="56"/>
      <c r="X522" s="56"/>
      <c r="Y522" s="56"/>
      <c r="Z522" s="644"/>
      <c r="AA522" s="56"/>
      <c r="AB522" s="56"/>
      <c r="AC522" s="56"/>
      <c r="AD522" s="56"/>
      <c r="AE522" s="644"/>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row>
    <row r="523" spans="1:248">
      <c r="A523" s="117" t="s">
        <v>544</v>
      </c>
      <c r="B523" s="129"/>
      <c r="C523" s="123">
        <v>7.9</v>
      </c>
      <c r="D523" s="130">
        <v>8</v>
      </c>
      <c r="E523" s="130">
        <v>11</v>
      </c>
      <c r="F523" s="130">
        <v>0</v>
      </c>
      <c r="G523" s="130">
        <v>0</v>
      </c>
      <c r="H523" s="130">
        <v>0</v>
      </c>
      <c r="I523" s="123">
        <v>8.6538461538461533</v>
      </c>
      <c r="J523" s="123">
        <v>0.72253521126760567</v>
      </c>
      <c r="K523" s="130">
        <v>0.77578124999999998</v>
      </c>
      <c r="L523" s="130">
        <v>1.6603773584905661</v>
      </c>
      <c r="M523" s="130">
        <v>1.7222222222222223</v>
      </c>
      <c r="N523" s="131">
        <v>0.8103122043519394</v>
      </c>
      <c r="O523" s="636">
        <v>0</v>
      </c>
      <c r="P523" s="636">
        <v>0</v>
      </c>
      <c r="Q523" s="636"/>
      <c r="R523" s="636"/>
      <c r="S523" s="636"/>
      <c r="T523" s="637">
        <f t="shared" ref="T523" si="3070">C523-C522</f>
        <v>6.4</v>
      </c>
      <c r="U523" s="637">
        <f t="shared" ref="U523" si="3071">D523-D522</f>
        <v>5.8339999999999996</v>
      </c>
      <c r="V523" s="637">
        <f t="shared" ref="V523" si="3072">E523-E522</f>
        <v>8.27</v>
      </c>
      <c r="W523" s="637">
        <f t="shared" ref="W523" si="3073">F523-F522</f>
        <v>0</v>
      </c>
      <c r="X523" s="637">
        <f t="shared" ref="X523" si="3074">G523-G522</f>
        <v>-5.45</v>
      </c>
      <c r="Y523" s="637">
        <f t="shared" ref="Y523" si="3075">H523-H522</f>
        <v>-12.83</v>
      </c>
      <c r="Z523" s="645">
        <f t="shared" ref="Z523" si="3076">I523-I522</f>
        <v>5.2757996422182467</v>
      </c>
      <c r="AA523" s="637">
        <f t="shared" ref="AA523" si="3077">J523-J522</f>
        <v>9.5442747117144844E-3</v>
      </c>
      <c r="AB523" s="637">
        <f t="shared" ref="AB523" si="3078">K523-K522</f>
        <v>-5.9622476708074523E-2</v>
      </c>
      <c r="AC523" s="637">
        <f t="shared" ref="AC523" si="3079">L523-L522</f>
        <v>1.0377358490566202E-2</v>
      </c>
      <c r="AD523" s="637">
        <f t="shared" ref="AD523" si="3080">M523-M522</f>
        <v>-5.5977777777777789</v>
      </c>
      <c r="AE523" s="645">
        <f t="shared" ref="AE523" si="3081">N523-N522</f>
        <v>-0.24226338355399568</v>
      </c>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row>
    <row r="524" spans="1:248">
      <c r="A524" s="117" t="s">
        <v>285</v>
      </c>
      <c r="B524" s="109"/>
      <c r="C524" s="120">
        <v>4.5683332085828354</v>
      </c>
      <c r="D524" s="127">
        <v>4.7801247457627118</v>
      </c>
      <c r="E524" s="127">
        <v>4.6186608824320698</v>
      </c>
      <c r="F524" s="127">
        <v>4.5610051599587216</v>
      </c>
      <c r="G524" s="127">
        <v>4.4341366459627336</v>
      </c>
      <c r="H524" s="127">
        <v>4.6603643216080402</v>
      </c>
      <c r="I524" s="120">
        <v>4.5907588979456353</v>
      </c>
      <c r="J524" s="120">
        <v>2.7618767967145792</v>
      </c>
      <c r="K524" s="127">
        <v>2.985248191978962</v>
      </c>
      <c r="L524" s="127">
        <v>3.0734472222222222</v>
      </c>
      <c r="M524" s="127">
        <v>3.3603934426229491</v>
      </c>
      <c r="N524" s="128">
        <v>3.0097453340310478</v>
      </c>
      <c r="O524" s="636">
        <v>0</v>
      </c>
      <c r="P524" s="636">
        <v>0</v>
      </c>
      <c r="Q524" s="636"/>
      <c r="R524" s="636"/>
      <c r="S524" s="636"/>
      <c r="T524" s="145"/>
      <c r="U524" s="145"/>
      <c r="V524" s="56"/>
      <c r="W524" s="56"/>
      <c r="X524" s="56"/>
      <c r="Y524" s="56"/>
      <c r="Z524" s="644"/>
      <c r="AA524" s="56"/>
      <c r="AB524" s="56"/>
      <c r="AC524" s="56"/>
      <c r="AD524" s="56"/>
      <c r="AE524" s="644"/>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c r="IJ524" s="56"/>
      <c r="IK524" s="56"/>
      <c r="IL524" s="56"/>
      <c r="IM524" s="56"/>
      <c r="IN524" s="56"/>
    </row>
    <row r="525" spans="1:248">
      <c r="A525" s="117" t="s">
        <v>546</v>
      </c>
      <c r="B525" s="129"/>
      <c r="C525" s="123">
        <v>4.4515120428189121</v>
      </c>
      <c r="D525" s="130">
        <v>4.7678325123152714</v>
      </c>
      <c r="E525" s="130">
        <v>4.501308919229297</v>
      </c>
      <c r="F525" s="130">
        <v>4.6091511721907841</v>
      </c>
      <c r="G525" s="130">
        <v>4.32206786171575</v>
      </c>
      <c r="H525" s="130">
        <v>4.7661002178649232</v>
      </c>
      <c r="I525" s="123">
        <v>4.4883651556702695</v>
      </c>
      <c r="J525" s="123">
        <v>2.7965678119349007</v>
      </c>
      <c r="K525" s="130">
        <v>2.9064238348868177</v>
      </c>
      <c r="L525" s="130">
        <v>3.2562583201267818</v>
      </c>
      <c r="M525" s="130">
        <v>3.3003133441383037</v>
      </c>
      <c r="N525" s="131">
        <v>3.025541074774829</v>
      </c>
      <c r="O525" s="636">
        <v>0</v>
      </c>
      <c r="P525" s="636">
        <v>0</v>
      </c>
      <c r="Q525" s="636"/>
      <c r="R525" s="636"/>
      <c r="S525" s="636"/>
      <c r="T525" s="637">
        <f t="shared" ref="T525" si="3082">C525-C524</f>
        <v>-0.11682116576392332</v>
      </c>
      <c r="U525" s="637">
        <f t="shared" ref="U525" si="3083">D525-D524</f>
        <v>-1.2292233447440459E-2</v>
      </c>
      <c r="V525" s="637">
        <f t="shared" ref="V525" si="3084">E525-E524</f>
        <v>-0.11735196320277286</v>
      </c>
      <c r="W525" s="637">
        <f t="shared" ref="W525" si="3085">F525-F524</f>
        <v>4.8146012232062496E-2</v>
      </c>
      <c r="X525" s="637">
        <f t="shared" ref="X525" si="3086">G525-G524</f>
        <v>-0.11206878424698363</v>
      </c>
      <c r="Y525" s="637">
        <f t="shared" ref="Y525" si="3087">H525-H524</f>
        <v>0.10573589625688307</v>
      </c>
      <c r="Z525" s="645">
        <f t="shared" ref="Z525" si="3088">I525-I524</f>
        <v>-0.1023937422753658</v>
      </c>
      <c r="AA525" s="637">
        <f t="shared" ref="AA525" si="3089">J525-J524</f>
        <v>3.4691015220321475E-2</v>
      </c>
      <c r="AB525" s="637">
        <f t="shared" ref="AB525" si="3090">K525-K524</f>
        <v>-7.8824357092144304E-2</v>
      </c>
      <c r="AC525" s="637">
        <f t="shared" ref="AC525" si="3091">L525-L524</f>
        <v>0.18281109790455963</v>
      </c>
      <c r="AD525" s="637">
        <f t="shared" ref="AD525" si="3092">M525-M524</f>
        <v>-6.0080098484645461E-2</v>
      </c>
      <c r="AE525" s="645">
        <f t="shared" ref="AE525" si="3093">N525-N524</f>
        <v>1.5795740743781206E-2</v>
      </c>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c r="IK525" s="56"/>
      <c r="IL525" s="56"/>
      <c r="IM525" s="56"/>
      <c r="IN525" s="56"/>
    </row>
    <row r="526" spans="1:248">
      <c r="A526" s="117" t="s">
        <v>125</v>
      </c>
      <c r="B526" s="109"/>
      <c r="C526" s="120">
        <v>4.7923500022491785</v>
      </c>
      <c r="D526" s="127">
        <v>5.1673281053073792</v>
      </c>
      <c r="E526" s="127">
        <v>5.203858956029527</v>
      </c>
      <c r="F526" s="127">
        <v>5.3320483854641143</v>
      </c>
      <c r="G526" s="127">
        <v>5.2858626732515521</v>
      </c>
      <c r="H526" s="127">
        <v>5.607459052678176</v>
      </c>
      <c r="I526" s="120">
        <v>5.0147774444303108</v>
      </c>
      <c r="J526" s="120">
        <v>4.3262262065577799</v>
      </c>
      <c r="K526" s="127">
        <v>4.2881164688176927</v>
      </c>
      <c r="L526" s="127">
        <v>4.2259394072680303</v>
      </c>
      <c r="M526" s="127">
        <v>4.6559900222520652</v>
      </c>
      <c r="N526" s="128">
        <v>4.3157901001650485</v>
      </c>
      <c r="O526" s="636">
        <v>0</v>
      </c>
      <c r="P526" s="636">
        <v>0</v>
      </c>
      <c r="Q526" s="636"/>
      <c r="R526" s="636"/>
      <c r="S526" s="636"/>
      <c r="T526" s="145"/>
      <c r="U526" s="145"/>
      <c r="V526" s="56"/>
      <c r="W526" s="56"/>
      <c r="X526" s="56"/>
      <c r="Y526" s="56"/>
      <c r="Z526" s="644"/>
      <c r="AA526" s="56"/>
      <c r="AB526" s="56"/>
      <c r="AC526" s="56"/>
      <c r="AD526" s="56"/>
      <c r="AE526" s="644"/>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row>
    <row r="527" spans="1:248">
      <c r="A527" s="117" t="s">
        <v>548</v>
      </c>
      <c r="B527" s="129"/>
      <c r="C527" s="123">
        <v>4.8110029283243314</v>
      </c>
      <c r="D527" s="130">
        <v>5.1424118411157451</v>
      </c>
      <c r="E527" s="130">
        <v>5.1702372719650755</v>
      </c>
      <c r="F527" s="130">
        <v>5.4324749034749029</v>
      </c>
      <c r="G527" s="130">
        <v>5.2720928369462774</v>
      </c>
      <c r="H527" s="130">
        <v>5.7362223117196933</v>
      </c>
      <c r="I527" s="123">
        <v>5.026468544586959</v>
      </c>
      <c r="J527" s="123">
        <v>4.2611797255422754</v>
      </c>
      <c r="K527" s="130">
        <v>4.1647510672259571</v>
      </c>
      <c r="L527" s="130">
        <v>4.2379906198702422</v>
      </c>
      <c r="M527" s="130">
        <v>4.598298796131834</v>
      </c>
      <c r="N527" s="131">
        <v>4.2391463360267485</v>
      </c>
      <c r="O527" s="636">
        <v>0</v>
      </c>
      <c r="P527" s="636">
        <v>0</v>
      </c>
      <c r="Q527" s="636"/>
      <c r="R527" s="636"/>
      <c r="S527" s="636"/>
      <c r="T527" s="637">
        <f t="shared" ref="T527" si="3094">C527-C526</f>
        <v>1.8652926075152898E-2</v>
      </c>
      <c r="U527" s="637">
        <f t="shared" ref="U527" si="3095">D527-D526</f>
        <v>-2.4916264191634063E-2</v>
      </c>
      <c r="V527" s="637">
        <f t="shared" ref="V527" si="3096">E527-E526</f>
        <v>-3.3621684064451429E-2</v>
      </c>
      <c r="W527" s="637">
        <f t="shared" ref="W527" si="3097">F527-F526</f>
        <v>0.10042651801078861</v>
      </c>
      <c r="X527" s="637">
        <f t="shared" ref="X527" si="3098">G527-G526</f>
        <v>-1.376983630527473E-2</v>
      </c>
      <c r="Y527" s="637">
        <f t="shared" ref="Y527" si="3099">H527-H526</f>
        <v>0.12876325904151731</v>
      </c>
      <c r="Z527" s="645">
        <f t="shared" ref="Z527" si="3100">I527-I526</f>
        <v>1.1691100156648204E-2</v>
      </c>
      <c r="AA527" s="637">
        <f t="shared" ref="AA527" si="3101">J527-J526</f>
        <v>-6.5046481015504476E-2</v>
      </c>
      <c r="AB527" s="637">
        <f t="shared" ref="AB527" si="3102">K527-K526</f>
        <v>-0.12336540159173559</v>
      </c>
      <c r="AC527" s="637">
        <f t="shared" ref="AC527" si="3103">L527-L526</f>
        <v>1.2051212602211869E-2</v>
      </c>
      <c r="AD527" s="637">
        <f t="shared" ref="AD527" si="3104">M527-M526</f>
        <v>-5.7691226120231143E-2</v>
      </c>
      <c r="AE527" s="645">
        <f t="shared" ref="AE527" si="3105">N527-N526</f>
        <v>-7.6643764138299986E-2</v>
      </c>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row>
    <row r="528" spans="1:248">
      <c r="A528" s="117" t="s">
        <v>127</v>
      </c>
      <c r="B528" s="109"/>
      <c r="C528" s="120">
        <v>5.6165724835886204</v>
      </c>
      <c r="D528" s="127">
        <v>6.0513951310861387</v>
      </c>
      <c r="E528" s="127">
        <v>6.3638705738705745</v>
      </c>
      <c r="F528" s="127">
        <v>6.6823815967523679</v>
      </c>
      <c r="G528" s="127">
        <v>6.8127740492170021</v>
      </c>
      <c r="H528" s="127">
        <v>9.2980497925311205</v>
      </c>
      <c r="I528" s="120">
        <v>6.1170264475542426</v>
      </c>
      <c r="J528" s="120">
        <v>5.651087068521381</v>
      </c>
      <c r="K528" s="127">
        <v>5.2640658880217881</v>
      </c>
      <c r="L528" s="127">
        <v>5.3359755154639181</v>
      </c>
      <c r="M528" s="127">
        <v>5.7799354375896703</v>
      </c>
      <c r="N528" s="128">
        <v>5.3684324195328577</v>
      </c>
      <c r="O528" s="636">
        <v>0</v>
      </c>
      <c r="P528" s="636">
        <v>0</v>
      </c>
      <c r="Q528" s="636"/>
      <c r="R528" s="636"/>
      <c r="S528" s="636"/>
      <c r="T528" s="145"/>
      <c r="U528" s="145"/>
      <c r="V528" s="56"/>
      <c r="W528" s="56"/>
      <c r="X528" s="56"/>
      <c r="Y528" s="56"/>
      <c r="Z528" s="644"/>
      <c r="AA528" s="56"/>
      <c r="AB528" s="56"/>
      <c r="AC528" s="56"/>
      <c r="AD528" s="56"/>
      <c r="AE528" s="644"/>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row>
    <row r="529" spans="1:248">
      <c r="A529" s="117" t="s">
        <v>550</v>
      </c>
      <c r="B529" s="129"/>
      <c r="C529" s="123">
        <v>5.5369647819062999</v>
      </c>
      <c r="D529" s="130">
        <v>5.9086978723404258</v>
      </c>
      <c r="E529" s="130">
        <v>6.1648701814058962</v>
      </c>
      <c r="F529" s="130">
        <v>6.6604950495049504</v>
      </c>
      <c r="G529" s="130">
        <v>6.4858848614072491</v>
      </c>
      <c r="H529" s="130">
        <v>8.3901052631578938</v>
      </c>
      <c r="I529" s="123">
        <v>6.0168761841227489</v>
      </c>
      <c r="J529" s="123">
        <v>5.6920922384701909</v>
      </c>
      <c r="K529" s="130">
        <v>5.1992776561625025</v>
      </c>
      <c r="L529" s="130">
        <v>5.3493747154144904</v>
      </c>
      <c r="M529" s="130">
        <v>6.2562329259525518</v>
      </c>
      <c r="N529" s="131">
        <v>5.3813490403937436</v>
      </c>
      <c r="O529" s="636">
        <v>0</v>
      </c>
      <c r="P529" s="636">
        <v>0</v>
      </c>
      <c r="Q529" s="636"/>
      <c r="R529" s="636"/>
      <c r="S529" s="636"/>
      <c r="T529" s="637">
        <f t="shared" ref="T529" si="3106">C529-C528</f>
        <v>-7.9607701682320453E-2</v>
      </c>
      <c r="U529" s="637">
        <f t="shared" ref="U529" si="3107">D529-D528</f>
        <v>-0.14269725874571293</v>
      </c>
      <c r="V529" s="637">
        <f t="shared" ref="V529" si="3108">E529-E528</f>
        <v>-0.19900039246467838</v>
      </c>
      <c r="W529" s="637">
        <f t="shared" ref="W529" si="3109">F529-F528</f>
        <v>-2.1886547247417454E-2</v>
      </c>
      <c r="X529" s="637">
        <f t="shared" ref="X529" si="3110">G529-G528</f>
        <v>-0.32688918780975307</v>
      </c>
      <c r="Y529" s="637">
        <f t="shared" ref="Y529" si="3111">H529-H528</f>
        <v>-0.90794452937322667</v>
      </c>
      <c r="Z529" s="645">
        <f t="shared" ref="Z529" si="3112">I529-I528</f>
        <v>-0.10015026343149369</v>
      </c>
      <c r="AA529" s="637">
        <f t="shared" ref="AA529" si="3113">J529-J528</f>
        <v>4.1005169948809872E-2</v>
      </c>
      <c r="AB529" s="637">
        <f t="shared" ref="AB529" si="3114">K529-K528</f>
        <v>-6.4788231859285617E-2</v>
      </c>
      <c r="AC529" s="637">
        <f t="shared" ref="AC529" si="3115">L529-L528</f>
        <v>1.339919995057226E-2</v>
      </c>
      <c r="AD529" s="637">
        <f t="shared" ref="AD529" si="3116">M529-M528</f>
        <v>0.47629748836288144</v>
      </c>
      <c r="AE529" s="645">
        <f t="shared" ref="AE529" si="3117">N529-N528</f>
        <v>1.2916620860885963E-2</v>
      </c>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row>
    <row r="530" spans="1:248">
      <c r="A530" s="117" t="s">
        <v>129</v>
      </c>
      <c r="B530" s="109"/>
      <c r="C530" s="120">
        <v>6.7398164556962028</v>
      </c>
      <c r="D530" s="127">
        <v>7.0302857142857142</v>
      </c>
      <c r="E530" s="127">
        <v>4.0107420147420152</v>
      </c>
      <c r="F530" s="127">
        <v>8.3866666666666667</v>
      </c>
      <c r="G530" s="127">
        <v>7.8</v>
      </c>
      <c r="H530" s="127">
        <v>11.149444444444445</v>
      </c>
      <c r="I530" s="120">
        <v>5.8346889692585897</v>
      </c>
      <c r="J530" s="120">
        <v>4.2857142857142856</v>
      </c>
      <c r="K530" s="127">
        <v>4.028688524590164</v>
      </c>
      <c r="L530" s="127">
        <v>8.6585820895522385</v>
      </c>
      <c r="M530" s="127">
        <v>13.620000000000001</v>
      </c>
      <c r="N530" s="128">
        <v>6.7509843400447442</v>
      </c>
      <c r="O530" s="636">
        <v>0</v>
      </c>
      <c r="P530" s="636">
        <v>0</v>
      </c>
      <c r="Q530" s="636"/>
      <c r="R530" s="636"/>
      <c r="S530" s="636"/>
      <c r="T530" s="145"/>
      <c r="U530" s="145"/>
      <c r="V530" s="56"/>
      <c r="W530" s="56"/>
      <c r="X530" s="56"/>
      <c r="Y530" s="56"/>
      <c r="Z530" s="644"/>
      <c r="AA530" s="56"/>
      <c r="AB530" s="56"/>
      <c r="AC530" s="56"/>
      <c r="AD530" s="56"/>
      <c r="AE530" s="644"/>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row>
    <row r="531" spans="1:248">
      <c r="A531" s="117" t="s">
        <v>552</v>
      </c>
      <c r="B531" s="129"/>
      <c r="C531" s="123">
        <v>8.9954160583941594</v>
      </c>
      <c r="D531" s="130">
        <v>11.35</v>
      </c>
      <c r="E531" s="130">
        <v>7.8849999999999998</v>
      </c>
      <c r="F531" s="130">
        <v>10.027272727272727</v>
      </c>
      <c r="G531" s="130">
        <v>8.7800000000000011</v>
      </c>
      <c r="H531" s="130">
        <v>8.5</v>
      </c>
      <c r="I531" s="123">
        <v>8.9965683060109285</v>
      </c>
      <c r="J531" s="123">
        <v>5.5555555555555554</v>
      </c>
      <c r="K531" s="130">
        <v>4.0748447205080671</v>
      </c>
      <c r="L531" s="130">
        <v>4.1603603603603592</v>
      </c>
      <c r="M531" s="130">
        <v>3.5925925925925926</v>
      </c>
      <c r="N531" s="131">
        <v>4.1066558441616836</v>
      </c>
      <c r="O531" s="636">
        <v>0</v>
      </c>
      <c r="P531" s="636">
        <v>0</v>
      </c>
      <c r="Q531" s="636"/>
      <c r="R531" s="636"/>
      <c r="S531" s="636"/>
      <c r="T531" s="637">
        <f t="shared" ref="T531" si="3118">C531-C530</f>
        <v>2.2555996026979566</v>
      </c>
      <c r="U531" s="637">
        <f t="shared" ref="U531" si="3119">D531-D530</f>
        <v>4.3197142857142854</v>
      </c>
      <c r="V531" s="637">
        <f t="shared" ref="V531" si="3120">E531-E530</f>
        <v>3.8742579852579846</v>
      </c>
      <c r="W531" s="637">
        <f t="shared" ref="W531" si="3121">F531-F530</f>
        <v>1.6406060606060606</v>
      </c>
      <c r="X531" s="637">
        <f t="shared" ref="X531" si="3122">G531-G530</f>
        <v>0.98000000000000131</v>
      </c>
      <c r="Y531" s="637">
        <f t="shared" ref="Y531" si="3123">H531-H530</f>
        <v>-2.6494444444444447</v>
      </c>
      <c r="Z531" s="645">
        <f t="shared" ref="Z531" si="3124">I531-I530</f>
        <v>3.1618793367523388</v>
      </c>
      <c r="AA531" s="637">
        <f t="shared" ref="AA531" si="3125">J531-J530</f>
        <v>1.2698412698412698</v>
      </c>
      <c r="AB531" s="637">
        <f t="shared" ref="AB531" si="3126">K531-K530</f>
        <v>4.6156195917903098E-2</v>
      </c>
      <c r="AC531" s="637">
        <f t="shared" ref="AC531" si="3127">L531-L530</f>
        <v>-4.4982217291918793</v>
      </c>
      <c r="AD531" s="637">
        <f t="shared" ref="AD531" si="3128">M531-M530</f>
        <v>-10.027407407407409</v>
      </c>
      <c r="AE531" s="645">
        <f t="shared" ref="AE531" si="3129">N531-N530</f>
        <v>-2.6443284958830606</v>
      </c>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row>
    <row r="532" spans="1:248">
      <c r="A532" s="117" t="s">
        <v>131</v>
      </c>
      <c r="B532" s="109"/>
      <c r="C532" s="120">
        <v>4.8521445357077448</v>
      </c>
      <c r="D532" s="127">
        <v>5.2329366265843342</v>
      </c>
      <c r="E532" s="127">
        <v>5.2428065972795848</v>
      </c>
      <c r="F532" s="127">
        <v>5.4285373106238817</v>
      </c>
      <c r="G532" s="127">
        <v>5.3891618368256804</v>
      </c>
      <c r="H532" s="127">
        <v>6.0003057982525805</v>
      </c>
      <c r="I532" s="120">
        <v>5.0813634852268574</v>
      </c>
      <c r="J532" s="120">
        <v>4.7536552526595743</v>
      </c>
      <c r="K532" s="127">
        <v>4.7138989253687029</v>
      </c>
      <c r="L532" s="127">
        <v>4.7093420909632293</v>
      </c>
      <c r="M532" s="127">
        <v>5.1465269769896809</v>
      </c>
      <c r="N532" s="128">
        <v>4.7582375592653854</v>
      </c>
      <c r="O532" s="636">
        <v>0</v>
      </c>
      <c r="P532" s="636">
        <v>0</v>
      </c>
      <c r="Q532" s="636"/>
      <c r="R532" s="636"/>
      <c r="S532" s="636"/>
      <c r="T532" s="145"/>
      <c r="U532" s="145"/>
      <c r="V532" s="56"/>
      <c r="W532" s="56"/>
      <c r="X532" s="56"/>
      <c r="Y532" s="56"/>
      <c r="Z532" s="644"/>
      <c r="AA532" s="56"/>
      <c r="AB532" s="56"/>
      <c r="AC532" s="56"/>
      <c r="AD532" s="56"/>
      <c r="AE532" s="644"/>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row>
    <row r="533" spans="1:248">
      <c r="A533" s="117" t="s">
        <v>554</v>
      </c>
      <c r="B533" s="129"/>
      <c r="C533" s="123">
        <v>4.8517914231993071</v>
      </c>
      <c r="D533" s="130">
        <v>5.2017255819838057</v>
      </c>
      <c r="E533" s="130">
        <v>5.2199672284386764</v>
      </c>
      <c r="F533" s="130">
        <v>5.515409821267375</v>
      </c>
      <c r="G533" s="130">
        <v>5.3578834795321644</v>
      </c>
      <c r="H533" s="130">
        <v>6.0130663780663776</v>
      </c>
      <c r="I533" s="123">
        <v>5.0838558844033219</v>
      </c>
      <c r="J533" s="123">
        <v>4.7335337286879176</v>
      </c>
      <c r="K533" s="130">
        <v>4.599184690755874</v>
      </c>
      <c r="L533" s="130">
        <v>4.6449460016690391</v>
      </c>
      <c r="M533" s="130">
        <v>5.1804748603351953</v>
      </c>
      <c r="N533" s="131">
        <v>4.6819470501808524</v>
      </c>
      <c r="O533" s="636">
        <v>0</v>
      </c>
      <c r="P533" s="636">
        <v>0</v>
      </c>
      <c r="Q533" s="636"/>
      <c r="R533" s="636"/>
      <c r="S533" s="636"/>
      <c r="T533" s="637">
        <f t="shared" ref="T533" si="3130">C533-C532</f>
        <v>-3.5311250843772513E-4</v>
      </c>
      <c r="U533" s="637">
        <f t="shared" ref="U533" si="3131">D533-D532</f>
        <v>-3.1211044600528481E-2</v>
      </c>
      <c r="V533" s="637">
        <f t="shared" ref="V533" si="3132">E533-E532</f>
        <v>-2.2839368840908314E-2</v>
      </c>
      <c r="W533" s="637">
        <f t="shared" ref="W533" si="3133">F533-F532</f>
        <v>8.6872510643493328E-2</v>
      </c>
      <c r="X533" s="637">
        <f t="shared" ref="X533" si="3134">G533-G532</f>
        <v>-3.1278357293516024E-2</v>
      </c>
      <c r="Y533" s="637">
        <f t="shared" ref="Y533" si="3135">H533-H532</f>
        <v>1.2760579813797079E-2</v>
      </c>
      <c r="Z533" s="645">
        <f t="shared" ref="Z533" si="3136">I533-I532</f>
        <v>2.4923991764644882E-3</v>
      </c>
      <c r="AA533" s="637">
        <f t="shared" ref="AA533" si="3137">J533-J532</f>
        <v>-2.0121523971656785E-2</v>
      </c>
      <c r="AB533" s="637">
        <f t="shared" ref="AB533" si="3138">K533-K532</f>
        <v>-0.11471423461282892</v>
      </c>
      <c r="AC533" s="637">
        <f t="shared" ref="AC533" si="3139">L533-L532</f>
        <v>-6.4396089294190162E-2</v>
      </c>
      <c r="AD533" s="637">
        <f t="shared" ref="AD533" si="3140">M533-M532</f>
        <v>3.3947883345514462E-2</v>
      </c>
      <c r="AE533" s="645">
        <f t="shared" ref="AE533" si="3141">N533-N532</f>
        <v>-7.6290509084532943E-2</v>
      </c>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row>
    <row r="534" spans="1:248">
      <c r="A534" s="117" t="s">
        <v>133</v>
      </c>
      <c r="B534" s="109"/>
      <c r="C534" s="120">
        <v>3.5035741055424943</v>
      </c>
      <c r="D534" s="127">
        <v>3.7512009873730183</v>
      </c>
      <c r="E534" s="127">
        <v>3.5480670452463827</v>
      </c>
      <c r="F534" s="127">
        <v>3.8783697505036416</v>
      </c>
      <c r="G534" s="127">
        <v>3.5347677406602096</v>
      </c>
      <c r="H534" s="127">
        <v>3.8950871530019366</v>
      </c>
      <c r="I534" s="120">
        <v>3.5782214858068366</v>
      </c>
      <c r="J534" s="120">
        <v>3.1091117478510033</v>
      </c>
      <c r="K534" s="127">
        <v>3.1826510279865947</v>
      </c>
      <c r="L534" s="127">
        <v>3.0052942743009328</v>
      </c>
      <c r="M534" s="127">
        <v>3.4777146042363443</v>
      </c>
      <c r="N534" s="128">
        <v>3.1650082550820353</v>
      </c>
      <c r="O534" s="636">
        <v>0</v>
      </c>
      <c r="P534" s="636">
        <v>0</v>
      </c>
      <c r="Q534" s="636"/>
      <c r="R534" s="636"/>
      <c r="S534" s="636"/>
      <c r="T534" s="145"/>
      <c r="U534" s="145"/>
      <c r="V534" s="56"/>
      <c r="W534" s="56"/>
      <c r="X534" s="56"/>
      <c r="Y534" s="56"/>
      <c r="Z534" s="644"/>
      <c r="AA534" s="56"/>
      <c r="AB534" s="56"/>
      <c r="AC534" s="56"/>
      <c r="AD534" s="56"/>
      <c r="AE534" s="644"/>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row>
    <row r="535" spans="1:248">
      <c r="A535" s="117" t="s">
        <v>556</v>
      </c>
      <c r="B535" s="129"/>
      <c r="C535" s="123">
        <v>3.6329046447052877</v>
      </c>
      <c r="D535" s="130">
        <v>3.80104248544396</v>
      </c>
      <c r="E535" s="130">
        <v>4.0005305461760718</v>
      </c>
      <c r="F535" s="130">
        <v>3.948731535438406</v>
      </c>
      <c r="G535" s="130">
        <v>3.6792236205227491</v>
      </c>
      <c r="H535" s="130">
        <v>4.0681004140786756</v>
      </c>
      <c r="I535" s="123">
        <v>3.7884046572891785</v>
      </c>
      <c r="J535" s="123">
        <v>3.1505028644175685</v>
      </c>
      <c r="K535" s="130">
        <v>3.4673972045555388</v>
      </c>
      <c r="L535" s="130">
        <v>3.7046654224635232</v>
      </c>
      <c r="M535" s="130">
        <v>4.5329488188976388</v>
      </c>
      <c r="N535" s="131">
        <v>3.5912826918479563</v>
      </c>
      <c r="O535" s="636">
        <v>0</v>
      </c>
      <c r="P535" s="636">
        <v>0</v>
      </c>
      <c r="Q535" s="636"/>
      <c r="R535" s="636"/>
      <c r="S535" s="636"/>
      <c r="T535" s="637">
        <f t="shared" ref="T535" si="3142">C535-C534</f>
        <v>0.12933053916279347</v>
      </c>
      <c r="U535" s="637">
        <f t="shared" ref="U535" si="3143">D535-D534</f>
        <v>4.9841498070941626E-2</v>
      </c>
      <c r="V535" s="637">
        <f t="shared" ref="V535" si="3144">E535-E534</f>
        <v>0.45246350092968912</v>
      </c>
      <c r="W535" s="637">
        <f t="shared" ref="W535" si="3145">F535-F534</f>
        <v>7.0361784934764415E-2</v>
      </c>
      <c r="X535" s="637">
        <f t="shared" ref="X535" si="3146">G535-G534</f>
        <v>0.14445587986253949</v>
      </c>
      <c r="Y535" s="637">
        <f t="shared" ref="Y535" si="3147">H535-H534</f>
        <v>0.17301326107673898</v>
      </c>
      <c r="Z535" s="645">
        <f t="shared" ref="Z535" si="3148">I535-I534</f>
        <v>0.21018317148234189</v>
      </c>
      <c r="AA535" s="637">
        <f t="shared" ref="AA535" si="3149">J535-J534</f>
        <v>4.1391116566565245E-2</v>
      </c>
      <c r="AB535" s="637">
        <f t="shared" ref="AB535" si="3150">K535-K534</f>
        <v>0.28474617656894408</v>
      </c>
      <c r="AC535" s="637">
        <f t="shared" ref="AC535" si="3151">L535-L534</f>
        <v>0.69937114816259038</v>
      </c>
      <c r="AD535" s="637">
        <f t="shared" ref="AD535" si="3152">M535-M534</f>
        <v>1.0552342146612945</v>
      </c>
      <c r="AE535" s="645">
        <f t="shared" ref="AE535" si="3153">N535-N534</f>
        <v>0.42627443676592103</v>
      </c>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row>
    <row r="536" spans="1:248">
      <c r="A536" s="117" t="s">
        <v>135</v>
      </c>
      <c r="B536" s="109"/>
      <c r="C536" s="120">
        <v>3.9366185487991814</v>
      </c>
      <c r="D536" s="127">
        <v>4.0141275239107337</v>
      </c>
      <c r="E536" s="127">
        <v>3.7323288676821433</v>
      </c>
      <c r="F536" s="127">
        <v>4.3210923463887889</v>
      </c>
      <c r="G536" s="127">
        <v>3.9596488764044948</v>
      </c>
      <c r="H536" s="127">
        <v>4.8680841121495337</v>
      </c>
      <c r="I536" s="120">
        <v>3.9278447398038487</v>
      </c>
      <c r="J536" s="120">
        <v>4.0898294465715281</v>
      </c>
      <c r="K536" s="127">
        <v>4.0410725961974601</v>
      </c>
      <c r="L536" s="127">
        <v>3.6116532676041531</v>
      </c>
      <c r="M536" s="127">
        <v>3.8867848190031338</v>
      </c>
      <c r="N536" s="128">
        <v>3.9518112984125211</v>
      </c>
      <c r="O536" s="636">
        <v>0</v>
      </c>
      <c r="P536" s="636">
        <v>0</v>
      </c>
      <c r="Q536" s="636"/>
      <c r="R536" s="636"/>
      <c r="S536" s="636"/>
      <c r="T536" s="145"/>
      <c r="U536" s="145"/>
      <c r="V536" s="56"/>
      <c r="W536" s="56"/>
      <c r="X536" s="56"/>
      <c r="Y536" s="56"/>
      <c r="Z536" s="644"/>
      <c r="AA536" s="56"/>
      <c r="AB536" s="56"/>
      <c r="AC536" s="56"/>
      <c r="AD536" s="56"/>
      <c r="AE536" s="644"/>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row>
    <row r="537" spans="1:248">
      <c r="A537" s="117" t="s">
        <v>558</v>
      </c>
      <c r="B537" s="129"/>
      <c r="C537" s="123">
        <v>3.9412426241752772</v>
      </c>
      <c r="D537" s="130">
        <v>4.0027766308835675</v>
      </c>
      <c r="E537" s="130">
        <v>4.2899038319141054</v>
      </c>
      <c r="F537" s="130">
        <v>4.374508883674153</v>
      </c>
      <c r="G537" s="130">
        <v>4.1081484049930657</v>
      </c>
      <c r="H537" s="130">
        <v>4.9421538461538468</v>
      </c>
      <c r="I537" s="123">
        <v>4.1095685950846308</v>
      </c>
      <c r="J537" s="123">
        <v>4.1123852327447841</v>
      </c>
      <c r="K537" s="130">
        <v>4.1615519131990526</v>
      </c>
      <c r="L537" s="130">
        <v>4.1039651259803085</v>
      </c>
      <c r="M537" s="130">
        <v>4.101056369285395</v>
      </c>
      <c r="N537" s="131">
        <v>4.1394322713329617</v>
      </c>
      <c r="O537" s="636">
        <v>0</v>
      </c>
      <c r="P537" s="636">
        <v>0</v>
      </c>
      <c r="Q537" s="636"/>
      <c r="R537" s="636"/>
      <c r="S537" s="636"/>
      <c r="T537" s="637">
        <f t="shared" ref="T537" si="3154">C537-C536</f>
        <v>4.6240753760957709E-3</v>
      </c>
      <c r="U537" s="637">
        <f t="shared" ref="U537" si="3155">D537-D536</f>
        <v>-1.1350893027166187E-2</v>
      </c>
      <c r="V537" s="637">
        <f t="shared" ref="V537" si="3156">E537-E536</f>
        <v>0.55757496423196207</v>
      </c>
      <c r="W537" s="637">
        <f t="shared" ref="W537" si="3157">F537-F536</f>
        <v>5.3416537285364107E-2</v>
      </c>
      <c r="X537" s="637">
        <f t="shared" ref="X537" si="3158">G537-G536</f>
        <v>0.14849952858857085</v>
      </c>
      <c r="Y537" s="637">
        <f t="shared" ref="Y537" si="3159">H537-H536</f>
        <v>7.4069734004313048E-2</v>
      </c>
      <c r="Z537" s="645">
        <f t="shared" ref="Z537" si="3160">I537-I536</f>
        <v>0.18172385528078205</v>
      </c>
      <c r="AA537" s="637">
        <f t="shared" ref="AA537" si="3161">J537-J536</f>
        <v>2.2555786173255932E-2</v>
      </c>
      <c r="AB537" s="637">
        <f t="shared" ref="AB537" si="3162">K537-K536</f>
        <v>0.12047931700159253</v>
      </c>
      <c r="AC537" s="637">
        <f t="shared" ref="AC537" si="3163">L537-L536</f>
        <v>0.49231185837615543</v>
      </c>
      <c r="AD537" s="637">
        <f t="shared" ref="AD537" si="3164">M537-M536</f>
        <v>0.21427155028226119</v>
      </c>
      <c r="AE537" s="645">
        <f t="shared" ref="AE537" si="3165">N537-N536</f>
        <v>0.18762097292044055</v>
      </c>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row>
    <row r="538" spans="1:248">
      <c r="A538" s="117" t="s">
        <v>137</v>
      </c>
      <c r="B538" s="109"/>
      <c r="C538" s="120">
        <v>2.7621241690408356</v>
      </c>
      <c r="D538" s="127">
        <v>2.8078737541528236</v>
      </c>
      <c r="E538" s="127">
        <v>4.1453331692913382</v>
      </c>
      <c r="F538" s="127">
        <v>3.7669378698224851</v>
      </c>
      <c r="G538" s="127">
        <v>5.0790697674418599</v>
      </c>
      <c r="H538" s="127">
        <v>4.6333478260869558</v>
      </c>
      <c r="I538" s="120">
        <v>3.3009826164192364</v>
      </c>
      <c r="J538" s="120">
        <v>3.25</v>
      </c>
      <c r="K538" s="127">
        <v>3.6637130801687761</v>
      </c>
      <c r="L538" s="127">
        <v>4.9060447761194039</v>
      </c>
      <c r="M538" s="127">
        <v>5.7185563380281694</v>
      </c>
      <c r="N538" s="128">
        <v>5.051677479147358</v>
      </c>
      <c r="O538" s="636">
        <v>0</v>
      </c>
      <c r="P538" s="636">
        <v>0</v>
      </c>
      <c r="Q538" s="636"/>
      <c r="R538" s="636"/>
      <c r="S538" s="636"/>
      <c r="T538" s="145"/>
      <c r="U538" s="145"/>
      <c r="V538" s="56"/>
      <c r="W538" s="56"/>
      <c r="X538" s="56"/>
      <c r="Y538" s="56"/>
      <c r="Z538" s="644"/>
      <c r="AA538" s="56"/>
      <c r="AB538" s="56"/>
      <c r="AC538" s="56"/>
      <c r="AD538" s="56"/>
      <c r="AE538" s="644"/>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row>
    <row r="539" spans="1:248">
      <c r="A539" s="117" t="s">
        <v>560</v>
      </c>
      <c r="B539" s="129"/>
      <c r="C539" s="123">
        <v>10.527777777777779</v>
      </c>
      <c r="D539" s="130">
        <v>4.2422222222222228</v>
      </c>
      <c r="E539" s="130">
        <v>9.02</v>
      </c>
      <c r="F539" s="130">
        <v>10.900000000000002</v>
      </c>
      <c r="G539" s="130">
        <v>7.463636363636363</v>
      </c>
      <c r="H539" s="130">
        <v>12.219999999999999</v>
      </c>
      <c r="I539" s="123">
        <v>6.7949019607843137</v>
      </c>
      <c r="J539" s="123">
        <v>3.5</v>
      </c>
      <c r="K539" s="130">
        <v>3.9683261118397741</v>
      </c>
      <c r="L539" s="130">
        <v>3.7872340425531914</v>
      </c>
      <c r="M539" s="130">
        <v>3.7</v>
      </c>
      <c r="N539" s="131">
        <v>3.9027518383341162</v>
      </c>
      <c r="O539" s="636">
        <v>0</v>
      </c>
      <c r="P539" s="636">
        <v>0</v>
      </c>
      <c r="Q539" s="636"/>
      <c r="R539" s="636"/>
      <c r="S539" s="636"/>
      <c r="T539" s="637">
        <f t="shared" ref="T539" si="3166">C539-C538</f>
        <v>7.765653608736943</v>
      </c>
      <c r="U539" s="637">
        <f t="shared" ref="U539" si="3167">D539-D538</f>
        <v>1.4343484680693992</v>
      </c>
      <c r="V539" s="637">
        <f t="shared" ref="V539" si="3168">E539-E538</f>
        <v>4.8746668307086614</v>
      </c>
      <c r="W539" s="637">
        <f t="shared" ref="W539" si="3169">F539-F538</f>
        <v>7.1330621301775174</v>
      </c>
      <c r="X539" s="637">
        <f t="shared" ref="X539" si="3170">G539-G538</f>
        <v>2.3845665961945031</v>
      </c>
      <c r="Y539" s="637">
        <f t="shared" ref="Y539" si="3171">H539-H538</f>
        <v>7.586652173913043</v>
      </c>
      <c r="Z539" s="645">
        <f t="shared" ref="Z539" si="3172">I539-I538</f>
        <v>3.4939193443650773</v>
      </c>
      <c r="AA539" s="637">
        <f t="shared" ref="AA539" si="3173">J539-J538</f>
        <v>0.25</v>
      </c>
      <c r="AB539" s="637">
        <f t="shared" ref="AB539" si="3174">K539-K538</f>
        <v>0.30461303167099807</v>
      </c>
      <c r="AC539" s="637">
        <f t="shared" ref="AC539" si="3175">L539-L538</f>
        <v>-1.1188107335662125</v>
      </c>
      <c r="AD539" s="637">
        <f t="shared" ref="AD539" si="3176">M539-M538</f>
        <v>-2.0185563380281693</v>
      </c>
      <c r="AE539" s="645">
        <f t="shared" ref="AE539" si="3177">N539-N538</f>
        <v>-1.1489256408132418</v>
      </c>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row>
    <row r="540" spans="1:248">
      <c r="A540" s="117" t="s">
        <v>139</v>
      </c>
      <c r="B540" s="109"/>
      <c r="C540" s="120">
        <v>3.56177769112006</v>
      </c>
      <c r="D540" s="127">
        <v>3.7934476010101008</v>
      </c>
      <c r="E540" s="127">
        <v>3.628159776258546</v>
      </c>
      <c r="F540" s="127">
        <v>3.995073648103308</v>
      </c>
      <c r="G540" s="127">
        <v>3.7101381284221007</v>
      </c>
      <c r="H540" s="127">
        <v>4.1607159039420027</v>
      </c>
      <c r="I540" s="120">
        <v>3.6563412659028955</v>
      </c>
      <c r="J540" s="120">
        <v>3.606104743431493</v>
      </c>
      <c r="K540" s="127">
        <v>3.6831903255987641</v>
      </c>
      <c r="L540" s="127">
        <v>3.396157388241547</v>
      </c>
      <c r="M540" s="127">
        <v>3.9660029733996698</v>
      </c>
      <c r="N540" s="128">
        <v>3.6408879958076441</v>
      </c>
      <c r="O540" s="636">
        <v>0</v>
      </c>
      <c r="P540" s="636">
        <v>0</v>
      </c>
      <c r="Q540" s="636"/>
      <c r="R540" s="636"/>
      <c r="S540" s="636"/>
      <c r="T540" s="145"/>
      <c r="U540" s="145"/>
      <c r="V540" s="56"/>
      <c r="W540" s="56"/>
      <c r="X540" s="56"/>
      <c r="Y540" s="56"/>
      <c r="Z540" s="644"/>
      <c r="AA540" s="56"/>
      <c r="AB540" s="56"/>
      <c r="AC540" s="56"/>
      <c r="AD540" s="56"/>
      <c r="AE540" s="644"/>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c r="IJ540" s="56"/>
      <c r="IK540" s="56"/>
      <c r="IL540" s="56"/>
      <c r="IM540" s="56"/>
      <c r="IN540" s="56"/>
    </row>
    <row r="541" spans="1:248">
      <c r="A541" s="117" t="s">
        <v>562</v>
      </c>
      <c r="B541" s="129"/>
      <c r="C541" s="123">
        <v>3.7146452702702697</v>
      </c>
      <c r="D541" s="130">
        <v>3.8659576106693385</v>
      </c>
      <c r="E541" s="130">
        <v>4.0864816349214372</v>
      </c>
      <c r="F541" s="130">
        <v>4.079860240963856</v>
      </c>
      <c r="G541" s="130">
        <v>3.8378647642679899</v>
      </c>
      <c r="H541" s="130">
        <v>4.2870063441712922</v>
      </c>
      <c r="I541" s="123">
        <v>3.8813324343222462</v>
      </c>
      <c r="J541" s="123">
        <v>3.6293273685892307</v>
      </c>
      <c r="K541" s="130">
        <v>3.8577357252652713</v>
      </c>
      <c r="L541" s="130">
        <v>3.9055103904809778</v>
      </c>
      <c r="M541" s="130">
        <v>4.3286216947740996</v>
      </c>
      <c r="N541" s="131">
        <v>3.883716349337456</v>
      </c>
      <c r="O541" s="636">
        <v>0</v>
      </c>
      <c r="P541" s="636">
        <v>0</v>
      </c>
      <c r="Q541" s="636"/>
      <c r="R541" s="636"/>
      <c r="S541" s="636"/>
      <c r="T541" s="637">
        <f t="shared" ref="T541" si="3178">C541-C540</f>
        <v>0.15286757915020965</v>
      </c>
      <c r="U541" s="637">
        <f t="shared" ref="U541" si="3179">D541-D540</f>
        <v>7.2510009659237706E-2</v>
      </c>
      <c r="V541" s="637">
        <f t="shared" ref="V541" si="3180">E541-E540</f>
        <v>0.45832185866289121</v>
      </c>
      <c r="W541" s="637">
        <f t="shared" ref="W541" si="3181">F541-F540</f>
        <v>8.4786592860548016E-2</v>
      </c>
      <c r="X541" s="637">
        <f t="shared" ref="X541" si="3182">G541-G540</f>
        <v>0.12772663584588928</v>
      </c>
      <c r="Y541" s="637">
        <f t="shared" ref="Y541" si="3183">H541-H540</f>
        <v>0.12629044022928948</v>
      </c>
      <c r="Z541" s="645">
        <f t="shared" ref="Z541" si="3184">I541-I540</f>
        <v>0.22499116841935063</v>
      </c>
      <c r="AA541" s="637">
        <f t="shared" ref="AA541" si="3185">J541-J540</f>
        <v>2.3222625157737653E-2</v>
      </c>
      <c r="AB541" s="637">
        <f t="shared" ref="AB541" si="3186">K541-K540</f>
        <v>0.17454539966650717</v>
      </c>
      <c r="AC541" s="637">
        <f t="shared" ref="AC541" si="3187">L541-L540</f>
        <v>0.50935300223943081</v>
      </c>
      <c r="AD541" s="637">
        <f t="shared" ref="AD541" si="3188">M541-M540</f>
        <v>0.36261872137442985</v>
      </c>
      <c r="AE541" s="645">
        <f t="shared" ref="AE541" si="3189">N541-N540</f>
        <v>0.24282835352981191</v>
      </c>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c r="IJ541" s="56"/>
      <c r="IK541" s="56"/>
      <c r="IL541" s="56"/>
      <c r="IM541" s="56"/>
      <c r="IN541" s="56"/>
    </row>
    <row r="542" spans="1:248">
      <c r="A542" s="117" t="s">
        <v>157</v>
      </c>
      <c r="B542" s="109"/>
      <c r="C542" s="120">
        <v>4.9982778489116502</v>
      </c>
      <c r="D542" s="127">
        <v>5.1374514374514364</v>
      </c>
      <c r="E542" s="127">
        <v>5.3996994884910476</v>
      </c>
      <c r="F542" s="127">
        <v>5.0615844155844147</v>
      </c>
      <c r="G542" s="127">
        <v>5.8911357340720221</v>
      </c>
      <c r="H542" s="127">
        <v>7.5673267326732665</v>
      </c>
      <c r="I542" s="120">
        <v>5.2603133453561757</v>
      </c>
      <c r="J542" s="120">
        <v>5.2505018065034115</v>
      </c>
      <c r="K542" s="127">
        <v>5.0471918066054862</v>
      </c>
      <c r="L542" s="127">
        <v>4.8331458455246841</v>
      </c>
      <c r="M542" s="127">
        <v>5.4506011798658847</v>
      </c>
      <c r="N542" s="128">
        <v>5.0432522219596043</v>
      </c>
      <c r="O542" s="636">
        <v>0</v>
      </c>
      <c r="P542" s="636">
        <v>0</v>
      </c>
      <c r="Q542" s="636"/>
      <c r="R542" s="636"/>
      <c r="S542" s="636"/>
      <c r="T542" s="145"/>
      <c r="U542" s="145"/>
      <c r="V542" s="56"/>
      <c r="W542" s="56"/>
      <c r="X542" s="56"/>
      <c r="Y542" s="56"/>
      <c r="Z542" s="644"/>
      <c r="AA542" s="56"/>
      <c r="AB542" s="56"/>
      <c r="AC542" s="56"/>
      <c r="AD542" s="56"/>
      <c r="AE542" s="644"/>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row>
    <row r="543" spans="1:248">
      <c r="A543" s="117" t="s">
        <v>564</v>
      </c>
      <c r="B543" s="129"/>
      <c r="C543" s="123">
        <v>5.4616030156539708</v>
      </c>
      <c r="D543" s="130">
        <v>4.7536494765235693</v>
      </c>
      <c r="E543" s="130">
        <v>4.6990781120302261</v>
      </c>
      <c r="F543" s="130">
        <v>5.2907046070460693</v>
      </c>
      <c r="G543" s="130">
        <v>5.3804358831193007</v>
      </c>
      <c r="H543" s="130">
        <v>6.7432900432900427</v>
      </c>
      <c r="I543" s="123">
        <v>5.1166719345850318</v>
      </c>
      <c r="J543" s="123">
        <v>5.3793614595210943</v>
      </c>
      <c r="K543" s="130">
        <v>4.9816398851701011</v>
      </c>
      <c r="L543" s="130">
        <v>5.0303006529972754</v>
      </c>
      <c r="M543" s="130">
        <v>5.6827806889973571</v>
      </c>
      <c r="N543" s="131">
        <v>5.0613052447868601</v>
      </c>
      <c r="O543" s="636">
        <v>0</v>
      </c>
      <c r="P543" s="636">
        <v>0</v>
      </c>
      <c r="Q543" s="636"/>
      <c r="R543" s="636"/>
      <c r="S543" s="636"/>
      <c r="T543" s="637">
        <f t="shared" ref="T543" si="3190">C543-C542</f>
        <v>0.4633251667423206</v>
      </c>
      <c r="U543" s="637">
        <f t="shared" ref="U543" si="3191">D543-D542</f>
        <v>-0.38380196092786711</v>
      </c>
      <c r="V543" s="637">
        <f t="shared" ref="V543" si="3192">E543-E542</f>
        <v>-0.70062137646082157</v>
      </c>
      <c r="W543" s="637">
        <f t="shared" ref="W543" si="3193">F543-F542</f>
        <v>0.22912019146165452</v>
      </c>
      <c r="X543" s="637">
        <f t="shared" ref="X543" si="3194">G543-G542</f>
        <v>-0.51069985095272141</v>
      </c>
      <c r="Y543" s="637">
        <f t="shared" ref="Y543" si="3195">H543-H542</f>
        <v>-0.82403668938322383</v>
      </c>
      <c r="Z543" s="645">
        <f t="shared" ref="Z543" si="3196">I543-I542</f>
        <v>-0.1436414107711439</v>
      </c>
      <c r="AA543" s="637">
        <f t="shared" ref="AA543" si="3197">J543-J542</f>
        <v>0.12885965301768287</v>
      </c>
      <c r="AB543" s="637">
        <f t="shared" ref="AB543" si="3198">K543-K542</f>
        <v>-6.5551921435385019E-2</v>
      </c>
      <c r="AC543" s="637">
        <f t="shared" ref="AC543" si="3199">L543-L542</f>
        <v>0.19715480747259129</v>
      </c>
      <c r="AD543" s="637">
        <f t="shared" ref="AD543" si="3200">M543-M542</f>
        <v>0.23217950913147245</v>
      </c>
      <c r="AE543" s="645">
        <f t="shared" ref="AE543" si="3201">N543-N542</f>
        <v>1.8053022827255738E-2</v>
      </c>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row>
    <row r="544" spans="1:248">
      <c r="A544" s="117" t="s">
        <v>170</v>
      </c>
      <c r="B544" s="109"/>
      <c r="C544" s="120">
        <v>4.3211063587887715</v>
      </c>
      <c r="D544" s="127">
        <v>4.5753208729885699</v>
      </c>
      <c r="E544" s="127">
        <v>4.4873342088367485</v>
      </c>
      <c r="F544" s="127">
        <v>4.7464900354424495</v>
      </c>
      <c r="G544" s="127">
        <v>4.4987907981064694</v>
      </c>
      <c r="H544" s="127">
        <v>4.8846990685454976</v>
      </c>
      <c r="I544" s="120">
        <v>4.4391289046444706</v>
      </c>
      <c r="J544" s="120">
        <v>3.8907661322806737</v>
      </c>
      <c r="K544" s="127">
        <v>3.8458575990178412</v>
      </c>
      <c r="L544" s="127">
        <v>3.7869279157770395</v>
      </c>
      <c r="M544" s="127">
        <v>4.1320718234273501</v>
      </c>
      <c r="N544" s="128">
        <v>3.867780326267015</v>
      </c>
      <c r="O544" s="636">
        <v>0</v>
      </c>
      <c r="P544" s="636">
        <v>0</v>
      </c>
      <c r="Q544" s="636"/>
      <c r="R544" s="636"/>
      <c r="S544" s="636"/>
      <c r="T544" s="145"/>
      <c r="U544" s="145"/>
      <c r="V544" s="56"/>
      <c r="W544" s="56"/>
      <c r="X544" s="56"/>
      <c r="Y544" s="56"/>
      <c r="Z544" s="644"/>
      <c r="AA544" s="56"/>
      <c r="AB544" s="56"/>
      <c r="AC544" s="56"/>
      <c r="AD544" s="56"/>
      <c r="AE544" s="644"/>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row>
    <row r="545" spans="1:248">
      <c r="A545" s="117" t="s">
        <v>566</v>
      </c>
      <c r="B545" s="129"/>
      <c r="C545" s="123">
        <v>4.333672963103842</v>
      </c>
      <c r="D545" s="130">
        <v>4.5750369591678659</v>
      </c>
      <c r="E545" s="130">
        <v>4.625026889020905</v>
      </c>
      <c r="F545" s="130">
        <v>4.8000195933065033</v>
      </c>
      <c r="G545" s="130">
        <v>4.5483124387054596</v>
      </c>
      <c r="H545" s="130">
        <v>4.9823510002062275</v>
      </c>
      <c r="I545" s="123">
        <v>4.4909716545764393</v>
      </c>
      <c r="J545" s="123">
        <v>3.848421355590733</v>
      </c>
      <c r="K545" s="130">
        <v>3.8322682248191415</v>
      </c>
      <c r="L545" s="130">
        <v>3.9435519498478828</v>
      </c>
      <c r="M545" s="130">
        <v>4.3419401978417254</v>
      </c>
      <c r="N545" s="131">
        <v>3.9124884077259461</v>
      </c>
      <c r="O545" s="636">
        <v>0</v>
      </c>
      <c r="P545" s="636">
        <v>0</v>
      </c>
      <c r="Q545" s="636"/>
      <c r="R545" s="636"/>
      <c r="S545" s="636"/>
      <c r="T545" s="637">
        <f t="shared" ref="T545" si="3202">C545-C544</f>
        <v>1.2566604315070506E-2</v>
      </c>
      <c r="U545" s="637">
        <f t="shared" ref="U545" si="3203">D545-D544</f>
        <v>-2.8391382070402926E-4</v>
      </c>
      <c r="V545" s="637">
        <f t="shared" ref="V545" si="3204">E545-E544</f>
        <v>0.13769268018415648</v>
      </c>
      <c r="W545" s="637">
        <f t="shared" ref="W545" si="3205">F545-F544</f>
        <v>5.3529557864053778E-2</v>
      </c>
      <c r="X545" s="637">
        <f t="shared" ref="X545" si="3206">G545-G544</f>
        <v>4.9521640598990224E-2</v>
      </c>
      <c r="Y545" s="637">
        <f t="shared" ref="Y545" si="3207">H545-H544</f>
        <v>9.7651931660729829E-2</v>
      </c>
      <c r="Z545" s="645">
        <f t="shared" ref="Z545" si="3208">I545-I544</f>
        <v>5.184274993196869E-2</v>
      </c>
      <c r="AA545" s="637">
        <f t="shared" ref="AA545" si="3209">J545-J544</f>
        <v>-4.2344776689940744E-2</v>
      </c>
      <c r="AB545" s="637">
        <f t="shared" ref="AB545" si="3210">K545-K544</f>
        <v>-1.3589374198699655E-2</v>
      </c>
      <c r="AC545" s="637">
        <f t="shared" ref="AC545" si="3211">L545-L544</f>
        <v>0.15662403407084335</v>
      </c>
      <c r="AD545" s="637">
        <f t="shared" ref="AD545" si="3212">M545-M544</f>
        <v>0.20986837441437523</v>
      </c>
      <c r="AE545" s="645">
        <f t="shared" ref="AE545" si="3213">N545-N544</f>
        <v>4.4708081458931126E-2</v>
      </c>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row>
    <row r="546" spans="1:248">
      <c r="A546" s="117" t="s">
        <v>172</v>
      </c>
      <c r="B546" s="109"/>
      <c r="C546" s="120">
        <v>4.2711401483103559</v>
      </c>
      <c r="D546" s="127">
        <v>4.4091243004917757</v>
      </c>
      <c r="E546" s="127">
        <v>4.0928161542631463</v>
      </c>
      <c r="F546" s="127">
        <v>4.8156367663344399</v>
      </c>
      <c r="G546" s="127">
        <v>4.3451069518716574</v>
      </c>
      <c r="H546" s="127">
        <v>6.4263027656477441</v>
      </c>
      <c r="I546" s="120">
        <v>4.3185393403195329</v>
      </c>
      <c r="J546" s="120">
        <v>4.8489080070451154</v>
      </c>
      <c r="K546" s="127">
        <v>4.6462760863125183</v>
      </c>
      <c r="L546" s="127">
        <v>4.5628261284022482</v>
      </c>
      <c r="M546" s="127">
        <v>5.0223391291733517</v>
      </c>
      <c r="N546" s="128">
        <v>4.6804319393612239</v>
      </c>
      <c r="O546" s="636">
        <v>0</v>
      </c>
      <c r="P546" s="636">
        <v>0</v>
      </c>
      <c r="Q546" s="636"/>
      <c r="R546" s="636"/>
      <c r="S546" s="636"/>
      <c r="T546" s="145"/>
      <c r="U546" s="145"/>
      <c r="V546" s="56"/>
      <c r="W546" s="56"/>
      <c r="X546" s="56"/>
      <c r="Y546" s="56"/>
      <c r="Z546" s="644"/>
      <c r="AA546" s="56"/>
      <c r="AB546" s="56"/>
      <c r="AC546" s="56"/>
      <c r="AD546" s="56"/>
      <c r="AE546" s="644"/>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row>
    <row r="547" spans="1:248">
      <c r="A547" s="117" t="s">
        <v>568</v>
      </c>
      <c r="B547" s="129"/>
      <c r="C547" s="123">
        <v>4.224512148052848</v>
      </c>
      <c r="D547" s="130">
        <v>4.393169541164986</v>
      </c>
      <c r="E547" s="130">
        <v>4.5501641321044541</v>
      </c>
      <c r="F547" s="130">
        <v>4.8213141195134845</v>
      </c>
      <c r="G547" s="130">
        <v>4.426216681248178</v>
      </c>
      <c r="H547" s="130">
        <v>6.0482346368715083</v>
      </c>
      <c r="I547" s="123">
        <v>4.4321223226132558</v>
      </c>
      <c r="J547" s="123">
        <v>4.9096945454545446</v>
      </c>
      <c r="K547" s="130">
        <v>4.6343734254368139</v>
      </c>
      <c r="L547" s="130">
        <v>4.6793705203482494</v>
      </c>
      <c r="M547" s="130">
        <v>5.1763188976377963</v>
      </c>
      <c r="N547" s="131">
        <v>4.7220762740515356</v>
      </c>
      <c r="O547" s="636">
        <v>0</v>
      </c>
      <c r="P547" s="636">
        <v>0</v>
      </c>
      <c r="Q547" s="636"/>
      <c r="R547" s="636"/>
      <c r="S547" s="636"/>
      <c r="T547" s="637">
        <f t="shared" ref="T547" si="3214">C547-C546</f>
        <v>-4.6628000257507907E-2</v>
      </c>
      <c r="U547" s="637">
        <f t="shared" ref="U547" si="3215">D547-D546</f>
        <v>-1.5954759326789691E-2</v>
      </c>
      <c r="V547" s="637">
        <f t="shared" ref="V547" si="3216">E547-E546</f>
        <v>0.45734797784130787</v>
      </c>
      <c r="W547" s="637">
        <f t="shared" ref="W547" si="3217">F547-F546</f>
        <v>5.6773531790446086E-3</v>
      </c>
      <c r="X547" s="637">
        <f t="shared" ref="X547" si="3218">G547-G546</f>
        <v>8.1109729376520612E-2</v>
      </c>
      <c r="Y547" s="637">
        <f t="shared" ref="Y547" si="3219">H547-H546</f>
        <v>-0.37806812877623575</v>
      </c>
      <c r="Z547" s="645">
        <f t="shared" ref="Z547" si="3220">I547-I546</f>
        <v>0.11358298229372288</v>
      </c>
      <c r="AA547" s="637">
        <f t="shared" ref="AA547" si="3221">J547-J546</f>
        <v>6.0786538409429269E-2</v>
      </c>
      <c r="AB547" s="637">
        <f t="shared" ref="AB547" si="3222">K547-K546</f>
        <v>-1.1902660875704463E-2</v>
      </c>
      <c r="AC547" s="637">
        <f t="shared" ref="AC547" si="3223">L547-L546</f>
        <v>0.11654439194600119</v>
      </c>
      <c r="AD547" s="637">
        <f t="shared" ref="AD547" si="3224">M547-M546</f>
        <v>0.15397976846444461</v>
      </c>
      <c r="AE547" s="645">
        <f t="shared" ref="AE547" si="3225">N547-N546</f>
        <v>4.1644334690311702E-2</v>
      </c>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row>
    <row r="548" spans="1:248">
      <c r="A548" s="117" t="s">
        <v>201</v>
      </c>
      <c r="B548" s="109"/>
      <c r="C548" s="120">
        <v>4.314181990606313</v>
      </c>
      <c r="D548" s="127">
        <v>4.5447512788521509</v>
      </c>
      <c r="E548" s="127">
        <v>4.4247838786911418</v>
      </c>
      <c r="F548" s="127">
        <v>4.7584843682466493</v>
      </c>
      <c r="G548" s="127">
        <v>4.465215161939379</v>
      </c>
      <c r="H548" s="127">
        <v>5.1019911776774727</v>
      </c>
      <c r="I548" s="120">
        <v>4.4203851969292387</v>
      </c>
      <c r="J548" s="120">
        <v>4.2480483985045971</v>
      </c>
      <c r="K548" s="127">
        <v>4.2320371728565354</v>
      </c>
      <c r="L548" s="127">
        <v>4.1289129046242383</v>
      </c>
      <c r="M548" s="127">
        <v>4.4768179586321919</v>
      </c>
      <c r="N548" s="128">
        <v>4.2327869926964308</v>
      </c>
      <c r="O548" s="636">
        <v>0</v>
      </c>
      <c r="P548" s="636">
        <v>0</v>
      </c>
      <c r="Q548" s="636"/>
      <c r="R548" s="636"/>
      <c r="S548" s="636"/>
      <c r="T548" s="145"/>
      <c r="U548" s="145"/>
      <c r="V548" s="56"/>
      <c r="W548" s="56"/>
      <c r="X548" s="56"/>
      <c r="Y548" s="56"/>
      <c r="Z548" s="644"/>
      <c r="AA548" s="56"/>
      <c r="AB548" s="56"/>
      <c r="AC548" s="56"/>
      <c r="AD548" s="56"/>
      <c r="AE548" s="644"/>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row>
    <row r="549" spans="1:248" ht="13.5" thickBot="1">
      <c r="A549" s="632" t="s">
        <v>570</v>
      </c>
      <c r="B549" s="638"/>
      <c r="C549" s="639">
        <v>4.3191269690555787</v>
      </c>
      <c r="D549" s="640">
        <v>4.5414272784676921</v>
      </c>
      <c r="E549" s="640">
        <v>4.6133840751092965</v>
      </c>
      <c r="F549" s="640">
        <v>4.8035727521397691</v>
      </c>
      <c r="G549" s="640">
        <v>4.5215862112990743</v>
      </c>
      <c r="H549" s="640">
        <v>5.148431406685237</v>
      </c>
      <c r="I549" s="639">
        <v>4.4820361102494655</v>
      </c>
      <c r="J549" s="639">
        <v>4.2437393895611342</v>
      </c>
      <c r="K549" s="640">
        <v>4.2069220768436919</v>
      </c>
      <c r="L549" s="640">
        <v>4.2421639779792386</v>
      </c>
      <c r="M549" s="640">
        <v>4.6638476940071802</v>
      </c>
      <c r="N549" s="641">
        <v>4.2623084842864767</v>
      </c>
      <c r="O549" s="639">
        <v>0</v>
      </c>
      <c r="P549" s="640">
        <v>0</v>
      </c>
      <c r="Q549" s="636"/>
      <c r="R549" s="636"/>
      <c r="S549" s="636"/>
      <c r="T549" s="642">
        <f t="shared" ref="T549" si="3226">C549-C548</f>
        <v>4.944978449265669E-3</v>
      </c>
      <c r="U549" s="642">
        <f t="shared" ref="U549" si="3227">D549-D548</f>
        <v>-3.3240003844587918E-3</v>
      </c>
      <c r="V549" s="642">
        <f t="shared" ref="V549" si="3228">E549-E548</f>
        <v>0.18860019641815473</v>
      </c>
      <c r="W549" s="642">
        <f t="shared" ref="W549" si="3229">F549-F548</f>
        <v>4.5088383893119754E-2</v>
      </c>
      <c r="X549" s="642">
        <f t="shared" ref="X549" si="3230">G549-G548</f>
        <v>5.6371049359695391E-2</v>
      </c>
      <c r="Y549" s="642">
        <f t="shared" ref="Y549" si="3231">H549-H548</f>
        <v>4.6440229007764344E-2</v>
      </c>
      <c r="Z549" s="646">
        <f t="shared" ref="Z549" si="3232">I549-I548</f>
        <v>6.1650913320226763E-2</v>
      </c>
      <c r="AA549" s="642">
        <f t="shared" ref="AA549" si="3233">J549-J548</f>
        <v>-4.3090089434629775E-3</v>
      </c>
      <c r="AB549" s="642">
        <f t="shared" ref="AB549" si="3234">K549-K548</f>
        <v>-2.5115096012843452E-2</v>
      </c>
      <c r="AC549" s="642">
        <f t="shared" ref="AC549" si="3235">L549-L548</f>
        <v>0.11325107335500029</v>
      </c>
      <c r="AD549" s="642">
        <f t="shared" ref="AD549" si="3236">M549-M548</f>
        <v>0.18702973537498835</v>
      </c>
      <c r="AE549" s="646">
        <f t="shared" ref="AE549" si="3237">N549-N548</f>
        <v>2.9521491590045912E-2</v>
      </c>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row>
    <row r="561" s="56" customFormat="1"/>
    <row r="562" s="56" customFormat="1"/>
    <row r="563" s="56" customFormat="1"/>
    <row r="564" s="56" customFormat="1"/>
    <row r="565" s="56" customFormat="1"/>
    <row r="566" s="56" customFormat="1"/>
    <row r="567" s="56" customFormat="1"/>
    <row r="568" s="56" customFormat="1"/>
    <row r="569" s="56" customFormat="1"/>
    <row r="570" s="56" customFormat="1"/>
    <row r="571" s="56" customFormat="1"/>
    <row r="572" s="56" customFormat="1"/>
    <row r="573" s="56" customFormat="1"/>
    <row r="574" s="56" customFormat="1"/>
    <row r="575" s="56" customFormat="1"/>
    <row r="576" s="56" customFormat="1"/>
    <row r="577" s="56" customFormat="1"/>
    <row r="578" s="56" customFormat="1"/>
    <row r="579" s="56" customFormat="1"/>
    <row r="580" s="56" customFormat="1"/>
    <row r="581" s="56" customFormat="1"/>
  </sheetData>
  <phoneticPr fontId="32" type="noConversion"/>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2:AE581"/>
  <sheetViews>
    <sheetView showGridLines="0" zoomScale="90" zoomScaleNormal="90" workbookViewId="0">
      <pane xSplit="2" ySplit="5" topLeftCell="C318" activePane="bottomRight" state="frozen"/>
      <selection pane="topRight" activeCell="C1" sqref="C1"/>
      <selection pane="bottomLeft" activeCell="A6" sqref="A6"/>
      <selection pane="bottomRight" activeCell="I20" sqref="I20"/>
    </sheetView>
  </sheetViews>
  <sheetFormatPr defaultColWidth="9" defaultRowHeight="12.75"/>
  <cols>
    <col min="1" max="1" width="4.109375" style="145" customWidth="1"/>
    <col min="2" max="2" width="19.88671875" style="56" customWidth="1"/>
    <col min="3" max="14" width="6.6640625" style="56" customWidth="1"/>
    <col min="15" max="16" width="3.33203125" style="56" customWidth="1"/>
    <col min="17" max="18" width="1.88671875" style="145" customWidth="1"/>
    <col min="19" max="19" width="6.6640625" style="56" customWidth="1"/>
    <col min="20" max="20" width="5.77734375" style="56" customWidth="1"/>
    <col min="21" max="21" width="6.77734375" style="56" customWidth="1"/>
    <col min="22" max="23" width="6.44140625" style="56" customWidth="1"/>
    <col min="24" max="24" width="7" style="56" customWidth="1"/>
    <col min="25" max="25" width="6.6640625" style="56" customWidth="1"/>
    <col min="26" max="30" width="5.77734375" style="56" customWidth="1"/>
    <col min="31" max="16384" width="9" style="56"/>
  </cols>
  <sheetData>
    <row r="2" spans="1:30">
      <c r="C2" s="62" t="s">
        <v>237</v>
      </c>
    </row>
    <row r="3" spans="1:30">
      <c r="A3" s="113"/>
      <c r="B3" s="118"/>
      <c r="C3" s="109" t="s">
        <v>86</v>
      </c>
      <c r="D3" s="118" t="s">
        <v>4</v>
      </c>
      <c r="E3" s="118"/>
      <c r="F3" s="118"/>
      <c r="G3" s="118"/>
      <c r="H3" s="118"/>
      <c r="I3" s="118"/>
      <c r="J3" s="118"/>
      <c r="K3" s="118"/>
      <c r="L3" s="118"/>
      <c r="M3" s="118"/>
      <c r="N3" s="124"/>
      <c r="O3" s="118"/>
      <c r="P3" s="124"/>
      <c r="S3" s="145"/>
    </row>
    <row r="4" spans="1:30" ht="38.25">
      <c r="A4" s="114"/>
      <c r="B4" s="119"/>
      <c r="C4" s="109" t="s">
        <v>232</v>
      </c>
      <c r="D4" s="118"/>
      <c r="E4" s="118"/>
      <c r="F4" s="118"/>
      <c r="G4" s="118"/>
      <c r="H4" s="118"/>
      <c r="I4" s="121" t="s">
        <v>233</v>
      </c>
      <c r="J4" s="109" t="s">
        <v>234</v>
      </c>
      <c r="K4" s="118"/>
      <c r="L4" s="118"/>
      <c r="M4" s="118"/>
      <c r="N4" s="264" t="s">
        <v>235</v>
      </c>
      <c r="O4" s="109" t="s">
        <v>1101</v>
      </c>
      <c r="P4" s="125" t="s">
        <v>1102</v>
      </c>
      <c r="S4" s="109" t="s">
        <v>232</v>
      </c>
      <c r="T4" s="118"/>
      <c r="U4" s="118"/>
      <c r="V4" s="118"/>
      <c r="W4" s="118"/>
      <c r="X4" s="118"/>
      <c r="Y4" s="121" t="s">
        <v>233</v>
      </c>
      <c r="Z4" s="109" t="s">
        <v>234</v>
      </c>
      <c r="AA4" s="118"/>
      <c r="AB4" s="118"/>
      <c r="AC4" s="118"/>
      <c r="AD4" s="121" t="s">
        <v>235</v>
      </c>
    </row>
    <row r="5" spans="1:30">
      <c r="A5" s="113" t="s">
        <v>0</v>
      </c>
      <c r="B5" s="109" t="s">
        <v>82</v>
      </c>
      <c r="C5" s="109">
        <v>1</v>
      </c>
      <c r="D5" s="113">
        <v>2</v>
      </c>
      <c r="E5" s="113">
        <v>3</v>
      </c>
      <c r="F5" s="113">
        <v>4</v>
      </c>
      <c r="G5" s="113">
        <v>5</v>
      </c>
      <c r="H5" s="113">
        <v>6</v>
      </c>
      <c r="I5" s="122"/>
      <c r="J5" s="109">
        <v>7</v>
      </c>
      <c r="K5" s="113">
        <v>8</v>
      </c>
      <c r="L5" s="113">
        <v>9</v>
      </c>
      <c r="M5" s="113">
        <v>10</v>
      </c>
      <c r="N5" s="265"/>
      <c r="O5" s="109" t="s">
        <v>1101</v>
      </c>
      <c r="P5" s="126"/>
      <c r="S5" s="109">
        <v>1</v>
      </c>
      <c r="T5" s="113">
        <v>2</v>
      </c>
      <c r="U5" s="113">
        <v>3</v>
      </c>
      <c r="V5" s="113">
        <v>4</v>
      </c>
      <c r="W5" s="113">
        <v>5</v>
      </c>
      <c r="X5" s="113">
        <v>6</v>
      </c>
      <c r="Y5" s="110"/>
      <c r="Z5" s="109">
        <v>7</v>
      </c>
      <c r="AA5" s="113">
        <v>8</v>
      </c>
      <c r="AB5" s="113">
        <v>9</v>
      </c>
      <c r="AC5" s="113">
        <v>10</v>
      </c>
      <c r="AD5" s="110"/>
    </row>
    <row r="6" spans="1:30">
      <c r="A6" s="116" t="s">
        <v>105</v>
      </c>
      <c r="B6" s="109" t="s">
        <v>286</v>
      </c>
      <c r="C6" s="120">
        <v>0</v>
      </c>
      <c r="D6" s="127">
        <v>0</v>
      </c>
      <c r="E6" s="127">
        <v>0</v>
      </c>
      <c r="F6" s="127">
        <v>0</v>
      </c>
      <c r="G6" s="127">
        <v>0</v>
      </c>
      <c r="H6" s="127">
        <v>0</v>
      </c>
      <c r="I6" s="120">
        <v>0</v>
      </c>
      <c r="J6" s="120">
        <v>0</v>
      </c>
      <c r="K6" s="127">
        <v>0</v>
      </c>
      <c r="L6" s="127">
        <v>0</v>
      </c>
      <c r="M6" s="127">
        <v>0</v>
      </c>
      <c r="N6" s="128">
        <v>0</v>
      </c>
      <c r="O6" s="111">
        <v>0</v>
      </c>
      <c r="P6" s="112">
        <v>0</v>
      </c>
      <c r="Q6" s="603"/>
      <c r="R6" s="603"/>
      <c r="S6" s="636" t="s">
        <v>1145</v>
      </c>
      <c r="T6" s="145"/>
      <c r="Y6" s="644"/>
      <c r="AD6" s="644"/>
    </row>
    <row r="7" spans="1:30">
      <c r="A7" s="117"/>
      <c r="B7" s="129" t="s">
        <v>571</v>
      </c>
      <c r="C7" s="123">
        <v>0</v>
      </c>
      <c r="D7" s="130">
        <v>0</v>
      </c>
      <c r="E7" s="130">
        <v>0</v>
      </c>
      <c r="F7" s="130">
        <v>0</v>
      </c>
      <c r="G7" s="130">
        <v>0</v>
      </c>
      <c r="H7" s="130">
        <v>0</v>
      </c>
      <c r="I7" s="123">
        <v>0</v>
      </c>
      <c r="J7" s="123">
        <v>0</v>
      </c>
      <c r="K7" s="130">
        <v>0</v>
      </c>
      <c r="L7" s="130">
        <v>0</v>
      </c>
      <c r="M7" s="130">
        <v>0</v>
      </c>
      <c r="N7" s="131">
        <v>0</v>
      </c>
      <c r="O7" s="588">
        <v>0</v>
      </c>
      <c r="P7" s="589">
        <v>0</v>
      </c>
      <c r="Q7" s="603"/>
      <c r="R7" s="603"/>
      <c r="S7" s="637">
        <f t="shared" ref="S7:AD7" si="0">C7-C6</f>
        <v>0</v>
      </c>
      <c r="T7" s="637">
        <f t="shared" si="0"/>
        <v>0</v>
      </c>
      <c r="U7" s="637">
        <f t="shared" si="0"/>
        <v>0</v>
      </c>
      <c r="V7" s="637">
        <f t="shared" si="0"/>
        <v>0</v>
      </c>
      <c r="W7" s="637">
        <f t="shared" si="0"/>
        <v>0</v>
      </c>
      <c r="X7" s="637">
        <f t="shared" si="0"/>
        <v>0</v>
      </c>
      <c r="Y7" s="645">
        <f t="shared" si="0"/>
        <v>0</v>
      </c>
      <c r="Z7" s="637">
        <f t="shared" si="0"/>
        <v>0</v>
      </c>
      <c r="AA7" s="637">
        <f t="shared" si="0"/>
        <v>0</v>
      </c>
      <c r="AB7" s="637">
        <f t="shared" si="0"/>
        <v>0</v>
      </c>
      <c r="AC7" s="637">
        <f t="shared" si="0"/>
        <v>0</v>
      </c>
      <c r="AD7" s="645">
        <f t="shared" si="0"/>
        <v>0</v>
      </c>
    </row>
    <row r="8" spans="1:30">
      <c r="A8" s="117"/>
      <c r="B8" s="109" t="s">
        <v>288</v>
      </c>
      <c r="C8" s="120">
        <v>0</v>
      </c>
      <c r="D8" s="127">
        <v>0</v>
      </c>
      <c r="E8" s="127">
        <v>0</v>
      </c>
      <c r="F8" s="127">
        <v>0</v>
      </c>
      <c r="G8" s="127">
        <v>0</v>
      </c>
      <c r="H8" s="127">
        <v>0</v>
      </c>
      <c r="I8" s="120">
        <v>0</v>
      </c>
      <c r="J8" s="120">
        <v>0</v>
      </c>
      <c r="K8" s="127">
        <v>0</v>
      </c>
      <c r="L8" s="127">
        <v>0</v>
      </c>
      <c r="M8" s="127">
        <v>0</v>
      </c>
      <c r="N8" s="128">
        <v>0</v>
      </c>
      <c r="O8" s="588">
        <v>0</v>
      </c>
      <c r="P8" s="589">
        <v>0</v>
      </c>
      <c r="Q8" s="603"/>
      <c r="R8" s="603"/>
      <c r="S8" s="145"/>
      <c r="T8" s="145"/>
      <c r="Y8" s="644"/>
      <c r="AD8" s="644"/>
    </row>
    <row r="9" spans="1:30">
      <c r="A9" s="117"/>
      <c r="B9" s="129" t="s">
        <v>573</v>
      </c>
      <c r="C9" s="123">
        <v>0</v>
      </c>
      <c r="D9" s="130">
        <v>0</v>
      </c>
      <c r="E9" s="130">
        <v>0</v>
      </c>
      <c r="F9" s="130">
        <v>0</v>
      </c>
      <c r="G9" s="130">
        <v>0</v>
      </c>
      <c r="H9" s="130">
        <v>0</v>
      </c>
      <c r="I9" s="123">
        <v>0</v>
      </c>
      <c r="J9" s="123">
        <v>0</v>
      </c>
      <c r="K9" s="130">
        <v>0</v>
      </c>
      <c r="L9" s="130">
        <v>0</v>
      </c>
      <c r="M9" s="130">
        <v>0</v>
      </c>
      <c r="N9" s="131">
        <v>0</v>
      </c>
      <c r="O9" s="588">
        <v>0</v>
      </c>
      <c r="P9" s="589">
        <v>0</v>
      </c>
      <c r="Q9" s="603"/>
      <c r="R9" s="603"/>
      <c r="S9" s="637">
        <f t="shared" ref="S9:AD9" si="1">C9-C8</f>
        <v>0</v>
      </c>
      <c r="T9" s="637">
        <f t="shared" si="1"/>
        <v>0</v>
      </c>
      <c r="U9" s="637">
        <f t="shared" si="1"/>
        <v>0</v>
      </c>
      <c r="V9" s="637">
        <f t="shared" si="1"/>
        <v>0</v>
      </c>
      <c r="W9" s="637">
        <f t="shared" si="1"/>
        <v>0</v>
      </c>
      <c r="X9" s="637">
        <f t="shared" si="1"/>
        <v>0</v>
      </c>
      <c r="Y9" s="645">
        <f t="shared" si="1"/>
        <v>0</v>
      </c>
      <c r="Z9" s="637">
        <f t="shared" si="1"/>
        <v>0</v>
      </c>
      <c r="AA9" s="637">
        <f t="shared" si="1"/>
        <v>0</v>
      </c>
      <c r="AB9" s="637">
        <f t="shared" si="1"/>
        <v>0</v>
      </c>
      <c r="AC9" s="637">
        <f t="shared" si="1"/>
        <v>0</v>
      </c>
      <c r="AD9" s="645">
        <f t="shared" si="1"/>
        <v>0</v>
      </c>
    </row>
    <row r="10" spans="1:30">
      <c r="A10" s="117"/>
      <c r="B10" s="109" t="s">
        <v>290</v>
      </c>
      <c r="C10" s="120">
        <v>0</v>
      </c>
      <c r="D10" s="127">
        <v>0</v>
      </c>
      <c r="E10" s="127">
        <v>0</v>
      </c>
      <c r="F10" s="127">
        <v>0</v>
      </c>
      <c r="G10" s="127">
        <v>0</v>
      </c>
      <c r="H10" s="127">
        <v>0</v>
      </c>
      <c r="I10" s="120">
        <v>0</v>
      </c>
      <c r="J10" s="120">
        <v>0</v>
      </c>
      <c r="K10" s="127">
        <v>0</v>
      </c>
      <c r="L10" s="127">
        <v>0</v>
      </c>
      <c r="M10" s="127">
        <v>0</v>
      </c>
      <c r="N10" s="128">
        <v>0</v>
      </c>
      <c r="O10" s="588">
        <v>0</v>
      </c>
      <c r="P10" s="589">
        <v>0</v>
      </c>
      <c r="Q10" s="603"/>
      <c r="R10" s="603"/>
      <c r="S10" s="145"/>
      <c r="T10" s="145"/>
      <c r="Y10" s="644"/>
      <c r="AD10" s="644"/>
    </row>
    <row r="11" spans="1:30">
      <c r="A11" s="117"/>
      <c r="B11" s="129" t="s">
        <v>575</v>
      </c>
      <c r="C11" s="123">
        <v>0</v>
      </c>
      <c r="D11" s="130">
        <v>0</v>
      </c>
      <c r="E11" s="130">
        <v>0</v>
      </c>
      <c r="F11" s="130">
        <v>0</v>
      </c>
      <c r="G11" s="130">
        <v>0</v>
      </c>
      <c r="H11" s="130">
        <v>0</v>
      </c>
      <c r="I11" s="123">
        <v>0</v>
      </c>
      <c r="J11" s="123">
        <v>0</v>
      </c>
      <c r="K11" s="130">
        <v>0</v>
      </c>
      <c r="L11" s="130">
        <v>0</v>
      </c>
      <c r="M11" s="130">
        <v>0</v>
      </c>
      <c r="N11" s="131">
        <v>0</v>
      </c>
      <c r="O11" s="588">
        <v>0</v>
      </c>
      <c r="P11" s="589">
        <v>0</v>
      </c>
      <c r="Q11" s="603"/>
      <c r="R11" s="603"/>
      <c r="S11" s="637">
        <f t="shared" ref="S11:AD11" si="2">C11-C10</f>
        <v>0</v>
      </c>
      <c r="T11" s="637">
        <f t="shared" si="2"/>
        <v>0</v>
      </c>
      <c r="U11" s="637">
        <f t="shared" si="2"/>
        <v>0</v>
      </c>
      <c r="V11" s="637">
        <f t="shared" si="2"/>
        <v>0</v>
      </c>
      <c r="W11" s="637">
        <f t="shared" si="2"/>
        <v>0</v>
      </c>
      <c r="X11" s="637">
        <f t="shared" si="2"/>
        <v>0</v>
      </c>
      <c r="Y11" s="645">
        <f t="shared" si="2"/>
        <v>0</v>
      </c>
      <c r="Z11" s="637">
        <f t="shared" si="2"/>
        <v>0</v>
      </c>
      <c r="AA11" s="637">
        <f t="shared" si="2"/>
        <v>0</v>
      </c>
      <c r="AB11" s="637">
        <f t="shared" si="2"/>
        <v>0</v>
      </c>
      <c r="AC11" s="637">
        <f t="shared" si="2"/>
        <v>0</v>
      </c>
      <c r="AD11" s="645">
        <f t="shared" si="2"/>
        <v>0</v>
      </c>
    </row>
    <row r="12" spans="1:30">
      <c r="A12" s="117"/>
      <c r="B12" s="109" t="s">
        <v>292</v>
      </c>
      <c r="C12" s="120">
        <v>0</v>
      </c>
      <c r="D12" s="127">
        <v>0</v>
      </c>
      <c r="E12" s="127">
        <v>0</v>
      </c>
      <c r="F12" s="127">
        <v>0</v>
      </c>
      <c r="G12" s="127">
        <v>0</v>
      </c>
      <c r="H12" s="127">
        <v>0</v>
      </c>
      <c r="I12" s="120">
        <v>0</v>
      </c>
      <c r="J12" s="120">
        <v>0</v>
      </c>
      <c r="K12" s="127">
        <v>0</v>
      </c>
      <c r="L12" s="127">
        <v>0</v>
      </c>
      <c r="M12" s="127">
        <v>0</v>
      </c>
      <c r="N12" s="128">
        <v>0</v>
      </c>
      <c r="O12" s="588">
        <v>0</v>
      </c>
      <c r="P12" s="589">
        <v>0</v>
      </c>
      <c r="Q12" s="603"/>
      <c r="R12" s="603"/>
      <c r="S12" s="145"/>
      <c r="T12" s="145"/>
      <c r="Y12" s="644"/>
      <c r="AD12" s="644"/>
    </row>
    <row r="13" spans="1:30">
      <c r="A13" s="117"/>
      <c r="B13" s="129" t="s">
        <v>577</v>
      </c>
      <c r="C13" s="123">
        <v>0</v>
      </c>
      <c r="D13" s="130">
        <v>0</v>
      </c>
      <c r="E13" s="130">
        <v>0</v>
      </c>
      <c r="F13" s="130">
        <v>0</v>
      </c>
      <c r="G13" s="130">
        <v>0</v>
      </c>
      <c r="H13" s="130">
        <v>0</v>
      </c>
      <c r="I13" s="123">
        <v>0</v>
      </c>
      <c r="J13" s="123">
        <v>0</v>
      </c>
      <c r="K13" s="130">
        <v>0</v>
      </c>
      <c r="L13" s="130">
        <v>0</v>
      </c>
      <c r="M13" s="130">
        <v>0</v>
      </c>
      <c r="N13" s="131">
        <v>0</v>
      </c>
      <c r="O13" s="588">
        <v>0</v>
      </c>
      <c r="P13" s="589">
        <v>0</v>
      </c>
      <c r="Q13" s="603"/>
      <c r="R13" s="603"/>
      <c r="S13" s="637">
        <f t="shared" ref="S13:AD13" si="3">C13-C12</f>
        <v>0</v>
      </c>
      <c r="T13" s="637">
        <f t="shared" si="3"/>
        <v>0</v>
      </c>
      <c r="U13" s="637">
        <f t="shared" si="3"/>
        <v>0</v>
      </c>
      <c r="V13" s="637">
        <f t="shared" si="3"/>
        <v>0</v>
      </c>
      <c r="W13" s="637">
        <f t="shared" si="3"/>
        <v>0</v>
      </c>
      <c r="X13" s="637">
        <f t="shared" si="3"/>
        <v>0</v>
      </c>
      <c r="Y13" s="645">
        <f t="shared" si="3"/>
        <v>0</v>
      </c>
      <c r="Z13" s="637">
        <f t="shared" si="3"/>
        <v>0</v>
      </c>
      <c r="AA13" s="637">
        <f t="shared" si="3"/>
        <v>0</v>
      </c>
      <c r="AB13" s="637">
        <f t="shared" si="3"/>
        <v>0</v>
      </c>
      <c r="AC13" s="637">
        <f t="shared" si="3"/>
        <v>0</v>
      </c>
      <c r="AD13" s="645">
        <f t="shared" si="3"/>
        <v>0</v>
      </c>
    </row>
    <row r="14" spans="1:30">
      <c r="A14" s="117"/>
      <c r="B14" s="109" t="s">
        <v>175</v>
      </c>
      <c r="C14" s="120">
        <v>0</v>
      </c>
      <c r="D14" s="127">
        <v>0</v>
      </c>
      <c r="E14" s="127">
        <v>0</v>
      </c>
      <c r="F14" s="127">
        <v>0</v>
      </c>
      <c r="G14" s="127">
        <v>0</v>
      </c>
      <c r="H14" s="127">
        <v>0</v>
      </c>
      <c r="I14" s="120">
        <v>0</v>
      </c>
      <c r="J14" s="120">
        <v>0</v>
      </c>
      <c r="K14" s="127">
        <v>0</v>
      </c>
      <c r="L14" s="127">
        <v>0</v>
      </c>
      <c r="M14" s="127">
        <v>0</v>
      </c>
      <c r="N14" s="128">
        <v>0</v>
      </c>
      <c r="O14" s="588">
        <v>0</v>
      </c>
      <c r="P14" s="589">
        <v>0</v>
      </c>
      <c r="Q14" s="603"/>
      <c r="R14" s="603"/>
      <c r="S14" s="145"/>
      <c r="T14" s="145"/>
      <c r="Y14" s="644"/>
      <c r="AD14" s="644"/>
    </row>
    <row r="15" spans="1:30">
      <c r="A15" s="117"/>
      <c r="B15" s="129" t="s">
        <v>579</v>
      </c>
      <c r="C15" s="123">
        <v>0</v>
      </c>
      <c r="D15" s="130">
        <v>0</v>
      </c>
      <c r="E15" s="130">
        <v>0</v>
      </c>
      <c r="F15" s="130">
        <v>0</v>
      </c>
      <c r="G15" s="130">
        <v>0</v>
      </c>
      <c r="H15" s="130">
        <v>0</v>
      </c>
      <c r="I15" s="123">
        <v>0</v>
      </c>
      <c r="J15" s="123">
        <v>0</v>
      </c>
      <c r="K15" s="130">
        <v>0</v>
      </c>
      <c r="L15" s="130">
        <v>0</v>
      </c>
      <c r="M15" s="130">
        <v>0</v>
      </c>
      <c r="N15" s="131">
        <v>0</v>
      </c>
      <c r="O15" s="588">
        <v>0</v>
      </c>
      <c r="P15" s="589">
        <v>0</v>
      </c>
      <c r="Q15" s="603"/>
      <c r="R15" s="603"/>
      <c r="S15" s="637">
        <f t="shared" ref="S15:AD15" si="4">C15-C14</f>
        <v>0</v>
      </c>
      <c r="T15" s="637">
        <f t="shared" si="4"/>
        <v>0</v>
      </c>
      <c r="U15" s="637">
        <f t="shared" si="4"/>
        <v>0</v>
      </c>
      <c r="V15" s="637">
        <f t="shared" si="4"/>
        <v>0</v>
      </c>
      <c r="W15" s="637">
        <f t="shared" si="4"/>
        <v>0</v>
      </c>
      <c r="X15" s="637">
        <f t="shared" si="4"/>
        <v>0</v>
      </c>
      <c r="Y15" s="645">
        <f t="shared" si="4"/>
        <v>0</v>
      </c>
      <c r="Z15" s="637">
        <f t="shared" si="4"/>
        <v>0</v>
      </c>
      <c r="AA15" s="637">
        <f t="shared" si="4"/>
        <v>0</v>
      </c>
      <c r="AB15" s="637">
        <f t="shared" si="4"/>
        <v>0</v>
      </c>
      <c r="AC15" s="637">
        <f t="shared" si="4"/>
        <v>0</v>
      </c>
      <c r="AD15" s="645">
        <f t="shared" si="4"/>
        <v>0</v>
      </c>
    </row>
    <row r="16" spans="1:30">
      <c r="A16" s="117"/>
      <c r="B16" s="109" t="s">
        <v>177</v>
      </c>
      <c r="C16" s="120">
        <v>0</v>
      </c>
      <c r="D16" s="127">
        <v>0</v>
      </c>
      <c r="E16" s="127">
        <v>0</v>
      </c>
      <c r="F16" s="127">
        <v>0</v>
      </c>
      <c r="G16" s="127">
        <v>0</v>
      </c>
      <c r="H16" s="127">
        <v>0</v>
      </c>
      <c r="I16" s="120">
        <v>0</v>
      </c>
      <c r="J16" s="120">
        <v>0</v>
      </c>
      <c r="K16" s="127">
        <v>0</v>
      </c>
      <c r="L16" s="127">
        <v>0</v>
      </c>
      <c r="M16" s="127">
        <v>0</v>
      </c>
      <c r="N16" s="128">
        <v>0</v>
      </c>
      <c r="O16" s="588">
        <v>0</v>
      </c>
      <c r="P16" s="589">
        <v>0</v>
      </c>
      <c r="Q16" s="603"/>
      <c r="R16" s="603"/>
      <c r="S16" s="145"/>
      <c r="T16" s="145"/>
      <c r="Y16" s="644"/>
      <c r="AD16" s="644"/>
    </row>
    <row r="17" spans="1:31">
      <c r="A17" s="117"/>
      <c r="B17" s="129" t="s">
        <v>581</v>
      </c>
      <c r="C17" s="123">
        <v>0</v>
      </c>
      <c r="D17" s="130">
        <v>0</v>
      </c>
      <c r="E17" s="130">
        <v>0</v>
      </c>
      <c r="F17" s="130">
        <v>0</v>
      </c>
      <c r="G17" s="130">
        <v>0</v>
      </c>
      <c r="H17" s="130">
        <v>0</v>
      </c>
      <c r="I17" s="123">
        <v>0</v>
      </c>
      <c r="J17" s="123">
        <v>0</v>
      </c>
      <c r="K17" s="130">
        <v>0</v>
      </c>
      <c r="L17" s="130">
        <v>0</v>
      </c>
      <c r="M17" s="130">
        <v>0</v>
      </c>
      <c r="N17" s="131">
        <v>0</v>
      </c>
      <c r="O17" s="588">
        <v>0</v>
      </c>
      <c r="P17" s="589">
        <v>0</v>
      </c>
      <c r="Q17" s="603"/>
      <c r="R17" s="603"/>
      <c r="S17" s="637">
        <f t="shared" ref="S17:AD17" si="5">C17-C16</f>
        <v>0</v>
      </c>
      <c r="T17" s="637">
        <f t="shared" si="5"/>
        <v>0</v>
      </c>
      <c r="U17" s="637">
        <f t="shared" si="5"/>
        <v>0</v>
      </c>
      <c r="V17" s="637">
        <f t="shared" si="5"/>
        <v>0</v>
      </c>
      <c r="W17" s="637">
        <f t="shared" si="5"/>
        <v>0</v>
      </c>
      <c r="X17" s="637">
        <f t="shared" si="5"/>
        <v>0</v>
      </c>
      <c r="Y17" s="645">
        <f t="shared" si="5"/>
        <v>0</v>
      </c>
      <c r="Z17" s="637">
        <f t="shared" si="5"/>
        <v>0</v>
      </c>
      <c r="AA17" s="637">
        <f t="shared" si="5"/>
        <v>0</v>
      </c>
      <c r="AB17" s="637">
        <f t="shared" si="5"/>
        <v>0</v>
      </c>
      <c r="AC17" s="637">
        <f t="shared" si="5"/>
        <v>0</v>
      </c>
      <c r="AD17" s="645">
        <f t="shared" si="5"/>
        <v>0</v>
      </c>
    </row>
    <row r="18" spans="1:31">
      <c r="A18" s="117"/>
      <c r="B18" s="109" t="s">
        <v>179</v>
      </c>
      <c r="C18" s="120">
        <v>0</v>
      </c>
      <c r="D18" s="127">
        <v>0</v>
      </c>
      <c r="E18" s="127">
        <v>0</v>
      </c>
      <c r="F18" s="127">
        <v>0</v>
      </c>
      <c r="G18" s="127">
        <v>0</v>
      </c>
      <c r="H18" s="127">
        <v>0</v>
      </c>
      <c r="I18" s="120">
        <v>0</v>
      </c>
      <c r="J18" s="120">
        <v>0</v>
      </c>
      <c r="K18" s="127">
        <v>0</v>
      </c>
      <c r="L18" s="127">
        <v>0</v>
      </c>
      <c r="M18" s="127">
        <v>0</v>
      </c>
      <c r="N18" s="128">
        <v>0</v>
      </c>
      <c r="O18" s="588">
        <v>0</v>
      </c>
      <c r="P18" s="589">
        <v>0</v>
      </c>
      <c r="Q18" s="603"/>
      <c r="R18" s="603"/>
      <c r="S18" s="145"/>
      <c r="T18" s="145"/>
      <c r="Y18" s="644"/>
      <c r="AD18" s="644"/>
    </row>
    <row r="19" spans="1:31">
      <c r="A19" s="117"/>
      <c r="B19" s="129" t="s">
        <v>583</v>
      </c>
      <c r="C19" s="123">
        <v>0</v>
      </c>
      <c r="D19" s="130">
        <v>0</v>
      </c>
      <c r="E19" s="130">
        <v>0</v>
      </c>
      <c r="F19" s="130">
        <v>0</v>
      </c>
      <c r="G19" s="130">
        <v>0</v>
      </c>
      <c r="H19" s="130">
        <v>0</v>
      </c>
      <c r="I19" s="123">
        <v>0</v>
      </c>
      <c r="J19" s="123">
        <v>0</v>
      </c>
      <c r="K19" s="130">
        <v>0</v>
      </c>
      <c r="L19" s="130">
        <v>0</v>
      </c>
      <c r="M19" s="130">
        <v>0</v>
      </c>
      <c r="N19" s="131">
        <v>0</v>
      </c>
      <c r="O19" s="588">
        <v>0</v>
      </c>
      <c r="P19" s="589">
        <v>0</v>
      </c>
      <c r="Q19" s="603"/>
      <c r="R19" s="603"/>
      <c r="S19" s="637">
        <f t="shared" ref="S19:AD19" si="6">C19-C18</f>
        <v>0</v>
      </c>
      <c r="T19" s="637">
        <f t="shared" si="6"/>
        <v>0</v>
      </c>
      <c r="U19" s="637">
        <f t="shared" si="6"/>
        <v>0</v>
      </c>
      <c r="V19" s="637">
        <f t="shared" si="6"/>
        <v>0</v>
      </c>
      <c r="W19" s="637">
        <f t="shared" si="6"/>
        <v>0</v>
      </c>
      <c r="X19" s="637">
        <f t="shared" si="6"/>
        <v>0</v>
      </c>
      <c r="Y19" s="645">
        <f t="shared" si="6"/>
        <v>0</v>
      </c>
      <c r="Z19" s="637">
        <f t="shared" si="6"/>
        <v>0</v>
      </c>
      <c r="AA19" s="637">
        <f t="shared" si="6"/>
        <v>0</v>
      </c>
      <c r="AB19" s="637">
        <f t="shared" si="6"/>
        <v>0</v>
      </c>
      <c r="AC19" s="637">
        <f t="shared" si="6"/>
        <v>0</v>
      </c>
      <c r="AD19" s="645">
        <f t="shared" si="6"/>
        <v>0</v>
      </c>
      <c r="AE19" s="643"/>
    </row>
    <row r="20" spans="1:31">
      <c r="A20" s="117"/>
      <c r="B20" s="109" t="s">
        <v>181</v>
      </c>
      <c r="C20" s="120">
        <v>0</v>
      </c>
      <c r="D20" s="127">
        <v>0</v>
      </c>
      <c r="E20" s="127">
        <v>0</v>
      </c>
      <c r="F20" s="127">
        <v>0</v>
      </c>
      <c r="G20" s="127">
        <v>0</v>
      </c>
      <c r="H20" s="127">
        <v>0</v>
      </c>
      <c r="I20" s="120">
        <v>0</v>
      </c>
      <c r="J20" s="120">
        <v>0</v>
      </c>
      <c r="K20" s="127">
        <v>0</v>
      </c>
      <c r="L20" s="127">
        <v>0</v>
      </c>
      <c r="M20" s="127">
        <v>0</v>
      </c>
      <c r="N20" s="128">
        <v>0</v>
      </c>
      <c r="O20" s="588">
        <v>0</v>
      </c>
      <c r="P20" s="589">
        <v>0</v>
      </c>
      <c r="Q20" s="603"/>
      <c r="R20" s="603"/>
      <c r="S20" s="145"/>
      <c r="T20" s="145"/>
      <c r="Y20" s="644"/>
      <c r="AD20" s="644"/>
      <c r="AE20" s="643"/>
    </row>
    <row r="21" spans="1:31">
      <c r="A21" s="117"/>
      <c r="B21" s="129" t="s">
        <v>585</v>
      </c>
      <c r="C21" s="123">
        <v>0</v>
      </c>
      <c r="D21" s="130">
        <v>0</v>
      </c>
      <c r="E21" s="130">
        <v>0</v>
      </c>
      <c r="F21" s="130">
        <v>0</v>
      </c>
      <c r="G21" s="130">
        <v>0</v>
      </c>
      <c r="H21" s="130">
        <v>0</v>
      </c>
      <c r="I21" s="123">
        <v>0</v>
      </c>
      <c r="J21" s="123">
        <v>0</v>
      </c>
      <c r="K21" s="130">
        <v>0</v>
      </c>
      <c r="L21" s="130">
        <v>0</v>
      </c>
      <c r="M21" s="130">
        <v>0</v>
      </c>
      <c r="N21" s="131">
        <v>0</v>
      </c>
      <c r="O21" s="588">
        <v>0</v>
      </c>
      <c r="P21" s="589">
        <v>0</v>
      </c>
      <c r="Q21" s="603"/>
      <c r="R21" s="603"/>
      <c r="S21" s="637">
        <f t="shared" ref="S21:AD21" si="7">C21-C20</f>
        <v>0</v>
      </c>
      <c r="T21" s="637">
        <f t="shared" si="7"/>
        <v>0</v>
      </c>
      <c r="U21" s="637">
        <f t="shared" si="7"/>
        <v>0</v>
      </c>
      <c r="V21" s="637">
        <f t="shared" si="7"/>
        <v>0</v>
      </c>
      <c r="W21" s="637">
        <f t="shared" si="7"/>
        <v>0</v>
      </c>
      <c r="X21" s="637">
        <f t="shared" si="7"/>
        <v>0</v>
      </c>
      <c r="Y21" s="645">
        <f t="shared" si="7"/>
        <v>0</v>
      </c>
      <c r="Z21" s="637">
        <f t="shared" si="7"/>
        <v>0</v>
      </c>
      <c r="AA21" s="637">
        <f t="shared" si="7"/>
        <v>0</v>
      </c>
      <c r="AB21" s="637">
        <f t="shared" si="7"/>
        <v>0</v>
      </c>
      <c r="AC21" s="637">
        <f t="shared" si="7"/>
        <v>0</v>
      </c>
      <c r="AD21" s="645">
        <f t="shared" si="7"/>
        <v>0</v>
      </c>
      <c r="AE21" s="643"/>
    </row>
    <row r="22" spans="1:31">
      <c r="A22" s="117"/>
      <c r="B22" s="109" t="s">
        <v>183</v>
      </c>
      <c r="C22" s="120">
        <v>0</v>
      </c>
      <c r="D22" s="127">
        <v>0</v>
      </c>
      <c r="E22" s="127">
        <v>0</v>
      </c>
      <c r="F22" s="127">
        <v>0</v>
      </c>
      <c r="G22" s="127">
        <v>0</v>
      </c>
      <c r="H22" s="127">
        <v>0</v>
      </c>
      <c r="I22" s="120">
        <v>0</v>
      </c>
      <c r="J22" s="120">
        <v>0</v>
      </c>
      <c r="K22" s="127">
        <v>0</v>
      </c>
      <c r="L22" s="127">
        <v>0</v>
      </c>
      <c r="M22" s="127">
        <v>0</v>
      </c>
      <c r="N22" s="128">
        <v>0</v>
      </c>
      <c r="O22" s="588">
        <v>0</v>
      </c>
      <c r="P22" s="589">
        <v>0</v>
      </c>
      <c r="Q22" s="603"/>
      <c r="R22" s="603"/>
      <c r="S22" s="145"/>
      <c r="T22" s="145"/>
      <c r="Y22" s="644"/>
      <c r="AD22" s="644"/>
    </row>
    <row r="23" spans="1:31">
      <c r="A23" s="117"/>
      <c r="B23" s="129" t="s">
        <v>587</v>
      </c>
      <c r="C23" s="123">
        <v>0</v>
      </c>
      <c r="D23" s="130">
        <v>0</v>
      </c>
      <c r="E23" s="130">
        <v>0</v>
      </c>
      <c r="F23" s="130">
        <v>0</v>
      </c>
      <c r="G23" s="130">
        <v>0</v>
      </c>
      <c r="H23" s="130">
        <v>0</v>
      </c>
      <c r="I23" s="123">
        <v>0</v>
      </c>
      <c r="J23" s="123">
        <v>0</v>
      </c>
      <c r="K23" s="130">
        <v>0</v>
      </c>
      <c r="L23" s="130">
        <v>0</v>
      </c>
      <c r="M23" s="130">
        <v>0</v>
      </c>
      <c r="N23" s="131">
        <v>0</v>
      </c>
      <c r="O23" s="588">
        <v>0</v>
      </c>
      <c r="P23" s="589">
        <v>0</v>
      </c>
      <c r="Q23" s="603"/>
      <c r="R23" s="603"/>
      <c r="S23" s="637">
        <f t="shared" ref="S23:AD23" si="8">C23-C22</f>
        <v>0</v>
      </c>
      <c r="T23" s="637">
        <f t="shared" si="8"/>
        <v>0</v>
      </c>
      <c r="U23" s="637">
        <f t="shared" si="8"/>
        <v>0</v>
      </c>
      <c r="V23" s="637">
        <f t="shared" si="8"/>
        <v>0</v>
      </c>
      <c r="W23" s="637">
        <f t="shared" si="8"/>
        <v>0</v>
      </c>
      <c r="X23" s="637">
        <f t="shared" si="8"/>
        <v>0</v>
      </c>
      <c r="Y23" s="645">
        <f t="shared" si="8"/>
        <v>0</v>
      </c>
      <c r="Z23" s="637">
        <f t="shared" si="8"/>
        <v>0</v>
      </c>
      <c r="AA23" s="637">
        <f t="shared" si="8"/>
        <v>0</v>
      </c>
      <c r="AB23" s="637">
        <f t="shared" si="8"/>
        <v>0</v>
      </c>
      <c r="AC23" s="637">
        <f t="shared" si="8"/>
        <v>0</v>
      </c>
      <c r="AD23" s="645">
        <f t="shared" si="8"/>
        <v>0</v>
      </c>
    </row>
    <row r="24" spans="1:31">
      <c r="A24" s="117"/>
      <c r="B24" s="109" t="s">
        <v>185</v>
      </c>
      <c r="C24" s="120">
        <v>0</v>
      </c>
      <c r="D24" s="127">
        <v>0</v>
      </c>
      <c r="E24" s="127">
        <v>0</v>
      </c>
      <c r="F24" s="127">
        <v>0</v>
      </c>
      <c r="G24" s="127">
        <v>0</v>
      </c>
      <c r="H24" s="127">
        <v>0</v>
      </c>
      <c r="I24" s="120">
        <v>0</v>
      </c>
      <c r="J24" s="120">
        <v>0</v>
      </c>
      <c r="K24" s="127">
        <v>0</v>
      </c>
      <c r="L24" s="127">
        <v>0</v>
      </c>
      <c r="M24" s="127">
        <v>0</v>
      </c>
      <c r="N24" s="128">
        <v>0</v>
      </c>
      <c r="O24" s="588">
        <v>0</v>
      </c>
      <c r="P24" s="589">
        <v>0</v>
      </c>
      <c r="Q24" s="603"/>
      <c r="R24" s="603"/>
      <c r="S24" s="145"/>
      <c r="T24" s="145"/>
      <c r="Y24" s="644"/>
      <c r="AD24" s="644"/>
    </row>
    <row r="25" spans="1:31">
      <c r="A25" s="117"/>
      <c r="B25" s="129" t="s">
        <v>589</v>
      </c>
      <c r="C25" s="123">
        <v>0</v>
      </c>
      <c r="D25" s="130">
        <v>0</v>
      </c>
      <c r="E25" s="130">
        <v>0</v>
      </c>
      <c r="F25" s="130">
        <v>0</v>
      </c>
      <c r="G25" s="130">
        <v>0</v>
      </c>
      <c r="H25" s="130">
        <v>0</v>
      </c>
      <c r="I25" s="123">
        <v>0</v>
      </c>
      <c r="J25" s="123">
        <v>0</v>
      </c>
      <c r="K25" s="130">
        <v>0</v>
      </c>
      <c r="L25" s="130">
        <v>0</v>
      </c>
      <c r="M25" s="130">
        <v>0</v>
      </c>
      <c r="N25" s="131">
        <v>0</v>
      </c>
      <c r="O25" s="588">
        <v>0</v>
      </c>
      <c r="P25" s="589">
        <v>0</v>
      </c>
      <c r="Q25" s="603"/>
      <c r="R25" s="603"/>
      <c r="S25" s="637">
        <f t="shared" ref="S25:AD25" si="9">C25-C24</f>
        <v>0</v>
      </c>
      <c r="T25" s="637">
        <f t="shared" si="9"/>
        <v>0</v>
      </c>
      <c r="U25" s="637">
        <f t="shared" si="9"/>
        <v>0</v>
      </c>
      <c r="V25" s="637">
        <f t="shared" si="9"/>
        <v>0</v>
      </c>
      <c r="W25" s="637">
        <f t="shared" si="9"/>
        <v>0</v>
      </c>
      <c r="X25" s="637">
        <f t="shared" si="9"/>
        <v>0</v>
      </c>
      <c r="Y25" s="645">
        <f t="shared" si="9"/>
        <v>0</v>
      </c>
      <c r="Z25" s="637">
        <f t="shared" si="9"/>
        <v>0</v>
      </c>
      <c r="AA25" s="637">
        <f t="shared" si="9"/>
        <v>0</v>
      </c>
      <c r="AB25" s="637">
        <f t="shared" si="9"/>
        <v>0</v>
      </c>
      <c r="AC25" s="637">
        <f t="shared" si="9"/>
        <v>0</v>
      </c>
      <c r="AD25" s="645">
        <f t="shared" si="9"/>
        <v>0</v>
      </c>
    </row>
    <row r="26" spans="1:31">
      <c r="A26" s="117"/>
      <c r="B26" s="109" t="s">
        <v>187</v>
      </c>
      <c r="C26" s="120">
        <v>0</v>
      </c>
      <c r="D26" s="127">
        <v>0</v>
      </c>
      <c r="E26" s="127">
        <v>0</v>
      </c>
      <c r="F26" s="127">
        <v>0</v>
      </c>
      <c r="G26" s="127">
        <v>0</v>
      </c>
      <c r="H26" s="127">
        <v>0</v>
      </c>
      <c r="I26" s="120">
        <v>0</v>
      </c>
      <c r="J26" s="120">
        <v>0</v>
      </c>
      <c r="K26" s="127">
        <v>0</v>
      </c>
      <c r="L26" s="127">
        <v>0</v>
      </c>
      <c r="M26" s="127">
        <v>0</v>
      </c>
      <c r="N26" s="128">
        <v>0</v>
      </c>
      <c r="O26" s="588">
        <v>0</v>
      </c>
      <c r="P26" s="589">
        <v>0</v>
      </c>
      <c r="Q26" s="603"/>
      <c r="R26" s="603"/>
      <c r="S26" s="145"/>
      <c r="T26" s="145"/>
      <c r="Y26" s="644"/>
      <c r="AD26" s="644"/>
    </row>
    <row r="27" spans="1:31">
      <c r="A27" s="117"/>
      <c r="B27" s="129" t="s">
        <v>591</v>
      </c>
      <c r="C27" s="123">
        <v>0</v>
      </c>
      <c r="D27" s="130">
        <v>0</v>
      </c>
      <c r="E27" s="130">
        <v>0</v>
      </c>
      <c r="F27" s="130">
        <v>0</v>
      </c>
      <c r="G27" s="130">
        <v>0</v>
      </c>
      <c r="H27" s="130">
        <v>0</v>
      </c>
      <c r="I27" s="123">
        <v>0</v>
      </c>
      <c r="J27" s="123">
        <v>0</v>
      </c>
      <c r="K27" s="130">
        <v>0</v>
      </c>
      <c r="L27" s="130">
        <v>0</v>
      </c>
      <c r="M27" s="130">
        <v>0</v>
      </c>
      <c r="N27" s="131">
        <v>0</v>
      </c>
      <c r="O27" s="588">
        <v>0</v>
      </c>
      <c r="P27" s="589">
        <v>0</v>
      </c>
      <c r="Q27" s="603"/>
      <c r="R27" s="603"/>
      <c r="S27" s="637">
        <f t="shared" ref="S27:AD27" si="10">C27-C26</f>
        <v>0</v>
      </c>
      <c r="T27" s="637">
        <f t="shared" si="10"/>
        <v>0</v>
      </c>
      <c r="U27" s="637">
        <f t="shared" si="10"/>
        <v>0</v>
      </c>
      <c r="V27" s="637">
        <f t="shared" si="10"/>
        <v>0</v>
      </c>
      <c r="W27" s="637">
        <f t="shared" si="10"/>
        <v>0</v>
      </c>
      <c r="X27" s="637">
        <f t="shared" si="10"/>
        <v>0</v>
      </c>
      <c r="Y27" s="645">
        <f t="shared" si="10"/>
        <v>0</v>
      </c>
      <c r="Z27" s="637">
        <f t="shared" si="10"/>
        <v>0</v>
      </c>
      <c r="AA27" s="637">
        <f t="shared" si="10"/>
        <v>0</v>
      </c>
      <c r="AB27" s="637">
        <f t="shared" si="10"/>
        <v>0</v>
      </c>
      <c r="AC27" s="637">
        <f t="shared" si="10"/>
        <v>0</v>
      </c>
      <c r="AD27" s="645">
        <f t="shared" si="10"/>
        <v>0</v>
      </c>
    </row>
    <row r="28" spans="1:31">
      <c r="A28" s="117"/>
      <c r="B28" s="109" t="s">
        <v>189</v>
      </c>
      <c r="C28" s="120">
        <v>0</v>
      </c>
      <c r="D28" s="127">
        <v>0</v>
      </c>
      <c r="E28" s="127">
        <v>0</v>
      </c>
      <c r="F28" s="127">
        <v>0</v>
      </c>
      <c r="G28" s="127">
        <v>0</v>
      </c>
      <c r="H28" s="127">
        <v>0</v>
      </c>
      <c r="I28" s="120">
        <v>0</v>
      </c>
      <c r="J28" s="120">
        <v>0</v>
      </c>
      <c r="K28" s="127">
        <v>0</v>
      </c>
      <c r="L28" s="127">
        <v>0</v>
      </c>
      <c r="M28" s="127">
        <v>0</v>
      </c>
      <c r="N28" s="128">
        <v>0</v>
      </c>
      <c r="O28" s="588">
        <v>0</v>
      </c>
      <c r="P28" s="589">
        <v>0</v>
      </c>
      <c r="Q28" s="603"/>
      <c r="R28" s="603"/>
      <c r="S28" s="145"/>
      <c r="T28" s="145"/>
      <c r="Y28" s="644"/>
      <c r="AD28" s="644"/>
    </row>
    <row r="29" spans="1:31">
      <c r="A29" s="117"/>
      <c r="B29" s="129" t="s">
        <v>593</v>
      </c>
      <c r="C29" s="123">
        <v>0</v>
      </c>
      <c r="D29" s="130">
        <v>0</v>
      </c>
      <c r="E29" s="130">
        <v>0</v>
      </c>
      <c r="F29" s="130">
        <v>0</v>
      </c>
      <c r="G29" s="130">
        <v>0</v>
      </c>
      <c r="H29" s="130">
        <v>0</v>
      </c>
      <c r="I29" s="123">
        <v>0</v>
      </c>
      <c r="J29" s="123">
        <v>0</v>
      </c>
      <c r="K29" s="130">
        <v>0</v>
      </c>
      <c r="L29" s="130">
        <v>0</v>
      </c>
      <c r="M29" s="130">
        <v>0</v>
      </c>
      <c r="N29" s="131">
        <v>0</v>
      </c>
      <c r="O29" s="588">
        <v>0</v>
      </c>
      <c r="P29" s="589">
        <v>0</v>
      </c>
      <c r="Q29" s="603"/>
      <c r="R29" s="603"/>
      <c r="S29" s="637">
        <f t="shared" ref="S29:AD29" si="11">C29-C28</f>
        <v>0</v>
      </c>
      <c r="T29" s="637">
        <f t="shared" si="11"/>
        <v>0</v>
      </c>
      <c r="U29" s="637">
        <f t="shared" si="11"/>
        <v>0</v>
      </c>
      <c r="V29" s="637">
        <f t="shared" si="11"/>
        <v>0</v>
      </c>
      <c r="W29" s="637">
        <f t="shared" si="11"/>
        <v>0</v>
      </c>
      <c r="X29" s="637">
        <f t="shared" si="11"/>
        <v>0</v>
      </c>
      <c r="Y29" s="645">
        <f t="shared" si="11"/>
        <v>0</v>
      </c>
      <c r="Z29" s="637">
        <f t="shared" si="11"/>
        <v>0</v>
      </c>
      <c r="AA29" s="637">
        <f t="shared" si="11"/>
        <v>0</v>
      </c>
      <c r="AB29" s="637">
        <f t="shared" si="11"/>
        <v>0</v>
      </c>
      <c r="AC29" s="637">
        <f t="shared" si="11"/>
        <v>0</v>
      </c>
      <c r="AD29" s="645">
        <f t="shared" si="11"/>
        <v>0</v>
      </c>
    </row>
    <row r="30" spans="1:31">
      <c r="A30" s="117"/>
      <c r="B30" s="109" t="s">
        <v>195</v>
      </c>
      <c r="C30" s="120">
        <v>0</v>
      </c>
      <c r="D30" s="127">
        <v>0</v>
      </c>
      <c r="E30" s="127">
        <v>0</v>
      </c>
      <c r="F30" s="127">
        <v>0</v>
      </c>
      <c r="G30" s="127">
        <v>0</v>
      </c>
      <c r="H30" s="127">
        <v>0</v>
      </c>
      <c r="I30" s="120">
        <v>0</v>
      </c>
      <c r="J30" s="120">
        <v>0</v>
      </c>
      <c r="K30" s="127">
        <v>0</v>
      </c>
      <c r="L30" s="127">
        <v>0</v>
      </c>
      <c r="M30" s="127">
        <v>0</v>
      </c>
      <c r="N30" s="128">
        <v>0</v>
      </c>
      <c r="O30" s="588">
        <v>0</v>
      </c>
      <c r="P30" s="589">
        <v>0</v>
      </c>
      <c r="Q30" s="603"/>
      <c r="R30" s="603"/>
      <c r="S30" s="145"/>
      <c r="T30" s="145"/>
      <c r="Y30" s="644"/>
      <c r="AD30" s="644"/>
    </row>
    <row r="31" spans="1:31">
      <c r="A31" s="117"/>
      <c r="B31" s="129" t="s">
        <v>595</v>
      </c>
      <c r="C31" s="123">
        <v>0</v>
      </c>
      <c r="D31" s="130">
        <v>0</v>
      </c>
      <c r="E31" s="130">
        <v>0</v>
      </c>
      <c r="F31" s="130">
        <v>0</v>
      </c>
      <c r="G31" s="130">
        <v>0</v>
      </c>
      <c r="H31" s="130">
        <v>0</v>
      </c>
      <c r="I31" s="123">
        <v>0</v>
      </c>
      <c r="J31" s="123">
        <v>0</v>
      </c>
      <c r="K31" s="130">
        <v>0</v>
      </c>
      <c r="L31" s="130">
        <v>0</v>
      </c>
      <c r="M31" s="130">
        <v>0</v>
      </c>
      <c r="N31" s="131">
        <v>0</v>
      </c>
      <c r="O31" s="588">
        <v>0</v>
      </c>
      <c r="P31" s="589">
        <v>0</v>
      </c>
      <c r="Q31" s="603"/>
      <c r="R31" s="603"/>
      <c r="S31" s="637">
        <f t="shared" ref="S31:AD31" si="12">C31-C30</f>
        <v>0</v>
      </c>
      <c r="T31" s="637">
        <f t="shared" si="12"/>
        <v>0</v>
      </c>
      <c r="U31" s="637">
        <f t="shared" si="12"/>
        <v>0</v>
      </c>
      <c r="V31" s="637">
        <f t="shared" si="12"/>
        <v>0</v>
      </c>
      <c r="W31" s="637">
        <f t="shared" si="12"/>
        <v>0</v>
      </c>
      <c r="X31" s="637">
        <f t="shared" si="12"/>
        <v>0</v>
      </c>
      <c r="Y31" s="645">
        <f t="shared" si="12"/>
        <v>0</v>
      </c>
      <c r="Z31" s="637">
        <f t="shared" si="12"/>
        <v>0</v>
      </c>
      <c r="AA31" s="637">
        <f t="shared" si="12"/>
        <v>0</v>
      </c>
      <c r="AB31" s="637">
        <f t="shared" si="12"/>
        <v>0</v>
      </c>
      <c r="AC31" s="637">
        <f t="shared" si="12"/>
        <v>0</v>
      </c>
      <c r="AD31" s="645">
        <f t="shared" si="12"/>
        <v>0</v>
      </c>
    </row>
    <row r="32" spans="1:31">
      <c r="A32" s="117"/>
      <c r="B32" s="109" t="s">
        <v>191</v>
      </c>
      <c r="C32" s="120">
        <v>0</v>
      </c>
      <c r="D32" s="127">
        <v>0</v>
      </c>
      <c r="E32" s="127">
        <v>0</v>
      </c>
      <c r="F32" s="127">
        <v>0</v>
      </c>
      <c r="G32" s="127">
        <v>0</v>
      </c>
      <c r="H32" s="127">
        <v>0</v>
      </c>
      <c r="I32" s="120">
        <v>0</v>
      </c>
      <c r="J32" s="120">
        <v>0</v>
      </c>
      <c r="K32" s="127">
        <v>0</v>
      </c>
      <c r="L32" s="127">
        <v>0</v>
      </c>
      <c r="M32" s="127">
        <v>0</v>
      </c>
      <c r="N32" s="128">
        <v>0</v>
      </c>
      <c r="O32" s="588">
        <v>0</v>
      </c>
      <c r="P32" s="589">
        <v>0</v>
      </c>
      <c r="Q32" s="603"/>
      <c r="R32" s="603"/>
      <c r="S32" s="145"/>
      <c r="T32" s="145"/>
      <c r="Y32" s="644"/>
      <c r="AD32" s="644"/>
    </row>
    <row r="33" spans="1:30">
      <c r="A33" s="117"/>
      <c r="B33" s="129" t="s">
        <v>597</v>
      </c>
      <c r="C33" s="123">
        <v>0</v>
      </c>
      <c r="D33" s="130">
        <v>0</v>
      </c>
      <c r="E33" s="130">
        <v>0</v>
      </c>
      <c r="F33" s="130">
        <v>0</v>
      </c>
      <c r="G33" s="130">
        <v>0</v>
      </c>
      <c r="H33" s="130">
        <v>0</v>
      </c>
      <c r="I33" s="123">
        <v>0</v>
      </c>
      <c r="J33" s="123">
        <v>0</v>
      </c>
      <c r="K33" s="130">
        <v>0</v>
      </c>
      <c r="L33" s="130">
        <v>0</v>
      </c>
      <c r="M33" s="130">
        <v>0</v>
      </c>
      <c r="N33" s="131">
        <v>0</v>
      </c>
      <c r="O33" s="588">
        <v>0</v>
      </c>
      <c r="P33" s="589">
        <v>0</v>
      </c>
      <c r="Q33" s="603"/>
      <c r="R33" s="603"/>
      <c r="S33" s="637">
        <f t="shared" ref="S33:AD33" si="13">C33-C32</f>
        <v>0</v>
      </c>
      <c r="T33" s="637">
        <f t="shared" si="13"/>
        <v>0</v>
      </c>
      <c r="U33" s="637">
        <f t="shared" si="13"/>
        <v>0</v>
      </c>
      <c r="V33" s="637">
        <f t="shared" si="13"/>
        <v>0</v>
      </c>
      <c r="W33" s="637">
        <f t="shared" si="13"/>
        <v>0</v>
      </c>
      <c r="X33" s="637">
        <f t="shared" si="13"/>
        <v>0</v>
      </c>
      <c r="Y33" s="645">
        <f t="shared" si="13"/>
        <v>0</v>
      </c>
      <c r="Z33" s="637">
        <f t="shared" si="13"/>
        <v>0</v>
      </c>
      <c r="AA33" s="637">
        <f t="shared" si="13"/>
        <v>0</v>
      </c>
      <c r="AB33" s="637">
        <f t="shared" si="13"/>
        <v>0</v>
      </c>
      <c r="AC33" s="637">
        <f t="shared" si="13"/>
        <v>0</v>
      </c>
      <c r="AD33" s="645">
        <f t="shared" si="13"/>
        <v>0</v>
      </c>
    </row>
    <row r="34" spans="1:30">
      <c r="A34" s="117"/>
      <c r="B34" s="109" t="s">
        <v>193</v>
      </c>
      <c r="C34" s="120">
        <v>0</v>
      </c>
      <c r="D34" s="127">
        <v>0</v>
      </c>
      <c r="E34" s="127">
        <v>0</v>
      </c>
      <c r="F34" s="127">
        <v>0</v>
      </c>
      <c r="G34" s="127">
        <v>0</v>
      </c>
      <c r="H34" s="127">
        <v>0</v>
      </c>
      <c r="I34" s="120">
        <v>0</v>
      </c>
      <c r="J34" s="120">
        <v>0</v>
      </c>
      <c r="K34" s="127">
        <v>0</v>
      </c>
      <c r="L34" s="127">
        <v>0</v>
      </c>
      <c r="M34" s="127">
        <v>0</v>
      </c>
      <c r="N34" s="128">
        <v>0</v>
      </c>
      <c r="O34" s="588">
        <v>0</v>
      </c>
      <c r="P34" s="589">
        <v>0</v>
      </c>
      <c r="Q34" s="603"/>
      <c r="R34" s="603"/>
      <c r="S34" s="145"/>
      <c r="T34" s="145"/>
      <c r="Y34" s="644"/>
      <c r="AD34" s="644"/>
    </row>
    <row r="35" spans="1:30">
      <c r="A35" s="117"/>
      <c r="B35" s="129" t="s">
        <v>599</v>
      </c>
      <c r="C35" s="123">
        <v>0</v>
      </c>
      <c r="D35" s="130">
        <v>0</v>
      </c>
      <c r="E35" s="130">
        <v>0</v>
      </c>
      <c r="F35" s="130">
        <v>0</v>
      </c>
      <c r="G35" s="130">
        <v>0</v>
      </c>
      <c r="H35" s="130">
        <v>0</v>
      </c>
      <c r="I35" s="123">
        <v>0</v>
      </c>
      <c r="J35" s="123">
        <v>0</v>
      </c>
      <c r="K35" s="130">
        <v>0</v>
      </c>
      <c r="L35" s="130">
        <v>0</v>
      </c>
      <c r="M35" s="130">
        <v>0</v>
      </c>
      <c r="N35" s="131">
        <v>0</v>
      </c>
      <c r="O35" s="588">
        <v>0</v>
      </c>
      <c r="P35" s="589">
        <v>0</v>
      </c>
      <c r="Q35" s="603"/>
      <c r="R35" s="603"/>
      <c r="S35" s="637">
        <f t="shared" ref="S35:AD35" si="14">C35-C34</f>
        <v>0</v>
      </c>
      <c r="T35" s="637">
        <f t="shared" si="14"/>
        <v>0</v>
      </c>
      <c r="U35" s="637">
        <f t="shared" si="14"/>
        <v>0</v>
      </c>
      <c r="V35" s="637">
        <f t="shared" si="14"/>
        <v>0</v>
      </c>
      <c r="W35" s="637">
        <f t="shared" si="14"/>
        <v>0</v>
      </c>
      <c r="X35" s="637">
        <f t="shared" si="14"/>
        <v>0</v>
      </c>
      <c r="Y35" s="645">
        <f t="shared" si="14"/>
        <v>0</v>
      </c>
      <c r="Z35" s="637">
        <f t="shared" si="14"/>
        <v>0</v>
      </c>
      <c r="AA35" s="637">
        <f t="shared" si="14"/>
        <v>0</v>
      </c>
      <c r="AB35" s="637">
        <f t="shared" si="14"/>
        <v>0</v>
      </c>
      <c r="AC35" s="637">
        <f t="shared" si="14"/>
        <v>0</v>
      </c>
      <c r="AD35" s="645">
        <f t="shared" si="14"/>
        <v>0</v>
      </c>
    </row>
    <row r="36" spans="1:30">
      <c r="A36" s="117"/>
      <c r="B36" s="109" t="s">
        <v>227</v>
      </c>
      <c r="C36" s="120">
        <v>0</v>
      </c>
      <c r="D36" s="127">
        <v>0</v>
      </c>
      <c r="E36" s="127">
        <v>0</v>
      </c>
      <c r="F36" s="127">
        <v>0</v>
      </c>
      <c r="G36" s="127">
        <v>0</v>
      </c>
      <c r="H36" s="127">
        <v>0</v>
      </c>
      <c r="I36" s="120">
        <v>0</v>
      </c>
      <c r="J36" s="120">
        <v>0</v>
      </c>
      <c r="K36" s="127">
        <v>0</v>
      </c>
      <c r="L36" s="127">
        <v>0</v>
      </c>
      <c r="M36" s="127">
        <v>0</v>
      </c>
      <c r="N36" s="128">
        <v>0</v>
      </c>
      <c r="O36" s="588">
        <v>0</v>
      </c>
      <c r="P36" s="589">
        <v>0</v>
      </c>
      <c r="Q36" s="603"/>
      <c r="R36" s="603"/>
      <c r="S36" s="145"/>
      <c r="T36" s="145"/>
      <c r="Y36" s="644"/>
      <c r="AD36" s="644"/>
    </row>
    <row r="37" spans="1:30" ht="13.5" thickBot="1">
      <c r="A37" s="632"/>
      <c r="B37" s="638" t="s">
        <v>601</v>
      </c>
      <c r="C37" s="639">
        <v>0</v>
      </c>
      <c r="D37" s="640">
        <v>0</v>
      </c>
      <c r="E37" s="640">
        <v>0</v>
      </c>
      <c r="F37" s="640">
        <v>0</v>
      </c>
      <c r="G37" s="640">
        <v>0</v>
      </c>
      <c r="H37" s="640">
        <v>0</v>
      </c>
      <c r="I37" s="639">
        <v>0</v>
      </c>
      <c r="J37" s="639">
        <v>0</v>
      </c>
      <c r="K37" s="640">
        <v>0</v>
      </c>
      <c r="L37" s="640">
        <v>0</v>
      </c>
      <c r="M37" s="640">
        <v>0</v>
      </c>
      <c r="N37" s="641">
        <v>0</v>
      </c>
      <c r="O37" s="633">
        <v>0</v>
      </c>
      <c r="P37" s="634">
        <v>0</v>
      </c>
      <c r="Q37" s="603"/>
      <c r="R37" s="603"/>
      <c r="S37" s="642">
        <f t="shared" ref="S37:AD37" si="15">C37-C36</f>
        <v>0</v>
      </c>
      <c r="T37" s="642">
        <f t="shared" si="15"/>
        <v>0</v>
      </c>
      <c r="U37" s="642">
        <f t="shared" si="15"/>
        <v>0</v>
      </c>
      <c r="V37" s="642">
        <f t="shared" si="15"/>
        <v>0</v>
      </c>
      <c r="W37" s="642">
        <f t="shared" si="15"/>
        <v>0</v>
      </c>
      <c r="X37" s="642">
        <f t="shared" si="15"/>
        <v>0</v>
      </c>
      <c r="Y37" s="646">
        <f t="shared" si="15"/>
        <v>0</v>
      </c>
      <c r="Z37" s="642">
        <f t="shared" si="15"/>
        <v>0</v>
      </c>
      <c r="AA37" s="642">
        <f t="shared" si="15"/>
        <v>0</v>
      </c>
      <c r="AB37" s="642">
        <f t="shared" si="15"/>
        <v>0</v>
      </c>
      <c r="AC37" s="642">
        <f t="shared" si="15"/>
        <v>0</v>
      </c>
      <c r="AD37" s="646">
        <f t="shared" si="15"/>
        <v>0</v>
      </c>
    </row>
    <row r="38" spans="1:30">
      <c r="A38" s="116" t="s">
        <v>10</v>
      </c>
      <c r="B38" s="109" t="s">
        <v>286</v>
      </c>
      <c r="C38" s="120">
        <v>122.87</v>
      </c>
      <c r="D38" s="127">
        <v>0</v>
      </c>
      <c r="E38" s="127">
        <v>128.75939130434784</v>
      </c>
      <c r="F38" s="127">
        <v>127.64317689530687</v>
      </c>
      <c r="G38" s="731">
        <v>122.69</v>
      </c>
      <c r="H38" s="127">
        <v>135.74120000000002</v>
      </c>
      <c r="I38" s="120">
        <v>126.9937029431896</v>
      </c>
      <c r="J38" s="120">
        <v>0</v>
      </c>
      <c r="K38" s="127">
        <v>72.58387096774193</v>
      </c>
      <c r="L38" s="127">
        <v>74.157567567567568</v>
      </c>
      <c r="M38" s="127">
        <v>73.84368421052632</v>
      </c>
      <c r="N38" s="128">
        <v>73.832297297297316</v>
      </c>
      <c r="O38" s="111">
        <v>0</v>
      </c>
      <c r="P38" s="112">
        <v>0</v>
      </c>
      <c r="Q38" s="603"/>
      <c r="R38" s="603"/>
      <c r="S38" s="636" t="s">
        <v>1145</v>
      </c>
      <c r="T38" s="145"/>
      <c r="Y38" s="644"/>
      <c r="AD38" s="644"/>
    </row>
    <row r="39" spans="1:30">
      <c r="A39" s="117"/>
      <c r="B39" s="129" t="s">
        <v>571</v>
      </c>
      <c r="C39" s="123">
        <v>122.95</v>
      </c>
      <c r="D39" s="130">
        <v>0</v>
      </c>
      <c r="E39" s="130">
        <v>130.11099056603774</v>
      </c>
      <c r="F39" s="130">
        <v>128.01744927536231</v>
      </c>
      <c r="G39" s="130">
        <v>128.68</v>
      </c>
      <c r="H39" s="130">
        <v>137.15949999999998</v>
      </c>
      <c r="I39" s="123">
        <v>127.82632334581774</v>
      </c>
      <c r="J39" s="123">
        <v>0</v>
      </c>
      <c r="K39" s="130">
        <v>71.481346153846147</v>
      </c>
      <c r="L39" s="130">
        <v>74.343783783783778</v>
      </c>
      <c r="M39" s="130">
        <v>76.105132075471701</v>
      </c>
      <c r="N39" s="131">
        <v>75.086565420560746</v>
      </c>
      <c r="O39" s="588">
        <v>0</v>
      </c>
      <c r="P39" s="589">
        <v>0</v>
      </c>
      <c r="Q39" s="603"/>
      <c r="R39" s="603"/>
      <c r="S39" s="637">
        <f t="shared" ref="S39" si="16">C39-C38</f>
        <v>7.9999999999998295E-2</v>
      </c>
      <c r="T39" s="637">
        <f t="shared" ref="T39" si="17">D39-D38</f>
        <v>0</v>
      </c>
      <c r="U39" s="729">
        <f t="shared" ref="U39" si="18">E39-E38</f>
        <v>1.3515992616898984</v>
      </c>
      <c r="V39" s="637">
        <f t="shared" ref="V39" si="19">F39-F38</f>
        <v>0.37427238005544439</v>
      </c>
      <c r="W39" s="729">
        <f t="shared" ref="W39" si="20">G39-G38</f>
        <v>5.9900000000000091</v>
      </c>
      <c r="X39" s="637">
        <f t="shared" ref="X39" si="21">H39-H38</f>
        <v>1.4182999999999595</v>
      </c>
      <c r="Y39" s="645">
        <f t="shared" ref="Y39" si="22">I39-I38</f>
        <v>0.83262040262813741</v>
      </c>
      <c r="Z39" s="637">
        <f t="shared" ref="Z39" si="23">J39-J38</f>
        <v>0</v>
      </c>
      <c r="AA39" s="637">
        <f t="shared" ref="AA39" si="24">K39-K38</f>
        <v>-1.1025248138957835</v>
      </c>
      <c r="AB39" s="637">
        <f t="shared" ref="AB39" si="25">L39-L38</f>
        <v>0.18621621621620932</v>
      </c>
      <c r="AC39" s="637">
        <f t="shared" ref="AC39" si="26">M39-M38</f>
        <v>2.2614478649453815</v>
      </c>
      <c r="AD39" s="645">
        <f t="shared" ref="AD39" si="27">N39-N38</f>
        <v>1.2542681232634294</v>
      </c>
    </row>
    <row r="40" spans="1:30">
      <c r="A40" s="117"/>
      <c r="B40" s="109" t="s">
        <v>288</v>
      </c>
      <c r="C40" s="120">
        <v>119.55</v>
      </c>
      <c r="D40" s="127">
        <v>0</v>
      </c>
      <c r="E40" s="127">
        <v>138.42571428571429</v>
      </c>
      <c r="F40" s="127">
        <v>124.68875</v>
      </c>
      <c r="G40" s="731">
        <v>0</v>
      </c>
      <c r="H40" s="127">
        <v>160</v>
      </c>
      <c r="I40" s="120">
        <v>126.92177419354839</v>
      </c>
      <c r="J40" s="120">
        <v>0</v>
      </c>
      <c r="K40" s="127">
        <v>65.36721518987342</v>
      </c>
      <c r="L40" s="127">
        <v>68.689333333333337</v>
      </c>
      <c r="M40" s="127">
        <v>77.05721153846153</v>
      </c>
      <c r="N40" s="128">
        <v>71.355175438596504</v>
      </c>
      <c r="O40" s="588">
        <v>0</v>
      </c>
      <c r="P40" s="589">
        <v>0</v>
      </c>
      <c r="Q40" s="603"/>
      <c r="R40" s="603"/>
      <c r="S40" s="145"/>
      <c r="T40" s="145"/>
      <c r="Y40" s="644"/>
      <c r="AD40" s="644"/>
    </row>
    <row r="41" spans="1:30">
      <c r="A41" s="117"/>
      <c r="B41" s="129" t="s">
        <v>573</v>
      </c>
      <c r="C41" s="123">
        <v>117.23</v>
      </c>
      <c r="D41" s="130">
        <v>0</v>
      </c>
      <c r="E41" s="130">
        <v>131.33599999999998</v>
      </c>
      <c r="F41" s="130">
        <v>118.7604761904762</v>
      </c>
      <c r="G41" s="130">
        <v>138.4</v>
      </c>
      <c r="H41" s="130">
        <v>152.38</v>
      </c>
      <c r="I41" s="123">
        <v>125.21455696202533</v>
      </c>
      <c r="J41" s="123">
        <v>0</v>
      </c>
      <c r="K41" s="130">
        <v>65.28821428571429</v>
      </c>
      <c r="L41" s="130">
        <v>73.468571428571423</v>
      </c>
      <c r="M41" s="130">
        <v>77.134912280701755</v>
      </c>
      <c r="N41" s="131">
        <v>73.274983922829577</v>
      </c>
      <c r="O41" s="588">
        <v>0</v>
      </c>
      <c r="P41" s="589">
        <v>0</v>
      </c>
      <c r="Q41" s="603"/>
      <c r="R41" s="603"/>
      <c r="S41" s="637">
        <f t="shared" ref="S41" si="28">C41-C40</f>
        <v>-2.3199999999999932</v>
      </c>
      <c r="T41" s="637">
        <f t="shared" ref="T41" si="29">D41-D40</f>
        <v>0</v>
      </c>
      <c r="U41" s="637">
        <f t="shared" ref="U41" si="30">E41-E40</f>
        <v>-7.0897142857143081</v>
      </c>
      <c r="V41" s="637">
        <f t="shared" ref="V41" si="31">F41-F40</f>
        <v>-5.9282738095238017</v>
      </c>
      <c r="W41" s="729">
        <f t="shared" ref="W41" si="32">G41-G40</f>
        <v>138.4</v>
      </c>
      <c r="X41" s="637">
        <f t="shared" ref="X41" si="33">H41-H40</f>
        <v>-7.6200000000000045</v>
      </c>
      <c r="Y41" s="645">
        <f t="shared" ref="Y41" si="34">I41-I40</f>
        <v>-1.7072172315230603</v>
      </c>
      <c r="Z41" s="637">
        <f t="shared" ref="Z41" si="35">J41-J40</f>
        <v>0</v>
      </c>
      <c r="AA41" s="637">
        <f t="shared" ref="AA41" si="36">K41-K40</f>
        <v>-7.9000904159130414E-2</v>
      </c>
      <c r="AB41" s="637">
        <f t="shared" ref="AB41" si="37">L41-L40</f>
        <v>4.7792380952380853</v>
      </c>
      <c r="AC41" s="637">
        <f t="shared" ref="AC41" si="38">M41-M40</f>
        <v>7.770074224022494E-2</v>
      </c>
      <c r="AD41" s="645">
        <f t="shared" ref="AD41" si="39">N41-N40</f>
        <v>1.9198084842330729</v>
      </c>
    </row>
    <row r="42" spans="1:30">
      <c r="A42" s="117"/>
      <c r="B42" s="109" t="s">
        <v>290</v>
      </c>
      <c r="C42" s="120">
        <v>0</v>
      </c>
      <c r="D42" s="127">
        <v>0</v>
      </c>
      <c r="E42" s="127">
        <v>88.179999999999993</v>
      </c>
      <c r="F42" s="127">
        <v>0</v>
      </c>
      <c r="G42" s="127">
        <v>120</v>
      </c>
      <c r="H42" s="127">
        <v>174</v>
      </c>
      <c r="I42" s="120">
        <v>96.38</v>
      </c>
      <c r="J42" s="120">
        <v>0</v>
      </c>
      <c r="K42" s="127">
        <v>0</v>
      </c>
      <c r="L42" s="127">
        <v>77.002857142857138</v>
      </c>
      <c r="M42" s="127">
        <v>78.334000000000003</v>
      </c>
      <c r="N42" s="128">
        <v>77.910454545454542</v>
      </c>
      <c r="O42" s="588">
        <v>0</v>
      </c>
      <c r="P42" s="589">
        <v>0</v>
      </c>
      <c r="Q42" s="603"/>
      <c r="R42" s="603"/>
      <c r="S42" s="145"/>
      <c r="T42" s="145"/>
      <c r="Y42" s="644"/>
      <c r="AD42" s="644"/>
    </row>
    <row r="43" spans="1:30">
      <c r="A43" s="117"/>
      <c r="B43" s="129" t="s">
        <v>575</v>
      </c>
      <c r="C43" s="123">
        <v>0</v>
      </c>
      <c r="D43" s="130">
        <v>0</v>
      </c>
      <c r="E43" s="130">
        <v>0</v>
      </c>
      <c r="F43" s="130">
        <v>0</v>
      </c>
      <c r="G43" s="130">
        <v>0</v>
      </c>
      <c r="H43" s="130">
        <v>0</v>
      </c>
      <c r="I43" s="123">
        <v>0</v>
      </c>
      <c r="J43" s="123">
        <v>0</v>
      </c>
      <c r="K43" s="130">
        <v>0</v>
      </c>
      <c r="L43" s="130">
        <v>0</v>
      </c>
      <c r="M43" s="130">
        <v>0</v>
      </c>
      <c r="N43" s="131">
        <v>0</v>
      </c>
      <c r="O43" s="588">
        <v>0</v>
      </c>
      <c r="P43" s="589">
        <v>0</v>
      </c>
      <c r="Q43" s="603"/>
      <c r="R43" s="603"/>
      <c r="S43" s="637">
        <f t="shared" ref="S43" si="40">C43-C42</f>
        <v>0</v>
      </c>
      <c r="T43" s="637">
        <f t="shared" ref="T43" si="41">D43-D42</f>
        <v>0</v>
      </c>
      <c r="U43" s="637">
        <f t="shared" ref="U43" si="42">E43-E42</f>
        <v>-88.179999999999993</v>
      </c>
      <c r="V43" s="637">
        <f t="shared" ref="V43" si="43">F43-F42</f>
        <v>0</v>
      </c>
      <c r="W43" s="637">
        <f t="shared" ref="W43" si="44">G43-G42</f>
        <v>-120</v>
      </c>
      <c r="X43" s="637">
        <f t="shared" ref="X43" si="45">H43-H42</f>
        <v>-174</v>
      </c>
      <c r="Y43" s="645">
        <f t="shared" ref="Y43" si="46">I43-I42</f>
        <v>-96.38</v>
      </c>
      <c r="Z43" s="637">
        <f t="shared" ref="Z43" si="47">J43-J42</f>
        <v>0</v>
      </c>
      <c r="AA43" s="637">
        <f t="shared" ref="AA43" si="48">K43-K42</f>
        <v>0</v>
      </c>
      <c r="AB43" s="637">
        <f t="shared" ref="AB43" si="49">L43-L42</f>
        <v>-77.002857142857138</v>
      </c>
      <c r="AC43" s="637">
        <f t="shared" ref="AC43" si="50">M43-M42</f>
        <v>-78.334000000000003</v>
      </c>
      <c r="AD43" s="645">
        <f t="shared" ref="AD43" si="51">N43-N42</f>
        <v>-77.910454545454542</v>
      </c>
    </row>
    <row r="44" spans="1:30">
      <c r="A44" s="117"/>
      <c r="B44" s="109" t="s">
        <v>292</v>
      </c>
      <c r="C44" s="120">
        <v>122.62707317073172</v>
      </c>
      <c r="D44" s="127">
        <v>0</v>
      </c>
      <c r="E44" s="127">
        <v>124.06797468354431</v>
      </c>
      <c r="F44" s="127">
        <v>127.48184300341298</v>
      </c>
      <c r="G44" s="127">
        <v>121.27163636363638</v>
      </c>
      <c r="H44" s="127">
        <v>138.9659649122807</v>
      </c>
      <c r="I44" s="120">
        <v>124.70333535844473</v>
      </c>
      <c r="J44" s="120">
        <v>0</v>
      </c>
      <c r="K44" s="127">
        <v>67.40100000000001</v>
      </c>
      <c r="L44" s="127">
        <v>72.770122699386491</v>
      </c>
      <c r="M44" s="127">
        <v>75.000922190201734</v>
      </c>
      <c r="N44" s="128">
        <v>73.066064516129046</v>
      </c>
      <c r="O44" s="588">
        <v>0</v>
      </c>
      <c r="P44" s="589">
        <v>0</v>
      </c>
      <c r="Q44" s="603"/>
      <c r="R44" s="603"/>
      <c r="S44" s="145"/>
      <c r="T44" s="145"/>
      <c r="Y44" s="644"/>
      <c r="AD44" s="644"/>
    </row>
    <row r="45" spans="1:30">
      <c r="A45" s="117"/>
      <c r="B45" s="129" t="s">
        <v>577</v>
      </c>
      <c r="C45" s="123">
        <v>122.6108695652174</v>
      </c>
      <c r="D45" s="130">
        <v>0</v>
      </c>
      <c r="E45" s="130">
        <v>130.13921658986175</v>
      </c>
      <c r="F45" s="130">
        <v>127.48631147540981</v>
      </c>
      <c r="G45" s="130">
        <v>129.37428571428572</v>
      </c>
      <c r="H45" s="130">
        <v>138.54318181818178</v>
      </c>
      <c r="I45" s="123">
        <v>127.70358120166566</v>
      </c>
      <c r="J45" s="123">
        <v>0</v>
      </c>
      <c r="K45" s="130">
        <v>67.656176470588235</v>
      </c>
      <c r="L45" s="130">
        <v>74.050299401197606</v>
      </c>
      <c r="M45" s="130">
        <v>76.50901376146787</v>
      </c>
      <c r="N45" s="131">
        <v>74.324181326116388</v>
      </c>
      <c r="O45" s="588">
        <v>0</v>
      </c>
      <c r="P45" s="589">
        <v>0</v>
      </c>
      <c r="Q45" s="603"/>
      <c r="R45" s="603"/>
      <c r="S45" s="637">
        <f t="shared" ref="S45" si="52">C45-C44</f>
        <v>-1.6203605514320429E-2</v>
      </c>
      <c r="T45" s="637">
        <f t="shared" ref="T45" si="53">D45-D44</f>
        <v>0</v>
      </c>
      <c r="U45" s="637">
        <f t="shared" ref="U45" si="54">E45-E44</f>
        <v>6.0712419063174394</v>
      </c>
      <c r="V45" s="637">
        <f t="shared" ref="V45" si="55">F45-F44</f>
        <v>4.4684719968302034E-3</v>
      </c>
      <c r="W45" s="729">
        <f t="shared" ref="W45" si="56">G45-G44</f>
        <v>8.1026493506493438</v>
      </c>
      <c r="X45" s="637">
        <f t="shared" ref="X45" si="57">H45-H44</f>
        <v>-0.4227830940989179</v>
      </c>
      <c r="Y45" s="645">
        <f t="shared" ref="Y45" si="58">I45-I44</f>
        <v>3.0002458432209238</v>
      </c>
      <c r="Z45" s="637">
        <f t="shared" ref="Z45" si="59">J45-J44</f>
        <v>0</v>
      </c>
      <c r="AA45" s="637">
        <f t="shared" ref="AA45" si="60">K45-K44</f>
        <v>0.2551764705882249</v>
      </c>
      <c r="AB45" s="637">
        <f t="shared" ref="AB45" si="61">L45-L44</f>
        <v>1.280176701811115</v>
      </c>
      <c r="AC45" s="637">
        <f t="shared" ref="AC45" si="62">M45-M44</f>
        <v>1.5080915712661351</v>
      </c>
      <c r="AD45" s="645">
        <f t="shared" ref="AD45" si="63">N45-N44</f>
        <v>1.2581168099873423</v>
      </c>
    </row>
    <row r="46" spans="1:30">
      <c r="A46" s="117"/>
      <c r="B46" s="109" t="s">
        <v>175</v>
      </c>
      <c r="C46" s="120">
        <v>124.78000000000002</v>
      </c>
      <c r="D46" s="127">
        <v>0</v>
      </c>
      <c r="E46" s="127">
        <v>129.38932621747833</v>
      </c>
      <c r="F46" s="127">
        <v>132.06638814016173</v>
      </c>
      <c r="G46" s="127">
        <v>132.69</v>
      </c>
      <c r="H46" s="127">
        <v>136.87805825242719</v>
      </c>
      <c r="I46" s="120">
        <v>129.30385648035147</v>
      </c>
      <c r="J46" s="120">
        <v>0</v>
      </c>
      <c r="K46" s="127">
        <v>79.333305439330545</v>
      </c>
      <c r="L46" s="127">
        <v>75.407524429967424</v>
      </c>
      <c r="M46" s="127">
        <v>77.34863952333663</v>
      </c>
      <c r="N46" s="128">
        <v>77.545485491071432</v>
      </c>
      <c r="O46" s="588">
        <v>0</v>
      </c>
      <c r="P46" s="589">
        <v>0</v>
      </c>
      <c r="Q46" s="603"/>
      <c r="R46" s="603"/>
      <c r="S46" s="145"/>
      <c r="T46" s="145"/>
      <c r="Y46" s="644"/>
      <c r="AD46" s="644"/>
    </row>
    <row r="47" spans="1:30">
      <c r="A47" s="117"/>
      <c r="B47" s="129" t="s">
        <v>579</v>
      </c>
      <c r="C47" s="123">
        <v>124.97999999999999</v>
      </c>
      <c r="D47" s="130">
        <v>0</v>
      </c>
      <c r="E47" s="130">
        <v>131.33226217228466</v>
      </c>
      <c r="F47" s="130">
        <v>133.59804761904763</v>
      </c>
      <c r="G47" s="130">
        <v>127.74</v>
      </c>
      <c r="H47" s="130">
        <v>136.8070909090909</v>
      </c>
      <c r="I47" s="123">
        <v>130.04269129916565</v>
      </c>
      <c r="J47" s="123">
        <v>0</v>
      </c>
      <c r="K47" s="130">
        <v>82.996602658788774</v>
      </c>
      <c r="L47" s="130">
        <v>76.114761904761906</v>
      </c>
      <c r="M47" s="130">
        <v>77.34475559237778</v>
      </c>
      <c r="N47" s="131">
        <v>78.856220437304785</v>
      </c>
      <c r="O47" s="588">
        <v>0</v>
      </c>
      <c r="P47" s="589">
        <v>0</v>
      </c>
      <c r="Q47" s="603"/>
      <c r="R47" s="603"/>
      <c r="S47" s="637">
        <f t="shared" ref="S47" si="64">C47-C46</f>
        <v>0.19999999999997442</v>
      </c>
      <c r="T47" s="637">
        <f t="shared" ref="T47" si="65">D47-D46</f>
        <v>0</v>
      </c>
      <c r="U47" s="637">
        <f t="shared" ref="U47" si="66">E47-E46</f>
        <v>1.9429359548063303</v>
      </c>
      <c r="V47" s="637">
        <f t="shared" ref="V47" si="67">F47-F46</f>
        <v>1.5316594788858993</v>
      </c>
      <c r="W47" s="637">
        <f t="shared" ref="W47" si="68">G47-G46</f>
        <v>-4.9500000000000028</v>
      </c>
      <c r="X47" s="637">
        <f t="shared" ref="X47" si="69">H47-H46</f>
        <v>-7.0967343336292288E-2</v>
      </c>
      <c r="Y47" s="645">
        <f t="shared" ref="Y47" si="70">I47-I46</f>
        <v>0.73883481881418334</v>
      </c>
      <c r="Z47" s="637">
        <f t="shared" ref="Z47" si="71">J47-J46</f>
        <v>0</v>
      </c>
      <c r="AA47" s="637">
        <f t="shared" ref="AA47" si="72">K47-K46</f>
        <v>3.6632972194582294</v>
      </c>
      <c r="AB47" s="637">
        <f t="shared" ref="AB47" si="73">L47-L46</f>
        <v>0.70723747479448207</v>
      </c>
      <c r="AC47" s="637">
        <f t="shared" ref="AC47" si="74">M47-M46</f>
        <v>-3.8839309588496462E-3</v>
      </c>
      <c r="AD47" s="645">
        <f t="shared" ref="AD47" si="75">N47-N46</f>
        <v>1.3107349462333531</v>
      </c>
    </row>
    <row r="48" spans="1:30">
      <c r="A48" s="117"/>
      <c r="B48" s="109" t="s">
        <v>177</v>
      </c>
      <c r="C48" s="120">
        <v>106.71</v>
      </c>
      <c r="D48" s="127">
        <v>0</v>
      </c>
      <c r="E48" s="127">
        <v>120.39483443708609</v>
      </c>
      <c r="F48" s="127">
        <v>121.67838709677419</v>
      </c>
      <c r="G48" s="127">
        <v>110.38</v>
      </c>
      <c r="H48" s="127">
        <v>125.01149425287356</v>
      </c>
      <c r="I48" s="120">
        <v>117.93167567567568</v>
      </c>
      <c r="J48" s="120">
        <v>0</v>
      </c>
      <c r="K48" s="127">
        <v>74.160111420612807</v>
      </c>
      <c r="L48" s="127">
        <v>73.232753623188401</v>
      </c>
      <c r="M48" s="127">
        <v>74.343929411764705</v>
      </c>
      <c r="N48" s="128">
        <v>74.176682297772572</v>
      </c>
      <c r="O48" s="588">
        <v>0</v>
      </c>
      <c r="P48" s="589">
        <v>0</v>
      </c>
      <c r="Q48" s="603"/>
      <c r="R48" s="603"/>
      <c r="S48" s="145"/>
      <c r="T48" s="145"/>
      <c r="Y48" s="644"/>
      <c r="AD48" s="644"/>
    </row>
    <row r="49" spans="1:30">
      <c r="A49" s="117"/>
      <c r="B49" s="129" t="s">
        <v>581</v>
      </c>
      <c r="C49" s="123">
        <v>110.37</v>
      </c>
      <c r="D49" s="130">
        <v>0</v>
      </c>
      <c r="E49" s="130">
        <v>117.54750000000001</v>
      </c>
      <c r="F49" s="130">
        <v>118.57127659574469</v>
      </c>
      <c r="G49" s="130">
        <v>98.31</v>
      </c>
      <c r="H49" s="130">
        <v>132.09628571428573</v>
      </c>
      <c r="I49" s="123">
        <v>118.28857433808551</v>
      </c>
      <c r="J49" s="123">
        <v>0</v>
      </c>
      <c r="K49" s="130">
        <v>74.461800433839471</v>
      </c>
      <c r="L49" s="130">
        <v>69.297894736842096</v>
      </c>
      <c r="M49" s="130">
        <v>75.798260869565226</v>
      </c>
      <c r="N49" s="131">
        <v>74.684864620938626</v>
      </c>
      <c r="O49" s="588">
        <v>0</v>
      </c>
      <c r="P49" s="589">
        <v>0</v>
      </c>
      <c r="Q49" s="603"/>
      <c r="R49" s="603"/>
      <c r="S49" s="637">
        <f t="shared" ref="S49" si="76">C49-C48</f>
        <v>3.6600000000000108</v>
      </c>
      <c r="T49" s="637">
        <f t="shared" ref="T49" si="77">D49-D48</f>
        <v>0</v>
      </c>
      <c r="U49" s="637">
        <f t="shared" ref="U49" si="78">E49-E48</f>
        <v>-2.8473344370860758</v>
      </c>
      <c r="V49" s="637">
        <f t="shared" ref="V49" si="79">F49-F48</f>
        <v>-3.1071105010294957</v>
      </c>
      <c r="W49" s="729">
        <f t="shared" ref="W49" si="80">G49-G48</f>
        <v>-12.069999999999993</v>
      </c>
      <c r="X49" s="637">
        <f t="shared" ref="X49" si="81">H49-H48</f>
        <v>7.0847914614121663</v>
      </c>
      <c r="Y49" s="645">
        <f t="shared" ref="Y49" si="82">I49-I48</f>
        <v>0.35689866240983292</v>
      </c>
      <c r="Z49" s="637">
        <f t="shared" ref="Z49" si="83">J49-J48</f>
        <v>0</v>
      </c>
      <c r="AA49" s="637">
        <f t="shared" ref="AA49" si="84">K49-K48</f>
        <v>0.30168901322666386</v>
      </c>
      <c r="AB49" s="637">
        <f t="shared" ref="AB49" si="85">L49-L48</f>
        <v>-3.934858886346305</v>
      </c>
      <c r="AC49" s="637">
        <f t="shared" ref="AC49" si="86">M49-M48</f>
        <v>1.4543314578005209</v>
      </c>
      <c r="AD49" s="645">
        <f t="shared" ref="AD49" si="87">N49-N48</f>
        <v>0.50818232316605361</v>
      </c>
    </row>
    <row r="50" spans="1:30">
      <c r="A50" s="117"/>
      <c r="B50" s="109" t="s">
        <v>179</v>
      </c>
      <c r="C50" s="120">
        <v>0</v>
      </c>
      <c r="D50" s="127">
        <v>0</v>
      </c>
      <c r="E50" s="127">
        <v>88.165685714285715</v>
      </c>
      <c r="F50" s="127">
        <v>0.1</v>
      </c>
      <c r="G50" s="127">
        <v>0</v>
      </c>
      <c r="H50" s="127">
        <v>117.07846153846154</v>
      </c>
      <c r="I50" s="120">
        <v>88.956346153846155</v>
      </c>
      <c r="J50" s="120">
        <v>0</v>
      </c>
      <c r="K50" s="127">
        <v>0</v>
      </c>
      <c r="L50" s="127">
        <v>59.8464406779661</v>
      </c>
      <c r="M50" s="127">
        <v>78.720799999999997</v>
      </c>
      <c r="N50" s="128">
        <v>68.50440366972478</v>
      </c>
      <c r="O50" s="588">
        <v>0</v>
      </c>
      <c r="P50" s="589">
        <v>0</v>
      </c>
      <c r="Q50" s="603"/>
      <c r="R50" s="603"/>
      <c r="S50" s="145"/>
      <c r="T50" s="145"/>
      <c r="Y50" s="644"/>
      <c r="AD50" s="644"/>
    </row>
    <row r="51" spans="1:30">
      <c r="A51" s="117"/>
      <c r="B51" s="129" t="s">
        <v>583</v>
      </c>
      <c r="C51" s="123">
        <v>0</v>
      </c>
      <c r="D51" s="130">
        <v>0</v>
      </c>
      <c r="E51" s="130">
        <v>0</v>
      </c>
      <c r="F51" s="130">
        <v>0</v>
      </c>
      <c r="G51" s="130">
        <v>0</v>
      </c>
      <c r="H51" s="130">
        <v>0</v>
      </c>
      <c r="I51" s="123">
        <v>0</v>
      </c>
      <c r="J51" s="123">
        <v>0</v>
      </c>
      <c r="K51" s="130">
        <v>0</v>
      </c>
      <c r="L51" s="130">
        <v>0</v>
      </c>
      <c r="M51" s="130">
        <v>0</v>
      </c>
      <c r="N51" s="131">
        <v>0</v>
      </c>
      <c r="O51" s="588">
        <v>0</v>
      </c>
      <c r="P51" s="589">
        <v>0</v>
      </c>
      <c r="Q51" s="603"/>
      <c r="R51" s="603"/>
      <c r="S51" s="637">
        <f t="shared" ref="S51" si="88">C51-C50</f>
        <v>0</v>
      </c>
      <c r="T51" s="637">
        <f t="shared" ref="T51" si="89">D51-D50</f>
        <v>0</v>
      </c>
      <c r="U51" s="637">
        <f t="shared" ref="U51" si="90">E51-E50</f>
        <v>-88.165685714285715</v>
      </c>
      <c r="V51" s="637">
        <f t="shared" ref="V51" si="91">F51-F50</f>
        <v>-0.1</v>
      </c>
      <c r="W51" s="637">
        <f t="shared" ref="W51" si="92">G51-G50</f>
        <v>0</v>
      </c>
      <c r="X51" s="637">
        <f t="shared" ref="X51" si="93">H51-H50</f>
        <v>-117.07846153846154</v>
      </c>
      <c r="Y51" s="645">
        <f t="shared" ref="Y51" si="94">I51-I50</f>
        <v>-88.956346153846155</v>
      </c>
      <c r="Z51" s="637">
        <f t="shared" ref="Z51" si="95">J51-J50</f>
        <v>0</v>
      </c>
      <c r="AA51" s="637">
        <f t="shared" ref="AA51" si="96">K51-K50</f>
        <v>0</v>
      </c>
      <c r="AB51" s="637">
        <f t="shared" ref="AB51" si="97">L51-L50</f>
        <v>-59.8464406779661</v>
      </c>
      <c r="AC51" s="637">
        <f t="shared" ref="AC51" si="98">M51-M50</f>
        <v>-78.720799999999997</v>
      </c>
      <c r="AD51" s="645">
        <f t="shared" ref="AD51" si="99">N51-N50</f>
        <v>-68.50440366972478</v>
      </c>
    </row>
    <row r="52" spans="1:30">
      <c r="A52" s="117"/>
      <c r="B52" s="109" t="s">
        <v>181</v>
      </c>
      <c r="C52" s="120">
        <v>123.5631209268646</v>
      </c>
      <c r="D52" s="127">
        <v>0</v>
      </c>
      <c r="E52" s="127">
        <v>121.496105</v>
      </c>
      <c r="F52" s="127">
        <v>131.47983204134368</v>
      </c>
      <c r="G52" s="127">
        <v>131.60170731707316</v>
      </c>
      <c r="H52" s="127">
        <v>134.3589453125</v>
      </c>
      <c r="I52" s="120">
        <v>125.39282343200165</v>
      </c>
      <c r="J52" s="120">
        <v>0</v>
      </c>
      <c r="K52" s="127">
        <v>77.114456391875748</v>
      </c>
      <c r="L52" s="127">
        <v>72.951977011494265</v>
      </c>
      <c r="M52" s="127">
        <v>76.533259109311743</v>
      </c>
      <c r="N52" s="128">
        <v>76.144226579520705</v>
      </c>
      <c r="O52" s="588">
        <v>0</v>
      </c>
      <c r="P52" s="589">
        <v>0</v>
      </c>
      <c r="Q52" s="603"/>
      <c r="R52" s="603"/>
      <c r="S52" s="145"/>
      <c r="T52" s="145"/>
      <c r="Y52" s="644"/>
      <c r="AD52" s="644"/>
    </row>
    <row r="53" spans="1:30">
      <c r="A53" s="117"/>
      <c r="B53" s="129" t="s">
        <v>585</v>
      </c>
      <c r="C53" s="123">
        <v>123.75641249999998</v>
      </c>
      <c r="D53" s="130">
        <v>0</v>
      </c>
      <c r="E53" s="130">
        <v>129.5990111329404</v>
      </c>
      <c r="F53" s="130">
        <v>132.80181510710261</v>
      </c>
      <c r="G53" s="130">
        <v>124.72748031496063</v>
      </c>
      <c r="H53" s="130">
        <v>135.89950458715597</v>
      </c>
      <c r="I53" s="123">
        <v>128.81109261630388</v>
      </c>
      <c r="J53" s="123">
        <v>0</v>
      </c>
      <c r="K53" s="130">
        <v>79.539182776801397</v>
      </c>
      <c r="L53" s="130">
        <v>74.682013274336299</v>
      </c>
      <c r="M53" s="130">
        <v>76.859442865264356</v>
      </c>
      <c r="N53" s="131">
        <v>77.476148103911612</v>
      </c>
      <c r="O53" s="588">
        <v>0</v>
      </c>
      <c r="P53" s="589">
        <v>0</v>
      </c>
      <c r="Q53" s="603"/>
      <c r="R53" s="603"/>
      <c r="S53" s="637">
        <f t="shared" ref="S53" si="100">C53-C52</f>
        <v>0.19329157313538303</v>
      </c>
      <c r="T53" s="637">
        <f t="shared" ref="T53" si="101">D53-D52</f>
        <v>0</v>
      </c>
      <c r="U53" s="637">
        <f t="shared" ref="U53" si="102">E53-E52</f>
        <v>8.1029061329404044</v>
      </c>
      <c r="V53" s="637">
        <f t="shared" ref="V53" si="103">F53-F52</f>
        <v>1.3219830657589284</v>
      </c>
      <c r="W53" s="637">
        <f t="shared" ref="W53" si="104">G53-G52</f>
        <v>-6.8742270021125336</v>
      </c>
      <c r="X53" s="637">
        <f t="shared" ref="X53" si="105">H53-H52</f>
        <v>1.5405592746559762</v>
      </c>
      <c r="Y53" s="645">
        <f t="shared" ref="Y53" si="106">I53-I52</f>
        <v>3.4182691843022326</v>
      </c>
      <c r="Z53" s="637">
        <f t="shared" ref="Z53" si="107">J53-J52</f>
        <v>0</v>
      </c>
      <c r="AA53" s="637">
        <f t="shared" ref="AA53" si="108">K53-K52</f>
        <v>2.4247263849256484</v>
      </c>
      <c r="AB53" s="637">
        <f t="shared" ref="AB53" si="109">L53-L52</f>
        <v>1.7300362628420345</v>
      </c>
      <c r="AC53" s="637">
        <f t="shared" ref="AC53" si="110">M53-M52</f>
        <v>0.32618375595261284</v>
      </c>
      <c r="AD53" s="645">
        <f t="shared" ref="AD53" si="111">N53-N52</f>
        <v>1.3319215243909071</v>
      </c>
    </row>
    <row r="54" spans="1:30">
      <c r="A54" s="117"/>
      <c r="B54" s="109" t="s">
        <v>183</v>
      </c>
      <c r="C54" s="120">
        <v>89.88</v>
      </c>
      <c r="D54" s="127">
        <v>0</v>
      </c>
      <c r="E54" s="127">
        <v>0</v>
      </c>
      <c r="F54" s="127">
        <v>82.61</v>
      </c>
      <c r="G54" s="127">
        <v>0</v>
      </c>
      <c r="H54" s="127">
        <v>0</v>
      </c>
      <c r="I54" s="120">
        <v>88.336523076923072</v>
      </c>
      <c r="J54" s="120">
        <v>0</v>
      </c>
      <c r="K54" s="127">
        <v>66.59</v>
      </c>
      <c r="L54" s="127">
        <v>0</v>
      </c>
      <c r="M54" s="127">
        <v>62.429391891891889</v>
      </c>
      <c r="N54" s="128">
        <v>64.884265927977822</v>
      </c>
      <c r="O54" s="588">
        <v>0</v>
      </c>
      <c r="P54" s="589">
        <v>0</v>
      </c>
      <c r="Q54" s="603"/>
      <c r="R54" s="603"/>
      <c r="S54" s="145"/>
      <c r="T54" s="145"/>
      <c r="Y54" s="644"/>
      <c r="AD54" s="644"/>
    </row>
    <row r="55" spans="1:30">
      <c r="A55" s="117"/>
      <c r="B55" s="129" t="s">
        <v>587</v>
      </c>
      <c r="C55" s="123">
        <v>87.56</v>
      </c>
      <c r="D55" s="130">
        <v>0</v>
      </c>
      <c r="E55" s="130">
        <v>84.976200145032621</v>
      </c>
      <c r="F55" s="130">
        <v>84.533141263940522</v>
      </c>
      <c r="G55" s="130">
        <v>83.86</v>
      </c>
      <c r="H55" s="130">
        <v>98.199293478260856</v>
      </c>
      <c r="I55" s="123">
        <v>86.27237090909091</v>
      </c>
      <c r="J55" s="123">
        <v>0</v>
      </c>
      <c r="K55" s="130">
        <v>61.515217391304347</v>
      </c>
      <c r="L55" s="130">
        <v>53.55158273381295</v>
      </c>
      <c r="M55" s="130">
        <v>60.148463073852291</v>
      </c>
      <c r="N55" s="131">
        <v>59.777400581959263</v>
      </c>
      <c r="O55" s="588">
        <v>0</v>
      </c>
      <c r="P55" s="589">
        <v>0</v>
      </c>
      <c r="Q55" s="603"/>
      <c r="R55" s="603"/>
      <c r="S55" s="637">
        <f t="shared" ref="S55" si="112">C55-C54</f>
        <v>-2.3199999999999932</v>
      </c>
      <c r="T55" s="637">
        <f t="shared" ref="T55" si="113">D55-D54</f>
        <v>0</v>
      </c>
      <c r="U55" s="637">
        <f t="shared" ref="U55" si="114">E55-E54</f>
        <v>84.976200145032621</v>
      </c>
      <c r="V55" s="637">
        <f t="shared" ref="V55" si="115">F55-F54</f>
        <v>1.9231412639405221</v>
      </c>
      <c r="W55" s="637">
        <f t="shared" ref="W55" si="116">G55-G54</f>
        <v>83.86</v>
      </c>
      <c r="X55" s="637">
        <f t="shared" ref="X55" si="117">H55-H54</f>
        <v>98.199293478260856</v>
      </c>
      <c r="Y55" s="645">
        <f t="shared" ref="Y55" si="118">I55-I54</f>
        <v>-2.0641521678321624</v>
      </c>
      <c r="Z55" s="637">
        <f t="shared" ref="Z55" si="119">J55-J54</f>
        <v>0</v>
      </c>
      <c r="AA55" s="637">
        <f t="shared" ref="AA55" si="120">K55-K54</f>
        <v>-5.0747826086956564</v>
      </c>
      <c r="AB55" s="637">
        <f t="shared" ref="AB55" si="121">L55-L54</f>
        <v>53.55158273381295</v>
      </c>
      <c r="AC55" s="637">
        <f t="shared" ref="AC55" si="122">M55-M54</f>
        <v>-2.2809288180395981</v>
      </c>
      <c r="AD55" s="645">
        <f t="shared" ref="AD55" si="123">N55-N54</f>
        <v>-5.1068653460185587</v>
      </c>
    </row>
    <row r="56" spans="1:30">
      <c r="A56" s="117"/>
      <c r="B56" s="109" t="s">
        <v>185</v>
      </c>
      <c r="C56" s="120">
        <v>75.3</v>
      </c>
      <c r="D56" s="127">
        <v>0</v>
      </c>
      <c r="E56" s="127">
        <v>0</v>
      </c>
      <c r="F56" s="127">
        <v>89.570000000000007</v>
      </c>
      <c r="G56" s="127">
        <v>0</v>
      </c>
      <c r="H56" s="127">
        <v>0</v>
      </c>
      <c r="I56" s="120">
        <v>76.830881226053634</v>
      </c>
      <c r="J56" s="120">
        <v>0</v>
      </c>
      <c r="K56" s="127">
        <v>61.72999999999999</v>
      </c>
      <c r="L56" s="127">
        <v>0</v>
      </c>
      <c r="M56" s="127">
        <v>65.775376344086013</v>
      </c>
      <c r="N56" s="128">
        <v>63.234879999999997</v>
      </c>
      <c r="O56" s="588">
        <v>0</v>
      </c>
      <c r="P56" s="589">
        <v>0</v>
      </c>
      <c r="Q56" s="603"/>
      <c r="R56" s="603"/>
      <c r="S56" s="145"/>
      <c r="T56" s="145"/>
      <c r="Y56" s="644"/>
      <c r="AD56" s="644"/>
    </row>
    <row r="57" spans="1:30">
      <c r="A57" s="117"/>
      <c r="B57" s="129" t="s">
        <v>589</v>
      </c>
      <c r="C57" s="123">
        <v>69.34</v>
      </c>
      <c r="D57" s="130">
        <v>0</v>
      </c>
      <c r="E57" s="130">
        <v>73.01236051502147</v>
      </c>
      <c r="F57" s="130">
        <v>63.918352941176465</v>
      </c>
      <c r="G57" s="130">
        <v>78.959999999999994</v>
      </c>
      <c r="H57" s="130">
        <v>99.607500000000002</v>
      </c>
      <c r="I57" s="123">
        <v>73.187328094302572</v>
      </c>
      <c r="J57" s="123">
        <v>0</v>
      </c>
      <c r="K57" s="130">
        <v>57.269826589595375</v>
      </c>
      <c r="L57" s="130">
        <v>49.505384615384614</v>
      </c>
      <c r="M57" s="130">
        <v>57.047663551401861</v>
      </c>
      <c r="N57" s="131">
        <v>56.343063583815038</v>
      </c>
      <c r="O57" s="588">
        <v>0</v>
      </c>
      <c r="P57" s="589">
        <v>0</v>
      </c>
      <c r="Q57" s="603"/>
      <c r="R57" s="603"/>
      <c r="S57" s="729">
        <f t="shared" ref="S57" si="124">C57-C56</f>
        <v>-5.9599999999999937</v>
      </c>
      <c r="T57" s="637">
        <f t="shared" ref="T57" si="125">D57-D56</f>
        <v>0</v>
      </c>
      <c r="U57" s="637">
        <f t="shared" ref="U57" si="126">E57-E56</f>
        <v>73.01236051502147</v>
      </c>
      <c r="V57" s="637">
        <f t="shared" ref="V57" si="127">F57-F56</f>
        <v>-25.651647058823542</v>
      </c>
      <c r="W57" s="637">
        <f t="shared" ref="W57" si="128">G57-G56</f>
        <v>78.959999999999994</v>
      </c>
      <c r="X57" s="637">
        <f t="shared" ref="X57" si="129">H57-H56</f>
        <v>99.607500000000002</v>
      </c>
      <c r="Y57" s="645">
        <f t="shared" ref="Y57" si="130">I57-I56</f>
        <v>-3.6435531317510623</v>
      </c>
      <c r="Z57" s="637">
        <f t="shared" ref="Z57" si="131">J57-J56</f>
        <v>0</v>
      </c>
      <c r="AA57" s="637">
        <f t="shared" ref="AA57" si="132">K57-K56</f>
        <v>-4.4601734104046145</v>
      </c>
      <c r="AB57" s="637">
        <f t="shared" ref="AB57" si="133">L57-L56</f>
        <v>49.505384615384614</v>
      </c>
      <c r="AC57" s="637">
        <f t="shared" ref="AC57" si="134">M57-M56</f>
        <v>-8.7277127926841516</v>
      </c>
      <c r="AD57" s="645">
        <f t="shared" ref="AD57" si="135">N57-N56</f>
        <v>-6.8918164161849589</v>
      </c>
    </row>
    <row r="58" spans="1:30">
      <c r="A58" s="117"/>
      <c r="B58" s="109" t="s">
        <v>187</v>
      </c>
      <c r="C58" s="120">
        <v>0</v>
      </c>
      <c r="D58" s="127">
        <v>0</v>
      </c>
      <c r="E58" s="127">
        <v>81.144075471698116</v>
      </c>
      <c r="F58" s="127">
        <v>82.61</v>
      </c>
      <c r="G58" s="127">
        <v>85.09</v>
      </c>
      <c r="H58" s="127">
        <v>97.125511111111123</v>
      </c>
      <c r="I58" s="120">
        <v>83.343995402298845</v>
      </c>
      <c r="J58" s="120">
        <v>0</v>
      </c>
      <c r="K58" s="127">
        <v>53.86</v>
      </c>
      <c r="L58" s="127">
        <v>52.120502092050209</v>
      </c>
      <c r="M58" s="127">
        <v>57.585846702317291</v>
      </c>
      <c r="N58" s="128">
        <v>55.551373737373737</v>
      </c>
      <c r="O58" s="588">
        <v>0</v>
      </c>
      <c r="P58" s="589">
        <v>0</v>
      </c>
      <c r="Q58" s="603"/>
      <c r="R58" s="603"/>
      <c r="S58" s="145"/>
      <c r="T58" s="145"/>
      <c r="Y58" s="644"/>
      <c r="AD58" s="644"/>
    </row>
    <row r="59" spans="1:30">
      <c r="A59" s="117"/>
      <c r="B59" s="129" t="s">
        <v>591</v>
      </c>
      <c r="C59" s="123">
        <v>0</v>
      </c>
      <c r="D59" s="130">
        <v>0</v>
      </c>
      <c r="E59" s="130">
        <v>0</v>
      </c>
      <c r="F59" s="130">
        <v>0</v>
      </c>
      <c r="G59" s="130">
        <v>0</v>
      </c>
      <c r="H59" s="130">
        <v>0</v>
      </c>
      <c r="I59" s="123">
        <v>0</v>
      </c>
      <c r="J59" s="123">
        <v>0</v>
      </c>
      <c r="K59" s="130">
        <v>0</v>
      </c>
      <c r="L59" s="130">
        <v>0</v>
      </c>
      <c r="M59" s="130">
        <v>0</v>
      </c>
      <c r="N59" s="131">
        <v>0</v>
      </c>
      <c r="O59" s="588">
        <v>0</v>
      </c>
      <c r="P59" s="589">
        <v>0</v>
      </c>
      <c r="Q59" s="603"/>
      <c r="R59" s="603"/>
      <c r="S59" s="637">
        <f t="shared" ref="S59" si="136">C59-C58</f>
        <v>0</v>
      </c>
      <c r="T59" s="637">
        <f t="shared" ref="T59" si="137">D59-D58</f>
        <v>0</v>
      </c>
      <c r="U59" s="637">
        <f t="shared" ref="U59" si="138">E59-E58</f>
        <v>-81.144075471698116</v>
      </c>
      <c r="V59" s="637">
        <f t="shared" ref="V59" si="139">F59-F58</f>
        <v>-82.61</v>
      </c>
      <c r="W59" s="637">
        <f t="shared" ref="W59" si="140">G59-G58</f>
        <v>-85.09</v>
      </c>
      <c r="X59" s="637">
        <f t="shared" ref="X59" si="141">H59-H58</f>
        <v>-97.125511111111123</v>
      </c>
      <c r="Y59" s="645">
        <f t="shared" ref="Y59" si="142">I59-I58</f>
        <v>-83.343995402298845</v>
      </c>
      <c r="Z59" s="637">
        <f t="shared" ref="Z59" si="143">J59-J58</f>
        <v>0</v>
      </c>
      <c r="AA59" s="637">
        <f t="shared" ref="AA59" si="144">K59-K58</f>
        <v>-53.86</v>
      </c>
      <c r="AB59" s="637">
        <f t="shared" ref="AB59" si="145">L59-L58</f>
        <v>-52.120502092050209</v>
      </c>
      <c r="AC59" s="637">
        <f t="shared" ref="AC59" si="146">M59-M58</f>
        <v>-57.585846702317291</v>
      </c>
      <c r="AD59" s="645">
        <f t="shared" ref="AD59" si="147">N59-N58</f>
        <v>-55.551373737373737</v>
      </c>
    </row>
    <row r="60" spans="1:30">
      <c r="A60" s="117"/>
      <c r="B60" s="109" t="s">
        <v>189</v>
      </c>
      <c r="C60" s="120">
        <v>85.320080536912741</v>
      </c>
      <c r="D60" s="127">
        <v>0</v>
      </c>
      <c r="E60" s="127">
        <v>81.144075471698116</v>
      </c>
      <c r="F60" s="127">
        <v>82.896167400881055</v>
      </c>
      <c r="G60" s="127">
        <v>85.09</v>
      </c>
      <c r="H60" s="127">
        <v>97.125511111111123</v>
      </c>
      <c r="I60" s="120">
        <v>83.844714841218405</v>
      </c>
      <c r="J60" s="120">
        <v>0</v>
      </c>
      <c r="K60" s="127">
        <v>60.908357142857128</v>
      </c>
      <c r="L60" s="127">
        <v>52.120502092050209</v>
      </c>
      <c r="M60" s="127">
        <v>59.429326683291769</v>
      </c>
      <c r="N60" s="128">
        <v>58.855590256089947</v>
      </c>
      <c r="O60" s="588">
        <v>0</v>
      </c>
      <c r="P60" s="589">
        <v>0</v>
      </c>
      <c r="Q60" s="603"/>
      <c r="R60" s="603"/>
      <c r="S60" s="145"/>
      <c r="T60" s="145"/>
      <c r="Y60" s="644"/>
      <c r="AD60" s="644"/>
    </row>
    <row r="61" spans="1:30">
      <c r="A61" s="117"/>
      <c r="B61" s="129" t="s">
        <v>593</v>
      </c>
      <c r="C61" s="123">
        <v>81.779710494571773</v>
      </c>
      <c r="D61" s="130">
        <v>0</v>
      </c>
      <c r="E61" s="130">
        <v>81.95443902439024</v>
      </c>
      <c r="F61" s="130">
        <v>79.583262711864407</v>
      </c>
      <c r="G61" s="130">
        <v>82.796792452830175</v>
      </c>
      <c r="H61" s="130">
        <v>98.682107142857134</v>
      </c>
      <c r="I61" s="123">
        <v>82.737186836518049</v>
      </c>
      <c r="J61" s="123">
        <v>0</v>
      </c>
      <c r="K61" s="130">
        <v>59.522130257801898</v>
      </c>
      <c r="L61" s="130">
        <v>51.950695652173913</v>
      </c>
      <c r="M61" s="130">
        <v>58.719892357373517</v>
      </c>
      <c r="N61" s="131">
        <v>58.210574894514771</v>
      </c>
      <c r="O61" s="588">
        <v>0</v>
      </c>
      <c r="P61" s="589">
        <v>0</v>
      </c>
      <c r="Q61" s="603"/>
      <c r="R61" s="603"/>
      <c r="S61" s="637">
        <f t="shared" ref="S61" si="148">C61-C60</f>
        <v>-3.5403700423409674</v>
      </c>
      <c r="T61" s="637">
        <f t="shared" ref="T61" si="149">D61-D60</f>
        <v>0</v>
      </c>
      <c r="U61" s="637">
        <f t="shared" ref="U61" si="150">E61-E60</f>
        <v>0.81036355269212379</v>
      </c>
      <c r="V61" s="729">
        <f t="shared" ref="V61" si="151">F61-F60</f>
        <v>-3.3129046890166478</v>
      </c>
      <c r="W61" s="637">
        <f t="shared" ref="W61" si="152">G61-G60</f>
        <v>-2.2932075471698283</v>
      </c>
      <c r="X61" s="637">
        <f t="shared" ref="X61" si="153">H61-H60</f>
        <v>1.556596031746011</v>
      </c>
      <c r="Y61" s="645">
        <f t="shared" ref="Y61" si="154">I61-I60</f>
        <v>-1.107528004700356</v>
      </c>
      <c r="Z61" s="637">
        <f t="shared" ref="Z61" si="155">J61-J60</f>
        <v>0</v>
      </c>
      <c r="AA61" s="637">
        <f t="shared" ref="AA61" si="156">K61-K60</f>
        <v>-1.3862268850552297</v>
      </c>
      <c r="AB61" s="729">
        <f t="shared" ref="AB61" si="157">L61-L60</f>
        <v>-0.16980643987629662</v>
      </c>
      <c r="AC61" s="637">
        <f t="shared" ref="AC61" si="158">M61-M60</f>
        <v>-0.70943432591825228</v>
      </c>
      <c r="AD61" s="645">
        <f t="shared" ref="AD61" si="159">N61-N60</f>
        <v>-0.64501536157517592</v>
      </c>
    </row>
    <row r="62" spans="1:30">
      <c r="A62" s="117"/>
      <c r="B62" s="109" t="s">
        <v>195</v>
      </c>
      <c r="C62" s="120">
        <v>0</v>
      </c>
      <c r="D62" s="127">
        <v>0</v>
      </c>
      <c r="E62" s="127">
        <v>85.517837837837831</v>
      </c>
      <c r="F62" s="127">
        <v>82.56</v>
      </c>
      <c r="G62" s="127">
        <v>0</v>
      </c>
      <c r="H62" s="127">
        <v>0</v>
      </c>
      <c r="I62" s="120">
        <v>84.549818181818182</v>
      </c>
      <c r="J62" s="120">
        <v>0</v>
      </c>
      <c r="K62" s="127">
        <v>54.7</v>
      </c>
      <c r="L62" s="127">
        <v>0</v>
      </c>
      <c r="M62" s="127">
        <v>67.0625</v>
      </c>
      <c r="N62" s="128">
        <v>60.194444444444443</v>
      </c>
      <c r="O62" s="588">
        <v>0</v>
      </c>
      <c r="P62" s="589">
        <v>0</v>
      </c>
      <c r="Q62" s="603"/>
      <c r="R62" s="603"/>
      <c r="S62" s="145"/>
      <c r="T62" s="145"/>
      <c r="Y62" s="644"/>
      <c r="AD62" s="644"/>
    </row>
    <row r="63" spans="1:30">
      <c r="A63" s="117"/>
      <c r="B63" s="129" t="s">
        <v>595</v>
      </c>
      <c r="C63" s="123">
        <v>0</v>
      </c>
      <c r="D63" s="130">
        <v>0</v>
      </c>
      <c r="E63" s="130">
        <v>95.30543307086613</v>
      </c>
      <c r="F63" s="130">
        <v>0</v>
      </c>
      <c r="G63" s="130">
        <v>67.5</v>
      </c>
      <c r="H63" s="130">
        <v>0</v>
      </c>
      <c r="I63" s="123">
        <v>94.874341085271311</v>
      </c>
      <c r="J63" s="123">
        <v>0</v>
      </c>
      <c r="K63" s="130">
        <v>50</v>
      </c>
      <c r="L63" s="130">
        <v>0</v>
      </c>
      <c r="M63" s="130">
        <v>58.371999999999993</v>
      </c>
      <c r="N63" s="131">
        <v>56.44</v>
      </c>
      <c r="O63" s="588">
        <v>0</v>
      </c>
      <c r="P63" s="589">
        <v>0</v>
      </c>
      <c r="Q63" s="603"/>
      <c r="R63" s="603"/>
      <c r="S63" s="637">
        <f t="shared" ref="S63" si="160">C63-C62</f>
        <v>0</v>
      </c>
      <c r="T63" s="637">
        <f t="shared" ref="T63" si="161">D63-D62</f>
        <v>0</v>
      </c>
      <c r="U63" s="637">
        <f t="shared" ref="U63" si="162">E63-E62</f>
        <v>9.7875952330282985</v>
      </c>
      <c r="V63" s="637">
        <f t="shared" ref="V63" si="163">F63-F62</f>
        <v>-82.56</v>
      </c>
      <c r="W63" s="637">
        <f t="shared" ref="W63" si="164">G63-G62</f>
        <v>67.5</v>
      </c>
      <c r="X63" s="637">
        <f t="shared" ref="X63" si="165">H63-H62</f>
        <v>0</v>
      </c>
      <c r="Y63" s="645">
        <f t="shared" ref="Y63" si="166">I63-I62</f>
        <v>10.324522903453129</v>
      </c>
      <c r="Z63" s="637">
        <f t="shared" ref="Z63" si="167">J63-J62</f>
        <v>0</v>
      </c>
      <c r="AA63" s="637">
        <f t="shared" ref="AA63" si="168">K63-K62</f>
        <v>-4.7000000000000028</v>
      </c>
      <c r="AB63" s="637">
        <f t="shared" ref="AB63" si="169">L63-L62</f>
        <v>0</v>
      </c>
      <c r="AC63" s="637">
        <f t="shared" ref="AC63" si="170">M63-M62</f>
        <v>-8.6905000000000072</v>
      </c>
      <c r="AD63" s="645">
        <f t="shared" ref="AD63" si="171">N63-N62</f>
        <v>-3.7544444444444451</v>
      </c>
    </row>
    <row r="64" spans="1:30">
      <c r="A64" s="117"/>
      <c r="B64" s="109" t="s">
        <v>191</v>
      </c>
      <c r="C64" s="120">
        <v>116.36377817853923</v>
      </c>
      <c r="D64" s="127">
        <v>0</v>
      </c>
      <c r="E64" s="127">
        <v>129.19076290543629</v>
      </c>
      <c r="F64" s="127">
        <v>125.10855661192743</v>
      </c>
      <c r="G64" s="127">
        <v>131.26142857142855</v>
      </c>
      <c r="H64" s="127">
        <v>136.75502164502166</v>
      </c>
      <c r="I64" s="120">
        <v>124.47075386597938</v>
      </c>
      <c r="J64" s="120">
        <v>0</v>
      </c>
      <c r="K64" s="127">
        <v>75.284058171745144</v>
      </c>
      <c r="L64" s="127">
        <v>75.075598086124401</v>
      </c>
      <c r="M64" s="127">
        <v>75.174251626898041</v>
      </c>
      <c r="N64" s="128">
        <v>75.189330162504973</v>
      </c>
      <c r="O64" s="588">
        <v>0</v>
      </c>
      <c r="P64" s="589">
        <v>0</v>
      </c>
      <c r="Q64" s="603"/>
      <c r="R64" s="603"/>
      <c r="S64" s="145"/>
      <c r="T64" s="145"/>
      <c r="Y64" s="644"/>
      <c r="AD64" s="644"/>
    </row>
    <row r="65" spans="1:30">
      <c r="A65" s="117"/>
      <c r="B65" s="129" t="s">
        <v>597</v>
      </c>
      <c r="C65" s="123">
        <v>116.14985645933015</v>
      </c>
      <c r="D65" s="130">
        <v>0</v>
      </c>
      <c r="E65" s="130">
        <v>112.01831044776119</v>
      </c>
      <c r="F65" s="130">
        <v>117.160307603018</v>
      </c>
      <c r="G65" s="130">
        <v>114.07229007633588</v>
      </c>
      <c r="H65" s="130">
        <v>126.7564630681818</v>
      </c>
      <c r="I65" s="123">
        <v>115.54415350415351</v>
      </c>
      <c r="J65" s="123">
        <v>0</v>
      </c>
      <c r="K65" s="130">
        <v>74.962660714285704</v>
      </c>
      <c r="L65" s="130">
        <v>70.624052718286663</v>
      </c>
      <c r="M65" s="130">
        <v>72.811637100861631</v>
      </c>
      <c r="N65" s="131">
        <v>73.103875675675667</v>
      </c>
      <c r="O65" s="588">
        <v>0</v>
      </c>
      <c r="P65" s="589">
        <v>0</v>
      </c>
      <c r="Q65" s="603"/>
      <c r="R65" s="603"/>
      <c r="S65" s="637">
        <f t="shared" ref="S65" si="172">C65-C64</f>
        <v>-0.21392171920908254</v>
      </c>
      <c r="T65" s="637">
        <f t="shared" ref="T65" si="173">D65-D64</f>
        <v>0</v>
      </c>
      <c r="U65" s="637">
        <f t="shared" ref="U65" si="174">E65-E64</f>
        <v>-17.172452457675092</v>
      </c>
      <c r="V65" s="637">
        <f t="shared" ref="V65" si="175">F65-F64</f>
        <v>-7.9482490089094284</v>
      </c>
      <c r="W65" s="637">
        <f t="shared" ref="W65" si="176">G65-G64</f>
        <v>-17.189138495092678</v>
      </c>
      <c r="X65" s="637">
        <f t="shared" ref="X65" si="177">H65-H64</f>
        <v>-9.998558576839855</v>
      </c>
      <c r="Y65" s="645">
        <f t="shared" ref="Y65" si="178">I65-I64</f>
        <v>-8.9266003618258623</v>
      </c>
      <c r="Z65" s="637">
        <f t="shared" ref="Z65" si="179">J65-J64</f>
        <v>0</v>
      </c>
      <c r="AA65" s="637">
        <f t="shared" ref="AA65" si="180">K65-K64</f>
        <v>-0.32139745745944026</v>
      </c>
      <c r="AB65" s="637">
        <f t="shared" ref="AB65" si="181">L65-L64</f>
        <v>-4.4515453678377384</v>
      </c>
      <c r="AC65" s="637">
        <f t="shared" ref="AC65" si="182">M65-M64</f>
        <v>-2.3626145260364098</v>
      </c>
      <c r="AD65" s="645">
        <f t="shared" ref="AD65" si="183">N65-N64</f>
        <v>-2.0854544868293061</v>
      </c>
    </row>
    <row r="66" spans="1:30">
      <c r="A66" s="117"/>
      <c r="B66" s="109" t="s">
        <v>193</v>
      </c>
      <c r="C66" s="120">
        <v>87.504401114206118</v>
      </c>
      <c r="D66" s="127">
        <v>0</v>
      </c>
      <c r="E66" s="127">
        <v>121.19367088607594</v>
      </c>
      <c r="F66" s="127">
        <v>110.33346666666665</v>
      </c>
      <c r="G66" s="127">
        <v>110.38</v>
      </c>
      <c r="H66" s="127">
        <v>127.26881720430107</v>
      </c>
      <c r="I66" s="120">
        <v>103.25646464646462</v>
      </c>
      <c r="J66" s="120">
        <v>0</v>
      </c>
      <c r="K66" s="127">
        <v>69.712773109243685</v>
      </c>
      <c r="L66" s="127">
        <v>71.43929824561404</v>
      </c>
      <c r="M66" s="127">
        <v>73.51644694533762</v>
      </c>
      <c r="N66" s="128">
        <v>71.638174305033814</v>
      </c>
      <c r="O66" s="588">
        <v>0</v>
      </c>
      <c r="P66" s="589">
        <v>0</v>
      </c>
      <c r="Q66" s="603"/>
      <c r="R66" s="603"/>
      <c r="S66" s="145"/>
      <c r="T66" s="145"/>
      <c r="Y66" s="644"/>
      <c r="AD66" s="644"/>
    </row>
    <row r="67" spans="1:30">
      <c r="A67" s="117"/>
      <c r="B67" s="129" t="s">
        <v>599</v>
      </c>
      <c r="C67" s="123">
        <v>85.580562060889932</v>
      </c>
      <c r="D67" s="130">
        <v>0</v>
      </c>
      <c r="E67" s="130">
        <v>87.017711738484394</v>
      </c>
      <c r="F67" s="130">
        <v>79.550168067226892</v>
      </c>
      <c r="G67" s="130">
        <v>92.3441463414634</v>
      </c>
      <c r="H67" s="130">
        <v>117.94961722488038</v>
      </c>
      <c r="I67" s="123">
        <v>89.720617128463488</v>
      </c>
      <c r="J67" s="123">
        <v>0</v>
      </c>
      <c r="K67" s="130">
        <v>66.920830527497188</v>
      </c>
      <c r="L67" s="130">
        <v>62.820371900826444</v>
      </c>
      <c r="M67" s="130">
        <v>69.024422241529095</v>
      </c>
      <c r="N67" s="131">
        <v>67.546453590192655</v>
      </c>
      <c r="O67" s="588">
        <v>0</v>
      </c>
      <c r="P67" s="589">
        <v>0</v>
      </c>
      <c r="Q67" s="603"/>
      <c r="R67" s="603"/>
      <c r="S67" s="637">
        <f t="shared" ref="S67" si="184">C67-C66</f>
        <v>-1.9238390533161862</v>
      </c>
      <c r="T67" s="637">
        <f t="shared" ref="T67" si="185">D67-D66</f>
        <v>0</v>
      </c>
      <c r="U67" s="637">
        <f t="shared" ref="U67" si="186">E67-E66</f>
        <v>-34.175959147591541</v>
      </c>
      <c r="V67" s="637">
        <f t="shared" ref="V67" si="187">F67-F66</f>
        <v>-30.78329859943976</v>
      </c>
      <c r="W67" s="637">
        <f t="shared" ref="W67" si="188">G67-G66</f>
        <v>-18.035853658536595</v>
      </c>
      <c r="X67" s="637">
        <f t="shared" ref="X67" si="189">H67-H66</f>
        <v>-9.3191999794206879</v>
      </c>
      <c r="Y67" s="645">
        <f t="shared" ref="Y67" si="190">I67-I66</f>
        <v>-13.535847518001134</v>
      </c>
      <c r="Z67" s="637">
        <f t="shared" ref="Z67" si="191">J67-J66</f>
        <v>0</v>
      </c>
      <c r="AA67" s="637">
        <f t="shared" ref="AA67" si="192">K67-K66</f>
        <v>-2.7919425817464969</v>
      </c>
      <c r="AB67" s="637">
        <f t="shared" ref="AB67" si="193">L67-L66</f>
        <v>-8.6189263447875959</v>
      </c>
      <c r="AC67" s="637">
        <f t="shared" ref="AC67" si="194">M67-M66</f>
        <v>-4.492024703808525</v>
      </c>
      <c r="AD67" s="645">
        <f t="shared" ref="AD67" si="195">N67-N66</f>
        <v>-4.0917207148411592</v>
      </c>
    </row>
    <row r="68" spans="1:30">
      <c r="A68" s="117"/>
      <c r="B68" s="109" t="s">
        <v>227</v>
      </c>
      <c r="C68" s="120">
        <v>112.34339930151339</v>
      </c>
      <c r="D68" s="127">
        <v>0</v>
      </c>
      <c r="E68" s="127">
        <v>128.65239880698766</v>
      </c>
      <c r="F68" s="127">
        <v>124.20909902597404</v>
      </c>
      <c r="G68" s="127">
        <v>130.38221052631579</v>
      </c>
      <c r="H68" s="127">
        <v>135.16544144144146</v>
      </c>
      <c r="I68" s="120">
        <v>122.34041008549487</v>
      </c>
      <c r="J68" s="120">
        <v>0</v>
      </c>
      <c r="K68" s="127">
        <v>72.767038724373563</v>
      </c>
      <c r="L68" s="127">
        <v>74.296390977443608</v>
      </c>
      <c r="M68" s="127">
        <v>74.659960099750606</v>
      </c>
      <c r="N68" s="128">
        <v>73.962919045147899</v>
      </c>
      <c r="O68" s="588">
        <v>0</v>
      </c>
      <c r="P68" s="589">
        <v>0</v>
      </c>
      <c r="Q68" s="603"/>
      <c r="R68" s="603"/>
      <c r="S68" s="145"/>
      <c r="T68" s="145"/>
      <c r="Y68" s="644"/>
      <c r="AD68" s="644"/>
    </row>
    <row r="69" spans="1:30" ht="13.5" thickBot="1">
      <c r="A69" s="632"/>
      <c r="B69" s="638" t="s">
        <v>601</v>
      </c>
      <c r="C69" s="639">
        <v>111.70246678023852</v>
      </c>
      <c r="D69" s="640">
        <v>0</v>
      </c>
      <c r="E69" s="640">
        <v>107.836007954263</v>
      </c>
      <c r="F69" s="640">
        <v>112.59569097399287</v>
      </c>
      <c r="G69" s="640">
        <v>111.13217821782177</v>
      </c>
      <c r="H69" s="640">
        <v>124.74043811610076</v>
      </c>
      <c r="I69" s="639">
        <v>111.4979990133202</v>
      </c>
      <c r="J69" s="639">
        <v>0</v>
      </c>
      <c r="K69" s="640">
        <v>71.399622078567873</v>
      </c>
      <c r="L69" s="640">
        <v>68.399681978798583</v>
      </c>
      <c r="M69" s="640">
        <v>71.416283610755457</v>
      </c>
      <c r="N69" s="641">
        <v>70.982693850267381</v>
      </c>
      <c r="O69" s="633">
        <v>0</v>
      </c>
      <c r="P69" s="634">
        <v>0</v>
      </c>
      <c r="Q69" s="603"/>
      <c r="R69" s="603"/>
      <c r="S69" s="642">
        <f t="shared" ref="S69" si="196">C69-C68</f>
        <v>-0.64093252127486267</v>
      </c>
      <c r="T69" s="642">
        <f t="shared" ref="T69" si="197">D69-D68</f>
        <v>0</v>
      </c>
      <c r="U69" s="642">
        <f t="shared" ref="U69" si="198">E69-E68</f>
        <v>-20.816390852724666</v>
      </c>
      <c r="V69" s="642">
        <f t="shared" ref="V69" si="199">F69-F68</f>
        <v>-11.613408051981168</v>
      </c>
      <c r="W69" s="642">
        <f t="shared" ref="W69" si="200">G69-G68</f>
        <v>-19.250032308494013</v>
      </c>
      <c r="X69" s="642">
        <f t="shared" ref="X69" si="201">H69-H68</f>
        <v>-10.425003325340697</v>
      </c>
      <c r="Y69" s="646">
        <f t="shared" ref="Y69" si="202">I69-I68</f>
        <v>-10.84241107217467</v>
      </c>
      <c r="Z69" s="642">
        <f t="shared" ref="Z69" si="203">J69-J68</f>
        <v>0</v>
      </c>
      <c r="AA69" s="642">
        <f t="shared" ref="AA69" si="204">K69-K68</f>
        <v>-1.3674166458056902</v>
      </c>
      <c r="AB69" s="642">
        <f t="shared" ref="AB69" si="205">L69-L68</f>
        <v>-5.8967089986450247</v>
      </c>
      <c r="AC69" s="642">
        <f t="shared" ref="AC69" si="206">M69-M68</f>
        <v>-3.243676488995149</v>
      </c>
      <c r="AD69" s="646">
        <f t="shared" ref="AD69" si="207">N69-N68</f>
        <v>-2.9802251948805178</v>
      </c>
    </row>
    <row r="70" spans="1:30">
      <c r="A70" s="116" t="s">
        <v>106</v>
      </c>
      <c r="B70" s="109" t="s">
        <v>286</v>
      </c>
      <c r="C70" s="120">
        <v>0</v>
      </c>
      <c r="D70" s="127">
        <v>0</v>
      </c>
      <c r="E70" s="127">
        <v>0</v>
      </c>
      <c r="F70" s="127">
        <v>0</v>
      </c>
      <c r="G70" s="127">
        <v>0</v>
      </c>
      <c r="H70" s="127">
        <v>0</v>
      </c>
      <c r="I70" s="120">
        <v>0</v>
      </c>
      <c r="J70" s="120">
        <v>0</v>
      </c>
      <c r="K70" s="127">
        <v>0</v>
      </c>
      <c r="L70" s="127">
        <v>0</v>
      </c>
      <c r="M70" s="127">
        <v>0</v>
      </c>
      <c r="N70" s="128">
        <v>0</v>
      </c>
      <c r="O70" s="111">
        <v>0</v>
      </c>
      <c r="P70" s="112">
        <v>0</v>
      </c>
      <c r="Q70" s="603"/>
      <c r="R70" s="603"/>
      <c r="S70" s="636" t="s">
        <v>1145</v>
      </c>
      <c r="T70" s="145"/>
      <c r="Y70" s="644"/>
      <c r="AD70" s="644"/>
    </row>
    <row r="71" spans="1:30">
      <c r="A71" s="117"/>
      <c r="B71" s="129" t="s">
        <v>571</v>
      </c>
      <c r="C71" s="123">
        <v>0</v>
      </c>
      <c r="D71" s="130">
        <v>0</v>
      </c>
      <c r="E71" s="130">
        <v>0</v>
      </c>
      <c r="F71" s="130">
        <v>0</v>
      </c>
      <c r="G71" s="130">
        <v>0</v>
      </c>
      <c r="H71" s="130">
        <v>0</v>
      </c>
      <c r="I71" s="123">
        <v>0</v>
      </c>
      <c r="J71" s="123">
        <v>0</v>
      </c>
      <c r="K71" s="130">
        <v>0</v>
      </c>
      <c r="L71" s="130">
        <v>0</v>
      </c>
      <c r="M71" s="130">
        <v>0</v>
      </c>
      <c r="N71" s="131">
        <v>0</v>
      </c>
      <c r="O71" s="588">
        <v>0</v>
      </c>
      <c r="P71" s="589">
        <v>0</v>
      </c>
      <c r="Q71" s="603"/>
      <c r="R71" s="603"/>
      <c r="S71" s="637">
        <f t="shared" ref="S71" si="208">C71-C70</f>
        <v>0</v>
      </c>
      <c r="T71" s="637">
        <f t="shared" ref="T71" si="209">D71-D70</f>
        <v>0</v>
      </c>
      <c r="U71" s="637">
        <f t="shared" ref="U71" si="210">E71-E70</f>
        <v>0</v>
      </c>
      <c r="V71" s="637">
        <f t="shared" ref="V71" si="211">F71-F70</f>
        <v>0</v>
      </c>
      <c r="W71" s="637">
        <f t="shared" ref="W71" si="212">G71-G70</f>
        <v>0</v>
      </c>
      <c r="X71" s="637">
        <f t="shared" ref="X71" si="213">H71-H70</f>
        <v>0</v>
      </c>
      <c r="Y71" s="645">
        <f t="shared" ref="Y71" si="214">I71-I70</f>
        <v>0</v>
      </c>
      <c r="Z71" s="637">
        <f t="shared" ref="Z71" si="215">J71-J70</f>
        <v>0</v>
      </c>
      <c r="AA71" s="637">
        <f t="shared" ref="AA71" si="216">K71-K70</f>
        <v>0</v>
      </c>
      <c r="AB71" s="637">
        <f t="shared" ref="AB71" si="217">L71-L70</f>
        <v>0</v>
      </c>
      <c r="AC71" s="637">
        <f t="shared" ref="AC71" si="218">M71-M70</f>
        <v>0</v>
      </c>
      <c r="AD71" s="645">
        <f t="shared" ref="AD71" si="219">N71-N70</f>
        <v>0</v>
      </c>
    </row>
    <row r="72" spans="1:30">
      <c r="A72" s="117"/>
      <c r="B72" s="109" t="s">
        <v>288</v>
      </c>
      <c r="C72" s="120">
        <v>0</v>
      </c>
      <c r="D72" s="127">
        <v>0</v>
      </c>
      <c r="E72" s="127">
        <v>0</v>
      </c>
      <c r="F72" s="127">
        <v>0</v>
      </c>
      <c r="G72" s="127">
        <v>0</v>
      </c>
      <c r="H72" s="127">
        <v>0</v>
      </c>
      <c r="I72" s="120">
        <v>0</v>
      </c>
      <c r="J72" s="120">
        <v>0</v>
      </c>
      <c r="K72" s="127">
        <v>0</v>
      </c>
      <c r="L72" s="127">
        <v>0</v>
      </c>
      <c r="M72" s="127">
        <v>0</v>
      </c>
      <c r="N72" s="128">
        <v>0</v>
      </c>
      <c r="O72" s="588">
        <v>0</v>
      </c>
      <c r="P72" s="589">
        <v>0</v>
      </c>
      <c r="Q72" s="603"/>
      <c r="R72" s="603"/>
      <c r="S72" s="145"/>
      <c r="T72" s="145"/>
      <c r="Y72" s="644"/>
      <c r="AD72" s="644"/>
    </row>
    <row r="73" spans="1:30">
      <c r="A73" s="117"/>
      <c r="B73" s="129" t="s">
        <v>573</v>
      </c>
      <c r="C73" s="123">
        <v>0</v>
      </c>
      <c r="D73" s="130">
        <v>0</v>
      </c>
      <c r="E73" s="130">
        <v>0</v>
      </c>
      <c r="F73" s="130">
        <v>0</v>
      </c>
      <c r="G73" s="130">
        <v>0</v>
      </c>
      <c r="H73" s="130">
        <v>0</v>
      </c>
      <c r="I73" s="123">
        <v>0</v>
      </c>
      <c r="J73" s="123">
        <v>0</v>
      </c>
      <c r="K73" s="130">
        <v>0</v>
      </c>
      <c r="L73" s="130">
        <v>0</v>
      </c>
      <c r="M73" s="130">
        <v>0</v>
      </c>
      <c r="N73" s="131">
        <v>0</v>
      </c>
      <c r="O73" s="588">
        <v>0</v>
      </c>
      <c r="P73" s="589">
        <v>0</v>
      </c>
      <c r="Q73" s="603"/>
      <c r="R73" s="603"/>
      <c r="S73" s="637">
        <f t="shared" ref="S73" si="220">C73-C72</f>
        <v>0</v>
      </c>
      <c r="T73" s="637">
        <f t="shared" ref="T73" si="221">D73-D72</f>
        <v>0</v>
      </c>
      <c r="U73" s="637">
        <f t="shared" ref="U73" si="222">E73-E72</f>
        <v>0</v>
      </c>
      <c r="V73" s="637">
        <f t="shared" ref="V73" si="223">F73-F72</f>
        <v>0</v>
      </c>
      <c r="W73" s="637">
        <f t="shared" ref="W73" si="224">G73-G72</f>
        <v>0</v>
      </c>
      <c r="X73" s="637">
        <f t="shared" ref="X73" si="225">H73-H72</f>
        <v>0</v>
      </c>
      <c r="Y73" s="645">
        <f t="shared" ref="Y73" si="226">I73-I72</f>
        <v>0</v>
      </c>
      <c r="Z73" s="637">
        <f t="shared" ref="Z73" si="227">J73-J72</f>
        <v>0</v>
      </c>
      <c r="AA73" s="637">
        <f t="shared" ref="AA73" si="228">K73-K72</f>
        <v>0</v>
      </c>
      <c r="AB73" s="637">
        <f t="shared" ref="AB73" si="229">L73-L72</f>
        <v>0</v>
      </c>
      <c r="AC73" s="637">
        <f t="shared" ref="AC73" si="230">M73-M72</f>
        <v>0</v>
      </c>
      <c r="AD73" s="645">
        <f t="shared" ref="AD73" si="231">N73-N72</f>
        <v>0</v>
      </c>
    </row>
    <row r="74" spans="1:30">
      <c r="A74" s="117"/>
      <c r="B74" s="109" t="s">
        <v>290</v>
      </c>
      <c r="C74" s="120">
        <v>0</v>
      </c>
      <c r="D74" s="127">
        <v>0</v>
      </c>
      <c r="E74" s="127">
        <v>0</v>
      </c>
      <c r="F74" s="127">
        <v>0</v>
      </c>
      <c r="G74" s="127">
        <v>0</v>
      </c>
      <c r="H74" s="127">
        <v>0</v>
      </c>
      <c r="I74" s="120">
        <v>0</v>
      </c>
      <c r="J74" s="120">
        <v>0</v>
      </c>
      <c r="K74" s="127">
        <v>0</v>
      </c>
      <c r="L74" s="127">
        <v>0</v>
      </c>
      <c r="M74" s="127">
        <v>0</v>
      </c>
      <c r="N74" s="128">
        <v>0</v>
      </c>
      <c r="O74" s="588">
        <v>0</v>
      </c>
      <c r="P74" s="589">
        <v>0</v>
      </c>
      <c r="Q74" s="603"/>
      <c r="R74" s="603"/>
      <c r="S74" s="145"/>
      <c r="T74" s="145"/>
      <c r="Y74" s="644"/>
      <c r="AD74" s="644"/>
    </row>
    <row r="75" spans="1:30">
      <c r="A75" s="117"/>
      <c r="B75" s="129" t="s">
        <v>575</v>
      </c>
      <c r="C75" s="123">
        <v>0</v>
      </c>
      <c r="D75" s="130">
        <v>0</v>
      </c>
      <c r="E75" s="130">
        <v>0</v>
      </c>
      <c r="F75" s="130">
        <v>0</v>
      </c>
      <c r="G75" s="130">
        <v>0</v>
      </c>
      <c r="H75" s="130">
        <v>0</v>
      </c>
      <c r="I75" s="123">
        <v>0</v>
      </c>
      <c r="J75" s="123">
        <v>0</v>
      </c>
      <c r="K75" s="130">
        <v>0</v>
      </c>
      <c r="L75" s="130">
        <v>0</v>
      </c>
      <c r="M75" s="130">
        <v>0</v>
      </c>
      <c r="N75" s="131">
        <v>0</v>
      </c>
      <c r="O75" s="588">
        <v>0</v>
      </c>
      <c r="P75" s="589">
        <v>0</v>
      </c>
      <c r="Q75" s="603"/>
      <c r="R75" s="603"/>
      <c r="S75" s="637">
        <f t="shared" ref="S75" si="232">C75-C74</f>
        <v>0</v>
      </c>
      <c r="T75" s="637">
        <f t="shared" ref="T75" si="233">D75-D74</f>
        <v>0</v>
      </c>
      <c r="U75" s="637">
        <f t="shared" ref="U75" si="234">E75-E74</f>
        <v>0</v>
      </c>
      <c r="V75" s="637">
        <f t="shared" ref="V75" si="235">F75-F74</f>
        <v>0</v>
      </c>
      <c r="W75" s="637">
        <f t="shared" ref="W75" si="236">G75-G74</f>
        <v>0</v>
      </c>
      <c r="X75" s="637">
        <f t="shared" ref="X75" si="237">H75-H74</f>
        <v>0</v>
      </c>
      <c r="Y75" s="645">
        <f t="shared" ref="Y75" si="238">I75-I74</f>
        <v>0</v>
      </c>
      <c r="Z75" s="637">
        <f t="shared" ref="Z75" si="239">J75-J74</f>
        <v>0</v>
      </c>
      <c r="AA75" s="637">
        <f t="shared" ref="AA75" si="240">K75-K74</f>
        <v>0</v>
      </c>
      <c r="AB75" s="637">
        <f t="shared" ref="AB75" si="241">L75-L74</f>
        <v>0</v>
      </c>
      <c r="AC75" s="637">
        <f t="shared" ref="AC75" si="242">M75-M74</f>
        <v>0</v>
      </c>
      <c r="AD75" s="645">
        <f t="shared" ref="AD75" si="243">N75-N74</f>
        <v>0</v>
      </c>
    </row>
    <row r="76" spans="1:30">
      <c r="A76" s="117"/>
      <c r="B76" s="109" t="s">
        <v>292</v>
      </c>
      <c r="C76" s="120">
        <v>0</v>
      </c>
      <c r="D76" s="127">
        <v>0</v>
      </c>
      <c r="E76" s="127">
        <v>0</v>
      </c>
      <c r="F76" s="127">
        <v>0</v>
      </c>
      <c r="G76" s="127">
        <v>0</v>
      </c>
      <c r="H76" s="127">
        <v>0</v>
      </c>
      <c r="I76" s="120">
        <v>0</v>
      </c>
      <c r="J76" s="120">
        <v>0</v>
      </c>
      <c r="K76" s="127">
        <v>0</v>
      </c>
      <c r="L76" s="127">
        <v>0</v>
      </c>
      <c r="M76" s="127">
        <v>0</v>
      </c>
      <c r="N76" s="128">
        <v>0</v>
      </c>
      <c r="O76" s="588">
        <v>0</v>
      </c>
      <c r="P76" s="589">
        <v>0</v>
      </c>
      <c r="Q76" s="603"/>
      <c r="R76" s="603"/>
      <c r="S76" s="145"/>
      <c r="T76" s="145"/>
      <c r="Y76" s="644"/>
      <c r="AD76" s="644"/>
    </row>
    <row r="77" spans="1:30">
      <c r="A77" s="117"/>
      <c r="B77" s="129" t="s">
        <v>577</v>
      </c>
      <c r="C77" s="123">
        <v>0</v>
      </c>
      <c r="D77" s="130">
        <v>0</v>
      </c>
      <c r="E77" s="130">
        <v>0</v>
      </c>
      <c r="F77" s="130">
        <v>0</v>
      </c>
      <c r="G77" s="130">
        <v>0</v>
      </c>
      <c r="H77" s="130">
        <v>0</v>
      </c>
      <c r="I77" s="123">
        <v>0</v>
      </c>
      <c r="J77" s="123">
        <v>0</v>
      </c>
      <c r="K77" s="130">
        <v>0</v>
      </c>
      <c r="L77" s="130">
        <v>0</v>
      </c>
      <c r="M77" s="130">
        <v>0</v>
      </c>
      <c r="N77" s="131">
        <v>0</v>
      </c>
      <c r="O77" s="588">
        <v>0</v>
      </c>
      <c r="P77" s="589">
        <v>0</v>
      </c>
      <c r="Q77" s="603"/>
      <c r="R77" s="603"/>
      <c r="S77" s="637">
        <f t="shared" ref="S77" si="244">C77-C76</f>
        <v>0</v>
      </c>
      <c r="T77" s="637">
        <f t="shared" ref="T77" si="245">D77-D76</f>
        <v>0</v>
      </c>
      <c r="U77" s="637">
        <f t="shared" ref="U77" si="246">E77-E76</f>
        <v>0</v>
      </c>
      <c r="V77" s="637">
        <f t="shared" ref="V77" si="247">F77-F76</f>
        <v>0</v>
      </c>
      <c r="W77" s="637">
        <f t="shared" ref="W77" si="248">G77-G76</f>
        <v>0</v>
      </c>
      <c r="X77" s="637">
        <f t="shared" ref="X77" si="249">H77-H76</f>
        <v>0</v>
      </c>
      <c r="Y77" s="645">
        <f t="shared" ref="Y77" si="250">I77-I76</f>
        <v>0</v>
      </c>
      <c r="Z77" s="637">
        <f t="shared" ref="Z77" si="251">J77-J76</f>
        <v>0</v>
      </c>
      <c r="AA77" s="637">
        <f t="shared" ref="AA77" si="252">K77-K76</f>
        <v>0</v>
      </c>
      <c r="AB77" s="637">
        <f t="shared" ref="AB77" si="253">L77-L76</f>
        <v>0</v>
      </c>
      <c r="AC77" s="637">
        <f t="shared" ref="AC77" si="254">M77-M76</f>
        <v>0</v>
      </c>
      <c r="AD77" s="645">
        <f t="shared" ref="AD77" si="255">N77-N76</f>
        <v>0</v>
      </c>
    </row>
    <row r="78" spans="1:30">
      <c r="A78" s="117"/>
      <c r="B78" s="109" t="s">
        <v>175</v>
      </c>
      <c r="C78" s="120">
        <v>0</v>
      </c>
      <c r="D78" s="127">
        <v>0</v>
      </c>
      <c r="E78" s="127">
        <v>0</v>
      </c>
      <c r="F78" s="127">
        <v>0</v>
      </c>
      <c r="G78" s="127">
        <v>0</v>
      </c>
      <c r="H78" s="127">
        <v>0</v>
      </c>
      <c r="I78" s="120">
        <v>0</v>
      </c>
      <c r="J78" s="120">
        <v>0</v>
      </c>
      <c r="K78" s="127">
        <v>0</v>
      </c>
      <c r="L78" s="127">
        <v>0</v>
      </c>
      <c r="M78" s="127">
        <v>0</v>
      </c>
      <c r="N78" s="128">
        <v>0</v>
      </c>
      <c r="O78" s="588">
        <v>0</v>
      </c>
      <c r="P78" s="589">
        <v>0</v>
      </c>
      <c r="Q78" s="603"/>
      <c r="R78" s="603"/>
      <c r="S78" s="145"/>
      <c r="T78" s="145"/>
      <c r="Y78" s="644"/>
      <c r="AD78" s="644"/>
    </row>
    <row r="79" spans="1:30">
      <c r="A79" s="117"/>
      <c r="B79" s="129" t="s">
        <v>579</v>
      </c>
      <c r="C79" s="123">
        <v>0</v>
      </c>
      <c r="D79" s="130">
        <v>0</v>
      </c>
      <c r="E79" s="130">
        <v>0</v>
      </c>
      <c r="F79" s="130">
        <v>0</v>
      </c>
      <c r="G79" s="130">
        <v>0</v>
      </c>
      <c r="H79" s="130">
        <v>0</v>
      </c>
      <c r="I79" s="123">
        <v>0</v>
      </c>
      <c r="J79" s="123">
        <v>0</v>
      </c>
      <c r="K79" s="130">
        <v>0</v>
      </c>
      <c r="L79" s="130">
        <v>0</v>
      </c>
      <c r="M79" s="130">
        <v>0</v>
      </c>
      <c r="N79" s="131">
        <v>0</v>
      </c>
      <c r="O79" s="588">
        <v>0</v>
      </c>
      <c r="P79" s="589">
        <v>0</v>
      </c>
      <c r="Q79" s="603"/>
      <c r="R79" s="603"/>
      <c r="S79" s="637">
        <f t="shared" ref="S79" si="256">C79-C78</f>
        <v>0</v>
      </c>
      <c r="T79" s="637">
        <f t="shared" ref="T79" si="257">D79-D78</f>
        <v>0</v>
      </c>
      <c r="U79" s="637">
        <f t="shared" ref="U79" si="258">E79-E78</f>
        <v>0</v>
      </c>
      <c r="V79" s="637">
        <f t="shared" ref="V79" si="259">F79-F78</f>
        <v>0</v>
      </c>
      <c r="W79" s="637">
        <f t="shared" ref="W79" si="260">G79-G78</f>
        <v>0</v>
      </c>
      <c r="X79" s="637">
        <f t="shared" ref="X79" si="261">H79-H78</f>
        <v>0</v>
      </c>
      <c r="Y79" s="645">
        <f t="shared" ref="Y79" si="262">I79-I78</f>
        <v>0</v>
      </c>
      <c r="Z79" s="637">
        <f t="shared" ref="Z79" si="263">J79-J78</f>
        <v>0</v>
      </c>
      <c r="AA79" s="637">
        <f t="shared" ref="AA79" si="264">K79-K78</f>
        <v>0</v>
      </c>
      <c r="AB79" s="637">
        <f t="shared" ref="AB79" si="265">L79-L78</f>
        <v>0</v>
      </c>
      <c r="AC79" s="637">
        <f t="shared" ref="AC79" si="266">M79-M78</f>
        <v>0</v>
      </c>
      <c r="AD79" s="645">
        <f t="shared" ref="AD79" si="267">N79-N78</f>
        <v>0</v>
      </c>
    </row>
    <row r="80" spans="1:30">
      <c r="A80" s="117"/>
      <c r="B80" s="109" t="s">
        <v>177</v>
      </c>
      <c r="C80" s="120">
        <v>0</v>
      </c>
      <c r="D80" s="127">
        <v>0</v>
      </c>
      <c r="E80" s="127">
        <v>0</v>
      </c>
      <c r="F80" s="127">
        <v>0</v>
      </c>
      <c r="G80" s="127">
        <v>0</v>
      </c>
      <c r="H80" s="127">
        <v>0</v>
      </c>
      <c r="I80" s="120">
        <v>0</v>
      </c>
      <c r="J80" s="120">
        <v>0</v>
      </c>
      <c r="K80" s="127">
        <v>0</v>
      </c>
      <c r="L80" s="127">
        <v>0</v>
      </c>
      <c r="M80" s="127">
        <v>0</v>
      </c>
      <c r="N80" s="128">
        <v>0</v>
      </c>
      <c r="O80" s="588">
        <v>0</v>
      </c>
      <c r="P80" s="589">
        <v>0</v>
      </c>
      <c r="Q80" s="603"/>
      <c r="R80" s="603"/>
      <c r="S80" s="145"/>
      <c r="T80" s="145"/>
      <c r="Y80" s="644"/>
      <c r="AD80" s="644"/>
    </row>
    <row r="81" spans="1:30">
      <c r="A81" s="117"/>
      <c r="B81" s="129" t="s">
        <v>581</v>
      </c>
      <c r="C81" s="123">
        <v>0</v>
      </c>
      <c r="D81" s="130">
        <v>0</v>
      </c>
      <c r="E81" s="130">
        <v>0</v>
      </c>
      <c r="F81" s="130">
        <v>0</v>
      </c>
      <c r="G81" s="130">
        <v>0</v>
      </c>
      <c r="H81" s="130">
        <v>0</v>
      </c>
      <c r="I81" s="123">
        <v>0</v>
      </c>
      <c r="J81" s="123">
        <v>0</v>
      </c>
      <c r="K81" s="130">
        <v>0</v>
      </c>
      <c r="L81" s="130">
        <v>0</v>
      </c>
      <c r="M81" s="130">
        <v>0</v>
      </c>
      <c r="N81" s="131">
        <v>0</v>
      </c>
      <c r="O81" s="588">
        <v>0</v>
      </c>
      <c r="P81" s="589">
        <v>0</v>
      </c>
      <c r="Q81" s="603"/>
      <c r="R81" s="603"/>
      <c r="S81" s="637">
        <f t="shared" ref="S81" si="268">C81-C80</f>
        <v>0</v>
      </c>
      <c r="T81" s="637">
        <f t="shared" ref="T81" si="269">D81-D80</f>
        <v>0</v>
      </c>
      <c r="U81" s="637">
        <f t="shared" ref="U81" si="270">E81-E80</f>
        <v>0</v>
      </c>
      <c r="V81" s="637">
        <f t="shared" ref="V81" si="271">F81-F80</f>
        <v>0</v>
      </c>
      <c r="W81" s="637">
        <f t="shared" ref="W81" si="272">G81-G80</f>
        <v>0</v>
      </c>
      <c r="X81" s="637">
        <f t="shared" ref="X81" si="273">H81-H80</f>
        <v>0</v>
      </c>
      <c r="Y81" s="645">
        <f t="shared" ref="Y81" si="274">I81-I80</f>
        <v>0</v>
      </c>
      <c r="Z81" s="637">
        <f t="shared" ref="Z81" si="275">J81-J80</f>
        <v>0</v>
      </c>
      <c r="AA81" s="637">
        <f t="shared" ref="AA81" si="276">K81-K80</f>
        <v>0</v>
      </c>
      <c r="AB81" s="637">
        <f t="shared" ref="AB81" si="277">L81-L80</f>
        <v>0</v>
      </c>
      <c r="AC81" s="637">
        <f t="shared" ref="AC81" si="278">M81-M80</f>
        <v>0</v>
      </c>
      <c r="AD81" s="645">
        <f t="shared" ref="AD81" si="279">N81-N80</f>
        <v>0</v>
      </c>
    </row>
    <row r="82" spans="1:30">
      <c r="A82" s="117"/>
      <c r="B82" s="109" t="s">
        <v>179</v>
      </c>
      <c r="C82" s="120">
        <v>0</v>
      </c>
      <c r="D82" s="127">
        <v>0</v>
      </c>
      <c r="E82" s="127">
        <v>0</v>
      </c>
      <c r="F82" s="127">
        <v>0</v>
      </c>
      <c r="G82" s="127">
        <v>0</v>
      </c>
      <c r="H82" s="127">
        <v>0</v>
      </c>
      <c r="I82" s="120">
        <v>0</v>
      </c>
      <c r="J82" s="120">
        <v>0</v>
      </c>
      <c r="K82" s="127">
        <v>0</v>
      </c>
      <c r="L82" s="127">
        <v>0</v>
      </c>
      <c r="M82" s="127">
        <v>0</v>
      </c>
      <c r="N82" s="128">
        <v>0</v>
      </c>
      <c r="O82" s="588">
        <v>0</v>
      </c>
      <c r="P82" s="589">
        <v>0</v>
      </c>
      <c r="Q82" s="603"/>
      <c r="R82" s="603"/>
      <c r="S82" s="145"/>
      <c r="T82" s="145"/>
      <c r="Y82" s="644"/>
      <c r="AD82" s="644"/>
    </row>
    <row r="83" spans="1:30">
      <c r="A83" s="117"/>
      <c r="B83" s="129" t="s">
        <v>583</v>
      </c>
      <c r="C83" s="123">
        <v>0</v>
      </c>
      <c r="D83" s="130">
        <v>0</v>
      </c>
      <c r="E83" s="130">
        <v>0</v>
      </c>
      <c r="F83" s="130">
        <v>0</v>
      </c>
      <c r="G83" s="130">
        <v>0</v>
      </c>
      <c r="H83" s="130">
        <v>0</v>
      </c>
      <c r="I83" s="123">
        <v>0</v>
      </c>
      <c r="J83" s="123">
        <v>0</v>
      </c>
      <c r="K83" s="130">
        <v>0</v>
      </c>
      <c r="L83" s="130">
        <v>0</v>
      </c>
      <c r="M83" s="130">
        <v>0</v>
      </c>
      <c r="N83" s="131">
        <v>0</v>
      </c>
      <c r="O83" s="588">
        <v>0</v>
      </c>
      <c r="P83" s="589">
        <v>0</v>
      </c>
      <c r="Q83" s="603"/>
      <c r="R83" s="603"/>
      <c r="S83" s="637">
        <f t="shared" ref="S83" si="280">C83-C82</f>
        <v>0</v>
      </c>
      <c r="T83" s="637">
        <f t="shared" ref="T83" si="281">D83-D82</f>
        <v>0</v>
      </c>
      <c r="U83" s="637">
        <f t="shared" ref="U83" si="282">E83-E82</f>
        <v>0</v>
      </c>
      <c r="V83" s="637">
        <f t="shared" ref="V83" si="283">F83-F82</f>
        <v>0</v>
      </c>
      <c r="W83" s="637">
        <f t="shared" ref="W83" si="284">G83-G82</f>
        <v>0</v>
      </c>
      <c r="X83" s="637">
        <f t="shared" ref="X83" si="285">H83-H82</f>
        <v>0</v>
      </c>
      <c r="Y83" s="645">
        <f t="shared" ref="Y83" si="286">I83-I82</f>
        <v>0</v>
      </c>
      <c r="Z83" s="637">
        <f t="shared" ref="Z83" si="287">J83-J82</f>
        <v>0</v>
      </c>
      <c r="AA83" s="637">
        <f t="shared" ref="AA83" si="288">K83-K82</f>
        <v>0</v>
      </c>
      <c r="AB83" s="637">
        <f t="shared" ref="AB83" si="289">L83-L82</f>
        <v>0</v>
      </c>
      <c r="AC83" s="637">
        <f t="shared" ref="AC83" si="290">M83-M82</f>
        <v>0</v>
      </c>
      <c r="AD83" s="645">
        <f t="shared" ref="AD83" si="291">N83-N82</f>
        <v>0</v>
      </c>
    </row>
    <row r="84" spans="1:30">
      <c r="A84" s="117"/>
      <c r="B84" s="109" t="s">
        <v>181</v>
      </c>
      <c r="C84" s="120">
        <v>0</v>
      </c>
      <c r="D84" s="127">
        <v>0</v>
      </c>
      <c r="E84" s="127">
        <v>0</v>
      </c>
      <c r="F84" s="127">
        <v>0</v>
      </c>
      <c r="G84" s="127">
        <v>0</v>
      </c>
      <c r="H84" s="127">
        <v>0</v>
      </c>
      <c r="I84" s="120">
        <v>0</v>
      </c>
      <c r="J84" s="120">
        <v>0</v>
      </c>
      <c r="K84" s="127">
        <v>0</v>
      </c>
      <c r="L84" s="127">
        <v>0</v>
      </c>
      <c r="M84" s="127">
        <v>0</v>
      </c>
      <c r="N84" s="128">
        <v>0</v>
      </c>
      <c r="O84" s="588">
        <v>0</v>
      </c>
      <c r="P84" s="589">
        <v>0</v>
      </c>
      <c r="Q84" s="603"/>
      <c r="R84" s="603"/>
      <c r="S84" s="145"/>
      <c r="T84" s="145"/>
      <c r="Y84" s="644"/>
      <c r="AD84" s="644"/>
    </row>
    <row r="85" spans="1:30">
      <c r="A85" s="117"/>
      <c r="B85" s="129" t="s">
        <v>585</v>
      </c>
      <c r="C85" s="123">
        <v>0</v>
      </c>
      <c r="D85" s="130">
        <v>0</v>
      </c>
      <c r="E85" s="130">
        <v>0</v>
      </c>
      <c r="F85" s="130">
        <v>0</v>
      </c>
      <c r="G85" s="130">
        <v>0</v>
      </c>
      <c r="H85" s="130">
        <v>0</v>
      </c>
      <c r="I85" s="123">
        <v>0</v>
      </c>
      <c r="J85" s="123">
        <v>0</v>
      </c>
      <c r="K85" s="130">
        <v>0</v>
      </c>
      <c r="L85" s="130">
        <v>0</v>
      </c>
      <c r="M85" s="130">
        <v>0</v>
      </c>
      <c r="N85" s="131">
        <v>0</v>
      </c>
      <c r="O85" s="588">
        <v>0</v>
      </c>
      <c r="P85" s="589">
        <v>0</v>
      </c>
      <c r="Q85" s="603"/>
      <c r="R85" s="603"/>
      <c r="S85" s="637">
        <f t="shared" ref="S85" si="292">C85-C84</f>
        <v>0</v>
      </c>
      <c r="T85" s="637">
        <f t="shared" ref="T85" si="293">D85-D84</f>
        <v>0</v>
      </c>
      <c r="U85" s="637">
        <f t="shared" ref="U85" si="294">E85-E84</f>
        <v>0</v>
      </c>
      <c r="V85" s="637">
        <f t="shared" ref="V85" si="295">F85-F84</f>
        <v>0</v>
      </c>
      <c r="W85" s="637">
        <f t="shared" ref="W85" si="296">G85-G84</f>
        <v>0</v>
      </c>
      <c r="X85" s="637">
        <f t="shared" ref="X85" si="297">H85-H84</f>
        <v>0</v>
      </c>
      <c r="Y85" s="645">
        <f t="shared" ref="Y85" si="298">I85-I84</f>
        <v>0</v>
      </c>
      <c r="Z85" s="637">
        <f t="shared" ref="Z85" si="299">J85-J84</f>
        <v>0</v>
      </c>
      <c r="AA85" s="637">
        <f t="shared" ref="AA85" si="300">K85-K84</f>
        <v>0</v>
      </c>
      <c r="AB85" s="637">
        <f t="shared" ref="AB85" si="301">L85-L84</f>
        <v>0</v>
      </c>
      <c r="AC85" s="637">
        <f t="shared" ref="AC85" si="302">M85-M84</f>
        <v>0</v>
      </c>
      <c r="AD85" s="645">
        <f t="shared" ref="AD85" si="303">N85-N84</f>
        <v>0</v>
      </c>
    </row>
    <row r="86" spans="1:30">
      <c r="A86" s="117"/>
      <c r="B86" s="109" t="s">
        <v>183</v>
      </c>
      <c r="C86" s="120">
        <v>0</v>
      </c>
      <c r="D86" s="127">
        <v>0</v>
      </c>
      <c r="E86" s="127">
        <v>0</v>
      </c>
      <c r="F86" s="127">
        <v>0</v>
      </c>
      <c r="G86" s="127">
        <v>0</v>
      </c>
      <c r="H86" s="127">
        <v>0</v>
      </c>
      <c r="I86" s="120">
        <v>0</v>
      </c>
      <c r="J86" s="120">
        <v>0</v>
      </c>
      <c r="K86" s="127">
        <v>0</v>
      </c>
      <c r="L86" s="127">
        <v>0</v>
      </c>
      <c r="M86" s="127">
        <v>0</v>
      </c>
      <c r="N86" s="128">
        <v>0</v>
      </c>
      <c r="O86" s="588">
        <v>0</v>
      </c>
      <c r="P86" s="589">
        <v>0</v>
      </c>
      <c r="Q86" s="603"/>
      <c r="R86" s="603"/>
      <c r="S86" s="145"/>
      <c r="T86" s="145"/>
      <c r="Y86" s="644"/>
      <c r="AD86" s="644"/>
    </row>
    <row r="87" spans="1:30">
      <c r="A87" s="117"/>
      <c r="B87" s="129" t="s">
        <v>587</v>
      </c>
      <c r="C87" s="123">
        <v>0</v>
      </c>
      <c r="D87" s="130">
        <v>0</v>
      </c>
      <c r="E87" s="130">
        <v>0</v>
      </c>
      <c r="F87" s="130">
        <v>0</v>
      </c>
      <c r="G87" s="130">
        <v>0</v>
      </c>
      <c r="H87" s="130">
        <v>0</v>
      </c>
      <c r="I87" s="123">
        <v>0</v>
      </c>
      <c r="J87" s="123">
        <v>0</v>
      </c>
      <c r="K87" s="130">
        <v>0</v>
      </c>
      <c r="L87" s="130">
        <v>0</v>
      </c>
      <c r="M87" s="130">
        <v>0</v>
      </c>
      <c r="N87" s="131">
        <v>0</v>
      </c>
      <c r="O87" s="588">
        <v>0</v>
      </c>
      <c r="P87" s="589">
        <v>0</v>
      </c>
      <c r="Q87" s="603"/>
      <c r="R87" s="603"/>
      <c r="S87" s="637">
        <f t="shared" ref="S87" si="304">C87-C86</f>
        <v>0</v>
      </c>
      <c r="T87" s="637">
        <f t="shared" ref="T87" si="305">D87-D86</f>
        <v>0</v>
      </c>
      <c r="U87" s="637">
        <f t="shared" ref="U87" si="306">E87-E86</f>
        <v>0</v>
      </c>
      <c r="V87" s="637">
        <f t="shared" ref="V87" si="307">F87-F86</f>
        <v>0</v>
      </c>
      <c r="W87" s="637">
        <f t="shared" ref="W87" si="308">G87-G86</f>
        <v>0</v>
      </c>
      <c r="X87" s="637">
        <f t="shared" ref="X87" si="309">H87-H86</f>
        <v>0</v>
      </c>
      <c r="Y87" s="645">
        <f t="shared" ref="Y87" si="310">I87-I86</f>
        <v>0</v>
      </c>
      <c r="Z87" s="637">
        <f t="shared" ref="Z87" si="311">J87-J86</f>
        <v>0</v>
      </c>
      <c r="AA87" s="637">
        <f t="shared" ref="AA87" si="312">K87-K86</f>
        <v>0</v>
      </c>
      <c r="AB87" s="637">
        <f t="shared" ref="AB87" si="313">L87-L86</f>
        <v>0</v>
      </c>
      <c r="AC87" s="637">
        <f t="shared" ref="AC87" si="314">M87-M86</f>
        <v>0</v>
      </c>
      <c r="AD87" s="645">
        <f t="shared" ref="AD87" si="315">N87-N86</f>
        <v>0</v>
      </c>
    </row>
    <row r="88" spans="1:30">
      <c r="A88" s="117"/>
      <c r="B88" s="109" t="s">
        <v>185</v>
      </c>
      <c r="C88" s="120">
        <v>0</v>
      </c>
      <c r="D88" s="127">
        <v>0</v>
      </c>
      <c r="E88" s="127">
        <v>0</v>
      </c>
      <c r="F88" s="127">
        <v>0</v>
      </c>
      <c r="G88" s="127">
        <v>0</v>
      </c>
      <c r="H88" s="127">
        <v>0</v>
      </c>
      <c r="I88" s="120">
        <v>0</v>
      </c>
      <c r="J88" s="120">
        <v>0</v>
      </c>
      <c r="K88" s="127">
        <v>0</v>
      </c>
      <c r="L88" s="127">
        <v>0</v>
      </c>
      <c r="M88" s="127">
        <v>0</v>
      </c>
      <c r="N88" s="128">
        <v>0</v>
      </c>
      <c r="O88" s="588">
        <v>0</v>
      </c>
      <c r="P88" s="589">
        <v>0</v>
      </c>
      <c r="Q88" s="603"/>
      <c r="R88" s="603"/>
      <c r="S88" s="145"/>
      <c r="T88" s="145"/>
      <c r="Y88" s="644"/>
      <c r="AD88" s="644"/>
    </row>
    <row r="89" spans="1:30">
      <c r="A89" s="117"/>
      <c r="B89" s="129" t="s">
        <v>589</v>
      </c>
      <c r="C89" s="123">
        <v>0</v>
      </c>
      <c r="D89" s="130">
        <v>0</v>
      </c>
      <c r="E89" s="130">
        <v>0</v>
      </c>
      <c r="F89" s="130">
        <v>0</v>
      </c>
      <c r="G89" s="130">
        <v>0</v>
      </c>
      <c r="H89" s="130">
        <v>0</v>
      </c>
      <c r="I89" s="123">
        <v>0</v>
      </c>
      <c r="J89" s="123">
        <v>0</v>
      </c>
      <c r="K89" s="130">
        <v>0</v>
      </c>
      <c r="L89" s="130">
        <v>0</v>
      </c>
      <c r="M89" s="130">
        <v>0</v>
      </c>
      <c r="N89" s="131">
        <v>0</v>
      </c>
      <c r="O89" s="588">
        <v>0</v>
      </c>
      <c r="P89" s="589">
        <v>0</v>
      </c>
      <c r="Q89" s="603"/>
      <c r="R89" s="603"/>
      <c r="S89" s="637">
        <f t="shared" ref="S89" si="316">C89-C88</f>
        <v>0</v>
      </c>
      <c r="T89" s="637">
        <f t="shared" ref="T89" si="317">D89-D88</f>
        <v>0</v>
      </c>
      <c r="U89" s="637">
        <f t="shared" ref="U89" si="318">E89-E88</f>
        <v>0</v>
      </c>
      <c r="V89" s="637">
        <f t="shared" ref="V89" si="319">F89-F88</f>
        <v>0</v>
      </c>
      <c r="W89" s="637">
        <f t="shared" ref="W89" si="320">G89-G88</f>
        <v>0</v>
      </c>
      <c r="X89" s="637">
        <f t="shared" ref="X89" si="321">H89-H88</f>
        <v>0</v>
      </c>
      <c r="Y89" s="645">
        <f t="shared" ref="Y89" si="322">I89-I88</f>
        <v>0</v>
      </c>
      <c r="Z89" s="637">
        <f t="shared" ref="Z89" si="323">J89-J88</f>
        <v>0</v>
      </c>
      <c r="AA89" s="637">
        <f t="shared" ref="AA89" si="324">K89-K88</f>
        <v>0</v>
      </c>
      <c r="AB89" s="637">
        <f t="shared" ref="AB89" si="325">L89-L88</f>
        <v>0</v>
      </c>
      <c r="AC89" s="637">
        <f t="shared" ref="AC89" si="326">M89-M88</f>
        <v>0</v>
      </c>
      <c r="AD89" s="645">
        <f t="shared" ref="AD89" si="327">N89-N88</f>
        <v>0</v>
      </c>
    </row>
    <row r="90" spans="1:30">
      <c r="A90" s="117"/>
      <c r="B90" s="109" t="s">
        <v>187</v>
      </c>
      <c r="C90" s="120">
        <v>0</v>
      </c>
      <c r="D90" s="127">
        <v>0</v>
      </c>
      <c r="E90" s="127">
        <v>0</v>
      </c>
      <c r="F90" s="127">
        <v>0</v>
      </c>
      <c r="G90" s="127">
        <v>0</v>
      </c>
      <c r="H90" s="127">
        <v>0</v>
      </c>
      <c r="I90" s="120">
        <v>0</v>
      </c>
      <c r="J90" s="120">
        <v>0</v>
      </c>
      <c r="K90" s="127">
        <v>0</v>
      </c>
      <c r="L90" s="127">
        <v>0</v>
      </c>
      <c r="M90" s="127">
        <v>0</v>
      </c>
      <c r="N90" s="128">
        <v>0</v>
      </c>
      <c r="O90" s="588">
        <v>0</v>
      </c>
      <c r="P90" s="589">
        <v>0</v>
      </c>
      <c r="Q90" s="603"/>
      <c r="R90" s="603"/>
      <c r="S90" s="145"/>
      <c r="T90" s="145"/>
      <c r="Y90" s="644"/>
      <c r="AD90" s="644"/>
    </row>
    <row r="91" spans="1:30">
      <c r="A91" s="117"/>
      <c r="B91" s="129" t="s">
        <v>591</v>
      </c>
      <c r="C91" s="123">
        <v>0</v>
      </c>
      <c r="D91" s="130">
        <v>0</v>
      </c>
      <c r="E91" s="130">
        <v>0</v>
      </c>
      <c r="F91" s="130">
        <v>0</v>
      </c>
      <c r="G91" s="130">
        <v>0</v>
      </c>
      <c r="H91" s="130">
        <v>0</v>
      </c>
      <c r="I91" s="123">
        <v>0</v>
      </c>
      <c r="J91" s="123">
        <v>0</v>
      </c>
      <c r="K91" s="130">
        <v>0</v>
      </c>
      <c r="L91" s="130">
        <v>0</v>
      </c>
      <c r="M91" s="130">
        <v>0</v>
      </c>
      <c r="N91" s="131">
        <v>0</v>
      </c>
      <c r="O91" s="588">
        <v>0</v>
      </c>
      <c r="P91" s="589">
        <v>0</v>
      </c>
      <c r="Q91" s="603"/>
      <c r="R91" s="603"/>
      <c r="S91" s="637">
        <f t="shared" ref="S91" si="328">C91-C90</f>
        <v>0</v>
      </c>
      <c r="T91" s="637">
        <f t="shared" ref="T91" si="329">D91-D90</f>
        <v>0</v>
      </c>
      <c r="U91" s="637">
        <f t="shared" ref="U91" si="330">E91-E90</f>
        <v>0</v>
      </c>
      <c r="V91" s="637">
        <f t="shared" ref="V91" si="331">F91-F90</f>
        <v>0</v>
      </c>
      <c r="W91" s="637">
        <f t="shared" ref="W91" si="332">G91-G90</f>
        <v>0</v>
      </c>
      <c r="X91" s="637">
        <f t="shared" ref="X91" si="333">H91-H90</f>
        <v>0</v>
      </c>
      <c r="Y91" s="645">
        <f t="shared" ref="Y91" si="334">I91-I90</f>
        <v>0</v>
      </c>
      <c r="Z91" s="637">
        <f t="shared" ref="Z91" si="335">J91-J90</f>
        <v>0</v>
      </c>
      <c r="AA91" s="637">
        <f t="shared" ref="AA91" si="336">K91-K90</f>
        <v>0</v>
      </c>
      <c r="AB91" s="637">
        <f t="shared" ref="AB91" si="337">L91-L90</f>
        <v>0</v>
      </c>
      <c r="AC91" s="637">
        <f t="shared" ref="AC91" si="338">M91-M90</f>
        <v>0</v>
      </c>
      <c r="AD91" s="645">
        <f t="shared" ref="AD91" si="339">N91-N90</f>
        <v>0</v>
      </c>
    </row>
    <row r="92" spans="1:30">
      <c r="A92" s="117"/>
      <c r="B92" s="109" t="s">
        <v>189</v>
      </c>
      <c r="C92" s="120">
        <v>0</v>
      </c>
      <c r="D92" s="127">
        <v>0</v>
      </c>
      <c r="E92" s="127">
        <v>0</v>
      </c>
      <c r="F92" s="127">
        <v>0</v>
      </c>
      <c r="G92" s="127">
        <v>0</v>
      </c>
      <c r="H92" s="127">
        <v>0</v>
      </c>
      <c r="I92" s="120">
        <v>0</v>
      </c>
      <c r="J92" s="120">
        <v>0</v>
      </c>
      <c r="K92" s="127">
        <v>0</v>
      </c>
      <c r="L92" s="127">
        <v>0</v>
      </c>
      <c r="M92" s="127">
        <v>0</v>
      </c>
      <c r="N92" s="128">
        <v>0</v>
      </c>
      <c r="O92" s="588">
        <v>0</v>
      </c>
      <c r="P92" s="589">
        <v>0</v>
      </c>
      <c r="Q92" s="603"/>
      <c r="R92" s="603"/>
      <c r="S92" s="145"/>
      <c r="T92" s="145"/>
      <c r="Y92" s="644"/>
      <c r="AD92" s="644"/>
    </row>
    <row r="93" spans="1:30">
      <c r="A93" s="117"/>
      <c r="B93" s="129" t="s">
        <v>593</v>
      </c>
      <c r="C93" s="123">
        <v>0</v>
      </c>
      <c r="D93" s="130">
        <v>0</v>
      </c>
      <c r="E93" s="130">
        <v>0</v>
      </c>
      <c r="F93" s="130">
        <v>0</v>
      </c>
      <c r="G93" s="130">
        <v>0</v>
      </c>
      <c r="H93" s="130">
        <v>0</v>
      </c>
      <c r="I93" s="123">
        <v>0</v>
      </c>
      <c r="J93" s="123">
        <v>0</v>
      </c>
      <c r="K93" s="130">
        <v>0</v>
      </c>
      <c r="L93" s="130">
        <v>0</v>
      </c>
      <c r="M93" s="130">
        <v>0</v>
      </c>
      <c r="N93" s="131">
        <v>0</v>
      </c>
      <c r="O93" s="588">
        <v>0</v>
      </c>
      <c r="P93" s="589">
        <v>0</v>
      </c>
      <c r="Q93" s="603"/>
      <c r="R93" s="603"/>
      <c r="S93" s="637">
        <f t="shared" ref="S93" si="340">C93-C92</f>
        <v>0</v>
      </c>
      <c r="T93" s="637">
        <f t="shared" ref="T93" si="341">D93-D92</f>
        <v>0</v>
      </c>
      <c r="U93" s="637">
        <f t="shared" ref="U93" si="342">E93-E92</f>
        <v>0</v>
      </c>
      <c r="V93" s="637">
        <f t="shared" ref="V93" si="343">F93-F92</f>
        <v>0</v>
      </c>
      <c r="W93" s="637">
        <f t="shared" ref="W93" si="344">G93-G92</f>
        <v>0</v>
      </c>
      <c r="X93" s="637">
        <f t="shared" ref="X93" si="345">H93-H92</f>
        <v>0</v>
      </c>
      <c r="Y93" s="645">
        <f t="shared" ref="Y93" si="346">I93-I92</f>
        <v>0</v>
      </c>
      <c r="Z93" s="637">
        <f t="shared" ref="Z93" si="347">J93-J92</f>
        <v>0</v>
      </c>
      <c r="AA93" s="637">
        <f t="shared" ref="AA93" si="348">K93-K92</f>
        <v>0</v>
      </c>
      <c r="AB93" s="637">
        <f t="shared" ref="AB93" si="349">L93-L92</f>
        <v>0</v>
      </c>
      <c r="AC93" s="637">
        <f t="shared" ref="AC93" si="350">M93-M92</f>
        <v>0</v>
      </c>
      <c r="AD93" s="645">
        <f t="shared" ref="AD93" si="351">N93-N92</f>
        <v>0</v>
      </c>
    </row>
    <row r="94" spans="1:30">
      <c r="A94" s="117"/>
      <c r="B94" s="109" t="s">
        <v>195</v>
      </c>
      <c r="C94" s="120">
        <v>0</v>
      </c>
      <c r="D94" s="127">
        <v>0</v>
      </c>
      <c r="E94" s="127">
        <v>0</v>
      </c>
      <c r="F94" s="127">
        <v>0</v>
      </c>
      <c r="G94" s="127">
        <v>0</v>
      </c>
      <c r="H94" s="127">
        <v>0</v>
      </c>
      <c r="I94" s="120">
        <v>0</v>
      </c>
      <c r="J94" s="120">
        <v>0</v>
      </c>
      <c r="K94" s="127">
        <v>0</v>
      </c>
      <c r="L94" s="127">
        <v>0</v>
      </c>
      <c r="M94" s="127">
        <v>0</v>
      </c>
      <c r="N94" s="128">
        <v>0</v>
      </c>
      <c r="O94" s="588">
        <v>0</v>
      </c>
      <c r="P94" s="589">
        <v>0</v>
      </c>
      <c r="Q94" s="603"/>
      <c r="R94" s="603"/>
      <c r="S94" s="145"/>
      <c r="T94" s="145"/>
      <c r="Y94" s="644"/>
      <c r="AD94" s="644"/>
    </row>
    <row r="95" spans="1:30">
      <c r="A95" s="117"/>
      <c r="B95" s="129" t="s">
        <v>595</v>
      </c>
      <c r="C95" s="123">
        <v>0</v>
      </c>
      <c r="D95" s="130">
        <v>0</v>
      </c>
      <c r="E95" s="130">
        <v>0</v>
      </c>
      <c r="F95" s="130">
        <v>0</v>
      </c>
      <c r="G95" s="130">
        <v>0</v>
      </c>
      <c r="H95" s="130">
        <v>0</v>
      </c>
      <c r="I95" s="123">
        <v>0</v>
      </c>
      <c r="J95" s="123">
        <v>0</v>
      </c>
      <c r="K95" s="130">
        <v>0</v>
      </c>
      <c r="L95" s="130">
        <v>0</v>
      </c>
      <c r="M95" s="130">
        <v>0</v>
      </c>
      <c r="N95" s="131">
        <v>0</v>
      </c>
      <c r="O95" s="588">
        <v>0</v>
      </c>
      <c r="P95" s="589">
        <v>0</v>
      </c>
      <c r="Q95" s="603"/>
      <c r="R95" s="603"/>
      <c r="S95" s="637">
        <f t="shared" ref="S95" si="352">C95-C94</f>
        <v>0</v>
      </c>
      <c r="T95" s="637">
        <f t="shared" ref="T95" si="353">D95-D94</f>
        <v>0</v>
      </c>
      <c r="U95" s="637">
        <f t="shared" ref="U95" si="354">E95-E94</f>
        <v>0</v>
      </c>
      <c r="V95" s="637">
        <f t="shared" ref="V95" si="355">F95-F94</f>
        <v>0</v>
      </c>
      <c r="W95" s="637">
        <f t="shared" ref="W95" si="356">G95-G94</f>
        <v>0</v>
      </c>
      <c r="X95" s="637">
        <f t="shared" ref="X95" si="357">H95-H94</f>
        <v>0</v>
      </c>
      <c r="Y95" s="645">
        <f t="shared" ref="Y95" si="358">I95-I94</f>
        <v>0</v>
      </c>
      <c r="Z95" s="637">
        <f t="shared" ref="Z95" si="359">J95-J94</f>
        <v>0</v>
      </c>
      <c r="AA95" s="637">
        <f t="shared" ref="AA95" si="360">K95-K94</f>
        <v>0</v>
      </c>
      <c r="AB95" s="637">
        <f t="shared" ref="AB95" si="361">L95-L94</f>
        <v>0</v>
      </c>
      <c r="AC95" s="637">
        <f t="shared" ref="AC95" si="362">M95-M94</f>
        <v>0</v>
      </c>
      <c r="AD95" s="645">
        <f t="shared" ref="AD95" si="363">N95-N94</f>
        <v>0</v>
      </c>
    </row>
    <row r="96" spans="1:30">
      <c r="A96" s="117"/>
      <c r="B96" s="109" t="s">
        <v>191</v>
      </c>
      <c r="C96" s="120">
        <v>0</v>
      </c>
      <c r="D96" s="127">
        <v>0</v>
      </c>
      <c r="E96" s="127">
        <v>0</v>
      </c>
      <c r="F96" s="127">
        <v>0</v>
      </c>
      <c r="G96" s="127">
        <v>0</v>
      </c>
      <c r="H96" s="127">
        <v>0</v>
      </c>
      <c r="I96" s="120">
        <v>0</v>
      </c>
      <c r="J96" s="120">
        <v>0</v>
      </c>
      <c r="K96" s="127">
        <v>0</v>
      </c>
      <c r="L96" s="127">
        <v>0</v>
      </c>
      <c r="M96" s="127">
        <v>0</v>
      </c>
      <c r="N96" s="128">
        <v>0</v>
      </c>
      <c r="O96" s="588">
        <v>0</v>
      </c>
      <c r="P96" s="589">
        <v>0</v>
      </c>
      <c r="Q96" s="603"/>
      <c r="R96" s="603"/>
      <c r="S96" s="145"/>
      <c r="T96" s="145"/>
      <c r="Y96" s="644"/>
      <c r="AD96" s="644"/>
    </row>
    <row r="97" spans="1:30">
      <c r="A97" s="117"/>
      <c r="B97" s="129" t="s">
        <v>597</v>
      </c>
      <c r="C97" s="123">
        <v>0</v>
      </c>
      <c r="D97" s="130">
        <v>0</v>
      </c>
      <c r="E97" s="130">
        <v>0</v>
      </c>
      <c r="F97" s="130">
        <v>0</v>
      </c>
      <c r="G97" s="130">
        <v>0</v>
      </c>
      <c r="H97" s="130">
        <v>0</v>
      </c>
      <c r="I97" s="123">
        <v>0</v>
      </c>
      <c r="J97" s="123">
        <v>0</v>
      </c>
      <c r="K97" s="130">
        <v>0</v>
      </c>
      <c r="L97" s="130">
        <v>0</v>
      </c>
      <c r="M97" s="130">
        <v>0</v>
      </c>
      <c r="N97" s="131">
        <v>0</v>
      </c>
      <c r="O97" s="588">
        <v>0</v>
      </c>
      <c r="P97" s="589">
        <v>0</v>
      </c>
      <c r="Q97" s="603"/>
      <c r="R97" s="603"/>
      <c r="S97" s="637">
        <f t="shared" ref="S97" si="364">C97-C96</f>
        <v>0</v>
      </c>
      <c r="T97" s="637">
        <f t="shared" ref="T97" si="365">D97-D96</f>
        <v>0</v>
      </c>
      <c r="U97" s="637">
        <f t="shared" ref="U97" si="366">E97-E96</f>
        <v>0</v>
      </c>
      <c r="V97" s="637">
        <f t="shared" ref="V97" si="367">F97-F96</f>
        <v>0</v>
      </c>
      <c r="W97" s="637">
        <f t="shared" ref="W97" si="368">G97-G96</f>
        <v>0</v>
      </c>
      <c r="X97" s="637">
        <f t="shared" ref="X97" si="369">H97-H96</f>
        <v>0</v>
      </c>
      <c r="Y97" s="645">
        <f t="shared" ref="Y97" si="370">I97-I96</f>
        <v>0</v>
      </c>
      <c r="Z97" s="637">
        <f t="shared" ref="Z97" si="371">J97-J96</f>
        <v>0</v>
      </c>
      <c r="AA97" s="637">
        <f t="shared" ref="AA97" si="372">K97-K96</f>
        <v>0</v>
      </c>
      <c r="AB97" s="637">
        <f t="shared" ref="AB97" si="373">L97-L96</f>
        <v>0</v>
      </c>
      <c r="AC97" s="637">
        <f t="shared" ref="AC97" si="374">M97-M96</f>
        <v>0</v>
      </c>
      <c r="AD97" s="645">
        <f t="shared" ref="AD97" si="375">N97-N96</f>
        <v>0</v>
      </c>
    </row>
    <row r="98" spans="1:30">
      <c r="A98" s="117"/>
      <c r="B98" s="109" t="s">
        <v>193</v>
      </c>
      <c r="C98" s="120">
        <v>0</v>
      </c>
      <c r="D98" s="127">
        <v>0</v>
      </c>
      <c r="E98" s="127">
        <v>0</v>
      </c>
      <c r="F98" s="127">
        <v>0</v>
      </c>
      <c r="G98" s="127">
        <v>0</v>
      </c>
      <c r="H98" s="127">
        <v>0</v>
      </c>
      <c r="I98" s="120">
        <v>0</v>
      </c>
      <c r="J98" s="120">
        <v>0</v>
      </c>
      <c r="K98" s="127">
        <v>0</v>
      </c>
      <c r="L98" s="127">
        <v>0</v>
      </c>
      <c r="M98" s="127">
        <v>0</v>
      </c>
      <c r="N98" s="128">
        <v>0</v>
      </c>
      <c r="O98" s="588">
        <v>0</v>
      </c>
      <c r="P98" s="589">
        <v>0</v>
      </c>
      <c r="Q98" s="603"/>
      <c r="R98" s="603"/>
      <c r="S98" s="145"/>
      <c r="T98" s="145"/>
      <c r="Y98" s="644"/>
      <c r="AD98" s="644"/>
    </row>
    <row r="99" spans="1:30">
      <c r="A99" s="117"/>
      <c r="B99" s="129" t="s">
        <v>599</v>
      </c>
      <c r="C99" s="123">
        <v>0</v>
      </c>
      <c r="D99" s="130">
        <v>0</v>
      </c>
      <c r="E99" s="130">
        <v>0</v>
      </c>
      <c r="F99" s="130">
        <v>0</v>
      </c>
      <c r="G99" s="130">
        <v>0</v>
      </c>
      <c r="H99" s="130">
        <v>0</v>
      </c>
      <c r="I99" s="123">
        <v>0</v>
      </c>
      <c r="J99" s="123">
        <v>0</v>
      </c>
      <c r="K99" s="130">
        <v>0</v>
      </c>
      <c r="L99" s="130">
        <v>0</v>
      </c>
      <c r="M99" s="130">
        <v>0</v>
      </c>
      <c r="N99" s="131">
        <v>0</v>
      </c>
      <c r="O99" s="588">
        <v>0</v>
      </c>
      <c r="P99" s="589">
        <v>0</v>
      </c>
      <c r="Q99" s="603"/>
      <c r="R99" s="603"/>
      <c r="S99" s="637">
        <f t="shared" ref="S99" si="376">C99-C98</f>
        <v>0</v>
      </c>
      <c r="T99" s="637">
        <f t="shared" ref="T99" si="377">D99-D98</f>
        <v>0</v>
      </c>
      <c r="U99" s="637">
        <f t="shared" ref="U99" si="378">E99-E98</f>
        <v>0</v>
      </c>
      <c r="V99" s="637">
        <f t="shared" ref="V99" si="379">F99-F98</f>
        <v>0</v>
      </c>
      <c r="W99" s="637">
        <f t="shared" ref="W99" si="380">G99-G98</f>
        <v>0</v>
      </c>
      <c r="X99" s="637">
        <f t="shared" ref="X99" si="381">H99-H98</f>
        <v>0</v>
      </c>
      <c r="Y99" s="645">
        <f t="shared" ref="Y99" si="382">I99-I98</f>
        <v>0</v>
      </c>
      <c r="Z99" s="637">
        <f t="shared" ref="Z99" si="383">J99-J98</f>
        <v>0</v>
      </c>
      <c r="AA99" s="637">
        <f t="shared" ref="AA99" si="384">K99-K98</f>
        <v>0</v>
      </c>
      <c r="AB99" s="637">
        <f t="shared" ref="AB99" si="385">L99-L98</f>
        <v>0</v>
      </c>
      <c r="AC99" s="637">
        <f t="shared" ref="AC99" si="386">M99-M98</f>
        <v>0</v>
      </c>
      <c r="AD99" s="645">
        <f t="shared" ref="AD99" si="387">N99-N98</f>
        <v>0</v>
      </c>
    </row>
    <row r="100" spans="1:30">
      <c r="A100" s="117"/>
      <c r="B100" s="109" t="s">
        <v>227</v>
      </c>
      <c r="C100" s="120">
        <v>0</v>
      </c>
      <c r="D100" s="127">
        <v>0</v>
      </c>
      <c r="E100" s="127">
        <v>0</v>
      </c>
      <c r="F100" s="127">
        <v>0</v>
      </c>
      <c r="G100" s="127">
        <v>0</v>
      </c>
      <c r="H100" s="127">
        <v>0</v>
      </c>
      <c r="I100" s="120">
        <v>0</v>
      </c>
      <c r="J100" s="120">
        <v>0</v>
      </c>
      <c r="K100" s="127">
        <v>0</v>
      </c>
      <c r="L100" s="127">
        <v>0</v>
      </c>
      <c r="M100" s="127">
        <v>0</v>
      </c>
      <c r="N100" s="128">
        <v>0</v>
      </c>
      <c r="O100" s="588">
        <v>0</v>
      </c>
      <c r="P100" s="589">
        <v>0</v>
      </c>
      <c r="Q100" s="603"/>
      <c r="R100" s="603"/>
      <c r="S100" s="145"/>
      <c r="T100" s="145"/>
      <c r="Y100" s="644"/>
      <c r="AD100" s="644"/>
    </row>
    <row r="101" spans="1:30" ht="13.5" thickBot="1">
      <c r="A101" s="632"/>
      <c r="B101" s="638" t="s">
        <v>601</v>
      </c>
      <c r="C101" s="639">
        <v>0</v>
      </c>
      <c r="D101" s="640">
        <v>0</v>
      </c>
      <c r="E101" s="640">
        <v>0</v>
      </c>
      <c r="F101" s="640">
        <v>0</v>
      </c>
      <c r="G101" s="640">
        <v>0</v>
      </c>
      <c r="H101" s="640">
        <v>0</v>
      </c>
      <c r="I101" s="639">
        <v>0</v>
      </c>
      <c r="J101" s="639">
        <v>0</v>
      </c>
      <c r="K101" s="640">
        <v>0</v>
      </c>
      <c r="L101" s="640">
        <v>0</v>
      </c>
      <c r="M101" s="640">
        <v>0</v>
      </c>
      <c r="N101" s="641">
        <v>0</v>
      </c>
      <c r="O101" s="633">
        <v>0</v>
      </c>
      <c r="P101" s="634">
        <v>0</v>
      </c>
      <c r="Q101" s="603"/>
      <c r="R101" s="603"/>
      <c r="S101" s="642">
        <f t="shared" ref="S101" si="388">C101-C100</f>
        <v>0</v>
      </c>
      <c r="T101" s="642">
        <f t="shared" ref="T101" si="389">D101-D100</f>
        <v>0</v>
      </c>
      <c r="U101" s="642">
        <f t="shared" ref="U101" si="390">E101-E100</f>
        <v>0</v>
      </c>
      <c r="V101" s="642">
        <f t="shared" ref="V101" si="391">F101-F100</f>
        <v>0</v>
      </c>
      <c r="W101" s="642">
        <f t="shared" ref="W101" si="392">G101-G100</f>
        <v>0</v>
      </c>
      <c r="X101" s="642">
        <f t="shared" ref="X101" si="393">H101-H100</f>
        <v>0</v>
      </c>
      <c r="Y101" s="646">
        <f t="shared" ref="Y101" si="394">I101-I100</f>
        <v>0</v>
      </c>
      <c r="Z101" s="642">
        <f t="shared" ref="Z101" si="395">J101-J100</f>
        <v>0</v>
      </c>
      <c r="AA101" s="642">
        <f t="shared" ref="AA101" si="396">K101-K100</f>
        <v>0</v>
      </c>
      <c r="AB101" s="642">
        <f t="shared" ref="AB101" si="397">L101-L100</f>
        <v>0</v>
      </c>
      <c r="AC101" s="642">
        <f t="shared" ref="AC101" si="398">M101-M100</f>
        <v>0</v>
      </c>
      <c r="AD101" s="646">
        <f t="shared" ref="AD101" si="399">N101-N100</f>
        <v>0</v>
      </c>
    </row>
    <row r="102" spans="1:30">
      <c r="A102" s="116" t="s">
        <v>45</v>
      </c>
      <c r="B102" s="109" t="s">
        <v>286</v>
      </c>
      <c r="C102" s="120">
        <v>0</v>
      </c>
      <c r="D102" s="127">
        <v>0</v>
      </c>
      <c r="E102" s="127">
        <v>0</v>
      </c>
      <c r="F102" s="127">
        <v>0</v>
      </c>
      <c r="G102" s="127">
        <v>0</v>
      </c>
      <c r="H102" s="127">
        <v>0</v>
      </c>
      <c r="I102" s="120">
        <v>0</v>
      </c>
      <c r="J102" s="120">
        <v>74.690310786106025</v>
      </c>
      <c r="K102" s="127">
        <v>74.189292543021025</v>
      </c>
      <c r="L102" s="127">
        <v>71.573770491803273</v>
      </c>
      <c r="M102" s="127">
        <v>68.099999999999994</v>
      </c>
      <c r="N102" s="128">
        <v>73.859077733860346</v>
      </c>
      <c r="O102" s="111">
        <v>0</v>
      </c>
      <c r="P102" s="112">
        <v>0</v>
      </c>
      <c r="Q102" s="603"/>
      <c r="R102" s="603"/>
      <c r="S102" s="636" t="s">
        <v>1145</v>
      </c>
      <c r="T102" s="145"/>
      <c r="Y102" s="644"/>
      <c r="AD102" s="644"/>
    </row>
    <row r="103" spans="1:30">
      <c r="A103" s="117"/>
      <c r="B103" s="129" t="s">
        <v>571</v>
      </c>
      <c r="C103" s="123">
        <v>0</v>
      </c>
      <c r="D103" s="130">
        <v>0</v>
      </c>
      <c r="E103" s="130">
        <v>0</v>
      </c>
      <c r="F103" s="130">
        <v>0</v>
      </c>
      <c r="G103" s="130">
        <v>0</v>
      </c>
      <c r="H103" s="130">
        <v>0</v>
      </c>
      <c r="I103" s="123">
        <v>0</v>
      </c>
      <c r="J103" s="123">
        <v>74.855464926590543</v>
      </c>
      <c r="K103" s="130">
        <v>73.946672743846861</v>
      </c>
      <c r="L103" s="130">
        <v>70.634719710669074</v>
      </c>
      <c r="M103" s="130">
        <v>75.803921568627459</v>
      </c>
      <c r="N103" s="131">
        <v>73.791948310139162</v>
      </c>
      <c r="O103" s="588">
        <v>0</v>
      </c>
      <c r="P103" s="589">
        <v>0</v>
      </c>
      <c r="Q103" s="603"/>
      <c r="R103" s="603"/>
      <c r="S103" s="637">
        <f t="shared" ref="S103" si="400">C103-C102</f>
        <v>0</v>
      </c>
      <c r="T103" s="637">
        <f t="shared" ref="T103" si="401">D103-D102</f>
        <v>0</v>
      </c>
      <c r="U103" s="637">
        <f t="shared" ref="U103" si="402">E103-E102</f>
        <v>0</v>
      </c>
      <c r="V103" s="637">
        <f t="shared" ref="V103" si="403">F103-F102</f>
        <v>0</v>
      </c>
      <c r="W103" s="637">
        <f t="shared" ref="W103" si="404">G103-G102</f>
        <v>0</v>
      </c>
      <c r="X103" s="637">
        <f t="shared" ref="X103" si="405">H103-H102</f>
        <v>0</v>
      </c>
      <c r="Y103" s="645">
        <f t="shared" ref="Y103" si="406">I103-I102</f>
        <v>0</v>
      </c>
      <c r="Z103" s="637">
        <f t="shared" ref="Z103" si="407">J103-J102</f>
        <v>0.1651541404845176</v>
      </c>
      <c r="AA103" s="637">
        <f t="shared" ref="AA103" si="408">K103-K102</f>
        <v>-0.24261979917416454</v>
      </c>
      <c r="AB103" s="637">
        <f t="shared" ref="AB103" si="409">L103-L102</f>
        <v>-0.93905078113419904</v>
      </c>
      <c r="AC103" s="637">
        <f t="shared" ref="AC103" si="410">M103-M102</f>
        <v>7.7039215686274645</v>
      </c>
      <c r="AD103" s="645">
        <f t="shared" ref="AD103" si="411">N103-N102</f>
        <v>-6.7129423721183912E-2</v>
      </c>
    </row>
    <row r="104" spans="1:30">
      <c r="A104" s="117"/>
      <c r="B104" s="109" t="s">
        <v>288</v>
      </c>
      <c r="C104" s="120">
        <v>0</v>
      </c>
      <c r="D104" s="127">
        <v>0</v>
      </c>
      <c r="E104" s="127">
        <v>0</v>
      </c>
      <c r="F104" s="127">
        <v>0</v>
      </c>
      <c r="G104" s="127">
        <v>0</v>
      </c>
      <c r="H104" s="127">
        <v>0</v>
      </c>
      <c r="I104" s="120">
        <v>0</v>
      </c>
      <c r="J104" s="120">
        <v>73.833485193621868</v>
      </c>
      <c r="K104" s="127">
        <v>72.429608127721337</v>
      </c>
      <c r="L104" s="127">
        <v>69.5</v>
      </c>
      <c r="M104" s="127">
        <v>67.777777777777771</v>
      </c>
      <c r="N104" s="128">
        <v>72.606921241050117</v>
      </c>
      <c r="O104" s="588">
        <v>0</v>
      </c>
      <c r="P104" s="589">
        <v>0</v>
      </c>
      <c r="Q104" s="603"/>
      <c r="R104" s="603"/>
      <c r="S104" s="145"/>
      <c r="T104" s="145"/>
      <c r="Y104" s="644"/>
      <c r="AD104" s="644"/>
    </row>
    <row r="105" spans="1:30">
      <c r="A105" s="117"/>
      <c r="B105" s="129" t="s">
        <v>573</v>
      </c>
      <c r="C105" s="123">
        <v>0</v>
      </c>
      <c r="D105" s="130">
        <v>0</v>
      </c>
      <c r="E105" s="130">
        <v>0</v>
      </c>
      <c r="F105" s="130">
        <v>0</v>
      </c>
      <c r="G105" s="130">
        <v>0</v>
      </c>
      <c r="H105" s="130">
        <v>0</v>
      </c>
      <c r="I105" s="123">
        <v>0</v>
      </c>
      <c r="J105" s="123">
        <v>74.589587852494589</v>
      </c>
      <c r="K105" s="130">
        <v>73.006206896551731</v>
      </c>
      <c r="L105" s="130">
        <v>69.777777777777771</v>
      </c>
      <c r="M105" s="130">
        <v>62.545454545454547</v>
      </c>
      <c r="N105" s="131">
        <v>73.140615615615616</v>
      </c>
      <c r="O105" s="588">
        <v>0</v>
      </c>
      <c r="P105" s="589">
        <v>0</v>
      </c>
      <c r="Q105" s="603"/>
      <c r="R105" s="603"/>
      <c r="S105" s="637">
        <f t="shared" ref="S105" si="412">C105-C104</f>
        <v>0</v>
      </c>
      <c r="T105" s="637">
        <f t="shared" ref="T105" si="413">D105-D104</f>
        <v>0</v>
      </c>
      <c r="U105" s="637">
        <f t="shared" ref="U105" si="414">E105-E104</f>
        <v>0</v>
      </c>
      <c r="V105" s="637">
        <f t="shared" ref="V105" si="415">F105-F104</f>
        <v>0</v>
      </c>
      <c r="W105" s="637">
        <f t="shared" ref="W105" si="416">G105-G104</f>
        <v>0</v>
      </c>
      <c r="X105" s="637">
        <f t="shared" ref="X105" si="417">H105-H104</f>
        <v>0</v>
      </c>
      <c r="Y105" s="645">
        <f t="shared" ref="Y105" si="418">I105-I104</f>
        <v>0</v>
      </c>
      <c r="Z105" s="637">
        <f t="shared" ref="Z105" si="419">J105-J104</f>
        <v>0.75610265887272021</v>
      </c>
      <c r="AA105" s="637">
        <f t="shared" ref="AA105" si="420">K105-K104</f>
        <v>0.57659876883039374</v>
      </c>
      <c r="AB105" s="637">
        <f t="shared" ref="AB105" si="421">L105-L104</f>
        <v>0.27777777777777146</v>
      </c>
      <c r="AC105" s="637">
        <f t="shared" ref="AC105" si="422">M105-M104</f>
        <v>-5.2323232323232247</v>
      </c>
      <c r="AD105" s="645">
        <f t="shared" ref="AD105" si="423">N105-N104</f>
        <v>0.53369437456549917</v>
      </c>
    </row>
    <row r="106" spans="1:30">
      <c r="A106" s="117"/>
      <c r="B106" s="109" t="s">
        <v>290</v>
      </c>
      <c r="C106" s="120">
        <v>0</v>
      </c>
      <c r="D106" s="127">
        <v>0</v>
      </c>
      <c r="E106" s="127">
        <v>0</v>
      </c>
      <c r="F106" s="127">
        <v>0</v>
      </c>
      <c r="G106" s="127">
        <v>0</v>
      </c>
      <c r="H106" s="127">
        <v>0</v>
      </c>
      <c r="I106" s="120">
        <v>0</v>
      </c>
      <c r="J106" s="120">
        <v>70.0785498489426</v>
      </c>
      <c r="K106" s="127">
        <v>68.415217391304353</v>
      </c>
      <c r="L106" s="127">
        <v>59.6</v>
      </c>
      <c r="M106" s="127">
        <v>63.769230769230766</v>
      </c>
      <c r="N106" s="128">
        <v>68.685851318944842</v>
      </c>
      <c r="O106" s="588">
        <v>0</v>
      </c>
      <c r="P106" s="589">
        <v>0</v>
      </c>
      <c r="Q106" s="603"/>
      <c r="R106" s="603"/>
      <c r="S106" s="145"/>
      <c r="T106" s="145"/>
      <c r="Y106" s="644"/>
      <c r="AD106" s="644"/>
    </row>
    <row r="107" spans="1:30">
      <c r="A107" s="117"/>
      <c r="B107" s="129" t="s">
        <v>575</v>
      </c>
      <c r="C107" s="123">
        <v>0</v>
      </c>
      <c r="D107" s="130">
        <v>0</v>
      </c>
      <c r="E107" s="130">
        <v>0</v>
      </c>
      <c r="F107" s="130">
        <v>0</v>
      </c>
      <c r="G107" s="130">
        <v>0</v>
      </c>
      <c r="H107" s="130">
        <v>0</v>
      </c>
      <c r="I107" s="123">
        <v>0</v>
      </c>
      <c r="J107" s="123">
        <v>65.290140845070425</v>
      </c>
      <c r="K107" s="130">
        <v>67.243066884176187</v>
      </c>
      <c r="L107" s="130">
        <v>52.945945945945944</v>
      </c>
      <c r="M107" s="130">
        <v>65.285714285714292</v>
      </c>
      <c r="N107" s="131">
        <v>66.021739130434781</v>
      </c>
      <c r="O107" s="588">
        <v>0</v>
      </c>
      <c r="P107" s="589">
        <v>0</v>
      </c>
      <c r="Q107" s="603"/>
      <c r="R107" s="603"/>
      <c r="S107" s="637">
        <f t="shared" ref="S107" si="424">C107-C106</f>
        <v>0</v>
      </c>
      <c r="T107" s="637">
        <f t="shared" ref="T107" si="425">D107-D106</f>
        <v>0</v>
      </c>
      <c r="U107" s="637">
        <f t="shared" ref="U107" si="426">E107-E106</f>
        <v>0</v>
      </c>
      <c r="V107" s="637">
        <f t="shared" ref="V107" si="427">F107-F106</f>
        <v>0</v>
      </c>
      <c r="W107" s="637">
        <f t="shared" ref="W107" si="428">G107-G106</f>
        <v>0</v>
      </c>
      <c r="X107" s="637">
        <f t="shared" ref="X107" si="429">H107-H106</f>
        <v>0</v>
      </c>
      <c r="Y107" s="645">
        <f t="shared" ref="Y107" si="430">I107-I106</f>
        <v>0</v>
      </c>
      <c r="Z107" s="637">
        <f t="shared" ref="Z107" si="431">J107-J106</f>
        <v>-4.7884090038721752</v>
      </c>
      <c r="AA107" s="637">
        <f t="shared" ref="AA107" si="432">K107-K106</f>
        <v>-1.1721505071281655</v>
      </c>
      <c r="AB107" s="637">
        <f t="shared" ref="AB107" si="433">L107-L106</f>
        <v>-6.6540540540540576</v>
      </c>
      <c r="AC107" s="637">
        <f t="shared" ref="AC107" si="434">M107-M106</f>
        <v>1.5164835164835253</v>
      </c>
      <c r="AD107" s="645">
        <f t="shared" ref="AD107" si="435">N107-N106</f>
        <v>-2.6641121885100603</v>
      </c>
    </row>
    <row r="108" spans="1:30">
      <c r="A108" s="117"/>
      <c r="B108" s="109" t="s">
        <v>292</v>
      </c>
      <c r="C108" s="120">
        <v>0</v>
      </c>
      <c r="D108" s="127">
        <v>0</v>
      </c>
      <c r="E108" s="127">
        <v>0</v>
      </c>
      <c r="F108" s="127">
        <v>0</v>
      </c>
      <c r="G108" s="127">
        <v>0</v>
      </c>
      <c r="H108" s="127">
        <v>0</v>
      </c>
      <c r="I108" s="120">
        <v>0</v>
      </c>
      <c r="J108" s="120">
        <v>73.669581545064375</v>
      </c>
      <c r="K108" s="127">
        <v>72.995680345572353</v>
      </c>
      <c r="L108" s="127">
        <v>70.70386266094421</v>
      </c>
      <c r="M108" s="127">
        <v>67.378048780487802</v>
      </c>
      <c r="N108" s="128">
        <v>72.858664627930679</v>
      </c>
      <c r="O108" s="588">
        <v>0</v>
      </c>
      <c r="P108" s="589">
        <v>0</v>
      </c>
      <c r="Q108" s="603"/>
      <c r="R108" s="603"/>
      <c r="S108" s="145"/>
      <c r="T108" s="145"/>
      <c r="Y108" s="644"/>
      <c r="AD108" s="644"/>
    </row>
    <row r="109" spans="1:30">
      <c r="A109" s="117"/>
      <c r="B109" s="129" t="s">
        <v>577</v>
      </c>
      <c r="C109" s="123">
        <v>0</v>
      </c>
      <c r="D109" s="130">
        <v>0</v>
      </c>
      <c r="E109" s="130">
        <v>0</v>
      </c>
      <c r="F109" s="130">
        <v>0</v>
      </c>
      <c r="G109" s="130">
        <v>0</v>
      </c>
      <c r="H109" s="130">
        <v>0</v>
      </c>
      <c r="I109" s="123">
        <v>0</v>
      </c>
      <c r="J109" s="123">
        <v>73.132517140058766</v>
      </c>
      <c r="K109" s="130">
        <v>72.590175537938848</v>
      </c>
      <c r="L109" s="130">
        <v>69.572413793103451</v>
      </c>
      <c r="M109" s="130">
        <v>72.623188405797094</v>
      </c>
      <c r="N109" s="131">
        <v>72.420869974874378</v>
      </c>
      <c r="O109" s="588">
        <v>0</v>
      </c>
      <c r="P109" s="589">
        <v>0</v>
      </c>
      <c r="Q109" s="603"/>
      <c r="R109" s="603"/>
      <c r="S109" s="637">
        <f t="shared" ref="S109" si="436">C109-C108</f>
        <v>0</v>
      </c>
      <c r="T109" s="637">
        <f t="shared" ref="T109" si="437">D109-D108</f>
        <v>0</v>
      </c>
      <c r="U109" s="637">
        <f t="shared" ref="U109" si="438">E109-E108</f>
        <v>0</v>
      </c>
      <c r="V109" s="637">
        <f t="shared" ref="V109" si="439">F109-F108</f>
        <v>0</v>
      </c>
      <c r="W109" s="637">
        <f t="shared" ref="W109" si="440">G109-G108</f>
        <v>0</v>
      </c>
      <c r="X109" s="637">
        <f t="shared" ref="X109" si="441">H109-H108</f>
        <v>0</v>
      </c>
      <c r="Y109" s="645">
        <f t="shared" ref="Y109" si="442">I109-I108</f>
        <v>0</v>
      </c>
      <c r="Z109" s="637">
        <f t="shared" ref="Z109" si="443">J109-J108</f>
        <v>-0.53706440500560859</v>
      </c>
      <c r="AA109" s="637">
        <f t="shared" ref="AA109" si="444">K109-K108</f>
        <v>-0.40550480763350549</v>
      </c>
      <c r="AB109" s="637">
        <f t="shared" ref="AB109" si="445">L109-L108</f>
        <v>-1.1314488678407599</v>
      </c>
      <c r="AC109" s="637">
        <f t="shared" ref="AC109" si="446">M109-M108</f>
        <v>5.2451396253092923</v>
      </c>
      <c r="AD109" s="645">
        <f t="shared" ref="AD109" si="447">N109-N108</f>
        <v>-0.43779465305630083</v>
      </c>
    </row>
    <row r="110" spans="1:30">
      <c r="A110" s="117"/>
      <c r="B110" s="109" t="s">
        <v>175</v>
      </c>
      <c r="C110" s="120">
        <v>0</v>
      </c>
      <c r="D110" s="127">
        <v>0</v>
      </c>
      <c r="E110" s="127">
        <v>0</v>
      </c>
      <c r="F110" s="127">
        <v>0</v>
      </c>
      <c r="G110" s="127">
        <v>0</v>
      </c>
      <c r="H110" s="127">
        <v>0</v>
      </c>
      <c r="I110" s="120">
        <v>0</v>
      </c>
      <c r="J110" s="120">
        <v>80.516905771111837</v>
      </c>
      <c r="K110" s="127">
        <v>75.328553082191775</v>
      </c>
      <c r="L110" s="127">
        <v>74.756972111553779</v>
      </c>
      <c r="M110" s="127">
        <v>75.172413793103445</v>
      </c>
      <c r="N110" s="128">
        <v>77.294469385210121</v>
      </c>
      <c r="O110" s="588">
        <v>0</v>
      </c>
      <c r="P110" s="589">
        <v>0</v>
      </c>
      <c r="Q110" s="603"/>
      <c r="R110" s="603"/>
      <c r="S110" s="145"/>
      <c r="T110" s="145"/>
      <c r="Y110" s="644"/>
      <c r="AD110" s="644"/>
    </row>
    <row r="111" spans="1:30">
      <c r="A111" s="117"/>
      <c r="B111" s="129" t="s">
        <v>579</v>
      </c>
      <c r="C111" s="123">
        <v>0</v>
      </c>
      <c r="D111" s="130">
        <v>0</v>
      </c>
      <c r="E111" s="130">
        <v>0</v>
      </c>
      <c r="F111" s="130">
        <v>0</v>
      </c>
      <c r="G111" s="130">
        <v>0</v>
      </c>
      <c r="H111" s="130">
        <v>0</v>
      </c>
      <c r="I111" s="123">
        <v>0</v>
      </c>
      <c r="J111" s="123">
        <v>79.757153065599553</v>
      </c>
      <c r="K111" s="130">
        <v>75.356471312737341</v>
      </c>
      <c r="L111" s="130">
        <v>74.181651376146789</v>
      </c>
      <c r="M111" s="130">
        <v>73.067796610169495</v>
      </c>
      <c r="N111" s="131">
        <v>77.087113699261991</v>
      </c>
      <c r="O111" s="588">
        <v>0</v>
      </c>
      <c r="P111" s="589">
        <v>0</v>
      </c>
      <c r="Q111" s="603"/>
      <c r="R111" s="603"/>
      <c r="S111" s="637">
        <f t="shared" ref="S111" si="448">C111-C110</f>
        <v>0</v>
      </c>
      <c r="T111" s="637">
        <f t="shared" ref="T111" si="449">D111-D110</f>
        <v>0</v>
      </c>
      <c r="U111" s="637">
        <f t="shared" ref="U111" si="450">E111-E110</f>
        <v>0</v>
      </c>
      <c r="V111" s="637">
        <f t="shared" ref="V111" si="451">F111-F110</f>
        <v>0</v>
      </c>
      <c r="W111" s="637">
        <f t="shared" ref="W111" si="452">G111-G110</f>
        <v>0</v>
      </c>
      <c r="X111" s="637">
        <f t="shared" ref="X111" si="453">H111-H110</f>
        <v>0</v>
      </c>
      <c r="Y111" s="645">
        <f t="shared" ref="Y111" si="454">I111-I110</f>
        <v>0</v>
      </c>
      <c r="Z111" s="637">
        <f t="shared" ref="Z111" si="455">J111-J110</f>
        <v>-0.75975270551228391</v>
      </c>
      <c r="AA111" s="637">
        <f t="shared" ref="AA111" si="456">K111-K110</f>
        <v>2.7918230545566303E-2</v>
      </c>
      <c r="AB111" s="637">
        <f t="shared" ref="AB111" si="457">L111-L110</f>
        <v>-0.57532073540699002</v>
      </c>
      <c r="AC111" s="637">
        <f t="shared" ref="AC111" si="458">M111-M110</f>
        <v>-2.1046171829339499</v>
      </c>
      <c r="AD111" s="645">
        <f t="shared" ref="AD111" si="459">N111-N110</f>
        <v>-0.20735568594813003</v>
      </c>
    </row>
    <row r="112" spans="1:30">
      <c r="A112" s="117"/>
      <c r="B112" s="109" t="s">
        <v>177</v>
      </c>
      <c r="C112" s="120">
        <v>0</v>
      </c>
      <c r="D112" s="127">
        <v>0</v>
      </c>
      <c r="E112" s="127">
        <v>0</v>
      </c>
      <c r="F112" s="127">
        <v>0</v>
      </c>
      <c r="G112" s="127">
        <v>0</v>
      </c>
      <c r="H112" s="127">
        <v>0</v>
      </c>
      <c r="I112" s="120">
        <v>0</v>
      </c>
      <c r="J112" s="120">
        <v>79.425539231009694</v>
      </c>
      <c r="K112" s="127">
        <v>77.032095839915755</v>
      </c>
      <c r="L112" s="127">
        <v>74.55670103092784</v>
      </c>
      <c r="M112" s="127">
        <v>63.095238095238095</v>
      </c>
      <c r="N112" s="128">
        <v>77.986577925679413</v>
      </c>
      <c r="O112" s="588">
        <v>0</v>
      </c>
      <c r="P112" s="589">
        <v>0</v>
      </c>
      <c r="Q112" s="603"/>
      <c r="R112" s="603"/>
      <c r="S112" s="145"/>
      <c r="T112" s="145"/>
      <c r="Y112" s="644"/>
      <c r="AD112" s="644"/>
    </row>
    <row r="113" spans="1:30">
      <c r="A113" s="117"/>
      <c r="B113" s="129" t="s">
        <v>581</v>
      </c>
      <c r="C113" s="123">
        <v>0</v>
      </c>
      <c r="D113" s="130">
        <v>0</v>
      </c>
      <c r="E113" s="130">
        <v>0</v>
      </c>
      <c r="F113" s="130">
        <v>0</v>
      </c>
      <c r="G113" s="130">
        <v>0</v>
      </c>
      <c r="H113" s="130">
        <v>0</v>
      </c>
      <c r="I113" s="123">
        <v>0</v>
      </c>
      <c r="J113" s="123">
        <v>79.191036184210532</v>
      </c>
      <c r="K113" s="130">
        <v>76.8434922203013</v>
      </c>
      <c r="L113" s="130">
        <v>77.58461538461539</v>
      </c>
      <c r="M113" s="130">
        <v>72.090909090909093</v>
      </c>
      <c r="N113" s="131">
        <v>77.930654536264839</v>
      </c>
      <c r="O113" s="588">
        <v>0</v>
      </c>
      <c r="P113" s="589">
        <v>0</v>
      </c>
      <c r="Q113" s="603"/>
      <c r="R113" s="603"/>
      <c r="S113" s="637">
        <f t="shared" ref="S113" si="460">C113-C112</f>
        <v>0</v>
      </c>
      <c r="T113" s="637">
        <f t="shared" ref="T113" si="461">D113-D112</f>
        <v>0</v>
      </c>
      <c r="U113" s="637">
        <f t="shared" ref="U113" si="462">E113-E112</f>
        <v>0</v>
      </c>
      <c r="V113" s="637">
        <f t="shared" ref="V113" si="463">F113-F112</f>
        <v>0</v>
      </c>
      <c r="W113" s="637">
        <f t="shared" ref="W113" si="464">G113-G112</f>
        <v>0</v>
      </c>
      <c r="X113" s="637">
        <f t="shared" ref="X113" si="465">H113-H112</f>
        <v>0</v>
      </c>
      <c r="Y113" s="645">
        <f t="shared" ref="Y113" si="466">I113-I112</f>
        <v>0</v>
      </c>
      <c r="Z113" s="637">
        <f t="shared" ref="Z113" si="467">J113-J112</f>
        <v>-0.23450304679916201</v>
      </c>
      <c r="AA113" s="637">
        <f t="shared" ref="AA113" si="468">K113-K112</f>
        <v>-0.18860361961445449</v>
      </c>
      <c r="AB113" s="637">
        <f t="shared" ref="AB113" si="469">L113-L112</f>
        <v>3.0279143536875495</v>
      </c>
      <c r="AC113" s="637">
        <f t="shared" ref="AC113" si="470">M113-M112</f>
        <v>8.9956709956709986</v>
      </c>
      <c r="AD113" s="645">
        <f t="shared" ref="AD113" si="471">N113-N112</f>
        <v>-5.5923389414573421E-2</v>
      </c>
    </row>
    <row r="114" spans="1:30">
      <c r="A114" s="117"/>
      <c r="B114" s="109" t="s">
        <v>179</v>
      </c>
      <c r="C114" s="120">
        <v>0</v>
      </c>
      <c r="D114" s="127">
        <v>0</v>
      </c>
      <c r="E114" s="127">
        <v>0</v>
      </c>
      <c r="F114" s="127">
        <v>0</v>
      </c>
      <c r="G114" s="127">
        <v>0</v>
      </c>
      <c r="H114" s="127">
        <v>0</v>
      </c>
      <c r="I114" s="120">
        <v>0</v>
      </c>
      <c r="J114" s="120">
        <v>74.5</v>
      </c>
      <c r="K114" s="127">
        <v>142</v>
      </c>
      <c r="L114" s="127">
        <v>0</v>
      </c>
      <c r="M114" s="127">
        <v>0</v>
      </c>
      <c r="N114" s="128">
        <v>82.9375</v>
      </c>
      <c r="O114" s="588">
        <v>0</v>
      </c>
      <c r="P114" s="589">
        <v>0</v>
      </c>
      <c r="Q114" s="603"/>
      <c r="R114" s="603"/>
      <c r="S114" s="145"/>
      <c r="T114" s="145"/>
      <c r="Y114" s="644"/>
      <c r="AD114" s="644"/>
    </row>
    <row r="115" spans="1:30">
      <c r="A115" s="117"/>
      <c r="B115" s="129" t="s">
        <v>583</v>
      </c>
      <c r="C115" s="123">
        <v>0</v>
      </c>
      <c r="D115" s="130">
        <v>0</v>
      </c>
      <c r="E115" s="130">
        <v>0</v>
      </c>
      <c r="F115" s="130">
        <v>0</v>
      </c>
      <c r="G115" s="130">
        <v>0</v>
      </c>
      <c r="H115" s="130">
        <v>0</v>
      </c>
      <c r="I115" s="123">
        <v>0</v>
      </c>
      <c r="J115" s="123">
        <v>83.111111111111114</v>
      </c>
      <c r="K115" s="130">
        <v>88</v>
      </c>
      <c r="L115" s="130">
        <v>0</v>
      </c>
      <c r="M115" s="130">
        <v>0</v>
      </c>
      <c r="N115" s="131">
        <v>83.6</v>
      </c>
      <c r="O115" s="588">
        <v>0</v>
      </c>
      <c r="P115" s="589">
        <v>0</v>
      </c>
      <c r="Q115" s="603"/>
      <c r="R115" s="603"/>
      <c r="S115" s="637">
        <f t="shared" ref="S115" si="472">C115-C114</f>
        <v>0</v>
      </c>
      <c r="T115" s="637">
        <f t="shared" ref="T115" si="473">D115-D114</f>
        <v>0</v>
      </c>
      <c r="U115" s="637">
        <f t="shared" ref="U115" si="474">E115-E114</f>
        <v>0</v>
      </c>
      <c r="V115" s="637">
        <f t="shared" ref="V115" si="475">F115-F114</f>
        <v>0</v>
      </c>
      <c r="W115" s="637">
        <f t="shared" ref="W115" si="476">G115-G114</f>
        <v>0</v>
      </c>
      <c r="X115" s="637">
        <f t="shared" ref="X115" si="477">H115-H114</f>
        <v>0</v>
      </c>
      <c r="Y115" s="645">
        <f t="shared" ref="Y115" si="478">I115-I114</f>
        <v>0</v>
      </c>
      <c r="Z115" s="637">
        <f t="shared" ref="Z115" si="479">J115-J114</f>
        <v>8.6111111111111143</v>
      </c>
      <c r="AA115" s="637">
        <f t="shared" ref="AA115" si="480">K115-K114</f>
        <v>-54</v>
      </c>
      <c r="AB115" s="637">
        <f t="shared" ref="AB115" si="481">L115-L114</f>
        <v>0</v>
      </c>
      <c r="AC115" s="637">
        <f t="shared" ref="AC115" si="482">M115-M114</f>
        <v>0</v>
      </c>
      <c r="AD115" s="645">
        <f t="shared" ref="AD115" si="483">N115-N114</f>
        <v>0.66249999999999432</v>
      </c>
    </row>
    <row r="116" spans="1:30">
      <c r="A116" s="117"/>
      <c r="B116" s="109" t="s">
        <v>181</v>
      </c>
      <c r="C116" s="120">
        <v>0</v>
      </c>
      <c r="D116" s="127">
        <v>0</v>
      </c>
      <c r="E116" s="127">
        <v>0</v>
      </c>
      <c r="F116" s="127">
        <v>0</v>
      </c>
      <c r="G116" s="127">
        <v>0</v>
      </c>
      <c r="H116" s="127">
        <v>0</v>
      </c>
      <c r="I116" s="120">
        <v>0</v>
      </c>
      <c r="J116" s="120">
        <v>80.138597430406847</v>
      </c>
      <c r="K116" s="127">
        <v>75.825907327094271</v>
      </c>
      <c r="L116" s="127">
        <v>74.701149425287355</v>
      </c>
      <c r="M116" s="127">
        <v>71.962025316455694</v>
      </c>
      <c r="N116" s="128">
        <v>77.511024163728621</v>
      </c>
      <c r="O116" s="588">
        <v>0</v>
      </c>
      <c r="P116" s="589">
        <v>0</v>
      </c>
      <c r="Q116" s="603"/>
      <c r="R116" s="603"/>
      <c r="S116" s="145"/>
      <c r="T116" s="145"/>
      <c r="Y116" s="644"/>
      <c r="AD116" s="644"/>
    </row>
    <row r="117" spans="1:30">
      <c r="A117" s="117"/>
      <c r="B117" s="129" t="s">
        <v>585</v>
      </c>
      <c r="C117" s="123">
        <v>0</v>
      </c>
      <c r="D117" s="130">
        <v>0</v>
      </c>
      <c r="E117" s="130">
        <v>0</v>
      </c>
      <c r="F117" s="130">
        <v>0</v>
      </c>
      <c r="G117" s="130">
        <v>0</v>
      </c>
      <c r="H117" s="130">
        <v>0</v>
      </c>
      <c r="I117" s="123">
        <v>0</v>
      </c>
      <c r="J117" s="123">
        <v>79.566144171203305</v>
      </c>
      <c r="K117" s="130">
        <v>75.793909954324661</v>
      </c>
      <c r="L117" s="130">
        <v>75.078378378378375</v>
      </c>
      <c r="M117" s="130">
        <v>72.802469135802468</v>
      </c>
      <c r="N117" s="131">
        <v>77.353890296026591</v>
      </c>
      <c r="O117" s="588">
        <v>0</v>
      </c>
      <c r="P117" s="589">
        <v>0</v>
      </c>
      <c r="Q117" s="603"/>
      <c r="R117" s="603"/>
      <c r="S117" s="637">
        <f t="shared" ref="S117" si="484">C117-C116</f>
        <v>0</v>
      </c>
      <c r="T117" s="637">
        <f t="shared" ref="T117" si="485">D117-D116</f>
        <v>0</v>
      </c>
      <c r="U117" s="637">
        <f t="shared" ref="U117" si="486">E117-E116</f>
        <v>0</v>
      </c>
      <c r="V117" s="637">
        <f t="shared" ref="V117" si="487">F117-F116</f>
        <v>0</v>
      </c>
      <c r="W117" s="637">
        <f t="shared" ref="W117" si="488">G117-G116</f>
        <v>0</v>
      </c>
      <c r="X117" s="637">
        <f t="shared" ref="X117" si="489">H117-H116</f>
        <v>0</v>
      </c>
      <c r="Y117" s="645">
        <f t="shared" ref="Y117" si="490">I117-I116</f>
        <v>0</v>
      </c>
      <c r="Z117" s="637">
        <f t="shared" ref="Z117" si="491">J117-J116</f>
        <v>-0.57245325920354162</v>
      </c>
      <c r="AA117" s="637">
        <f t="shared" ref="AA117" si="492">K117-K116</f>
        <v>-3.1997372769609456E-2</v>
      </c>
      <c r="AB117" s="637">
        <f t="shared" ref="AB117" si="493">L117-L116</f>
        <v>0.37722895309102</v>
      </c>
      <c r="AC117" s="637">
        <f t="shared" ref="AC117" si="494">M117-M116</f>
        <v>0.84044381934677403</v>
      </c>
      <c r="AD117" s="645">
        <f t="shared" ref="AD117" si="495">N117-N116</f>
        <v>-0.15713386770202931</v>
      </c>
    </row>
    <row r="118" spans="1:30">
      <c r="A118" s="117"/>
      <c r="B118" s="109" t="s">
        <v>183</v>
      </c>
      <c r="C118" s="120">
        <v>0</v>
      </c>
      <c r="D118" s="127">
        <v>0</v>
      </c>
      <c r="E118" s="127">
        <v>0</v>
      </c>
      <c r="F118" s="127">
        <v>0</v>
      </c>
      <c r="G118" s="127">
        <v>0</v>
      </c>
      <c r="H118" s="127">
        <v>0</v>
      </c>
      <c r="I118" s="120">
        <v>0</v>
      </c>
      <c r="J118" s="120">
        <v>53.590999476713762</v>
      </c>
      <c r="K118" s="127">
        <v>50.706950083592069</v>
      </c>
      <c r="L118" s="127">
        <v>51.22072072072072</v>
      </c>
      <c r="M118" s="127">
        <v>45.060606060606062</v>
      </c>
      <c r="N118" s="128">
        <v>51.563104045332921</v>
      </c>
      <c r="O118" s="588">
        <v>0</v>
      </c>
      <c r="P118" s="589">
        <v>0</v>
      </c>
      <c r="Q118" s="603"/>
      <c r="R118" s="603"/>
      <c r="S118" s="145"/>
      <c r="T118" s="145"/>
      <c r="Y118" s="644"/>
      <c r="AD118" s="644"/>
    </row>
    <row r="119" spans="1:30">
      <c r="A119" s="117"/>
      <c r="B119" s="129" t="s">
        <v>587</v>
      </c>
      <c r="C119" s="123">
        <v>0</v>
      </c>
      <c r="D119" s="130">
        <v>0</v>
      </c>
      <c r="E119" s="130">
        <v>0</v>
      </c>
      <c r="F119" s="130">
        <v>0</v>
      </c>
      <c r="G119" s="130">
        <v>0</v>
      </c>
      <c r="H119" s="130">
        <v>0</v>
      </c>
      <c r="I119" s="123">
        <v>0</v>
      </c>
      <c r="J119" s="123">
        <v>54.434868105515584</v>
      </c>
      <c r="K119" s="130">
        <v>50.194033356824058</v>
      </c>
      <c r="L119" s="130">
        <v>53.880184331797238</v>
      </c>
      <c r="M119" s="130">
        <v>51.148148148148145</v>
      </c>
      <c r="N119" s="131">
        <v>51.661964773762527</v>
      </c>
      <c r="O119" s="588">
        <v>0</v>
      </c>
      <c r="P119" s="589">
        <v>0</v>
      </c>
      <c r="Q119" s="603"/>
      <c r="R119" s="603"/>
      <c r="S119" s="637">
        <f t="shared" ref="S119" si="496">C119-C118</f>
        <v>0</v>
      </c>
      <c r="T119" s="637">
        <f t="shared" ref="T119" si="497">D119-D118</f>
        <v>0</v>
      </c>
      <c r="U119" s="637">
        <f t="shared" ref="U119" si="498">E119-E118</f>
        <v>0</v>
      </c>
      <c r="V119" s="637">
        <f t="shared" ref="V119" si="499">F119-F118</f>
        <v>0</v>
      </c>
      <c r="W119" s="637">
        <f t="shared" ref="W119" si="500">G119-G118</f>
        <v>0</v>
      </c>
      <c r="X119" s="637">
        <f t="shared" ref="X119" si="501">H119-H118</f>
        <v>0</v>
      </c>
      <c r="Y119" s="645">
        <f t="shared" ref="Y119" si="502">I119-I118</f>
        <v>0</v>
      </c>
      <c r="Z119" s="637">
        <f t="shared" ref="Z119" si="503">J119-J118</f>
        <v>0.84386862880182179</v>
      </c>
      <c r="AA119" s="637">
        <f t="shared" ref="AA119" si="504">K119-K118</f>
        <v>-0.5129167267680117</v>
      </c>
      <c r="AB119" s="637">
        <f t="shared" ref="AB119" si="505">L119-L118</f>
        <v>2.659463611076518</v>
      </c>
      <c r="AC119" s="637">
        <f t="shared" ref="AC119" si="506">M119-M118</f>
        <v>6.0875420875420829</v>
      </c>
      <c r="AD119" s="645">
        <f t="shared" ref="AD119" si="507">N119-N118</f>
        <v>9.8860728429606581E-2</v>
      </c>
    </row>
    <row r="120" spans="1:30">
      <c r="A120" s="117"/>
      <c r="B120" s="109" t="s">
        <v>185</v>
      </c>
      <c r="C120" s="120">
        <v>0</v>
      </c>
      <c r="D120" s="127">
        <v>0</v>
      </c>
      <c r="E120" s="127">
        <v>0</v>
      </c>
      <c r="F120" s="127">
        <v>0</v>
      </c>
      <c r="G120" s="127">
        <v>0</v>
      </c>
      <c r="H120" s="127">
        <v>0</v>
      </c>
      <c r="I120" s="120">
        <v>0</v>
      </c>
      <c r="J120" s="120">
        <v>50.371226415094341</v>
      </c>
      <c r="K120" s="127">
        <v>49.124304783092327</v>
      </c>
      <c r="L120" s="127">
        <v>46.995762711864408</v>
      </c>
      <c r="M120" s="127">
        <v>41.115384615384613</v>
      </c>
      <c r="N120" s="128">
        <v>49.413683662851192</v>
      </c>
      <c r="O120" s="588">
        <v>0</v>
      </c>
      <c r="P120" s="589">
        <v>0</v>
      </c>
      <c r="Q120" s="603"/>
      <c r="R120" s="603"/>
      <c r="S120" s="145"/>
      <c r="T120" s="145"/>
      <c r="Y120" s="644"/>
      <c r="AD120" s="644"/>
    </row>
    <row r="121" spans="1:30">
      <c r="A121" s="117"/>
      <c r="B121" s="129" t="s">
        <v>589</v>
      </c>
      <c r="C121" s="123">
        <v>0</v>
      </c>
      <c r="D121" s="130">
        <v>0</v>
      </c>
      <c r="E121" s="130">
        <v>0</v>
      </c>
      <c r="F121" s="130">
        <v>0</v>
      </c>
      <c r="G121" s="130">
        <v>0</v>
      </c>
      <c r="H121" s="130">
        <v>0</v>
      </c>
      <c r="I121" s="123">
        <v>0</v>
      </c>
      <c r="J121" s="123">
        <v>50.425510204081633</v>
      </c>
      <c r="K121" s="130">
        <v>49.11473004694836</v>
      </c>
      <c r="L121" s="130">
        <v>50.178571428571431</v>
      </c>
      <c r="M121" s="130">
        <v>43.5</v>
      </c>
      <c r="N121" s="131">
        <v>49.62801826175177</v>
      </c>
      <c r="O121" s="588">
        <v>0</v>
      </c>
      <c r="P121" s="589">
        <v>0</v>
      </c>
      <c r="Q121" s="603"/>
      <c r="R121" s="603"/>
      <c r="S121" s="637">
        <f t="shared" ref="S121" si="508">C121-C120</f>
        <v>0</v>
      </c>
      <c r="T121" s="637">
        <f t="shared" ref="T121" si="509">D121-D120</f>
        <v>0</v>
      </c>
      <c r="U121" s="637">
        <f t="shared" ref="U121" si="510">E121-E120</f>
        <v>0</v>
      </c>
      <c r="V121" s="637">
        <f t="shared" ref="V121" si="511">F121-F120</f>
        <v>0</v>
      </c>
      <c r="W121" s="637">
        <f t="shared" ref="W121" si="512">G121-G120</f>
        <v>0</v>
      </c>
      <c r="X121" s="637">
        <f t="shared" ref="X121" si="513">H121-H120</f>
        <v>0</v>
      </c>
      <c r="Y121" s="645">
        <f t="shared" ref="Y121" si="514">I121-I120</f>
        <v>0</v>
      </c>
      <c r="Z121" s="637">
        <f t="shared" ref="Z121" si="515">J121-J120</f>
        <v>5.4283788987291359E-2</v>
      </c>
      <c r="AA121" s="637">
        <f t="shared" ref="AA121" si="516">K121-K120</f>
        <v>-9.5747361439677547E-3</v>
      </c>
      <c r="AB121" s="637">
        <f t="shared" ref="AB121" si="517">L121-L120</f>
        <v>3.1828087167070223</v>
      </c>
      <c r="AC121" s="637">
        <f t="shared" ref="AC121" si="518">M121-M120</f>
        <v>2.3846153846153868</v>
      </c>
      <c r="AD121" s="645">
        <f t="shared" ref="AD121" si="519">N121-N120</f>
        <v>0.21433459890057804</v>
      </c>
    </row>
    <row r="122" spans="1:30">
      <c r="A122" s="117"/>
      <c r="B122" s="109" t="s">
        <v>187</v>
      </c>
      <c r="C122" s="120">
        <v>0</v>
      </c>
      <c r="D122" s="127">
        <v>0</v>
      </c>
      <c r="E122" s="127">
        <v>0</v>
      </c>
      <c r="F122" s="127">
        <v>0</v>
      </c>
      <c r="G122" s="127">
        <v>0</v>
      </c>
      <c r="H122" s="127">
        <v>0</v>
      </c>
      <c r="I122" s="120">
        <v>0</v>
      </c>
      <c r="J122" s="120">
        <v>53.333333333333336</v>
      </c>
      <c r="K122" s="127">
        <v>29.4</v>
      </c>
      <c r="L122" s="127">
        <v>0</v>
      </c>
      <c r="M122" s="127">
        <v>0</v>
      </c>
      <c r="N122" s="128">
        <v>42.454545454545453</v>
      </c>
      <c r="O122" s="588">
        <v>0</v>
      </c>
      <c r="P122" s="589">
        <v>0</v>
      </c>
      <c r="Q122" s="603"/>
      <c r="R122" s="603"/>
      <c r="S122" s="145"/>
      <c r="T122" s="145"/>
      <c r="Y122" s="644"/>
      <c r="AD122" s="644"/>
    </row>
    <row r="123" spans="1:30">
      <c r="A123" s="117"/>
      <c r="B123" s="129" t="s">
        <v>591</v>
      </c>
      <c r="C123" s="123">
        <v>0</v>
      </c>
      <c r="D123" s="130">
        <v>0</v>
      </c>
      <c r="E123" s="130">
        <v>0</v>
      </c>
      <c r="F123" s="130">
        <v>0</v>
      </c>
      <c r="G123" s="130">
        <v>0</v>
      </c>
      <c r="H123" s="130">
        <v>0</v>
      </c>
      <c r="I123" s="123">
        <v>0</v>
      </c>
      <c r="J123" s="123">
        <v>76.5</v>
      </c>
      <c r="K123" s="130">
        <v>29.5</v>
      </c>
      <c r="L123" s="130">
        <v>0</v>
      </c>
      <c r="M123" s="130">
        <v>0</v>
      </c>
      <c r="N123" s="131">
        <v>45.166666666666664</v>
      </c>
      <c r="O123" s="588">
        <v>0</v>
      </c>
      <c r="P123" s="589">
        <v>0</v>
      </c>
      <c r="Q123" s="603"/>
      <c r="R123" s="603"/>
      <c r="S123" s="637">
        <f t="shared" ref="S123" si="520">C123-C122</f>
        <v>0</v>
      </c>
      <c r="T123" s="637">
        <f t="shared" ref="T123" si="521">D123-D122</f>
        <v>0</v>
      </c>
      <c r="U123" s="637">
        <f t="shared" ref="U123" si="522">E123-E122</f>
        <v>0</v>
      </c>
      <c r="V123" s="637">
        <f t="shared" ref="V123" si="523">F123-F122</f>
        <v>0</v>
      </c>
      <c r="W123" s="637">
        <f t="shared" ref="W123" si="524">G123-G122</f>
        <v>0</v>
      </c>
      <c r="X123" s="637">
        <f t="shared" ref="X123" si="525">H123-H122</f>
        <v>0</v>
      </c>
      <c r="Y123" s="645">
        <f t="shared" ref="Y123" si="526">I123-I122</f>
        <v>0</v>
      </c>
      <c r="Z123" s="729">
        <f t="shared" ref="Z123" si="527">J123-J122</f>
        <v>23.166666666666664</v>
      </c>
      <c r="AA123" s="637">
        <f t="shared" ref="AA123" si="528">K123-K122</f>
        <v>0.10000000000000142</v>
      </c>
      <c r="AB123" s="637">
        <f t="shared" ref="AB123" si="529">L123-L122</f>
        <v>0</v>
      </c>
      <c r="AC123" s="637">
        <f t="shared" ref="AC123" si="530">M123-M122</f>
        <v>0</v>
      </c>
      <c r="AD123" s="645">
        <f t="shared" ref="AD123" si="531">N123-N122</f>
        <v>2.712121212121211</v>
      </c>
    </row>
    <row r="124" spans="1:30">
      <c r="A124" s="117"/>
      <c r="B124" s="109" t="s">
        <v>189</v>
      </c>
      <c r="C124" s="120">
        <v>0</v>
      </c>
      <c r="D124" s="127">
        <v>0</v>
      </c>
      <c r="E124" s="127">
        <v>0</v>
      </c>
      <c r="F124" s="127">
        <v>0</v>
      </c>
      <c r="G124" s="127">
        <v>0</v>
      </c>
      <c r="H124" s="127">
        <v>0</v>
      </c>
      <c r="I124" s="120">
        <v>0</v>
      </c>
      <c r="J124" s="120">
        <v>51.984496732026145</v>
      </c>
      <c r="K124" s="127">
        <v>49.962506420133536</v>
      </c>
      <c r="L124" s="127">
        <v>49.043668122270745</v>
      </c>
      <c r="M124" s="127">
        <v>43.322033898305087</v>
      </c>
      <c r="N124" s="128">
        <v>50.533116240725469</v>
      </c>
      <c r="O124" s="588">
        <v>0</v>
      </c>
      <c r="P124" s="589">
        <v>0</v>
      </c>
      <c r="Q124" s="603"/>
      <c r="R124" s="603"/>
      <c r="S124" s="145"/>
      <c r="T124" s="145"/>
      <c r="Y124" s="644"/>
      <c r="AD124" s="644"/>
    </row>
    <row r="125" spans="1:30">
      <c r="A125" s="117"/>
      <c r="B125" s="129" t="s">
        <v>593</v>
      </c>
      <c r="C125" s="123">
        <v>0</v>
      </c>
      <c r="D125" s="130">
        <v>0</v>
      </c>
      <c r="E125" s="130">
        <v>0</v>
      </c>
      <c r="F125" s="130">
        <v>0</v>
      </c>
      <c r="G125" s="130">
        <v>0</v>
      </c>
      <c r="H125" s="130">
        <v>0</v>
      </c>
      <c r="I125" s="123">
        <v>0</v>
      </c>
      <c r="J125" s="123">
        <v>52.363234277816176</v>
      </c>
      <c r="K125" s="130">
        <v>49.703611944190897</v>
      </c>
      <c r="L125" s="130">
        <v>52</v>
      </c>
      <c r="M125" s="130">
        <v>47.254545454545458</v>
      </c>
      <c r="N125" s="131">
        <v>50.697009435470974</v>
      </c>
      <c r="O125" s="588">
        <v>0</v>
      </c>
      <c r="P125" s="589">
        <v>0</v>
      </c>
      <c r="Q125" s="603"/>
      <c r="R125" s="603"/>
      <c r="S125" s="637">
        <f t="shared" ref="S125" si="532">C125-C124</f>
        <v>0</v>
      </c>
      <c r="T125" s="637">
        <f t="shared" ref="T125" si="533">D125-D124</f>
        <v>0</v>
      </c>
      <c r="U125" s="637">
        <f t="shared" ref="U125" si="534">E125-E124</f>
        <v>0</v>
      </c>
      <c r="V125" s="637">
        <f t="shared" ref="V125" si="535">F125-F124</f>
        <v>0</v>
      </c>
      <c r="W125" s="637">
        <f t="shared" ref="W125" si="536">G125-G124</f>
        <v>0</v>
      </c>
      <c r="X125" s="637">
        <f t="shared" ref="X125" si="537">H125-H124</f>
        <v>0</v>
      </c>
      <c r="Y125" s="645">
        <f t="shared" ref="Y125" si="538">I125-I124</f>
        <v>0</v>
      </c>
      <c r="Z125" s="637">
        <f t="shared" ref="Z125" si="539">J125-J124</f>
        <v>0.37873754579003105</v>
      </c>
      <c r="AA125" s="637">
        <f t="shared" ref="AA125" si="540">K125-K124</f>
        <v>-0.2588944759426397</v>
      </c>
      <c r="AB125" s="637">
        <f t="shared" ref="AB125" si="541">L125-L124</f>
        <v>2.9563318777292551</v>
      </c>
      <c r="AC125" s="637">
        <f t="shared" ref="AC125" si="542">M125-M124</f>
        <v>3.932511556240371</v>
      </c>
      <c r="AD125" s="645">
        <f t="shared" ref="AD125" si="543">N125-N124</f>
        <v>0.1638931947455049</v>
      </c>
    </row>
    <row r="126" spans="1:30">
      <c r="A126" s="117"/>
      <c r="B126" s="109" t="s">
        <v>195</v>
      </c>
      <c r="C126" s="120">
        <v>0</v>
      </c>
      <c r="D126" s="127">
        <v>0</v>
      </c>
      <c r="E126" s="127">
        <v>0</v>
      </c>
      <c r="F126" s="127">
        <v>0</v>
      </c>
      <c r="G126" s="127">
        <v>0</v>
      </c>
      <c r="H126" s="127">
        <v>0</v>
      </c>
      <c r="I126" s="120">
        <v>0</v>
      </c>
      <c r="J126" s="120">
        <v>74.562460567823337</v>
      </c>
      <c r="K126" s="127">
        <v>71.454775993237533</v>
      </c>
      <c r="L126" s="127">
        <v>74.917647058823533</v>
      </c>
      <c r="M126" s="127">
        <v>72.761904761904759</v>
      </c>
      <c r="N126" s="128">
        <v>72.918546759363082</v>
      </c>
      <c r="O126" s="588">
        <v>0</v>
      </c>
      <c r="P126" s="589">
        <v>0</v>
      </c>
      <c r="Q126" s="603"/>
      <c r="R126" s="603"/>
      <c r="S126" s="145"/>
      <c r="T126" s="145"/>
      <c r="Y126" s="644"/>
      <c r="AD126" s="644"/>
    </row>
    <row r="127" spans="1:30">
      <c r="A127" s="117"/>
      <c r="B127" s="129" t="s">
        <v>595</v>
      </c>
      <c r="C127" s="123">
        <v>0</v>
      </c>
      <c r="D127" s="130">
        <v>0</v>
      </c>
      <c r="E127" s="130">
        <v>0</v>
      </c>
      <c r="F127" s="130">
        <v>0</v>
      </c>
      <c r="G127" s="130">
        <v>0</v>
      </c>
      <c r="H127" s="130">
        <v>0</v>
      </c>
      <c r="I127" s="123">
        <v>0</v>
      </c>
      <c r="J127" s="123">
        <v>75.71611082606465</v>
      </c>
      <c r="K127" s="130">
        <v>72.243511146496814</v>
      </c>
      <c r="L127" s="130">
        <v>68.682795698924735</v>
      </c>
      <c r="M127" s="130">
        <v>70</v>
      </c>
      <c r="N127" s="131">
        <v>73.539156497538002</v>
      </c>
      <c r="O127" s="588">
        <v>0</v>
      </c>
      <c r="P127" s="589">
        <v>0</v>
      </c>
      <c r="Q127" s="603"/>
      <c r="R127" s="603"/>
      <c r="S127" s="637">
        <f t="shared" ref="S127" si="544">C127-C126</f>
        <v>0</v>
      </c>
      <c r="T127" s="637">
        <f t="shared" ref="T127" si="545">D127-D126</f>
        <v>0</v>
      </c>
      <c r="U127" s="637">
        <f t="shared" ref="U127" si="546">E127-E126</f>
        <v>0</v>
      </c>
      <c r="V127" s="637">
        <f t="shared" ref="V127" si="547">F127-F126</f>
        <v>0</v>
      </c>
      <c r="W127" s="637">
        <f t="shared" ref="W127" si="548">G127-G126</f>
        <v>0</v>
      </c>
      <c r="X127" s="637">
        <f t="shared" ref="X127" si="549">H127-H126</f>
        <v>0</v>
      </c>
      <c r="Y127" s="645">
        <f t="shared" ref="Y127" si="550">I127-I126</f>
        <v>0</v>
      </c>
      <c r="Z127" s="637">
        <f t="shared" ref="Z127" si="551">J127-J126</f>
        <v>1.1536502582413135</v>
      </c>
      <c r="AA127" s="637">
        <f t="shared" ref="AA127" si="552">K127-K126</f>
        <v>0.78873515325928167</v>
      </c>
      <c r="AB127" s="637">
        <f t="shared" ref="AB127" si="553">L127-L126</f>
        <v>-6.2348513598987978</v>
      </c>
      <c r="AC127" s="637">
        <f t="shared" ref="AC127" si="554">M127-M126</f>
        <v>-2.7619047619047592</v>
      </c>
      <c r="AD127" s="645">
        <f t="shared" ref="AD127" si="555">N127-N126</f>
        <v>0.62060973817492027</v>
      </c>
    </row>
    <row r="128" spans="1:30">
      <c r="A128" s="117"/>
      <c r="B128" s="109" t="s">
        <v>191</v>
      </c>
      <c r="C128" s="120">
        <v>0</v>
      </c>
      <c r="D128" s="127">
        <v>0</v>
      </c>
      <c r="E128" s="127">
        <v>0</v>
      </c>
      <c r="F128" s="127">
        <v>0</v>
      </c>
      <c r="G128" s="127">
        <v>0</v>
      </c>
      <c r="H128" s="127">
        <v>0</v>
      </c>
      <c r="I128" s="120">
        <v>0</v>
      </c>
      <c r="J128" s="120">
        <v>74.189112594375757</v>
      </c>
      <c r="K128" s="127">
        <v>68.577353901299361</v>
      </c>
      <c r="L128" s="127">
        <v>69.279654359780054</v>
      </c>
      <c r="M128" s="127">
        <v>65.78145695364239</v>
      </c>
      <c r="N128" s="128">
        <v>70.553895211181555</v>
      </c>
      <c r="O128" s="588">
        <v>0</v>
      </c>
      <c r="P128" s="589">
        <v>0</v>
      </c>
      <c r="Q128" s="603"/>
      <c r="R128" s="603"/>
      <c r="S128" s="145"/>
      <c r="T128" s="145"/>
      <c r="Y128" s="644"/>
      <c r="AD128" s="644"/>
    </row>
    <row r="129" spans="1:30">
      <c r="A129" s="117"/>
      <c r="B129" s="129" t="s">
        <v>597</v>
      </c>
      <c r="C129" s="123">
        <v>0</v>
      </c>
      <c r="D129" s="130">
        <v>0</v>
      </c>
      <c r="E129" s="130">
        <v>0</v>
      </c>
      <c r="F129" s="130">
        <v>0</v>
      </c>
      <c r="G129" s="130">
        <v>0</v>
      </c>
      <c r="H129" s="130">
        <v>0</v>
      </c>
      <c r="I129" s="123">
        <v>0</v>
      </c>
      <c r="J129" s="123">
        <v>74.052221575475357</v>
      </c>
      <c r="K129" s="130">
        <v>68.550889218228974</v>
      </c>
      <c r="L129" s="130">
        <v>69.339923954372622</v>
      </c>
      <c r="M129" s="130">
        <v>69.766423357664237</v>
      </c>
      <c r="N129" s="131">
        <v>70.62257279816842</v>
      </c>
      <c r="O129" s="588">
        <v>0</v>
      </c>
      <c r="P129" s="589">
        <v>0</v>
      </c>
      <c r="Q129" s="603"/>
      <c r="R129" s="603"/>
      <c r="S129" s="637">
        <f t="shared" ref="S129" si="556">C129-C128</f>
        <v>0</v>
      </c>
      <c r="T129" s="637">
        <f t="shared" ref="T129" si="557">D129-D128</f>
        <v>0</v>
      </c>
      <c r="U129" s="637">
        <f t="shared" ref="U129" si="558">E129-E128</f>
        <v>0</v>
      </c>
      <c r="V129" s="637">
        <f t="shared" ref="V129" si="559">F129-F128</f>
        <v>0</v>
      </c>
      <c r="W129" s="637">
        <f t="shared" ref="W129" si="560">G129-G128</f>
        <v>0</v>
      </c>
      <c r="X129" s="637">
        <f t="shared" ref="X129" si="561">H129-H128</f>
        <v>0</v>
      </c>
      <c r="Y129" s="645">
        <f t="shared" ref="Y129" si="562">I129-I128</f>
        <v>0</v>
      </c>
      <c r="Z129" s="637">
        <f t="shared" ref="Z129" si="563">J129-J128</f>
        <v>-0.13689101890039979</v>
      </c>
      <c r="AA129" s="637">
        <f t="shared" ref="AA129" si="564">K129-K128</f>
        <v>-2.6464683070386741E-2</v>
      </c>
      <c r="AB129" s="637">
        <f t="shared" ref="AB129" si="565">L129-L128</f>
        <v>6.0269594592568865E-2</v>
      </c>
      <c r="AC129" s="637">
        <f t="shared" ref="AC129" si="566">M129-M128</f>
        <v>3.9849664040218471</v>
      </c>
      <c r="AD129" s="645">
        <f t="shared" ref="AD129" si="567">N129-N128</f>
        <v>6.8677586986865435E-2</v>
      </c>
    </row>
    <row r="130" spans="1:30">
      <c r="A130" s="117"/>
      <c r="B130" s="109" t="s">
        <v>193</v>
      </c>
      <c r="C130" s="120">
        <v>0</v>
      </c>
      <c r="D130" s="127">
        <v>0</v>
      </c>
      <c r="E130" s="127">
        <v>0</v>
      </c>
      <c r="F130" s="127">
        <v>0</v>
      </c>
      <c r="G130" s="127">
        <v>0</v>
      </c>
      <c r="H130" s="127">
        <v>0</v>
      </c>
      <c r="I130" s="120">
        <v>0</v>
      </c>
      <c r="J130" s="120">
        <v>68.987288135593218</v>
      </c>
      <c r="K130" s="127">
        <v>64.224038104664118</v>
      </c>
      <c r="L130" s="127">
        <v>61.627272727272725</v>
      </c>
      <c r="M130" s="127">
        <v>53.642857142857146</v>
      </c>
      <c r="N130" s="128">
        <v>65.937857393747805</v>
      </c>
      <c r="O130" s="588">
        <v>0</v>
      </c>
      <c r="P130" s="589">
        <v>0</v>
      </c>
      <c r="Q130" s="603"/>
      <c r="R130" s="603"/>
      <c r="S130" s="145"/>
      <c r="T130" s="145"/>
      <c r="Y130" s="644"/>
      <c r="AD130" s="644"/>
    </row>
    <row r="131" spans="1:30">
      <c r="A131" s="117"/>
      <c r="B131" s="129" t="s">
        <v>599</v>
      </c>
      <c r="C131" s="123">
        <v>0</v>
      </c>
      <c r="D131" s="130">
        <v>0</v>
      </c>
      <c r="E131" s="130">
        <v>0</v>
      </c>
      <c r="F131" s="130">
        <v>0</v>
      </c>
      <c r="G131" s="130">
        <v>0</v>
      </c>
      <c r="H131" s="130">
        <v>0</v>
      </c>
      <c r="I131" s="123">
        <v>0</v>
      </c>
      <c r="J131" s="123">
        <v>68.667892503536066</v>
      </c>
      <c r="K131" s="130">
        <v>64.953776582742606</v>
      </c>
      <c r="L131" s="130">
        <v>64.601083032490976</v>
      </c>
      <c r="M131" s="130">
        <v>57.245901639344261</v>
      </c>
      <c r="N131" s="131">
        <v>66.468773087071241</v>
      </c>
      <c r="O131" s="588">
        <v>0</v>
      </c>
      <c r="P131" s="589">
        <v>0</v>
      </c>
      <c r="Q131" s="603"/>
      <c r="R131" s="603"/>
      <c r="S131" s="637">
        <f t="shared" ref="S131" si="568">C131-C130</f>
        <v>0</v>
      </c>
      <c r="T131" s="637">
        <f t="shared" ref="T131" si="569">D131-D130</f>
        <v>0</v>
      </c>
      <c r="U131" s="637">
        <f t="shared" ref="U131" si="570">E131-E130</f>
        <v>0</v>
      </c>
      <c r="V131" s="637">
        <f t="shared" ref="V131" si="571">F131-F130</f>
        <v>0</v>
      </c>
      <c r="W131" s="637">
        <f t="shared" ref="W131" si="572">G131-G130</f>
        <v>0</v>
      </c>
      <c r="X131" s="637">
        <f t="shared" ref="X131" si="573">H131-H130</f>
        <v>0</v>
      </c>
      <c r="Y131" s="645">
        <f t="shared" ref="Y131" si="574">I131-I130</f>
        <v>0</v>
      </c>
      <c r="Z131" s="637">
        <f t="shared" ref="Z131" si="575">J131-J130</f>
        <v>-0.3193956320571516</v>
      </c>
      <c r="AA131" s="637">
        <f t="shared" ref="AA131" si="576">K131-K130</f>
        <v>0.72973847807848813</v>
      </c>
      <c r="AB131" s="637">
        <f t="shared" ref="AB131" si="577">L131-L130</f>
        <v>2.973810305218251</v>
      </c>
      <c r="AC131" s="637">
        <f t="shared" ref="AC131" si="578">M131-M130</f>
        <v>3.6030444964871151</v>
      </c>
      <c r="AD131" s="645">
        <f t="shared" ref="AD131" si="579">N131-N130</f>
        <v>0.53091569332343624</v>
      </c>
    </row>
    <row r="132" spans="1:30">
      <c r="A132" s="117"/>
      <c r="B132" s="109" t="s">
        <v>227</v>
      </c>
      <c r="C132" s="120">
        <v>0</v>
      </c>
      <c r="D132" s="127">
        <v>0</v>
      </c>
      <c r="E132" s="127">
        <v>0</v>
      </c>
      <c r="F132" s="127">
        <v>0</v>
      </c>
      <c r="G132" s="127">
        <v>0</v>
      </c>
      <c r="H132" s="127">
        <v>0</v>
      </c>
      <c r="I132" s="120">
        <v>0</v>
      </c>
      <c r="J132" s="120">
        <v>72.224569288389517</v>
      </c>
      <c r="K132" s="127">
        <v>67.093010208386062</v>
      </c>
      <c r="L132" s="127">
        <v>66.970927043335166</v>
      </c>
      <c r="M132" s="127">
        <v>62.4975845410628</v>
      </c>
      <c r="N132" s="128">
        <v>68.928272432646395</v>
      </c>
      <c r="O132" s="588">
        <v>0</v>
      </c>
      <c r="P132" s="589">
        <v>0</v>
      </c>
      <c r="Q132" s="603"/>
      <c r="R132" s="603"/>
      <c r="S132" s="145"/>
      <c r="T132" s="145"/>
      <c r="Y132" s="644"/>
      <c r="AD132" s="644"/>
    </row>
    <row r="133" spans="1:30" ht="13.5" thickBot="1">
      <c r="A133" s="632"/>
      <c r="B133" s="638" t="s">
        <v>601</v>
      </c>
      <c r="C133" s="639">
        <v>0</v>
      </c>
      <c r="D133" s="640">
        <v>0</v>
      </c>
      <c r="E133" s="640">
        <v>0</v>
      </c>
      <c r="F133" s="640">
        <v>0</v>
      </c>
      <c r="G133" s="640">
        <v>0</v>
      </c>
      <c r="H133" s="640">
        <v>0</v>
      </c>
      <c r="I133" s="639">
        <v>0</v>
      </c>
      <c r="J133" s="639">
        <v>71.997126747045769</v>
      </c>
      <c r="K133" s="640">
        <v>67.343489497866756</v>
      </c>
      <c r="L133" s="640">
        <v>67.935259497057245</v>
      </c>
      <c r="M133" s="640">
        <v>65.909090909090907</v>
      </c>
      <c r="N133" s="641">
        <v>69.161989145057305</v>
      </c>
      <c r="O133" s="633">
        <v>0</v>
      </c>
      <c r="P133" s="634">
        <v>0</v>
      </c>
      <c r="Q133" s="603"/>
      <c r="R133" s="603"/>
      <c r="S133" s="642">
        <f t="shared" ref="S133" si="580">C133-C132</f>
        <v>0</v>
      </c>
      <c r="T133" s="642">
        <f t="shared" ref="T133" si="581">D133-D132</f>
        <v>0</v>
      </c>
      <c r="U133" s="642">
        <f t="shared" ref="U133" si="582">E133-E132</f>
        <v>0</v>
      </c>
      <c r="V133" s="642">
        <f t="shared" ref="V133" si="583">F133-F132</f>
        <v>0</v>
      </c>
      <c r="W133" s="642">
        <f t="shared" ref="W133" si="584">G133-G132</f>
        <v>0</v>
      </c>
      <c r="X133" s="642">
        <f t="shared" ref="X133" si="585">H133-H132</f>
        <v>0</v>
      </c>
      <c r="Y133" s="646">
        <f t="shared" ref="Y133" si="586">I133-I132</f>
        <v>0</v>
      </c>
      <c r="Z133" s="642">
        <f t="shared" ref="Z133" si="587">J133-J132</f>
        <v>-0.22744254134374842</v>
      </c>
      <c r="AA133" s="642">
        <f t="shared" ref="AA133" si="588">K133-K132</f>
        <v>0.25047928948069398</v>
      </c>
      <c r="AB133" s="642">
        <f t="shared" ref="AB133" si="589">L133-L132</f>
        <v>0.96433245372207921</v>
      </c>
      <c r="AC133" s="642">
        <f t="shared" ref="AC133" si="590">M133-M132</f>
        <v>3.4115063680281068</v>
      </c>
      <c r="AD133" s="646">
        <f t="shared" ref="AD133" si="591">N133-N132</f>
        <v>0.23371671241091008</v>
      </c>
    </row>
    <row r="134" spans="1:30">
      <c r="A134" s="116" t="s">
        <v>44</v>
      </c>
      <c r="B134" s="109" t="s">
        <v>286</v>
      </c>
      <c r="C134" s="120">
        <v>116.48623853211009</v>
      </c>
      <c r="D134" s="127">
        <v>140.92307692307691</v>
      </c>
      <c r="E134" s="127">
        <v>140.5792857142857</v>
      </c>
      <c r="F134" s="127">
        <v>135.0571875</v>
      </c>
      <c r="G134" s="127">
        <v>137.5</v>
      </c>
      <c r="H134" s="127">
        <v>127.33333333333333</v>
      </c>
      <c r="I134" s="120">
        <v>131.01018404907978</v>
      </c>
      <c r="J134" s="120">
        <v>82.86666666666666</v>
      </c>
      <c r="K134" s="127">
        <v>90.665833333333339</v>
      </c>
      <c r="L134" s="127">
        <v>79.459183673469383</v>
      </c>
      <c r="M134" s="127">
        <v>65.599999999999994</v>
      </c>
      <c r="N134" s="128">
        <v>80.005697674418599</v>
      </c>
      <c r="O134" s="111">
        <v>0</v>
      </c>
      <c r="P134" s="112">
        <v>0</v>
      </c>
      <c r="Q134" s="603"/>
      <c r="R134" s="603"/>
      <c r="S134" s="636" t="s">
        <v>1145</v>
      </c>
      <c r="T134" s="145"/>
      <c r="Y134" s="644"/>
      <c r="AD134" s="644"/>
    </row>
    <row r="135" spans="1:30">
      <c r="A135" s="117"/>
      <c r="B135" s="129" t="s">
        <v>571</v>
      </c>
      <c r="C135" s="123">
        <v>114.5126050420168</v>
      </c>
      <c r="D135" s="130">
        <v>147.24137931034483</v>
      </c>
      <c r="E135" s="130">
        <v>143.37033333333335</v>
      </c>
      <c r="F135" s="130">
        <v>135.99551282051283</v>
      </c>
      <c r="G135" s="130">
        <v>148.85999999999999</v>
      </c>
      <c r="H135" s="130">
        <v>126.57142857142857</v>
      </c>
      <c r="I135" s="123">
        <v>133.62569190600524</v>
      </c>
      <c r="J135" s="123">
        <v>81.047619047619051</v>
      </c>
      <c r="K135" s="130">
        <v>79.333157894736843</v>
      </c>
      <c r="L135" s="130">
        <v>81.666521739130431</v>
      </c>
      <c r="M135" s="130">
        <v>73</v>
      </c>
      <c r="N135" s="131">
        <v>80.730224719101116</v>
      </c>
      <c r="O135" s="588">
        <v>0</v>
      </c>
      <c r="P135" s="589">
        <v>0</v>
      </c>
      <c r="Q135" s="603"/>
      <c r="R135" s="603"/>
      <c r="S135" s="637">
        <f t="shared" ref="S135" si="592">C135-C134</f>
        <v>-1.9736334900932917</v>
      </c>
      <c r="T135" s="637">
        <f t="shared" ref="T135" si="593">D135-D134</f>
        <v>6.31830238726792</v>
      </c>
      <c r="U135" s="637">
        <f t="shared" ref="U135" si="594">E135-E134</f>
        <v>2.7910476190476459</v>
      </c>
      <c r="V135" s="637">
        <f t="shared" ref="V135" si="595">F135-F134</f>
        <v>0.93832532051283124</v>
      </c>
      <c r="W135" s="637">
        <f t="shared" ref="W135" si="596">G135-G134</f>
        <v>11.359999999999985</v>
      </c>
      <c r="X135" s="637">
        <f t="shared" ref="X135" si="597">H135-H134</f>
        <v>-0.7619047619047592</v>
      </c>
      <c r="Y135" s="645">
        <f t="shared" ref="Y135" si="598">I135-I134</f>
        <v>2.6155078569254613</v>
      </c>
      <c r="Z135" s="637">
        <f t="shared" ref="Z135" si="599">J135-J134</f>
        <v>-1.819047619047609</v>
      </c>
      <c r="AA135" s="729">
        <f t="shared" ref="AA135" si="600">K135-K134</f>
        <v>-11.332675438596496</v>
      </c>
      <c r="AB135" s="637">
        <f t="shared" ref="AB135" si="601">L135-L134</f>
        <v>2.2073380656610482</v>
      </c>
      <c r="AC135" s="637">
        <f t="shared" ref="AC135" si="602">M135-M134</f>
        <v>7.4000000000000057</v>
      </c>
      <c r="AD135" s="645">
        <f t="shared" ref="AD135" si="603">N135-N134</f>
        <v>0.72452704468251738</v>
      </c>
    </row>
    <row r="136" spans="1:30">
      <c r="A136" s="117"/>
      <c r="B136" s="109" t="s">
        <v>288</v>
      </c>
      <c r="C136" s="120">
        <v>116.5</v>
      </c>
      <c r="D136" s="127">
        <v>123</v>
      </c>
      <c r="E136" s="127">
        <v>131.54545454545453</v>
      </c>
      <c r="F136" s="127">
        <v>127.73299999999999</v>
      </c>
      <c r="G136" s="127">
        <v>171.25</v>
      </c>
      <c r="H136" s="127">
        <v>123.5</v>
      </c>
      <c r="I136" s="120">
        <v>126.88707692307692</v>
      </c>
      <c r="J136" s="120">
        <v>61.2</v>
      </c>
      <c r="K136" s="127">
        <v>87.89769230769231</v>
      </c>
      <c r="L136" s="127">
        <v>87.118928571428569</v>
      </c>
      <c r="M136" s="127">
        <v>78</v>
      </c>
      <c r="N136" s="128">
        <v>81.66101694915254</v>
      </c>
      <c r="O136" s="588">
        <v>0</v>
      </c>
      <c r="P136" s="589">
        <v>0</v>
      </c>
      <c r="Q136" s="603"/>
      <c r="R136" s="603"/>
      <c r="S136" s="145"/>
      <c r="T136" s="145"/>
      <c r="Y136" s="644"/>
      <c r="AD136" s="644"/>
    </row>
    <row r="137" spans="1:30">
      <c r="A137" s="117"/>
      <c r="B137" s="129" t="s">
        <v>573</v>
      </c>
      <c r="C137" s="123">
        <v>113.6</v>
      </c>
      <c r="D137" s="130">
        <v>140.80000000000001</v>
      </c>
      <c r="E137" s="130">
        <v>144.57142857142858</v>
      </c>
      <c r="F137" s="130">
        <v>141.56384615384616</v>
      </c>
      <c r="G137" s="130">
        <v>148.85714285714286</v>
      </c>
      <c r="H137" s="130">
        <v>126</v>
      </c>
      <c r="I137" s="123">
        <v>133.17124999999999</v>
      </c>
      <c r="J137" s="123">
        <v>71</v>
      </c>
      <c r="K137" s="130">
        <v>70.86666666666666</v>
      </c>
      <c r="L137" s="130">
        <v>83.257419354838689</v>
      </c>
      <c r="M137" s="130">
        <v>88</v>
      </c>
      <c r="N137" s="131">
        <v>78.660357142857137</v>
      </c>
      <c r="O137" s="588">
        <v>0</v>
      </c>
      <c r="P137" s="589">
        <v>0</v>
      </c>
      <c r="Q137" s="603"/>
      <c r="R137" s="603"/>
      <c r="S137" s="637">
        <f t="shared" ref="S137" si="604">C137-C136</f>
        <v>-2.9000000000000057</v>
      </c>
      <c r="T137" s="729">
        <f t="shared" ref="T137" si="605">D137-D136</f>
        <v>17.800000000000011</v>
      </c>
      <c r="U137" s="729">
        <f t="shared" ref="U137" si="606">E137-E136</f>
        <v>13.025974025974051</v>
      </c>
      <c r="V137" s="729">
        <f t="shared" ref="V137" si="607">F137-F136</f>
        <v>13.830846153846167</v>
      </c>
      <c r="W137" s="729">
        <f t="shared" ref="W137" si="608">G137-G136</f>
        <v>-22.392857142857139</v>
      </c>
      <c r="X137" s="637">
        <f t="shared" ref="X137" si="609">H137-H136</f>
        <v>2.5</v>
      </c>
      <c r="Y137" s="645">
        <f t="shared" ref="Y137" si="610">I137-I136</f>
        <v>6.2841730769230679</v>
      </c>
      <c r="Z137" s="729">
        <f t="shared" ref="Z137" si="611">J137-J136</f>
        <v>9.7999999999999972</v>
      </c>
      <c r="AA137" s="729">
        <f t="shared" ref="AA137" si="612">K137-K136</f>
        <v>-17.03102564102565</v>
      </c>
      <c r="AB137" s="637">
        <f t="shared" ref="AB137" si="613">L137-L136</f>
        <v>-3.8615092165898801</v>
      </c>
      <c r="AC137" s="729">
        <f t="shared" ref="AC137" si="614">M137-M136</f>
        <v>10</v>
      </c>
      <c r="AD137" s="645">
        <f t="shared" ref="AD137" si="615">N137-N136</f>
        <v>-3.0006598062954026</v>
      </c>
    </row>
    <row r="138" spans="1:30">
      <c r="A138" s="117"/>
      <c r="B138" s="109" t="s">
        <v>290</v>
      </c>
      <c r="C138" s="120">
        <v>0</v>
      </c>
      <c r="D138" s="127">
        <v>0</v>
      </c>
      <c r="E138" s="127">
        <v>0</v>
      </c>
      <c r="F138" s="127">
        <v>0</v>
      </c>
      <c r="G138" s="127">
        <v>0</v>
      </c>
      <c r="H138" s="127">
        <v>0</v>
      </c>
      <c r="I138" s="120">
        <v>0</v>
      </c>
      <c r="J138" s="120">
        <v>0</v>
      </c>
      <c r="K138" s="127">
        <v>0</v>
      </c>
      <c r="L138" s="127">
        <v>0</v>
      </c>
      <c r="M138" s="127">
        <v>0</v>
      </c>
      <c r="N138" s="128">
        <v>0</v>
      </c>
      <c r="O138" s="588">
        <v>0</v>
      </c>
      <c r="P138" s="589">
        <v>0</v>
      </c>
      <c r="Q138" s="603"/>
      <c r="R138" s="603"/>
      <c r="S138" s="145"/>
      <c r="T138" s="145"/>
      <c r="Y138" s="644"/>
      <c r="AD138" s="644"/>
    </row>
    <row r="139" spans="1:30">
      <c r="A139" s="117"/>
      <c r="B139" s="129" t="s">
        <v>575</v>
      </c>
      <c r="C139" s="123">
        <v>0</v>
      </c>
      <c r="D139" s="130">
        <v>0</v>
      </c>
      <c r="E139" s="130">
        <v>0</v>
      </c>
      <c r="F139" s="130">
        <v>0</v>
      </c>
      <c r="G139" s="130">
        <v>0</v>
      </c>
      <c r="H139" s="130">
        <v>0</v>
      </c>
      <c r="I139" s="123">
        <v>0</v>
      </c>
      <c r="J139" s="123">
        <v>0</v>
      </c>
      <c r="K139" s="130">
        <v>0</v>
      </c>
      <c r="L139" s="130">
        <v>0</v>
      </c>
      <c r="M139" s="130">
        <v>0</v>
      </c>
      <c r="N139" s="131">
        <v>0</v>
      </c>
      <c r="O139" s="588">
        <v>0</v>
      </c>
      <c r="P139" s="589">
        <v>0</v>
      </c>
      <c r="Q139" s="603"/>
      <c r="R139" s="603"/>
      <c r="S139" s="637">
        <f t="shared" ref="S139" si="616">C139-C138</f>
        <v>0</v>
      </c>
      <c r="T139" s="637">
        <f t="shared" ref="T139" si="617">D139-D138</f>
        <v>0</v>
      </c>
      <c r="U139" s="637">
        <f t="shared" ref="U139" si="618">E139-E138</f>
        <v>0</v>
      </c>
      <c r="V139" s="637">
        <f t="shared" ref="V139" si="619">F139-F138</f>
        <v>0</v>
      </c>
      <c r="W139" s="637">
        <f t="shared" ref="W139" si="620">G139-G138</f>
        <v>0</v>
      </c>
      <c r="X139" s="637">
        <f t="shared" ref="X139" si="621">H139-H138</f>
        <v>0</v>
      </c>
      <c r="Y139" s="645">
        <f t="shared" ref="Y139" si="622">I139-I138</f>
        <v>0</v>
      </c>
      <c r="Z139" s="637">
        <f t="shared" ref="Z139" si="623">J139-J138</f>
        <v>0</v>
      </c>
      <c r="AA139" s="637">
        <f t="shared" ref="AA139" si="624">K139-K138</f>
        <v>0</v>
      </c>
      <c r="AB139" s="637">
        <f t="shared" ref="AB139" si="625">L139-L138</f>
        <v>0</v>
      </c>
      <c r="AC139" s="637">
        <f t="shared" ref="AC139" si="626">M139-M138</f>
        <v>0</v>
      </c>
      <c r="AD139" s="645">
        <f t="shared" ref="AD139" si="627">N139-N138</f>
        <v>0</v>
      </c>
    </row>
    <row r="140" spans="1:30">
      <c r="A140" s="117"/>
      <c r="B140" s="109" t="s">
        <v>292</v>
      </c>
      <c r="C140" s="120">
        <v>116.48837209302326</v>
      </c>
      <c r="D140" s="127">
        <v>137.87234042553189</v>
      </c>
      <c r="E140" s="127">
        <v>139.53326315789474</v>
      </c>
      <c r="F140" s="127">
        <v>133.31333333333333</v>
      </c>
      <c r="G140" s="127">
        <v>142.32142857142858</v>
      </c>
      <c r="H140" s="127">
        <v>126.375</v>
      </c>
      <c r="I140" s="120">
        <v>130.32475703324809</v>
      </c>
      <c r="J140" s="120">
        <v>74.2</v>
      </c>
      <c r="K140" s="127">
        <v>89.226399999999998</v>
      </c>
      <c r="L140" s="127">
        <v>82.24454545454546</v>
      </c>
      <c r="M140" s="127">
        <v>71.111111111111114</v>
      </c>
      <c r="N140" s="128">
        <v>80.679241379310341</v>
      </c>
      <c r="O140" s="588">
        <v>0</v>
      </c>
      <c r="P140" s="589">
        <v>0</v>
      </c>
      <c r="Q140" s="603"/>
      <c r="R140" s="603"/>
      <c r="S140" s="145"/>
      <c r="T140" s="145"/>
      <c r="Y140" s="644"/>
      <c r="AD140" s="644"/>
    </row>
    <row r="141" spans="1:30">
      <c r="A141" s="117"/>
      <c r="B141" s="129" t="s">
        <v>577</v>
      </c>
      <c r="C141" s="123">
        <v>114.35416666666667</v>
      </c>
      <c r="D141" s="130">
        <v>146.73015873015873</v>
      </c>
      <c r="E141" s="130">
        <v>143.59756756756758</v>
      </c>
      <c r="F141" s="130">
        <v>136.79098901098899</v>
      </c>
      <c r="G141" s="130">
        <v>148.85947368421051</v>
      </c>
      <c r="H141" s="130">
        <v>126.5</v>
      </c>
      <c r="I141" s="123">
        <v>133.55378021978024</v>
      </c>
      <c r="J141" s="123">
        <v>78.535714285714292</v>
      </c>
      <c r="K141" s="130">
        <v>75.597941176470584</v>
      </c>
      <c r="L141" s="130">
        <v>82.307012987012982</v>
      </c>
      <c r="M141" s="130">
        <v>80.5</v>
      </c>
      <c r="N141" s="131">
        <v>79.930827586206888</v>
      </c>
      <c r="O141" s="588">
        <v>0</v>
      </c>
      <c r="P141" s="589">
        <v>0</v>
      </c>
      <c r="Q141" s="603"/>
      <c r="R141" s="603"/>
      <c r="S141" s="637">
        <f t="shared" ref="S141" si="628">C141-C140</f>
        <v>-2.1342054263565871</v>
      </c>
      <c r="T141" s="729">
        <f t="shared" ref="T141" si="629">D141-D140</f>
        <v>8.8578183046268464</v>
      </c>
      <c r="U141" s="637">
        <f t="shared" ref="U141" si="630">E141-E140</f>
        <v>4.0643044096728431</v>
      </c>
      <c r="V141" s="637">
        <f t="shared" ref="V141" si="631">F141-F140</f>
        <v>3.4776556776556617</v>
      </c>
      <c r="W141" s="637">
        <f t="shared" ref="W141" si="632">G141-G140</f>
        <v>6.5380451127819299</v>
      </c>
      <c r="X141" s="637">
        <f t="shared" ref="X141" si="633">H141-H140</f>
        <v>0.125</v>
      </c>
      <c r="Y141" s="645">
        <f t="shared" ref="Y141" si="634">I141-I140</f>
        <v>3.2290231865321459</v>
      </c>
      <c r="Z141" s="637">
        <f t="shared" ref="Z141" si="635">J141-J140</f>
        <v>4.335714285714289</v>
      </c>
      <c r="AA141" s="729">
        <f t="shared" ref="AA141" si="636">K141-K140</f>
        <v>-13.628458823529414</v>
      </c>
      <c r="AB141" s="637">
        <f t="shared" ref="AB141" si="637">L141-L140</f>
        <v>6.2467532467522346E-2</v>
      </c>
      <c r="AC141" s="729">
        <f t="shared" ref="AC141" si="638">M141-M140</f>
        <v>9.3888888888888857</v>
      </c>
      <c r="AD141" s="645">
        <f t="shared" ref="AD141" si="639">N141-N140</f>
        <v>-0.74841379310345246</v>
      </c>
    </row>
    <row r="142" spans="1:30">
      <c r="A142" s="117"/>
      <c r="B142" s="109" t="s">
        <v>175</v>
      </c>
      <c r="C142" s="120">
        <v>123.37815749401784</v>
      </c>
      <c r="D142" s="127">
        <v>148.30607951408061</v>
      </c>
      <c r="E142" s="127">
        <v>145.04419112627986</v>
      </c>
      <c r="F142" s="127">
        <v>141.21655982109579</v>
      </c>
      <c r="G142" s="127">
        <v>146.56308423913043</v>
      </c>
      <c r="H142" s="127">
        <v>147.39904411764707</v>
      </c>
      <c r="I142" s="120">
        <v>137.6038109912686</v>
      </c>
      <c r="J142" s="120">
        <v>82.651217391304357</v>
      </c>
      <c r="K142" s="127">
        <v>85.200212014134266</v>
      </c>
      <c r="L142" s="127">
        <v>84.887508865248222</v>
      </c>
      <c r="M142" s="127">
        <v>78.67367021276597</v>
      </c>
      <c r="N142" s="128">
        <v>83.848645329363606</v>
      </c>
      <c r="O142" s="588">
        <v>0</v>
      </c>
      <c r="P142" s="589">
        <v>0</v>
      </c>
      <c r="Q142" s="603"/>
      <c r="R142" s="603"/>
      <c r="S142" s="145"/>
      <c r="T142" s="145"/>
      <c r="Y142" s="644"/>
      <c r="AD142" s="644"/>
    </row>
    <row r="143" spans="1:30">
      <c r="A143" s="117"/>
      <c r="B143" s="129" t="s">
        <v>579</v>
      </c>
      <c r="C143" s="123">
        <v>120.96450251889169</v>
      </c>
      <c r="D143" s="130">
        <v>146.98406402604445</v>
      </c>
      <c r="E143" s="130">
        <v>145.23712558764274</v>
      </c>
      <c r="F143" s="130">
        <v>142.62328373351369</v>
      </c>
      <c r="G143" s="130">
        <v>146.1823868852459</v>
      </c>
      <c r="H143" s="130">
        <v>144.85692771084339</v>
      </c>
      <c r="I143" s="123">
        <v>136.89272254619547</v>
      </c>
      <c r="J143" s="123">
        <v>84.918711734693858</v>
      </c>
      <c r="K143" s="130">
        <v>86.671949152542368</v>
      </c>
      <c r="L143" s="130">
        <v>85.841490683229807</v>
      </c>
      <c r="M143" s="130">
        <v>78.085656565656564</v>
      </c>
      <c r="N143" s="131">
        <v>85.222909090909098</v>
      </c>
      <c r="O143" s="588">
        <v>0</v>
      </c>
      <c r="P143" s="589">
        <v>0</v>
      </c>
      <c r="Q143" s="603"/>
      <c r="R143" s="603"/>
      <c r="S143" s="637">
        <f t="shared" ref="S143" si="640">C143-C142</f>
        <v>-2.4136549751261498</v>
      </c>
      <c r="T143" s="637">
        <f t="shared" ref="T143" si="641">D143-D142</f>
        <v>-1.3220154880361576</v>
      </c>
      <c r="U143" s="637">
        <f t="shared" ref="U143" si="642">E143-E142</f>
        <v>0.19293446136288139</v>
      </c>
      <c r="V143" s="637">
        <f t="shared" ref="V143" si="643">F143-F142</f>
        <v>1.4067239124179025</v>
      </c>
      <c r="W143" s="637">
        <f t="shared" ref="W143" si="644">G143-G142</f>
        <v>-0.38069735388452841</v>
      </c>
      <c r="X143" s="637">
        <f t="shared" ref="X143" si="645">H143-H142</f>
        <v>-2.5421164068036717</v>
      </c>
      <c r="Y143" s="645">
        <f t="shared" ref="Y143" si="646">I143-I142</f>
        <v>-0.71108844507313052</v>
      </c>
      <c r="Z143" s="637">
        <f t="shared" ref="Z143" si="647">J143-J142</f>
        <v>2.267494343389501</v>
      </c>
      <c r="AA143" s="637">
        <f t="shared" ref="AA143" si="648">K143-K142</f>
        <v>1.4717371384081019</v>
      </c>
      <c r="AB143" s="637">
        <f t="shared" ref="AB143" si="649">L143-L142</f>
        <v>0.95398181798158532</v>
      </c>
      <c r="AC143" s="637">
        <f t="shared" ref="AC143" si="650">M143-M142</f>
        <v>-0.58801364710940618</v>
      </c>
      <c r="AD143" s="645">
        <f t="shared" ref="AD143" si="651">N143-N142</f>
        <v>1.3742637615454925</v>
      </c>
    </row>
    <row r="144" spans="1:30">
      <c r="A144" s="117"/>
      <c r="B144" s="109" t="s">
        <v>177</v>
      </c>
      <c r="C144" s="120">
        <v>125.05193798449612</v>
      </c>
      <c r="D144" s="127">
        <v>136.45282051282052</v>
      </c>
      <c r="E144" s="127">
        <v>141.25439814814817</v>
      </c>
      <c r="F144" s="127">
        <v>137.47890365448507</v>
      </c>
      <c r="G144" s="127">
        <v>144.63204819277107</v>
      </c>
      <c r="H144" s="127">
        <v>140.83524590163935</v>
      </c>
      <c r="I144" s="120">
        <v>135.22113675213677</v>
      </c>
      <c r="J144" s="120">
        <v>81.372708333333335</v>
      </c>
      <c r="K144" s="127">
        <v>84.025030864197532</v>
      </c>
      <c r="L144" s="127">
        <v>87.423999999999992</v>
      </c>
      <c r="M144" s="127">
        <v>76.50272727272727</v>
      </c>
      <c r="N144" s="128">
        <v>84.659729729729719</v>
      </c>
      <c r="O144" s="588">
        <v>0</v>
      </c>
      <c r="P144" s="589">
        <v>0</v>
      </c>
      <c r="Q144" s="603"/>
      <c r="R144" s="603"/>
      <c r="S144" s="145"/>
      <c r="T144" s="145"/>
      <c r="Y144" s="644"/>
      <c r="AD144" s="644"/>
    </row>
    <row r="145" spans="1:30">
      <c r="A145" s="117"/>
      <c r="B145" s="129" t="s">
        <v>581</v>
      </c>
      <c r="C145" s="123">
        <v>123.44865625</v>
      </c>
      <c r="D145" s="130">
        <v>143.74846625766872</v>
      </c>
      <c r="E145" s="130">
        <v>146.45933554817273</v>
      </c>
      <c r="F145" s="130">
        <v>131.76980582524271</v>
      </c>
      <c r="G145" s="130">
        <v>135.40743169398908</v>
      </c>
      <c r="H145" s="130">
        <v>136.93327868852458</v>
      </c>
      <c r="I145" s="123">
        <v>135.27912490650709</v>
      </c>
      <c r="J145" s="123">
        <v>84.55</v>
      </c>
      <c r="K145" s="130">
        <v>83.598181818181828</v>
      </c>
      <c r="L145" s="130">
        <v>85.745000000000005</v>
      </c>
      <c r="M145" s="130">
        <v>79.83283333333334</v>
      </c>
      <c r="N145" s="131">
        <v>84.497533081285439</v>
      </c>
      <c r="O145" s="588">
        <v>0</v>
      </c>
      <c r="P145" s="589">
        <v>0</v>
      </c>
      <c r="Q145" s="603"/>
      <c r="R145" s="603"/>
      <c r="S145" s="637">
        <f t="shared" ref="S145" si="652">C145-C144</f>
        <v>-1.6032817344961217</v>
      </c>
      <c r="T145" s="637">
        <f t="shared" ref="T145" si="653">D145-D144</f>
        <v>7.2956457448482013</v>
      </c>
      <c r="U145" s="637">
        <f t="shared" ref="U145" si="654">E145-E144</f>
        <v>5.2049374000245621</v>
      </c>
      <c r="V145" s="637">
        <f t="shared" ref="V145" si="655">F145-F144</f>
        <v>-5.7090978292423529</v>
      </c>
      <c r="W145" s="637">
        <f t="shared" ref="W145" si="656">G145-G144</f>
        <v>-9.2246164987819839</v>
      </c>
      <c r="X145" s="637">
        <f t="shared" ref="X145" si="657">H145-H144</f>
        <v>-3.9019672131147729</v>
      </c>
      <c r="Y145" s="645">
        <f t="shared" ref="Y145" si="658">I145-I144</f>
        <v>5.7988154370320899E-2</v>
      </c>
      <c r="Z145" s="637">
        <f t="shared" ref="Z145" si="659">J145-J144</f>
        <v>3.1772916666666617</v>
      </c>
      <c r="AA145" s="637">
        <f t="shared" ref="AA145" si="660">K145-K144</f>
        <v>-0.42684904601570395</v>
      </c>
      <c r="AB145" s="637">
        <f t="shared" ref="AB145" si="661">L145-L144</f>
        <v>-1.6789999999999878</v>
      </c>
      <c r="AC145" s="637">
        <f t="shared" ref="AC145" si="662">M145-M144</f>
        <v>3.3301060606060702</v>
      </c>
      <c r="AD145" s="645">
        <f t="shared" ref="AD145" si="663">N145-N144</f>
        <v>-0.16219664844427939</v>
      </c>
    </row>
    <row r="146" spans="1:30">
      <c r="A146" s="117"/>
      <c r="B146" s="109" t="s">
        <v>179</v>
      </c>
      <c r="C146" s="120">
        <v>0</v>
      </c>
      <c r="D146" s="127">
        <v>0</v>
      </c>
      <c r="E146" s="127">
        <v>0</v>
      </c>
      <c r="F146" s="127">
        <v>0</v>
      </c>
      <c r="G146" s="127">
        <v>0</v>
      </c>
      <c r="H146" s="127">
        <v>0</v>
      </c>
      <c r="I146" s="120">
        <v>0</v>
      </c>
      <c r="J146" s="120">
        <v>0</v>
      </c>
      <c r="K146" s="127">
        <v>0</v>
      </c>
      <c r="L146" s="127">
        <v>0</v>
      </c>
      <c r="M146" s="127">
        <v>0</v>
      </c>
      <c r="N146" s="128">
        <v>0</v>
      </c>
      <c r="O146" s="588">
        <v>0</v>
      </c>
      <c r="P146" s="589">
        <v>0</v>
      </c>
      <c r="Q146" s="603"/>
      <c r="R146" s="603"/>
      <c r="S146" s="145"/>
      <c r="T146" s="145"/>
      <c r="Y146" s="644"/>
      <c r="AD146" s="644"/>
    </row>
    <row r="147" spans="1:30">
      <c r="A147" s="117"/>
      <c r="B147" s="129" t="s">
        <v>583</v>
      </c>
      <c r="C147" s="123">
        <v>0</v>
      </c>
      <c r="D147" s="130">
        <v>0</v>
      </c>
      <c r="E147" s="130">
        <v>0</v>
      </c>
      <c r="F147" s="130">
        <v>0</v>
      </c>
      <c r="G147" s="130">
        <v>0</v>
      </c>
      <c r="H147" s="130">
        <v>0</v>
      </c>
      <c r="I147" s="123">
        <v>0</v>
      </c>
      <c r="J147" s="123">
        <v>0</v>
      </c>
      <c r="K147" s="130">
        <v>0</v>
      </c>
      <c r="L147" s="130">
        <v>0</v>
      </c>
      <c r="M147" s="130">
        <v>0</v>
      </c>
      <c r="N147" s="131">
        <v>0</v>
      </c>
      <c r="O147" s="588">
        <v>0</v>
      </c>
      <c r="P147" s="589">
        <v>0</v>
      </c>
      <c r="Q147" s="603"/>
      <c r="R147" s="603"/>
      <c r="S147" s="637">
        <f t="shared" ref="S147" si="664">C147-C146</f>
        <v>0</v>
      </c>
      <c r="T147" s="637">
        <f t="shared" ref="T147" si="665">D147-D146</f>
        <v>0</v>
      </c>
      <c r="U147" s="637">
        <f t="shared" ref="U147" si="666">E147-E146</f>
        <v>0</v>
      </c>
      <c r="V147" s="637">
        <f t="shared" ref="V147" si="667">F147-F146</f>
        <v>0</v>
      </c>
      <c r="W147" s="637">
        <f t="shared" ref="W147" si="668">G147-G146</f>
        <v>0</v>
      </c>
      <c r="X147" s="637">
        <f t="shared" ref="X147" si="669">H147-H146</f>
        <v>0</v>
      </c>
      <c r="Y147" s="645">
        <f t="shared" ref="Y147" si="670">I147-I146</f>
        <v>0</v>
      </c>
      <c r="Z147" s="637">
        <f t="shared" ref="Z147" si="671">J147-J146</f>
        <v>0</v>
      </c>
      <c r="AA147" s="637">
        <f t="shared" ref="AA147" si="672">K147-K146</f>
        <v>0</v>
      </c>
      <c r="AB147" s="637">
        <f t="shared" ref="AB147" si="673">L147-L146</f>
        <v>0</v>
      </c>
      <c r="AC147" s="637">
        <f t="shared" ref="AC147" si="674">M147-M146</f>
        <v>0</v>
      </c>
      <c r="AD147" s="645">
        <f t="shared" ref="AD147" si="675">N147-N146</f>
        <v>0</v>
      </c>
    </row>
    <row r="148" spans="1:30">
      <c r="A148" s="117"/>
      <c r="B148" s="109" t="s">
        <v>181</v>
      </c>
      <c r="C148" s="120">
        <v>123.50812399678972</v>
      </c>
      <c r="D148" s="127">
        <v>148.05619999999999</v>
      </c>
      <c r="E148" s="127">
        <v>144.78398919262554</v>
      </c>
      <c r="F148" s="127">
        <v>140.83953753351207</v>
      </c>
      <c r="G148" s="127">
        <v>146.36738705738705</v>
      </c>
      <c r="H148" s="127">
        <v>145.36659898477157</v>
      </c>
      <c r="I148" s="120">
        <v>137.41543820528412</v>
      </c>
      <c r="J148" s="120">
        <v>82.405005015045148</v>
      </c>
      <c r="K148" s="127">
        <v>84.772393258426959</v>
      </c>
      <c r="L148" s="127">
        <v>85.627915881983654</v>
      </c>
      <c r="M148" s="127">
        <v>78.182304526748965</v>
      </c>
      <c r="N148" s="128">
        <v>84.074345957561107</v>
      </c>
      <c r="O148" s="588">
        <v>0</v>
      </c>
      <c r="P148" s="589">
        <v>0</v>
      </c>
      <c r="Q148" s="603"/>
      <c r="R148" s="603"/>
      <c r="S148" s="145"/>
      <c r="T148" s="145"/>
      <c r="Y148" s="644"/>
      <c r="AD148" s="644"/>
    </row>
    <row r="149" spans="1:30">
      <c r="A149" s="117"/>
      <c r="B149" s="129" t="s">
        <v>585</v>
      </c>
      <c r="C149" s="123">
        <v>121.12086152635722</v>
      </c>
      <c r="D149" s="130">
        <v>146.72115154536388</v>
      </c>
      <c r="E149" s="130">
        <v>145.34931991460812</v>
      </c>
      <c r="F149" s="130">
        <v>141.59642375995102</v>
      </c>
      <c r="G149" s="130">
        <v>145.02792740046837</v>
      </c>
      <c r="H149" s="130">
        <v>142.7276651982379</v>
      </c>
      <c r="I149" s="123">
        <v>136.75416249197175</v>
      </c>
      <c r="J149" s="123">
        <v>84.845270684371798</v>
      </c>
      <c r="K149" s="130">
        <v>85.546111707841021</v>
      </c>
      <c r="L149" s="130">
        <v>85.816017142857149</v>
      </c>
      <c r="M149" s="130">
        <v>78.491976744186047</v>
      </c>
      <c r="N149" s="131">
        <v>85.027031648800417</v>
      </c>
      <c r="O149" s="588">
        <v>0</v>
      </c>
      <c r="P149" s="589">
        <v>0</v>
      </c>
      <c r="Q149" s="603"/>
      <c r="R149" s="603"/>
      <c r="S149" s="637">
        <f t="shared" ref="S149" si="676">C149-C148</f>
        <v>-2.3872624704325034</v>
      </c>
      <c r="T149" s="637">
        <f t="shared" ref="T149" si="677">D149-D148</f>
        <v>-1.3350484546361088</v>
      </c>
      <c r="U149" s="637">
        <f t="shared" ref="U149" si="678">E149-E148</f>
        <v>0.56533072198257628</v>
      </c>
      <c r="V149" s="637">
        <f t="shared" ref="V149" si="679">F149-F148</f>
        <v>0.75688622643895087</v>
      </c>
      <c r="W149" s="637">
        <f t="shared" ref="W149" si="680">G149-G148</f>
        <v>-1.3394596569186774</v>
      </c>
      <c r="X149" s="637">
        <f t="shared" ref="X149" si="681">H149-H148</f>
        <v>-2.6389337865336699</v>
      </c>
      <c r="Y149" s="645">
        <f t="shared" ref="Y149" si="682">I149-I148</f>
        <v>-0.66127571331236368</v>
      </c>
      <c r="Z149" s="637">
        <f t="shared" ref="Z149" si="683">J149-J148</f>
        <v>2.4402656693266493</v>
      </c>
      <c r="AA149" s="637">
        <f t="shared" ref="AA149" si="684">K149-K148</f>
        <v>0.77371844941406209</v>
      </c>
      <c r="AB149" s="637">
        <f t="shared" ref="AB149" si="685">L149-L148</f>
        <v>0.18810126087349488</v>
      </c>
      <c r="AC149" s="637">
        <f t="shared" ref="AC149" si="686">M149-M148</f>
        <v>0.30967221743708251</v>
      </c>
      <c r="AD149" s="645">
        <f t="shared" ref="AD149" si="687">N149-N148</f>
        <v>0.95268569123931002</v>
      </c>
    </row>
    <row r="150" spans="1:30">
      <c r="A150" s="117"/>
      <c r="B150" s="109" t="s">
        <v>183</v>
      </c>
      <c r="C150" s="120">
        <v>85.307648885125602</v>
      </c>
      <c r="D150" s="127">
        <v>110.59510975609754</v>
      </c>
      <c r="E150" s="127">
        <v>100.75653742595584</v>
      </c>
      <c r="F150" s="127">
        <v>98.798244584837562</v>
      </c>
      <c r="G150" s="127">
        <v>96.570583115752839</v>
      </c>
      <c r="H150" s="127">
        <v>89.517109826589603</v>
      </c>
      <c r="I150" s="120">
        <v>94.837143881943021</v>
      </c>
      <c r="J150" s="120">
        <v>59.802762645914399</v>
      </c>
      <c r="K150" s="127">
        <v>68.620610932475884</v>
      </c>
      <c r="L150" s="127">
        <v>66.060097799511013</v>
      </c>
      <c r="M150" s="127">
        <v>60.783513513513505</v>
      </c>
      <c r="N150" s="128">
        <v>65.066952662721903</v>
      </c>
      <c r="O150" s="588">
        <v>0</v>
      </c>
      <c r="P150" s="589">
        <v>0</v>
      </c>
      <c r="Q150" s="603"/>
      <c r="R150" s="603"/>
      <c r="S150" s="145"/>
      <c r="T150" s="145"/>
      <c r="Y150" s="644"/>
      <c r="AD150" s="644"/>
    </row>
    <row r="151" spans="1:30">
      <c r="A151" s="117"/>
      <c r="B151" s="129" t="s">
        <v>587</v>
      </c>
      <c r="C151" s="123">
        <v>82.930005050505031</v>
      </c>
      <c r="D151" s="130">
        <v>108.78056234718827</v>
      </c>
      <c r="E151" s="130">
        <v>101.42302452316076</v>
      </c>
      <c r="F151" s="130">
        <v>98.713051864552071</v>
      </c>
      <c r="G151" s="130">
        <v>93.570057096247965</v>
      </c>
      <c r="H151" s="130">
        <v>95.49075098814231</v>
      </c>
      <c r="I151" s="123">
        <v>93.301694964028755</v>
      </c>
      <c r="J151" s="123">
        <v>64.943945312500006</v>
      </c>
      <c r="K151" s="130">
        <v>72.217983651226163</v>
      </c>
      <c r="L151" s="130">
        <v>66.621161825726148</v>
      </c>
      <c r="M151" s="130">
        <v>55.738378378378371</v>
      </c>
      <c r="N151" s="131">
        <v>67.691217162872178</v>
      </c>
      <c r="O151" s="588">
        <v>0</v>
      </c>
      <c r="P151" s="589">
        <v>0</v>
      </c>
      <c r="Q151" s="603"/>
      <c r="R151" s="603"/>
      <c r="S151" s="637">
        <f t="shared" ref="S151" si="688">C151-C150</f>
        <v>-2.3776438346205708</v>
      </c>
      <c r="T151" s="637">
        <f t="shared" ref="T151" si="689">D151-D150</f>
        <v>-1.8145474089092772</v>
      </c>
      <c r="U151" s="637">
        <f t="shared" ref="U151" si="690">E151-E150</f>
        <v>0.6664870972049215</v>
      </c>
      <c r="V151" s="637">
        <f t="shared" ref="V151" si="691">F151-F150</f>
        <v>-8.5192720285490964E-2</v>
      </c>
      <c r="W151" s="637">
        <f t="shared" ref="W151" si="692">G151-G150</f>
        <v>-3.0005260195048749</v>
      </c>
      <c r="X151" s="637">
        <f t="shared" ref="X151" si="693">H151-H150</f>
        <v>5.9736411615527061</v>
      </c>
      <c r="Y151" s="645">
        <f t="shared" ref="Y151" si="694">I151-I150</f>
        <v>-1.5354489179142661</v>
      </c>
      <c r="Z151" s="637">
        <f t="shared" ref="Z151" si="695">J151-J150</f>
        <v>5.1411826665856069</v>
      </c>
      <c r="AA151" s="637">
        <f t="shared" ref="AA151" si="696">K151-K150</f>
        <v>3.5973727187502789</v>
      </c>
      <c r="AB151" s="637">
        <f t="shared" ref="AB151" si="697">L151-L150</f>
        <v>0.56106402621513496</v>
      </c>
      <c r="AC151" s="637">
        <f t="shared" ref="AC151" si="698">M151-M150</f>
        <v>-5.0451351351351335</v>
      </c>
      <c r="AD151" s="645">
        <f t="shared" ref="AD151" si="699">N151-N150</f>
        <v>2.6242645001502751</v>
      </c>
    </row>
    <row r="152" spans="1:30">
      <c r="A152" s="117"/>
      <c r="B152" s="109" t="s">
        <v>185</v>
      </c>
      <c r="C152" s="120">
        <v>81.938364888123928</v>
      </c>
      <c r="D152" s="127">
        <v>86.790224719101118</v>
      </c>
      <c r="E152" s="127">
        <v>78.166957403651111</v>
      </c>
      <c r="F152" s="127">
        <v>89.201367924528299</v>
      </c>
      <c r="G152" s="127">
        <v>84.987596153846141</v>
      </c>
      <c r="H152" s="127">
        <v>91.540128205128198</v>
      </c>
      <c r="I152" s="120">
        <v>84.636994977678569</v>
      </c>
      <c r="J152" s="120">
        <v>53.689568965517239</v>
      </c>
      <c r="K152" s="127">
        <v>64.644391408114558</v>
      </c>
      <c r="L152" s="127">
        <v>53.382628676470581</v>
      </c>
      <c r="M152" s="127">
        <v>45.534883720930225</v>
      </c>
      <c r="N152" s="128">
        <v>56.979103392568653</v>
      </c>
      <c r="O152" s="588">
        <v>0</v>
      </c>
      <c r="P152" s="589">
        <v>0</v>
      </c>
      <c r="Q152" s="603"/>
      <c r="R152" s="603"/>
      <c r="S152" s="145"/>
      <c r="T152" s="145"/>
      <c r="Y152" s="644"/>
      <c r="AD152" s="644"/>
    </row>
    <row r="153" spans="1:30">
      <c r="A153" s="117"/>
      <c r="B153" s="129" t="s">
        <v>589</v>
      </c>
      <c r="C153" s="123">
        <v>80.884446366782015</v>
      </c>
      <c r="D153" s="130">
        <v>93.371134020618555</v>
      </c>
      <c r="E153" s="130">
        <v>77.718565488565488</v>
      </c>
      <c r="F153" s="130">
        <v>90.750065727699536</v>
      </c>
      <c r="G153" s="130">
        <v>82.526919575113808</v>
      </c>
      <c r="H153" s="130">
        <v>80.22831775700935</v>
      </c>
      <c r="I153" s="123">
        <v>83.917475490196082</v>
      </c>
      <c r="J153" s="123">
        <v>56.16725321888412</v>
      </c>
      <c r="K153" s="130">
        <v>65.751790393013096</v>
      </c>
      <c r="L153" s="130">
        <v>55.465190082644632</v>
      </c>
      <c r="M153" s="130">
        <v>49.211818181818174</v>
      </c>
      <c r="N153" s="131">
        <v>58.897798507462689</v>
      </c>
      <c r="O153" s="588">
        <v>0</v>
      </c>
      <c r="P153" s="589">
        <v>0</v>
      </c>
      <c r="Q153" s="603"/>
      <c r="R153" s="603"/>
      <c r="S153" s="637">
        <f t="shared" ref="S153" si="700">C153-C152</f>
        <v>-1.0539185213419131</v>
      </c>
      <c r="T153" s="637">
        <f t="shared" ref="T153" si="701">D153-D152</f>
        <v>6.5809093015174369</v>
      </c>
      <c r="U153" s="637">
        <f t="shared" ref="U153" si="702">E153-E152</f>
        <v>-0.44839191508562237</v>
      </c>
      <c r="V153" s="637">
        <f t="shared" ref="V153" si="703">F153-F152</f>
        <v>1.5486978031712368</v>
      </c>
      <c r="W153" s="637">
        <f t="shared" ref="W153" si="704">G153-G152</f>
        <v>-2.4606765787323326</v>
      </c>
      <c r="X153" s="637">
        <f t="shared" ref="X153" si="705">H153-H152</f>
        <v>-11.311810448118848</v>
      </c>
      <c r="Y153" s="645">
        <f t="shared" ref="Y153" si="706">I153-I152</f>
        <v>-0.7195194874824864</v>
      </c>
      <c r="Z153" s="637">
        <f t="shared" ref="Z153" si="707">J153-J152</f>
        <v>2.4776842533668813</v>
      </c>
      <c r="AA153" s="637">
        <f t="shared" ref="AA153" si="708">K153-K152</f>
        <v>1.1073989848985377</v>
      </c>
      <c r="AB153" s="637">
        <f t="shared" ref="AB153" si="709">L153-L152</f>
        <v>2.0825614061740509</v>
      </c>
      <c r="AC153" s="637">
        <f t="shared" ref="AC153" si="710">M153-M152</f>
        <v>3.6769344608879493</v>
      </c>
      <c r="AD153" s="645">
        <f t="shared" ref="AD153" si="711">N153-N152</f>
        <v>1.9186951148940352</v>
      </c>
    </row>
    <row r="154" spans="1:30">
      <c r="A154" s="117"/>
      <c r="B154" s="109" t="s">
        <v>187</v>
      </c>
      <c r="C154" s="120">
        <v>0</v>
      </c>
      <c r="D154" s="127">
        <v>0</v>
      </c>
      <c r="E154" s="127">
        <v>0</v>
      </c>
      <c r="F154" s="127">
        <v>0</v>
      </c>
      <c r="G154" s="127">
        <v>0</v>
      </c>
      <c r="H154" s="127">
        <v>0</v>
      </c>
      <c r="I154" s="120">
        <v>0</v>
      </c>
      <c r="J154" s="120">
        <v>0</v>
      </c>
      <c r="K154" s="127">
        <v>0</v>
      </c>
      <c r="L154" s="127">
        <v>0</v>
      </c>
      <c r="M154" s="127">
        <v>0</v>
      </c>
      <c r="N154" s="128">
        <v>0</v>
      </c>
      <c r="O154" s="588">
        <v>0</v>
      </c>
      <c r="P154" s="589">
        <v>0</v>
      </c>
      <c r="Q154" s="603"/>
      <c r="R154" s="603"/>
      <c r="S154" s="145"/>
      <c r="T154" s="145"/>
      <c r="Y154" s="644"/>
      <c r="AD154" s="644"/>
    </row>
    <row r="155" spans="1:30">
      <c r="A155" s="117"/>
      <c r="B155" s="129" t="s">
        <v>591</v>
      </c>
      <c r="C155" s="123">
        <v>0</v>
      </c>
      <c r="D155" s="130">
        <v>0</v>
      </c>
      <c r="E155" s="130">
        <v>0</v>
      </c>
      <c r="F155" s="130">
        <v>0</v>
      </c>
      <c r="G155" s="130">
        <v>0</v>
      </c>
      <c r="H155" s="130">
        <v>0</v>
      </c>
      <c r="I155" s="123">
        <v>0</v>
      </c>
      <c r="J155" s="123">
        <v>0</v>
      </c>
      <c r="K155" s="130">
        <v>0</v>
      </c>
      <c r="L155" s="130">
        <v>0</v>
      </c>
      <c r="M155" s="130">
        <v>0</v>
      </c>
      <c r="N155" s="131">
        <v>0</v>
      </c>
      <c r="O155" s="588">
        <v>0</v>
      </c>
      <c r="P155" s="589">
        <v>0</v>
      </c>
      <c r="Q155" s="603"/>
      <c r="R155" s="603"/>
      <c r="S155" s="637">
        <f t="shared" ref="S155" si="712">C155-C154</f>
        <v>0</v>
      </c>
      <c r="T155" s="637">
        <f t="shared" ref="T155" si="713">D155-D154</f>
        <v>0</v>
      </c>
      <c r="U155" s="637">
        <f t="shared" ref="U155" si="714">E155-E154</f>
        <v>0</v>
      </c>
      <c r="V155" s="637">
        <f t="shared" ref="V155" si="715">F155-F154</f>
        <v>0</v>
      </c>
      <c r="W155" s="637">
        <f t="shared" ref="W155" si="716">G155-G154</f>
        <v>0</v>
      </c>
      <c r="X155" s="637">
        <f t="shared" ref="X155" si="717">H155-H154</f>
        <v>0</v>
      </c>
      <c r="Y155" s="645">
        <f t="shared" ref="Y155" si="718">I155-I154</f>
        <v>0</v>
      </c>
      <c r="Z155" s="637">
        <f t="shared" ref="Z155" si="719">J155-J154</f>
        <v>0</v>
      </c>
      <c r="AA155" s="637">
        <f t="shared" ref="AA155" si="720">K155-K154</f>
        <v>0</v>
      </c>
      <c r="AB155" s="637">
        <f t="shared" ref="AB155" si="721">L155-L154</f>
        <v>0</v>
      </c>
      <c r="AC155" s="637">
        <f t="shared" ref="AC155" si="722">M155-M154</f>
        <v>0</v>
      </c>
      <c r="AD155" s="645">
        <f t="shared" ref="AD155" si="723">N155-N154</f>
        <v>0</v>
      </c>
    </row>
    <row r="156" spans="1:30">
      <c r="A156" s="117"/>
      <c r="B156" s="109" t="s">
        <v>189</v>
      </c>
      <c r="C156" s="120">
        <v>84.475532412327311</v>
      </c>
      <c r="D156" s="127">
        <v>108.26437843784377</v>
      </c>
      <c r="E156" s="127">
        <v>96.017531914893624</v>
      </c>
      <c r="F156" s="127">
        <v>95.693028083028082</v>
      </c>
      <c r="G156" s="127">
        <v>92.493998871968429</v>
      </c>
      <c r="H156" s="127">
        <v>90.476352583586632</v>
      </c>
      <c r="I156" s="120">
        <v>92.097124868835252</v>
      </c>
      <c r="J156" s="120">
        <v>56.902433537832316</v>
      </c>
      <c r="K156" s="127">
        <v>66.338369863013696</v>
      </c>
      <c r="L156" s="127">
        <v>58.823431269674707</v>
      </c>
      <c r="M156" s="127">
        <v>52.587374999999994</v>
      </c>
      <c r="N156" s="128">
        <v>60.62079040852575</v>
      </c>
      <c r="O156" s="588">
        <v>0</v>
      </c>
      <c r="P156" s="589">
        <v>0</v>
      </c>
      <c r="Q156" s="603"/>
      <c r="R156" s="603"/>
      <c r="S156" s="145"/>
      <c r="T156" s="145"/>
      <c r="Y156" s="644"/>
      <c r="AD156" s="644"/>
    </row>
    <row r="157" spans="1:30">
      <c r="A157" s="117"/>
      <c r="B157" s="129" t="s">
        <v>593</v>
      </c>
      <c r="C157" s="123">
        <v>82.467795152462855</v>
      </c>
      <c r="D157" s="130">
        <v>107.14699453551913</v>
      </c>
      <c r="E157" s="130">
        <v>96.499948186528499</v>
      </c>
      <c r="F157" s="130">
        <v>96.217295467922312</v>
      </c>
      <c r="G157" s="130">
        <v>89.709352785145882</v>
      </c>
      <c r="H157" s="130">
        <v>88.496830835117763</v>
      </c>
      <c r="I157" s="123">
        <v>90.857284528623083</v>
      </c>
      <c r="J157" s="123">
        <v>60.762004089979548</v>
      </c>
      <c r="K157" s="130">
        <v>68.628266666666661</v>
      </c>
      <c r="L157" s="130">
        <v>60.411996320147203</v>
      </c>
      <c r="M157" s="130">
        <v>52.193086419753079</v>
      </c>
      <c r="N157" s="131">
        <v>62.9437630942788</v>
      </c>
      <c r="O157" s="588">
        <v>0</v>
      </c>
      <c r="P157" s="589">
        <v>0</v>
      </c>
      <c r="Q157" s="603"/>
      <c r="R157" s="603"/>
      <c r="S157" s="637">
        <f t="shared" ref="S157" si="724">C157-C156</f>
        <v>-2.0077372598644558</v>
      </c>
      <c r="T157" s="637">
        <f t="shared" ref="T157" si="725">D157-D156</f>
        <v>-1.1173839023246472</v>
      </c>
      <c r="U157" s="637">
        <f t="shared" ref="U157" si="726">E157-E156</f>
        <v>0.48241627163487522</v>
      </c>
      <c r="V157" s="637">
        <f t="shared" ref="V157" si="727">F157-F156</f>
        <v>0.5242673848942303</v>
      </c>
      <c r="W157" s="637">
        <f t="shared" ref="W157" si="728">G157-G156</f>
        <v>-2.7846460868225478</v>
      </c>
      <c r="X157" s="637">
        <f t="shared" ref="X157" si="729">H157-H156</f>
        <v>-1.9795217484688692</v>
      </c>
      <c r="Y157" s="645">
        <f t="shared" ref="Y157" si="730">I157-I156</f>
        <v>-1.2398403402121687</v>
      </c>
      <c r="Z157" s="637">
        <f t="shared" ref="Z157" si="731">J157-J156</f>
        <v>3.8595705521472325</v>
      </c>
      <c r="AA157" s="637">
        <f t="shared" ref="AA157" si="732">K157-K156</f>
        <v>2.2898968036529652</v>
      </c>
      <c r="AB157" s="637">
        <f t="shared" ref="AB157" si="733">L157-L156</f>
        <v>1.5885650504724964</v>
      </c>
      <c r="AC157" s="637">
        <f t="shared" ref="AC157" si="734">M157-M156</f>
        <v>-0.39428858024691493</v>
      </c>
      <c r="AD157" s="645">
        <f t="shared" ref="AD157" si="735">N157-N156</f>
        <v>2.3229726857530508</v>
      </c>
    </row>
    <row r="158" spans="1:30">
      <c r="A158" s="117"/>
      <c r="B158" s="109" t="s">
        <v>195</v>
      </c>
      <c r="C158" s="120">
        <v>73</v>
      </c>
      <c r="D158" s="127">
        <v>125</v>
      </c>
      <c r="E158" s="127">
        <v>64.7</v>
      </c>
      <c r="F158" s="127">
        <v>74.602000000000004</v>
      </c>
      <c r="G158" s="127">
        <v>0</v>
      </c>
      <c r="H158" s="127">
        <v>0</v>
      </c>
      <c r="I158" s="120">
        <v>71.722777777777779</v>
      </c>
      <c r="J158" s="120">
        <v>48</v>
      </c>
      <c r="K158" s="127">
        <v>64</v>
      </c>
      <c r="L158" s="127">
        <v>61.880714285714284</v>
      </c>
      <c r="M158" s="127">
        <v>0</v>
      </c>
      <c r="N158" s="128">
        <v>61.613409090909087</v>
      </c>
      <c r="O158" s="588">
        <v>0</v>
      </c>
      <c r="P158" s="589">
        <v>0</v>
      </c>
      <c r="Q158" s="603"/>
      <c r="R158" s="603"/>
      <c r="S158" s="145"/>
      <c r="T158" s="145"/>
      <c r="Y158" s="644"/>
      <c r="AD158" s="644"/>
    </row>
    <row r="159" spans="1:30">
      <c r="A159" s="117"/>
      <c r="B159" s="129" t="s">
        <v>595</v>
      </c>
      <c r="C159" s="123">
        <v>125</v>
      </c>
      <c r="D159" s="130">
        <v>125</v>
      </c>
      <c r="E159" s="130">
        <v>125</v>
      </c>
      <c r="F159" s="130">
        <v>125</v>
      </c>
      <c r="G159" s="130">
        <v>125</v>
      </c>
      <c r="H159" s="130">
        <v>0</v>
      </c>
      <c r="I159" s="123">
        <v>125</v>
      </c>
      <c r="J159" s="123">
        <v>0</v>
      </c>
      <c r="K159" s="130">
        <v>64</v>
      </c>
      <c r="L159" s="130">
        <v>64</v>
      </c>
      <c r="M159" s="130">
        <v>64</v>
      </c>
      <c r="N159" s="131">
        <v>64</v>
      </c>
      <c r="O159" s="588">
        <v>0</v>
      </c>
      <c r="P159" s="589">
        <v>0</v>
      </c>
      <c r="Q159" s="603"/>
      <c r="R159" s="603"/>
      <c r="S159" s="637">
        <f t="shared" ref="S159" si="736">C159-C158</f>
        <v>52</v>
      </c>
      <c r="T159" s="637">
        <f t="shared" ref="T159" si="737">D159-D158</f>
        <v>0</v>
      </c>
      <c r="U159" s="637">
        <f t="shared" ref="U159" si="738">E159-E158</f>
        <v>60.3</v>
      </c>
      <c r="V159" s="637">
        <f t="shared" ref="V159" si="739">F159-F158</f>
        <v>50.397999999999996</v>
      </c>
      <c r="W159" s="637">
        <f t="shared" ref="W159" si="740">G159-G158</f>
        <v>125</v>
      </c>
      <c r="X159" s="637">
        <f t="shared" ref="X159" si="741">H159-H158</f>
        <v>0</v>
      </c>
      <c r="Y159" s="645">
        <f t="shared" ref="Y159" si="742">I159-I158</f>
        <v>53.277222222222221</v>
      </c>
      <c r="Z159" s="637">
        <f t="shared" ref="Z159" si="743">J159-J158</f>
        <v>-48</v>
      </c>
      <c r="AA159" s="637">
        <f t="shared" ref="AA159" si="744">K159-K158</f>
        <v>0</v>
      </c>
      <c r="AB159" s="637">
        <f t="shared" ref="AB159" si="745">L159-L158</f>
        <v>2.1192857142857164</v>
      </c>
      <c r="AC159" s="637">
        <f t="shared" ref="AC159" si="746">M159-M158</f>
        <v>64</v>
      </c>
      <c r="AD159" s="645">
        <f t="shared" ref="AD159" si="747">N159-N158</f>
        <v>2.3865909090909128</v>
      </c>
    </row>
    <row r="160" spans="1:30">
      <c r="A160" s="117"/>
      <c r="B160" s="109" t="s">
        <v>191</v>
      </c>
      <c r="C160" s="120">
        <v>106.93555461268032</v>
      </c>
      <c r="D160" s="127">
        <v>136.61659176029963</v>
      </c>
      <c r="E160" s="127">
        <v>128.08315130363377</v>
      </c>
      <c r="F160" s="127">
        <v>122.19717912552893</v>
      </c>
      <c r="G160" s="127">
        <v>124.76387901701322</v>
      </c>
      <c r="H160" s="127">
        <v>115.2277142857143</v>
      </c>
      <c r="I160" s="120">
        <v>119.91449879812762</v>
      </c>
      <c r="J160" s="120">
        <v>77.201987000928511</v>
      </c>
      <c r="K160" s="127">
        <v>79.473925759280078</v>
      </c>
      <c r="L160" s="127">
        <v>79.864558638083224</v>
      </c>
      <c r="M160" s="127">
        <v>75.300595744680848</v>
      </c>
      <c r="N160" s="128">
        <v>78.732424082387112</v>
      </c>
      <c r="O160" s="588">
        <v>0</v>
      </c>
      <c r="P160" s="589">
        <v>0</v>
      </c>
      <c r="Q160" s="603"/>
      <c r="R160" s="603"/>
      <c r="S160" s="145"/>
      <c r="T160" s="145"/>
      <c r="Y160" s="644"/>
      <c r="AD160" s="644"/>
    </row>
    <row r="161" spans="1:30">
      <c r="A161" s="117"/>
      <c r="B161" s="129" t="s">
        <v>597</v>
      </c>
      <c r="C161" s="123">
        <v>103.84538165780843</v>
      </c>
      <c r="D161" s="130">
        <v>135.49618609783008</v>
      </c>
      <c r="E161" s="130">
        <v>128.80496430756682</v>
      </c>
      <c r="F161" s="130">
        <v>123.44304210134128</v>
      </c>
      <c r="G161" s="130">
        <v>123.02648813803019</v>
      </c>
      <c r="H161" s="130">
        <v>115.23805164319249</v>
      </c>
      <c r="I161" s="123">
        <v>118.69505730601814</v>
      </c>
      <c r="J161" s="123">
        <v>80.022544769085755</v>
      </c>
      <c r="K161" s="130">
        <v>81.094036885245899</v>
      </c>
      <c r="L161" s="130">
        <v>80.634306167400879</v>
      </c>
      <c r="M161" s="130">
        <v>74.547394957983187</v>
      </c>
      <c r="N161" s="131">
        <v>80.231209973111717</v>
      </c>
      <c r="O161" s="588">
        <v>0</v>
      </c>
      <c r="P161" s="589">
        <v>0</v>
      </c>
      <c r="Q161" s="603"/>
      <c r="R161" s="603"/>
      <c r="S161" s="637">
        <f t="shared" ref="S161" si="748">C161-C160</f>
        <v>-3.090172954871889</v>
      </c>
      <c r="T161" s="637">
        <f t="shared" ref="T161" si="749">D161-D160</f>
        <v>-1.1204056624695511</v>
      </c>
      <c r="U161" s="637">
        <f t="shared" ref="U161" si="750">E161-E160</f>
        <v>0.72181300393305037</v>
      </c>
      <c r="V161" s="637">
        <f t="shared" ref="V161" si="751">F161-F160</f>
        <v>1.2458629758123436</v>
      </c>
      <c r="W161" s="637">
        <f t="shared" ref="W161" si="752">G161-G160</f>
        <v>-1.7373908789830352</v>
      </c>
      <c r="X161" s="637">
        <f t="shared" ref="X161" si="753">H161-H160</f>
        <v>1.0337357478192644E-2</v>
      </c>
      <c r="Y161" s="645">
        <f t="shared" ref="Y161" si="754">I161-I160</f>
        <v>-1.2194414921094818</v>
      </c>
      <c r="Z161" s="637">
        <f t="shared" ref="Z161" si="755">J161-J160</f>
        <v>2.8205577681572436</v>
      </c>
      <c r="AA161" s="637">
        <f t="shared" ref="AA161" si="756">K161-K160</f>
        <v>1.6201111259658205</v>
      </c>
      <c r="AB161" s="637">
        <f t="shared" ref="AB161" si="757">L161-L160</f>
        <v>0.76974752931765522</v>
      </c>
      <c r="AC161" s="637">
        <f t="shared" ref="AC161" si="758">M161-M160</f>
        <v>-0.75320078669766133</v>
      </c>
      <c r="AD161" s="645">
        <f t="shared" ref="AD161" si="759">N161-N160</f>
        <v>1.498785890724605</v>
      </c>
    </row>
    <row r="162" spans="1:30">
      <c r="A162" s="117"/>
      <c r="B162" s="109" t="s">
        <v>193</v>
      </c>
      <c r="C162" s="120">
        <v>93.01305289993627</v>
      </c>
      <c r="D162" s="127">
        <v>103.1616911764706</v>
      </c>
      <c r="E162" s="127">
        <v>97.908694444444464</v>
      </c>
      <c r="F162" s="127">
        <v>100.28186821144099</v>
      </c>
      <c r="G162" s="127">
        <v>97.891914357682623</v>
      </c>
      <c r="H162" s="127">
        <v>105.56260273972605</v>
      </c>
      <c r="I162" s="120">
        <v>97.488146918447825</v>
      </c>
      <c r="J162" s="120">
        <v>66.10953917050692</v>
      </c>
      <c r="K162" s="127">
        <v>73.350238095238097</v>
      </c>
      <c r="L162" s="127">
        <v>69.557994214079073</v>
      </c>
      <c r="M162" s="127">
        <v>64.053301886792454</v>
      </c>
      <c r="N162" s="128">
        <v>69.895246463780538</v>
      </c>
      <c r="O162" s="588">
        <v>0</v>
      </c>
      <c r="P162" s="589">
        <v>0</v>
      </c>
      <c r="Q162" s="603"/>
      <c r="R162" s="603"/>
      <c r="S162" s="145"/>
      <c r="T162" s="145"/>
      <c r="Y162" s="644"/>
      <c r="AD162" s="644"/>
    </row>
    <row r="163" spans="1:30">
      <c r="A163" s="117"/>
      <c r="B163" s="129" t="s">
        <v>599</v>
      </c>
      <c r="C163" s="123">
        <v>90.503657561625602</v>
      </c>
      <c r="D163" s="130">
        <v>125.25283018867924</v>
      </c>
      <c r="E163" s="130">
        <v>105.23398505603986</v>
      </c>
      <c r="F163" s="130">
        <v>100.36483056957464</v>
      </c>
      <c r="G163" s="130">
        <v>94.472084805653708</v>
      </c>
      <c r="H163" s="130">
        <v>92.92677536231885</v>
      </c>
      <c r="I163" s="123">
        <v>98.130582562487703</v>
      </c>
      <c r="J163" s="123">
        <v>69.129241379310344</v>
      </c>
      <c r="K163" s="130">
        <v>73.322235872235879</v>
      </c>
      <c r="L163" s="130">
        <v>68.990537340619312</v>
      </c>
      <c r="M163" s="130">
        <v>67.469999999999985</v>
      </c>
      <c r="N163" s="131">
        <v>70.385664221678908</v>
      </c>
      <c r="O163" s="588">
        <v>0</v>
      </c>
      <c r="P163" s="589">
        <v>0</v>
      </c>
      <c r="Q163" s="603"/>
      <c r="R163" s="603"/>
      <c r="S163" s="637">
        <f t="shared" ref="S163" si="760">C163-C162</f>
        <v>-2.509395338310668</v>
      </c>
      <c r="T163" s="729">
        <f t="shared" ref="T163" si="761">D163-D162</f>
        <v>22.091139012208643</v>
      </c>
      <c r="U163" s="637">
        <f t="shared" ref="U163" si="762">E163-E162</f>
        <v>7.325290611595392</v>
      </c>
      <c r="V163" s="637">
        <f t="shared" ref="V163" si="763">F163-F162</f>
        <v>8.2962358133642056E-2</v>
      </c>
      <c r="W163" s="637">
        <f t="shared" ref="W163" si="764">G163-G162</f>
        <v>-3.419829552028915</v>
      </c>
      <c r="X163" s="729">
        <f t="shared" ref="X163" si="765">H163-H162</f>
        <v>-12.635827377407196</v>
      </c>
      <c r="Y163" s="645">
        <f t="shared" ref="Y163" si="766">I163-I162</f>
        <v>0.64243564403987818</v>
      </c>
      <c r="Z163" s="637">
        <f t="shared" ref="Z163" si="767">J163-J162</f>
        <v>3.0197022088034231</v>
      </c>
      <c r="AA163" s="637">
        <f t="shared" ref="AA163" si="768">K163-K162</f>
        <v>-2.8002223002218329E-2</v>
      </c>
      <c r="AB163" s="637">
        <f t="shared" ref="AB163" si="769">L163-L162</f>
        <v>-0.56745687345976137</v>
      </c>
      <c r="AC163" s="637">
        <f t="shared" ref="AC163" si="770">M163-M162</f>
        <v>3.4166981132075307</v>
      </c>
      <c r="AD163" s="645">
        <f t="shared" ref="AD163" si="771">N163-N162</f>
        <v>0.49041775789837061</v>
      </c>
    </row>
    <row r="164" spans="1:30">
      <c r="A164" s="117"/>
      <c r="B164" s="109" t="s">
        <v>227</v>
      </c>
      <c r="C164" s="120">
        <v>104.71062028926461</v>
      </c>
      <c r="D164" s="127">
        <v>134.99511404133997</v>
      </c>
      <c r="E164" s="127">
        <v>124.19733321409409</v>
      </c>
      <c r="F164" s="127">
        <v>117.42652269861289</v>
      </c>
      <c r="G164" s="127">
        <v>118.55965106135505</v>
      </c>
      <c r="H164" s="127">
        <v>111.26393258426967</v>
      </c>
      <c r="I164" s="120">
        <v>116.1267310388336</v>
      </c>
      <c r="J164" s="120">
        <v>74.01593646591661</v>
      </c>
      <c r="K164" s="127">
        <v>76.659635258358662</v>
      </c>
      <c r="L164" s="127">
        <v>75.789870377430418</v>
      </c>
      <c r="M164" s="127">
        <v>71.804369501466283</v>
      </c>
      <c r="N164" s="128">
        <v>75.363611111111126</v>
      </c>
      <c r="O164" s="588">
        <v>0</v>
      </c>
      <c r="P164" s="589">
        <v>0</v>
      </c>
      <c r="Q164" s="603"/>
      <c r="R164" s="603"/>
      <c r="S164" s="145"/>
      <c r="T164" s="145"/>
      <c r="Y164" s="644"/>
      <c r="AD164" s="644"/>
    </row>
    <row r="165" spans="1:30" ht="13.5" thickBot="1">
      <c r="A165" s="632"/>
      <c r="B165" s="638" t="s">
        <v>601</v>
      </c>
      <c r="C165" s="639">
        <v>101.90938708430008</v>
      </c>
      <c r="D165" s="640">
        <v>134.58650469168899</v>
      </c>
      <c r="E165" s="640">
        <v>125.48784262180163</v>
      </c>
      <c r="F165" s="640">
        <v>118.70440710584752</v>
      </c>
      <c r="G165" s="640">
        <v>116.34990085375929</v>
      </c>
      <c r="H165" s="640">
        <v>106.46609686609688</v>
      </c>
      <c r="I165" s="639">
        <v>115.22622734214197</v>
      </c>
      <c r="J165" s="639">
        <v>76.855040106951861</v>
      </c>
      <c r="K165" s="640">
        <v>77.559821229050286</v>
      </c>
      <c r="L165" s="640">
        <v>76.246914893617031</v>
      </c>
      <c r="M165" s="640">
        <v>72.352376811594198</v>
      </c>
      <c r="N165" s="641">
        <v>76.539694423223835</v>
      </c>
      <c r="O165" s="633">
        <v>0</v>
      </c>
      <c r="P165" s="634">
        <v>0</v>
      </c>
      <c r="Q165" s="603"/>
      <c r="R165" s="603"/>
      <c r="S165" s="642">
        <f t="shared" ref="S165" si="772">C165-C164</f>
        <v>-2.8012332049645323</v>
      </c>
      <c r="T165" s="642">
        <f t="shared" ref="T165" si="773">D165-D164</f>
        <v>-0.4086093496509875</v>
      </c>
      <c r="U165" s="642">
        <f t="shared" ref="U165" si="774">E165-E164</f>
        <v>1.2905094077075461</v>
      </c>
      <c r="V165" s="642">
        <f t="shared" ref="V165" si="775">F165-F164</f>
        <v>1.2778844072346374</v>
      </c>
      <c r="W165" s="642">
        <f t="shared" ref="W165" si="776">G165-G164</f>
        <v>-2.2097502075957607</v>
      </c>
      <c r="X165" s="642">
        <f t="shared" ref="X165" si="777">H165-H164</f>
        <v>-4.7978357181727915</v>
      </c>
      <c r="Y165" s="646">
        <f t="shared" ref="Y165" si="778">I165-I164</f>
        <v>-0.90050369669162933</v>
      </c>
      <c r="Z165" s="642">
        <f t="shared" ref="Z165" si="779">J165-J164</f>
        <v>2.8391036410352513</v>
      </c>
      <c r="AA165" s="642">
        <f t="shared" ref="AA165" si="780">K165-K164</f>
        <v>0.90018597069162354</v>
      </c>
      <c r="AB165" s="642">
        <f t="shared" ref="AB165" si="781">L165-L164</f>
        <v>0.45704451618661324</v>
      </c>
      <c r="AC165" s="642">
        <f t="shared" ref="AC165" si="782">M165-M164</f>
        <v>0.54800731012791459</v>
      </c>
      <c r="AD165" s="646">
        <f t="shared" ref="AD165" si="783">N165-N164</f>
        <v>1.1760833121127092</v>
      </c>
    </row>
    <row r="166" spans="1:30">
      <c r="A166" s="116" t="s">
        <v>83</v>
      </c>
      <c r="B166" s="109" t="s">
        <v>286</v>
      </c>
      <c r="C166" s="120">
        <v>136.47933680104032</v>
      </c>
      <c r="D166" s="127">
        <v>0</v>
      </c>
      <c r="E166" s="127">
        <v>138.52252824858755</v>
      </c>
      <c r="F166" s="127">
        <v>139.2937037037037</v>
      </c>
      <c r="G166" s="127">
        <v>0</v>
      </c>
      <c r="H166" s="127">
        <v>0</v>
      </c>
      <c r="I166" s="120">
        <v>137.52346178967994</v>
      </c>
      <c r="J166" s="120">
        <v>0</v>
      </c>
      <c r="K166" s="127">
        <v>68.356470588235297</v>
      </c>
      <c r="L166" s="127">
        <v>75.336375000000004</v>
      </c>
      <c r="M166" s="127">
        <v>84.854285714285723</v>
      </c>
      <c r="N166" s="128">
        <v>75.059037037037015</v>
      </c>
      <c r="O166" s="111">
        <v>0</v>
      </c>
      <c r="P166" s="112">
        <v>0</v>
      </c>
      <c r="Q166" s="603"/>
      <c r="R166" s="603"/>
      <c r="S166" s="636" t="s">
        <v>1145</v>
      </c>
      <c r="T166" s="145"/>
      <c r="Y166" s="644"/>
      <c r="AD166" s="644"/>
    </row>
    <row r="167" spans="1:30">
      <c r="A167" s="117"/>
      <c r="B167" s="129" t="s">
        <v>571</v>
      </c>
      <c r="C167" s="123">
        <v>142.32152866242041</v>
      </c>
      <c r="D167" s="130">
        <v>0</v>
      </c>
      <c r="E167" s="130">
        <v>139.66827768014059</v>
      </c>
      <c r="F167" s="130">
        <v>139.21428571428569</v>
      </c>
      <c r="G167" s="130">
        <v>0</v>
      </c>
      <c r="H167" s="130">
        <v>0</v>
      </c>
      <c r="I167" s="123">
        <v>140.66678132678135</v>
      </c>
      <c r="J167" s="123">
        <v>0</v>
      </c>
      <c r="K167" s="130">
        <v>78.607017543859655</v>
      </c>
      <c r="L167" s="130">
        <v>79.1515923566879</v>
      </c>
      <c r="M167" s="130">
        <v>96.771428571428586</v>
      </c>
      <c r="N167" s="131">
        <v>81.001920768307329</v>
      </c>
      <c r="O167" s="588">
        <v>0</v>
      </c>
      <c r="P167" s="589">
        <v>0</v>
      </c>
      <c r="Q167" s="603"/>
      <c r="R167" s="603"/>
      <c r="S167" s="637">
        <f t="shared" ref="S167" si="784">C167-C166</f>
        <v>5.8421918613800869</v>
      </c>
      <c r="T167" s="637">
        <f t="shared" ref="T167" si="785">D167-D166</f>
        <v>0</v>
      </c>
      <c r="U167" s="637">
        <f t="shared" ref="U167" si="786">E167-E166</f>
        <v>1.1457494315530425</v>
      </c>
      <c r="V167" s="637">
        <f t="shared" ref="V167" si="787">F167-F166</f>
        <v>-7.9417989418004709E-2</v>
      </c>
      <c r="W167" s="637">
        <f t="shared" ref="W167" si="788">G167-G166</f>
        <v>0</v>
      </c>
      <c r="X167" s="637">
        <f t="shared" ref="X167" si="789">H167-H166</f>
        <v>0</v>
      </c>
      <c r="Y167" s="645">
        <f t="shared" ref="Y167" si="790">I167-I166</f>
        <v>3.1433195371014051</v>
      </c>
      <c r="Z167" s="637">
        <f t="shared" ref="Z167" si="791">J167-J166</f>
        <v>0</v>
      </c>
      <c r="AA167" s="729">
        <f t="shared" ref="AA167" si="792">K167-K166</f>
        <v>10.250546955624358</v>
      </c>
      <c r="AB167" s="637">
        <f t="shared" ref="AB167" si="793">L167-L166</f>
        <v>3.8152173566878957</v>
      </c>
      <c r="AC167" s="729">
        <f t="shared" ref="AC167" si="794">M167-M166</f>
        <v>11.917142857142863</v>
      </c>
      <c r="AD167" s="645">
        <f t="shared" ref="AD167" si="795">N167-N166</f>
        <v>5.9428837312703138</v>
      </c>
    </row>
    <row r="168" spans="1:30">
      <c r="A168" s="117"/>
      <c r="B168" s="109" t="s">
        <v>288</v>
      </c>
      <c r="C168" s="120">
        <v>129.86799999999999</v>
      </c>
      <c r="D168" s="127">
        <v>0</v>
      </c>
      <c r="E168" s="127">
        <v>155.50166666666667</v>
      </c>
      <c r="F168" s="127">
        <v>140.75</v>
      </c>
      <c r="G168" s="127">
        <v>0</v>
      </c>
      <c r="H168" s="127">
        <v>0</v>
      </c>
      <c r="I168" s="120">
        <v>141.19483870967741</v>
      </c>
      <c r="J168" s="120">
        <v>0</v>
      </c>
      <c r="K168" s="127">
        <v>66.997</v>
      </c>
      <c r="L168" s="127">
        <v>84.255555555555546</v>
      </c>
      <c r="M168" s="127">
        <v>70.5</v>
      </c>
      <c r="N168" s="128">
        <v>74.727142857142852</v>
      </c>
      <c r="O168" s="588">
        <v>0</v>
      </c>
      <c r="P168" s="589">
        <v>0</v>
      </c>
      <c r="Q168" s="603"/>
      <c r="R168" s="603"/>
      <c r="S168" s="145"/>
      <c r="T168" s="145"/>
      <c r="Y168" s="644"/>
      <c r="AD168" s="644"/>
    </row>
    <row r="169" spans="1:30">
      <c r="A169" s="117"/>
      <c r="B169" s="129" t="s">
        <v>573</v>
      </c>
      <c r="C169" s="123">
        <v>129.1217391304348</v>
      </c>
      <c r="D169" s="130">
        <v>0</v>
      </c>
      <c r="E169" s="130">
        <v>159.10526315789471</v>
      </c>
      <c r="F169" s="130">
        <v>198.1</v>
      </c>
      <c r="G169" s="130">
        <v>0</v>
      </c>
      <c r="H169" s="130">
        <v>0</v>
      </c>
      <c r="I169" s="123">
        <v>152.97794117647058</v>
      </c>
      <c r="J169" s="123">
        <v>0</v>
      </c>
      <c r="K169" s="130">
        <v>76.7529411764706</v>
      </c>
      <c r="L169" s="130">
        <v>80.910218978102193</v>
      </c>
      <c r="M169" s="130">
        <v>90.300000000000011</v>
      </c>
      <c r="N169" s="131">
        <v>80.701098901098902</v>
      </c>
      <c r="O169" s="588">
        <v>0</v>
      </c>
      <c r="P169" s="589">
        <v>0</v>
      </c>
      <c r="Q169" s="603"/>
      <c r="R169" s="603"/>
      <c r="S169" s="729">
        <f t="shared" ref="S169" si="796">C169-C168</f>
        <v>-0.74626086956519089</v>
      </c>
      <c r="T169" s="637">
        <f t="shared" ref="T169" si="797">D169-D168</f>
        <v>0</v>
      </c>
      <c r="U169" s="729">
        <f t="shared" ref="U169" si="798">E169-E168</f>
        <v>3.6035964912280463</v>
      </c>
      <c r="V169" s="637">
        <f t="shared" ref="V169" si="799">F169-F168</f>
        <v>57.349999999999994</v>
      </c>
      <c r="W169" s="637">
        <f t="shared" ref="W169" si="800">G169-G168</f>
        <v>0</v>
      </c>
      <c r="X169" s="637">
        <f t="shared" ref="X169" si="801">H169-H168</f>
        <v>0</v>
      </c>
      <c r="Y169" s="645">
        <f t="shared" ref="Y169" si="802">I169-I168</f>
        <v>11.783102466793167</v>
      </c>
      <c r="Z169" s="637">
        <f t="shared" ref="Z169" si="803">J169-J168</f>
        <v>0</v>
      </c>
      <c r="AA169" s="729">
        <f t="shared" ref="AA169" si="804">K169-K168</f>
        <v>9.7559411764705999</v>
      </c>
      <c r="AB169" s="637">
        <f t="shared" ref="AB169" si="805">L169-L168</f>
        <v>-3.3453365774533523</v>
      </c>
      <c r="AC169" s="729">
        <f t="shared" ref="AC169" si="806">M169-M168</f>
        <v>19.800000000000011</v>
      </c>
      <c r="AD169" s="645">
        <f t="shared" ref="AD169" si="807">N169-N168</f>
        <v>5.9739560439560506</v>
      </c>
    </row>
    <row r="170" spans="1:30">
      <c r="A170" s="117"/>
      <c r="B170" s="109" t="s">
        <v>290</v>
      </c>
      <c r="C170" s="120">
        <v>0</v>
      </c>
      <c r="D170" s="127">
        <v>0</v>
      </c>
      <c r="E170" s="127">
        <v>0</v>
      </c>
      <c r="F170" s="127">
        <v>0</v>
      </c>
      <c r="G170" s="127">
        <v>0</v>
      </c>
      <c r="H170" s="127">
        <v>0</v>
      </c>
      <c r="I170" s="120">
        <v>0</v>
      </c>
      <c r="J170" s="120">
        <v>0</v>
      </c>
      <c r="K170" s="127">
        <v>0</v>
      </c>
      <c r="L170" s="127">
        <v>0</v>
      </c>
      <c r="M170" s="127">
        <v>0</v>
      </c>
      <c r="N170" s="128">
        <v>0</v>
      </c>
      <c r="O170" s="588">
        <v>0</v>
      </c>
      <c r="P170" s="589">
        <v>0</v>
      </c>
      <c r="Q170" s="603"/>
      <c r="R170" s="603"/>
      <c r="S170" s="145"/>
      <c r="T170" s="145"/>
      <c r="Y170" s="644"/>
      <c r="AD170" s="644"/>
    </row>
    <row r="171" spans="1:30">
      <c r="A171" s="117"/>
      <c r="B171" s="129" t="s">
        <v>575</v>
      </c>
      <c r="C171" s="123">
        <v>0</v>
      </c>
      <c r="D171" s="130">
        <v>0</v>
      </c>
      <c r="E171" s="130">
        <v>0</v>
      </c>
      <c r="F171" s="130">
        <v>0</v>
      </c>
      <c r="G171" s="130">
        <v>0</v>
      </c>
      <c r="H171" s="130">
        <v>0</v>
      </c>
      <c r="I171" s="123">
        <v>0</v>
      </c>
      <c r="J171" s="123">
        <v>0</v>
      </c>
      <c r="K171" s="130">
        <v>0</v>
      </c>
      <c r="L171" s="130">
        <v>0</v>
      </c>
      <c r="M171" s="130">
        <v>0</v>
      </c>
      <c r="N171" s="131">
        <v>0</v>
      </c>
      <c r="O171" s="588">
        <v>0</v>
      </c>
      <c r="P171" s="589">
        <v>0</v>
      </c>
      <c r="Q171" s="603"/>
      <c r="R171" s="603"/>
      <c r="S171" s="637">
        <f t="shared" ref="S171" si="808">C171-C170</f>
        <v>0</v>
      </c>
      <c r="T171" s="637">
        <f t="shared" ref="T171" si="809">D171-D170</f>
        <v>0</v>
      </c>
      <c r="U171" s="637">
        <f t="shared" ref="U171" si="810">E171-E170</f>
        <v>0</v>
      </c>
      <c r="V171" s="637">
        <f t="shared" ref="V171" si="811">F171-F170</f>
        <v>0</v>
      </c>
      <c r="W171" s="637">
        <f t="shared" ref="W171" si="812">G171-G170</f>
        <v>0</v>
      </c>
      <c r="X171" s="637">
        <f t="shared" ref="X171" si="813">H171-H170</f>
        <v>0</v>
      </c>
      <c r="Y171" s="645">
        <f t="shared" ref="Y171" si="814">I171-I170</f>
        <v>0</v>
      </c>
      <c r="Z171" s="637">
        <f t="shared" ref="Z171" si="815">J171-J170</f>
        <v>0</v>
      </c>
      <c r="AA171" s="637">
        <f t="shared" ref="AA171" si="816">K171-K170</f>
        <v>0</v>
      </c>
      <c r="AB171" s="637">
        <f t="shared" ref="AB171" si="817">L171-L170</f>
        <v>0</v>
      </c>
      <c r="AC171" s="637">
        <f t="shared" ref="AC171" si="818">M171-M170</f>
        <v>0</v>
      </c>
      <c r="AD171" s="645">
        <f t="shared" ref="AD171" si="819">N171-N170</f>
        <v>0</v>
      </c>
    </row>
    <row r="172" spans="1:30">
      <c r="A172" s="117"/>
      <c r="B172" s="109" t="s">
        <v>292</v>
      </c>
      <c r="C172" s="120">
        <v>136.35284438775511</v>
      </c>
      <c r="D172" s="127">
        <v>0</v>
      </c>
      <c r="E172" s="127">
        <v>138.8055138888889</v>
      </c>
      <c r="F172" s="127">
        <v>139.39413793103446</v>
      </c>
      <c r="G172" s="127">
        <v>0</v>
      </c>
      <c r="H172" s="127">
        <v>0</v>
      </c>
      <c r="I172" s="120">
        <v>137.59632522407171</v>
      </c>
      <c r="J172" s="120">
        <v>0</v>
      </c>
      <c r="K172" s="127">
        <v>68.047499999999999</v>
      </c>
      <c r="L172" s="127">
        <v>76.238314606741568</v>
      </c>
      <c r="M172" s="127">
        <v>83.606086956521736</v>
      </c>
      <c r="N172" s="128">
        <v>75.014358974358984</v>
      </c>
      <c r="O172" s="588">
        <v>0</v>
      </c>
      <c r="P172" s="589">
        <v>0</v>
      </c>
      <c r="Q172" s="603"/>
      <c r="R172" s="603"/>
      <c r="S172" s="145"/>
      <c r="T172" s="145"/>
      <c r="Y172" s="644"/>
      <c r="AD172" s="644"/>
    </row>
    <row r="173" spans="1:30">
      <c r="A173" s="117"/>
      <c r="B173" s="129" t="s">
        <v>577</v>
      </c>
      <c r="C173" s="123">
        <v>141.94579207920793</v>
      </c>
      <c r="D173" s="130">
        <v>0</v>
      </c>
      <c r="E173" s="130">
        <v>140.29634353741497</v>
      </c>
      <c r="F173" s="130">
        <v>142.67815126050417</v>
      </c>
      <c r="G173" s="130">
        <v>0</v>
      </c>
      <c r="H173" s="130">
        <v>0</v>
      </c>
      <c r="I173" s="123">
        <v>141.06485972420353</v>
      </c>
      <c r="J173" s="123">
        <v>0</v>
      </c>
      <c r="K173" s="130">
        <v>78.181081081081075</v>
      </c>
      <c r="L173" s="130">
        <v>79.46653594771243</v>
      </c>
      <c r="M173" s="130">
        <v>96.073529411764724</v>
      </c>
      <c r="N173" s="131">
        <v>80.947980295566509</v>
      </c>
      <c r="O173" s="588">
        <v>0</v>
      </c>
      <c r="P173" s="589">
        <v>0</v>
      </c>
      <c r="Q173" s="603"/>
      <c r="R173" s="603"/>
      <c r="S173" s="729">
        <f t="shared" ref="S173" si="820">C173-C172</f>
        <v>5.5929476914528209</v>
      </c>
      <c r="T173" s="637">
        <f t="shared" ref="T173" si="821">D173-D172</f>
        <v>0</v>
      </c>
      <c r="U173" s="637">
        <f t="shared" ref="U173" si="822">E173-E172</f>
        <v>1.4908296485260735</v>
      </c>
      <c r="V173" s="637">
        <f t="shared" ref="V173" si="823">F173-F172</f>
        <v>3.2840133294697011</v>
      </c>
      <c r="W173" s="637">
        <f t="shared" ref="W173" si="824">G173-G172</f>
        <v>0</v>
      </c>
      <c r="X173" s="637">
        <f t="shared" ref="X173" si="825">H173-H172</f>
        <v>0</v>
      </c>
      <c r="Y173" s="645">
        <f t="shared" ref="Y173" si="826">I173-I172</f>
        <v>3.468534500131824</v>
      </c>
      <c r="Z173" s="637">
        <f t="shared" ref="Z173" si="827">J173-J172</f>
        <v>0</v>
      </c>
      <c r="AA173" s="729">
        <f t="shared" ref="AA173" si="828">K173-K172</f>
        <v>10.133581081081076</v>
      </c>
      <c r="AB173" s="637">
        <f t="shared" ref="AB173" si="829">L173-L172</f>
        <v>3.2282213409708618</v>
      </c>
      <c r="AC173" s="729">
        <f t="shared" ref="AC173" si="830">M173-M172</f>
        <v>12.467442455242988</v>
      </c>
      <c r="AD173" s="645">
        <f t="shared" ref="AD173" si="831">N173-N172</f>
        <v>5.9336213212075251</v>
      </c>
    </row>
    <row r="174" spans="1:30">
      <c r="A174" s="117"/>
      <c r="B174" s="109" t="s">
        <v>175</v>
      </c>
      <c r="C174" s="120">
        <v>139.01126033741318</v>
      </c>
      <c r="D174" s="127">
        <v>0</v>
      </c>
      <c r="E174" s="127">
        <v>146.46435967302452</v>
      </c>
      <c r="F174" s="127">
        <v>147.88352757544226</v>
      </c>
      <c r="G174" s="127">
        <v>0</v>
      </c>
      <c r="H174" s="127">
        <v>0</v>
      </c>
      <c r="I174" s="120">
        <v>143.40555924855494</v>
      </c>
      <c r="J174" s="120">
        <v>0</v>
      </c>
      <c r="K174" s="127">
        <v>92.593770764119597</v>
      </c>
      <c r="L174" s="127">
        <v>89.049045346062044</v>
      </c>
      <c r="M174" s="127">
        <v>99.096358024691355</v>
      </c>
      <c r="N174" s="128">
        <v>90.590680327868839</v>
      </c>
      <c r="O174" s="588">
        <v>0</v>
      </c>
      <c r="P174" s="589">
        <v>0</v>
      </c>
      <c r="Q174" s="603"/>
      <c r="R174" s="603"/>
      <c r="S174" s="145"/>
      <c r="T174" s="145"/>
      <c r="Y174" s="644"/>
      <c r="AD174" s="644"/>
    </row>
    <row r="175" spans="1:30">
      <c r="A175" s="117"/>
      <c r="B175" s="129" t="s">
        <v>579</v>
      </c>
      <c r="C175" s="123">
        <v>147.52183544303799</v>
      </c>
      <c r="D175" s="130">
        <v>0</v>
      </c>
      <c r="E175" s="130">
        <v>149.34897248345524</v>
      </c>
      <c r="F175" s="130">
        <v>160.06146288209607</v>
      </c>
      <c r="G175" s="130">
        <v>0</v>
      </c>
      <c r="H175" s="130">
        <v>0</v>
      </c>
      <c r="I175" s="123">
        <v>149.93035842809846</v>
      </c>
      <c r="J175" s="123">
        <v>0</v>
      </c>
      <c r="K175" s="130">
        <v>90.415532286212922</v>
      </c>
      <c r="L175" s="130">
        <v>91.001087695445278</v>
      </c>
      <c r="M175" s="130">
        <v>97.033757961783436</v>
      </c>
      <c r="N175" s="131">
        <v>91.278964107224013</v>
      </c>
      <c r="O175" s="588">
        <v>0</v>
      </c>
      <c r="P175" s="589">
        <v>0</v>
      </c>
      <c r="Q175" s="603"/>
      <c r="R175" s="603"/>
      <c r="S175" s="637">
        <f t="shared" ref="S175" si="832">C175-C174</f>
        <v>8.5105751056248096</v>
      </c>
      <c r="T175" s="637">
        <f t="shared" ref="T175" si="833">D175-D174</f>
        <v>0</v>
      </c>
      <c r="U175" s="637">
        <f t="shared" ref="U175" si="834">E175-E174</f>
        <v>2.884612810430724</v>
      </c>
      <c r="V175" s="637">
        <f t="shared" ref="V175" si="835">F175-F174</f>
        <v>12.177935306653808</v>
      </c>
      <c r="W175" s="637">
        <f t="shared" ref="W175" si="836">G175-G174</f>
        <v>0</v>
      </c>
      <c r="X175" s="637">
        <f t="shared" ref="X175" si="837">H175-H174</f>
        <v>0</v>
      </c>
      <c r="Y175" s="645">
        <f t="shared" ref="Y175" si="838">I175-I174</f>
        <v>6.5247991795435212</v>
      </c>
      <c r="Z175" s="637">
        <f t="shared" ref="Z175" si="839">J175-J174</f>
        <v>0</v>
      </c>
      <c r="AA175" s="637">
        <f t="shared" ref="AA175" si="840">K175-K174</f>
        <v>-2.1782384779066746</v>
      </c>
      <c r="AB175" s="637">
        <f t="shared" ref="AB175" si="841">L175-L174</f>
        <v>1.952042349383234</v>
      </c>
      <c r="AC175" s="637">
        <f t="shared" ref="AC175" si="842">M175-M174</f>
        <v>-2.0626000629079186</v>
      </c>
      <c r="AD175" s="645">
        <f t="shared" ref="AD175" si="843">N175-N174</f>
        <v>0.68828377935517437</v>
      </c>
    </row>
    <row r="176" spans="1:30">
      <c r="A176" s="117"/>
      <c r="B176" s="109" t="s">
        <v>177</v>
      </c>
      <c r="C176" s="120">
        <v>130.93540983606556</v>
      </c>
      <c r="D176" s="127">
        <v>0</v>
      </c>
      <c r="E176" s="127">
        <v>140.01201005025126</v>
      </c>
      <c r="F176" s="127">
        <v>141.69340909090911</v>
      </c>
      <c r="G176" s="127">
        <v>0</v>
      </c>
      <c r="H176" s="127">
        <v>0</v>
      </c>
      <c r="I176" s="120">
        <v>138.05748344370861</v>
      </c>
      <c r="J176" s="120">
        <v>0</v>
      </c>
      <c r="K176" s="127">
        <v>82.411933471933466</v>
      </c>
      <c r="L176" s="127">
        <v>78.54150773195876</v>
      </c>
      <c r="M176" s="127">
        <v>75.438241758241759</v>
      </c>
      <c r="N176" s="128">
        <v>79.713078635014838</v>
      </c>
      <c r="O176" s="588">
        <v>0</v>
      </c>
      <c r="P176" s="589">
        <v>0</v>
      </c>
      <c r="Q176" s="603"/>
      <c r="R176" s="603"/>
      <c r="S176" s="145"/>
      <c r="T176" s="145"/>
      <c r="Y176" s="644"/>
      <c r="AD176" s="644"/>
    </row>
    <row r="177" spans="1:30">
      <c r="A177" s="117"/>
      <c r="B177" s="129" t="s">
        <v>581</v>
      </c>
      <c r="C177" s="123">
        <v>143.17175572519085</v>
      </c>
      <c r="D177" s="130">
        <v>0</v>
      </c>
      <c r="E177" s="130">
        <v>141.92027027027027</v>
      </c>
      <c r="F177" s="130">
        <v>141.64666666666665</v>
      </c>
      <c r="G177" s="130">
        <v>0</v>
      </c>
      <c r="H177" s="130">
        <v>0</v>
      </c>
      <c r="I177" s="123">
        <v>142.29783197831978</v>
      </c>
      <c r="J177" s="123">
        <v>0</v>
      </c>
      <c r="K177" s="130">
        <v>86.940963855421685</v>
      </c>
      <c r="L177" s="130">
        <v>81.332093023255823</v>
      </c>
      <c r="M177" s="130">
        <v>77.637662337662348</v>
      </c>
      <c r="N177" s="131">
        <v>82.828937381404188</v>
      </c>
      <c r="O177" s="588">
        <v>0</v>
      </c>
      <c r="P177" s="589">
        <v>0</v>
      </c>
      <c r="Q177" s="603"/>
      <c r="R177" s="603"/>
      <c r="S177" s="637">
        <f t="shared" ref="S177" si="844">C177-C176</f>
        <v>12.236345889125289</v>
      </c>
      <c r="T177" s="637">
        <f t="shared" ref="T177" si="845">D177-D176</f>
        <v>0</v>
      </c>
      <c r="U177" s="637">
        <f t="shared" ref="U177" si="846">E177-E176</f>
        <v>1.9082602200190024</v>
      </c>
      <c r="V177" s="637">
        <f t="shared" ref="V177" si="847">F177-F176</f>
        <v>-4.6742424242466996E-2</v>
      </c>
      <c r="W177" s="637">
        <f t="shared" ref="W177" si="848">G177-G176</f>
        <v>0</v>
      </c>
      <c r="X177" s="637">
        <f t="shared" ref="X177" si="849">H177-H176</f>
        <v>0</v>
      </c>
      <c r="Y177" s="645">
        <f t="shared" ref="Y177" si="850">I177-I176</f>
        <v>4.2403485346111722</v>
      </c>
      <c r="Z177" s="637">
        <f t="shared" ref="Z177" si="851">J177-J176</f>
        <v>0</v>
      </c>
      <c r="AA177" s="637">
        <f t="shared" ref="AA177" si="852">K177-K176</f>
        <v>4.5290303834882195</v>
      </c>
      <c r="AB177" s="637">
        <f t="shared" ref="AB177" si="853">L177-L176</f>
        <v>2.790585291297063</v>
      </c>
      <c r="AC177" s="637">
        <f t="shared" ref="AC177" si="854">M177-M176</f>
        <v>2.1994205794205897</v>
      </c>
      <c r="AD177" s="645">
        <f t="shared" ref="AD177" si="855">N177-N176</f>
        <v>3.1158587463893497</v>
      </c>
    </row>
    <row r="178" spans="1:30">
      <c r="A178" s="117"/>
      <c r="B178" s="109" t="s">
        <v>179</v>
      </c>
      <c r="C178" s="120">
        <v>0</v>
      </c>
      <c r="D178" s="127">
        <v>0</v>
      </c>
      <c r="E178" s="127">
        <v>0</v>
      </c>
      <c r="F178" s="127">
        <v>0</v>
      </c>
      <c r="G178" s="127">
        <v>0</v>
      </c>
      <c r="H178" s="127">
        <v>0</v>
      </c>
      <c r="I178" s="120">
        <v>0</v>
      </c>
      <c r="J178" s="120">
        <v>0</v>
      </c>
      <c r="K178" s="127">
        <v>0</v>
      </c>
      <c r="L178" s="127">
        <v>0</v>
      </c>
      <c r="M178" s="127">
        <v>0</v>
      </c>
      <c r="N178" s="128">
        <v>0</v>
      </c>
      <c r="O178" s="588">
        <v>0</v>
      </c>
      <c r="P178" s="589">
        <v>0</v>
      </c>
      <c r="Q178" s="603"/>
      <c r="R178" s="603"/>
      <c r="S178" s="145"/>
      <c r="T178" s="145"/>
      <c r="Y178" s="644"/>
      <c r="AD178" s="644"/>
    </row>
    <row r="179" spans="1:30">
      <c r="A179" s="117"/>
      <c r="B179" s="129" t="s">
        <v>583</v>
      </c>
      <c r="C179" s="123">
        <v>0</v>
      </c>
      <c r="D179" s="130">
        <v>0</v>
      </c>
      <c r="E179" s="130">
        <v>0</v>
      </c>
      <c r="F179" s="130">
        <v>0</v>
      </c>
      <c r="G179" s="130">
        <v>0</v>
      </c>
      <c r="H179" s="130">
        <v>0</v>
      </c>
      <c r="I179" s="123">
        <v>0</v>
      </c>
      <c r="J179" s="123">
        <v>0</v>
      </c>
      <c r="K179" s="130">
        <v>0</v>
      </c>
      <c r="L179" s="130">
        <v>0</v>
      </c>
      <c r="M179" s="130">
        <v>0</v>
      </c>
      <c r="N179" s="131">
        <v>0</v>
      </c>
      <c r="O179" s="588">
        <v>0</v>
      </c>
      <c r="P179" s="589">
        <v>0</v>
      </c>
      <c r="Q179" s="603"/>
      <c r="R179" s="603"/>
      <c r="S179" s="637">
        <f t="shared" ref="S179" si="856">C179-C178</f>
        <v>0</v>
      </c>
      <c r="T179" s="637">
        <f t="shared" ref="T179" si="857">D179-D178</f>
        <v>0</v>
      </c>
      <c r="U179" s="637">
        <f t="shared" ref="U179" si="858">E179-E178</f>
        <v>0</v>
      </c>
      <c r="V179" s="637">
        <f t="shared" ref="V179" si="859">F179-F178</f>
        <v>0</v>
      </c>
      <c r="W179" s="637">
        <f t="shared" ref="W179" si="860">G179-G178</f>
        <v>0</v>
      </c>
      <c r="X179" s="637">
        <f t="shared" ref="X179" si="861">H179-H178</f>
        <v>0</v>
      </c>
      <c r="Y179" s="645">
        <f t="shared" ref="Y179" si="862">I179-I178</f>
        <v>0</v>
      </c>
      <c r="Z179" s="637">
        <f t="shared" ref="Z179" si="863">J179-J178</f>
        <v>0</v>
      </c>
      <c r="AA179" s="637">
        <f t="shared" ref="AA179" si="864">K179-K178</f>
        <v>0</v>
      </c>
      <c r="AB179" s="637">
        <f t="shared" ref="AB179" si="865">L179-L178</f>
        <v>0</v>
      </c>
      <c r="AC179" s="637">
        <f t="shared" ref="AC179" si="866">M179-M178</f>
        <v>0</v>
      </c>
      <c r="AD179" s="645">
        <f t="shared" ref="AD179" si="867">N179-N178</f>
        <v>0</v>
      </c>
    </row>
    <row r="180" spans="1:30">
      <c r="A180" s="117"/>
      <c r="B180" s="109" t="s">
        <v>181</v>
      </c>
      <c r="C180" s="120">
        <v>138.6979841017488</v>
      </c>
      <c r="D180" s="127">
        <v>0</v>
      </c>
      <c r="E180" s="127">
        <v>146.05478468899523</v>
      </c>
      <c r="F180" s="127">
        <v>147.13595608417202</v>
      </c>
      <c r="G180" s="127">
        <v>0</v>
      </c>
      <c r="H180" s="127">
        <v>0</v>
      </c>
      <c r="I180" s="120">
        <v>143.07697138206973</v>
      </c>
      <c r="J180" s="120">
        <v>0</v>
      </c>
      <c r="K180" s="127">
        <v>88.071643582640803</v>
      </c>
      <c r="L180" s="127">
        <v>85.723658238172916</v>
      </c>
      <c r="M180" s="127">
        <v>90.586916996047435</v>
      </c>
      <c r="N180" s="128">
        <v>86.719770327349522</v>
      </c>
      <c r="O180" s="588">
        <v>0</v>
      </c>
      <c r="P180" s="589">
        <v>0</v>
      </c>
      <c r="Q180" s="603"/>
      <c r="R180" s="603"/>
      <c r="S180" s="145"/>
      <c r="T180" s="145"/>
      <c r="Y180" s="644"/>
      <c r="AD180" s="644"/>
    </row>
    <row r="181" spans="1:30">
      <c r="A181" s="117"/>
      <c r="B181" s="129" t="s">
        <v>585</v>
      </c>
      <c r="C181" s="123">
        <v>147.34867821330903</v>
      </c>
      <c r="D181" s="130">
        <v>0</v>
      </c>
      <c r="E181" s="130">
        <v>148.98479629016231</v>
      </c>
      <c r="F181" s="130">
        <v>158.41401590457255</v>
      </c>
      <c r="G181" s="130">
        <v>0</v>
      </c>
      <c r="H181" s="130">
        <v>0</v>
      </c>
      <c r="I181" s="123">
        <v>149.54539365773647</v>
      </c>
      <c r="J181" s="123">
        <v>0</v>
      </c>
      <c r="K181" s="130">
        <v>89.140883977900558</v>
      </c>
      <c r="L181" s="130">
        <v>88.053780718336483</v>
      </c>
      <c r="M181" s="130">
        <v>90.651282051282053</v>
      </c>
      <c r="N181" s="131">
        <v>88.542764976958551</v>
      </c>
      <c r="O181" s="588">
        <v>0</v>
      </c>
      <c r="P181" s="589">
        <v>0</v>
      </c>
      <c r="Q181" s="603"/>
      <c r="R181" s="603"/>
      <c r="S181" s="637">
        <f t="shared" ref="S181" si="868">C181-C180</f>
        <v>8.6506941115602274</v>
      </c>
      <c r="T181" s="637">
        <f t="shared" ref="T181" si="869">D181-D180</f>
        <v>0</v>
      </c>
      <c r="U181" s="637">
        <f t="shared" ref="U181" si="870">E181-E180</f>
        <v>2.9300116011670809</v>
      </c>
      <c r="V181" s="637">
        <f t="shared" ref="V181" si="871">F181-F180</f>
        <v>11.278059820400529</v>
      </c>
      <c r="W181" s="637">
        <f t="shared" ref="W181" si="872">G181-G180</f>
        <v>0</v>
      </c>
      <c r="X181" s="637">
        <f t="shared" ref="X181" si="873">H181-H180</f>
        <v>0</v>
      </c>
      <c r="Y181" s="645">
        <f t="shared" ref="Y181" si="874">I181-I180</f>
        <v>6.4684222756667396</v>
      </c>
      <c r="Z181" s="637">
        <f t="shared" ref="Z181" si="875">J181-J180</f>
        <v>0</v>
      </c>
      <c r="AA181" s="637">
        <f t="shared" ref="AA181" si="876">K181-K180</f>
        <v>1.0692403952597545</v>
      </c>
      <c r="AB181" s="637">
        <f t="shared" ref="AB181" si="877">L181-L180</f>
        <v>2.3301224801635669</v>
      </c>
      <c r="AC181" s="637">
        <f t="shared" ref="AC181" si="878">M181-M180</f>
        <v>6.436505523461733E-2</v>
      </c>
      <c r="AD181" s="645">
        <f t="shared" ref="AD181" si="879">N181-N180</f>
        <v>1.8229946496090292</v>
      </c>
    </row>
    <row r="182" spans="1:30">
      <c r="A182" s="117"/>
      <c r="B182" s="109" t="s">
        <v>183</v>
      </c>
      <c r="C182" s="120">
        <v>100.14185606060606</v>
      </c>
      <c r="D182" s="127">
        <v>0</v>
      </c>
      <c r="E182" s="127">
        <v>98.738014874141868</v>
      </c>
      <c r="F182" s="127">
        <v>103.35904761904762</v>
      </c>
      <c r="G182" s="127">
        <v>0</v>
      </c>
      <c r="H182" s="127">
        <v>0</v>
      </c>
      <c r="I182" s="120">
        <v>99.908807390817486</v>
      </c>
      <c r="J182" s="120">
        <v>0</v>
      </c>
      <c r="K182" s="127">
        <v>72.547095435684653</v>
      </c>
      <c r="L182" s="127">
        <v>69.741877133105817</v>
      </c>
      <c r="M182" s="127">
        <v>64.500294117647059</v>
      </c>
      <c r="N182" s="128">
        <v>70.61836267605635</v>
      </c>
      <c r="O182" s="588">
        <v>0</v>
      </c>
      <c r="P182" s="589">
        <v>0</v>
      </c>
      <c r="Q182" s="603"/>
      <c r="R182" s="603"/>
      <c r="S182" s="145"/>
      <c r="T182" s="145"/>
      <c r="Y182" s="644"/>
      <c r="AD182" s="644"/>
    </row>
    <row r="183" spans="1:30">
      <c r="A183" s="117"/>
      <c r="B183" s="129" t="s">
        <v>587</v>
      </c>
      <c r="C183" s="123">
        <v>99.67121820615796</v>
      </c>
      <c r="D183" s="130">
        <v>0</v>
      </c>
      <c r="E183" s="130">
        <v>89.70524326877657</v>
      </c>
      <c r="F183" s="130">
        <v>100.0935064935065</v>
      </c>
      <c r="G183" s="130">
        <v>0</v>
      </c>
      <c r="H183" s="130">
        <v>0</v>
      </c>
      <c r="I183" s="123">
        <v>94.741518807665003</v>
      </c>
      <c r="J183" s="123">
        <v>0</v>
      </c>
      <c r="K183" s="130">
        <v>65.258510638297878</v>
      </c>
      <c r="L183" s="130">
        <v>61.814414414414408</v>
      </c>
      <c r="M183" s="130">
        <v>58.866071428571431</v>
      </c>
      <c r="N183" s="131">
        <v>62.924019270474894</v>
      </c>
      <c r="O183" s="588">
        <v>0</v>
      </c>
      <c r="P183" s="589">
        <v>0</v>
      </c>
      <c r="Q183" s="603"/>
      <c r="R183" s="603"/>
      <c r="S183" s="637">
        <f t="shared" ref="S183" si="880">C183-C182</f>
        <v>-0.4706378544480998</v>
      </c>
      <c r="T183" s="637">
        <f t="shared" ref="T183" si="881">D183-D182</f>
        <v>0</v>
      </c>
      <c r="U183" s="637">
        <f t="shared" ref="U183" si="882">E183-E182</f>
        <v>-9.0327716053652978</v>
      </c>
      <c r="V183" s="637">
        <f t="shared" ref="V183" si="883">F183-F182</f>
        <v>-3.2655411255411195</v>
      </c>
      <c r="W183" s="637">
        <f t="shared" ref="W183" si="884">G183-G182</f>
        <v>0</v>
      </c>
      <c r="X183" s="637">
        <f t="shared" ref="X183" si="885">H183-H182</f>
        <v>0</v>
      </c>
      <c r="Y183" s="645">
        <f t="shared" ref="Y183" si="886">I183-I182</f>
        <v>-5.1672885831524837</v>
      </c>
      <c r="Z183" s="637">
        <f t="shared" ref="Z183" si="887">J183-J182</f>
        <v>0</v>
      </c>
      <c r="AA183" s="637">
        <f t="shared" ref="AA183" si="888">K183-K182</f>
        <v>-7.2885847973867754</v>
      </c>
      <c r="AB183" s="637">
        <f t="shared" ref="AB183" si="889">L183-L182</f>
        <v>-7.9274627186914088</v>
      </c>
      <c r="AC183" s="637">
        <f t="shared" ref="AC183" si="890">M183-M182</f>
        <v>-5.634222689075628</v>
      </c>
      <c r="AD183" s="645">
        <f t="shared" ref="AD183" si="891">N183-N182</f>
        <v>-7.6943434055814564</v>
      </c>
    </row>
    <row r="184" spans="1:30">
      <c r="A184" s="117"/>
      <c r="B184" s="109" t="s">
        <v>185</v>
      </c>
      <c r="C184" s="120">
        <v>86.85288311688312</v>
      </c>
      <c r="D184" s="127">
        <v>0</v>
      </c>
      <c r="E184" s="127">
        <v>81.836873385012922</v>
      </c>
      <c r="F184" s="127">
        <v>80.305968586387422</v>
      </c>
      <c r="G184" s="127">
        <v>0</v>
      </c>
      <c r="H184" s="127">
        <v>0</v>
      </c>
      <c r="I184" s="120">
        <v>83.050770370370373</v>
      </c>
      <c r="J184" s="120">
        <v>0</v>
      </c>
      <c r="K184" s="127">
        <v>66.898965517241365</v>
      </c>
      <c r="L184" s="127">
        <v>59.678235294117641</v>
      </c>
      <c r="M184" s="127">
        <v>61.623333333333335</v>
      </c>
      <c r="N184" s="128">
        <v>63.163846153846151</v>
      </c>
      <c r="O184" s="588">
        <v>0</v>
      </c>
      <c r="P184" s="589">
        <v>0</v>
      </c>
      <c r="Q184" s="603"/>
      <c r="R184" s="603"/>
      <c r="S184" s="145"/>
      <c r="T184" s="145"/>
      <c r="Y184" s="644"/>
      <c r="AD184" s="644"/>
    </row>
    <row r="185" spans="1:30">
      <c r="A185" s="117"/>
      <c r="B185" s="129" t="s">
        <v>589</v>
      </c>
      <c r="C185" s="123">
        <v>92.975494071146258</v>
      </c>
      <c r="D185" s="130">
        <v>0</v>
      </c>
      <c r="E185" s="130">
        <v>83.815193370165758</v>
      </c>
      <c r="F185" s="130">
        <v>90.138095238095246</v>
      </c>
      <c r="G185" s="130">
        <v>0</v>
      </c>
      <c r="H185" s="130">
        <v>0</v>
      </c>
      <c r="I185" s="123">
        <v>88.017948717948727</v>
      </c>
      <c r="J185" s="123">
        <v>0</v>
      </c>
      <c r="K185" s="130">
        <v>64.820746887966806</v>
      </c>
      <c r="L185" s="130">
        <v>59.778920308483293</v>
      </c>
      <c r="M185" s="130">
        <v>56.185106382978717</v>
      </c>
      <c r="N185" s="131">
        <v>61.324224519940906</v>
      </c>
      <c r="O185" s="588">
        <v>0</v>
      </c>
      <c r="P185" s="589">
        <v>0</v>
      </c>
      <c r="Q185" s="603"/>
      <c r="R185" s="603"/>
      <c r="S185" s="637">
        <f t="shared" ref="S185" si="892">C185-C184</f>
        <v>6.1226109542631377</v>
      </c>
      <c r="T185" s="637">
        <f t="shared" ref="T185" si="893">D185-D184</f>
        <v>0</v>
      </c>
      <c r="U185" s="637">
        <f t="shared" ref="U185" si="894">E185-E184</f>
        <v>1.9783199851528366</v>
      </c>
      <c r="V185" s="637">
        <f t="shared" ref="V185" si="895">F185-F184</f>
        <v>9.8321266517078243</v>
      </c>
      <c r="W185" s="637">
        <f t="shared" ref="W185" si="896">G185-G184</f>
        <v>0</v>
      </c>
      <c r="X185" s="637">
        <f t="shared" ref="X185" si="897">H185-H184</f>
        <v>0</v>
      </c>
      <c r="Y185" s="645">
        <f t="shared" ref="Y185" si="898">I185-I184</f>
        <v>4.9671783475783542</v>
      </c>
      <c r="Z185" s="637">
        <f t="shared" ref="Z185" si="899">J185-J184</f>
        <v>0</v>
      </c>
      <c r="AA185" s="637">
        <f t="shared" ref="AA185" si="900">K185-K184</f>
        <v>-2.0782186292745592</v>
      </c>
      <c r="AB185" s="637">
        <f t="shared" ref="AB185" si="901">L185-L184</f>
        <v>0.10068501436565214</v>
      </c>
      <c r="AC185" s="637">
        <f t="shared" ref="AC185" si="902">M185-M184</f>
        <v>-5.4382269503546183</v>
      </c>
      <c r="AD185" s="645">
        <f t="shared" ref="AD185" si="903">N185-N184</f>
        <v>-1.8396216339052458</v>
      </c>
    </row>
    <row r="186" spans="1:30">
      <c r="A186" s="117"/>
      <c r="B186" s="109" t="s">
        <v>187</v>
      </c>
      <c r="C186" s="120">
        <v>0</v>
      </c>
      <c r="D186" s="127">
        <v>0</v>
      </c>
      <c r="E186" s="127">
        <v>0</v>
      </c>
      <c r="F186" s="127">
        <v>0</v>
      </c>
      <c r="G186" s="127">
        <v>0</v>
      </c>
      <c r="H186" s="127">
        <v>0</v>
      </c>
      <c r="I186" s="120">
        <v>0</v>
      </c>
      <c r="J186" s="120">
        <v>0</v>
      </c>
      <c r="K186" s="127">
        <v>0</v>
      </c>
      <c r="L186" s="127">
        <v>0</v>
      </c>
      <c r="M186" s="127">
        <v>0</v>
      </c>
      <c r="N186" s="128">
        <v>0</v>
      </c>
      <c r="O186" s="588">
        <v>0</v>
      </c>
      <c r="P186" s="589">
        <v>0</v>
      </c>
      <c r="Q186" s="603"/>
      <c r="R186" s="603"/>
      <c r="S186" s="145"/>
      <c r="T186" s="145"/>
      <c r="Y186" s="644"/>
      <c r="AD186" s="644"/>
    </row>
    <row r="187" spans="1:30">
      <c r="A187" s="117"/>
      <c r="B187" s="129" t="s">
        <v>591</v>
      </c>
      <c r="C187" s="123">
        <v>0</v>
      </c>
      <c r="D187" s="130">
        <v>0</v>
      </c>
      <c r="E187" s="130">
        <v>0</v>
      </c>
      <c r="F187" s="130">
        <v>0</v>
      </c>
      <c r="G187" s="130">
        <v>0</v>
      </c>
      <c r="H187" s="130">
        <v>0</v>
      </c>
      <c r="I187" s="123">
        <v>0</v>
      </c>
      <c r="J187" s="123">
        <v>0</v>
      </c>
      <c r="K187" s="130">
        <v>0</v>
      </c>
      <c r="L187" s="130">
        <v>0</v>
      </c>
      <c r="M187" s="130">
        <v>0</v>
      </c>
      <c r="N187" s="131">
        <v>0</v>
      </c>
      <c r="O187" s="588">
        <v>0</v>
      </c>
      <c r="P187" s="589">
        <v>0</v>
      </c>
      <c r="Q187" s="603"/>
      <c r="R187" s="603"/>
      <c r="S187" s="637">
        <f t="shared" ref="S187" si="904">C187-C186</f>
        <v>0</v>
      </c>
      <c r="T187" s="637">
        <f t="shared" ref="T187" si="905">D187-D186</f>
        <v>0</v>
      </c>
      <c r="U187" s="637">
        <f t="shared" ref="U187" si="906">E187-E186</f>
        <v>0</v>
      </c>
      <c r="V187" s="637">
        <f t="shared" ref="V187" si="907">F187-F186</f>
        <v>0</v>
      </c>
      <c r="W187" s="637">
        <f t="shared" ref="W187" si="908">G187-G186</f>
        <v>0</v>
      </c>
      <c r="X187" s="637">
        <f t="shared" ref="X187" si="909">H187-H186</f>
        <v>0</v>
      </c>
      <c r="Y187" s="645">
        <f t="shared" ref="Y187" si="910">I187-I186</f>
        <v>0</v>
      </c>
      <c r="Z187" s="637">
        <f t="shared" ref="Z187" si="911">J187-J186</f>
        <v>0</v>
      </c>
      <c r="AA187" s="637">
        <f t="shared" ref="AA187" si="912">K187-K186</f>
        <v>0</v>
      </c>
      <c r="AB187" s="637">
        <f t="shared" ref="AB187" si="913">L187-L186</f>
        <v>0</v>
      </c>
      <c r="AC187" s="637">
        <f t="shared" ref="AC187" si="914">M187-M186</f>
        <v>0</v>
      </c>
      <c r="AD187" s="645">
        <f t="shared" ref="AD187" si="915">N187-N186</f>
        <v>0</v>
      </c>
    </row>
    <row r="188" spans="1:30">
      <c r="A188" s="117"/>
      <c r="B188" s="109" t="s">
        <v>189</v>
      </c>
      <c r="C188" s="120">
        <v>97.141120234604102</v>
      </c>
      <c r="D188" s="127">
        <v>0</v>
      </c>
      <c r="E188" s="127">
        <v>93.551066613798568</v>
      </c>
      <c r="F188" s="127">
        <v>97.023597122302149</v>
      </c>
      <c r="G188" s="127">
        <v>0</v>
      </c>
      <c r="H188" s="127">
        <v>0</v>
      </c>
      <c r="I188" s="120">
        <v>95.28500609508329</v>
      </c>
      <c r="J188" s="120">
        <v>0</v>
      </c>
      <c r="K188" s="127">
        <v>69.776765327695571</v>
      </c>
      <c r="L188" s="127">
        <v>65.231242937853111</v>
      </c>
      <c r="M188" s="127">
        <v>63.3098275862069</v>
      </c>
      <c r="N188" s="128">
        <v>67.15081920903954</v>
      </c>
      <c r="O188" s="588">
        <v>0</v>
      </c>
      <c r="P188" s="589">
        <v>0</v>
      </c>
      <c r="Q188" s="603"/>
      <c r="R188" s="603"/>
      <c r="S188" s="145"/>
      <c r="T188" s="145"/>
      <c r="Y188" s="644"/>
      <c r="AD188" s="644"/>
    </row>
    <row r="189" spans="1:30">
      <c r="A189" s="117"/>
      <c r="B189" s="129" t="s">
        <v>593</v>
      </c>
      <c r="C189" s="123">
        <v>97.977200000000011</v>
      </c>
      <c r="D189" s="130">
        <v>0</v>
      </c>
      <c r="E189" s="130">
        <v>88.204223864836322</v>
      </c>
      <c r="F189" s="130">
        <v>97.203225806451613</v>
      </c>
      <c r="G189" s="130">
        <v>0</v>
      </c>
      <c r="H189" s="130">
        <v>0</v>
      </c>
      <c r="I189" s="123">
        <v>92.996146435452815</v>
      </c>
      <c r="J189" s="123">
        <v>0</v>
      </c>
      <c r="K189" s="130">
        <v>65.127453416149066</v>
      </c>
      <c r="L189" s="130">
        <v>61.135334476843916</v>
      </c>
      <c r="M189" s="130">
        <v>58.073584905660383</v>
      </c>
      <c r="N189" s="131">
        <v>62.415539906103291</v>
      </c>
      <c r="O189" s="588">
        <v>0</v>
      </c>
      <c r="P189" s="589">
        <v>0</v>
      </c>
      <c r="Q189" s="603"/>
      <c r="R189" s="603"/>
      <c r="S189" s="637">
        <f t="shared" ref="S189" si="916">C189-C188</f>
        <v>0.83607976539590823</v>
      </c>
      <c r="T189" s="637">
        <f t="shared" ref="T189" si="917">D189-D188</f>
        <v>0</v>
      </c>
      <c r="U189" s="637">
        <f t="shared" ref="U189" si="918">E189-E188</f>
        <v>-5.3468427489622457</v>
      </c>
      <c r="V189" s="637">
        <f t="shared" ref="V189" si="919">F189-F188</f>
        <v>0.17962868414946342</v>
      </c>
      <c r="W189" s="637">
        <f t="shared" ref="W189" si="920">G189-G188</f>
        <v>0</v>
      </c>
      <c r="X189" s="637">
        <f t="shared" ref="X189" si="921">H189-H188</f>
        <v>0</v>
      </c>
      <c r="Y189" s="645">
        <f t="shared" ref="Y189" si="922">I189-I188</f>
        <v>-2.2888596596304751</v>
      </c>
      <c r="Z189" s="637">
        <f t="shared" ref="Z189" si="923">J189-J188</f>
        <v>0</v>
      </c>
      <c r="AA189" s="637">
        <f t="shared" ref="AA189" si="924">K189-K188</f>
        <v>-4.6493119115465049</v>
      </c>
      <c r="AB189" s="637">
        <f t="shared" ref="AB189" si="925">L189-L188</f>
        <v>-4.0959084610091949</v>
      </c>
      <c r="AC189" s="637">
        <f t="shared" ref="AC189" si="926">M189-M188</f>
        <v>-5.2362426805465176</v>
      </c>
      <c r="AD189" s="645">
        <f t="shared" ref="AD189" si="927">N189-N188</f>
        <v>-4.7352793029362488</v>
      </c>
    </row>
    <row r="190" spans="1:30">
      <c r="A190" s="117"/>
      <c r="B190" s="109" t="s">
        <v>195</v>
      </c>
      <c r="C190" s="120">
        <v>85.841716247139587</v>
      </c>
      <c r="D190" s="127">
        <v>0</v>
      </c>
      <c r="E190" s="127">
        <v>103.91658757062146</v>
      </c>
      <c r="F190" s="127">
        <v>92.916112676056343</v>
      </c>
      <c r="G190" s="127">
        <v>0</v>
      </c>
      <c r="H190" s="127">
        <v>0</v>
      </c>
      <c r="I190" s="120">
        <v>96.877895050685737</v>
      </c>
      <c r="J190" s="120">
        <v>0</v>
      </c>
      <c r="K190" s="127">
        <v>64.234262820512825</v>
      </c>
      <c r="L190" s="127">
        <v>75.081898928024501</v>
      </c>
      <c r="M190" s="127">
        <v>79.593364485981311</v>
      </c>
      <c r="N190" s="128">
        <v>73.761479257641909</v>
      </c>
      <c r="O190" s="588">
        <v>0</v>
      </c>
      <c r="P190" s="589">
        <v>0</v>
      </c>
      <c r="Q190" s="603"/>
      <c r="R190" s="603"/>
      <c r="S190" s="145"/>
      <c r="T190" s="145"/>
      <c r="Y190" s="644"/>
      <c r="AD190" s="644"/>
    </row>
    <row r="191" spans="1:30">
      <c r="A191" s="117"/>
      <c r="B191" s="129" t="s">
        <v>595</v>
      </c>
      <c r="C191" s="123">
        <v>75.599999999999994</v>
      </c>
      <c r="D191" s="130">
        <v>0</v>
      </c>
      <c r="E191" s="130">
        <v>77.513395638629277</v>
      </c>
      <c r="F191" s="130">
        <v>86.848309178743961</v>
      </c>
      <c r="G191" s="130">
        <v>0</v>
      </c>
      <c r="H191" s="130">
        <v>0</v>
      </c>
      <c r="I191" s="123">
        <v>79.476943346508563</v>
      </c>
      <c r="J191" s="123">
        <v>0</v>
      </c>
      <c r="K191" s="130">
        <v>64.38</v>
      </c>
      <c r="L191" s="130">
        <v>68.393729372937273</v>
      </c>
      <c r="M191" s="130">
        <v>75.464485981308414</v>
      </c>
      <c r="N191" s="131">
        <v>68.196835443037969</v>
      </c>
      <c r="O191" s="588">
        <v>0</v>
      </c>
      <c r="P191" s="589">
        <v>0</v>
      </c>
      <c r="Q191" s="603"/>
      <c r="R191" s="603"/>
      <c r="S191" s="637">
        <f t="shared" ref="S191" si="928">C191-C190</f>
        <v>-10.241716247139593</v>
      </c>
      <c r="T191" s="637">
        <f t="shared" ref="T191" si="929">D191-D190</f>
        <v>0</v>
      </c>
      <c r="U191" s="637">
        <f t="shared" ref="U191" si="930">E191-E190</f>
        <v>-26.403191931992183</v>
      </c>
      <c r="V191" s="637">
        <f t="shared" ref="V191" si="931">F191-F190</f>
        <v>-6.0678034973123829</v>
      </c>
      <c r="W191" s="637">
        <f t="shared" ref="W191" si="932">G191-G190</f>
        <v>0</v>
      </c>
      <c r="X191" s="637">
        <f t="shared" ref="X191" si="933">H191-H190</f>
        <v>0</v>
      </c>
      <c r="Y191" s="645">
        <f t="shared" ref="Y191" si="934">I191-I190</f>
        <v>-17.400951704177174</v>
      </c>
      <c r="Z191" s="637">
        <f t="shared" ref="Z191" si="935">J191-J190</f>
        <v>0</v>
      </c>
      <c r="AA191" s="637">
        <f t="shared" ref="AA191" si="936">K191-K190</f>
        <v>0.14573717948717047</v>
      </c>
      <c r="AB191" s="637">
        <f t="shared" ref="AB191" si="937">L191-L190</f>
        <v>-6.688169555087228</v>
      </c>
      <c r="AC191" s="637">
        <f t="shared" ref="AC191" si="938">M191-M190</f>
        <v>-4.1288785046728975</v>
      </c>
      <c r="AD191" s="645">
        <f t="shared" ref="AD191" si="939">N191-N190</f>
        <v>-5.5646438146039401</v>
      </c>
    </row>
    <row r="192" spans="1:30">
      <c r="A192" s="117"/>
      <c r="B192" s="109" t="s">
        <v>191</v>
      </c>
      <c r="C192" s="120">
        <v>128.59368153364633</v>
      </c>
      <c r="D192" s="127">
        <v>0</v>
      </c>
      <c r="E192" s="127">
        <v>129.9494362017804</v>
      </c>
      <c r="F192" s="127">
        <v>132.80506254114547</v>
      </c>
      <c r="G192" s="127">
        <v>0</v>
      </c>
      <c r="H192" s="127">
        <v>0</v>
      </c>
      <c r="I192" s="120">
        <v>129.73377276885967</v>
      </c>
      <c r="J192" s="120">
        <v>0</v>
      </c>
      <c r="K192" s="127">
        <v>86.145290763968077</v>
      </c>
      <c r="L192" s="127">
        <v>85.752796486090787</v>
      </c>
      <c r="M192" s="127">
        <v>92.297511520737331</v>
      </c>
      <c r="N192" s="128">
        <v>86.314177537384651</v>
      </c>
      <c r="O192" s="588">
        <v>0</v>
      </c>
      <c r="P192" s="589">
        <v>0</v>
      </c>
      <c r="Q192" s="603"/>
      <c r="R192" s="603"/>
      <c r="S192" s="145"/>
      <c r="T192" s="145"/>
      <c r="Y192" s="644"/>
      <c r="AD192" s="644"/>
    </row>
    <row r="193" spans="1:30">
      <c r="A193" s="117"/>
      <c r="B193" s="129" t="s">
        <v>597</v>
      </c>
      <c r="C193" s="123">
        <v>133.62754182754185</v>
      </c>
      <c r="D193" s="130">
        <v>0</v>
      </c>
      <c r="E193" s="130">
        <v>126.93917727717924</v>
      </c>
      <c r="F193" s="130">
        <v>136.17147201946472</v>
      </c>
      <c r="G193" s="130">
        <v>0</v>
      </c>
      <c r="H193" s="130">
        <v>0</v>
      </c>
      <c r="I193" s="123">
        <v>130.84226663638429</v>
      </c>
      <c r="J193" s="123">
        <v>0</v>
      </c>
      <c r="K193" s="130">
        <v>77.997681854516387</v>
      </c>
      <c r="L193" s="130">
        <v>80.528372739916549</v>
      </c>
      <c r="M193" s="130">
        <v>85.093055555555566</v>
      </c>
      <c r="N193" s="131">
        <v>80.189034989971034</v>
      </c>
      <c r="O193" s="588">
        <v>0</v>
      </c>
      <c r="P193" s="589">
        <v>0</v>
      </c>
      <c r="Q193" s="603"/>
      <c r="R193" s="603"/>
      <c r="S193" s="637">
        <f t="shared" ref="S193" si="940">C193-C192</f>
        <v>5.0338602938955148</v>
      </c>
      <c r="T193" s="637">
        <f t="shared" ref="T193" si="941">D193-D192</f>
        <v>0</v>
      </c>
      <c r="U193" s="637">
        <f t="shared" ref="U193" si="942">E193-E192</f>
        <v>-3.0102589246011604</v>
      </c>
      <c r="V193" s="637">
        <f t="shared" ref="V193" si="943">F193-F192</f>
        <v>3.3664094783192411</v>
      </c>
      <c r="W193" s="637">
        <f t="shared" ref="W193" si="944">G193-G192</f>
        <v>0</v>
      </c>
      <c r="X193" s="637">
        <f t="shared" ref="X193" si="945">H193-H192</f>
        <v>0</v>
      </c>
      <c r="Y193" s="645">
        <f t="shared" ref="Y193" si="946">I193-I192</f>
        <v>1.1084938675246292</v>
      </c>
      <c r="Z193" s="637">
        <f t="shared" ref="Z193" si="947">J193-J192</f>
        <v>0</v>
      </c>
      <c r="AA193" s="637">
        <f t="shared" ref="AA193" si="948">K193-K192</f>
        <v>-8.1476089094516908</v>
      </c>
      <c r="AB193" s="637">
        <f t="shared" ref="AB193" si="949">L193-L192</f>
        <v>-5.2244237461742387</v>
      </c>
      <c r="AC193" s="637">
        <f t="shared" ref="AC193" si="950">M193-M192</f>
        <v>-7.204455965181765</v>
      </c>
      <c r="AD193" s="645">
        <f t="shared" ref="AD193" si="951">N193-N192</f>
        <v>-6.125142547413617</v>
      </c>
    </row>
    <row r="194" spans="1:30">
      <c r="A194" s="117"/>
      <c r="B194" s="109" t="s">
        <v>193</v>
      </c>
      <c r="C194" s="120">
        <v>98.391762452107287</v>
      </c>
      <c r="D194" s="127">
        <v>0</v>
      </c>
      <c r="E194" s="127">
        <v>94.48746192893401</v>
      </c>
      <c r="F194" s="127">
        <v>105.82559633027523</v>
      </c>
      <c r="G194" s="127">
        <v>0</v>
      </c>
      <c r="H194" s="127">
        <v>0</v>
      </c>
      <c r="I194" s="120">
        <v>97.62029443838604</v>
      </c>
      <c r="J194" s="120">
        <v>0</v>
      </c>
      <c r="K194" s="127">
        <v>77.220843706777316</v>
      </c>
      <c r="L194" s="127">
        <v>74.203255131964823</v>
      </c>
      <c r="M194" s="127">
        <v>72.52</v>
      </c>
      <c r="N194" s="128">
        <v>75.268620504562534</v>
      </c>
      <c r="O194" s="588">
        <v>0</v>
      </c>
      <c r="P194" s="589">
        <v>0</v>
      </c>
      <c r="Q194" s="603"/>
      <c r="R194" s="603"/>
      <c r="S194" s="145"/>
      <c r="T194" s="145"/>
      <c r="Y194" s="644"/>
      <c r="AD194" s="644"/>
    </row>
    <row r="195" spans="1:30">
      <c r="A195" s="117"/>
      <c r="B195" s="129" t="s">
        <v>599</v>
      </c>
      <c r="C195" s="123">
        <v>104.19833333333332</v>
      </c>
      <c r="D195" s="130">
        <v>0</v>
      </c>
      <c r="E195" s="130">
        <v>96.40923076923076</v>
      </c>
      <c r="F195" s="130">
        <v>105.58653295128939</v>
      </c>
      <c r="G195" s="130">
        <v>0</v>
      </c>
      <c r="H195" s="130">
        <v>0</v>
      </c>
      <c r="I195" s="123">
        <v>100.75716519020322</v>
      </c>
      <c r="J195" s="123">
        <v>0</v>
      </c>
      <c r="K195" s="130">
        <v>77.587808896210873</v>
      </c>
      <c r="L195" s="130">
        <v>74.122886421861651</v>
      </c>
      <c r="M195" s="130">
        <v>71.200740740740727</v>
      </c>
      <c r="N195" s="131">
        <v>75.01610036591741</v>
      </c>
      <c r="O195" s="588">
        <v>0</v>
      </c>
      <c r="P195" s="589">
        <v>0</v>
      </c>
      <c r="Q195" s="603"/>
      <c r="R195" s="603"/>
      <c r="S195" s="729">
        <f t="shared" ref="S195" si="952">C195-C194</f>
        <v>5.8065708812260368</v>
      </c>
      <c r="T195" s="637">
        <f t="shared" ref="T195" si="953">D195-D194</f>
        <v>0</v>
      </c>
      <c r="U195" s="637">
        <f t="shared" ref="U195" si="954">E195-E194</f>
        <v>1.9217688402967497</v>
      </c>
      <c r="V195" s="637">
        <f t="shared" ref="V195" si="955">F195-F194</f>
        <v>-0.23906337898584695</v>
      </c>
      <c r="W195" s="637">
        <f t="shared" ref="W195" si="956">G195-G194</f>
        <v>0</v>
      </c>
      <c r="X195" s="637">
        <f t="shared" ref="X195" si="957">H195-H194</f>
        <v>0</v>
      </c>
      <c r="Y195" s="645">
        <f t="shared" ref="Y195" si="958">I195-I194</f>
        <v>3.1368707518171846</v>
      </c>
      <c r="Z195" s="637">
        <f t="shared" ref="Z195" si="959">J195-J194</f>
        <v>0</v>
      </c>
      <c r="AA195" s="637">
        <f t="shared" ref="AA195" si="960">K195-K194</f>
        <v>0.36696518943355727</v>
      </c>
      <c r="AB195" s="637">
        <f t="shared" ref="AB195" si="961">L195-L194</f>
        <v>-8.0368710103172702E-2</v>
      </c>
      <c r="AC195" s="637">
        <f t="shared" ref="AC195" si="962">M195-M194</f>
        <v>-1.3192592592592689</v>
      </c>
      <c r="AD195" s="645">
        <f t="shared" ref="AD195" si="963">N195-N194</f>
        <v>-0.25252013864512435</v>
      </c>
    </row>
    <row r="196" spans="1:30">
      <c r="A196" s="117"/>
      <c r="B196" s="109" t="s">
        <v>227</v>
      </c>
      <c r="C196" s="120">
        <v>125.79542066027689</v>
      </c>
      <c r="D196" s="127">
        <v>0</v>
      </c>
      <c r="E196" s="127">
        <v>124.47193194291987</v>
      </c>
      <c r="F196" s="127">
        <v>128.02592632719393</v>
      </c>
      <c r="G196" s="127">
        <v>0</v>
      </c>
      <c r="H196" s="127">
        <v>0</v>
      </c>
      <c r="I196" s="120">
        <v>125.48349354117053</v>
      </c>
      <c r="J196" s="120">
        <v>0</v>
      </c>
      <c r="K196" s="127">
        <v>82.112556249999997</v>
      </c>
      <c r="L196" s="127">
        <v>81.906708984375001</v>
      </c>
      <c r="M196" s="127">
        <v>85.369461077844321</v>
      </c>
      <c r="N196" s="128">
        <v>82.203535757091473</v>
      </c>
      <c r="O196" s="588">
        <v>0</v>
      </c>
      <c r="P196" s="589">
        <v>0</v>
      </c>
      <c r="Q196" s="603"/>
      <c r="R196" s="603"/>
      <c r="S196" s="145"/>
      <c r="T196" s="145"/>
      <c r="Y196" s="644"/>
      <c r="AD196" s="644"/>
    </row>
    <row r="197" spans="1:30" ht="13.5" thickBot="1">
      <c r="A197" s="632"/>
      <c r="B197" s="638" t="s">
        <v>601</v>
      </c>
      <c r="C197" s="639">
        <v>130.44287588129203</v>
      </c>
      <c r="D197" s="640">
        <v>0</v>
      </c>
      <c r="E197" s="640">
        <v>122.99059124502558</v>
      </c>
      <c r="F197" s="640">
        <v>130.81565479177118</v>
      </c>
      <c r="G197" s="640">
        <v>0</v>
      </c>
      <c r="H197" s="640">
        <v>0</v>
      </c>
      <c r="I197" s="639">
        <v>127.02594526705445</v>
      </c>
      <c r="J197" s="639">
        <v>0</v>
      </c>
      <c r="K197" s="640">
        <v>77.863778256189462</v>
      </c>
      <c r="L197" s="640">
        <v>78.674944403261676</v>
      </c>
      <c r="M197" s="640">
        <v>81.304242424242432</v>
      </c>
      <c r="N197" s="641">
        <v>78.642812499999991</v>
      </c>
      <c r="O197" s="633">
        <v>0</v>
      </c>
      <c r="P197" s="634">
        <v>0</v>
      </c>
      <c r="Q197" s="603"/>
      <c r="R197" s="603"/>
      <c r="S197" s="642">
        <f t="shared" ref="S197" si="964">C197-C196</f>
        <v>4.6474552210151359</v>
      </c>
      <c r="T197" s="642">
        <f t="shared" ref="T197" si="965">D197-D196</f>
        <v>0</v>
      </c>
      <c r="U197" s="642">
        <f t="shared" ref="U197" si="966">E197-E196</f>
        <v>-1.4813406978942822</v>
      </c>
      <c r="V197" s="642">
        <f t="shared" ref="V197" si="967">F197-F196</f>
        <v>2.7897284645772515</v>
      </c>
      <c r="W197" s="642">
        <f t="shared" ref="W197" si="968">G197-G196</f>
        <v>0</v>
      </c>
      <c r="X197" s="642">
        <f t="shared" ref="X197" si="969">H197-H196</f>
        <v>0</v>
      </c>
      <c r="Y197" s="646">
        <f t="shared" ref="Y197" si="970">I197-I196</f>
        <v>1.5424517258839217</v>
      </c>
      <c r="Z197" s="642">
        <f t="shared" ref="Z197" si="971">J197-J196</f>
        <v>0</v>
      </c>
      <c r="AA197" s="642">
        <f t="shared" ref="AA197" si="972">K197-K196</f>
        <v>-4.2487779938105348</v>
      </c>
      <c r="AB197" s="642">
        <f t="shared" ref="AB197" si="973">L197-L196</f>
        <v>-3.2317645811133247</v>
      </c>
      <c r="AC197" s="642">
        <f t="shared" ref="AC197" si="974">M197-M196</f>
        <v>-4.0652186536018888</v>
      </c>
      <c r="AD197" s="646">
        <f t="shared" ref="AD197" si="975">N197-N196</f>
        <v>-3.5607232570914817</v>
      </c>
    </row>
    <row r="198" spans="1:30">
      <c r="A198" s="116" t="s">
        <v>84</v>
      </c>
      <c r="B198" s="109" t="s">
        <v>286</v>
      </c>
      <c r="C198" s="120">
        <v>0</v>
      </c>
      <c r="D198" s="127">
        <v>0</v>
      </c>
      <c r="E198" s="127">
        <v>0</v>
      </c>
      <c r="F198" s="127">
        <v>0</v>
      </c>
      <c r="G198" s="127">
        <v>0</v>
      </c>
      <c r="H198" s="127">
        <v>0</v>
      </c>
      <c r="I198" s="120">
        <v>0</v>
      </c>
      <c r="J198" s="120">
        <v>0</v>
      </c>
      <c r="K198" s="127">
        <v>0</v>
      </c>
      <c r="L198" s="127">
        <v>0</v>
      </c>
      <c r="M198" s="127">
        <v>0</v>
      </c>
      <c r="N198" s="128">
        <v>0</v>
      </c>
      <c r="O198" s="111">
        <v>0</v>
      </c>
      <c r="P198" s="112">
        <v>0</v>
      </c>
      <c r="Q198" s="603"/>
      <c r="R198" s="603"/>
      <c r="S198" s="636" t="s">
        <v>1145</v>
      </c>
      <c r="T198" s="145"/>
      <c r="Y198" s="644"/>
      <c r="AD198" s="644"/>
    </row>
    <row r="199" spans="1:30">
      <c r="A199" s="117"/>
      <c r="B199" s="129" t="s">
        <v>571</v>
      </c>
      <c r="C199" s="123">
        <v>0</v>
      </c>
      <c r="D199" s="130">
        <v>0</v>
      </c>
      <c r="E199" s="130">
        <v>0</v>
      </c>
      <c r="F199" s="130">
        <v>0</v>
      </c>
      <c r="G199" s="130">
        <v>0</v>
      </c>
      <c r="H199" s="130">
        <v>0</v>
      </c>
      <c r="I199" s="123">
        <v>0</v>
      </c>
      <c r="J199" s="123">
        <v>0</v>
      </c>
      <c r="K199" s="130">
        <v>0</v>
      </c>
      <c r="L199" s="130">
        <v>0</v>
      </c>
      <c r="M199" s="130">
        <v>0</v>
      </c>
      <c r="N199" s="131">
        <v>0</v>
      </c>
      <c r="O199" s="588">
        <v>0</v>
      </c>
      <c r="P199" s="589">
        <v>0</v>
      </c>
      <c r="Q199" s="603"/>
      <c r="R199" s="603"/>
      <c r="S199" s="637">
        <f t="shared" ref="S199" si="976">C199-C198</f>
        <v>0</v>
      </c>
      <c r="T199" s="637">
        <f t="shared" ref="T199" si="977">D199-D198</f>
        <v>0</v>
      </c>
      <c r="U199" s="637">
        <f t="shared" ref="U199" si="978">E199-E198</f>
        <v>0</v>
      </c>
      <c r="V199" s="637">
        <f t="shared" ref="V199" si="979">F199-F198</f>
        <v>0</v>
      </c>
      <c r="W199" s="637">
        <f t="shared" ref="W199" si="980">G199-G198</f>
        <v>0</v>
      </c>
      <c r="X199" s="637">
        <f t="shared" ref="X199" si="981">H199-H198</f>
        <v>0</v>
      </c>
      <c r="Y199" s="645">
        <f t="shared" ref="Y199" si="982">I199-I198</f>
        <v>0</v>
      </c>
      <c r="Z199" s="637">
        <f t="shared" ref="Z199" si="983">J199-J198</f>
        <v>0</v>
      </c>
      <c r="AA199" s="637">
        <f t="shared" ref="AA199" si="984">K199-K198</f>
        <v>0</v>
      </c>
      <c r="AB199" s="637">
        <f t="shared" ref="AB199" si="985">L199-L198</f>
        <v>0</v>
      </c>
      <c r="AC199" s="637">
        <f t="shared" ref="AC199" si="986">M199-M198</f>
        <v>0</v>
      </c>
      <c r="AD199" s="645">
        <f t="shared" ref="AD199" si="987">N199-N198</f>
        <v>0</v>
      </c>
    </row>
    <row r="200" spans="1:30">
      <c r="A200" s="117"/>
      <c r="B200" s="109" t="s">
        <v>288</v>
      </c>
      <c r="C200" s="120">
        <v>0</v>
      </c>
      <c r="D200" s="127">
        <v>0</v>
      </c>
      <c r="E200" s="127">
        <v>0</v>
      </c>
      <c r="F200" s="127">
        <v>0</v>
      </c>
      <c r="G200" s="127">
        <v>0</v>
      </c>
      <c r="H200" s="127">
        <v>0</v>
      </c>
      <c r="I200" s="120">
        <v>0</v>
      </c>
      <c r="J200" s="120">
        <v>0</v>
      </c>
      <c r="K200" s="127">
        <v>0</v>
      </c>
      <c r="L200" s="127">
        <v>0</v>
      </c>
      <c r="M200" s="127">
        <v>0</v>
      </c>
      <c r="N200" s="128">
        <v>0</v>
      </c>
      <c r="O200" s="588">
        <v>0</v>
      </c>
      <c r="P200" s="589">
        <v>0</v>
      </c>
      <c r="Q200" s="603"/>
      <c r="R200" s="603"/>
      <c r="S200" s="145"/>
      <c r="T200" s="145"/>
      <c r="Y200" s="644"/>
      <c r="AD200" s="644"/>
    </row>
    <row r="201" spans="1:30">
      <c r="A201" s="117"/>
      <c r="B201" s="129" t="s">
        <v>573</v>
      </c>
      <c r="C201" s="123">
        <v>0</v>
      </c>
      <c r="D201" s="130">
        <v>0</v>
      </c>
      <c r="E201" s="130">
        <v>0</v>
      </c>
      <c r="F201" s="130">
        <v>0</v>
      </c>
      <c r="G201" s="130">
        <v>0</v>
      </c>
      <c r="H201" s="130">
        <v>0</v>
      </c>
      <c r="I201" s="123">
        <v>0</v>
      </c>
      <c r="J201" s="123">
        <v>0</v>
      </c>
      <c r="K201" s="130">
        <v>0</v>
      </c>
      <c r="L201" s="130">
        <v>0</v>
      </c>
      <c r="M201" s="130">
        <v>0</v>
      </c>
      <c r="N201" s="131">
        <v>0</v>
      </c>
      <c r="O201" s="588">
        <v>0</v>
      </c>
      <c r="P201" s="589">
        <v>0</v>
      </c>
      <c r="Q201" s="603"/>
      <c r="R201" s="603"/>
      <c r="S201" s="637">
        <f t="shared" ref="S201" si="988">C201-C200</f>
        <v>0</v>
      </c>
      <c r="T201" s="637">
        <f t="shared" ref="T201" si="989">D201-D200</f>
        <v>0</v>
      </c>
      <c r="U201" s="637">
        <f t="shared" ref="U201" si="990">E201-E200</f>
        <v>0</v>
      </c>
      <c r="V201" s="637">
        <f t="shared" ref="V201" si="991">F201-F200</f>
        <v>0</v>
      </c>
      <c r="W201" s="637">
        <f t="shared" ref="W201" si="992">G201-G200</f>
        <v>0</v>
      </c>
      <c r="X201" s="637">
        <f t="shared" ref="X201" si="993">H201-H200</f>
        <v>0</v>
      </c>
      <c r="Y201" s="645">
        <f t="shared" ref="Y201" si="994">I201-I200</f>
        <v>0</v>
      </c>
      <c r="Z201" s="637">
        <f t="shared" ref="Z201" si="995">J201-J200</f>
        <v>0</v>
      </c>
      <c r="AA201" s="637">
        <f t="shared" ref="AA201" si="996">K201-K200</f>
        <v>0</v>
      </c>
      <c r="AB201" s="637">
        <f t="shared" ref="AB201" si="997">L201-L200</f>
        <v>0</v>
      </c>
      <c r="AC201" s="637">
        <f t="shared" ref="AC201" si="998">M201-M200</f>
        <v>0</v>
      </c>
      <c r="AD201" s="645">
        <f t="shared" ref="AD201" si="999">N201-N200</f>
        <v>0</v>
      </c>
    </row>
    <row r="202" spans="1:30">
      <c r="A202" s="117"/>
      <c r="B202" s="109" t="s">
        <v>290</v>
      </c>
      <c r="C202" s="120">
        <v>0</v>
      </c>
      <c r="D202" s="127">
        <v>0</v>
      </c>
      <c r="E202" s="127">
        <v>0</v>
      </c>
      <c r="F202" s="127">
        <v>0</v>
      </c>
      <c r="G202" s="127">
        <v>0</v>
      </c>
      <c r="H202" s="127">
        <v>0</v>
      </c>
      <c r="I202" s="120">
        <v>0</v>
      </c>
      <c r="J202" s="120">
        <v>0</v>
      </c>
      <c r="K202" s="127">
        <v>0</v>
      </c>
      <c r="L202" s="127">
        <v>0</v>
      </c>
      <c r="M202" s="127">
        <v>0</v>
      </c>
      <c r="N202" s="128">
        <v>0</v>
      </c>
      <c r="O202" s="588">
        <v>0</v>
      </c>
      <c r="P202" s="589">
        <v>0</v>
      </c>
      <c r="Q202" s="603"/>
      <c r="R202" s="603"/>
      <c r="S202" s="145"/>
      <c r="T202" s="145"/>
      <c r="Y202" s="644"/>
      <c r="AD202" s="644"/>
    </row>
    <row r="203" spans="1:30">
      <c r="A203" s="117"/>
      <c r="B203" s="129" t="s">
        <v>575</v>
      </c>
      <c r="C203" s="123">
        <v>0</v>
      </c>
      <c r="D203" s="130">
        <v>0</v>
      </c>
      <c r="E203" s="130">
        <v>0</v>
      </c>
      <c r="F203" s="130">
        <v>0</v>
      </c>
      <c r="G203" s="130">
        <v>0</v>
      </c>
      <c r="H203" s="130">
        <v>0</v>
      </c>
      <c r="I203" s="123">
        <v>0</v>
      </c>
      <c r="J203" s="123">
        <v>0</v>
      </c>
      <c r="K203" s="130">
        <v>0</v>
      </c>
      <c r="L203" s="130">
        <v>0</v>
      </c>
      <c r="M203" s="130">
        <v>0</v>
      </c>
      <c r="N203" s="131">
        <v>0</v>
      </c>
      <c r="O203" s="588">
        <v>0</v>
      </c>
      <c r="P203" s="589">
        <v>0</v>
      </c>
      <c r="Q203" s="603"/>
      <c r="R203" s="603"/>
      <c r="S203" s="637">
        <f t="shared" ref="S203" si="1000">C203-C202</f>
        <v>0</v>
      </c>
      <c r="T203" s="637">
        <f t="shared" ref="T203" si="1001">D203-D202</f>
        <v>0</v>
      </c>
      <c r="U203" s="637">
        <f t="shared" ref="U203" si="1002">E203-E202</f>
        <v>0</v>
      </c>
      <c r="V203" s="637">
        <f t="shared" ref="V203" si="1003">F203-F202</f>
        <v>0</v>
      </c>
      <c r="W203" s="637">
        <f t="shared" ref="W203" si="1004">G203-G202</f>
        <v>0</v>
      </c>
      <c r="X203" s="637">
        <f t="shared" ref="X203" si="1005">H203-H202</f>
        <v>0</v>
      </c>
      <c r="Y203" s="645">
        <f t="shared" ref="Y203" si="1006">I203-I202</f>
        <v>0</v>
      </c>
      <c r="Z203" s="637">
        <f t="shared" ref="Z203" si="1007">J203-J202</f>
        <v>0</v>
      </c>
      <c r="AA203" s="637">
        <f t="shared" ref="AA203" si="1008">K203-K202</f>
        <v>0</v>
      </c>
      <c r="AB203" s="637">
        <f t="shared" ref="AB203" si="1009">L203-L202</f>
        <v>0</v>
      </c>
      <c r="AC203" s="637">
        <f t="shared" ref="AC203" si="1010">M203-M202</f>
        <v>0</v>
      </c>
      <c r="AD203" s="645">
        <f t="shared" ref="AD203" si="1011">N203-N202</f>
        <v>0</v>
      </c>
    </row>
    <row r="204" spans="1:30">
      <c r="A204" s="117"/>
      <c r="B204" s="109" t="s">
        <v>292</v>
      </c>
      <c r="C204" s="120">
        <v>0</v>
      </c>
      <c r="D204" s="127">
        <v>0</v>
      </c>
      <c r="E204" s="127">
        <v>0</v>
      </c>
      <c r="F204" s="127">
        <v>0</v>
      </c>
      <c r="G204" s="127">
        <v>0</v>
      </c>
      <c r="H204" s="127">
        <v>0</v>
      </c>
      <c r="I204" s="120">
        <v>0</v>
      </c>
      <c r="J204" s="120">
        <v>0</v>
      </c>
      <c r="K204" s="127">
        <v>0</v>
      </c>
      <c r="L204" s="127">
        <v>0</v>
      </c>
      <c r="M204" s="127">
        <v>0</v>
      </c>
      <c r="N204" s="128">
        <v>0</v>
      </c>
      <c r="O204" s="588">
        <v>0</v>
      </c>
      <c r="P204" s="589">
        <v>0</v>
      </c>
      <c r="Q204" s="603"/>
      <c r="R204" s="603"/>
      <c r="S204" s="145"/>
      <c r="T204" s="145"/>
      <c r="Y204" s="644"/>
      <c r="AD204" s="644"/>
    </row>
    <row r="205" spans="1:30">
      <c r="A205" s="117"/>
      <c r="B205" s="129" t="s">
        <v>577</v>
      </c>
      <c r="C205" s="123">
        <v>0</v>
      </c>
      <c r="D205" s="130">
        <v>0</v>
      </c>
      <c r="E205" s="130">
        <v>0</v>
      </c>
      <c r="F205" s="130">
        <v>0</v>
      </c>
      <c r="G205" s="130">
        <v>0</v>
      </c>
      <c r="H205" s="130">
        <v>0</v>
      </c>
      <c r="I205" s="123">
        <v>0</v>
      </c>
      <c r="J205" s="123">
        <v>0</v>
      </c>
      <c r="K205" s="130">
        <v>0</v>
      </c>
      <c r="L205" s="130">
        <v>0</v>
      </c>
      <c r="M205" s="130">
        <v>0</v>
      </c>
      <c r="N205" s="131">
        <v>0</v>
      </c>
      <c r="O205" s="588">
        <v>0</v>
      </c>
      <c r="P205" s="589">
        <v>0</v>
      </c>
      <c r="Q205" s="603"/>
      <c r="R205" s="603"/>
      <c r="S205" s="637">
        <f t="shared" ref="S205" si="1012">C205-C204</f>
        <v>0</v>
      </c>
      <c r="T205" s="637">
        <f t="shared" ref="T205" si="1013">D205-D204</f>
        <v>0</v>
      </c>
      <c r="U205" s="637">
        <f t="shared" ref="U205" si="1014">E205-E204</f>
        <v>0</v>
      </c>
      <c r="V205" s="637">
        <f t="shared" ref="V205" si="1015">F205-F204</f>
        <v>0</v>
      </c>
      <c r="W205" s="637">
        <f t="shared" ref="W205" si="1016">G205-G204</f>
        <v>0</v>
      </c>
      <c r="X205" s="637">
        <f t="shared" ref="X205" si="1017">H205-H204</f>
        <v>0</v>
      </c>
      <c r="Y205" s="645">
        <f t="shared" ref="Y205" si="1018">I205-I204</f>
        <v>0</v>
      </c>
      <c r="Z205" s="637">
        <f t="shared" ref="Z205" si="1019">J205-J204</f>
        <v>0</v>
      </c>
      <c r="AA205" s="637">
        <f t="shared" ref="AA205" si="1020">K205-K204</f>
        <v>0</v>
      </c>
      <c r="AB205" s="637">
        <f t="shared" ref="AB205" si="1021">L205-L204</f>
        <v>0</v>
      </c>
      <c r="AC205" s="637">
        <f t="shared" ref="AC205" si="1022">M205-M204</f>
        <v>0</v>
      </c>
      <c r="AD205" s="645">
        <f t="shared" ref="AD205" si="1023">N205-N204</f>
        <v>0</v>
      </c>
    </row>
    <row r="206" spans="1:30">
      <c r="A206" s="117"/>
      <c r="B206" s="109" t="s">
        <v>175</v>
      </c>
      <c r="C206" s="120">
        <v>0</v>
      </c>
      <c r="D206" s="127">
        <v>0</v>
      </c>
      <c r="E206" s="127">
        <v>0</v>
      </c>
      <c r="F206" s="127">
        <v>0</v>
      </c>
      <c r="G206" s="127">
        <v>0</v>
      </c>
      <c r="H206" s="127">
        <v>0</v>
      </c>
      <c r="I206" s="120">
        <v>0</v>
      </c>
      <c r="J206" s="120">
        <v>0</v>
      </c>
      <c r="K206" s="127">
        <v>0</v>
      </c>
      <c r="L206" s="127">
        <v>0</v>
      </c>
      <c r="M206" s="127">
        <v>0</v>
      </c>
      <c r="N206" s="128">
        <v>0</v>
      </c>
      <c r="O206" s="588">
        <v>0</v>
      </c>
      <c r="P206" s="589">
        <v>0</v>
      </c>
      <c r="Q206" s="603"/>
      <c r="R206" s="603"/>
      <c r="S206" s="145"/>
      <c r="T206" s="145"/>
      <c r="Y206" s="644"/>
      <c r="AD206" s="644"/>
    </row>
    <row r="207" spans="1:30">
      <c r="A207" s="117"/>
      <c r="B207" s="129" t="s">
        <v>579</v>
      </c>
      <c r="C207" s="123">
        <v>0</v>
      </c>
      <c r="D207" s="130">
        <v>0</v>
      </c>
      <c r="E207" s="130">
        <v>0</v>
      </c>
      <c r="F207" s="130">
        <v>0</v>
      </c>
      <c r="G207" s="130">
        <v>0</v>
      </c>
      <c r="H207" s="130">
        <v>0</v>
      </c>
      <c r="I207" s="123">
        <v>0</v>
      </c>
      <c r="J207" s="123">
        <v>0</v>
      </c>
      <c r="K207" s="130">
        <v>0</v>
      </c>
      <c r="L207" s="130">
        <v>0</v>
      </c>
      <c r="M207" s="130">
        <v>0</v>
      </c>
      <c r="N207" s="131">
        <v>0</v>
      </c>
      <c r="O207" s="588">
        <v>0</v>
      </c>
      <c r="P207" s="589">
        <v>0</v>
      </c>
      <c r="Q207" s="603"/>
      <c r="R207" s="603"/>
      <c r="S207" s="637">
        <f t="shared" ref="S207" si="1024">C207-C206</f>
        <v>0</v>
      </c>
      <c r="T207" s="637">
        <f t="shared" ref="T207" si="1025">D207-D206</f>
        <v>0</v>
      </c>
      <c r="U207" s="637">
        <f t="shared" ref="U207" si="1026">E207-E206</f>
        <v>0</v>
      </c>
      <c r="V207" s="637">
        <f t="shared" ref="V207" si="1027">F207-F206</f>
        <v>0</v>
      </c>
      <c r="W207" s="637">
        <f t="shared" ref="W207" si="1028">G207-G206</f>
        <v>0</v>
      </c>
      <c r="X207" s="637">
        <f t="shared" ref="X207" si="1029">H207-H206</f>
        <v>0</v>
      </c>
      <c r="Y207" s="645">
        <f t="shared" ref="Y207" si="1030">I207-I206</f>
        <v>0</v>
      </c>
      <c r="Z207" s="637">
        <f t="shared" ref="Z207" si="1031">J207-J206</f>
        <v>0</v>
      </c>
      <c r="AA207" s="637">
        <f t="shared" ref="AA207" si="1032">K207-K206</f>
        <v>0</v>
      </c>
      <c r="AB207" s="637">
        <f t="shared" ref="AB207" si="1033">L207-L206</f>
        <v>0</v>
      </c>
      <c r="AC207" s="637">
        <f t="shared" ref="AC207" si="1034">M207-M206</f>
        <v>0</v>
      </c>
      <c r="AD207" s="645">
        <f t="shared" ref="AD207" si="1035">N207-N206</f>
        <v>0</v>
      </c>
    </row>
    <row r="208" spans="1:30">
      <c r="A208" s="117"/>
      <c r="B208" s="109" t="s">
        <v>177</v>
      </c>
      <c r="C208" s="120">
        <v>0</v>
      </c>
      <c r="D208" s="127">
        <v>0</v>
      </c>
      <c r="E208" s="127">
        <v>0</v>
      </c>
      <c r="F208" s="127">
        <v>0</v>
      </c>
      <c r="G208" s="127">
        <v>0</v>
      </c>
      <c r="H208" s="127">
        <v>0</v>
      </c>
      <c r="I208" s="120">
        <v>0</v>
      </c>
      <c r="J208" s="120">
        <v>0</v>
      </c>
      <c r="K208" s="127">
        <v>0</v>
      </c>
      <c r="L208" s="127">
        <v>0</v>
      </c>
      <c r="M208" s="127">
        <v>0</v>
      </c>
      <c r="N208" s="128">
        <v>0</v>
      </c>
      <c r="O208" s="588">
        <v>0</v>
      </c>
      <c r="P208" s="589">
        <v>0</v>
      </c>
      <c r="Q208" s="603"/>
      <c r="R208" s="603"/>
      <c r="S208" s="145"/>
      <c r="T208" s="145"/>
      <c r="Y208" s="644"/>
      <c r="AD208" s="644"/>
    </row>
    <row r="209" spans="1:30">
      <c r="A209" s="117"/>
      <c r="B209" s="129" t="s">
        <v>581</v>
      </c>
      <c r="C209" s="123">
        <v>0</v>
      </c>
      <c r="D209" s="130">
        <v>0</v>
      </c>
      <c r="E209" s="130">
        <v>0</v>
      </c>
      <c r="F209" s="130">
        <v>0</v>
      </c>
      <c r="G209" s="130">
        <v>0</v>
      </c>
      <c r="H209" s="130">
        <v>0</v>
      </c>
      <c r="I209" s="123">
        <v>0</v>
      </c>
      <c r="J209" s="123">
        <v>0</v>
      </c>
      <c r="K209" s="130">
        <v>0</v>
      </c>
      <c r="L209" s="130">
        <v>0</v>
      </c>
      <c r="M209" s="130">
        <v>0</v>
      </c>
      <c r="N209" s="131">
        <v>0</v>
      </c>
      <c r="O209" s="588">
        <v>0</v>
      </c>
      <c r="P209" s="589">
        <v>0</v>
      </c>
      <c r="Q209" s="603"/>
      <c r="R209" s="603"/>
      <c r="S209" s="637">
        <f t="shared" ref="S209" si="1036">C209-C208</f>
        <v>0</v>
      </c>
      <c r="T209" s="637">
        <f t="shared" ref="T209" si="1037">D209-D208</f>
        <v>0</v>
      </c>
      <c r="U209" s="637">
        <f t="shared" ref="U209" si="1038">E209-E208</f>
        <v>0</v>
      </c>
      <c r="V209" s="637">
        <f t="shared" ref="V209" si="1039">F209-F208</f>
        <v>0</v>
      </c>
      <c r="W209" s="637">
        <f t="shared" ref="W209" si="1040">G209-G208</f>
        <v>0</v>
      </c>
      <c r="X209" s="637">
        <f t="shared" ref="X209" si="1041">H209-H208</f>
        <v>0</v>
      </c>
      <c r="Y209" s="645">
        <f t="shared" ref="Y209" si="1042">I209-I208</f>
        <v>0</v>
      </c>
      <c r="Z209" s="637">
        <f t="shared" ref="Z209" si="1043">J209-J208</f>
        <v>0</v>
      </c>
      <c r="AA209" s="637">
        <f t="shared" ref="AA209" si="1044">K209-K208</f>
        <v>0</v>
      </c>
      <c r="AB209" s="637">
        <f t="shared" ref="AB209" si="1045">L209-L208</f>
        <v>0</v>
      </c>
      <c r="AC209" s="637">
        <f t="shared" ref="AC209" si="1046">M209-M208</f>
        <v>0</v>
      </c>
      <c r="AD209" s="645">
        <f t="shared" ref="AD209" si="1047">N209-N208</f>
        <v>0</v>
      </c>
    </row>
    <row r="210" spans="1:30">
      <c r="A210" s="117"/>
      <c r="B210" s="109" t="s">
        <v>179</v>
      </c>
      <c r="C210" s="120">
        <v>0</v>
      </c>
      <c r="D210" s="127">
        <v>0</v>
      </c>
      <c r="E210" s="127">
        <v>0</v>
      </c>
      <c r="F210" s="127">
        <v>0</v>
      </c>
      <c r="G210" s="127">
        <v>0</v>
      </c>
      <c r="H210" s="127">
        <v>0</v>
      </c>
      <c r="I210" s="120">
        <v>0</v>
      </c>
      <c r="J210" s="120">
        <v>0</v>
      </c>
      <c r="K210" s="127">
        <v>0</v>
      </c>
      <c r="L210" s="127">
        <v>0</v>
      </c>
      <c r="M210" s="127">
        <v>0</v>
      </c>
      <c r="N210" s="128">
        <v>0</v>
      </c>
      <c r="O210" s="588">
        <v>0</v>
      </c>
      <c r="P210" s="589">
        <v>0</v>
      </c>
      <c r="Q210" s="603"/>
      <c r="R210" s="603"/>
      <c r="S210" s="145"/>
      <c r="T210" s="145"/>
      <c r="Y210" s="644"/>
      <c r="AD210" s="644"/>
    </row>
    <row r="211" spans="1:30">
      <c r="A211" s="117"/>
      <c r="B211" s="129" t="s">
        <v>583</v>
      </c>
      <c r="C211" s="123">
        <v>0</v>
      </c>
      <c r="D211" s="130">
        <v>0</v>
      </c>
      <c r="E211" s="130">
        <v>0</v>
      </c>
      <c r="F211" s="130">
        <v>0</v>
      </c>
      <c r="G211" s="130">
        <v>0</v>
      </c>
      <c r="H211" s="130">
        <v>0</v>
      </c>
      <c r="I211" s="123">
        <v>0</v>
      </c>
      <c r="J211" s="123">
        <v>0</v>
      </c>
      <c r="K211" s="130">
        <v>0</v>
      </c>
      <c r="L211" s="130">
        <v>0</v>
      </c>
      <c r="M211" s="130">
        <v>0</v>
      </c>
      <c r="N211" s="131">
        <v>0</v>
      </c>
      <c r="O211" s="588">
        <v>0</v>
      </c>
      <c r="P211" s="589">
        <v>0</v>
      </c>
      <c r="Q211" s="603"/>
      <c r="R211" s="603"/>
      <c r="S211" s="637">
        <f t="shared" ref="S211" si="1048">C211-C210</f>
        <v>0</v>
      </c>
      <c r="T211" s="637">
        <f t="shared" ref="T211" si="1049">D211-D210</f>
        <v>0</v>
      </c>
      <c r="U211" s="637">
        <f t="shared" ref="U211" si="1050">E211-E210</f>
        <v>0</v>
      </c>
      <c r="V211" s="637">
        <f t="shared" ref="V211" si="1051">F211-F210</f>
        <v>0</v>
      </c>
      <c r="W211" s="637">
        <f t="shared" ref="W211" si="1052">G211-G210</f>
        <v>0</v>
      </c>
      <c r="X211" s="637">
        <f t="shared" ref="X211" si="1053">H211-H210</f>
        <v>0</v>
      </c>
      <c r="Y211" s="645">
        <f t="shared" ref="Y211" si="1054">I211-I210</f>
        <v>0</v>
      </c>
      <c r="Z211" s="637">
        <f t="shared" ref="Z211" si="1055">J211-J210</f>
        <v>0</v>
      </c>
      <c r="AA211" s="637">
        <f t="shared" ref="AA211" si="1056">K211-K210</f>
        <v>0</v>
      </c>
      <c r="AB211" s="637">
        <f t="shared" ref="AB211" si="1057">L211-L210</f>
        <v>0</v>
      </c>
      <c r="AC211" s="637">
        <f t="shared" ref="AC211" si="1058">M211-M210</f>
        <v>0</v>
      </c>
      <c r="AD211" s="645">
        <f t="shared" ref="AD211" si="1059">N211-N210</f>
        <v>0</v>
      </c>
    </row>
    <row r="212" spans="1:30">
      <c r="A212" s="117"/>
      <c r="B212" s="109" t="s">
        <v>181</v>
      </c>
      <c r="C212" s="120">
        <v>0</v>
      </c>
      <c r="D212" s="127">
        <v>0</v>
      </c>
      <c r="E212" s="127">
        <v>0</v>
      </c>
      <c r="F212" s="127">
        <v>0</v>
      </c>
      <c r="G212" s="127">
        <v>0</v>
      </c>
      <c r="H212" s="127">
        <v>0</v>
      </c>
      <c r="I212" s="120">
        <v>0</v>
      </c>
      <c r="J212" s="120">
        <v>0</v>
      </c>
      <c r="K212" s="127">
        <v>0</v>
      </c>
      <c r="L212" s="127">
        <v>0</v>
      </c>
      <c r="M212" s="127">
        <v>0</v>
      </c>
      <c r="N212" s="128">
        <v>0</v>
      </c>
      <c r="O212" s="588">
        <v>0</v>
      </c>
      <c r="P212" s="589">
        <v>0</v>
      </c>
      <c r="Q212" s="603"/>
      <c r="R212" s="603"/>
      <c r="S212" s="145"/>
      <c r="T212" s="145"/>
      <c r="Y212" s="644"/>
      <c r="AD212" s="644"/>
    </row>
    <row r="213" spans="1:30">
      <c r="A213" s="117"/>
      <c r="B213" s="129" t="s">
        <v>585</v>
      </c>
      <c r="C213" s="123">
        <v>0</v>
      </c>
      <c r="D213" s="130">
        <v>0</v>
      </c>
      <c r="E213" s="130">
        <v>0</v>
      </c>
      <c r="F213" s="130">
        <v>0</v>
      </c>
      <c r="G213" s="130">
        <v>0</v>
      </c>
      <c r="H213" s="130">
        <v>0</v>
      </c>
      <c r="I213" s="123">
        <v>0</v>
      </c>
      <c r="J213" s="123">
        <v>0</v>
      </c>
      <c r="K213" s="130">
        <v>0</v>
      </c>
      <c r="L213" s="130">
        <v>0</v>
      </c>
      <c r="M213" s="130">
        <v>0</v>
      </c>
      <c r="N213" s="131">
        <v>0</v>
      </c>
      <c r="O213" s="588">
        <v>0</v>
      </c>
      <c r="P213" s="589">
        <v>0</v>
      </c>
      <c r="Q213" s="603"/>
      <c r="R213" s="603"/>
      <c r="S213" s="637">
        <f t="shared" ref="S213" si="1060">C213-C212</f>
        <v>0</v>
      </c>
      <c r="T213" s="637">
        <f t="shared" ref="T213" si="1061">D213-D212</f>
        <v>0</v>
      </c>
      <c r="U213" s="637">
        <f t="shared" ref="U213" si="1062">E213-E212</f>
        <v>0</v>
      </c>
      <c r="V213" s="637">
        <f t="shared" ref="V213" si="1063">F213-F212</f>
        <v>0</v>
      </c>
      <c r="W213" s="637">
        <f t="shared" ref="W213" si="1064">G213-G212</f>
        <v>0</v>
      </c>
      <c r="X213" s="637">
        <f t="shared" ref="X213" si="1065">H213-H212</f>
        <v>0</v>
      </c>
      <c r="Y213" s="645">
        <f t="shared" ref="Y213" si="1066">I213-I212</f>
        <v>0</v>
      </c>
      <c r="Z213" s="637">
        <f t="shared" ref="Z213" si="1067">J213-J212</f>
        <v>0</v>
      </c>
      <c r="AA213" s="637">
        <f t="shared" ref="AA213" si="1068">K213-K212</f>
        <v>0</v>
      </c>
      <c r="AB213" s="637">
        <f t="shared" ref="AB213" si="1069">L213-L212</f>
        <v>0</v>
      </c>
      <c r="AC213" s="637">
        <f t="shared" ref="AC213" si="1070">M213-M212</f>
        <v>0</v>
      </c>
      <c r="AD213" s="645">
        <f t="shared" ref="AD213" si="1071">N213-N212</f>
        <v>0</v>
      </c>
    </row>
    <row r="214" spans="1:30">
      <c r="A214" s="117"/>
      <c r="B214" s="109" t="s">
        <v>183</v>
      </c>
      <c r="C214" s="120">
        <v>0</v>
      </c>
      <c r="D214" s="127">
        <v>0</v>
      </c>
      <c r="E214" s="127">
        <v>0</v>
      </c>
      <c r="F214" s="127">
        <v>0</v>
      </c>
      <c r="G214" s="127">
        <v>0</v>
      </c>
      <c r="H214" s="127">
        <v>0</v>
      </c>
      <c r="I214" s="120">
        <v>0</v>
      </c>
      <c r="J214" s="120">
        <v>0</v>
      </c>
      <c r="K214" s="127">
        <v>0</v>
      </c>
      <c r="L214" s="127">
        <v>0</v>
      </c>
      <c r="M214" s="127">
        <v>0</v>
      </c>
      <c r="N214" s="128">
        <v>0</v>
      </c>
      <c r="O214" s="588">
        <v>0</v>
      </c>
      <c r="P214" s="589">
        <v>0</v>
      </c>
      <c r="Q214" s="603"/>
      <c r="R214" s="603"/>
      <c r="S214" s="145"/>
      <c r="T214" s="145"/>
      <c r="Y214" s="644"/>
      <c r="AD214" s="644"/>
    </row>
    <row r="215" spans="1:30">
      <c r="A215" s="117"/>
      <c r="B215" s="129" t="s">
        <v>587</v>
      </c>
      <c r="C215" s="123">
        <v>0</v>
      </c>
      <c r="D215" s="130">
        <v>0</v>
      </c>
      <c r="E215" s="130">
        <v>0</v>
      </c>
      <c r="F215" s="130">
        <v>0</v>
      </c>
      <c r="G215" s="130">
        <v>0</v>
      </c>
      <c r="H215" s="130">
        <v>0</v>
      </c>
      <c r="I215" s="123">
        <v>0</v>
      </c>
      <c r="J215" s="123">
        <v>0</v>
      </c>
      <c r="K215" s="130">
        <v>0</v>
      </c>
      <c r="L215" s="130">
        <v>0</v>
      </c>
      <c r="M215" s="130">
        <v>0</v>
      </c>
      <c r="N215" s="131">
        <v>0</v>
      </c>
      <c r="O215" s="588">
        <v>0</v>
      </c>
      <c r="P215" s="589">
        <v>0</v>
      </c>
      <c r="Q215" s="603"/>
      <c r="R215" s="603"/>
      <c r="S215" s="637">
        <f t="shared" ref="S215" si="1072">C215-C214</f>
        <v>0</v>
      </c>
      <c r="T215" s="637">
        <f t="shared" ref="T215" si="1073">D215-D214</f>
        <v>0</v>
      </c>
      <c r="U215" s="637">
        <f t="shared" ref="U215" si="1074">E215-E214</f>
        <v>0</v>
      </c>
      <c r="V215" s="637">
        <f t="shared" ref="V215" si="1075">F215-F214</f>
        <v>0</v>
      </c>
      <c r="W215" s="637">
        <f t="shared" ref="W215" si="1076">G215-G214</f>
        <v>0</v>
      </c>
      <c r="X215" s="637">
        <f t="shared" ref="X215" si="1077">H215-H214</f>
        <v>0</v>
      </c>
      <c r="Y215" s="645">
        <f t="shared" ref="Y215" si="1078">I215-I214</f>
        <v>0</v>
      </c>
      <c r="Z215" s="637">
        <f t="shared" ref="Z215" si="1079">J215-J214</f>
        <v>0</v>
      </c>
      <c r="AA215" s="637">
        <f t="shared" ref="AA215" si="1080">K215-K214</f>
        <v>0</v>
      </c>
      <c r="AB215" s="637">
        <f t="shared" ref="AB215" si="1081">L215-L214</f>
        <v>0</v>
      </c>
      <c r="AC215" s="637">
        <f t="shared" ref="AC215" si="1082">M215-M214</f>
        <v>0</v>
      </c>
      <c r="AD215" s="645">
        <f t="shared" ref="AD215" si="1083">N215-N214</f>
        <v>0</v>
      </c>
    </row>
    <row r="216" spans="1:30">
      <c r="A216" s="117"/>
      <c r="B216" s="109" t="s">
        <v>185</v>
      </c>
      <c r="C216" s="120">
        <v>0</v>
      </c>
      <c r="D216" s="127">
        <v>0</v>
      </c>
      <c r="E216" s="127">
        <v>0</v>
      </c>
      <c r="F216" s="127">
        <v>0</v>
      </c>
      <c r="G216" s="127">
        <v>0</v>
      </c>
      <c r="H216" s="127">
        <v>0</v>
      </c>
      <c r="I216" s="120">
        <v>0</v>
      </c>
      <c r="J216" s="120">
        <v>0</v>
      </c>
      <c r="K216" s="127">
        <v>0</v>
      </c>
      <c r="L216" s="127">
        <v>0</v>
      </c>
      <c r="M216" s="127">
        <v>0</v>
      </c>
      <c r="N216" s="128">
        <v>0</v>
      </c>
      <c r="O216" s="588">
        <v>0</v>
      </c>
      <c r="P216" s="589">
        <v>0</v>
      </c>
      <c r="Q216" s="603"/>
      <c r="R216" s="603"/>
      <c r="S216" s="145"/>
      <c r="T216" s="145"/>
      <c r="Y216" s="644"/>
      <c r="AD216" s="644"/>
    </row>
    <row r="217" spans="1:30">
      <c r="A217" s="117"/>
      <c r="B217" s="129" t="s">
        <v>589</v>
      </c>
      <c r="C217" s="123">
        <v>0</v>
      </c>
      <c r="D217" s="130">
        <v>0</v>
      </c>
      <c r="E217" s="130">
        <v>0</v>
      </c>
      <c r="F217" s="130">
        <v>0</v>
      </c>
      <c r="G217" s="130">
        <v>0</v>
      </c>
      <c r="H217" s="130">
        <v>0</v>
      </c>
      <c r="I217" s="123">
        <v>0</v>
      </c>
      <c r="J217" s="123">
        <v>0</v>
      </c>
      <c r="K217" s="130">
        <v>0</v>
      </c>
      <c r="L217" s="130">
        <v>0</v>
      </c>
      <c r="M217" s="130">
        <v>0</v>
      </c>
      <c r="N217" s="131">
        <v>0</v>
      </c>
      <c r="O217" s="588">
        <v>0</v>
      </c>
      <c r="P217" s="589">
        <v>0</v>
      </c>
      <c r="Q217" s="603"/>
      <c r="R217" s="603"/>
      <c r="S217" s="637">
        <f t="shared" ref="S217" si="1084">C217-C216</f>
        <v>0</v>
      </c>
      <c r="T217" s="637">
        <f t="shared" ref="T217" si="1085">D217-D216</f>
        <v>0</v>
      </c>
      <c r="U217" s="637">
        <f t="shared" ref="U217" si="1086">E217-E216</f>
        <v>0</v>
      </c>
      <c r="V217" s="637">
        <f t="shared" ref="V217" si="1087">F217-F216</f>
        <v>0</v>
      </c>
      <c r="W217" s="637">
        <f t="shared" ref="W217" si="1088">G217-G216</f>
        <v>0</v>
      </c>
      <c r="X217" s="637">
        <f t="shared" ref="X217" si="1089">H217-H216</f>
        <v>0</v>
      </c>
      <c r="Y217" s="645">
        <f t="shared" ref="Y217" si="1090">I217-I216</f>
        <v>0</v>
      </c>
      <c r="Z217" s="637">
        <f t="shared" ref="Z217" si="1091">J217-J216</f>
        <v>0</v>
      </c>
      <c r="AA217" s="637">
        <f t="shared" ref="AA217" si="1092">K217-K216</f>
        <v>0</v>
      </c>
      <c r="AB217" s="637">
        <f t="shared" ref="AB217" si="1093">L217-L216</f>
        <v>0</v>
      </c>
      <c r="AC217" s="637">
        <f t="shared" ref="AC217" si="1094">M217-M216</f>
        <v>0</v>
      </c>
      <c r="AD217" s="645">
        <f t="shared" ref="AD217" si="1095">N217-N216</f>
        <v>0</v>
      </c>
    </row>
    <row r="218" spans="1:30">
      <c r="A218" s="117"/>
      <c r="B218" s="109" t="s">
        <v>187</v>
      </c>
      <c r="C218" s="120">
        <v>0</v>
      </c>
      <c r="D218" s="127">
        <v>0</v>
      </c>
      <c r="E218" s="127">
        <v>0</v>
      </c>
      <c r="F218" s="127">
        <v>0</v>
      </c>
      <c r="G218" s="127">
        <v>0</v>
      </c>
      <c r="H218" s="127">
        <v>0</v>
      </c>
      <c r="I218" s="120">
        <v>0</v>
      </c>
      <c r="J218" s="120">
        <v>0</v>
      </c>
      <c r="K218" s="127">
        <v>0</v>
      </c>
      <c r="L218" s="127">
        <v>0</v>
      </c>
      <c r="M218" s="127">
        <v>0</v>
      </c>
      <c r="N218" s="128">
        <v>0</v>
      </c>
      <c r="O218" s="588">
        <v>0</v>
      </c>
      <c r="P218" s="589">
        <v>0</v>
      </c>
      <c r="Q218" s="603"/>
      <c r="R218" s="603"/>
      <c r="S218" s="145"/>
      <c r="T218" s="145"/>
      <c r="Y218" s="644"/>
      <c r="AD218" s="644"/>
    </row>
    <row r="219" spans="1:30">
      <c r="A219" s="117"/>
      <c r="B219" s="129" t="s">
        <v>591</v>
      </c>
      <c r="C219" s="123">
        <v>0</v>
      </c>
      <c r="D219" s="130">
        <v>0</v>
      </c>
      <c r="E219" s="130">
        <v>0</v>
      </c>
      <c r="F219" s="130">
        <v>0</v>
      </c>
      <c r="G219" s="130">
        <v>0</v>
      </c>
      <c r="H219" s="130">
        <v>0</v>
      </c>
      <c r="I219" s="123">
        <v>0</v>
      </c>
      <c r="J219" s="123">
        <v>0</v>
      </c>
      <c r="K219" s="130">
        <v>0</v>
      </c>
      <c r="L219" s="130">
        <v>0</v>
      </c>
      <c r="M219" s="130">
        <v>0</v>
      </c>
      <c r="N219" s="131">
        <v>0</v>
      </c>
      <c r="O219" s="588">
        <v>0</v>
      </c>
      <c r="P219" s="589">
        <v>0</v>
      </c>
      <c r="Q219" s="603"/>
      <c r="R219" s="603"/>
      <c r="S219" s="637">
        <f t="shared" ref="S219" si="1096">C219-C218</f>
        <v>0</v>
      </c>
      <c r="T219" s="637">
        <f t="shared" ref="T219" si="1097">D219-D218</f>
        <v>0</v>
      </c>
      <c r="U219" s="637">
        <f t="shared" ref="U219" si="1098">E219-E218</f>
        <v>0</v>
      </c>
      <c r="V219" s="637">
        <f t="shared" ref="V219" si="1099">F219-F218</f>
        <v>0</v>
      </c>
      <c r="W219" s="637">
        <f t="shared" ref="W219" si="1100">G219-G218</f>
        <v>0</v>
      </c>
      <c r="X219" s="637">
        <f t="shared" ref="X219" si="1101">H219-H218</f>
        <v>0</v>
      </c>
      <c r="Y219" s="645">
        <f t="shared" ref="Y219" si="1102">I219-I218</f>
        <v>0</v>
      </c>
      <c r="Z219" s="637">
        <f t="shared" ref="Z219" si="1103">J219-J218</f>
        <v>0</v>
      </c>
      <c r="AA219" s="637">
        <f t="shared" ref="AA219" si="1104">K219-K218</f>
        <v>0</v>
      </c>
      <c r="AB219" s="637">
        <f t="shared" ref="AB219" si="1105">L219-L218</f>
        <v>0</v>
      </c>
      <c r="AC219" s="637">
        <f t="shared" ref="AC219" si="1106">M219-M218</f>
        <v>0</v>
      </c>
      <c r="AD219" s="645">
        <f t="shared" ref="AD219" si="1107">N219-N218</f>
        <v>0</v>
      </c>
    </row>
    <row r="220" spans="1:30">
      <c r="A220" s="117"/>
      <c r="B220" s="109" t="s">
        <v>189</v>
      </c>
      <c r="C220" s="120">
        <v>0</v>
      </c>
      <c r="D220" s="127">
        <v>0</v>
      </c>
      <c r="E220" s="127">
        <v>0</v>
      </c>
      <c r="F220" s="127">
        <v>0</v>
      </c>
      <c r="G220" s="127">
        <v>0</v>
      </c>
      <c r="H220" s="127">
        <v>0</v>
      </c>
      <c r="I220" s="120">
        <v>0</v>
      </c>
      <c r="J220" s="120">
        <v>0</v>
      </c>
      <c r="K220" s="127">
        <v>0</v>
      </c>
      <c r="L220" s="127">
        <v>0</v>
      </c>
      <c r="M220" s="127">
        <v>0</v>
      </c>
      <c r="N220" s="128">
        <v>0</v>
      </c>
      <c r="O220" s="588">
        <v>0</v>
      </c>
      <c r="P220" s="589">
        <v>0</v>
      </c>
      <c r="Q220" s="603"/>
      <c r="R220" s="603"/>
      <c r="S220" s="145"/>
      <c r="T220" s="145"/>
      <c r="Y220" s="644"/>
      <c r="AD220" s="644"/>
    </row>
    <row r="221" spans="1:30">
      <c r="A221" s="117"/>
      <c r="B221" s="129" t="s">
        <v>593</v>
      </c>
      <c r="C221" s="123">
        <v>0</v>
      </c>
      <c r="D221" s="130">
        <v>0</v>
      </c>
      <c r="E221" s="130">
        <v>0</v>
      </c>
      <c r="F221" s="130">
        <v>0</v>
      </c>
      <c r="G221" s="130">
        <v>0</v>
      </c>
      <c r="H221" s="130">
        <v>0</v>
      </c>
      <c r="I221" s="123">
        <v>0</v>
      </c>
      <c r="J221" s="123">
        <v>0</v>
      </c>
      <c r="K221" s="130">
        <v>0</v>
      </c>
      <c r="L221" s="130">
        <v>0</v>
      </c>
      <c r="M221" s="130">
        <v>0</v>
      </c>
      <c r="N221" s="131">
        <v>0</v>
      </c>
      <c r="O221" s="588">
        <v>0</v>
      </c>
      <c r="P221" s="589">
        <v>0</v>
      </c>
      <c r="Q221" s="603"/>
      <c r="R221" s="603"/>
      <c r="S221" s="637">
        <f t="shared" ref="S221" si="1108">C221-C220</f>
        <v>0</v>
      </c>
      <c r="T221" s="637">
        <f t="shared" ref="T221" si="1109">D221-D220</f>
        <v>0</v>
      </c>
      <c r="U221" s="637">
        <f t="shared" ref="U221" si="1110">E221-E220</f>
        <v>0</v>
      </c>
      <c r="V221" s="637">
        <f t="shared" ref="V221" si="1111">F221-F220</f>
        <v>0</v>
      </c>
      <c r="W221" s="637">
        <f t="shared" ref="W221" si="1112">G221-G220</f>
        <v>0</v>
      </c>
      <c r="X221" s="637">
        <f t="shared" ref="X221" si="1113">H221-H220</f>
        <v>0</v>
      </c>
      <c r="Y221" s="645">
        <f t="shared" ref="Y221" si="1114">I221-I220</f>
        <v>0</v>
      </c>
      <c r="Z221" s="637">
        <f t="shared" ref="Z221" si="1115">J221-J220</f>
        <v>0</v>
      </c>
      <c r="AA221" s="637">
        <f t="shared" ref="AA221" si="1116">K221-K220</f>
        <v>0</v>
      </c>
      <c r="AB221" s="637">
        <f t="shared" ref="AB221" si="1117">L221-L220</f>
        <v>0</v>
      </c>
      <c r="AC221" s="637">
        <f t="shared" ref="AC221" si="1118">M221-M220</f>
        <v>0</v>
      </c>
      <c r="AD221" s="645">
        <f t="shared" ref="AD221" si="1119">N221-N220</f>
        <v>0</v>
      </c>
    </row>
    <row r="222" spans="1:30">
      <c r="A222" s="117"/>
      <c r="B222" s="109" t="s">
        <v>195</v>
      </c>
      <c r="C222" s="120">
        <v>0</v>
      </c>
      <c r="D222" s="127">
        <v>0</v>
      </c>
      <c r="E222" s="127">
        <v>0</v>
      </c>
      <c r="F222" s="127">
        <v>0</v>
      </c>
      <c r="G222" s="127">
        <v>0</v>
      </c>
      <c r="H222" s="127">
        <v>0</v>
      </c>
      <c r="I222" s="120">
        <v>0</v>
      </c>
      <c r="J222" s="120">
        <v>0</v>
      </c>
      <c r="K222" s="127">
        <v>0</v>
      </c>
      <c r="L222" s="127">
        <v>0</v>
      </c>
      <c r="M222" s="127">
        <v>0</v>
      </c>
      <c r="N222" s="128">
        <v>0</v>
      </c>
      <c r="O222" s="588">
        <v>0</v>
      </c>
      <c r="P222" s="589">
        <v>0</v>
      </c>
      <c r="Q222" s="603"/>
      <c r="R222" s="603"/>
      <c r="S222" s="145"/>
      <c r="T222" s="145"/>
      <c r="Y222" s="644"/>
      <c r="AD222" s="644"/>
    </row>
    <row r="223" spans="1:30">
      <c r="A223" s="117"/>
      <c r="B223" s="129" t="s">
        <v>595</v>
      </c>
      <c r="C223" s="123">
        <v>0</v>
      </c>
      <c r="D223" s="130">
        <v>0</v>
      </c>
      <c r="E223" s="130">
        <v>0</v>
      </c>
      <c r="F223" s="130">
        <v>0</v>
      </c>
      <c r="G223" s="130">
        <v>0</v>
      </c>
      <c r="H223" s="130">
        <v>0</v>
      </c>
      <c r="I223" s="123">
        <v>0</v>
      </c>
      <c r="J223" s="123">
        <v>0</v>
      </c>
      <c r="K223" s="130">
        <v>0</v>
      </c>
      <c r="L223" s="130">
        <v>0</v>
      </c>
      <c r="M223" s="130">
        <v>0</v>
      </c>
      <c r="N223" s="131">
        <v>0</v>
      </c>
      <c r="O223" s="588">
        <v>0</v>
      </c>
      <c r="P223" s="589">
        <v>0</v>
      </c>
      <c r="Q223" s="603"/>
      <c r="R223" s="603"/>
      <c r="S223" s="637">
        <f t="shared" ref="S223" si="1120">C223-C222</f>
        <v>0</v>
      </c>
      <c r="T223" s="637">
        <f t="shared" ref="T223" si="1121">D223-D222</f>
        <v>0</v>
      </c>
      <c r="U223" s="637">
        <f t="shared" ref="U223" si="1122">E223-E222</f>
        <v>0</v>
      </c>
      <c r="V223" s="637">
        <f t="shared" ref="V223" si="1123">F223-F222</f>
        <v>0</v>
      </c>
      <c r="W223" s="637">
        <f t="shared" ref="W223" si="1124">G223-G222</f>
        <v>0</v>
      </c>
      <c r="X223" s="637">
        <f t="shared" ref="X223" si="1125">H223-H222</f>
        <v>0</v>
      </c>
      <c r="Y223" s="645">
        <f t="shared" ref="Y223" si="1126">I223-I222</f>
        <v>0</v>
      </c>
      <c r="Z223" s="637">
        <f t="shared" ref="Z223" si="1127">J223-J222</f>
        <v>0</v>
      </c>
      <c r="AA223" s="637">
        <f t="shared" ref="AA223" si="1128">K223-K222</f>
        <v>0</v>
      </c>
      <c r="AB223" s="637">
        <f t="shared" ref="AB223" si="1129">L223-L222</f>
        <v>0</v>
      </c>
      <c r="AC223" s="637">
        <f t="shared" ref="AC223" si="1130">M223-M222</f>
        <v>0</v>
      </c>
      <c r="AD223" s="645">
        <f t="shared" ref="AD223" si="1131">N223-N222</f>
        <v>0</v>
      </c>
    </row>
    <row r="224" spans="1:30">
      <c r="A224" s="117"/>
      <c r="B224" s="109" t="s">
        <v>191</v>
      </c>
      <c r="C224" s="120">
        <v>0</v>
      </c>
      <c r="D224" s="127">
        <v>0</v>
      </c>
      <c r="E224" s="127">
        <v>0</v>
      </c>
      <c r="F224" s="127">
        <v>0</v>
      </c>
      <c r="G224" s="127">
        <v>0</v>
      </c>
      <c r="H224" s="127">
        <v>0</v>
      </c>
      <c r="I224" s="120">
        <v>0</v>
      </c>
      <c r="J224" s="120">
        <v>0</v>
      </c>
      <c r="K224" s="127">
        <v>0</v>
      </c>
      <c r="L224" s="127">
        <v>0</v>
      </c>
      <c r="M224" s="127">
        <v>0</v>
      </c>
      <c r="N224" s="128">
        <v>0</v>
      </c>
      <c r="O224" s="588">
        <v>0</v>
      </c>
      <c r="P224" s="589">
        <v>0</v>
      </c>
      <c r="Q224" s="603"/>
      <c r="R224" s="603"/>
      <c r="S224" s="145"/>
      <c r="T224" s="145"/>
      <c r="Y224" s="644"/>
      <c r="AD224" s="644"/>
    </row>
    <row r="225" spans="1:30">
      <c r="A225" s="117"/>
      <c r="B225" s="129" t="s">
        <v>597</v>
      </c>
      <c r="C225" s="123">
        <v>0</v>
      </c>
      <c r="D225" s="130">
        <v>0</v>
      </c>
      <c r="E225" s="130">
        <v>0</v>
      </c>
      <c r="F225" s="130">
        <v>0</v>
      </c>
      <c r="G225" s="130">
        <v>0</v>
      </c>
      <c r="H225" s="130">
        <v>0</v>
      </c>
      <c r="I225" s="123">
        <v>0</v>
      </c>
      <c r="J225" s="123">
        <v>0</v>
      </c>
      <c r="K225" s="130">
        <v>0</v>
      </c>
      <c r="L225" s="130">
        <v>0</v>
      </c>
      <c r="M225" s="130">
        <v>0</v>
      </c>
      <c r="N225" s="131">
        <v>0</v>
      </c>
      <c r="O225" s="588">
        <v>0</v>
      </c>
      <c r="P225" s="589">
        <v>0</v>
      </c>
      <c r="Q225" s="603"/>
      <c r="R225" s="603"/>
      <c r="S225" s="637">
        <f t="shared" ref="S225" si="1132">C225-C224</f>
        <v>0</v>
      </c>
      <c r="T225" s="637">
        <f t="shared" ref="T225" si="1133">D225-D224</f>
        <v>0</v>
      </c>
      <c r="U225" s="637">
        <f t="shared" ref="U225" si="1134">E225-E224</f>
        <v>0</v>
      </c>
      <c r="V225" s="637">
        <f t="shared" ref="V225" si="1135">F225-F224</f>
        <v>0</v>
      </c>
      <c r="W225" s="637">
        <f t="shared" ref="W225" si="1136">G225-G224</f>
        <v>0</v>
      </c>
      <c r="X225" s="637">
        <f t="shared" ref="X225" si="1137">H225-H224</f>
        <v>0</v>
      </c>
      <c r="Y225" s="645">
        <f t="shared" ref="Y225" si="1138">I225-I224</f>
        <v>0</v>
      </c>
      <c r="Z225" s="637">
        <f t="shared" ref="Z225" si="1139">J225-J224</f>
        <v>0</v>
      </c>
      <c r="AA225" s="637">
        <f t="shared" ref="AA225" si="1140">K225-K224</f>
        <v>0</v>
      </c>
      <c r="AB225" s="637">
        <f t="shared" ref="AB225" si="1141">L225-L224</f>
        <v>0</v>
      </c>
      <c r="AC225" s="637">
        <f t="shared" ref="AC225" si="1142">M225-M224</f>
        <v>0</v>
      </c>
      <c r="AD225" s="645">
        <f t="shared" ref="AD225" si="1143">N225-N224</f>
        <v>0</v>
      </c>
    </row>
    <row r="226" spans="1:30">
      <c r="A226" s="117"/>
      <c r="B226" s="109" t="s">
        <v>193</v>
      </c>
      <c r="C226" s="120">
        <v>0</v>
      </c>
      <c r="D226" s="127">
        <v>0</v>
      </c>
      <c r="E226" s="127">
        <v>0</v>
      </c>
      <c r="F226" s="127">
        <v>0</v>
      </c>
      <c r="G226" s="127">
        <v>0</v>
      </c>
      <c r="H226" s="127">
        <v>0</v>
      </c>
      <c r="I226" s="120">
        <v>0</v>
      </c>
      <c r="J226" s="120">
        <v>0</v>
      </c>
      <c r="K226" s="127">
        <v>0</v>
      </c>
      <c r="L226" s="127">
        <v>0</v>
      </c>
      <c r="M226" s="127">
        <v>0</v>
      </c>
      <c r="N226" s="128">
        <v>0</v>
      </c>
      <c r="O226" s="588">
        <v>0</v>
      </c>
      <c r="P226" s="589">
        <v>0</v>
      </c>
      <c r="Q226" s="603"/>
      <c r="R226" s="603"/>
      <c r="S226" s="145"/>
      <c r="T226" s="145"/>
      <c r="Y226" s="644"/>
      <c r="AD226" s="644"/>
    </row>
    <row r="227" spans="1:30">
      <c r="A227" s="117"/>
      <c r="B227" s="129" t="s">
        <v>599</v>
      </c>
      <c r="C227" s="123">
        <v>0</v>
      </c>
      <c r="D227" s="130">
        <v>0</v>
      </c>
      <c r="E227" s="130">
        <v>0</v>
      </c>
      <c r="F227" s="130">
        <v>0</v>
      </c>
      <c r="G227" s="130">
        <v>0</v>
      </c>
      <c r="H227" s="130">
        <v>0</v>
      </c>
      <c r="I227" s="123">
        <v>0</v>
      </c>
      <c r="J227" s="123">
        <v>0</v>
      </c>
      <c r="K227" s="130">
        <v>0</v>
      </c>
      <c r="L227" s="130">
        <v>0</v>
      </c>
      <c r="M227" s="130">
        <v>0</v>
      </c>
      <c r="N227" s="131">
        <v>0</v>
      </c>
      <c r="O227" s="588">
        <v>0</v>
      </c>
      <c r="P227" s="589">
        <v>0</v>
      </c>
      <c r="Q227" s="603"/>
      <c r="R227" s="603"/>
      <c r="S227" s="637">
        <f t="shared" ref="S227" si="1144">C227-C226</f>
        <v>0</v>
      </c>
      <c r="T227" s="637">
        <f t="shared" ref="T227" si="1145">D227-D226</f>
        <v>0</v>
      </c>
      <c r="U227" s="637">
        <f t="shared" ref="U227" si="1146">E227-E226</f>
        <v>0</v>
      </c>
      <c r="V227" s="637">
        <f t="shared" ref="V227" si="1147">F227-F226</f>
        <v>0</v>
      </c>
      <c r="W227" s="637">
        <f t="shared" ref="W227" si="1148">G227-G226</f>
        <v>0</v>
      </c>
      <c r="X227" s="637">
        <f t="shared" ref="X227" si="1149">H227-H226</f>
        <v>0</v>
      </c>
      <c r="Y227" s="645">
        <f t="shared" ref="Y227" si="1150">I227-I226</f>
        <v>0</v>
      </c>
      <c r="Z227" s="637">
        <f t="shared" ref="Z227" si="1151">J227-J226</f>
        <v>0</v>
      </c>
      <c r="AA227" s="637">
        <f t="shared" ref="AA227" si="1152">K227-K226</f>
        <v>0</v>
      </c>
      <c r="AB227" s="637">
        <f t="shared" ref="AB227" si="1153">L227-L226</f>
        <v>0</v>
      </c>
      <c r="AC227" s="637">
        <f t="shared" ref="AC227" si="1154">M227-M226</f>
        <v>0</v>
      </c>
      <c r="AD227" s="645">
        <f t="shared" ref="AD227" si="1155">N227-N226</f>
        <v>0</v>
      </c>
    </row>
    <row r="228" spans="1:30">
      <c r="A228" s="117"/>
      <c r="B228" s="109" t="s">
        <v>227</v>
      </c>
      <c r="C228" s="120">
        <v>0</v>
      </c>
      <c r="D228" s="127">
        <v>0</v>
      </c>
      <c r="E228" s="127">
        <v>0</v>
      </c>
      <c r="F228" s="127">
        <v>0</v>
      </c>
      <c r="G228" s="127">
        <v>0</v>
      </c>
      <c r="H228" s="127">
        <v>0</v>
      </c>
      <c r="I228" s="120">
        <v>0</v>
      </c>
      <c r="J228" s="120">
        <v>0</v>
      </c>
      <c r="K228" s="127">
        <v>0</v>
      </c>
      <c r="L228" s="127">
        <v>0</v>
      </c>
      <c r="M228" s="127">
        <v>0</v>
      </c>
      <c r="N228" s="128">
        <v>0</v>
      </c>
      <c r="O228" s="588">
        <v>0</v>
      </c>
      <c r="P228" s="589">
        <v>0</v>
      </c>
      <c r="Q228" s="603"/>
      <c r="R228" s="603"/>
      <c r="S228" s="145"/>
      <c r="T228" s="145"/>
      <c r="Y228" s="644"/>
      <c r="AD228" s="644"/>
    </row>
    <row r="229" spans="1:30" ht="13.5" thickBot="1">
      <c r="A229" s="632"/>
      <c r="B229" s="638" t="s">
        <v>601</v>
      </c>
      <c r="C229" s="639">
        <v>0</v>
      </c>
      <c r="D229" s="640">
        <v>0</v>
      </c>
      <c r="E229" s="640">
        <v>0</v>
      </c>
      <c r="F229" s="640">
        <v>0</v>
      </c>
      <c r="G229" s="640">
        <v>0</v>
      </c>
      <c r="H229" s="640">
        <v>0</v>
      </c>
      <c r="I229" s="639">
        <v>0</v>
      </c>
      <c r="J229" s="639">
        <v>0</v>
      </c>
      <c r="K229" s="640">
        <v>0</v>
      </c>
      <c r="L229" s="640">
        <v>0</v>
      </c>
      <c r="M229" s="640">
        <v>0</v>
      </c>
      <c r="N229" s="641">
        <v>0</v>
      </c>
      <c r="O229" s="633">
        <v>0</v>
      </c>
      <c r="P229" s="634">
        <v>0</v>
      </c>
      <c r="Q229" s="603"/>
      <c r="R229" s="603"/>
      <c r="S229" s="642">
        <f t="shared" ref="S229" si="1156">C229-C228</f>
        <v>0</v>
      </c>
      <c r="T229" s="642">
        <f t="shared" ref="T229" si="1157">D229-D228</f>
        <v>0</v>
      </c>
      <c r="U229" s="642">
        <f t="shared" ref="U229" si="1158">E229-E228</f>
        <v>0</v>
      </c>
      <c r="V229" s="642">
        <f t="shared" ref="V229" si="1159">F229-F228</f>
        <v>0</v>
      </c>
      <c r="W229" s="642">
        <f t="shared" ref="W229" si="1160">G229-G228</f>
        <v>0</v>
      </c>
      <c r="X229" s="642">
        <f t="shared" ref="X229" si="1161">H229-H228</f>
        <v>0</v>
      </c>
      <c r="Y229" s="646">
        <f t="shared" ref="Y229" si="1162">I229-I228</f>
        <v>0</v>
      </c>
      <c r="Z229" s="642">
        <f t="shared" ref="Z229" si="1163">J229-J228</f>
        <v>0</v>
      </c>
      <c r="AA229" s="642">
        <f t="shared" ref="AA229" si="1164">K229-K228</f>
        <v>0</v>
      </c>
      <c r="AB229" s="642">
        <f t="shared" ref="AB229" si="1165">L229-L228</f>
        <v>0</v>
      </c>
      <c r="AC229" s="642">
        <f t="shared" ref="AC229" si="1166">M229-M228</f>
        <v>0</v>
      </c>
      <c r="AD229" s="646">
        <f t="shared" ref="AD229" si="1167">N229-N228</f>
        <v>0</v>
      </c>
    </row>
    <row r="230" spans="1:30">
      <c r="A230" s="116" t="s">
        <v>107</v>
      </c>
      <c r="B230" s="109" t="s">
        <v>286</v>
      </c>
      <c r="C230" s="120">
        <v>0</v>
      </c>
      <c r="D230" s="127">
        <v>0</v>
      </c>
      <c r="E230" s="127">
        <v>0</v>
      </c>
      <c r="F230" s="127">
        <v>0</v>
      </c>
      <c r="G230" s="127">
        <v>0</v>
      </c>
      <c r="H230" s="127">
        <v>0</v>
      </c>
      <c r="I230" s="120">
        <v>0</v>
      </c>
      <c r="J230" s="120">
        <v>0</v>
      </c>
      <c r="K230" s="127">
        <v>0</v>
      </c>
      <c r="L230" s="127">
        <v>0</v>
      </c>
      <c r="M230" s="127">
        <v>0</v>
      </c>
      <c r="N230" s="128">
        <v>0</v>
      </c>
      <c r="O230" s="111">
        <v>0</v>
      </c>
      <c r="P230" s="112">
        <v>0</v>
      </c>
      <c r="Q230" s="603"/>
      <c r="R230" s="603"/>
      <c r="S230" s="636" t="s">
        <v>1145</v>
      </c>
      <c r="T230" s="145"/>
      <c r="Y230" s="644"/>
      <c r="AD230" s="644"/>
    </row>
    <row r="231" spans="1:30">
      <c r="A231" s="117"/>
      <c r="B231" s="129" t="s">
        <v>571</v>
      </c>
      <c r="C231" s="123">
        <v>0</v>
      </c>
      <c r="D231" s="130">
        <v>0</v>
      </c>
      <c r="E231" s="130">
        <v>0</v>
      </c>
      <c r="F231" s="130">
        <v>0</v>
      </c>
      <c r="G231" s="130">
        <v>0</v>
      </c>
      <c r="H231" s="130">
        <v>0</v>
      </c>
      <c r="I231" s="123">
        <v>0</v>
      </c>
      <c r="J231" s="123">
        <v>0</v>
      </c>
      <c r="K231" s="130">
        <v>0</v>
      </c>
      <c r="L231" s="130">
        <v>0</v>
      </c>
      <c r="M231" s="130">
        <v>0</v>
      </c>
      <c r="N231" s="131">
        <v>0</v>
      </c>
      <c r="O231" s="588">
        <v>0</v>
      </c>
      <c r="P231" s="589">
        <v>0</v>
      </c>
      <c r="Q231" s="603"/>
      <c r="R231" s="603"/>
      <c r="S231" s="637">
        <f t="shared" ref="S231" si="1168">C231-C230</f>
        <v>0</v>
      </c>
      <c r="T231" s="637">
        <f t="shared" ref="T231" si="1169">D231-D230</f>
        <v>0</v>
      </c>
      <c r="U231" s="637">
        <f t="shared" ref="U231" si="1170">E231-E230</f>
        <v>0</v>
      </c>
      <c r="V231" s="637">
        <f t="shared" ref="V231" si="1171">F231-F230</f>
        <v>0</v>
      </c>
      <c r="W231" s="637">
        <f t="shared" ref="W231" si="1172">G231-G230</f>
        <v>0</v>
      </c>
      <c r="X231" s="637">
        <f t="shared" ref="X231" si="1173">H231-H230</f>
        <v>0</v>
      </c>
      <c r="Y231" s="645">
        <f t="shared" ref="Y231" si="1174">I231-I230</f>
        <v>0</v>
      </c>
      <c r="Z231" s="637">
        <f t="shared" ref="Z231" si="1175">J231-J230</f>
        <v>0</v>
      </c>
      <c r="AA231" s="637">
        <f t="shared" ref="AA231" si="1176">K231-K230</f>
        <v>0</v>
      </c>
      <c r="AB231" s="637">
        <f t="shared" ref="AB231" si="1177">L231-L230</f>
        <v>0</v>
      </c>
      <c r="AC231" s="637">
        <f t="shared" ref="AC231" si="1178">M231-M230</f>
        <v>0</v>
      </c>
      <c r="AD231" s="645">
        <f t="shared" ref="AD231" si="1179">N231-N230</f>
        <v>0</v>
      </c>
    </row>
    <row r="232" spans="1:30">
      <c r="A232" s="117"/>
      <c r="B232" s="109" t="s">
        <v>288</v>
      </c>
      <c r="C232" s="120">
        <v>0</v>
      </c>
      <c r="D232" s="127">
        <v>0</v>
      </c>
      <c r="E232" s="127">
        <v>0</v>
      </c>
      <c r="F232" s="127">
        <v>0</v>
      </c>
      <c r="G232" s="127">
        <v>0</v>
      </c>
      <c r="H232" s="127">
        <v>0</v>
      </c>
      <c r="I232" s="120">
        <v>0</v>
      </c>
      <c r="J232" s="120">
        <v>0</v>
      </c>
      <c r="K232" s="127">
        <v>0</v>
      </c>
      <c r="L232" s="127">
        <v>0</v>
      </c>
      <c r="M232" s="127">
        <v>0</v>
      </c>
      <c r="N232" s="128">
        <v>0</v>
      </c>
      <c r="O232" s="588">
        <v>0</v>
      </c>
      <c r="P232" s="589">
        <v>0</v>
      </c>
      <c r="Q232" s="603"/>
      <c r="R232" s="603"/>
      <c r="S232" s="145"/>
      <c r="T232" s="145"/>
      <c r="Y232" s="644"/>
      <c r="AD232" s="644"/>
    </row>
    <row r="233" spans="1:30">
      <c r="A233" s="117"/>
      <c r="B233" s="129" t="s">
        <v>573</v>
      </c>
      <c r="C233" s="123">
        <v>0</v>
      </c>
      <c r="D233" s="130">
        <v>0</v>
      </c>
      <c r="E233" s="130">
        <v>0</v>
      </c>
      <c r="F233" s="130">
        <v>0</v>
      </c>
      <c r="G233" s="130">
        <v>0</v>
      </c>
      <c r="H233" s="130">
        <v>0</v>
      </c>
      <c r="I233" s="123">
        <v>0</v>
      </c>
      <c r="J233" s="123">
        <v>0</v>
      </c>
      <c r="K233" s="130">
        <v>0</v>
      </c>
      <c r="L233" s="130">
        <v>0</v>
      </c>
      <c r="M233" s="130">
        <v>0</v>
      </c>
      <c r="N233" s="131">
        <v>0</v>
      </c>
      <c r="O233" s="588">
        <v>0</v>
      </c>
      <c r="P233" s="589">
        <v>0</v>
      </c>
      <c r="Q233" s="603"/>
      <c r="R233" s="603"/>
      <c r="S233" s="637">
        <f t="shared" ref="S233" si="1180">C233-C232</f>
        <v>0</v>
      </c>
      <c r="T233" s="637">
        <f t="shared" ref="T233" si="1181">D233-D232</f>
        <v>0</v>
      </c>
      <c r="U233" s="637">
        <f t="shared" ref="U233" si="1182">E233-E232</f>
        <v>0</v>
      </c>
      <c r="V233" s="637">
        <f t="shared" ref="V233" si="1183">F233-F232</f>
        <v>0</v>
      </c>
      <c r="W233" s="637">
        <f t="shared" ref="W233" si="1184">G233-G232</f>
        <v>0</v>
      </c>
      <c r="X233" s="637">
        <f t="shared" ref="X233" si="1185">H233-H232</f>
        <v>0</v>
      </c>
      <c r="Y233" s="645">
        <f t="shared" ref="Y233" si="1186">I233-I232</f>
        <v>0</v>
      </c>
      <c r="Z233" s="637">
        <f t="shared" ref="Z233" si="1187">J233-J232</f>
        <v>0</v>
      </c>
      <c r="AA233" s="637">
        <f t="shared" ref="AA233" si="1188">K233-K232</f>
        <v>0</v>
      </c>
      <c r="AB233" s="637">
        <f t="shared" ref="AB233" si="1189">L233-L232</f>
        <v>0</v>
      </c>
      <c r="AC233" s="637">
        <f t="shared" ref="AC233" si="1190">M233-M232</f>
        <v>0</v>
      </c>
      <c r="AD233" s="645">
        <f t="shared" ref="AD233" si="1191">N233-N232</f>
        <v>0</v>
      </c>
    </row>
    <row r="234" spans="1:30">
      <c r="A234" s="117"/>
      <c r="B234" s="109" t="s">
        <v>290</v>
      </c>
      <c r="C234" s="120">
        <v>0</v>
      </c>
      <c r="D234" s="127">
        <v>0</v>
      </c>
      <c r="E234" s="127">
        <v>0</v>
      </c>
      <c r="F234" s="127">
        <v>0</v>
      </c>
      <c r="G234" s="127">
        <v>0</v>
      </c>
      <c r="H234" s="127">
        <v>0</v>
      </c>
      <c r="I234" s="120">
        <v>0</v>
      </c>
      <c r="J234" s="120">
        <v>0</v>
      </c>
      <c r="K234" s="127">
        <v>0</v>
      </c>
      <c r="L234" s="127">
        <v>0</v>
      </c>
      <c r="M234" s="127">
        <v>0</v>
      </c>
      <c r="N234" s="128">
        <v>0</v>
      </c>
      <c r="O234" s="588">
        <v>0</v>
      </c>
      <c r="P234" s="589">
        <v>0</v>
      </c>
      <c r="Q234" s="603"/>
      <c r="R234" s="603"/>
      <c r="S234" s="145"/>
      <c r="T234" s="145"/>
      <c r="Y234" s="644"/>
      <c r="AD234" s="644"/>
    </row>
    <row r="235" spans="1:30">
      <c r="A235" s="117"/>
      <c r="B235" s="129" t="s">
        <v>575</v>
      </c>
      <c r="C235" s="123">
        <v>0</v>
      </c>
      <c r="D235" s="130">
        <v>0</v>
      </c>
      <c r="E235" s="130">
        <v>0</v>
      </c>
      <c r="F235" s="130">
        <v>0</v>
      </c>
      <c r="G235" s="130">
        <v>0</v>
      </c>
      <c r="H235" s="130">
        <v>0</v>
      </c>
      <c r="I235" s="123">
        <v>0</v>
      </c>
      <c r="J235" s="123">
        <v>0</v>
      </c>
      <c r="K235" s="130">
        <v>0</v>
      </c>
      <c r="L235" s="130">
        <v>0</v>
      </c>
      <c r="M235" s="130">
        <v>0</v>
      </c>
      <c r="N235" s="131">
        <v>0</v>
      </c>
      <c r="O235" s="588">
        <v>0</v>
      </c>
      <c r="P235" s="589">
        <v>0</v>
      </c>
      <c r="Q235" s="603"/>
      <c r="R235" s="603"/>
      <c r="S235" s="637">
        <f t="shared" ref="S235" si="1192">C235-C234</f>
        <v>0</v>
      </c>
      <c r="T235" s="637">
        <f t="shared" ref="T235" si="1193">D235-D234</f>
        <v>0</v>
      </c>
      <c r="U235" s="637">
        <f t="shared" ref="U235" si="1194">E235-E234</f>
        <v>0</v>
      </c>
      <c r="V235" s="637">
        <f t="shared" ref="V235" si="1195">F235-F234</f>
        <v>0</v>
      </c>
      <c r="W235" s="637">
        <f t="shared" ref="W235" si="1196">G235-G234</f>
        <v>0</v>
      </c>
      <c r="X235" s="637">
        <f t="shared" ref="X235" si="1197">H235-H234</f>
        <v>0</v>
      </c>
      <c r="Y235" s="645">
        <f t="shared" ref="Y235" si="1198">I235-I234</f>
        <v>0</v>
      </c>
      <c r="Z235" s="637">
        <f t="shared" ref="Z235" si="1199">J235-J234</f>
        <v>0</v>
      </c>
      <c r="AA235" s="637">
        <f t="shared" ref="AA235" si="1200">K235-K234</f>
        <v>0</v>
      </c>
      <c r="AB235" s="637">
        <f t="shared" ref="AB235" si="1201">L235-L234</f>
        <v>0</v>
      </c>
      <c r="AC235" s="637">
        <f t="shared" ref="AC235" si="1202">M235-M234</f>
        <v>0</v>
      </c>
      <c r="AD235" s="645">
        <f t="shared" ref="AD235" si="1203">N235-N234</f>
        <v>0</v>
      </c>
    </row>
    <row r="236" spans="1:30">
      <c r="A236" s="117"/>
      <c r="B236" s="109" t="s">
        <v>292</v>
      </c>
      <c r="C236" s="120">
        <v>0</v>
      </c>
      <c r="D236" s="127">
        <v>0</v>
      </c>
      <c r="E236" s="127">
        <v>0</v>
      </c>
      <c r="F236" s="127">
        <v>0</v>
      </c>
      <c r="G236" s="127">
        <v>0</v>
      </c>
      <c r="H236" s="127">
        <v>0</v>
      </c>
      <c r="I236" s="120">
        <v>0</v>
      </c>
      <c r="J236" s="120">
        <v>0</v>
      </c>
      <c r="K236" s="127">
        <v>0</v>
      </c>
      <c r="L236" s="127">
        <v>0</v>
      </c>
      <c r="M236" s="127">
        <v>0</v>
      </c>
      <c r="N236" s="128">
        <v>0</v>
      </c>
      <c r="O236" s="588">
        <v>0</v>
      </c>
      <c r="P236" s="589">
        <v>0</v>
      </c>
      <c r="Q236" s="603"/>
      <c r="R236" s="603"/>
      <c r="S236" s="145"/>
      <c r="T236" s="145"/>
      <c r="Y236" s="644"/>
      <c r="AD236" s="644"/>
    </row>
    <row r="237" spans="1:30">
      <c r="A237" s="117"/>
      <c r="B237" s="129" t="s">
        <v>577</v>
      </c>
      <c r="C237" s="123">
        <v>0</v>
      </c>
      <c r="D237" s="130">
        <v>0</v>
      </c>
      <c r="E237" s="130">
        <v>0</v>
      </c>
      <c r="F237" s="130">
        <v>0</v>
      </c>
      <c r="G237" s="130">
        <v>0</v>
      </c>
      <c r="H237" s="130">
        <v>0</v>
      </c>
      <c r="I237" s="123">
        <v>0</v>
      </c>
      <c r="J237" s="123">
        <v>0</v>
      </c>
      <c r="K237" s="130">
        <v>0</v>
      </c>
      <c r="L237" s="130">
        <v>0</v>
      </c>
      <c r="M237" s="130">
        <v>0</v>
      </c>
      <c r="N237" s="131">
        <v>0</v>
      </c>
      <c r="O237" s="588">
        <v>0</v>
      </c>
      <c r="P237" s="589">
        <v>0</v>
      </c>
      <c r="Q237" s="603"/>
      <c r="R237" s="603"/>
      <c r="S237" s="637">
        <f t="shared" ref="S237" si="1204">C237-C236</f>
        <v>0</v>
      </c>
      <c r="T237" s="637">
        <f t="shared" ref="T237" si="1205">D237-D236</f>
        <v>0</v>
      </c>
      <c r="U237" s="637">
        <f t="shared" ref="U237" si="1206">E237-E236</f>
        <v>0</v>
      </c>
      <c r="V237" s="637">
        <f t="shared" ref="V237" si="1207">F237-F236</f>
        <v>0</v>
      </c>
      <c r="W237" s="637">
        <f t="shared" ref="W237" si="1208">G237-G236</f>
        <v>0</v>
      </c>
      <c r="X237" s="637">
        <f t="shared" ref="X237" si="1209">H237-H236</f>
        <v>0</v>
      </c>
      <c r="Y237" s="645">
        <f t="shared" ref="Y237" si="1210">I237-I236</f>
        <v>0</v>
      </c>
      <c r="Z237" s="637">
        <f t="shared" ref="Z237" si="1211">J237-J236</f>
        <v>0</v>
      </c>
      <c r="AA237" s="637">
        <f t="shared" ref="AA237" si="1212">K237-K236</f>
        <v>0</v>
      </c>
      <c r="AB237" s="637">
        <f t="shared" ref="AB237" si="1213">L237-L236</f>
        <v>0</v>
      </c>
      <c r="AC237" s="637">
        <f t="shared" ref="AC237" si="1214">M237-M236</f>
        <v>0</v>
      </c>
      <c r="AD237" s="645">
        <f t="shared" ref="AD237" si="1215">N237-N236</f>
        <v>0</v>
      </c>
    </row>
    <row r="238" spans="1:30">
      <c r="A238" s="117"/>
      <c r="B238" s="109" t="s">
        <v>175</v>
      </c>
      <c r="C238" s="120">
        <v>0</v>
      </c>
      <c r="D238" s="127">
        <v>0</v>
      </c>
      <c r="E238" s="127">
        <v>0</v>
      </c>
      <c r="F238" s="127">
        <v>0</v>
      </c>
      <c r="G238" s="127">
        <v>0</v>
      </c>
      <c r="H238" s="127">
        <v>0</v>
      </c>
      <c r="I238" s="120">
        <v>0</v>
      </c>
      <c r="J238" s="120">
        <v>0</v>
      </c>
      <c r="K238" s="127">
        <v>0</v>
      </c>
      <c r="L238" s="127">
        <v>0</v>
      </c>
      <c r="M238" s="127">
        <v>0</v>
      </c>
      <c r="N238" s="128">
        <v>0</v>
      </c>
      <c r="O238" s="588">
        <v>0</v>
      </c>
      <c r="P238" s="589">
        <v>0</v>
      </c>
      <c r="Q238" s="603"/>
      <c r="R238" s="603"/>
      <c r="S238" s="145"/>
      <c r="T238" s="145"/>
      <c r="Y238" s="644"/>
      <c r="AD238" s="644"/>
    </row>
    <row r="239" spans="1:30">
      <c r="A239" s="117"/>
      <c r="B239" s="129" t="s">
        <v>579</v>
      </c>
      <c r="C239" s="123">
        <v>0</v>
      </c>
      <c r="D239" s="130">
        <v>0</v>
      </c>
      <c r="E239" s="130">
        <v>0</v>
      </c>
      <c r="F239" s="130">
        <v>0</v>
      </c>
      <c r="G239" s="130">
        <v>0</v>
      </c>
      <c r="H239" s="130">
        <v>0</v>
      </c>
      <c r="I239" s="123">
        <v>0</v>
      </c>
      <c r="J239" s="123">
        <v>0</v>
      </c>
      <c r="K239" s="130">
        <v>0</v>
      </c>
      <c r="L239" s="130">
        <v>0</v>
      </c>
      <c r="M239" s="130">
        <v>0</v>
      </c>
      <c r="N239" s="131">
        <v>0</v>
      </c>
      <c r="O239" s="588">
        <v>0</v>
      </c>
      <c r="P239" s="589">
        <v>0</v>
      </c>
      <c r="Q239" s="603"/>
      <c r="R239" s="603"/>
      <c r="S239" s="637">
        <f t="shared" ref="S239" si="1216">C239-C238</f>
        <v>0</v>
      </c>
      <c r="T239" s="637">
        <f t="shared" ref="T239" si="1217">D239-D238</f>
        <v>0</v>
      </c>
      <c r="U239" s="637">
        <f t="shared" ref="U239" si="1218">E239-E238</f>
        <v>0</v>
      </c>
      <c r="V239" s="637">
        <f t="shared" ref="V239" si="1219">F239-F238</f>
        <v>0</v>
      </c>
      <c r="W239" s="637">
        <f t="shared" ref="W239" si="1220">G239-G238</f>
        <v>0</v>
      </c>
      <c r="X239" s="637">
        <f t="shared" ref="X239" si="1221">H239-H238</f>
        <v>0</v>
      </c>
      <c r="Y239" s="645">
        <f t="shared" ref="Y239" si="1222">I239-I238</f>
        <v>0</v>
      </c>
      <c r="Z239" s="637">
        <f t="shared" ref="Z239" si="1223">J239-J238</f>
        <v>0</v>
      </c>
      <c r="AA239" s="637">
        <f t="shared" ref="AA239" si="1224">K239-K238</f>
        <v>0</v>
      </c>
      <c r="AB239" s="637">
        <f t="shared" ref="AB239" si="1225">L239-L238</f>
        <v>0</v>
      </c>
      <c r="AC239" s="637">
        <f t="shared" ref="AC239" si="1226">M239-M238</f>
        <v>0</v>
      </c>
      <c r="AD239" s="645">
        <f t="shared" ref="AD239" si="1227">N239-N238</f>
        <v>0</v>
      </c>
    </row>
    <row r="240" spans="1:30">
      <c r="A240" s="117"/>
      <c r="B240" s="109" t="s">
        <v>177</v>
      </c>
      <c r="C240" s="120">
        <v>0</v>
      </c>
      <c r="D240" s="127">
        <v>0</v>
      </c>
      <c r="E240" s="127">
        <v>0</v>
      </c>
      <c r="F240" s="127">
        <v>0</v>
      </c>
      <c r="G240" s="127">
        <v>0</v>
      </c>
      <c r="H240" s="127">
        <v>0</v>
      </c>
      <c r="I240" s="120">
        <v>0</v>
      </c>
      <c r="J240" s="120">
        <v>0</v>
      </c>
      <c r="K240" s="127">
        <v>0</v>
      </c>
      <c r="L240" s="127">
        <v>0</v>
      </c>
      <c r="M240" s="127">
        <v>0</v>
      </c>
      <c r="N240" s="128">
        <v>0</v>
      </c>
      <c r="O240" s="588">
        <v>0</v>
      </c>
      <c r="P240" s="589">
        <v>0</v>
      </c>
      <c r="Q240" s="603"/>
      <c r="R240" s="603"/>
      <c r="S240" s="145"/>
      <c r="T240" s="145"/>
      <c r="Y240" s="644"/>
      <c r="AD240" s="644"/>
    </row>
    <row r="241" spans="1:30">
      <c r="A241" s="117"/>
      <c r="B241" s="129" t="s">
        <v>581</v>
      </c>
      <c r="C241" s="123">
        <v>0</v>
      </c>
      <c r="D241" s="130">
        <v>0</v>
      </c>
      <c r="E241" s="130">
        <v>0</v>
      </c>
      <c r="F241" s="130">
        <v>0</v>
      </c>
      <c r="G241" s="130">
        <v>0</v>
      </c>
      <c r="H241" s="130">
        <v>0</v>
      </c>
      <c r="I241" s="123">
        <v>0</v>
      </c>
      <c r="J241" s="123">
        <v>0</v>
      </c>
      <c r="K241" s="130">
        <v>0</v>
      </c>
      <c r="L241" s="130">
        <v>0</v>
      </c>
      <c r="M241" s="130">
        <v>0</v>
      </c>
      <c r="N241" s="131">
        <v>0</v>
      </c>
      <c r="O241" s="588">
        <v>0</v>
      </c>
      <c r="P241" s="589">
        <v>0</v>
      </c>
      <c r="Q241" s="603"/>
      <c r="R241" s="603"/>
      <c r="S241" s="637">
        <f t="shared" ref="S241" si="1228">C241-C240</f>
        <v>0</v>
      </c>
      <c r="T241" s="637">
        <f t="shared" ref="T241" si="1229">D241-D240</f>
        <v>0</v>
      </c>
      <c r="U241" s="637">
        <f t="shared" ref="U241" si="1230">E241-E240</f>
        <v>0</v>
      </c>
      <c r="V241" s="637">
        <f t="shared" ref="V241" si="1231">F241-F240</f>
        <v>0</v>
      </c>
      <c r="W241" s="637">
        <f t="shared" ref="W241" si="1232">G241-G240</f>
        <v>0</v>
      </c>
      <c r="X241" s="637">
        <f t="shared" ref="X241" si="1233">H241-H240</f>
        <v>0</v>
      </c>
      <c r="Y241" s="645">
        <f t="shared" ref="Y241" si="1234">I241-I240</f>
        <v>0</v>
      </c>
      <c r="Z241" s="637">
        <f t="shared" ref="Z241" si="1235">J241-J240</f>
        <v>0</v>
      </c>
      <c r="AA241" s="637">
        <f t="shared" ref="AA241" si="1236">K241-K240</f>
        <v>0</v>
      </c>
      <c r="AB241" s="637">
        <f t="shared" ref="AB241" si="1237">L241-L240</f>
        <v>0</v>
      </c>
      <c r="AC241" s="637">
        <f t="shared" ref="AC241" si="1238">M241-M240</f>
        <v>0</v>
      </c>
      <c r="AD241" s="645">
        <f t="shared" ref="AD241" si="1239">N241-N240</f>
        <v>0</v>
      </c>
    </row>
    <row r="242" spans="1:30">
      <c r="A242" s="117"/>
      <c r="B242" s="109" t="s">
        <v>179</v>
      </c>
      <c r="C242" s="120">
        <v>0</v>
      </c>
      <c r="D242" s="127">
        <v>0</v>
      </c>
      <c r="E242" s="127">
        <v>0</v>
      </c>
      <c r="F242" s="127">
        <v>0</v>
      </c>
      <c r="G242" s="127">
        <v>0</v>
      </c>
      <c r="H242" s="127">
        <v>0</v>
      </c>
      <c r="I242" s="120">
        <v>0</v>
      </c>
      <c r="J242" s="120">
        <v>0</v>
      </c>
      <c r="K242" s="127">
        <v>0</v>
      </c>
      <c r="L242" s="127">
        <v>0</v>
      </c>
      <c r="M242" s="127">
        <v>0</v>
      </c>
      <c r="N242" s="128">
        <v>0</v>
      </c>
      <c r="O242" s="588">
        <v>0</v>
      </c>
      <c r="P242" s="589">
        <v>0</v>
      </c>
      <c r="Q242" s="603"/>
      <c r="R242" s="603"/>
      <c r="S242" s="145"/>
      <c r="T242" s="145"/>
      <c r="Y242" s="644"/>
      <c r="AD242" s="644"/>
    </row>
    <row r="243" spans="1:30">
      <c r="A243" s="117"/>
      <c r="B243" s="129" t="s">
        <v>583</v>
      </c>
      <c r="C243" s="123">
        <v>0</v>
      </c>
      <c r="D243" s="130">
        <v>0</v>
      </c>
      <c r="E243" s="130">
        <v>0</v>
      </c>
      <c r="F243" s="130">
        <v>0</v>
      </c>
      <c r="G243" s="130">
        <v>0</v>
      </c>
      <c r="H243" s="130">
        <v>0</v>
      </c>
      <c r="I243" s="123">
        <v>0</v>
      </c>
      <c r="J243" s="123">
        <v>0</v>
      </c>
      <c r="K243" s="130">
        <v>0</v>
      </c>
      <c r="L243" s="130">
        <v>0</v>
      </c>
      <c r="M243" s="130">
        <v>0</v>
      </c>
      <c r="N243" s="131">
        <v>0</v>
      </c>
      <c r="O243" s="588">
        <v>0</v>
      </c>
      <c r="P243" s="589">
        <v>0</v>
      </c>
      <c r="Q243" s="603"/>
      <c r="R243" s="603"/>
      <c r="S243" s="637">
        <f t="shared" ref="S243" si="1240">C243-C242</f>
        <v>0</v>
      </c>
      <c r="T243" s="637">
        <f t="shared" ref="T243" si="1241">D243-D242</f>
        <v>0</v>
      </c>
      <c r="U243" s="637">
        <f t="shared" ref="U243" si="1242">E243-E242</f>
        <v>0</v>
      </c>
      <c r="V243" s="637">
        <f t="shared" ref="V243" si="1243">F243-F242</f>
        <v>0</v>
      </c>
      <c r="W243" s="637">
        <f t="shared" ref="W243" si="1244">G243-G242</f>
        <v>0</v>
      </c>
      <c r="X243" s="637">
        <f t="shared" ref="X243" si="1245">H243-H242</f>
        <v>0</v>
      </c>
      <c r="Y243" s="645">
        <f t="shared" ref="Y243" si="1246">I243-I242</f>
        <v>0</v>
      </c>
      <c r="Z243" s="637">
        <f t="shared" ref="Z243" si="1247">J243-J242</f>
        <v>0</v>
      </c>
      <c r="AA243" s="637">
        <f t="shared" ref="AA243" si="1248">K243-K242</f>
        <v>0</v>
      </c>
      <c r="AB243" s="637">
        <f t="shared" ref="AB243" si="1249">L243-L242</f>
        <v>0</v>
      </c>
      <c r="AC243" s="637">
        <f t="shared" ref="AC243" si="1250">M243-M242</f>
        <v>0</v>
      </c>
      <c r="AD243" s="645">
        <f t="shared" ref="AD243" si="1251">N243-N242</f>
        <v>0</v>
      </c>
    </row>
    <row r="244" spans="1:30">
      <c r="A244" s="117"/>
      <c r="B244" s="109" t="s">
        <v>181</v>
      </c>
      <c r="C244" s="120">
        <v>0</v>
      </c>
      <c r="D244" s="127">
        <v>0</v>
      </c>
      <c r="E244" s="127">
        <v>0</v>
      </c>
      <c r="F244" s="127">
        <v>0</v>
      </c>
      <c r="G244" s="127">
        <v>0</v>
      </c>
      <c r="H244" s="127">
        <v>0</v>
      </c>
      <c r="I244" s="120">
        <v>0</v>
      </c>
      <c r="J244" s="120">
        <v>0</v>
      </c>
      <c r="K244" s="127">
        <v>0</v>
      </c>
      <c r="L244" s="127">
        <v>0</v>
      </c>
      <c r="M244" s="127">
        <v>0</v>
      </c>
      <c r="N244" s="128">
        <v>0</v>
      </c>
      <c r="O244" s="588">
        <v>0</v>
      </c>
      <c r="P244" s="589">
        <v>0</v>
      </c>
      <c r="Q244" s="603"/>
      <c r="R244" s="603"/>
      <c r="S244" s="145"/>
      <c r="T244" s="145"/>
      <c r="Y244" s="644"/>
      <c r="AD244" s="644"/>
    </row>
    <row r="245" spans="1:30">
      <c r="A245" s="117"/>
      <c r="B245" s="129" t="s">
        <v>585</v>
      </c>
      <c r="C245" s="123">
        <v>0</v>
      </c>
      <c r="D245" s="130">
        <v>0</v>
      </c>
      <c r="E245" s="130">
        <v>0</v>
      </c>
      <c r="F245" s="130">
        <v>0</v>
      </c>
      <c r="G245" s="130">
        <v>0</v>
      </c>
      <c r="H245" s="130">
        <v>0</v>
      </c>
      <c r="I245" s="123">
        <v>0</v>
      </c>
      <c r="J245" s="123">
        <v>0</v>
      </c>
      <c r="K245" s="130">
        <v>0</v>
      </c>
      <c r="L245" s="130">
        <v>0</v>
      </c>
      <c r="M245" s="130">
        <v>0</v>
      </c>
      <c r="N245" s="131">
        <v>0</v>
      </c>
      <c r="O245" s="588">
        <v>0</v>
      </c>
      <c r="P245" s="589">
        <v>0</v>
      </c>
      <c r="Q245" s="603"/>
      <c r="R245" s="603"/>
      <c r="S245" s="637">
        <f t="shared" ref="S245" si="1252">C245-C244</f>
        <v>0</v>
      </c>
      <c r="T245" s="637">
        <f t="shared" ref="T245" si="1253">D245-D244</f>
        <v>0</v>
      </c>
      <c r="U245" s="637">
        <f t="shared" ref="U245" si="1254">E245-E244</f>
        <v>0</v>
      </c>
      <c r="V245" s="637">
        <f t="shared" ref="V245" si="1255">F245-F244</f>
        <v>0</v>
      </c>
      <c r="W245" s="637">
        <f t="shared" ref="W245" si="1256">G245-G244</f>
        <v>0</v>
      </c>
      <c r="X245" s="637">
        <f t="shared" ref="X245" si="1257">H245-H244</f>
        <v>0</v>
      </c>
      <c r="Y245" s="645">
        <f t="shared" ref="Y245" si="1258">I245-I244</f>
        <v>0</v>
      </c>
      <c r="Z245" s="637">
        <f t="shared" ref="Z245" si="1259">J245-J244</f>
        <v>0</v>
      </c>
      <c r="AA245" s="637">
        <f t="shared" ref="AA245" si="1260">K245-K244</f>
        <v>0</v>
      </c>
      <c r="AB245" s="637">
        <f t="shared" ref="AB245" si="1261">L245-L244</f>
        <v>0</v>
      </c>
      <c r="AC245" s="637">
        <f t="shared" ref="AC245" si="1262">M245-M244</f>
        <v>0</v>
      </c>
      <c r="AD245" s="645">
        <f t="shared" ref="AD245" si="1263">N245-N244</f>
        <v>0</v>
      </c>
    </row>
    <row r="246" spans="1:30">
      <c r="A246" s="117"/>
      <c r="B246" s="109" t="s">
        <v>183</v>
      </c>
      <c r="C246" s="120">
        <v>0</v>
      </c>
      <c r="D246" s="127">
        <v>0</v>
      </c>
      <c r="E246" s="127">
        <v>0</v>
      </c>
      <c r="F246" s="127">
        <v>0</v>
      </c>
      <c r="G246" s="127">
        <v>0</v>
      </c>
      <c r="H246" s="127">
        <v>0</v>
      </c>
      <c r="I246" s="120">
        <v>0</v>
      </c>
      <c r="J246" s="120">
        <v>0</v>
      </c>
      <c r="K246" s="127">
        <v>0</v>
      </c>
      <c r="L246" s="127">
        <v>0</v>
      </c>
      <c r="M246" s="127">
        <v>0</v>
      </c>
      <c r="N246" s="128">
        <v>0</v>
      </c>
      <c r="O246" s="588">
        <v>0</v>
      </c>
      <c r="P246" s="589">
        <v>0</v>
      </c>
      <c r="Q246" s="603"/>
      <c r="R246" s="603"/>
      <c r="S246" s="145"/>
      <c r="T246" s="145"/>
      <c r="Y246" s="644"/>
      <c r="AD246" s="644"/>
    </row>
    <row r="247" spans="1:30">
      <c r="A247" s="117"/>
      <c r="B247" s="129" t="s">
        <v>587</v>
      </c>
      <c r="C247" s="123">
        <v>0</v>
      </c>
      <c r="D247" s="130">
        <v>0</v>
      </c>
      <c r="E247" s="130">
        <v>0</v>
      </c>
      <c r="F247" s="130">
        <v>0</v>
      </c>
      <c r="G247" s="130">
        <v>0</v>
      </c>
      <c r="H247" s="130">
        <v>0</v>
      </c>
      <c r="I247" s="123">
        <v>0</v>
      </c>
      <c r="J247" s="123">
        <v>0</v>
      </c>
      <c r="K247" s="130">
        <v>0</v>
      </c>
      <c r="L247" s="130">
        <v>0</v>
      </c>
      <c r="M247" s="130">
        <v>0</v>
      </c>
      <c r="N247" s="131">
        <v>0</v>
      </c>
      <c r="O247" s="588">
        <v>0</v>
      </c>
      <c r="P247" s="589">
        <v>0</v>
      </c>
      <c r="Q247" s="603"/>
      <c r="R247" s="603"/>
      <c r="S247" s="637">
        <f t="shared" ref="S247" si="1264">C247-C246</f>
        <v>0</v>
      </c>
      <c r="T247" s="637">
        <f t="shared" ref="T247" si="1265">D247-D246</f>
        <v>0</v>
      </c>
      <c r="U247" s="637">
        <f t="shared" ref="U247" si="1266">E247-E246</f>
        <v>0</v>
      </c>
      <c r="V247" s="637">
        <f t="shared" ref="V247" si="1267">F247-F246</f>
        <v>0</v>
      </c>
      <c r="W247" s="637">
        <f t="shared" ref="W247" si="1268">G247-G246</f>
        <v>0</v>
      </c>
      <c r="X247" s="637">
        <f t="shared" ref="X247" si="1269">H247-H246</f>
        <v>0</v>
      </c>
      <c r="Y247" s="645">
        <f t="shared" ref="Y247" si="1270">I247-I246</f>
        <v>0</v>
      </c>
      <c r="Z247" s="637">
        <f t="shared" ref="Z247" si="1271">J247-J246</f>
        <v>0</v>
      </c>
      <c r="AA247" s="637">
        <f t="shared" ref="AA247" si="1272">K247-K246</f>
        <v>0</v>
      </c>
      <c r="AB247" s="637">
        <f t="shared" ref="AB247" si="1273">L247-L246</f>
        <v>0</v>
      </c>
      <c r="AC247" s="637">
        <f t="shared" ref="AC247" si="1274">M247-M246</f>
        <v>0</v>
      </c>
      <c r="AD247" s="645">
        <f t="shared" ref="AD247" si="1275">N247-N246</f>
        <v>0</v>
      </c>
    </row>
    <row r="248" spans="1:30">
      <c r="A248" s="117"/>
      <c r="B248" s="109" t="s">
        <v>185</v>
      </c>
      <c r="C248" s="120">
        <v>0</v>
      </c>
      <c r="D248" s="127">
        <v>0</v>
      </c>
      <c r="E248" s="127">
        <v>0</v>
      </c>
      <c r="F248" s="127">
        <v>0</v>
      </c>
      <c r="G248" s="127">
        <v>0</v>
      </c>
      <c r="H248" s="127">
        <v>0</v>
      </c>
      <c r="I248" s="120">
        <v>0</v>
      </c>
      <c r="J248" s="120">
        <v>0</v>
      </c>
      <c r="K248" s="127">
        <v>0</v>
      </c>
      <c r="L248" s="127">
        <v>0</v>
      </c>
      <c r="M248" s="127">
        <v>0</v>
      </c>
      <c r="N248" s="128">
        <v>0</v>
      </c>
      <c r="O248" s="588">
        <v>0</v>
      </c>
      <c r="P248" s="589">
        <v>0</v>
      </c>
      <c r="Q248" s="603"/>
      <c r="R248" s="603"/>
      <c r="S248" s="145"/>
      <c r="T248" s="145"/>
      <c r="Y248" s="644"/>
      <c r="AD248" s="644"/>
    </row>
    <row r="249" spans="1:30">
      <c r="A249" s="117"/>
      <c r="B249" s="129" t="s">
        <v>589</v>
      </c>
      <c r="C249" s="123">
        <v>0</v>
      </c>
      <c r="D249" s="130">
        <v>0</v>
      </c>
      <c r="E249" s="130">
        <v>0</v>
      </c>
      <c r="F249" s="130">
        <v>0</v>
      </c>
      <c r="G249" s="130">
        <v>0</v>
      </c>
      <c r="H249" s="130">
        <v>0</v>
      </c>
      <c r="I249" s="123">
        <v>0</v>
      </c>
      <c r="J249" s="123">
        <v>0</v>
      </c>
      <c r="K249" s="130">
        <v>0</v>
      </c>
      <c r="L249" s="130">
        <v>0</v>
      </c>
      <c r="M249" s="130">
        <v>0</v>
      </c>
      <c r="N249" s="131">
        <v>0</v>
      </c>
      <c r="O249" s="588">
        <v>0</v>
      </c>
      <c r="P249" s="589">
        <v>0</v>
      </c>
      <c r="Q249" s="603"/>
      <c r="R249" s="603"/>
      <c r="S249" s="637">
        <f t="shared" ref="S249" si="1276">C249-C248</f>
        <v>0</v>
      </c>
      <c r="T249" s="637">
        <f t="shared" ref="T249" si="1277">D249-D248</f>
        <v>0</v>
      </c>
      <c r="U249" s="637">
        <f t="shared" ref="U249" si="1278">E249-E248</f>
        <v>0</v>
      </c>
      <c r="V249" s="637">
        <f t="shared" ref="V249" si="1279">F249-F248</f>
        <v>0</v>
      </c>
      <c r="W249" s="637">
        <f t="shared" ref="W249" si="1280">G249-G248</f>
        <v>0</v>
      </c>
      <c r="X249" s="637">
        <f t="shared" ref="X249" si="1281">H249-H248</f>
        <v>0</v>
      </c>
      <c r="Y249" s="645">
        <f t="shared" ref="Y249" si="1282">I249-I248</f>
        <v>0</v>
      </c>
      <c r="Z249" s="637">
        <f t="shared" ref="Z249" si="1283">J249-J248</f>
        <v>0</v>
      </c>
      <c r="AA249" s="637">
        <f t="shared" ref="AA249" si="1284">K249-K248</f>
        <v>0</v>
      </c>
      <c r="AB249" s="637">
        <f t="shared" ref="AB249" si="1285">L249-L248</f>
        <v>0</v>
      </c>
      <c r="AC249" s="637">
        <f t="shared" ref="AC249" si="1286">M249-M248</f>
        <v>0</v>
      </c>
      <c r="AD249" s="645">
        <f t="shared" ref="AD249" si="1287">N249-N248</f>
        <v>0</v>
      </c>
    </row>
    <row r="250" spans="1:30">
      <c r="A250" s="117"/>
      <c r="B250" s="109" t="s">
        <v>187</v>
      </c>
      <c r="C250" s="120">
        <v>0</v>
      </c>
      <c r="D250" s="127">
        <v>0</v>
      </c>
      <c r="E250" s="127">
        <v>0</v>
      </c>
      <c r="F250" s="127">
        <v>0</v>
      </c>
      <c r="G250" s="127">
        <v>0</v>
      </c>
      <c r="H250" s="127">
        <v>0</v>
      </c>
      <c r="I250" s="120">
        <v>0</v>
      </c>
      <c r="J250" s="120">
        <v>0</v>
      </c>
      <c r="K250" s="127">
        <v>0</v>
      </c>
      <c r="L250" s="127">
        <v>0</v>
      </c>
      <c r="M250" s="127">
        <v>0</v>
      </c>
      <c r="N250" s="128">
        <v>0</v>
      </c>
      <c r="O250" s="588">
        <v>0</v>
      </c>
      <c r="P250" s="589">
        <v>0</v>
      </c>
      <c r="Q250" s="603"/>
      <c r="R250" s="603"/>
      <c r="S250" s="145"/>
      <c r="T250" s="145"/>
      <c r="Y250" s="644"/>
      <c r="AD250" s="644"/>
    </row>
    <row r="251" spans="1:30">
      <c r="A251" s="117"/>
      <c r="B251" s="129" t="s">
        <v>591</v>
      </c>
      <c r="C251" s="123">
        <v>0</v>
      </c>
      <c r="D251" s="130">
        <v>0</v>
      </c>
      <c r="E251" s="130">
        <v>0</v>
      </c>
      <c r="F251" s="130">
        <v>0</v>
      </c>
      <c r="G251" s="130">
        <v>0</v>
      </c>
      <c r="H251" s="130">
        <v>0</v>
      </c>
      <c r="I251" s="123">
        <v>0</v>
      </c>
      <c r="J251" s="123">
        <v>0</v>
      </c>
      <c r="K251" s="130">
        <v>0</v>
      </c>
      <c r="L251" s="130">
        <v>0</v>
      </c>
      <c r="M251" s="130">
        <v>0</v>
      </c>
      <c r="N251" s="131">
        <v>0</v>
      </c>
      <c r="O251" s="588">
        <v>0</v>
      </c>
      <c r="P251" s="589">
        <v>0</v>
      </c>
      <c r="Q251" s="603"/>
      <c r="R251" s="603"/>
      <c r="S251" s="637">
        <f t="shared" ref="S251" si="1288">C251-C250</f>
        <v>0</v>
      </c>
      <c r="T251" s="637">
        <f t="shared" ref="T251" si="1289">D251-D250</f>
        <v>0</v>
      </c>
      <c r="U251" s="637">
        <f t="shared" ref="U251" si="1290">E251-E250</f>
        <v>0</v>
      </c>
      <c r="V251" s="637">
        <f t="shared" ref="V251" si="1291">F251-F250</f>
        <v>0</v>
      </c>
      <c r="W251" s="637">
        <f t="shared" ref="W251" si="1292">G251-G250</f>
        <v>0</v>
      </c>
      <c r="X251" s="637">
        <f t="shared" ref="X251" si="1293">H251-H250</f>
        <v>0</v>
      </c>
      <c r="Y251" s="645">
        <f t="shared" ref="Y251" si="1294">I251-I250</f>
        <v>0</v>
      </c>
      <c r="Z251" s="637">
        <f t="shared" ref="Z251" si="1295">J251-J250</f>
        <v>0</v>
      </c>
      <c r="AA251" s="637">
        <f t="shared" ref="AA251" si="1296">K251-K250</f>
        <v>0</v>
      </c>
      <c r="AB251" s="637">
        <f t="shared" ref="AB251" si="1297">L251-L250</f>
        <v>0</v>
      </c>
      <c r="AC251" s="637">
        <f t="shared" ref="AC251" si="1298">M251-M250</f>
        <v>0</v>
      </c>
      <c r="AD251" s="645">
        <f t="shared" ref="AD251" si="1299">N251-N250</f>
        <v>0</v>
      </c>
    </row>
    <row r="252" spans="1:30">
      <c r="A252" s="117"/>
      <c r="B252" s="109" t="s">
        <v>189</v>
      </c>
      <c r="C252" s="120">
        <v>0</v>
      </c>
      <c r="D252" s="127">
        <v>0</v>
      </c>
      <c r="E252" s="127">
        <v>0</v>
      </c>
      <c r="F252" s="127">
        <v>0</v>
      </c>
      <c r="G252" s="127">
        <v>0</v>
      </c>
      <c r="H252" s="127">
        <v>0</v>
      </c>
      <c r="I252" s="120">
        <v>0</v>
      </c>
      <c r="J252" s="120">
        <v>0</v>
      </c>
      <c r="K252" s="127">
        <v>0</v>
      </c>
      <c r="L252" s="127">
        <v>0</v>
      </c>
      <c r="M252" s="127">
        <v>0</v>
      </c>
      <c r="N252" s="128">
        <v>0</v>
      </c>
      <c r="O252" s="588">
        <v>0</v>
      </c>
      <c r="P252" s="589">
        <v>0</v>
      </c>
      <c r="Q252" s="603"/>
      <c r="R252" s="603"/>
      <c r="S252" s="145"/>
      <c r="T252" s="145"/>
      <c r="Y252" s="644"/>
      <c r="AD252" s="644"/>
    </row>
    <row r="253" spans="1:30">
      <c r="A253" s="117"/>
      <c r="B253" s="129" t="s">
        <v>593</v>
      </c>
      <c r="C253" s="123">
        <v>0</v>
      </c>
      <c r="D253" s="130">
        <v>0</v>
      </c>
      <c r="E253" s="130">
        <v>0</v>
      </c>
      <c r="F253" s="130">
        <v>0</v>
      </c>
      <c r="G253" s="130">
        <v>0</v>
      </c>
      <c r="H253" s="130">
        <v>0</v>
      </c>
      <c r="I253" s="123">
        <v>0</v>
      </c>
      <c r="J253" s="123">
        <v>0</v>
      </c>
      <c r="K253" s="130">
        <v>0</v>
      </c>
      <c r="L253" s="130">
        <v>0</v>
      </c>
      <c r="M253" s="130">
        <v>0</v>
      </c>
      <c r="N253" s="131">
        <v>0</v>
      </c>
      <c r="O253" s="588">
        <v>0</v>
      </c>
      <c r="P253" s="589">
        <v>0</v>
      </c>
      <c r="Q253" s="603"/>
      <c r="R253" s="603"/>
      <c r="S253" s="637">
        <f t="shared" ref="S253" si="1300">C253-C252</f>
        <v>0</v>
      </c>
      <c r="T253" s="637">
        <f t="shared" ref="T253" si="1301">D253-D252</f>
        <v>0</v>
      </c>
      <c r="U253" s="637">
        <f t="shared" ref="U253" si="1302">E253-E252</f>
        <v>0</v>
      </c>
      <c r="V253" s="637">
        <f t="shared" ref="V253" si="1303">F253-F252</f>
        <v>0</v>
      </c>
      <c r="W253" s="637">
        <f t="shared" ref="W253" si="1304">G253-G252</f>
        <v>0</v>
      </c>
      <c r="X253" s="637">
        <f t="shared" ref="X253" si="1305">H253-H252</f>
        <v>0</v>
      </c>
      <c r="Y253" s="645">
        <f t="shared" ref="Y253" si="1306">I253-I252</f>
        <v>0</v>
      </c>
      <c r="Z253" s="637">
        <f t="shared" ref="Z253" si="1307">J253-J252</f>
        <v>0</v>
      </c>
      <c r="AA253" s="637">
        <f t="shared" ref="AA253" si="1308">K253-K252</f>
        <v>0</v>
      </c>
      <c r="AB253" s="637">
        <f t="shared" ref="AB253" si="1309">L253-L252</f>
        <v>0</v>
      </c>
      <c r="AC253" s="637">
        <f t="shared" ref="AC253" si="1310">M253-M252</f>
        <v>0</v>
      </c>
      <c r="AD253" s="645">
        <f t="shared" ref="AD253" si="1311">N253-N252</f>
        <v>0</v>
      </c>
    </row>
    <row r="254" spans="1:30">
      <c r="A254" s="117"/>
      <c r="B254" s="109" t="s">
        <v>195</v>
      </c>
      <c r="C254" s="120">
        <v>0</v>
      </c>
      <c r="D254" s="127">
        <v>0</v>
      </c>
      <c r="E254" s="127">
        <v>0</v>
      </c>
      <c r="F254" s="127">
        <v>0</v>
      </c>
      <c r="G254" s="127">
        <v>0</v>
      </c>
      <c r="H254" s="127">
        <v>0</v>
      </c>
      <c r="I254" s="120">
        <v>0</v>
      </c>
      <c r="J254" s="120">
        <v>0</v>
      </c>
      <c r="K254" s="127">
        <v>0</v>
      </c>
      <c r="L254" s="127">
        <v>0</v>
      </c>
      <c r="M254" s="127">
        <v>0</v>
      </c>
      <c r="N254" s="128">
        <v>0</v>
      </c>
      <c r="O254" s="588">
        <v>0</v>
      </c>
      <c r="P254" s="589">
        <v>0</v>
      </c>
      <c r="Q254" s="603"/>
      <c r="R254" s="603"/>
      <c r="S254" s="145"/>
      <c r="T254" s="145"/>
      <c r="Y254" s="644"/>
      <c r="AD254" s="644"/>
    </row>
    <row r="255" spans="1:30">
      <c r="A255" s="117"/>
      <c r="B255" s="129" t="s">
        <v>595</v>
      </c>
      <c r="C255" s="123">
        <v>0</v>
      </c>
      <c r="D255" s="130">
        <v>0</v>
      </c>
      <c r="E255" s="130">
        <v>0</v>
      </c>
      <c r="F255" s="130">
        <v>0</v>
      </c>
      <c r="G255" s="130">
        <v>0</v>
      </c>
      <c r="H255" s="130">
        <v>0</v>
      </c>
      <c r="I255" s="123">
        <v>0</v>
      </c>
      <c r="J255" s="123">
        <v>0</v>
      </c>
      <c r="K255" s="130">
        <v>0</v>
      </c>
      <c r="L255" s="130">
        <v>0</v>
      </c>
      <c r="M255" s="130">
        <v>0</v>
      </c>
      <c r="N255" s="131">
        <v>0</v>
      </c>
      <c r="O255" s="588">
        <v>0</v>
      </c>
      <c r="P255" s="589">
        <v>0</v>
      </c>
      <c r="Q255" s="603"/>
      <c r="R255" s="603"/>
      <c r="S255" s="637">
        <f t="shared" ref="S255" si="1312">C255-C254</f>
        <v>0</v>
      </c>
      <c r="T255" s="637">
        <f t="shared" ref="T255" si="1313">D255-D254</f>
        <v>0</v>
      </c>
      <c r="U255" s="637">
        <f t="shared" ref="U255" si="1314">E255-E254</f>
        <v>0</v>
      </c>
      <c r="V255" s="637">
        <f t="shared" ref="V255" si="1315">F255-F254</f>
        <v>0</v>
      </c>
      <c r="W255" s="637">
        <f t="shared" ref="W255" si="1316">G255-G254</f>
        <v>0</v>
      </c>
      <c r="X255" s="637">
        <f t="shared" ref="X255" si="1317">H255-H254</f>
        <v>0</v>
      </c>
      <c r="Y255" s="645">
        <f t="shared" ref="Y255" si="1318">I255-I254</f>
        <v>0</v>
      </c>
      <c r="Z255" s="637">
        <f t="shared" ref="Z255" si="1319">J255-J254</f>
        <v>0</v>
      </c>
      <c r="AA255" s="637">
        <f t="shared" ref="AA255" si="1320">K255-K254</f>
        <v>0</v>
      </c>
      <c r="AB255" s="637">
        <f t="shared" ref="AB255" si="1321">L255-L254</f>
        <v>0</v>
      </c>
      <c r="AC255" s="637">
        <f t="shared" ref="AC255" si="1322">M255-M254</f>
        <v>0</v>
      </c>
      <c r="AD255" s="645">
        <f t="shared" ref="AD255" si="1323">N255-N254</f>
        <v>0</v>
      </c>
    </row>
    <row r="256" spans="1:30">
      <c r="A256" s="117"/>
      <c r="B256" s="109" t="s">
        <v>191</v>
      </c>
      <c r="C256" s="120">
        <v>0</v>
      </c>
      <c r="D256" s="127">
        <v>0</v>
      </c>
      <c r="E256" s="127">
        <v>0</v>
      </c>
      <c r="F256" s="127">
        <v>0</v>
      </c>
      <c r="G256" s="127">
        <v>0</v>
      </c>
      <c r="H256" s="127">
        <v>0</v>
      </c>
      <c r="I256" s="120">
        <v>0</v>
      </c>
      <c r="J256" s="120">
        <v>0</v>
      </c>
      <c r="K256" s="127">
        <v>0</v>
      </c>
      <c r="L256" s="127">
        <v>0</v>
      </c>
      <c r="M256" s="127">
        <v>0</v>
      </c>
      <c r="N256" s="128">
        <v>0</v>
      </c>
      <c r="O256" s="588">
        <v>0</v>
      </c>
      <c r="P256" s="589">
        <v>0</v>
      </c>
      <c r="Q256" s="603"/>
      <c r="R256" s="603"/>
      <c r="S256" s="145"/>
      <c r="T256" s="145"/>
      <c r="Y256" s="644"/>
      <c r="AD256" s="644"/>
    </row>
    <row r="257" spans="1:30">
      <c r="A257" s="117"/>
      <c r="B257" s="129" t="s">
        <v>597</v>
      </c>
      <c r="C257" s="123">
        <v>0</v>
      </c>
      <c r="D257" s="130">
        <v>0</v>
      </c>
      <c r="E257" s="130">
        <v>0</v>
      </c>
      <c r="F257" s="130">
        <v>0</v>
      </c>
      <c r="G257" s="130">
        <v>0</v>
      </c>
      <c r="H257" s="130">
        <v>0</v>
      </c>
      <c r="I257" s="123">
        <v>0</v>
      </c>
      <c r="J257" s="123">
        <v>0</v>
      </c>
      <c r="K257" s="130">
        <v>0</v>
      </c>
      <c r="L257" s="130">
        <v>0</v>
      </c>
      <c r="M257" s="130">
        <v>0</v>
      </c>
      <c r="N257" s="131">
        <v>0</v>
      </c>
      <c r="O257" s="588">
        <v>0</v>
      </c>
      <c r="P257" s="589">
        <v>0</v>
      </c>
      <c r="Q257" s="603"/>
      <c r="R257" s="603"/>
      <c r="S257" s="637">
        <f t="shared" ref="S257" si="1324">C257-C256</f>
        <v>0</v>
      </c>
      <c r="T257" s="637">
        <f t="shared" ref="T257" si="1325">D257-D256</f>
        <v>0</v>
      </c>
      <c r="U257" s="637">
        <f t="shared" ref="U257" si="1326">E257-E256</f>
        <v>0</v>
      </c>
      <c r="V257" s="637">
        <f t="shared" ref="V257" si="1327">F257-F256</f>
        <v>0</v>
      </c>
      <c r="W257" s="637">
        <f t="shared" ref="W257" si="1328">G257-G256</f>
        <v>0</v>
      </c>
      <c r="X257" s="637">
        <f t="shared" ref="X257" si="1329">H257-H256</f>
        <v>0</v>
      </c>
      <c r="Y257" s="645">
        <f t="shared" ref="Y257" si="1330">I257-I256</f>
        <v>0</v>
      </c>
      <c r="Z257" s="637">
        <f t="shared" ref="Z257" si="1331">J257-J256</f>
        <v>0</v>
      </c>
      <c r="AA257" s="637">
        <f t="shared" ref="AA257" si="1332">K257-K256</f>
        <v>0</v>
      </c>
      <c r="AB257" s="637">
        <f t="shared" ref="AB257" si="1333">L257-L256</f>
        <v>0</v>
      </c>
      <c r="AC257" s="637">
        <f t="shared" ref="AC257" si="1334">M257-M256</f>
        <v>0</v>
      </c>
      <c r="AD257" s="645">
        <f t="shared" ref="AD257" si="1335">N257-N256</f>
        <v>0</v>
      </c>
    </row>
    <row r="258" spans="1:30">
      <c r="A258" s="117"/>
      <c r="B258" s="109" t="s">
        <v>193</v>
      </c>
      <c r="C258" s="120">
        <v>0</v>
      </c>
      <c r="D258" s="127">
        <v>0</v>
      </c>
      <c r="E258" s="127">
        <v>0</v>
      </c>
      <c r="F258" s="127">
        <v>0</v>
      </c>
      <c r="G258" s="127">
        <v>0</v>
      </c>
      <c r="H258" s="127">
        <v>0</v>
      </c>
      <c r="I258" s="120">
        <v>0</v>
      </c>
      <c r="J258" s="120">
        <v>0</v>
      </c>
      <c r="K258" s="127">
        <v>0</v>
      </c>
      <c r="L258" s="127">
        <v>0</v>
      </c>
      <c r="M258" s="127">
        <v>0</v>
      </c>
      <c r="N258" s="128">
        <v>0</v>
      </c>
      <c r="O258" s="588">
        <v>0</v>
      </c>
      <c r="P258" s="589">
        <v>0</v>
      </c>
      <c r="Q258" s="603"/>
      <c r="R258" s="603"/>
      <c r="S258" s="145"/>
      <c r="T258" s="145"/>
      <c r="Y258" s="644"/>
      <c r="AD258" s="644"/>
    </row>
    <row r="259" spans="1:30">
      <c r="A259" s="117"/>
      <c r="B259" s="129" t="s">
        <v>599</v>
      </c>
      <c r="C259" s="123">
        <v>0</v>
      </c>
      <c r="D259" s="130">
        <v>0</v>
      </c>
      <c r="E259" s="130">
        <v>0</v>
      </c>
      <c r="F259" s="130">
        <v>0</v>
      </c>
      <c r="G259" s="130">
        <v>0</v>
      </c>
      <c r="H259" s="130">
        <v>0</v>
      </c>
      <c r="I259" s="123">
        <v>0</v>
      </c>
      <c r="J259" s="123">
        <v>0</v>
      </c>
      <c r="K259" s="130">
        <v>0</v>
      </c>
      <c r="L259" s="130">
        <v>0</v>
      </c>
      <c r="M259" s="130">
        <v>0</v>
      </c>
      <c r="N259" s="131">
        <v>0</v>
      </c>
      <c r="O259" s="588">
        <v>0</v>
      </c>
      <c r="P259" s="589">
        <v>0</v>
      </c>
      <c r="Q259" s="603"/>
      <c r="R259" s="603"/>
      <c r="S259" s="637">
        <f t="shared" ref="S259" si="1336">C259-C258</f>
        <v>0</v>
      </c>
      <c r="T259" s="637">
        <f t="shared" ref="T259" si="1337">D259-D258</f>
        <v>0</v>
      </c>
      <c r="U259" s="637">
        <f t="shared" ref="U259" si="1338">E259-E258</f>
        <v>0</v>
      </c>
      <c r="V259" s="637">
        <f t="shared" ref="V259" si="1339">F259-F258</f>
        <v>0</v>
      </c>
      <c r="W259" s="637">
        <f t="shared" ref="W259" si="1340">G259-G258</f>
        <v>0</v>
      </c>
      <c r="X259" s="637">
        <f t="shared" ref="X259" si="1341">H259-H258</f>
        <v>0</v>
      </c>
      <c r="Y259" s="645">
        <f t="shared" ref="Y259" si="1342">I259-I258</f>
        <v>0</v>
      </c>
      <c r="Z259" s="637">
        <f t="shared" ref="Z259" si="1343">J259-J258</f>
        <v>0</v>
      </c>
      <c r="AA259" s="637">
        <f t="shared" ref="AA259" si="1344">K259-K258</f>
        <v>0</v>
      </c>
      <c r="AB259" s="637">
        <f t="shared" ref="AB259" si="1345">L259-L258</f>
        <v>0</v>
      </c>
      <c r="AC259" s="637">
        <f t="shared" ref="AC259" si="1346">M259-M258</f>
        <v>0</v>
      </c>
      <c r="AD259" s="645">
        <f t="shared" ref="AD259" si="1347">N259-N258</f>
        <v>0</v>
      </c>
    </row>
    <row r="260" spans="1:30">
      <c r="A260" s="117"/>
      <c r="B260" s="109" t="s">
        <v>227</v>
      </c>
      <c r="C260" s="120">
        <v>0</v>
      </c>
      <c r="D260" s="127">
        <v>0</v>
      </c>
      <c r="E260" s="127">
        <v>0</v>
      </c>
      <c r="F260" s="127">
        <v>0</v>
      </c>
      <c r="G260" s="127">
        <v>0</v>
      </c>
      <c r="H260" s="127">
        <v>0</v>
      </c>
      <c r="I260" s="120">
        <v>0</v>
      </c>
      <c r="J260" s="120">
        <v>0</v>
      </c>
      <c r="K260" s="127">
        <v>0</v>
      </c>
      <c r="L260" s="127">
        <v>0</v>
      </c>
      <c r="M260" s="127">
        <v>0</v>
      </c>
      <c r="N260" s="128">
        <v>0</v>
      </c>
      <c r="O260" s="588">
        <v>0</v>
      </c>
      <c r="P260" s="589">
        <v>0</v>
      </c>
      <c r="Q260" s="603"/>
      <c r="R260" s="603"/>
      <c r="S260" s="145"/>
      <c r="T260" s="145"/>
      <c r="Y260" s="644"/>
      <c r="AD260" s="644"/>
    </row>
    <row r="261" spans="1:30" ht="13.5" thickBot="1">
      <c r="A261" s="632"/>
      <c r="B261" s="638" t="s">
        <v>601</v>
      </c>
      <c r="C261" s="639">
        <v>0</v>
      </c>
      <c r="D261" s="640">
        <v>0</v>
      </c>
      <c r="E261" s="640">
        <v>0</v>
      </c>
      <c r="F261" s="640">
        <v>0</v>
      </c>
      <c r="G261" s="640">
        <v>0</v>
      </c>
      <c r="H261" s="640">
        <v>0</v>
      </c>
      <c r="I261" s="639">
        <v>0</v>
      </c>
      <c r="J261" s="639">
        <v>0</v>
      </c>
      <c r="K261" s="640">
        <v>0</v>
      </c>
      <c r="L261" s="640">
        <v>0</v>
      </c>
      <c r="M261" s="640">
        <v>0</v>
      </c>
      <c r="N261" s="641">
        <v>0</v>
      </c>
      <c r="O261" s="633">
        <v>0</v>
      </c>
      <c r="P261" s="634">
        <v>0</v>
      </c>
      <c r="Q261" s="603"/>
      <c r="R261" s="603"/>
      <c r="S261" s="642">
        <f t="shared" ref="S261" si="1348">C261-C260</f>
        <v>0</v>
      </c>
      <c r="T261" s="642">
        <f t="shared" ref="T261" si="1349">D261-D260</f>
        <v>0</v>
      </c>
      <c r="U261" s="642">
        <f t="shared" ref="U261" si="1350">E261-E260</f>
        <v>0</v>
      </c>
      <c r="V261" s="642">
        <f t="shared" ref="V261" si="1351">F261-F260</f>
        <v>0</v>
      </c>
      <c r="W261" s="642">
        <f t="shared" ref="W261" si="1352">G261-G260</f>
        <v>0</v>
      </c>
      <c r="X261" s="642">
        <f t="shared" ref="X261" si="1353">H261-H260</f>
        <v>0</v>
      </c>
      <c r="Y261" s="646">
        <f t="shared" ref="Y261" si="1354">I261-I260</f>
        <v>0</v>
      </c>
      <c r="Z261" s="642">
        <f t="shared" ref="Z261" si="1355">J261-J260</f>
        <v>0</v>
      </c>
      <c r="AA261" s="642">
        <f t="shared" ref="AA261" si="1356">K261-K260</f>
        <v>0</v>
      </c>
      <c r="AB261" s="642">
        <f t="shared" ref="AB261" si="1357">L261-L260</f>
        <v>0</v>
      </c>
      <c r="AC261" s="642">
        <f t="shared" ref="AC261" si="1358">M261-M260</f>
        <v>0</v>
      </c>
      <c r="AD261" s="646">
        <f t="shared" ref="AD261" si="1359">N261-N260</f>
        <v>0</v>
      </c>
    </row>
    <row r="262" spans="1:30">
      <c r="A262" s="116" t="s">
        <v>108</v>
      </c>
      <c r="B262" s="109" t="s">
        <v>286</v>
      </c>
      <c r="C262" s="120">
        <v>0</v>
      </c>
      <c r="D262" s="127">
        <v>0</v>
      </c>
      <c r="E262" s="127">
        <v>0</v>
      </c>
      <c r="F262" s="127">
        <v>0</v>
      </c>
      <c r="G262" s="127">
        <v>0</v>
      </c>
      <c r="H262" s="127">
        <v>0</v>
      </c>
      <c r="I262" s="120">
        <v>0</v>
      </c>
      <c r="J262" s="120">
        <v>0</v>
      </c>
      <c r="K262" s="127">
        <v>0</v>
      </c>
      <c r="L262" s="127">
        <v>0</v>
      </c>
      <c r="M262" s="127">
        <v>0</v>
      </c>
      <c r="N262" s="128">
        <v>0</v>
      </c>
      <c r="O262" s="111">
        <v>0</v>
      </c>
      <c r="P262" s="112">
        <v>0</v>
      </c>
      <c r="Q262" s="603"/>
      <c r="R262" s="603"/>
      <c r="S262" s="636" t="s">
        <v>1145</v>
      </c>
      <c r="T262" s="145"/>
      <c r="Y262" s="644"/>
      <c r="AD262" s="644"/>
    </row>
    <row r="263" spans="1:30">
      <c r="A263" s="117"/>
      <c r="B263" s="129" t="s">
        <v>571</v>
      </c>
      <c r="C263" s="123">
        <v>0</v>
      </c>
      <c r="D263" s="130">
        <v>0</v>
      </c>
      <c r="E263" s="130">
        <v>0</v>
      </c>
      <c r="F263" s="130">
        <v>0</v>
      </c>
      <c r="G263" s="130">
        <v>0</v>
      </c>
      <c r="H263" s="130">
        <v>0</v>
      </c>
      <c r="I263" s="123">
        <v>0</v>
      </c>
      <c r="J263" s="123">
        <v>0</v>
      </c>
      <c r="K263" s="130">
        <v>0</v>
      </c>
      <c r="L263" s="130">
        <v>0</v>
      </c>
      <c r="M263" s="130">
        <v>0</v>
      </c>
      <c r="N263" s="131">
        <v>0</v>
      </c>
      <c r="O263" s="588">
        <v>0</v>
      </c>
      <c r="P263" s="589">
        <v>0</v>
      </c>
      <c r="Q263" s="603"/>
      <c r="R263" s="603"/>
      <c r="S263" s="637">
        <f t="shared" ref="S263" si="1360">C263-C262</f>
        <v>0</v>
      </c>
      <c r="T263" s="637">
        <f t="shared" ref="T263" si="1361">D263-D262</f>
        <v>0</v>
      </c>
      <c r="U263" s="637">
        <f t="shared" ref="U263" si="1362">E263-E262</f>
        <v>0</v>
      </c>
      <c r="V263" s="637">
        <f t="shared" ref="V263" si="1363">F263-F262</f>
        <v>0</v>
      </c>
      <c r="W263" s="637">
        <f t="shared" ref="W263" si="1364">G263-G262</f>
        <v>0</v>
      </c>
      <c r="X263" s="637">
        <f t="shared" ref="X263" si="1365">H263-H262</f>
        <v>0</v>
      </c>
      <c r="Y263" s="645">
        <f t="shared" ref="Y263" si="1366">I263-I262</f>
        <v>0</v>
      </c>
      <c r="Z263" s="637">
        <f t="shared" ref="Z263" si="1367">J263-J262</f>
        <v>0</v>
      </c>
      <c r="AA263" s="637">
        <f t="shared" ref="AA263" si="1368">K263-K262</f>
        <v>0</v>
      </c>
      <c r="AB263" s="637">
        <f t="shared" ref="AB263" si="1369">L263-L262</f>
        <v>0</v>
      </c>
      <c r="AC263" s="637">
        <f t="shared" ref="AC263" si="1370">M263-M262</f>
        <v>0</v>
      </c>
      <c r="AD263" s="645">
        <f t="shared" ref="AD263" si="1371">N263-N262</f>
        <v>0</v>
      </c>
    </row>
    <row r="264" spans="1:30">
      <c r="A264" s="117"/>
      <c r="B264" s="109" t="s">
        <v>288</v>
      </c>
      <c r="C264" s="120">
        <v>0</v>
      </c>
      <c r="D264" s="127">
        <v>0</v>
      </c>
      <c r="E264" s="127">
        <v>0</v>
      </c>
      <c r="F264" s="127">
        <v>0</v>
      </c>
      <c r="G264" s="127">
        <v>0</v>
      </c>
      <c r="H264" s="127">
        <v>0</v>
      </c>
      <c r="I264" s="120">
        <v>0</v>
      </c>
      <c r="J264" s="120">
        <v>0</v>
      </c>
      <c r="K264" s="127">
        <v>0</v>
      </c>
      <c r="L264" s="127">
        <v>0</v>
      </c>
      <c r="M264" s="127">
        <v>0</v>
      </c>
      <c r="N264" s="128">
        <v>0</v>
      </c>
      <c r="O264" s="588">
        <v>0</v>
      </c>
      <c r="P264" s="589">
        <v>0</v>
      </c>
      <c r="Q264" s="603"/>
      <c r="R264" s="603"/>
      <c r="S264" s="145"/>
      <c r="T264" s="145"/>
      <c r="Y264" s="644"/>
      <c r="AD264" s="644"/>
    </row>
    <row r="265" spans="1:30">
      <c r="A265" s="117"/>
      <c r="B265" s="129" t="s">
        <v>573</v>
      </c>
      <c r="C265" s="123">
        <v>0</v>
      </c>
      <c r="D265" s="130">
        <v>0</v>
      </c>
      <c r="E265" s="130">
        <v>0</v>
      </c>
      <c r="F265" s="130">
        <v>0</v>
      </c>
      <c r="G265" s="130">
        <v>0</v>
      </c>
      <c r="H265" s="130">
        <v>0</v>
      </c>
      <c r="I265" s="123">
        <v>0</v>
      </c>
      <c r="J265" s="123">
        <v>0</v>
      </c>
      <c r="K265" s="130">
        <v>0</v>
      </c>
      <c r="L265" s="130">
        <v>0</v>
      </c>
      <c r="M265" s="130">
        <v>0</v>
      </c>
      <c r="N265" s="131">
        <v>0</v>
      </c>
      <c r="O265" s="588">
        <v>0</v>
      </c>
      <c r="P265" s="589">
        <v>0</v>
      </c>
      <c r="Q265" s="603"/>
      <c r="R265" s="603"/>
      <c r="S265" s="637">
        <f t="shared" ref="S265" si="1372">C265-C264</f>
        <v>0</v>
      </c>
      <c r="T265" s="637">
        <f t="shared" ref="T265" si="1373">D265-D264</f>
        <v>0</v>
      </c>
      <c r="U265" s="637">
        <f t="shared" ref="U265" si="1374">E265-E264</f>
        <v>0</v>
      </c>
      <c r="V265" s="637">
        <f t="shared" ref="V265" si="1375">F265-F264</f>
        <v>0</v>
      </c>
      <c r="W265" s="637">
        <f t="shared" ref="W265" si="1376">G265-G264</f>
        <v>0</v>
      </c>
      <c r="X265" s="637">
        <f t="shared" ref="X265" si="1377">H265-H264</f>
        <v>0</v>
      </c>
      <c r="Y265" s="645">
        <f t="shared" ref="Y265" si="1378">I265-I264</f>
        <v>0</v>
      </c>
      <c r="Z265" s="637">
        <f t="shared" ref="Z265" si="1379">J265-J264</f>
        <v>0</v>
      </c>
      <c r="AA265" s="637">
        <f t="shared" ref="AA265" si="1380">K265-K264</f>
        <v>0</v>
      </c>
      <c r="AB265" s="637">
        <f t="shared" ref="AB265" si="1381">L265-L264</f>
        <v>0</v>
      </c>
      <c r="AC265" s="637">
        <f t="shared" ref="AC265" si="1382">M265-M264</f>
        <v>0</v>
      </c>
      <c r="AD265" s="645">
        <f t="shared" ref="AD265" si="1383">N265-N264</f>
        <v>0</v>
      </c>
    </row>
    <row r="266" spans="1:30">
      <c r="A266" s="117"/>
      <c r="B266" s="109" t="s">
        <v>290</v>
      </c>
      <c r="C266" s="120">
        <v>0</v>
      </c>
      <c r="D266" s="127">
        <v>0</v>
      </c>
      <c r="E266" s="127">
        <v>0</v>
      </c>
      <c r="F266" s="127">
        <v>0</v>
      </c>
      <c r="G266" s="127">
        <v>0</v>
      </c>
      <c r="H266" s="127">
        <v>0</v>
      </c>
      <c r="I266" s="120">
        <v>0</v>
      </c>
      <c r="J266" s="120">
        <v>0</v>
      </c>
      <c r="K266" s="127">
        <v>0</v>
      </c>
      <c r="L266" s="127">
        <v>0</v>
      </c>
      <c r="M266" s="127">
        <v>0</v>
      </c>
      <c r="N266" s="128">
        <v>0</v>
      </c>
      <c r="O266" s="588">
        <v>0</v>
      </c>
      <c r="P266" s="589">
        <v>0</v>
      </c>
      <c r="Q266" s="603"/>
      <c r="R266" s="603"/>
      <c r="S266" s="145"/>
      <c r="T266" s="145"/>
      <c r="Y266" s="644"/>
      <c r="AD266" s="644"/>
    </row>
    <row r="267" spans="1:30">
      <c r="A267" s="117"/>
      <c r="B267" s="129" t="s">
        <v>575</v>
      </c>
      <c r="C267" s="123">
        <v>0</v>
      </c>
      <c r="D267" s="130">
        <v>0</v>
      </c>
      <c r="E267" s="130">
        <v>0</v>
      </c>
      <c r="F267" s="130">
        <v>0</v>
      </c>
      <c r="G267" s="130">
        <v>0</v>
      </c>
      <c r="H267" s="130">
        <v>0</v>
      </c>
      <c r="I267" s="123">
        <v>0</v>
      </c>
      <c r="J267" s="123">
        <v>0</v>
      </c>
      <c r="K267" s="130">
        <v>0</v>
      </c>
      <c r="L267" s="130">
        <v>0</v>
      </c>
      <c r="M267" s="130">
        <v>0</v>
      </c>
      <c r="N267" s="131">
        <v>0</v>
      </c>
      <c r="O267" s="588">
        <v>0</v>
      </c>
      <c r="P267" s="589">
        <v>0</v>
      </c>
      <c r="Q267" s="603"/>
      <c r="R267" s="603"/>
      <c r="S267" s="637">
        <f t="shared" ref="S267" si="1384">C267-C266</f>
        <v>0</v>
      </c>
      <c r="T267" s="637">
        <f t="shared" ref="T267" si="1385">D267-D266</f>
        <v>0</v>
      </c>
      <c r="U267" s="637">
        <f t="shared" ref="U267" si="1386">E267-E266</f>
        <v>0</v>
      </c>
      <c r="V267" s="637">
        <f t="shared" ref="V267" si="1387">F267-F266</f>
        <v>0</v>
      </c>
      <c r="W267" s="637">
        <f t="shared" ref="W267" si="1388">G267-G266</f>
        <v>0</v>
      </c>
      <c r="X267" s="637">
        <f t="shared" ref="X267" si="1389">H267-H266</f>
        <v>0</v>
      </c>
      <c r="Y267" s="645">
        <f t="shared" ref="Y267" si="1390">I267-I266</f>
        <v>0</v>
      </c>
      <c r="Z267" s="637">
        <f t="shared" ref="Z267" si="1391">J267-J266</f>
        <v>0</v>
      </c>
      <c r="AA267" s="637">
        <f t="shared" ref="AA267" si="1392">K267-K266</f>
        <v>0</v>
      </c>
      <c r="AB267" s="637">
        <f t="shared" ref="AB267" si="1393">L267-L266</f>
        <v>0</v>
      </c>
      <c r="AC267" s="637">
        <f t="shared" ref="AC267" si="1394">M267-M266</f>
        <v>0</v>
      </c>
      <c r="AD267" s="645">
        <f t="shared" ref="AD267" si="1395">N267-N266</f>
        <v>0</v>
      </c>
    </row>
    <row r="268" spans="1:30">
      <c r="A268" s="117"/>
      <c r="B268" s="109" t="s">
        <v>292</v>
      </c>
      <c r="C268" s="120">
        <v>0</v>
      </c>
      <c r="D268" s="127">
        <v>0</v>
      </c>
      <c r="E268" s="127">
        <v>0</v>
      </c>
      <c r="F268" s="127">
        <v>0</v>
      </c>
      <c r="G268" s="127">
        <v>0</v>
      </c>
      <c r="H268" s="127">
        <v>0</v>
      </c>
      <c r="I268" s="120">
        <v>0</v>
      </c>
      <c r="J268" s="120">
        <v>0</v>
      </c>
      <c r="K268" s="127">
        <v>0</v>
      </c>
      <c r="L268" s="127">
        <v>0</v>
      </c>
      <c r="M268" s="127">
        <v>0</v>
      </c>
      <c r="N268" s="128">
        <v>0</v>
      </c>
      <c r="O268" s="588">
        <v>0</v>
      </c>
      <c r="P268" s="589">
        <v>0</v>
      </c>
      <c r="Q268" s="603"/>
      <c r="R268" s="603"/>
      <c r="S268" s="145"/>
      <c r="T268" s="145"/>
      <c r="Y268" s="644"/>
      <c r="AD268" s="644"/>
    </row>
    <row r="269" spans="1:30">
      <c r="A269" s="117"/>
      <c r="B269" s="129" t="s">
        <v>577</v>
      </c>
      <c r="C269" s="123">
        <v>0</v>
      </c>
      <c r="D269" s="130">
        <v>0</v>
      </c>
      <c r="E269" s="130">
        <v>0</v>
      </c>
      <c r="F269" s="130">
        <v>0</v>
      </c>
      <c r="G269" s="130">
        <v>0</v>
      </c>
      <c r="H269" s="130">
        <v>0</v>
      </c>
      <c r="I269" s="123">
        <v>0</v>
      </c>
      <c r="J269" s="123">
        <v>0</v>
      </c>
      <c r="K269" s="130">
        <v>0</v>
      </c>
      <c r="L269" s="130">
        <v>0</v>
      </c>
      <c r="M269" s="130">
        <v>0</v>
      </c>
      <c r="N269" s="131">
        <v>0</v>
      </c>
      <c r="O269" s="588">
        <v>0</v>
      </c>
      <c r="P269" s="589">
        <v>0</v>
      </c>
      <c r="Q269" s="603"/>
      <c r="R269" s="603"/>
      <c r="S269" s="637">
        <f t="shared" ref="S269" si="1396">C269-C268</f>
        <v>0</v>
      </c>
      <c r="T269" s="637">
        <f t="shared" ref="T269" si="1397">D269-D268</f>
        <v>0</v>
      </c>
      <c r="U269" s="637">
        <f t="shared" ref="U269" si="1398">E269-E268</f>
        <v>0</v>
      </c>
      <c r="V269" s="637">
        <f t="shared" ref="V269" si="1399">F269-F268</f>
        <v>0</v>
      </c>
      <c r="W269" s="637">
        <f t="shared" ref="W269" si="1400">G269-G268</f>
        <v>0</v>
      </c>
      <c r="X269" s="637">
        <f t="shared" ref="X269" si="1401">H269-H268</f>
        <v>0</v>
      </c>
      <c r="Y269" s="645">
        <f t="shared" ref="Y269" si="1402">I269-I268</f>
        <v>0</v>
      </c>
      <c r="Z269" s="637">
        <f t="shared" ref="Z269" si="1403">J269-J268</f>
        <v>0</v>
      </c>
      <c r="AA269" s="637">
        <f t="shared" ref="AA269" si="1404">K269-K268</f>
        <v>0</v>
      </c>
      <c r="AB269" s="637">
        <f t="shared" ref="AB269" si="1405">L269-L268</f>
        <v>0</v>
      </c>
      <c r="AC269" s="637">
        <f t="shared" ref="AC269" si="1406">M269-M268</f>
        <v>0</v>
      </c>
      <c r="AD269" s="645">
        <f t="shared" ref="AD269" si="1407">N269-N268</f>
        <v>0</v>
      </c>
    </row>
    <row r="270" spans="1:30">
      <c r="A270" s="117"/>
      <c r="B270" s="109" t="s">
        <v>175</v>
      </c>
      <c r="C270" s="120">
        <v>0</v>
      </c>
      <c r="D270" s="127">
        <v>0</v>
      </c>
      <c r="E270" s="127">
        <v>0</v>
      </c>
      <c r="F270" s="127">
        <v>0</v>
      </c>
      <c r="G270" s="127">
        <v>0</v>
      </c>
      <c r="H270" s="127">
        <v>0</v>
      </c>
      <c r="I270" s="120">
        <v>0</v>
      </c>
      <c r="J270" s="120">
        <v>0</v>
      </c>
      <c r="K270" s="127">
        <v>0</v>
      </c>
      <c r="L270" s="127">
        <v>0</v>
      </c>
      <c r="M270" s="127">
        <v>0</v>
      </c>
      <c r="N270" s="128">
        <v>0</v>
      </c>
      <c r="O270" s="588">
        <v>0</v>
      </c>
      <c r="P270" s="589">
        <v>0</v>
      </c>
      <c r="Q270" s="603"/>
      <c r="R270" s="603"/>
      <c r="S270" s="145"/>
      <c r="T270" s="145"/>
      <c r="Y270" s="644"/>
      <c r="AD270" s="644"/>
    </row>
    <row r="271" spans="1:30">
      <c r="A271" s="117"/>
      <c r="B271" s="129" t="s">
        <v>579</v>
      </c>
      <c r="C271" s="123">
        <v>0</v>
      </c>
      <c r="D271" s="130">
        <v>0</v>
      </c>
      <c r="E271" s="130">
        <v>0</v>
      </c>
      <c r="F271" s="130">
        <v>0</v>
      </c>
      <c r="G271" s="130">
        <v>0</v>
      </c>
      <c r="H271" s="130">
        <v>0</v>
      </c>
      <c r="I271" s="123">
        <v>0</v>
      </c>
      <c r="J271" s="123">
        <v>0</v>
      </c>
      <c r="K271" s="130">
        <v>0</v>
      </c>
      <c r="L271" s="130">
        <v>0</v>
      </c>
      <c r="M271" s="130">
        <v>0</v>
      </c>
      <c r="N271" s="131">
        <v>0</v>
      </c>
      <c r="O271" s="588">
        <v>0</v>
      </c>
      <c r="P271" s="589">
        <v>0</v>
      </c>
      <c r="Q271" s="603"/>
      <c r="R271" s="603"/>
      <c r="S271" s="637">
        <f t="shared" ref="S271" si="1408">C271-C270</f>
        <v>0</v>
      </c>
      <c r="T271" s="637">
        <f t="shared" ref="T271" si="1409">D271-D270</f>
        <v>0</v>
      </c>
      <c r="U271" s="637">
        <f t="shared" ref="U271" si="1410">E271-E270</f>
        <v>0</v>
      </c>
      <c r="V271" s="637">
        <f t="shared" ref="V271" si="1411">F271-F270</f>
        <v>0</v>
      </c>
      <c r="W271" s="637">
        <f t="shared" ref="W271" si="1412">G271-G270</f>
        <v>0</v>
      </c>
      <c r="X271" s="637">
        <f t="shared" ref="X271" si="1413">H271-H270</f>
        <v>0</v>
      </c>
      <c r="Y271" s="645">
        <f t="shared" ref="Y271" si="1414">I271-I270</f>
        <v>0</v>
      </c>
      <c r="Z271" s="637">
        <f t="shared" ref="Z271" si="1415">J271-J270</f>
        <v>0</v>
      </c>
      <c r="AA271" s="637">
        <f t="shared" ref="AA271" si="1416">K271-K270</f>
        <v>0</v>
      </c>
      <c r="AB271" s="637">
        <f t="shared" ref="AB271" si="1417">L271-L270</f>
        <v>0</v>
      </c>
      <c r="AC271" s="637">
        <f t="shared" ref="AC271" si="1418">M271-M270</f>
        <v>0</v>
      </c>
      <c r="AD271" s="645">
        <f t="shared" ref="AD271" si="1419">N271-N270</f>
        <v>0</v>
      </c>
    </row>
    <row r="272" spans="1:30">
      <c r="A272" s="117"/>
      <c r="B272" s="109" t="s">
        <v>177</v>
      </c>
      <c r="C272" s="120">
        <v>0</v>
      </c>
      <c r="D272" s="127">
        <v>0</v>
      </c>
      <c r="E272" s="127">
        <v>0</v>
      </c>
      <c r="F272" s="127">
        <v>0</v>
      </c>
      <c r="G272" s="127">
        <v>0</v>
      </c>
      <c r="H272" s="127">
        <v>0</v>
      </c>
      <c r="I272" s="120">
        <v>0</v>
      </c>
      <c r="J272" s="120">
        <v>0</v>
      </c>
      <c r="K272" s="127">
        <v>0</v>
      </c>
      <c r="L272" s="127">
        <v>0</v>
      </c>
      <c r="M272" s="127">
        <v>0</v>
      </c>
      <c r="N272" s="128">
        <v>0</v>
      </c>
      <c r="O272" s="588">
        <v>0</v>
      </c>
      <c r="P272" s="589">
        <v>0</v>
      </c>
      <c r="Q272" s="603"/>
      <c r="R272" s="603"/>
      <c r="S272" s="145"/>
      <c r="T272" s="145"/>
      <c r="Y272" s="644"/>
      <c r="AD272" s="644"/>
    </row>
    <row r="273" spans="1:30">
      <c r="A273" s="117"/>
      <c r="B273" s="129" t="s">
        <v>581</v>
      </c>
      <c r="C273" s="123">
        <v>0</v>
      </c>
      <c r="D273" s="130">
        <v>0</v>
      </c>
      <c r="E273" s="130">
        <v>0</v>
      </c>
      <c r="F273" s="130">
        <v>0</v>
      </c>
      <c r="G273" s="130">
        <v>0</v>
      </c>
      <c r="H273" s="130">
        <v>0</v>
      </c>
      <c r="I273" s="123">
        <v>0</v>
      </c>
      <c r="J273" s="123">
        <v>0</v>
      </c>
      <c r="K273" s="130">
        <v>0</v>
      </c>
      <c r="L273" s="130">
        <v>0</v>
      </c>
      <c r="M273" s="130">
        <v>0</v>
      </c>
      <c r="N273" s="131">
        <v>0</v>
      </c>
      <c r="O273" s="588">
        <v>0</v>
      </c>
      <c r="P273" s="589">
        <v>0</v>
      </c>
      <c r="Q273" s="603"/>
      <c r="R273" s="603"/>
      <c r="S273" s="637">
        <f t="shared" ref="S273" si="1420">C273-C272</f>
        <v>0</v>
      </c>
      <c r="T273" s="637">
        <f t="shared" ref="T273" si="1421">D273-D272</f>
        <v>0</v>
      </c>
      <c r="U273" s="637">
        <f t="shared" ref="U273" si="1422">E273-E272</f>
        <v>0</v>
      </c>
      <c r="V273" s="637">
        <f t="shared" ref="V273" si="1423">F273-F272</f>
        <v>0</v>
      </c>
      <c r="W273" s="637">
        <f t="shared" ref="W273" si="1424">G273-G272</f>
        <v>0</v>
      </c>
      <c r="X273" s="637">
        <f t="shared" ref="X273" si="1425">H273-H272</f>
        <v>0</v>
      </c>
      <c r="Y273" s="645">
        <f t="shared" ref="Y273" si="1426">I273-I272</f>
        <v>0</v>
      </c>
      <c r="Z273" s="637">
        <f t="shared" ref="Z273" si="1427">J273-J272</f>
        <v>0</v>
      </c>
      <c r="AA273" s="637">
        <f t="shared" ref="AA273" si="1428">K273-K272</f>
        <v>0</v>
      </c>
      <c r="AB273" s="637">
        <f t="shared" ref="AB273" si="1429">L273-L272</f>
        <v>0</v>
      </c>
      <c r="AC273" s="637">
        <f t="shared" ref="AC273" si="1430">M273-M272</f>
        <v>0</v>
      </c>
      <c r="AD273" s="645">
        <f t="shared" ref="AD273" si="1431">N273-N272</f>
        <v>0</v>
      </c>
    </row>
    <row r="274" spans="1:30">
      <c r="A274" s="117"/>
      <c r="B274" s="109" t="s">
        <v>179</v>
      </c>
      <c r="C274" s="120">
        <v>0</v>
      </c>
      <c r="D274" s="127">
        <v>0</v>
      </c>
      <c r="E274" s="127">
        <v>0</v>
      </c>
      <c r="F274" s="127">
        <v>0</v>
      </c>
      <c r="G274" s="127">
        <v>0</v>
      </c>
      <c r="H274" s="127">
        <v>0</v>
      </c>
      <c r="I274" s="120">
        <v>0</v>
      </c>
      <c r="J274" s="120">
        <v>0</v>
      </c>
      <c r="K274" s="127">
        <v>0</v>
      </c>
      <c r="L274" s="127">
        <v>0</v>
      </c>
      <c r="M274" s="127">
        <v>0</v>
      </c>
      <c r="N274" s="128">
        <v>0</v>
      </c>
      <c r="O274" s="588">
        <v>0</v>
      </c>
      <c r="P274" s="589">
        <v>0</v>
      </c>
      <c r="Q274" s="603"/>
      <c r="R274" s="603"/>
      <c r="S274" s="145"/>
      <c r="T274" s="145"/>
      <c r="Y274" s="644"/>
      <c r="AD274" s="644"/>
    </row>
    <row r="275" spans="1:30">
      <c r="A275" s="117"/>
      <c r="B275" s="129" t="s">
        <v>583</v>
      </c>
      <c r="C275" s="123">
        <v>0</v>
      </c>
      <c r="D275" s="130">
        <v>0</v>
      </c>
      <c r="E275" s="130">
        <v>0</v>
      </c>
      <c r="F275" s="130">
        <v>0</v>
      </c>
      <c r="G275" s="130">
        <v>0</v>
      </c>
      <c r="H275" s="130">
        <v>0</v>
      </c>
      <c r="I275" s="123">
        <v>0</v>
      </c>
      <c r="J275" s="123">
        <v>0</v>
      </c>
      <c r="K275" s="130">
        <v>0</v>
      </c>
      <c r="L275" s="130">
        <v>0</v>
      </c>
      <c r="M275" s="130">
        <v>0</v>
      </c>
      <c r="N275" s="131">
        <v>0</v>
      </c>
      <c r="O275" s="588">
        <v>0</v>
      </c>
      <c r="P275" s="589">
        <v>0</v>
      </c>
      <c r="Q275" s="603"/>
      <c r="R275" s="603"/>
      <c r="S275" s="637">
        <f t="shared" ref="S275" si="1432">C275-C274</f>
        <v>0</v>
      </c>
      <c r="T275" s="637">
        <f t="shared" ref="T275" si="1433">D275-D274</f>
        <v>0</v>
      </c>
      <c r="U275" s="637">
        <f t="shared" ref="U275" si="1434">E275-E274</f>
        <v>0</v>
      </c>
      <c r="V275" s="637">
        <f t="shared" ref="V275" si="1435">F275-F274</f>
        <v>0</v>
      </c>
      <c r="W275" s="637">
        <f t="shared" ref="W275" si="1436">G275-G274</f>
        <v>0</v>
      </c>
      <c r="X275" s="637">
        <f t="shared" ref="X275" si="1437">H275-H274</f>
        <v>0</v>
      </c>
      <c r="Y275" s="645">
        <f t="shared" ref="Y275" si="1438">I275-I274</f>
        <v>0</v>
      </c>
      <c r="Z275" s="637">
        <f t="shared" ref="Z275" si="1439">J275-J274</f>
        <v>0</v>
      </c>
      <c r="AA275" s="637">
        <f t="shared" ref="AA275" si="1440">K275-K274</f>
        <v>0</v>
      </c>
      <c r="AB275" s="637">
        <f t="shared" ref="AB275" si="1441">L275-L274</f>
        <v>0</v>
      </c>
      <c r="AC275" s="637">
        <f t="shared" ref="AC275" si="1442">M275-M274</f>
        <v>0</v>
      </c>
      <c r="AD275" s="645">
        <f t="shared" ref="AD275" si="1443">N275-N274</f>
        <v>0</v>
      </c>
    </row>
    <row r="276" spans="1:30">
      <c r="A276" s="117"/>
      <c r="B276" s="109" t="s">
        <v>181</v>
      </c>
      <c r="C276" s="120">
        <v>0</v>
      </c>
      <c r="D276" s="127">
        <v>0</v>
      </c>
      <c r="E276" s="127">
        <v>0</v>
      </c>
      <c r="F276" s="127">
        <v>0</v>
      </c>
      <c r="G276" s="127">
        <v>0</v>
      </c>
      <c r="H276" s="127">
        <v>0</v>
      </c>
      <c r="I276" s="120">
        <v>0</v>
      </c>
      <c r="J276" s="120">
        <v>0</v>
      </c>
      <c r="K276" s="127">
        <v>0</v>
      </c>
      <c r="L276" s="127">
        <v>0</v>
      </c>
      <c r="M276" s="127">
        <v>0</v>
      </c>
      <c r="N276" s="128">
        <v>0</v>
      </c>
      <c r="O276" s="588">
        <v>0</v>
      </c>
      <c r="P276" s="589">
        <v>0</v>
      </c>
      <c r="Q276" s="603"/>
      <c r="R276" s="603"/>
      <c r="S276" s="145"/>
      <c r="T276" s="145"/>
      <c r="Y276" s="644"/>
      <c r="AD276" s="644"/>
    </row>
    <row r="277" spans="1:30">
      <c r="A277" s="117"/>
      <c r="B277" s="129" t="s">
        <v>585</v>
      </c>
      <c r="C277" s="123">
        <v>0</v>
      </c>
      <c r="D277" s="130">
        <v>0</v>
      </c>
      <c r="E277" s="130">
        <v>0</v>
      </c>
      <c r="F277" s="130">
        <v>0</v>
      </c>
      <c r="G277" s="130">
        <v>0</v>
      </c>
      <c r="H277" s="130">
        <v>0</v>
      </c>
      <c r="I277" s="123">
        <v>0</v>
      </c>
      <c r="J277" s="123">
        <v>0</v>
      </c>
      <c r="K277" s="130">
        <v>0</v>
      </c>
      <c r="L277" s="130">
        <v>0</v>
      </c>
      <c r="M277" s="130">
        <v>0</v>
      </c>
      <c r="N277" s="131">
        <v>0</v>
      </c>
      <c r="O277" s="588">
        <v>0</v>
      </c>
      <c r="P277" s="589">
        <v>0</v>
      </c>
      <c r="Q277" s="603"/>
      <c r="R277" s="603"/>
      <c r="S277" s="637">
        <f t="shared" ref="S277" si="1444">C277-C276</f>
        <v>0</v>
      </c>
      <c r="T277" s="637">
        <f t="shared" ref="T277" si="1445">D277-D276</f>
        <v>0</v>
      </c>
      <c r="U277" s="637">
        <f t="shared" ref="U277" si="1446">E277-E276</f>
        <v>0</v>
      </c>
      <c r="V277" s="637">
        <f t="shared" ref="V277" si="1447">F277-F276</f>
        <v>0</v>
      </c>
      <c r="W277" s="637">
        <f t="shared" ref="W277" si="1448">G277-G276</f>
        <v>0</v>
      </c>
      <c r="X277" s="637">
        <f t="shared" ref="X277" si="1449">H277-H276</f>
        <v>0</v>
      </c>
      <c r="Y277" s="645">
        <f t="shared" ref="Y277" si="1450">I277-I276</f>
        <v>0</v>
      </c>
      <c r="Z277" s="637">
        <f t="shared" ref="Z277" si="1451">J277-J276</f>
        <v>0</v>
      </c>
      <c r="AA277" s="637">
        <f t="shared" ref="AA277" si="1452">K277-K276</f>
        <v>0</v>
      </c>
      <c r="AB277" s="637">
        <f t="shared" ref="AB277" si="1453">L277-L276</f>
        <v>0</v>
      </c>
      <c r="AC277" s="637">
        <f t="shared" ref="AC277" si="1454">M277-M276</f>
        <v>0</v>
      </c>
      <c r="AD277" s="645">
        <f t="shared" ref="AD277" si="1455">N277-N276</f>
        <v>0</v>
      </c>
    </row>
    <row r="278" spans="1:30">
      <c r="A278" s="117"/>
      <c r="B278" s="109" t="s">
        <v>183</v>
      </c>
      <c r="C278" s="120">
        <v>0</v>
      </c>
      <c r="D278" s="127">
        <v>0</v>
      </c>
      <c r="E278" s="127">
        <v>0</v>
      </c>
      <c r="F278" s="127">
        <v>0</v>
      </c>
      <c r="G278" s="127">
        <v>0</v>
      </c>
      <c r="H278" s="127">
        <v>0</v>
      </c>
      <c r="I278" s="120">
        <v>0</v>
      </c>
      <c r="J278" s="120">
        <v>0</v>
      </c>
      <c r="K278" s="127">
        <v>0</v>
      </c>
      <c r="L278" s="127">
        <v>0</v>
      </c>
      <c r="M278" s="127">
        <v>0</v>
      </c>
      <c r="N278" s="128">
        <v>0</v>
      </c>
      <c r="O278" s="588">
        <v>0</v>
      </c>
      <c r="P278" s="589">
        <v>0</v>
      </c>
      <c r="Q278" s="603"/>
      <c r="R278" s="603"/>
      <c r="S278" s="145"/>
      <c r="T278" s="145"/>
      <c r="Y278" s="644"/>
      <c r="AD278" s="644"/>
    </row>
    <row r="279" spans="1:30">
      <c r="A279" s="117"/>
      <c r="B279" s="129" t="s">
        <v>587</v>
      </c>
      <c r="C279" s="123">
        <v>0</v>
      </c>
      <c r="D279" s="130">
        <v>0</v>
      </c>
      <c r="E279" s="130">
        <v>0</v>
      </c>
      <c r="F279" s="130">
        <v>0</v>
      </c>
      <c r="G279" s="130">
        <v>0</v>
      </c>
      <c r="H279" s="130">
        <v>0</v>
      </c>
      <c r="I279" s="123">
        <v>0</v>
      </c>
      <c r="J279" s="123">
        <v>0</v>
      </c>
      <c r="K279" s="130">
        <v>0</v>
      </c>
      <c r="L279" s="130">
        <v>0</v>
      </c>
      <c r="M279" s="130">
        <v>0</v>
      </c>
      <c r="N279" s="131">
        <v>0</v>
      </c>
      <c r="O279" s="588">
        <v>0</v>
      </c>
      <c r="P279" s="589">
        <v>0</v>
      </c>
      <c r="Q279" s="603"/>
      <c r="R279" s="603"/>
      <c r="S279" s="637">
        <f t="shared" ref="S279" si="1456">C279-C278</f>
        <v>0</v>
      </c>
      <c r="T279" s="637">
        <f t="shared" ref="T279" si="1457">D279-D278</f>
        <v>0</v>
      </c>
      <c r="U279" s="637">
        <f t="shared" ref="U279" si="1458">E279-E278</f>
        <v>0</v>
      </c>
      <c r="V279" s="637">
        <f t="shared" ref="V279" si="1459">F279-F278</f>
        <v>0</v>
      </c>
      <c r="W279" s="637">
        <f t="shared" ref="W279" si="1460">G279-G278</f>
        <v>0</v>
      </c>
      <c r="X279" s="637">
        <f t="shared" ref="X279" si="1461">H279-H278</f>
        <v>0</v>
      </c>
      <c r="Y279" s="645">
        <f t="shared" ref="Y279" si="1462">I279-I278</f>
        <v>0</v>
      </c>
      <c r="Z279" s="637">
        <f t="shared" ref="Z279" si="1463">J279-J278</f>
        <v>0</v>
      </c>
      <c r="AA279" s="637">
        <f t="shared" ref="AA279" si="1464">K279-K278</f>
        <v>0</v>
      </c>
      <c r="AB279" s="637">
        <f t="shared" ref="AB279" si="1465">L279-L278</f>
        <v>0</v>
      </c>
      <c r="AC279" s="637">
        <f t="shared" ref="AC279" si="1466">M279-M278</f>
        <v>0</v>
      </c>
      <c r="AD279" s="645">
        <f t="shared" ref="AD279" si="1467">N279-N278</f>
        <v>0</v>
      </c>
    </row>
    <row r="280" spans="1:30">
      <c r="A280" s="117"/>
      <c r="B280" s="109" t="s">
        <v>185</v>
      </c>
      <c r="C280" s="120">
        <v>0</v>
      </c>
      <c r="D280" s="127">
        <v>0</v>
      </c>
      <c r="E280" s="127">
        <v>0</v>
      </c>
      <c r="F280" s="127">
        <v>0</v>
      </c>
      <c r="G280" s="127">
        <v>0</v>
      </c>
      <c r="H280" s="127">
        <v>0</v>
      </c>
      <c r="I280" s="120">
        <v>0</v>
      </c>
      <c r="J280" s="120">
        <v>0</v>
      </c>
      <c r="K280" s="127">
        <v>0</v>
      </c>
      <c r="L280" s="127">
        <v>0</v>
      </c>
      <c r="M280" s="127">
        <v>0</v>
      </c>
      <c r="N280" s="128">
        <v>0</v>
      </c>
      <c r="O280" s="588">
        <v>0</v>
      </c>
      <c r="P280" s="589">
        <v>0</v>
      </c>
      <c r="Q280" s="603"/>
      <c r="R280" s="603"/>
      <c r="S280" s="145"/>
      <c r="T280" s="145"/>
      <c r="Y280" s="644"/>
      <c r="AD280" s="644"/>
    </row>
    <row r="281" spans="1:30">
      <c r="A281" s="117"/>
      <c r="B281" s="129" t="s">
        <v>589</v>
      </c>
      <c r="C281" s="123">
        <v>0</v>
      </c>
      <c r="D281" s="130">
        <v>0</v>
      </c>
      <c r="E281" s="130">
        <v>0</v>
      </c>
      <c r="F281" s="130">
        <v>0</v>
      </c>
      <c r="G281" s="130">
        <v>0</v>
      </c>
      <c r="H281" s="130">
        <v>0</v>
      </c>
      <c r="I281" s="123">
        <v>0</v>
      </c>
      <c r="J281" s="123">
        <v>0</v>
      </c>
      <c r="K281" s="130">
        <v>0</v>
      </c>
      <c r="L281" s="130">
        <v>0</v>
      </c>
      <c r="M281" s="130">
        <v>0</v>
      </c>
      <c r="N281" s="131">
        <v>0</v>
      </c>
      <c r="O281" s="588">
        <v>0</v>
      </c>
      <c r="P281" s="589">
        <v>0</v>
      </c>
      <c r="Q281" s="603"/>
      <c r="R281" s="603"/>
      <c r="S281" s="637">
        <f t="shared" ref="S281" si="1468">C281-C280</f>
        <v>0</v>
      </c>
      <c r="T281" s="637">
        <f t="shared" ref="T281" si="1469">D281-D280</f>
        <v>0</v>
      </c>
      <c r="U281" s="637">
        <f t="shared" ref="U281" si="1470">E281-E280</f>
        <v>0</v>
      </c>
      <c r="V281" s="637">
        <f t="shared" ref="V281" si="1471">F281-F280</f>
        <v>0</v>
      </c>
      <c r="W281" s="637">
        <f t="shared" ref="W281" si="1472">G281-G280</f>
        <v>0</v>
      </c>
      <c r="X281" s="637">
        <f t="shared" ref="X281" si="1473">H281-H280</f>
        <v>0</v>
      </c>
      <c r="Y281" s="645">
        <f t="shared" ref="Y281" si="1474">I281-I280</f>
        <v>0</v>
      </c>
      <c r="Z281" s="637">
        <f t="shared" ref="Z281" si="1475">J281-J280</f>
        <v>0</v>
      </c>
      <c r="AA281" s="637">
        <f t="shared" ref="AA281" si="1476">K281-K280</f>
        <v>0</v>
      </c>
      <c r="AB281" s="637">
        <f t="shared" ref="AB281" si="1477">L281-L280</f>
        <v>0</v>
      </c>
      <c r="AC281" s="637">
        <f t="shared" ref="AC281" si="1478">M281-M280</f>
        <v>0</v>
      </c>
      <c r="AD281" s="645">
        <f t="shared" ref="AD281" si="1479">N281-N280</f>
        <v>0</v>
      </c>
    </row>
    <row r="282" spans="1:30">
      <c r="A282" s="117"/>
      <c r="B282" s="109" t="s">
        <v>187</v>
      </c>
      <c r="C282" s="120">
        <v>0</v>
      </c>
      <c r="D282" s="127">
        <v>0</v>
      </c>
      <c r="E282" s="127">
        <v>0</v>
      </c>
      <c r="F282" s="127">
        <v>0</v>
      </c>
      <c r="G282" s="127">
        <v>0</v>
      </c>
      <c r="H282" s="127">
        <v>0</v>
      </c>
      <c r="I282" s="120">
        <v>0</v>
      </c>
      <c r="J282" s="120">
        <v>0</v>
      </c>
      <c r="K282" s="127">
        <v>0</v>
      </c>
      <c r="L282" s="127">
        <v>0</v>
      </c>
      <c r="M282" s="127">
        <v>0</v>
      </c>
      <c r="N282" s="128">
        <v>0</v>
      </c>
      <c r="O282" s="588">
        <v>0</v>
      </c>
      <c r="P282" s="589">
        <v>0</v>
      </c>
      <c r="Q282" s="603"/>
      <c r="R282" s="603"/>
      <c r="S282" s="145"/>
      <c r="T282" s="145"/>
      <c r="Y282" s="644"/>
      <c r="AD282" s="644"/>
    </row>
    <row r="283" spans="1:30">
      <c r="A283" s="117"/>
      <c r="B283" s="129" t="s">
        <v>591</v>
      </c>
      <c r="C283" s="123">
        <v>0</v>
      </c>
      <c r="D283" s="130">
        <v>0</v>
      </c>
      <c r="E283" s="130">
        <v>0</v>
      </c>
      <c r="F283" s="130">
        <v>0</v>
      </c>
      <c r="G283" s="130">
        <v>0</v>
      </c>
      <c r="H283" s="130">
        <v>0</v>
      </c>
      <c r="I283" s="123">
        <v>0</v>
      </c>
      <c r="J283" s="123">
        <v>0</v>
      </c>
      <c r="K283" s="130">
        <v>0</v>
      </c>
      <c r="L283" s="130">
        <v>0</v>
      </c>
      <c r="M283" s="130">
        <v>0</v>
      </c>
      <c r="N283" s="131">
        <v>0</v>
      </c>
      <c r="O283" s="588">
        <v>0</v>
      </c>
      <c r="P283" s="589">
        <v>0</v>
      </c>
      <c r="Q283" s="603"/>
      <c r="R283" s="603"/>
      <c r="S283" s="637">
        <f t="shared" ref="S283" si="1480">C283-C282</f>
        <v>0</v>
      </c>
      <c r="T283" s="637">
        <f t="shared" ref="T283" si="1481">D283-D282</f>
        <v>0</v>
      </c>
      <c r="U283" s="637">
        <f t="shared" ref="U283" si="1482">E283-E282</f>
        <v>0</v>
      </c>
      <c r="V283" s="637">
        <f t="shared" ref="V283" si="1483">F283-F282</f>
        <v>0</v>
      </c>
      <c r="W283" s="637">
        <f t="shared" ref="W283" si="1484">G283-G282</f>
        <v>0</v>
      </c>
      <c r="X283" s="637">
        <f t="shared" ref="X283" si="1485">H283-H282</f>
        <v>0</v>
      </c>
      <c r="Y283" s="645">
        <f t="shared" ref="Y283" si="1486">I283-I282</f>
        <v>0</v>
      </c>
      <c r="Z283" s="637">
        <f t="shared" ref="Z283" si="1487">J283-J282</f>
        <v>0</v>
      </c>
      <c r="AA283" s="637">
        <f t="shared" ref="AA283" si="1488">K283-K282</f>
        <v>0</v>
      </c>
      <c r="AB283" s="637">
        <f t="shared" ref="AB283" si="1489">L283-L282</f>
        <v>0</v>
      </c>
      <c r="AC283" s="637">
        <f t="shared" ref="AC283" si="1490">M283-M282</f>
        <v>0</v>
      </c>
      <c r="AD283" s="645">
        <f t="shared" ref="AD283" si="1491">N283-N282</f>
        <v>0</v>
      </c>
    </row>
    <row r="284" spans="1:30">
      <c r="A284" s="117"/>
      <c r="B284" s="109" t="s">
        <v>189</v>
      </c>
      <c r="C284" s="120">
        <v>0</v>
      </c>
      <c r="D284" s="127">
        <v>0</v>
      </c>
      <c r="E284" s="127">
        <v>0</v>
      </c>
      <c r="F284" s="127">
        <v>0</v>
      </c>
      <c r="G284" s="127">
        <v>0</v>
      </c>
      <c r="H284" s="127">
        <v>0</v>
      </c>
      <c r="I284" s="120">
        <v>0</v>
      </c>
      <c r="J284" s="120">
        <v>0</v>
      </c>
      <c r="K284" s="127">
        <v>0</v>
      </c>
      <c r="L284" s="127">
        <v>0</v>
      </c>
      <c r="M284" s="127">
        <v>0</v>
      </c>
      <c r="N284" s="128">
        <v>0</v>
      </c>
      <c r="O284" s="588">
        <v>0</v>
      </c>
      <c r="P284" s="589">
        <v>0</v>
      </c>
      <c r="Q284" s="603"/>
      <c r="R284" s="603"/>
      <c r="S284" s="145"/>
      <c r="T284" s="145"/>
      <c r="Y284" s="644"/>
      <c r="AD284" s="644"/>
    </row>
    <row r="285" spans="1:30">
      <c r="A285" s="117"/>
      <c r="B285" s="129" t="s">
        <v>593</v>
      </c>
      <c r="C285" s="123">
        <v>0</v>
      </c>
      <c r="D285" s="130">
        <v>0</v>
      </c>
      <c r="E285" s="130">
        <v>0</v>
      </c>
      <c r="F285" s="130">
        <v>0</v>
      </c>
      <c r="G285" s="130">
        <v>0</v>
      </c>
      <c r="H285" s="130">
        <v>0</v>
      </c>
      <c r="I285" s="123">
        <v>0</v>
      </c>
      <c r="J285" s="123">
        <v>0</v>
      </c>
      <c r="K285" s="130">
        <v>0</v>
      </c>
      <c r="L285" s="130">
        <v>0</v>
      </c>
      <c r="M285" s="130">
        <v>0</v>
      </c>
      <c r="N285" s="131">
        <v>0</v>
      </c>
      <c r="O285" s="588">
        <v>0</v>
      </c>
      <c r="P285" s="589">
        <v>0</v>
      </c>
      <c r="Q285" s="603"/>
      <c r="R285" s="603"/>
      <c r="S285" s="637">
        <f t="shared" ref="S285" si="1492">C285-C284</f>
        <v>0</v>
      </c>
      <c r="T285" s="637">
        <f t="shared" ref="T285" si="1493">D285-D284</f>
        <v>0</v>
      </c>
      <c r="U285" s="637">
        <f t="shared" ref="U285" si="1494">E285-E284</f>
        <v>0</v>
      </c>
      <c r="V285" s="637">
        <f t="shared" ref="V285" si="1495">F285-F284</f>
        <v>0</v>
      </c>
      <c r="W285" s="637">
        <f t="shared" ref="W285" si="1496">G285-G284</f>
        <v>0</v>
      </c>
      <c r="X285" s="637">
        <f t="shared" ref="X285" si="1497">H285-H284</f>
        <v>0</v>
      </c>
      <c r="Y285" s="645">
        <f t="shared" ref="Y285" si="1498">I285-I284</f>
        <v>0</v>
      </c>
      <c r="Z285" s="637">
        <f t="shared" ref="Z285" si="1499">J285-J284</f>
        <v>0</v>
      </c>
      <c r="AA285" s="637">
        <f t="shared" ref="AA285" si="1500">K285-K284</f>
        <v>0</v>
      </c>
      <c r="AB285" s="637">
        <f t="shared" ref="AB285" si="1501">L285-L284</f>
        <v>0</v>
      </c>
      <c r="AC285" s="637">
        <f t="shared" ref="AC285" si="1502">M285-M284</f>
        <v>0</v>
      </c>
      <c r="AD285" s="645">
        <f t="shared" ref="AD285" si="1503">N285-N284</f>
        <v>0</v>
      </c>
    </row>
    <row r="286" spans="1:30">
      <c r="A286" s="117"/>
      <c r="B286" s="109" t="s">
        <v>195</v>
      </c>
      <c r="C286" s="120">
        <v>0</v>
      </c>
      <c r="D286" s="127">
        <v>0</v>
      </c>
      <c r="E286" s="127">
        <v>0</v>
      </c>
      <c r="F286" s="127">
        <v>0</v>
      </c>
      <c r="G286" s="127">
        <v>0</v>
      </c>
      <c r="H286" s="127">
        <v>0</v>
      </c>
      <c r="I286" s="120">
        <v>0</v>
      </c>
      <c r="J286" s="120">
        <v>0</v>
      </c>
      <c r="K286" s="127">
        <v>0</v>
      </c>
      <c r="L286" s="127">
        <v>0</v>
      </c>
      <c r="M286" s="127">
        <v>0</v>
      </c>
      <c r="N286" s="128">
        <v>0</v>
      </c>
      <c r="O286" s="588">
        <v>0</v>
      </c>
      <c r="P286" s="589">
        <v>0</v>
      </c>
      <c r="Q286" s="603"/>
      <c r="R286" s="603"/>
      <c r="S286" s="145"/>
      <c r="T286" s="145"/>
      <c r="Y286" s="644"/>
      <c r="AD286" s="644"/>
    </row>
    <row r="287" spans="1:30">
      <c r="A287" s="117"/>
      <c r="B287" s="129" t="s">
        <v>595</v>
      </c>
      <c r="C287" s="123">
        <v>0</v>
      </c>
      <c r="D287" s="130">
        <v>0</v>
      </c>
      <c r="E287" s="130">
        <v>0</v>
      </c>
      <c r="F287" s="130">
        <v>0</v>
      </c>
      <c r="G287" s="130">
        <v>0</v>
      </c>
      <c r="H287" s="130">
        <v>0</v>
      </c>
      <c r="I287" s="123">
        <v>0</v>
      </c>
      <c r="J287" s="123">
        <v>0</v>
      </c>
      <c r="K287" s="130">
        <v>0</v>
      </c>
      <c r="L287" s="130">
        <v>0</v>
      </c>
      <c r="M287" s="130">
        <v>0</v>
      </c>
      <c r="N287" s="131">
        <v>0</v>
      </c>
      <c r="O287" s="588">
        <v>0</v>
      </c>
      <c r="P287" s="589">
        <v>0</v>
      </c>
      <c r="Q287" s="603"/>
      <c r="R287" s="603"/>
      <c r="S287" s="637">
        <f t="shared" ref="S287" si="1504">C287-C286</f>
        <v>0</v>
      </c>
      <c r="T287" s="637">
        <f t="shared" ref="T287" si="1505">D287-D286</f>
        <v>0</v>
      </c>
      <c r="U287" s="637">
        <f t="shared" ref="U287" si="1506">E287-E286</f>
        <v>0</v>
      </c>
      <c r="V287" s="637">
        <f t="shared" ref="V287" si="1507">F287-F286</f>
        <v>0</v>
      </c>
      <c r="W287" s="637">
        <f t="shared" ref="W287" si="1508">G287-G286</f>
        <v>0</v>
      </c>
      <c r="X287" s="637">
        <f t="shared" ref="X287" si="1509">H287-H286</f>
        <v>0</v>
      </c>
      <c r="Y287" s="645">
        <f t="shared" ref="Y287" si="1510">I287-I286</f>
        <v>0</v>
      </c>
      <c r="Z287" s="637">
        <f t="shared" ref="Z287" si="1511">J287-J286</f>
        <v>0</v>
      </c>
      <c r="AA287" s="637">
        <f t="shared" ref="AA287" si="1512">K287-K286</f>
        <v>0</v>
      </c>
      <c r="AB287" s="637">
        <f t="shared" ref="AB287" si="1513">L287-L286</f>
        <v>0</v>
      </c>
      <c r="AC287" s="637">
        <f t="shared" ref="AC287" si="1514">M287-M286</f>
        <v>0</v>
      </c>
      <c r="AD287" s="645">
        <f t="shared" ref="AD287" si="1515">N287-N286</f>
        <v>0</v>
      </c>
    </row>
    <row r="288" spans="1:30">
      <c r="A288" s="117"/>
      <c r="B288" s="109" t="s">
        <v>191</v>
      </c>
      <c r="C288" s="120">
        <v>0</v>
      </c>
      <c r="D288" s="127">
        <v>0</v>
      </c>
      <c r="E288" s="127">
        <v>0</v>
      </c>
      <c r="F288" s="127">
        <v>0</v>
      </c>
      <c r="G288" s="127">
        <v>0</v>
      </c>
      <c r="H288" s="127">
        <v>0</v>
      </c>
      <c r="I288" s="120">
        <v>0</v>
      </c>
      <c r="J288" s="120">
        <v>0</v>
      </c>
      <c r="K288" s="127">
        <v>0</v>
      </c>
      <c r="L288" s="127">
        <v>0</v>
      </c>
      <c r="M288" s="127">
        <v>0</v>
      </c>
      <c r="N288" s="128">
        <v>0</v>
      </c>
      <c r="O288" s="588">
        <v>0</v>
      </c>
      <c r="P288" s="589">
        <v>0</v>
      </c>
      <c r="Q288" s="603"/>
      <c r="R288" s="603"/>
      <c r="S288" s="145"/>
      <c r="T288" s="145"/>
      <c r="Y288" s="644"/>
      <c r="AD288" s="644"/>
    </row>
    <row r="289" spans="1:31">
      <c r="A289" s="117"/>
      <c r="B289" s="129" t="s">
        <v>597</v>
      </c>
      <c r="C289" s="123">
        <v>0</v>
      </c>
      <c r="D289" s="130">
        <v>0</v>
      </c>
      <c r="E289" s="130">
        <v>0</v>
      </c>
      <c r="F289" s="130">
        <v>0</v>
      </c>
      <c r="G289" s="130">
        <v>0</v>
      </c>
      <c r="H289" s="130">
        <v>0</v>
      </c>
      <c r="I289" s="123">
        <v>0</v>
      </c>
      <c r="J289" s="123">
        <v>0</v>
      </c>
      <c r="K289" s="130">
        <v>0</v>
      </c>
      <c r="L289" s="130">
        <v>0</v>
      </c>
      <c r="M289" s="130">
        <v>0</v>
      </c>
      <c r="N289" s="131">
        <v>0</v>
      </c>
      <c r="O289" s="588">
        <v>0</v>
      </c>
      <c r="P289" s="589">
        <v>0</v>
      </c>
      <c r="Q289" s="603"/>
      <c r="R289" s="603"/>
      <c r="S289" s="637">
        <f t="shared" ref="S289" si="1516">C289-C288</f>
        <v>0</v>
      </c>
      <c r="T289" s="637">
        <f t="shared" ref="T289" si="1517">D289-D288</f>
        <v>0</v>
      </c>
      <c r="U289" s="637">
        <f t="shared" ref="U289" si="1518">E289-E288</f>
        <v>0</v>
      </c>
      <c r="V289" s="637">
        <f t="shared" ref="V289" si="1519">F289-F288</f>
        <v>0</v>
      </c>
      <c r="W289" s="637">
        <f t="shared" ref="W289" si="1520">G289-G288</f>
        <v>0</v>
      </c>
      <c r="X289" s="637">
        <f t="shared" ref="X289" si="1521">H289-H288</f>
        <v>0</v>
      </c>
      <c r="Y289" s="645">
        <f t="shared" ref="Y289" si="1522">I289-I288</f>
        <v>0</v>
      </c>
      <c r="Z289" s="637">
        <f t="shared" ref="Z289" si="1523">J289-J288</f>
        <v>0</v>
      </c>
      <c r="AA289" s="637">
        <f t="shared" ref="AA289" si="1524">K289-K288</f>
        <v>0</v>
      </c>
      <c r="AB289" s="637">
        <f t="shared" ref="AB289" si="1525">L289-L288</f>
        <v>0</v>
      </c>
      <c r="AC289" s="637">
        <f t="shared" ref="AC289" si="1526">M289-M288</f>
        <v>0</v>
      </c>
      <c r="AD289" s="645">
        <f t="shared" ref="AD289" si="1527">N289-N288</f>
        <v>0</v>
      </c>
    </row>
    <row r="290" spans="1:31">
      <c r="A290" s="117"/>
      <c r="B290" s="109" t="s">
        <v>193</v>
      </c>
      <c r="C290" s="120">
        <v>0</v>
      </c>
      <c r="D290" s="127">
        <v>0</v>
      </c>
      <c r="E290" s="127">
        <v>0</v>
      </c>
      <c r="F290" s="127">
        <v>0</v>
      </c>
      <c r="G290" s="127">
        <v>0</v>
      </c>
      <c r="H290" s="127">
        <v>0</v>
      </c>
      <c r="I290" s="120">
        <v>0</v>
      </c>
      <c r="J290" s="120">
        <v>0</v>
      </c>
      <c r="K290" s="127">
        <v>0</v>
      </c>
      <c r="L290" s="127">
        <v>0</v>
      </c>
      <c r="M290" s="127">
        <v>0</v>
      </c>
      <c r="N290" s="128">
        <v>0</v>
      </c>
      <c r="O290" s="588">
        <v>0</v>
      </c>
      <c r="P290" s="589">
        <v>0</v>
      </c>
      <c r="Q290" s="603"/>
      <c r="R290" s="603"/>
      <c r="S290" s="145"/>
      <c r="T290" s="145"/>
      <c r="Y290" s="644"/>
      <c r="AD290" s="644"/>
    </row>
    <row r="291" spans="1:31">
      <c r="A291" s="117"/>
      <c r="B291" s="129" t="s">
        <v>599</v>
      </c>
      <c r="C291" s="123">
        <v>0</v>
      </c>
      <c r="D291" s="130">
        <v>0</v>
      </c>
      <c r="E291" s="130">
        <v>0</v>
      </c>
      <c r="F291" s="130">
        <v>0</v>
      </c>
      <c r="G291" s="130">
        <v>0</v>
      </c>
      <c r="H291" s="130">
        <v>0</v>
      </c>
      <c r="I291" s="123">
        <v>0</v>
      </c>
      <c r="J291" s="123">
        <v>0</v>
      </c>
      <c r="K291" s="130">
        <v>0</v>
      </c>
      <c r="L291" s="130">
        <v>0</v>
      </c>
      <c r="M291" s="130">
        <v>0</v>
      </c>
      <c r="N291" s="131">
        <v>0</v>
      </c>
      <c r="O291" s="588">
        <v>0</v>
      </c>
      <c r="P291" s="589">
        <v>0</v>
      </c>
      <c r="Q291" s="603"/>
      <c r="R291" s="603"/>
      <c r="S291" s="637">
        <f t="shared" ref="S291" si="1528">C291-C290</f>
        <v>0</v>
      </c>
      <c r="T291" s="637">
        <f t="shared" ref="T291" si="1529">D291-D290</f>
        <v>0</v>
      </c>
      <c r="U291" s="637">
        <f t="shared" ref="U291" si="1530">E291-E290</f>
        <v>0</v>
      </c>
      <c r="V291" s="637">
        <f t="shared" ref="V291" si="1531">F291-F290</f>
        <v>0</v>
      </c>
      <c r="W291" s="637">
        <f t="shared" ref="W291" si="1532">G291-G290</f>
        <v>0</v>
      </c>
      <c r="X291" s="637">
        <f t="shared" ref="X291" si="1533">H291-H290</f>
        <v>0</v>
      </c>
      <c r="Y291" s="645">
        <f t="shared" ref="Y291" si="1534">I291-I290</f>
        <v>0</v>
      </c>
      <c r="Z291" s="637">
        <f t="shared" ref="Z291" si="1535">J291-J290</f>
        <v>0</v>
      </c>
      <c r="AA291" s="637">
        <f t="shared" ref="AA291" si="1536">K291-K290</f>
        <v>0</v>
      </c>
      <c r="AB291" s="637">
        <f t="shared" ref="AB291" si="1537">L291-L290</f>
        <v>0</v>
      </c>
      <c r="AC291" s="637">
        <f t="shared" ref="AC291" si="1538">M291-M290</f>
        <v>0</v>
      </c>
      <c r="AD291" s="645">
        <f t="shared" ref="AD291" si="1539">N291-N290</f>
        <v>0</v>
      </c>
    </row>
    <row r="292" spans="1:31">
      <c r="A292" s="117"/>
      <c r="B292" s="109" t="s">
        <v>227</v>
      </c>
      <c r="C292" s="120">
        <v>0</v>
      </c>
      <c r="D292" s="127">
        <v>0</v>
      </c>
      <c r="E292" s="127">
        <v>0</v>
      </c>
      <c r="F292" s="127">
        <v>0</v>
      </c>
      <c r="G292" s="127">
        <v>0</v>
      </c>
      <c r="H292" s="127">
        <v>0</v>
      </c>
      <c r="I292" s="120">
        <v>0</v>
      </c>
      <c r="J292" s="120">
        <v>0</v>
      </c>
      <c r="K292" s="127">
        <v>0</v>
      </c>
      <c r="L292" s="127">
        <v>0</v>
      </c>
      <c r="M292" s="127">
        <v>0</v>
      </c>
      <c r="N292" s="128">
        <v>0</v>
      </c>
      <c r="O292" s="588">
        <v>0</v>
      </c>
      <c r="P292" s="589">
        <v>0</v>
      </c>
      <c r="Q292" s="603"/>
      <c r="R292" s="603"/>
      <c r="S292" s="145"/>
      <c r="T292" s="145"/>
      <c r="Y292" s="644"/>
      <c r="AD292" s="644"/>
    </row>
    <row r="293" spans="1:31" ht="13.5" thickBot="1">
      <c r="A293" s="632"/>
      <c r="B293" s="638" t="s">
        <v>601</v>
      </c>
      <c r="C293" s="639">
        <v>0</v>
      </c>
      <c r="D293" s="640">
        <v>0</v>
      </c>
      <c r="E293" s="640">
        <v>0</v>
      </c>
      <c r="F293" s="640">
        <v>0</v>
      </c>
      <c r="G293" s="640">
        <v>0</v>
      </c>
      <c r="H293" s="640">
        <v>0</v>
      </c>
      <c r="I293" s="639">
        <v>0</v>
      </c>
      <c r="J293" s="639">
        <v>0</v>
      </c>
      <c r="K293" s="640">
        <v>0</v>
      </c>
      <c r="L293" s="640">
        <v>0</v>
      </c>
      <c r="M293" s="640">
        <v>0</v>
      </c>
      <c r="N293" s="641">
        <v>0</v>
      </c>
      <c r="O293" s="633">
        <v>0</v>
      </c>
      <c r="P293" s="634">
        <v>0</v>
      </c>
      <c r="Q293" s="603"/>
      <c r="R293" s="603"/>
      <c r="S293" s="642">
        <f t="shared" ref="S293" si="1540">C293-C292</f>
        <v>0</v>
      </c>
      <c r="T293" s="642">
        <f t="shared" ref="T293" si="1541">D293-D292</f>
        <v>0</v>
      </c>
      <c r="U293" s="642">
        <f t="shared" ref="U293" si="1542">E293-E292</f>
        <v>0</v>
      </c>
      <c r="V293" s="642">
        <f t="shared" ref="V293" si="1543">F293-F292</f>
        <v>0</v>
      </c>
      <c r="W293" s="642">
        <f t="shared" ref="W293" si="1544">G293-G292</f>
        <v>0</v>
      </c>
      <c r="X293" s="642">
        <f t="shared" ref="X293" si="1545">H293-H292</f>
        <v>0</v>
      </c>
      <c r="Y293" s="646">
        <f t="shared" ref="Y293" si="1546">I293-I292</f>
        <v>0</v>
      </c>
      <c r="Z293" s="642">
        <f t="shared" ref="Z293" si="1547">J293-J292</f>
        <v>0</v>
      </c>
      <c r="AA293" s="642">
        <f t="shared" ref="AA293" si="1548">K293-K292</f>
        <v>0</v>
      </c>
      <c r="AB293" s="642">
        <f t="shared" ref="AB293" si="1549">L293-L292</f>
        <v>0</v>
      </c>
      <c r="AC293" s="642">
        <f t="shared" ref="AC293" si="1550">M293-M292</f>
        <v>0</v>
      </c>
      <c r="AD293" s="646">
        <f t="shared" ref="AD293" si="1551">N293-N292</f>
        <v>0</v>
      </c>
    </row>
    <row r="294" spans="1:31">
      <c r="A294" s="116" t="s">
        <v>42</v>
      </c>
      <c r="B294" s="109" t="s">
        <v>286</v>
      </c>
      <c r="C294" s="120">
        <v>150.58688524590164</v>
      </c>
      <c r="D294" s="731">
        <v>0</v>
      </c>
      <c r="E294" s="127">
        <v>162.13555555555556</v>
      </c>
      <c r="F294" s="731">
        <v>0</v>
      </c>
      <c r="G294" s="127">
        <v>135</v>
      </c>
      <c r="H294" s="127">
        <v>175</v>
      </c>
      <c r="I294" s="120">
        <v>155.48055555555558</v>
      </c>
      <c r="J294" s="120">
        <v>0</v>
      </c>
      <c r="K294" s="127">
        <v>87.566024557043448</v>
      </c>
      <c r="L294" s="127">
        <v>88.341770771536886</v>
      </c>
      <c r="M294" s="127">
        <v>89.785186416938203</v>
      </c>
      <c r="N294" s="128">
        <v>88.379142117802573</v>
      </c>
      <c r="O294" s="111">
        <v>0</v>
      </c>
      <c r="P294" s="112">
        <v>0</v>
      </c>
      <c r="Q294" s="603"/>
      <c r="R294" s="603"/>
      <c r="S294" s="636" t="s">
        <v>1145</v>
      </c>
      <c r="T294" s="145"/>
      <c r="Y294" s="644"/>
      <c r="AD294" s="644"/>
    </row>
    <row r="295" spans="1:31">
      <c r="A295" s="117"/>
      <c r="B295" s="129" t="s">
        <v>571</v>
      </c>
      <c r="C295" s="123">
        <v>143.29552238805968</v>
      </c>
      <c r="D295" s="130">
        <v>139.30000000000001</v>
      </c>
      <c r="E295" s="130">
        <v>154.30625000000001</v>
      </c>
      <c r="F295" s="130">
        <v>196</v>
      </c>
      <c r="G295" s="130">
        <v>167</v>
      </c>
      <c r="H295" s="130">
        <v>168</v>
      </c>
      <c r="I295" s="123">
        <v>147.49999999999997</v>
      </c>
      <c r="J295" s="123">
        <v>0</v>
      </c>
      <c r="K295" s="130">
        <v>0</v>
      </c>
      <c r="L295" s="130">
        <v>0</v>
      </c>
      <c r="M295" s="130">
        <v>0</v>
      </c>
      <c r="N295" s="131">
        <v>0</v>
      </c>
      <c r="O295" s="588">
        <v>0</v>
      </c>
      <c r="P295" s="589">
        <v>0</v>
      </c>
      <c r="Q295" s="603"/>
      <c r="R295" s="603"/>
      <c r="S295" s="637">
        <f t="shared" ref="S295" si="1552">C295-C294</f>
        <v>-7.2913628578419605</v>
      </c>
      <c r="T295" s="729">
        <f t="shared" ref="T295" si="1553">D295-D294</f>
        <v>139.30000000000001</v>
      </c>
      <c r="U295" s="637">
        <f t="shared" ref="U295" si="1554">E295-E294</f>
        <v>-7.8293055555555497</v>
      </c>
      <c r="V295" s="729">
        <f t="shared" ref="V295" si="1555">F295-F294</f>
        <v>196</v>
      </c>
      <c r="W295" s="729">
        <f t="shared" ref="W295" si="1556">G295-G294</f>
        <v>32</v>
      </c>
      <c r="X295" s="637">
        <f t="shared" ref="X295" si="1557">H295-H294</f>
        <v>-7</v>
      </c>
      <c r="Y295" s="645">
        <f t="shared" ref="Y295" si="1558">I295-I294</f>
        <v>-7.9805555555556111</v>
      </c>
      <c r="Z295" s="637">
        <f t="shared" ref="Z295" si="1559">J295-J294</f>
        <v>0</v>
      </c>
      <c r="AA295" s="637">
        <f t="shared" ref="AA295" si="1560">K295-K294</f>
        <v>-87.566024557043448</v>
      </c>
      <c r="AB295" s="637">
        <f t="shared" ref="AB295" si="1561">L295-L294</f>
        <v>-88.341770771536886</v>
      </c>
      <c r="AC295" s="637">
        <f t="shared" ref="AC295" si="1562">M295-M294</f>
        <v>-89.785186416938203</v>
      </c>
      <c r="AD295" s="645">
        <f t="shared" ref="AD295" si="1563">N295-N294</f>
        <v>-88.379142117802573</v>
      </c>
      <c r="AE295" s="643" t="s">
        <v>1146</v>
      </c>
    </row>
    <row r="296" spans="1:31">
      <c r="A296" s="117"/>
      <c r="B296" s="109" t="s">
        <v>288</v>
      </c>
      <c r="C296" s="733">
        <v>0</v>
      </c>
      <c r="D296" s="731">
        <v>0</v>
      </c>
      <c r="E296" s="127">
        <v>136</v>
      </c>
      <c r="F296" s="731">
        <v>0</v>
      </c>
      <c r="G296" s="731">
        <v>0</v>
      </c>
      <c r="H296" s="127">
        <v>0</v>
      </c>
      <c r="I296" s="120">
        <v>136</v>
      </c>
      <c r="J296" s="120">
        <v>0</v>
      </c>
      <c r="K296" s="127">
        <v>86.494133351281022</v>
      </c>
      <c r="L296" s="127">
        <v>85.910842897281142</v>
      </c>
      <c r="M296" s="127">
        <v>90.957142857142856</v>
      </c>
      <c r="N296" s="128">
        <v>87.191570739151871</v>
      </c>
      <c r="O296" s="588">
        <v>0</v>
      </c>
      <c r="P296" s="589">
        <v>0</v>
      </c>
      <c r="Q296" s="603"/>
      <c r="R296" s="603"/>
      <c r="S296" s="145"/>
      <c r="T296" s="145"/>
      <c r="Y296" s="644"/>
      <c r="AD296" s="644"/>
    </row>
    <row r="297" spans="1:31">
      <c r="A297" s="117"/>
      <c r="B297" s="129" t="s">
        <v>573</v>
      </c>
      <c r="C297" s="123">
        <v>112.3</v>
      </c>
      <c r="D297" s="130">
        <v>121</v>
      </c>
      <c r="E297" s="734">
        <v>0</v>
      </c>
      <c r="F297" s="130">
        <v>137.69999999999999</v>
      </c>
      <c r="G297" s="130">
        <v>117</v>
      </c>
      <c r="H297" s="130">
        <v>0</v>
      </c>
      <c r="I297" s="123">
        <v>123.5</v>
      </c>
      <c r="J297" s="123">
        <v>0</v>
      </c>
      <c r="K297" s="130">
        <v>0</v>
      </c>
      <c r="L297" s="130">
        <v>0</v>
      </c>
      <c r="M297" s="130">
        <v>0</v>
      </c>
      <c r="N297" s="131">
        <v>0</v>
      </c>
      <c r="O297" s="588">
        <v>0</v>
      </c>
      <c r="P297" s="589">
        <v>0</v>
      </c>
      <c r="Q297" s="603"/>
      <c r="R297" s="603"/>
      <c r="S297" s="729">
        <f t="shared" ref="S297" si="1564">C297-C296</f>
        <v>112.3</v>
      </c>
      <c r="T297" s="729">
        <f t="shared" ref="T297" si="1565">D297-D296</f>
        <v>121</v>
      </c>
      <c r="U297" s="729">
        <f t="shared" ref="U297" si="1566">E297-E296</f>
        <v>-136</v>
      </c>
      <c r="V297" s="729">
        <f t="shared" ref="V297" si="1567">F297-F296</f>
        <v>137.69999999999999</v>
      </c>
      <c r="W297" s="729">
        <f t="shared" ref="W297" si="1568">G297-G296</f>
        <v>117</v>
      </c>
      <c r="X297" s="637">
        <f t="shared" ref="X297" si="1569">H297-H296</f>
        <v>0</v>
      </c>
      <c r="Y297" s="645">
        <f t="shared" ref="Y297" si="1570">I297-I296</f>
        <v>-12.5</v>
      </c>
      <c r="Z297" s="637">
        <f t="shared" ref="Z297" si="1571">J297-J296</f>
        <v>0</v>
      </c>
      <c r="AA297" s="637">
        <f t="shared" ref="AA297" si="1572">K297-K296</f>
        <v>-86.494133351281022</v>
      </c>
      <c r="AB297" s="637">
        <f t="shared" ref="AB297" si="1573">L297-L296</f>
        <v>-85.910842897281142</v>
      </c>
      <c r="AC297" s="637">
        <f t="shared" ref="AC297" si="1574">M297-M296</f>
        <v>-90.957142857142856</v>
      </c>
      <c r="AD297" s="645">
        <f t="shared" ref="AD297" si="1575">N297-N296</f>
        <v>-87.191570739151871</v>
      </c>
    </row>
    <row r="298" spans="1:31">
      <c r="A298" s="117"/>
      <c r="B298" s="109" t="s">
        <v>290</v>
      </c>
      <c r="C298" s="120">
        <v>0</v>
      </c>
      <c r="D298" s="127">
        <v>0</v>
      </c>
      <c r="E298" s="127">
        <v>0</v>
      </c>
      <c r="F298" s="127">
        <v>0</v>
      </c>
      <c r="G298" s="127">
        <v>0</v>
      </c>
      <c r="H298" s="127">
        <v>0</v>
      </c>
      <c r="I298" s="120">
        <v>0</v>
      </c>
      <c r="J298" s="120">
        <v>0</v>
      </c>
      <c r="K298" s="127">
        <v>85.17763157894737</v>
      </c>
      <c r="L298" s="127">
        <v>87.409090909090907</v>
      </c>
      <c r="M298" s="127">
        <v>82.5</v>
      </c>
      <c r="N298" s="128">
        <v>85.725939849624055</v>
      </c>
      <c r="O298" s="588">
        <v>0</v>
      </c>
      <c r="P298" s="589">
        <v>0</v>
      </c>
      <c r="Q298" s="603"/>
      <c r="R298" s="603"/>
      <c r="S298" s="145"/>
      <c r="T298" s="145"/>
      <c r="Y298" s="644"/>
      <c r="AD298" s="644"/>
    </row>
    <row r="299" spans="1:31">
      <c r="A299" s="117"/>
      <c r="B299" s="129" t="s">
        <v>575</v>
      </c>
      <c r="C299" s="123">
        <v>0</v>
      </c>
      <c r="D299" s="130">
        <v>0</v>
      </c>
      <c r="E299" s="130">
        <v>0</v>
      </c>
      <c r="F299" s="130">
        <v>0</v>
      </c>
      <c r="G299" s="130">
        <v>0</v>
      </c>
      <c r="H299" s="130">
        <v>0</v>
      </c>
      <c r="I299" s="123">
        <v>0</v>
      </c>
      <c r="J299" s="123">
        <v>0</v>
      </c>
      <c r="K299" s="130">
        <v>0</v>
      </c>
      <c r="L299" s="130">
        <v>0</v>
      </c>
      <c r="M299" s="130">
        <v>0</v>
      </c>
      <c r="N299" s="131">
        <v>0</v>
      </c>
      <c r="O299" s="588">
        <v>0</v>
      </c>
      <c r="P299" s="589">
        <v>0</v>
      </c>
      <c r="Q299" s="603"/>
      <c r="R299" s="603"/>
      <c r="S299" s="637">
        <f t="shared" ref="S299" si="1576">C299-C298</f>
        <v>0</v>
      </c>
      <c r="T299" s="637">
        <f t="shared" ref="T299" si="1577">D299-D298</f>
        <v>0</v>
      </c>
      <c r="U299" s="637">
        <f t="shared" ref="U299" si="1578">E299-E298</f>
        <v>0</v>
      </c>
      <c r="V299" s="637">
        <f t="shared" ref="V299" si="1579">F299-F298</f>
        <v>0</v>
      </c>
      <c r="W299" s="637">
        <f t="shared" ref="W299" si="1580">G299-G298</f>
        <v>0</v>
      </c>
      <c r="X299" s="637">
        <f t="shared" ref="X299" si="1581">H299-H298</f>
        <v>0</v>
      </c>
      <c r="Y299" s="645">
        <f t="shared" ref="Y299" si="1582">I299-I298</f>
        <v>0</v>
      </c>
      <c r="Z299" s="637">
        <f t="shared" ref="Z299" si="1583">J299-J298</f>
        <v>0</v>
      </c>
      <c r="AA299" s="637">
        <f t="shared" ref="AA299" si="1584">K299-K298</f>
        <v>-85.17763157894737</v>
      </c>
      <c r="AB299" s="637">
        <f t="shared" ref="AB299" si="1585">L299-L298</f>
        <v>-87.409090909090907</v>
      </c>
      <c r="AC299" s="637">
        <f t="shared" ref="AC299" si="1586">M299-M298</f>
        <v>-82.5</v>
      </c>
      <c r="AD299" s="645">
        <f t="shared" ref="AD299" si="1587">N299-N298</f>
        <v>-85.725939849624055</v>
      </c>
    </row>
    <row r="300" spans="1:31">
      <c r="A300" s="117"/>
      <c r="B300" s="109" t="s">
        <v>292</v>
      </c>
      <c r="C300" s="120">
        <v>150.58688524590164</v>
      </c>
      <c r="D300" s="731">
        <v>0</v>
      </c>
      <c r="E300" s="127">
        <v>161.02340425531915</v>
      </c>
      <c r="F300" s="731">
        <v>0</v>
      </c>
      <c r="G300" s="127">
        <v>135</v>
      </c>
      <c r="H300" s="127">
        <v>175</v>
      </c>
      <c r="I300" s="120">
        <v>155.12636363636366</v>
      </c>
      <c r="J300" s="120">
        <v>0</v>
      </c>
      <c r="K300" s="127">
        <v>86.95034677455854</v>
      </c>
      <c r="L300" s="127">
        <v>87.458575820574623</v>
      </c>
      <c r="M300" s="127">
        <v>90.22523261873242</v>
      </c>
      <c r="N300" s="128">
        <v>87.832221936491038</v>
      </c>
      <c r="O300" s="588">
        <v>0</v>
      </c>
      <c r="P300" s="589">
        <v>0</v>
      </c>
      <c r="Q300" s="603"/>
      <c r="R300" s="603"/>
      <c r="S300" s="145"/>
      <c r="T300" s="145"/>
      <c r="Y300" s="644"/>
      <c r="AD300" s="644"/>
    </row>
    <row r="301" spans="1:31">
      <c r="A301" s="117"/>
      <c r="B301" s="129" t="s">
        <v>577</v>
      </c>
      <c r="C301" s="123">
        <v>141.96714285714287</v>
      </c>
      <c r="D301" s="130">
        <v>134.72500000000002</v>
      </c>
      <c r="E301" s="130">
        <v>154.30625000000001</v>
      </c>
      <c r="F301" s="130">
        <v>152.27499999999998</v>
      </c>
      <c r="G301" s="130">
        <v>142</v>
      </c>
      <c r="H301" s="130">
        <v>168</v>
      </c>
      <c r="I301" s="123">
        <v>145.80088495575222</v>
      </c>
      <c r="J301" s="123">
        <v>0</v>
      </c>
      <c r="K301" s="130">
        <v>0</v>
      </c>
      <c r="L301" s="130">
        <v>0</v>
      </c>
      <c r="M301" s="130">
        <v>0</v>
      </c>
      <c r="N301" s="131">
        <v>0</v>
      </c>
      <c r="O301" s="588">
        <v>0</v>
      </c>
      <c r="P301" s="589">
        <v>0</v>
      </c>
      <c r="Q301" s="603"/>
      <c r="R301" s="603"/>
      <c r="S301" s="637">
        <f t="shared" ref="S301" si="1588">C301-C300</f>
        <v>-8.6197423887587661</v>
      </c>
      <c r="T301" s="729">
        <f t="shared" ref="T301" si="1589">D301-D300</f>
        <v>134.72500000000002</v>
      </c>
      <c r="U301" s="637">
        <f t="shared" ref="U301" si="1590">E301-E300</f>
        <v>-6.7171542553191443</v>
      </c>
      <c r="V301" s="729">
        <f t="shared" ref="V301" si="1591">F301-F300</f>
        <v>152.27499999999998</v>
      </c>
      <c r="W301" s="637">
        <f t="shared" ref="W301" si="1592">G301-G300</f>
        <v>7</v>
      </c>
      <c r="X301" s="637">
        <f t="shared" ref="X301" si="1593">H301-H300</f>
        <v>-7</v>
      </c>
      <c r="Y301" s="645">
        <f t="shared" ref="Y301" si="1594">I301-I300</f>
        <v>-9.3254786806114396</v>
      </c>
      <c r="Z301" s="637">
        <f t="shared" ref="Z301" si="1595">J301-J300</f>
        <v>0</v>
      </c>
      <c r="AA301" s="637">
        <f t="shared" ref="AA301" si="1596">K301-K300</f>
        <v>-86.95034677455854</v>
      </c>
      <c r="AB301" s="637">
        <f t="shared" ref="AB301" si="1597">L301-L300</f>
        <v>-87.458575820574623</v>
      </c>
      <c r="AC301" s="637">
        <f t="shared" ref="AC301" si="1598">M301-M300</f>
        <v>-90.22523261873242</v>
      </c>
      <c r="AD301" s="645">
        <f t="shared" ref="AD301" si="1599">N301-N300</f>
        <v>-87.832221936491038</v>
      </c>
    </row>
    <row r="302" spans="1:31">
      <c r="A302" s="117"/>
      <c r="B302" s="109" t="s">
        <v>175</v>
      </c>
      <c r="C302" s="120">
        <v>145.27320754716979</v>
      </c>
      <c r="D302" s="127">
        <v>142.69999999999999</v>
      </c>
      <c r="E302" s="127">
        <v>144.73702755425506</v>
      </c>
      <c r="F302" s="127">
        <v>158.6</v>
      </c>
      <c r="G302" s="127">
        <v>147.13167259786476</v>
      </c>
      <c r="H302" s="127">
        <v>142.32170418006433</v>
      </c>
      <c r="I302" s="120">
        <v>145.06432651834035</v>
      </c>
      <c r="J302" s="120">
        <v>0</v>
      </c>
      <c r="K302" s="127">
        <v>88.955618653885026</v>
      </c>
      <c r="L302" s="127">
        <v>89.91376846153031</v>
      </c>
      <c r="M302" s="127">
        <v>95.413074859251296</v>
      </c>
      <c r="N302" s="128">
        <v>90.499697982775956</v>
      </c>
      <c r="O302" s="588">
        <v>0</v>
      </c>
      <c r="P302" s="589">
        <v>0</v>
      </c>
      <c r="Q302" s="603"/>
      <c r="R302" s="603"/>
      <c r="S302" s="145"/>
      <c r="T302" s="145"/>
      <c r="Y302" s="644"/>
      <c r="AD302" s="644"/>
    </row>
    <row r="303" spans="1:31">
      <c r="A303" s="117"/>
      <c r="B303" s="129" t="s">
        <v>579</v>
      </c>
      <c r="C303" s="123">
        <v>133.18083276759447</v>
      </c>
      <c r="D303" s="130">
        <v>144.80000000000001</v>
      </c>
      <c r="E303" s="130">
        <v>145.92542148362236</v>
      </c>
      <c r="F303" s="130">
        <v>158.9</v>
      </c>
      <c r="G303" s="130">
        <v>148.53378378378378</v>
      </c>
      <c r="H303" s="130">
        <v>142.48817518248174</v>
      </c>
      <c r="I303" s="123">
        <v>140.65122712645891</v>
      </c>
      <c r="J303" s="123">
        <v>0</v>
      </c>
      <c r="K303" s="130">
        <v>0</v>
      </c>
      <c r="L303" s="130">
        <v>0</v>
      </c>
      <c r="M303" s="130">
        <v>0</v>
      </c>
      <c r="N303" s="131">
        <v>0</v>
      </c>
      <c r="O303" s="588">
        <v>0</v>
      </c>
      <c r="P303" s="589">
        <v>0</v>
      </c>
      <c r="Q303" s="603"/>
      <c r="R303" s="603"/>
      <c r="S303" s="729">
        <f t="shared" ref="S303" si="1600">C303-C302</f>
        <v>-12.092374779575323</v>
      </c>
      <c r="T303" s="637">
        <f t="shared" ref="T303" si="1601">D303-D302</f>
        <v>2.1000000000000227</v>
      </c>
      <c r="U303" s="637">
        <f t="shared" ref="U303" si="1602">E303-E302</f>
        <v>1.1883939293672938</v>
      </c>
      <c r="V303" s="637">
        <f t="shared" ref="V303" si="1603">F303-F302</f>
        <v>0.30000000000001137</v>
      </c>
      <c r="W303" s="637">
        <f t="shared" ref="W303" si="1604">G303-G302</f>
        <v>1.4021111859190114</v>
      </c>
      <c r="X303" s="637">
        <f t="shared" ref="X303" si="1605">H303-H302</f>
        <v>0.16647100241740986</v>
      </c>
      <c r="Y303" s="645">
        <f t="shared" ref="Y303" si="1606">I303-I302</f>
        <v>-4.4130993918814454</v>
      </c>
      <c r="Z303" s="637">
        <f t="shared" ref="Z303" si="1607">J303-J302</f>
        <v>0</v>
      </c>
      <c r="AA303" s="637">
        <f t="shared" ref="AA303" si="1608">K303-K302</f>
        <v>-88.955618653885026</v>
      </c>
      <c r="AB303" s="637">
        <f t="shared" ref="AB303" si="1609">L303-L302</f>
        <v>-89.91376846153031</v>
      </c>
      <c r="AC303" s="637">
        <f t="shared" ref="AC303" si="1610">M303-M302</f>
        <v>-95.413074859251296</v>
      </c>
      <c r="AD303" s="645">
        <f t="shared" ref="AD303" si="1611">N303-N302</f>
        <v>-90.499697982775956</v>
      </c>
    </row>
    <row r="304" spans="1:31">
      <c r="A304" s="117"/>
      <c r="B304" s="109" t="s">
        <v>177</v>
      </c>
      <c r="C304" s="120">
        <v>129.15</v>
      </c>
      <c r="D304" s="127">
        <v>112.4</v>
      </c>
      <c r="E304" s="127">
        <v>129.75121951219512</v>
      </c>
      <c r="F304" s="127">
        <v>132.30000000000001</v>
      </c>
      <c r="G304" s="127">
        <v>122.45789473684209</v>
      </c>
      <c r="H304" s="127">
        <v>124</v>
      </c>
      <c r="I304" s="120">
        <v>126.36630434782612</v>
      </c>
      <c r="J304" s="120">
        <v>0</v>
      </c>
      <c r="K304" s="127">
        <v>79.843594235063421</v>
      </c>
      <c r="L304" s="127">
        <v>83.407348231835698</v>
      </c>
      <c r="M304" s="127">
        <v>85.470140797756287</v>
      </c>
      <c r="N304" s="128">
        <v>81.987015200324521</v>
      </c>
      <c r="O304" s="588">
        <v>0</v>
      </c>
      <c r="P304" s="589">
        <v>0</v>
      </c>
      <c r="Q304" s="603"/>
      <c r="R304" s="603"/>
      <c r="S304" s="145"/>
      <c r="T304" s="145"/>
      <c r="Y304" s="644"/>
      <c r="AD304" s="644"/>
    </row>
    <row r="305" spans="1:30">
      <c r="A305" s="117"/>
      <c r="B305" s="129" t="s">
        <v>581</v>
      </c>
      <c r="C305" s="123">
        <v>124.20869565217392</v>
      </c>
      <c r="D305" s="130">
        <v>128.80000000000001</v>
      </c>
      <c r="E305" s="130">
        <v>126.30851063829788</v>
      </c>
      <c r="F305" s="130">
        <v>98.3</v>
      </c>
      <c r="G305" s="130">
        <v>101.89999999999999</v>
      </c>
      <c r="H305" s="130">
        <v>107</v>
      </c>
      <c r="I305" s="123">
        <v>120.51509433962266</v>
      </c>
      <c r="J305" s="123">
        <v>0</v>
      </c>
      <c r="K305" s="130">
        <v>0</v>
      </c>
      <c r="L305" s="130">
        <v>0</v>
      </c>
      <c r="M305" s="130">
        <v>0</v>
      </c>
      <c r="N305" s="131">
        <v>0</v>
      </c>
      <c r="O305" s="588">
        <v>0</v>
      </c>
      <c r="P305" s="589">
        <v>0</v>
      </c>
      <c r="Q305" s="603"/>
      <c r="R305" s="603"/>
      <c r="S305" s="637">
        <f t="shared" ref="S305" si="1612">C305-C304</f>
        <v>-4.9413043478260903</v>
      </c>
      <c r="T305" s="729">
        <f t="shared" ref="T305" si="1613">D305-D304</f>
        <v>16.400000000000006</v>
      </c>
      <c r="U305" s="637">
        <f t="shared" ref="U305" si="1614">E305-E304</f>
        <v>-3.4427088738972458</v>
      </c>
      <c r="V305" s="729">
        <f t="shared" ref="V305" si="1615">F305-F304</f>
        <v>-34.000000000000014</v>
      </c>
      <c r="W305" s="729">
        <f t="shared" ref="W305" si="1616">G305-G304</f>
        <v>-20.557894736842101</v>
      </c>
      <c r="X305" s="729">
        <f t="shared" ref="X305" si="1617">H305-H304</f>
        <v>-17</v>
      </c>
      <c r="Y305" s="645">
        <f t="shared" ref="Y305" si="1618">I305-I304</f>
        <v>-5.8512100082034522</v>
      </c>
      <c r="Z305" s="637">
        <f t="shared" ref="Z305" si="1619">J305-J304</f>
        <v>0</v>
      </c>
      <c r="AA305" s="637">
        <f t="shared" ref="AA305" si="1620">K305-K304</f>
        <v>-79.843594235063421</v>
      </c>
      <c r="AB305" s="637">
        <f t="shared" ref="AB305" si="1621">L305-L304</f>
        <v>-83.407348231835698</v>
      </c>
      <c r="AC305" s="637">
        <f t="shared" ref="AC305" si="1622">M305-M304</f>
        <v>-85.470140797756287</v>
      </c>
      <c r="AD305" s="645">
        <f t="shared" ref="AD305" si="1623">N305-N304</f>
        <v>-81.987015200324521</v>
      </c>
    </row>
    <row r="306" spans="1:30">
      <c r="A306" s="117"/>
      <c r="B306" s="109" t="s">
        <v>179</v>
      </c>
      <c r="C306" s="120">
        <v>149</v>
      </c>
      <c r="D306" s="127">
        <v>159</v>
      </c>
      <c r="E306" s="127">
        <v>141.25625000000002</v>
      </c>
      <c r="F306" s="127">
        <v>166</v>
      </c>
      <c r="G306" s="127">
        <v>146.82</v>
      </c>
      <c r="H306" s="127">
        <v>126</v>
      </c>
      <c r="I306" s="120">
        <v>145.16250000000002</v>
      </c>
      <c r="J306" s="120">
        <v>0</v>
      </c>
      <c r="K306" s="127">
        <v>79.827801197554564</v>
      </c>
      <c r="L306" s="127">
        <v>82.032139093782931</v>
      </c>
      <c r="M306" s="127">
        <v>75.222222222222229</v>
      </c>
      <c r="N306" s="128">
        <v>80.199970841313686</v>
      </c>
      <c r="O306" s="588">
        <v>0</v>
      </c>
      <c r="P306" s="589">
        <v>0</v>
      </c>
      <c r="Q306" s="603"/>
      <c r="R306" s="603"/>
      <c r="S306" s="145"/>
      <c r="T306" s="145"/>
      <c r="Y306" s="644"/>
      <c r="AD306" s="644"/>
    </row>
    <row r="307" spans="1:30">
      <c r="A307" s="117"/>
      <c r="B307" s="129" t="s">
        <v>583</v>
      </c>
      <c r="C307" s="123">
        <v>111</v>
      </c>
      <c r="D307" s="130">
        <v>154.69999999999999</v>
      </c>
      <c r="E307" s="130">
        <v>183.84166666666667</v>
      </c>
      <c r="F307" s="130">
        <v>118.19999999999999</v>
      </c>
      <c r="G307" s="130">
        <v>122.02000000000001</v>
      </c>
      <c r="H307" s="130">
        <v>199</v>
      </c>
      <c r="I307" s="123">
        <v>147.76060606060608</v>
      </c>
      <c r="J307" s="123">
        <v>0</v>
      </c>
      <c r="K307" s="130">
        <v>0</v>
      </c>
      <c r="L307" s="130">
        <v>0</v>
      </c>
      <c r="M307" s="130">
        <v>0</v>
      </c>
      <c r="N307" s="131">
        <v>0</v>
      </c>
      <c r="O307" s="588">
        <v>0</v>
      </c>
      <c r="P307" s="589">
        <v>0</v>
      </c>
      <c r="Q307" s="603"/>
      <c r="R307" s="603"/>
      <c r="S307" s="637">
        <f t="shared" ref="S307" si="1624">C307-C306</f>
        <v>-38</v>
      </c>
      <c r="T307" s="637">
        <f t="shared" ref="T307" si="1625">D307-D306</f>
        <v>-4.3000000000000114</v>
      </c>
      <c r="U307" s="637">
        <f t="shared" ref="U307" si="1626">E307-E306</f>
        <v>42.585416666666646</v>
      </c>
      <c r="V307" s="637">
        <f t="shared" ref="V307" si="1627">F307-F306</f>
        <v>-47.800000000000011</v>
      </c>
      <c r="W307" s="637">
        <f t="shared" ref="W307" si="1628">G307-G306</f>
        <v>-24.799999999999983</v>
      </c>
      <c r="X307" s="637">
        <f t="shared" ref="X307" si="1629">H307-H306</f>
        <v>73</v>
      </c>
      <c r="Y307" s="645">
        <f t="shared" ref="Y307" si="1630">I307-I306</f>
        <v>2.5981060606060566</v>
      </c>
      <c r="Z307" s="637">
        <f t="shared" ref="Z307" si="1631">J307-J306</f>
        <v>0</v>
      </c>
      <c r="AA307" s="637">
        <f t="shared" ref="AA307" si="1632">K307-K306</f>
        <v>-79.827801197554564</v>
      </c>
      <c r="AB307" s="637">
        <f t="shared" ref="AB307" si="1633">L307-L306</f>
        <v>-82.032139093782931</v>
      </c>
      <c r="AC307" s="637">
        <f t="shared" ref="AC307" si="1634">M307-M306</f>
        <v>-75.222222222222229</v>
      </c>
      <c r="AD307" s="645">
        <f t="shared" ref="AD307" si="1635">N307-N306</f>
        <v>-80.199970841313686</v>
      </c>
    </row>
    <row r="308" spans="1:30">
      <c r="A308" s="117"/>
      <c r="B308" s="109" t="s">
        <v>181</v>
      </c>
      <c r="C308" s="120">
        <v>145.24277905988097</v>
      </c>
      <c r="D308" s="127">
        <v>142.56980802792322</v>
      </c>
      <c r="E308" s="127">
        <v>144.65589054364935</v>
      </c>
      <c r="F308" s="127">
        <v>158.37807486631016</v>
      </c>
      <c r="G308" s="127">
        <v>146.58915801614762</v>
      </c>
      <c r="H308" s="127">
        <v>142.15621019108281</v>
      </c>
      <c r="I308" s="120">
        <v>144.97881474103582</v>
      </c>
      <c r="J308" s="120">
        <v>0</v>
      </c>
      <c r="K308" s="127">
        <v>83.4009693732024</v>
      </c>
      <c r="L308" s="127">
        <v>86.477981407350185</v>
      </c>
      <c r="M308" s="127">
        <v>90.446119921927988</v>
      </c>
      <c r="N308" s="128">
        <v>85.704175832647806</v>
      </c>
      <c r="O308" s="588">
        <v>0</v>
      </c>
      <c r="P308" s="589">
        <v>0</v>
      </c>
      <c r="Q308" s="603"/>
      <c r="R308" s="603"/>
      <c r="S308" s="145"/>
      <c r="T308" s="145"/>
      <c r="Y308" s="644"/>
      <c r="AD308" s="644"/>
    </row>
    <row r="309" spans="1:30">
      <c r="A309" s="117"/>
      <c r="B309" s="129" t="s">
        <v>585</v>
      </c>
      <c r="C309" s="123">
        <v>133.1500451263538</v>
      </c>
      <c r="D309" s="130">
        <v>144.70725714285717</v>
      </c>
      <c r="E309" s="130">
        <v>145.86958029415283</v>
      </c>
      <c r="F309" s="130">
        <v>156.85736434108529</v>
      </c>
      <c r="G309" s="130">
        <v>147.66780595369352</v>
      </c>
      <c r="H309" s="130">
        <v>142.41567489114658</v>
      </c>
      <c r="I309" s="123">
        <v>140.56058683206109</v>
      </c>
      <c r="J309" s="123">
        <v>0</v>
      </c>
      <c r="K309" s="130">
        <v>0</v>
      </c>
      <c r="L309" s="130">
        <v>0</v>
      </c>
      <c r="M309" s="130">
        <v>0</v>
      </c>
      <c r="N309" s="131">
        <v>0</v>
      </c>
      <c r="O309" s="588">
        <v>0</v>
      </c>
      <c r="P309" s="589">
        <v>0</v>
      </c>
      <c r="Q309" s="603"/>
      <c r="R309" s="603"/>
      <c r="S309" s="729">
        <f t="shared" ref="S309" si="1636">C309-C308</f>
        <v>-12.092733933527171</v>
      </c>
      <c r="T309" s="637">
        <f t="shared" ref="T309" si="1637">D309-D308</f>
        <v>2.1374491149339576</v>
      </c>
      <c r="U309" s="637">
        <f t="shared" ref="U309" si="1638">E309-E308</f>
        <v>1.2136897505034767</v>
      </c>
      <c r="V309" s="637">
        <f t="shared" ref="V309" si="1639">F309-F308</f>
        <v>-1.5207105252248709</v>
      </c>
      <c r="W309" s="637">
        <f t="shared" ref="W309" si="1640">G309-G308</f>
        <v>1.0786479375458953</v>
      </c>
      <c r="X309" s="637">
        <f t="shared" ref="X309" si="1641">H309-H308</f>
        <v>0.25946470006377353</v>
      </c>
      <c r="Y309" s="645">
        <f t="shared" ref="Y309" si="1642">I309-I308</f>
        <v>-4.4182279089747283</v>
      </c>
      <c r="Z309" s="637">
        <f t="shared" ref="Z309" si="1643">J309-J308</f>
        <v>0</v>
      </c>
      <c r="AA309" s="637">
        <f t="shared" ref="AA309" si="1644">K309-K308</f>
        <v>-83.4009693732024</v>
      </c>
      <c r="AB309" s="637">
        <f t="shared" ref="AB309" si="1645">L309-L308</f>
        <v>-86.477981407350185</v>
      </c>
      <c r="AC309" s="637">
        <f t="shared" ref="AC309" si="1646">M309-M308</f>
        <v>-90.446119921927988</v>
      </c>
      <c r="AD309" s="645">
        <f t="shared" ref="AD309" si="1647">N309-N308</f>
        <v>-85.704175832647806</v>
      </c>
    </row>
    <row r="310" spans="1:30">
      <c r="A310" s="117"/>
      <c r="B310" s="109" t="s">
        <v>183</v>
      </c>
      <c r="C310" s="120">
        <v>110.03938558487593</v>
      </c>
      <c r="D310" s="127">
        <v>95.1</v>
      </c>
      <c r="E310" s="127">
        <v>94.978283810052773</v>
      </c>
      <c r="F310" s="127">
        <v>103.3</v>
      </c>
      <c r="G310" s="127">
        <v>83.123676880222845</v>
      </c>
      <c r="H310" s="127">
        <v>98.818181818181813</v>
      </c>
      <c r="I310" s="120">
        <v>98.810960605034438</v>
      </c>
      <c r="J310" s="120">
        <v>0</v>
      </c>
      <c r="K310" s="127">
        <v>83.527284122461253</v>
      </c>
      <c r="L310" s="127">
        <v>85.843517788649649</v>
      </c>
      <c r="M310" s="127">
        <v>90.38398065335727</v>
      </c>
      <c r="N310" s="128">
        <v>85.777541683779404</v>
      </c>
      <c r="O310" s="588">
        <v>0</v>
      </c>
      <c r="P310" s="589">
        <v>0</v>
      </c>
      <c r="Q310" s="603"/>
      <c r="R310" s="603"/>
      <c r="S310" s="145"/>
      <c r="T310" s="145"/>
      <c r="Y310" s="644"/>
      <c r="AD310" s="644"/>
    </row>
    <row r="311" spans="1:30">
      <c r="A311" s="117"/>
      <c r="B311" s="129" t="s">
        <v>587</v>
      </c>
      <c r="C311" s="123">
        <v>105.90945200441338</v>
      </c>
      <c r="D311" s="130">
        <v>98.4</v>
      </c>
      <c r="E311" s="130">
        <v>94.161421595225178</v>
      </c>
      <c r="F311" s="130">
        <v>96</v>
      </c>
      <c r="G311" s="130">
        <v>81.460000000000008</v>
      </c>
      <c r="H311" s="130">
        <v>99.042372881355931</v>
      </c>
      <c r="I311" s="123">
        <v>97.450118076427643</v>
      </c>
      <c r="J311" s="123">
        <v>0</v>
      </c>
      <c r="K311" s="130">
        <v>0</v>
      </c>
      <c r="L311" s="130">
        <v>0</v>
      </c>
      <c r="M311" s="130">
        <v>0</v>
      </c>
      <c r="N311" s="131">
        <v>0</v>
      </c>
      <c r="O311" s="588">
        <v>0</v>
      </c>
      <c r="P311" s="589">
        <v>0</v>
      </c>
      <c r="Q311" s="603"/>
      <c r="R311" s="603"/>
      <c r="S311" s="637">
        <f t="shared" ref="S311" si="1648">C311-C310</f>
        <v>-4.1299335804625485</v>
      </c>
      <c r="T311" s="637">
        <f t="shared" ref="T311" si="1649">D311-D310</f>
        <v>3.3000000000000114</v>
      </c>
      <c r="U311" s="637">
        <f t="shared" ref="U311" si="1650">E311-E310</f>
        <v>-0.81686221482759436</v>
      </c>
      <c r="V311" s="637">
        <f t="shared" ref="V311" si="1651">F311-F310</f>
        <v>-7.2999999999999972</v>
      </c>
      <c r="W311" s="637">
        <f t="shared" ref="W311" si="1652">G311-G310</f>
        <v>-1.6636768802228374</v>
      </c>
      <c r="X311" s="637">
        <f t="shared" ref="X311" si="1653">H311-H310</f>
        <v>0.22419106317411774</v>
      </c>
      <c r="Y311" s="645">
        <f t="shared" ref="Y311" si="1654">I311-I310</f>
        <v>-1.3608425286067956</v>
      </c>
      <c r="Z311" s="637">
        <f t="shared" ref="Z311" si="1655">J311-J310</f>
        <v>0</v>
      </c>
      <c r="AA311" s="637">
        <f t="shared" ref="AA311" si="1656">K311-K310</f>
        <v>-83.527284122461253</v>
      </c>
      <c r="AB311" s="637">
        <f t="shared" ref="AB311" si="1657">L311-L310</f>
        <v>-85.843517788649649</v>
      </c>
      <c r="AC311" s="637">
        <f t="shared" ref="AC311" si="1658">M311-M310</f>
        <v>-90.38398065335727</v>
      </c>
      <c r="AD311" s="645">
        <f t="shared" ref="AD311" si="1659">N311-N310</f>
        <v>-85.777541683779404</v>
      </c>
    </row>
    <row r="312" spans="1:30">
      <c r="A312" s="117"/>
      <c r="B312" s="109" t="s">
        <v>185</v>
      </c>
      <c r="C312" s="120">
        <v>91.367605633802825</v>
      </c>
      <c r="D312" s="127">
        <v>69.7</v>
      </c>
      <c r="E312" s="127">
        <v>64.992901878914395</v>
      </c>
      <c r="F312" s="127">
        <v>73.900000000000006</v>
      </c>
      <c r="G312" s="127">
        <v>61.591065292096218</v>
      </c>
      <c r="H312" s="127">
        <v>79.833333333333329</v>
      </c>
      <c r="I312" s="120">
        <v>69.791480038948393</v>
      </c>
      <c r="J312" s="120">
        <v>0</v>
      </c>
      <c r="K312" s="127">
        <v>72.389595759394808</v>
      </c>
      <c r="L312" s="127">
        <v>77.912048736881957</v>
      </c>
      <c r="M312" s="127">
        <v>81.965305847662592</v>
      </c>
      <c r="N312" s="128">
        <v>76.467550710732652</v>
      </c>
      <c r="O312" s="588">
        <v>0</v>
      </c>
      <c r="P312" s="589">
        <v>0</v>
      </c>
      <c r="Q312" s="603"/>
      <c r="R312" s="603"/>
      <c r="S312" s="145"/>
      <c r="T312" s="145"/>
      <c r="Y312" s="644"/>
      <c r="AD312" s="644"/>
    </row>
    <row r="313" spans="1:30">
      <c r="A313" s="117"/>
      <c r="B313" s="129" t="s">
        <v>589</v>
      </c>
      <c r="C313" s="123">
        <v>95.798993288590594</v>
      </c>
      <c r="D313" s="130">
        <v>74.599999999999994</v>
      </c>
      <c r="E313" s="130">
        <v>66.763437139561702</v>
      </c>
      <c r="F313" s="130">
        <v>70.5</v>
      </c>
      <c r="G313" s="130">
        <v>64.145918367346937</v>
      </c>
      <c r="H313" s="130">
        <v>88.931818181818187</v>
      </c>
      <c r="I313" s="123">
        <v>72.906660088801175</v>
      </c>
      <c r="J313" s="123">
        <v>0</v>
      </c>
      <c r="K313" s="130">
        <v>0</v>
      </c>
      <c r="L313" s="130">
        <v>0</v>
      </c>
      <c r="M313" s="130">
        <v>0</v>
      </c>
      <c r="N313" s="131">
        <v>0</v>
      </c>
      <c r="O313" s="588">
        <v>0</v>
      </c>
      <c r="P313" s="589">
        <v>0</v>
      </c>
      <c r="Q313" s="603"/>
      <c r="R313" s="603"/>
      <c r="S313" s="637">
        <f t="shared" ref="S313" si="1660">C313-C312</f>
        <v>4.4313876547877697</v>
      </c>
      <c r="T313" s="637">
        <f t="shared" ref="T313" si="1661">D313-D312</f>
        <v>4.8999999999999915</v>
      </c>
      <c r="U313" s="637">
        <f t="shared" ref="U313" si="1662">E313-E312</f>
        <v>1.770535260647307</v>
      </c>
      <c r="V313" s="637">
        <f t="shared" ref="V313" si="1663">F313-F312</f>
        <v>-3.4000000000000057</v>
      </c>
      <c r="W313" s="637">
        <f t="shared" ref="W313" si="1664">G313-G312</f>
        <v>2.554853075250719</v>
      </c>
      <c r="X313" s="637">
        <f t="shared" ref="X313" si="1665">H313-H312</f>
        <v>9.0984848484848584</v>
      </c>
      <c r="Y313" s="645">
        <f t="shared" ref="Y313" si="1666">I313-I312</f>
        <v>3.115180049852782</v>
      </c>
      <c r="Z313" s="637">
        <f t="shared" ref="Z313" si="1667">J313-J312</f>
        <v>0</v>
      </c>
      <c r="AA313" s="637">
        <f t="shared" ref="AA313" si="1668">K313-K312</f>
        <v>-72.389595759394808</v>
      </c>
      <c r="AB313" s="637">
        <f t="shared" ref="AB313" si="1669">L313-L312</f>
        <v>-77.912048736881957</v>
      </c>
      <c r="AC313" s="637">
        <f t="shared" ref="AC313" si="1670">M313-M312</f>
        <v>-81.965305847662592</v>
      </c>
      <c r="AD313" s="645">
        <f t="shared" ref="AD313" si="1671">N313-N312</f>
        <v>-76.467550710732652</v>
      </c>
    </row>
    <row r="314" spans="1:30">
      <c r="A314" s="117"/>
      <c r="B314" s="109" t="s">
        <v>187</v>
      </c>
      <c r="C314" s="120">
        <v>103.5</v>
      </c>
      <c r="D314" s="127">
        <v>103.60000000000001</v>
      </c>
      <c r="E314" s="127">
        <v>87.619354838709683</v>
      </c>
      <c r="F314" s="127">
        <v>118.7</v>
      </c>
      <c r="G314" s="127">
        <v>105.46315789473685</v>
      </c>
      <c r="H314" s="127">
        <v>108.97499999999999</v>
      </c>
      <c r="I314" s="120">
        <v>98.752469135802471</v>
      </c>
      <c r="J314" s="120">
        <v>0</v>
      </c>
      <c r="K314" s="127">
        <v>76.016269841269832</v>
      </c>
      <c r="L314" s="127">
        <v>65.375</v>
      </c>
      <c r="M314" s="127">
        <v>84</v>
      </c>
      <c r="N314" s="128">
        <v>73.265819209039535</v>
      </c>
      <c r="O314" s="588">
        <v>0</v>
      </c>
      <c r="P314" s="589">
        <v>0</v>
      </c>
      <c r="Q314" s="603"/>
      <c r="R314" s="603"/>
      <c r="S314" s="145"/>
      <c r="T314" s="145"/>
      <c r="Y314" s="644"/>
      <c r="AD314" s="644"/>
    </row>
    <row r="315" spans="1:30">
      <c r="A315" s="117"/>
      <c r="B315" s="129" t="s">
        <v>591</v>
      </c>
      <c r="C315" s="123">
        <v>123.34444444444443</v>
      </c>
      <c r="D315" s="130">
        <v>103.4</v>
      </c>
      <c r="E315" s="130">
        <v>109.25121951219512</v>
      </c>
      <c r="F315" s="130">
        <v>111.29999999999998</v>
      </c>
      <c r="G315" s="130">
        <v>109.67272727272729</v>
      </c>
      <c r="H315" s="130">
        <v>97.8</v>
      </c>
      <c r="I315" s="123">
        <v>109.53719008264461</v>
      </c>
      <c r="J315" s="123">
        <v>0</v>
      </c>
      <c r="K315" s="130">
        <v>0</v>
      </c>
      <c r="L315" s="130">
        <v>0</v>
      </c>
      <c r="M315" s="130">
        <v>0</v>
      </c>
      <c r="N315" s="131">
        <v>0</v>
      </c>
      <c r="O315" s="588">
        <v>0</v>
      </c>
      <c r="P315" s="589">
        <v>0</v>
      </c>
      <c r="Q315" s="603"/>
      <c r="R315" s="603"/>
      <c r="S315" s="637">
        <f t="shared" ref="S315" si="1672">C315-C314</f>
        <v>19.844444444444434</v>
      </c>
      <c r="T315" s="637">
        <f t="shared" ref="T315" si="1673">D315-D314</f>
        <v>-0.20000000000000284</v>
      </c>
      <c r="U315" s="637">
        <f t="shared" ref="U315" si="1674">E315-E314</f>
        <v>21.631864673485438</v>
      </c>
      <c r="V315" s="637">
        <f t="shared" ref="V315" si="1675">F315-F314</f>
        <v>-7.4000000000000199</v>
      </c>
      <c r="W315" s="637">
        <f t="shared" ref="W315" si="1676">G315-G314</f>
        <v>4.2095693779904337</v>
      </c>
      <c r="X315" s="637">
        <f t="shared" ref="X315" si="1677">H315-H314</f>
        <v>-11.174999999999997</v>
      </c>
      <c r="Y315" s="645">
        <f t="shared" ref="Y315" si="1678">I315-I314</f>
        <v>10.784720946842143</v>
      </c>
      <c r="Z315" s="637">
        <f t="shared" ref="Z315" si="1679">J315-J314</f>
        <v>0</v>
      </c>
      <c r="AA315" s="637">
        <f t="shared" ref="AA315" si="1680">K315-K314</f>
        <v>-76.016269841269832</v>
      </c>
      <c r="AB315" s="637">
        <f t="shared" ref="AB315" si="1681">L315-L314</f>
        <v>-65.375</v>
      </c>
      <c r="AC315" s="637">
        <f t="shared" ref="AC315" si="1682">M315-M314</f>
        <v>-84</v>
      </c>
      <c r="AD315" s="645">
        <f t="shared" ref="AD315" si="1683">N315-N314</f>
        <v>-73.265819209039535</v>
      </c>
    </row>
    <row r="316" spans="1:30">
      <c r="A316" s="117"/>
      <c r="B316" s="109" t="s">
        <v>189</v>
      </c>
      <c r="C316" s="120">
        <v>108.12167193537057</v>
      </c>
      <c r="D316" s="127">
        <v>89.93035819142689</v>
      </c>
      <c r="E316" s="127">
        <v>88.663146505085493</v>
      </c>
      <c r="F316" s="127">
        <v>95.511899313501132</v>
      </c>
      <c r="G316" s="127">
        <v>77.44124513618678</v>
      </c>
      <c r="H316" s="127">
        <v>97.224145785876985</v>
      </c>
      <c r="I316" s="120">
        <v>93.428072234762979</v>
      </c>
      <c r="J316" s="120">
        <v>0</v>
      </c>
      <c r="K316" s="127">
        <v>76.658467806921024</v>
      </c>
      <c r="L316" s="127">
        <v>79.934467420640175</v>
      </c>
      <c r="M316" s="127">
        <v>84.303681658237522</v>
      </c>
      <c r="N316" s="128">
        <v>79.410883335852077</v>
      </c>
      <c r="O316" s="588">
        <v>0</v>
      </c>
      <c r="P316" s="589">
        <v>0</v>
      </c>
      <c r="Q316" s="603"/>
      <c r="R316" s="603"/>
      <c r="S316" s="145"/>
      <c r="T316" s="145"/>
      <c r="Y316" s="644"/>
      <c r="AD316" s="644"/>
    </row>
    <row r="317" spans="1:30">
      <c r="A317" s="117"/>
      <c r="B317" s="129" t="s">
        <v>593</v>
      </c>
      <c r="C317" s="123">
        <v>105.02013179571665</v>
      </c>
      <c r="D317" s="130">
        <v>93.38322580645162</v>
      </c>
      <c r="E317" s="130">
        <v>89.125424466695677</v>
      </c>
      <c r="F317" s="130">
        <v>89.017289719626177</v>
      </c>
      <c r="G317" s="130">
        <v>77.054470046082955</v>
      </c>
      <c r="H317" s="130">
        <v>98.066017316017323</v>
      </c>
      <c r="I317" s="123">
        <v>93.23805826936497</v>
      </c>
      <c r="J317" s="123">
        <v>0</v>
      </c>
      <c r="K317" s="130">
        <v>0</v>
      </c>
      <c r="L317" s="130">
        <v>0</v>
      </c>
      <c r="M317" s="130">
        <v>0</v>
      </c>
      <c r="N317" s="131">
        <v>0</v>
      </c>
      <c r="O317" s="588">
        <v>0</v>
      </c>
      <c r="P317" s="589">
        <v>0</v>
      </c>
      <c r="Q317" s="603"/>
      <c r="R317" s="603"/>
      <c r="S317" s="637">
        <f t="shared" ref="S317" si="1684">C317-C316</f>
        <v>-3.1015401396539204</v>
      </c>
      <c r="T317" s="637">
        <f t="shared" ref="T317" si="1685">D317-D316</f>
        <v>3.4528676150247293</v>
      </c>
      <c r="U317" s="637">
        <f t="shared" ref="U317" si="1686">E317-E316</f>
        <v>0.46227796161018375</v>
      </c>
      <c r="V317" s="637">
        <f t="shared" ref="V317" si="1687">F317-F316</f>
        <v>-6.4946095938749551</v>
      </c>
      <c r="W317" s="637">
        <f t="shared" ref="W317" si="1688">G317-G316</f>
        <v>-0.38677509010382494</v>
      </c>
      <c r="X317" s="637">
        <f t="shared" ref="X317" si="1689">H317-H316</f>
        <v>0.84187153014033811</v>
      </c>
      <c r="Y317" s="645">
        <f t="shared" ref="Y317" si="1690">I317-I316</f>
        <v>-0.19001396539800908</v>
      </c>
      <c r="Z317" s="637">
        <f t="shared" ref="Z317" si="1691">J317-J316</f>
        <v>0</v>
      </c>
      <c r="AA317" s="637">
        <f t="shared" ref="AA317" si="1692">K317-K316</f>
        <v>-76.658467806921024</v>
      </c>
      <c r="AB317" s="637">
        <f t="shared" ref="AB317" si="1693">L317-L316</f>
        <v>-79.934467420640175</v>
      </c>
      <c r="AC317" s="637">
        <f t="shared" ref="AC317" si="1694">M317-M316</f>
        <v>-84.303681658237522</v>
      </c>
      <c r="AD317" s="645">
        <f t="shared" ref="AD317" si="1695">N317-N316</f>
        <v>-79.410883335852077</v>
      </c>
    </row>
    <row r="318" spans="1:30">
      <c r="A318" s="117"/>
      <c r="B318" s="109" t="s">
        <v>195</v>
      </c>
      <c r="C318" s="120">
        <v>114.85524193548386</v>
      </c>
      <c r="D318" s="127">
        <v>99.3</v>
      </c>
      <c r="E318" s="127">
        <v>98.143406593406581</v>
      </c>
      <c r="F318" s="127">
        <v>90.7</v>
      </c>
      <c r="G318" s="127">
        <v>95.399999999999991</v>
      </c>
      <c r="H318" s="127">
        <v>130.69999999999999</v>
      </c>
      <c r="I318" s="120">
        <v>105.26929392446634</v>
      </c>
      <c r="J318" s="120">
        <v>0</v>
      </c>
      <c r="K318" s="127">
        <v>0</v>
      </c>
      <c r="L318" s="127">
        <v>0</v>
      </c>
      <c r="M318" s="127">
        <v>0</v>
      </c>
      <c r="N318" s="128">
        <v>0</v>
      </c>
      <c r="O318" s="588">
        <v>0</v>
      </c>
      <c r="P318" s="589">
        <v>0</v>
      </c>
      <c r="Q318" s="603"/>
      <c r="R318" s="603"/>
      <c r="S318" s="145"/>
      <c r="T318" s="145"/>
      <c r="Y318" s="644"/>
      <c r="AD318" s="644"/>
    </row>
    <row r="319" spans="1:30">
      <c r="A319" s="117"/>
      <c r="B319" s="129" t="s">
        <v>595</v>
      </c>
      <c r="C319" s="123">
        <v>111.27093596059113</v>
      </c>
      <c r="D319" s="130">
        <v>122</v>
      </c>
      <c r="E319" s="130">
        <v>113.9765625</v>
      </c>
      <c r="F319" s="130">
        <v>85.9</v>
      </c>
      <c r="G319" s="130">
        <v>87.570270270270271</v>
      </c>
      <c r="H319" s="130">
        <v>117.67777777777776</v>
      </c>
      <c r="I319" s="123">
        <v>106.11744386873922</v>
      </c>
      <c r="J319" s="123">
        <v>0</v>
      </c>
      <c r="K319" s="130">
        <v>0</v>
      </c>
      <c r="L319" s="130">
        <v>0</v>
      </c>
      <c r="M319" s="130">
        <v>0</v>
      </c>
      <c r="N319" s="131">
        <v>0</v>
      </c>
      <c r="O319" s="588">
        <v>0</v>
      </c>
      <c r="P319" s="589">
        <v>0</v>
      </c>
      <c r="Q319" s="603"/>
      <c r="R319" s="603"/>
      <c r="S319" s="637">
        <f t="shared" ref="S319" si="1696">C319-C318</f>
        <v>-3.5843059748927288</v>
      </c>
      <c r="T319" s="637">
        <f t="shared" ref="T319" si="1697">D319-D318</f>
        <v>22.700000000000003</v>
      </c>
      <c r="U319" s="637">
        <f t="shared" ref="U319" si="1698">E319-E318</f>
        <v>15.833155906593419</v>
      </c>
      <c r="V319" s="637">
        <f t="shared" ref="V319" si="1699">F319-F318</f>
        <v>-4.7999999999999972</v>
      </c>
      <c r="W319" s="637">
        <f t="shared" ref="W319" si="1700">G319-G318</f>
        <v>-7.8297297297297206</v>
      </c>
      <c r="X319" s="637">
        <f t="shared" ref="X319" si="1701">H319-H318</f>
        <v>-13.022222222222226</v>
      </c>
      <c r="Y319" s="645">
        <f t="shared" ref="Y319" si="1702">I319-I318</f>
        <v>0.84814994427287616</v>
      </c>
      <c r="Z319" s="637">
        <f t="shared" ref="Z319" si="1703">J319-J318</f>
        <v>0</v>
      </c>
      <c r="AA319" s="637">
        <f t="shared" ref="AA319" si="1704">K319-K318</f>
        <v>0</v>
      </c>
      <c r="AB319" s="637">
        <f t="shared" ref="AB319" si="1705">L319-L318</f>
        <v>0</v>
      </c>
      <c r="AC319" s="637">
        <f t="shared" ref="AC319" si="1706">M319-M318</f>
        <v>0</v>
      </c>
      <c r="AD319" s="645">
        <f t="shared" ref="AD319" si="1707">N319-N318</f>
        <v>0</v>
      </c>
    </row>
    <row r="320" spans="1:30">
      <c r="A320" s="117"/>
      <c r="B320" s="109" t="s">
        <v>191</v>
      </c>
      <c r="C320" s="120">
        <v>137.0314563106796</v>
      </c>
      <c r="D320" s="127">
        <v>122.13033932135728</v>
      </c>
      <c r="E320" s="127">
        <v>129.67977717758271</v>
      </c>
      <c r="F320" s="127">
        <v>133.45616641901933</v>
      </c>
      <c r="G320" s="127">
        <v>117.70153649167733</v>
      </c>
      <c r="H320" s="127">
        <v>125.44759568204123</v>
      </c>
      <c r="I320" s="120">
        <v>130.93599903191233</v>
      </c>
      <c r="J320" s="120">
        <v>0</v>
      </c>
      <c r="K320" s="127">
        <v>88.093418378593427</v>
      </c>
      <c r="L320" s="127">
        <v>89.10927717072299</v>
      </c>
      <c r="M320" s="127">
        <v>93.874112969919722</v>
      </c>
      <c r="N320" s="128">
        <v>89.567557053738668</v>
      </c>
      <c r="O320" s="588">
        <v>0</v>
      </c>
      <c r="P320" s="589">
        <v>0</v>
      </c>
      <c r="Q320" s="603"/>
      <c r="R320" s="603"/>
      <c r="S320" s="145"/>
      <c r="T320" s="145"/>
      <c r="Y320" s="644"/>
      <c r="AD320" s="644"/>
    </row>
    <row r="321" spans="1:30">
      <c r="A321" s="117"/>
      <c r="B321" s="129" t="s">
        <v>597</v>
      </c>
      <c r="C321" s="123">
        <v>126.86001376462492</v>
      </c>
      <c r="D321" s="130">
        <v>123.86642451042326</v>
      </c>
      <c r="E321" s="130">
        <v>130.07665113957745</v>
      </c>
      <c r="F321" s="130">
        <v>131.40166163141993</v>
      </c>
      <c r="G321" s="130">
        <v>117.19820251647693</v>
      </c>
      <c r="H321" s="130">
        <v>126.18462238398544</v>
      </c>
      <c r="I321" s="123">
        <v>127.36697308379075</v>
      </c>
      <c r="J321" s="123">
        <v>0</v>
      </c>
      <c r="K321" s="130">
        <v>0</v>
      </c>
      <c r="L321" s="130">
        <v>0</v>
      </c>
      <c r="M321" s="130">
        <v>0</v>
      </c>
      <c r="N321" s="131">
        <v>0</v>
      </c>
      <c r="O321" s="588">
        <v>0</v>
      </c>
      <c r="P321" s="589">
        <v>0</v>
      </c>
      <c r="Q321" s="603"/>
      <c r="R321" s="603"/>
      <c r="S321" s="729">
        <f t="shared" ref="S321" si="1708">C321-C320</f>
        <v>-10.171442546054678</v>
      </c>
      <c r="T321" s="637">
        <f t="shared" ref="T321" si="1709">D321-D320</f>
        <v>1.7360851890659745</v>
      </c>
      <c r="U321" s="637">
        <f t="shared" ref="U321" si="1710">E321-E320</f>
        <v>0.39687396199474279</v>
      </c>
      <c r="V321" s="637">
        <f t="shared" ref="V321" si="1711">F321-F320</f>
        <v>-2.0545047875993987</v>
      </c>
      <c r="W321" s="637">
        <f t="shared" ref="W321" si="1712">G321-G320</f>
        <v>-0.50333397520040535</v>
      </c>
      <c r="X321" s="637">
        <f t="shared" ref="X321" si="1713">H321-H320</f>
        <v>0.73702670194421671</v>
      </c>
      <c r="Y321" s="645">
        <f t="shared" ref="Y321" si="1714">I321-I320</f>
        <v>-3.5690259481215776</v>
      </c>
      <c r="Z321" s="637">
        <f t="shared" ref="Z321" si="1715">J321-J320</f>
        <v>0</v>
      </c>
      <c r="AA321" s="637">
        <f t="shared" ref="AA321" si="1716">K321-K320</f>
        <v>-88.093418378593427</v>
      </c>
      <c r="AB321" s="637">
        <f t="shared" ref="AB321" si="1717">L321-L320</f>
        <v>-89.10927717072299</v>
      </c>
      <c r="AC321" s="637">
        <f t="shared" ref="AC321" si="1718">M321-M320</f>
        <v>-93.874112969919722</v>
      </c>
      <c r="AD321" s="645">
        <f t="shared" ref="AD321" si="1719">N321-N320</f>
        <v>-89.567557053738668</v>
      </c>
    </row>
    <row r="322" spans="1:30">
      <c r="A322" s="117"/>
      <c r="B322" s="109" t="s">
        <v>193</v>
      </c>
      <c r="C322" s="120">
        <v>93.38266666666668</v>
      </c>
      <c r="D322" s="127">
        <v>70.738648648648649</v>
      </c>
      <c r="E322" s="127">
        <v>67.787212787212781</v>
      </c>
      <c r="F322" s="127">
        <v>75.768800000000013</v>
      </c>
      <c r="G322" s="127">
        <v>65.321612903225812</v>
      </c>
      <c r="H322" s="127">
        <v>82.988095238095241</v>
      </c>
      <c r="I322" s="120">
        <v>72.276256983240231</v>
      </c>
      <c r="J322" s="120">
        <v>0</v>
      </c>
      <c r="K322" s="127">
        <v>79.065334020385407</v>
      </c>
      <c r="L322" s="127">
        <v>82.565369099745453</v>
      </c>
      <c r="M322" s="127">
        <v>85.389937778267495</v>
      </c>
      <c r="N322" s="128">
        <v>81.417126738554003</v>
      </c>
      <c r="O322" s="588">
        <v>0</v>
      </c>
      <c r="P322" s="589">
        <v>0</v>
      </c>
      <c r="Q322" s="603"/>
      <c r="R322" s="603"/>
      <c r="S322" s="145"/>
      <c r="T322" s="145"/>
      <c r="Y322" s="644"/>
      <c r="AD322" s="644"/>
    </row>
    <row r="323" spans="1:30">
      <c r="A323" s="117"/>
      <c r="B323" s="129" t="s">
        <v>599</v>
      </c>
      <c r="C323" s="123">
        <v>97.968518518518522</v>
      </c>
      <c r="D323" s="130">
        <v>76.291262135922324</v>
      </c>
      <c r="E323" s="130">
        <v>69.825382932166306</v>
      </c>
      <c r="F323" s="130">
        <v>73.434814814814814</v>
      </c>
      <c r="G323" s="130">
        <v>66.027508090614887</v>
      </c>
      <c r="H323" s="130">
        <v>90.085106382978722</v>
      </c>
      <c r="I323" s="123">
        <v>75.452779075198507</v>
      </c>
      <c r="J323" s="123">
        <v>0</v>
      </c>
      <c r="K323" s="130">
        <v>0</v>
      </c>
      <c r="L323" s="130">
        <v>0</v>
      </c>
      <c r="M323" s="130">
        <v>0</v>
      </c>
      <c r="N323" s="131">
        <v>0</v>
      </c>
      <c r="O323" s="588">
        <v>0</v>
      </c>
      <c r="P323" s="589">
        <v>0</v>
      </c>
      <c r="Q323" s="603"/>
      <c r="R323" s="603"/>
      <c r="S323" s="637">
        <f t="shared" ref="S323" si="1720">C323-C322</f>
        <v>4.5858518518518423</v>
      </c>
      <c r="T323" s="637">
        <f t="shared" ref="T323" si="1721">D323-D322</f>
        <v>5.5526134872736748</v>
      </c>
      <c r="U323" s="637">
        <f t="shared" ref="U323" si="1722">E323-E322</f>
        <v>2.0381701449535257</v>
      </c>
      <c r="V323" s="637">
        <f t="shared" ref="V323" si="1723">F323-F322</f>
        <v>-2.3339851851851989</v>
      </c>
      <c r="W323" s="637">
        <f t="shared" ref="W323" si="1724">G323-G322</f>
        <v>0.70589518738907486</v>
      </c>
      <c r="X323" s="637">
        <f t="shared" ref="X323" si="1725">H323-H322</f>
        <v>7.0970111448834814</v>
      </c>
      <c r="Y323" s="645">
        <f t="shared" ref="Y323" si="1726">I323-I322</f>
        <v>3.176522091958276</v>
      </c>
      <c r="Z323" s="637">
        <f t="shared" ref="Z323" si="1727">J323-J322</f>
        <v>0</v>
      </c>
      <c r="AA323" s="637">
        <f t="shared" ref="AA323" si="1728">K323-K322</f>
        <v>-79.065334020385407</v>
      </c>
      <c r="AB323" s="637">
        <f t="shared" ref="AB323" si="1729">L323-L322</f>
        <v>-82.565369099745453</v>
      </c>
      <c r="AC323" s="637">
        <f t="shared" ref="AC323" si="1730">M323-M322</f>
        <v>-85.389937778267495</v>
      </c>
      <c r="AD323" s="645">
        <f t="shared" ref="AD323" si="1731">N323-N322</f>
        <v>-81.417126738554003</v>
      </c>
    </row>
    <row r="324" spans="1:30">
      <c r="A324" s="117"/>
      <c r="B324" s="109" t="s">
        <v>227</v>
      </c>
      <c r="C324" s="120">
        <v>135.85335132703551</v>
      </c>
      <c r="D324" s="127">
        <v>116.49795616113744</v>
      </c>
      <c r="E324" s="127">
        <v>124.85804342750409</v>
      </c>
      <c r="F324" s="127">
        <v>124.41992481203009</v>
      </c>
      <c r="G324" s="127">
        <v>109.02751068376068</v>
      </c>
      <c r="H324" s="127">
        <v>123.76682375117814</v>
      </c>
      <c r="I324" s="120">
        <v>126.8807344469119</v>
      </c>
      <c r="J324" s="120">
        <v>0</v>
      </c>
      <c r="K324" s="127">
        <v>82.90768672323874</v>
      </c>
      <c r="L324" s="127">
        <v>85.8108468692201</v>
      </c>
      <c r="M324" s="127">
        <v>89.72320637666509</v>
      </c>
      <c r="N324" s="128">
        <v>85.241202510709144</v>
      </c>
      <c r="O324" s="588">
        <v>0</v>
      </c>
      <c r="P324" s="589">
        <v>0</v>
      </c>
      <c r="Q324" s="603"/>
      <c r="R324" s="603"/>
      <c r="S324" s="145"/>
      <c r="T324" s="145"/>
      <c r="Y324" s="644"/>
      <c r="AD324" s="644"/>
    </row>
    <row r="325" spans="1:30" ht="13.5" thickBot="1">
      <c r="A325" s="632"/>
      <c r="B325" s="638" t="s">
        <v>601</v>
      </c>
      <c r="C325" s="639">
        <v>126.0765483762973</v>
      </c>
      <c r="D325" s="640">
        <v>118.38823365008386</v>
      </c>
      <c r="E325" s="640">
        <v>125.81956555349416</v>
      </c>
      <c r="F325" s="640">
        <v>121.58293601003763</v>
      </c>
      <c r="G325" s="640">
        <v>109.20439838220425</v>
      </c>
      <c r="H325" s="640">
        <v>124.70410122164049</v>
      </c>
      <c r="I325" s="639">
        <v>123.93466942531576</v>
      </c>
      <c r="J325" s="639">
        <v>0</v>
      </c>
      <c r="K325" s="640">
        <v>0</v>
      </c>
      <c r="L325" s="640">
        <v>0</v>
      </c>
      <c r="M325" s="640">
        <v>0</v>
      </c>
      <c r="N325" s="641">
        <v>0</v>
      </c>
      <c r="O325" s="633">
        <v>0</v>
      </c>
      <c r="P325" s="634">
        <v>0</v>
      </c>
      <c r="Q325" s="603"/>
      <c r="R325" s="603"/>
      <c r="S325" s="732">
        <f t="shared" ref="S325" si="1732">C325-C324</f>
        <v>-9.7768029507382153</v>
      </c>
      <c r="T325" s="642">
        <f t="shared" ref="T325" si="1733">D325-D324</f>
        <v>1.890277488946424</v>
      </c>
      <c r="U325" s="642">
        <f t="shared" ref="U325" si="1734">E325-E324</f>
        <v>0.96152212599007214</v>
      </c>
      <c r="V325" s="642">
        <f t="shared" ref="V325" si="1735">F325-F324</f>
        <v>-2.8369888019924616</v>
      </c>
      <c r="W325" s="642">
        <f t="shared" ref="W325" si="1736">G325-G324</f>
        <v>0.176887698443565</v>
      </c>
      <c r="X325" s="642">
        <f t="shared" ref="X325" si="1737">H325-H324</f>
        <v>0.93727747046234811</v>
      </c>
      <c r="Y325" s="646">
        <f t="shared" ref="Y325" si="1738">I325-I324</f>
        <v>-2.9460650215961408</v>
      </c>
      <c r="Z325" s="642">
        <f t="shared" ref="Z325" si="1739">J325-J324</f>
        <v>0</v>
      </c>
      <c r="AA325" s="642">
        <f t="shared" ref="AA325" si="1740">K325-K324</f>
        <v>-82.90768672323874</v>
      </c>
      <c r="AB325" s="642">
        <f t="shared" ref="AB325" si="1741">L325-L324</f>
        <v>-85.8108468692201</v>
      </c>
      <c r="AC325" s="642">
        <f t="shared" ref="AC325" si="1742">M325-M324</f>
        <v>-89.72320637666509</v>
      </c>
      <c r="AD325" s="646">
        <f t="shared" ref="AD325" si="1743">N325-N324</f>
        <v>-85.241202510709144</v>
      </c>
    </row>
    <row r="326" spans="1:30">
      <c r="A326" s="116" t="s">
        <v>47</v>
      </c>
      <c r="B326" s="109" t="s">
        <v>286</v>
      </c>
      <c r="C326" s="120">
        <v>0</v>
      </c>
      <c r="D326" s="127">
        <v>0</v>
      </c>
      <c r="E326" s="127">
        <v>0</v>
      </c>
      <c r="F326" s="127">
        <v>0</v>
      </c>
      <c r="G326" s="127">
        <v>0</v>
      </c>
      <c r="H326" s="127">
        <v>0</v>
      </c>
      <c r="I326" s="120">
        <v>0</v>
      </c>
      <c r="J326" s="120">
        <v>0</v>
      </c>
      <c r="K326" s="127">
        <v>0</v>
      </c>
      <c r="L326" s="127">
        <v>0</v>
      </c>
      <c r="M326" s="127">
        <v>0</v>
      </c>
      <c r="N326" s="128">
        <v>0</v>
      </c>
      <c r="O326" s="111">
        <v>0</v>
      </c>
      <c r="P326" s="112">
        <v>0</v>
      </c>
      <c r="Q326" s="603"/>
      <c r="R326" s="603"/>
      <c r="S326" s="636" t="s">
        <v>1145</v>
      </c>
      <c r="T326" s="145"/>
      <c r="Y326" s="644"/>
      <c r="AD326" s="644"/>
    </row>
    <row r="327" spans="1:30">
      <c r="A327" s="117"/>
      <c r="B327" s="129" t="s">
        <v>571</v>
      </c>
      <c r="C327" s="123">
        <v>0</v>
      </c>
      <c r="D327" s="130">
        <v>0</v>
      </c>
      <c r="E327" s="130">
        <v>0</v>
      </c>
      <c r="F327" s="130">
        <v>0</v>
      </c>
      <c r="G327" s="130">
        <v>0</v>
      </c>
      <c r="H327" s="130">
        <v>0</v>
      </c>
      <c r="I327" s="123">
        <v>0</v>
      </c>
      <c r="J327" s="123">
        <v>0</v>
      </c>
      <c r="K327" s="130">
        <v>0</v>
      </c>
      <c r="L327" s="130">
        <v>0</v>
      </c>
      <c r="M327" s="130">
        <v>0</v>
      </c>
      <c r="N327" s="131">
        <v>0</v>
      </c>
      <c r="O327" s="588">
        <v>0</v>
      </c>
      <c r="P327" s="589">
        <v>0</v>
      </c>
      <c r="Q327" s="603"/>
      <c r="R327" s="603"/>
      <c r="S327" s="637">
        <f t="shared" ref="S327" si="1744">C327-C326</f>
        <v>0</v>
      </c>
      <c r="T327" s="637">
        <f t="shared" ref="T327" si="1745">D327-D326</f>
        <v>0</v>
      </c>
      <c r="U327" s="637">
        <f t="shared" ref="U327" si="1746">E327-E326</f>
        <v>0</v>
      </c>
      <c r="V327" s="637">
        <f t="shared" ref="V327" si="1747">F327-F326</f>
        <v>0</v>
      </c>
      <c r="W327" s="637">
        <f t="shared" ref="W327" si="1748">G327-G326</f>
        <v>0</v>
      </c>
      <c r="X327" s="637">
        <f t="shared" ref="X327" si="1749">H327-H326</f>
        <v>0</v>
      </c>
      <c r="Y327" s="645">
        <f t="shared" ref="Y327" si="1750">I327-I326</f>
        <v>0</v>
      </c>
      <c r="Z327" s="637">
        <f t="shared" ref="Z327" si="1751">J327-J326</f>
        <v>0</v>
      </c>
      <c r="AA327" s="637">
        <f t="shared" ref="AA327" si="1752">K327-K326</f>
        <v>0</v>
      </c>
      <c r="AB327" s="637">
        <f t="shared" ref="AB327" si="1753">L327-L326</f>
        <v>0</v>
      </c>
      <c r="AC327" s="637">
        <f t="shared" ref="AC327" si="1754">M327-M326</f>
        <v>0</v>
      </c>
      <c r="AD327" s="645">
        <f t="shared" ref="AD327" si="1755">N327-N326</f>
        <v>0</v>
      </c>
    </row>
    <row r="328" spans="1:30">
      <c r="A328" s="117"/>
      <c r="B328" s="109" t="s">
        <v>288</v>
      </c>
      <c r="C328" s="120">
        <v>0</v>
      </c>
      <c r="D328" s="127">
        <v>0</v>
      </c>
      <c r="E328" s="127">
        <v>0</v>
      </c>
      <c r="F328" s="127">
        <v>0</v>
      </c>
      <c r="G328" s="127">
        <v>0</v>
      </c>
      <c r="H328" s="127">
        <v>0</v>
      </c>
      <c r="I328" s="120">
        <v>0</v>
      </c>
      <c r="J328" s="120">
        <v>0</v>
      </c>
      <c r="K328" s="127">
        <v>0</v>
      </c>
      <c r="L328" s="127">
        <v>0</v>
      </c>
      <c r="M328" s="127">
        <v>0</v>
      </c>
      <c r="N328" s="128">
        <v>0</v>
      </c>
      <c r="O328" s="588">
        <v>0</v>
      </c>
      <c r="P328" s="589">
        <v>0</v>
      </c>
      <c r="Q328" s="603"/>
      <c r="R328" s="603"/>
      <c r="S328" s="145"/>
      <c r="T328" s="145"/>
      <c r="Y328" s="644"/>
      <c r="AD328" s="644"/>
    </row>
    <row r="329" spans="1:30">
      <c r="A329" s="117"/>
      <c r="B329" s="129" t="s">
        <v>573</v>
      </c>
      <c r="C329" s="123">
        <v>0</v>
      </c>
      <c r="D329" s="130">
        <v>0</v>
      </c>
      <c r="E329" s="130">
        <v>0</v>
      </c>
      <c r="F329" s="130">
        <v>0</v>
      </c>
      <c r="G329" s="130">
        <v>0</v>
      </c>
      <c r="H329" s="130">
        <v>0</v>
      </c>
      <c r="I329" s="123">
        <v>0</v>
      </c>
      <c r="J329" s="123">
        <v>0</v>
      </c>
      <c r="K329" s="130">
        <v>0</v>
      </c>
      <c r="L329" s="130">
        <v>0</v>
      </c>
      <c r="M329" s="130">
        <v>0</v>
      </c>
      <c r="N329" s="131">
        <v>0</v>
      </c>
      <c r="O329" s="588">
        <v>0</v>
      </c>
      <c r="P329" s="589">
        <v>0</v>
      </c>
      <c r="Q329" s="603"/>
      <c r="R329" s="603"/>
      <c r="S329" s="637">
        <f t="shared" ref="S329" si="1756">C329-C328</f>
        <v>0</v>
      </c>
      <c r="T329" s="637">
        <f t="shared" ref="T329" si="1757">D329-D328</f>
        <v>0</v>
      </c>
      <c r="U329" s="637">
        <f t="shared" ref="U329" si="1758">E329-E328</f>
        <v>0</v>
      </c>
      <c r="V329" s="637">
        <f t="shared" ref="V329" si="1759">F329-F328</f>
        <v>0</v>
      </c>
      <c r="W329" s="637">
        <f t="shared" ref="W329" si="1760">G329-G328</f>
        <v>0</v>
      </c>
      <c r="X329" s="637">
        <f t="shared" ref="X329" si="1761">H329-H328</f>
        <v>0</v>
      </c>
      <c r="Y329" s="645">
        <f t="shared" ref="Y329" si="1762">I329-I328</f>
        <v>0</v>
      </c>
      <c r="Z329" s="637">
        <f t="shared" ref="Z329" si="1763">J329-J328</f>
        <v>0</v>
      </c>
      <c r="AA329" s="637">
        <f t="shared" ref="AA329" si="1764">K329-K328</f>
        <v>0</v>
      </c>
      <c r="AB329" s="637">
        <f t="shared" ref="AB329" si="1765">L329-L328</f>
        <v>0</v>
      </c>
      <c r="AC329" s="637">
        <f t="shared" ref="AC329" si="1766">M329-M328</f>
        <v>0</v>
      </c>
      <c r="AD329" s="645">
        <f t="shared" ref="AD329" si="1767">N329-N328</f>
        <v>0</v>
      </c>
    </row>
    <row r="330" spans="1:30">
      <c r="A330" s="117"/>
      <c r="B330" s="109" t="s">
        <v>290</v>
      </c>
      <c r="C330" s="120">
        <v>0</v>
      </c>
      <c r="D330" s="127">
        <v>0</v>
      </c>
      <c r="E330" s="127">
        <v>0</v>
      </c>
      <c r="F330" s="127">
        <v>0</v>
      </c>
      <c r="G330" s="127">
        <v>0</v>
      </c>
      <c r="H330" s="127">
        <v>0</v>
      </c>
      <c r="I330" s="120">
        <v>0</v>
      </c>
      <c r="J330" s="120">
        <v>0</v>
      </c>
      <c r="K330" s="127">
        <v>0</v>
      </c>
      <c r="L330" s="127">
        <v>0</v>
      </c>
      <c r="M330" s="127">
        <v>0</v>
      </c>
      <c r="N330" s="128">
        <v>0</v>
      </c>
      <c r="O330" s="588">
        <v>0</v>
      </c>
      <c r="P330" s="589">
        <v>0</v>
      </c>
      <c r="Q330" s="603"/>
      <c r="R330" s="603"/>
      <c r="S330" s="145"/>
      <c r="T330" s="145"/>
      <c r="Y330" s="644"/>
      <c r="AD330" s="644"/>
    </row>
    <row r="331" spans="1:30">
      <c r="A331" s="117"/>
      <c r="B331" s="129" t="s">
        <v>575</v>
      </c>
      <c r="C331" s="123">
        <v>0</v>
      </c>
      <c r="D331" s="130">
        <v>0</v>
      </c>
      <c r="E331" s="130">
        <v>0</v>
      </c>
      <c r="F331" s="130">
        <v>0</v>
      </c>
      <c r="G331" s="130">
        <v>0</v>
      </c>
      <c r="H331" s="130">
        <v>0</v>
      </c>
      <c r="I331" s="123">
        <v>0</v>
      </c>
      <c r="J331" s="123">
        <v>0</v>
      </c>
      <c r="K331" s="130">
        <v>0</v>
      </c>
      <c r="L331" s="130">
        <v>0</v>
      </c>
      <c r="M331" s="130">
        <v>0</v>
      </c>
      <c r="N331" s="131">
        <v>0</v>
      </c>
      <c r="O331" s="588">
        <v>0</v>
      </c>
      <c r="P331" s="589">
        <v>0</v>
      </c>
      <c r="Q331" s="603"/>
      <c r="R331" s="603"/>
      <c r="S331" s="637">
        <f t="shared" ref="S331" si="1768">C331-C330</f>
        <v>0</v>
      </c>
      <c r="T331" s="637">
        <f t="shared" ref="T331" si="1769">D331-D330</f>
        <v>0</v>
      </c>
      <c r="U331" s="637">
        <f t="shared" ref="U331" si="1770">E331-E330</f>
        <v>0</v>
      </c>
      <c r="V331" s="637">
        <f t="shared" ref="V331" si="1771">F331-F330</f>
        <v>0</v>
      </c>
      <c r="W331" s="637">
        <f t="shared" ref="W331" si="1772">G331-G330</f>
        <v>0</v>
      </c>
      <c r="X331" s="637">
        <f t="shared" ref="X331" si="1773">H331-H330</f>
        <v>0</v>
      </c>
      <c r="Y331" s="645">
        <f t="shared" ref="Y331" si="1774">I331-I330</f>
        <v>0</v>
      </c>
      <c r="Z331" s="637">
        <f t="shared" ref="Z331" si="1775">J331-J330</f>
        <v>0</v>
      </c>
      <c r="AA331" s="637">
        <f t="shared" ref="AA331" si="1776">K331-K330</f>
        <v>0</v>
      </c>
      <c r="AB331" s="637">
        <f t="shared" ref="AB331" si="1777">L331-L330</f>
        <v>0</v>
      </c>
      <c r="AC331" s="637">
        <f t="shared" ref="AC331" si="1778">M331-M330</f>
        <v>0</v>
      </c>
      <c r="AD331" s="645">
        <f t="shared" ref="AD331" si="1779">N331-N330</f>
        <v>0</v>
      </c>
    </row>
    <row r="332" spans="1:30">
      <c r="A332" s="117"/>
      <c r="B332" s="109" t="s">
        <v>292</v>
      </c>
      <c r="C332" s="120">
        <v>0</v>
      </c>
      <c r="D332" s="127">
        <v>0</v>
      </c>
      <c r="E332" s="127">
        <v>0</v>
      </c>
      <c r="F332" s="127">
        <v>0</v>
      </c>
      <c r="G332" s="127">
        <v>0</v>
      </c>
      <c r="H332" s="127">
        <v>0</v>
      </c>
      <c r="I332" s="120">
        <v>0</v>
      </c>
      <c r="J332" s="120">
        <v>0</v>
      </c>
      <c r="K332" s="127">
        <v>0</v>
      </c>
      <c r="L332" s="127">
        <v>0</v>
      </c>
      <c r="M332" s="127">
        <v>0</v>
      </c>
      <c r="N332" s="128">
        <v>0</v>
      </c>
      <c r="O332" s="588">
        <v>0</v>
      </c>
      <c r="P332" s="589">
        <v>0</v>
      </c>
      <c r="Q332" s="603"/>
      <c r="R332" s="603"/>
      <c r="S332" s="145"/>
      <c r="T332" s="145"/>
      <c r="Y332" s="644"/>
      <c r="AD332" s="644"/>
    </row>
    <row r="333" spans="1:30">
      <c r="A333" s="117"/>
      <c r="B333" s="129" t="s">
        <v>577</v>
      </c>
      <c r="C333" s="123">
        <v>0</v>
      </c>
      <c r="D333" s="130">
        <v>0</v>
      </c>
      <c r="E333" s="130">
        <v>0</v>
      </c>
      <c r="F333" s="130">
        <v>0</v>
      </c>
      <c r="G333" s="130">
        <v>0</v>
      </c>
      <c r="H333" s="130">
        <v>0</v>
      </c>
      <c r="I333" s="123">
        <v>0</v>
      </c>
      <c r="J333" s="123">
        <v>0</v>
      </c>
      <c r="K333" s="130">
        <v>0</v>
      </c>
      <c r="L333" s="130">
        <v>0</v>
      </c>
      <c r="M333" s="130">
        <v>0</v>
      </c>
      <c r="N333" s="131">
        <v>0</v>
      </c>
      <c r="O333" s="588">
        <v>0</v>
      </c>
      <c r="P333" s="589">
        <v>0</v>
      </c>
      <c r="Q333" s="603"/>
      <c r="R333" s="603"/>
      <c r="S333" s="637">
        <f t="shared" ref="S333" si="1780">C333-C332</f>
        <v>0</v>
      </c>
      <c r="T333" s="637">
        <f t="shared" ref="T333" si="1781">D333-D332</f>
        <v>0</v>
      </c>
      <c r="U333" s="637">
        <f t="shared" ref="U333" si="1782">E333-E332</f>
        <v>0</v>
      </c>
      <c r="V333" s="637">
        <f t="shared" ref="V333" si="1783">F333-F332</f>
        <v>0</v>
      </c>
      <c r="W333" s="637">
        <f t="shared" ref="W333" si="1784">G333-G332</f>
        <v>0</v>
      </c>
      <c r="X333" s="637">
        <f t="shared" ref="X333" si="1785">H333-H332</f>
        <v>0</v>
      </c>
      <c r="Y333" s="645">
        <f t="shared" ref="Y333" si="1786">I333-I332</f>
        <v>0</v>
      </c>
      <c r="Z333" s="637">
        <f t="shared" ref="Z333" si="1787">J333-J332</f>
        <v>0</v>
      </c>
      <c r="AA333" s="637">
        <f t="shared" ref="AA333" si="1788">K333-K332</f>
        <v>0</v>
      </c>
      <c r="AB333" s="637">
        <f t="shared" ref="AB333" si="1789">L333-L332</f>
        <v>0</v>
      </c>
      <c r="AC333" s="637">
        <f t="shared" ref="AC333" si="1790">M333-M332</f>
        <v>0</v>
      </c>
      <c r="AD333" s="645">
        <f t="shared" ref="AD333" si="1791">N333-N332</f>
        <v>0</v>
      </c>
    </row>
    <row r="334" spans="1:30">
      <c r="A334" s="117"/>
      <c r="B334" s="109" t="s">
        <v>175</v>
      </c>
      <c r="C334" s="120">
        <v>0</v>
      </c>
      <c r="D334" s="127">
        <v>0</v>
      </c>
      <c r="E334" s="127">
        <v>0</v>
      </c>
      <c r="F334" s="127">
        <v>0</v>
      </c>
      <c r="G334" s="127">
        <v>0</v>
      </c>
      <c r="H334" s="127">
        <v>0</v>
      </c>
      <c r="I334" s="120">
        <v>0</v>
      </c>
      <c r="J334" s="120">
        <v>0</v>
      </c>
      <c r="K334" s="127">
        <v>0</v>
      </c>
      <c r="L334" s="127">
        <v>0</v>
      </c>
      <c r="M334" s="127">
        <v>0</v>
      </c>
      <c r="N334" s="128">
        <v>0</v>
      </c>
      <c r="O334" s="588">
        <v>0</v>
      </c>
      <c r="P334" s="589">
        <v>0</v>
      </c>
      <c r="Q334" s="603"/>
      <c r="R334" s="603"/>
      <c r="S334" s="145"/>
      <c r="T334" s="145"/>
      <c r="Y334" s="644"/>
      <c r="AD334" s="644"/>
    </row>
    <row r="335" spans="1:30">
      <c r="A335" s="117"/>
      <c r="B335" s="129" t="s">
        <v>579</v>
      </c>
      <c r="C335" s="123">
        <v>0</v>
      </c>
      <c r="D335" s="130">
        <v>0</v>
      </c>
      <c r="E335" s="130">
        <v>0</v>
      </c>
      <c r="F335" s="130">
        <v>0</v>
      </c>
      <c r="G335" s="130">
        <v>0</v>
      </c>
      <c r="H335" s="130">
        <v>0</v>
      </c>
      <c r="I335" s="123">
        <v>0</v>
      </c>
      <c r="J335" s="123">
        <v>0</v>
      </c>
      <c r="K335" s="130">
        <v>0</v>
      </c>
      <c r="L335" s="130">
        <v>0</v>
      </c>
      <c r="M335" s="130">
        <v>0</v>
      </c>
      <c r="N335" s="131">
        <v>0</v>
      </c>
      <c r="O335" s="588">
        <v>0</v>
      </c>
      <c r="P335" s="589">
        <v>0</v>
      </c>
      <c r="Q335" s="603"/>
      <c r="R335" s="603"/>
      <c r="S335" s="637">
        <f t="shared" ref="S335" si="1792">C335-C334</f>
        <v>0</v>
      </c>
      <c r="T335" s="637">
        <f t="shared" ref="T335" si="1793">D335-D334</f>
        <v>0</v>
      </c>
      <c r="U335" s="637">
        <f t="shared" ref="U335" si="1794">E335-E334</f>
        <v>0</v>
      </c>
      <c r="V335" s="637">
        <f t="shared" ref="V335" si="1795">F335-F334</f>
        <v>0</v>
      </c>
      <c r="W335" s="637">
        <f t="shared" ref="W335" si="1796">G335-G334</f>
        <v>0</v>
      </c>
      <c r="X335" s="637">
        <f t="shared" ref="X335" si="1797">H335-H334</f>
        <v>0</v>
      </c>
      <c r="Y335" s="645">
        <f t="shared" ref="Y335" si="1798">I335-I334</f>
        <v>0</v>
      </c>
      <c r="Z335" s="637">
        <f t="shared" ref="Z335" si="1799">J335-J334</f>
        <v>0</v>
      </c>
      <c r="AA335" s="637">
        <f t="shared" ref="AA335" si="1800">K335-K334</f>
        <v>0</v>
      </c>
      <c r="AB335" s="637">
        <f t="shared" ref="AB335" si="1801">L335-L334</f>
        <v>0</v>
      </c>
      <c r="AC335" s="637">
        <f t="shared" ref="AC335" si="1802">M335-M334</f>
        <v>0</v>
      </c>
      <c r="AD335" s="645">
        <f t="shared" ref="AD335" si="1803">N335-N334</f>
        <v>0</v>
      </c>
    </row>
    <row r="336" spans="1:30">
      <c r="A336" s="117"/>
      <c r="B336" s="109" t="s">
        <v>177</v>
      </c>
      <c r="C336" s="120">
        <v>0</v>
      </c>
      <c r="D336" s="127">
        <v>0</v>
      </c>
      <c r="E336" s="127">
        <v>0</v>
      </c>
      <c r="F336" s="127">
        <v>0</v>
      </c>
      <c r="G336" s="127">
        <v>0</v>
      </c>
      <c r="H336" s="127">
        <v>0</v>
      </c>
      <c r="I336" s="120">
        <v>0</v>
      </c>
      <c r="J336" s="120">
        <v>0</v>
      </c>
      <c r="K336" s="127">
        <v>0</v>
      </c>
      <c r="L336" s="127">
        <v>0</v>
      </c>
      <c r="M336" s="127">
        <v>0</v>
      </c>
      <c r="N336" s="128">
        <v>0</v>
      </c>
      <c r="O336" s="588">
        <v>0</v>
      </c>
      <c r="P336" s="589">
        <v>0</v>
      </c>
      <c r="Q336" s="603"/>
      <c r="R336" s="603"/>
      <c r="S336" s="145"/>
      <c r="T336" s="145"/>
      <c r="Y336" s="644"/>
      <c r="AD336" s="644"/>
    </row>
    <row r="337" spans="1:31">
      <c r="A337" s="117"/>
      <c r="B337" s="129" t="s">
        <v>581</v>
      </c>
      <c r="C337" s="123">
        <v>0</v>
      </c>
      <c r="D337" s="130">
        <v>0</v>
      </c>
      <c r="E337" s="130">
        <v>0</v>
      </c>
      <c r="F337" s="130">
        <v>0</v>
      </c>
      <c r="G337" s="130">
        <v>0</v>
      </c>
      <c r="H337" s="130">
        <v>0</v>
      </c>
      <c r="I337" s="123">
        <v>0</v>
      </c>
      <c r="J337" s="123">
        <v>0</v>
      </c>
      <c r="K337" s="130">
        <v>0</v>
      </c>
      <c r="L337" s="130">
        <v>0</v>
      </c>
      <c r="M337" s="130">
        <v>0</v>
      </c>
      <c r="N337" s="131">
        <v>0</v>
      </c>
      <c r="O337" s="588">
        <v>0</v>
      </c>
      <c r="P337" s="589">
        <v>0</v>
      </c>
      <c r="Q337" s="603"/>
      <c r="R337" s="603"/>
      <c r="S337" s="637">
        <f t="shared" ref="S337" si="1804">C337-C336</f>
        <v>0</v>
      </c>
      <c r="T337" s="637">
        <f t="shared" ref="T337" si="1805">D337-D336</f>
        <v>0</v>
      </c>
      <c r="U337" s="637">
        <f t="shared" ref="U337" si="1806">E337-E336</f>
        <v>0</v>
      </c>
      <c r="V337" s="637">
        <f t="shared" ref="V337" si="1807">F337-F336</f>
        <v>0</v>
      </c>
      <c r="W337" s="637">
        <f t="shared" ref="W337" si="1808">G337-G336</f>
        <v>0</v>
      </c>
      <c r="X337" s="637">
        <f t="shared" ref="X337" si="1809">H337-H336</f>
        <v>0</v>
      </c>
      <c r="Y337" s="645">
        <f t="shared" ref="Y337" si="1810">I337-I336</f>
        <v>0</v>
      </c>
      <c r="Z337" s="637">
        <f t="shared" ref="Z337" si="1811">J337-J336</f>
        <v>0</v>
      </c>
      <c r="AA337" s="637">
        <f t="shared" ref="AA337" si="1812">K337-K336</f>
        <v>0</v>
      </c>
      <c r="AB337" s="637">
        <f t="shared" ref="AB337" si="1813">L337-L336</f>
        <v>0</v>
      </c>
      <c r="AC337" s="637">
        <f t="shared" ref="AC337" si="1814">M337-M336</f>
        <v>0</v>
      </c>
      <c r="AD337" s="645">
        <f t="shared" ref="AD337" si="1815">N337-N336</f>
        <v>0</v>
      </c>
    </row>
    <row r="338" spans="1:31">
      <c r="A338" s="117"/>
      <c r="B338" s="109" t="s">
        <v>179</v>
      </c>
      <c r="C338" s="120">
        <v>0</v>
      </c>
      <c r="D338" s="127">
        <v>0</v>
      </c>
      <c r="E338" s="127">
        <v>0</v>
      </c>
      <c r="F338" s="127">
        <v>0</v>
      </c>
      <c r="G338" s="127">
        <v>0</v>
      </c>
      <c r="H338" s="127">
        <v>0</v>
      </c>
      <c r="I338" s="120">
        <v>0</v>
      </c>
      <c r="J338" s="120">
        <v>0</v>
      </c>
      <c r="K338" s="127">
        <v>0</v>
      </c>
      <c r="L338" s="127">
        <v>0</v>
      </c>
      <c r="M338" s="127">
        <v>0</v>
      </c>
      <c r="N338" s="128">
        <v>0</v>
      </c>
      <c r="O338" s="588">
        <v>0</v>
      </c>
      <c r="P338" s="589">
        <v>0</v>
      </c>
      <c r="Q338" s="603"/>
      <c r="R338" s="603"/>
      <c r="S338" s="145"/>
      <c r="T338" s="145"/>
      <c r="Y338" s="644"/>
      <c r="AD338" s="644"/>
    </row>
    <row r="339" spans="1:31">
      <c r="A339" s="117"/>
      <c r="B339" s="129" t="s">
        <v>583</v>
      </c>
      <c r="C339" s="123">
        <v>0</v>
      </c>
      <c r="D339" s="130">
        <v>0</v>
      </c>
      <c r="E339" s="130">
        <v>0</v>
      </c>
      <c r="F339" s="130">
        <v>0</v>
      </c>
      <c r="G339" s="130">
        <v>0</v>
      </c>
      <c r="H339" s="130">
        <v>0</v>
      </c>
      <c r="I339" s="123">
        <v>0</v>
      </c>
      <c r="J339" s="123">
        <v>0</v>
      </c>
      <c r="K339" s="130">
        <v>0</v>
      </c>
      <c r="L339" s="130">
        <v>0</v>
      </c>
      <c r="M339" s="130">
        <v>0</v>
      </c>
      <c r="N339" s="131">
        <v>0</v>
      </c>
      <c r="O339" s="588">
        <v>0</v>
      </c>
      <c r="P339" s="589">
        <v>0</v>
      </c>
      <c r="Q339" s="603"/>
      <c r="R339" s="603"/>
      <c r="S339" s="637">
        <f t="shared" ref="S339" si="1816">C339-C338</f>
        <v>0</v>
      </c>
      <c r="T339" s="637">
        <f t="shared" ref="T339" si="1817">D339-D338</f>
        <v>0</v>
      </c>
      <c r="U339" s="637">
        <f t="shared" ref="U339" si="1818">E339-E338</f>
        <v>0</v>
      </c>
      <c r="V339" s="637">
        <f t="shared" ref="V339" si="1819">F339-F338</f>
        <v>0</v>
      </c>
      <c r="W339" s="637">
        <f t="shared" ref="W339" si="1820">G339-G338</f>
        <v>0</v>
      </c>
      <c r="X339" s="637">
        <f t="shared" ref="X339" si="1821">H339-H338</f>
        <v>0</v>
      </c>
      <c r="Y339" s="645">
        <f t="shared" ref="Y339" si="1822">I339-I338</f>
        <v>0</v>
      </c>
      <c r="Z339" s="637">
        <f t="shared" ref="Z339" si="1823">J339-J338</f>
        <v>0</v>
      </c>
      <c r="AA339" s="637">
        <f t="shared" ref="AA339" si="1824">K339-K338</f>
        <v>0</v>
      </c>
      <c r="AB339" s="637">
        <f t="shared" ref="AB339" si="1825">L339-L338</f>
        <v>0</v>
      </c>
      <c r="AC339" s="637">
        <f t="shared" ref="AC339" si="1826">M339-M338</f>
        <v>0</v>
      </c>
      <c r="AD339" s="645">
        <f t="shared" ref="AD339" si="1827">N339-N338</f>
        <v>0</v>
      </c>
    </row>
    <row r="340" spans="1:31">
      <c r="A340" s="117"/>
      <c r="B340" s="109" t="s">
        <v>181</v>
      </c>
      <c r="C340" s="120">
        <v>0</v>
      </c>
      <c r="D340" s="127">
        <v>0</v>
      </c>
      <c r="E340" s="127">
        <v>0</v>
      </c>
      <c r="F340" s="127">
        <v>0</v>
      </c>
      <c r="G340" s="127">
        <v>0</v>
      </c>
      <c r="H340" s="127">
        <v>0</v>
      </c>
      <c r="I340" s="120">
        <v>0</v>
      </c>
      <c r="J340" s="120">
        <v>0</v>
      </c>
      <c r="K340" s="127">
        <v>0</v>
      </c>
      <c r="L340" s="127">
        <v>0</v>
      </c>
      <c r="M340" s="127">
        <v>0</v>
      </c>
      <c r="N340" s="128">
        <v>0</v>
      </c>
      <c r="O340" s="588">
        <v>0</v>
      </c>
      <c r="P340" s="589">
        <v>0</v>
      </c>
      <c r="Q340" s="603"/>
      <c r="R340" s="603"/>
      <c r="S340" s="145"/>
      <c r="T340" s="145"/>
      <c r="Y340" s="644"/>
      <c r="AD340" s="644"/>
    </row>
    <row r="341" spans="1:31">
      <c r="A341" s="117"/>
      <c r="B341" s="129" t="s">
        <v>585</v>
      </c>
      <c r="C341" s="123">
        <v>0</v>
      </c>
      <c r="D341" s="130">
        <v>0</v>
      </c>
      <c r="E341" s="130">
        <v>0</v>
      </c>
      <c r="F341" s="130">
        <v>0</v>
      </c>
      <c r="G341" s="130">
        <v>0</v>
      </c>
      <c r="H341" s="130">
        <v>0</v>
      </c>
      <c r="I341" s="123">
        <v>0</v>
      </c>
      <c r="J341" s="123">
        <v>0</v>
      </c>
      <c r="K341" s="130">
        <v>0</v>
      </c>
      <c r="L341" s="130">
        <v>0</v>
      </c>
      <c r="M341" s="130">
        <v>0</v>
      </c>
      <c r="N341" s="131">
        <v>0</v>
      </c>
      <c r="O341" s="588">
        <v>0</v>
      </c>
      <c r="P341" s="589">
        <v>0</v>
      </c>
      <c r="Q341" s="603"/>
      <c r="R341" s="603"/>
      <c r="S341" s="637">
        <f t="shared" ref="S341" si="1828">C341-C340</f>
        <v>0</v>
      </c>
      <c r="T341" s="637">
        <f t="shared" ref="T341" si="1829">D341-D340</f>
        <v>0</v>
      </c>
      <c r="U341" s="637">
        <f t="shared" ref="U341" si="1830">E341-E340</f>
        <v>0</v>
      </c>
      <c r="V341" s="637">
        <f t="shared" ref="V341" si="1831">F341-F340</f>
        <v>0</v>
      </c>
      <c r="W341" s="637">
        <f t="shared" ref="W341" si="1832">G341-G340</f>
        <v>0</v>
      </c>
      <c r="X341" s="637">
        <f t="shared" ref="X341" si="1833">H341-H340</f>
        <v>0</v>
      </c>
      <c r="Y341" s="645">
        <f t="shared" ref="Y341" si="1834">I341-I340</f>
        <v>0</v>
      </c>
      <c r="Z341" s="637">
        <f t="shared" ref="Z341" si="1835">J341-J340</f>
        <v>0</v>
      </c>
      <c r="AA341" s="637">
        <f t="shared" ref="AA341" si="1836">K341-K340</f>
        <v>0</v>
      </c>
      <c r="AB341" s="637">
        <f t="shared" ref="AB341" si="1837">L341-L340</f>
        <v>0</v>
      </c>
      <c r="AC341" s="637">
        <f t="shared" ref="AC341" si="1838">M341-M340</f>
        <v>0</v>
      </c>
      <c r="AD341" s="645">
        <f t="shared" ref="AD341" si="1839">N341-N340</f>
        <v>0</v>
      </c>
    </row>
    <row r="342" spans="1:31">
      <c r="A342" s="117"/>
      <c r="B342" s="109" t="s">
        <v>183</v>
      </c>
      <c r="C342" s="120">
        <v>0</v>
      </c>
      <c r="D342" s="127">
        <v>0</v>
      </c>
      <c r="E342" s="127">
        <v>0</v>
      </c>
      <c r="F342" s="127">
        <v>0</v>
      </c>
      <c r="G342" s="127">
        <v>0</v>
      </c>
      <c r="H342" s="127">
        <v>0</v>
      </c>
      <c r="I342" s="120">
        <v>0</v>
      </c>
      <c r="J342" s="120">
        <v>0</v>
      </c>
      <c r="K342" s="127">
        <v>0</v>
      </c>
      <c r="L342" s="127">
        <v>0</v>
      </c>
      <c r="M342" s="127">
        <v>0</v>
      </c>
      <c r="N342" s="128">
        <v>0</v>
      </c>
      <c r="O342" s="588">
        <v>0</v>
      </c>
      <c r="P342" s="589">
        <v>0</v>
      </c>
      <c r="Q342" s="603"/>
      <c r="R342" s="603"/>
      <c r="S342" s="145"/>
      <c r="T342" s="145"/>
      <c r="Y342" s="644"/>
      <c r="AD342" s="644"/>
    </row>
    <row r="343" spans="1:31">
      <c r="A343" s="117"/>
      <c r="B343" s="129" t="s">
        <v>587</v>
      </c>
      <c r="C343" s="123">
        <v>0</v>
      </c>
      <c r="D343" s="130">
        <v>0</v>
      </c>
      <c r="E343" s="130">
        <v>0</v>
      </c>
      <c r="F343" s="130">
        <v>0</v>
      </c>
      <c r="G343" s="130">
        <v>0</v>
      </c>
      <c r="H343" s="130">
        <v>0</v>
      </c>
      <c r="I343" s="123">
        <v>0</v>
      </c>
      <c r="J343" s="123">
        <v>0</v>
      </c>
      <c r="K343" s="130">
        <v>0</v>
      </c>
      <c r="L343" s="130">
        <v>0</v>
      </c>
      <c r="M343" s="130">
        <v>0</v>
      </c>
      <c r="N343" s="131">
        <v>0</v>
      </c>
      <c r="O343" s="588">
        <v>0</v>
      </c>
      <c r="P343" s="589">
        <v>0</v>
      </c>
      <c r="Q343" s="603"/>
      <c r="R343" s="603"/>
      <c r="S343" s="637">
        <f t="shared" ref="S343" si="1840">C343-C342</f>
        <v>0</v>
      </c>
      <c r="T343" s="637">
        <f t="shared" ref="T343" si="1841">D343-D342</f>
        <v>0</v>
      </c>
      <c r="U343" s="637">
        <f t="shared" ref="U343" si="1842">E343-E342</f>
        <v>0</v>
      </c>
      <c r="V343" s="637">
        <f t="shared" ref="V343" si="1843">F343-F342</f>
        <v>0</v>
      </c>
      <c r="W343" s="637">
        <f t="shared" ref="W343" si="1844">G343-G342</f>
        <v>0</v>
      </c>
      <c r="X343" s="637">
        <f t="shared" ref="X343" si="1845">H343-H342</f>
        <v>0</v>
      </c>
      <c r="Y343" s="645">
        <f t="shared" ref="Y343" si="1846">I343-I342</f>
        <v>0</v>
      </c>
      <c r="Z343" s="637">
        <f t="shared" ref="Z343" si="1847">J343-J342</f>
        <v>0</v>
      </c>
      <c r="AA343" s="637">
        <f t="shared" ref="AA343" si="1848">K343-K342</f>
        <v>0</v>
      </c>
      <c r="AB343" s="637">
        <f t="shared" ref="AB343" si="1849">L343-L342</f>
        <v>0</v>
      </c>
      <c r="AC343" s="637">
        <f t="shared" ref="AC343" si="1850">M343-M342</f>
        <v>0</v>
      </c>
      <c r="AD343" s="645">
        <f t="shared" ref="AD343" si="1851">N343-N342</f>
        <v>0</v>
      </c>
    </row>
    <row r="344" spans="1:31">
      <c r="A344" s="117"/>
      <c r="B344" s="109" t="s">
        <v>185</v>
      </c>
      <c r="C344" s="120">
        <v>0</v>
      </c>
      <c r="D344" s="127">
        <v>0</v>
      </c>
      <c r="E344" s="127">
        <v>0</v>
      </c>
      <c r="F344" s="127">
        <v>0</v>
      </c>
      <c r="G344" s="127">
        <v>0</v>
      </c>
      <c r="H344" s="127">
        <v>0</v>
      </c>
      <c r="I344" s="120">
        <v>0</v>
      </c>
      <c r="J344" s="120">
        <v>0</v>
      </c>
      <c r="K344" s="127">
        <v>0</v>
      </c>
      <c r="L344" s="127">
        <v>0</v>
      </c>
      <c r="M344" s="127">
        <v>0</v>
      </c>
      <c r="N344" s="128">
        <v>0</v>
      </c>
      <c r="O344" s="588">
        <v>0</v>
      </c>
      <c r="P344" s="589">
        <v>0</v>
      </c>
      <c r="Q344" s="603"/>
      <c r="R344" s="603"/>
      <c r="S344" s="145"/>
      <c r="T344" s="145"/>
      <c r="Y344" s="644"/>
      <c r="AD344" s="644"/>
    </row>
    <row r="345" spans="1:31">
      <c r="A345" s="117"/>
      <c r="B345" s="129" t="s">
        <v>589</v>
      </c>
      <c r="C345" s="123">
        <v>0</v>
      </c>
      <c r="D345" s="130">
        <v>0</v>
      </c>
      <c r="E345" s="130">
        <v>0</v>
      </c>
      <c r="F345" s="130">
        <v>0</v>
      </c>
      <c r="G345" s="130">
        <v>0</v>
      </c>
      <c r="H345" s="130">
        <v>0</v>
      </c>
      <c r="I345" s="123">
        <v>0</v>
      </c>
      <c r="J345" s="123">
        <v>0</v>
      </c>
      <c r="K345" s="130">
        <v>0</v>
      </c>
      <c r="L345" s="130">
        <v>0</v>
      </c>
      <c r="M345" s="130">
        <v>0</v>
      </c>
      <c r="N345" s="131">
        <v>0</v>
      </c>
      <c r="O345" s="588">
        <v>0</v>
      </c>
      <c r="P345" s="589">
        <v>0</v>
      </c>
      <c r="Q345" s="603"/>
      <c r="R345" s="603"/>
      <c r="S345" s="637">
        <f t="shared" ref="S345" si="1852">C345-C344</f>
        <v>0</v>
      </c>
      <c r="T345" s="637">
        <f t="shared" ref="T345" si="1853">D345-D344</f>
        <v>0</v>
      </c>
      <c r="U345" s="637">
        <f t="shared" ref="U345" si="1854">E345-E344</f>
        <v>0</v>
      </c>
      <c r="V345" s="637">
        <f t="shared" ref="V345" si="1855">F345-F344</f>
        <v>0</v>
      </c>
      <c r="W345" s="637">
        <f t="shared" ref="W345" si="1856">G345-G344</f>
        <v>0</v>
      </c>
      <c r="X345" s="637">
        <f t="shared" ref="X345" si="1857">H345-H344</f>
        <v>0</v>
      </c>
      <c r="Y345" s="645">
        <f t="shared" ref="Y345" si="1858">I345-I344</f>
        <v>0</v>
      </c>
      <c r="Z345" s="637">
        <f t="shared" ref="Z345" si="1859">J345-J344</f>
        <v>0</v>
      </c>
      <c r="AA345" s="637">
        <f t="shared" ref="AA345" si="1860">K345-K344</f>
        <v>0</v>
      </c>
      <c r="AB345" s="637">
        <f t="shared" ref="AB345" si="1861">L345-L344</f>
        <v>0</v>
      </c>
      <c r="AC345" s="637">
        <f t="shared" ref="AC345" si="1862">M345-M344</f>
        <v>0</v>
      </c>
      <c r="AD345" s="645">
        <f t="shared" ref="AD345" si="1863">N345-N344</f>
        <v>0</v>
      </c>
    </row>
    <row r="346" spans="1:31">
      <c r="A346" s="117"/>
      <c r="B346" s="109" t="s">
        <v>187</v>
      </c>
      <c r="C346" s="120">
        <v>0</v>
      </c>
      <c r="D346" s="127">
        <v>0</v>
      </c>
      <c r="E346" s="127">
        <v>0</v>
      </c>
      <c r="F346" s="127">
        <v>0</v>
      </c>
      <c r="G346" s="127">
        <v>0</v>
      </c>
      <c r="H346" s="127">
        <v>0</v>
      </c>
      <c r="I346" s="120">
        <v>0</v>
      </c>
      <c r="J346" s="120">
        <v>0</v>
      </c>
      <c r="K346" s="127">
        <v>0</v>
      </c>
      <c r="L346" s="127">
        <v>0</v>
      </c>
      <c r="M346" s="127">
        <v>0</v>
      </c>
      <c r="N346" s="128">
        <v>0</v>
      </c>
      <c r="O346" s="588">
        <v>0</v>
      </c>
      <c r="P346" s="589">
        <v>0</v>
      </c>
      <c r="Q346" s="603"/>
      <c r="R346" s="603"/>
      <c r="S346" s="145"/>
      <c r="T346" s="145"/>
      <c r="Y346" s="644"/>
      <c r="AD346" s="644"/>
    </row>
    <row r="347" spans="1:31">
      <c r="A347" s="117"/>
      <c r="B347" s="129" t="s">
        <v>591</v>
      </c>
      <c r="C347" s="123">
        <v>0</v>
      </c>
      <c r="D347" s="130">
        <v>0</v>
      </c>
      <c r="E347" s="130">
        <v>0</v>
      </c>
      <c r="F347" s="130">
        <v>0</v>
      </c>
      <c r="G347" s="130">
        <v>0</v>
      </c>
      <c r="H347" s="130">
        <v>0</v>
      </c>
      <c r="I347" s="123">
        <v>0</v>
      </c>
      <c r="J347" s="123">
        <v>0</v>
      </c>
      <c r="K347" s="130">
        <v>0</v>
      </c>
      <c r="L347" s="130">
        <v>0</v>
      </c>
      <c r="M347" s="130">
        <v>0</v>
      </c>
      <c r="N347" s="131">
        <v>0</v>
      </c>
      <c r="O347" s="588">
        <v>0</v>
      </c>
      <c r="P347" s="589">
        <v>0</v>
      </c>
      <c r="Q347" s="603"/>
      <c r="R347" s="603"/>
      <c r="S347" s="637">
        <f t="shared" ref="S347" si="1864">C347-C346</f>
        <v>0</v>
      </c>
      <c r="T347" s="637">
        <f t="shared" ref="T347" si="1865">D347-D346</f>
        <v>0</v>
      </c>
      <c r="U347" s="637">
        <f t="shared" ref="U347" si="1866">E347-E346</f>
        <v>0</v>
      </c>
      <c r="V347" s="637">
        <f t="shared" ref="V347" si="1867">F347-F346</f>
        <v>0</v>
      </c>
      <c r="W347" s="637">
        <f t="shared" ref="W347" si="1868">G347-G346</f>
        <v>0</v>
      </c>
      <c r="X347" s="637">
        <f t="shared" ref="X347" si="1869">H347-H346</f>
        <v>0</v>
      </c>
      <c r="Y347" s="645">
        <f t="shared" ref="Y347" si="1870">I347-I346</f>
        <v>0</v>
      </c>
      <c r="Z347" s="637">
        <f t="shared" ref="Z347" si="1871">J347-J346</f>
        <v>0</v>
      </c>
      <c r="AA347" s="637">
        <f t="shared" ref="AA347" si="1872">K347-K346</f>
        <v>0</v>
      </c>
      <c r="AB347" s="637">
        <f t="shared" ref="AB347" si="1873">L347-L346</f>
        <v>0</v>
      </c>
      <c r="AC347" s="637">
        <f t="shared" ref="AC347" si="1874">M347-M346</f>
        <v>0</v>
      </c>
      <c r="AD347" s="645">
        <f t="shared" ref="AD347" si="1875">N347-N346</f>
        <v>0</v>
      </c>
      <c r="AE347" s="643"/>
    </row>
    <row r="348" spans="1:31">
      <c r="A348" s="117"/>
      <c r="B348" s="109" t="s">
        <v>189</v>
      </c>
      <c r="C348" s="120">
        <v>0</v>
      </c>
      <c r="D348" s="127">
        <v>0</v>
      </c>
      <c r="E348" s="127">
        <v>0</v>
      </c>
      <c r="F348" s="127">
        <v>0</v>
      </c>
      <c r="G348" s="127">
        <v>0</v>
      </c>
      <c r="H348" s="127">
        <v>0</v>
      </c>
      <c r="I348" s="120">
        <v>0</v>
      </c>
      <c r="J348" s="120">
        <v>0</v>
      </c>
      <c r="K348" s="127">
        <v>0</v>
      </c>
      <c r="L348" s="127">
        <v>0</v>
      </c>
      <c r="M348" s="127">
        <v>0</v>
      </c>
      <c r="N348" s="128">
        <v>0</v>
      </c>
      <c r="O348" s="588">
        <v>0</v>
      </c>
      <c r="P348" s="589">
        <v>0</v>
      </c>
      <c r="Q348" s="603"/>
      <c r="R348" s="603"/>
      <c r="S348" s="145"/>
      <c r="T348" s="145"/>
      <c r="Y348" s="644"/>
      <c r="AD348" s="644"/>
      <c r="AE348" s="643"/>
    </row>
    <row r="349" spans="1:31">
      <c r="A349" s="117"/>
      <c r="B349" s="129" t="s">
        <v>593</v>
      </c>
      <c r="C349" s="123">
        <v>0</v>
      </c>
      <c r="D349" s="130">
        <v>0</v>
      </c>
      <c r="E349" s="130">
        <v>0</v>
      </c>
      <c r="F349" s="130">
        <v>0</v>
      </c>
      <c r="G349" s="130">
        <v>0</v>
      </c>
      <c r="H349" s="130">
        <v>0</v>
      </c>
      <c r="I349" s="123">
        <v>0</v>
      </c>
      <c r="J349" s="123">
        <v>0</v>
      </c>
      <c r="K349" s="130">
        <v>0</v>
      </c>
      <c r="L349" s="130">
        <v>0</v>
      </c>
      <c r="M349" s="130">
        <v>0</v>
      </c>
      <c r="N349" s="131">
        <v>0</v>
      </c>
      <c r="O349" s="588">
        <v>0</v>
      </c>
      <c r="P349" s="589">
        <v>0</v>
      </c>
      <c r="Q349" s="603"/>
      <c r="R349" s="603"/>
      <c r="S349" s="637">
        <f t="shared" ref="S349" si="1876">C349-C348</f>
        <v>0</v>
      </c>
      <c r="T349" s="637">
        <f t="shared" ref="T349" si="1877">D349-D348</f>
        <v>0</v>
      </c>
      <c r="U349" s="637">
        <f t="shared" ref="U349" si="1878">E349-E348</f>
        <v>0</v>
      </c>
      <c r="V349" s="637">
        <f t="shared" ref="V349" si="1879">F349-F348</f>
        <v>0</v>
      </c>
      <c r="W349" s="637">
        <f t="shared" ref="W349" si="1880">G349-G348</f>
        <v>0</v>
      </c>
      <c r="X349" s="637">
        <f t="shared" ref="X349" si="1881">H349-H348</f>
        <v>0</v>
      </c>
      <c r="Y349" s="645">
        <f t="shared" ref="Y349" si="1882">I349-I348</f>
        <v>0</v>
      </c>
      <c r="Z349" s="637">
        <f t="shared" ref="Z349" si="1883">J349-J348</f>
        <v>0</v>
      </c>
      <c r="AA349" s="637">
        <f t="shared" ref="AA349" si="1884">K349-K348</f>
        <v>0</v>
      </c>
      <c r="AB349" s="637">
        <f t="shared" ref="AB349" si="1885">L349-L348</f>
        <v>0</v>
      </c>
      <c r="AC349" s="637">
        <f t="shared" ref="AC349" si="1886">M349-M348</f>
        <v>0</v>
      </c>
      <c r="AD349" s="645">
        <f t="shared" ref="AD349" si="1887">N349-N348</f>
        <v>0</v>
      </c>
    </row>
    <row r="350" spans="1:31">
      <c r="A350" s="117"/>
      <c r="B350" s="109" t="s">
        <v>195</v>
      </c>
      <c r="C350" s="120">
        <v>0</v>
      </c>
      <c r="D350" s="127">
        <v>0</v>
      </c>
      <c r="E350" s="127">
        <v>0</v>
      </c>
      <c r="F350" s="127">
        <v>0</v>
      </c>
      <c r="G350" s="127">
        <v>0</v>
      </c>
      <c r="H350" s="127">
        <v>0</v>
      </c>
      <c r="I350" s="120">
        <v>0</v>
      </c>
      <c r="J350" s="120">
        <v>0</v>
      </c>
      <c r="K350" s="127">
        <v>0</v>
      </c>
      <c r="L350" s="127">
        <v>0</v>
      </c>
      <c r="M350" s="127">
        <v>0</v>
      </c>
      <c r="N350" s="128">
        <v>0</v>
      </c>
      <c r="O350" s="588">
        <v>0</v>
      </c>
      <c r="P350" s="589">
        <v>0</v>
      </c>
      <c r="Q350" s="603"/>
      <c r="R350" s="603"/>
      <c r="S350" s="145"/>
      <c r="T350" s="145"/>
      <c r="Y350" s="644"/>
      <c r="AD350" s="644"/>
    </row>
    <row r="351" spans="1:31">
      <c r="A351" s="117"/>
      <c r="B351" s="129" t="s">
        <v>595</v>
      </c>
      <c r="C351" s="123">
        <v>0</v>
      </c>
      <c r="D351" s="130">
        <v>0</v>
      </c>
      <c r="E351" s="130">
        <v>0</v>
      </c>
      <c r="F351" s="130">
        <v>0</v>
      </c>
      <c r="G351" s="130">
        <v>0</v>
      </c>
      <c r="H351" s="130">
        <v>0</v>
      </c>
      <c r="I351" s="123">
        <v>0</v>
      </c>
      <c r="J351" s="123">
        <v>0</v>
      </c>
      <c r="K351" s="130">
        <v>0</v>
      </c>
      <c r="L351" s="130">
        <v>0</v>
      </c>
      <c r="M351" s="130">
        <v>0</v>
      </c>
      <c r="N351" s="131">
        <v>0</v>
      </c>
      <c r="O351" s="588">
        <v>0</v>
      </c>
      <c r="P351" s="589">
        <v>0</v>
      </c>
      <c r="Q351" s="603"/>
      <c r="R351" s="603"/>
      <c r="S351" s="637">
        <f t="shared" ref="S351" si="1888">C351-C350</f>
        <v>0</v>
      </c>
      <c r="T351" s="637">
        <f t="shared" ref="T351" si="1889">D351-D350</f>
        <v>0</v>
      </c>
      <c r="U351" s="637">
        <f t="shared" ref="U351" si="1890">E351-E350</f>
        <v>0</v>
      </c>
      <c r="V351" s="637">
        <f t="shared" ref="V351" si="1891">F351-F350</f>
        <v>0</v>
      </c>
      <c r="W351" s="637">
        <f t="shared" ref="W351" si="1892">G351-G350</f>
        <v>0</v>
      </c>
      <c r="X351" s="637">
        <f t="shared" ref="X351" si="1893">H351-H350</f>
        <v>0</v>
      </c>
      <c r="Y351" s="645">
        <f t="shared" ref="Y351" si="1894">I351-I350</f>
        <v>0</v>
      </c>
      <c r="Z351" s="637">
        <f t="shared" ref="Z351" si="1895">J351-J350</f>
        <v>0</v>
      </c>
      <c r="AA351" s="637">
        <f t="shared" ref="AA351" si="1896">K351-K350</f>
        <v>0</v>
      </c>
      <c r="AB351" s="637">
        <f t="shared" ref="AB351" si="1897">L351-L350</f>
        <v>0</v>
      </c>
      <c r="AC351" s="637">
        <f t="shared" ref="AC351" si="1898">M351-M350</f>
        <v>0</v>
      </c>
      <c r="AD351" s="645">
        <f t="shared" ref="AD351" si="1899">N351-N350</f>
        <v>0</v>
      </c>
    </row>
    <row r="352" spans="1:31">
      <c r="A352" s="117"/>
      <c r="B352" s="109" t="s">
        <v>191</v>
      </c>
      <c r="C352" s="120">
        <v>0</v>
      </c>
      <c r="D352" s="127">
        <v>0</v>
      </c>
      <c r="E352" s="127">
        <v>0</v>
      </c>
      <c r="F352" s="127">
        <v>0</v>
      </c>
      <c r="G352" s="127">
        <v>0</v>
      </c>
      <c r="H352" s="127">
        <v>0</v>
      </c>
      <c r="I352" s="120">
        <v>0</v>
      </c>
      <c r="J352" s="120">
        <v>0</v>
      </c>
      <c r="K352" s="127">
        <v>0</v>
      </c>
      <c r="L352" s="127">
        <v>0</v>
      </c>
      <c r="M352" s="127">
        <v>0</v>
      </c>
      <c r="N352" s="128">
        <v>0</v>
      </c>
      <c r="O352" s="588">
        <v>0</v>
      </c>
      <c r="P352" s="589">
        <v>0</v>
      </c>
      <c r="Q352" s="603"/>
      <c r="R352" s="603"/>
      <c r="S352" s="145"/>
      <c r="T352" s="145"/>
      <c r="Y352" s="644"/>
      <c r="AD352" s="644"/>
    </row>
    <row r="353" spans="1:30">
      <c r="A353" s="117"/>
      <c r="B353" s="129" t="s">
        <v>597</v>
      </c>
      <c r="C353" s="123">
        <v>0</v>
      </c>
      <c r="D353" s="130">
        <v>0</v>
      </c>
      <c r="E353" s="130">
        <v>0</v>
      </c>
      <c r="F353" s="130">
        <v>0</v>
      </c>
      <c r="G353" s="130">
        <v>0</v>
      </c>
      <c r="H353" s="130">
        <v>0</v>
      </c>
      <c r="I353" s="123">
        <v>0</v>
      </c>
      <c r="J353" s="123">
        <v>0</v>
      </c>
      <c r="K353" s="130">
        <v>0</v>
      </c>
      <c r="L353" s="130">
        <v>0</v>
      </c>
      <c r="M353" s="130">
        <v>0</v>
      </c>
      <c r="N353" s="131">
        <v>0</v>
      </c>
      <c r="O353" s="588">
        <v>0</v>
      </c>
      <c r="P353" s="589">
        <v>0</v>
      </c>
      <c r="Q353" s="603"/>
      <c r="R353" s="603"/>
      <c r="S353" s="637">
        <f t="shared" ref="S353" si="1900">C353-C352</f>
        <v>0</v>
      </c>
      <c r="T353" s="637">
        <f t="shared" ref="T353" si="1901">D353-D352</f>
        <v>0</v>
      </c>
      <c r="U353" s="637">
        <f t="shared" ref="U353" si="1902">E353-E352</f>
        <v>0</v>
      </c>
      <c r="V353" s="637">
        <f t="shared" ref="V353" si="1903">F353-F352</f>
        <v>0</v>
      </c>
      <c r="W353" s="637">
        <f t="shared" ref="W353" si="1904">G353-G352</f>
        <v>0</v>
      </c>
      <c r="X353" s="637">
        <f t="shared" ref="X353" si="1905">H353-H352</f>
        <v>0</v>
      </c>
      <c r="Y353" s="645">
        <f t="shared" ref="Y353" si="1906">I353-I352</f>
        <v>0</v>
      </c>
      <c r="Z353" s="637">
        <f t="shared" ref="Z353" si="1907">J353-J352</f>
        <v>0</v>
      </c>
      <c r="AA353" s="637">
        <f t="shared" ref="AA353" si="1908">K353-K352</f>
        <v>0</v>
      </c>
      <c r="AB353" s="637">
        <f t="shared" ref="AB353" si="1909">L353-L352</f>
        <v>0</v>
      </c>
      <c r="AC353" s="637">
        <f t="shared" ref="AC353" si="1910">M353-M352</f>
        <v>0</v>
      </c>
      <c r="AD353" s="645">
        <f t="shared" ref="AD353" si="1911">N353-N352</f>
        <v>0</v>
      </c>
    </row>
    <row r="354" spans="1:30">
      <c r="A354" s="117"/>
      <c r="B354" s="109" t="s">
        <v>193</v>
      </c>
      <c r="C354" s="120">
        <v>0</v>
      </c>
      <c r="D354" s="127">
        <v>0</v>
      </c>
      <c r="E354" s="127">
        <v>0</v>
      </c>
      <c r="F354" s="127">
        <v>0</v>
      </c>
      <c r="G354" s="127">
        <v>0</v>
      </c>
      <c r="H354" s="127">
        <v>0</v>
      </c>
      <c r="I354" s="120">
        <v>0</v>
      </c>
      <c r="J354" s="120">
        <v>0</v>
      </c>
      <c r="K354" s="127">
        <v>0</v>
      </c>
      <c r="L354" s="127">
        <v>0</v>
      </c>
      <c r="M354" s="127">
        <v>0</v>
      </c>
      <c r="N354" s="128">
        <v>0</v>
      </c>
      <c r="O354" s="588">
        <v>0</v>
      </c>
      <c r="P354" s="589">
        <v>0</v>
      </c>
      <c r="Q354" s="603"/>
      <c r="R354" s="603"/>
      <c r="S354" s="145"/>
      <c r="T354" s="145"/>
      <c r="Y354" s="644"/>
      <c r="AD354" s="644"/>
    </row>
    <row r="355" spans="1:30">
      <c r="A355" s="117"/>
      <c r="B355" s="129" t="s">
        <v>599</v>
      </c>
      <c r="C355" s="123">
        <v>0</v>
      </c>
      <c r="D355" s="130">
        <v>0</v>
      </c>
      <c r="E355" s="130">
        <v>0</v>
      </c>
      <c r="F355" s="130">
        <v>0</v>
      </c>
      <c r="G355" s="130">
        <v>0</v>
      </c>
      <c r="H355" s="130">
        <v>0</v>
      </c>
      <c r="I355" s="123">
        <v>0</v>
      </c>
      <c r="J355" s="123">
        <v>0</v>
      </c>
      <c r="K355" s="130">
        <v>0</v>
      </c>
      <c r="L355" s="130">
        <v>0</v>
      </c>
      <c r="M355" s="130">
        <v>0</v>
      </c>
      <c r="N355" s="131">
        <v>0</v>
      </c>
      <c r="O355" s="588">
        <v>0</v>
      </c>
      <c r="P355" s="589">
        <v>0</v>
      </c>
      <c r="Q355" s="603"/>
      <c r="R355" s="603"/>
      <c r="S355" s="637">
        <f t="shared" ref="S355" si="1912">C355-C354</f>
        <v>0</v>
      </c>
      <c r="T355" s="637">
        <f t="shared" ref="T355" si="1913">D355-D354</f>
        <v>0</v>
      </c>
      <c r="U355" s="637">
        <f t="shared" ref="U355" si="1914">E355-E354</f>
        <v>0</v>
      </c>
      <c r="V355" s="637">
        <f t="shared" ref="V355" si="1915">F355-F354</f>
        <v>0</v>
      </c>
      <c r="W355" s="637">
        <f t="shared" ref="W355" si="1916">G355-G354</f>
        <v>0</v>
      </c>
      <c r="X355" s="637">
        <f t="shared" ref="X355" si="1917">H355-H354</f>
        <v>0</v>
      </c>
      <c r="Y355" s="645">
        <f t="shared" ref="Y355" si="1918">I355-I354</f>
        <v>0</v>
      </c>
      <c r="Z355" s="637">
        <f t="shared" ref="Z355" si="1919">J355-J354</f>
        <v>0</v>
      </c>
      <c r="AA355" s="637">
        <f t="shared" ref="AA355" si="1920">K355-K354</f>
        <v>0</v>
      </c>
      <c r="AB355" s="637">
        <f t="shared" ref="AB355" si="1921">L355-L354</f>
        <v>0</v>
      </c>
      <c r="AC355" s="637">
        <f t="shared" ref="AC355" si="1922">M355-M354</f>
        <v>0</v>
      </c>
      <c r="AD355" s="645">
        <f t="shared" ref="AD355" si="1923">N355-N354</f>
        <v>0</v>
      </c>
    </row>
    <row r="356" spans="1:30">
      <c r="A356" s="117"/>
      <c r="B356" s="109" t="s">
        <v>227</v>
      </c>
      <c r="C356" s="120">
        <v>0</v>
      </c>
      <c r="D356" s="127">
        <v>0</v>
      </c>
      <c r="E356" s="127">
        <v>0</v>
      </c>
      <c r="F356" s="127">
        <v>0</v>
      </c>
      <c r="G356" s="127">
        <v>0</v>
      </c>
      <c r="H356" s="127">
        <v>0</v>
      </c>
      <c r="I356" s="120">
        <v>0</v>
      </c>
      <c r="J356" s="120">
        <v>0</v>
      </c>
      <c r="K356" s="127">
        <v>0</v>
      </c>
      <c r="L356" s="127">
        <v>0</v>
      </c>
      <c r="M356" s="127">
        <v>0</v>
      </c>
      <c r="N356" s="128">
        <v>0</v>
      </c>
      <c r="O356" s="588">
        <v>0</v>
      </c>
      <c r="P356" s="589">
        <v>0</v>
      </c>
      <c r="Q356" s="603"/>
      <c r="R356" s="603"/>
      <c r="S356" s="145"/>
      <c r="T356" s="145"/>
      <c r="Y356" s="644"/>
      <c r="AD356" s="644"/>
    </row>
    <row r="357" spans="1:30" ht="13.5" thickBot="1">
      <c r="A357" s="632"/>
      <c r="B357" s="638" t="s">
        <v>601</v>
      </c>
      <c r="C357" s="639">
        <v>0</v>
      </c>
      <c r="D357" s="640">
        <v>0</v>
      </c>
      <c r="E357" s="640">
        <v>0</v>
      </c>
      <c r="F357" s="640">
        <v>0</v>
      </c>
      <c r="G357" s="640">
        <v>0</v>
      </c>
      <c r="H357" s="640">
        <v>0</v>
      </c>
      <c r="I357" s="639">
        <v>0</v>
      </c>
      <c r="J357" s="639">
        <v>0</v>
      </c>
      <c r="K357" s="640">
        <v>0</v>
      </c>
      <c r="L357" s="640">
        <v>0</v>
      </c>
      <c r="M357" s="640">
        <v>0</v>
      </c>
      <c r="N357" s="641">
        <v>0</v>
      </c>
      <c r="O357" s="633">
        <v>0</v>
      </c>
      <c r="P357" s="634">
        <v>0</v>
      </c>
      <c r="Q357" s="603"/>
      <c r="R357" s="603"/>
      <c r="S357" s="642">
        <f t="shared" ref="S357" si="1924">C357-C356</f>
        <v>0</v>
      </c>
      <c r="T357" s="642">
        <f t="shared" ref="T357" si="1925">D357-D356</f>
        <v>0</v>
      </c>
      <c r="U357" s="642">
        <f t="shared" ref="U357" si="1926">E357-E356</f>
        <v>0</v>
      </c>
      <c r="V357" s="642">
        <f t="shared" ref="V357" si="1927">F357-F356</f>
        <v>0</v>
      </c>
      <c r="W357" s="642">
        <f t="shared" ref="W357" si="1928">G357-G356</f>
        <v>0</v>
      </c>
      <c r="X357" s="642">
        <f t="shared" ref="X357" si="1929">H357-H356</f>
        <v>0</v>
      </c>
      <c r="Y357" s="646">
        <f t="shared" ref="Y357" si="1930">I357-I356</f>
        <v>0</v>
      </c>
      <c r="Z357" s="642">
        <f t="shared" ref="Z357" si="1931">J357-J356</f>
        <v>0</v>
      </c>
      <c r="AA357" s="642">
        <f t="shared" ref="AA357" si="1932">K357-K356</f>
        <v>0</v>
      </c>
      <c r="AB357" s="642">
        <f t="shared" ref="AB357" si="1933">L357-L356</f>
        <v>0</v>
      </c>
      <c r="AC357" s="642">
        <f t="shared" ref="AC357" si="1934">M357-M356</f>
        <v>0</v>
      </c>
      <c r="AD357" s="646">
        <f t="shared" ref="AD357" si="1935">N357-N356</f>
        <v>0</v>
      </c>
    </row>
    <row r="358" spans="1:30">
      <c r="A358" s="116" t="s">
        <v>109</v>
      </c>
      <c r="B358" s="109" t="s">
        <v>286</v>
      </c>
      <c r="C358" s="120">
        <v>0</v>
      </c>
      <c r="D358" s="127">
        <v>0</v>
      </c>
      <c r="E358" s="127">
        <v>0</v>
      </c>
      <c r="F358" s="127">
        <v>0</v>
      </c>
      <c r="G358" s="127">
        <v>0</v>
      </c>
      <c r="H358" s="127">
        <v>0</v>
      </c>
      <c r="I358" s="120">
        <v>0</v>
      </c>
      <c r="J358" s="120">
        <v>0</v>
      </c>
      <c r="K358" s="127">
        <v>0</v>
      </c>
      <c r="L358" s="127">
        <v>0</v>
      </c>
      <c r="M358" s="127">
        <v>0</v>
      </c>
      <c r="N358" s="128">
        <v>0</v>
      </c>
      <c r="O358" s="111">
        <v>0</v>
      </c>
      <c r="P358" s="112">
        <v>0</v>
      </c>
      <c r="Q358" s="603"/>
      <c r="R358" s="603"/>
      <c r="S358" s="636" t="s">
        <v>1145</v>
      </c>
      <c r="T358" s="145"/>
      <c r="Y358" s="644"/>
      <c r="AD358" s="644"/>
    </row>
    <row r="359" spans="1:30">
      <c r="A359" s="117"/>
      <c r="B359" s="129" t="s">
        <v>571</v>
      </c>
      <c r="C359" s="123">
        <v>0</v>
      </c>
      <c r="D359" s="130">
        <v>0</v>
      </c>
      <c r="E359" s="130">
        <v>0</v>
      </c>
      <c r="F359" s="130">
        <v>0</v>
      </c>
      <c r="G359" s="130">
        <v>0</v>
      </c>
      <c r="H359" s="130">
        <v>0</v>
      </c>
      <c r="I359" s="123">
        <v>0</v>
      </c>
      <c r="J359" s="123">
        <v>0</v>
      </c>
      <c r="K359" s="130">
        <v>0</v>
      </c>
      <c r="L359" s="130">
        <v>0</v>
      </c>
      <c r="M359" s="130">
        <v>0</v>
      </c>
      <c r="N359" s="131">
        <v>0</v>
      </c>
      <c r="O359" s="588">
        <v>0</v>
      </c>
      <c r="P359" s="589">
        <v>0</v>
      </c>
      <c r="Q359" s="603"/>
      <c r="R359" s="603"/>
      <c r="S359" s="637">
        <f t="shared" ref="S359" si="1936">C359-C358</f>
        <v>0</v>
      </c>
      <c r="T359" s="637">
        <f t="shared" ref="T359" si="1937">D359-D358</f>
        <v>0</v>
      </c>
      <c r="U359" s="637">
        <f t="shared" ref="U359" si="1938">E359-E358</f>
        <v>0</v>
      </c>
      <c r="V359" s="637">
        <f t="shared" ref="V359" si="1939">F359-F358</f>
        <v>0</v>
      </c>
      <c r="W359" s="637">
        <f t="shared" ref="W359" si="1940">G359-G358</f>
        <v>0</v>
      </c>
      <c r="X359" s="637">
        <f t="shared" ref="X359" si="1941">H359-H358</f>
        <v>0</v>
      </c>
      <c r="Y359" s="645">
        <f t="shared" ref="Y359" si="1942">I359-I358</f>
        <v>0</v>
      </c>
      <c r="Z359" s="637">
        <f t="shared" ref="Z359" si="1943">J359-J358</f>
        <v>0</v>
      </c>
      <c r="AA359" s="637">
        <f t="shared" ref="AA359" si="1944">K359-K358</f>
        <v>0</v>
      </c>
      <c r="AB359" s="637">
        <f t="shared" ref="AB359" si="1945">L359-L358</f>
        <v>0</v>
      </c>
      <c r="AC359" s="637">
        <f t="shared" ref="AC359" si="1946">M359-M358</f>
        <v>0</v>
      </c>
      <c r="AD359" s="645">
        <f t="shared" ref="AD359" si="1947">N359-N358</f>
        <v>0</v>
      </c>
    </row>
    <row r="360" spans="1:30">
      <c r="A360" s="117"/>
      <c r="B360" s="109" t="s">
        <v>288</v>
      </c>
      <c r="C360" s="120">
        <v>0</v>
      </c>
      <c r="D360" s="127">
        <v>0</v>
      </c>
      <c r="E360" s="127">
        <v>0</v>
      </c>
      <c r="F360" s="127">
        <v>0</v>
      </c>
      <c r="G360" s="127">
        <v>0</v>
      </c>
      <c r="H360" s="127">
        <v>0</v>
      </c>
      <c r="I360" s="120">
        <v>0</v>
      </c>
      <c r="J360" s="120">
        <v>0</v>
      </c>
      <c r="K360" s="127">
        <v>0</v>
      </c>
      <c r="L360" s="127">
        <v>0</v>
      </c>
      <c r="M360" s="127">
        <v>0</v>
      </c>
      <c r="N360" s="128">
        <v>0</v>
      </c>
      <c r="O360" s="588">
        <v>0</v>
      </c>
      <c r="P360" s="589">
        <v>0</v>
      </c>
      <c r="Q360" s="603"/>
      <c r="R360" s="603"/>
      <c r="S360" s="145"/>
      <c r="T360" s="145"/>
      <c r="Y360" s="644"/>
      <c r="AD360" s="644"/>
    </row>
    <row r="361" spans="1:30">
      <c r="A361" s="117"/>
      <c r="B361" s="129" t="s">
        <v>573</v>
      </c>
      <c r="C361" s="123">
        <v>0</v>
      </c>
      <c r="D361" s="130">
        <v>0</v>
      </c>
      <c r="E361" s="130">
        <v>0</v>
      </c>
      <c r="F361" s="130">
        <v>0</v>
      </c>
      <c r="G361" s="130">
        <v>0</v>
      </c>
      <c r="H361" s="130">
        <v>0</v>
      </c>
      <c r="I361" s="123">
        <v>0</v>
      </c>
      <c r="J361" s="123">
        <v>0</v>
      </c>
      <c r="K361" s="130">
        <v>0</v>
      </c>
      <c r="L361" s="130">
        <v>0</v>
      </c>
      <c r="M361" s="130">
        <v>0</v>
      </c>
      <c r="N361" s="131">
        <v>0</v>
      </c>
      <c r="O361" s="588">
        <v>0</v>
      </c>
      <c r="P361" s="589">
        <v>0</v>
      </c>
      <c r="Q361" s="603"/>
      <c r="R361" s="603"/>
      <c r="S361" s="637">
        <f t="shared" ref="S361" si="1948">C361-C360</f>
        <v>0</v>
      </c>
      <c r="T361" s="637">
        <f t="shared" ref="T361" si="1949">D361-D360</f>
        <v>0</v>
      </c>
      <c r="U361" s="637">
        <f t="shared" ref="U361" si="1950">E361-E360</f>
        <v>0</v>
      </c>
      <c r="V361" s="637">
        <f t="shared" ref="V361" si="1951">F361-F360</f>
        <v>0</v>
      </c>
      <c r="W361" s="637">
        <f t="shared" ref="W361" si="1952">G361-G360</f>
        <v>0</v>
      </c>
      <c r="X361" s="637">
        <f t="shared" ref="X361" si="1953">H361-H360</f>
        <v>0</v>
      </c>
      <c r="Y361" s="645">
        <f t="shared" ref="Y361" si="1954">I361-I360</f>
        <v>0</v>
      </c>
      <c r="Z361" s="637">
        <f t="shared" ref="Z361" si="1955">J361-J360</f>
        <v>0</v>
      </c>
      <c r="AA361" s="637">
        <f t="shared" ref="AA361" si="1956">K361-K360</f>
        <v>0</v>
      </c>
      <c r="AB361" s="637">
        <f t="shared" ref="AB361" si="1957">L361-L360</f>
        <v>0</v>
      </c>
      <c r="AC361" s="637">
        <f t="shared" ref="AC361" si="1958">M361-M360</f>
        <v>0</v>
      </c>
      <c r="AD361" s="645">
        <f t="shared" ref="AD361" si="1959">N361-N360</f>
        <v>0</v>
      </c>
    </row>
    <row r="362" spans="1:30">
      <c r="A362" s="117"/>
      <c r="B362" s="109" t="s">
        <v>290</v>
      </c>
      <c r="C362" s="120">
        <v>0</v>
      </c>
      <c r="D362" s="127">
        <v>0</v>
      </c>
      <c r="E362" s="127">
        <v>0</v>
      </c>
      <c r="F362" s="127">
        <v>0</v>
      </c>
      <c r="G362" s="127">
        <v>0</v>
      </c>
      <c r="H362" s="127">
        <v>0</v>
      </c>
      <c r="I362" s="120">
        <v>0</v>
      </c>
      <c r="J362" s="120">
        <v>0</v>
      </c>
      <c r="K362" s="127">
        <v>0</v>
      </c>
      <c r="L362" s="127">
        <v>0</v>
      </c>
      <c r="M362" s="127">
        <v>0</v>
      </c>
      <c r="N362" s="128">
        <v>0</v>
      </c>
      <c r="O362" s="588">
        <v>0</v>
      </c>
      <c r="P362" s="589">
        <v>0</v>
      </c>
      <c r="Q362" s="603"/>
      <c r="R362" s="603"/>
      <c r="S362" s="145"/>
      <c r="T362" s="145"/>
      <c r="Y362" s="644"/>
      <c r="AD362" s="644"/>
    </row>
    <row r="363" spans="1:30">
      <c r="A363" s="117"/>
      <c r="B363" s="129" t="s">
        <v>575</v>
      </c>
      <c r="C363" s="123">
        <v>0</v>
      </c>
      <c r="D363" s="130">
        <v>0</v>
      </c>
      <c r="E363" s="130">
        <v>0</v>
      </c>
      <c r="F363" s="130">
        <v>0</v>
      </c>
      <c r="G363" s="130">
        <v>0</v>
      </c>
      <c r="H363" s="130">
        <v>0</v>
      </c>
      <c r="I363" s="123">
        <v>0</v>
      </c>
      <c r="J363" s="123">
        <v>0</v>
      </c>
      <c r="K363" s="130">
        <v>0</v>
      </c>
      <c r="L363" s="130">
        <v>0</v>
      </c>
      <c r="M363" s="130">
        <v>0</v>
      </c>
      <c r="N363" s="131">
        <v>0</v>
      </c>
      <c r="O363" s="588">
        <v>0</v>
      </c>
      <c r="P363" s="589">
        <v>0</v>
      </c>
      <c r="Q363" s="603"/>
      <c r="R363" s="603"/>
      <c r="S363" s="637">
        <f t="shared" ref="S363" si="1960">C363-C362</f>
        <v>0</v>
      </c>
      <c r="T363" s="637">
        <f t="shared" ref="T363" si="1961">D363-D362</f>
        <v>0</v>
      </c>
      <c r="U363" s="637">
        <f t="shared" ref="U363" si="1962">E363-E362</f>
        <v>0</v>
      </c>
      <c r="V363" s="637">
        <f t="shared" ref="V363" si="1963">F363-F362</f>
        <v>0</v>
      </c>
      <c r="W363" s="637">
        <f t="shared" ref="W363" si="1964">G363-G362</f>
        <v>0</v>
      </c>
      <c r="X363" s="637">
        <f t="shared" ref="X363" si="1965">H363-H362</f>
        <v>0</v>
      </c>
      <c r="Y363" s="645">
        <f t="shared" ref="Y363" si="1966">I363-I362</f>
        <v>0</v>
      </c>
      <c r="Z363" s="637">
        <f t="shared" ref="Z363" si="1967">J363-J362</f>
        <v>0</v>
      </c>
      <c r="AA363" s="637">
        <f t="shared" ref="AA363" si="1968">K363-K362</f>
        <v>0</v>
      </c>
      <c r="AB363" s="637">
        <f t="shared" ref="AB363" si="1969">L363-L362</f>
        <v>0</v>
      </c>
      <c r="AC363" s="637">
        <f t="shared" ref="AC363" si="1970">M363-M362</f>
        <v>0</v>
      </c>
      <c r="AD363" s="645">
        <f t="shared" ref="AD363" si="1971">N363-N362</f>
        <v>0</v>
      </c>
    </row>
    <row r="364" spans="1:30">
      <c r="A364" s="117"/>
      <c r="B364" s="109" t="s">
        <v>292</v>
      </c>
      <c r="C364" s="120">
        <v>0</v>
      </c>
      <c r="D364" s="127">
        <v>0</v>
      </c>
      <c r="E364" s="127">
        <v>0</v>
      </c>
      <c r="F364" s="127">
        <v>0</v>
      </c>
      <c r="G364" s="127">
        <v>0</v>
      </c>
      <c r="H364" s="127">
        <v>0</v>
      </c>
      <c r="I364" s="120">
        <v>0</v>
      </c>
      <c r="J364" s="120">
        <v>0</v>
      </c>
      <c r="K364" s="127">
        <v>0</v>
      </c>
      <c r="L364" s="127">
        <v>0</v>
      </c>
      <c r="M364" s="127">
        <v>0</v>
      </c>
      <c r="N364" s="128">
        <v>0</v>
      </c>
      <c r="O364" s="588">
        <v>0</v>
      </c>
      <c r="P364" s="589">
        <v>0</v>
      </c>
      <c r="Q364" s="603"/>
      <c r="R364" s="603"/>
      <c r="S364" s="145"/>
      <c r="T364" s="145"/>
      <c r="Y364" s="644"/>
      <c r="AD364" s="644"/>
    </row>
    <row r="365" spans="1:30">
      <c r="A365" s="117"/>
      <c r="B365" s="129" t="s">
        <v>577</v>
      </c>
      <c r="C365" s="123">
        <v>0</v>
      </c>
      <c r="D365" s="130">
        <v>0</v>
      </c>
      <c r="E365" s="130">
        <v>0</v>
      </c>
      <c r="F365" s="130">
        <v>0</v>
      </c>
      <c r="G365" s="130">
        <v>0</v>
      </c>
      <c r="H365" s="130">
        <v>0</v>
      </c>
      <c r="I365" s="123">
        <v>0</v>
      </c>
      <c r="J365" s="123">
        <v>0</v>
      </c>
      <c r="K365" s="130">
        <v>0</v>
      </c>
      <c r="L365" s="130">
        <v>0</v>
      </c>
      <c r="M365" s="130">
        <v>0</v>
      </c>
      <c r="N365" s="131">
        <v>0</v>
      </c>
      <c r="O365" s="588">
        <v>0</v>
      </c>
      <c r="P365" s="589">
        <v>0</v>
      </c>
      <c r="Q365" s="603"/>
      <c r="R365" s="603"/>
      <c r="S365" s="637">
        <f t="shared" ref="S365" si="1972">C365-C364</f>
        <v>0</v>
      </c>
      <c r="T365" s="637">
        <f t="shared" ref="T365" si="1973">D365-D364</f>
        <v>0</v>
      </c>
      <c r="U365" s="637">
        <f t="shared" ref="U365" si="1974">E365-E364</f>
        <v>0</v>
      </c>
      <c r="V365" s="637">
        <f t="shared" ref="V365" si="1975">F365-F364</f>
        <v>0</v>
      </c>
      <c r="W365" s="637">
        <f t="shared" ref="W365" si="1976">G365-G364</f>
        <v>0</v>
      </c>
      <c r="X365" s="637">
        <f t="shared" ref="X365" si="1977">H365-H364</f>
        <v>0</v>
      </c>
      <c r="Y365" s="645">
        <f t="shared" ref="Y365" si="1978">I365-I364</f>
        <v>0</v>
      </c>
      <c r="Z365" s="637">
        <f t="shared" ref="Z365" si="1979">J365-J364</f>
        <v>0</v>
      </c>
      <c r="AA365" s="637">
        <f t="shared" ref="AA365" si="1980">K365-K364</f>
        <v>0</v>
      </c>
      <c r="AB365" s="637">
        <f t="shared" ref="AB365" si="1981">L365-L364</f>
        <v>0</v>
      </c>
      <c r="AC365" s="637">
        <f t="shared" ref="AC365" si="1982">M365-M364</f>
        <v>0</v>
      </c>
      <c r="AD365" s="645">
        <f t="shared" ref="AD365" si="1983">N365-N364</f>
        <v>0</v>
      </c>
    </row>
    <row r="366" spans="1:30">
      <c r="A366" s="117"/>
      <c r="B366" s="109" t="s">
        <v>175</v>
      </c>
      <c r="C366" s="120">
        <v>0</v>
      </c>
      <c r="D366" s="127">
        <v>0</v>
      </c>
      <c r="E366" s="127">
        <v>0</v>
      </c>
      <c r="F366" s="127">
        <v>0</v>
      </c>
      <c r="G366" s="127">
        <v>0</v>
      </c>
      <c r="H366" s="127">
        <v>0</v>
      </c>
      <c r="I366" s="120">
        <v>0</v>
      </c>
      <c r="J366" s="120">
        <v>0</v>
      </c>
      <c r="K366" s="127">
        <v>0</v>
      </c>
      <c r="L366" s="127">
        <v>0</v>
      </c>
      <c r="M366" s="127">
        <v>0</v>
      </c>
      <c r="N366" s="128">
        <v>0</v>
      </c>
      <c r="O366" s="588">
        <v>0</v>
      </c>
      <c r="P366" s="589">
        <v>0</v>
      </c>
      <c r="Q366" s="603"/>
      <c r="R366" s="603"/>
      <c r="S366" s="145"/>
      <c r="T366" s="145"/>
      <c r="Y366" s="644"/>
      <c r="AD366" s="644"/>
    </row>
    <row r="367" spans="1:30">
      <c r="A367" s="117"/>
      <c r="B367" s="129" t="s">
        <v>579</v>
      </c>
      <c r="C367" s="123">
        <v>0</v>
      </c>
      <c r="D367" s="130">
        <v>0</v>
      </c>
      <c r="E367" s="130">
        <v>0</v>
      </c>
      <c r="F367" s="130">
        <v>0</v>
      </c>
      <c r="G367" s="130">
        <v>0</v>
      </c>
      <c r="H367" s="130">
        <v>0</v>
      </c>
      <c r="I367" s="123">
        <v>0</v>
      </c>
      <c r="J367" s="123">
        <v>0</v>
      </c>
      <c r="K367" s="130">
        <v>0</v>
      </c>
      <c r="L367" s="130">
        <v>0</v>
      </c>
      <c r="M367" s="130">
        <v>0</v>
      </c>
      <c r="N367" s="131">
        <v>0</v>
      </c>
      <c r="O367" s="588">
        <v>0</v>
      </c>
      <c r="P367" s="589">
        <v>0</v>
      </c>
      <c r="Q367" s="603"/>
      <c r="R367" s="603"/>
      <c r="S367" s="637">
        <f t="shared" ref="S367" si="1984">C367-C366</f>
        <v>0</v>
      </c>
      <c r="T367" s="637">
        <f t="shared" ref="T367" si="1985">D367-D366</f>
        <v>0</v>
      </c>
      <c r="U367" s="637">
        <f t="shared" ref="U367" si="1986">E367-E366</f>
        <v>0</v>
      </c>
      <c r="V367" s="637">
        <f t="shared" ref="V367" si="1987">F367-F366</f>
        <v>0</v>
      </c>
      <c r="W367" s="637">
        <f t="shared" ref="W367" si="1988">G367-G366</f>
        <v>0</v>
      </c>
      <c r="X367" s="637">
        <f t="shared" ref="X367" si="1989">H367-H366</f>
        <v>0</v>
      </c>
      <c r="Y367" s="645">
        <f t="shared" ref="Y367" si="1990">I367-I366</f>
        <v>0</v>
      </c>
      <c r="Z367" s="637">
        <f t="shared" ref="Z367" si="1991">J367-J366</f>
        <v>0</v>
      </c>
      <c r="AA367" s="637">
        <f t="shared" ref="AA367" si="1992">K367-K366</f>
        <v>0</v>
      </c>
      <c r="AB367" s="637">
        <f t="shared" ref="AB367" si="1993">L367-L366</f>
        <v>0</v>
      </c>
      <c r="AC367" s="637">
        <f t="shared" ref="AC367" si="1994">M367-M366</f>
        <v>0</v>
      </c>
      <c r="AD367" s="645">
        <f t="shared" ref="AD367" si="1995">N367-N366</f>
        <v>0</v>
      </c>
    </row>
    <row r="368" spans="1:30">
      <c r="A368" s="117"/>
      <c r="B368" s="109" t="s">
        <v>177</v>
      </c>
      <c r="C368" s="120">
        <v>0</v>
      </c>
      <c r="D368" s="127">
        <v>0</v>
      </c>
      <c r="E368" s="127">
        <v>0</v>
      </c>
      <c r="F368" s="127">
        <v>0</v>
      </c>
      <c r="G368" s="127">
        <v>0</v>
      </c>
      <c r="H368" s="127">
        <v>0</v>
      </c>
      <c r="I368" s="120">
        <v>0</v>
      </c>
      <c r="J368" s="120">
        <v>0</v>
      </c>
      <c r="K368" s="127">
        <v>0</v>
      </c>
      <c r="L368" s="127">
        <v>0</v>
      </c>
      <c r="M368" s="127">
        <v>0</v>
      </c>
      <c r="N368" s="128">
        <v>0</v>
      </c>
      <c r="O368" s="588">
        <v>0</v>
      </c>
      <c r="P368" s="589">
        <v>0</v>
      </c>
      <c r="Q368" s="603"/>
      <c r="R368" s="603"/>
      <c r="S368" s="145"/>
      <c r="T368" s="145"/>
      <c r="Y368" s="644"/>
      <c r="AD368" s="644"/>
    </row>
    <row r="369" spans="1:30">
      <c r="A369" s="117"/>
      <c r="B369" s="129" t="s">
        <v>581</v>
      </c>
      <c r="C369" s="123">
        <v>0</v>
      </c>
      <c r="D369" s="130">
        <v>0</v>
      </c>
      <c r="E369" s="130">
        <v>0</v>
      </c>
      <c r="F369" s="130">
        <v>0</v>
      </c>
      <c r="G369" s="130">
        <v>0</v>
      </c>
      <c r="H369" s="130">
        <v>0</v>
      </c>
      <c r="I369" s="123">
        <v>0</v>
      </c>
      <c r="J369" s="123">
        <v>0</v>
      </c>
      <c r="K369" s="130">
        <v>0</v>
      </c>
      <c r="L369" s="130">
        <v>0</v>
      </c>
      <c r="M369" s="130">
        <v>0</v>
      </c>
      <c r="N369" s="131">
        <v>0</v>
      </c>
      <c r="O369" s="588">
        <v>0</v>
      </c>
      <c r="P369" s="589">
        <v>0</v>
      </c>
      <c r="Q369" s="603"/>
      <c r="R369" s="603"/>
      <c r="S369" s="637">
        <f t="shared" ref="S369" si="1996">C369-C368</f>
        <v>0</v>
      </c>
      <c r="T369" s="637">
        <f t="shared" ref="T369" si="1997">D369-D368</f>
        <v>0</v>
      </c>
      <c r="U369" s="637">
        <f t="shared" ref="U369" si="1998">E369-E368</f>
        <v>0</v>
      </c>
      <c r="V369" s="637">
        <f t="shared" ref="V369" si="1999">F369-F368</f>
        <v>0</v>
      </c>
      <c r="W369" s="637">
        <f t="shared" ref="W369" si="2000">G369-G368</f>
        <v>0</v>
      </c>
      <c r="X369" s="637">
        <f t="shared" ref="X369" si="2001">H369-H368</f>
        <v>0</v>
      </c>
      <c r="Y369" s="645">
        <f t="shared" ref="Y369" si="2002">I369-I368</f>
        <v>0</v>
      </c>
      <c r="Z369" s="637">
        <f t="shared" ref="Z369" si="2003">J369-J368</f>
        <v>0</v>
      </c>
      <c r="AA369" s="637">
        <f t="shared" ref="AA369" si="2004">K369-K368</f>
        <v>0</v>
      </c>
      <c r="AB369" s="637">
        <f t="shared" ref="AB369" si="2005">L369-L368</f>
        <v>0</v>
      </c>
      <c r="AC369" s="637">
        <f t="shared" ref="AC369" si="2006">M369-M368</f>
        <v>0</v>
      </c>
      <c r="AD369" s="645">
        <f t="shared" ref="AD369" si="2007">N369-N368</f>
        <v>0</v>
      </c>
    </row>
    <row r="370" spans="1:30">
      <c r="A370" s="117"/>
      <c r="B370" s="109" t="s">
        <v>179</v>
      </c>
      <c r="C370" s="120">
        <v>0</v>
      </c>
      <c r="D370" s="127">
        <v>0</v>
      </c>
      <c r="E370" s="127">
        <v>0</v>
      </c>
      <c r="F370" s="127">
        <v>0</v>
      </c>
      <c r="G370" s="127">
        <v>0</v>
      </c>
      <c r="H370" s="127">
        <v>0</v>
      </c>
      <c r="I370" s="120">
        <v>0</v>
      </c>
      <c r="J370" s="120">
        <v>0</v>
      </c>
      <c r="K370" s="127">
        <v>0</v>
      </c>
      <c r="L370" s="127">
        <v>0</v>
      </c>
      <c r="M370" s="127">
        <v>0</v>
      </c>
      <c r="N370" s="128">
        <v>0</v>
      </c>
      <c r="O370" s="588">
        <v>0</v>
      </c>
      <c r="P370" s="589">
        <v>0</v>
      </c>
      <c r="Q370" s="603"/>
      <c r="R370" s="603"/>
      <c r="S370" s="145"/>
      <c r="T370" s="145"/>
      <c r="Y370" s="644"/>
      <c r="AD370" s="644"/>
    </row>
    <row r="371" spans="1:30">
      <c r="A371" s="117"/>
      <c r="B371" s="129" t="s">
        <v>583</v>
      </c>
      <c r="C371" s="123">
        <v>0</v>
      </c>
      <c r="D371" s="130">
        <v>0</v>
      </c>
      <c r="E371" s="130">
        <v>0</v>
      </c>
      <c r="F371" s="130">
        <v>0</v>
      </c>
      <c r="G371" s="130">
        <v>0</v>
      </c>
      <c r="H371" s="130">
        <v>0</v>
      </c>
      <c r="I371" s="123">
        <v>0</v>
      </c>
      <c r="J371" s="123">
        <v>0</v>
      </c>
      <c r="K371" s="130">
        <v>0</v>
      </c>
      <c r="L371" s="130">
        <v>0</v>
      </c>
      <c r="M371" s="130">
        <v>0</v>
      </c>
      <c r="N371" s="131">
        <v>0</v>
      </c>
      <c r="O371" s="588">
        <v>0</v>
      </c>
      <c r="P371" s="589">
        <v>0</v>
      </c>
      <c r="Q371" s="603"/>
      <c r="R371" s="603"/>
      <c r="S371" s="637">
        <f t="shared" ref="S371" si="2008">C371-C370</f>
        <v>0</v>
      </c>
      <c r="T371" s="637">
        <f t="shared" ref="T371" si="2009">D371-D370</f>
        <v>0</v>
      </c>
      <c r="U371" s="637">
        <f t="shared" ref="U371" si="2010">E371-E370</f>
        <v>0</v>
      </c>
      <c r="V371" s="637">
        <f t="shared" ref="V371" si="2011">F371-F370</f>
        <v>0</v>
      </c>
      <c r="W371" s="637">
        <f t="shared" ref="W371" si="2012">G371-G370</f>
        <v>0</v>
      </c>
      <c r="X371" s="637">
        <f t="shared" ref="X371" si="2013">H371-H370</f>
        <v>0</v>
      </c>
      <c r="Y371" s="645">
        <f t="shared" ref="Y371" si="2014">I371-I370</f>
        <v>0</v>
      </c>
      <c r="Z371" s="637">
        <f t="shared" ref="Z371" si="2015">J371-J370</f>
        <v>0</v>
      </c>
      <c r="AA371" s="637">
        <f t="shared" ref="AA371" si="2016">K371-K370</f>
        <v>0</v>
      </c>
      <c r="AB371" s="637">
        <f t="shared" ref="AB371" si="2017">L371-L370</f>
        <v>0</v>
      </c>
      <c r="AC371" s="637">
        <f t="shared" ref="AC371" si="2018">M371-M370</f>
        <v>0</v>
      </c>
      <c r="AD371" s="645">
        <f t="shared" ref="AD371" si="2019">N371-N370</f>
        <v>0</v>
      </c>
    </row>
    <row r="372" spans="1:30">
      <c r="A372" s="117"/>
      <c r="B372" s="109" t="s">
        <v>181</v>
      </c>
      <c r="C372" s="120">
        <v>0</v>
      </c>
      <c r="D372" s="127">
        <v>0</v>
      </c>
      <c r="E372" s="127">
        <v>0</v>
      </c>
      <c r="F372" s="127">
        <v>0</v>
      </c>
      <c r="G372" s="127">
        <v>0</v>
      </c>
      <c r="H372" s="127">
        <v>0</v>
      </c>
      <c r="I372" s="120">
        <v>0</v>
      </c>
      <c r="J372" s="120">
        <v>0</v>
      </c>
      <c r="K372" s="127">
        <v>0</v>
      </c>
      <c r="L372" s="127">
        <v>0</v>
      </c>
      <c r="M372" s="127">
        <v>0</v>
      </c>
      <c r="N372" s="128">
        <v>0</v>
      </c>
      <c r="O372" s="588">
        <v>0</v>
      </c>
      <c r="P372" s="589">
        <v>0</v>
      </c>
      <c r="Q372" s="603"/>
      <c r="R372" s="603"/>
      <c r="S372" s="145"/>
      <c r="T372" s="145"/>
      <c r="Y372" s="644"/>
      <c r="AD372" s="644"/>
    </row>
    <row r="373" spans="1:30">
      <c r="A373" s="117"/>
      <c r="B373" s="129" t="s">
        <v>585</v>
      </c>
      <c r="C373" s="123">
        <v>0</v>
      </c>
      <c r="D373" s="130">
        <v>0</v>
      </c>
      <c r="E373" s="130">
        <v>0</v>
      </c>
      <c r="F373" s="130">
        <v>0</v>
      </c>
      <c r="G373" s="130">
        <v>0</v>
      </c>
      <c r="H373" s="130">
        <v>0</v>
      </c>
      <c r="I373" s="123">
        <v>0</v>
      </c>
      <c r="J373" s="123">
        <v>0</v>
      </c>
      <c r="K373" s="130">
        <v>0</v>
      </c>
      <c r="L373" s="130">
        <v>0</v>
      </c>
      <c r="M373" s="130">
        <v>0</v>
      </c>
      <c r="N373" s="131">
        <v>0</v>
      </c>
      <c r="O373" s="588">
        <v>0</v>
      </c>
      <c r="P373" s="589">
        <v>0</v>
      </c>
      <c r="Q373" s="603"/>
      <c r="R373" s="603"/>
      <c r="S373" s="637">
        <f t="shared" ref="S373" si="2020">C373-C372</f>
        <v>0</v>
      </c>
      <c r="T373" s="637">
        <f t="shared" ref="T373" si="2021">D373-D372</f>
        <v>0</v>
      </c>
      <c r="U373" s="637">
        <f t="shared" ref="U373" si="2022">E373-E372</f>
        <v>0</v>
      </c>
      <c r="V373" s="637">
        <f t="shared" ref="V373" si="2023">F373-F372</f>
        <v>0</v>
      </c>
      <c r="W373" s="637">
        <f t="shared" ref="W373" si="2024">G373-G372</f>
        <v>0</v>
      </c>
      <c r="X373" s="637">
        <f t="shared" ref="X373" si="2025">H373-H372</f>
        <v>0</v>
      </c>
      <c r="Y373" s="645">
        <f t="shared" ref="Y373" si="2026">I373-I372</f>
        <v>0</v>
      </c>
      <c r="Z373" s="637">
        <f t="shared" ref="Z373" si="2027">J373-J372</f>
        <v>0</v>
      </c>
      <c r="AA373" s="637">
        <f t="shared" ref="AA373" si="2028">K373-K372</f>
        <v>0</v>
      </c>
      <c r="AB373" s="637">
        <f t="shared" ref="AB373" si="2029">L373-L372</f>
        <v>0</v>
      </c>
      <c r="AC373" s="637">
        <f t="shared" ref="AC373" si="2030">M373-M372</f>
        <v>0</v>
      </c>
      <c r="AD373" s="645">
        <f t="shared" ref="AD373" si="2031">N373-N372</f>
        <v>0</v>
      </c>
    </row>
    <row r="374" spans="1:30">
      <c r="A374" s="117"/>
      <c r="B374" s="109" t="s">
        <v>183</v>
      </c>
      <c r="C374" s="120">
        <v>0</v>
      </c>
      <c r="D374" s="127">
        <v>0</v>
      </c>
      <c r="E374" s="127">
        <v>0</v>
      </c>
      <c r="F374" s="127">
        <v>0</v>
      </c>
      <c r="G374" s="127">
        <v>0</v>
      </c>
      <c r="H374" s="127">
        <v>0</v>
      </c>
      <c r="I374" s="120">
        <v>0</v>
      </c>
      <c r="J374" s="120">
        <v>0</v>
      </c>
      <c r="K374" s="127">
        <v>0</v>
      </c>
      <c r="L374" s="127">
        <v>0</v>
      </c>
      <c r="M374" s="127">
        <v>0</v>
      </c>
      <c r="N374" s="128">
        <v>0</v>
      </c>
      <c r="O374" s="588">
        <v>0</v>
      </c>
      <c r="P374" s="589">
        <v>0</v>
      </c>
      <c r="Q374" s="603"/>
      <c r="R374" s="603"/>
      <c r="S374" s="145"/>
      <c r="T374" s="145"/>
      <c r="Y374" s="644"/>
      <c r="AD374" s="644"/>
    </row>
    <row r="375" spans="1:30">
      <c r="A375" s="117"/>
      <c r="B375" s="129" t="s">
        <v>587</v>
      </c>
      <c r="C375" s="123">
        <v>0</v>
      </c>
      <c r="D375" s="130">
        <v>0</v>
      </c>
      <c r="E375" s="130">
        <v>0</v>
      </c>
      <c r="F375" s="130">
        <v>0</v>
      </c>
      <c r="G375" s="130">
        <v>0</v>
      </c>
      <c r="H375" s="130">
        <v>0</v>
      </c>
      <c r="I375" s="123">
        <v>0</v>
      </c>
      <c r="J375" s="123">
        <v>0</v>
      </c>
      <c r="K375" s="130">
        <v>0</v>
      </c>
      <c r="L375" s="130">
        <v>0</v>
      </c>
      <c r="M375" s="130">
        <v>0</v>
      </c>
      <c r="N375" s="131">
        <v>0</v>
      </c>
      <c r="O375" s="588">
        <v>0</v>
      </c>
      <c r="P375" s="589">
        <v>0</v>
      </c>
      <c r="Q375" s="603"/>
      <c r="R375" s="603"/>
      <c r="S375" s="637">
        <f t="shared" ref="S375" si="2032">C375-C374</f>
        <v>0</v>
      </c>
      <c r="T375" s="637">
        <f t="shared" ref="T375" si="2033">D375-D374</f>
        <v>0</v>
      </c>
      <c r="U375" s="637">
        <f t="shared" ref="U375" si="2034">E375-E374</f>
        <v>0</v>
      </c>
      <c r="V375" s="637">
        <f t="shared" ref="V375" si="2035">F375-F374</f>
        <v>0</v>
      </c>
      <c r="W375" s="637">
        <f t="shared" ref="W375" si="2036">G375-G374</f>
        <v>0</v>
      </c>
      <c r="X375" s="637">
        <f t="shared" ref="X375" si="2037">H375-H374</f>
        <v>0</v>
      </c>
      <c r="Y375" s="645">
        <f t="shared" ref="Y375" si="2038">I375-I374</f>
        <v>0</v>
      </c>
      <c r="Z375" s="637">
        <f t="shared" ref="Z375" si="2039">J375-J374</f>
        <v>0</v>
      </c>
      <c r="AA375" s="637">
        <f t="shared" ref="AA375" si="2040">K375-K374</f>
        <v>0</v>
      </c>
      <c r="AB375" s="637">
        <f t="shared" ref="AB375" si="2041">L375-L374</f>
        <v>0</v>
      </c>
      <c r="AC375" s="637">
        <f t="shared" ref="AC375" si="2042">M375-M374</f>
        <v>0</v>
      </c>
      <c r="AD375" s="645">
        <f t="shared" ref="AD375" si="2043">N375-N374</f>
        <v>0</v>
      </c>
    </row>
    <row r="376" spans="1:30">
      <c r="A376" s="117"/>
      <c r="B376" s="109" t="s">
        <v>185</v>
      </c>
      <c r="C376" s="120">
        <v>0</v>
      </c>
      <c r="D376" s="127">
        <v>0</v>
      </c>
      <c r="E376" s="127">
        <v>0</v>
      </c>
      <c r="F376" s="127">
        <v>0</v>
      </c>
      <c r="G376" s="127">
        <v>0</v>
      </c>
      <c r="H376" s="127">
        <v>0</v>
      </c>
      <c r="I376" s="120">
        <v>0</v>
      </c>
      <c r="J376" s="120">
        <v>0</v>
      </c>
      <c r="K376" s="127">
        <v>0</v>
      </c>
      <c r="L376" s="127">
        <v>0</v>
      </c>
      <c r="M376" s="127">
        <v>0</v>
      </c>
      <c r="N376" s="128">
        <v>0</v>
      </c>
      <c r="O376" s="588">
        <v>0</v>
      </c>
      <c r="P376" s="589">
        <v>0</v>
      </c>
      <c r="Q376" s="603"/>
      <c r="R376" s="603"/>
      <c r="S376" s="145"/>
      <c r="T376" s="145"/>
      <c r="Y376" s="644"/>
      <c r="AD376" s="644"/>
    </row>
    <row r="377" spans="1:30">
      <c r="A377" s="117"/>
      <c r="B377" s="129" t="s">
        <v>589</v>
      </c>
      <c r="C377" s="123">
        <v>0</v>
      </c>
      <c r="D377" s="130">
        <v>0</v>
      </c>
      <c r="E377" s="130">
        <v>0</v>
      </c>
      <c r="F377" s="130">
        <v>0</v>
      </c>
      <c r="G377" s="130">
        <v>0</v>
      </c>
      <c r="H377" s="130">
        <v>0</v>
      </c>
      <c r="I377" s="123">
        <v>0</v>
      </c>
      <c r="J377" s="123">
        <v>0</v>
      </c>
      <c r="K377" s="130">
        <v>0</v>
      </c>
      <c r="L377" s="130">
        <v>0</v>
      </c>
      <c r="M377" s="130">
        <v>0</v>
      </c>
      <c r="N377" s="131">
        <v>0</v>
      </c>
      <c r="O377" s="588">
        <v>0</v>
      </c>
      <c r="P377" s="589">
        <v>0</v>
      </c>
      <c r="Q377" s="603"/>
      <c r="R377" s="603"/>
      <c r="S377" s="637">
        <f t="shared" ref="S377" si="2044">C377-C376</f>
        <v>0</v>
      </c>
      <c r="T377" s="637">
        <f t="shared" ref="T377" si="2045">D377-D376</f>
        <v>0</v>
      </c>
      <c r="U377" s="637">
        <f t="shared" ref="U377" si="2046">E377-E376</f>
        <v>0</v>
      </c>
      <c r="V377" s="637">
        <f t="shared" ref="V377" si="2047">F377-F376</f>
        <v>0</v>
      </c>
      <c r="W377" s="637">
        <f t="shared" ref="W377" si="2048">G377-G376</f>
        <v>0</v>
      </c>
      <c r="X377" s="637">
        <f t="shared" ref="X377" si="2049">H377-H376</f>
        <v>0</v>
      </c>
      <c r="Y377" s="645">
        <f t="shared" ref="Y377" si="2050">I377-I376</f>
        <v>0</v>
      </c>
      <c r="Z377" s="637">
        <f t="shared" ref="Z377" si="2051">J377-J376</f>
        <v>0</v>
      </c>
      <c r="AA377" s="637">
        <f t="shared" ref="AA377" si="2052">K377-K376</f>
        <v>0</v>
      </c>
      <c r="AB377" s="637">
        <f t="shared" ref="AB377" si="2053">L377-L376</f>
        <v>0</v>
      </c>
      <c r="AC377" s="637">
        <f t="shared" ref="AC377" si="2054">M377-M376</f>
        <v>0</v>
      </c>
      <c r="AD377" s="645">
        <f t="shared" ref="AD377" si="2055">N377-N376</f>
        <v>0</v>
      </c>
    </row>
    <row r="378" spans="1:30">
      <c r="A378" s="117"/>
      <c r="B378" s="109" t="s">
        <v>187</v>
      </c>
      <c r="C378" s="120">
        <v>0</v>
      </c>
      <c r="D378" s="127">
        <v>0</v>
      </c>
      <c r="E378" s="127">
        <v>0</v>
      </c>
      <c r="F378" s="127">
        <v>0</v>
      </c>
      <c r="G378" s="127">
        <v>0</v>
      </c>
      <c r="H378" s="127">
        <v>0</v>
      </c>
      <c r="I378" s="120">
        <v>0</v>
      </c>
      <c r="J378" s="120">
        <v>0</v>
      </c>
      <c r="K378" s="127">
        <v>0</v>
      </c>
      <c r="L378" s="127">
        <v>0</v>
      </c>
      <c r="M378" s="127">
        <v>0</v>
      </c>
      <c r="N378" s="128">
        <v>0</v>
      </c>
      <c r="O378" s="588">
        <v>0</v>
      </c>
      <c r="P378" s="589">
        <v>0</v>
      </c>
      <c r="Q378" s="603"/>
      <c r="R378" s="603"/>
      <c r="S378" s="145"/>
      <c r="T378" s="145"/>
      <c r="Y378" s="644"/>
      <c r="AD378" s="644"/>
    </row>
    <row r="379" spans="1:30">
      <c r="A379" s="117"/>
      <c r="B379" s="129" t="s">
        <v>591</v>
      </c>
      <c r="C379" s="123">
        <v>0</v>
      </c>
      <c r="D379" s="130">
        <v>0</v>
      </c>
      <c r="E379" s="130">
        <v>0</v>
      </c>
      <c r="F379" s="130">
        <v>0</v>
      </c>
      <c r="G379" s="130">
        <v>0</v>
      </c>
      <c r="H379" s="130">
        <v>0</v>
      </c>
      <c r="I379" s="123">
        <v>0</v>
      </c>
      <c r="J379" s="123">
        <v>0</v>
      </c>
      <c r="K379" s="130">
        <v>0</v>
      </c>
      <c r="L379" s="130">
        <v>0</v>
      </c>
      <c r="M379" s="130">
        <v>0</v>
      </c>
      <c r="N379" s="131">
        <v>0</v>
      </c>
      <c r="O379" s="588">
        <v>0</v>
      </c>
      <c r="P379" s="589">
        <v>0</v>
      </c>
      <c r="Q379" s="603"/>
      <c r="R379" s="603"/>
      <c r="S379" s="637">
        <f t="shared" ref="S379" si="2056">C379-C378</f>
        <v>0</v>
      </c>
      <c r="T379" s="637">
        <f t="shared" ref="T379" si="2057">D379-D378</f>
        <v>0</v>
      </c>
      <c r="U379" s="637">
        <f t="shared" ref="U379" si="2058">E379-E378</f>
        <v>0</v>
      </c>
      <c r="V379" s="637">
        <f t="shared" ref="V379" si="2059">F379-F378</f>
        <v>0</v>
      </c>
      <c r="W379" s="637">
        <f t="shared" ref="W379" si="2060">G379-G378</f>
        <v>0</v>
      </c>
      <c r="X379" s="637">
        <f t="shared" ref="X379" si="2061">H379-H378</f>
        <v>0</v>
      </c>
      <c r="Y379" s="645">
        <f t="shared" ref="Y379" si="2062">I379-I378</f>
        <v>0</v>
      </c>
      <c r="Z379" s="637">
        <f t="shared" ref="Z379" si="2063">J379-J378</f>
        <v>0</v>
      </c>
      <c r="AA379" s="637">
        <f t="shared" ref="AA379" si="2064">K379-K378</f>
        <v>0</v>
      </c>
      <c r="AB379" s="637">
        <f t="shared" ref="AB379" si="2065">L379-L378</f>
        <v>0</v>
      </c>
      <c r="AC379" s="637">
        <f t="shared" ref="AC379" si="2066">M379-M378</f>
        <v>0</v>
      </c>
      <c r="AD379" s="645">
        <f t="shared" ref="AD379" si="2067">N379-N378</f>
        <v>0</v>
      </c>
    </row>
    <row r="380" spans="1:30">
      <c r="A380" s="117"/>
      <c r="B380" s="109" t="s">
        <v>189</v>
      </c>
      <c r="C380" s="120">
        <v>0</v>
      </c>
      <c r="D380" s="127">
        <v>0</v>
      </c>
      <c r="E380" s="127">
        <v>0</v>
      </c>
      <c r="F380" s="127">
        <v>0</v>
      </c>
      <c r="G380" s="127">
        <v>0</v>
      </c>
      <c r="H380" s="127">
        <v>0</v>
      </c>
      <c r="I380" s="120">
        <v>0</v>
      </c>
      <c r="J380" s="120">
        <v>0</v>
      </c>
      <c r="K380" s="127">
        <v>0</v>
      </c>
      <c r="L380" s="127">
        <v>0</v>
      </c>
      <c r="M380" s="127">
        <v>0</v>
      </c>
      <c r="N380" s="128">
        <v>0</v>
      </c>
      <c r="O380" s="588">
        <v>0</v>
      </c>
      <c r="P380" s="589">
        <v>0</v>
      </c>
      <c r="Q380" s="603"/>
      <c r="R380" s="603"/>
      <c r="S380" s="145"/>
      <c r="T380" s="145"/>
      <c r="Y380" s="644"/>
      <c r="AD380" s="644"/>
    </row>
    <row r="381" spans="1:30">
      <c r="A381" s="117"/>
      <c r="B381" s="129" t="s">
        <v>593</v>
      </c>
      <c r="C381" s="123">
        <v>0</v>
      </c>
      <c r="D381" s="130">
        <v>0</v>
      </c>
      <c r="E381" s="130">
        <v>0</v>
      </c>
      <c r="F381" s="130">
        <v>0</v>
      </c>
      <c r="G381" s="130">
        <v>0</v>
      </c>
      <c r="H381" s="130">
        <v>0</v>
      </c>
      <c r="I381" s="123">
        <v>0</v>
      </c>
      <c r="J381" s="123">
        <v>0</v>
      </c>
      <c r="K381" s="130">
        <v>0</v>
      </c>
      <c r="L381" s="130">
        <v>0</v>
      </c>
      <c r="M381" s="130">
        <v>0</v>
      </c>
      <c r="N381" s="131">
        <v>0</v>
      </c>
      <c r="O381" s="588">
        <v>0</v>
      </c>
      <c r="P381" s="589">
        <v>0</v>
      </c>
      <c r="Q381" s="603"/>
      <c r="R381" s="603"/>
      <c r="S381" s="637">
        <f t="shared" ref="S381" si="2068">C381-C380</f>
        <v>0</v>
      </c>
      <c r="T381" s="637">
        <f t="shared" ref="T381" si="2069">D381-D380</f>
        <v>0</v>
      </c>
      <c r="U381" s="637">
        <f t="shared" ref="U381" si="2070">E381-E380</f>
        <v>0</v>
      </c>
      <c r="V381" s="637">
        <f t="shared" ref="V381" si="2071">F381-F380</f>
        <v>0</v>
      </c>
      <c r="W381" s="637">
        <f t="shared" ref="W381" si="2072">G381-G380</f>
        <v>0</v>
      </c>
      <c r="X381" s="637">
        <f t="shared" ref="X381" si="2073">H381-H380</f>
        <v>0</v>
      </c>
      <c r="Y381" s="645">
        <f t="shared" ref="Y381" si="2074">I381-I380</f>
        <v>0</v>
      </c>
      <c r="Z381" s="637">
        <f t="shared" ref="Z381" si="2075">J381-J380</f>
        <v>0</v>
      </c>
      <c r="AA381" s="637">
        <f t="shared" ref="AA381" si="2076">K381-K380</f>
        <v>0</v>
      </c>
      <c r="AB381" s="637">
        <f t="shared" ref="AB381" si="2077">L381-L380</f>
        <v>0</v>
      </c>
      <c r="AC381" s="637">
        <f t="shared" ref="AC381" si="2078">M381-M380</f>
        <v>0</v>
      </c>
      <c r="AD381" s="645">
        <f t="shared" ref="AD381" si="2079">N381-N380</f>
        <v>0</v>
      </c>
    </row>
    <row r="382" spans="1:30">
      <c r="A382" s="117"/>
      <c r="B382" s="109" t="s">
        <v>195</v>
      </c>
      <c r="C382" s="120">
        <v>0</v>
      </c>
      <c r="D382" s="127">
        <v>0</v>
      </c>
      <c r="E382" s="127">
        <v>0</v>
      </c>
      <c r="F382" s="127">
        <v>0</v>
      </c>
      <c r="G382" s="127">
        <v>0</v>
      </c>
      <c r="H382" s="127">
        <v>0</v>
      </c>
      <c r="I382" s="120">
        <v>0</v>
      </c>
      <c r="J382" s="120">
        <v>0</v>
      </c>
      <c r="K382" s="127">
        <v>0</v>
      </c>
      <c r="L382" s="127">
        <v>0</v>
      </c>
      <c r="M382" s="127">
        <v>0</v>
      </c>
      <c r="N382" s="128">
        <v>0</v>
      </c>
      <c r="O382" s="588">
        <v>0</v>
      </c>
      <c r="P382" s="589">
        <v>0</v>
      </c>
      <c r="Q382" s="603"/>
      <c r="R382" s="603"/>
      <c r="S382" s="145"/>
      <c r="T382" s="145"/>
      <c r="Y382" s="644"/>
      <c r="AD382" s="644"/>
    </row>
    <row r="383" spans="1:30">
      <c r="A383" s="117"/>
      <c r="B383" s="129" t="s">
        <v>595</v>
      </c>
      <c r="C383" s="123">
        <v>0</v>
      </c>
      <c r="D383" s="130">
        <v>0</v>
      </c>
      <c r="E383" s="130">
        <v>0</v>
      </c>
      <c r="F383" s="130">
        <v>0</v>
      </c>
      <c r="G383" s="130">
        <v>0</v>
      </c>
      <c r="H383" s="130">
        <v>0</v>
      </c>
      <c r="I383" s="123">
        <v>0</v>
      </c>
      <c r="J383" s="123">
        <v>0</v>
      </c>
      <c r="K383" s="130">
        <v>0</v>
      </c>
      <c r="L383" s="130">
        <v>0</v>
      </c>
      <c r="M383" s="130">
        <v>0</v>
      </c>
      <c r="N383" s="131">
        <v>0</v>
      </c>
      <c r="O383" s="588">
        <v>0</v>
      </c>
      <c r="P383" s="589">
        <v>0</v>
      </c>
      <c r="Q383" s="603"/>
      <c r="R383" s="603"/>
      <c r="S383" s="637">
        <f t="shared" ref="S383" si="2080">C383-C382</f>
        <v>0</v>
      </c>
      <c r="T383" s="637">
        <f t="shared" ref="T383" si="2081">D383-D382</f>
        <v>0</v>
      </c>
      <c r="U383" s="637">
        <f t="shared" ref="U383" si="2082">E383-E382</f>
        <v>0</v>
      </c>
      <c r="V383" s="637">
        <f t="shared" ref="V383" si="2083">F383-F382</f>
        <v>0</v>
      </c>
      <c r="W383" s="637">
        <f t="shared" ref="W383" si="2084">G383-G382</f>
        <v>0</v>
      </c>
      <c r="X383" s="637">
        <f t="shared" ref="X383" si="2085">H383-H382</f>
        <v>0</v>
      </c>
      <c r="Y383" s="645">
        <f t="shared" ref="Y383" si="2086">I383-I382</f>
        <v>0</v>
      </c>
      <c r="Z383" s="637">
        <f t="shared" ref="Z383" si="2087">J383-J382</f>
        <v>0</v>
      </c>
      <c r="AA383" s="637">
        <f t="shared" ref="AA383" si="2088">K383-K382</f>
        <v>0</v>
      </c>
      <c r="AB383" s="637">
        <f t="shared" ref="AB383" si="2089">L383-L382</f>
        <v>0</v>
      </c>
      <c r="AC383" s="637">
        <f t="shared" ref="AC383" si="2090">M383-M382</f>
        <v>0</v>
      </c>
      <c r="AD383" s="645">
        <f t="shared" ref="AD383" si="2091">N383-N382</f>
        <v>0</v>
      </c>
    </row>
    <row r="384" spans="1:30">
      <c r="A384" s="117"/>
      <c r="B384" s="109" t="s">
        <v>191</v>
      </c>
      <c r="C384" s="120">
        <v>0</v>
      </c>
      <c r="D384" s="127">
        <v>0</v>
      </c>
      <c r="E384" s="127">
        <v>0</v>
      </c>
      <c r="F384" s="127">
        <v>0</v>
      </c>
      <c r="G384" s="127">
        <v>0</v>
      </c>
      <c r="H384" s="127">
        <v>0</v>
      </c>
      <c r="I384" s="120">
        <v>0</v>
      </c>
      <c r="J384" s="120">
        <v>0</v>
      </c>
      <c r="K384" s="127">
        <v>0</v>
      </c>
      <c r="L384" s="127">
        <v>0</v>
      </c>
      <c r="M384" s="127">
        <v>0</v>
      </c>
      <c r="N384" s="128">
        <v>0</v>
      </c>
      <c r="O384" s="588">
        <v>0</v>
      </c>
      <c r="P384" s="589">
        <v>0</v>
      </c>
      <c r="Q384" s="603"/>
      <c r="R384" s="603"/>
      <c r="S384" s="145"/>
      <c r="T384" s="145"/>
      <c r="Y384" s="644"/>
      <c r="AD384" s="644"/>
    </row>
    <row r="385" spans="1:30">
      <c r="A385" s="117"/>
      <c r="B385" s="129" t="s">
        <v>597</v>
      </c>
      <c r="C385" s="123">
        <v>0</v>
      </c>
      <c r="D385" s="130">
        <v>0</v>
      </c>
      <c r="E385" s="130">
        <v>0</v>
      </c>
      <c r="F385" s="130">
        <v>0</v>
      </c>
      <c r="G385" s="130">
        <v>0</v>
      </c>
      <c r="H385" s="130">
        <v>0</v>
      </c>
      <c r="I385" s="123">
        <v>0</v>
      </c>
      <c r="J385" s="123">
        <v>0</v>
      </c>
      <c r="K385" s="130">
        <v>0</v>
      </c>
      <c r="L385" s="130">
        <v>0</v>
      </c>
      <c r="M385" s="130">
        <v>0</v>
      </c>
      <c r="N385" s="131">
        <v>0</v>
      </c>
      <c r="O385" s="588">
        <v>0</v>
      </c>
      <c r="P385" s="589">
        <v>0</v>
      </c>
      <c r="Q385" s="603"/>
      <c r="R385" s="603"/>
      <c r="S385" s="637">
        <f t="shared" ref="S385" si="2092">C385-C384</f>
        <v>0</v>
      </c>
      <c r="T385" s="637">
        <f t="shared" ref="T385" si="2093">D385-D384</f>
        <v>0</v>
      </c>
      <c r="U385" s="637">
        <f t="shared" ref="U385" si="2094">E385-E384</f>
        <v>0</v>
      </c>
      <c r="V385" s="637">
        <f t="shared" ref="V385" si="2095">F385-F384</f>
        <v>0</v>
      </c>
      <c r="W385" s="637">
        <f t="shared" ref="W385" si="2096">G385-G384</f>
        <v>0</v>
      </c>
      <c r="X385" s="637">
        <f t="shared" ref="X385" si="2097">H385-H384</f>
        <v>0</v>
      </c>
      <c r="Y385" s="645">
        <f t="shared" ref="Y385" si="2098">I385-I384</f>
        <v>0</v>
      </c>
      <c r="Z385" s="637">
        <f t="shared" ref="Z385" si="2099">J385-J384</f>
        <v>0</v>
      </c>
      <c r="AA385" s="637">
        <f t="shared" ref="AA385" si="2100">K385-K384</f>
        <v>0</v>
      </c>
      <c r="AB385" s="637">
        <f t="shared" ref="AB385" si="2101">L385-L384</f>
        <v>0</v>
      </c>
      <c r="AC385" s="637">
        <f t="shared" ref="AC385" si="2102">M385-M384</f>
        <v>0</v>
      </c>
      <c r="AD385" s="645">
        <f t="shared" ref="AD385" si="2103">N385-N384</f>
        <v>0</v>
      </c>
    </row>
    <row r="386" spans="1:30">
      <c r="A386" s="117"/>
      <c r="B386" s="109" t="s">
        <v>193</v>
      </c>
      <c r="C386" s="120">
        <v>0</v>
      </c>
      <c r="D386" s="127">
        <v>0</v>
      </c>
      <c r="E386" s="127">
        <v>0</v>
      </c>
      <c r="F386" s="127">
        <v>0</v>
      </c>
      <c r="G386" s="127">
        <v>0</v>
      </c>
      <c r="H386" s="127">
        <v>0</v>
      </c>
      <c r="I386" s="120">
        <v>0</v>
      </c>
      <c r="J386" s="120">
        <v>0</v>
      </c>
      <c r="K386" s="127">
        <v>0</v>
      </c>
      <c r="L386" s="127">
        <v>0</v>
      </c>
      <c r="M386" s="127">
        <v>0</v>
      </c>
      <c r="N386" s="128">
        <v>0</v>
      </c>
      <c r="O386" s="588">
        <v>0</v>
      </c>
      <c r="P386" s="589">
        <v>0</v>
      </c>
      <c r="Q386" s="603"/>
      <c r="R386" s="603"/>
      <c r="S386" s="145"/>
      <c r="T386" s="145"/>
      <c r="Y386" s="644"/>
      <c r="AD386" s="644"/>
    </row>
    <row r="387" spans="1:30">
      <c r="A387" s="117"/>
      <c r="B387" s="129" t="s">
        <v>599</v>
      </c>
      <c r="C387" s="123">
        <v>0</v>
      </c>
      <c r="D387" s="130">
        <v>0</v>
      </c>
      <c r="E387" s="130">
        <v>0</v>
      </c>
      <c r="F387" s="130">
        <v>0</v>
      </c>
      <c r="G387" s="130">
        <v>0</v>
      </c>
      <c r="H387" s="130">
        <v>0</v>
      </c>
      <c r="I387" s="123">
        <v>0</v>
      </c>
      <c r="J387" s="123">
        <v>0</v>
      </c>
      <c r="K387" s="130">
        <v>0</v>
      </c>
      <c r="L387" s="130">
        <v>0</v>
      </c>
      <c r="M387" s="130">
        <v>0</v>
      </c>
      <c r="N387" s="131">
        <v>0</v>
      </c>
      <c r="O387" s="588">
        <v>0</v>
      </c>
      <c r="P387" s="589">
        <v>0</v>
      </c>
      <c r="Q387" s="603"/>
      <c r="R387" s="603"/>
      <c r="S387" s="637">
        <f t="shared" ref="S387" si="2104">C387-C386</f>
        <v>0</v>
      </c>
      <c r="T387" s="637">
        <f t="shared" ref="T387" si="2105">D387-D386</f>
        <v>0</v>
      </c>
      <c r="U387" s="637">
        <f t="shared" ref="U387" si="2106">E387-E386</f>
        <v>0</v>
      </c>
      <c r="V387" s="637">
        <f t="shared" ref="V387" si="2107">F387-F386</f>
        <v>0</v>
      </c>
      <c r="W387" s="637">
        <f t="shared" ref="W387" si="2108">G387-G386</f>
        <v>0</v>
      </c>
      <c r="X387" s="637">
        <f t="shared" ref="X387" si="2109">H387-H386</f>
        <v>0</v>
      </c>
      <c r="Y387" s="645">
        <f t="shared" ref="Y387" si="2110">I387-I386</f>
        <v>0</v>
      </c>
      <c r="Z387" s="637">
        <f t="shared" ref="Z387" si="2111">J387-J386</f>
        <v>0</v>
      </c>
      <c r="AA387" s="637">
        <f t="shared" ref="AA387" si="2112">K387-K386</f>
        <v>0</v>
      </c>
      <c r="AB387" s="637">
        <f t="shared" ref="AB387" si="2113">L387-L386</f>
        <v>0</v>
      </c>
      <c r="AC387" s="637">
        <f t="shared" ref="AC387" si="2114">M387-M386</f>
        <v>0</v>
      </c>
      <c r="AD387" s="645">
        <f t="shared" ref="AD387" si="2115">N387-N386</f>
        <v>0</v>
      </c>
    </row>
    <row r="388" spans="1:30">
      <c r="A388" s="117"/>
      <c r="B388" s="109" t="s">
        <v>227</v>
      </c>
      <c r="C388" s="120">
        <v>0</v>
      </c>
      <c r="D388" s="127">
        <v>0</v>
      </c>
      <c r="E388" s="127">
        <v>0</v>
      </c>
      <c r="F388" s="127">
        <v>0</v>
      </c>
      <c r="G388" s="127">
        <v>0</v>
      </c>
      <c r="H388" s="127">
        <v>0</v>
      </c>
      <c r="I388" s="120">
        <v>0</v>
      </c>
      <c r="J388" s="120">
        <v>0</v>
      </c>
      <c r="K388" s="127">
        <v>0</v>
      </c>
      <c r="L388" s="127">
        <v>0</v>
      </c>
      <c r="M388" s="127">
        <v>0</v>
      </c>
      <c r="N388" s="128">
        <v>0</v>
      </c>
      <c r="O388" s="588">
        <v>0</v>
      </c>
      <c r="P388" s="589">
        <v>0</v>
      </c>
      <c r="Q388" s="603"/>
      <c r="R388" s="603"/>
      <c r="S388" s="145"/>
      <c r="T388" s="145"/>
      <c r="Y388" s="644"/>
      <c r="AD388" s="644"/>
    </row>
    <row r="389" spans="1:30" ht="13.5" thickBot="1">
      <c r="A389" s="632"/>
      <c r="B389" s="638" t="s">
        <v>601</v>
      </c>
      <c r="C389" s="639">
        <v>0</v>
      </c>
      <c r="D389" s="640">
        <v>0</v>
      </c>
      <c r="E389" s="640">
        <v>0</v>
      </c>
      <c r="F389" s="640">
        <v>0</v>
      </c>
      <c r="G389" s="640">
        <v>0</v>
      </c>
      <c r="H389" s="640">
        <v>0</v>
      </c>
      <c r="I389" s="639">
        <v>0</v>
      </c>
      <c r="J389" s="639">
        <v>0</v>
      </c>
      <c r="K389" s="640">
        <v>0</v>
      </c>
      <c r="L389" s="640">
        <v>0</v>
      </c>
      <c r="M389" s="640">
        <v>0</v>
      </c>
      <c r="N389" s="641">
        <v>0</v>
      </c>
      <c r="O389" s="633">
        <v>0</v>
      </c>
      <c r="P389" s="634">
        <v>0</v>
      </c>
      <c r="Q389" s="603"/>
      <c r="R389" s="603"/>
      <c r="S389" s="642">
        <f t="shared" ref="S389" si="2116">C389-C388</f>
        <v>0</v>
      </c>
      <c r="T389" s="642">
        <f t="shared" ref="T389" si="2117">D389-D388</f>
        <v>0</v>
      </c>
      <c r="U389" s="642">
        <f t="shared" ref="U389" si="2118">E389-E388</f>
        <v>0</v>
      </c>
      <c r="V389" s="642">
        <f t="shared" ref="V389" si="2119">F389-F388</f>
        <v>0</v>
      </c>
      <c r="W389" s="642">
        <f t="shared" ref="W389" si="2120">G389-G388</f>
        <v>0</v>
      </c>
      <c r="X389" s="642">
        <f t="shared" ref="X389" si="2121">H389-H388</f>
        <v>0</v>
      </c>
      <c r="Y389" s="646">
        <f t="shared" ref="Y389" si="2122">I389-I388</f>
        <v>0</v>
      </c>
      <c r="Z389" s="642">
        <f t="shared" ref="Z389" si="2123">J389-J388</f>
        <v>0</v>
      </c>
      <c r="AA389" s="642">
        <f t="shared" ref="AA389" si="2124">K389-K388</f>
        <v>0</v>
      </c>
      <c r="AB389" s="642">
        <f t="shared" ref="AB389" si="2125">L389-L388</f>
        <v>0</v>
      </c>
      <c r="AC389" s="642">
        <f t="shared" ref="AC389" si="2126">M389-M388</f>
        <v>0</v>
      </c>
      <c r="AD389" s="646">
        <f t="shared" ref="AD389" si="2127">N389-N388</f>
        <v>0</v>
      </c>
    </row>
    <row r="390" spans="1:30">
      <c r="A390" s="116" t="s">
        <v>46</v>
      </c>
      <c r="B390" s="109" t="s">
        <v>286</v>
      </c>
      <c r="C390" s="120">
        <v>0</v>
      </c>
      <c r="D390" s="127">
        <v>0</v>
      </c>
      <c r="E390" s="127">
        <v>0</v>
      </c>
      <c r="F390" s="127">
        <v>0</v>
      </c>
      <c r="G390" s="127">
        <v>0</v>
      </c>
      <c r="H390" s="127">
        <v>0</v>
      </c>
      <c r="I390" s="120">
        <v>0</v>
      </c>
      <c r="J390" s="120">
        <v>0</v>
      </c>
      <c r="K390" s="127">
        <v>0</v>
      </c>
      <c r="L390" s="127">
        <v>0</v>
      </c>
      <c r="M390" s="127">
        <v>0</v>
      </c>
      <c r="N390" s="128">
        <v>0</v>
      </c>
      <c r="O390" s="111">
        <v>0</v>
      </c>
      <c r="P390" s="112">
        <v>0</v>
      </c>
      <c r="Q390" s="603"/>
      <c r="R390" s="603"/>
      <c r="S390" s="636" t="s">
        <v>1145</v>
      </c>
      <c r="T390" s="145"/>
      <c r="Y390" s="644"/>
      <c r="AD390" s="644"/>
    </row>
    <row r="391" spans="1:30">
      <c r="A391" s="117"/>
      <c r="B391" s="129" t="s">
        <v>571</v>
      </c>
      <c r="C391" s="123">
        <v>0</v>
      </c>
      <c r="D391" s="130">
        <v>0</v>
      </c>
      <c r="E391" s="130">
        <v>0</v>
      </c>
      <c r="F391" s="130">
        <v>0</v>
      </c>
      <c r="G391" s="130">
        <v>0</v>
      </c>
      <c r="H391" s="130">
        <v>0</v>
      </c>
      <c r="I391" s="123">
        <v>0</v>
      </c>
      <c r="J391" s="123">
        <v>0</v>
      </c>
      <c r="K391" s="130">
        <v>0</v>
      </c>
      <c r="L391" s="130">
        <v>0</v>
      </c>
      <c r="M391" s="130">
        <v>0</v>
      </c>
      <c r="N391" s="131">
        <v>0</v>
      </c>
      <c r="O391" s="588">
        <v>0</v>
      </c>
      <c r="P391" s="589">
        <v>0</v>
      </c>
      <c r="Q391" s="603"/>
      <c r="R391" s="603"/>
      <c r="S391" s="637">
        <f t="shared" ref="S391" si="2128">C391-C390</f>
        <v>0</v>
      </c>
      <c r="T391" s="637">
        <f t="shared" ref="T391" si="2129">D391-D390</f>
        <v>0</v>
      </c>
      <c r="U391" s="637">
        <f t="shared" ref="U391" si="2130">E391-E390</f>
        <v>0</v>
      </c>
      <c r="V391" s="637">
        <f t="shared" ref="V391" si="2131">F391-F390</f>
        <v>0</v>
      </c>
      <c r="W391" s="637">
        <f t="shared" ref="W391" si="2132">G391-G390</f>
        <v>0</v>
      </c>
      <c r="X391" s="637">
        <f t="shared" ref="X391" si="2133">H391-H390</f>
        <v>0</v>
      </c>
      <c r="Y391" s="645">
        <f t="shared" ref="Y391" si="2134">I391-I390</f>
        <v>0</v>
      </c>
      <c r="Z391" s="637">
        <f t="shared" ref="Z391" si="2135">J391-J390</f>
        <v>0</v>
      </c>
      <c r="AA391" s="637">
        <f t="shared" ref="AA391" si="2136">K391-K390</f>
        <v>0</v>
      </c>
      <c r="AB391" s="637">
        <f t="shared" ref="AB391" si="2137">L391-L390</f>
        <v>0</v>
      </c>
      <c r="AC391" s="637">
        <f t="shared" ref="AC391" si="2138">M391-M390</f>
        <v>0</v>
      </c>
      <c r="AD391" s="645">
        <f t="shared" ref="AD391" si="2139">N391-N390</f>
        <v>0</v>
      </c>
    </row>
    <row r="392" spans="1:30">
      <c r="A392" s="117"/>
      <c r="B392" s="109" t="s">
        <v>288</v>
      </c>
      <c r="C392" s="120">
        <v>0</v>
      </c>
      <c r="D392" s="127">
        <v>0</v>
      </c>
      <c r="E392" s="127">
        <v>0</v>
      </c>
      <c r="F392" s="127">
        <v>0</v>
      </c>
      <c r="G392" s="127">
        <v>0</v>
      </c>
      <c r="H392" s="127">
        <v>0</v>
      </c>
      <c r="I392" s="120">
        <v>0</v>
      </c>
      <c r="J392" s="120">
        <v>0</v>
      </c>
      <c r="K392" s="127">
        <v>0</v>
      </c>
      <c r="L392" s="127">
        <v>0</v>
      </c>
      <c r="M392" s="127">
        <v>0</v>
      </c>
      <c r="N392" s="128">
        <v>0</v>
      </c>
      <c r="O392" s="588">
        <v>0</v>
      </c>
      <c r="P392" s="589">
        <v>0</v>
      </c>
      <c r="Q392" s="603"/>
      <c r="R392" s="603"/>
      <c r="S392" s="145"/>
      <c r="T392" s="145"/>
      <c r="Y392" s="644"/>
      <c r="AD392" s="644"/>
    </row>
    <row r="393" spans="1:30">
      <c r="A393" s="117"/>
      <c r="B393" s="129" t="s">
        <v>573</v>
      </c>
      <c r="C393" s="123">
        <v>0</v>
      </c>
      <c r="D393" s="130">
        <v>0</v>
      </c>
      <c r="E393" s="130">
        <v>0</v>
      </c>
      <c r="F393" s="130">
        <v>0</v>
      </c>
      <c r="G393" s="130">
        <v>0</v>
      </c>
      <c r="H393" s="130">
        <v>0</v>
      </c>
      <c r="I393" s="123">
        <v>0</v>
      </c>
      <c r="J393" s="123">
        <v>0</v>
      </c>
      <c r="K393" s="130">
        <v>0</v>
      </c>
      <c r="L393" s="130">
        <v>0</v>
      </c>
      <c r="M393" s="130">
        <v>0</v>
      </c>
      <c r="N393" s="131">
        <v>0</v>
      </c>
      <c r="O393" s="588">
        <v>0</v>
      </c>
      <c r="P393" s="589">
        <v>0</v>
      </c>
      <c r="Q393" s="603"/>
      <c r="R393" s="603"/>
      <c r="S393" s="637">
        <f t="shared" ref="S393" si="2140">C393-C392</f>
        <v>0</v>
      </c>
      <c r="T393" s="637">
        <f t="shared" ref="T393" si="2141">D393-D392</f>
        <v>0</v>
      </c>
      <c r="U393" s="637">
        <f t="shared" ref="U393" si="2142">E393-E392</f>
        <v>0</v>
      </c>
      <c r="V393" s="637">
        <f t="shared" ref="V393" si="2143">F393-F392</f>
        <v>0</v>
      </c>
      <c r="W393" s="637">
        <f t="shared" ref="W393" si="2144">G393-G392</f>
        <v>0</v>
      </c>
      <c r="X393" s="637">
        <f t="shared" ref="X393" si="2145">H393-H392</f>
        <v>0</v>
      </c>
      <c r="Y393" s="645">
        <f t="shared" ref="Y393" si="2146">I393-I392</f>
        <v>0</v>
      </c>
      <c r="Z393" s="637">
        <f t="shared" ref="Z393" si="2147">J393-J392</f>
        <v>0</v>
      </c>
      <c r="AA393" s="637">
        <f t="shared" ref="AA393" si="2148">K393-K392</f>
        <v>0</v>
      </c>
      <c r="AB393" s="637">
        <f t="shared" ref="AB393" si="2149">L393-L392</f>
        <v>0</v>
      </c>
      <c r="AC393" s="637">
        <f t="shared" ref="AC393" si="2150">M393-M392</f>
        <v>0</v>
      </c>
      <c r="AD393" s="645">
        <f t="shared" ref="AD393" si="2151">N393-N392</f>
        <v>0</v>
      </c>
    </row>
    <row r="394" spans="1:30">
      <c r="A394" s="117"/>
      <c r="B394" s="109" t="s">
        <v>290</v>
      </c>
      <c r="C394" s="120">
        <v>0</v>
      </c>
      <c r="D394" s="127">
        <v>0</v>
      </c>
      <c r="E394" s="127">
        <v>0</v>
      </c>
      <c r="F394" s="127">
        <v>0</v>
      </c>
      <c r="G394" s="127">
        <v>0</v>
      </c>
      <c r="H394" s="127">
        <v>0</v>
      </c>
      <c r="I394" s="120">
        <v>0</v>
      </c>
      <c r="J394" s="120">
        <v>0</v>
      </c>
      <c r="K394" s="127">
        <v>0</v>
      </c>
      <c r="L394" s="127">
        <v>0</v>
      </c>
      <c r="M394" s="127">
        <v>0</v>
      </c>
      <c r="N394" s="128">
        <v>0</v>
      </c>
      <c r="O394" s="588">
        <v>0</v>
      </c>
      <c r="P394" s="589">
        <v>0</v>
      </c>
      <c r="Q394" s="603"/>
      <c r="R394" s="603"/>
      <c r="S394" s="145"/>
      <c r="T394" s="145"/>
      <c r="Y394" s="644"/>
      <c r="AD394" s="644"/>
    </row>
    <row r="395" spans="1:30">
      <c r="A395" s="117"/>
      <c r="B395" s="129" t="s">
        <v>575</v>
      </c>
      <c r="C395" s="123">
        <v>0</v>
      </c>
      <c r="D395" s="130">
        <v>0</v>
      </c>
      <c r="E395" s="130">
        <v>0</v>
      </c>
      <c r="F395" s="130">
        <v>0</v>
      </c>
      <c r="G395" s="130">
        <v>0</v>
      </c>
      <c r="H395" s="130">
        <v>0</v>
      </c>
      <c r="I395" s="123">
        <v>0</v>
      </c>
      <c r="J395" s="123">
        <v>0</v>
      </c>
      <c r="K395" s="130">
        <v>0</v>
      </c>
      <c r="L395" s="130">
        <v>0</v>
      </c>
      <c r="M395" s="130">
        <v>0</v>
      </c>
      <c r="N395" s="131">
        <v>0</v>
      </c>
      <c r="O395" s="588">
        <v>0</v>
      </c>
      <c r="P395" s="589">
        <v>0</v>
      </c>
      <c r="Q395" s="603"/>
      <c r="R395" s="603"/>
      <c r="S395" s="637">
        <f t="shared" ref="S395" si="2152">C395-C394</f>
        <v>0</v>
      </c>
      <c r="T395" s="637">
        <f t="shared" ref="T395" si="2153">D395-D394</f>
        <v>0</v>
      </c>
      <c r="U395" s="637">
        <f t="shared" ref="U395" si="2154">E395-E394</f>
        <v>0</v>
      </c>
      <c r="V395" s="637">
        <f t="shared" ref="V395" si="2155">F395-F394</f>
        <v>0</v>
      </c>
      <c r="W395" s="637">
        <f t="shared" ref="W395" si="2156">G395-G394</f>
        <v>0</v>
      </c>
      <c r="X395" s="637">
        <f t="shared" ref="X395" si="2157">H395-H394</f>
        <v>0</v>
      </c>
      <c r="Y395" s="645">
        <f t="shared" ref="Y395" si="2158">I395-I394</f>
        <v>0</v>
      </c>
      <c r="Z395" s="637">
        <f t="shared" ref="Z395" si="2159">J395-J394</f>
        <v>0</v>
      </c>
      <c r="AA395" s="637">
        <f t="shared" ref="AA395" si="2160">K395-K394</f>
        <v>0</v>
      </c>
      <c r="AB395" s="637">
        <f t="shared" ref="AB395" si="2161">L395-L394</f>
        <v>0</v>
      </c>
      <c r="AC395" s="637">
        <f t="shared" ref="AC395" si="2162">M395-M394</f>
        <v>0</v>
      </c>
      <c r="AD395" s="645">
        <f t="shared" ref="AD395" si="2163">N395-N394</f>
        <v>0</v>
      </c>
    </row>
    <row r="396" spans="1:30">
      <c r="A396" s="117"/>
      <c r="B396" s="109" t="s">
        <v>292</v>
      </c>
      <c r="C396" s="120">
        <v>0</v>
      </c>
      <c r="D396" s="127">
        <v>0</v>
      </c>
      <c r="E396" s="127">
        <v>0</v>
      </c>
      <c r="F396" s="127">
        <v>0</v>
      </c>
      <c r="G396" s="127">
        <v>0</v>
      </c>
      <c r="H396" s="127">
        <v>0</v>
      </c>
      <c r="I396" s="120">
        <v>0</v>
      </c>
      <c r="J396" s="120">
        <v>0</v>
      </c>
      <c r="K396" s="127">
        <v>0</v>
      </c>
      <c r="L396" s="127">
        <v>0</v>
      </c>
      <c r="M396" s="127">
        <v>0</v>
      </c>
      <c r="N396" s="128">
        <v>0</v>
      </c>
      <c r="O396" s="588">
        <v>0</v>
      </c>
      <c r="P396" s="589">
        <v>0</v>
      </c>
      <c r="Q396" s="603"/>
      <c r="R396" s="603"/>
      <c r="S396" s="145"/>
      <c r="T396" s="145"/>
      <c r="Y396" s="644"/>
      <c r="AD396" s="644"/>
    </row>
    <row r="397" spans="1:30">
      <c r="A397" s="117"/>
      <c r="B397" s="129" t="s">
        <v>577</v>
      </c>
      <c r="C397" s="123">
        <v>0</v>
      </c>
      <c r="D397" s="130">
        <v>0</v>
      </c>
      <c r="E397" s="130">
        <v>0</v>
      </c>
      <c r="F397" s="130">
        <v>0</v>
      </c>
      <c r="G397" s="130">
        <v>0</v>
      </c>
      <c r="H397" s="130">
        <v>0</v>
      </c>
      <c r="I397" s="123">
        <v>0</v>
      </c>
      <c r="J397" s="123">
        <v>0</v>
      </c>
      <c r="K397" s="130">
        <v>0</v>
      </c>
      <c r="L397" s="130">
        <v>0</v>
      </c>
      <c r="M397" s="130">
        <v>0</v>
      </c>
      <c r="N397" s="131">
        <v>0</v>
      </c>
      <c r="O397" s="588">
        <v>0</v>
      </c>
      <c r="P397" s="589">
        <v>0</v>
      </c>
      <c r="Q397" s="603"/>
      <c r="R397" s="603"/>
      <c r="S397" s="637">
        <f t="shared" ref="S397" si="2164">C397-C396</f>
        <v>0</v>
      </c>
      <c r="T397" s="637">
        <f t="shared" ref="T397" si="2165">D397-D396</f>
        <v>0</v>
      </c>
      <c r="U397" s="637">
        <f t="shared" ref="U397" si="2166">E397-E396</f>
        <v>0</v>
      </c>
      <c r="V397" s="637">
        <f t="shared" ref="V397" si="2167">F397-F396</f>
        <v>0</v>
      </c>
      <c r="W397" s="637">
        <f t="shared" ref="W397" si="2168">G397-G396</f>
        <v>0</v>
      </c>
      <c r="X397" s="637">
        <f t="shared" ref="X397" si="2169">H397-H396</f>
        <v>0</v>
      </c>
      <c r="Y397" s="645">
        <f t="shared" ref="Y397" si="2170">I397-I396</f>
        <v>0</v>
      </c>
      <c r="Z397" s="637">
        <f t="shared" ref="Z397" si="2171">J397-J396</f>
        <v>0</v>
      </c>
      <c r="AA397" s="637">
        <f t="shared" ref="AA397" si="2172">K397-K396</f>
        <v>0</v>
      </c>
      <c r="AB397" s="637">
        <f t="shared" ref="AB397" si="2173">L397-L396</f>
        <v>0</v>
      </c>
      <c r="AC397" s="637">
        <f t="shared" ref="AC397" si="2174">M397-M396</f>
        <v>0</v>
      </c>
      <c r="AD397" s="645">
        <f t="shared" ref="AD397" si="2175">N397-N396</f>
        <v>0</v>
      </c>
    </row>
    <row r="398" spans="1:30">
      <c r="A398" s="117"/>
      <c r="B398" s="109" t="s">
        <v>175</v>
      </c>
      <c r="C398" s="120">
        <v>0</v>
      </c>
      <c r="D398" s="127">
        <v>0</v>
      </c>
      <c r="E398" s="127">
        <v>0</v>
      </c>
      <c r="F398" s="127">
        <v>0</v>
      </c>
      <c r="G398" s="127">
        <v>0</v>
      </c>
      <c r="H398" s="127">
        <v>0</v>
      </c>
      <c r="I398" s="120">
        <v>0</v>
      </c>
      <c r="J398" s="120">
        <v>0</v>
      </c>
      <c r="K398" s="127">
        <v>0</v>
      </c>
      <c r="L398" s="127">
        <v>0</v>
      </c>
      <c r="M398" s="127">
        <v>0</v>
      </c>
      <c r="N398" s="128">
        <v>0</v>
      </c>
      <c r="O398" s="588">
        <v>0</v>
      </c>
      <c r="P398" s="589">
        <v>0</v>
      </c>
      <c r="Q398" s="603"/>
      <c r="R398" s="603"/>
      <c r="S398" s="145"/>
      <c r="T398" s="145"/>
      <c r="Y398" s="644"/>
      <c r="AD398" s="644"/>
    </row>
    <row r="399" spans="1:30">
      <c r="A399" s="117"/>
      <c r="B399" s="129" t="s">
        <v>579</v>
      </c>
      <c r="C399" s="123">
        <v>0</v>
      </c>
      <c r="D399" s="130">
        <v>0</v>
      </c>
      <c r="E399" s="130">
        <v>0</v>
      </c>
      <c r="F399" s="130">
        <v>0</v>
      </c>
      <c r="G399" s="130">
        <v>0</v>
      </c>
      <c r="H399" s="130">
        <v>0</v>
      </c>
      <c r="I399" s="123">
        <v>0</v>
      </c>
      <c r="J399" s="123">
        <v>0</v>
      </c>
      <c r="K399" s="130">
        <v>0</v>
      </c>
      <c r="L399" s="130">
        <v>0</v>
      </c>
      <c r="M399" s="130">
        <v>0</v>
      </c>
      <c r="N399" s="131">
        <v>0</v>
      </c>
      <c r="O399" s="588">
        <v>0</v>
      </c>
      <c r="P399" s="589">
        <v>0</v>
      </c>
      <c r="Q399" s="603"/>
      <c r="R399" s="603"/>
      <c r="S399" s="637">
        <f t="shared" ref="S399" si="2176">C399-C398</f>
        <v>0</v>
      </c>
      <c r="T399" s="637">
        <f t="shared" ref="T399" si="2177">D399-D398</f>
        <v>0</v>
      </c>
      <c r="U399" s="637">
        <f t="shared" ref="U399" si="2178">E399-E398</f>
        <v>0</v>
      </c>
      <c r="V399" s="637">
        <f t="shared" ref="V399" si="2179">F399-F398</f>
        <v>0</v>
      </c>
      <c r="W399" s="637">
        <f t="shared" ref="W399" si="2180">G399-G398</f>
        <v>0</v>
      </c>
      <c r="X399" s="637">
        <f t="shared" ref="X399" si="2181">H399-H398</f>
        <v>0</v>
      </c>
      <c r="Y399" s="645">
        <f t="shared" ref="Y399" si="2182">I399-I398</f>
        <v>0</v>
      </c>
      <c r="Z399" s="637">
        <f t="shared" ref="Z399" si="2183">J399-J398</f>
        <v>0</v>
      </c>
      <c r="AA399" s="637">
        <f t="shared" ref="AA399" si="2184">K399-K398</f>
        <v>0</v>
      </c>
      <c r="AB399" s="637">
        <f t="shared" ref="AB399" si="2185">L399-L398</f>
        <v>0</v>
      </c>
      <c r="AC399" s="637">
        <f t="shared" ref="AC399" si="2186">M399-M398</f>
        <v>0</v>
      </c>
      <c r="AD399" s="645">
        <f t="shared" ref="AD399" si="2187">N399-N398</f>
        <v>0</v>
      </c>
    </row>
    <row r="400" spans="1:30">
      <c r="A400" s="117"/>
      <c r="B400" s="109" t="s">
        <v>177</v>
      </c>
      <c r="C400" s="120">
        <v>0</v>
      </c>
      <c r="D400" s="127">
        <v>0</v>
      </c>
      <c r="E400" s="127">
        <v>0</v>
      </c>
      <c r="F400" s="127">
        <v>0</v>
      </c>
      <c r="G400" s="127">
        <v>0</v>
      </c>
      <c r="H400" s="127">
        <v>0</v>
      </c>
      <c r="I400" s="120">
        <v>0</v>
      </c>
      <c r="J400" s="120">
        <v>0</v>
      </c>
      <c r="K400" s="127">
        <v>0</v>
      </c>
      <c r="L400" s="127">
        <v>0</v>
      </c>
      <c r="M400" s="127">
        <v>0</v>
      </c>
      <c r="N400" s="128">
        <v>0</v>
      </c>
      <c r="O400" s="588">
        <v>0</v>
      </c>
      <c r="P400" s="589">
        <v>0</v>
      </c>
      <c r="Q400" s="603"/>
      <c r="R400" s="603"/>
      <c r="S400" s="145"/>
      <c r="T400" s="145"/>
      <c r="Y400" s="644"/>
      <c r="AD400" s="644"/>
    </row>
    <row r="401" spans="1:30">
      <c r="A401" s="117"/>
      <c r="B401" s="129" t="s">
        <v>581</v>
      </c>
      <c r="C401" s="123">
        <v>0</v>
      </c>
      <c r="D401" s="130">
        <v>0</v>
      </c>
      <c r="E401" s="130">
        <v>0</v>
      </c>
      <c r="F401" s="130">
        <v>0</v>
      </c>
      <c r="G401" s="130">
        <v>0</v>
      </c>
      <c r="H401" s="130">
        <v>0</v>
      </c>
      <c r="I401" s="123">
        <v>0</v>
      </c>
      <c r="J401" s="123">
        <v>0</v>
      </c>
      <c r="K401" s="130">
        <v>0</v>
      </c>
      <c r="L401" s="130">
        <v>0</v>
      </c>
      <c r="M401" s="130">
        <v>0</v>
      </c>
      <c r="N401" s="131">
        <v>0</v>
      </c>
      <c r="O401" s="588">
        <v>0</v>
      </c>
      <c r="P401" s="589">
        <v>0</v>
      </c>
      <c r="Q401" s="603"/>
      <c r="R401" s="603"/>
      <c r="S401" s="637">
        <f t="shared" ref="S401" si="2188">C401-C400</f>
        <v>0</v>
      </c>
      <c r="T401" s="637">
        <f t="shared" ref="T401" si="2189">D401-D400</f>
        <v>0</v>
      </c>
      <c r="U401" s="637">
        <f t="shared" ref="U401" si="2190">E401-E400</f>
        <v>0</v>
      </c>
      <c r="V401" s="637">
        <f t="shared" ref="V401" si="2191">F401-F400</f>
        <v>0</v>
      </c>
      <c r="W401" s="637">
        <f t="shared" ref="W401" si="2192">G401-G400</f>
        <v>0</v>
      </c>
      <c r="X401" s="637">
        <f t="shared" ref="X401" si="2193">H401-H400</f>
        <v>0</v>
      </c>
      <c r="Y401" s="645">
        <f t="shared" ref="Y401" si="2194">I401-I400</f>
        <v>0</v>
      </c>
      <c r="Z401" s="637">
        <f t="shared" ref="Z401" si="2195">J401-J400</f>
        <v>0</v>
      </c>
      <c r="AA401" s="637">
        <f t="shared" ref="AA401" si="2196">K401-K400</f>
        <v>0</v>
      </c>
      <c r="AB401" s="637">
        <f t="shared" ref="AB401" si="2197">L401-L400</f>
        <v>0</v>
      </c>
      <c r="AC401" s="637">
        <f t="shared" ref="AC401" si="2198">M401-M400</f>
        <v>0</v>
      </c>
      <c r="AD401" s="645">
        <f t="shared" ref="AD401" si="2199">N401-N400</f>
        <v>0</v>
      </c>
    </row>
    <row r="402" spans="1:30">
      <c r="A402" s="117"/>
      <c r="B402" s="109" t="s">
        <v>179</v>
      </c>
      <c r="C402" s="120">
        <v>0</v>
      </c>
      <c r="D402" s="127">
        <v>0</v>
      </c>
      <c r="E402" s="127">
        <v>0</v>
      </c>
      <c r="F402" s="127">
        <v>0</v>
      </c>
      <c r="G402" s="127">
        <v>0</v>
      </c>
      <c r="H402" s="127">
        <v>0</v>
      </c>
      <c r="I402" s="120">
        <v>0</v>
      </c>
      <c r="J402" s="120">
        <v>0</v>
      </c>
      <c r="K402" s="127">
        <v>0</v>
      </c>
      <c r="L402" s="127">
        <v>0</v>
      </c>
      <c r="M402" s="127">
        <v>0</v>
      </c>
      <c r="N402" s="128">
        <v>0</v>
      </c>
      <c r="O402" s="588">
        <v>0</v>
      </c>
      <c r="P402" s="589">
        <v>0</v>
      </c>
      <c r="Q402" s="603"/>
      <c r="R402" s="603"/>
      <c r="S402" s="145"/>
      <c r="T402" s="145"/>
      <c r="Y402" s="644"/>
      <c r="AD402" s="644"/>
    </row>
    <row r="403" spans="1:30">
      <c r="A403" s="117"/>
      <c r="B403" s="129" t="s">
        <v>583</v>
      </c>
      <c r="C403" s="123">
        <v>0</v>
      </c>
      <c r="D403" s="130">
        <v>0</v>
      </c>
      <c r="E403" s="130">
        <v>0</v>
      </c>
      <c r="F403" s="130">
        <v>0</v>
      </c>
      <c r="G403" s="130">
        <v>0</v>
      </c>
      <c r="H403" s="130">
        <v>0</v>
      </c>
      <c r="I403" s="123">
        <v>0</v>
      </c>
      <c r="J403" s="123">
        <v>0</v>
      </c>
      <c r="K403" s="130">
        <v>0</v>
      </c>
      <c r="L403" s="130">
        <v>0</v>
      </c>
      <c r="M403" s="130">
        <v>0</v>
      </c>
      <c r="N403" s="131">
        <v>0</v>
      </c>
      <c r="O403" s="588">
        <v>0</v>
      </c>
      <c r="P403" s="589">
        <v>0</v>
      </c>
      <c r="Q403" s="603"/>
      <c r="R403" s="603"/>
      <c r="S403" s="637">
        <f t="shared" ref="S403" si="2200">C403-C402</f>
        <v>0</v>
      </c>
      <c r="T403" s="637">
        <f t="shared" ref="T403" si="2201">D403-D402</f>
        <v>0</v>
      </c>
      <c r="U403" s="637">
        <f t="shared" ref="U403" si="2202">E403-E402</f>
        <v>0</v>
      </c>
      <c r="V403" s="637">
        <f t="shared" ref="V403" si="2203">F403-F402</f>
        <v>0</v>
      </c>
      <c r="W403" s="637">
        <f t="shared" ref="W403" si="2204">G403-G402</f>
        <v>0</v>
      </c>
      <c r="X403" s="637">
        <f t="shared" ref="X403" si="2205">H403-H402</f>
        <v>0</v>
      </c>
      <c r="Y403" s="645">
        <f t="shared" ref="Y403" si="2206">I403-I402</f>
        <v>0</v>
      </c>
      <c r="Z403" s="637">
        <f t="shared" ref="Z403" si="2207">J403-J402</f>
        <v>0</v>
      </c>
      <c r="AA403" s="637">
        <f t="shared" ref="AA403" si="2208">K403-K402</f>
        <v>0</v>
      </c>
      <c r="AB403" s="637">
        <f t="shared" ref="AB403" si="2209">L403-L402</f>
        <v>0</v>
      </c>
      <c r="AC403" s="637">
        <f t="shared" ref="AC403" si="2210">M403-M402</f>
        <v>0</v>
      </c>
      <c r="AD403" s="645">
        <f t="shared" ref="AD403" si="2211">N403-N402</f>
        <v>0</v>
      </c>
    </row>
    <row r="404" spans="1:30">
      <c r="A404" s="117"/>
      <c r="B404" s="109" t="s">
        <v>181</v>
      </c>
      <c r="C404" s="120">
        <v>0</v>
      </c>
      <c r="D404" s="127">
        <v>0</v>
      </c>
      <c r="E404" s="127">
        <v>0</v>
      </c>
      <c r="F404" s="127">
        <v>0</v>
      </c>
      <c r="G404" s="127">
        <v>0</v>
      </c>
      <c r="H404" s="127">
        <v>0</v>
      </c>
      <c r="I404" s="120">
        <v>0</v>
      </c>
      <c r="J404" s="120">
        <v>0</v>
      </c>
      <c r="K404" s="127">
        <v>0</v>
      </c>
      <c r="L404" s="127">
        <v>0</v>
      </c>
      <c r="M404" s="127">
        <v>0</v>
      </c>
      <c r="N404" s="128">
        <v>0</v>
      </c>
      <c r="O404" s="588">
        <v>0</v>
      </c>
      <c r="P404" s="589">
        <v>0</v>
      </c>
      <c r="Q404" s="603"/>
      <c r="R404" s="603"/>
      <c r="S404" s="145"/>
      <c r="T404" s="145"/>
      <c r="Y404" s="644"/>
      <c r="AD404" s="644"/>
    </row>
    <row r="405" spans="1:30">
      <c r="A405" s="117"/>
      <c r="B405" s="129" t="s">
        <v>585</v>
      </c>
      <c r="C405" s="123">
        <v>0</v>
      </c>
      <c r="D405" s="130">
        <v>0</v>
      </c>
      <c r="E405" s="130">
        <v>0</v>
      </c>
      <c r="F405" s="130">
        <v>0</v>
      </c>
      <c r="G405" s="130">
        <v>0</v>
      </c>
      <c r="H405" s="130">
        <v>0</v>
      </c>
      <c r="I405" s="123">
        <v>0</v>
      </c>
      <c r="J405" s="123">
        <v>0</v>
      </c>
      <c r="K405" s="130">
        <v>0</v>
      </c>
      <c r="L405" s="130">
        <v>0</v>
      </c>
      <c r="M405" s="130">
        <v>0</v>
      </c>
      <c r="N405" s="131">
        <v>0</v>
      </c>
      <c r="O405" s="588">
        <v>0</v>
      </c>
      <c r="P405" s="589">
        <v>0</v>
      </c>
      <c r="Q405" s="603"/>
      <c r="R405" s="603"/>
      <c r="S405" s="637">
        <f t="shared" ref="S405" si="2212">C405-C404</f>
        <v>0</v>
      </c>
      <c r="T405" s="637">
        <f t="shared" ref="T405" si="2213">D405-D404</f>
        <v>0</v>
      </c>
      <c r="U405" s="637">
        <f t="shared" ref="U405" si="2214">E405-E404</f>
        <v>0</v>
      </c>
      <c r="V405" s="637">
        <f t="shared" ref="V405" si="2215">F405-F404</f>
        <v>0</v>
      </c>
      <c r="W405" s="637">
        <f t="shared" ref="W405" si="2216">G405-G404</f>
        <v>0</v>
      </c>
      <c r="X405" s="637">
        <f t="shared" ref="X405" si="2217">H405-H404</f>
        <v>0</v>
      </c>
      <c r="Y405" s="645">
        <f t="shared" ref="Y405" si="2218">I405-I404</f>
        <v>0</v>
      </c>
      <c r="Z405" s="637">
        <f t="shared" ref="Z405" si="2219">J405-J404</f>
        <v>0</v>
      </c>
      <c r="AA405" s="637">
        <f t="shared" ref="AA405" si="2220">K405-K404</f>
        <v>0</v>
      </c>
      <c r="AB405" s="637">
        <f t="shared" ref="AB405" si="2221">L405-L404</f>
        <v>0</v>
      </c>
      <c r="AC405" s="637">
        <f t="shared" ref="AC405" si="2222">M405-M404</f>
        <v>0</v>
      </c>
      <c r="AD405" s="645">
        <f t="shared" ref="AD405" si="2223">N405-N404</f>
        <v>0</v>
      </c>
    </row>
    <row r="406" spans="1:30">
      <c r="A406" s="117"/>
      <c r="B406" s="109" t="s">
        <v>183</v>
      </c>
      <c r="C406" s="120">
        <v>0</v>
      </c>
      <c r="D406" s="127">
        <v>0</v>
      </c>
      <c r="E406" s="127">
        <v>0</v>
      </c>
      <c r="F406" s="127">
        <v>0</v>
      </c>
      <c r="G406" s="127">
        <v>0</v>
      </c>
      <c r="H406" s="127">
        <v>0</v>
      </c>
      <c r="I406" s="120">
        <v>0</v>
      </c>
      <c r="J406" s="120">
        <v>0</v>
      </c>
      <c r="K406" s="127">
        <v>0</v>
      </c>
      <c r="L406" s="127">
        <v>0</v>
      </c>
      <c r="M406" s="127">
        <v>0</v>
      </c>
      <c r="N406" s="128">
        <v>0</v>
      </c>
      <c r="O406" s="588">
        <v>0</v>
      </c>
      <c r="P406" s="589">
        <v>0</v>
      </c>
      <c r="Q406" s="603"/>
      <c r="R406" s="603"/>
      <c r="S406" s="145"/>
      <c r="T406" s="145"/>
      <c r="Y406" s="644"/>
      <c r="AD406" s="644"/>
    </row>
    <row r="407" spans="1:30">
      <c r="A407" s="117"/>
      <c r="B407" s="129" t="s">
        <v>587</v>
      </c>
      <c r="C407" s="123">
        <v>0</v>
      </c>
      <c r="D407" s="130">
        <v>0</v>
      </c>
      <c r="E407" s="130">
        <v>0</v>
      </c>
      <c r="F407" s="130">
        <v>0</v>
      </c>
      <c r="G407" s="130">
        <v>0</v>
      </c>
      <c r="H407" s="130">
        <v>0</v>
      </c>
      <c r="I407" s="123">
        <v>0</v>
      </c>
      <c r="J407" s="123">
        <v>0</v>
      </c>
      <c r="K407" s="130">
        <v>0</v>
      </c>
      <c r="L407" s="130">
        <v>0</v>
      </c>
      <c r="M407" s="130">
        <v>0</v>
      </c>
      <c r="N407" s="131">
        <v>0</v>
      </c>
      <c r="O407" s="588">
        <v>0</v>
      </c>
      <c r="P407" s="589">
        <v>0</v>
      </c>
      <c r="Q407" s="603"/>
      <c r="R407" s="603"/>
      <c r="S407" s="637">
        <f t="shared" ref="S407" si="2224">C407-C406</f>
        <v>0</v>
      </c>
      <c r="T407" s="637">
        <f t="shared" ref="T407" si="2225">D407-D406</f>
        <v>0</v>
      </c>
      <c r="U407" s="637">
        <f t="shared" ref="U407" si="2226">E407-E406</f>
        <v>0</v>
      </c>
      <c r="V407" s="637">
        <f t="shared" ref="V407" si="2227">F407-F406</f>
        <v>0</v>
      </c>
      <c r="W407" s="637">
        <f t="shared" ref="W407" si="2228">G407-G406</f>
        <v>0</v>
      </c>
      <c r="X407" s="637">
        <f t="shared" ref="X407" si="2229">H407-H406</f>
        <v>0</v>
      </c>
      <c r="Y407" s="645">
        <f t="shared" ref="Y407" si="2230">I407-I406</f>
        <v>0</v>
      </c>
      <c r="Z407" s="637">
        <f t="shared" ref="Z407" si="2231">J407-J406</f>
        <v>0</v>
      </c>
      <c r="AA407" s="637">
        <f t="shared" ref="AA407" si="2232">K407-K406</f>
        <v>0</v>
      </c>
      <c r="AB407" s="637">
        <f t="shared" ref="AB407" si="2233">L407-L406</f>
        <v>0</v>
      </c>
      <c r="AC407" s="637">
        <f t="shared" ref="AC407" si="2234">M407-M406</f>
        <v>0</v>
      </c>
      <c r="AD407" s="645">
        <f t="shared" ref="AD407" si="2235">N407-N406</f>
        <v>0</v>
      </c>
    </row>
    <row r="408" spans="1:30">
      <c r="A408" s="117"/>
      <c r="B408" s="109" t="s">
        <v>185</v>
      </c>
      <c r="C408" s="120">
        <v>0</v>
      </c>
      <c r="D408" s="127">
        <v>0</v>
      </c>
      <c r="E408" s="127">
        <v>0</v>
      </c>
      <c r="F408" s="127">
        <v>0</v>
      </c>
      <c r="G408" s="127">
        <v>0</v>
      </c>
      <c r="H408" s="127">
        <v>0</v>
      </c>
      <c r="I408" s="120">
        <v>0</v>
      </c>
      <c r="J408" s="120">
        <v>0</v>
      </c>
      <c r="K408" s="127">
        <v>0</v>
      </c>
      <c r="L408" s="127">
        <v>0</v>
      </c>
      <c r="M408" s="127">
        <v>0</v>
      </c>
      <c r="N408" s="128">
        <v>0</v>
      </c>
      <c r="O408" s="588">
        <v>0</v>
      </c>
      <c r="P408" s="589">
        <v>0</v>
      </c>
      <c r="Q408" s="603"/>
      <c r="R408" s="603"/>
      <c r="S408" s="145"/>
      <c r="T408" s="145"/>
      <c r="Y408" s="644"/>
      <c r="AD408" s="644"/>
    </row>
    <row r="409" spans="1:30">
      <c r="A409" s="117"/>
      <c r="B409" s="129" t="s">
        <v>589</v>
      </c>
      <c r="C409" s="123">
        <v>0</v>
      </c>
      <c r="D409" s="130">
        <v>0</v>
      </c>
      <c r="E409" s="130">
        <v>0</v>
      </c>
      <c r="F409" s="130">
        <v>0</v>
      </c>
      <c r="G409" s="130">
        <v>0</v>
      </c>
      <c r="H409" s="130">
        <v>0</v>
      </c>
      <c r="I409" s="123">
        <v>0</v>
      </c>
      <c r="J409" s="123">
        <v>0</v>
      </c>
      <c r="K409" s="130">
        <v>0</v>
      </c>
      <c r="L409" s="130">
        <v>0</v>
      </c>
      <c r="M409" s="130">
        <v>0</v>
      </c>
      <c r="N409" s="131">
        <v>0</v>
      </c>
      <c r="O409" s="588">
        <v>0</v>
      </c>
      <c r="P409" s="589">
        <v>0</v>
      </c>
      <c r="Q409" s="603"/>
      <c r="R409" s="603"/>
      <c r="S409" s="637">
        <f t="shared" ref="S409" si="2236">C409-C408</f>
        <v>0</v>
      </c>
      <c r="T409" s="637">
        <f t="shared" ref="T409" si="2237">D409-D408</f>
        <v>0</v>
      </c>
      <c r="U409" s="637">
        <f t="shared" ref="U409" si="2238">E409-E408</f>
        <v>0</v>
      </c>
      <c r="V409" s="637">
        <f t="shared" ref="V409" si="2239">F409-F408</f>
        <v>0</v>
      </c>
      <c r="W409" s="637">
        <f t="shared" ref="W409" si="2240">G409-G408</f>
        <v>0</v>
      </c>
      <c r="X409" s="637">
        <f t="shared" ref="X409" si="2241">H409-H408</f>
        <v>0</v>
      </c>
      <c r="Y409" s="645">
        <f t="shared" ref="Y409" si="2242">I409-I408</f>
        <v>0</v>
      </c>
      <c r="Z409" s="637">
        <f t="shared" ref="Z409" si="2243">J409-J408</f>
        <v>0</v>
      </c>
      <c r="AA409" s="637">
        <f t="shared" ref="AA409" si="2244">K409-K408</f>
        <v>0</v>
      </c>
      <c r="AB409" s="637">
        <f t="shared" ref="AB409" si="2245">L409-L408</f>
        <v>0</v>
      </c>
      <c r="AC409" s="637">
        <f t="shared" ref="AC409" si="2246">M409-M408</f>
        <v>0</v>
      </c>
      <c r="AD409" s="645">
        <f t="shared" ref="AD409" si="2247">N409-N408</f>
        <v>0</v>
      </c>
    </row>
    <row r="410" spans="1:30">
      <c r="A410" s="117"/>
      <c r="B410" s="109" t="s">
        <v>187</v>
      </c>
      <c r="C410" s="120">
        <v>0</v>
      </c>
      <c r="D410" s="127">
        <v>0</v>
      </c>
      <c r="E410" s="127">
        <v>0</v>
      </c>
      <c r="F410" s="127">
        <v>0</v>
      </c>
      <c r="G410" s="127">
        <v>0</v>
      </c>
      <c r="H410" s="127">
        <v>0</v>
      </c>
      <c r="I410" s="120">
        <v>0</v>
      </c>
      <c r="J410" s="120">
        <v>0</v>
      </c>
      <c r="K410" s="127">
        <v>0</v>
      </c>
      <c r="L410" s="127">
        <v>0</v>
      </c>
      <c r="M410" s="127">
        <v>0</v>
      </c>
      <c r="N410" s="128">
        <v>0</v>
      </c>
      <c r="O410" s="588">
        <v>0</v>
      </c>
      <c r="P410" s="589">
        <v>0</v>
      </c>
      <c r="Q410" s="603"/>
      <c r="R410" s="603"/>
      <c r="S410" s="145"/>
      <c r="T410" s="145"/>
      <c r="Y410" s="644"/>
      <c r="AD410" s="644"/>
    </row>
    <row r="411" spans="1:30">
      <c r="A411" s="117"/>
      <c r="B411" s="129" t="s">
        <v>591</v>
      </c>
      <c r="C411" s="123">
        <v>0</v>
      </c>
      <c r="D411" s="130">
        <v>0</v>
      </c>
      <c r="E411" s="130">
        <v>0</v>
      </c>
      <c r="F411" s="130">
        <v>0</v>
      </c>
      <c r="G411" s="130">
        <v>0</v>
      </c>
      <c r="H411" s="130">
        <v>0</v>
      </c>
      <c r="I411" s="123">
        <v>0</v>
      </c>
      <c r="J411" s="123">
        <v>0</v>
      </c>
      <c r="K411" s="130">
        <v>0</v>
      </c>
      <c r="L411" s="130">
        <v>0</v>
      </c>
      <c r="M411" s="130">
        <v>0</v>
      </c>
      <c r="N411" s="131">
        <v>0</v>
      </c>
      <c r="O411" s="588">
        <v>0</v>
      </c>
      <c r="P411" s="589">
        <v>0</v>
      </c>
      <c r="Q411" s="603"/>
      <c r="R411" s="603"/>
      <c r="S411" s="637">
        <f t="shared" ref="S411" si="2248">C411-C410</f>
        <v>0</v>
      </c>
      <c r="T411" s="637">
        <f t="shared" ref="T411" si="2249">D411-D410</f>
        <v>0</v>
      </c>
      <c r="U411" s="637">
        <f t="shared" ref="U411" si="2250">E411-E410</f>
        <v>0</v>
      </c>
      <c r="V411" s="637">
        <f t="shared" ref="V411" si="2251">F411-F410</f>
        <v>0</v>
      </c>
      <c r="W411" s="637">
        <f t="shared" ref="W411" si="2252">G411-G410</f>
        <v>0</v>
      </c>
      <c r="X411" s="637">
        <f t="shared" ref="X411" si="2253">H411-H410</f>
        <v>0</v>
      </c>
      <c r="Y411" s="645">
        <f t="shared" ref="Y411" si="2254">I411-I410</f>
        <v>0</v>
      </c>
      <c r="Z411" s="637">
        <f t="shared" ref="Z411" si="2255">J411-J410</f>
        <v>0</v>
      </c>
      <c r="AA411" s="637">
        <f t="shared" ref="AA411" si="2256">K411-K410</f>
        <v>0</v>
      </c>
      <c r="AB411" s="637">
        <f t="shared" ref="AB411" si="2257">L411-L410</f>
        <v>0</v>
      </c>
      <c r="AC411" s="637">
        <f t="shared" ref="AC411" si="2258">M411-M410</f>
        <v>0</v>
      </c>
      <c r="AD411" s="645">
        <f t="shared" ref="AD411" si="2259">N411-N410</f>
        <v>0</v>
      </c>
    </row>
    <row r="412" spans="1:30">
      <c r="A412" s="117"/>
      <c r="B412" s="109" t="s">
        <v>189</v>
      </c>
      <c r="C412" s="120">
        <v>0</v>
      </c>
      <c r="D412" s="127">
        <v>0</v>
      </c>
      <c r="E412" s="127">
        <v>0</v>
      </c>
      <c r="F412" s="127">
        <v>0</v>
      </c>
      <c r="G412" s="127">
        <v>0</v>
      </c>
      <c r="H412" s="127">
        <v>0</v>
      </c>
      <c r="I412" s="120">
        <v>0</v>
      </c>
      <c r="J412" s="120">
        <v>0</v>
      </c>
      <c r="K412" s="127">
        <v>0</v>
      </c>
      <c r="L412" s="127">
        <v>0</v>
      </c>
      <c r="M412" s="127">
        <v>0</v>
      </c>
      <c r="N412" s="128">
        <v>0</v>
      </c>
      <c r="O412" s="588">
        <v>0</v>
      </c>
      <c r="P412" s="589">
        <v>0</v>
      </c>
      <c r="Q412" s="603"/>
      <c r="R412" s="603"/>
      <c r="S412" s="145"/>
      <c r="T412" s="145"/>
      <c r="Y412" s="644"/>
      <c r="AD412" s="644"/>
    </row>
    <row r="413" spans="1:30">
      <c r="A413" s="117"/>
      <c r="B413" s="129" t="s">
        <v>593</v>
      </c>
      <c r="C413" s="123">
        <v>0</v>
      </c>
      <c r="D413" s="130">
        <v>0</v>
      </c>
      <c r="E413" s="130">
        <v>0</v>
      </c>
      <c r="F413" s="130">
        <v>0</v>
      </c>
      <c r="G413" s="130">
        <v>0</v>
      </c>
      <c r="H413" s="130">
        <v>0</v>
      </c>
      <c r="I413" s="123">
        <v>0</v>
      </c>
      <c r="J413" s="123">
        <v>0</v>
      </c>
      <c r="K413" s="130">
        <v>0</v>
      </c>
      <c r="L413" s="130">
        <v>0</v>
      </c>
      <c r="M413" s="130">
        <v>0</v>
      </c>
      <c r="N413" s="131">
        <v>0</v>
      </c>
      <c r="O413" s="588">
        <v>0</v>
      </c>
      <c r="P413" s="589">
        <v>0</v>
      </c>
      <c r="Q413" s="603"/>
      <c r="R413" s="603"/>
      <c r="S413" s="637">
        <f t="shared" ref="S413" si="2260">C413-C412</f>
        <v>0</v>
      </c>
      <c r="T413" s="637">
        <f t="shared" ref="T413" si="2261">D413-D412</f>
        <v>0</v>
      </c>
      <c r="U413" s="637">
        <f t="shared" ref="U413" si="2262">E413-E412</f>
        <v>0</v>
      </c>
      <c r="V413" s="637">
        <f t="shared" ref="V413" si="2263">F413-F412</f>
        <v>0</v>
      </c>
      <c r="W413" s="637">
        <f t="shared" ref="W413" si="2264">G413-G412</f>
        <v>0</v>
      </c>
      <c r="X413" s="637">
        <f t="shared" ref="X413" si="2265">H413-H412</f>
        <v>0</v>
      </c>
      <c r="Y413" s="645">
        <f t="shared" ref="Y413" si="2266">I413-I412</f>
        <v>0</v>
      </c>
      <c r="Z413" s="637">
        <f t="shared" ref="Z413" si="2267">J413-J412</f>
        <v>0</v>
      </c>
      <c r="AA413" s="637">
        <f t="shared" ref="AA413" si="2268">K413-K412</f>
        <v>0</v>
      </c>
      <c r="AB413" s="637">
        <f t="shared" ref="AB413" si="2269">L413-L412</f>
        <v>0</v>
      </c>
      <c r="AC413" s="637">
        <f t="shared" ref="AC413" si="2270">M413-M412</f>
        <v>0</v>
      </c>
      <c r="AD413" s="645">
        <f t="shared" ref="AD413" si="2271">N413-N412</f>
        <v>0</v>
      </c>
    </row>
    <row r="414" spans="1:30">
      <c r="A414" s="117"/>
      <c r="B414" s="109" t="s">
        <v>195</v>
      </c>
      <c r="C414" s="120">
        <v>0</v>
      </c>
      <c r="D414" s="127">
        <v>0</v>
      </c>
      <c r="E414" s="127">
        <v>0</v>
      </c>
      <c r="F414" s="127">
        <v>0</v>
      </c>
      <c r="G414" s="127">
        <v>0</v>
      </c>
      <c r="H414" s="127">
        <v>0</v>
      </c>
      <c r="I414" s="120">
        <v>0</v>
      </c>
      <c r="J414" s="120">
        <v>0</v>
      </c>
      <c r="K414" s="127">
        <v>0</v>
      </c>
      <c r="L414" s="127">
        <v>0</v>
      </c>
      <c r="M414" s="127">
        <v>0</v>
      </c>
      <c r="N414" s="128">
        <v>0</v>
      </c>
      <c r="O414" s="588">
        <v>0</v>
      </c>
      <c r="P414" s="589">
        <v>0</v>
      </c>
      <c r="Q414" s="603"/>
      <c r="R414" s="603"/>
      <c r="S414" s="145"/>
      <c r="T414" s="145"/>
      <c r="Y414" s="644"/>
      <c r="AD414" s="644"/>
    </row>
    <row r="415" spans="1:30">
      <c r="A415" s="117"/>
      <c r="B415" s="129" t="s">
        <v>595</v>
      </c>
      <c r="C415" s="123">
        <v>0</v>
      </c>
      <c r="D415" s="130">
        <v>0</v>
      </c>
      <c r="E415" s="130">
        <v>0</v>
      </c>
      <c r="F415" s="130">
        <v>0</v>
      </c>
      <c r="G415" s="130">
        <v>0</v>
      </c>
      <c r="H415" s="130">
        <v>0</v>
      </c>
      <c r="I415" s="123">
        <v>0</v>
      </c>
      <c r="J415" s="123">
        <v>0</v>
      </c>
      <c r="K415" s="130">
        <v>0</v>
      </c>
      <c r="L415" s="130">
        <v>0</v>
      </c>
      <c r="M415" s="130">
        <v>0</v>
      </c>
      <c r="N415" s="131">
        <v>0</v>
      </c>
      <c r="O415" s="588">
        <v>0</v>
      </c>
      <c r="P415" s="589">
        <v>0</v>
      </c>
      <c r="Q415" s="603"/>
      <c r="R415" s="603"/>
      <c r="S415" s="637">
        <f t="shared" ref="S415" si="2272">C415-C414</f>
        <v>0</v>
      </c>
      <c r="T415" s="637">
        <f t="shared" ref="T415" si="2273">D415-D414</f>
        <v>0</v>
      </c>
      <c r="U415" s="637">
        <f t="shared" ref="U415" si="2274">E415-E414</f>
        <v>0</v>
      </c>
      <c r="V415" s="637">
        <f t="shared" ref="V415" si="2275">F415-F414</f>
        <v>0</v>
      </c>
      <c r="W415" s="637">
        <f t="shared" ref="W415" si="2276">G415-G414</f>
        <v>0</v>
      </c>
      <c r="X415" s="637">
        <f t="shared" ref="X415" si="2277">H415-H414</f>
        <v>0</v>
      </c>
      <c r="Y415" s="645">
        <f t="shared" ref="Y415" si="2278">I415-I414</f>
        <v>0</v>
      </c>
      <c r="Z415" s="637">
        <f t="shared" ref="Z415" si="2279">J415-J414</f>
        <v>0</v>
      </c>
      <c r="AA415" s="637">
        <f t="shared" ref="AA415" si="2280">K415-K414</f>
        <v>0</v>
      </c>
      <c r="AB415" s="637">
        <f t="shared" ref="AB415" si="2281">L415-L414</f>
        <v>0</v>
      </c>
      <c r="AC415" s="637">
        <f t="shared" ref="AC415" si="2282">M415-M414</f>
        <v>0</v>
      </c>
      <c r="AD415" s="645">
        <f t="shared" ref="AD415" si="2283">N415-N414</f>
        <v>0</v>
      </c>
    </row>
    <row r="416" spans="1:30">
      <c r="A416" s="117"/>
      <c r="B416" s="109" t="s">
        <v>191</v>
      </c>
      <c r="C416" s="120">
        <v>0</v>
      </c>
      <c r="D416" s="127">
        <v>0</v>
      </c>
      <c r="E416" s="127">
        <v>0</v>
      </c>
      <c r="F416" s="127">
        <v>0</v>
      </c>
      <c r="G416" s="127">
        <v>0</v>
      </c>
      <c r="H416" s="127">
        <v>0</v>
      </c>
      <c r="I416" s="120">
        <v>0</v>
      </c>
      <c r="J416" s="120">
        <v>0</v>
      </c>
      <c r="K416" s="127">
        <v>0</v>
      </c>
      <c r="L416" s="127">
        <v>0</v>
      </c>
      <c r="M416" s="127">
        <v>0</v>
      </c>
      <c r="N416" s="128">
        <v>0</v>
      </c>
      <c r="O416" s="588">
        <v>0</v>
      </c>
      <c r="P416" s="589">
        <v>0</v>
      </c>
      <c r="Q416" s="603"/>
      <c r="R416" s="603"/>
      <c r="S416" s="145"/>
      <c r="T416" s="145"/>
      <c r="Y416" s="644"/>
      <c r="AD416" s="644"/>
    </row>
    <row r="417" spans="1:30">
      <c r="A417" s="117"/>
      <c r="B417" s="129" t="s">
        <v>597</v>
      </c>
      <c r="C417" s="123">
        <v>0</v>
      </c>
      <c r="D417" s="130">
        <v>0</v>
      </c>
      <c r="E417" s="130">
        <v>0</v>
      </c>
      <c r="F417" s="130">
        <v>0</v>
      </c>
      <c r="G417" s="130">
        <v>0</v>
      </c>
      <c r="H417" s="130">
        <v>0</v>
      </c>
      <c r="I417" s="123">
        <v>0</v>
      </c>
      <c r="J417" s="123">
        <v>0</v>
      </c>
      <c r="K417" s="130">
        <v>0</v>
      </c>
      <c r="L417" s="130">
        <v>0</v>
      </c>
      <c r="M417" s="130">
        <v>0</v>
      </c>
      <c r="N417" s="131">
        <v>0</v>
      </c>
      <c r="O417" s="588">
        <v>0</v>
      </c>
      <c r="P417" s="589">
        <v>0</v>
      </c>
      <c r="Q417" s="603"/>
      <c r="R417" s="603"/>
      <c r="S417" s="637">
        <f t="shared" ref="S417" si="2284">C417-C416</f>
        <v>0</v>
      </c>
      <c r="T417" s="637">
        <f t="shared" ref="T417" si="2285">D417-D416</f>
        <v>0</v>
      </c>
      <c r="U417" s="637">
        <f t="shared" ref="U417" si="2286">E417-E416</f>
        <v>0</v>
      </c>
      <c r="V417" s="637">
        <f t="shared" ref="V417" si="2287">F417-F416</f>
        <v>0</v>
      </c>
      <c r="W417" s="637">
        <f t="shared" ref="W417" si="2288">G417-G416</f>
        <v>0</v>
      </c>
      <c r="X417" s="637">
        <f t="shared" ref="X417" si="2289">H417-H416</f>
        <v>0</v>
      </c>
      <c r="Y417" s="645">
        <f t="shared" ref="Y417" si="2290">I417-I416</f>
        <v>0</v>
      </c>
      <c r="Z417" s="637">
        <f t="shared" ref="Z417" si="2291">J417-J416</f>
        <v>0</v>
      </c>
      <c r="AA417" s="637">
        <f t="shared" ref="AA417" si="2292">K417-K416</f>
        <v>0</v>
      </c>
      <c r="AB417" s="637">
        <f t="shared" ref="AB417" si="2293">L417-L416</f>
        <v>0</v>
      </c>
      <c r="AC417" s="637">
        <f t="shared" ref="AC417" si="2294">M417-M416</f>
        <v>0</v>
      </c>
      <c r="AD417" s="645">
        <f t="shared" ref="AD417" si="2295">N417-N416</f>
        <v>0</v>
      </c>
    </row>
    <row r="418" spans="1:30">
      <c r="A418" s="117"/>
      <c r="B418" s="109" t="s">
        <v>193</v>
      </c>
      <c r="C418" s="120">
        <v>0</v>
      </c>
      <c r="D418" s="127">
        <v>0</v>
      </c>
      <c r="E418" s="127">
        <v>0</v>
      </c>
      <c r="F418" s="127">
        <v>0</v>
      </c>
      <c r="G418" s="127">
        <v>0</v>
      </c>
      <c r="H418" s="127">
        <v>0</v>
      </c>
      <c r="I418" s="120">
        <v>0</v>
      </c>
      <c r="J418" s="120">
        <v>0</v>
      </c>
      <c r="K418" s="127">
        <v>0</v>
      </c>
      <c r="L418" s="127">
        <v>0</v>
      </c>
      <c r="M418" s="127">
        <v>0</v>
      </c>
      <c r="N418" s="128">
        <v>0</v>
      </c>
      <c r="O418" s="588">
        <v>0</v>
      </c>
      <c r="P418" s="589">
        <v>0</v>
      </c>
      <c r="Q418" s="603"/>
      <c r="R418" s="603"/>
      <c r="S418" s="145"/>
      <c r="T418" s="145"/>
      <c r="Y418" s="644"/>
      <c r="AD418" s="644"/>
    </row>
    <row r="419" spans="1:30">
      <c r="A419" s="117"/>
      <c r="B419" s="129" t="s">
        <v>599</v>
      </c>
      <c r="C419" s="123">
        <v>0</v>
      </c>
      <c r="D419" s="130">
        <v>0</v>
      </c>
      <c r="E419" s="130">
        <v>0</v>
      </c>
      <c r="F419" s="130">
        <v>0</v>
      </c>
      <c r="G419" s="130">
        <v>0</v>
      </c>
      <c r="H419" s="130">
        <v>0</v>
      </c>
      <c r="I419" s="123">
        <v>0</v>
      </c>
      <c r="J419" s="123">
        <v>0</v>
      </c>
      <c r="K419" s="130">
        <v>0</v>
      </c>
      <c r="L419" s="130">
        <v>0</v>
      </c>
      <c r="M419" s="130">
        <v>0</v>
      </c>
      <c r="N419" s="131">
        <v>0</v>
      </c>
      <c r="O419" s="588">
        <v>0</v>
      </c>
      <c r="P419" s="589">
        <v>0</v>
      </c>
      <c r="Q419" s="603"/>
      <c r="R419" s="603"/>
      <c r="S419" s="637">
        <f t="shared" ref="S419" si="2296">C419-C418</f>
        <v>0</v>
      </c>
      <c r="T419" s="637">
        <f t="shared" ref="T419" si="2297">D419-D418</f>
        <v>0</v>
      </c>
      <c r="U419" s="637">
        <f t="shared" ref="U419" si="2298">E419-E418</f>
        <v>0</v>
      </c>
      <c r="V419" s="637">
        <f t="shared" ref="V419" si="2299">F419-F418</f>
        <v>0</v>
      </c>
      <c r="W419" s="637">
        <f t="shared" ref="W419" si="2300">G419-G418</f>
        <v>0</v>
      </c>
      <c r="X419" s="637">
        <f t="shared" ref="X419" si="2301">H419-H418</f>
        <v>0</v>
      </c>
      <c r="Y419" s="645">
        <f t="shared" ref="Y419" si="2302">I419-I418</f>
        <v>0</v>
      </c>
      <c r="Z419" s="637">
        <f t="shared" ref="Z419" si="2303">J419-J418</f>
        <v>0</v>
      </c>
      <c r="AA419" s="637">
        <f t="shared" ref="AA419" si="2304">K419-K418</f>
        <v>0</v>
      </c>
      <c r="AB419" s="637">
        <f t="shared" ref="AB419" si="2305">L419-L418</f>
        <v>0</v>
      </c>
      <c r="AC419" s="637">
        <f t="shared" ref="AC419" si="2306">M419-M418</f>
        <v>0</v>
      </c>
      <c r="AD419" s="645">
        <f t="shared" ref="AD419" si="2307">N419-N418</f>
        <v>0</v>
      </c>
    </row>
    <row r="420" spans="1:30">
      <c r="A420" s="117"/>
      <c r="B420" s="109" t="s">
        <v>227</v>
      </c>
      <c r="C420" s="120">
        <v>0</v>
      </c>
      <c r="D420" s="127">
        <v>0</v>
      </c>
      <c r="E420" s="127">
        <v>0</v>
      </c>
      <c r="F420" s="127">
        <v>0</v>
      </c>
      <c r="G420" s="127">
        <v>0</v>
      </c>
      <c r="H420" s="127">
        <v>0</v>
      </c>
      <c r="I420" s="120">
        <v>0</v>
      </c>
      <c r="J420" s="120">
        <v>0</v>
      </c>
      <c r="K420" s="127">
        <v>0</v>
      </c>
      <c r="L420" s="127">
        <v>0</v>
      </c>
      <c r="M420" s="127">
        <v>0</v>
      </c>
      <c r="N420" s="128">
        <v>0</v>
      </c>
      <c r="O420" s="588">
        <v>0</v>
      </c>
      <c r="P420" s="589">
        <v>0</v>
      </c>
      <c r="Q420" s="603"/>
      <c r="R420" s="603"/>
      <c r="S420" s="145"/>
      <c r="T420" s="145"/>
      <c r="Y420" s="644"/>
      <c r="AD420" s="644"/>
    </row>
    <row r="421" spans="1:30" ht="13.5" thickBot="1">
      <c r="A421" s="632"/>
      <c r="B421" s="638" t="s">
        <v>601</v>
      </c>
      <c r="C421" s="639">
        <v>0</v>
      </c>
      <c r="D421" s="640">
        <v>0</v>
      </c>
      <c r="E421" s="640">
        <v>0</v>
      </c>
      <c r="F421" s="640">
        <v>0</v>
      </c>
      <c r="G421" s="640">
        <v>0</v>
      </c>
      <c r="H421" s="640">
        <v>0</v>
      </c>
      <c r="I421" s="639">
        <v>0</v>
      </c>
      <c r="J421" s="639">
        <v>0</v>
      </c>
      <c r="K421" s="640">
        <v>0</v>
      </c>
      <c r="L421" s="640">
        <v>0</v>
      </c>
      <c r="M421" s="640">
        <v>0</v>
      </c>
      <c r="N421" s="641">
        <v>0</v>
      </c>
      <c r="O421" s="633">
        <v>0</v>
      </c>
      <c r="P421" s="634">
        <v>0</v>
      </c>
      <c r="Q421" s="603"/>
      <c r="R421" s="603"/>
      <c r="S421" s="642">
        <f t="shared" ref="S421" si="2308">C421-C420</f>
        <v>0</v>
      </c>
      <c r="T421" s="642">
        <f t="shared" ref="T421" si="2309">D421-D420</f>
        <v>0</v>
      </c>
      <c r="U421" s="642">
        <f t="shared" ref="U421" si="2310">E421-E420</f>
        <v>0</v>
      </c>
      <c r="V421" s="642">
        <f t="shared" ref="V421" si="2311">F421-F420</f>
        <v>0</v>
      </c>
      <c r="W421" s="642">
        <f t="shared" ref="W421" si="2312">G421-G420</f>
        <v>0</v>
      </c>
      <c r="X421" s="642">
        <f t="shared" ref="X421" si="2313">H421-H420</f>
        <v>0</v>
      </c>
      <c r="Y421" s="646">
        <f t="shared" ref="Y421" si="2314">I421-I420</f>
        <v>0</v>
      </c>
      <c r="Z421" s="642">
        <f t="shared" ref="Z421" si="2315">J421-J420</f>
        <v>0</v>
      </c>
      <c r="AA421" s="642">
        <f t="shared" ref="AA421" si="2316">K421-K420</f>
        <v>0</v>
      </c>
      <c r="AB421" s="642">
        <f t="shared" ref="AB421" si="2317">L421-L420</f>
        <v>0</v>
      </c>
      <c r="AC421" s="642">
        <f t="shared" ref="AC421" si="2318">M421-M420</f>
        <v>0</v>
      </c>
      <c r="AD421" s="646">
        <f t="shared" ref="AD421" si="2319">N421-N420</f>
        <v>0</v>
      </c>
    </row>
    <row r="422" spans="1:30">
      <c r="A422" s="116" t="s">
        <v>110</v>
      </c>
      <c r="B422" s="109" t="s">
        <v>286</v>
      </c>
      <c r="C422" s="120">
        <v>120.60601490418736</v>
      </c>
      <c r="D422" s="127">
        <v>127.24864864864864</v>
      </c>
      <c r="E422" s="127">
        <v>127.42685355957212</v>
      </c>
      <c r="F422" s="127">
        <v>0</v>
      </c>
      <c r="G422" s="127">
        <v>135</v>
      </c>
      <c r="H422" s="127">
        <v>123</v>
      </c>
      <c r="I422" s="120">
        <v>123.14023944130363</v>
      </c>
      <c r="J422" s="120">
        <v>74.474336283185849</v>
      </c>
      <c r="K422" s="127">
        <v>71.934210526315795</v>
      </c>
      <c r="L422" s="127">
        <v>70.945243619489574</v>
      </c>
      <c r="M422" s="127">
        <v>67.185507246376815</v>
      </c>
      <c r="N422" s="128">
        <v>71.833743016759783</v>
      </c>
      <c r="O422" s="111">
        <v>0</v>
      </c>
      <c r="P422" s="112">
        <v>0</v>
      </c>
      <c r="Q422" s="603"/>
      <c r="R422" s="603"/>
      <c r="S422" s="636" t="s">
        <v>1145</v>
      </c>
      <c r="T422" s="145"/>
      <c r="Y422" s="644"/>
      <c r="AD422" s="644"/>
    </row>
    <row r="423" spans="1:30">
      <c r="A423" s="117"/>
      <c r="B423" s="129" t="s">
        <v>571</v>
      </c>
      <c r="C423" s="123">
        <v>119.80897089231748</v>
      </c>
      <c r="D423" s="130">
        <v>125.58264580369844</v>
      </c>
      <c r="E423" s="130">
        <v>126.15391052462182</v>
      </c>
      <c r="F423" s="130">
        <v>0</v>
      </c>
      <c r="G423" s="130">
        <v>137.19999999999999</v>
      </c>
      <c r="H423" s="130">
        <v>126.40000000000002</v>
      </c>
      <c r="I423" s="123">
        <v>122.19769367238318</v>
      </c>
      <c r="J423" s="123">
        <v>73.954151624548729</v>
      </c>
      <c r="K423" s="130">
        <v>70.364762611275978</v>
      </c>
      <c r="L423" s="130">
        <v>68.727066115702485</v>
      </c>
      <c r="M423" s="130">
        <v>66.553448275862081</v>
      </c>
      <c r="N423" s="131">
        <v>70.25667415730338</v>
      </c>
      <c r="O423" s="588">
        <v>0</v>
      </c>
      <c r="P423" s="589">
        <v>0</v>
      </c>
      <c r="Q423" s="603"/>
      <c r="R423" s="603"/>
      <c r="S423" s="637">
        <f t="shared" ref="S423" si="2320">C423-C422</f>
        <v>-0.79704401186988605</v>
      </c>
      <c r="T423" s="637">
        <f t="shared" ref="T423" si="2321">D423-D422</f>
        <v>-1.6660028449501993</v>
      </c>
      <c r="U423" s="637">
        <f t="shared" ref="U423" si="2322">E423-E422</f>
        <v>-1.2729430349503019</v>
      </c>
      <c r="V423" s="637">
        <f t="shared" ref="V423" si="2323">F423-F422</f>
        <v>0</v>
      </c>
      <c r="W423" s="637">
        <f t="shared" ref="W423" si="2324">G423-G422</f>
        <v>2.1999999999999886</v>
      </c>
      <c r="X423" s="637">
        <f t="shared" ref="X423" si="2325">H423-H422</f>
        <v>3.4000000000000199</v>
      </c>
      <c r="Y423" s="645">
        <f t="shared" ref="Y423" si="2326">I423-I422</f>
        <v>-0.9425457689204535</v>
      </c>
      <c r="Z423" s="637">
        <f t="shared" ref="Z423" si="2327">J423-J422</f>
        <v>-0.52018465863712038</v>
      </c>
      <c r="AA423" s="637">
        <f t="shared" ref="AA423" si="2328">K423-K422</f>
        <v>-1.5694479150398166</v>
      </c>
      <c r="AB423" s="637">
        <f t="shared" ref="AB423" si="2329">L423-L422</f>
        <v>-2.2181775037870892</v>
      </c>
      <c r="AC423" s="637">
        <f t="shared" ref="AC423" si="2330">M423-M422</f>
        <v>-0.63205897051473414</v>
      </c>
      <c r="AD423" s="645">
        <f t="shared" ref="AD423" si="2331">N423-N422</f>
        <v>-1.5770688594564035</v>
      </c>
    </row>
    <row r="424" spans="1:30">
      <c r="A424" s="117"/>
      <c r="B424" s="109" t="s">
        <v>288</v>
      </c>
      <c r="C424" s="120">
        <v>117.50268096514745</v>
      </c>
      <c r="D424" s="127">
        <v>123.23333333333332</v>
      </c>
      <c r="E424" s="127">
        <v>126.43316062176164</v>
      </c>
      <c r="F424" s="127">
        <v>0</v>
      </c>
      <c r="G424" s="127">
        <v>0</v>
      </c>
      <c r="H424" s="127">
        <v>115.7</v>
      </c>
      <c r="I424" s="120">
        <v>120.70867430441899</v>
      </c>
      <c r="J424" s="120">
        <v>65.076428571428579</v>
      </c>
      <c r="K424" s="127">
        <v>63.487917737789211</v>
      </c>
      <c r="L424" s="127">
        <v>68.222746781115873</v>
      </c>
      <c r="M424" s="127">
        <v>57.99761904761904</v>
      </c>
      <c r="N424" s="128">
        <v>64.40578373847444</v>
      </c>
      <c r="O424" s="588">
        <v>0</v>
      </c>
      <c r="P424" s="589">
        <v>0</v>
      </c>
      <c r="Q424" s="603"/>
      <c r="R424" s="603"/>
      <c r="S424" s="145"/>
      <c r="T424" s="145"/>
      <c r="Y424" s="644"/>
      <c r="AD424" s="644"/>
    </row>
    <row r="425" spans="1:30">
      <c r="A425" s="117"/>
      <c r="B425" s="129" t="s">
        <v>573</v>
      </c>
      <c r="C425" s="123">
        <v>118.21491053677934</v>
      </c>
      <c r="D425" s="130">
        <v>126.58823529411765</v>
      </c>
      <c r="E425" s="130">
        <v>127.67902439024392</v>
      </c>
      <c r="F425" s="130">
        <v>0</v>
      </c>
      <c r="G425" s="130">
        <v>0</v>
      </c>
      <c r="H425" s="130">
        <v>133</v>
      </c>
      <c r="I425" s="123">
        <v>121.26080536912752</v>
      </c>
      <c r="J425" s="123">
        <v>61.665624999999999</v>
      </c>
      <c r="K425" s="130">
        <v>62.611578947368422</v>
      </c>
      <c r="L425" s="130">
        <v>70.624041811846695</v>
      </c>
      <c r="M425" s="130">
        <v>68.8</v>
      </c>
      <c r="N425" s="131">
        <v>64.206215846994525</v>
      </c>
      <c r="O425" s="588">
        <v>0</v>
      </c>
      <c r="P425" s="589">
        <v>0</v>
      </c>
      <c r="Q425" s="603"/>
      <c r="R425" s="603"/>
      <c r="S425" s="637">
        <f t="shared" ref="S425" si="2332">C425-C424</f>
        <v>0.71222957163189449</v>
      </c>
      <c r="T425" s="637">
        <f t="shared" ref="T425" si="2333">D425-D424</f>
        <v>3.354901960784332</v>
      </c>
      <c r="U425" s="637">
        <f t="shared" ref="U425" si="2334">E425-E424</f>
        <v>1.2458637684822804</v>
      </c>
      <c r="V425" s="637">
        <f t="shared" ref="V425" si="2335">F425-F424</f>
        <v>0</v>
      </c>
      <c r="W425" s="637">
        <f t="shared" ref="W425" si="2336">G425-G424</f>
        <v>0</v>
      </c>
      <c r="X425" s="729">
        <f t="shared" ref="X425" si="2337">H425-H424</f>
        <v>17.299999999999997</v>
      </c>
      <c r="Y425" s="645">
        <f t="shared" ref="Y425" si="2338">I425-I424</f>
        <v>0.5521310647085329</v>
      </c>
      <c r="Z425" s="637">
        <f t="shared" ref="Z425" si="2339">J425-J424</f>
        <v>-3.4108035714285805</v>
      </c>
      <c r="AA425" s="637">
        <f t="shared" ref="AA425" si="2340">K425-K424</f>
        <v>-0.87633879042078888</v>
      </c>
      <c r="AB425" s="637">
        <f t="shared" ref="AB425" si="2341">L425-L424</f>
        <v>2.4012950307308216</v>
      </c>
      <c r="AC425" s="729">
        <f t="shared" ref="AC425" si="2342">M425-M424</f>
        <v>10.802380952380958</v>
      </c>
      <c r="AD425" s="645">
        <f t="shared" ref="AD425" si="2343">N425-N424</f>
        <v>-0.19956789147991572</v>
      </c>
    </row>
    <row r="426" spans="1:30">
      <c r="A426" s="117"/>
      <c r="B426" s="109" t="s">
        <v>290</v>
      </c>
      <c r="C426" s="120">
        <v>0</v>
      </c>
      <c r="D426" s="127">
        <v>0</v>
      </c>
      <c r="E426" s="127">
        <v>0</v>
      </c>
      <c r="F426" s="127">
        <v>0</v>
      </c>
      <c r="G426" s="127">
        <v>0</v>
      </c>
      <c r="H426" s="127">
        <v>0</v>
      </c>
      <c r="I426" s="120">
        <v>0</v>
      </c>
      <c r="J426" s="120">
        <v>0</v>
      </c>
      <c r="K426" s="127">
        <v>0</v>
      </c>
      <c r="L426" s="127">
        <v>0</v>
      </c>
      <c r="M426" s="127">
        <v>0</v>
      </c>
      <c r="N426" s="128">
        <v>0</v>
      </c>
      <c r="O426" s="588">
        <v>0</v>
      </c>
      <c r="P426" s="589">
        <v>0</v>
      </c>
      <c r="Q426" s="603"/>
      <c r="R426" s="603"/>
      <c r="S426" s="145"/>
      <c r="T426" s="145"/>
      <c r="Y426" s="644"/>
      <c r="AD426" s="644"/>
    </row>
    <row r="427" spans="1:30">
      <c r="A427" s="117"/>
      <c r="B427" s="129" t="s">
        <v>575</v>
      </c>
      <c r="C427" s="123">
        <v>0</v>
      </c>
      <c r="D427" s="130">
        <v>0</v>
      </c>
      <c r="E427" s="130">
        <v>0</v>
      </c>
      <c r="F427" s="130">
        <v>0</v>
      </c>
      <c r="G427" s="130">
        <v>0</v>
      </c>
      <c r="H427" s="130">
        <v>0</v>
      </c>
      <c r="I427" s="123">
        <v>0</v>
      </c>
      <c r="J427" s="123">
        <v>0</v>
      </c>
      <c r="K427" s="130">
        <v>0</v>
      </c>
      <c r="L427" s="130">
        <v>0</v>
      </c>
      <c r="M427" s="130">
        <v>0</v>
      </c>
      <c r="N427" s="131">
        <v>0</v>
      </c>
      <c r="O427" s="588">
        <v>0</v>
      </c>
      <c r="P427" s="589">
        <v>0</v>
      </c>
      <c r="Q427" s="603"/>
      <c r="R427" s="603"/>
      <c r="S427" s="637">
        <f t="shared" ref="S427" si="2344">C427-C426</f>
        <v>0</v>
      </c>
      <c r="T427" s="637">
        <f t="shared" ref="T427" si="2345">D427-D426</f>
        <v>0</v>
      </c>
      <c r="U427" s="637">
        <f t="shared" ref="U427" si="2346">E427-E426</f>
        <v>0</v>
      </c>
      <c r="V427" s="637">
        <f t="shared" ref="V427" si="2347">F427-F426</f>
        <v>0</v>
      </c>
      <c r="W427" s="637">
        <f t="shared" ref="W427" si="2348">G427-G426</f>
        <v>0</v>
      </c>
      <c r="X427" s="637">
        <f t="shared" ref="X427" si="2349">H427-H426</f>
        <v>0</v>
      </c>
      <c r="Y427" s="645">
        <f t="shared" ref="Y427" si="2350">I427-I426</f>
        <v>0</v>
      </c>
      <c r="Z427" s="637">
        <f t="shared" ref="Z427" si="2351">J427-J426</f>
        <v>0</v>
      </c>
      <c r="AA427" s="637">
        <f t="shared" ref="AA427" si="2352">K427-K426</f>
        <v>0</v>
      </c>
      <c r="AB427" s="637">
        <f t="shared" ref="AB427" si="2353">L427-L426</f>
        <v>0</v>
      </c>
      <c r="AC427" s="637">
        <f t="shared" ref="AC427" si="2354">M427-M426</f>
        <v>0</v>
      </c>
      <c r="AD427" s="645">
        <f t="shared" ref="AD427" si="2355">N427-N426</f>
        <v>0</v>
      </c>
    </row>
    <row r="428" spans="1:30">
      <c r="A428" s="117"/>
      <c r="B428" s="109" t="s">
        <v>292</v>
      </c>
      <c r="C428" s="120">
        <v>120.41337993010484</v>
      </c>
      <c r="D428" s="127">
        <v>126.99731743666167</v>
      </c>
      <c r="E428" s="127">
        <v>127.36081267217631</v>
      </c>
      <c r="F428" s="127">
        <v>0</v>
      </c>
      <c r="G428" s="127">
        <v>135</v>
      </c>
      <c r="H428" s="127">
        <v>122.46585365853659</v>
      </c>
      <c r="I428" s="120">
        <v>122.98599460132891</v>
      </c>
      <c r="J428" s="120">
        <v>70.879508196721304</v>
      </c>
      <c r="K428" s="127">
        <v>68.366775244299674</v>
      </c>
      <c r="L428" s="127">
        <v>69.989909638554238</v>
      </c>
      <c r="M428" s="127">
        <v>63.709009009009009</v>
      </c>
      <c r="N428" s="128">
        <v>68.863057324840753</v>
      </c>
      <c r="O428" s="588">
        <v>0</v>
      </c>
      <c r="P428" s="589">
        <v>0</v>
      </c>
      <c r="Q428" s="603"/>
      <c r="R428" s="603"/>
      <c r="S428" s="145"/>
      <c r="T428" s="145"/>
      <c r="Y428" s="644"/>
      <c r="AD428" s="644"/>
    </row>
    <row r="429" spans="1:30">
      <c r="A429" s="117"/>
      <c r="B429" s="129" t="s">
        <v>577</v>
      </c>
      <c r="C429" s="123">
        <v>119.69088365243005</v>
      </c>
      <c r="D429" s="130">
        <v>125.6290366350068</v>
      </c>
      <c r="E429" s="130">
        <v>126.24830917874397</v>
      </c>
      <c r="F429" s="130">
        <v>0</v>
      </c>
      <c r="G429" s="130">
        <v>137.19999999999999</v>
      </c>
      <c r="H429" s="130">
        <v>126.90769230769232</v>
      </c>
      <c r="I429" s="123">
        <v>122.13360572950141</v>
      </c>
      <c r="J429" s="123">
        <v>68.923454157782515</v>
      </c>
      <c r="K429" s="130">
        <v>67.159573542210637</v>
      </c>
      <c r="L429" s="130">
        <v>69.433203631647217</v>
      </c>
      <c r="M429" s="130">
        <v>67.07417218543047</v>
      </c>
      <c r="N429" s="131">
        <v>67.855516400108414</v>
      </c>
      <c r="O429" s="588">
        <v>0</v>
      </c>
      <c r="P429" s="589">
        <v>0</v>
      </c>
      <c r="Q429" s="603"/>
      <c r="R429" s="603"/>
      <c r="S429" s="637">
        <f t="shared" ref="S429" si="2356">C429-C428</f>
        <v>-0.72249627767479296</v>
      </c>
      <c r="T429" s="637">
        <f t="shared" ref="T429" si="2357">D429-D428</f>
        <v>-1.3682808016548762</v>
      </c>
      <c r="U429" s="637">
        <f t="shared" ref="U429" si="2358">E429-E428</f>
        <v>-1.1125034934323423</v>
      </c>
      <c r="V429" s="637">
        <f t="shared" ref="V429" si="2359">F429-F428</f>
        <v>0</v>
      </c>
      <c r="W429" s="637">
        <f t="shared" ref="W429" si="2360">G429-G428</f>
        <v>2.1999999999999886</v>
      </c>
      <c r="X429" s="637">
        <f t="shared" ref="X429" si="2361">H429-H428</f>
        <v>4.4418386491557271</v>
      </c>
      <c r="Y429" s="645">
        <f t="shared" ref="Y429" si="2362">I429-I428</f>
        <v>-0.85238887182750034</v>
      </c>
      <c r="Z429" s="637">
        <f t="shared" ref="Z429" si="2363">J429-J428</f>
        <v>-1.9560540389387882</v>
      </c>
      <c r="AA429" s="637">
        <f t="shared" ref="AA429" si="2364">K429-K428</f>
        <v>-1.2072017020890371</v>
      </c>
      <c r="AB429" s="637">
        <f t="shared" ref="AB429" si="2365">L429-L428</f>
        <v>-0.55670600690702088</v>
      </c>
      <c r="AC429" s="637">
        <f t="shared" ref="AC429" si="2366">M429-M428</f>
        <v>3.3651631764214613</v>
      </c>
      <c r="AD429" s="645">
        <f t="shared" ref="AD429" si="2367">N429-N428</f>
        <v>-1.0075409247323392</v>
      </c>
    </row>
    <row r="430" spans="1:30">
      <c r="A430" s="117"/>
      <c r="B430" s="109" t="s">
        <v>175</v>
      </c>
      <c r="C430" s="120">
        <v>128.64679632827409</v>
      </c>
      <c r="D430" s="127">
        <v>138.97549783549783</v>
      </c>
      <c r="E430" s="127">
        <v>141.73855628313063</v>
      </c>
      <c r="F430" s="127">
        <v>0</v>
      </c>
      <c r="G430" s="127">
        <v>142.4</v>
      </c>
      <c r="H430" s="127">
        <v>135.19999999999999</v>
      </c>
      <c r="I430" s="120">
        <v>134.19583875162544</v>
      </c>
      <c r="J430" s="120">
        <v>94.6328125</v>
      </c>
      <c r="K430" s="127">
        <v>90.89906914893615</v>
      </c>
      <c r="L430" s="127">
        <v>88.084972541188193</v>
      </c>
      <c r="M430" s="127">
        <v>81.244500000000002</v>
      </c>
      <c r="N430" s="128">
        <v>90.199209448518943</v>
      </c>
      <c r="O430" s="588">
        <v>0</v>
      </c>
      <c r="P430" s="589">
        <v>0</v>
      </c>
      <c r="Q430" s="603"/>
      <c r="R430" s="603"/>
      <c r="S430" s="145"/>
      <c r="T430" s="145"/>
      <c r="Y430" s="644"/>
      <c r="AD430" s="644"/>
    </row>
    <row r="431" spans="1:30">
      <c r="A431" s="117"/>
      <c r="B431" s="129" t="s">
        <v>579</v>
      </c>
      <c r="C431" s="123">
        <v>128.91004234167895</v>
      </c>
      <c r="D431" s="130">
        <v>139.21054670684458</v>
      </c>
      <c r="E431" s="130">
        <v>140.28473545842917</v>
      </c>
      <c r="F431" s="130">
        <v>0</v>
      </c>
      <c r="G431" s="130">
        <v>143.5</v>
      </c>
      <c r="H431" s="130">
        <v>130.4</v>
      </c>
      <c r="I431" s="123">
        <v>133.85058727402719</v>
      </c>
      <c r="J431" s="123">
        <v>93.80586206896551</v>
      </c>
      <c r="K431" s="130">
        <v>90.950291446387425</v>
      </c>
      <c r="L431" s="130">
        <v>87.795334230596666</v>
      </c>
      <c r="M431" s="130">
        <v>80.348433734939775</v>
      </c>
      <c r="N431" s="131">
        <v>90.028119988680359</v>
      </c>
      <c r="O431" s="588">
        <v>0</v>
      </c>
      <c r="P431" s="589">
        <v>0</v>
      </c>
      <c r="Q431" s="603"/>
      <c r="R431" s="603"/>
      <c r="S431" s="637">
        <f t="shared" ref="S431" si="2368">C431-C430</f>
        <v>0.26324601340485287</v>
      </c>
      <c r="T431" s="637">
        <f t="shared" ref="T431" si="2369">D431-D430</f>
        <v>0.23504887134674846</v>
      </c>
      <c r="U431" s="637">
        <f t="shared" ref="U431" si="2370">E431-E430</f>
        <v>-1.4538208247014666</v>
      </c>
      <c r="V431" s="637">
        <f t="shared" ref="V431" si="2371">F431-F430</f>
        <v>0</v>
      </c>
      <c r="W431" s="637">
        <f t="shared" ref="W431" si="2372">G431-G430</f>
        <v>1.0999999999999943</v>
      </c>
      <c r="X431" s="637">
        <f t="shared" ref="X431" si="2373">H431-H430</f>
        <v>-4.7999999999999829</v>
      </c>
      <c r="Y431" s="645">
        <f t="shared" ref="Y431" si="2374">I431-I430</f>
        <v>-0.34525147759825359</v>
      </c>
      <c r="Z431" s="637">
        <f t="shared" ref="Z431" si="2375">J431-J430</f>
        <v>-0.82695043103448995</v>
      </c>
      <c r="AA431" s="637">
        <f t="shared" ref="AA431" si="2376">K431-K430</f>
        <v>5.1222297451275267E-2</v>
      </c>
      <c r="AB431" s="637">
        <f t="shared" ref="AB431" si="2377">L431-L430</f>
        <v>-0.28963831059152767</v>
      </c>
      <c r="AC431" s="637">
        <f t="shared" ref="AC431" si="2378">M431-M430</f>
        <v>-0.89606626506022735</v>
      </c>
      <c r="AD431" s="645">
        <f t="shared" ref="AD431" si="2379">N431-N430</f>
        <v>-0.17108945983858348</v>
      </c>
    </row>
    <row r="432" spans="1:30">
      <c r="A432" s="117"/>
      <c r="B432" s="109" t="s">
        <v>177</v>
      </c>
      <c r="C432" s="120">
        <v>128.79295454545453</v>
      </c>
      <c r="D432" s="127">
        <v>133.82857142857145</v>
      </c>
      <c r="E432" s="127">
        <v>139.80565656565656</v>
      </c>
      <c r="F432" s="127">
        <v>52</v>
      </c>
      <c r="G432" s="127">
        <v>144.5</v>
      </c>
      <c r="H432" s="127">
        <v>143</v>
      </c>
      <c r="I432" s="120">
        <v>133.19201759899434</v>
      </c>
      <c r="J432" s="120">
        <v>91.462420382165604</v>
      </c>
      <c r="K432" s="127">
        <v>85.996672065969648</v>
      </c>
      <c r="L432" s="127">
        <v>85.066335118592207</v>
      </c>
      <c r="M432" s="127">
        <v>75.938095238095244</v>
      </c>
      <c r="N432" s="128">
        <v>85.809707724425877</v>
      </c>
      <c r="O432" s="588">
        <v>0</v>
      </c>
      <c r="P432" s="589">
        <v>0</v>
      </c>
      <c r="Q432" s="603"/>
      <c r="R432" s="603"/>
      <c r="S432" s="145"/>
      <c r="T432" s="145"/>
      <c r="Y432" s="644"/>
      <c r="AD432" s="644"/>
    </row>
    <row r="433" spans="1:30">
      <c r="A433" s="117"/>
      <c r="B433" s="129" t="s">
        <v>581</v>
      </c>
      <c r="C433" s="123">
        <v>128.11158008658009</v>
      </c>
      <c r="D433" s="130">
        <v>135.04906832298138</v>
      </c>
      <c r="E433" s="130">
        <v>135.62096774193546</v>
      </c>
      <c r="F433" s="734">
        <v>0</v>
      </c>
      <c r="G433" s="130">
        <v>125</v>
      </c>
      <c r="H433" s="130">
        <v>137.6</v>
      </c>
      <c r="I433" s="123">
        <v>130.91668797953966</v>
      </c>
      <c r="J433" s="123">
        <v>90.894246575342464</v>
      </c>
      <c r="K433" s="130">
        <v>86.886194240542054</v>
      </c>
      <c r="L433" s="130">
        <v>85.095775673707209</v>
      </c>
      <c r="M433" s="130">
        <v>78.328019323671498</v>
      </c>
      <c r="N433" s="131">
        <v>86.579754125595301</v>
      </c>
      <c r="O433" s="588">
        <v>0</v>
      </c>
      <c r="P433" s="589">
        <v>0</v>
      </c>
      <c r="Q433" s="603"/>
      <c r="R433" s="603"/>
      <c r="S433" s="637">
        <f t="shared" ref="S433" si="2380">C433-C432</f>
        <v>-0.68137445887444414</v>
      </c>
      <c r="T433" s="637">
        <f t="shared" ref="T433" si="2381">D433-D432</f>
        <v>1.2204968944099335</v>
      </c>
      <c r="U433" s="637">
        <f t="shared" ref="U433" si="2382">E433-E432</f>
        <v>-4.1846888237211033</v>
      </c>
      <c r="V433" s="729">
        <f t="shared" ref="V433" si="2383">F433-F432</f>
        <v>-52</v>
      </c>
      <c r="W433" s="729">
        <f t="shared" ref="W433" si="2384">G433-G432</f>
        <v>-19.5</v>
      </c>
      <c r="X433" s="637">
        <f t="shared" ref="X433" si="2385">H433-H432</f>
        <v>-5.4000000000000057</v>
      </c>
      <c r="Y433" s="645">
        <f t="shared" ref="Y433" si="2386">I433-I432</f>
        <v>-2.2753296194546806</v>
      </c>
      <c r="Z433" s="637">
        <f t="shared" ref="Z433" si="2387">J433-J432</f>
        <v>-0.56817380682313967</v>
      </c>
      <c r="AA433" s="637">
        <f t="shared" ref="AA433" si="2388">K433-K432</f>
        <v>0.88952217457240579</v>
      </c>
      <c r="AB433" s="637">
        <f t="shared" ref="AB433" si="2389">L433-L432</f>
        <v>2.9440555115002098E-2</v>
      </c>
      <c r="AC433" s="637">
        <f t="shared" ref="AC433" si="2390">M433-M432</f>
        <v>2.3899240855762542</v>
      </c>
      <c r="AD433" s="645">
        <f t="shared" ref="AD433" si="2391">N433-N432</f>
        <v>0.77004640116942369</v>
      </c>
    </row>
    <row r="434" spans="1:30">
      <c r="A434" s="117"/>
      <c r="B434" s="109" t="s">
        <v>179</v>
      </c>
      <c r="C434" s="120">
        <v>0</v>
      </c>
      <c r="D434" s="127">
        <v>0</v>
      </c>
      <c r="E434" s="127">
        <v>0</v>
      </c>
      <c r="F434" s="127">
        <v>0</v>
      </c>
      <c r="G434" s="127">
        <v>0</v>
      </c>
      <c r="H434" s="127">
        <v>0</v>
      </c>
      <c r="I434" s="120">
        <v>0</v>
      </c>
      <c r="J434" s="120">
        <v>0</v>
      </c>
      <c r="K434" s="127">
        <v>0</v>
      </c>
      <c r="L434" s="127">
        <v>0</v>
      </c>
      <c r="M434" s="127">
        <v>0</v>
      </c>
      <c r="N434" s="128">
        <v>0</v>
      </c>
      <c r="O434" s="588">
        <v>0</v>
      </c>
      <c r="P434" s="589">
        <v>0</v>
      </c>
      <c r="Q434" s="603"/>
      <c r="R434" s="603"/>
      <c r="S434" s="145"/>
      <c r="T434" s="145"/>
      <c r="Y434" s="644"/>
      <c r="AD434" s="644"/>
    </row>
    <row r="435" spans="1:30">
      <c r="A435" s="117"/>
      <c r="B435" s="129" t="s">
        <v>583</v>
      </c>
      <c r="C435" s="123">
        <v>0</v>
      </c>
      <c r="D435" s="130">
        <v>0</v>
      </c>
      <c r="E435" s="130">
        <v>0</v>
      </c>
      <c r="F435" s="130">
        <v>0</v>
      </c>
      <c r="G435" s="130">
        <v>0</v>
      </c>
      <c r="H435" s="130">
        <v>0</v>
      </c>
      <c r="I435" s="123">
        <v>0</v>
      </c>
      <c r="J435" s="123">
        <v>0</v>
      </c>
      <c r="K435" s="130">
        <v>0</v>
      </c>
      <c r="L435" s="130">
        <v>0</v>
      </c>
      <c r="M435" s="130">
        <v>0</v>
      </c>
      <c r="N435" s="131">
        <v>0</v>
      </c>
      <c r="O435" s="588">
        <v>0</v>
      </c>
      <c r="P435" s="589">
        <v>0</v>
      </c>
      <c r="Q435" s="603"/>
      <c r="R435" s="603"/>
      <c r="S435" s="637">
        <f t="shared" ref="S435" si="2392">C435-C434</f>
        <v>0</v>
      </c>
      <c r="T435" s="637">
        <f t="shared" ref="T435" si="2393">D435-D434</f>
        <v>0</v>
      </c>
      <c r="U435" s="637">
        <f t="shared" ref="U435" si="2394">E435-E434</f>
        <v>0</v>
      </c>
      <c r="V435" s="637">
        <f t="shared" ref="V435" si="2395">F435-F434</f>
        <v>0</v>
      </c>
      <c r="W435" s="637">
        <f t="shared" ref="W435" si="2396">G435-G434</f>
        <v>0</v>
      </c>
      <c r="X435" s="637">
        <f t="shared" ref="X435" si="2397">H435-H434</f>
        <v>0</v>
      </c>
      <c r="Y435" s="645">
        <f t="shared" ref="Y435" si="2398">I435-I434</f>
        <v>0</v>
      </c>
      <c r="Z435" s="637">
        <f t="shared" ref="Z435" si="2399">J435-J434</f>
        <v>0</v>
      </c>
      <c r="AA435" s="637">
        <f t="shared" ref="AA435" si="2400">K435-K434</f>
        <v>0</v>
      </c>
      <c r="AB435" s="637">
        <f t="shared" ref="AB435" si="2401">L435-L434</f>
        <v>0</v>
      </c>
      <c r="AC435" s="637">
        <f t="shared" ref="AC435" si="2402">M435-M434</f>
        <v>0</v>
      </c>
      <c r="AD435" s="645">
        <f t="shared" ref="AD435" si="2403">N435-N434</f>
        <v>0</v>
      </c>
    </row>
    <row r="436" spans="1:30">
      <c r="A436" s="117"/>
      <c r="B436" s="109" t="s">
        <v>181</v>
      </c>
      <c r="C436" s="120">
        <v>128.65762012959689</v>
      </c>
      <c r="D436" s="127">
        <v>138.64014569000406</v>
      </c>
      <c r="E436" s="127">
        <v>141.60007236937329</v>
      </c>
      <c r="F436" s="127">
        <v>52</v>
      </c>
      <c r="G436" s="127">
        <v>142.6945701357466</v>
      </c>
      <c r="H436" s="127">
        <v>136.994</v>
      </c>
      <c r="I436" s="120">
        <v>134.12184850590688</v>
      </c>
      <c r="J436" s="120">
        <v>93.51426966292135</v>
      </c>
      <c r="K436" s="127">
        <v>88.572734260359155</v>
      </c>
      <c r="L436" s="127">
        <v>86.89302114803624</v>
      </c>
      <c r="M436" s="127">
        <v>79.417704918032783</v>
      </c>
      <c r="N436" s="128">
        <v>88.219904816693699</v>
      </c>
      <c r="O436" s="588">
        <v>0</v>
      </c>
      <c r="P436" s="589">
        <v>0</v>
      </c>
      <c r="Q436" s="603"/>
      <c r="R436" s="603"/>
      <c r="S436" s="145"/>
      <c r="T436" s="145"/>
      <c r="Y436" s="644"/>
      <c r="AD436" s="644"/>
    </row>
    <row r="437" spans="1:30">
      <c r="A437" s="117"/>
      <c r="B437" s="129" t="s">
        <v>585</v>
      </c>
      <c r="C437" s="123">
        <v>128.84745503902272</v>
      </c>
      <c r="D437" s="130">
        <v>138.94082125603865</v>
      </c>
      <c r="E437" s="130">
        <v>139.97429447852758</v>
      </c>
      <c r="F437" s="734">
        <v>0</v>
      </c>
      <c r="G437" s="130">
        <v>141.25551470588235</v>
      </c>
      <c r="H437" s="130">
        <v>131.45365853658538</v>
      </c>
      <c r="I437" s="123">
        <v>133.63359027712102</v>
      </c>
      <c r="J437" s="123">
        <v>92.681269841269824</v>
      </c>
      <c r="K437" s="130">
        <v>88.959414978217296</v>
      </c>
      <c r="L437" s="130">
        <v>86.766324264297609</v>
      </c>
      <c r="M437" s="130">
        <v>79.676045016077168</v>
      </c>
      <c r="N437" s="131">
        <v>88.442012226184431</v>
      </c>
      <c r="O437" s="588">
        <v>0</v>
      </c>
      <c r="P437" s="589">
        <v>0</v>
      </c>
      <c r="Q437" s="603"/>
      <c r="R437" s="603"/>
      <c r="S437" s="637">
        <f t="shared" ref="S437" si="2404">C437-C436</f>
        <v>0.18983490942582648</v>
      </c>
      <c r="T437" s="637">
        <f t="shared" ref="T437" si="2405">D437-D436</f>
        <v>0.30067556603458456</v>
      </c>
      <c r="U437" s="637">
        <f t="shared" ref="U437" si="2406">E437-E436</f>
        <v>-1.6257778908457112</v>
      </c>
      <c r="V437" s="729">
        <f t="shared" ref="V437" si="2407">F437-F436</f>
        <v>-52</v>
      </c>
      <c r="W437" s="637">
        <f t="shared" ref="W437" si="2408">G437-G436</f>
        <v>-1.4390554298642542</v>
      </c>
      <c r="X437" s="637">
        <f t="shared" ref="X437" si="2409">H437-H436</f>
        <v>-5.5403414634146202</v>
      </c>
      <c r="Y437" s="645">
        <f t="shared" ref="Y437" si="2410">I437-I436</f>
        <v>-0.48825822878586678</v>
      </c>
      <c r="Z437" s="637">
        <f t="shared" ref="Z437" si="2411">J437-J436</f>
        <v>-0.83299982165152642</v>
      </c>
      <c r="AA437" s="637">
        <f t="shared" ref="AA437" si="2412">K437-K436</f>
        <v>0.38668071785814107</v>
      </c>
      <c r="AB437" s="637">
        <f t="shared" ref="AB437" si="2413">L437-L436</f>
        <v>-0.12669688373863153</v>
      </c>
      <c r="AC437" s="637">
        <f t="shared" ref="AC437" si="2414">M437-M436</f>
        <v>0.25834009804438551</v>
      </c>
      <c r="AD437" s="645">
        <f t="shared" ref="AD437" si="2415">N437-N436</f>
        <v>0.22210740949073227</v>
      </c>
    </row>
    <row r="438" spans="1:30">
      <c r="A438" s="117"/>
      <c r="B438" s="109" t="s">
        <v>183</v>
      </c>
      <c r="C438" s="120">
        <v>91.940251833402527</v>
      </c>
      <c r="D438" s="127">
        <v>87.135288237254244</v>
      </c>
      <c r="E438" s="127">
        <v>89.464219124567165</v>
      </c>
      <c r="F438" s="127">
        <v>61.13082191780822</v>
      </c>
      <c r="G438" s="127">
        <v>73.822289766970627</v>
      </c>
      <c r="H438" s="127">
        <v>103.2</v>
      </c>
      <c r="I438" s="120">
        <v>89.676648278612262</v>
      </c>
      <c r="J438" s="120">
        <v>76.040377358490574</v>
      </c>
      <c r="K438" s="127">
        <v>68.39295274515159</v>
      </c>
      <c r="L438" s="127">
        <v>63.426855468750006</v>
      </c>
      <c r="M438" s="127">
        <v>62.721666666666671</v>
      </c>
      <c r="N438" s="128">
        <v>67.541348747591513</v>
      </c>
      <c r="O438" s="588">
        <v>0</v>
      </c>
      <c r="P438" s="589">
        <v>0</v>
      </c>
      <c r="Q438" s="603"/>
      <c r="R438" s="603"/>
      <c r="S438" s="145"/>
      <c r="T438" s="145"/>
      <c r="Y438" s="644"/>
      <c r="AD438" s="644"/>
    </row>
    <row r="439" spans="1:30">
      <c r="A439" s="117"/>
      <c r="B439" s="129" t="s">
        <v>587</v>
      </c>
      <c r="C439" s="123">
        <v>90.43055259653795</v>
      </c>
      <c r="D439" s="130">
        <v>86.019565217391303</v>
      </c>
      <c r="E439" s="130">
        <v>88.236831926863573</v>
      </c>
      <c r="F439" s="130">
        <v>56.683554376657824</v>
      </c>
      <c r="G439" s="130">
        <v>75.40547368421052</v>
      </c>
      <c r="H439" s="130">
        <v>104.9</v>
      </c>
      <c r="I439" s="123">
        <v>88.367190136275127</v>
      </c>
      <c r="J439" s="123">
        <v>71.092517006802709</v>
      </c>
      <c r="K439" s="130">
        <v>68.697466701488636</v>
      </c>
      <c r="L439" s="130">
        <v>64.80890829694323</v>
      </c>
      <c r="M439" s="130">
        <v>61.907308970099663</v>
      </c>
      <c r="N439" s="131">
        <v>67.65740707487879</v>
      </c>
      <c r="O439" s="588">
        <v>0</v>
      </c>
      <c r="P439" s="589">
        <v>0</v>
      </c>
      <c r="Q439" s="603"/>
      <c r="R439" s="603"/>
      <c r="S439" s="637">
        <f t="shared" ref="S439" si="2416">C439-C438</f>
        <v>-1.5096992368645772</v>
      </c>
      <c r="T439" s="637">
        <f t="shared" ref="T439" si="2417">D439-D438</f>
        <v>-1.1157230198629406</v>
      </c>
      <c r="U439" s="637">
        <f t="shared" ref="U439" si="2418">E439-E438</f>
        <v>-1.2273871977035924</v>
      </c>
      <c r="V439" s="637">
        <f t="shared" ref="V439" si="2419">F439-F438</f>
        <v>-4.4472675411503957</v>
      </c>
      <c r="W439" s="637">
        <f t="shared" ref="W439" si="2420">G439-G438</f>
        <v>1.5831839172398929</v>
      </c>
      <c r="X439" s="637">
        <f t="shared" ref="X439" si="2421">H439-H438</f>
        <v>1.7000000000000028</v>
      </c>
      <c r="Y439" s="645">
        <f t="shared" ref="Y439" si="2422">I439-I438</f>
        <v>-1.3094581423371352</v>
      </c>
      <c r="Z439" s="637">
        <f t="shared" ref="Z439" si="2423">J439-J438</f>
        <v>-4.947860351687865</v>
      </c>
      <c r="AA439" s="637">
        <f t="shared" ref="AA439" si="2424">K439-K438</f>
        <v>0.30451395633704692</v>
      </c>
      <c r="AB439" s="637">
        <f t="shared" ref="AB439" si="2425">L439-L438</f>
        <v>1.3820528281932241</v>
      </c>
      <c r="AC439" s="637">
        <f t="shared" ref="AC439" si="2426">M439-M438</f>
        <v>-0.81435769656700785</v>
      </c>
      <c r="AD439" s="645">
        <f t="shared" ref="AD439" si="2427">N439-N438</f>
        <v>0.11605832728727705</v>
      </c>
    </row>
    <row r="440" spans="1:30">
      <c r="A440" s="117"/>
      <c r="B440" s="109" t="s">
        <v>185</v>
      </c>
      <c r="C440" s="120">
        <v>74.199398127507806</v>
      </c>
      <c r="D440" s="127">
        <v>73.175236505286591</v>
      </c>
      <c r="E440" s="127">
        <v>69.835179505682845</v>
      </c>
      <c r="F440" s="127">
        <v>54.593333333333341</v>
      </c>
      <c r="G440" s="127">
        <v>66.301384083044979</v>
      </c>
      <c r="H440" s="127">
        <v>87.3</v>
      </c>
      <c r="I440" s="120">
        <v>70.911557006156812</v>
      </c>
      <c r="J440" s="120">
        <v>63.320000000000007</v>
      </c>
      <c r="K440" s="127">
        <v>57.444091104426299</v>
      </c>
      <c r="L440" s="127">
        <v>56.01235521235521</v>
      </c>
      <c r="M440" s="127">
        <v>55.841780821917808</v>
      </c>
      <c r="N440" s="128">
        <v>57.466837074905527</v>
      </c>
      <c r="O440" s="588">
        <v>0</v>
      </c>
      <c r="P440" s="589">
        <v>0</v>
      </c>
      <c r="Q440" s="603"/>
      <c r="R440" s="603"/>
      <c r="S440" s="145"/>
      <c r="T440" s="145"/>
      <c r="Y440" s="644"/>
      <c r="AD440" s="644"/>
    </row>
    <row r="441" spans="1:30">
      <c r="A441" s="117"/>
      <c r="B441" s="129" t="s">
        <v>589</v>
      </c>
      <c r="C441" s="123">
        <v>69.609948443765518</v>
      </c>
      <c r="D441" s="130">
        <v>72.639602868174293</v>
      </c>
      <c r="E441" s="130">
        <v>69.009803220035778</v>
      </c>
      <c r="F441" s="130">
        <v>55.875949367088609</v>
      </c>
      <c r="G441" s="130">
        <v>65.40000000000002</v>
      </c>
      <c r="H441" s="130">
        <v>92.8</v>
      </c>
      <c r="I441" s="123">
        <v>68.971886568415172</v>
      </c>
      <c r="J441" s="123">
        <v>65.153563218390801</v>
      </c>
      <c r="K441" s="130">
        <v>57.893238674780257</v>
      </c>
      <c r="L441" s="130">
        <v>56.356518946692354</v>
      </c>
      <c r="M441" s="130">
        <v>54.529850746268664</v>
      </c>
      <c r="N441" s="131">
        <v>57.833323117785234</v>
      </c>
      <c r="O441" s="588">
        <v>0</v>
      </c>
      <c r="P441" s="589">
        <v>0</v>
      </c>
      <c r="Q441" s="603"/>
      <c r="R441" s="603"/>
      <c r="S441" s="637">
        <f t="shared" ref="S441" si="2428">C441-C440</f>
        <v>-4.5894496837422878</v>
      </c>
      <c r="T441" s="637">
        <f t="shared" ref="T441" si="2429">D441-D440</f>
        <v>-0.53563363711229783</v>
      </c>
      <c r="U441" s="637">
        <f t="shared" ref="U441" si="2430">E441-E440</f>
        <v>-0.82537628564706722</v>
      </c>
      <c r="V441" s="637">
        <f t="shared" ref="V441" si="2431">F441-F440</f>
        <v>1.2826160337552679</v>
      </c>
      <c r="W441" s="637">
        <f t="shared" ref="W441" si="2432">G441-G440</f>
        <v>-0.90138408304495954</v>
      </c>
      <c r="X441" s="637">
        <f t="shared" ref="X441" si="2433">H441-H440</f>
        <v>5.5</v>
      </c>
      <c r="Y441" s="645">
        <f t="shared" ref="Y441" si="2434">I441-I440</f>
        <v>-1.9396704377416398</v>
      </c>
      <c r="Z441" s="637">
        <f t="shared" ref="Z441" si="2435">J441-J440</f>
        <v>1.8335632183907933</v>
      </c>
      <c r="AA441" s="637">
        <f t="shared" ref="AA441" si="2436">K441-K440</f>
        <v>0.4491475703539578</v>
      </c>
      <c r="AB441" s="637">
        <f t="shared" ref="AB441" si="2437">L441-L440</f>
        <v>0.34416373433714398</v>
      </c>
      <c r="AC441" s="637">
        <f t="shared" ref="AC441" si="2438">M441-M440</f>
        <v>-1.3119300756491441</v>
      </c>
      <c r="AD441" s="645">
        <f t="shared" ref="AD441" si="2439">N441-N440</f>
        <v>0.36648604287970699</v>
      </c>
    </row>
    <row r="442" spans="1:30">
      <c r="A442" s="117"/>
      <c r="B442" s="109" t="s">
        <v>187</v>
      </c>
      <c r="C442" s="120">
        <v>0</v>
      </c>
      <c r="D442" s="127">
        <v>0</v>
      </c>
      <c r="E442" s="127">
        <v>0</v>
      </c>
      <c r="F442" s="127">
        <v>0</v>
      </c>
      <c r="G442" s="127">
        <v>0</v>
      </c>
      <c r="H442" s="127">
        <v>0</v>
      </c>
      <c r="I442" s="120">
        <v>0</v>
      </c>
      <c r="J442" s="120">
        <v>0</v>
      </c>
      <c r="K442" s="127">
        <v>0</v>
      </c>
      <c r="L442" s="127">
        <v>0</v>
      </c>
      <c r="M442" s="127">
        <v>0</v>
      </c>
      <c r="N442" s="128">
        <v>0</v>
      </c>
      <c r="O442" s="588">
        <v>0</v>
      </c>
      <c r="P442" s="589">
        <v>0</v>
      </c>
      <c r="Q442" s="603"/>
      <c r="R442" s="603"/>
      <c r="S442" s="145"/>
      <c r="T442" s="145"/>
      <c r="Y442" s="644"/>
      <c r="AD442" s="644"/>
    </row>
    <row r="443" spans="1:30">
      <c r="A443" s="117"/>
      <c r="B443" s="129" t="s">
        <v>591</v>
      </c>
      <c r="C443" s="123">
        <v>0</v>
      </c>
      <c r="D443" s="130">
        <v>0</v>
      </c>
      <c r="E443" s="130">
        <v>0</v>
      </c>
      <c r="F443" s="130">
        <v>0</v>
      </c>
      <c r="G443" s="130">
        <v>0</v>
      </c>
      <c r="H443" s="130">
        <v>0</v>
      </c>
      <c r="I443" s="123">
        <v>0</v>
      </c>
      <c r="J443" s="123">
        <v>0</v>
      </c>
      <c r="K443" s="130">
        <v>0</v>
      </c>
      <c r="L443" s="130">
        <v>0</v>
      </c>
      <c r="M443" s="130">
        <v>0</v>
      </c>
      <c r="N443" s="131">
        <v>0</v>
      </c>
      <c r="O443" s="588">
        <v>0</v>
      </c>
      <c r="P443" s="589">
        <v>0</v>
      </c>
      <c r="Q443" s="603"/>
      <c r="R443" s="603"/>
      <c r="S443" s="637">
        <f t="shared" ref="S443" si="2440">C443-C442</f>
        <v>0</v>
      </c>
      <c r="T443" s="637">
        <f t="shared" ref="T443" si="2441">D443-D442</f>
        <v>0</v>
      </c>
      <c r="U443" s="637">
        <f t="shared" ref="U443" si="2442">E443-E442</f>
        <v>0</v>
      </c>
      <c r="V443" s="637">
        <f t="shared" ref="V443" si="2443">F443-F442</f>
        <v>0</v>
      </c>
      <c r="W443" s="637">
        <f t="shared" ref="W443" si="2444">G443-G442</f>
        <v>0</v>
      </c>
      <c r="X443" s="637">
        <f t="shared" ref="X443" si="2445">H443-H442</f>
        <v>0</v>
      </c>
      <c r="Y443" s="645">
        <f t="shared" ref="Y443" si="2446">I443-I442</f>
        <v>0</v>
      </c>
      <c r="Z443" s="637">
        <f t="shared" ref="Z443" si="2447">J443-J442</f>
        <v>0</v>
      </c>
      <c r="AA443" s="637">
        <f t="shared" ref="AA443" si="2448">K443-K442</f>
        <v>0</v>
      </c>
      <c r="AB443" s="637">
        <f t="shared" ref="AB443" si="2449">L443-L442</f>
        <v>0</v>
      </c>
      <c r="AC443" s="637">
        <f t="shared" ref="AC443" si="2450">M443-M442</f>
        <v>0</v>
      </c>
      <c r="AD443" s="645">
        <f t="shared" ref="AD443" si="2451">N443-N442</f>
        <v>0</v>
      </c>
    </row>
    <row r="444" spans="1:30">
      <c r="A444" s="117"/>
      <c r="B444" s="109" t="s">
        <v>189</v>
      </c>
      <c r="C444" s="120">
        <v>87.738273495248151</v>
      </c>
      <c r="D444" s="127">
        <v>81.906815339724886</v>
      </c>
      <c r="E444" s="127">
        <v>82.990116625014878</v>
      </c>
      <c r="F444" s="127">
        <v>57.066062176165801</v>
      </c>
      <c r="G444" s="127">
        <v>69.765282314512362</v>
      </c>
      <c r="H444" s="127">
        <v>100.55000000000001</v>
      </c>
      <c r="I444" s="120">
        <v>83.870938425171545</v>
      </c>
      <c r="J444" s="120">
        <v>68.17021582733814</v>
      </c>
      <c r="K444" s="127">
        <v>61.210655891749667</v>
      </c>
      <c r="L444" s="127">
        <v>59.286373436826217</v>
      </c>
      <c r="M444" s="127">
        <v>58.945488721804509</v>
      </c>
      <c r="N444" s="128">
        <v>61.152114462926441</v>
      </c>
      <c r="O444" s="588">
        <v>0</v>
      </c>
      <c r="P444" s="589">
        <v>0</v>
      </c>
      <c r="Q444" s="603"/>
      <c r="R444" s="603"/>
      <c r="S444" s="145"/>
      <c r="T444" s="145"/>
      <c r="Y444" s="644"/>
      <c r="AD444" s="644"/>
    </row>
    <row r="445" spans="1:30">
      <c r="A445" s="117"/>
      <c r="B445" s="129" t="s">
        <v>593</v>
      </c>
      <c r="C445" s="123">
        <v>85.047845189317272</v>
      </c>
      <c r="D445" s="130">
        <v>80.968998542577552</v>
      </c>
      <c r="E445" s="130">
        <v>81.901862548626667</v>
      </c>
      <c r="F445" s="130">
        <v>56.233725029377204</v>
      </c>
      <c r="G445" s="130">
        <v>69.837535014005596</v>
      </c>
      <c r="H445" s="130">
        <v>103.77203389830508</v>
      </c>
      <c r="I445" s="123">
        <v>82.21519595896936</v>
      </c>
      <c r="J445" s="123">
        <v>67.548696844993145</v>
      </c>
      <c r="K445" s="130">
        <v>61.579035994297939</v>
      </c>
      <c r="L445" s="130">
        <v>59.938304959289411</v>
      </c>
      <c r="M445" s="130">
        <v>57.688620199146513</v>
      </c>
      <c r="N445" s="131">
        <v>61.3956569865868</v>
      </c>
      <c r="O445" s="588">
        <v>0</v>
      </c>
      <c r="P445" s="589">
        <v>0</v>
      </c>
      <c r="Q445" s="603"/>
      <c r="R445" s="603"/>
      <c r="S445" s="637">
        <f t="shared" ref="S445" si="2452">C445-C444</f>
        <v>-2.6904283059308796</v>
      </c>
      <c r="T445" s="637">
        <f t="shared" ref="T445" si="2453">D445-D444</f>
        <v>-0.93781679714733457</v>
      </c>
      <c r="U445" s="637">
        <f t="shared" ref="U445" si="2454">E445-E444</f>
        <v>-1.0882540763882105</v>
      </c>
      <c r="V445" s="637">
        <f t="shared" ref="V445" si="2455">F445-F444</f>
        <v>-0.83233714678859627</v>
      </c>
      <c r="W445" s="637">
        <f t="shared" ref="W445" si="2456">G445-G444</f>
        <v>7.2252699493233763E-2</v>
      </c>
      <c r="X445" s="637">
        <f t="shared" ref="X445" si="2457">H445-H444</f>
        <v>3.2220338983050709</v>
      </c>
      <c r="Y445" s="645">
        <f t="shared" ref="Y445" si="2458">I445-I444</f>
        <v>-1.6557424662021845</v>
      </c>
      <c r="Z445" s="637">
        <f t="shared" ref="Z445" si="2459">J445-J444</f>
        <v>-0.6215189823449947</v>
      </c>
      <c r="AA445" s="637">
        <f t="shared" ref="AA445" si="2460">K445-K444</f>
        <v>0.36838010254827225</v>
      </c>
      <c r="AB445" s="637">
        <f t="shared" ref="AB445" si="2461">L445-L444</f>
        <v>0.65193152246319386</v>
      </c>
      <c r="AC445" s="637">
        <f t="shared" ref="AC445" si="2462">M445-M444</f>
        <v>-1.2568685226579959</v>
      </c>
      <c r="AD445" s="645">
        <f t="shared" ref="AD445" si="2463">N445-N444</f>
        <v>0.24354252366035922</v>
      </c>
    </row>
    <row r="446" spans="1:30">
      <c r="A446" s="117"/>
      <c r="B446" s="109" t="s">
        <v>195</v>
      </c>
      <c r="C446" s="120">
        <v>63.032942708333337</v>
      </c>
      <c r="D446" s="127">
        <v>75.506809583858754</v>
      </c>
      <c r="E446" s="127">
        <v>75.981376975169297</v>
      </c>
      <c r="F446" s="127">
        <v>44.897058823529413</v>
      </c>
      <c r="G446" s="127">
        <v>78.5</v>
      </c>
      <c r="H446" s="127">
        <v>63</v>
      </c>
      <c r="I446" s="120">
        <v>70.885156971375821</v>
      </c>
      <c r="J446" s="120">
        <v>66.992141453831039</v>
      </c>
      <c r="K446" s="127">
        <v>61.792287581699341</v>
      </c>
      <c r="L446" s="127">
        <v>66.455839416058396</v>
      </c>
      <c r="M446" s="127">
        <v>65.440243902439022</v>
      </c>
      <c r="N446" s="128">
        <v>62.88708738838168</v>
      </c>
      <c r="O446" s="588">
        <v>0</v>
      </c>
      <c r="P446" s="589">
        <v>0</v>
      </c>
      <c r="Q446" s="603"/>
      <c r="R446" s="603"/>
      <c r="S446" s="145"/>
      <c r="T446" s="145"/>
      <c r="Y446" s="644"/>
      <c r="AD446" s="644"/>
    </row>
    <row r="447" spans="1:30">
      <c r="A447" s="117"/>
      <c r="B447" s="129" t="s">
        <v>595</v>
      </c>
      <c r="C447" s="123">
        <v>60.840928019036291</v>
      </c>
      <c r="D447" s="130">
        <v>75.501088270858517</v>
      </c>
      <c r="E447" s="130">
        <v>74.296767355590887</v>
      </c>
      <c r="F447" s="130">
        <v>51.185000000000002</v>
      </c>
      <c r="G447" s="130">
        <v>84.381764705882361</v>
      </c>
      <c r="H447" s="130">
        <v>64.3</v>
      </c>
      <c r="I447" s="123">
        <v>69.602363558229484</v>
      </c>
      <c r="J447" s="123">
        <v>64.886964285714285</v>
      </c>
      <c r="K447" s="130">
        <v>58.815456702253854</v>
      </c>
      <c r="L447" s="130">
        <v>63.711630434782613</v>
      </c>
      <c r="M447" s="130">
        <v>64.81632653061223</v>
      </c>
      <c r="N447" s="131">
        <v>60.047560311989862</v>
      </c>
      <c r="O447" s="588">
        <v>0</v>
      </c>
      <c r="P447" s="589">
        <v>0</v>
      </c>
      <c r="Q447" s="603"/>
      <c r="R447" s="603"/>
      <c r="S447" s="637">
        <f t="shared" ref="S447" si="2464">C447-C446</f>
        <v>-2.1920146892970465</v>
      </c>
      <c r="T447" s="637">
        <f t="shared" ref="T447" si="2465">D447-D446</f>
        <v>-5.7213130002367052E-3</v>
      </c>
      <c r="U447" s="637">
        <f t="shared" ref="U447" si="2466">E447-E446</f>
        <v>-1.6846096195784099</v>
      </c>
      <c r="V447" s="637">
        <f t="shared" ref="V447" si="2467">F447-F446</f>
        <v>6.2879411764705893</v>
      </c>
      <c r="W447" s="637">
        <f t="shared" ref="W447" si="2468">G447-G446</f>
        <v>5.881764705882361</v>
      </c>
      <c r="X447" s="637">
        <f t="shared" ref="X447" si="2469">H447-H446</f>
        <v>1.2999999999999972</v>
      </c>
      <c r="Y447" s="645">
        <f t="shared" ref="Y447" si="2470">I447-I446</f>
        <v>-1.2827934131463365</v>
      </c>
      <c r="Z447" s="637">
        <f t="shared" ref="Z447" si="2471">J447-J446</f>
        <v>-2.1051771681167537</v>
      </c>
      <c r="AA447" s="637">
        <f t="shared" ref="AA447" si="2472">K447-K446</f>
        <v>-2.9768308794454867</v>
      </c>
      <c r="AB447" s="637">
        <f t="shared" ref="AB447" si="2473">L447-L446</f>
        <v>-2.7442089812757828</v>
      </c>
      <c r="AC447" s="637">
        <f t="shared" ref="AC447" si="2474">M447-M446</f>
        <v>-0.62391737182679208</v>
      </c>
      <c r="AD447" s="645">
        <f t="shared" ref="AD447" si="2475">N447-N446</f>
        <v>-2.8395270763918177</v>
      </c>
    </row>
    <row r="448" spans="1:30">
      <c r="A448" s="117"/>
      <c r="B448" s="109" t="s">
        <v>191</v>
      </c>
      <c r="C448" s="120">
        <v>110.12577107387516</v>
      </c>
      <c r="D448" s="127">
        <v>111.54306397306398</v>
      </c>
      <c r="E448" s="127">
        <v>110.95746517559348</v>
      </c>
      <c r="F448" s="127">
        <v>61.13082191780822</v>
      </c>
      <c r="G448" s="127">
        <v>85.18885135135136</v>
      </c>
      <c r="H448" s="127">
        <v>118.51619047619049</v>
      </c>
      <c r="I448" s="120">
        <v>109.84332481770349</v>
      </c>
      <c r="J448" s="120">
        <v>85.74545454545455</v>
      </c>
      <c r="K448" s="127">
        <v>82.52230298080849</v>
      </c>
      <c r="L448" s="127">
        <v>78.64681897050319</v>
      </c>
      <c r="M448" s="127">
        <v>73.606205923836384</v>
      </c>
      <c r="N448" s="128">
        <v>81.590680244865268</v>
      </c>
      <c r="O448" s="588">
        <v>0</v>
      </c>
      <c r="P448" s="589">
        <v>0</v>
      </c>
      <c r="Q448" s="603"/>
      <c r="R448" s="603"/>
      <c r="S448" s="145"/>
      <c r="T448" s="145"/>
      <c r="Y448" s="644"/>
      <c r="AD448" s="644"/>
    </row>
    <row r="449" spans="1:30">
      <c r="A449" s="117"/>
      <c r="B449" s="129" t="s">
        <v>597</v>
      </c>
      <c r="C449" s="123">
        <v>109.16616207143078</v>
      </c>
      <c r="D449" s="130">
        <v>111.18171542553191</v>
      </c>
      <c r="E449" s="130">
        <v>109.3643492634547</v>
      </c>
      <c r="F449" s="130">
        <v>56.683554376657824</v>
      </c>
      <c r="G449" s="130">
        <v>89.613394342762049</v>
      </c>
      <c r="H449" s="130">
        <v>116.91408450704228</v>
      </c>
      <c r="I449" s="123">
        <v>108.74606593116209</v>
      </c>
      <c r="J449" s="123">
        <v>83.226672458731528</v>
      </c>
      <c r="K449" s="130">
        <v>81.95273219690938</v>
      </c>
      <c r="L449" s="130">
        <v>78.581104199066885</v>
      </c>
      <c r="M449" s="130">
        <v>71.753485576923083</v>
      </c>
      <c r="N449" s="131">
        <v>80.86400108725195</v>
      </c>
      <c r="O449" s="588">
        <v>0</v>
      </c>
      <c r="P449" s="589">
        <v>0</v>
      </c>
      <c r="Q449" s="603"/>
      <c r="R449" s="603"/>
      <c r="S449" s="637">
        <f t="shared" ref="S449" si="2476">C449-C448</f>
        <v>-0.95960900244438108</v>
      </c>
      <c r="T449" s="637">
        <f t="shared" ref="T449" si="2477">D449-D448</f>
        <v>-0.36134854753207435</v>
      </c>
      <c r="U449" s="637">
        <f t="shared" ref="U449" si="2478">E449-E448</f>
        <v>-1.593115912138785</v>
      </c>
      <c r="V449" s="637">
        <f t="shared" ref="V449" si="2479">F449-F448</f>
        <v>-4.4472675411503957</v>
      </c>
      <c r="W449" s="637">
        <f t="shared" ref="W449" si="2480">G449-G448</f>
        <v>4.4245429914106893</v>
      </c>
      <c r="X449" s="637">
        <f t="shared" ref="X449" si="2481">H449-H448</f>
        <v>-1.6021059691482122</v>
      </c>
      <c r="Y449" s="645">
        <f t="shared" ref="Y449" si="2482">I449-I448</f>
        <v>-1.0972588865413968</v>
      </c>
      <c r="Z449" s="637">
        <f t="shared" ref="Z449" si="2483">J449-J448</f>
        <v>-2.5187820867230215</v>
      </c>
      <c r="AA449" s="637">
        <f t="shared" ref="AA449" si="2484">K449-K448</f>
        <v>-0.56957078389910976</v>
      </c>
      <c r="AB449" s="637">
        <f t="shared" ref="AB449" si="2485">L449-L448</f>
        <v>-6.5714771436304886E-2</v>
      </c>
      <c r="AC449" s="637">
        <f t="shared" ref="AC449" si="2486">M449-M448</f>
        <v>-1.8527203469133013</v>
      </c>
      <c r="AD449" s="645">
        <f t="shared" ref="AD449" si="2487">N449-N448</f>
        <v>-0.72667915761331869</v>
      </c>
    </row>
    <row r="450" spans="1:30">
      <c r="A450" s="117"/>
      <c r="B450" s="109" t="s">
        <v>193</v>
      </c>
      <c r="C450" s="120">
        <v>85.385049660219551</v>
      </c>
      <c r="D450" s="127">
        <v>79.109049999999996</v>
      </c>
      <c r="E450" s="127">
        <v>77.146814315519165</v>
      </c>
      <c r="F450" s="127">
        <v>54.587941787941794</v>
      </c>
      <c r="G450" s="127">
        <v>68.343639427127201</v>
      </c>
      <c r="H450" s="127">
        <v>117.66222222222223</v>
      </c>
      <c r="I450" s="120">
        <v>79.169814448766161</v>
      </c>
      <c r="J450" s="120">
        <v>73.594457013574669</v>
      </c>
      <c r="K450" s="127">
        <v>71.093759450171831</v>
      </c>
      <c r="L450" s="127">
        <v>70.410440917107593</v>
      </c>
      <c r="M450" s="127">
        <v>63.765992647058816</v>
      </c>
      <c r="N450" s="128">
        <v>70.896401424546866</v>
      </c>
      <c r="O450" s="588">
        <v>0</v>
      </c>
      <c r="P450" s="589">
        <v>0</v>
      </c>
      <c r="Q450" s="603"/>
      <c r="R450" s="603"/>
      <c r="S450" s="145"/>
      <c r="T450" s="145"/>
      <c r="Y450" s="644"/>
      <c r="AD450" s="644"/>
    </row>
    <row r="451" spans="1:30">
      <c r="A451" s="117"/>
      <c r="B451" s="129" t="s">
        <v>599</v>
      </c>
      <c r="C451" s="123">
        <v>81.390231092436977</v>
      </c>
      <c r="D451" s="130">
        <v>78.557021912350592</v>
      </c>
      <c r="E451" s="130">
        <v>75.581714560924709</v>
      </c>
      <c r="F451" s="130">
        <v>55.875949367088609</v>
      </c>
      <c r="G451" s="130">
        <v>67.005551020408177</v>
      </c>
      <c r="H451" s="130">
        <v>118.11538461538461</v>
      </c>
      <c r="I451" s="123">
        <v>77.142036569228921</v>
      </c>
      <c r="J451" s="123">
        <v>73.949596774193552</v>
      </c>
      <c r="K451" s="130">
        <v>71.495450126385379</v>
      </c>
      <c r="L451" s="130">
        <v>69.895150761579117</v>
      </c>
      <c r="M451" s="130">
        <v>62.954813664596273</v>
      </c>
      <c r="N451" s="131">
        <v>71.090469381717782</v>
      </c>
      <c r="O451" s="588">
        <v>0</v>
      </c>
      <c r="P451" s="589">
        <v>0</v>
      </c>
      <c r="Q451" s="603"/>
      <c r="R451" s="603"/>
      <c r="S451" s="637">
        <f t="shared" ref="S451" si="2488">C451-C450</f>
        <v>-3.9948185677825734</v>
      </c>
      <c r="T451" s="637">
        <f t="shared" ref="T451" si="2489">D451-D450</f>
        <v>-0.55202808764940414</v>
      </c>
      <c r="U451" s="637">
        <f t="shared" ref="U451" si="2490">E451-E450</f>
        <v>-1.5650997545944563</v>
      </c>
      <c r="V451" s="637">
        <f t="shared" ref="V451" si="2491">F451-F450</f>
        <v>1.2880075791468144</v>
      </c>
      <c r="W451" s="637">
        <f t="shared" ref="W451" si="2492">G451-G450</f>
        <v>-1.3380884067190237</v>
      </c>
      <c r="X451" s="637">
        <f t="shared" ref="X451" si="2493">H451-H450</f>
        <v>0.45316239316238693</v>
      </c>
      <c r="Y451" s="645">
        <f t="shared" ref="Y451" si="2494">I451-I450</f>
        <v>-2.0277778795372399</v>
      </c>
      <c r="Z451" s="637">
        <f t="shared" ref="Z451" si="2495">J451-J450</f>
        <v>0.35513976061888286</v>
      </c>
      <c r="AA451" s="637">
        <f t="shared" ref="AA451" si="2496">K451-K450</f>
        <v>0.4016906762135477</v>
      </c>
      <c r="AB451" s="637">
        <f t="shared" ref="AB451" si="2497">L451-L450</f>
        <v>-0.51529015552847568</v>
      </c>
      <c r="AC451" s="637">
        <f t="shared" ref="AC451" si="2498">M451-M450</f>
        <v>-0.81117898246254327</v>
      </c>
      <c r="AD451" s="645">
        <f t="shared" ref="AD451" si="2499">N451-N450</f>
        <v>0.19406795717091541</v>
      </c>
    </row>
    <row r="452" spans="1:30">
      <c r="A452" s="117"/>
      <c r="B452" s="109" t="s">
        <v>227</v>
      </c>
      <c r="C452" s="120">
        <v>106.27078084274545</v>
      </c>
      <c r="D452" s="127">
        <v>103.37328715365238</v>
      </c>
      <c r="E452" s="127">
        <v>103.04303692850969</v>
      </c>
      <c r="F452" s="127">
        <v>57.059508408796894</v>
      </c>
      <c r="G452" s="127">
        <v>76.755588359342056</v>
      </c>
      <c r="H452" s="127">
        <v>118.36549019607844</v>
      </c>
      <c r="I452" s="120">
        <v>103.41127958283191</v>
      </c>
      <c r="J452" s="120">
        <v>80.239825730394685</v>
      </c>
      <c r="K452" s="127">
        <v>76.316469490576608</v>
      </c>
      <c r="L452" s="127">
        <v>74.936326076593033</v>
      </c>
      <c r="M452" s="127">
        <v>69.333998403830805</v>
      </c>
      <c r="N452" s="128">
        <v>76.046993827840822</v>
      </c>
      <c r="O452" s="588">
        <v>0</v>
      </c>
      <c r="P452" s="589">
        <v>0</v>
      </c>
      <c r="Q452" s="603"/>
      <c r="R452" s="603"/>
      <c r="S452" s="145"/>
      <c r="T452" s="145"/>
      <c r="Y452" s="644"/>
      <c r="AD452" s="644"/>
    </row>
    <row r="453" spans="1:30" ht="13.5" thickBot="1">
      <c r="A453" s="632"/>
      <c r="B453" s="638" t="s">
        <v>601</v>
      </c>
      <c r="C453" s="639">
        <v>104.39987382515773</v>
      </c>
      <c r="D453" s="640">
        <v>103.01741026919242</v>
      </c>
      <c r="E453" s="640">
        <v>101.5118217777446</v>
      </c>
      <c r="F453" s="640">
        <v>56.233725029377204</v>
      </c>
      <c r="G453" s="640">
        <v>78.202348578491964</v>
      </c>
      <c r="H453" s="640">
        <v>117.04476987447701</v>
      </c>
      <c r="I453" s="639">
        <v>101.93744395780962</v>
      </c>
      <c r="J453" s="639">
        <v>78.932291180587953</v>
      </c>
      <c r="K453" s="640">
        <v>76.186895615194913</v>
      </c>
      <c r="L453" s="640">
        <v>74.631604240282698</v>
      </c>
      <c r="M453" s="640">
        <v>67.914498644986438</v>
      </c>
      <c r="N453" s="641">
        <v>75.738816350802807</v>
      </c>
      <c r="O453" s="633">
        <v>0</v>
      </c>
      <c r="P453" s="634">
        <v>0</v>
      </c>
      <c r="Q453" s="603"/>
      <c r="R453" s="603"/>
      <c r="S453" s="642">
        <f t="shared" ref="S453" si="2500">C453-C452</f>
        <v>-1.8709070175877258</v>
      </c>
      <c r="T453" s="642">
        <f t="shared" ref="T453" si="2501">D453-D452</f>
        <v>-0.3558768844599598</v>
      </c>
      <c r="U453" s="642">
        <f t="shared" ref="U453" si="2502">E453-E452</f>
        <v>-1.5312151507650924</v>
      </c>
      <c r="V453" s="642">
        <f t="shared" ref="V453" si="2503">F453-F452</f>
        <v>-0.82578337941968982</v>
      </c>
      <c r="W453" s="642">
        <f t="shared" ref="W453" si="2504">G453-G452</f>
        <v>1.4467602191499083</v>
      </c>
      <c r="X453" s="642">
        <f t="shared" ref="X453" si="2505">H453-H452</f>
        <v>-1.3207203216014278</v>
      </c>
      <c r="Y453" s="646">
        <f t="shared" ref="Y453" si="2506">I453-I452</f>
        <v>-1.4738356250222893</v>
      </c>
      <c r="Z453" s="642">
        <f t="shared" ref="Z453" si="2507">J453-J452</f>
        <v>-1.3075345498067321</v>
      </c>
      <c r="AA453" s="642">
        <f t="shared" ref="AA453" si="2508">K453-K452</f>
        <v>-0.12957387538169485</v>
      </c>
      <c r="AB453" s="642">
        <f t="shared" ref="AB453" si="2509">L453-L452</f>
        <v>-0.30472183631033545</v>
      </c>
      <c r="AC453" s="642">
        <f t="shared" ref="AC453" si="2510">M453-M452</f>
        <v>-1.419499758844367</v>
      </c>
      <c r="AD453" s="646">
        <f t="shared" ref="AD453" si="2511">N453-N452</f>
        <v>-0.30817747703801501</v>
      </c>
    </row>
    <row r="454" spans="1:30">
      <c r="A454" s="116" t="s">
        <v>111</v>
      </c>
      <c r="B454" s="109" t="s">
        <v>286</v>
      </c>
      <c r="C454" s="120">
        <v>120.23809523809472</v>
      </c>
      <c r="D454" s="127">
        <v>128.8529411764701</v>
      </c>
      <c r="E454" s="127">
        <v>149.08333333333266</v>
      </c>
      <c r="F454" s="127">
        <v>124</v>
      </c>
      <c r="G454" s="127">
        <v>127.695652173913</v>
      </c>
      <c r="H454" s="127">
        <v>131.611111111111</v>
      </c>
      <c r="I454" s="120">
        <v>129.51807228915627</v>
      </c>
      <c r="J454" s="120">
        <v>0</v>
      </c>
      <c r="K454" s="127">
        <v>73.812499999999972</v>
      </c>
      <c r="L454" s="127">
        <v>76.391812865497002</v>
      </c>
      <c r="M454" s="127">
        <v>71.123076923076894</v>
      </c>
      <c r="N454" s="128">
        <v>74.749999999999929</v>
      </c>
      <c r="O454" s="111">
        <v>0</v>
      </c>
      <c r="P454" s="112">
        <v>0</v>
      </c>
      <c r="Q454" s="603"/>
      <c r="R454" s="603"/>
      <c r="S454" s="636" t="s">
        <v>1145</v>
      </c>
      <c r="T454" s="145"/>
      <c r="Y454" s="644"/>
      <c r="AD454" s="644"/>
    </row>
    <row r="455" spans="1:30">
      <c r="A455" s="117"/>
      <c r="B455" s="129" t="s">
        <v>571</v>
      </c>
      <c r="C455" s="123">
        <v>121.10377358490555</v>
      </c>
      <c r="D455" s="130">
        <v>116.97916666666674</v>
      </c>
      <c r="E455" s="130">
        <v>137.33333333333334</v>
      </c>
      <c r="F455" s="734">
        <v>0</v>
      </c>
      <c r="G455" s="130">
        <v>124.4</v>
      </c>
      <c r="H455" s="130">
        <v>131.541666666667</v>
      </c>
      <c r="I455" s="123">
        <v>123.78571428571431</v>
      </c>
      <c r="J455" s="123">
        <v>0</v>
      </c>
      <c r="K455" s="130">
        <v>80.742424242424249</v>
      </c>
      <c r="L455" s="130">
        <v>76.996078431372553</v>
      </c>
      <c r="M455" s="130">
        <v>75.401869158878512</v>
      </c>
      <c r="N455" s="131">
        <v>77.175233644859816</v>
      </c>
      <c r="O455" s="588">
        <v>0</v>
      </c>
      <c r="P455" s="589">
        <v>0</v>
      </c>
      <c r="Q455" s="603"/>
      <c r="R455" s="603"/>
      <c r="S455" s="637">
        <f t="shared" ref="S455" si="2512">C455-C454</f>
        <v>0.86567834681083866</v>
      </c>
      <c r="T455" s="729">
        <f t="shared" ref="T455" si="2513">D455-D454</f>
        <v>-11.873774509803354</v>
      </c>
      <c r="U455" s="729">
        <f t="shared" ref="U455" si="2514">E455-E454</f>
        <v>-11.749999999999318</v>
      </c>
      <c r="V455" s="729">
        <f t="shared" ref="V455" si="2515">F455-F454</f>
        <v>-124</v>
      </c>
      <c r="W455" s="637">
        <f t="shared" ref="W455" si="2516">G455-G454</f>
        <v>-3.2956521739129983</v>
      </c>
      <c r="X455" s="637">
        <f t="shared" ref="X455" si="2517">H455-H454</f>
        <v>-6.9444444444002329E-2</v>
      </c>
      <c r="Y455" s="645">
        <f t="shared" ref="Y455" si="2518">I455-I454</f>
        <v>-5.7323580034419592</v>
      </c>
      <c r="Z455" s="637">
        <f t="shared" ref="Z455" si="2519">J455-J454</f>
        <v>0</v>
      </c>
      <c r="AA455" s="637">
        <f t="shared" ref="AA455" si="2520">K455-K454</f>
        <v>6.9299242424242777</v>
      </c>
      <c r="AB455" s="637">
        <f t="shared" ref="AB455" si="2521">L455-L454</f>
        <v>0.60426556587555069</v>
      </c>
      <c r="AC455" s="637">
        <f t="shared" ref="AC455" si="2522">M455-M454</f>
        <v>4.2787922358016175</v>
      </c>
      <c r="AD455" s="645">
        <f t="shared" ref="AD455" si="2523">N455-N454</f>
        <v>2.4252336448598868</v>
      </c>
    </row>
    <row r="456" spans="1:30">
      <c r="A456" s="117"/>
      <c r="B456" s="109" t="s">
        <v>288</v>
      </c>
      <c r="C456" s="120">
        <v>103</v>
      </c>
      <c r="D456" s="127">
        <v>95.666666666666586</v>
      </c>
      <c r="E456" s="127">
        <v>168</v>
      </c>
      <c r="F456" s="127">
        <v>137</v>
      </c>
      <c r="G456" s="731">
        <v>0</v>
      </c>
      <c r="H456" s="127">
        <v>137</v>
      </c>
      <c r="I456" s="120">
        <v>116.87499999999997</v>
      </c>
      <c r="J456" s="120">
        <v>0</v>
      </c>
      <c r="K456" s="127">
        <v>73.999999999999986</v>
      </c>
      <c r="L456" s="127">
        <v>71.590909090909051</v>
      </c>
      <c r="M456" s="127">
        <v>70.096774193548356</v>
      </c>
      <c r="N456" s="128">
        <v>71.979057591623018</v>
      </c>
      <c r="O456" s="588">
        <v>0</v>
      </c>
      <c r="P456" s="589">
        <v>0</v>
      </c>
      <c r="Q456" s="603"/>
      <c r="R456" s="603"/>
      <c r="S456" s="145"/>
      <c r="T456" s="145"/>
      <c r="Y456" s="644"/>
      <c r="AD456" s="644"/>
    </row>
    <row r="457" spans="1:30">
      <c r="A457" s="117"/>
      <c r="B457" s="129" t="s">
        <v>573</v>
      </c>
      <c r="C457" s="123">
        <v>92.799999999999798</v>
      </c>
      <c r="D457" s="130">
        <v>57</v>
      </c>
      <c r="E457" s="130">
        <v>106.5</v>
      </c>
      <c r="F457" s="734">
        <v>0</v>
      </c>
      <c r="G457" s="130">
        <v>106.5</v>
      </c>
      <c r="H457" s="734">
        <v>0</v>
      </c>
      <c r="I457" s="123">
        <v>85.999999999999929</v>
      </c>
      <c r="J457" s="123">
        <v>0</v>
      </c>
      <c r="K457" s="130">
        <v>75.289473684210549</v>
      </c>
      <c r="L457" s="130">
        <v>73.701923076923094</v>
      </c>
      <c r="M457" s="130">
        <v>70.179487179487211</v>
      </c>
      <c r="N457" s="131">
        <v>73.276243093922673</v>
      </c>
      <c r="O457" s="588">
        <v>0</v>
      </c>
      <c r="P457" s="589">
        <v>0</v>
      </c>
      <c r="Q457" s="603"/>
      <c r="R457" s="603"/>
      <c r="S457" s="729">
        <f t="shared" ref="S457" si="2524">C457-C456</f>
        <v>-10.200000000000202</v>
      </c>
      <c r="T457" s="729">
        <f t="shared" ref="T457" si="2525">D457-D456</f>
        <v>-38.666666666666586</v>
      </c>
      <c r="U457" s="729">
        <f t="shared" ref="U457" si="2526">E457-E456</f>
        <v>-61.5</v>
      </c>
      <c r="V457" s="729">
        <f t="shared" ref="V457" si="2527">F457-F456</f>
        <v>-137</v>
      </c>
      <c r="W457" s="729">
        <f t="shared" ref="W457" si="2528">G457-G456</f>
        <v>106.5</v>
      </c>
      <c r="X457" s="729">
        <f t="shared" ref="X457" si="2529">H457-H456</f>
        <v>-137</v>
      </c>
      <c r="Y457" s="645">
        <f t="shared" ref="Y457" si="2530">I457-I456</f>
        <v>-30.875000000000043</v>
      </c>
      <c r="Z457" s="637">
        <f t="shared" ref="Z457" si="2531">J457-J456</f>
        <v>0</v>
      </c>
      <c r="AA457" s="637">
        <f t="shared" ref="AA457" si="2532">K457-K456</f>
        <v>1.289473684210563</v>
      </c>
      <c r="AB457" s="637">
        <f t="shared" ref="AB457" si="2533">L457-L456</f>
        <v>2.1110139860140436</v>
      </c>
      <c r="AC457" s="637">
        <f t="shared" ref="AC457" si="2534">M457-M456</f>
        <v>8.2712985938854899E-2</v>
      </c>
      <c r="AD457" s="645">
        <f t="shared" ref="AD457" si="2535">N457-N456</f>
        <v>1.297185502299655</v>
      </c>
    </row>
    <row r="458" spans="1:30">
      <c r="A458" s="117"/>
      <c r="B458" s="109" t="s">
        <v>290</v>
      </c>
      <c r="C458" s="120">
        <v>0</v>
      </c>
      <c r="D458" s="127">
        <v>0</v>
      </c>
      <c r="E458" s="127">
        <v>0</v>
      </c>
      <c r="F458" s="127">
        <v>0</v>
      </c>
      <c r="G458" s="127">
        <v>0</v>
      </c>
      <c r="H458" s="127">
        <v>0</v>
      </c>
      <c r="I458" s="120">
        <v>0</v>
      </c>
      <c r="J458" s="120">
        <v>0</v>
      </c>
      <c r="K458" s="127">
        <v>0</v>
      </c>
      <c r="L458" s="127">
        <v>0</v>
      </c>
      <c r="M458" s="127">
        <v>0</v>
      </c>
      <c r="N458" s="128">
        <v>0</v>
      </c>
      <c r="O458" s="588">
        <v>0</v>
      </c>
      <c r="P458" s="589">
        <v>0</v>
      </c>
      <c r="Q458" s="603"/>
      <c r="R458" s="603"/>
      <c r="S458" s="145"/>
      <c r="T458" s="145"/>
      <c r="Y458" s="644"/>
      <c r="AD458" s="644"/>
    </row>
    <row r="459" spans="1:30">
      <c r="A459" s="117"/>
      <c r="B459" s="129" t="s">
        <v>575</v>
      </c>
      <c r="C459" s="123">
        <v>0</v>
      </c>
      <c r="D459" s="130">
        <v>0</v>
      </c>
      <c r="E459" s="130">
        <v>0</v>
      </c>
      <c r="F459" s="130">
        <v>0</v>
      </c>
      <c r="G459" s="130">
        <v>0</v>
      </c>
      <c r="H459" s="130">
        <v>0</v>
      </c>
      <c r="I459" s="123">
        <v>0</v>
      </c>
      <c r="J459" s="123">
        <v>0</v>
      </c>
      <c r="K459" s="130">
        <v>0</v>
      </c>
      <c r="L459" s="130">
        <v>0</v>
      </c>
      <c r="M459" s="130">
        <v>0</v>
      </c>
      <c r="N459" s="131">
        <v>0</v>
      </c>
      <c r="O459" s="588">
        <v>0</v>
      </c>
      <c r="P459" s="589">
        <v>0</v>
      </c>
      <c r="Q459" s="603"/>
      <c r="R459" s="603"/>
      <c r="S459" s="637">
        <f t="shared" ref="S459" si="2536">C459-C458</f>
        <v>0</v>
      </c>
      <c r="T459" s="637">
        <f t="shared" ref="T459" si="2537">D459-D458</f>
        <v>0</v>
      </c>
      <c r="U459" s="637">
        <f t="shared" ref="U459" si="2538">E459-E458</f>
        <v>0</v>
      </c>
      <c r="V459" s="637">
        <f t="shared" ref="V459" si="2539">F459-F458</f>
        <v>0</v>
      </c>
      <c r="W459" s="637">
        <f t="shared" ref="W459" si="2540">G459-G458</f>
        <v>0</v>
      </c>
      <c r="X459" s="637">
        <f t="shared" ref="X459" si="2541">H459-H458</f>
        <v>0</v>
      </c>
      <c r="Y459" s="645">
        <f t="shared" ref="Y459" si="2542">I459-I458</f>
        <v>0</v>
      </c>
      <c r="Z459" s="637">
        <f t="shared" ref="Z459" si="2543">J459-J458</f>
        <v>0</v>
      </c>
      <c r="AA459" s="637">
        <f t="shared" ref="AA459" si="2544">K459-K458</f>
        <v>0</v>
      </c>
      <c r="AB459" s="637">
        <f t="shared" ref="AB459" si="2545">L459-L458</f>
        <v>0</v>
      </c>
      <c r="AC459" s="637">
        <f t="shared" ref="AC459" si="2546">M459-M458</f>
        <v>0</v>
      </c>
      <c r="AD459" s="645">
        <f t="shared" ref="AD459" si="2547">N459-N458</f>
        <v>0</v>
      </c>
    </row>
    <row r="460" spans="1:30">
      <c r="A460" s="117"/>
      <c r="B460" s="109" t="s">
        <v>292</v>
      </c>
      <c r="C460" s="120">
        <v>118.73913043478214</v>
      </c>
      <c r="D460" s="127">
        <v>123.87499999999959</v>
      </c>
      <c r="E460" s="127">
        <v>150.53846153846092</v>
      </c>
      <c r="F460" s="127">
        <v>130.5</v>
      </c>
      <c r="G460" s="127">
        <v>127.695652173913</v>
      </c>
      <c r="H460" s="127">
        <v>132.14999999999992</v>
      </c>
      <c r="I460" s="120">
        <v>128.40659340659309</v>
      </c>
      <c r="J460" s="120">
        <v>0</v>
      </c>
      <c r="K460" s="127">
        <v>73.908163265306101</v>
      </c>
      <c r="L460" s="127">
        <v>74.512455516014185</v>
      </c>
      <c r="M460" s="127">
        <v>70.791666666666643</v>
      </c>
      <c r="N460" s="128">
        <v>73.635789473684184</v>
      </c>
      <c r="O460" s="588">
        <v>0</v>
      </c>
      <c r="P460" s="589">
        <v>0</v>
      </c>
      <c r="Q460" s="603"/>
      <c r="R460" s="603"/>
      <c r="S460" s="145"/>
      <c r="T460" s="145"/>
      <c r="Y460" s="644"/>
      <c r="AD460" s="644"/>
    </row>
    <row r="461" spans="1:30">
      <c r="A461" s="117"/>
      <c r="B461" s="129" t="s">
        <v>577</v>
      </c>
      <c r="C461" s="123">
        <v>118.66379310344816</v>
      </c>
      <c r="D461" s="130">
        <v>108.41071428571435</v>
      </c>
      <c r="E461" s="130">
        <v>133.70588235294119</v>
      </c>
      <c r="F461" s="734">
        <v>0</v>
      </c>
      <c r="G461" s="130">
        <v>122.29411764705883</v>
      </c>
      <c r="H461" s="130">
        <v>131.541666666667</v>
      </c>
      <c r="I461" s="123">
        <v>120.06439393939392</v>
      </c>
      <c r="J461" s="123">
        <v>0</v>
      </c>
      <c r="K461" s="130">
        <v>78.750000000000014</v>
      </c>
      <c r="L461" s="130">
        <v>76.041782729805007</v>
      </c>
      <c r="M461" s="130">
        <v>74.006849315068493</v>
      </c>
      <c r="N461" s="131">
        <v>76.016420361247953</v>
      </c>
      <c r="O461" s="588">
        <v>0</v>
      </c>
      <c r="P461" s="589">
        <v>0</v>
      </c>
      <c r="Q461" s="603"/>
      <c r="R461" s="603"/>
      <c r="S461" s="637">
        <f t="shared" ref="S461" si="2548">C461-C460</f>
        <v>-7.533733133398357E-2</v>
      </c>
      <c r="T461" s="729">
        <f t="shared" ref="T461" si="2549">D461-D460</f>
        <v>-15.464285714285239</v>
      </c>
      <c r="U461" s="729">
        <f t="shared" ref="U461" si="2550">E461-E460</f>
        <v>-16.832579185519734</v>
      </c>
      <c r="V461" s="729">
        <f t="shared" ref="V461" si="2551">F461-F460</f>
        <v>-130.5</v>
      </c>
      <c r="W461" s="637">
        <f t="shared" ref="W461" si="2552">G461-G460</f>
        <v>-5.4015345268541779</v>
      </c>
      <c r="X461" s="637">
        <f t="shared" ref="X461" si="2553">H461-H460</f>
        <v>-0.60833333333292217</v>
      </c>
      <c r="Y461" s="645">
        <f t="shared" ref="Y461" si="2554">I461-I460</f>
        <v>-8.3421994671991655</v>
      </c>
      <c r="Z461" s="637">
        <f t="shared" ref="Z461" si="2555">J461-J460</f>
        <v>0</v>
      </c>
      <c r="AA461" s="637">
        <f t="shared" ref="AA461" si="2556">K461-K460</f>
        <v>4.8418367346939135</v>
      </c>
      <c r="AB461" s="637">
        <f t="shared" ref="AB461" si="2557">L461-L460</f>
        <v>1.5293272137908218</v>
      </c>
      <c r="AC461" s="637">
        <f t="shared" ref="AC461" si="2558">M461-M460</f>
        <v>3.21518264840185</v>
      </c>
      <c r="AD461" s="645">
        <f t="shared" ref="AD461" si="2559">N461-N460</f>
        <v>2.3806308875637683</v>
      </c>
    </row>
    <row r="462" spans="1:30">
      <c r="A462" s="117"/>
      <c r="B462" s="109" t="s">
        <v>175</v>
      </c>
      <c r="C462" s="120">
        <v>123.4210108914026</v>
      </c>
      <c r="D462" s="127">
        <v>121.65232793522175</v>
      </c>
      <c r="E462" s="127">
        <v>126.45326542840004</v>
      </c>
      <c r="F462" s="127">
        <v>125.18204001952161</v>
      </c>
      <c r="G462" s="127">
        <v>120.28107734806589</v>
      </c>
      <c r="H462" s="127">
        <v>125.68695652173901</v>
      </c>
      <c r="I462" s="120">
        <v>123.63791234319295</v>
      </c>
      <c r="J462" s="120">
        <v>0</v>
      </c>
      <c r="K462" s="127">
        <v>77.594922737306817</v>
      </c>
      <c r="L462" s="127">
        <v>76.393312101910794</v>
      </c>
      <c r="M462" s="127">
        <v>74.379464285714249</v>
      </c>
      <c r="N462" s="128">
        <v>76.75597269624572</v>
      </c>
      <c r="O462" s="588">
        <v>0</v>
      </c>
      <c r="P462" s="589">
        <v>0</v>
      </c>
      <c r="Q462" s="603"/>
      <c r="R462" s="603"/>
      <c r="S462" s="145"/>
      <c r="T462" s="145"/>
      <c r="Y462" s="644"/>
      <c r="AD462" s="644"/>
    </row>
    <row r="463" spans="1:30">
      <c r="A463" s="117"/>
      <c r="B463" s="129" t="s">
        <v>579</v>
      </c>
      <c r="C463" s="123">
        <v>123.53217463273324</v>
      </c>
      <c r="D463" s="130">
        <v>121.73627608346696</v>
      </c>
      <c r="E463" s="130">
        <v>126.08239700374563</v>
      </c>
      <c r="F463" s="130">
        <v>125.29848558866659</v>
      </c>
      <c r="G463" s="130">
        <v>120.41694687289839</v>
      </c>
      <c r="H463" s="130">
        <v>123.844537815126</v>
      </c>
      <c r="I463" s="123">
        <v>123.64662145189654</v>
      </c>
      <c r="J463" s="123">
        <v>0</v>
      </c>
      <c r="K463" s="130">
        <v>76.649384885764505</v>
      </c>
      <c r="L463" s="130">
        <v>75.938530734632678</v>
      </c>
      <c r="M463" s="130">
        <v>72.261410788381738</v>
      </c>
      <c r="N463" s="131">
        <v>75.900782013685244</v>
      </c>
      <c r="O463" s="588">
        <v>0</v>
      </c>
      <c r="P463" s="589">
        <v>0</v>
      </c>
      <c r="Q463" s="603"/>
      <c r="R463" s="603"/>
      <c r="S463" s="637">
        <f t="shared" ref="S463" si="2560">C463-C462</f>
        <v>0.11116374133064255</v>
      </c>
      <c r="T463" s="637">
        <f t="shared" ref="T463" si="2561">D463-D462</f>
        <v>8.3948148245212906E-2</v>
      </c>
      <c r="U463" s="637">
        <f t="shared" ref="U463" si="2562">E463-E462</f>
        <v>-0.37086842465441805</v>
      </c>
      <c r="V463" s="637">
        <f t="shared" ref="V463" si="2563">F463-F462</f>
        <v>0.11644556914498594</v>
      </c>
      <c r="W463" s="637">
        <f t="shared" ref="W463" si="2564">G463-G462</f>
        <v>0.13586952483250059</v>
      </c>
      <c r="X463" s="637">
        <f t="shared" ref="X463" si="2565">H463-H462</f>
        <v>-1.8424187066130031</v>
      </c>
      <c r="Y463" s="645">
        <f t="shared" ref="Y463" si="2566">I463-I462</f>
        <v>8.7091087035844339E-3</v>
      </c>
      <c r="Z463" s="637">
        <f t="shared" ref="Z463" si="2567">J463-J462</f>
        <v>0</v>
      </c>
      <c r="AA463" s="637">
        <f t="shared" ref="AA463" si="2568">K463-K462</f>
        <v>-0.94553785154231207</v>
      </c>
      <c r="AB463" s="637">
        <f t="shared" ref="AB463" si="2569">L463-L462</f>
        <v>-0.45478136727811602</v>
      </c>
      <c r="AC463" s="637">
        <f t="shared" ref="AC463" si="2570">M463-M462</f>
        <v>-2.1180534973325109</v>
      </c>
      <c r="AD463" s="645">
        <f t="shared" ref="AD463" si="2571">N463-N462</f>
        <v>-0.85519068256047603</v>
      </c>
    </row>
    <row r="464" spans="1:30">
      <c r="A464" s="117"/>
      <c r="B464" s="109" t="s">
        <v>177</v>
      </c>
      <c r="C464" s="120">
        <v>113.51528175740174</v>
      </c>
      <c r="D464" s="127">
        <v>116.88023952095803</v>
      </c>
      <c r="E464" s="127">
        <v>119.72881355932144</v>
      </c>
      <c r="F464" s="127">
        <v>123.77401129943458</v>
      </c>
      <c r="G464" s="127">
        <v>113.59374999999946</v>
      </c>
      <c r="H464" s="127">
        <v>120.53125</v>
      </c>
      <c r="I464" s="120">
        <v>115.77847113884525</v>
      </c>
      <c r="J464" s="120">
        <v>0</v>
      </c>
      <c r="K464" s="127">
        <v>72.981111111111048</v>
      </c>
      <c r="L464" s="127">
        <v>75.336408364083624</v>
      </c>
      <c r="M464" s="127">
        <v>74.842504743832961</v>
      </c>
      <c r="N464" s="128">
        <v>73.972388213476165</v>
      </c>
      <c r="O464" s="588">
        <v>0</v>
      </c>
      <c r="P464" s="589">
        <v>0</v>
      </c>
      <c r="Q464" s="603"/>
      <c r="R464" s="603"/>
      <c r="S464" s="145"/>
      <c r="T464" s="145"/>
      <c r="Y464" s="644"/>
      <c r="AD464" s="644"/>
    </row>
    <row r="465" spans="1:30">
      <c r="A465" s="117"/>
      <c r="B465" s="129" t="s">
        <v>581</v>
      </c>
      <c r="C465" s="123">
        <v>117.21495327102788</v>
      </c>
      <c r="D465" s="130">
        <v>117.19714285714262</v>
      </c>
      <c r="E465" s="130">
        <v>118.77304964539015</v>
      </c>
      <c r="F465" s="130">
        <v>123.60666666666647</v>
      </c>
      <c r="G465" s="130">
        <v>104.22413793103431</v>
      </c>
      <c r="H465" s="130">
        <v>124.276315789474</v>
      </c>
      <c r="I465" s="123">
        <v>117.57973333333315</v>
      </c>
      <c r="J465" s="123">
        <v>0</v>
      </c>
      <c r="K465" s="130">
        <v>74.342342342342363</v>
      </c>
      <c r="L465" s="130">
        <v>75.884467265725291</v>
      </c>
      <c r="M465" s="130">
        <v>73.309236947791163</v>
      </c>
      <c r="N465" s="131">
        <v>74.72440307567787</v>
      </c>
      <c r="O465" s="588">
        <v>0</v>
      </c>
      <c r="P465" s="589">
        <v>0</v>
      </c>
      <c r="Q465" s="603"/>
      <c r="R465" s="603"/>
      <c r="S465" s="637">
        <f t="shared" ref="S465" si="2572">C465-C464</f>
        <v>3.6996715136261429</v>
      </c>
      <c r="T465" s="637">
        <f t="shared" ref="T465" si="2573">D465-D464</f>
        <v>0.31690333618459476</v>
      </c>
      <c r="U465" s="637">
        <f t="shared" ref="U465" si="2574">E465-E464</f>
        <v>-0.95576391393129256</v>
      </c>
      <c r="V465" s="637">
        <f t="shared" ref="V465" si="2575">F465-F464</f>
        <v>-0.16734463276810629</v>
      </c>
      <c r="W465" s="637">
        <f t="shared" ref="W465" si="2576">G465-G464</f>
        <v>-9.3696120689651536</v>
      </c>
      <c r="X465" s="637">
        <f t="shared" ref="X465" si="2577">H465-H464</f>
        <v>3.7450657894739976</v>
      </c>
      <c r="Y465" s="645">
        <f t="shared" ref="Y465" si="2578">I465-I464</f>
        <v>1.8012621944879044</v>
      </c>
      <c r="Z465" s="637">
        <f t="shared" ref="Z465" si="2579">J465-J464</f>
        <v>0</v>
      </c>
      <c r="AA465" s="637">
        <f t="shared" ref="AA465" si="2580">K465-K464</f>
        <v>1.3612312312313151</v>
      </c>
      <c r="AB465" s="637">
        <f t="shared" ref="AB465" si="2581">L465-L464</f>
        <v>0.54805890164166726</v>
      </c>
      <c r="AC465" s="637">
        <f t="shared" ref="AC465" si="2582">M465-M464</f>
        <v>-1.5332677960417982</v>
      </c>
      <c r="AD465" s="645">
        <f t="shared" ref="AD465" si="2583">N465-N464</f>
        <v>0.75201486220170466</v>
      </c>
    </row>
    <row r="466" spans="1:30">
      <c r="A466" s="117"/>
      <c r="B466" s="109" t="s">
        <v>179</v>
      </c>
      <c r="C466" s="120">
        <v>0</v>
      </c>
      <c r="D466" s="127">
        <v>0</v>
      </c>
      <c r="E466" s="127">
        <v>0</v>
      </c>
      <c r="F466" s="127">
        <v>0</v>
      </c>
      <c r="G466" s="127">
        <v>0</v>
      </c>
      <c r="H466" s="127">
        <v>0</v>
      </c>
      <c r="I466" s="120">
        <v>0</v>
      </c>
      <c r="J466" s="120">
        <v>0</v>
      </c>
      <c r="K466" s="127">
        <v>0</v>
      </c>
      <c r="L466" s="127">
        <v>0</v>
      </c>
      <c r="M466" s="127">
        <v>0</v>
      </c>
      <c r="N466" s="128">
        <v>0</v>
      </c>
      <c r="O466" s="588">
        <v>0</v>
      </c>
      <c r="P466" s="589">
        <v>0</v>
      </c>
      <c r="Q466" s="603"/>
      <c r="R466" s="603"/>
      <c r="S466" s="145"/>
      <c r="T466" s="145"/>
      <c r="Y466" s="644"/>
      <c r="AD466" s="644"/>
    </row>
    <row r="467" spans="1:30">
      <c r="A467" s="117"/>
      <c r="B467" s="129" t="s">
        <v>583</v>
      </c>
      <c r="C467" s="123">
        <v>0</v>
      </c>
      <c r="D467" s="130">
        <v>0</v>
      </c>
      <c r="E467" s="130">
        <v>0</v>
      </c>
      <c r="F467" s="130">
        <v>0</v>
      </c>
      <c r="G467" s="130">
        <v>0</v>
      </c>
      <c r="H467" s="130">
        <v>0</v>
      </c>
      <c r="I467" s="123">
        <v>0</v>
      </c>
      <c r="J467" s="123">
        <v>0</v>
      </c>
      <c r="K467" s="130">
        <v>0</v>
      </c>
      <c r="L467" s="130">
        <v>0</v>
      </c>
      <c r="M467" s="130">
        <v>0</v>
      </c>
      <c r="N467" s="131">
        <v>0</v>
      </c>
      <c r="O467" s="588">
        <v>0</v>
      </c>
      <c r="P467" s="589">
        <v>0</v>
      </c>
      <c r="Q467" s="603"/>
      <c r="R467" s="603"/>
      <c r="S467" s="637">
        <f t="shared" ref="S467" si="2584">C467-C466</f>
        <v>0</v>
      </c>
      <c r="T467" s="637">
        <f t="shared" ref="T467" si="2585">D467-D466</f>
        <v>0</v>
      </c>
      <c r="U467" s="637">
        <f t="shared" ref="U467" si="2586">E467-E466</f>
        <v>0</v>
      </c>
      <c r="V467" s="637">
        <f t="shared" ref="V467" si="2587">F467-F466</f>
        <v>0</v>
      </c>
      <c r="W467" s="637">
        <f t="shared" ref="W467" si="2588">G467-G466</f>
        <v>0</v>
      </c>
      <c r="X467" s="637">
        <f t="shared" ref="X467" si="2589">H467-H466</f>
        <v>0</v>
      </c>
      <c r="Y467" s="645">
        <f t="shared" ref="Y467" si="2590">I467-I466</f>
        <v>0</v>
      </c>
      <c r="Z467" s="637">
        <f t="shared" ref="Z467" si="2591">J467-J466</f>
        <v>0</v>
      </c>
      <c r="AA467" s="637">
        <f t="shared" ref="AA467" si="2592">K467-K466</f>
        <v>0</v>
      </c>
      <c r="AB467" s="637">
        <f t="shared" ref="AB467" si="2593">L467-L466</f>
        <v>0</v>
      </c>
      <c r="AC467" s="637">
        <f t="shared" ref="AC467" si="2594">M467-M466</f>
        <v>0</v>
      </c>
      <c r="AD467" s="645">
        <f t="shared" ref="AD467" si="2595">N467-N466</f>
        <v>0</v>
      </c>
    </row>
    <row r="468" spans="1:30">
      <c r="A468" s="117"/>
      <c r="B468" s="109" t="s">
        <v>181</v>
      </c>
      <c r="C468" s="120">
        <v>122.43364432597048</v>
      </c>
      <c r="D468" s="127">
        <v>120.96233766233685</v>
      </c>
      <c r="E468" s="127">
        <v>126.22366898148128</v>
      </c>
      <c r="F468" s="127">
        <v>125.07008086253356</v>
      </c>
      <c r="G468" s="127">
        <v>119.99801587301545</v>
      </c>
      <c r="H468" s="127">
        <v>125.05725190839684</v>
      </c>
      <c r="I468" s="120">
        <v>122.9281487743021</v>
      </c>
      <c r="J468" s="120">
        <v>0</v>
      </c>
      <c r="K468" s="127">
        <v>74.140321686078707</v>
      </c>
      <c r="L468" s="127">
        <v>75.630878438331834</v>
      </c>
      <c r="M468" s="127">
        <v>74.704394141145087</v>
      </c>
      <c r="N468" s="128">
        <v>74.712600211768233</v>
      </c>
      <c r="O468" s="588">
        <v>0</v>
      </c>
      <c r="P468" s="589">
        <v>0</v>
      </c>
      <c r="Q468" s="603"/>
      <c r="R468" s="603"/>
      <c r="S468" s="145"/>
      <c r="T468" s="145"/>
      <c r="Y468" s="644"/>
      <c r="AD468" s="644"/>
    </row>
    <row r="469" spans="1:30">
      <c r="A469" s="117"/>
      <c r="B469" s="129" t="s">
        <v>585</v>
      </c>
      <c r="C469" s="123">
        <v>122.95982688870068</v>
      </c>
      <c r="D469" s="130">
        <v>121.08159340659324</v>
      </c>
      <c r="E469" s="130">
        <v>125.7970653377633</v>
      </c>
      <c r="F469" s="130">
        <v>125.18297678652732</v>
      </c>
      <c r="G469" s="130">
        <v>119.80906148867307</v>
      </c>
      <c r="H469" s="130">
        <v>123.94904458598731</v>
      </c>
      <c r="I469" s="123">
        <v>123.12433425160698</v>
      </c>
      <c r="J469" s="123">
        <v>0</v>
      </c>
      <c r="K469" s="130">
        <v>74.994781312127245</v>
      </c>
      <c r="L469" s="130">
        <v>75.900674157303385</v>
      </c>
      <c r="M469" s="130">
        <v>72.967523680649521</v>
      </c>
      <c r="N469" s="131">
        <v>75.068832283915285</v>
      </c>
      <c r="O469" s="588">
        <v>0</v>
      </c>
      <c r="P469" s="589">
        <v>0</v>
      </c>
      <c r="Q469" s="603"/>
      <c r="R469" s="603"/>
      <c r="S469" s="637">
        <f t="shared" ref="S469" si="2596">C469-C468</f>
        <v>0.52618256273019881</v>
      </c>
      <c r="T469" s="637">
        <f t="shared" ref="T469" si="2597">D469-D468</f>
        <v>0.1192557442563924</v>
      </c>
      <c r="U469" s="637">
        <f t="shared" ref="U469" si="2598">E469-E468</f>
        <v>-0.4266036437179821</v>
      </c>
      <c r="V469" s="637">
        <f t="shared" ref="V469" si="2599">F469-F468</f>
        <v>0.11289592399376147</v>
      </c>
      <c r="W469" s="637">
        <f t="shared" ref="W469" si="2600">G469-G468</f>
        <v>-0.18895438434238088</v>
      </c>
      <c r="X469" s="637">
        <f t="shared" ref="X469" si="2601">H469-H468</f>
        <v>-1.1082073224095268</v>
      </c>
      <c r="Y469" s="645">
        <f t="shared" ref="Y469" si="2602">I469-I468</f>
        <v>0.1961854773048799</v>
      </c>
      <c r="Z469" s="637">
        <f t="shared" ref="Z469" si="2603">J469-J468</f>
        <v>0</v>
      </c>
      <c r="AA469" s="637">
        <f t="shared" ref="AA469" si="2604">K469-K468</f>
        <v>0.85445962604853776</v>
      </c>
      <c r="AB469" s="637">
        <f t="shared" ref="AB469" si="2605">L469-L468</f>
        <v>0.26979571897155097</v>
      </c>
      <c r="AC469" s="637">
        <f t="shared" ref="AC469" si="2606">M469-M468</f>
        <v>-1.7368704604955667</v>
      </c>
      <c r="AD469" s="645">
        <f t="shared" ref="AD469" si="2607">N469-N468</f>
        <v>0.35623207214705133</v>
      </c>
    </row>
    <row r="470" spans="1:30">
      <c r="A470" s="117"/>
      <c r="B470" s="109" t="s">
        <v>183</v>
      </c>
      <c r="C470" s="120">
        <v>79.825516471245052</v>
      </c>
      <c r="D470" s="127">
        <v>83.972579263067644</v>
      </c>
      <c r="E470" s="127">
        <v>86.242921013412769</v>
      </c>
      <c r="F470" s="127">
        <v>84.713876967095814</v>
      </c>
      <c r="G470" s="127">
        <v>79.844961240310056</v>
      </c>
      <c r="H470" s="127">
        <v>80.0520833333333</v>
      </c>
      <c r="I470" s="120">
        <v>81.783268482490215</v>
      </c>
      <c r="J470" s="120">
        <v>0</v>
      </c>
      <c r="K470" s="127">
        <v>60.916839916839884</v>
      </c>
      <c r="L470" s="127">
        <v>57.999999999999936</v>
      </c>
      <c r="M470" s="127">
        <v>61.287499999999952</v>
      </c>
      <c r="N470" s="128">
        <v>59.93495934959347</v>
      </c>
      <c r="O470" s="588">
        <v>0</v>
      </c>
      <c r="P470" s="589">
        <v>0</v>
      </c>
      <c r="Q470" s="603"/>
      <c r="R470" s="603"/>
      <c r="S470" s="145"/>
      <c r="T470" s="145"/>
      <c r="Y470" s="644"/>
      <c r="AD470" s="644"/>
    </row>
    <row r="471" spans="1:30">
      <c r="A471" s="117"/>
      <c r="B471" s="129" t="s">
        <v>587</v>
      </c>
      <c r="C471" s="123">
        <v>80.143178212585909</v>
      </c>
      <c r="D471" s="130">
        <v>82.355946398660009</v>
      </c>
      <c r="E471" s="130">
        <v>85.967359050445111</v>
      </c>
      <c r="F471" s="130">
        <v>83.516170763260021</v>
      </c>
      <c r="G471" s="130">
        <v>79.04777070063696</v>
      </c>
      <c r="H471" s="130">
        <v>84.1171875</v>
      </c>
      <c r="I471" s="123">
        <v>81.479047198941331</v>
      </c>
      <c r="J471" s="123">
        <v>0</v>
      </c>
      <c r="K471" s="130">
        <v>65.993344425956735</v>
      </c>
      <c r="L471" s="130">
        <v>60.496021220159129</v>
      </c>
      <c r="M471" s="130">
        <v>65.615384615384599</v>
      </c>
      <c r="N471" s="131">
        <v>64.002840909090907</v>
      </c>
      <c r="O471" s="588">
        <v>0</v>
      </c>
      <c r="P471" s="589">
        <v>0</v>
      </c>
      <c r="Q471" s="603"/>
      <c r="R471" s="603"/>
      <c r="S471" s="637">
        <f t="shared" ref="S471" si="2608">C471-C470</f>
        <v>0.31766174134085645</v>
      </c>
      <c r="T471" s="637">
        <f t="shared" ref="T471" si="2609">D471-D470</f>
        <v>-1.6166328644076344</v>
      </c>
      <c r="U471" s="637">
        <f t="shared" ref="U471" si="2610">E471-E470</f>
        <v>-0.27556196296765734</v>
      </c>
      <c r="V471" s="637">
        <f t="shared" ref="V471" si="2611">F471-F470</f>
        <v>-1.1977062038357928</v>
      </c>
      <c r="W471" s="637">
        <f t="shared" ref="W471" si="2612">G471-G470</f>
        <v>-0.79719053967309605</v>
      </c>
      <c r="X471" s="637">
        <f t="shared" ref="X471" si="2613">H471-H470</f>
        <v>4.0651041666666998</v>
      </c>
      <c r="Y471" s="645">
        <f t="shared" ref="Y471" si="2614">I471-I470</f>
        <v>-0.304221283548884</v>
      </c>
      <c r="Z471" s="637">
        <f t="shared" ref="Z471" si="2615">J471-J470</f>
        <v>0</v>
      </c>
      <c r="AA471" s="637">
        <f t="shared" ref="AA471" si="2616">K471-K470</f>
        <v>5.0765045091168517</v>
      </c>
      <c r="AB471" s="637">
        <f t="shared" ref="AB471" si="2617">L471-L470</f>
        <v>2.4960212201591929</v>
      </c>
      <c r="AC471" s="637">
        <f t="shared" ref="AC471" si="2618">M471-M470</f>
        <v>4.3278846153846473</v>
      </c>
      <c r="AD471" s="645">
        <f t="shared" ref="AD471" si="2619">N471-N470</f>
        <v>4.0678815594974367</v>
      </c>
    </row>
    <row r="472" spans="1:30">
      <c r="A472" s="117"/>
      <c r="B472" s="109" t="s">
        <v>185</v>
      </c>
      <c r="C472" s="120">
        <v>71.086162716207539</v>
      </c>
      <c r="D472" s="127">
        <v>73.404958677685926</v>
      </c>
      <c r="E472" s="127">
        <v>73.765765765765735</v>
      </c>
      <c r="F472" s="127">
        <v>70.903743315507981</v>
      </c>
      <c r="G472" s="127">
        <v>56.402173913043399</v>
      </c>
      <c r="H472" s="127">
        <v>70.076923076922995</v>
      </c>
      <c r="I472" s="120">
        <v>71.210824540836242</v>
      </c>
      <c r="J472" s="120">
        <v>0</v>
      </c>
      <c r="K472" s="127">
        <v>57.655810510732735</v>
      </c>
      <c r="L472" s="127">
        <v>55.467455621301767</v>
      </c>
      <c r="M472" s="127">
        <v>51.163934426229446</v>
      </c>
      <c r="N472" s="128">
        <v>56.448868778280506</v>
      </c>
      <c r="O472" s="588">
        <v>0</v>
      </c>
      <c r="P472" s="589">
        <v>0</v>
      </c>
      <c r="Q472" s="603"/>
      <c r="R472" s="603"/>
      <c r="S472" s="145"/>
      <c r="T472" s="145"/>
      <c r="Y472" s="644"/>
      <c r="AD472" s="644"/>
    </row>
    <row r="473" spans="1:30">
      <c r="A473" s="117"/>
      <c r="B473" s="129" t="s">
        <v>589</v>
      </c>
      <c r="C473" s="123">
        <v>71.598187311178251</v>
      </c>
      <c r="D473" s="130">
        <v>72.561983471074399</v>
      </c>
      <c r="E473" s="130">
        <v>69.197183098591537</v>
      </c>
      <c r="F473" s="130">
        <v>69.489010989010964</v>
      </c>
      <c r="G473" s="130">
        <v>56.79856115107917</v>
      </c>
      <c r="H473" s="130">
        <v>85.625</v>
      </c>
      <c r="I473" s="123">
        <v>70.834875444839867</v>
      </c>
      <c r="J473" s="123">
        <v>0</v>
      </c>
      <c r="K473" s="130">
        <v>57.902912621359242</v>
      </c>
      <c r="L473" s="130">
        <v>57.304516129032258</v>
      </c>
      <c r="M473" s="130">
        <v>57.913294797687882</v>
      </c>
      <c r="N473" s="131">
        <v>57.717609306056971</v>
      </c>
      <c r="O473" s="588">
        <v>0</v>
      </c>
      <c r="P473" s="589">
        <v>0</v>
      </c>
      <c r="Q473" s="603"/>
      <c r="R473" s="603"/>
      <c r="S473" s="637">
        <f t="shared" ref="S473" si="2620">C473-C472</f>
        <v>0.51202459497071118</v>
      </c>
      <c r="T473" s="637">
        <f t="shared" ref="T473" si="2621">D473-D472</f>
        <v>-0.84297520661152703</v>
      </c>
      <c r="U473" s="637">
        <f t="shared" ref="U473" si="2622">E473-E472</f>
        <v>-4.5685826671741978</v>
      </c>
      <c r="V473" s="637">
        <f t="shared" ref="V473" si="2623">F473-F472</f>
        <v>-1.4147323264970169</v>
      </c>
      <c r="W473" s="637">
        <f t="shared" ref="W473" si="2624">G473-G472</f>
        <v>0.39638723803577136</v>
      </c>
      <c r="X473" s="637">
        <f t="shared" ref="X473" si="2625">H473-H472</f>
        <v>15.548076923077005</v>
      </c>
      <c r="Y473" s="645">
        <f t="shared" ref="Y473" si="2626">I473-I472</f>
        <v>-0.3759490959963756</v>
      </c>
      <c r="Z473" s="637">
        <f t="shared" ref="Z473" si="2627">J473-J472</f>
        <v>0</v>
      </c>
      <c r="AA473" s="637">
        <f t="shared" ref="AA473" si="2628">K473-K472</f>
        <v>0.247102110626507</v>
      </c>
      <c r="AB473" s="637">
        <f t="shared" ref="AB473" si="2629">L473-L472</f>
        <v>1.8370605077304916</v>
      </c>
      <c r="AC473" s="637">
        <f t="shared" ref="AC473" si="2630">M473-M472</f>
        <v>6.7493603714584367</v>
      </c>
      <c r="AD473" s="645">
        <f t="shared" ref="AD473" si="2631">N473-N472</f>
        <v>1.2687405277764654</v>
      </c>
    </row>
    <row r="474" spans="1:30">
      <c r="A474" s="117"/>
      <c r="B474" s="109" t="s">
        <v>187</v>
      </c>
      <c r="C474" s="120">
        <v>0</v>
      </c>
      <c r="D474" s="127">
        <v>0</v>
      </c>
      <c r="E474" s="127">
        <v>0</v>
      </c>
      <c r="F474" s="127">
        <v>0</v>
      </c>
      <c r="G474" s="127">
        <v>0</v>
      </c>
      <c r="H474" s="127">
        <v>0</v>
      </c>
      <c r="I474" s="120">
        <v>0</v>
      </c>
      <c r="J474" s="120">
        <v>0</v>
      </c>
      <c r="K474" s="127">
        <v>0</v>
      </c>
      <c r="L474" s="127">
        <v>0</v>
      </c>
      <c r="M474" s="127">
        <v>0</v>
      </c>
      <c r="N474" s="128">
        <v>0</v>
      </c>
      <c r="O474" s="588">
        <v>0</v>
      </c>
      <c r="P474" s="589">
        <v>0</v>
      </c>
      <c r="Q474" s="603"/>
      <c r="R474" s="603"/>
      <c r="S474" s="145"/>
      <c r="T474" s="145"/>
      <c r="Y474" s="644"/>
      <c r="AD474" s="644"/>
    </row>
    <row r="475" spans="1:30">
      <c r="A475" s="117"/>
      <c r="B475" s="129" t="s">
        <v>591</v>
      </c>
      <c r="C475" s="123">
        <v>0</v>
      </c>
      <c r="D475" s="130">
        <v>0</v>
      </c>
      <c r="E475" s="130">
        <v>0</v>
      </c>
      <c r="F475" s="130">
        <v>0</v>
      </c>
      <c r="G475" s="130">
        <v>0</v>
      </c>
      <c r="H475" s="130">
        <v>0</v>
      </c>
      <c r="I475" s="123">
        <v>0</v>
      </c>
      <c r="J475" s="123">
        <v>0</v>
      </c>
      <c r="K475" s="130">
        <v>0</v>
      </c>
      <c r="L475" s="130">
        <v>0</v>
      </c>
      <c r="M475" s="130">
        <v>0</v>
      </c>
      <c r="N475" s="131">
        <v>0</v>
      </c>
      <c r="O475" s="588">
        <v>0</v>
      </c>
      <c r="P475" s="589">
        <v>0</v>
      </c>
      <c r="Q475" s="603"/>
      <c r="R475" s="603"/>
      <c r="S475" s="637">
        <f t="shared" ref="S475" si="2632">C475-C474</f>
        <v>0</v>
      </c>
      <c r="T475" s="637">
        <f t="shared" ref="T475" si="2633">D475-D474</f>
        <v>0</v>
      </c>
      <c r="U475" s="637">
        <f t="shared" ref="U475" si="2634">E475-E474</f>
        <v>0</v>
      </c>
      <c r="V475" s="637">
        <f t="shared" ref="V475" si="2635">F475-F474</f>
        <v>0</v>
      </c>
      <c r="W475" s="637">
        <f t="shared" ref="W475" si="2636">G475-G474</f>
        <v>0</v>
      </c>
      <c r="X475" s="637">
        <f t="shared" ref="X475" si="2637">H475-H474</f>
        <v>0</v>
      </c>
      <c r="Y475" s="645">
        <f t="shared" ref="Y475" si="2638">I475-I474</f>
        <v>0</v>
      </c>
      <c r="Z475" s="637">
        <f t="shared" ref="Z475" si="2639">J475-J474</f>
        <v>0</v>
      </c>
      <c r="AA475" s="637">
        <f t="shared" ref="AA475" si="2640">K475-K474</f>
        <v>0</v>
      </c>
      <c r="AB475" s="637">
        <f t="shared" ref="AB475" si="2641">L475-L474</f>
        <v>0</v>
      </c>
      <c r="AC475" s="637">
        <f t="shared" ref="AC475" si="2642">M475-M474</f>
        <v>0</v>
      </c>
      <c r="AD475" s="645">
        <f t="shared" ref="AD475" si="2643">N475-N474</f>
        <v>0</v>
      </c>
    </row>
    <row r="476" spans="1:30">
      <c r="A476" s="117"/>
      <c r="B476" s="109" t="s">
        <v>189</v>
      </c>
      <c r="C476" s="120">
        <v>77.172953529068579</v>
      </c>
      <c r="D476" s="127">
        <v>80.874621441550516</v>
      </c>
      <c r="E476" s="127">
        <v>83.141097424412038</v>
      </c>
      <c r="F476" s="127">
        <v>81.799097065462718</v>
      </c>
      <c r="G476" s="127">
        <v>73.682857142857102</v>
      </c>
      <c r="H476" s="127">
        <v>77.92622950819667</v>
      </c>
      <c r="I476" s="120">
        <v>78.771816562778227</v>
      </c>
      <c r="J476" s="120">
        <v>0</v>
      </c>
      <c r="K476" s="127">
        <v>58.512008733624405</v>
      </c>
      <c r="L476" s="127">
        <v>56.24590163934424</v>
      </c>
      <c r="M476" s="127">
        <v>54.243346007604515</v>
      </c>
      <c r="N476" s="128">
        <v>57.426245522631035</v>
      </c>
      <c r="O476" s="588">
        <v>0</v>
      </c>
      <c r="P476" s="589">
        <v>0</v>
      </c>
      <c r="Q476" s="603"/>
      <c r="R476" s="603"/>
      <c r="S476" s="145"/>
      <c r="T476" s="145"/>
      <c r="Y476" s="644"/>
      <c r="AD476" s="644"/>
    </row>
    <row r="477" spans="1:30">
      <c r="A477" s="117"/>
      <c r="B477" s="129" t="s">
        <v>593</v>
      </c>
      <c r="C477" s="123">
        <v>77.542118815523239</v>
      </c>
      <c r="D477" s="130">
        <v>79.06225680933855</v>
      </c>
      <c r="E477" s="130">
        <v>81.940248027057493</v>
      </c>
      <c r="F477" s="130">
        <v>80.842931937172779</v>
      </c>
      <c r="G477" s="130">
        <v>72.220750551876407</v>
      </c>
      <c r="H477" s="130">
        <v>84.418750000000003</v>
      </c>
      <c r="I477" s="123">
        <v>78.366975340755388</v>
      </c>
      <c r="J477" s="123">
        <v>0</v>
      </c>
      <c r="K477" s="130">
        <v>60.16868592730664</v>
      </c>
      <c r="L477" s="130">
        <v>58.348958333333321</v>
      </c>
      <c r="M477" s="130">
        <v>60.306772908366547</v>
      </c>
      <c r="N477" s="131">
        <v>59.587771203155825</v>
      </c>
      <c r="O477" s="588">
        <v>0</v>
      </c>
      <c r="P477" s="589">
        <v>0</v>
      </c>
      <c r="Q477" s="603"/>
      <c r="R477" s="603"/>
      <c r="S477" s="637">
        <f t="shared" ref="S477" si="2644">C477-C476</f>
        <v>0.36916528645465974</v>
      </c>
      <c r="T477" s="637">
        <f t="shared" ref="T477" si="2645">D477-D476</f>
        <v>-1.8123646322119669</v>
      </c>
      <c r="U477" s="637">
        <f t="shared" ref="U477" si="2646">E477-E476</f>
        <v>-1.2008493973545455</v>
      </c>
      <c r="V477" s="637">
        <f t="shared" ref="V477" si="2647">F477-F476</f>
        <v>-0.95616512828993905</v>
      </c>
      <c r="W477" s="637">
        <f t="shared" ref="W477" si="2648">G477-G476</f>
        <v>-1.4621065909806958</v>
      </c>
      <c r="X477" s="637">
        <f t="shared" ref="X477" si="2649">H477-H476</f>
        <v>6.492520491803333</v>
      </c>
      <c r="Y477" s="645">
        <f t="shared" ref="Y477" si="2650">I477-I476</f>
        <v>-0.40484122202283856</v>
      </c>
      <c r="Z477" s="637">
        <f t="shared" ref="Z477" si="2651">J477-J476</f>
        <v>0</v>
      </c>
      <c r="AA477" s="637">
        <f t="shared" ref="AA477" si="2652">K477-K476</f>
        <v>1.6566771936822349</v>
      </c>
      <c r="AB477" s="637">
        <f t="shared" ref="AB477" si="2653">L477-L476</f>
        <v>2.1030566939890818</v>
      </c>
      <c r="AC477" s="637">
        <f t="shared" ref="AC477" si="2654">M477-M476</f>
        <v>6.0634269007620318</v>
      </c>
      <c r="AD477" s="645">
        <f t="shared" ref="AD477" si="2655">N477-N476</f>
        <v>2.1615256805247895</v>
      </c>
    </row>
    <row r="478" spans="1:30">
      <c r="A478" s="117"/>
      <c r="B478" s="109" t="s">
        <v>195</v>
      </c>
      <c r="C478" s="120">
        <v>81.281857451403823</v>
      </c>
      <c r="D478" s="127">
        <v>68.91898148148141</v>
      </c>
      <c r="E478" s="127">
        <v>83.349514563106723</v>
      </c>
      <c r="F478" s="127">
        <v>78.018691588784975</v>
      </c>
      <c r="G478" s="127">
        <v>69.652173913043484</v>
      </c>
      <c r="H478" s="127">
        <v>101.40909090909</v>
      </c>
      <c r="I478" s="120">
        <v>78.191224268688984</v>
      </c>
      <c r="J478" s="120">
        <v>0</v>
      </c>
      <c r="K478" s="127">
        <v>55.477788094682708</v>
      </c>
      <c r="L478" s="127">
        <v>56.054032799596058</v>
      </c>
      <c r="M478" s="127">
        <v>62.695333153493351</v>
      </c>
      <c r="N478" s="128">
        <v>56.347318157661988</v>
      </c>
      <c r="O478" s="588">
        <v>0</v>
      </c>
      <c r="P478" s="589">
        <v>0</v>
      </c>
      <c r="Q478" s="603"/>
      <c r="R478" s="603"/>
      <c r="S478" s="145"/>
      <c r="T478" s="145"/>
      <c r="Y478" s="644"/>
      <c r="AD478" s="644"/>
    </row>
    <row r="479" spans="1:30">
      <c r="A479" s="117"/>
      <c r="B479" s="129" t="s">
        <v>595</v>
      </c>
      <c r="C479" s="123">
        <v>86.37922871067137</v>
      </c>
      <c r="D479" s="130">
        <v>78.140241346268994</v>
      </c>
      <c r="E479" s="130">
        <v>88.321748400852869</v>
      </c>
      <c r="F479" s="130">
        <v>94.846811594202933</v>
      </c>
      <c r="G479" s="130">
        <v>84.068181818181813</v>
      </c>
      <c r="H479" s="130">
        <v>109.35</v>
      </c>
      <c r="I479" s="123">
        <v>85.258722013745725</v>
      </c>
      <c r="J479" s="123">
        <v>0</v>
      </c>
      <c r="K479" s="130">
        <v>63.114249528872705</v>
      </c>
      <c r="L479" s="130">
        <v>59.840010943621415</v>
      </c>
      <c r="M479" s="130">
        <v>67.381474541121321</v>
      </c>
      <c r="N479" s="131">
        <v>62.231077188598903</v>
      </c>
      <c r="O479" s="588">
        <v>0</v>
      </c>
      <c r="P479" s="589">
        <v>0</v>
      </c>
      <c r="Q479" s="603"/>
      <c r="R479" s="603"/>
      <c r="S479" s="637">
        <f t="shared" ref="S479" si="2656">C479-C478</f>
        <v>5.0973712592675469</v>
      </c>
      <c r="T479" s="637">
        <f t="shared" ref="T479" si="2657">D479-D478</f>
        <v>9.2212598647875836</v>
      </c>
      <c r="U479" s="637">
        <f t="shared" ref="U479" si="2658">E479-E478</f>
        <v>4.9722338377461455</v>
      </c>
      <c r="V479" s="637">
        <f t="shared" ref="V479" si="2659">F479-F478</f>
        <v>16.828120005417958</v>
      </c>
      <c r="W479" s="637">
        <f t="shared" ref="W479" si="2660">G479-G478</f>
        <v>14.416007905138329</v>
      </c>
      <c r="X479" s="637">
        <f t="shared" ref="X479" si="2661">H479-H478</f>
        <v>7.9409090909099973</v>
      </c>
      <c r="Y479" s="645">
        <f t="shared" ref="Y479" si="2662">I479-I478</f>
        <v>7.0674977450567411</v>
      </c>
      <c r="Z479" s="637">
        <f t="shared" ref="Z479" si="2663">J479-J478</f>
        <v>0</v>
      </c>
      <c r="AA479" s="637">
        <f t="shared" ref="AA479" si="2664">K479-K478</f>
        <v>7.6364614341899966</v>
      </c>
      <c r="AB479" s="637">
        <f t="shared" ref="AB479" si="2665">L479-L478</f>
        <v>3.785978144025357</v>
      </c>
      <c r="AC479" s="637">
        <f t="shared" ref="AC479" si="2666">M479-M478</f>
        <v>4.6861413876279698</v>
      </c>
      <c r="AD479" s="645">
        <f t="shared" ref="AD479" si="2667">N479-N478</f>
        <v>5.8837590309369148</v>
      </c>
    </row>
    <row r="480" spans="1:30">
      <c r="A480" s="117"/>
      <c r="B480" s="109" t="s">
        <v>191</v>
      </c>
      <c r="C480" s="120">
        <v>111.45884379785562</v>
      </c>
      <c r="D480" s="127">
        <v>111.08100289295979</v>
      </c>
      <c r="E480" s="127">
        <v>119.81074359612019</v>
      </c>
      <c r="F480" s="127">
        <v>114.89159694434329</v>
      </c>
      <c r="G480" s="127">
        <v>114.34586466165379</v>
      </c>
      <c r="H480" s="127">
        <v>113.26162790697666</v>
      </c>
      <c r="I480" s="120">
        <v>113.26548552880675</v>
      </c>
      <c r="J480" s="120">
        <v>0</v>
      </c>
      <c r="K480" s="127">
        <v>71.878048780487774</v>
      </c>
      <c r="L480" s="127">
        <v>71.372156505914418</v>
      </c>
      <c r="M480" s="127">
        <v>70.967479674796706</v>
      </c>
      <c r="N480" s="128">
        <v>71.570788839131907</v>
      </c>
      <c r="O480" s="588">
        <v>0</v>
      </c>
      <c r="P480" s="589">
        <v>0</v>
      </c>
      <c r="Q480" s="603"/>
      <c r="R480" s="603"/>
      <c r="S480" s="145"/>
      <c r="T480" s="145"/>
      <c r="Y480" s="644"/>
      <c r="AD480" s="644"/>
    </row>
    <row r="481" spans="1:30">
      <c r="A481" s="117"/>
      <c r="B481" s="129" t="s">
        <v>597</v>
      </c>
      <c r="C481" s="123">
        <v>111.36819494852227</v>
      </c>
      <c r="D481" s="130">
        <v>110.85829679206084</v>
      </c>
      <c r="E481" s="130">
        <v>119.62355769230794</v>
      </c>
      <c r="F481" s="130">
        <v>113.84539007092218</v>
      </c>
      <c r="G481" s="130">
        <v>113.29680616740083</v>
      </c>
      <c r="H481" s="130">
        <v>111.27948717948718</v>
      </c>
      <c r="I481" s="123">
        <v>112.95640260950607</v>
      </c>
      <c r="J481" s="123">
        <v>0</v>
      </c>
      <c r="K481" s="130">
        <v>73.250969529085879</v>
      </c>
      <c r="L481" s="130">
        <v>71.664357197844495</v>
      </c>
      <c r="M481" s="130">
        <v>71.833333333333329</v>
      </c>
      <c r="N481" s="131">
        <v>72.496033994334283</v>
      </c>
      <c r="O481" s="588">
        <v>0</v>
      </c>
      <c r="P481" s="589">
        <v>0</v>
      </c>
      <c r="Q481" s="603"/>
      <c r="R481" s="603"/>
      <c r="S481" s="637">
        <f t="shared" ref="S481" si="2668">C481-C480</f>
        <v>-9.064884933334838E-2</v>
      </c>
      <c r="T481" s="637">
        <f t="shared" ref="T481" si="2669">D481-D480</f>
        <v>-0.2227061008989466</v>
      </c>
      <c r="U481" s="637">
        <f t="shared" ref="U481" si="2670">E481-E480</f>
        <v>-0.18718590381224942</v>
      </c>
      <c r="V481" s="637">
        <f t="shared" ref="V481" si="2671">F481-F480</f>
        <v>-1.046206873421113</v>
      </c>
      <c r="W481" s="637">
        <f t="shared" ref="W481" si="2672">G481-G480</f>
        <v>-1.0490584942529608</v>
      </c>
      <c r="X481" s="637">
        <f t="shared" ref="X481" si="2673">H481-H480</f>
        <v>-1.9821407274894796</v>
      </c>
      <c r="Y481" s="645">
        <f t="shared" ref="Y481" si="2674">I481-I480</f>
        <v>-0.30908291930067833</v>
      </c>
      <c r="Z481" s="637">
        <f t="shared" ref="Z481" si="2675">J481-J480</f>
        <v>0</v>
      </c>
      <c r="AA481" s="637">
        <f t="shared" ref="AA481" si="2676">K481-K480</f>
        <v>1.372920748598105</v>
      </c>
      <c r="AB481" s="637">
        <f t="shared" ref="AB481" si="2677">L481-L480</f>
        <v>0.29220069193007703</v>
      </c>
      <c r="AC481" s="637">
        <f t="shared" ref="AC481" si="2678">M481-M480</f>
        <v>0.86585365853662211</v>
      </c>
      <c r="AD481" s="645">
        <f t="shared" ref="AD481" si="2679">N481-N480</f>
        <v>0.92524515520237571</v>
      </c>
    </row>
    <row r="482" spans="1:30">
      <c r="A482" s="117"/>
      <c r="B482" s="109" t="s">
        <v>193</v>
      </c>
      <c r="C482" s="120">
        <v>88.131034482758466</v>
      </c>
      <c r="D482" s="127">
        <v>95.518218623481744</v>
      </c>
      <c r="E482" s="127">
        <v>89.947214076246098</v>
      </c>
      <c r="F482" s="127">
        <v>96.72328767123264</v>
      </c>
      <c r="G482" s="127">
        <v>79.865384615384357</v>
      </c>
      <c r="H482" s="127">
        <v>99.21666666666664</v>
      </c>
      <c r="I482" s="120">
        <v>90.379844097995402</v>
      </c>
      <c r="J482" s="120">
        <v>0</v>
      </c>
      <c r="K482" s="127">
        <v>67.944891489880462</v>
      </c>
      <c r="L482" s="127">
        <v>69.597014925373117</v>
      </c>
      <c r="M482" s="127">
        <v>68.79622132253705</v>
      </c>
      <c r="N482" s="128">
        <v>68.581196581196551</v>
      </c>
      <c r="O482" s="588">
        <v>0</v>
      </c>
      <c r="P482" s="589">
        <v>0</v>
      </c>
      <c r="Q482" s="603"/>
      <c r="R482" s="603"/>
      <c r="S482" s="145"/>
      <c r="T482" s="145"/>
      <c r="Y482" s="644"/>
      <c r="AD482" s="644"/>
    </row>
    <row r="483" spans="1:30">
      <c r="A483" s="117"/>
      <c r="B483" s="129" t="s">
        <v>599</v>
      </c>
      <c r="C483" s="123">
        <v>88.386199008768529</v>
      </c>
      <c r="D483" s="130">
        <v>93.171516754849989</v>
      </c>
      <c r="E483" s="130">
        <v>89.0421348314607</v>
      </c>
      <c r="F483" s="130">
        <v>93.939759036144466</v>
      </c>
      <c r="G483" s="130">
        <v>71.120603015075346</v>
      </c>
      <c r="H483" s="130">
        <v>112.82407407407429</v>
      </c>
      <c r="I483" s="123">
        <v>89.532992762877768</v>
      </c>
      <c r="J483" s="123">
        <v>0</v>
      </c>
      <c r="K483" s="130">
        <v>68.667039606175905</v>
      </c>
      <c r="L483" s="130">
        <v>69.882642593352486</v>
      </c>
      <c r="M483" s="130">
        <v>69.38591549295775</v>
      </c>
      <c r="N483" s="131">
        <v>69.123030462184886</v>
      </c>
      <c r="O483" s="588">
        <v>0</v>
      </c>
      <c r="P483" s="589">
        <v>0</v>
      </c>
      <c r="Q483" s="603"/>
      <c r="R483" s="603"/>
      <c r="S483" s="637">
        <f t="shared" ref="S483" si="2680">C483-C482</f>
        <v>0.25516452601006279</v>
      </c>
      <c r="T483" s="637">
        <f t="shared" ref="T483" si="2681">D483-D482</f>
        <v>-2.3467018686317545</v>
      </c>
      <c r="U483" s="637">
        <f t="shared" ref="U483" si="2682">E483-E482</f>
        <v>-0.90507924478539792</v>
      </c>
      <c r="V483" s="637">
        <f t="shared" ref="V483" si="2683">F483-F482</f>
        <v>-2.7835286350881745</v>
      </c>
      <c r="W483" s="637">
        <f t="shared" ref="W483" si="2684">G483-G482</f>
        <v>-8.7447816003090111</v>
      </c>
      <c r="X483" s="729">
        <f t="shared" ref="X483" si="2685">H483-H482</f>
        <v>13.607407407407649</v>
      </c>
      <c r="Y483" s="645">
        <f t="shared" ref="Y483" si="2686">I483-I482</f>
        <v>-0.84685133511763411</v>
      </c>
      <c r="Z483" s="637">
        <f t="shared" ref="Z483" si="2687">J483-J482</f>
        <v>0</v>
      </c>
      <c r="AA483" s="637">
        <f t="shared" ref="AA483" si="2688">K483-K482</f>
        <v>0.72214811629544329</v>
      </c>
      <c r="AB483" s="637">
        <f t="shared" ref="AB483" si="2689">L483-L482</f>
        <v>0.28562766797936945</v>
      </c>
      <c r="AC483" s="637">
        <f t="shared" ref="AC483" si="2690">M483-M482</f>
        <v>0.58969417042069949</v>
      </c>
      <c r="AD483" s="645">
        <f t="shared" ref="AD483" si="2691">N483-N482</f>
        <v>0.54183388098833518</v>
      </c>
    </row>
    <row r="484" spans="1:30">
      <c r="A484" s="117"/>
      <c r="B484" s="109" t="s">
        <v>227</v>
      </c>
      <c r="C484" s="120">
        <v>107.5733567326097</v>
      </c>
      <c r="D484" s="127">
        <v>108.08722741432965</v>
      </c>
      <c r="E484" s="127">
        <v>117.47615772581368</v>
      </c>
      <c r="F484" s="127">
        <v>112.76204238920991</v>
      </c>
      <c r="G484" s="127">
        <v>111.49230769230735</v>
      </c>
      <c r="H484" s="127">
        <v>111.17574257425736</v>
      </c>
      <c r="I484" s="120">
        <v>109.88188613388616</v>
      </c>
      <c r="J484" s="120">
        <v>0</v>
      </c>
      <c r="K484" s="127">
        <v>68.964414739884347</v>
      </c>
      <c r="L484" s="127">
        <v>70.152663058957543</v>
      </c>
      <c r="M484" s="127">
        <v>69.518018018017969</v>
      </c>
      <c r="N484" s="128">
        <v>69.435660135866868</v>
      </c>
      <c r="O484" s="588">
        <v>0</v>
      </c>
      <c r="P484" s="589">
        <v>0</v>
      </c>
      <c r="Q484" s="603"/>
      <c r="R484" s="603"/>
      <c r="S484" s="145"/>
      <c r="T484" s="145"/>
      <c r="Y484" s="644"/>
      <c r="AD484" s="644"/>
    </row>
    <row r="485" spans="1:30" ht="13.5" thickBot="1">
      <c r="A485" s="632"/>
      <c r="B485" s="638" t="s">
        <v>601</v>
      </c>
      <c r="C485" s="639">
        <v>107.6295584222277</v>
      </c>
      <c r="D485" s="640">
        <v>107.18959209804272</v>
      </c>
      <c r="E485" s="640">
        <v>117.21279893711272</v>
      </c>
      <c r="F485" s="640">
        <v>111.74873096446716</v>
      </c>
      <c r="G485" s="640">
        <v>109.13151364764262</v>
      </c>
      <c r="H485" s="640">
        <v>111.61445783132534</v>
      </c>
      <c r="I485" s="639">
        <v>109.46551724137932</v>
      </c>
      <c r="J485" s="639">
        <v>0</v>
      </c>
      <c r="K485" s="640">
        <v>69.985814472425901</v>
      </c>
      <c r="L485" s="640">
        <v>70.502141327623121</v>
      </c>
      <c r="M485" s="640">
        <v>70.303697183098592</v>
      </c>
      <c r="N485" s="641">
        <v>70.191279382738216</v>
      </c>
      <c r="O485" s="633">
        <v>0</v>
      </c>
      <c r="P485" s="634">
        <v>0</v>
      </c>
      <c r="Q485" s="603"/>
      <c r="R485" s="603"/>
      <c r="S485" s="642">
        <f t="shared" ref="S485" si="2692">C485-C484</f>
        <v>5.6201689618006867E-2</v>
      </c>
      <c r="T485" s="642">
        <f t="shared" ref="T485" si="2693">D485-D484</f>
        <v>-0.89763531628692306</v>
      </c>
      <c r="U485" s="642">
        <f t="shared" ref="U485" si="2694">E485-E484</f>
        <v>-0.26335878870095542</v>
      </c>
      <c r="V485" s="642">
        <f t="shared" ref="V485" si="2695">F485-F484</f>
        <v>-1.0133114247427528</v>
      </c>
      <c r="W485" s="642">
        <f t="shared" ref="W485" si="2696">G485-G484</f>
        <v>-2.3607940446647291</v>
      </c>
      <c r="X485" s="642">
        <f t="shared" ref="X485" si="2697">H485-H484</f>
        <v>0.43871525706798309</v>
      </c>
      <c r="Y485" s="646">
        <f t="shared" ref="Y485" si="2698">I485-I484</f>
        <v>-0.41636889250683851</v>
      </c>
      <c r="Z485" s="642">
        <f t="shared" ref="Z485" si="2699">J485-J484</f>
        <v>0</v>
      </c>
      <c r="AA485" s="642">
        <f t="shared" ref="AA485" si="2700">K485-K484</f>
        <v>1.0213997325415534</v>
      </c>
      <c r="AB485" s="642">
        <f t="shared" ref="AB485" si="2701">L485-L484</f>
        <v>0.34947826866557818</v>
      </c>
      <c r="AC485" s="642">
        <f t="shared" ref="AC485" si="2702">M485-M484</f>
        <v>0.78567916508062297</v>
      </c>
      <c r="AD485" s="646">
        <f t="shared" ref="AD485" si="2703">N485-N484</f>
        <v>0.75561924687134763</v>
      </c>
    </row>
    <row r="486" spans="1:30">
      <c r="A486" s="116" t="s">
        <v>43</v>
      </c>
      <c r="B486" s="109" t="s">
        <v>286</v>
      </c>
      <c r="C486" s="120">
        <v>0</v>
      </c>
      <c r="D486" s="127">
        <v>0</v>
      </c>
      <c r="E486" s="127">
        <v>0</v>
      </c>
      <c r="F486" s="127">
        <v>0</v>
      </c>
      <c r="G486" s="127">
        <v>0</v>
      </c>
      <c r="H486" s="127">
        <v>0</v>
      </c>
      <c r="I486" s="120">
        <v>0</v>
      </c>
      <c r="J486" s="120">
        <v>0</v>
      </c>
      <c r="K486" s="127">
        <v>0</v>
      </c>
      <c r="L486" s="127">
        <v>0</v>
      </c>
      <c r="M486" s="127">
        <v>0</v>
      </c>
      <c r="N486" s="128">
        <v>0</v>
      </c>
      <c r="O486" s="111">
        <v>0</v>
      </c>
      <c r="P486" s="112">
        <v>0</v>
      </c>
      <c r="Q486" s="603"/>
      <c r="R486" s="603"/>
      <c r="S486" s="636" t="s">
        <v>1145</v>
      </c>
      <c r="T486" s="145"/>
      <c r="Y486" s="644"/>
      <c r="AD486" s="644"/>
    </row>
    <row r="487" spans="1:30">
      <c r="A487" s="117"/>
      <c r="B487" s="129" t="s">
        <v>571</v>
      </c>
      <c r="C487" s="123">
        <v>0</v>
      </c>
      <c r="D487" s="130">
        <v>0</v>
      </c>
      <c r="E487" s="130">
        <v>0</v>
      </c>
      <c r="F487" s="130">
        <v>0</v>
      </c>
      <c r="G487" s="130">
        <v>0</v>
      </c>
      <c r="H487" s="130">
        <v>0</v>
      </c>
      <c r="I487" s="123">
        <v>0</v>
      </c>
      <c r="J487" s="123">
        <v>0</v>
      </c>
      <c r="K487" s="130">
        <v>0</v>
      </c>
      <c r="L487" s="130">
        <v>0</v>
      </c>
      <c r="M487" s="130">
        <v>0</v>
      </c>
      <c r="N487" s="131">
        <v>0</v>
      </c>
      <c r="O487" s="588">
        <v>0</v>
      </c>
      <c r="P487" s="589">
        <v>0</v>
      </c>
      <c r="Q487" s="603"/>
      <c r="R487" s="603"/>
      <c r="S487" s="637">
        <f t="shared" ref="S487" si="2704">C487-C486</f>
        <v>0</v>
      </c>
      <c r="T487" s="637">
        <f t="shared" ref="T487" si="2705">D487-D486</f>
        <v>0</v>
      </c>
      <c r="U487" s="637">
        <f t="shared" ref="U487" si="2706">E487-E486</f>
        <v>0</v>
      </c>
      <c r="V487" s="637">
        <f t="shared" ref="V487" si="2707">F487-F486</f>
        <v>0</v>
      </c>
      <c r="W487" s="637">
        <f t="shared" ref="W487" si="2708">G487-G486</f>
        <v>0</v>
      </c>
      <c r="X487" s="637">
        <f t="shared" ref="X487" si="2709">H487-H486</f>
        <v>0</v>
      </c>
      <c r="Y487" s="645">
        <f t="shared" ref="Y487" si="2710">I487-I486</f>
        <v>0</v>
      </c>
      <c r="Z487" s="637">
        <f t="shared" ref="Z487" si="2711">J487-J486</f>
        <v>0</v>
      </c>
      <c r="AA487" s="637">
        <f t="shared" ref="AA487" si="2712">K487-K486</f>
        <v>0</v>
      </c>
      <c r="AB487" s="637">
        <f t="shared" ref="AB487" si="2713">L487-L486</f>
        <v>0</v>
      </c>
      <c r="AC487" s="637">
        <f t="shared" ref="AC487" si="2714">M487-M486</f>
        <v>0</v>
      </c>
      <c r="AD487" s="645">
        <f t="shared" ref="AD487" si="2715">N487-N486</f>
        <v>0</v>
      </c>
    </row>
    <row r="488" spans="1:30">
      <c r="A488" s="117"/>
      <c r="B488" s="109" t="s">
        <v>288</v>
      </c>
      <c r="C488" s="120">
        <v>0</v>
      </c>
      <c r="D488" s="127">
        <v>0</v>
      </c>
      <c r="E488" s="127">
        <v>0</v>
      </c>
      <c r="F488" s="127">
        <v>0</v>
      </c>
      <c r="G488" s="127">
        <v>0</v>
      </c>
      <c r="H488" s="127">
        <v>0</v>
      </c>
      <c r="I488" s="120">
        <v>0</v>
      </c>
      <c r="J488" s="120">
        <v>0</v>
      </c>
      <c r="K488" s="127">
        <v>0</v>
      </c>
      <c r="L488" s="127">
        <v>0</v>
      </c>
      <c r="M488" s="127">
        <v>0</v>
      </c>
      <c r="N488" s="128">
        <v>0</v>
      </c>
      <c r="O488" s="588">
        <v>0</v>
      </c>
      <c r="P488" s="589">
        <v>0</v>
      </c>
      <c r="Q488" s="603"/>
      <c r="R488" s="603"/>
      <c r="S488" s="145"/>
      <c r="T488" s="145"/>
      <c r="Y488" s="644"/>
      <c r="AD488" s="644"/>
    </row>
    <row r="489" spans="1:30">
      <c r="A489" s="117"/>
      <c r="B489" s="129" t="s">
        <v>573</v>
      </c>
      <c r="C489" s="123">
        <v>0</v>
      </c>
      <c r="D489" s="130">
        <v>0</v>
      </c>
      <c r="E489" s="130">
        <v>0</v>
      </c>
      <c r="F489" s="130">
        <v>0</v>
      </c>
      <c r="G489" s="130">
        <v>0</v>
      </c>
      <c r="H489" s="130">
        <v>0</v>
      </c>
      <c r="I489" s="123">
        <v>0</v>
      </c>
      <c r="J489" s="123">
        <v>0</v>
      </c>
      <c r="K489" s="130">
        <v>0</v>
      </c>
      <c r="L489" s="130">
        <v>0</v>
      </c>
      <c r="M489" s="130">
        <v>0</v>
      </c>
      <c r="N489" s="131">
        <v>0</v>
      </c>
      <c r="O489" s="588">
        <v>0</v>
      </c>
      <c r="P489" s="589">
        <v>0</v>
      </c>
      <c r="Q489" s="603"/>
      <c r="R489" s="603"/>
      <c r="S489" s="637">
        <f t="shared" ref="S489" si="2716">C489-C488</f>
        <v>0</v>
      </c>
      <c r="T489" s="637">
        <f t="shared" ref="T489" si="2717">D489-D488</f>
        <v>0</v>
      </c>
      <c r="U489" s="637">
        <f t="shared" ref="U489" si="2718">E489-E488</f>
        <v>0</v>
      </c>
      <c r="V489" s="637">
        <f t="shared" ref="V489" si="2719">F489-F488</f>
        <v>0</v>
      </c>
      <c r="W489" s="637">
        <f t="shared" ref="W489" si="2720">G489-G488</f>
        <v>0</v>
      </c>
      <c r="X489" s="637">
        <f t="shared" ref="X489" si="2721">H489-H488</f>
        <v>0</v>
      </c>
      <c r="Y489" s="645">
        <f t="shared" ref="Y489" si="2722">I489-I488</f>
        <v>0</v>
      </c>
      <c r="Z489" s="637">
        <f t="shared" ref="Z489" si="2723">J489-J488</f>
        <v>0</v>
      </c>
      <c r="AA489" s="637">
        <f t="shared" ref="AA489" si="2724">K489-K488</f>
        <v>0</v>
      </c>
      <c r="AB489" s="637">
        <f t="shared" ref="AB489" si="2725">L489-L488</f>
        <v>0</v>
      </c>
      <c r="AC489" s="637">
        <f t="shared" ref="AC489" si="2726">M489-M488</f>
        <v>0</v>
      </c>
      <c r="AD489" s="645">
        <f t="shared" ref="AD489" si="2727">N489-N488</f>
        <v>0</v>
      </c>
    </row>
    <row r="490" spans="1:30">
      <c r="A490" s="117"/>
      <c r="B490" s="109" t="s">
        <v>290</v>
      </c>
      <c r="C490" s="120">
        <v>0</v>
      </c>
      <c r="D490" s="127">
        <v>0</v>
      </c>
      <c r="E490" s="127">
        <v>0</v>
      </c>
      <c r="F490" s="127">
        <v>0</v>
      </c>
      <c r="G490" s="127">
        <v>0</v>
      </c>
      <c r="H490" s="127">
        <v>0</v>
      </c>
      <c r="I490" s="120">
        <v>0</v>
      </c>
      <c r="J490" s="120">
        <v>0</v>
      </c>
      <c r="K490" s="127">
        <v>0</v>
      </c>
      <c r="L490" s="127">
        <v>0</v>
      </c>
      <c r="M490" s="127">
        <v>0</v>
      </c>
      <c r="N490" s="128">
        <v>0</v>
      </c>
      <c r="O490" s="588">
        <v>0</v>
      </c>
      <c r="P490" s="589">
        <v>0</v>
      </c>
      <c r="Q490" s="603"/>
      <c r="R490" s="603"/>
      <c r="S490" s="145"/>
      <c r="T490" s="145"/>
      <c r="Y490" s="644"/>
      <c r="AD490" s="644"/>
    </row>
    <row r="491" spans="1:30">
      <c r="A491" s="117"/>
      <c r="B491" s="129" t="s">
        <v>575</v>
      </c>
      <c r="C491" s="123">
        <v>0</v>
      </c>
      <c r="D491" s="130">
        <v>0</v>
      </c>
      <c r="E491" s="130">
        <v>0</v>
      </c>
      <c r="F491" s="130">
        <v>0</v>
      </c>
      <c r="G491" s="130">
        <v>0</v>
      </c>
      <c r="H491" s="130">
        <v>0</v>
      </c>
      <c r="I491" s="123">
        <v>0</v>
      </c>
      <c r="J491" s="123">
        <v>0</v>
      </c>
      <c r="K491" s="130">
        <v>0</v>
      </c>
      <c r="L491" s="130">
        <v>0</v>
      </c>
      <c r="M491" s="130">
        <v>0</v>
      </c>
      <c r="N491" s="131">
        <v>0</v>
      </c>
      <c r="O491" s="588">
        <v>0</v>
      </c>
      <c r="P491" s="589">
        <v>0</v>
      </c>
      <c r="Q491" s="603"/>
      <c r="R491" s="603"/>
      <c r="S491" s="637">
        <f t="shared" ref="S491" si="2728">C491-C490</f>
        <v>0</v>
      </c>
      <c r="T491" s="637">
        <f t="shared" ref="T491" si="2729">D491-D490</f>
        <v>0</v>
      </c>
      <c r="U491" s="637">
        <f t="shared" ref="U491" si="2730">E491-E490</f>
        <v>0</v>
      </c>
      <c r="V491" s="637">
        <f t="shared" ref="V491" si="2731">F491-F490</f>
        <v>0</v>
      </c>
      <c r="W491" s="637">
        <f t="shared" ref="W491" si="2732">G491-G490</f>
        <v>0</v>
      </c>
      <c r="X491" s="637">
        <f t="shared" ref="X491" si="2733">H491-H490</f>
        <v>0</v>
      </c>
      <c r="Y491" s="645">
        <f t="shared" ref="Y491" si="2734">I491-I490</f>
        <v>0</v>
      </c>
      <c r="Z491" s="637">
        <f t="shared" ref="Z491" si="2735">J491-J490</f>
        <v>0</v>
      </c>
      <c r="AA491" s="637">
        <f t="shared" ref="AA491" si="2736">K491-K490</f>
        <v>0</v>
      </c>
      <c r="AB491" s="637">
        <f t="shared" ref="AB491" si="2737">L491-L490</f>
        <v>0</v>
      </c>
      <c r="AC491" s="637">
        <f t="shared" ref="AC491" si="2738">M491-M490</f>
        <v>0</v>
      </c>
      <c r="AD491" s="645">
        <f t="shared" ref="AD491" si="2739">N491-N490</f>
        <v>0</v>
      </c>
    </row>
    <row r="492" spans="1:30">
      <c r="A492" s="117"/>
      <c r="B492" s="109" t="s">
        <v>292</v>
      </c>
      <c r="C492" s="120">
        <v>0</v>
      </c>
      <c r="D492" s="127">
        <v>0</v>
      </c>
      <c r="E492" s="127">
        <v>0</v>
      </c>
      <c r="F492" s="127">
        <v>0</v>
      </c>
      <c r="G492" s="127">
        <v>0</v>
      </c>
      <c r="H492" s="127">
        <v>0</v>
      </c>
      <c r="I492" s="120">
        <v>0</v>
      </c>
      <c r="J492" s="120">
        <v>0</v>
      </c>
      <c r="K492" s="127">
        <v>0</v>
      </c>
      <c r="L492" s="127">
        <v>0</v>
      </c>
      <c r="M492" s="127">
        <v>0</v>
      </c>
      <c r="N492" s="128">
        <v>0</v>
      </c>
      <c r="O492" s="588">
        <v>0</v>
      </c>
      <c r="P492" s="589">
        <v>0</v>
      </c>
      <c r="Q492" s="603"/>
      <c r="R492" s="603"/>
      <c r="S492" s="145"/>
      <c r="T492" s="145"/>
      <c r="Y492" s="644"/>
      <c r="AD492" s="644"/>
    </row>
    <row r="493" spans="1:30">
      <c r="A493" s="117"/>
      <c r="B493" s="129" t="s">
        <v>577</v>
      </c>
      <c r="C493" s="123">
        <v>0</v>
      </c>
      <c r="D493" s="130">
        <v>0</v>
      </c>
      <c r="E493" s="130">
        <v>0</v>
      </c>
      <c r="F493" s="130">
        <v>0</v>
      </c>
      <c r="G493" s="130">
        <v>0</v>
      </c>
      <c r="H493" s="130">
        <v>0</v>
      </c>
      <c r="I493" s="123">
        <v>0</v>
      </c>
      <c r="J493" s="123">
        <v>0</v>
      </c>
      <c r="K493" s="130">
        <v>0</v>
      </c>
      <c r="L493" s="130">
        <v>0</v>
      </c>
      <c r="M493" s="130">
        <v>0</v>
      </c>
      <c r="N493" s="131">
        <v>0</v>
      </c>
      <c r="O493" s="588">
        <v>0</v>
      </c>
      <c r="P493" s="589">
        <v>0</v>
      </c>
      <c r="Q493" s="603"/>
      <c r="R493" s="603"/>
      <c r="S493" s="637">
        <f t="shared" ref="S493" si="2740">C493-C492</f>
        <v>0</v>
      </c>
      <c r="T493" s="637">
        <f t="shared" ref="T493" si="2741">D493-D492</f>
        <v>0</v>
      </c>
      <c r="U493" s="637">
        <f t="shared" ref="U493" si="2742">E493-E492</f>
        <v>0</v>
      </c>
      <c r="V493" s="637">
        <f t="shared" ref="V493" si="2743">F493-F492</f>
        <v>0</v>
      </c>
      <c r="W493" s="637">
        <f t="shared" ref="W493" si="2744">G493-G492</f>
        <v>0</v>
      </c>
      <c r="X493" s="637">
        <f t="shared" ref="X493" si="2745">H493-H492</f>
        <v>0</v>
      </c>
      <c r="Y493" s="645">
        <f t="shared" ref="Y493" si="2746">I493-I492</f>
        <v>0</v>
      </c>
      <c r="Z493" s="637">
        <f t="shared" ref="Z493" si="2747">J493-J492</f>
        <v>0</v>
      </c>
      <c r="AA493" s="637">
        <f t="shared" ref="AA493" si="2748">K493-K492</f>
        <v>0</v>
      </c>
      <c r="AB493" s="637">
        <f t="shared" ref="AB493" si="2749">L493-L492</f>
        <v>0</v>
      </c>
      <c r="AC493" s="637">
        <f t="shared" ref="AC493" si="2750">M493-M492</f>
        <v>0</v>
      </c>
      <c r="AD493" s="645">
        <f t="shared" ref="AD493" si="2751">N493-N492</f>
        <v>0</v>
      </c>
    </row>
    <row r="494" spans="1:30">
      <c r="A494" s="117"/>
      <c r="B494" s="109" t="s">
        <v>175</v>
      </c>
      <c r="C494" s="120">
        <v>0</v>
      </c>
      <c r="D494" s="127">
        <v>0</v>
      </c>
      <c r="E494" s="127">
        <v>0</v>
      </c>
      <c r="F494" s="127">
        <v>0</v>
      </c>
      <c r="G494" s="127">
        <v>0</v>
      </c>
      <c r="H494" s="127">
        <v>0</v>
      </c>
      <c r="I494" s="120">
        <v>0</v>
      </c>
      <c r="J494" s="120">
        <v>0</v>
      </c>
      <c r="K494" s="127">
        <v>0</v>
      </c>
      <c r="L494" s="127">
        <v>0</v>
      </c>
      <c r="M494" s="127">
        <v>0</v>
      </c>
      <c r="N494" s="128">
        <v>0</v>
      </c>
      <c r="O494" s="588">
        <v>0</v>
      </c>
      <c r="P494" s="589">
        <v>0</v>
      </c>
      <c r="Q494" s="603"/>
      <c r="R494" s="603"/>
      <c r="S494" s="145"/>
      <c r="T494" s="145"/>
      <c r="Y494" s="644"/>
      <c r="AD494" s="644"/>
    </row>
    <row r="495" spans="1:30">
      <c r="A495" s="117"/>
      <c r="B495" s="129" t="s">
        <v>579</v>
      </c>
      <c r="C495" s="123">
        <v>0</v>
      </c>
      <c r="D495" s="130">
        <v>0</v>
      </c>
      <c r="E495" s="130">
        <v>0</v>
      </c>
      <c r="F495" s="130">
        <v>0</v>
      </c>
      <c r="G495" s="130">
        <v>0</v>
      </c>
      <c r="H495" s="130">
        <v>0</v>
      </c>
      <c r="I495" s="123">
        <v>0</v>
      </c>
      <c r="J495" s="123">
        <v>0</v>
      </c>
      <c r="K495" s="130">
        <v>0</v>
      </c>
      <c r="L495" s="130">
        <v>0</v>
      </c>
      <c r="M495" s="130">
        <v>0</v>
      </c>
      <c r="N495" s="131">
        <v>0</v>
      </c>
      <c r="O495" s="588">
        <v>0</v>
      </c>
      <c r="P495" s="589">
        <v>0</v>
      </c>
      <c r="Q495" s="603"/>
      <c r="R495" s="603"/>
      <c r="S495" s="637">
        <f t="shared" ref="S495" si="2752">C495-C494</f>
        <v>0</v>
      </c>
      <c r="T495" s="637">
        <f t="shared" ref="T495" si="2753">D495-D494</f>
        <v>0</v>
      </c>
      <c r="U495" s="637">
        <f t="shared" ref="U495" si="2754">E495-E494</f>
        <v>0</v>
      </c>
      <c r="V495" s="637">
        <f t="shared" ref="V495" si="2755">F495-F494</f>
        <v>0</v>
      </c>
      <c r="W495" s="637">
        <f t="shared" ref="W495" si="2756">G495-G494</f>
        <v>0</v>
      </c>
      <c r="X495" s="637">
        <f t="shared" ref="X495" si="2757">H495-H494</f>
        <v>0</v>
      </c>
      <c r="Y495" s="645">
        <f t="shared" ref="Y495" si="2758">I495-I494</f>
        <v>0</v>
      </c>
      <c r="Z495" s="637">
        <f t="shared" ref="Z495" si="2759">J495-J494</f>
        <v>0</v>
      </c>
      <c r="AA495" s="637">
        <f t="shared" ref="AA495" si="2760">K495-K494</f>
        <v>0</v>
      </c>
      <c r="AB495" s="637">
        <f t="shared" ref="AB495" si="2761">L495-L494</f>
        <v>0</v>
      </c>
      <c r="AC495" s="637">
        <f t="shared" ref="AC495" si="2762">M495-M494</f>
        <v>0</v>
      </c>
      <c r="AD495" s="645">
        <f t="shared" ref="AD495" si="2763">N495-N494</f>
        <v>0</v>
      </c>
    </row>
    <row r="496" spans="1:30">
      <c r="A496" s="117"/>
      <c r="B496" s="109" t="s">
        <v>177</v>
      </c>
      <c r="C496" s="120">
        <v>0</v>
      </c>
      <c r="D496" s="127">
        <v>0</v>
      </c>
      <c r="E496" s="127">
        <v>0</v>
      </c>
      <c r="F496" s="127">
        <v>0</v>
      </c>
      <c r="G496" s="127">
        <v>0</v>
      </c>
      <c r="H496" s="127">
        <v>0</v>
      </c>
      <c r="I496" s="120">
        <v>0</v>
      </c>
      <c r="J496" s="120">
        <v>0</v>
      </c>
      <c r="K496" s="127">
        <v>0</v>
      </c>
      <c r="L496" s="127">
        <v>0</v>
      </c>
      <c r="M496" s="127">
        <v>0</v>
      </c>
      <c r="N496" s="128">
        <v>0</v>
      </c>
      <c r="O496" s="588">
        <v>0</v>
      </c>
      <c r="P496" s="589">
        <v>0</v>
      </c>
      <c r="Q496" s="603"/>
      <c r="R496" s="603"/>
      <c r="S496" s="145"/>
      <c r="T496" s="145"/>
      <c r="Y496" s="644"/>
      <c r="AD496" s="644"/>
    </row>
    <row r="497" spans="1:30">
      <c r="A497" s="117"/>
      <c r="B497" s="129" t="s">
        <v>581</v>
      </c>
      <c r="C497" s="123">
        <v>0</v>
      </c>
      <c r="D497" s="130">
        <v>0</v>
      </c>
      <c r="E497" s="130">
        <v>0</v>
      </c>
      <c r="F497" s="130">
        <v>0</v>
      </c>
      <c r="G497" s="130">
        <v>0</v>
      </c>
      <c r="H497" s="130">
        <v>0</v>
      </c>
      <c r="I497" s="123">
        <v>0</v>
      </c>
      <c r="J497" s="123">
        <v>0</v>
      </c>
      <c r="K497" s="130">
        <v>0</v>
      </c>
      <c r="L497" s="130">
        <v>0</v>
      </c>
      <c r="M497" s="130">
        <v>0</v>
      </c>
      <c r="N497" s="131">
        <v>0</v>
      </c>
      <c r="O497" s="588">
        <v>0</v>
      </c>
      <c r="P497" s="589">
        <v>0</v>
      </c>
      <c r="Q497" s="603"/>
      <c r="R497" s="603"/>
      <c r="S497" s="637">
        <f t="shared" ref="S497" si="2764">C497-C496</f>
        <v>0</v>
      </c>
      <c r="T497" s="637">
        <f t="shared" ref="T497" si="2765">D497-D496</f>
        <v>0</v>
      </c>
      <c r="U497" s="637">
        <f t="shared" ref="U497" si="2766">E497-E496</f>
        <v>0</v>
      </c>
      <c r="V497" s="637">
        <f t="shared" ref="V497" si="2767">F497-F496</f>
        <v>0</v>
      </c>
      <c r="W497" s="637">
        <f t="shared" ref="W497" si="2768">G497-G496</f>
        <v>0</v>
      </c>
      <c r="X497" s="637">
        <f t="shared" ref="X497" si="2769">H497-H496</f>
        <v>0</v>
      </c>
      <c r="Y497" s="645">
        <f t="shared" ref="Y497" si="2770">I497-I496</f>
        <v>0</v>
      </c>
      <c r="Z497" s="637">
        <f t="shared" ref="Z497" si="2771">J497-J496</f>
        <v>0</v>
      </c>
      <c r="AA497" s="637">
        <f t="shared" ref="AA497" si="2772">K497-K496</f>
        <v>0</v>
      </c>
      <c r="AB497" s="637">
        <f t="shared" ref="AB497" si="2773">L497-L496</f>
        <v>0</v>
      </c>
      <c r="AC497" s="637">
        <f t="shared" ref="AC497" si="2774">M497-M496</f>
        <v>0</v>
      </c>
      <c r="AD497" s="645">
        <f t="shared" ref="AD497" si="2775">N497-N496</f>
        <v>0</v>
      </c>
    </row>
    <row r="498" spans="1:30">
      <c r="A498" s="117"/>
      <c r="B498" s="109" t="s">
        <v>179</v>
      </c>
      <c r="C498" s="120">
        <v>0</v>
      </c>
      <c r="D498" s="127">
        <v>0</v>
      </c>
      <c r="E498" s="127">
        <v>0</v>
      </c>
      <c r="F498" s="127">
        <v>0</v>
      </c>
      <c r="G498" s="127">
        <v>0</v>
      </c>
      <c r="H498" s="127">
        <v>0</v>
      </c>
      <c r="I498" s="120">
        <v>0</v>
      </c>
      <c r="J498" s="120">
        <v>0</v>
      </c>
      <c r="K498" s="127">
        <v>0</v>
      </c>
      <c r="L498" s="127">
        <v>0</v>
      </c>
      <c r="M498" s="127">
        <v>0</v>
      </c>
      <c r="N498" s="128">
        <v>0</v>
      </c>
      <c r="O498" s="588">
        <v>0</v>
      </c>
      <c r="P498" s="589">
        <v>0</v>
      </c>
      <c r="Q498" s="603"/>
      <c r="R498" s="603"/>
      <c r="S498" s="145"/>
      <c r="T498" s="145"/>
      <c r="Y498" s="644"/>
      <c r="AD498" s="644"/>
    </row>
    <row r="499" spans="1:30">
      <c r="A499" s="117"/>
      <c r="B499" s="129" t="s">
        <v>583</v>
      </c>
      <c r="C499" s="123">
        <v>0</v>
      </c>
      <c r="D499" s="130">
        <v>0</v>
      </c>
      <c r="E499" s="130">
        <v>0</v>
      </c>
      <c r="F499" s="130">
        <v>0</v>
      </c>
      <c r="G499" s="130">
        <v>0</v>
      </c>
      <c r="H499" s="130">
        <v>0</v>
      </c>
      <c r="I499" s="123">
        <v>0</v>
      </c>
      <c r="J499" s="123">
        <v>0</v>
      </c>
      <c r="K499" s="130">
        <v>0</v>
      </c>
      <c r="L499" s="130">
        <v>0</v>
      </c>
      <c r="M499" s="130">
        <v>0</v>
      </c>
      <c r="N499" s="131">
        <v>0</v>
      </c>
      <c r="O499" s="588">
        <v>0</v>
      </c>
      <c r="P499" s="589">
        <v>0</v>
      </c>
      <c r="Q499" s="603"/>
      <c r="R499" s="603"/>
      <c r="S499" s="637">
        <f t="shared" ref="S499" si="2776">C499-C498</f>
        <v>0</v>
      </c>
      <c r="T499" s="637">
        <f t="shared" ref="T499" si="2777">D499-D498</f>
        <v>0</v>
      </c>
      <c r="U499" s="637">
        <f t="shared" ref="U499" si="2778">E499-E498</f>
        <v>0</v>
      </c>
      <c r="V499" s="637">
        <f t="shared" ref="V499" si="2779">F499-F498</f>
        <v>0</v>
      </c>
      <c r="W499" s="637">
        <f t="shared" ref="W499" si="2780">G499-G498</f>
        <v>0</v>
      </c>
      <c r="X499" s="637">
        <f t="shared" ref="X499" si="2781">H499-H498</f>
        <v>0</v>
      </c>
      <c r="Y499" s="645">
        <f t="shared" ref="Y499" si="2782">I499-I498</f>
        <v>0</v>
      </c>
      <c r="Z499" s="637">
        <f t="shared" ref="Z499" si="2783">J499-J498</f>
        <v>0</v>
      </c>
      <c r="AA499" s="637">
        <f t="shared" ref="AA499" si="2784">K499-K498</f>
        <v>0</v>
      </c>
      <c r="AB499" s="637">
        <f t="shared" ref="AB499" si="2785">L499-L498</f>
        <v>0</v>
      </c>
      <c r="AC499" s="637">
        <f t="shared" ref="AC499" si="2786">M499-M498</f>
        <v>0</v>
      </c>
      <c r="AD499" s="645">
        <f t="shared" ref="AD499" si="2787">N499-N498</f>
        <v>0</v>
      </c>
    </row>
    <row r="500" spans="1:30">
      <c r="A500" s="117"/>
      <c r="B500" s="109" t="s">
        <v>181</v>
      </c>
      <c r="C500" s="120">
        <v>0</v>
      </c>
      <c r="D500" s="127">
        <v>0</v>
      </c>
      <c r="E500" s="127">
        <v>0</v>
      </c>
      <c r="F500" s="127">
        <v>0</v>
      </c>
      <c r="G500" s="127">
        <v>0</v>
      </c>
      <c r="H500" s="127">
        <v>0</v>
      </c>
      <c r="I500" s="120">
        <v>0</v>
      </c>
      <c r="J500" s="120">
        <v>0</v>
      </c>
      <c r="K500" s="127">
        <v>0</v>
      </c>
      <c r="L500" s="127">
        <v>0</v>
      </c>
      <c r="M500" s="127">
        <v>0</v>
      </c>
      <c r="N500" s="128">
        <v>0</v>
      </c>
      <c r="O500" s="588">
        <v>0</v>
      </c>
      <c r="P500" s="589">
        <v>0</v>
      </c>
      <c r="Q500" s="603"/>
      <c r="R500" s="603"/>
      <c r="S500" s="145"/>
      <c r="T500" s="145"/>
      <c r="Y500" s="644"/>
      <c r="AD500" s="644"/>
    </row>
    <row r="501" spans="1:30">
      <c r="A501" s="117"/>
      <c r="B501" s="129" t="s">
        <v>585</v>
      </c>
      <c r="C501" s="123">
        <v>0</v>
      </c>
      <c r="D501" s="130">
        <v>0</v>
      </c>
      <c r="E501" s="130">
        <v>0</v>
      </c>
      <c r="F501" s="130">
        <v>0</v>
      </c>
      <c r="G501" s="130">
        <v>0</v>
      </c>
      <c r="H501" s="130">
        <v>0</v>
      </c>
      <c r="I501" s="123">
        <v>0</v>
      </c>
      <c r="J501" s="123">
        <v>0</v>
      </c>
      <c r="K501" s="130">
        <v>0</v>
      </c>
      <c r="L501" s="130">
        <v>0</v>
      </c>
      <c r="M501" s="130">
        <v>0</v>
      </c>
      <c r="N501" s="131">
        <v>0</v>
      </c>
      <c r="O501" s="588">
        <v>0</v>
      </c>
      <c r="P501" s="589">
        <v>0</v>
      </c>
      <c r="Q501" s="603"/>
      <c r="R501" s="603"/>
      <c r="S501" s="637">
        <f t="shared" ref="S501" si="2788">C501-C500</f>
        <v>0</v>
      </c>
      <c r="T501" s="637">
        <f t="shared" ref="T501" si="2789">D501-D500</f>
        <v>0</v>
      </c>
      <c r="U501" s="637">
        <f t="shared" ref="U501" si="2790">E501-E500</f>
        <v>0</v>
      </c>
      <c r="V501" s="637">
        <f t="shared" ref="V501" si="2791">F501-F500</f>
        <v>0</v>
      </c>
      <c r="W501" s="637">
        <f t="shared" ref="W501" si="2792">G501-G500</f>
        <v>0</v>
      </c>
      <c r="X501" s="637">
        <f t="shared" ref="X501" si="2793">H501-H500</f>
        <v>0</v>
      </c>
      <c r="Y501" s="645">
        <f t="shared" ref="Y501" si="2794">I501-I500</f>
        <v>0</v>
      </c>
      <c r="Z501" s="637">
        <f t="shared" ref="Z501" si="2795">J501-J500</f>
        <v>0</v>
      </c>
      <c r="AA501" s="637">
        <f t="shared" ref="AA501" si="2796">K501-K500</f>
        <v>0</v>
      </c>
      <c r="AB501" s="637">
        <f t="shared" ref="AB501" si="2797">L501-L500</f>
        <v>0</v>
      </c>
      <c r="AC501" s="637">
        <f t="shared" ref="AC501" si="2798">M501-M500</f>
        <v>0</v>
      </c>
      <c r="AD501" s="645">
        <f t="shared" ref="AD501" si="2799">N501-N500</f>
        <v>0</v>
      </c>
    </row>
    <row r="502" spans="1:30">
      <c r="A502" s="117"/>
      <c r="B502" s="109" t="s">
        <v>183</v>
      </c>
      <c r="C502" s="120">
        <v>0</v>
      </c>
      <c r="D502" s="127">
        <v>0</v>
      </c>
      <c r="E502" s="127">
        <v>0</v>
      </c>
      <c r="F502" s="127">
        <v>0</v>
      </c>
      <c r="G502" s="127">
        <v>0</v>
      </c>
      <c r="H502" s="127">
        <v>0</v>
      </c>
      <c r="I502" s="120">
        <v>0</v>
      </c>
      <c r="J502" s="120">
        <v>0</v>
      </c>
      <c r="K502" s="127">
        <v>0</v>
      </c>
      <c r="L502" s="127">
        <v>0</v>
      </c>
      <c r="M502" s="127">
        <v>0</v>
      </c>
      <c r="N502" s="128">
        <v>0</v>
      </c>
      <c r="O502" s="588">
        <v>0</v>
      </c>
      <c r="P502" s="589">
        <v>0</v>
      </c>
      <c r="Q502" s="603"/>
      <c r="R502" s="603"/>
      <c r="S502" s="145"/>
      <c r="T502" s="145"/>
      <c r="Y502" s="644"/>
      <c r="AD502" s="644"/>
    </row>
    <row r="503" spans="1:30">
      <c r="A503" s="117"/>
      <c r="B503" s="129" t="s">
        <v>587</v>
      </c>
      <c r="C503" s="123">
        <v>0</v>
      </c>
      <c r="D503" s="130">
        <v>0</v>
      </c>
      <c r="E503" s="130">
        <v>0</v>
      </c>
      <c r="F503" s="130">
        <v>0</v>
      </c>
      <c r="G503" s="130">
        <v>0</v>
      </c>
      <c r="H503" s="130">
        <v>0</v>
      </c>
      <c r="I503" s="123">
        <v>0</v>
      </c>
      <c r="J503" s="123">
        <v>0</v>
      </c>
      <c r="K503" s="130">
        <v>0</v>
      </c>
      <c r="L503" s="130">
        <v>0</v>
      </c>
      <c r="M503" s="130">
        <v>0</v>
      </c>
      <c r="N503" s="131">
        <v>0</v>
      </c>
      <c r="O503" s="588">
        <v>0</v>
      </c>
      <c r="P503" s="589">
        <v>0</v>
      </c>
      <c r="Q503" s="603"/>
      <c r="R503" s="603"/>
      <c r="S503" s="637">
        <f t="shared" ref="S503" si="2800">C503-C502</f>
        <v>0</v>
      </c>
      <c r="T503" s="637">
        <f t="shared" ref="T503" si="2801">D503-D502</f>
        <v>0</v>
      </c>
      <c r="U503" s="637">
        <f t="shared" ref="U503" si="2802">E503-E502</f>
        <v>0</v>
      </c>
      <c r="V503" s="637">
        <f t="shared" ref="V503" si="2803">F503-F502</f>
        <v>0</v>
      </c>
      <c r="W503" s="637">
        <f t="shared" ref="W503" si="2804">G503-G502</f>
        <v>0</v>
      </c>
      <c r="X503" s="637">
        <f t="shared" ref="X503" si="2805">H503-H502</f>
        <v>0</v>
      </c>
      <c r="Y503" s="645">
        <f t="shared" ref="Y503" si="2806">I503-I502</f>
        <v>0</v>
      </c>
      <c r="Z503" s="637">
        <f t="shared" ref="Z503" si="2807">J503-J502</f>
        <v>0</v>
      </c>
      <c r="AA503" s="637">
        <f t="shared" ref="AA503" si="2808">K503-K502</f>
        <v>0</v>
      </c>
      <c r="AB503" s="637">
        <f t="shared" ref="AB503" si="2809">L503-L502</f>
        <v>0</v>
      </c>
      <c r="AC503" s="637">
        <f t="shared" ref="AC503" si="2810">M503-M502</f>
        <v>0</v>
      </c>
      <c r="AD503" s="645">
        <f t="shared" ref="AD503" si="2811">N503-N502</f>
        <v>0</v>
      </c>
    </row>
    <row r="504" spans="1:30">
      <c r="A504" s="117"/>
      <c r="B504" s="109" t="s">
        <v>185</v>
      </c>
      <c r="C504" s="120">
        <v>0</v>
      </c>
      <c r="D504" s="127">
        <v>0</v>
      </c>
      <c r="E504" s="127">
        <v>0</v>
      </c>
      <c r="F504" s="127">
        <v>0</v>
      </c>
      <c r="G504" s="127">
        <v>0</v>
      </c>
      <c r="H504" s="127">
        <v>0</v>
      </c>
      <c r="I504" s="120">
        <v>0</v>
      </c>
      <c r="J504" s="120">
        <v>0</v>
      </c>
      <c r="K504" s="127">
        <v>0</v>
      </c>
      <c r="L504" s="127">
        <v>0</v>
      </c>
      <c r="M504" s="127">
        <v>0</v>
      </c>
      <c r="N504" s="128">
        <v>0</v>
      </c>
      <c r="O504" s="588">
        <v>0</v>
      </c>
      <c r="P504" s="589">
        <v>0</v>
      </c>
      <c r="Q504" s="603"/>
      <c r="R504" s="603"/>
      <c r="S504" s="145"/>
      <c r="T504" s="145"/>
      <c r="Y504" s="644"/>
      <c r="AD504" s="644"/>
    </row>
    <row r="505" spans="1:30">
      <c r="A505" s="117"/>
      <c r="B505" s="129" t="s">
        <v>589</v>
      </c>
      <c r="C505" s="123">
        <v>0</v>
      </c>
      <c r="D505" s="130">
        <v>0</v>
      </c>
      <c r="E505" s="130">
        <v>0</v>
      </c>
      <c r="F505" s="130">
        <v>0</v>
      </c>
      <c r="G505" s="130">
        <v>0</v>
      </c>
      <c r="H505" s="130">
        <v>0</v>
      </c>
      <c r="I505" s="123">
        <v>0</v>
      </c>
      <c r="J505" s="123">
        <v>0</v>
      </c>
      <c r="K505" s="130">
        <v>0</v>
      </c>
      <c r="L505" s="130">
        <v>0</v>
      </c>
      <c r="M505" s="130">
        <v>0</v>
      </c>
      <c r="N505" s="131">
        <v>0</v>
      </c>
      <c r="O505" s="588">
        <v>0</v>
      </c>
      <c r="P505" s="589">
        <v>0</v>
      </c>
      <c r="Q505" s="603"/>
      <c r="R505" s="603"/>
      <c r="S505" s="637">
        <f t="shared" ref="S505" si="2812">C505-C504</f>
        <v>0</v>
      </c>
      <c r="T505" s="637">
        <f t="shared" ref="T505" si="2813">D505-D504</f>
        <v>0</v>
      </c>
      <c r="U505" s="637">
        <f t="shared" ref="U505" si="2814">E505-E504</f>
        <v>0</v>
      </c>
      <c r="V505" s="637">
        <f t="shared" ref="V505" si="2815">F505-F504</f>
        <v>0</v>
      </c>
      <c r="W505" s="637">
        <f t="shared" ref="W505" si="2816">G505-G504</f>
        <v>0</v>
      </c>
      <c r="X505" s="637">
        <f t="shared" ref="X505" si="2817">H505-H504</f>
        <v>0</v>
      </c>
      <c r="Y505" s="645">
        <f t="shared" ref="Y505" si="2818">I505-I504</f>
        <v>0</v>
      </c>
      <c r="Z505" s="637">
        <f t="shared" ref="Z505" si="2819">J505-J504</f>
        <v>0</v>
      </c>
      <c r="AA505" s="637">
        <f t="shared" ref="AA505" si="2820">K505-K504</f>
        <v>0</v>
      </c>
      <c r="AB505" s="637">
        <f t="shared" ref="AB505" si="2821">L505-L504</f>
        <v>0</v>
      </c>
      <c r="AC505" s="637">
        <f t="shared" ref="AC505" si="2822">M505-M504</f>
        <v>0</v>
      </c>
      <c r="AD505" s="645">
        <f t="shared" ref="AD505" si="2823">N505-N504</f>
        <v>0</v>
      </c>
    </row>
    <row r="506" spans="1:30">
      <c r="A506" s="117"/>
      <c r="B506" s="109" t="s">
        <v>187</v>
      </c>
      <c r="C506" s="120">
        <v>0</v>
      </c>
      <c r="D506" s="127">
        <v>0</v>
      </c>
      <c r="E506" s="127">
        <v>0</v>
      </c>
      <c r="F506" s="127">
        <v>0</v>
      </c>
      <c r="G506" s="127">
        <v>0</v>
      </c>
      <c r="H506" s="127">
        <v>0</v>
      </c>
      <c r="I506" s="120">
        <v>0</v>
      </c>
      <c r="J506" s="120">
        <v>0</v>
      </c>
      <c r="K506" s="127">
        <v>0</v>
      </c>
      <c r="L506" s="127">
        <v>0</v>
      </c>
      <c r="M506" s="127">
        <v>0</v>
      </c>
      <c r="N506" s="128">
        <v>0</v>
      </c>
      <c r="O506" s="588">
        <v>0</v>
      </c>
      <c r="P506" s="589">
        <v>0</v>
      </c>
      <c r="Q506" s="603"/>
      <c r="R506" s="603"/>
      <c r="S506" s="145"/>
      <c r="T506" s="145"/>
      <c r="Y506" s="644"/>
      <c r="AD506" s="644"/>
    </row>
    <row r="507" spans="1:30">
      <c r="A507" s="117"/>
      <c r="B507" s="129" t="s">
        <v>591</v>
      </c>
      <c r="C507" s="123">
        <v>0</v>
      </c>
      <c r="D507" s="130">
        <v>0</v>
      </c>
      <c r="E507" s="130">
        <v>0</v>
      </c>
      <c r="F507" s="130">
        <v>0</v>
      </c>
      <c r="G507" s="130">
        <v>0</v>
      </c>
      <c r="H507" s="130">
        <v>0</v>
      </c>
      <c r="I507" s="123">
        <v>0</v>
      </c>
      <c r="J507" s="123">
        <v>0</v>
      </c>
      <c r="K507" s="130">
        <v>0</v>
      </c>
      <c r="L507" s="130">
        <v>0</v>
      </c>
      <c r="M507" s="130">
        <v>0</v>
      </c>
      <c r="N507" s="131">
        <v>0</v>
      </c>
      <c r="O507" s="588">
        <v>0</v>
      </c>
      <c r="P507" s="589">
        <v>0</v>
      </c>
      <c r="Q507" s="603"/>
      <c r="R507" s="603"/>
      <c r="S507" s="637">
        <f t="shared" ref="S507" si="2824">C507-C506</f>
        <v>0</v>
      </c>
      <c r="T507" s="637">
        <f t="shared" ref="T507" si="2825">D507-D506</f>
        <v>0</v>
      </c>
      <c r="U507" s="637">
        <f t="shared" ref="U507" si="2826">E507-E506</f>
        <v>0</v>
      </c>
      <c r="V507" s="637">
        <f t="shared" ref="V507" si="2827">F507-F506</f>
        <v>0</v>
      </c>
      <c r="W507" s="637">
        <f t="shared" ref="W507" si="2828">G507-G506</f>
        <v>0</v>
      </c>
      <c r="X507" s="637">
        <f t="shared" ref="X507" si="2829">H507-H506</f>
        <v>0</v>
      </c>
      <c r="Y507" s="645">
        <f t="shared" ref="Y507" si="2830">I507-I506</f>
        <v>0</v>
      </c>
      <c r="Z507" s="637">
        <f t="shared" ref="Z507" si="2831">J507-J506</f>
        <v>0</v>
      </c>
      <c r="AA507" s="637">
        <f t="shared" ref="AA507" si="2832">K507-K506</f>
        <v>0</v>
      </c>
      <c r="AB507" s="637">
        <f t="shared" ref="AB507" si="2833">L507-L506</f>
        <v>0</v>
      </c>
      <c r="AC507" s="637">
        <f t="shared" ref="AC507" si="2834">M507-M506</f>
        <v>0</v>
      </c>
      <c r="AD507" s="645">
        <f t="shared" ref="AD507" si="2835">N507-N506</f>
        <v>0</v>
      </c>
    </row>
    <row r="508" spans="1:30">
      <c r="A508" s="117"/>
      <c r="B508" s="109" t="s">
        <v>189</v>
      </c>
      <c r="C508" s="120">
        <v>0</v>
      </c>
      <c r="D508" s="127">
        <v>0</v>
      </c>
      <c r="E508" s="127">
        <v>0</v>
      </c>
      <c r="F508" s="127">
        <v>0</v>
      </c>
      <c r="G508" s="127">
        <v>0</v>
      </c>
      <c r="H508" s="127">
        <v>0</v>
      </c>
      <c r="I508" s="120">
        <v>0</v>
      </c>
      <c r="J508" s="120">
        <v>0</v>
      </c>
      <c r="K508" s="127">
        <v>0</v>
      </c>
      <c r="L508" s="127">
        <v>0</v>
      </c>
      <c r="M508" s="127">
        <v>0</v>
      </c>
      <c r="N508" s="128">
        <v>0</v>
      </c>
      <c r="O508" s="588">
        <v>0</v>
      </c>
      <c r="P508" s="589">
        <v>0</v>
      </c>
      <c r="Q508" s="603"/>
      <c r="R508" s="603"/>
      <c r="S508" s="145"/>
      <c r="T508" s="145"/>
      <c r="Y508" s="644"/>
      <c r="AD508" s="644"/>
    </row>
    <row r="509" spans="1:30">
      <c r="A509" s="117"/>
      <c r="B509" s="129" t="s">
        <v>593</v>
      </c>
      <c r="C509" s="123">
        <v>0</v>
      </c>
      <c r="D509" s="130">
        <v>0</v>
      </c>
      <c r="E509" s="130">
        <v>0</v>
      </c>
      <c r="F509" s="130">
        <v>0</v>
      </c>
      <c r="G509" s="130">
        <v>0</v>
      </c>
      <c r="H509" s="130">
        <v>0</v>
      </c>
      <c r="I509" s="123">
        <v>0</v>
      </c>
      <c r="J509" s="123">
        <v>0</v>
      </c>
      <c r="K509" s="130">
        <v>0</v>
      </c>
      <c r="L509" s="130">
        <v>0</v>
      </c>
      <c r="M509" s="130">
        <v>0</v>
      </c>
      <c r="N509" s="131">
        <v>0</v>
      </c>
      <c r="O509" s="588">
        <v>0</v>
      </c>
      <c r="P509" s="589">
        <v>0</v>
      </c>
      <c r="Q509" s="603"/>
      <c r="R509" s="603"/>
      <c r="S509" s="637">
        <f t="shared" ref="S509" si="2836">C509-C508</f>
        <v>0</v>
      </c>
      <c r="T509" s="637">
        <f t="shared" ref="T509" si="2837">D509-D508</f>
        <v>0</v>
      </c>
      <c r="U509" s="637">
        <f t="shared" ref="U509" si="2838">E509-E508</f>
        <v>0</v>
      </c>
      <c r="V509" s="637">
        <f t="shared" ref="V509" si="2839">F509-F508</f>
        <v>0</v>
      </c>
      <c r="W509" s="637">
        <f t="shared" ref="W509" si="2840">G509-G508</f>
        <v>0</v>
      </c>
      <c r="X509" s="637">
        <f t="shared" ref="X509" si="2841">H509-H508</f>
        <v>0</v>
      </c>
      <c r="Y509" s="645">
        <f t="shared" ref="Y509" si="2842">I509-I508</f>
        <v>0</v>
      </c>
      <c r="Z509" s="637">
        <f t="shared" ref="Z509" si="2843">J509-J508</f>
        <v>0</v>
      </c>
      <c r="AA509" s="637">
        <f t="shared" ref="AA509" si="2844">K509-K508</f>
        <v>0</v>
      </c>
      <c r="AB509" s="637">
        <f t="shared" ref="AB509" si="2845">L509-L508</f>
        <v>0</v>
      </c>
      <c r="AC509" s="637">
        <f t="shared" ref="AC509" si="2846">M509-M508</f>
        <v>0</v>
      </c>
      <c r="AD509" s="645">
        <f t="shared" ref="AD509" si="2847">N509-N508</f>
        <v>0</v>
      </c>
    </row>
    <row r="510" spans="1:30">
      <c r="A510" s="117"/>
      <c r="B510" s="109" t="s">
        <v>195</v>
      </c>
      <c r="C510" s="120">
        <v>0</v>
      </c>
      <c r="D510" s="127">
        <v>0</v>
      </c>
      <c r="E510" s="127">
        <v>0</v>
      </c>
      <c r="F510" s="127">
        <v>0</v>
      </c>
      <c r="G510" s="127">
        <v>0</v>
      </c>
      <c r="H510" s="127">
        <v>0</v>
      </c>
      <c r="I510" s="120">
        <v>0</v>
      </c>
      <c r="J510" s="120">
        <v>0</v>
      </c>
      <c r="K510" s="127">
        <v>0</v>
      </c>
      <c r="L510" s="127">
        <v>0</v>
      </c>
      <c r="M510" s="127">
        <v>0</v>
      </c>
      <c r="N510" s="128">
        <v>0</v>
      </c>
      <c r="O510" s="588">
        <v>0</v>
      </c>
      <c r="P510" s="589">
        <v>0</v>
      </c>
      <c r="Q510" s="603"/>
      <c r="R510" s="603"/>
      <c r="S510" s="145"/>
      <c r="T510" s="145"/>
      <c r="Y510" s="644"/>
      <c r="AD510" s="644"/>
    </row>
    <row r="511" spans="1:30">
      <c r="A511" s="117"/>
      <c r="B511" s="129" t="s">
        <v>595</v>
      </c>
      <c r="C511" s="123">
        <v>0</v>
      </c>
      <c r="D511" s="130">
        <v>0</v>
      </c>
      <c r="E511" s="130">
        <v>0</v>
      </c>
      <c r="F511" s="130">
        <v>0</v>
      </c>
      <c r="G511" s="130">
        <v>0</v>
      </c>
      <c r="H511" s="130">
        <v>0</v>
      </c>
      <c r="I511" s="123">
        <v>0</v>
      </c>
      <c r="J511" s="123">
        <v>0</v>
      </c>
      <c r="K511" s="130">
        <v>0</v>
      </c>
      <c r="L511" s="130">
        <v>0</v>
      </c>
      <c r="M511" s="130">
        <v>0</v>
      </c>
      <c r="N511" s="131">
        <v>0</v>
      </c>
      <c r="O511" s="588">
        <v>0</v>
      </c>
      <c r="P511" s="589">
        <v>0</v>
      </c>
      <c r="Q511" s="603"/>
      <c r="R511" s="603"/>
      <c r="S511" s="637">
        <f t="shared" ref="S511" si="2848">C511-C510</f>
        <v>0</v>
      </c>
      <c r="T511" s="637">
        <f t="shared" ref="T511" si="2849">D511-D510</f>
        <v>0</v>
      </c>
      <c r="U511" s="637">
        <f t="shared" ref="U511" si="2850">E511-E510</f>
        <v>0</v>
      </c>
      <c r="V511" s="637">
        <f t="shared" ref="V511" si="2851">F511-F510</f>
        <v>0</v>
      </c>
      <c r="W511" s="637">
        <f t="shared" ref="W511" si="2852">G511-G510</f>
        <v>0</v>
      </c>
      <c r="X511" s="637">
        <f t="shared" ref="X511" si="2853">H511-H510</f>
        <v>0</v>
      </c>
      <c r="Y511" s="645">
        <f t="shared" ref="Y511" si="2854">I511-I510</f>
        <v>0</v>
      </c>
      <c r="Z511" s="637">
        <f t="shared" ref="Z511" si="2855">J511-J510</f>
        <v>0</v>
      </c>
      <c r="AA511" s="637">
        <f t="shared" ref="AA511" si="2856">K511-K510</f>
        <v>0</v>
      </c>
      <c r="AB511" s="637">
        <f t="shared" ref="AB511" si="2857">L511-L510</f>
        <v>0</v>
      </c>
      <c r="AC511" s="637">
        <f t="shared" ref="AC511" si="2858">M511-M510</f>
        <v>0</v>
      </c>
      <c r="AD511" s="645">
        <f t="shared" ref="AD511" si="2859">N511-N510</f>
        <v>0</v>
      </c>
    </row>
    <row r="512" spans="1:30">
      <c r="A512" s="117"/>
      <c r="B512" s="109" t="s">
        <v>191</v>
      </c>
      <c r="C512" s="120">
        <v>0</v>
      </c>
      <c r="D512" s="127">
        <v>0</v>
      </c>
      <c r="E512" s="127">
        <v>0</v>
      </c>
      <c r="F512" s="127">
        <v>0</v>
      </c>
      <c r="G512" s="127">
        <v>0</v>
      </c>
      <c r="H512" s="127">
        <v>0</v>
      </c>
      <c r="I512" s="120">
        <v>0</v>
      </c>
      <c r="J512" s="120">
        <v>0</v>
      </c>
      <c r="K512" s="127">
        <v>0</v>
      </c>
      <c r="L512" s="127">
        <v>0</v>
      </c>
      <c r="M512" s="127">
        <v>0</v>
      </c>
      <c r="N512" s="128">
        <v>0</v>
      </c>
      <c r="O512" s="588">
        <v>0</v>
      </c>
      <c r="P512" s="589">
        <v>0</v>
      </c>
      <c r="Q512" s="603"/>
      <c r="R512" s="603"/>
      <c r="S512" s="145"/>
      <c r="T512" s="145"/>
      <c r="Y512" s="644"/>
      <c r="AD512" s="644"/>
    </row>
    <row r="513" spans="1:30">
      <c r="A513" s="117"/>
      <c r="B513" s="129" t="s">
        <v>597</v>
      </c>
      <c r="C513" s="123">
        <v>0</v>
      </c>
      <c r="D513" s="130">
        <v>0</v>
      </c>
      <c r="E513" s="130">
        <v>0</v>
      </c>
      <c r="F513" s="130">
        <v>0</v>
      </c>
      <c r="G513" s="130">
        <v>0</v>
      </c>
      <c r="H513" s="130">
        <v>0</v>
      </c>
      <c r="I513" s="123">
        <v>0</v>
      </c>
      <c r="J513" s="123">
        <v>0</v>
      </c>
      <c r="K513" s="130">
        <v>0</v>
      </c>
      <c r="L513" s="130">
        <v>0</v>
      </c>
      <c r="M513" s="130">
        <v>0</v>
      </c>
      <c r="N513" s="131">
        <v>0</v>
      </c>
      <c r="O513" s="588">
        <v>0</v>
      </c>
      <c r="P513" s="589">
        <v>0</v>
      </c>
      <c r="Q513" s="603"/>
      <c r="R513" s="603"/>
      <c r="S513" s="637">
        <f t="shared" ref="S513" si="2860">C513-C512</f>
        <v>0</v>
      </c>
      <c r="T513" s="637">
        <f t="shared" ref="T513" si="2861">D513-D512</f>
        <v>0</v>
      </c>
      <c r="U513" s="637">
        <f t="shared" ref="U513" si="2862">E513-E512</f>
        <v>0</v>
      </c>
      <c r="V513" s="637">
        <f t="shared" ref="V513" si="2863">F513-F512</f>
        <v>0</v>
      </c>
      <c r="W513" s="637">
        <f t="shared" ref="W513" si="2864">G513-G512</f>
        <v>0</v>
      </c>
      <c r="X513" s="637">
        <f t="shared" ref="X513" si="2865">H513-H512</f>
        <v>0</v>
      </c>
      <c r="Y513" s="645">
        <f t="shared" ref="Y513" si="2866">I513-I512</f>
        <v>0</v>
      </c>
      <c r="Z513" s="637">
        <f t="shared" ref="Z513" si="2867">J513-J512</f>
        <v>0</v>
      </c>
      <c r="AA513" s="637">
        <f t="shared" ref="AA513" si="2868">K513-K512</f>
        <v>0</v>
      </c>
      <c r="AB513" s="637">
        <f t="shared" ref="AB513" si="2869">L513-L512</f>
        <v>0</v>
      </c>
      <c r="AC513" s="637">
        <f t="shared" ref="AC513" si="2870">M513-M512</f>
        <v>0</v>
      </c>
      <c r="AD513" s="645">
        <f t="shared" ref="AD513" si="2871">N513-N512</f>
        <v>0</v>
      </c>
    </row>
    <row r="514" spans="1:30">
      <c r="A514" s="117"/>
      <c r="B514" s="109" t="s">
        <v>193</v>
      </c>
      <c r="C514" s="120">
        <v>0</v>
      </c>
      <c r="D514" s="127">
        <v>0</v>
      </c>
      <c r="E514" s="127">
        <v>0</v>
      </c>
      <c r="F514" s="127">
        <v>0</v>
      </c>
      <c r="G514" s="127">
        <v>0</v>
      </c>
      <c r="H514" s="127">
        <v>0</v>
      </c>
      <c r="I514" s="120">
        <v>0</v>
      </c>
      <c r="J514" s="120">
        <v>0</v>
      </c>
      <c r="K514" s="127">
        <v>0</v>
      </c>
      <c r="L514" s="127">
        <v>0</v>
      </c>
      <c r="M514" s="127">
        <v>0</v>
      </c>
      <c r="N514" s="128">
        <v>0</v>
      </c>
      <c r="O514" s="588">
        <v>0</v>
      </c>
      <c r="P514" s="589">
        <v>0</v>
      </c>
      <c r="Q514" s="603"/>
      <c r="R514" s="603"/>
      <c r="S514" s="145"/>
      <c r="T514" s="145"/>
      <c r="Y514" s="644"/>
      <c r="AD514" s="644"/>
    </row>
    <row r="515" spans="1:30">
      <c r="A515" s="117"/>
      <c r="B515" s="129" t="s">
        <v>599</v>
      </c>
      <c r="C515" s="123">
        <v>0</v>
      </c>
      <c r="D515" s="130">
        <v>0</v>
      </c>
      <c r="E515" s="130">
        <v>0</v>
      </c>
      <c r="F515" s="130">
        <v>0</v>
      </c>
      <c r="G515" s="130">
        <v>0</v>
      </c>
      <c r="H515" s="130">
        <v>0</v>
      </c>
      <c r="I515" s="123">
        <v>0</v>
      </c>
      <c r="J515" s="123">
        <v>0</v>
      </c>
      <c r="K515" s="130">
        <v>0</v>
      </c>
      <c r="L515" s="130">
        <v>0</v>
      </c>
      <c r="M515" s="130">
        <v>0</v>
      </c>
      <c r="N515" s="131">
        <v>0</v>
      </c>
      <c r="O515" s="588">
        <v>0</v>
      </c>
      <c r="P515" s="589">
        <v>0</v>
      </c>
      <c r="Q515" s="603"/>
      <c r="R515" s="603"/>
      <c r="S515" s="637">
        <f t="shared" ref="S515" si="2872">C515-C514</f>
        <v>0</v>
      </c>
      <c r="T515" s="637">
        <f t="shared" ref="T515" si="2873">D515-D514</f>
        <v>0</v>
      </c>
      <c r="U515" s="637">
        <f t="shared" ref="U515" si="2874">E515-E514</f>
        <v>0</v>
      </c>
      <c r="V515" s="637">
        <f t="shared" ref="V515" si="2875">F515-F514</f>
        <v>0</v>
      </c>
      <c r="W515" s="637">
        <f t="shared" ref="W515" si="2876">G515-G514</f>
        <v>0</v>
      </c>
      <c r="X515" s="637">
        <f t="shared" ref="X515" si="2877">H515-H514</f>
        <v>0</v>
      </c>
      <c r="Y515" s="645">
        <f t="shared" ref="Y515" si="2878">I515-I514</f>
        <v>0</v>
      </c>
      <c r="Z515" s="637">
        <f t="shared" ref="Z515" si="2879">J515-J514</f>
        <v>0</v>
      </c>
      <c r="AA515" s="637">
        <f t="shared" ref="AA515" si="2880">K515-K514</f>
        <v>0</v>
      </c>
      <c r="AB515" s="637">
        <f t="shared" ref="AB515" si="2881">L515-L514</f>
        <v>0</v>
      </c>
      <c r="AC515" s="637">
        <f t="shared" ref="AC515" si="2882">M515-M514</f>
        <v>0</v>
      </c>
      <c r="AD515" s="645">
        <f t="shared" ref="AD515" si="2883">N515-N514</f>
        <v>0</v>
      </c>
    </row>
    <row r="516" spans="1:30">
      <c r="A516" s="117"/>
      <c r="B516" s="109" t="s">
        <v>227</v>
      </c>
      <c r="C516" s="120">
        <v>0</v>
      </c>
      <c r="D516" s="127">
        <v>0</v>
      </c>
      <c r="E516" s="127">
        <v>0</v>
      </c>
      <c r="F516" s="127">
        <v>0</v>
      </c>
      <c r="G516" s="127">
        <v>0</v>
      </c>
      <c r="H516" s="127">
        <v>0</v>
      </c>
      <c r="I516" s="120">
        <v>0</v>
      </c>
      <c r="J516" s="120">
        <v>0</v>
      </c>
      <c r="K516" s="127">
        <v>0</v>
      </c>
      <c r="L516" s="127">
        <v>0</v>
      </c>
      <c r="M516" s="127">
        <v>0</v>
      </c>
      <c r="N516" s="128">
        <v>0</v>
      </c>
      <c r="O516" s="588">
        <v>0</v>
      </c>
      <c r="P516" s="589">
        <v>0</v>
      </c>
      <c r="Q516" s="603"/>
      <c r="R516" s="603"/>
      <c r="S516" s="145"/>
      <c r="T516" s="145"/>
      <c r="Y516" s="644"/>
      <c r="AD516" s="644"/>
    </row>
    <row r="517" spans="1:30" ht="13.5" thickBot="1">
      <c r="A517" s="632"/>
      <c r="B517" s="638" t="s">
        <v>601</v>
      </c>
      <c r="C517" s="639">
        <v>0</v>
      </c>
      <c r="D517" s="640">
        <v>0</v>
      </c>
      <c r="E517" s="640">
        <v>0</v>
      </c>
      <c r="F517" s="640">
        <v>0</v>
      </c>
      <c r="G517" s="640">
        <v>0</v>
      </c>
      <c r="H517" s="640">
        <v>0</v>
      </c>
      <c r="I517" s="639">
        <v>0</v>
      </c>
      <c r="J517" s="639">
        <v>0</v>
      </c>
      <c r="K517" s="640">
        <v>0</v>
      </c>
      <c r="L517" s="640">
        <v>0</v>
      </c>
      <c r="M517" s="640">
        <v>0</v>
      </c>
      <c r="N517" s="641">
        <v>0</v>
      </c>
      <c r="O517" s="633">
        <v>0</v>
      </c>
      <c r="P517" s="634">
        <v>0</v>
      </c>
      <c r="Q517" s="603"/>
      <c r="R517" s="603"/>
      <c r="S517" s="642">
        <f t="shared" ref="S517" si="2884">C517-C516</f>
        <v>0</v>
      </c>
      <c r="T517" s="642">
        <f t="shared" ref="T517" si="2885">D517-D516</f>
        <v>0</v>
      </c>
      <c r="U517" s="642">
        <f t="shared" ref="U517" si="2886">E517-E516</f>
        <v>0</v>
      </c>
      <c r="V517" s="642">
        <f t="shared" ref="V517" si="2887">F517-F516</f>
        <v>0</v>
      </c>
      <c r="W517" s="642">
        <f t="shared" ref="W517" si="2888">G517-G516</f>
        <v>0</v>
      </c>
      <c r="X517" s="642">
        <f t="shared" ref="X517" si="2889">H517-H516</f>
        <v>0</v>
      </c>
      <c r="Y517" s="646">
        <f t="shared" ref="Y517" si="2890">I517-I516</f>
        <v>0</v>
      </c>
      <c r="Z517" s="642">
        <f t="shared" ref="Z517" si="2891">J517-J516</f>
        <v>0</v>
      </c>
      <c r="AA517" s="642">
        <f t="shared" ref="AA517" si="2892">K517-K516</f>
        <v>0</v>
      </c>
      <c r="AB517" s="642">
        <f t="shared" ref="AB517" si="2893">L517-L516</f>
        <v>0</v>
      </c>
      <c r="AC517" s="642">
        <f t="shared" ref="AC517" si="2894">M517-M516</f>
        <v>0</v>
      </c>
      <c r="AD517" s="646">
        <f t="shared" ref="AD517" si="2895">N517-N516</f>
        <v>0</v>
      </c>
    </row>
    <row r="518" spans="1:30">
      <c r="A518" s="116" t="s">
        <v>287</v>
      </c>
      <c r="B518" s="109"/>
      <c r="C518" s="120">
        <v>122.67687054462503</v>
      </c>
      <c r="D518" s="127">
        <v>128.06700729927005</v>
      </c>
      <c r="E518" s="127">
        <v>130.18020941176468</v>
      </c>
      <c r="F518" s="127">
        <v>130.42090909090911</v>
      </c>
      <c r="G518" s="127">
        <v>129.7153086419753</v>
      </c>
      <c r="H518" s="127">
        <v>130.62076923076924</v>
      </c>
      <c r="I518" s="120">
        <v>125.87274860335197</v>
      </c>
      <c r="J518" s="120">
        <v>74.745617977528084</v>
      </c>
      <c r="K518" s="127">
        <v>74.886342781425412</v>
      </c>
      <c r="L518" s="127">
        <v>78.016283730699413</v>
      </c>
      <c r="M518" s="127">
        <v>78.096377350359077</v>
      </c>
      <c r="N518" s="128">
        <v>75.994178944781822</v>
      </c>
      <c r="O518" s="111">
        <v>0</v>
      </c>
      <c r="P518" s="112">
        <v>0</v>
      </c>
      <c r="Q518" s="603"/>
      <c r="R518" s="603"/>
      <c r="S518" s="636" t="s">
        <v>1145</v>
      </c>
      <c r="T518" s="145"/>
      <c r="Y518" s="644"/>
      <c r="AD518" s="644"/>
    </row>
    <row r="519" spans="1:30">
      <c r="A519" s="117" t="s">
        <v>572</v>
      </c>
      <c r="B519" s="129"/>
      <c r="C519" s="123">
        <v>122.40039809939643</v>
      </c>
      <c r="D519" s="130">
        <v>126.96700507614213</v>
      </c>
      <c r="E519" s="130">
        <v>130.24201275408529</v>
      </c>
      <c r="F519" s="130">
        <v>131.64490671641792</v>
      </c>
      <c r="G519" s="130">
        <v>134.36367999999999</v>
      </c>
      <c r="H519" s="130">
        <v>133.49750000000003</v>
      </c>
      <c r="I519" s="123">
        <v>125.9380896455872</v>
      </c>
      <c r="J519" s="123">
        <v>74.776968503937013</v>
      </c>
      <c r="K519" s="130">
        <v>72.925193778012115</v>
      </c>
      <c r="L519" s="130">
        <v>73.988887818969658</v>
      </c>
      <c r="M519" s="130">
        <v>77.167867298578201</v>
      </c>
      <c r="N519" s="131">
        <v>73.886575308334358</v>
      </c>
      <c r="O519" s="588">
        <v>0</v>
      </c>
      <c r="P519" s="589">
        <v>0</v>
      </c>
      <c r="Q519" s="603"/>
      <c r="R519" s="603"/>
      <c r="S519" s="637">
        <f t="shared" ref="S519" si="2896">C519-C518</f>
        <v>-0.27647244522860603</v>
      </c>
      <c r="T519" s="637">
        <f t="shared" ref="T519" si="2897">D519-D518</f>
        <v>-1.1000022231279161</v>
      </c>
      <c r="U519" s="637">
        <f t="shared" ref="U519" si="2898">E519-E518</f>
        <v>6.1803342320615684E-2</v>
      </c>
      <c r="V519" s="637">
        <f t="shared" ref="V519" si="2899">F519-F518</f>
        <v>1.2239976255088152</v>
      </c>
      <c r="W519" s="637">
        <f t="shared" ref="W519" si="2900">G519-G518</f>
        <v>4.6483713580246899</v>
      </c>
      <c r="X519" s="637">
        <f t="shared" ref="X519" si="2901">H519-H518</f>
        <v>2.8767307692307895</v>
      </c>
      <c r="Y519" s="645">
        <f t="shared" ref="Y519" si="2902">I519-I518</f>
        <v>6.5341042235232294E-2</v>
      </c>
      <c r="Z519" s="637">
        <f t="shared" ref="Z519" si="2903">J519-J518</f>
        <v>3.1350526408928658E-2</v>
      </c>
      <c r="AA519" s="637">
        <f t="shared" ref="AA519" si="2904">K519-K518</f>
        <v>-1.961149003413297</v>
      </c>
      <c r="AB519" s="637">
        <f t="shared" ref="AB519" si="2905">L519-L518</f>
        <v>-4.0273959117297551</v>
      </c>
      <c r="AC519" s="637">
        <f t="shared" ref="AC519" si="2906">M519-M518</f>
        <v>-0.92851005178087576</v>
      </c>
      <c r="AD519" s="645">
        <f t="shared" ref="AD519" si="2907">N519-N518</f>
        <v>-2.1076036364474646</v>
      </c>
    </row>
    <row r="520" spans="1:30">
      <c r="A520" s="117" t="s">
        <v>289</v>
      </c>
      <c r="B520" s="109"/>
      <c r="C520" s="120">
        <v>117.96313769751693</v>
      </c>
      <c r="D520" s="127">
        <v>121.63773584905661</v>
      </c>
      <c r="E520" s="127">
        <v>128.86548672566371</v>
      </c>
      <c r="F520" s="127">
        <v>128.04097560975612</v>
      </c>
      <c r="G520" s="127">
        <v>171.25</v>
      </c>
      <c r="H520" s="127">
        <v>140.92499999999998</v>
      </c>
      <c r="I520" s="120">
        <v>122.53382541720154</v>
      </c>
      <c r="J520" s="120">
        <v>71.537521222410859</v>
      </c>
      <c r="K520" s="127">
        <v>70.236831082095506</v>
      </c>
      <c r="L520" s="127">
        <v>76.542812442310904</v>
      </c>
      <c r="M520" s="127">
        <v>80.289315559092728</v>
      </c>
      <c r="N520" s="128">
        <v>72.954370493004987</v>
      </c>
      <c r="O520" s="588">
        <v>0</v>
      </c>
      <c r="P520" s="589">
        <v>0</v>
      </c>
      <c r="Q520" s="603"/>
      <c r="R520" s="603"/>
      <c r="S520" s="145"/>
      <c r="T520" s="145"/>
      <c r="Y520" s="644"/>
      <c r="AD520" s="644"/>
    </row>
    <row r="521" spans="1:30">
      <c r="A521" s="117" t="s">
        <v>574</v>
      </c>
      <c r="B521" s="129"/>
      <c r="C521" s="123">
        <v>118.14889643463496</v>
      </c>
      <c r="D521" s="130">
        <v>121.75</v>
      </c>
      <c r="E521" s="130">
        <v>133.23572953736658</v>
      </c>
      <c r="F521" s="130">
        <v>139.41136363636363</v>
      </c>
      <c r="G521" s="130">
        <v>137.6</v>
      </c>
      <c r="H521" s="130">
        <v>145.33666666666667</v>
      </c>
      <c r="I521" s="123">
        <v>124.19094416243655</v>
      </c>
      <c r="J521" s="123">
        <v>70.791818181818186</v>
      </c>
      <c r="K521" s="130">
        <v>67.404284940411685</v>
      </c>
      <c r="L521" s="130">
        <v>73.512026666666657</v>
      </c>
      <c r="M521" s="130">
        <v>75.112481481481495</v>
      </c>
      <c r="N521" s="131">
        <v>69.927765173000566</v>
      </c>
      <c r="O521" s="588">
        <v>0</v>
      </c>
      <c r="P521" s="589">
        <v>0</v>
      </c>
      <c r="Q521" s="603"/>
      <c r="R521" s="603"/>
      <c r="S521" s="637">
        <f t="shared" ref="S521" si="2908">C521-C520</f>
        <v>0.18575873711803581</v>
      </c>
      <c r="T521" s="637">
        <f t="shared" ref="T521" si="2909">D521-D520</f>
        <v>0.11226415094338904</v>
      </c>
      <c r="U521" s="637">
        <f t="shared" ref="U521" si="2910">E521-E520</f>
        <v>4.370242811702866</v>
      </c>
      <c r="V521" s="637">
        <f t="shared" ref="V521" si="2911">F521-F520</f>
        <v>11.370388026607515</v>
      </c>
      <c r="W521" s="637">
        <f t="shared" ref="W521" si="2912">G521-G520</f>
        <v>-33.650000000000006</v>
      </c>
      <c r="X521" s="637">
        <f t="shared" ref="X521" si="2913">H521-H520</f>
        <v>4.4116666666666902</v>
      </c>
      <c r="Y521" s="645">
        <f t="shared" ref="Y521" si="2914">I521-I520</f>
        <v>1.6571187452350102</v>
      </c>
      <c r="Z521" s="637">
        <f t="shared" ref="Z521" si="2915">J521-J520</f>
        <v>-0.74570304059267301</v>
      </c>
      <c r="AA521" s="637">
        <f t="shared" ref="AA521" si="2916">K521-K520</f>
        <v>-2.8325461416838209</v>
      </c>
      <c r="AB521" s="637">
        <f t="shared" ref="AB521" si="2917">L521-L520</f>
        <v>-3.0307857756442473</v>
      </c>
      <c r="AC521" s="637">
        <f t="shared" ref="AC521" si="2918">M521-M520</f>
        <v>-5.1768340776112325</v>
      </c>
      <c r="AD521" s="645">
        <f t="shared" ref="AD521" si="2919">N521-N520</f>
        <v>-3.0266053200044212</v>
      </c>
    </row>
    <row r="522" spans="1:30">
      <c r="A522" s="117" t="s">
        <v>291</v>
      </c>
      <c r="B522" s="109"/>
      <c r="C522" s="120">
        <v>0</v>
      </c>
      <c r="D522" s="127">
        <v>0</v>
      </c>
      <c r="E522" s="127">
        <v>88.179999999999993</v>
      </c>
      <c r="F522" s="127">
        <v>0</v>
      </c>
      <c r="G522" s="127">
        <v>120</v>
      </c>
      <c r="H522" s="127">
        <v>174</v>
      </c>
      <c r="I522" s="120">
        <v>96.38</v>
      </c>
      <c r="J522" s="120">
        <v>70.0785498489426</v>
      </c>
      <c r="K522" s="127">
        <v>69.180306835553608</v>
      </c>
      <c r="L522" s="127">
        <v>68.510833333333338</v>
      </c>
      <c r="M522" s="127">
        <v>72.300333333333342</v>
      </c>
      <c r="N522" s="128">
        <v>69.582983046842699</v>
      </c>
      <c r="O522" s="588">
        <v>0</v>
      </c>
      <c r="P522" s="589">
        <v>0</v>
      </c>
      <c r="Q522" s="603"/>
      <c r="R522" s="603"/>
      <c r="S522" s="145"/>
      <c r="T522" s="145"/>
      <c r="Y522" s="644"/>
      <c r="AD522" s="644"/>
    </row>
    <row r="523" spans="1:30">
      <c r="A523" s="117" t="s">
        <v>576</v>
      </c>
      <c r="B523" s="129"/>
      <c r="C523" s="123">
        <v>0</v>
      </c>
      <c r="D523" s="130">
        <v>0</v>
      </c>
      <c r="E523" s="130">
        <v>0</v>
      </c>
      <c r="F523" s="130">
        <v>0</v>
      </c>
      <c r="G523" s="130">
        <v>0</v>
      </c>
      <c r="H523" s="130">
        <v>0</v>
      </c>
      <c r="I523" s="123">
        <v>0</v>
      </c>
      <c r="J523" s="123">
        <v>65.290140845070425</v>
      </c>
      <c r="K523" s="130">
        <v>67.243066884176187</v>
      </c>
      <c r="L523" s="130">
        <v>52.945945945945944</v>
      </c>
      <c r="M523" s="130">
        <v>65.285714285714292</v>
      </c>
      <c r="N523" s="131">
        <v>66.021739130434781</v>
      </c>
      <c r="O523" s="588">
        <v>0</v>
      </c>
      <c r="P523" s="589">
        <v>0</v>
      </c>
      <c r="Q523" s="603"/>
      <c r="R523" s="603"/>
      <c r="S523" s="637">
        <f t="shared" ref="S523" si="2920">C523-C522</f>
        <v>0</v>
      </c>
      <c r="T523" s="637">
        <f t="shared" ref="T523" si="2921">D523-D522</f>
        <v>0</v>
      </c>
      <c r="U523" s="637">
        <f t="shared" ref="U523" si="2922">E523-E522</f>
        <v>-88.179999999999993</v>
      </c>
      <c r="V523" s="637">
        <f t="shared" ref="V523" si="2923">F523-F522</f>
        <v>0</v>
      </c>
      <c r="W523" s="637">
        <f t="shared" ref="W523" si="2924">G523-G522</f>
        <v>-120</v>
      </c>
      <c r="X523" s="637">
        <f t="shared" ref="X523" si="2925">H523-H522</f>
        <v>-174</v>
      </c>
      <c r="Y523" s="645">
        <f t="shared" ref="Y523" si="2926">I523-I522</f>
        <v>-96.38</v>
      </c>
      <c r="Z523" s="637">
        <f t="shared" ref="Z523" si="2927">J523-J522</f>
        <v>-4.7884090038721752</v>
      </c>
      <c r="AA523" s="637">
        <f t="shared" ref="AA523" si="2928">K523-K522</f>
        <v>-1.9372399513774212</v>
      </c>
      <c r="AB523" s="637">
        <f t="shared" ref="AB523" si="2929">L523-L522</f>
        <v>-15.564887387387394</v>
      </c>
      <c r="AC523" s="637">
        <f t="shared" ref="AC523" si="2930">M523-M522</f>
        <v>-7.0146190476190498</v>
      </c>
      <c r="AD523" s="645">
        <f t="shared" ref="AD523" si="2931">N523-N522</f>
        <v>-3.5612439164079177</v>
      </c>
    </row>
    <row r="524" spans="1:30">
      <c r="A524" s="117" t="s">
        <v>293</v>
      </c>
      <c r="B524" s="109"/>
      <c r="C524" s="120">
        <v>122.396840552501</v>
      </c>
      <c r="D524" s="127">
        <v>127.60528455284549</v>
      </c>
      <c r="E524" s="127">
        <v>129.26028233749179</v>
      </c>
      <c r="F524" s="127">
        <v>130.19762013729977</v>
      </c>
      <c r="G524" s="127">
        <v>128.70122807017543</v>
      </c>
      <c r="H524" s="127">
        <v>132.04837606837606</v>
      </c>
      <c r="I524" s="120">
        <v>125.40903290649197</v>
      </c>
      <c r="J524" s="120">
        <v>73.222616407982272</v>
      </c>
      <c r="K524" s="127">
        <v>72.978837303677821</v>
      </c>
      <c r="L524" s="127">
        <v>77.408592135058541</v>
      </c>
      <c r="M524" s="127">
        <v>78.665378738508082</v>
      </c>
      <c r="N524" s="128">
        <v>74.612959563463534</v>
      </c>
      <c r="O524" s="588">
        <v>0</v>
      </c>
      <c r="P524" s="589">
        <v>0</v>
      </c>
      <c r="Q524" s="603"/>
      <c r="R524" s="603"/>
      <c r="S524" s="145"/>
      <c r="T524" s="145"/>
      <c r="Y524" s="644"/>
      <c r="AD524" s="644"/>
    </row>
    <row r="525" spans="1:30">
      <c r="A525" s="117" t="s">
        <v>578</v>
      </c>
      <c r="B525" s="129"/>
      <c r="C525" s="123">
        <v>122.10143266475646</v>
      </c>
      <c r="D525" s="130">
        <v>126.69110576923077</v>
      </c>
      <c r="E525" s="130">
        <v>130.40076618229853</v>
      </c>
      <c r="F525" s="130">
        <v>132.23408620689654</v>
      </c>
      <c r="G525" s="130">
        <v>134.71042857142857</v>
      </c>
      <c r="H525" s="130">
        <v>134.45743243243243</v>
      </c>
      <c r="I525" s="123">
        <v>125.82615869918699</v>
      </c>
      <c r="J525" s="123">
        <v>72.414612051988968</v>
      </c>
      <c r="K525" s="130">
        <v>70.737935060780558</v>
      </c>
      <c r="L525" s="130">
        <v>73.592157821229037</v>
      </c>
      <c r="M525" s="130">
        <v>76.466626373626369</v>
      </c>
      <c r="N525" s="131">
        <v>72.142207719856742</v>
      </c>
      <c r="O525" s="588">
        <v>0</v>
      </c>
      <c r="P525" s="589">
        <v>0</v>
      </c>
      <c r="Q525" s="603"/>
      <c r="R525" s="603"/>
      <c r="S525" s="637">
        <f t="shared" ref="S525" si="2932">C525-C524</f>
        <v>-0.29540788774454541</v>
      </c>
      <c r="T525" s="637">
        <f t="shared" ref="T525" si="2933">D525-D524</f>
        <v>-0.91417878361471594</v>
      </c>
      <c r="U525" s="637">
        <f t="shared" ref="U525" si="2934">E525-E524</f>
        <v>1.140483844806738</v>
      </c>
      <c r="V525" s="637">
        <f t="shared" ref="V525" si="2935">F525-F524</f>
        <v>2.03646606959677</v>
      </c>
      <c r="W525" s="637">
        <f t="shared" ref="W525" si="2936">G525-G524</f>
        <v>6.0092005012531331</v>
      </c>
      <c r="X525" s="637">
        <f t="shared" ref="X525" si="2937">H525-H524</f>
        <v>2.4090563640563687</v>
      </c>
      <c r="Y525" s="645">
        <f t="shared" ref="Y525" si="2938">I525-I524</f>
        <v>0.41712579269501759</v>
      </c>
      <c r="Z525" s="637">
        <f t="shared" ref="Z525" si="2939">J525-J524</f>
        <v>-0.80800435599330456</v>
      </c>
      <c r="AA525" s="637">
        <f t="shared" ref="AA525" si="2940">K525-K524</f>
        <v>-2.2409022428972634</v>
      </c>
      <c r="AB525" s="637">
        <f t="shared" ref="AB525" si="2941">L525-L524</f>
        <v>-3.8164343138295038</v>
      </c>
      <c r="AC525" s="637">
        <f t="shared" ref="AC525" si="2942">M525-M524</f>
        <v>-2.1987523648817131</v>
      </c>
      <c r="AD525" s="645">
        <f t="shared" ref="AD525" si="2943">N525-N524</f>
        <v>-2.4707518436067915</v>
      </c>
    </row>
    <row r="526" spans="1:30">
      <c r="A526" s="117" t="s">
        <v>176</v>
      </c>
      <c r="B526" s="109"/>
      <c r="C526" s="120">
        <v>131.02279408243075</v>
      </c>
      <c r="D526" s="127">
        <v>135.78049476797057</v>
      </c>
      <c r="E526" s="127">
        <v>140.89413641928982</v>
      </c>
      <c r="F526" s="127">
        <v>137.26809173772418</v>
      </c>
      <c r="G526" s="127">
        <v>136.69883183256252</v>
      </c>
      <c r="H526" s="127">
        <v>139.37483847283406</v>
      </c>
      <c r="I526" s="120">
        <v>135.41667571784143</v>
      </c>
      <c r="J526" s="120">
        <v>81.827469061876243</v>
      </c>
      <c r="K526" s="127">
        <v>83.110865570582334</v>
      </c>
      <c r="L526" s="127">
        <v>86.373496144979086</v>
      </c>
      <c r="M526" s="127">
        <v>85.015740783908925</v>
      </c>
      <c r="N526" s="128">
        <v>83.719897412100508</v>
      </c>
      <c r="O526" s="588">
        <v>0</v>
      </c>
      <c r="P526" s="589">
        <v>0</v>
      </c>
      <c r="Q526" s="603"/>
      <c r="R526" s="603"/>
      <c r="S526" s="145"/>
      <c r="T526" s="145"/>
      <c r="Y526" s="644"/>
      <c r="AD526" s="644"/>
    </row>
    <row r="527" spans="1:30">
      <c r="A527" s="117" t="s">
        <v>580</v>
      </c>
      <c r="B527" s="129"/>
      <c r="C527" s="123">
        <v>128.9348642860829</v>
      </c>
      <c r="D527" s="130">
        <v>135.83786934338949</v>
      </c>
      <c r="E527" s="130">
        <v>141.33740187662212</v>
      </c>
      <c r="F527" s="130">
        <v>139.67376384798774</v>
      </c>
      <c r="G527" s="130">
        <v>137.01975076416645</v>
      </c>
      <c r="H527" s="130">
        <v>138.99410135135136</v>
      </c>
      <c r="I527" s="123">
        <v>134.75528179452169</v>
      </c>
      <c r="J527" s="123">
        <v>81.215700275086704</v>
      </c>
      <c r="K527" s="130">
        <v>82.172288287391765</v>
      </c>
      <c r="L527" s="130">
        <v>85.157116059173433</v>
      </c>
      <c r="M527" s="130">
        <v>78.665340360122968</v>
      </c>
      <c r="N527" s="131">
        <v>82.268503740648399</v>
      </c>
      <c r="O527" s="588">
        <v>0</v>
      </c>
      <c r="P527" s="589">
        <v>0</v>
      </c>
      <c r="Q527" s="603"/>
      <c r="R527" s="603"/>
      <c r="S527" s="637">
        <f t="shared" ref="S527" si="2944">C527-C526</f>
        <v>-2.0879297963478507</v>
      </c>
      <c r="T527" s="637">
        <f t="shared" ref="T527" si="2945">D527-D526</f>
        <v>5.7374575418918994E-2</v>
      </c>
      <c r="U527" s="637">
        <f t="shared" ref="U527" si="2946">E527-E526</f>
        <v>0.44326545733230205</v>
      </c>
      <c r="V527" s="637">
        <f t="shared" ref="V527" si="2947">F527-F526</f>
        <v>2.4056721102635663</v>
      </c>
      <c r="W527" s="637">
        <f t="shared" ref="W527" si="2948">G527-G526</f>
        <v>0.32091893160392715</v>
      </c>
      <c r="X527" s="637">
        <f t="shared" ref="X527" si="2949">H527-H526</f>
        <v>-0.38073712148269578</v>
      </c>
      <c r="Y527" s="645">
        <f t="shared" ref="Y527" si="2950">I527-I526</f>
        <v>-0.66139392331973568</v>
      </c>
      <c r="Z527" s="637">
        <f t="shared" ref="Z527" si="2951">J527-J526</f>
        <v>-0.61176878678953983</v>
      </c>
      <c r="AA527" s="637">
        <f t="shared" ref="AA527" si="2952">K527-K526</f>
        <v>-0.93857728319056832</v>
      </c>
      <c r="AB527" s="637">
        <f t="shared" ref="AB527" si="2953">L527-L526</f>
        <v>-1.2163800858056533</v>
      </c>
      <c r="AC527" s="637">
        <f t="shared" ref="AC527" si="2954">M527-M526</f>
        <v>-6.3504004237859561</v>
      </c>
      <c r="AD527" s="645">
        <f t="shared" ref="AD527" si="2955">N527-N526</f>
        <v>-1.4513936714521094</v>
      </c>
    </row>
    <row r="528" spans="1:30">
      <c r="A528" s="117" t="s">
        <v>178</v>
      </c>
      <c r="B528" s="109"/>
      <c r="C528" s="120">
        <v>121.23691552062856</v>
      </c>
      <c r="D528" s="127">
        <v>121.74177464788728</v>
      </c>
      <c r="E528" s="127">
        <v>135.41357377049175</v>
      </c>
      <c r="F528" s="127">
        <v>133.66239938080486</v>
      </c>
      <c r="G528" s="127">
        <v>135.30611111111099</v>
      </c>
      <c r="H528" s="127">
        <v>131.87605263157894</v>
      </c>
      <c r="I528" s="120">
        <v>126.9083211287729</v>
      </c>
      <c r="J528" s="120">
        <v>80.546574898785408</v>
      </c>
      <c r="K528" s="127">
        <v>80.578018184527991</v>
      </c>
      <c r="L528" s="127">
        <v>81.282449162779116</v>
      </c>
      <c r="M528" s="127">
        <v>79.325193946450881</v>
      </c>
      <c r="N528" s="128">
        <v>80.644070640164827</v>
      </c>
      <c r="O528" s="588">
        <v>0</v>
      </c>
      <c r="P528" s="589">
        <v>0</v>
      </c>
      <c r="Q528" s="603"/>
      <c r="R528" s="603"/>
      <c r="S528" s="145"/>
      <c r="T528" s="145"/>
      <c r="Y528" s="644"/>
      <c r="AD528" s="644"/>
    </row>
    <row r="529" spans="1:30">
      <c r="A529" s="117" t="s">
        <v>582</v>
      </c>
      <c r="B529" s="129"/>
      <c r="C529" s="123">
        <v>123.10963927855708</v>
      </c>
      <c r="D529" s="130">
        <v>125.72357723577223</v>
      </c>
      <c r="E529" s="130">
        <v>133.96720506730009</v>
      </c>
      <c r="F529" s="130">
        <v>129.79605306799331</v>
      </c>
      <c r="G529" s="130">
        <v>125.09697674418604</v>
      </c>
      <c r="H529" s="130">
        <v>132.04447488584481</v>
      </c>
      <c r="I529" s="123">
        <v>127.03693486590032</v>
      </c>
      <c r="J529" s="123">
        <v>80.454503326996189</v>
      </c>
      <c r="K529" s="130">
        <v>81.362856860027719</v>
      </c>
      <c r="L529" s="130">
        <v>80.6030938077634</v>
      </c>
      <c r="M529" s="130">
        <v>75.506080508474582</v>
      </c>
      <c r="N529" s="131">
        <v>80.749281816371237</v>
      </c>
      <c r="O529" s="588">
        <v>0</v>
      </c>
      <c r="P529" s="589">
        <v>0</v>
      </c>
      <c r="Q529" s="603"/>
      <c r="R529" s="603"/>
      <c r="S529" s="637">
        <f t="shared" ref="S529" si="2956">C529-C528</f>
        <v>1.8727237579285259</v>
      </c>
      <c r="T529" s="637">
        <f t="shared" ref="T529" si="2957">D529-D528</f>
        <v>3.9818025878849426</v>
      </c>
      <c r="U529" s="637">
        <f t="shared" ref="U529" si="2958">E529-E528</f>
        <v>-1.4463687031916663</v>
      </c>
      <c r="V529" s="637">
        <f t="shared" ref="V529" si="2959">F529-F528</f>
        <v>-3.8663463128115438</v>
      </c>
      <c r="W529" s="637">
        <f t="shared" ref="W529" si="2960">G529-G528</f>
        <v>-10.209134366924957</v>
      </c>
      <c r="X529" s="637">
        <f t="shared" ref="X529" si="2961">H529-H528</f>
        <v>0.1684222542658631</v>
      </c>
      <c r="Y529" s="645">
        <f t="shared" ref="Y529" si="2962">I529-I528</f>
        <v>0.12861373712742363</v>
      </c>
      <c r="Z529" s="637">
        <f t="shared" ref="Z529" si="2963">J529-J528</f>
        <v>-9.207157178921932E-2</v>
      </c>
      <c r="AA529" s="637">
        <f t="shared" ref="AA529" si="2964">K529-K528</f>
        <v>0.78483867549972786</v>
      </c>
      <c r="AB529" s="637">
        <f t="shared" ref="AB529" si="2965">L529-L528</f>
        <v>-0.67935535501571565</v>
      </c>
      <c r="AC529" s="637">
        <f t="shared" ref="AC529" si="2966">M529-M528</f>
        <v>-3.8191134379762985</v>
      </c>
      <c r="AD529" s="645">
        <f t="shared" ref="AD529" si="2967">N529-N528</f>
        <v>0.10521117620641007</v>
      </c>
    </row>
    <row r="530" spans="1:30">
      <c r="A530" s="117" t="s">
        <v>180</v>
      </c>
      <c r="B530" s="109"/>
      <c r="C530" s="120">
        <v>149</v>
      </c>
      <c r="D530" s="127">
        <v>159</v>
      </c>
      <c r="E530" s="127">
        <v>90.486584699453545</v>
      </c>
      <c r="F530" s="127">
        <v>124.52500000000001</v>
      </c>
      <c r="G530" s="127">
        <v>146.82</v>
      </c>
      <c r="H530" s="127">
        <v>118.75125</v>
      </c>
      <c r="I530" s="120">
        <v>93.498257575757563</v>
      </c>
      <c r="J530" s="120">
        <v>74.5</v>
      </c>
      <c r="K530" s="127">
        <v>80.086852025898082</v>
      </c>
      <c r="L530" s="127">
        <v>72.115804195804202</v>
      </c>
      <c r="M530" s="127">
        <v>78.187118644067795</v>
      </c>
      <c r="N530" s="128">
        <v>77.339430685072372</v>
      </c>
      <c r="O530" s="588">
        <v>0</v>
      </c>
      <c r="P530" s="589">
        <v>0</v>
      </c>
      <c r="Q530" s="603"/>
      <c r="R530" s="603"/>
      <c r="S530" s="145"/>
      <c r="T530" s="145"/>
      <c r="Y530" s="644"/>
      <c r="AD530" s="644"/>
    </row>
    <row r="531" spans="1:30">
      <c r="A531" s="117" t="s">
        <v>584</v>
      </c>
      <c r="B531" s="129"/>
      <c r="C531" s="123">
        <v>111</v>
      </c>
      <c r="D531" s="130">
        <v>154.69999999999999</v>
      </c>
      <c r="E531" s="130">
        <v>183.84166666666667</v>
      </c>
      <c r="F531" s="130">
        <v>118.19999999999999</v>
      </c>
      <c r="G531" s="130">
        <v>122.02000000000001</v>
      </c>
      <c r="H531" s="130">
        <v>199</v>
      </c>
      <c r="I531" s="123">
        <v>147.76060606060608</v>
      </c>
      <c r="J531" s="123">
        <v>83.111111111111114</v>
      </c>
      <c r="K531" s="130">
        <v>88</v>
      </c>
      <c r="L531" s="130">
        <v>0</v>
      </c>
      <c r="M531" s="130">
        <v>0</v>
      </c>
      <c r="N531" s="131">
        <v>83.6</v>
      </c>
      <c r="O531" s="588">
        <v>0</v>
      </c>
      <c r="P531" s="589">
        <v>0</v>
      </c>
      <c r="Q531" s="603"/>
      <c r="R531" s="603"/>
      <c r="S531" s="637">
        <f t="shared" ref="S531" si="2968">C531-C530</f>
        <v>-38</v>
      </c>
      <c r="T531" s="637">
        <f t="shared" ref="T531" si="2969">D531-D530</f>
        <v>-4.3000000000000114</v>
      </c>
      <c r="U531" s="637">
        <f t="shared" ref="U531" si="2970">E531-E530</f>
        <v>93.355081967213124</v>
      </c>
      <c r="V531" s="637">
        <f t="shared" ref="V531" si="2971">F531-F530</f>
        <v>-6.3250000000000171</v>
      </c>
      <c r="W531" s="637">
        <f t="shared" ref="W531" si="2972">G531-G530</f>
        <v>-24.799999999999983</v>
      </c>
      <c r="X531" s="637">
        <f t="shared" ref="X531" si="2973">H531-H530</f>
        <v>80.248750000000001</v>
      </c>
      <c r="Y531" s="645">
        <f t="shared" ref="Y531" si="2974">I531-I530</f>
        <v>54.262348484848516</v>
      </c>
      <c r="Z531" s="637">
        <f t="shared" ref="Z531" si="2975">J531-J530</f>
        <v>8.6111111111111143</v>
      </c>
      <c r="AA531" s="637">
        <f t="shared" ref="AA531" si="2976">K531-K530</f>
        <v>7.9131479741019177</v>
      </c>
      <c r="AB531" s="637">
        <f t="shared" ref="AB531" si="2977">L531-L530</f>
        <v>-72.115804195804202</v>
      </c>
      <c r="AC531" s="637">
        <f t="shared" ref="AC531" si="2978">M531-M530</f>
        <v>-78.187118644067795</v>
      </c>
      <c r="AD531" s="645">
        <f t="shared" ref="AD531" si="2979">N531-N530</f>
        <v>6.260569314927622</v>
      </c>
    </row>
    <row r="532" spans="1:30">
      <c r="A532" s="117" t="s">
        <v>182</v>
      </c>
      <c r="B532" s="109"/>
      <c r="C532" s="120">
        <v>130.40308048841251</v>
      </c>
      <c r="D532" s="127">
        <v>134.73916570226169</v>
      </c>
      <c r="E532" s="127">
        <v>139.95990670879013</v>
      </c>
      <c r="F532" s="127">
        <v>136.94868089103591</v>
      </c>
      <c r="G532" s="127">
        <v>136.61920945024974</v>
      </c>
      <c r="H532" s="127">
        <v>138.25573979591837</v>
      </c>
      <c r="I532" s="120">
        <v>134.7026189946865</v>
      </c>
      <c r="J532" s="120">
        <v>81.400195065467173</v>
      </c>
      <c r="K532" s="127">
        <v>81.950798809125331</v>
      </c>
      <c r="L532" s="127">
        <v>83.983091729725118</v>
      </c>
      <c r="M532" s="127">
        <v>82.494850233396988</v>
      </c>
      <c r="N532" s="128">
        <v>82.358293057765948</v>
      </c>
      <c r="O532" s="588">
        <v>0</v>
      </c>
      <c r="P532" s="589">
        <v>0</v>
      </c>
      <c r="Q532" s="603"/>
      <c r="R532" s="603"/>
      <c r="S532" s="145"/>
      <c r="T532" s="145"/>
      <c r="Y532" s="644"/>
      <c r="AD532" s="644"/>
    </row>
    <row r="533" spans="1:30">
      <c r="A533" s="117" t="s">
        <v>586</v>
      </c>
      <c r="B533" s="129"/>
      <c r="C533" s="123">
        <v>128.58127351173164</v>
      </c>
      <c r="D533" s="130">
        <v>134.96217914979752</v>
      </c>
      <c r="E533" s="130">
        <v>141.00311208206693</v>
      </c>
      <c r="F533" s="130">
        <v>138.87955960222143</v>
      </c>
      <c r="G533" s="130">
        <v>136.21611976310589</v>
      </c>
      <c r="H533" s="130">
        <v>138.13412352941177</v>
      </c>
      <c r="I533" s="123">
        <v>134.27539406066174</v>
      </c>
      <c r="J533" s="123">
        <v>80.962396247416109</v>
      </c>
      <c r="K533" s="130">
        <v>81.824521161919876</v>
      </c>
      <c r="L533" s="130">
        <v>83.346384933394589</v>
      </c>
      <c r="M533" s="130">
        <v>77.453991334958033</v>
      </c>
      <c r="N533" s="131">
        <v>81.657576432508677</v>
      </c>
      <c r="O533" s="588">
        <v>0</v>
      </c>
      <c r="P533" s="589">
        <v>0</v>
      </c>
      <c r="Q533" s="603"/>
      <c r="R533" s="603"/>
      <c r="S533" s="637">
        <f t="shared" ref="S533" si="2980">C533-C532</f>
        <v>-1.8218069766808753</v>
      </c>
      <c r="T533" s="637">
        <f t="shared" ref="T533" si="2981">D533-D532</f>
        <v>0.22301344753583408</v>
      </c>
      <c r="U533" s="637">
        <f t="shared" ref="U533" si="2982">E533-E532</f>
        <v>1.0432053732768054</v>
      </c>
      <c r="V533" s="637">
        <f t="shared" ref="V533" si="2983">F533-F532</f>
        <v>1.9308787111855281</v>
      </c>
      <c r="W533" s="637">
        <f t="shared" ref="W533" si="2984">G533-G532</f>
        <v>-0.40308968714384719</v>
      </c>
      <c r="X533" s="637">
        <f t="shared" ref="X533" si="2985">H533-H532</f>
        <v>-0.12161626650660651</v>
      </c>
      <c r="Y533" s="645">
        <f t="shared" ref="Y533" si="2986">I533-I532</f>
        <v>-0.42722493402476402</v>
      </c>
      <c r="Z533" s="637">
        <f t="shared" ref="Z533" si="2987">J533-J532</f>
        <v>-0.43779881805106413</v>
      </c>
      <c r="AA533" s="637">
        <f t="shared" ref="AA533" si="2988">K533-K532</f>
        <v>-0.12627764720545542</v>
      </c>
      <c r="AB533" s="637">
        <f t="shared" ref="AB533" si="2989">L533-L532</f>
        <v>-0.63670679633052885</v>
      </c>
      <c r="AC533" s="637">
        <f t="shared" ref="AC533" si="2990">M533-M532</f>
        <v>-5.0408588984389553</v>
      </c>
      <c r="AD533" s="645">
        <f t="shared" ref="AD533" si="2991">N533-N532</f>
        <v>-0.70071662525727163</v>
      </c>
    </row>
    <row r="534" spans="1:30">
      <c r="A534" s="117" t="s">
        <v>184</v>
      </c>
      <c r="B534" s="109"/>
      <c r="C534" s="120">
        <v>91.509834682080921</v>
      </c>
      <c r="D534" s="127">
        <v>91.253680610784158</v>
      </c>
      <c r="E534" s="127">
        <v>92.331256008359475</v>
      </c>
      <c r="F534" s="127">
        <v>94.128772563176909</v>
      </c>
      <c r="G534" s="127">
        <v>84.866645244215945</v>
      </c>
      <c r="H534" s="127">
        <v>95.87775280898876</v>
      </c>
      <c r="I534" s="120">
        <v>91.635004885773981</v>
      </c>
      <c r="J534" s="120">
        <v>56.692318125770655</v>
      </c>
      <c r="K534" s="127">
        <v>60.950641112501998</v>
      </c>
      <c r="L534" s="127">
        <v>66.805231133418317</v>
      </c>
      <c r="M534" s="127">
        <v>68.745747058422054</v>
      </c>
      <c r="N534" s="128">
        <v>61.698835003897194</v>
      </c>
      <c r="O534" s="588">
        <v>0</v>
      </c>
      <c r="P534" s="589">
        <v>0</v>
      </c>
      <c r="Q534" s="603"/>
      <c r="R534" s="603"/>
      <c r="S534" s="145"/>
      <c r="T534" s="145"/>
      <c r="Y534" s="644"/>
      <c r="AD534" s="644"/>
    </row>
    <row r="535" spans="1:30">
      <c r="A535" s="117" t="s">
        <v>588</v>
      </c>
      <c r="B535" s="129"/>
      <c r="C535" s="123">
        <v>89.909835517955045</v>
      </c>
      <c r="D535" s="130">
        <v>90.984323483670309</v>
      </c>
      <c r="E535" s="130">
        <v>90.283506431860275</v>
      </c>
      <c r="F535" s="130">
        <v>91.577365536837831</v>
      </c>
      <c r="G535" s="130">
        <v>84.006045332538037</v>
      </c>
      <c r="H535" s="130">
        <v>97.688667972575914</v>
      </c>
      <c r="I535" s="123">
        <v>90.083039680442653</v>
      </c>
      <c r="J535" s="123">
        <v>57.31444022770399</v>
      </c>
      <c r="K535" s="130">
        <v>60.31999700269759</v>
      </c>
      <c r="L535" s="130">
        <v>62.572543831686346</v>
      </c>
      <c r="M535" s="130">
        <v>60.532954545454551</v>
      </c>
      <c r="N535" s="131">
        <v>60.282667339787373</v>
      </c>
      <c r="O535" s="588">
        <v>0</v>
      </c>
      <c r="P535" s="589">
        <v>0</v>
      </c>
      <c r="Q535" s="603"/>
      <c r="R535" s="603"/>
      <c r="S535" s="637">
        <f t="shared" ref="S535" si="2992">C535-C534</f>
        <v>-1.599999164125876</v>
      </c>
      <c r="T535" s="637">
        <f t="shared" ref="T535" si="2993">D535-D534</f>
        <v>-0.26935712711384951</v>
      </c>
      <c r="U535" s="637">
        <f t="shared" ref="U535" si="2994">E535-E534</f>
        <v>-2.0477495764992</v>
      </c>
      <c r="V535" s="637">
        <f t="shared" ref="V535" si="2995">F535-F534</f>
        <v>-2.5514070263390778</v>
      </c>
      <c r="W535" s="637">
        <f t="shared" ref="W535" si="2996">G535-G534</f>
        <v>-0.86059991167790884</v>
      </c>
      <c r="X535" s="637">
        <f t="shared" ref="X535" si="2997">H535-H534</f>
        <v>1.8109151635871541</v>
      </c>
      <c r="Y535" s="645">
        <f t="shared" ref="Y535" si="2998">I535-I534</f>
        <v>-1.551965205331328</v>
      </c>
      <c r="Z535" s="637">
        <f t="shared" ref="Z535" si="2999">J535-J534</f>
        <v>0.62212210193333561</v>
      </c>
      <c r="AA535" s="637">
        <f t="shared" ref="AA535" si="3000">K535-K534</f>
        <v>-0.63064410980440755</v>
      </c>
      <c r="AB535" s="637">
        <f t="shared" ref="AB535" si="3001">L535-L534</f>
        <v>-4.2326873017319713</v>
      </c>
      <c r="AC535" s="637">
        <f t="shared" ref="AC535" si="3002">M535-M534</f>
        <v>-8.2127925129675035</v>
      </c>
      <c r="AD535" s="645">
        <f t="shared" ref="AD535" si="3003">N535-N534</f>
        <v>-1.4161676641098211</v>
      </c>
    </row>
    <row r="536" spans="1:30">
      <c r="A536" s="117" t="s">
        <v>186</v>
      </c>
      <c r="B536" s="109"/>
      <c r="C536" s="120">
        <v>75.942305511034391</v>
      </c>
      <c r="D536" s="127">
        <v>73.200267301354813</v>
      </c>
      <c r="E536" s="127">
        <v>71.040506883604493</v>
      </c>
      <c r="F536" s="127">
        <v>77.796589259796804</v>
      </c>
      <c r="G536" s="127">
        <v>70.6373832639852</v>
      </c>
      <c r="H536" s="127">
        <v>87.944757709251093</v>
      </c>
      <c r="I536" s="120">
        <v>73.727909742797024</v>
      </c>
      <c r="J536" s="120">
        <v>52.837307392996109</v>
      </c>
      <c r="K536" s="127">
        <v>56.401654486028193</v>
      </c>
      <c r="L536" s="127">
        <v>59.602977738875516</v>
      </c>
      <c r="M536" s="127">
        <v>63.116836758826985</v>
      </c>
      <c r="N536" s="128">
        <v>56.846729421140935</v>
      </c>
      <c r="O536" s="588">
        <v>0</v>
      </c>
      <c r="P536" s="589">
        <v>0</v>
      </c>
      <c r="Q536" s="603"/>
      <c r="R536" s="603"/>
      <c r="S536" s="145"/>
      <c r="T536" s="145"/>
      <c r="Y536" s="644"/>
      <c r="AD536" s="644"/>
    </row>
    <row r="537" spans="1:30">
      <c r="A537" s="117" t="s">
        <v>590</v>
      </c>
      <c r="B537" s="129"/>
      <c r="C537" s="123">
        <v>73.546334613274837</v>
      </c>
      <c r="D537" s="130">
        <v>73.582017844886749</v>
      </c>
      <c r="E537" s="130">
        <v>70.792026135954927</v>
      </c>
      <c r="F537" s="130">
        <v>78.560158730158733</v>
      </c>
      <c r="G537" s="130">
        <v>69.749466840052023</v>
      </c>
      <c r="H537" s="130">
        <v>86.705984251968488</v>
      </c>
      <c r="I537" s="123">
        <v>72.944427465845379</v>
      </c>
      <c r="J537" s="123">
        <v>53.07593086926763</v>
      </c>
      <c r="K537" s="130">
        <v>56.037854102889568</v>
      </c>
      <c r="L537" s="130">
        <v>56.224534468552612</v>
      </c>
      <c r="M537" s="130">
        <v>55.597522281639925</v>
      </c>
      <c r="N537" s="131">
        <v>55.636056551854992</v>
      </c>
      <c r="O537" s="588">
        <v>0</v>
      </c>
      <c r="P537" s="589">
        <v>0</v>
      </c>
      <c r="Q537" s="603"/>
      <c r="R537" s="603"/>
      <c r="S537" s="637">
        <f t="shared" ref="S537" si="3004">C537-C536</f>
        <v>-2.395970897759554</v>
      </c>
      <c r="T537" s="637">
        <f t="shared" ref="T537" si="3005">D537-D536</f>
        <v>0.38175054353193616</v>
      </c>
      <c r="U537" s="637">
        <f t="shared" ref="U537" si="3006">E537-E536</f>
        <v>-0.24848074764956607</v>
      </c>
      <c r="V537" s="637">
        <f t="shared" ref="V537" si="3007">F537-F536</f>
        <v>0.76356947036192935</v>
      </c>
      <c r="W537" s="637">
        <f t="shared" ref="W537" si="3008">G537-G536</f>
        <v>-0.88791642393317716</v>
      </c>
      <c r="X537" s="637">
        <f t="shared" ref="X537" si="3009">H537-H536</f>
        <v>-1.2387734572826048</v>
      </c>
      <c r="Y537" s="645">
        <f t="shared" ref="Y537" si="3010">I537-I536</f>
        <v>-0.78348227695164496</v>
      </c>
      <c r="Z537" s="637">
        <f t="shared" ref="Z537" si="3011">J537-J536</f>
        <v>0.23862347627152047</v>
      </c>
      <c r="AA537" s="637">
        <f t="shared" ref="AA537" si="3012">K537-K536</f>
        <v>-0.36380038313862428</v>
      </c>
      <c r="AB537" s="637">
        <f t="shared" ref="AB537" si="3013">L537-L536</f>
        <v>-3.3784432703229044</v>
      </c>
      <c r="AC537" s="637">
        <f t="shared" ref="AC537" si="3014">M537-M536</f>
        <v>-7.5193144771870593</v>
      </c>
      <c r="AD537" s="645">
        <f t="shared" ref="AD537" si="3015">N537-N536</f>
        <v>-1.2106728692859434</v>
      </c>
    </row>
    <row r="538" spans="1:30">
      <c r="A538" s="117" t="s">
        <v>188</v>
      </c>
      <c r="B538" s="109"/>
      <c r="C538" s="120">
        <v>103.5</v>
      </c>
      <c r="D538" s="127">
        <v>103.60000000000001</v>
      </c>
      <c r="E538" s="127">
        <v>81.433525594808955</v>
      </c>
      <c r="F538" s="127">
        <v>83.297428571428568</v>
      </c>
      <c r="G538" s="127">
        <v>88.090697674418607</v>
      </c>
      <c r="H538" s="127">
        <v>97.332489082969445</v>
      </c>
      <c r="I538" s="120">
        <v>84.412105263157883</v>
      </c>
      <c r="J538" s="120">
        <v>53.333333333333336</v>
      </c>
      <c r="K538" s="127">
        <v>57.270393811533047</v>
      </c>
      <c r="L538" s="127">
        <v>52.952156862745092</v>
      </c>
      <c r="M538" s="127">
        <v>57.632846975088967</v>
      </c>
      <c r="N538" s="128">
        <v>56.401455974842769</v>
      </c>
      <c r="O538" s="588">
        <v>0</v>
      </c>
      <c r="P538" s="589">
        <v>0</v>
      </c>
      <c r="Q538" s="603"/>
      <c r="R538" s="603"/>
      <c r="S538" s="145"/>
      <c r="T538" s="145"/>
      <c r="Y538" s="644"/>
      <c r="AD538" s="644"/>
    </row>
    <row r="539" spans="1:30">
      <c r="A539" s="117" t="s">
        <v>592</v>
      </c>
      <c r="B539" s="129"/>
      <c r="C539" s="123">
        <v>123.34444444444443</v>
      </c>
      <c r="D539" s="130">
        <v>103.4</v>
      </c>
      <c r="E539" s="130">
        <v>109.25121951219512</v>
      </c>
      <c r="F539" s="130">
        <v>111.29999999999998</v>
      </c>
      <c r="G539" s="130">
        <v>109.67272727272729</v>
      </c>
      <c r="H539" s="130">
        <v>97.8</v>
      </c>
      <c r="I539" s="123">
        <v>109.53719008264461</v>
      </c>
      <c r="J539" s="123">
        <v>76.5</v>
      </c>
      <c r="K539" s="130">
        <v>29.5</v>
      </c>
      <c r="L539" s="130">
        <v>0</v>
      </c>
      <c r="M539" s="130">
        <v>0</v>
      </c>
      <c r="N539" s="131">
        <v>45.166666666666664</v>
      </c>
      <c r="O539" s="588">
        <v>0</v>
      </c>
      <c r="P539" s="589">
        <v>0</v>
      </c>
      <c r="Q539" s="603"/>
      <c r="R539" s="603"/>
      <c r="S539" s="637">
        <f t="shared" ref="S539" si="3016">C539-C538</f>
        <v>19.844444444444434</v>
      </c>
      <c r="T539" s="637">
        <f t="shared" ref="T539" si="3017">D539-D538</f>
        <v>-0.20000000000000284</v>
      </c>
      <c r="U539" s="637">
        <f t="shared" ref="U539" si="3018">E539-E538</f>
        <v>27.817693917386165</v>
      </c>
      <c r="V539" s="637">
        <f t="shared" ref="V539" si="3019">F539-F538</f>
        <v>28.002571428571414</v>
      </c>
      <c r="W539" s="637">
        <f t="shared" ref="W539" si="3020">G539-G538</f>
        <v>21.582029598308679</v>
      </c>
      <c r="X539" s="637">
        <f t="shared" ref="X539" si="3021">H539-H538</f>
        <v>0.46751091703055181</v>
      </c>
      <c r="Y539" s="645">
        <f t="shared" ref="Y539" si="3022">I539-I538</f>
        <v>25.12508481948673</v>
      </c>
      <c r="Z539" s="637">
        <f t="shared" ref="Z539" si="3023">J539-J538</f>
        <v>23.166666666666664</v>
      </c>
      <c r="AA539" s="637">
        <f t="shared" ref="AA539" si="3024">K539-K538</f>
        <v>-27.770393811533047</v>
      </c>
      <c r="AB539" s="637">
        <f t="shared" ref="AB539" si="3025">L539-L538</f>
        <v>-52.952156862745092</v>
      </c>
      <c r="AC539" s="637">
        <f t="shared" ref="AC539" si="3026">M539-M538</f>
        <v>-57.632846975088967</v>
      </c>
      <c r="AD539" s="645">
        <f t="shared" ref="AD539" si="3027">N539-N538</f>
        <v>-11.234789308176104</v>
      </c>
    </row>
    <row r="540" spans="1:30">
      <c r="A540" s="117" t="s">
        <v>190</v>
      </c>
      <c r="B540" s="109"/>
      <c r="C540" s="120">
        <v>87.813767052955839</v>
      </c>
      <c r="D540" s="127">
        <v>85.87094360445866</v>
      </c>
      <c r="E540" s="127">
        <v>85.835894028123576</v>
      </c>
      <c r="F540" s="127">
        <v>88.282458870609162</v>
      </c>
      <c r="G540" s="127">
        <v>79.24821613619541</v>
      </c>
      <c r="H540" s="127">
        <v>94.621198630136988</v>
      </c>
      <c r="I540" s="120">
        <v>86.529002965333817</v>
      </c>
      <c r="J540" s="120">
        <v>54.710379317228998</v>
      </c>
      <c r="K540" s="127">
        <v>58.279664649205401</v>
      </c>
      <c r="L540" s="127">
        <v>62.147404042921323</v>
      </c>
      <c r="M540" s="127">
        <v>63.489610306998742</v>
      </c>
      <c r="N540" s="128">
        <v>58.819268200932569</v>
      </c>
      <c r="O540" s="588">
        <v>0</v>
      </c>
      <c r="P540" s="589">
        <v>0</v>
      </c>
      <c r="Q540" s="603"/>
      <c r="R540" s="603"/>
      <c r="S540" s="145"/>
      <c r="T540" s="145"/>
      <c r="Y540" s="644"/>
      <c r="AD540" s="644"/>
    </row>
    <row r="541" spans="1:30">
      <c r="A541" s="117" t="s">
        <v>594</v>
      </c>
      <c r="B541" s="129"/>
      <c r="C541" s="123">
        <v>85.859241424442374</v>
      </c>
      <c r="D541" s="130">
        <v>85.620070384984558</v>
      </c>
      <c r="E541" s="130">
        <v>84.789236306835534</v>
      </c>
      <c r="F541" s="130">
        <v>87.517067147613758</v>
      </c>
      <c r="G541" s="130">
        <v>78.256161170869333</v>
      </c>
      <c r="H541" s="130">
        <v>94.715074626865658</v>
      </c>
      <c r="I541" s="123">
        <v>85.274956674759977</v>
      </c>
      <c r="J541" s="123">
        <v>55.09343766864545</v>
      </c>
      <c r="K541" s="130">
        <v>57.864471930274291</v>
      </c>
      <c r="L541" s="130">
        <v>59.162525818825607</v>
      </c>
      <c r="M541" s="130">
        <v>57.990459136822771</v>
      </c>
      <c r="N541" s="131">
        <v>57.697504548930681</v>
      </c>
      <c r="O541" s="588">
        <v>0</v>
      </c>
      <c r="P541" s="589">
        <v>0</v>
      </c>
      <c r="Q541" s="603"/>
      <c r="R541" s="603"/>
      <c r="S541" s="637">
        <f t="shared" ref="S541" si="3028">C541-C540</f>
        <v>-1.9545256285134656</v>
      </c>
      <c r="T541" s="637">
        <f t="shared" ref="T541" si="3029">D541-D540</f>
        <v>-0.25087321947410146</v>
      </c>
      <c r="U541" s="637">
        <f t="shared" ref="U541" si="3030">E541-E540</f>
        <v>-1.0466577212880424</v>
      </c>
      <c r="V541" s="637">
        <f t="shared" ref="V541" si="3031">F541-F540</f>
        <v>-0.76539172299540326</v>
      </c>
      <c r="W541" s="637">
        <f t="shared" ref="W541" si="3032">G541-G540</f>
        <v>-0.9920549653260764</v>
      </c>
      <c r="X541" s="637">
        <f t="shared" ref="X541" si="3033">H541-H540</f>
        <v>9.3875996728669975E-2</v>
      </c>
      <c r="Y541" s="645">
        <f t="shared" ref="Y541" si="3034">I541-I540</f>
        <v>-1.2540462905738394</v>
      </c>
      <c r="Z541" s="637">
        <f t="shared" ref="Z541" si="3035">J541-J540</f>
        <v>0.38305835141645161</v>
      </c>
      <c r="AA541" s="637">
        <f t="shared" ref="AA541" si="3036">K541-K540</f>
        <v>-0.41519271893110954</v>
      </c>
      <c r="AB541" s="637">
        <f t="shared" ref="AB541" si="3037">L541-L540</f>
        <v>-2.9848782240957163</v>
      </c>
      <c r="AC541" s="637">
        <f t="shared" ref="AC541" si="3038">M541-M540</f>
        <v>-5.4991511701759705</v>
      </c>
      <c r="AD541" s="645">
        <f t="shared" ref="AD541" si="3039">N541-N540</f>
        <v>-1.1217636520018885</v>
      </c>
    </row>
    <row r="542" spans="1:30">
      <c r="A542" s="117" t="s">
        <v>196</v>
      </c>
      <c r="B542" s="109"/>
      <c r="C542" s="120">
        <v>74.681693968726719</v>
      </c>
      <c r="D542" s="127">
        <v>74.825433526011551</v>
      </c>
      <c r="E542" s="127">
        <v>85.936246236199395</v>
      </c>
      <c r="F542" s="127">
        <v>84.37024271844659</v>
      </c>
      <c r="G542" s="127">
        <v>81.947500000000005</v>
      </c>
      <c r="H542" s="127">
        <v>112.18604651162768</v>
      </c>
      <c r="I542" s="120">
        <v>80.346661413186212</v>
      </c>
      <c r="J542" s="120">
        <v>72.953897180762851</v>
      </c>
      <c r="K542" s="127">
        <v>62.671329705134156</v>
      </c>
      <c r="L542" s="127">
        <v>66.156947416346654</v>
      </c>
      <c r="M542" s="127">
        <v>68.491945259042012</v>
      </c>
      <c r="N542" s="128">
        <v>64.911152541009812</v>
      </c>
      <c r="O542" s="588">
        <v>0</v>
      </c>
      <c r="P542" s="589">
        <v>0</v>
      </c>
      <c r="Q542" s="603"/>
      <c r="R542" s="603"/>
      <c r="S542" s="145"/>
      <c r="T542" s="145"/>
      <c r="Y542" s="644"/>
      <c r="AD542" s="644"/>
    </row>
    <row r="543" spans="1:30">
      <c r="A543" s="117" t="s">
        <v>596</v>
      </c>
      <c r="B543" s="129"/>
      <c r="C543" s="123">
        <v>69.995148422488953</v>
      </c>
      <c r="D543" s="130">
        <v>76.76711005010398</v>
      </c>
      <c r="E543" s="130">
        <v>79.30825986700988</v>
      </c>
      <c r="F543" s="130">
        <v>82.248710144927529</v>
      </c>
      <c r="G543" s="130">
        <v>85.405925925925928</v>
      </c>
      <c r="H543" s="130">
        <v>102.44324324324323</v>
      </c>
      <c r="I543" s="123">
        <v>76.190318872476595</v>
      </c>
      <c r="J543" s="123">
        <v>73.299083300119577</v>
      </c>
      <c r="K543" s="130">
        <v>62.150675202085232</v>
      </c>
      <c r="L543" s="130">
        <v>63.0840706206669</v>
      </c>
      <c r="M543" s="130">
        <v>67.581931080922047</v>
      </c>
      <c r="N543" s="131">
        <v>63.846586515554662</v>
      </c>
      <c r="O543" s="588">
        <v>0</v>
      </c>
      <c r="P543" s="589">
        <v>0</v>
      </c>
      <c r="Q543" s="603"/>
      <c r="R543" s="603"/>
      <c r="S543" s="637">
        <f t="shared" ref="S543" si="3040">C543-C542</f>
        <v>-4.6865455462377668</v>
      </c>
      <c r="T543" s="637">
        <f t="shared" ref="T543" si="3041">D543-D542</f>
        <v>1.9416765240924292</v>
      </c>
      <c r="U543" s="637">
        <f t="shared" ref="U543" si="3042">E543-E542</f>
        <v>-6.6279863691895144</v>
      </c>
      <c r="V543" s="637">
        <f t="shared" ref="V543" si="3043">F543-F542</f>
        <v>-2.1215325735190618</v>
      </c>
      <c r="W543" s="637">
        <f t="shared" ref="W543" si="3044">G543-G542</f>
        <v>3.4584259259259227</v>
      </c>
      <c r="X543" s="637">
        <f t="shared" ref="X543" si="3045">H543-H542</f>
        <v>-9.7428032683844492</v>
      </c>
      <c r="Y543" s="645">
        <f t="shared" ref="Y543" si="3046">I543-I542</f>
        <v>-4.1563425407096162</v>
      </c>
      <c r="Z543" s="637">
        <f t="shared" ref="Z543" si="3047">J543-J542</f>
        <v>0.34518611935672538</v>
      </c>
      <c r="AA543" s="637">
        <f t="shared" ref="AA543" si="3048">K543-K542</f>
        <v>-0.5206545030489238</v>
      </c>
      <c r="AB543" s="637">
        <f t="shared" ref="AB543" si="3049">L543-L542</f>
        <v>-3.072876795679754</v>
      </c>
      <c r="AC543" s="637">
        <f t="shared" ref="AC543" si="3050">M543-M542</f>
        <v>-0.91001417811996532</v>
      </c>
      <c r="AD543" s="645">
        <f t="shared" ref="AD543" si="3051">N543-N542</f>
        <v>-1.0645660254551501</v>
      </c>
    </row>
    <row r="544" spans="1:30">
      <c r="A544" s="117" t="s">
        <v>192</v>
      </c>
      <c r="B544" s="109"/>
      <c r="C544" s="120">
        <v>115.65857442556016</v>
      </c>
      <c r="D544" s="127">
        <v>117.6871289012939</v>
      </c>
      <c r="E544" s="127">
        <v>120.87673263667904</v>
      </c>
      <c r="F544" s="127">
        <v>121.2410191138906</v>
      </c>
      <c r="G544" s="127">
        <v>114.53128457956718</v>
      </c>
      <c r="H544" s="127">
        <v>124.73739669421487</v>
      </c>
      <c r="I544" s="120">
        <v>117.97530300988747</v>
      </c>
      <c r="J544" s="120">
        <v>75.569550651422503</v>
      </c>
      <c r="K544" s="127">
        <v>76.230329630519691</v>
      </c>
      <c r="L544" s="127">
        <v>81.192810293703673</v>
      </c>
      <c r="M544" s="127">
        <v>81.238004191179542</v>
      </c>
      <c r="N544" s="128">
        <v>77.521386170038554</v>
      </c>
      <c r="O544" s="588">
        <v>0</v>
      </c>
      <c r="P544" s="589">
        <v>0</v>
      </c>
      <c r="Q544" s="603"/>
      <c r="R544" s="603"/>
      <c r="S544" s="145"/>
      <c r="T544" s="145"/>
      <c r="Y544" s="644"/>
      <c r="AD544" s="644"/>
    </row>
    <row r="545" spans="1:30">
      <c r="A545" s="117" t="s">
        <v>598</v>
      </c>
      <c r="B545" s="129"/>
      <c r="C545" s="123">
        <v>113.74073576654159</v>
      </c>
      <c r="D545" s="130">
        <v>117.64158124922997</v>
      </c>
      <c r="E545" s="130">
        <v>119.21283551730887</v>
      </c>
      <c r="F545" s="130">
        <v>120.51587740193746</v>
      </c>
      <c r="G545" s="130">
        <v>113.98431380157804</v>
      </c>
      <c r="H545" s="130">
        <v>122.71788395904437</v>
      </c>
      <c r="I545" s="123">
        <v>116.50207168576505</v>
      </c>
      <c r="J545" s="123">
        <v>75.401607028754</v>
      </c>
      <c r="K545" s="130">
        <v>74.685745132743349</v>
      </c>
      <c r="L545" s="130">
        <v>77.167632316710538</v>
      </c>
      <c r="M545" s="130">
        <v>73.598345940494198</v>
      </c>
      <c r="N545" s="131">
        <v>75.230563251122163</v>
      </c>
      <c r="O545" s="588">
        <v>0</v>
      </c>
      <c r="P545" s="589">
        <v>0</v>
      </c>
      <c r="Q545" s="603"/>
      <c r="R545" s="603"/>
      <c r="S545" s="637">
        <f t="shared" ref="S545" si="3052">C545-C544</f>
        <v>-1.917838659018571</v>
      </c>
      <c r="T545" s="637">
        <f t="shared" ref="T545" si="3053">D545-D544</f>
        <v>-4.5547652063930855E-2</v>
      </c>
      <c r="U545" s="637">
        <f t="shared" ref="U545" si="3054">E545-E544</f>
        <v>-1.6638971193701622</v>
      </c>
      <c r="V545" s="637">
        <f t="shared" ref="V545" si="3055">F545-F544</f>
        <v>-0.72514171195314248</v>
      </c>
      <c r="W545" s="637">
        <f t="shared" ref="W545" si="3056">G545-G544</f>
        <v>-0.54697077798914506</v>
      </c>
      <c r="X545" s="637">
        <f t="shared" ref="X545" si="3057">H545-H544</f>
        <v>-2.019512735170494</v>
      </c>
      <c r="Y545" s="645">
        <f t="shared" ref="Y545" si="3058">I545-I544</f>
        <v>-1.4732313241224233</v>
      </c>
      <c r="Z545" s="637">
        <f t="shared" ref="Z545" si="3059">J545-J544</f>
        <v>-0.16794362266850271</v>
      </c>
      <c r="AA545" s="637">
        <f t="shared" ref="AA545" si="3060">K545-K544</f>
        <v>-1.5445844977763414</v>
      </c>
      <c r="AB545" s="637">
        <f t="shared" ref="AB545" si="3061">L545-L544</f>
        <v>-4.0251779769931346</v>
      </c>
      <c r="AC545" s="637">
        <f t="shared" ref="AC545" si="3062">M545-M544</f>
        <v>-7.6396582506853434</v>
      </c>
      <c r="AD545" s="645">
        <f t="shared" ref="AD545" si="3063">N545-N544</f>
        <v>-2.2908229189163904</v>
      </c>
    </row>
    <row r="546" spans="1:30">
      <c r="A546" s="117" t="s">
        <v>194</v>
      </c>
      <c r="B546" s="109"/>
      <c r="C546" s="120">
        <v>88.005555455446398</v>
      </c>
      <c r="D546" s="127">
        <v>83.798909559244407</v>
      </c>
      <c r="E546" s="127">
        <v>80.748390207715119</v>
      </c>
      <c r="F546" s="127">
        <v>91.648925199709481</v>
      </c>
      <c r="G546" s="127">
        <v>78.38770672097759</v>
      </c>
      <c r="H546" s="127">
        <v>108.88347319347322</v>
      </c>
      <c r="I546" s="120">
        <v>85.046106111167276</v>
      </c>
      <c r="J546" s="120">
        <v>69.398680069930052</v>
      </c>
      <c r="K546" s="127">
        <v>70.224517120419748</v>
      </c>
      <c r="L546" s="127">
        <v>74.066568534033394</v>
      </c>
      <c r="M546" s="127">
        <v>75.171710158573333</v>
      </c>
      <c r="N546" s="128">
        <v>71.265472646204842</v>
      </c>
      <c r="O546" s="588">
        <v>0</v>
      </c>
      <c r="P546" s="589">
        <v>0</v>
      </c>
      <c r="Q546" s="603"/>
      <c r="R546" s="603"/>
      <c r="S546" s="145"/>
      <c r="T546" s="145"/>
      <c r="Y546" s="644"/>
      <c r="AD546" s="644"/>
    </row>
    <row r="547" spans="1:30">
      <c r="A547" s="117" t="s">
        <v>600</v>
      </c>
      <c r="B547" s="129"/>
      <c r="C547" s="123">
        <v>85.83679727846544</v>
      </c>
      <c r="D547" s="130">
        <v>85.892380204241917</v>
      </c>
      <c r="E547" s="130">
        <v>80.638959028831565</v>
      </c>
      <c r="F547" s="130">
        <v>90.077379073756433</v>
      </c>
      <c r="G547" s="130">
        <v>76.488833396873815</v>
      </c>
      <c r="H547" s="130">
        <v>104.0796732026144</v>
      </c>
      <c r="I547" s="123">
        <v>84.209425950769017</v>
      </c>
      <c r="J547" s="123">
        <v>69.366241335044933</v>
      </c>
      <c r="K547" s="130">
        <v>69.354917741510945</v>
      </c>
      <c r="L547" s="130">
        <v>69.812792751462339</v>
      </c>
      <c r="M547" s="130">
        <v>67.513319088319079</v>
      </c>
      <c r="N547" s="131">
        <v>69.332974310487046</v>
      </c>
      <c r="O547" s="588">
        <v>0</v>
      </c>
      <c r="P547" s="589">
        <v>0</v>
      </c>
      <c r="Q547" s="603"/>
      <c r="R547" s="603"/>
      <c r="S547" s="637">
        <f t="shared" ref="S547" si="3064">C547-C546</f>
        <v>-2.1687581769809583</v>
      </c>
      <c r="T547" s="637">
        <f t="shared" ref="T547" si="3065">D547-D546</f>
        <v>2.0934706449975096</v>
      </c>
      <c r="U547" s="637">
        <f t="shared" ref="U547" si="3066">E547-E546</f>
        <v>-0.10943117888355403</v>
      </c>
      <c r="V547" s="637">
        <f t="shared" ref="V547" si="3067">F547-F546</f>
        <v>-1.5715461259530485</v>
      </c>
      <c r="W547" s="637">
        <f t="shared" ref="W547" si="3068">G547-G546</f>
        <v>-1.898873324103775</v>
      </c>
      <c r="X547" s="637">
        <f t="shared" ref="X547" si="3069">H547-H546</f>
        <v>-4.8037999908588205</v>
      </c>
      <c r="Y547" s="645">
        <f t="shared" ref="Y547" si="3070">I547-I546</f>
        <v>-0.83668016039825943</v>
      </c>
      <c r="Z547" s="637">
        <f t="shared" ref="Z547" si="3071">J547-J546</f>
        <v>-3.2438734885118947E-2</v>
      </c>
      <c r="AA547" s="637">
        <f t="shared" ref="AA547" si="3072">K547-K546</f>
        <v>-0.86959937890880212</v>
      </c>
      <c r="AB547" s="637">
        <f t="shared" ref="AB547" si="3073">L547-L546</f>
        <v>-4.2537757825710543</v>
      </c>
      <c r="AC547" s="637">
        <f t="shared" ref="AC547" si="3074">M547-M546</f>
        <v>-7.6583910702542539</v>
      </c>
      <c r="AD547" s="645">
        <f t="shared" ref="AD547" si="3075">N547-N546</f>
        <v>-1.9324983357177956</v>
      </c>
    </row>
    <row r="548" spans="1:30">
      <c r="A548" s="117" t="s">
        <v>228</v>
      </c>
      <c r="B548" s="109"/>
      <c r="C548" s="120">
        <v>111.89940854420294</v>
      </c>
      <c r="D548" s="127">
        <v>111.5387522068749</v>
      </c>
      <c r="E548" s="127">
        <v>114.36454690859057</v>
      </c>
      <c r="F548" s="127">
        <v>115.46398454667894</v>
      </c>
      <c r="G548" s="127">
        <v>105.4370462232243</v>
      </c>
      <c r="H548" s="127">
        <v>122.12852320675105</v>
      </c>
      <c r="I548" s="120">
        <v>112.70950695342812</v>
      </c>
      <c r="J548" s="120">
        <v>73.235453794015541</v>
      </c>
      <c r="K548" s="127">
        <v>73.309750957052117</v>
      </c>
      <c r="L548" s="127">
        <v>77.888028245491626</v>
      </c>
      <c r="M548" s="127">
        <v>78.553737671434462</v>
      </c>
      <c r="N548" s="128">
        <v>74.630145711098265</v>
      </c>
      <c r="O548" s="588">
        <v>0</v>
      </c>
      <c r="P548" s="589">
        <v>0</v>
      </c>
      <c r="Q548" s="603"/>
      <c r="R548" s="603"/>
      <c r="S548" s="145"/>
      <c r="T548" s="145"/>
      <c r="Y548" s="644"/>
      <c r="AD548" s="644"/>
    </row>
    <row r="549" spans="1:30" ht="13.5" thickBot="1">
      <c r="A549" s="632" t="s">
        <v>602</v>
      </c>
      <c r="B549" s="638"/>
      <c r="C549" s="639">
        <v>109.79566830851249</v>
      </c>
      <c r="D549" s="640">
        <v>111.59509449957611</v>
      </c>
      <c r="E549" s="640">
        <v>112.96350717036795</v>
      </c>
      <c r="F549" s="640">
        <v>114.79479785930755</v>
      </c>
      <c r="G549" s="640">
        <v>104.48550705041529</v>
      </c>
      <c r="H549" s="640">
        <v>119.20708525700216</v>
      </c>
      <c r="I549" s="639">
        <v>111.23357005064516</v>
      </c>
      <c r="J549" s="639">
        <v>73.086712949286081</v>
      </c>
      <c r="K549" s="640">
        <v>72.16576588066944</v>
      </c>
      <c r="L549" s="640">
        <v>74.037966813079521</v>
      </c>
      <c r="M549" s="640">
        <v>71.07594331266607</v>
      </c>
      <c r="N549" s="641">
        <v>72.609898807501835</v>
      </c>
      <c r="O549" s="633">
        <v>0</v>
      </c>
      <c r="P549" s="634">
        <v>0</v>
      </c>
      <c r="Q549" s="603"/>
      <c r="R549" s="603"/>
      <c r="S549" s="642">
        <f t="shared" ref="S549" si="3076">C549-C548</f>
        <v>-2.1037402356904522</v>
      </c>
      <c r="T549" s="642">
        <f t="shared" ref="T549" si="3077">D549-D548</f>
        <v>5.6342292701202723E-2</v>
      </c>
      <c r="U549" s="642">
        <f t="shared" ref="U549" si="3078">E549-E548</f>
        <v>-1.4010397382226216</v>
      </c>
      <c r="V549" s="642">
        <f t="shared" ref="V549" si="3079">F549-F548</f>
        <v>-0.66918668737139342</v>
      </c>
      <c r="W549" s="642">
        <f t="shared" ref="W549" si="3080">G549-G548</f>
        <v>-0.95153917280900657</v>
      </c>
      <c r="X549" s="642">
        <f t="shared" ref="X549" si="3081">H549-H548</f>
        <v>-2.921437949748892</v>
      </c>
      <c r="Y549" s="646">
        <f t="shared" ref="Y549" si="3082">I549-I548</f>
        <v>-1.4759369027829621</v>
      </c>
      <c r="Z549" s="642">
        <f t="shared" ref="Z549" si="3083">J549-J548</f>
        <v>-0.14874084472945981</v>
      </c>
      <c r="AA549" s="642">
        <f t="shared" ref="AA549" si="3084">K549-K548</f>
        <v>-1.1439850763826769</v>
      </c>
      <c r="AB549" s="642">
        <f t="shared" ref="AB549" si="3085">L549-L548</f>
        <v>-3.8500614324121045</v>
      </c>
      <c r="AC549" s="642">
        <f t="shared" ref="AC549" si="3086">M549-M548</f>
        <v>-7.4777943587683922</v>
      </c>
      <c r="AD549" s="646">
        <f t="shared" ref="AD549" si="3087">N549-N548</f>
        <v>-2.0202469035964299</v>
      </c>
    </row>
    <row r="561" s="56" customFormat="1"/>
    <row r="562" s="56" customFormat="1"/>
    <row r="563" s="56" customFormat="1"/>
    <row r="564" s="56" customFormat="1"/>
    <row r="565" s="56" customFormat="1"/>
    <row r="566" s="56" customFormat="1"/>
    <row r="567" s="56" customFormat="1"/>
    <row r="568" s="56" customFormat="1"/>
    <row r="569" s="56" customFormat="1"/>
    <row r="570" s="56" customFormat="1"/>
    <row r="571" s="56" customFormat="1"/>
    <row r="572" s="56" customFormat="1"/>
    <row r="573" s="56" customFormat="1"/>
    <row r="574" s="56" customFormat="1"/>
    <row r="575" s="56" customFormat="1"/>
    <row r="576" s="56" customFormat="1"/>
    <row r="577" s="56" customFormat="1"/>
    <row r="578" s="56" customFormat="1"/>
    <row r="579" s="56" customFormat="1"/>
    <row r="580" s="56" customFormat="1"/>
    <row r="581" s="56" customFormat="1"/>
  </sheetData>
  <phoneticPr fontId="32" type="noConversion"/>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8"/>
  </sheetPr>
  <dimension ref="A1:HN467"/>
  <sheetViews>
    <sheetView showGridLines="0" zoomScale="80" zoomScaleNormal="80" zoomScaleSheetLayoutView="70" workbookViewId="0">
      <pane xSplit="5" ySplit="7" topLeftCell="F241" activePane="bottomRight" state="frozen"/>
      <selection pane="topRight" activeCell="F1" sqref="F1"/>
      <selection pane="bottomLeft" activeCell="A8" sqref="A8"/>
      <selection pane="bottomRight" activeCell="H171" sqref="H171"/>
    </sheetView>
  </sheetViews>
  <sheetFormatPr defaultColWidth="9" defaultRowHeight="12.75"/>
  <cols>
    <col min="1" max="1" width="5.44140625" style="73" customWidth="1"/>
    <col min="2" max="2" width="46.21875" style="72" bestFit="1" customWidth="1"/>
    <col min="3" max="3" width="24.44140625" style="72" customWidth="1"/>
    <col min="4" max="4" width="9.77734375" style="74" customWidth="1"/>
    <col min="5" max="5" width="7.33203125" style="73" customWidth="1"/>
    <col min="6" max="6" width="9.21875" style="72" customWidth="1"/>
    <col min="7" max="8" width="9.21875" style="71" customWidth="1"/>
    <col min="9" max="9" width="10" style="71" customWidth="1"/>
    <col min="10" max="11" width="9.21875" style="217" customWidth="1"/>
    <col min="12" max="13" width="12.21875" style="71" customWidth="1"/>
    <col min="14" max="17" width="9.21875" style="217" customWidth="1"/>
    <col min="18" max="18" width="10.44140625" style="71" customWidth="1"/>
    <col min="19" max="21" width="10.6640625" style="217" customWidth="1"/>
    <col min="22" max="22" width="10.6640625" style="71" customWidth="1"/>
    <col min="23" max="23" width="10.6640625" style="217" customWidth="1"/>
    <col min="24" max="24" width="10.21875" style="217" customWidth="1"/>
    <col min="25" max="25" width="10.6640625" style="217" customWidth="1"/>
    <col min="26" max="26" width="12.44140625" style="71" customWidth="1"/>
    <col min="27" max="27" width="10.6640625" style="217" customWidth="1"/>
    <col min="28" max="28" width="11.33203125" style="217" customWidth="1"/>
    <col min="29" max="29" width="10.6640625" style="217" customWidth="1"/>
    <col min="30" max="31" width="12.44140625" style="217" customWidth="1"/>
    <col min="32" max="33" width="11.88671875" style="217" customWidth="1"/>
    <col min="34" max="35" width="10" style="71" customWidth="1"/>
    <col min="36" max="37" width="10.77734375" style="217" customWidth="1"/>
    <col min="38" max="39" width="11.21875" style="71" customWidth="1"/>
    <col min="40" max="41" width="10.77734375" style="217" customWidth="1"/>
    <col min="42" max="43" width="12.44140625" style="71" customWidth="1"/>
    <col min="44" max="45" width="10.77734375" style="217" customWidth="1"/>
    <col min="46" max="49" width="12.44140625" style="217" customWidth="1"/>
    <col min="50" max="51" width="11.44140625" style="71" customWidth="1"/>
    <col min="52" max="53" width="11.109375" style="217" customWidth="1"/>
    <col min="54" max="55" width="11.21875" style="71" customWidth="1"/>
    <col min="56" max="57" width="10.88671875" style="217" customWidth="1"/>
    <col min="58" max="59" width="12.44140625" style="71" customWidth="1"/>
    <col min="60" max="64" width="12.44140625" style="217" customWidth="1"/>
    <col min="65" max="65" width="13.21875" style="217" customWidth="1"/>
    <col min="66" max="66" width="10.44140625" style="71" customWidth="1"/>
    <col min="67" max="69" width="10.6640625" style="217" customWidth="1"/>
    <col min="70" max="70" width="10.6640625" style="71" customWidth="1"/>
    <col min="71" max="71" width="10.6640625" style="217" customWidth="1"/>
    <col min="72" max="72" width="10.21875" style="217" customWidth="1"/>
    <col min="73" max="73" width="10.6640625" style="217" customWidth="1"/>
    <col min="74" max="74" width="12.44140625" style="71" customWidth="1"/>
    <col min="75" max="75" width="10.6640625" style="217" customWidth="1"/>
    <col min="76" max="76" width="11.33203125" style="217" customWidth="1"/>
    <col min="77" max="77" width="10.6640625" style="217" customWidth="1"/>
    <col min="78" max="79" width="12.44140625" style="217" customWidth="1"/>
    <col min="80" max="81" width="11.88671875" style="217" customWidth="1"/>
    <col min="82" max="83" width="10" style="71" customWidth="1"/>
    <col min="84" max="85" width="10.77734375" style="217" customWidth="1"/>
    <col min="86" max="87" width="11.21875" style="71" customWidth="1"/>
    <col min="88" max="89" width="10.77734375" style="217" customWidth="1"/>
    <col min="90" max="91" width="12.44140625" style="71" customWidth="1"/>
    <col min="92" max="93" width="10.77734375" style="217" customWidth="1"/>
    <col min="94" max="97" width="12.44140625" style="217" customWidth="1"/>
    <col min="98" max="99" width="11.44140625" style="71" customWidth="1"/>
    <col min="100" max="101" width="11.109375" style="217" customWidth="1"/>
    <col min="102" max="103" width="11.21875" style="71" customWidth="1"/>
    <col min="104" max="105" width="10.88671875" style="217" customWidth="1"/>
    <col min="106" max="107" width="12.44140625" style="71" customWidth="1"/>
    <col min="108" max="112" width="12.44140625" style="217" customWidth="1"/>
    <col min="113" max="113" width="13.21875" style="217" customWidth="1"/>
    <col min="114" max="125" width="12.44140625" style="217" customWidth="1"/>
    <col min="126" max="126" width="10.44140625" style="71" customWidth="1"/>
    <col min="127" max="129" width="10.6640625" style="217" customWidth="1"/>
    <col min="130" max="130" width="10.6640625" style="71" customWidth="1"/>
    <col min="131" max="131" width="10.6640625" style="217" customWidth="1"/>
    <col min="132" max="132" width="10.21875" style="217" customWidth="1"/>
    <col min="133" max="133" width="10.6640625" style="217" customWidth="1"/>
    <col min="134" max="134" width="12.44140625" style="71" customWidth="1"/>
    <col min="135" max="135" width="10.6640625" style="217" customWidth="1"/>
    <col min="136" max="136" width="11.33203125" style="217" customWidth="1"/>
    <col min="137" max="137" width="10.6640625" style="217" customWidth="1"/>
    <col min="138" max="139" width="12.44140625" style="217" customWidth="1"/>
    <col min="140" max="141" width="11.88671875" style="217" customWidth="1"/>
    <col min="142" max="143" width="10" style="71" customWidth="1"/>
    <col min="144" max="145" width="10.77734375" style="217" customWidth="1"/>
    <col min="146" max="147" width="11.21875" style="71" customWidth="1"/>
    <col min="148" max="149" width="10.77734375" style="217" customWidth="1"/>
    <col min="150" max="151" width="12.44140625" style="71" customWidth="1"/>
    <col min="152" max="153" width="10.77734375" style="217" customWidth="1"/>
    <col min="154" max="157" width="12.44140625" style="217" customWidth="1"/>
    <col min="158" max="159" width="11.44140625" style="71" customWidth="1"/>
    <col min="160" max="161" width="11.109375" style="217" customWidth="1"/>
    <col min="162" max="163" width="11.21875" style="71" customWidth="1"/>
    <col min="164" max="165" width="10.88671875" style="217" customWidth="1"/>
    <col min="166" max="167" width="12.44140625" style="71" customWidth="1"/>
    <col min="168" max="172" width="12.44140625" style="217" customWidth="1"/>
    <col min="173" max="173" width="13.21875" style="217" customWidth="1"/>
    <col min="174" max="174" width="10.44140625" style="71" customWidth="1"/>
    <col min="175" max="177" width="10.6640625" style="217" customWidth="1"/>
    <col min="178" max="178" width="10.6640625" style="71" customWidth="1"/>
    <col min="179" max="179" width="10.6640625" style="217" customWidth="1"/>
    <col min="180" max="180" width="10.21875" style="217" customWidth="1"/>
    <col min="181" max="181" width="10.6640625" style="217" customWidth="1"/>
    <col min="182" max="182" width="10.6640625" style="71" customWidth="1"/>
    <col min="183" max="183" width="10.6640625" style="217" customWidth="1"/>
    <col min="184" max="184" width="10.21875" style="217" customWidth="1"/>
    <col min="185" max="185" width="10.6640625" style="217" customWidth="1"/>
    <col min="186" max="187" width="10.77734375" style="217" customWidth="1"/>
    <col min="188" max="188" width="10.21875" style="217" customWidth="1"/>
    <col min="189" max="189" width="10.6640625" style="217" customWidth="1"/>
    <col min="190" max="190" width="10.21875" style="217" customWidth="1"/>
    <col min="191" max="191" width="10.6640625" style="217" customWidth="1"/>
    <col min="192" max="192" width="10.21875" style="217" customWidth="1"/>
    <col min="193" max="193" width="10.6640625" style="217" customWidth="1"/>
    <col min="194" max="195" width="10.77734375" style="217" customWidth="1"/>
    <col min="196" max="196" width="10.21875" style="217" customWidth="1"/>
    <col min="197" max="197" width="10.6640625" style="217" customWidth="1"/>
    <col min="198" max="198" width="10.21875" style="217" customWidth="1"/>
    <col min="199" max="199" width="10.6640625" style="217" customWidth="1"/>
    <col min="200" max="200" width="10.21875" style="217" customWidth="1"/>
    <col min="201" max="201" width="10.6640625" style="217" customWidth="1"/>
    <col min="202" max="203" width="10.77734375" style="217" customWidth="1"/>
    <col min="204" max="204" width="10.21875" style="217" customWidth="1"/>
    <col min="205" max="205" width="10.6640625" style="217" customWidth="1"/>
    <col min="206" max="206" width="10.21875" style="217" customWidth="1"/>
    <col min="207" max="207" width="10.6640625" style="217" customWidth="1"/>
    <col min="208" max="208" width="10.21875" style="217" customWidth="1"/>
    <col min="209" max="209" width="10.6640625" style="217" customWidth="1"/>
    <col min="210" max="211" width="10.77734375" style="217" customWidth="1"/>
    <col min="212" max="212" width="10.21875" style="217" customWidth="1"/>
    <col min="213" max="213" width="10.6640625" style="217" customWidth="1"/>
    <col min="214" max="214" width="10.21875" style="217" customWidth="1"/>
    <col min="215" max="215" width="10.6640625" style="217" customWidth="1"/>
    <col min="216" max="216" width="10.21875" style="217" customWidth="1"/>
    <col min="217" max="217" width="10.6640625" style="217" customWidth="1"/>
    <col min="218" max="218" width="10.77734375" style="217" customWidth="1"/>
    <col min="219" max="219" width="10.6640625" style="217" customWidth="1"/>
    <col min="220" max="220" width="10.21875" style="217" customWidth="1"/>
    <col min="221" max="221" width="10.6640625" style="217" customWidth="1"/>
    <col min="222" max="16384" width="9" style="71"/>
  </cols>
  <sheetData>
    <row r="1" spans="1:222" s="223" customFormat="1" ht="15">
      <c r="A1" s="290"/>
      <c r="B1" s="291"/>
      <c r="C1" s="291"/>
      <c r="D1" s="290"/>
      <c r="E1" s="292"/>
      <c r="F1" s="293"/>
      <c r="G1" s="294"/>
      <c r="H1" s="295"/>
      <c r="I1" s="296"/>
      <c r="J1" s="232">
        <f t="shared" ref="J1:K1" si="0">F1-H1</f>
        <v>0</v>
      </c>
      <c r="K1" s="233">
        <f t="shared" si="0"/>
        <v>0</v>
      </c>
      <c r="L1" s="297"/>
      <c r="M1" s="297"/>
      <c r="N1" s="232">
        <f>+R1+V1+Z1+BN1+BR1+BV1+DV1+DZ1+ED1+FR1</f>
        <v>0</v>
      </c>
      <c r="O1" s="233">
        <f>+S1+W1+AA1+BO1+BS1+BW1+DW1+EA1+EE1+FS1</f>
        <v>0</v>
      </c>
      <c r="P1" s="232">
        <f>+T1+X1+AB1+BP1+BT1+BX1+DX1+EB1+EF1+FT1</f>
        <v>0</v>
      </c>
      <c r="Q1" s="233">
        <f>+U1+Y1+AC1+BQ1+BU1+BY1+DY1+EC1+EG1+FU1</f>
        <v>0</v>
      </c>
      <c r="R1" s="298"/>
      <c r="S1" s="299"/>
      <c r="T1" s="232">
        <f>IF(AX1&gt;0,R1,)</f>
        <v>0</v>
      </c>
      <c r="U1" s="233">
        <f>IF(AY1&gt;0,S1,)</f>
        <v>0</v>
      </c>
      <c r="V1" s="300"/>
      <c r="W1" s="299"/>
      <c r="X1" s="232">
        <f t="shared" ref="X1:Y1" si="1">IF(BB1&gt;0,V1,)</f>
        <v>0</v>
      </c>
      <c r="Y1" s="233">
        <f t="shared" si="1"/>
        <v>0</v>
      </c>
      <c r="Z1" s="300"/>
      <c r="AA1" s="299"/>
      <c r="AB1" s="232">
        <f t="shared" ref="AB1:AC1" si="2">IF(BF1&gt;0,Z1,)</f>
        <v>0</v>
      </c>
      <c r="AC1" s="233">
        <f t="shared" si="2"/>
        <v>0</v>
      </c>
      <c r="AD1" s="225">
        <f t="shared" ref="AD1:AE1" si="3">R1+V1+Z1</f>
        <v>0</v>
      </c>
      <c r="AE1" s="233">
        <f t="shared" si="3"/>
        <v>0</v>
      </c>
      <c r="AF1" s="225">
        <f t="shared" ref="AF1:AG1" si="4">IF(BJ1&gt;0,AD1,)</f>
        <v>0</v>
      </c>
      <c r="AG1" s="233">
        <f t="shared" si="4"/>
        <v>0</v>
      </c>
      <c r="AH1" s="301"/>
      <c r="AI1" s="293"/>
      <c r="AJ1" s="232">
        <f>IF(R1&gt;0,(R1*AH1),)</f>
        <v>0</v>
      </c>
      <c r="AK1" s="233">
        <f>IF(S1&gt;0,(S1*AI1),)</f>
        <v>0</v>
      </c>
      <c r="AL1" s="244"/>
      <c r="AM1" s="293"/>
      <c r="AN1" s="232">
        <f t="shared" ref="AN1" si="5">IF(V1&gt;0,(V1*AL1),)</f>
        <v>0</v>
      </c>
      <c r="AO1" s="233">
        <f t="shared" ref="AO1" si="6">IF(W1&gt;0,(W1*AM1),)</f>
        <v>0</v>
      </c>
      <c r="AP1" s="244"/>
      <c r="AQ1" s="293"/>
      <c r="AR1" s="232">
        <f t="shared" ref="AR1" si="7">IF(Z1&gt;0,(Z1*AP1),)</f>
        <v>0</v>
      </c>
      <c r="AS1" s="233">
        <f t="shared" ref="AS1" si="8">IF(AA1&gt;0,(AA1*AQ1),)</f>
        <v>0</v>
      </c>
      <c r="AT1" s="334">
        <f t="shared" ref="AT1:AU1" si="9">IF(AD1&gt;0,((AJ1+AN1+AR1)/AD1),)</f>
        <v>0</v>
      </c>
      <c r="AU1" s="335">
        <f t="shared" si="9"/>
        <v>0</v>
      </c>
      <c r="AV1" s="232">
        <f t="shared" ref="AV1:AW1" si="10">IF(AD1&gt;0,(AD1*AT1),)</f>
        <v>0</v>
      </c>
      <c r="AW1" s="233">
        <f t="shared" si="10"/>
        <v>0</v>
      </c>
      <c r="AX1" s="301"/>
      <c r="AY1" s="293"/>
      <c r="AZ1" s="232">
        <f t="shared" ref="AZ1" si="11">IF(T1&gt;0,(T1*AX1),)</f>
        <v>0</v>
      </c>
      <c r="BA1" s="233">
        <f t="shared" ref="BA1" si="12">IF(U1&gt;0,(U1*AY1),)</f>
        <v>0</v>
      </c>
      <c r="BB1" s="302"/>
      <c r="BC1" s="293"/>
      <c r="BD1" s="232">
        <f t="shared" ref="BD1" si="13">IF(X1&gt;0,(X1*BB1),)</f>
        <v>0</v>
      </c>
      <c r="BE1" s="233">
        <f t="shared" ref="BE1" si="14">IF(Y1&gt;0,(Y1*BC1),)</f>
        <v>0</v>
      </c>
      <c r="BF1" s="303"/>
      <c r="BG1" s="293"/>
      <c r="BH1" s="232">
        <f t="shared" ref="BH1:BI1" si="15">IF(AB1&gt;0,(AB1*BF1),)</f>
        <v>0</v>
      </c>
      <c r="BI1" s="233">
        <f t="shared" si="15"/>
        <v>0</v>
      </c>
      <c r="BJ1" s="232">
        <f t="shared" ref="BJ1:BK1" si="16">IF((AZ1+BD1+BH1)&gt;0,((AZ1+BD1+BH1)/AD1),)</f>
        <v>0</v>
      </c>
      <c r="BK1" s="233">
        <f t="shared" si="16"/>
        <v>0</v>
      </c>
      <c r="BL1" s="232">
        <f t="shared" ref="BL1:BM1" si="17">IF(AF1&gt;0,(AD1*BJ1),)</f>
        <v>0</v>
      </c>
      <c r="BM1" s="233">
        <f t="shared" si="17"/>
        <v>0</v>
      </c>
      <c r="BN1" s="298"/>
      <c r="BO1" s="299"/>
      <c r="BP1" s="232">
        <f t="shared" ref="BP1:BQ1" si="18">IF(CT1&gt;0,BN1,)</f>
        <v>0</v>
      </c>
      <c r="BQ1" s="233">
        <f t="shared" si="18"/>
        <v>0</v>
      </c>
      <c r="BR1" s="298"/>
      <c r="BS1" s="299"/>
      <c r="BT1" s="232">
        <f t="shared" ref="BT1:BU1" si="19">IF(CX1&gt;0,BR1,)</f>
        <v>0</v>
      </c>
      <c r="BU1" s="233">
        <f t="shared" si="19"/>
        <v>0</v>
      </c>
      <c r="BV1" s="298"/>
      <c r="BW1" s="299"/>
      <c r="BX1" s="232">
        <f t="shared" ref="BX1:BY1" si="20">IF(DB1&gt;0,BV1,)</f>
        <v>0</v>
      </c>
      <c r="BY1" s="233">
        <f t="shared" si="20"/>
        <v>0</v>
      </c>
      <c r="BZ1" s="225">
        <f t="shared" ref="BZ1" si="21">BN1+BR1+BV1</f>
        <v>0</v>
      </c>
      <c r="CA1" s="233">
        <f t="shared" ref="CA1" si="22">BO1+BS1+BW1</f>
        <v>0</v>
      </c>
      <c r="CB1" s="225">
        <f t="shared" ref="CB1" si="23">IF(DF1&gt;0,BZ1,)</f>
        <v>0</v>
      </c>
      <c r="CC1" s="233">
        <f t="shared" ref="CC1" si="24">IF(DG1&gt;0,CA1,)</f>
        <v>0</v>
      </c>
      <c r="CD1" s="298"/>
      <c r="CE1" s="299"/>
      <c r="CF1" s="232">
        <f t="shared" ref="CF1:CG1" si="25">IF(BN1&gt;0,(BN1*CD1),)</f>
        <v>0</v>
      </c>
      <c r="CG1" s="233">
        <f t="shared" si="25"/>
        <v>0</v>
      </c>
      <c r="CH1" s="298"/>
      <c r="CI1" s="299"/>
      <c r="CJ1" s="232">
        <f t="shared" ref="CJ1:CK1" si="26">IF(BR1&gt;0,(BR1*CH1),)</f>
        <v>0</v>
      </c>
      <c r="CK1" s="233">
        <f t="shared" si="26"/>
        <v>0</v>
      </c>
      <c r="CL1" s="298"/>
      <c r="CM1" s="299"/>
      <c r="CN1" s="232">
        <f t="shared" ref="CN1:CO1" si="27">IF(BV1&gt;0,(BV1*CL1),)</f>
        <v>0</v>
      </c>
      <c r="CO1" s="233">
        <f t="shared" si="27"/>
        <v>0</v>
      </c>
      <c r="CP1" s="232">
        <f t="shared" ref="CP1" si="28">IF(BZ1&gt;0,((CF1+CJ1+CN1)/BZ1),)</f>
        <v>0</v>
      </c>
      <c r="CQ1" s="335">
        <f t="shared" ref="CQ1" si="29">IF(CA1&gt;0,((CG1+CK1+CO1)/CA1),)</f>
        <v>0</v>
      </c>
      <c r="CR1" s="232">
        <f t="shared" ref="CR1" si="30">IF(BZ1&gt;0,(BZ1*CP1),)</f>
        <v>0</v>
      </c>
      <c r="CS1" s="233">
        <f t="shared" ref="CS1" si="31">IF(CA1&gt;0,(CA1*CQ1),)</f>
        <v>0</v>
      </c>
      <c r="CT1" s="298"/>
      <c r="CU1" s="299"/>
      <c r="CV1" s="232">
        <f t="shared" ref="CV1:CW1" si="32">IF(BP1&gt;0,(BP1*CT1),)</f>
        <v>0</v>
      </c>
      <c r="CW1" s="233">
        <f t="shared" si="32"/>
        <v>0</v>
      </c>
      <c r="CX1" s="298"/>
      <c r="CY1" s="299"/>
      <c r="CZ1" s="232">
        <f t="shared" ref="CZ1:DA1" si="33">IF(BT1&gt;0,(BT1*CX1),)</f>
        <v>0</v>
      </c>
      <c r="DA1" s="233">
        <f t="shared" si="33"/>
        <v>0</v>
      </c>
      <c r="DB1" s="298"/>
      <c r="DC1" s="299"/>
      <c r="DD1" s="232">
        <f t="shared" ref="DD1:DE1" si="34">IF(BX1&gt;0,(BX1*DB1),)</f>
        <v>0</v>
      </c>
      <c r="DE1" s="233">
        <f t="shared" si="34"/>
        <v>0</v>
      </c>
      <c r="DF1" s="232">
        <f t="shared" ref="DF1" si="35">IF((CV1+CZ1+DD1)&gt;0,((CV1+CZ1+DD1)/BZ1),)</f>
        <v>0</v>
      </c>
      <c r="DG1" s="233">
        <f t="shared" ref="DG1" si="36">IF((CW1+DA1+DE1)&gt;0,((CW1+DA1+DE1)/CA1),)</f>
        <v>0</v>
      </c>
      <c r="DH1" s="232">
        <f t="shared" ref="DH1" si="37">IF(CB1&gt;0,(BZ1*DF1),)</f>
        <v>0</v>
      </c>
      <c r="DI1" s="233">
        <f t="shared" ref="DI1" si="38">IF(CC1&gt;0,(CA1*DG1),)</f>
        <v>0</v>
      </c>
      <c r="DJ1" s="232">
        <f t="shared" ref="DJ1" si="39">AD1+BZ1</f>
        <v>0</v>
      </c>
      <c r="DK1" s="233">
        <f t="shared" ref="DK1" si="40">AE1+CA1</f>
        <v>0</v>
      </c>
      <c r="DL1" s="232">
        <f t="shared" ref="DL1" si="41">AF1+CB1</f>
        <v>0</v>
      </c>
      <c r="DM1" s="233">
        <f t="shared" ref="DM1" si="42">AG1+CC1</f>
        <v>0</v>
      </c>
      <c r="DN1" s="334">
        <f t="shared" ref="DN1" si="43">IF(DJ1&gt;0,((AD1*AT1)+(BZ1*CP1))/DJ1,)</f>
        <v>0</v>
      </c>
      <c r="DO1" s="335">
        <f t="shared" ref="DO1" si="44">IF(DK1&gt;0,((AE1*AU1)+(CA1*CQ1))/DK1,)</f>
        <v>0</v>
      </c>
      <c r="DP1" s="232">
        <f t="shared" ref="DP1:DQ1" si="45">IF(DJ1&gt;0,(DJ1*DN1),)</f>
        <v>0</v>
      </c>
      <c r="DQ1" s="233">
        <f t="shared" si="45"/>
        <v>0</v>
      </c>
      <c r="DR1" s="232">
        <f t="shared" ref="DR1" si="46">IF(DL1&gt;0,((AF1*BJ1)+(CB1*DF1))/DL1,)</f>
        <v>0</v>
      </c>
      <c r="DS1" s="233">
        <f t="shared" ref="DS1" si="47">IF(DM1&gt;0,((AG1*BK1)+(CC1*DG1))/DM1,)</f>
        <v>0</v>
      </c>
      <c r="DT1" s="232">
        <f t="shared" ref="DT1:DU1" si="48">IF(DL1&gt;0,(DL1*DR1),)</f>
        <v>0</v>
      </c>
      <c r="DU1" s="233">
        <f t="shared" si="48"/>
        <v>0</v>
      </c>
      <c r="DV1" s="298"/>
      <c r="DW1" s="299"/>
      <c r="DX1" s="232">
        <f t="shared" ref="DX1" si="49">IF(FB1&gt;0,DV1,)</f>
        <v>0</v>
      </c>
      <c r="DY1" s="233">
        <f t="shared" ref="DY1" si="50">IF(FC1&gt;0,DW1,)</f>
        <v>0</v>
      </c>
      <c r="DZ1" s="298"/>
      <c r="EA1" s="299"/>
      <c r="EB1" s="232">
        <f t="shared" ref="EB1" si="51">IF(FF1&gt;0,DZ1,)</f>
        <v>0</v>
      </c>
      <c r="EC1" s="233">
        <f t="shared" ref="EC1" si="52">IF(FG1&gt;0,EA1,)</f>
        <v>0</v>
      </c>
      <c r="ED1" s="298"/>
      <c r="EE1" s="299"/>
      <c r="EF1" s="232">
        <f t="shared" ref="EF1" si="53">IF(FJ1&gt;0,ED1,)</f>
        <v>0</v>
      </c>
      <c r="EG1" s="233">
        <f t="shared" ref="EG1" si="54">IF(FK1&gt;0,EE1,)</f>
        <v>0</v>
      </c>
      <c r="EH1" s="225">
        <f t="shared" ref="EH1" si="55">DV1+DZ1+ED1</f>
        <v>0</v>
      </c>
      <c r="EI1" s="233">
        <f t="shared" ref="EI1" si="56">DW1+EA1+EE1</f>
        <v>0</v>
      </c>
      <c r="EJ1" s="225">
        <f t="shared" ref="EJ1" si="57">IF(FN1&gt;0,EH1,)</f>
        <v>0</v>
      </c>
      <c r="EK1" s="233">
        <f t="shared" ref="EK1" si="58">IF(FO1&gt;0,EI1,)</f>
        <v>0</v>
      </c>
      <c r="EL1" s="298"/>
      <c r="EM1" s="299"/>
      <c r="EN1" s="232">
        <f t="shared" ref="EN1:EO1" si="59">IF(DV1&gt;0,(DV1*EL1),)</f>
        <v>0</v>
      </c>
      <c r="EO1" s="233">
        <f t="shared" si="59"/>
        <v>0</v>
      </c>
      <c r="EP1" s="298"/>
      <c r="EQ1" s="299"/>
      <c r="ER1" s="232">
        <f t="shared" ref="ER1:ES1" si="60">IF(DZ1&gt;0,(DZ1*EP1),)</f>
        <v>0</v>
      </c>
      <c r="ES1" s="233">
        <f t="shared" si="60"/>
        <v>0</v>
      </c>
      <c r="ET1" s="298"/>
      <c r="EU1" s="299"/>
      <c r="EV1" s="232">
        <f t="shared" ref="EV1:EW1" si="61">IF(ED1&gt;0,(ED1*ET1),)</f>
        <v>0</v>
      </c>
      <c r="EW1" s="233">
        <f t="shared" si="61"/>
        <v>0</v>
      </c>
      <c r="EX1" s="334">
        <f t="shared" ref="EX1" si="62">IF(EH1&gt;0,((EN1+ER1+EV1)/EH1),)</f>
        <v>0</v>
      </c>
      <c r="EY1" s="335">
        <f t="shared" ref="EY1" si="63">IF(EI1&gt;0,((EO1+ES1+EW1)/EI1),)</f>
        <v>0</v>
      </c>
      <c r="EZ1" s="232">
        <f t="shared" ref="EZ1" si="64">IF(EH1&gt;0,(EH1*EX1),)</f>
        <v>0</v>
      </c>
      <c r="FA1" s="233">
        <f t="shared" ref="FA1" si="65">IF(EI1&gt;0,(EI1*EY1),)</f>
        <v>0</v>
      </c>
      <c r="FB1" s="298"/>
      <c r="FC1" s="299"/>
      <c r="FD1" s="232">
        <f t="shared" ref="FD1" si="66">IF(DX1&gt;0,(DX1*FB1),)</f>
        <v>0</v>
      </c>
      <c r="FE1" s="233">
        <f t="shared" ref="FE1" si="67">IF(DY1&gt;0,(DY1*FC1),)</f>
        <v>0</v>
      </c>
      <c r="FF1" s="298"/>
      <c r="FG1" s="299"/>
      <c r="FH1" s="232">
        <f t="shared" ref="FH1" si="68">IF(EB1&gt;0,(EB1*FF1),)</f>
        <v>0</v>
      </c>
      <c r="FI1" s="233">
        <f t="shared" ref="FI1" si="69">IF(EC1&gt;0,(EC1*FG1),)</f>
        <v>0</v>
      </c>
      <c r="FJ1" s="298"/>
      <c r="FK1" s="299"/>
      <c r="FL1" s="232">
        <f t="shared" ref="FL1" si="70">IF(EF1&gt;0,(EF1*FJ1),)</f>
        <v>0</v>
      </c>
      <c r="FM1" s="233">
        <f t="shared" ref="FM1" si="71">IF(EG1&gt;0,(EG1*FK1),)</f>
        <v>0</v>
      </c>
      <c r="FN1" s="232">
        <f t="shared" ref="FN1" si="72">IF((FD1+FH1+FL1)&gt;0,((FD1+FH1+FL1)/EH1),)</f>
        <v>0</v>
      </c>
      <c r="FO1" s="233">
        <f t="shared" ref="FO1" si="73">IF((FE1+FI1+FM1)&gt;0,((FE1+FI1+FM1)/EI1),)</f>
        <v>0</v>
      </c>
      <c r="FP1" s="232">
        <f t="shared" ref="FP1" si="74">IF(EH1&gt;0,(EH1*FN1),)</f>
        <v>0</v>
      </c>
      <c r="FQ1" s="233">
        <f t="shared" ref="FQ1" si="75">IF(EI1&gt;0,(EI1*FO1),)</f>
        <v>0</v>
      </c>
      <c r="FR1" s="298"/>
      <c r="FS1" s="299"/>
      <c r="FT1" s="232">
        <f t="shared" ref="FT1" si="76">IF(FZ1&gt;0,FR1,)</f>
        <v>0</v>
      </c>
      <c r="FU1" s="233">
        <f t="shared" ref="FU1" si="77">IF(GA1&gt;0,FS1,)</f>
        <v>0</v>
      </c>
      <c r="FV1" s="298"/>
      <c r="FW1" s="299"/>
      <c r="FX1" s="232">
        <f t="shared" ref="FX1" si="78">IF(FR1&gt;0,(FR1*FV1),)</f>
        <v>0</v>
      </c>
      <c r="FY1" s="233">
        <f t="shared" ref="FY1" si="79">IF(FS1&gt;0,(FS1*FW1),)</f>
        <v>0</v>
      </c>
      <c r="FZ1" s="298" t="s">
        <v>615</v>
      </c>
      <c r="GA1" s="299"/>
      <c r="GB1" s="232" t="e">
        <f t="shared" ref="GB1" si="80">IF(FZ1&gt;0,(FR1*FZ1),)</f>
        <v>#VALUE!</v>
      </c>
      <c r="GC1" s="233">
        <f t="shared" ref="GC1" si="81">IF(GA1&gt;0,(FS1*GA1),)</f>
        <v>0</v>
      </c>
      <c r="GD1" s="249">
        <f t="shared" ref="GD1:GE1" si="82">(R1+BN1+DV1)</f>
        <v>0</v>
      </c>
      <c r="GE1" s="233">
        <f t="shared" si="82"/>
        <v>0</v>
      </c>
      <c r="GF1" s="232">
        <f t="shared" ref="GF1" si="83">(T1+BP1+DX1)</f>
        <v>0</v>
      </c>
      <c r="GG1" s="233">
        <f t="shared" ref="GG1" si="84">(U1+BQ1+DY1)</f>
        <v>0</v>
      </c>
      <c r="GH1" s="232" t="str">
        <f t="shared" ref="GH1" si="85">IF(GD1&gt;0,(AJ1+CF1+EN1),"")</f>
        <v/>
      </c>
      <c r="GI1" s="233" t="str">
        <f t="shared" ref="GI1" si="86">IF(GE1&gt;0,(AK1+CG1+EO1),"")</f>
        <v/>
      </c>
      <c r="GJ1" s="232" t="str">
        <f t="shared" ref="GJ1" si="87">IF(GF1&gt;0,(AZ1+CV1+FD1),"")</f>
        <v/>
      </c>
      <c r="GK1" s="233" t="str">
        <f t="shared" ref="GK1" si="88">IF(GG1&gt;0,(BA1+CW1+FE1),"")</f>
        <v/>
      </c>
      <c r="GL1" s="249">
        <f t="shared" ref="GL1:GM1" si="89">(V1+BR1+DZ1)</f>
        <v>0</v>
      </c>
      <c r="GM1" s="233">
        <f t="shared" si="89"/>
        <v>0</v>
      </c>
      <c r="GN1" s="232">
        <f t="shared" ref="GN1" si="90">(X1+BT1+EB1)</f>
        <v>0</v>
      </c>
      <c r="GO1" s="233">
        <f t="shared" ref="GO1" si="91">(Y1+BU1+EC1)</f>
        <v>0</v>
      </c>
      <c r="GP1" s="232">
        <f t="shared" ref="GP1" si="92">IF(GL1&gt;0,AN1+CJ1+ER1,)</f>
        <v>0</v>
      </c>
      <c r="GQ1" s="233">
        <f t="shared" ref="GQ1" si="93">IF(GM1&gt;0,AO1+CK1+ES1,)</f>
        <v>0</v>
      </c>
      <c r="GR1" s="232">
        <f t="shared" ref="GR1" si="94">IF(GN1&gt;0,BD1+CZ1+FH1,)</f>
        <v>0</v>
      </c>
      <c r="GS1" s="233">
        <f t="shared" ref="GS1" si="95">IF(GO1&gt;0,BE1+DA1+FI1,)</f>
        <v>0</v>
      </c>
      <c r="GT1" s="249">
        <f t="shared" ref="GT1:GU1" si="96">+GL1+GD1</f>
        <v>0</v>
      </c>
      <c r="GU1" s="233">
        <f t="shared" si="96"/>
        <v>0</v>
      </c>
      <c r="GV1" s="232">
        <f t="shared" ref="GV1:GW1" si="97">+GN1+GF1</f>
        <v>0</v>
      </c>
      <c r="GW1" s="233">
        <f t="shared" si="97"/>
        <v>0</v>
      </c>
      <c r="GX1" s="232" t="str">
        <f t="shared" ref="GX1:GY1" si="98">IF(GT1&gt;0,(GH1+GP1),"")</f>
        <v/>
      </c>
      <c r="GY1" s="233" t="str">
        <f t="shared" si="98"/>
        <v/>
      </c>
      <c r="GZ1" s="232" t="str">
        <f t="shared" ref="GZ1:HA1" si="99">IF(GV1&gt;0,(GJ1+GR1),"")</f>
        <v/>
      </c>
      <c r="HA1" s="233" t="str">
        <f t="shared" si="99"/>
        <v/>
      </c>
      <c r="HB1" s="249">
        <f t="shared" ref="HB1:HC1" si="100">(Z1+BV1+ED1)</f>
        <v>0</v>
      </c>
      <c r="HC1" s="233">
        <f t="shared" si="100"/>
        <v>0</v>
      </c>
      <c r="HD1" s="232">
        <f t="shared" ref="HD1:HE1" si="101">(AB1+BX1+EF1)</f>
        <v>0</v>
      </c>
      <c r="HE1" s="233">
        <f t="shared" si="101"/>
        <v>0</v>
      </c>
      <c r="HF1" s="232" t="str">
        <f t="shared" ref="HF1:HG1" si="102">IF(HB1&gt;0,(AR1+CN1+EV1),"")</f>
        <v/>
      </c>
      <c r="HG1" s="233" t="str">
        <f t="shared" si="102"/>
        <v/>
      </c>
      <c r="HH1" s="232" t="str">
        <f t="shared" ref="HH1" si="103">IF(HD1&gt;0,(BH1+DD1+FL1),"")</f>
        <v/>
      </c>
      <c r="HI1" s="233" t="str">
        <f t="shared" ref="HI1" si="104">IF(HE1&gt;0,(BI1+DE1+FM1),"")</f>
        <v/>
      </c>
      <c r="HJ1" s="249" t="str">
        <f t="shared" ref="HJ1" si="105">IF((DJ1+EH1+FR1)&gt;0,(DP1+EZ1+FX1),"")</f>
        <v/>
      </c>
      <c r="HK1" s="233" t="str">
        <f t="shared" ref="HK1" si="106">IF((DK1+EI1+FS1)&gt;0,(DQ1+FA1+FY1),"")</f>
        <v/>
      </c>
      <c r="HL1" s="232" t="str">
        <f t="shared" ref="HL1" si="107">IF((DL1+EJ1+FT1)&gt;0,(DT1+FP1+GB1),"")</f>
        <v/>
      </c>
      <c r="HM1" s="232" t="str">
        <f t="shared" ref="HM1" si="108">IF((DM1+EK1+FU1)&gt;0,(DU1+FQ1+GC1),"")</f>
        <v/>
      </c>
    </row>
    <row r="2" spans="1:222" s="208" customFormat="1" ht="21" customHeight="1" thickBot="1">
      <c r="A2" s="304" t="s">
        <v>616</v>
      </c>
      <c r="B2" s="304"/>
      <c r="C2" s="304"/>
      <c r="D2" s="304"/>
      <c r="E2" s="304"/>
      <c r="F2" s="305" t="s">
        <v>358</v>
      </c>
      <c r="G2" s="20"/>
      <c r="H2" s="17"/>
      <c r="I2" s="17"/>
      <c r="J2" s="18"/>
      <c r="K2" s="18"/>
      <c r="L2" s="14"/>
      <c r="M2" s="14"/>
      <c r="N2" s="14"/>
      <c r="O2" s="18"/>
      <c r="P2" s="14"/>
      <c r="Q2" s="14"/>
      <c r="R2" s="305" t="s">
        <v>301</v>
      </c>
      <c r="S2" s="14"/>
      <c r="T2" s="14"/>
      <c r="U2" s="14"/>
      <c r="V2" s="14"/>
      <c r="W2" s="14"/>
      <c r="X2" s="14"/>
      <c r="Y2" s="14"/>
      <c r="Z2" s="14"/>
      <c r="AA2" s="14"/>
      <c r="AB2" s="14"/>
      <c r="AC2" s="14"/>
      <c r="AD2" s="14"/>
      <c r="AE2" s="14"/>
      <c r="AF2" s="14"/>
      <c r="AG2" s="14"/>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305" t="s">
        <v>301</v>
      </c>
      <c r="BO2" s="14"/>
      <c r="BP2" s="14"/>
      <c r="BQ2" s="14"/>
      <c r="BR2" s="14"/>
      <c r="BS2" s="14"/>
      <c r="BT2" s="14"/>
      <c r="BU2" s="14"/>
      <c r="BV2" s="14"/>
      <c r="BW2" s="14"/>
      <c r="BX2" s="14"/>
      <c r="BY2" s="14"/>
      <c r="BZ2" s="14"/>
      <c r="CA2" s="14"/>
      <c r="CB2" s="14"/>
      <c r="CC2" s="14"/>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207"/>
      <c r="DK2" s="207"/>
      <c r="DL2" s="207"/>
      <c r="DM2" s="207"/>
      <c r="DN2" s="207"/>
      <c r="DO2" s="207"/>
      <c r="DP2" s="207"/>
      <c r="DQ2" s="207"/>
      <c r="DR2" s="207"/>
      <c r="DS2" s="207"/>
      <c r="DT2" s="207"/>
      <c r="DU2" s="207"/>
      <c r="DV2" s="305" t="s">
        <v>349</v>
      </c>
      <c r="DW2" s="14"/>
      <c r="DX2" s="14"/>
      <c r="DY2" s="14"/>
      <c r="DZ2" s="14"/>
      <c r="EA2" s="14"/>
      <c r="EB2" s="14"/>
      <c r="EC2" s="14"/>
      <c r="ED2" s="14"/>
      <c r="EE2" s="14"/>
      <c r="EF2" s="14"/>
      <c r="EG2" s="14"/>
      <c r="EH2" s="14"/>
      <c r="EI2" s="14"/>
      <c r="EJ2" s="14"/>
      <c r="EK2" s="14"/>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305" t="s">
        <v>468</v>
      </c>
      <c r="FS2" s="14"/>
      <c r="FT2" s="14"/>
      <c r="FU2" s="14"/>
      <c r="FV2" s="14"/>
      <c r="FW2" s="14"/>
      <c r="FX2" s="14"/>
      <c r="FY2" s="14"/>
      <c r="FZ2" s="14"/>
      <c r="GA2" s="14"/>
      <c r="GB2" s="14"/>
      <c r="GC2" s="14"/>
      <c r="GD2" s="305" t="s">
        <v>158</v>
      </c>
      <c r="GE2" s="15"/>
      <c r="GF2" s="14"/>
      <c r="GG2" s="14"/>
      <c r="GH2" s="14"/>
      <c r="GI2" s="14"/>
      <c r="GJ2" s="14"/>
      <c r="GK2" s="14"/>
      <c r="GL2" s="305" t="s">
        <v>159</v>
      </c>
      <c r="GM2" s="15"/>
      <c r="GN2" s="14"/>
      <c r="GO2" s="14"/>
      <c r="GP2" s="14"/>
      <c r="GQ2" s="14"/>
      <c r="GR2" s="14"/>
      <c r="GS2" s="14"/>
      <c r="GT2" s="305" t="s">
        <v>350</v>
      </c>
      <c r="GU2" s="15"/>
      <c r="GV2" s="14"/>
      <c r="GW2" s="14"/>
      <c r="GX2" s="14"/>
      <c r="GY2" s="14"/>
      <c r="GZ2" s="14"/>
      <c r="HA2" s="14"/>
      <c r="HB2" s="305" t="s">
        <v>238</v>
      </c>
      <c r="HC2" s="15"/>
      <c r="HD2" s="14"/>
      <c r="HE2" s="14"/>
      <c r="HF2" s="14"/>
      <c r="HG2" s="14"/>
      <c r="HH2" s="14"/>
      <c r="HI2" s="14"/>
      <c r="HJ2" s="305" t="s">
        <v>239</v>
      </c>
      <c r="HK2" s="14"/>
      <c r="HL2" s="14"/>
      <c r="HM2" s="14"/>
    </row>
    <row r="3" spans="1:222" s="208" customFormat="1" ht="14.25" customHeight="1" thickTop="1">
      <c r="A3" s="306" t="s">
        <v>617</v>
      </c>
      <c r="B3" s="307"/>
      <c r="C3" s="307"/>
      <c r="D3" s="307"/>
      <c r="E3" s="307"/>
      <c r="F3" s="227"/>
      <c r="G3" s="221"/>
      <c r="H3" s="230"/>
      <c r="I3" s="221"/>
      <c r="J3" s="227"/>
      <c r="K3" s="230"/>
      <c r="L3" s="227" t="s">
        <v>202</v>
      </c>
      <c r="M3" s="221"/>
      <c r="N3" s="592" t="s">
        <v>1104</v>
      </c>
      <c r="O3" s="593"/>
      <c r="P3" s="592" t="s">
        <v>1104</v>
      </c>
      <c r="Q3" s="593"/>
      <c r="R3" s="308" t="s">
        <v>342</v>
      </c>
      <c r="S3" s="21"/>
      <c r="T3" s="21"/>
      <c r="U3" s="21"/>
      <c r="V3" s="21"/>
      <c r="W3" s="21"/>
      <c r="X3" s="21"/>
      <c r="Y3" s="21"/>
      <c r="Z3" s="21"/>
      <c r="AA3" s="21"/>
      <c r="AB3" s="21"/>
      <c r="AC3" s="21"/>
      <c r="AD3" s="16"/>
      <c r="AE3" s="16"/>
      <c r="AF3" s="21"/>
      <c r="AG3" s="21"/>
      <c r="AH3" s="308"/>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308" t="s">
        <v>343</v>
      </c>
      <c r="BO3" s="21"/>
      <c r="BP3" s="21"/>
      <c r="BQ3" s="21"/>
      <c r="BR3" s="21"/>
      <c r="BS3" s="21"/>
      <c r="BT3" s="21"/>
      <c r="BU3" s="21"/>
      <c r="BV3" s="21"/>
      <c r="BW3" s="21"/>
      <c r="BX3" s="21"/>
      <c r="BY3" s="21"/>
      <c r="BZ3" s="16"/>
      <c r="CA3" s="16"/>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48" t="s">
        <v>240</v>
      </c>
      <c r="DK3" s="14"/>
      <c r="DL3" s="248"/>
      <c r="DM3" s="14"/>
      <c r="DN3" s="248"/>
      <c r="DO3" s="14"/>
      <c r="DP3" s="248"/>
      <c r="DQ3" s="14"/>
      <c r="DR3" s="248"/>
      <c r="DS3" s="14"/>
      <c r="DT3" s="248"/>
      <c r="DU3" s="14"/>
      <c r="DV3" s="308"/>
      <c r="DW3" s="21"/>
      <c r="DX3" s="21"/>
      <c r="DY3" s="21"/>
      <c r="DZ3" s="21"/>
      <c r="EA3" s="21"/>
      <c r="EB3" s="21"/>
      <c r="EC3" s="21"/>
      <c r="ED3" s="21"/>
      <c r="EE3" s="21"/>
      <c r="EF3" s="21"/>
      <c r="EG3" s="21"/>
      <c r="EH3" s="16"/>
      <c r="EI3" s="16"/>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1"/>
      <c r="FS3" s="344"/>
      <c r="FT3" s="211"/>
      <c r="FU3" s="216"/>
      <c r="FV3" s="211"/>
      <c r="FW3" s="344"/>
      <c r="FX3" s="211"/>
      <c r="FY3" s="216"/>
      <c r="FZ3" s="211"/>
      <c r="GA3" s="344"/>
      <c r="GB3" s="211"/>
      <c r="GC3" s="216"/>
      <c r="GD3" s="211"/>
      <c r="GE3" s="216"/>
      <c r="GF3" s="211"/>
      <c r="GG3" s="216"/>
      <c r="GH3" s="211"/>
      <c r="GI3" s="216"/>
      <c r="GJ3" s="211"/>
      <c r="GK3" s="216"/>
      <c r="GL3" s="211"/>
      <c r="GM3" s="216"/>
      <c r="GN3" s="211"/>
      <c r="GO3" s="216"/>
      <c r="GP3" s="211"/>
      <c r="GQ3" s="216"/>
      <c r="GR3" s="211"/>
      <c r="GS3" s="216"/>
      <c r="GT3" s="211"/>
      <c r="GU3" s="216"/>
      <c r="GV3" s="211"/>
      <c r="GW3" s="216"/>
      <c r="GX3" s="211"/>
      <c r="GY3" s="216"/>
      <c r="GZ3" s="211"/>
      <c r="HA3" s="216"/>
      <c r="HB3" s="211"/>
      <c r="HC3" s="216"/>
      <c r="HD3" s="211"/>
      <c r="HE3" s="216"/>
      <c r="HF3" s="211"/>
      <c r="HG3" s="216"/>
      <c r="HH3" s="211"/>
      <c r="HI3" s="216"/>
      <c r="HJ3" s="211"/>
      <c r="HK3" s="216"/>
      <c r="HL3" s="211"/>
      <c r="HM3" s="216"/>
    </row>
    <row r="4" spans="1:222" s="208" customFormat="1" ht="14.25" customHeight="1">
      <c r="A4" s="309" t="s">
        <v>618</v>
      </c>
      <c r="B4" s="310"/>
      <c r="C4" s="310"/>
      <c r="D4" s="310"/>
      <c r="E4" s="310"/>
      <c r="F4" s="228"/>
      <c r="G4" s="222"/>
      <c r="H4" s="231"/>
      <c r="I4" s="222"/>
      <c r="J4" s="228"/>
      <c r="K4" s="231"/>
      <c r="L4" s="228"/>
      <c r="M4" s="222"/>
      <c r="N4" s="594" t="s">
        <v>1103</v>
      </c>
      <c r="O4" s="595"/>
      <c r="P4" s="594" t="s">
        <v>1103</v>
      </c>
      <c r="Q4" s="595"/>
      <c r="R4" s="311" t="s">
        <v>405</v>
      </c>
      <c r="S4" s="210"/>
      <c r="T4" s="210"/>
      <c r="U4" s="210"/>
      <c r="V4" s="21"/>
      <c r="W4" s="210"/>
      <c r="X4" s="210"/>
      <c r="Y4" s="210"/>
      <c r="Z4" s="21"/>
      <c r="AA4" s="21"/>
      <c r="AB4" s="21"/>
      <c r="AC4" s="210"/>
      <c r="AD4" s="21"/>
      <c r="AE4" s="210"/>
      <c r="AF4" s="210"/>
      <c r="AG4" s="210"/>
      <c r="AH4" s="308" t="s">
        <v>362</v>
      </c>
      <c r="AI4" s="210"/>
      <c r="AJ4" s="210"/>
      <c r="AK4" s="210"/>
      <c r="AL4" s="210"/>
      <c r="AM4" s="210"/>
      <c r="AN4" s="210"/>
      <c r="AO4" s="210"/>
      <c r="AP4" s="210"/>
      <c r="AQ4" s="210"/>
      <c r="AR4" s="210"/>
      <c r="AS4" s="210"/>
      <c r="AT4" s="210"/>
      <c r="AU4" s="210"/>
      <c r="AV4" s="210"/>
      <c r="AW4" s="210"/>
      <c r="AX4" s="308" t="s">
        <v>363</v>
      </c>
      <c r="AY4" s="210"/>
      <c r="AZ4" s="210"/>
      <c r="BA4" s="210"/>
      <c r="BB4" s="210"/>
      <c r="BC4" s="210"/>
      <c r="BD4" s="210"/>
      <c r="BE4" s="210"/>
      <c r="BF4" s="210"/>
      <c r="BG4" s="210"/>
      <c r="BH4" s="210"/>
      <c r="BI4" s="210"/>
      <c r="BJ4" s="210"/>
      <c r="BK4" s="210"/>
      <c r="BL4" s="210"/>
      <c r="BM4" s="210"/>
      <c r="BN4" s="311" t="s">
        <v>406</v>
      </c>
      <c r="BO4" s="210"/>
      <c r="BP4" s="210"/>
      <c r="BQ4" s="210"/>
      <c r="BR4" s="21"/>
      <c r="BS4" s="210"/>
      <c r="BT4" s="210"/>
      <c r="BU4" s="210"/>
      <c r="BV4" s="21"/>
      <c r="BW4" s="21"/>
      <c r="BX4" s="21"/>
      <c r="BY4" s="210"/>
      <c r="BZ4" s="21"/>
      <c r="CA4" s="210"/>
      <c r="CB4" s="210"/>
      <c r="CC4" s="210"/>
      <c r="CD4" s="308" t="s">
        <v>362</v>
      </c>
      <c r="CE4" s="210"/>
      <c r="CF4" s="210"/>
      <c r="CG4" s="210"/>
      <c r="CH4" s="210"/>
      <c r="CI4" s="210"/>
      <c r="CJ4" s="210"/>
      <c r="CK4" s="210"/>
      <c r="CL4" s="210"/>
      <c r="CM4" s="210"/>
      <c r="CN4" s="210"/>
      <c r="CO4" s="210"/>
      <c r="CP4" s="210"/>
      <c r="CQ4" s="210"/>
      <c r="CR4" s="210"/>
      <c r="CS4" s="210"/>
      <c r="CT4" s="308" t="s">
        <v>423</v>
      </c>
      <c r="CU4" s="210"/>
      <c r="CV4" s="210"/>
      <c r="CW4" s="210"/>
      <c r="CX4" s="210"/>
      <c r="CY4" s="210"/>
      <c r="CZ4" s="210"/>
      <c r="DA4" s="210"/>
      <c r="DB4" s="210"/>
      <c r="DC4" s="210"/>
      <c r="DD4" s="210"/>
      <c r="DE4" s="210"/>
      <c r="DF4" s="210"/>
      <c r="DG4" s="210"/>
      <c r="DH4" s="210"/>
      <c r="DI4" s="210"/>
      <c r="DJ4" s="247"/>
      <c r="DK4" s="246"/>
      <c r="DL4" s="247"/>
      <c r="DM4" s="246"/>
      <c r="DN4" s="247"/>
      <c r="DO4" s="246"/>
      <c r="DP4" s="247"/>
      <c r="DQ4" s="246"/>
      <c r="DR4" s="247"/>
      <c r="DS4" s="246"/>
      <c r="DT4" s="247"/>
      <c r="DU4" s="246"/>
      <c r="DV4" s="311" t="s">
        <v>406</v>
      </c>
      <c r="DW4" s="210"/>
      <c r="DX4" s="210"/>
      <c r="DY4" s="210"/>
      <c r="DZ4" s="21"/>
      <c r="EA4" s="210"/>
      <c r="EB4" s="210"/>
      <c r="EC4" s="210"/>
      <c r="ED4" s="21"/>
      <c r="EE4" s="21"/>
      <c r="EF4" s="21"/>
      <c r="EG4" s="210"/>
      <c r="EH4" s="21"/>
      <c r="EI4" s="210"/>
      <c r="EJ4" s="210"/>
      <c r="EK4" s="210"/>
      <c r="EL4" s="308" t="s">
        <v>362</v>
      </c>
      <c r="EM4" s="210"/>
      <c r="EN4" s="210"/>
      <c r="EO4" s="210"/>
      <c r="EP4" s="210"/>
      <c r="EQ4" s="210"/>
      <c r="ER4" s="210"/>
      <c r="ES4" s="210"/>
      <c r="ET4" s="210"/>
      <c r="EU4" s="210"/>
      <c r="EV4" s="210"/>
      <c r="EW4" s="210"/>
      <c r="EX4" s="210"/>
      <c r="EY4" s="210"/>
      <c r="EZ4" s="210"/>
      <c r="FA4" s="210"/>
      <c r="FB4" s="308" t="s">
        <v>452</v>
      </c>
      <c r="FC4" s="210"/>
      <c r="FD4" s="210"/>
      <c r="FE4" s="210"/>
      <c r="FF4" s="210"/>
      <c r="FG4" s="210"/>
      <c r="FH4" s="210"/>
      <c r="FI4" s="210"/>
      <c r="FJ4" s="210"/>
      <c r="FK4" s="210"/>
      <c r="FL4" s="210"/>
      <c r="FM4" s="210"/>
      <c r="FN4" s="210"/>
      <c r="FO4" s="210"/>
      <c r="FP4" s="210"/>
      <c r="FQ4" s="210"/>
      <c r="FR4" s="212"/>
      <c r="FS4" s="345"/>
      <c r="FT4" s="212"/>
      <c r="FU4" s="209"/>
      <c r="FV4" s="212"/>
      <c r="FW4" s="345"/>
      <c r="FX4" s="212"/>
      <c r="FY4" s="209"/>
      <c r="FZ4" s="212"/>
      <c r="GA4" s="345"/>
      <c r="GB4" s="212"/>
      <c r="GC4" s="209"/>
      <c r="GD4" s="212"/>
      <c r="GE4" s="209"/>
      <c r="GF4" s="212"/>
      <c r="GG4" s="209"/>
      <c r="GH4" s="212"/>
      <c r="GI4" s="209"/>
      <c r="GJ4" s="212"/>
      <c r="GK4" s="209"/>
      <c r="GL4" s="212"/>
      <c r="GM4" s="209"/>
      <c r="GN4" s="212"/>
      <c r="GO4" s="209"/>
      <c r="GP4" s="212"/>
      <c r="GQ4" s="209"/>
      <c r="GR4" s="212"/>
      <c r="GS4" s="209"/>
      <c r="GT4" s="212"/>
      <c r="GU4" s="209"/>
      <c r="GV4" s="212"/>
      <c r="GW4" s="209"/>
      <c r="GX4" s="212"/>
      <c r="GY4" s="209"/>
      <c r="GZ4" s="212"/>
      <c r="HA4" s="209"/>
      <c r="HB4" s="212"/>
      <c r="HC4" s="209"/>
      <c r="HD4" s="212"/>
      <c r="HE4" s="209"/>
      <c r="HF4" s="212"/>
      <c r="HG4" s="209"/>
      <c r="HH4" s="212"/>
      <c r="HI4" s="209"/>
      <c r="HJ4" s="212"/>
      <c r="HK4" s="209"/>
      <c r="HL4" s="212"/>
      <c r="HM4" s="209"/>
    </row>
    <row r="5" spans="1:222" s="208" customFormat="1" ht="36.75" customHeight="1">
      <c r="A5" s="312"/>
      <c r="B5" s="213"/>
      <c r="C5" s="313"/>
      <c r="D5" s="214"/>
      <c r="E5" s="19"/>
      <c r="F5" s="229" t="s">
        <v>368</v>
      </c>
      <c r="G5" s="229"/>
      <c r="H5" s="229" t="s">
        <v>367</v>
      </c>
      <c r="I5" s="229"/>
      <c r="J5" s="234" t="s">
        <v>369</v>
      </c>
      <c r="K5" s="234"/>
      <c r="L5" s="229" t="s">
        <v>370</v>
      </c>
      <c r="M5" s="229"/>
      <c r="N5" s="234" t="s">
        <v>1155</v>
      </c>
      <c r="O5" s="234"/>
      <c r="P5" s="234" t="s">
        <v>1105</v>
      </c>
      <c r="Q5" s="234"/>
      <c r="R5" s="240" t="s">
        <v>359</v>
      </c>
      <c r="S5" s="235"/>
      <c r="T5" s="237" t="s">
        <v>364</v>
      </c>
      <c r="U5" s="235"/>
      <c r="V5" s="238" t="s">
        <v>360</v>
      </c>
      <c r="W5" s="235"/>
      <c r="X5" s="237" t="s">
        <v>365</v>
      </c>
      <c r="Y5" s="235"/>
      <c r="Z5" s="238" t="s">
        <v>361</v>
      </c>
      <c r="AA5" s="235"/>
      <c r="AB5" s="237" t="s">
        <v>377</v>
      </c>
      <c r="AC5" s="235"/>
      <c r="AD5" s="238" t="s">
        <v>366</v>
      </c>
      <c r="AE5" s="235"/>
      <c r="AF5" s="240" t="s">
        <v>378</v>
      </c>
      <c r="AG5" s="235"/>
      <c r="AH5" s="240" t="s">
        <v>359</v>
      </c>
      <c r="AI5" s="235"/>
      <c r="AJ5" s="237" t="s">
        <v>395</v>
      </c>
      <c r="AK5" s="235"/>
      <c r="AL5" s="238" t="s">
        <v>360</v>
      </c>
      <c r="AM5" s="235"/>
      <c r="AN5" s="237" t="s">
        <v>396</v>
      </c>
      <c r="AO5" s="235"/>
      <c r="AP5" s="238" t="s">
        <v>361</v>
      </c>
      <c r="AQ5" s="235"/>
      <c r="AR5" s="237" t="s">
        <v>397</v>
      </c>
      <c r="AS5" s="235"/>
      <c r="AT5" s="238" t="s">
        <v>402</v>
      </c>
      <c r="AU5" s="235"/>
      <c r="AV5" s="240" t="s">
        <v>398</v>
      </c>
      <c r="AW5" s="235"/>
      <c r="AX5" s="240" t="s">
        <v>359</v>
      </c>
      <c r="AY5" s="235"/>
      <c r="AZ5" s="237" t="s">
        <v>399</v>
      </c>
      <c r="BA5" s="235"/>
      <c r="BB5" s="238" t="s">
        <v>360</v>
      </c>
      <c r="BC5" s="235"/>
      <c r="BD5" s="237" t="s">
        <v>400</v>
      </c>
      <c r="BE5" s="235"/>
      <c r="BF5" s="238" t="s">
        <v>361</v>
      </c>
      <c r="BG5" s="235"/>
      <c r="BH5" s="237" t="s">
        <v>401</v>
      </c>
      <c r="BI5" s="235"/>
      <c r="BJ5" s="238" t="s">
        <v>403</v>
      </c>
      <c r="BK5" s="235"/>
      <c r="BL5" s="240" t="s">
        <v>404</v>
      </c>
      <c r="BM5" s="235"/>
      <c r="BN5" s="240" t="s">
        <v>359</v>
      </c>
      <c r="BO5" s="235"/>
      <c r="BP5" s="237" t="s">
        <v>364</v>
      </c>
      <c r="BQ5" s="235"/>
      <c r="BR5" s="238" t="s">
        <v>360</v>
      </c>
      <c r="BS5" s="235"/>
      <c r="BT5" s="237" t="s">
        <v>365</v>
      </c>
      <c r="BU5" s="235"/>
      <c r="BV5" s="238" t="s">
        <v>361</v>
      </c>
      <c r="BW5" s="235"/>
      <c r="BX5" s="237" t="s">
        <v>377</v>
      </c>
      <c r="BY5" s="235"/>
      <c r="BZ5" s="238" t="s">
        <v>366</v>
      </c>
      <c r="CA5" s="235"/>
      <c r="CB5" s="240" t="s">
        <v>378</v>
      </c>
      <c r="CC5" s="235"/>
      <c r="CD5" s="240" t="s">
        <v>359</v>
      </c>
      <c r="CE5" s="235"/>
      <c r="CF5" s="237" t="s">
        <v>395</v>
      </c>
      <c r="CG5" s="235"/>
      <c r="CH5" s="238" t="s">
        <v>360</v>
      </c>
      <c r="CI5" s="235"/>
      <c r="CJ5" s="237" t="s">
        <v>396</v>
      </c>
      <c r="CK5" s="235"/>
      <c r="CL5" s="238" t="s">
        <v>361</v>
      </c>
      <c r="CM5" s="235"/>
      <c r="CN5" s="237" t="s">
        <v>397</v>
      </c>
      <c r="CO5" s="235"/>
      <c r="CP5" s="238" t="s">
        <v>402</v>
      </c>
      <c r="CQ5" s="235"/>
      <c r="CR5" s="240" t="s">
        <v>398</v>
      </c>
      <c r="CS5" s="235"/>
      <c r="CT5" s="240" t="s">
        <v>359</v>
      </c>
      <c r="CU5" s="235"/>
      <c r="CV5" s="237" t="s">
        <v>399</v>
      </c>
      <c r="CW5" s="235"/>
      <c r="CX5" s="238" t="s">
        <v>360</v>
      </c>
      <c r="CY5" s="235"/>
      <c r="CZ5" s="237" t="s">
        <v>400</v>
      </c>
      <c r="DA5" s="235"/>
      <c r="DB5" s="238" t="s">
        <v>361</v>
      </c>
      <c r="DC5" s="235"/>
      <c r="DD5" s="237" t="s">
        <v>401</v>
      </c>
      <c r="DE5" s="235"/>
      <c r="DF5" s="238" t="s">
        <v>403</v>
      </c>
      <c r="DG5" s="235"/>
      <c r="DH5" s="240" t="s">
        <v>404</v>
      </c>
      <c r="DI5" s="235"/>
      <c r="DJ5" s="240" t="s">
        <v>295</v>
      </c>
      <c r="DK5" s="235"/>
      <c r="DL5" s="240" t="s">
        <v>296</v>
      </c>
      <c r="DM5" s="235"/>
      <c r="DN5" s="240" t="s">
        <v>297</v>
      </c>
      <c r="DO5" s="235"/>
      <c r="DP5" s="240" t="s">
        <v>298</v>
      </c>
      <c r="DQ5" s="235"/>
      <c r="DR5" s="240" t="s">
        <v>299</v>
      </c>
      <c r="DS5" s="235"/>
      <c r="DT5" s="240" t="s">
        <v>300</v>
      </c>
      <c r="DU5" s="235"/>
      <c r="DV5" s="240" t="s">
        <v>359</v>
      </c>
      <c r="DW5" s="235"/>
      <c r="DX5" s="237" t="s">
        <v>296</v>
      </c>
      <c r="DY5" s="235"/>
      <c r="DZ5" s="238" t="s">
        <v>360</v>
      </c>
      <c r="EA5" s="235"/>
      <c r="EB5" s="237" t="s">
        <v>365</v>
      </c>
      <c r="EC5" s="235"/>
      <c r="ED5" s="238" t="s">
        <v>361</v>
      </c>
      <c r="EE5" s="235"/>
      <c r="EF5" s="237" t="s">
        <v>377</v>
      </c>
      <c r="EG5" s="235"/>
      <c r="EH5" s="238" t="s">
        <v>366</v>
      </c>
      <c r="EI5" s="235"/>
      <c r="EJ5" s="240" t="s">
        <v>378</v>
      </c>
      <c r="EK5" s="235"/>
      <c r="EL5" s="240" t="s">
        <v>359</v>
      </c>
      <c r="EM5" s="235"/>
      <c r="EN5" s="237" t="s">
        <v>395</v>
      </c>
      <c r="EO5" s="235"/>
      <c r="EP5" s="238" t="s">
        <v>360</v>
      </c>
      <c r="EQ5" s="235"/>
      <c r="ER5" s="237" t="s">
        <v>396</v>
      </c>
      <c r="ES5" s="235"/>
      <c r="ET5" s="238" t="s">
        <v>361</v>
      </c>
      <c r="EU5" s="235"/>
      <c r="EV5" s="237" t="s">
        <v>397</v>
      </c>
      <c r="EW5" s="235"/>
      <c r="EX5" s="238" t="s">
        <v>402</v>
      </c>
      <c r="EY5" s="235"/>
      <c r="EZ5" s="240" t="s">
        <v>398</v>
      </c>
      <c r="FA5" s="235"/>
      <c r="FB5" s="240" t="s">
        <v>359</v>
      </c>
      <c r="FC5" s="235"/>
      <c r="FD5" s="237" t="s">
        <v>399</v>
      </c>
      <c r="FE5" s="235"/>
      <c r="FF5" s="238" t="s">
        <v>360</v>
      </c>
      <c r="FG5" s="235"/>
      <c r="FH5" s="237" t="s">
        <v>400</v>
      </c>
      <c r="FI5" s="235"/>
      <c r="FJ5" s="238" t="s">
        <v>361</v>
      </c>
      <c r="FK5" s="235"/>
      <c r="FL5" s="237" t="s">
        <v>401</v>
      </c>
      <c r="FM5" s="235"/>
      <c r="FN5" s="238" t="s">
        <v>403</v>
      </c>
      <c r="FO5" s="235"/>
      <c r="FP5" s="240" t="s">
        <v>404</v>
      </c>
      <c r="FQ5" s="235"/>
      <c r="FR5" s="240" t="s">
        <v>469</v>
      </c>
      <c r="FS5" s="346"/>
      <c r="FT5" s="229" t="s">
        <v>487</v>
      </c>
      <c r="FU5" s="235"/>
      <c r="FV5" s="240" t="s">
        <v>470</v>
      </c>
      <c r="FW5" s="235"/>
      <c r="FX5" s="229" t="s">
        <v>488</v>
      </c>
      <c r="FY5" s="235"/>
      <c r="FZ5" s="240" t="s">
        <v>467</v>
      </c>
      <c r="GA5" s="235"/>
      <c r="GB5" s="229" t="s">
        <v>489</v>
      </c>
      <c r="GC5" s="235"/>
      <c r="GD5" s="229" t="s">
        <v>490</v>
      </c>
      <c r="GE5" s="235"/>
      <c r="GF5" s="229" t="s">
        <v>491</v>
      </c>
      <c r="GG5" s="235"/>
      <c r="GH5" s="229" t="s">
        <v>488</v>
      </c>
      <c r="GI5" s="235"/>
      <c r="GJ5" s="229" t="s">
        <v>489</v>
      </c>
      <c r="GK5" s="235"/>
      <c r="GL5" s="229" t="s">
        <v>492</v>
      </c>
      <c r="GM5" s="235"/>
      <c r="GN5" s="229" t="s">
        <v>493</v>
      </c>
      <c r="GO5" s="235"/>
      <c r="GP5" s="229" t="s">
        <v>488</v>
      </c>
      <c r="GQ5" s="235"/>
      <c r="GR5" s="229" t="s">
        <v>489</v>
      </c>
      <c r="GS5" s="235"/>
      <c r="GT5" s="229" t="s">
        <v>494</v>
      </c>
      <c r="GU5" s="235"/>
      <c r="GV5" s="229" t="s">
        <v>495</v>
      </c>
      <c r="GW5" s="235"/>
      <c r="GX5" s="229" t="s">
        <v>488</v>
      </c>
      <c r="GY5" s="235"/>
      <c r="GZ5" s="229" t="s">
        <v>489</v>
      </c>
      <c r="HA5" s="235"/>
      <c r="HB5" s="229" t="s">
        <v>496</v>
      </c>
      <c r="HC5" s="235"/>
      <c r="HD5" s="229" t="s">
        <v>493</v>
      </c>
      <c r="HE5" s="235"/>
      <c r="HF5" s="229" t="s">
        <v>488</v>
      </c>
      <c r="HG5" s="235"/>
      <c r="HH5" s="229" t="s">
        <v>489</v>
      </c>
      <c r="HI5" s="235"/>
      <c r="HJ5" s="229" t="s">
        <v>488</v>
      </c>
      <c r="HK5" s="235"/>
      <c r="HL5" s="229" t="s">
        <v>489</v>
      </c>
      <c r="HM5" s="235"/>
    </row>
    <row r="6" spans="1:222" s="208" customFormat="1" ht="13.5" thickBot="1">
      <c r="A6" s="314" t="s">
        <v>0</v>
      </c>
      <c r="B6" s="315" t="s">
        <v>1</v>
      </c>
      <c r="C6" s="315" t="s">
        <v>619</v>
      </c>
      <c r="D6" s="316" t="s">
        <v>620</v>
      </c>
      <c r="E6" s="317" t="s">
        <v>241</v>
      </c>
      <c r="F6" s="318" t="s">
        <v>351</v>
      </c>
      <c r="G6" s="215" t="s">
        <v>621</v>
      </c>
      <c r="H6" s="236" t="s">
        <v>351</v>
      </c>
      <c r="I6" s="215" t="s">
        <v>621</v>
      </c>
      <c r="J6" s="224" t="s">
        <v>351</v>
      </c>
      <c r="K6" s="226" t="s">
        <v>621</v>
      </c>
      <c r="L6" s="319" t="s">
        <v>351</v>
      </c>
      <c r="M6" s="239" t="s">
        <v>621</v>
      </c>
      <c r="N6" s="224" t="s">
        <v>351</v>
      </c>
      <c r="O6" s="226" t="s">
        <v>621</v>
      </c>
      <c r="P6" s="224" t="s">
        <v>351</v>
      </c>
      <c r="Q6" s="241" t="s">
        <v>621</v>
      </c>
      <c r="R6" s="320" t="s">
        <v>351</v>
      </c>
      <c r="S6" s="321" t="s">
        <v>621</v>
      </c>
      <c r="T6" s="322" t="s">
        <v>351</v>
      </c>
      <c r="U6" s="323" t="s">
        <v>621</v>
      </c>
      <c r="V6" s="324" t="s">
        <v>351</v>
      </c>
      <c r="W6" s="321" t="s">
        <v>621</v>
      </c>
      <c r="X6" s="322" t="s">
        <v>351</v>
      </c>
      <c r="Y6" s="323" t="s">
        <v>621</v>
      </c>
      <c r="Z6" s="324" t="s">
        <v>351</v>
      </c>
      <c r="AA6" s="321" t="s">
        <v>621</v>
      </c>
      <c r="AB6" s="322" t="s">
        <v>351</v>
      </c>
      <c r="AC6" s="323" t="s">
        <v>621</v>
      </c>
      <c r="AD6" s="322" t="s">
        <v>351</v>
      </c>
      <c r="AE6" s="323" t="s">
        <v>621</v>
      </c>
      <c r="AF6" s="322" t="s">
        <v>351</v>
      </c>
      <c r="AG6" s="323" t="s">
        <v>621</v>
      </c>
      <c r="AH6" s="325" t="s">
        <v>351</v>
      </c>
      <c r="AI6" s="326" t="s">
        <v>621</v>
      </c>
      <c r="AJ6" s="224" t="s">
        <v>351</v>
      </c>
      <c r="AK6" s="226" t="s">
        <v>621</v>
      </c>
      <c r="AL6" s="325" t="s">
        <v>351</v>
      </c>
      <c r="AM6" s="326" t="s">
        <v>621</v>
      </c>
      <c r="AN6" s="224" t="s">
        <v>351</v>
      </c>
      <c r="AO6" s="226" t="s">
        <v>621</v>
      </c>
      <c r="AP6" s="325" t="s">
        <v>351</v>
      </c>
      <c r="AQ6" s="326" t="s">
        <v>621</v>
      </c>
      <c r="AR6" s="327" t="s">
        <v>351</v>
      </c>
      <c r="AS6" s="226" t="s">
        <v>621</v>
      </c>
      <c r="AT6" s="224" t="s">
        <v>351</v>
      </c>
      <c r="AU6" s="226" t="s">
        <v>621</v>
      </c>
      <c r="AV6" s="224" t="s">
        <v>351</v>
      </c>
      <c r="AW6" s="226" t="s">
        <v>621</v>
      </c>
      <c r="AX6" s="236" t="s">
        <v>351</v>
      </c>
      <c r="AY6" s="239" t="s">
        <v>621</v>
      </c>
      <c r="AZ6" s="224" t="s">
        <v>351</v>
      </c>
      <c r="BA6" s="226" t="s">
        <v>621</v>
      </c>
      <c r="BB6" s="243" t="s">
        <v>351</v>
      </c>
      <c r="BC6" s="239" t="s">
        <v>621</v>
      </c>
      <c r="BD6" s="224" t="s">
        <v>351</v>
      </c>
      <c r="BE6" s="226" t="s">
        <v>621</v>
      </c>
      <c r="BF6" s="243" t="s">
        <v>351</v>
      </c>
      <c r="BG6" s="239" t="s">
        <v>621</v>
      </c>
      <c r="BH6" s="224" t="s">
        <v>351</v>
      </c>
      <c r="BI6" s="226" t="s">
        <v>621</v>
      </c>
      <c r="BJ6" s="224" t="s">
        <v>351</v>
      </c>
      <c r="BK6" s="226" t="s">
        <v>621</v>
      </c>
      <c r="BL6" s="224" t="s">
        <v>351</v>
      </c>
      <c r="BM6" s="226" t="s">
        <v>621</v>
      </c>
      <c r="BN6" s="328" t="s">
        <v>351</v>
      </c>
      <c r="BO6" s="329" t="s">
        <v>621</v>
      </c>
      <c r="BP6" s="224" t="s">
        <v>351</v>
      </c>
      <c r="BQ6" s="226" t="s">
        <v>621</v>
      </c>
      <c r="BR6" s="243" t="s">
        <v>351</v>
      </c>
      <c r="BS6" s="239" t="s">
        <v>621</v>
      </c>
      <c r="BT6" s="224" t="s">
        <v>351</v>
      </c>
      <c r="BU6" s="226" t="s">
        <v>621</v>
      </c>
      <c r="BV6" s="243" t="s">
        <v>351</v>
      </c>
      <c r="BW6" s="239" t="s">
        <v>621</v>
      </c>
      <c r="BX6" s="224" t="s">
        <v>351</v>
      </c>
      <c r="BY6" s="226" t="s">
        <v>621</v>
      </c>
      <c r="BZ6" s="224" t="s">
        <v>351</v>
      </c>
      <c r="CA6" s="226" t="s">
        <v>621</v>
      </c>
      <c r="CB6" s="224" t="s">
        <v>351</v>
      </c>
      <c r="CC6" s="226" t="s">
        <v>621</v>
      </c>
      <c r="CD6" s="236" t="s">
        <v>351</v>
      </c>
      <c r="CE6" s="239" t="s">
        <v>621</v>
      </c>
      <c r="CF6" s="224" t="s">
        <v>351</v>
      </c>
      <c r="CG6" s="226" t="s">
        <v>621</v>
      </c>
      <c r="CH6" s="243" t="s">
        <v>351</v>
      </c>
      <c r="CI6" s="239" t="s">
        <v>621</v>
      </c>
      <c r="CJ6" s="224" t="s">
        <v>351</v>
      </c>
      <c r="CK6" s="226" t="s">
        <v>621</v>
      </c>
      <c r="CL6" s="243" t="s">
        <v>351</v>
      </c>
      <c r="CM6" s="239" t="s">
        <v>621</v>
      </c>
      <c r="CN6" s="224" t="s">
        <v>351</v>
      </c>
      <c r="CO6" s="226" t="s">
        <v>621</v>
      </c>
      <c r="CP6" s="224" t="s">
        <v>351</v>
      </c>
      <c r="CQ6" s="226" t="s">
        <v>621</v>
      </c>
      <c r="CR6" s="224" t="s">
        <v>351</v>
      </c>
      <c r="CS6" s="226" t="s">
        <v>621</v>
      </c>
      <c r="CT6" s="236" t="s">
        <v>351</v>
      </c>
      <c r="CU6" s="239" t="s">
        <v>621</v>
      </c>
      <c r="CV6" s="224" t="s">
        <v>351</v>
      </c>
      <c r="CW6" s="226" t="s">
        <v>621</v>
      </c>
      <c r="CX6" s="242" t="s">
        <v>351</v>
      </c>
      <c r="CY6" s="239" t="s">
        <v>621</v>
      </c>
      <c r="CZ6" s="224" t="s">
        <v>351</v>
      </c>
      <c r="DA6" s="226" t="s">
        <v>621</v>
      </c>
      <c r="DB6" s="243" t="s">
        <v>351</v>
      </c>
      <c r="DC6" s="239" t="s">
        <v>621</v>
      </c>
      <c r="DD6" s="224" t="s">
        <v>351</v>
      </c>
      <c r="DE6" s="226" t="s">
        <v>621</v>
      </c>
      <c r="DF6" s="224" t="s">
        <v>351</v>
      </c>
      <c r="DG6" s="226" t="s">
        <v>621</v>
      </c>
      <c r="DH6" s="224" t="s">
        <v>351</v>
      </c>
      <c r="DI6" s="226" t="s">
        <v>621</v>
      </c>
      <c r="DJ6" s="224" t="s">
        <v>351</v>
      </c>
      <c r="DK6" s="226" t="s">
        <v>621</v>
      </c>
      <c r="DL6" s="224" t="s">
        <v>351</v>
      </c>
      <c r="DM6" s="226" t="s">
        <v>621</v>
      </c>
      <c r="DN6" s="224" t="s">
        <v>351</v>
      </c>
      <c r="DO6" s="226" t="s">
        <v>621</v>
      </c>
      <c r="DP6" s="224" t="s">
        <v>351</v>
      </c>
      <c r="DQ6" s="226" t="s">
        <v>621</v>
      </c>
      <c r="DR6" s="224" t="s">
        <v>351</v>
      </c>
      <c r="DS6" s="226" t="s">
        <v>621</v>
      </c>
      <c r="DT6" s="224" t="s">
        <v>351</v>
      </c>
      <c r="DU6" s="226" t="s">
        <v>621</v>
      </c>
      <c r="DV6" s="243" t="s">
        <v>351</v>
      </c>
      <c r="DW6" s="239" t="s">
        <v>621</v>
      </c>
      <c r="DX6" s="224" t="s">
        <v>351</v>
      </c>
      <c r="DY6" s="226" t="s">
        <v>621</v>
      </c>
      <c r="DZ6" s="243" t="s">
        <v>351</v>
      </c>
      <c r="EA6" s="239" t="s">
        <v>621</v>
      </c>
      <c r="EB6" s="224" t="s">
        <v>351</v>
      </c>
      <c r="EC6" s="226" t="s">
        <v>621</v>
      </c>
      <c r="ED6" s="243" t="s">
        <v>351</v>
      </c>
      <c r="EE6" s="239" t="s">
        <v>621</v>
      </c>
      <c r="EF6" s="224" t="s">
        <v>351</v>
      </c>
      <c r="EG6" s="226" t="s">
        <v>621</v>
      </c>
      <c r="EH6" s="224" t="s">
        <v>351</v>
      </c>
      <c r="EI6" s="226" t="s">
        <v>621</v>
      </c>
      <c r="EJ6" s="224" t="s">
        <v>351</v>
      </c>
      <c r="EK6" s="226" t="s">
        <v>621</v>
      </c>
      <c r="EL6" s="236" t="s">
        <v>351</v>
      </c>
      <c r="EM6" s="239" t="s">
        <v>621</v>
      </c>
      <c r="EN6" s="224" t="s">
        <v>351</v>
      </c>
      <c r="EO6" s="226" t="s">
        <v>621</v>
      </c>
      <c r="EP6" s="242" t="s">
        <v>351</v>
      </c>
      <c r="EQ6" s="239" t="s">
        <v>621</v>
      </c>
      <c r="ER6" s="224" t="s">
        <v>351</v>
      </c>
      <c r="ES6" s="226" t="s">
        <v>621</v>
      </c>
      <c r="ET6" s="242" t="s">
        <v>351</v>
      </c>
      <c r="EU6" s="239" t="s">
        <v>621</v>
      </c>
      <c r="EV6" s="224" t="s">
        <v>351</v>
      </c>
      <c r="EW6" s="226" t="s">
        <v>621</v>
      </c>
      <c r="EX6" s="224" t="s">
        <v>351</v>
      </c>
      <c r="EY6" s="226" t="s">
        <v>621</v>
      </c>
      <c r="EZ6" s="224" t="s">
        <v>351</v>
      </c>
      <c r="FA6" s="226" t="s">
        <v>621</v>
      </c>
      <c r="FB6" s="236" t="s">
        <v>351</v>
      </c>
      <c r="FC6" s="239" t="s">
        <v>621</v>
      </c>
      <c r="FD6" s="224" t="s">
        <v>351</v>
      </c>
      <c r="FE6" s="226" t="s">
        <v>621</v>
      </c>
      <c r="FF6" s="242" t="s">
        <v>351</v>
      </c>
      <c r="FG6" s="239" t="s">
        <v>621</v>
      </c>
      <c r="FH6" s="224" t="s">
        <v>351</v>
      </c>
      <c r="FI6" s="226" t="s">
        <v>621</v>
      </c>
      <c r="FJ6" s="242" t="s">
        <v>351</v>
      </c>
      <c r="FK6" s="239" t="s">
        <v>621</v>
      </c>
      <c r="FL6" s="224" t="s">
        <v>351</v>
      </c>
      <c r="FM6" s="226" t="s">
        <v>621</v>
      </c>
      <c r="FN6" s="224" t="s">
        <v>351</v>
      </c>
      <c r="FO6" s="226" t="s">
        <v>621</v>
      </c>
      <c r="FP6" s="224" t="s">
        <v>351</v>
      </c>
      <c r="FQ6" s="226" t="s">
        <v>621</v>
      </c>
      <c r="FR6" s="243" t="s">
        <v>351</v>
      </c>
      <c r="FS6" s="239" t="s">
        <v>621</v>
      </c>
      <c r="FT6" s="224" t="s">
        <v>351</v>
      </c>
      <c r="FU6" s="226" t="s">
        <v>621</v>
      </c>
      <c r="FV6" s="243" t="s">
        <v>351</v>
      </c>
      <c r="FW6" s="239" t="s">
        <v>621</v>
      </c>
      <c r="FX6" s="224" t="s">
        <v>351</v>
      </c>
      <c r="FY6" s="226" t="s">
        <v>621</v>
      </c>
      <c r="FZ6" s="243" t="s">
        <v>351</v>
      </c>
      <c r="GA6" s="239" t="s">
        <v>621</v>
      </c>
      <c r="GB6" s="224" t="s">
        <v>351</v>
      </c>
      <c r="GC6" s="226" t="s">
        <v>621</v>
      </c>
      <c r="GD6" s="330" t="s">
        <v>351</v>
      </c>
      <c r="GE6" s="226" t="s">
        <v>621</v>
      </c>
      <c r="GF6" s="224" t="s">
        <v>351</v>
      </c>
      <c r="GG6" s="226" t="s">
        <v>621</v>
      </c>
      <c r="GH6" s="224" t="s">
        <v>351</v>
      </c>
      <c r="GI6" s="226" t="s">
        <v>621</v>
      </c>
      <c r="GJ6" s="224" t="s">
        <v>351</v>
      </c>
      <c r="GK6" s="226" t="s">
        <v>621</v>
      </c>
      <c r="GL6" s="330" t="s">
        <v>351</v>
      </c>
      <c r="GM6" s="226" t="s">
        <v>621</v>
      </c>
      <c r="GN6" s="224" t="s">
        <v>351</v>
      </c>
      <c r="GO6" s="226" t="s">
        <v>621</v>
      </c>
      <c r="GP6" s="224" t="s">
        <v>351</v>
      </c>
      <c r="GQ6" s="226" t="s">
        <v>621</v>
      </c>
      <c r="GR6" s="224" t="s">
        <v>351</v>
      </c>
      <c r="GS6" s="226" t="s">
        <v>621</v>
      </c>
      <c r="GT6" s="330" t="s">
        <v>351</v>
      </c>
      <c r="GU6" s="226" t="s">
        <v>621</v>
      </c>
      <c r="GV6" s="224" t="s">
        <v>351</v>
      </c>
      <c r="GW6" s="226" t="s">
        <v>621</v>
      </c>
      <c r="GX6" s="224" t="s">
        <v>351</v>
      </c>
      <c r="GY6" s="226" t="s">
        <v>621</v>
      </c>
      <c r="GZ6" s="224" t="s">
        <v>351</v>
      </c>
      <c r="HA6" s="226" t="s">
        <v>621</v>
      </c>
      <c r="HB6" s="330" t="s">
        <v>351</v>
      </c>
      <c r="HC6" s="226" t="s">
        <v>621</v>
      </c>
      <c r="HD6" s="224" t="s">
        <v>351</v>
      </c>
      <c r="HE6" s="226" t="s">
        <v>621</v>
      </c>
      <c r="HF6" s="224" t="s">
        <v>351</v>
      </c>
      <c r="HG6" s="226" t="s">
        <v>621</v>
      </c>
      <c r="HH6" s="224" t="s">
        <v>351</v>
      </c>
      <c r="HI6" s="226" t="s">
        <v>621</v>
      </c>
      <c r="HJ6" s="224" t="s">
        <v>351</v>
      </c>
      <c r="HK6" s="226" t="s">
        <v>621</v>
      </c>
      <c r="HL6" s="224" t="s">
        <v>351</v>
      </c>
      <c r="HM6" s="226" t="s">
        <v>621</v>
      </c>
    </row>
    <row r="7" spans="1:222" ht="41.25" hidden="1" customHeight="1" thickTop="1">
      <c r="A7" s="205" t="s">
        <v>0</v>
      </c>
      <c r="B7" s="205" t="s">
        <v>3</v>
      </c>
      <c r="C7" s="205" t="s">
        <v>515</v>
      </c>
      <c r="D7" s="218" t="s">
        <v>2</v>
      </c>
      <c r="E7" s="218" t="s">
        <v>4</v>
      </c>
      <c r="F7" s="219" t="s">
        <v>5</v>
      </c>
      <c r="G7" s="219" t="s">
        <v>352</v>
      </c>
      <c r="H7" s="219" t="s">
        <v>6</v>
      </c>
      <c r="I7" s="220" t="s">
        <v>353</v>
      </c>
      <c r="J7" s="219" t="s">
        <v>7</v>
      </c>
      <c r="K7" s="219" t="s">
        <v>354</v>
      </c>
      <c r="L7" s="219" t="s">
        <v>622</v>
      </c>
      <c r="M7" s="220" t="s">
        <v>357</v>
      </c>
      <c r="N7" s="220" t="s">
        <v>168</v>
      </c>
      <c r="O7" s="219" t="s">
        <v>355</v>
      </c>
      <c r="P7" s="219" t="s">
        <v>220</v>
      </c>
      <c r="Q7" s="219" t="s">
        <v>356</v>
      </c>
      <c r="R7" s="220" t="s">
        <v>242</v>
      </c>
      <c r="S7" s="220" t="s">
        <v>371</v>
      </c>
      <c r="T7" s="219" t="s">
        <v>243</v>
      </c>
      <c r="U7" s="219" t="s">
        <v>372</v>
      </c>
      <c r="V7" s="220" t="s">
        <v>248</v>
      </c>
      <c r="W7" s="220" t="s">
        <v>373</v>
      </c>
      <c r="X7" s="219" t="s">
        <v>249</v>
      </c>
      <c r="Y7" s="219" t="s">
        <v>374</v>
      </c>
      <c r="Z7" s="220" t="s">
        <v>254</v>
      </c>
      <c r="AA7" s="220" t="s">
        <v>375</v>
      </c>
      <c r="AB7" s="219" t="s">
        <v>255</v>
      </c>
      <c r="AC7" s="219" t="s">
        <v>376</v>
      </c>
      <c r="AD7" s="219" t="s">
        <v>260</v>
      </c>
      <c r="AE7" s="219" t="s">
        <v>379</v>
      </c>
      <c r="AF7" s="219" t="s">
        <v>261</v>
      </c>
      <c r="AG7" s="219" t="s">
        <v>380</v>
      </c>
      <c r="AH7" s="206" t="s">
        <v>244</v>
      </c>
      <c r="AI7" s="219" t="s">
        <v>381</v>
      </c>
      <c r="AJ7" s="219" t="s">
        <v>245</v>
      </c>
      <c r="AK7" s="219" t="s">
        <v>382</v>
      </c>
      <c r="AL7" s="220" t="s">
        <v>250</v>
      </c>
      <c r="AM7" s="219" t="s">
        <v>383</v>
      </c>
      <c r="AN7" s="219" t="s">
        <v>251</v>
      </c>
      <c r="AO7" s="219" t="s">
        <v>384</v>
      </c>
      <c r="AP7" s="220" t="s">
        <v>256</v>
      </c>
      <c r="AQ7" s="219" t="s">
        <v>385</v>
      </c>
      <c r="AR7" s="219" t="s">
        <v>257</v>
      </c>
      <c r="AS7" s="219" t="s">
        <v>386</v>
      </c>
      <c r="AT7" s="219" t="s">
        <v>262</v>
      </c>
      <c r="AU7" s="219" t="s">
        <v>387</v>
      </c>
      <c r="AV7" s="219" t="s">
        <v>263</v>
      </c>
      <c r="AW7" s="219" t="s">
        <v>388</v>
      </c>
      <c r="AX7" s="220" t="s">
        <v>246</v>
      </c>
      <c r="AY7" s="219" t="s">
        <v>389</v>
      </c>
      <c r="AZ7" s="219" t="s">
        <v>247</v>
      </c>
      <c r="BA7" s="219" t="s">
        <v>390</v>
      </c>
      <c r="BB7" s="220" t="s">
        <v>252</v>
      </c>
      <c r="BC7" s="219" t="s">
        <v>391</v>
      </c>
      <c r="BD7" s="219" t="s">
        <v>253</v>
      </c>
      <c r="BE7" s="219" t="s">
        <v>392</v>
      </c>
      <c r="BF7" s="219" t="s">
        <v>258</v>
      </c>
      <c r="BG7" s="219" t="s">
        <v>393</v>
      </c>
      <c r="BH7" s="219" t="s">
        <v>259</v>
      </c>
      <c r="BI7" s="219" t="s">
        <v>394</v>
      </c>
      <c r="BJ7" s="219" t="s">
        <v>264</v>
      </c>
      <c r="BK7" s="219" t="s">
        <v>497</v>
      </c>
      <c r="BL7" s="219" t="s">
        <v>265</v>
      </c>
      <c r="BM7" s="219" t="s">
        <v>498</v>
      </c>
      <c r="BN7" s="220" t="s">
        <v>8</v>
      </c>
      <c r="BO7" s="220" t="s">
        <v>407</v>
      </c>
      <c r="BP7" s="219" t="s">
        <v>210</v>
      </c>
      <c r="BQ7" s="219" t="s">
        <v>408</v>
      </c>
      <c r="BR7" s="220" t="s">
        <v>55</v>
      </c>
      <c r="BS7" s="220" t="s">
        <v>409</v>
      </c>
      <c r="BT7" s="219" t="s">
        <v>211</v>
      </c>
      <c r="BU7" s="219" t="s">
        <v>410</v>
      </c>
      <c r="BV7" s="220" t="s">
        <v>58</v>
      </c>
      <c r="BW7" s="220" t="s">
        <v>411</v>
      </c>
      <c r="BX7" s="219" t="s">
        <v>212</v>
      </c>
      <c r="BY7" s="219" t="s">
        <v>412</v>
      </c>
      <c r="BZ7" s="219" t="s">
        <v>9</v>
      </c>
      <c r="CA7" s="219" t="s">
        <v>413</v>
      </c>
      <c r="CB7" s="219" t="s">
        <v>221</v>
      </c>
      <c r="CC7" s="219" t="s">
        <v>414</v>
      </c>
      <c r="CD7" s="206" t="s">
        <v>53</v>
      </c>
      <c r="CE7" s="219" t="s">
        <v>415</v>
      </c>
      <c r="CF7" s="219" t="s">
        <v>112</v>
      </c>
      <c r="CG7" s="219" t="s">
        <v>416</v>
      </c>
      <c r="CH7" s="220" t="s">
        <v>56</v>
      </c>
      <c r="CI7" s="219" t="s">
        <v>417</v>
      </c>
      <c r="CJ7" s="219" t="s">
        <v>113</v>
      </c>
      <c r="CK7" s="219" t="s">
        <v>418</v>
      </c>
      <c r="CL7" s="220" t="s">
        <v>59</v>
      </c>
      <c r="CM7" s="219" t="s">
        <v>419</v>
      </c>
      <c r="CN7" s="219" t="s">
        <v>114</v>
      </c>
      <c r="CO7" s="219" t="s">
        <v>420</v>
      </c>
      <c r="CP7" s="219" t="s">
        <v>61</v>
      </c>
      <c r="CQ7" s="219" t="s">
        <v>421</v>
      </c>
      <c r="CR7" s="219" t="s">
        <v>62</v>
      </c>
      <c r="CS7" s="219" t="s">
        <v>422</v>
      </c>
      <c r="CT7" s="206" t="s">
        <v>54</v>
      </c>
      <c r="CU7" s="219" t="s">
        <v>424</v>
      </c>
      <c r="CV7" s="219" t="s">
        <v>173</v>
      </c>
      <c r="CW7" s="219" t="s">
        <v>425</v>
      </c>
      <c r="CX7" s="220" t="s">
        <v>57</v>
      </c>
      <c r="CY7" s="219" t="s">
        <v>426</v>
      </c>
      <c r="CZ7" s="219" t="s">
        <v>174</v>
      </c>
      <c r="DA7" s="219" t="s">
        <v>427</v>
      </c>
      <c r="DB7" s="219" t="s">
        <v>60</v>
      </c>
      <c r="DC7" s="219" t="s">
        <v>428</v>
      </c>
      <c r="DD7" s="219" t="s">
        <v>115</v>
      </c>
      <c r="DE7" s="219" t="s">
        <v>429</v>
      </c>
      <c r="DF7" s="219" t="s">
        <v>63</v>
      </c>
      <c r="DG7" s="219" t="s">
        <v>430</v>
      </c>
      <c r="DH7" s="219" t="s">
        <v>64</v>
      </c>
      <c r="DI7" s="219" t="s">
        <v>431</v>
      </c>
      <c r="DJ7" s="219" t="s">
        <v>266</v>
      </c>
      <c r="DK7" s="219" t="s">
        <v>432</v>
      </c>
      <c r="DL7" s="219" t="s">
        <v>267</v>
      </c>
      <c r="DM7" s="219" t="s">
        <v>433</v>
      </c>
      <c r="DN7" s="219" t="s">
        <v>268</v>
      </c>
      <c r="DO7" s="219" t="s">
        <v>434</v>
      </c>
      <c r="DP7" s="219" t="s">
        <v>269</v>
      </c>
      <c r="DQ7" s="219" t="s">
        <v>435</v>
      </c>
      <c r="DR7" s="219" t="s">
        <v>270</v>
      </c>
      <c r="DS7" s="219" t="s">
        <v>436</v>
      </c>
      <c r="DT7" s="219" t="s">
        <v>271</v>
      </c>
      <c r="DU7" s="219" t="s">
        <v>437</v>
      </c>
      <c r="DV7" s="206" t="s">
        <v>65</v>
      </c>
      <c r="DW7" s="220" t="s">
        <v>438</v>
      </c>
      <c r="DX7" s="219" t="s">
        <v>213</v>
      </c>
      <c r="DY7" s="219" t="s">
        <v>439</v>
      </c>
      <c r="DZ7" s="220" t="s">
        <v>68</v>
      </c>
      <c r="EA7" s="220" t="s">
        <v>440</v>
      </c>
      <c r="EB7" s="219" t="s">
        <v>214</v>
      </c>
      <c r="EC7" s="219" t="s">
        <v>441</v>
      </c>
      <c r="ED7" s="220" t="s">
        <v>71</v>
      </c>
      <c r="EE7" s="220" t="s">
        <v>442</v>
      </c>
      <c r="EF7" s="219" t="s">
        <v>215</v>
      </c>
      <c r="EG7" s="219" t="s">
        <v>443</v>
      </c>
      <c r="EH7" s="219" t="s">
        <v>74</v>
      </c>
      <c r="EI7" s="219" t="s">
        <v>444</v>
      </c>
      <c r="EJ7" s="219" t="s">
        <v>222</v>
      </c>
      <c r="EK7" s="219" t="s">
        <v>445</v>
      </c>
      <c r="EL7" s="206" t="s">
        <v>66</v>
      </c>
      <c r="EM7" s="220" t="s">
        <v>446</v>
      </c>
      <c r="EN7" s="219" t="s">
        <v>116</v>
      </c>
      <c r="EO7" s="219" t="s">
        <v>447</v>
      </c>
      <c r="EP7" s="220" t="s">
        <v>69</v>
      </c>
      <c r="EQ7" s="219" t="s">
        <v>448</v>
      </c>
      <c r="ER7" s="219" t="s">
        <v>117</v>
      </c>
      <c r="ES7" s="219" t="s">
        <v>449</v>
      </c>
      <c r="ET7" s="220" t="s">
        <v>72</v>
      </c>
      <c r="EU7" s="219" t="s">
        <v>450</v>
      </c>
      <c r="EV7" s="219" t="s">
        <v>120</v>
      </c>
      <c r="EW7" s="219" t="s">
        <v>451</v>
      </c>
      <c r="EX7" s="219" t="s">
        <v>75</v>
      </c>
      <c r="EY7" s="219" t="s">
        <v>453</v>
      </c>
      <c r="EZ7" s="219" t="s">
        <v>76</v>
      </c>
      <c r="FA7" s="219" t="s">
        <v>454</v>
      </c>
      <c r="FB7" s="219" t="s">
        <v>67</v>
      </c>
      <c r="FC7" s="220" t="s">
        <v>455</v>
      </c>
      <c r="FD7" s="219" t="s">
        <v>119</v>
      </c>
      <c r="FE7" s="219" t="s">
        <v>456</v>
      </c>
      <c r="FF7" s="220" t="s">
        <v>70</v>
      </c>
      <c r="FG7" s="220" t="s">
        <v>457</v>
      </c>
      <c r="FH7" s="219" t="s">
        <v>118</v>
      </c>
      <c r="FI7" s="219" t="s">
        <v>458</v>
      </c>
      <c r="FJ7" s="219" t="s">
        <v>73</v>
      </c>
      <c r="FK7" s="219" t="s">
        <v>459</v>
      </c>
      <c r="FL7" s="219" t="s">
        <v>121</v>
      </c>
      <c r="FM7" s="219" t="s">
        <v>460</v>
      </c>
      <c r="FN7" s="219" t="s">
        <v>77</v>
      </c>
      <c r="FO7" s="219" t="s">
        <v>461</v>
      </c>
      <c r="FP7" s="219" t="s">
        <v>78</v>
      </c>
      <c r="FQ7" s="219" t="s">
        <v>462</v>
      </c>
      <c r="FR7" s="206" t="s">
        <v>79</v>
      </c>
      <c r="FS7" s="220" t="s">
        <v>463</v>
      </c>
      <c r="FT7" s="219" t="s">
        <v>216</v>
      </c>
      <c r="FU7" s="219" t="s">
        <v>464</v>
      </c>
      <c r="FV7" s="220" t="s">
        <v>80</v>
      </c>
      <c r="FW7" s="220" t="s">
        <v>465</v>
      </c>
      <c r="FX7" s="219" t="s">
        <v>122</v>
      </c>
      <c r="FY7" s="219" t="s">
        <v>466</v>
      </c>
      <c r="FZ7" s="220" t="s">
        <v>81</v>
      </c>
      <c r="GA7" s="220" t="s">
        <v>471</v>
      </c>
      <c r="GB7" s="219" t="s">
        <v>123</v>
      </c>
      <c r="GC7" s="219" t="s">
        <v>472</v>
      </c>
      <c r="GD7" s="206" t="s">
        <v>160</v>
      </c>
      <c r="GE7" s="220" t="s">
        <v>473</v>
      </c>
      <c r="GF7" s="219" t="s">
        <v>219</v>
      </c>
      <c r="GG7" s="219" t="s">
        <v>474</v>
      </c>
      <c r="GH7" s="219" t="s">
        <v>162</v>
      </c>
      <c r="GI7" s="219" t="s">
        <v>475</v>
      </c>
      <c r="GJ7" s="219" t="s">
        <v>163</v>
      </c>
      <c r="GK7" s="219" t="s">
        <v>476</v>
      </c>
      <c r="GL7" s="206" t="s">
        <v>161</v>
      </c>
      <c r="GM7" s="220" t="s">
        <v>477</v>
      </c>
      <c r="GN7" s="219" t="s">
        <v>218</v>
      </c>
      <c r="GO7" s="219" t="s">
        <v>478</v>
      </c>
      <c r="GP7" s="219" t="s">
        <v>164</v>
      </c>
      <c r="GQ7" s="219" t="s">
        <v>479</v>
      </c>
      <c r="GR7" s="219" t="s">
        <v>165</v>
      </c>
      <c r="GS7" s="219" t="s">
        <v>480</v>
      </c>
      <c r="GT7" s="206" t="s">
        <v>197</v>
      </c>
      <c r="GU7" s="220" t="s">
        <v>481</v>
      </c>
      <c r="GV7" s="219" t="s">
        <v>217</v>
      </c>
      <c r="GW7" s="219" t="s">
        <v>482</v>
      </c>
      <c r="GX7" s="219" t="s">
        <v>198</v>
      </c>
      <c r="GY7" s="219" t="s">
        <v>483</v>
      </c>
      <c r="GZ7" s="219" t="s">
        <v>199</v>
      </c>
      <c r="HA7" s="219" t="s">
        <v>484</v>
      </c>
      <c r="HB7" s="206" t="s">
        <v>79</v>
      </c>
      <c r="HC7" s="220" t="s">
        <v>463</v>
      </c>
      <c r="HD7" s="219" t="s">
        <v>216</v>
      </c>
      <c r="HE7" s="219" t="s">
        <v>464</v>
      </c>
      <c r="HF7" s="219" t="s">
        <v>122</v>
      </c>
      <c r="HG7" s="219" t="s">
        <v>466</v>
      </c>
      <c r="HH7" s="219" t="s">
        <v>123</v>
      </c>
      <c r="HI7" s="219" t="s">
        <v>472</v>
      </c>
      <c r="HJ7" s="206" t="s">
        <v>166</v>
      </c>
      <c r="HK7" s="220" t="s">
        <v>485</v>
      </c>
      <c r="HL7" s="219" t="s">
        <v>167</v>
      </c>
      <c r="HM7" s="219" t="s">
        <v>486</v>
      </c>
    </row>
    <row r="8" spans="1:222" ht="13.5" thickTop="1">
      <c r="A8" s="647" t="s">
        <v>105</v>
      </c>
      <c r="B8" s="647"/>
      <c r="C8" s="647"/>
      <c r="D8" s="647"/>
      <c r="E8" s="647"/>
      <c r="F8" s="647"/>
      <c r="G8" s="648"/>
      <c r="H8" s="648"/>
      <c r="I8" s="649"/>
      <c r="J8" s="648"/>
      <c r="K8" s="648"/>
      <c r="L8" s="648"/>
      <c r="M8" s="648"/>
      <c r="N8" s="648"/>
      <c r="O8" s="648"/>
      <c r="P8" s="648"/>
      <c r="Q8" s="648"/>
      <c r="R8" s="648"/>
      <c r="S8" s="649"/>
      <c r="T8" s="648"/>
      <c r="U8" s="648"/>
      <c r="V8" s="649"/>
      <c r="W8" s="649"/>
      <c r="X8" s="648"/>
      <c r="Y8" s="648"/>
      <c r="Z8" s="649"/>
      <c r="AA8" s="649"/>
      <c r="AB8" s="648"/>
      <c r="AC8" s="648"/>
      <c r="AD8" s="648"/>
      <c r="AE8" s="648"/>
      <c r="AF8" s="648"/>
      <c r="AG8" s="648"/>
      <c r="AH8" s="647"/>
      <c r="AI8" s="648"/>
      <c r="AJ8" s="648"/>
      <c r="AK8" s="648"/>
      <c r="AL8" s="648"/>
      <c r="AM8" s="648"/>
      <c r="AN8" s="648"/>
      <c r="AO8" s="648"/>
      <c r="AP8" s="648"/>
      <c r="AQ8" s="648"/>
      <c r="AR8" s="648"/>
      <c r="AS8" s="648"/>
      <c r="AT8" s="648"/>
      <c r="AU8" s="648"/>
      <c r="AV8" s="648"/>
      <c r="AW8" s="648"/>
      <c r="AX8" s="649"/>
      <c r="AY8" s="648"/>
      <c r="AZ8" s="648"/>
      <c r="BA8" s="648"/>
      <c r="BB8" s="649"/>
      <c r="BC8" s="648"/>
      <c r="BD8" s="648"/>
      <c r="BE8" s="648"/>
      <c r="BF8" s="648"/>
      <c r="BG8" s="648"/>
      <c r="BH8" s="648"/>
      <c r="BI8" s="648"/>
      <c r="BJ8" s="648"/>
      <c r="BK8" s="648"/>
      <c r="BL8" s="648"/>
      <c r="BM8" s="648"/>
      <c r="BN8" s="649"/>
      <c r="BO8" s="649"/>
      <c r="BP8" s="648"/>
      <c r="BQ8" s="648"/>
      <c r="BR8" s="649"/>
      <c r="BS8" s="649"/>
      <c r="BT8" s="648"/>
      <c r="BU8" s="648"/>
      <c r="BV8" s="649"/>
      <c r="BW8" s="649"/>
      <c r="BX8" s="648"/>
      <c r="BY8" s="648"/>
      <c r="BZ8" s="648"/>
      <c r="CA8" s="648"/>
      <c r="CB8" s="648"/>
      <c r="CC8" s="648"/>
      <c r="CD8" s="647"/>
      <c r="CE8" s="648"/>
      <c r="CF8" s="648"/>
      <c r="CG8" s="648"/>
      <c r="CH8" s="649"/>
      <c r="CI8" s="648"/>
      <c r="CJ8" s="648"/>
      <c r="CK8" s="648"/>
      <c r="CL8" s="649"/>
      <c r="CM8" s="648"/>
      <c r="CN8" s="648"/>
      <c r="CO8" s="648"/>
      <c r="CP8" s="648"/>
      <c r="CQ8" s="648"/>
      <c r="CR8" s="648"/>
      <c r="CS8" s="648"/>
      <c r="CT8" s="647"/>
      <c r="CU8" s="648"/>
      <c r="CV8" s="648"/>
      <c r="CW8" s="648"/>
      <c r="CX8" s="649"/>
      <c r="CY8" s="648"/>
      <c r="CZ8" s="648"/>
      <c r="DA8" s="648"/>
      <c r="DB8" s="648"/>
      <c r="DC8" s="648"/>
      <c r="DD8" s="648"/>
      <c r="DE8" s="648"/>
      <c r="DF8" s="648"/>
      <c r="DG8" s="648"/>
      <c r="DH8" s="648"/>
      <c r="DI8" s="648"/>
      <c r="DJ8" s="648"/>
      <c r="DK8" s="648"/>
      <c r="DL8" s="648"/>
      <c r="DM8" s="648"/>
      <c r="DN8" s="648"/>
      <c r="DO8" s="648"/>
      <c r="DP8" s="648"/>
      <c r="DQ8" s="648"/>
      <c r="DR8" s="648"/>
      <c r="DS8" s="648"/>
      <c r="DT8" s="648"/>
      <c r="DU8" s="648"/>
      <c r="DV8" s="647"/>
      <c r="DW8" s="649"/>
      <c r="DX8" s="648"/>
      <c r="DY8" s="648"/>
      <c r="DZ8" s="649"/>
      <c r="EA8" s="649"/>
      <c r="EB8" s="648"/>
      <c r="EC8" s="648"/>
      <c r="ED8" s="649"/>
      <c r="EE8" s="649"/>
      <c r="EF8" s="648"/>
      <c r="EG8" s="648"/>
      <c r="EH8" s="648"/>
      <c r="EI8" s="648"/>
      <c r="EJ8" s="648"/>
      <c r="EK8" s="648"/>
      <c r="EL8" s="647"/>
      <c r="EM8" s="648"/>
      <c r="EN8" s="648"/>
      <c r="EO8" s="648"/>
      <c r="EP8" s="649"/>
      <c r="EQ8" s="648"/>
      <c r="ER8" s="648"/>
      <c r="ES8" s="648"/>
      <c r="ET8" s="649"/>
      <c r="EU8" s="648"/>
      <c r="EV8" s="648"/>
      <c r="EW8" s="648"/>
      <c r="EX8" s="648"/>
      <c r="EY8" s="648"/>
      <c r="EZ8" s="648"/>
      <c r="FA8" s="648"/>
      <c r="FB8" s="648"/>
      <c r="FC8" s="648"/>
      <c r="FD8" s="648"/>
      <c r="FE8" s="648"/>
      <c r="FF8" s="649"/>
      <c r="FG8" s="648"/>
      <c r="FH8" s="648"/>
      <c r="FI8" s="648"/>
      <c r="FJ8" s="648"/>
      <c r="FK8" s="648"/>
      <c r="FL8" s="648"/>
      <c r="FM8" s="648"/>
      <c r="FN8" s="648"/>
      <c r="FO8" s="648"/>
      <c r="FP8" s="648"/>
      <c r="FQ8" s="648"/>
      <c r="FR8" s="647"/>
      <c r="FS8" s="649"/>
      <c r="FT8" s="648"/>
      <c r="FU8" s="648"/>
      <c r="FV8" s="649"/>
      <c r="FW8" s="649"/>
      <c r="FX8" s="648"/>
      <c r="FY8" s="648"/>
      <c r="FZ8" s="649"/>
      <c r="GA8" s="649"/>
      <c r="GB8" s="648"/>
      <c r="GC8" s="648"/>
      <c r="GD8" s="650"/>
      <c r="GE8" s="648"/>
      <c r="GF8" s="648"/>
      <c r="GG8" s="648"/>
      <c r="GH8" s="648"/>
      <c r="GI8" s="648"/>
      <c r="GJ8" s="648"/>
      <c r="GK8" s="648"/>
      <c r="GL8" s="650"/>
      <c r="GM8" s="648"/>
      <c r="GN8" s="648"/>
      <c r="GO8" s="648"/>
      <c r="GP8" s="648"/>
      <c r="GQ8" s="648"/>
      <c r="GR8" s="648"/>
      <c r="GS8" s="648"/>
      <c r="GT8" s="650"/>
      <c r="GU8" s="648"/>
      <c r="GV8" s="648"/>
      <c r="GW8" s="648"/>
      <c r="GX8" s="648"/>
      <c r="GY8" s="648"/>
      <c r="GZ8" s="648"/>
      <c r="HA8" s="648"/>
      <c r="HB8" s="650"/>
      <c r="HC8" s="648"/>
      <c r="HD8" s="648"/>
      <c r="HE8" s="648"/>
      <c r="HF8" s="648"/>
      <c r="HG8" s="648"/>
      <c r="HH8" s="648"/>
      <c r="HI8" s="648"/>
      <c r="HJ8" s="650"/>
      <c r="HK8" s="648"/>
      <c r="HL8" s="648"/>
      <c r="HM8" s="648"/>
    </row>
    <row r="9" spans="1:222" ht="15">
      <c r="A9" s="250" t="s">
        <v>10</v>
      </c>
      <c r="B9" s="251" t="s">
        <v>11</v>
      </c>
      <c r="C9" s="331"/>
      <c r="D9" s="250">
        <v>106397</v>
      </c>
      <c r="E9" s="252">
        <v>1</v>
      </c>
      <c r="F9" s="771">
        <v>2604</v>
      </c>
      <c r="G9" s="253">
        <v>2958</v>
      </c>
      <c r="H9" s="459">
        <v>27</v>
      </c>
      <c r="I9" s="255">
        <v>23</v>
      </c>
      <c r="J9" s="232">
        <f t="shared" ref="J9:J40" si="109">F9-H9</f>
        <v>2577</v>
      </c>
      <c r="K9" s="233">
        <f t="shared" ref="K9:K40" si="110">G9-I9</f>
        <v>2935</v>
      </c>
      <c r="L9" s="333">
        <v>124</v>
      </c>
      <c r="M9" s="333">
        <v>124</v>
      </c>
      <c r="N9" s="232">
        <f>+R9+V9+Z9+BN9+BR9+BV9+DV9+DZ9+ED9+FR9</f>
        <v>2577</v>
      </c>
      <c r="O9" s="233">
        <f>+S9+W9+AA9+BO9+BS9+BW9+DW9+EA9+EE9+FS9</f>
        <v>2935</v>
      </c>
      <c r="P9" s="232">
        <f>+T9+X9+AB9+BP9+BT9+BX9+DX9+EB9+EF9+FT9</f>
        <v>2577</v>
      </c>
      <c r="Q9" s="233">
        <f>+U9+Y9+AC9+BQ9+BU9+BY9+DY9+EC9+EG9+FU9</f>
        <v>2935</v>
      </c>
      <c r="R9" s="459">
        <v>418</v>
      </c>
      <c r="S9" s="256">
        <v>476</v>
      </c>
      <c r="T9" s="232">
        <f t="shared" ref="T9:T40" si="111">IF(AX9&gt;0,R9,)</f>
        <v>418</v>
      </c>
      <c r="U9" s="233">
        <f t="shared" ref="U9:U40" si="112">IF(AY9&gt;0,S9,)</f>
        <v>476</v>
      </c>
      <c r="V9" s="747">
        <v>33</v>
      </c>
      <c r="W9" s="256">
        <v>30</v>
      </c>
      <c r="X9" s="232">
        <f t="shared" ref="X9:X40" si="113">IF(BB9&gt;0,V9,)</f>
        <v>33</v>
      </c>
      <c r="Y9" s="233">
        <f t="shared" ref="Y9:Y40" si="114">IF(BC9&gt;0,W9,)</f>
        <v>30</v>
      </c>
      <c r="Z9" s="747">
        <v>0</v>
      </c>
      <c r="AA9" s="256">
        <v>0</v>
      </c>
      <c r="AB9" s="232">
        <f t="shared" ref="AB9:AB40" si="115">IF(BF9&gt;0,Z9,)</f>
        <v>0</v>
      </c>
      <c r="AC9" s="233">
        <f t="shared" ref="AC9:AC40" si="116">IF(BG9&gt;0,AA9,)</f>
        <v>0</v>
      </c>
      <c r="AD9" s="225">
        <f t="shared" ref="AD9:AD40" si="117">R9+V9+Z9</f>
        <v>451</v>
      </c>
      <c r="AE9" s="233">
        <f t="shared" ref="AE9:AE40" si="118">S9+W9+AA9</f>
        <v>506</v>
      </c>
      <c r="AF9" s="225">
        <f t="shared" ref="AF9:AF40" si="119">IF(BJ9&gt;0,AD9,)</f>
        <v>451</v>
      </c>
      <c r="AG9" s="233">
        <f t="shared" ref="AG9:AG40" si="120">IF(BK9&gt;0,AE9,)</f>
        <v>506</v>
      </c>
      <c r="AH9" s="399">
        <v>4.53</v>
      </c>
      <c r="AI9" s="286">
        <v>4.3899999999999997</v>
      </c>
      <c r="AJ9" s="232">
        <f t="shared" ref="AJ9:AJ40" si="121">IF(R9&gt;0,(R9*AH9),)</f>
        <v>1893.5400000000002</v>
      </c>
      <c r="AK9" s="233">
        <f t="shared" ref="AK9:AK40" si="122">IF(S9&gt;0,(S9*AI9),)</f>
        <v>2089.64</v>
      </c>
      <c r="AL9" s="399">
        <v>4.53</v>
      </c>
      <c r="AM9" s="286">
        <v>5.13</v>
      </c>
      <c r="AN9" s="232">
        <f t="shared" ref="AN9:AN40" si="123">IF(V9&gt;0,(V9*AL9),)</f>
        <v>149.49</v>
      </c>
      <c r="AO9" s="233">
        <f t="shared" ref="AO9:AO40" si="124">IF(W9&gt;0,(W9*AM9),)</f>
        <v>153.9</v>
      </c>
      <c r="AP9" s="399">
        <v>0</v>
      </c>
      <c r="AQ9" s="286">
        <v>0</v>
      </c>
      <c r="AR9" s="232">
        <f t="shared" ref="AR9:AR40" si="125">IF(Z9&gt;0,(Z9*AP9),)</f>
        <v>0</v>
      </c>
      <c r="AS9" s="233">
        <f t="shared" ref="AS9:AS40" si="126">IF(AA9&gt;0,(AA9*AQ9),)</f>
        <v>0</v>
      </c>
      <c r="AT9" s="545">
        <f t="shared" ref="AT9:AT40" si="127">IF(AD9&gt;0,((AJ9+AN9+AR9)/AD9),)</f>
        <v>4.53</v>
      </c>
      <c r="AU9" s="546">
        <f t="shared" ref="AU9:AU40" si="128">IF(AE9&gt;0,((AK9+AO9+AS9)/AE9),)</f>
        <v>4.4338735177865614</v>
      </c>
      <c r="AV9" s="232">
        <f t="shared" ref="AV9:AV40" si="129">IF(AD9&gt;0,(AD9*AT9),)</f>
        <v>2043.0300000000002</v>
      </c>
      <c r="AW9" s="233">
        <f t="shared" ref="AW9:AW40" si="130">IF(AE9&gt;0,(AE9*AU9),)</f>
        <v>2243.54</v>
      </c>
      <c r="AX9" s="747">
        <v>122.87</v>
      </c>
      <c r="AY9" s="253">
        <v>122.95</v>
      </c>
      <c r="AZ9" s="232">
        <f t="shared" ref="AZ9:AZ40" si="131">IF(T9&gt;0,(T9*AX9),)</f>
        <v>51359.66</v>
      </c>
      <c r="BA9" s="233">
        <f t="shared" ref="BA9:BA40" si="132">IF(U9&gt;0,(U9*AY9),)</f>
        <v>58524.200000000004</v>
      </c>
      <c r="BB9" s="747">
        <v>119.55</v>
      </c>
      <c r="BC9" s="253">
        <v>117.23</v>
      </c>
      <c r="BD9" s="232">
        <f t="shared" ref="BD9:BD40" si="133">IF(X9&gt;0,(X9*BB9),)</f>
        <v>3945.15</v>
      </c>
      <c r="BE9" s="233">
        <f t="shared" ref="BE9:BE40" si="134">IF(Y9&gt;0,(Y9*BC9),)</f>
        <v>3516.9</v>
      </c>
      <c r="BF9" s="459">
        <v>0</v>
      </c>
      <c r="BG9" s="253">
        <v>0</v>
      </c>
      <c r="BH9" s="232">
        <f t="shared" ref="BH9:BH40" si="135">IF(AB9&gt;0,(AB9*BF9),)</f>
        <v>0</v>
      </c>
      <c r="BI9" s="233">
        <f t="shared" ref="BI9:BI40" si="136">IF(AC9&gt;0,(AC9*BG9),)</f>
        <v>0</v>
      </c>
      <c r="BJ9" s="232">
        <f t="shared" ref="BJ9:BJ40" si="137">IF((AZ9+BD9+BH9)&gt;0,((AZ9+BD9+BH9)/AD9),)</f>
        <v>122.62707317073172</v>
      </c>
      <c r="BK9" s="233">
        <f t="shared" ref="BK9:BK40" si="138">IF((BA9+BE9+BI9)&gt;0,((BA9+BE9+BI9)/AE9),)</f>
        <v>122.6108695652174</v>
      </c>
      <c r="BL9" s="232">
        <f t="shared" ref="BL9:BL40" si="139">IF(AF9&gt;0,(AD9*BJ9),)</f>
        <v>55304.810000000005</v>
      </c>
      <c r="BM9" s="233">
        <f t="shared" ref="BM9:BM40" si="140">IF(AG9&gt;0,(AE9*BK9),)</f>
        <v>62041.100000000006</v>
      </c>
      <c r="BN9" s="747">
        <v>1288</v>
      </c>
      <c r="BO9" s="256">
        <v>1466</v>
      </c>
      <c r="BP9" s="232">
        <f t="shared" ref="BP9:BP40" si="141">IF(CT9&gt;0,BN9,)</f>
        <v>1288</v>
      </c>
      <c r="BQ9" s="233">
        <f t="shared" ref="BQ9:BQ40" si="142">IF(CU9&gt;0,BO9,)</f>
        <v>1466</v>
      </c>
      <c r="BR9" s="747">
        <v>93</v>
      </c>
      <c r="BS9" s="256">
        <v>134</v>
      </c>
      <c r="BT9" s="232">
        <f t="shared" ref="BT9:BT40" si="143">IF(CX9&gt;0,BR9,)</f>
        <v>93</v>
      </c>
      <c r="BU9" s="233">
        <f t="shared" ref="BU9:BU40" si="144">IF(CY9&gt;0,BS9,)</f>
        <v>134</v>
      </c>
      <c r="BV9" s="747">
        <v>0</v>
      </c>
      <c r="BW9" s="256">
        <v>0</v>
      </c>
      <c r="BX9" s="232">
        <f t="shared" ref="BX9:BX40" si="145">IF(DB9&gt;0,BV9,)</f>
        <v>0</v>
      </c>
      <c r="BY9" s="233">
        <f t="shared" ref="BY9:BY40" si="146">IF(DC9&gt;0,BW9,)</f>
        <v>0</v>
      </c>
      <c r="BZ9" s="225">
        <f t="shared" ref="BZ9:BZ40" si="147">BN9+BR9+BV9</f>
        <v>1381</v>
      </c>
      <c r="CA9" s="233">
        <f t="shared" ref="CA9:CA40" si="148">BO9+BS9+BW9</f>
        <v>1600</v>
      </c>
      <c r="CB9" s="225">
        <f t="shared" ref="CB9:CB40" si="149">IF(DF9&gt;0,BZ9,)</f>
        <v>1381</v>
      </c>
      <c r="CC9" s="233">
        <f t="shared" ref="CC9:CC40" si="150">IF(DG9&gt;0,CA9,)</f>
        <v>1600</v>
      </c>
      <c r="CD9" s="400">
        <v>4.91</v>
      </c>
      <c r="CE9" s="286">
        <v>5.01</v>
      </c>
      <c r="CF9" s="232">
        <f t="shared" ref="CF9:CF40" si="151">IF(BN9&gt;0,(BN9*CD9),)</f>
        <v>6324.08</v>
      </c>
      <c r="CG9" s="233">
        <f t="shared" ref="CG9:CG40" si="152">IF(BO9&gt;0,(BO9*CE9),)</f>
        <v>7344.66</v>
      </c>
      <c r="CH9" s="400">
        <v>7.16</v>
      </c>
      <c r="CI9" s="286">
        <v>7.21</v>
      </c>
      <c r="CJ9" s="232">
        <f t="shared" ref="CJ9:CJ40" si="153">IF(BR9&gt;0,(BR9*CH9),)</f>
        <v>665.88</v>
      </c>
      <c r="CK9" s="233">
        <f t="shared" ref="CK9:CK40" si="154">IF(BS9&gt;0,(BS9*CI9),)</f>
        <v>966.14</v>
      </c>
      <c r="CL9" s="400">
        <v>0</v>
      </c>
      <c r="CM9" s="286">
        <v>0</v>
      </c>
      <c r="CN9" s="232">
        <f t="shared" ref="CN9:CN40" si="155">IF(BV9&gt;0,(BV9*CL9),)</f>
        <v>0</v>
      </c>
      <c r="CO9" s="233">
        <f t="shared" ref="CO9:CO40" si="156">IF(BW9&gt;0,(BW9*CM9),)</f>
        <v>0</v>
      </c>
      <c r="CP9" s="232">
        <f t="shared" ref="CP9:CP40" si="157">IF(BZ9&gt;0,((CF9+CJ9+CN9)/BZ9),)</f>
        <v>5.0615206372194059</v>
      </c>
      <c r="CQ9" s="546">
        <f t="shared" ref="CQ9:CQ40" si="158">IF(CA9&gt;0,((CG9+CK9+CO9)/CA9),)</f>
        <v>5.1942499999999994</v>
      </c>
      <c r="CR9" s="232">
        <f t="shared" ref="CR9:CR40" si="159">IF(BZ9&gt;0,(BZ9*CP9),)</f>
        <v>6989.96</v>
      </c>
      <c r="CS9" s="233">
        <f t="shared" ref="CS9:CS40" si="160">IF(CA9&gt;0,(CA9*CQ9),)</f>
        <v>8310.7999999999993</v>
      </c>
      <c r="CT9" s="747">
        <v>124.78</v>
      </c>
      <c r="CU9" s="253">
        <v>124.98</v>
      </c>
      <c r="CV9" s="232">
        <f t="shared" ref="CV9:CV40" si="161">IF(BP9&gt;0,(BP9*CT9),)</f>
        <v>160716.64000000001</v>
      </c>
      <c r="CW9" s="233">
        <f t="shared" ref="CW9:CW40" si="162">IF(BQ9&gt;0,(BQ9*CU9),)</f>
        <v>183220.68</v>
      </c>
      <c r="CX9" s="747">
        <v>106.71</v>
      </c>
      <c r="CY9" s="253">
        <v>110.37</v>
      </c>
      <c r="CZ9" s="232">
        <f t="shared" ref="CZ9:CZ40" si="163">IF(BT9&gt;0,(BT9*CX9),)</f>
        <v>9924.0299999999988</v>
      </c>
      <c r="DA9" s="233">
        <f t="shared" ref="DA9:DA40" si="164">IF(BU9&gt;0,(BU9*CY9),)</f>
        <v>14789.58</v>
      </c>
      <c r="DB9" s="459">
        <v>0</v>
      </c>
      <c r="DC9" s="253">
        <v>0</v>
      </c>
      <c r="DD9" s="232">
        <f t="shared" ref="DD9:DD40" si="165">IF(BX9&gt;0,(BX9*DB9),)</f>
        <v>0</v>
      </c>
      <c r="DE9" s="233">
        <f t="shared" ref="DE9:DE40" si="166">IF(BY9&gt;0,(BY9*DC9),)</f>
        <v>0</v>
      </c>
      <c r="DF9" s="232">
        <f t="shared" ref="DF9:DF40" si="167">IF((CV9+CZ9+DD9)&gt;0,((CV9+CZ9+DD9)/BZ9),)</f>
        <v>123.5631209268646</v>
      </c>
      <c r="DG9" s="233">
        <f t="shared" ref="DG9:DG40" si="168">IF((CW9+DA9+DE9)&gt;0,((CW9+DA9+DE9)/CA9),)</f>
        <v>123.75641249999998</v>
      </c>
      <c r="DH9" s="232">
        <f t="shared" ref="DH9:DH40" si="169">IF(CB9&gt;0,(BZ9*DF9),)</f>
        <v>170640.67</v>
      </c>
      <c r="DI9" s="233">
        <f t="shared" ref="DI9:DI40" si="170">IF(CC9&gt;0,(CA9*DG9),)</f>
        <v>198010.25999999998</v>
      </c>
      <c r="DJ9" s="232">
        <f t="shared" ref="DJ9:DJ40" si="171">AD9+BZ9</f>
        <v>1832</v>
      </c>
      <c r="DK9" s="233">
        <f t="shared" ref="DK9:DK40" si="172">AE9+CA9</f>
        <v>2106</v>
      </c>
      <c r="DL9" s="232">
        <f t="shared" ref="DL9:DL40" si="173">AF9+CB9</f>
        <v>1832</v>
      </c>
      <c r="DM9" s="233">
        <f t="shared" ref="DM9:DM40" si="174">AG9+CC9</f>
        <v>2106</v>
      </c>
      <c r="DN9" s="545">
        <f t="shared" ref="DN9:DN40" si="175">IF(DJ9&gt;0,((AD9*AT9)+(BZ9*CP9))/DJ9,)</f>
        <v>4.9306713973799123</v>
      </c>
      <c r="DO9" s="546">
        <f t="shared" ref="DO9:DO40" si="176">IF(DK9&gt;0,((AE9*AU9)+(CA9*CQ9))/DK9,)</f>
        <v>5.011557454890788</v>
      </c>
      <c r="DP9" s="232">
        <f t="shared" ref="DP9:DP40" si="177">IF(DJ9&gt;0,(DJ9*DN9),)</f>
        <v>9032.99</v>
      </c>
      <c r="DQ9" s="233">
        <f t="shared" ref="DQ9:DQ40" si="178">IF(DK9&gt;0,(DK9*DO9),)</f>
        <v>10554.34</v>
      </c>
      <c r="DR9" s="232">
        <f t="shared" ref="DR9:DR40" si="179">IF(DL9&gt;0,((AF9*BJ9)+(CB9*DF9))/DL9,)</f>
        <v>123.33268558951966</v>
      </c>
      <c r="DS9" s="233">
        <f t="shared" ref="DS9:DS40" si="180">IF(DM9&gt;0,((AG9*BK9)+(CC9*DG9))/DM9,)</f>
        <v>123.48117758784424</v>
      </c>
      <c r="DT9" s="232">
        <f t="shared" ref="DT9:DT40" si="181">IF(DL9&gt;0,(DL9*DR9),)</f>
        <v>225945.48</v>
      </c>
      <c r="DU9" s="233">
        <f t="shared" ref="DU9:DU40" si="182">IF(DM9&gt;0,(DM9*DS9),)</f>
        <v>260051.36</v>
      </c>
      <c r="DV9" s="747">
        <v>512</v>
      </c>
      <c r="DW9" s="256">
        <v>566</v>
      </c>
      <c r="DX9" s="232">
        <f t="shared" ref="DX9:DX40" si="183">IF(FB9&gt;0,DV9,)</f>
        <v>512</v>
      </c>
      <c r="DY9" s="233">
        <f t="shared" ref="DY9:DY40" si="184">IF(FC9&gt;0,DW9,)</f>
        <v>566</v>
      </c>
      <c r="DZ9" s="747">
        <v>233</v>
      </c>
      <c r="EA9" s="256">
        <v>263</v>
      </c>
      <c r="EB9" s="232">
        <f t="shared" ref="EB9:EB40" si="185">IF(FF9&gt;0,DZ9,)</f>
        <v>233</v>
      </c>
      <c r="EC9" s="233">
        <f t="shared" ref="EC9:EC40" si="186">IF(FG9&gt;0,EA9,)</f>
        <v>263</v>
      </c>
      <c r="ED9" s="747">
        <v>0</v>
      </c>
      <c r="EE9" s="256">
        <v>0</v>
      </c>
      <c r="EF9" s="232">
        <f t="shared" ref="EF9:EF40" si="187">IF(FJ9&gt;0,ED9,)</f>
        <v>0</v>
      </c>
      <c r="EG9" s="233">
        <f t="shared" ref="EG9:EG40" si="188">IF(FK9&gt;0,EE9,)</f>
        <v>0</v>
      </c>
      <c r="EH9" s="225">
        <f t="shared" ref="EH9:EH40" si="189">DV9+DZ9+ED9</f>
        <v>745</v>
      </c>
      <c r="EI9" s="233">
        <f t="shared" ref="EI9:EI40" si="190">DW9+EA9+EE9</f>
        <v>829</v>
      </c>
      <c r="EJ9" s="225">
        <f t="shared" ref="EJ9:EJ40" si="191">IF(FN9&gt;0,EH9,)</f>
        <v>745</v>
      </c>
      <c r="EK9" s="233">
        <f t="shared" ref="EK9:EK40" si="192">IF(FO9&gt;0,EI9,)</f>
        <v>829</v>
      </c>
      <c r="EL9" s="400">
        <v>3.44</v>
      </c>
      <c r="EM9" s="286">
        <v>3.69</v>
      </c>
      <c r="EN9" s="232">
        <f t="shared" ref="EN9:EN40" si="193">IF(DV9&gt;0,(DV9*EL9),)</f>
        <v>1761.28</v>
      </c>
      <c r="EO9" s="233">
        <f t="shared" ref="EO9:EO40" si="194">IF(DW9&gt;0,(DW9*EM9),)</f>
        <v>2088.54</v>
      </c>
      <c r="EP9" s="400">
        <v>3.65</v>
      </c>
      <c r="EQ9" s="286">
        <v>3.58</v>
      </c>
      <c r="ER9" s="232">
        <f t="shared" ref="ER9:ER40" si="195">IF(DZ9&gt;0,(DZ9*EP9),)</f>
        <v>850.44999999999993</v>
      </c>
      <c r="ES9" s="233">
        <f t="shared" ref="ES9:ES40" si="196">IF(EA9&gt;0,(EA9*EQ9),)</f>
        <v>941.54</v>
      </c>
      <c r="ET9" s="400">
        <v>0</v>
      </c>
      <c r="EU9" s="286">
        <v>0</v>
      </c>
      <c r="EV9" s="232">
        <f t="shared" ref="EV9:EV40" si="197">IF(ED9&gt;0,(ED9*ET9),)</f>
        <v>0</v>
      </c>
      <c r="EW9" s="233">
        <f t="shared" ref="EW9:EW40" si="198">IF(EE9&gt;0,(EE9*EU9),)</f>
        <v>0</v>
      </c>
      <c r="EX9" s="545">
        <f t="shared" ref="EX9:EX40" si="199">IF(EH9&gt;0,((EN9+ER9+EV9)/EH9),)</f>
        <v>3.5056778523489931</v>
      </c>
      <c r="EY9" s="546">
        <f t="shared" ref="EY9:EY40" si="200">IF(EI9&gt;0,((EO9+ES9+EW9)/EI9),)</f>
        <v>3.6551025331724971</v>
      </c>
      <c r="EZ9" s="232">
        <f t="shared" ref="EZ9:EZ40" si="201">IF(EH9&gt;0,(EH9*EX9),)</f>
        <v>2611.73</v>
      </c>
      <c r="FA9" s="233">
        <f t="shared" ref="FA9:FA40" si="202">IF(EI9&gt;0,(EI9*EY9),)</f>
        <v>3030.08</v>
      </c>
      <c r="FB9" s="747">
        <v>89.88</v>
      </c>
      <c r="FC9" s="253">
        <v>87.56</v>
      </c>
      <c r="FD9" s="232">
        <f t="shared" ref="FD9:FD40" si="203">IF(DX9&gt;0,(DX9*FB9),)</f>
        <v>46018.559999999998</v>
      </c>
      <c r="FE9" s="233">
        <f t="shared" ref="FE9:FE40" si="204">IF(DY9&gt;0,(DY9*FC9),)</f>
        <v>49558.96</v>
      </c>
      <c r="FF9" s="747">
        <v>75.3</v>
      </c>
      <c r="FG9" s="253">
        <v>69.34</v>
      </c>
      <c r="FH9" s="232">
        <f t="shared" ref="FH9:FH40" si="205">IF(EB9&gt;0,(EB9*FF9),)</f>
        <v>17544.899999999998</v>
      </c>
      <c r="FI9" s="233">
        <f t="shared" ref="FI9:FI40" si="206">IF(EC9&gt;0,(EC9*FG9),)</f>
        <v>18236.420000000002</v>
      </c>
      <c r="FJ9" s="459">
        <v>0</v>
      </c>
      <c r="FK9" s="253">
        <v>0</v>
      </c>
      <c r="FL9" s="232">
        <f t="shared" ref="FL9:FL40" si="207">IF(EF9&gt;0,(EF9*FJ9),)</f>
        <v>0</v>
      </c>
      <c r="FM9" s="233">
        <f t="shared" ref="FM9:FM40" si="208">IF(EG9&gt;0,(EG9*FK9),)</f>
        <v>0</v>
      </c>
      <c r="FN9" s="232">
        <f t="shared" ref="FN9:FN40" si="209">IF((FD9+FH9+FL9)&gt;0,((FD9+FH9+FL9)/EH9),)</f>
        <v>85.320080536912741</v>
      </c>
      <c r="FO9" s="233">
        <f t="shared" ref="FO9:FO40" si="210">IF((FE9+FI9+FM9)&gt;0,((FE9+FI9+FM9)/EI9),)</f>
        <v>81.779710494571773</v>
      </c>
      <c r="FP9" s="232">
        <f t="shared" ref="FP9:FP40" si="211">IF(EH9&gt;0,(EH9*FN9),)</f>
        <v>63563.459999999992</v>
      </c>
      <c r="FQ9" s="233">
        <f t="shared" ref="FQ9:FQ40" si="212">IF(EI9&gt;0,(EI9*FO9),)</f>
        <v>67795.38</v>
      </c>
      <c r="FR9" s="257">
        <v>0</v>
      </c>
      <c r="FS9" s="256">
        <v>0</v>
      </c>
      <c r="FT9" s="232">
        <f t="shared" ref="FT9:FT40" si="213">IF(FZ9&gt;0,FR9,)</f>
        <v>0</v>
      </c>
      <c r="FU9" s="233">
        <f t="shared" ref="FU9:FU40" si="214">IF(GA9&gt;0,FS9,)</f>
        <v>0</v>
      </c>
      <c r="FV9" s="257">
        <v>0</v>
      </c>
      <c r="FW9" s="256">
        <v>0</v>
      </c>
      <c r="FX9" s="232">
        <f t="shared" ref="FX9:FX40" si="215">IF(FR9&gt;0,(FR9*FV9),)</f>
        <v>0</v>
      </c>
      <c r="FY9" s="233">
        <f t="shared" ref="FY9:FY40" si="216">IF(FS9&gt;0,(FS9*FW9),)</f>
        <v>0</v>
      </c>
      <c r="FZ9" s="747">
        <v>0</v>
      </c>
      <c r="GA9" s="256">
        <v>0</v>
      </c>
      <c r="GB9" s="232">
        <f t="shared" ref="GB9:GB40" si="217">IF(FZ9&gt;0,(FR9*FZ9),)</f>
        <v>0</v>
      </c>
      <c r="GC9" s="233">
        <f t="shared" ref="GC9:GC40" si="218">IF(GA9&gt;0,(FS9*GA9),)</f>
        <v>0</v>
      </c>
      <c r="GD9" s="249">
        <f t="shared" ref="GD9:GD40" si="219">(R9+BN9+DV9)</f>
        <v>2218</v>
      </c>
      <c r="GE9" s="233">
        <f t="shared" ref="GE9:GE40" si="220">(S9+BO9+DW9)</f>
        <v>2508</v>
      </c>
      <c r="GF9" s="232">
        <f t="shared" ref="GF9:GF40" si="221">(T9+BP9+DX9)</f>
        <v>2218</v>
      </c>
      <c r="GG9" s="233">
        <f t="shared" ref="GG9:GG40" si="222">(U9+BQ9+DY9)</f>
        <v>2508</v>
      </c>
      <c r="GH9" s="232">
        <f t="shared" ref="GH9:GH40" si="223">IF(GD9&gt;0,(AJ9+CF9+EN9),"")</f>
        <v>9978.9000000000015</v>
      </c>
      <c r="GI9" s="233">
        <f t="shared" ref="GI9:GI40" si="224">IF(GE9&gt;0,(AK9+CG9+EO9),"")</f>
        <v>11522.84</v>
      </c>
      <c r="GJ9" s="232">
        <f t="shared" ref="GJ9:GJ40" si="225">IF(GF9&gt;0,(AZ9+CV9+FD9),"")</f>
        <v>258094.86000000002</v>
      </c>
      <c r="GK9" s="233">
        <f t="shared" ref="GK9:GK40" si="226">IF(GG9&gt;0,(BA9+CW9+FE9),"")</f>
        <v>291303.84000000003</v>
      </c>
      <c r="GL9" s="249">
        <f t="shared" ref="GL9:GL40" si="227">(V9+BR9+DZ9)</f>
        <v>359</v>
      </c>
      <c r="GM9" s="233">
        <f t="shared" ref="GM9:GM40" si="228">(W9+BS9+EA9)</f>
        <v>427</v>
      </c>
      <c r="GN9" s="232">
        <f t="shared" ref="GN9:GN40" si="229">(X9+BT9+EB9)</f>
        <v>359</v>
      </c>
      <c r="GO9" s="233">
        <f t="shared" ref="GO9:GO40" si="230">(Y9+BU9+EC9)</f>
        <v>427</v>
      </c>
      <c r="GP9" s="232">
        <f t="shared" ref="GP9:GP40" si="231">IF(GL9&gt;0,AN9+CJ9+ER9,)</f>
        <v>1665.82</v>
      </c>
      <c r="GQ9" s="233">
        <f t="shared" ref="GQ9:GQ40" si="232">IF(GM9&gt;0,AO9+CK9+ES9,)</f>
        <v>2061.58</v>
      </c>
      <c r="GR9" s="232">
        <f t="shared" ref="GR9:GR40" si="233">IF(GN9&gt;0,BD9+CZ9+FH9,)</f>
        <v>31414.079999999994</v>
      </c>
      <c r="GS9" s="233">
        <f t="shared" ref="GS9:GS40" si="234">IF(GO9&gt;0,BE9+DA9+FI9,)</f>
        <v>36542.9</v>
      </c>
      <c r="GT9" s="249">
        <f t="shared" ref="GT9:GT40" si="235">+GL9+GD9</f>
        <v>2577</v>
      </c>
      <c r="GU9" s="233">
        <f t="shared" ref="GU9:GU40" si="236">+GM9+GE9</f>
        <v>2935</v>
      </c>
      <c r="GV9" s="232">
        <f t="shared" ref="GV9:GV40" si="237">+GN9+GF9</f>
        <v>2577</v>
      </c>
      <c r="GW9" s="233">
        <f t="shared" ref="GW9:GW40" si="238">+GO9+GG9</f>
        <v>2935</v>
      </c>
      <c r="GX9" s="232">
        <f t="shared" ref="GX9:GX40" si="239">IF(GT9&gt;0,(GH9+GP9),"")</f>
        <v>11644.720000000001</v>
      </c>
      <c r="GY9" s="233">
        <f t="shared" ref="GY9:GY40" si="240">IF(GU9&gt;0,(GI9+GQ9),"")</f>
        <v>13584.42</v>
      </c>
      <c r="GZ9" s="232">
        <f t="shared" ref="GZ9:GZ40" si="241">IF(GV9&gt;0,(GJ9+GR9),"")</f>
        <v>289508.94</v>
      </c>
      <c r="HA9" s="233">
        <f t="shared" ref="HA9:HA40" si="242">IF(GW9&gt;0,(GK9+GS9),"")</f>
        <v>327846.74000000005</v>
      </c>
      <c r="HB9" s="249">
        <f t="shared" ref="HB9:HB40" si="243">(Z9+BV9+ED9)</f>
        <v>0</v>
      </c>
      <c r="HC9" s="233">
        <f t="shared" ref="HC9:HC40" si="244">(AA9+BW9+EE9)</f>
        <v>0</v>
      </c>
      <c r="HD9" s="232">
        <f t="shared" ref="HD9:HD40" si="245">(AB9+BX9+EF9)</f>
        <v>0</v>
      </c>
      <c r="HE9" s="233">
        <f t="shared" ref="HE9:HE40" si="246">(AC9+BY9+EG9)</f>
        <v>0</v>
      </c>
      <c r="HF9" s="232" t="str">
        <f t="shared" ref="HF9:HF40" si="247">IF(HB9&gt;0,(AR9+CN9+EV9),"")</f>
        <v/>
      </c>
      <c r="HG9" s="233" t="str">
        <f t="shared" ref="HG9:HG40" si="248">IF(HC9&gt;0,(AS9+CO9+EW9),"")</f>
        <v/>
      </c>
      <c r="HH9" s="232" t="str">
        <f t="shared" ref="HH9:HH40" si="249">IF(HD9&gt;0,(BH9+DD9+FL9),"")</f>
        <v/>
      </c>
      <c r="HI9" s="233" t="str">
        <f t="shared" ref="HI9:HI40" si="250">IF(HE9&gt;0,(BI9+DE9+FM9),"")</f>
        <v/>
      </c>
      <c r="HJ9" s="249">
        <f t="shared" ref="HJ9:HJ40" si="251">IF((DJ9+EH9+FR9)&gt;0,(DP9+EZ9+FX9),"")</f>
        <v>11644.72</v>
      </c>
      <c r="HK9" s="233">
        <f t="shared" ref="HK9:HK40" si="252">IF((DK9+EI9+FS9)&gt;0,(DQ9+FA9+FY9),"")</f>
        <v>13584.42</v>
      </c>
      <c r="HL9" s="232">
        <f t="shared" ref="HL9:HL40" si="253">IF((DL9+EJ9+FT9)&gt;0,(DT9+FP9+GB9),"")</f>
        <v>289508.94</v>
      </c>
      <c r="HM9" s="232">
        <f t="shared" ref="HM9:HM40" si="254">IF((DM9+EK9+FU9)&gt;0,(DU9+FQ9+GC9),"")</f>
        <v>327846.74</v>
      </c>
      <c r="HN9" s="337"/>
    </row>
    <row r="10" spans="1:222" ht="15">
      <c r="A10" s="250" t="s">
        <v>10</v>
      </c>
      <c r="B10" s="251" t="s">
        <v>12</v>
      </c>
      <c r="C10" s="331"/>
      <c r="D10" s="250">
        <v>106458</v>
      </c>
      <c r="E10" s="252">
        <v>3</v>
      </c>
      <c r="F10" s="771">
        <v>1552</v>
      </c>
      <c r="G10" s="253">
        <v>1582</v>
      </c>
      <c r="H10" s="459">
        <v>42</v>
      </c>
      <c r="I10" s="255">
        <v>42</v>
      </c>
      <c r="J10" s="232">
        <f t="shared" si="109"/>
        <v>1510</v>
      </c>
      <c r="K10" s="233">
        <f t="shared" si="110"/>
        <v>1540</v>
      </c>
      <c r="L10" s="333">
        <v>124</v>
      </c>
      <c r="M10" s="333">
        <v>124</v>
      </c>
      <c r="N10" s="232">
        <f t="shared" ref="N10:N74" si="255">+R10+V10+Z10+BN10+BR10+BV10+DV10+DZ10+ED10+FR10</f>
        <v>1510</v>
      </c>
      <c r="O10" s="233">
        <f t="shared" ref="O10:O40" si="256">+S10+W10+AA10+BO10+BS10+BW10+DW10+EA10+EE10+FS10</f>
        <v>1540</v>
      </c>
      <c r="P10" s="232">
        <f t="shared" ref="P10:P40" si="257">+T10+X10+AB10+BP10+BT10+BX10+DX10+EB10+EF10+FT10</f>
        <v>1510</v>
      </c>
      <c r="Q10" s="233">
        <f t="shared" ref="Q10:Q40" si="258">+U10+Y10+AC10+BQ10+BU10+BY10+DY10+EC10+EG10+FU10</f>
        <v>1540</v>
      </c>
      <c r="R10" s="459">
        <v>332</v>
      </c>
      <c r="S10" s="256">
        <v>306</v>
      </c>
      <c r="T10" s="232">
        <f t="shared" si="111"/>
        <v>332</v>
      </c>
      <c r="U10" s="233">
        <f t="shared" si="112"/>
        <v>306</v>
      </c>
      <c r="V10" s="747">
        <v>1</v>
      </c>
      <c r="W10" s="256">
        <v>5</v>
      </c>
      <c r="X10" s="232">
        <f t="shared" si="113"/>
        <v>1</v>
      </c>
      <c r="Y10" s="233">
        <f t="shared" si="114"/>
        <v>5</v>
      </c>
      <c r="Z10" s="747">
        <v>0</v>
      </c>
      <c r="AA10" s="256">
        <v>0</v>
      </c>
      <c r="AB10" s="232">
        <f t="shared" si="115"/>
        <v>0</v>
      </c>
      <c r="AC10" s="233">
        <f t="shared" si="116"/>
        <v>0</v>
      </c>
      <c r="AD10" s="225">
        <f t="shared" si="117"/>
        <v>333</v>
      </c>
      <c r="AE10" s="233">
        <f t="shared" si="118"/>
        <v>311</v>
      </c>
      <c r="AF10" s="225">
        <f t="shared" si="119"/>
        <v>333</v>
      </c>
      <c r="AG10" s="233">
        <f t="shared" si="120"/>
        <v>311</v>
      </c>
      <c r="AH10" s="399">
        <v>4.6100000000000003</v>
      </c>
      <c r="AI10" s="286">
        <v>4.62</v>
      </c>
      <c r="AJ10" s="232">
        <f t="shared" si="121"/>
        <v>1530.5200000000002</v>
      </c>
      <c r="AK10" s="233">
        <f t="shared" si="122"/>
        <v>1413.72</v>
      </c>
      <c r="AL10" s="399">
        <v>4</v>
      </c>
      <c r="AM10" s="286">
        <v>3.87</v>
      </c>
      <c r="AN10" s="232">
        <f t="shared" si="123"/>
        <v>4</v>
      </c>
      <c r="AO10" s="233">
        <f t="shared" si="124"/>
        <v>19.350000000000001</v>
      </c>
      <c r="AP10" s="399">
        <v>0</v>
      </c>
      <c r="AQ10" s="286">
        <v>0</v>
      </c>
      <c r="AR10" s="232">
        <f t="shared" si="125"/>
        <v>0</v>
      </c>
      <c r="AS10" s="233">
        <f t="shared" si="126"/>
        <v>0</v>
      </c>
      <c r="AT10" s="545">
        <f t="shared" si="127"/>
        <v>4.6081681681681692</v>
      </c>
      <c r="AU10" s="546">
        <f t="shared" si="128"/>
        <v>4.6079421221864951</v>
      </c>
      <c r="AV10" s="232">
        <f t="shared" si="129"/>
        <v>1534.5200000000004</v>
      </c>
      <c r="AW10" s="233">
        <f t="shared" si="130"/>
        <v>1433.07</v>
      </c>
      <c r="AX10" s="747">
        <v>130.72</v>
      </c>
      <c r="AY10" s="253">
        <v>131.16999999999999</v>
      </c>
      <c r="AZ10" s="232">
        <f t="shared" si="131"/>
        <v>43399.040000000001</v>
      </c>
      <c r="BA10" s="233">
        <f t="shared" si="132"/>
        <v>40138.019999999997</v>
      </c>
      <c r="BB10" s="747">
        <v>118</v>
      </c>
      <c r="BC10" s="253">
        <v>120.8</v>
      </c>
      <c r="BD10" s="232">
        <f t="shared" si="133"/>
        <v>118</v>
      </c>
      <c r="BE10" s="233">
        <f t="shared" si="134"/>
        <v>604</v>
      </c>
      <c r="BF10" s="459">
        <v>0</v>
      </c>
      <c r="BG10" s="253">
        <v>0</v>
      </c>
      <c r="BH10" s="232">
        <f t="shared" si="135"/>
        <v>0</v>
      </c>
      <c r="BI10" s="233">
        <f t="shared" si="136"/>
        <v>0</v>
      </c>
      <c r="BJ10" s="232">
        <f t="shared" si="137"/>
        <v>130.68180180180181</v>
      </c>
      <c r="BK10" s="233">
        <f t="shared" si="138"/>
        <v>131.00327974276527</v>
      </c>
      <c r="BL10" s="232">
        <f t="shared" si="139"/>
        <v>43517.04</v>
      </c>
      <c r="BM10" s="233">
        <f t="shared" si="140"/>
        <v>40742.019999999997</v>
      </c>
      <c r="BN10" s="747">
        <v>494</v>
      </c>
      <c r="BO10" s="256">
        <v>496</v>
      </c>
      <c r="BP10" s="232">
        <f t="shared" si="141"/>
        <v>494</v>
      </c>
      <c r="BQ10" s="233">
        <f t="shared" si="142"/>
        <v>496</v>
      </c>
      <c r="BR10" s="747">
        <v>40</v>
      </c>
      <c r="BS10" s="256">
        <v>40</v>
      </c>
      <c r="BT10" s="232">
        <f t="shared" si="143"/>
        <v>40</v>
      </c>
      <c r="BU10" s="233">
        <f t="shared" si="144"/>
        <v>40</v>
      </c>
      <c r="BV10" s="747">
        <v>1</v>
      </c>
      <c r="BW10" s="256">
        <v>0</v>
      </c>
      <c r="BX10" s="232">
        <f t="shared" si="145"/>
        <v>1</v>
      </c>
      <c r="BY10" s="233">
        <f t="shared" si="146"/>
        <v>0</v>
      </c>
      <c r="BZ10" s="225">
        <f t="shared" si="147"/>
        <v>535</v>
      </c>
      <c r="CA10" s="233">
        <f t="shared" si="148"/>
        <v>536</v>
      </c>
      <c r="CB10" s="225">
        <f t="shared" si="149"/>
        <v>535</v>
      </c>
      <c r="CC10" s="233">
        <f t="shared" si="150"/>
        <v>536</v>
      </c>
      <c r="CD10" s="400">
        <v>6.64</v>
      </c>
      <c r="CE10" s="286">
        <v>7.25</v>
      </c>
      <c r="CF10" s="232">
        <f t="shared" si="151"/>
        <v>3280.16</v>
      </c>
      <c r="CG10" s="233">
        <f t="shared" si="152"/>
        <v>3596</v>
      </c>
      <c r="CH10" s="400">
        <v>11.06</v>
      </c>
      <c r="CI10" s="286">
        <v>10.75</v>
      </c>
      <c r="CJ10" s="232">
        <f t="shared" si="153"/>
        <v>442.40000000000003</v>
      </c>
      <c r="CK10" s="233">
        <f t="shared" si="154"/>
        <v>430</v>
      </c>
      <c r="CL10" s="400">
        <v>0.33</v>
      </c>
      <c r="CM10" s="286">
        <v>0</v>
      </c>
      <c r="CN10" s="232">
        <f t="shared" si="155"/>
        <v>0.33</v>
      </c>
      <c r="CO10" s="233">
        <f t="shared" si="156"/>
        <v>0</v>
      </c>
      <c r="CP10" s="232">
        <f t="shared" si="157"/>
        <v>6.9586728971962613</v>
      </c>
      <c r="CQ10" s="546">
        <f t="shared" si="158"/>
        <v>7.5111940298507465</v>
      </c>
      <c r="CR10" s="232">
        <f t="shared" si="159"/>
        <v>3722.89</v>
      </c>
      <c r="CS10" s="233">
        <f t="shared" si="160"/>
        <v>4026</v>
      </c>
      <c r="CT10" s="747">
        <v>129.53</v>
      </c>
      <c r="CU10" s="253">
        <v>130.43</v>
      </c>
      <c r="CV10" s="232">
        <f t="shared" si="161"/>
        <v>63987.82</v>
      </c>
      <c r="CW10" s="233">
        <f t="shared" si="162"/>
        <v>64693.280000000006</v>
      </c>
      <c r="CX10" s="747">
        <v>113.75</v>
      </c>
      <c r="CY10" s="253">
        <v>103.18</v>
      </c>
      <c r="CZ10" s="232">
        <f t="shared" si="163"/>
        <v>4550</v>
      </c>
      <c r="DA10" s="233">
        <f t="shared" si="164"/>
        <v>4127.2000000000007</v>
      </c>
      <c r="DB10" s="459">
        <v>4</v>
      </c>
      <c r="DC10" s="253">
        <v>0</v>
      </c>
      <c r="DD10" s="232">
        <f t="shared" si="165"/>
        <v>4</v>
      </c>
      <c r="DE10" s="233">
        <f t="shared" si="166"/>
        <v>0</v>
      </c>
      <c r="DF10" s="232">
        <f t="shared" si="167"/>
        <v>128.11555140186917</v>
      </c>
      <c r="DG10" s="233">
        <f t="shared" si="168"/>
        <v>128.39641791044778</v>
      </c>
      <c r="DH10" s="232">
        <f t="shared" si="169"/>
        <v>68541.820000000007</v>
      </c>
      <c r="DI10" s="233">
        <f t="shared" si="170"/>
        <v>68820.48000000001</v>
      </c>
      <c r="DJ10" s="232">
        <f t="shared" si="171"/>
        <v>868</v>
      </c>
      <c r="DK10" s="233">
        <f t="shared" si="172"/>
        <v>847</v>
      </c>
      <c r="DL10" s="232">
        <f t="shared" si="173"/>
        <v>868</v>
      </c>
      <c r="DM10" s="233">
        <f t="shared" si="174"/>
        <v>847</v>
      </c>
      <c r="DN10" s="545">
        <f t="shared" si="175"/>
        <v>6.0569239631336407</v>
      </c>
      <c r="DO10" s="546">
        <f t="shared" si="176"/>
        <v>6.4451829988193623</v>
      </c>
      <c r="DP10" s="232">
        <f t="shared" si="177"/>
        <v>5257.41</v>
      </c>
      <c r="DQ10" s="233">
        <f t="shared" si="178"/>
        <v>5459.07</v>
      </c>
      <c r="DR10" s="232">
        <f t="shared" si="179"/>
        <v>129.10006912442398</v>
      </c>
      <c r="DS10" s="233">
        <f t="shared" si="180"/>
        <v>129.35360094451005</v>
      </c>
      <c r="DT10" s="232">
        <f t="shared" si="181"/>
        <v>112058.86000000002</v>
      </c>
      <c r="DU10" s="233">
        <f t="shared" si="182"/>
        <v>109562.50000000001</v>
      </c>
      <c r="DV10" s="747">
        <v>0</v>
      </c>
      <c r="DW10" s="256">
        <v>508</v>
      </c>
      <c r="DX10" s="232">
        <f t="shared" si="183"/>
        <v>0</v>
      </c>
      <c r="DY10" s="233">
        <f t="shared" si="184"/>
        <v>508</v>
      </c>
      <c r="DZ10" s="747">
        <v>0</v>
      </c>
      <c r="EA10" s="256">
        <v>185</v>
      </c>
      <c r="EB10" s="232">
        <f t="shared" si="185"/>
        <v>0</v>
      </c>
      <c r="EC10" s="233">
        <f t="shared" si="186"/>
        <v>185</v>
      </c>
      <c r="ED10" s="747">
        <v>642</v>
      </c>
      <c r="EE10" s="256">
        <v>0</v>
      </c>
      <c r="EF10" s="232">
        <f t="shared" si="187"/>
        <v>642</v>
      </c>
      <c r="EG10" s="233">
        <f t="shared" si="188"/>
        <v>0</v>
      </c>
      <c r="EH10" s="225">
        <f t="shared" si="189"/>
        <v>642</v>
      </c>
      <c r="EI10" s="233">
        <f t="shared" si="190"/>
        <v>693</v>
      </c>
      <c r="EJ10" s="225">
        <f t="shared" si="191"/>
        <v>642</v>
      </c>
      <c r="EK10" s="233">
        <f t="shared" si="192"/>
        <v>693</v>
      </c>
      <c r="EL10" s="400">
        <v>0</v>
      </c>
      <c r="EM10" s="286">
        <v>3.78</v>
      </c>
      <c r="EN10" s="232">
        <f t="shared" si="193"/>
        <v>0</v>
      </c>
      <c r="EO10" s="233">
        <f t="shared" si="194"/>
        <v>1920.24</v>
      </c>
      <c r="EP10" s="400">
        <v>0</v>
      </c>
      <c r="EQ10" s="286">
        <v>4.37</v>
      </c>
      <c r="ER10" s="232">
        <f t="shared" si="195"/>
        <v>0</v>
      </c>
      <c r="ES10" s="233">
        <f t="shared" si="196"/>
        <v>808.45</v>
      </c>
      <c r="ET10" s="400">
        <v>3.73</v>
      </c>
      <c r="EU10" s="286">
        <v>0</v>
      </c>
      <c r="EV10" s="232">
        <f t="shared" si="197"/>
        <v>2394.66</v>
      </c>
      <c r="EW10" s="233">
        <f t="shared" si="198"/>
        <v>0</v>
      </c>
      <c r="EX10" s="545">
        <f t="shared" si="199"/>
        <v>3.73</v>
      </c>
      <c r="EY10" s="546">
        <f t="shared" si="200"/>
        <v>3.9375036075036074</v>
      </c>
      <c r="EZ10" s="232">
        <f t="shared" si="201"/>
        <v>2394.66</v>
      </c>
      <c r="FA10" s="233">
        <f t="shared" si="202"/>
        <v>2728.69</v>
      </c>
      <c r="FB10" s="747">
        <v>0</v>
      </c>
      <c r="FC10" s="253">
        <v>79.69</v>
      </c>
      <c r="FD10" s="232">
        <f t="shared" si="203"/>
        <v>0</v>
      </c>
      <c r="FE10" s="233">
        <f t="shared" si="204"/>
        <v>40482.519999999997</v>
      </c>
      <c r="FF10" s="747">
        <v>0</v>
      </c>
      <c r="FG10" s="253">
        <v>68.8</v>
      </c>
      <c r="FH10" s="232">
        <f t="shared" si="205"/>
        <v>0</v>
      </c>
      <c r="FI10" s="233">
        <f t="shared" si="206"/>
        <v>12728</v>
      </c>
      <c r="FJ10" s="459">
        <v>77.510000000000005</v>
      </c>
      <c r="FK10" s="253">
        <v>0</v>
      </c>
      <c r="FL10" s="232">
        <f t="shared" si="207"/>
        <v>49761.420000000006</v>
      </c>
      <c r="FM10" s="233">
        <f t="shared" si="208"/>
        <v>0</v>
      </c>
      <c r="FN10" s="232">
        <f t="shared" si="209"/>
        <v>77.510000000000005</v>
      </c>
      <c r="FO10" s="233">
        <f t="shared" si="210"/>
        <v>76.782857142857139</v>
      </c>
      <c r="FP10" s="232">
        <f t="shared" si="211"/>
        <v>49761.420000000006</v>
      </c>
      <c r="FQ10" s="233">
        <f t="shared" si="212"/>
        <v>53210.52</v>
      </c>
      <c r="FR10" s="257">
        <v>0</v>
      </c>
      <c r="FS10" s="256">
        <v>0</v>
      </c>
      <c r="FT10" s="232">
        <f t="shared" si="213"/>
        <v>0</v>
      </c>
      <c r="FU10" s="233">
        <f t="shared" si="214"/>
        <v>0</v>
      </c>
      <c r="FV10" s="257">
        <v>0</v>
      </c>
      <c r="FW10" s="256">
        <v>0</v>
      </c>
      <c r="FX10" s="232">
        <f t="shared" si="215"/>
        <v>0</v>
      </c>
      <c r="FY10" s="233">
        <f t="shared" si="216"/>
        <v>0</v>
      </c>
      <c r="FZ10" s="747">
        <v>0</v>
      </c>
      <c r="GA10" s="256">
        <v>0</v>
      </c>
      <c r="GB10" s="232">
        <f t="shared" si="217"/>
        <v>0</v>
      </c>
      <c r="GC10" s="233">
        <f t="shared" si="218"/>
        <v>0</v>
      </c>
      <c r="GD10" s="249">
        <f t="shared" si="219"/>
        <v>826</v>
      </c>
      <c r="GE10" s="233">
        <f t="shared" si="220"/>
        <v>1310</v>
      </c>
      <c r="GF10" s="232">
        <f t="shared" si="221"/>
        <v>826</v>
      </c>
      <c r="GG10" s="233">
        <f t="shared" si="222"/>
        <v>1310</v>
      </c>
      <c r="GH10" s="232">
        <f t="shared" si="223"/>
        <v>4810.68</v>
      </c>
      <c r="GI10" s="233">
        <f t="shared" si="224"/>
        <v>6929.96</v>
      </c>
      <c r="GJ10" s="232">
        <f t="shared" si="225"/>
        <v>107386.86</v>
      </c>
      <c r="GK10" s="233">
        <f t="shared" si="226"/>
        <v>145313.82</v>
      </c>
      <c r="GL10" s="249">
        <f t="shared" si="227"/>
        <v>41</v>
      </c>
      <c r="GM10" s="233">
        <f t="shared" si="228"/>
        <v>230</v>
      </c>
      <c r="GN10" s="232">
        <f t="shared" si="229"/>
        <v>41</v>
      </c>
      <c r="GO10" s="233">
        <f t="shared" si="230"/>
        <v>230</v>
      </c>
      <c r="GP10" s="232">
        <f t="shared" si="231"/>
        <v>446.40000000000003</v>
      </c>
      <c r="GQ10" s="233">
        <f t="shared" si="232"/>
        <v>1257.8000000000002</v>
      </c>
      <c r="GR10" s="232">
        <f t="shared" si="233"/>
        <v>4668</v>
      </c>
      <c r="GS10" s="233">
        <f t="shared" si="234"/>
        <v>17459.2</v>
      </c>
      <c r="GT10" s="249">
        <f t="shared" si="235"/>
        <v>867</v>
      </c>
      <c r="GU10" s="233">
        <f t="shared" si="236"/>
        <v>1540</v>
      </c>
      <c r="GV10" s="232">
        <f t="shared" si="237"/>
        <v>867</v>
      </c>
      <c r="GW10" s="233">
        <f t="shared" si="238"/>
        <v>1540</v>
      </c>
      <c r="GX10" s="232">
        <f t="shared" si="239"/>
        <v>5257.08</v>
      </c>
      <c r="GY10" s="233">
        <f t="shared" si="240"/>
        <v>8187.76</v>
      </c>
      <c r="GZ10" s="232">
        <f t="shared" si="241"/>
        <v>112054.86</v>
      </c>
      <c r="HA10" s="233">
        <f t="shared" si="242"/>
        <v>162773.02000000002</v>
      </c>
      <c r="HB10" s="249">
        <f t="shared" si="243"/>
        <v>643</v>
      </c>
      <c r="HC10" s="233">
        <f t="shared" si="244"/>
        <v>0</v>
      </c>
      <c r="HD10" s="232">
        <f t="shared" si="245"/>
        <v>643</v>
      </c>
      <c r="HE10" s="233">
        <f t="shared" si="246"/>
        <v>0</v>
      </c>
      <c r="HF10" s="232">
        <f t="shared" si="247"/>
        <v>2394.9899999999998</v>
      </c>
      <c r="HG10" s="233" t="str">
        <f t="shared" si="248"/>
        <v/>
      </c>
      <c r="HH10" s="232">
        <f t="shared" si="249"/>
        <v>49765.420000000006</v>
      </c>
      <c r="HI10" s="233" t="str">
        <f t="shared" si="250"/>
        <v/>
      </c>
      <c r="HJ10" s="249">
        <f t="shared" si="251"/>
        <v>7652.07</v>
      </c>
      <c r="HK10" s="233">
        <f t="shared" si="252"/>
        <v>8187.76</v>
      </c>
      <c r="HL10" s="232">
        <f t="shared" si="253"/>
        <v>161820.28000000003</v>
      </c>
      <c r="HM10" s="232">
        <f t="shared" si="254"/>
        <v>162773.02000000002</v>
      </c>
      <c r="HN10" s="337"/>
    </row>
    <row r="11" spans="1:222" ht="15">
      <c r="A11" s="250" t="s">
        <v>10</v>
      </c>
      <c r="B11" s="251" t="s">
        <v>13</v>
      </c>
      <c r="C11" s="331"/>
      <c r="D11" s="250">
        <v>106245</v>
      </c>
      <c r="E11" s="252">
        <v>3</v>
      </c>
      <c r="F11" s="771">
        <v>1093</v>
      </c>
      <c r="G11" s="253">
        <v>1176</v>
      </c>
      <c r="H11" s="459">
        <v>52</v>
      </c>
      <c r="I11" s="255">
        <v>55</v>
      </c>
      <c r="J11" s="232">
        <f t="shared" si="109"/>
        <v>1041</v>
      </c>
      <c r="K11" s="233">
        <f t="shared" si="110"/>
        <v>1121</v>
      </c>
      <c r="L11" s="333">
        <v>124</v>
      </c>
      <c r="M11" s="333">
        <v>124</v>
      </c>
      <c r="N11" s="232">
        <f t="shared" si="255"/>
        <v>1041</v>
      </c>
      <c r="O11" s="233">
        <f t="shared" si="256"/>
        <v>1121</v>
      </c>
      <c r="P11" s="232">
        <f t="shared" si="257"/>
        <v>1041</v>
      </c>
      <c r="Q11" s="233">
        <f t="shared" si="258"/>
        <v>1121</v>
      </c>
      <c r="R11" s="459">
        <v>35</v>
      </c>
      <c r="S11" s="256">
        <v>27</v>
      </c>
      <c r="T11" s="232">
        <f t="shared" si="111"/>
        <v>35</v>
      </c>
      <c r="U11" s="233">
        <f t="shared" si="112"/>
        <v>27</v>
      </c>
      <c r="V11" s="747">
        <v>6</v>
      </c>
      <c r="W11" s="256">
        <v>8</v>
      </c>
      <c r="X11" s="232">
        <f t="shared" si="113"/>
        <v>6</v>
      </c>
      <c r="Y11" s="233">
        <f t="shared" si="114"/>
        <v>8</v>
      </c>
      <c r="Z11" s="747">
        <v>0</v>
      </c>
      <c r="AA11" s="256">
        <v>0</v>
      </c>
      <c r="AB11" s="232">
        <f t="shared" si="115"/>
        <v>0</v>
      </c>
      <c r="AC11" s="233">
        <f t="shared" si="116"/>
        <v>0</v>
      </c>
      <c r="AD11" s="225">
        <f t="shared" si="117"/>
        <v>41</v>
      </c>
      <c r="AE11" s="233">
        <f t="shared" si="118"/>
        <v>35</v>
      </c>
      <c r="AF11" s="225">
        <f t="shared" si="119"/>
        <v>41</v>
      </c>
      <c r="AG11" s="233">
        <f t="shared" si="120"/>
        <v>35</v>
      </c>
      <c r="AH11" s="399">
        <v>5.4</v>
      </c>
      <c r="AI11" s="286">
        <v>4.6900000000000004</v>
      </c>
      <c r="AJ11" s="232">
        <f t="shared" si="121"/>
        <v>189</v>
      </c>
      <c r="AK11" s="233">
        <f t="shared" si="122"/>
        <v>126.63000000000001</v>
      </c>
      <c r="AL11" s="399">
        <v>5.38</v>
      </c>
      <c r="AM11" s="286">
        <v>5.44</v>
      </c>
      <c r="AN11" s="232">
        <f t="shared" si="123"/>
        <v>32.28</v>
      </c>
      <c r="AO11" s="233">
        <f t="shared" si="124"/>
        <v>43.52</v>
      </c>
      <c r="AP11" s="399">
        <v>0</v>
      </c>
      <c r="AQ11" s="286">
        <v>0</v>
      </c>
      <c r="AR11" s="232">
        <f t="shared" si="125"/>
        <v>0</v>
      </c>
      <c r="AS11" s="233">
        <f t="shared" si="126"/>
        <v>0</v>
      </c>
      <c r="AT11" s="545">
        <f t="shared" si="127"/>
        <v>5.3970731707317077</v>
      </c>
      <c r="AU11" s="546">
        <f t="shared" si="128"/>
        <v>4.8614285714285712</v>
      </c>
      <c r="AV11" s="232">
        <f t="shared" si="129"/>
        <v>221.28</v>
      </c>
      <c r="AW11" s="233">
        <f t="shared" si="130"/>
        <v>170.15</v>
      </c>
      <c r="AX11" s="747">
        <v>128.88999999999999</v>
      </c>
      <c r="AY11" s="253">
        <v>128.22</v>
      </c>
      <c r="AZ11" s="232">
        <f t="shared" si="131"/>
        <v>4511.1499999999996</v>
      </c>
      <c r="BA11" s="233">
        <f t="shared" si="132"/>
        <v>3461.94</v>
      </c>
      <c r="BB11" s="747">
        <v>141.83000000000001</v>
      </c>
      <c r="BC11" s="253">
        <v>137.13</v>
      </c>
      <c r="BD11" s="232">
        <f t="shared" si="133"/>
        <v>850.98</v>
      </c>
      <c r="BE11" s="233">
        <f t="shared" si="134"/>
        <v>1097.04</v>
      </c>
      <c r="BF11" s="459">
        <v>0</v>
      </c>
      <c r="BG11" s="253">
        <v>0</v>
      </c>
      <c r="BH11" s="232">
        <f t="shared" si="135"/>
        <v>0</v>
      </c>
      <c r="BI11" s="233">
        <f t="shared" si="136"/>
        <v>0</v>
      </c>
      <c r="BJ11" s="232">
        <f t="shared" si="137"/>
        <v>130.78365853658534</v>
      </c>
      <c r="BK11" s="233">
        <f t="shared" si="138"/>
        <v>130.25657142857142</v>
      </c>
      <c r="BL11" s="232">
        <f t="shared" si="139"/>
        <v>5362.1299999999992</v>
      </c>
      <c r="BM11" s="233">
        <f t="shared" si="140"/>
        <v>4558.9799999999996</v>
      </c>
      <c r="BN11" s="747">
        <v>168</v>
      </c>
      <c r="BO11" s="256">
        <v>168</v>
      </c>
      <c r="BP11" s="232">
        <f t="shared" si="141"/>
        <v>168</v>
      </c>
      <c r="BQ11" s="233">
        <f t="shared" si="142"/>
        <v>168</v>
      </c>
      <c r="BR11" s="747">
        <v>106</v>
      </c>
      <c r="BS11" s="256">
        <v>112</v>
      </c>
      <c r="BT11" s="232">
        <f t="shared" si="143"/>
        <v>106</v>
      </c>
      <c r="BU11" s="233">
        <f t="shared" si="144"/>
        <v>112</v>
      </c>
      <c r="BV11" s="747">
        <v>7</v>
      </c>
      <c r="BW11" s="256">
        <v>0</v>
      </c>
      <c r="BX11" s="232">
        <f t="shared" si="145"/>
        <v>7</v>
      </c>
      <c r="BY11" s="233">
        <f t="shared" si="146"/>
        <v>0</v>
      </c>
      <c r="BZ11" s="225">
        <f t="shared" si="147"/>
        <v>281</v>
      </c>
      <c r="CA11" s="233">
        <f t="shared" si="148"/>
        <v>280</v>
      </c>
      <c r="CB11" s="225">
        <f t="shared" si="149"/>
        <v>281</v>
      </c>
      <c r="CC11" s="233">
        <f t="shared" si="150"/>
        <v>280</v>
      </c>
      <c r="CD11" s="400">
        <v>9.73</v>
      </c>
      <c r="CE11" s="286">
        <v>9.16</v>
      </c>
      <c r="CF11" s="232">
        <f t="shared" si="151"/>
        <v>1634.64</v>
      </c>
      <c r="CG11" s="233">
        <f t="shared" si="152"/>
        <v>1538.88</v>
      </c>
      <c r="CH11" s="400">
        <v>9.23</v>
      </c>
      <c r="CI11" s="286">
        <v>9.67</v>
      </c>
      <c r="CJ11" s="232">
        <f t="shared" si="153"/>
        <v>978.38</v>
      </c>
      <c r="CK11" s="233">
        <f t="shared" si="154"/>
        <v>1083.04</v>
      </c>
      <c r="CL11" s="400">
        <v>9.7100000000000009</v>
      </c>
      <c r="CM11" s="286">
        <v>0</v>
      </c>
      <c r="CN11" s="232">
        <f t="shared" si="155"/>
        <v>67.97</v>
      </c>
      <c r="CO11" s="233">
        <f t="shared" si="156"/>
        <v>0</v>
      </c>
      <c r="CP11" s="232">
        <f t="shared" si="157"/>
        <v>9.5408896797153009</v>
      </c>
      <c r="CQ11" s="546">
        <f t="shared" si="158"/>
        <v>9.3640000000000008</v>
      </c>
      <c r="CR11" s="232">
        <f t="shared" si="159"/>
        <v>2680.9899999999993</v>
      </c>
      <c r="CS11" s="233">
        <f t="shared" si="160"/>
        <v>2621.92</v>
      </c>
      <c r="CT11" s="747">
        <v>118.46</v>
      </c>
      <c r="CU11" s="253">
        <v>124.02</v>
      </c>
      <c r="CV11" s="232">
        <f t="shared" si="161"/>
        <v>19901.28</v>
      </c>
      <c r="CW11" s="233">
        <f t="shared" si="162"/>
        <v>20835.36</v>
      </c>
      <c r="CX11" s="747">
        <v>122.77</v>
      </c>
      <c r="CY11" s="253">
        <v>123.66</v>
      </c>
      <c r="CZ11" s="232">
        <f t="shared" si="163"/>
        <v>13013.619999999999</v>
      </c>
      <c r="DA11" s="233">
        <f t="shared" si="164"/>
        <v>13849.92</v>
      </c>
      <c r="DB11" s="459">
        <v>68.709999999999994</v>
      </c>
      <c r="DC11" s="253">
        <v>0</v>
      </c>
      <c r="DD11" s="232">
        <f t="shared" si="165"/>
        <v>480.96999999999997</v>
      </c>
      <c r="DE11" s="233">
        <f t="shared" si="166"/>
        <v>0</v>
      </c>
      <c r="DF11" s="232">
        <f t="shared" si="167"/>
        <v>118.84651245551599</v>
      </c>
      <c r="DG11" s="233">
        <f t="shared" si="168"/>
        <v>123.87599999999999</v>
      </c>
      <c r="DH11" s="232">
        <f t="shared" si="169"/>
        <v>33395.869999999995</v>
      </c>
      <c r="DI11" s="233">
        <f t="shared" si="170"/>
        <v>34685.279999999999</v>
      </c>
      <c r="DJ11" s="232">
        <f t="shared" si="171"/>
        <v>322</v>
      </c>
      <c r="DK11" s="233">
        <f t="shared" si="172"/>
        <v>315</v>
      </c>
      <c r="DL11" s="232">
        <f t="shared" si="173"/>
        <v>322</v>
      </c>
      <c r="DM11" s="233">
        <f t="shared" si="174"/>
        <v>315</v>
      </c>
      <c r="DN11" s="545">
        <f t="shared" si="175"/>
        <v>9.0132608695652152</v>
      </c>
      <c r="DO11" s="546">
        <f t="shared" si="176"/>
        <v>8.8637142857142859</v>
      </c>
      <c r="DP11" s="232">
        <f t="shared" si="177"/>
        <v>2902.2699999999995</v>
      </c>
      <c r="DQ11" s="233">
        <f t="shared" si="178"/>
        <v>2792.07</v>
      </c>
      <c r="DR11" s="232">
        <f t="shared" si="179"/>
        <v>120.36645962732916</v>
      </c>
      <c r="DS11" s="233">
        <f t="shared" si="180"/>
        <v>124.58495238095236</v>
      </c>
      <c r="DT11" s="232">
        <f t="shared" si="181"/>
        <v>38757.999999999993</v>
      </c>
      <c r="DU11" s="233">
        <f t="shared" si="182"/>
        <v>39244.259999999995</v>
      </c>
      <c r="DV11" s="747">
        <v>0</v>
      </c>
      <c r="DW11" s="256">
        <v>512</v>
      </c>
      <c r="DX11" s="232">
        <f t="shared" si="183"/>
        <v>0</v>
      </c>
      <c r="DY11" s="233">
        <f t="shared" si="184"/>
        <v>512</v>
      </c>
      <c r="DZ11" s="747">
        <v>0</v>
      </c>
      <c r="EA11" s="256">
        <v>238</v>
      </c>
      <c r="EB11" s="232">
        <f t="shared" si="185"/>
        <v>0</v>
      </c>
      <c r="EC11" s="233">
        <f t="shared" si="186"/>
        <v>238</v>
      </c>
      <c r="ED11" s="747">
        <v>683</v>
      </c>
      <c r="EE11" s="256">
        <v>0</v>
      </c>
      <c r="EF11" s="232">
        <f t="shared" si="187"/>
        <v>683</v>
      </c>
      <c r="EG11" s="233">
        <f t="shared" si="188"/>
        <v>0</v>
      </c>
      <c r="EH11" s="225">
        <f t="shared" si="189"/>
        <v>683</v>
      </c>
      <c r="EI11" s="233">
        <f t="shared" si="190"/>
        <v>750</v>
      </c>
      <c r="EJ11" s="225">
        <f t="shared" si="191"/>
        <v>683</v>
      </c>
      <c r="EK11" s="233">
        <f t="shared" si="192"/>
        <v>750</v>
      </c>
      <c r="EL11" s="400">
        <v>0</v>
      </c>
      <c r="EM11" s="286">
        <v>4.83</v>
      </c>
      <c r="EN11" s="232">
        <f t="shared" si="193"/>
        <v>0</v>
      </c>
      <c r="EO11" s="233">
        <f t="shared" si="194"/>
        <v>2472.96</v>
      </c>
      <c r="EP11" s="400">
        <v>0</v>
      </c>
      <c r="EQ11" s="286">
        <v>7.4</v>
      </c>
      <c r="ER11" s="232">
        <f t="shared" si="195"/>
        <v>0</v>
      </c>
      <c r="ES11" s="233">
        <f t="shared" si="196"/>
        <v>1761.2</v>
      </c>
      <c r="ET11" s="400">
        <v>5.41</v>
      </c>
      <c r="EU11" s="286">
        <v>0</v>
      </c>
      <c r="EV11" s="232">
        <f t="shared" si="197"/>
        <v>3695.03</v>
      </c>
      <c r="EW11" s="233">
        <f t="shared" si="198"/>
        <v>0</v>
      </c>
      <c r="EX11" s="545">
        <f t="shared" si="199"/>
        <v>5.41</v>
      </c>
      <c r="EY11" s="546">
        <f t="shared" si="200"/>
        <v>5.6455466666666663</v>
      </c>
      <c r="EZ11" s="232">
        <f t="shared" si="201"/>
        <v>3695.03</v>
      </c>
      <c r="FA11" s="233">
        <f t="shared" si="202"/>
        <v>4234.16</v>
      </c>
      <c r="FB11" s="747">
        <v>0</v>
      </c>
      <c r="FC11" s="253">
        <v>85.17</v>
      </c>
      <c r="FD11" s="232">
        <f t="shared" si="203"/>
        <v>0</v>
      </c>
      <c r="FE11" s="233">
        <f t="shared" si="204"/>
        <v>43607.040000000001</v>
      </c>
      <c r="FF11" s="747">
        <v>0</v>
      </c>
      <c r="FG11" s="253">
        <v>75.83</v>
      </c>
      <c r="FH11" s="232">
        <f t="shared" si="205"/>
        <v>0</v>
      </c>
      <c r="FI11" s="233">
        <f t="shared" si="206"/>
        <v>18047.54</v>
      </c>
      <c r="FJ11" s="459">
        <v>84.56</v>
      </c>
      <c r="FK11" s="253">
        <v>0</v>
      </c>
      <c r="FL11" s="232">
        <f t="shared" si="207"/>
        <v>57754.48</v>
      </c>
      <c r="FM11" s="233">
        <f t="shared" si="208"/>
        <v>0</v>
      </c>
      <c r="FN11" s="232">
        <f t="shared" si="209"/>
        <v>84.56</v>
      </c>
      <c r="FO11" s="233">
        <f t="shared" si="210"/>
        <v>82.20610666666667</v>
      </c>
      <c r="FP11" s="232">
        <f t="shared" si="211"/>
        <v>57754.48</v>
      </c>
      <c r="FQ11" s="233">
        <f t="shared" si="212"/>
        <v>61654.58</v>
      </c>
      <c r="FR11" s="257">
        <v>36</v>
      </c>
      <c r="FS11" s="256">
        <v>56</v>
      </c>
      <c r="FT11" s="232">
        <f t="shared" si="213"/>
        <v>36</v>
      </c>
      <c r="FU11" s="233">
        <f t="shared" si="214"/>
        <v>56</v>
      </c>
      <c r="FV11" s="257">
        <v>8.6199999999999992</v>
      </c>
      <c r="FW11" s="256">
        <v>7.89</v>
      </c>
      <c r="FX11" s="232">
        <f t="shared" si="215"/>
        <v>310.32</v>
      </c>
      <c r="FY11" s="233">
        <f t="shared" si="216"/>
        <v>441.84</v>
      </c>
      <c r="FZ11" s="747">
        <v>84.56</v>
      </c>
      <c r="GA11" s="256">
        <v>65.86</v>
      </c>
      <c r="GB11" s="232">
        <f t="shared" si="217"/>
        <v>3044.16</v>
      </c>
      <c r="GC11" s="233">
        <f t="shared" si="218"/>
        <v>3688.16</v>
      </c>
      <c r="GD11" s="249">
        <f t="shared" si="219"/>
        <v>203</v>
      </c>
      <c r="GE11" s="233">
        <f t="shared" si="220"/>
        <v>707</v>
      </c>
      <c r="GF11" s="232">
        <f t="shared" si="221"/>
        <v>203</v>
      </c>
      <c r="GG11" s="233">
        <f t="shared" si="222"/>
        <v>707</v>
      </c>
      <c r="GH11" s="232">
        <f t="shared" si="223"/>
        <v>1823.64</v>
      </c>
      <c r="GI11" s="233">
        <f t="shared" si="224"/>
        <v>4138.47</v>
      </c>
      <c r="GJ11" s="232">
        <f t="shared" si="225"/>
        <v>24412.43</v>
      </c>
      <c r="GK11" s="233">
        <f t="shared" si="226"/>
        <v>67904.34</v>
      </c>
      <c r="GL11" s="249">
        <f t="shared" si="227"/>
        <v>112</v>
      </c>
      <c r="GM11" s="233">
        <f t="shared" si="228"/>
        <v>358</v>
      </c>
      <c r="GN11" s="232">
        <f t="shared" si="229"/>
        <v>112</v>
      </c>
      <c r="GO11" s="233">
        <f t="shared" si="230"/>
        <v>358</v>
      </c>
      <c r="GP11" s="232">
        <f t="shared" si="231"/>
        <v>1010.66</v>
      </c>
      <c r="GQ11" s="233">
        <f t="shared" si="232"/>
        <v>2887.76</v>
      </c>
      <c r="GR11" s="232">
        <f t="shared" si="233"/>
        <v>13864.599999999999</v>
      </c>
      <c r="GS11" s="233">
        <f t="shared" si="234"/>
        <v>32994.5</v>
      </c>
      <c r="GT11" s="249">
        <f t="shared" si="235"/>
        <v>315</v>
      </c>
      <c r="GU11" s="233">
        <f t="shared" si="236"/>
        <v>1065</v>
      </c>
      <c r="GV11" s="232">
        <f t="shared" si="237"/>
        <v>315</v>
      </c>
      <c r="GW11" s="233">
        <f t="shared" si="238"/>
        <v>1065</v>
      </c>
      <c r="GX11" s="232">
        <f t="shared" si="239"/>
        <v>2834.3</v>
      </c>
      <c r="GY11" s="233">
        <f t="shared" si="240"/>
        <v>7026.2300000000005</v>
      </c>
      <c r="GZ11" s="232">
        <f t="shared" si="241"/>
        <v>38277.03</v>
      </c>
      <c r="HA11" s="233">
        <f t="shared" si="242"/>
        <v>100898.84</v>
      </c>
      <c r="HB11" s="249">
        <f t="shared" si="243"/>
        <v>690</v>
      </c>
      <c r="HC11" s="233">
        <f t="shared" si="244"/>
        <v>0</v>
      </c>
      <c r="HD11" s="232">
        <f t="shared" si="245"/>
        <v>690</v>
      </c>
      <c r="HE11" s="233">
        <f t="shared" si="246"/>
        <v>0</v>
      </c>
      <c r="HF11" s="232">
        <f t="shared" si="247"/>
        <v>3763</v>
      </c>
      <c r="HG11" s="233" t="str">
        <f t="shared" si="248"/>
        <v/>
      </c>
      <c r="HH11" s="232">
        <f t="shared" si="249"/>
        <v>58235.450000000004</v>
      </c>
      <c r="HI11" s="233" t="str">
        <f t="shared" si="250"/>
        <v/>
      </c>
      <c r="HJ11" s="249">
        <f t="shared" si="251"/>
        <v>6907.619999999999</v>
      </c>
      <c r="HK11" s="233">
        <f t="shared" si="252"/>
        <v>7468.07</v>
      </c>
      <c r="HL11" s="232">
        <f t="shared" si="253"/>
        <v>99556.64</v>
      </c>
      <c r="HM11" s="232">
        <f t="shared" si="254"/>
        <v>104587</v>
      </c>
      <c r="HN11" s="337"/>
    </row>
    <row r="12" spans="1:222" ht="15">
      <c r="A12" s="250" t="s">
        <v>10</v>
      </c>
      <c r="B12" s="251" t="s">
        <v>14</v>
      </c>
      <c r="C12" s="331"/>
      <c r="D12" s="250">
        <v>106704</v>
      </c>
      <c r="E12" s="252">
        <v>3</v>
      </c>
      <c r="F12" s="771">
        <v>1611</v>
      </c>
      <c r="G12" s="253">
        <v>1499</v>
      </c>
      <c r="H12" s="459">
        <v>10</v>
      </c>
      <c r="I12" s="255">
        <v>10</v>
      </c>
      <c r="J12" s="232">
        <f t="shared" si="109"/>
        <v>1601</v>
      </c>
      <c r="K12" s="233">
        <f t="shared" si="110"/>
        <v>1489</v>
      </c>
      <c r="L12" s="333">
        <v>124</v>
      </c>
      <c r="M12" s="333">
        <v>124</v>
      </c>
      <c r="N12" s="232">
        <f t="shared" si="255"/>
        <v>1601</v>
      </c>
      <c r="O12" s="233">
        <f t="shared" si="256"/>
        <v>1489</v>
      </c>
      <c r="P12" s="232">
        <f t="shared" si="257"/>
        <v>1601</v>
      </c>
      <c r="Q12" s="233">
        <f t="shared" si="258"/>
        <v>1489</v>
      </c>
      <c r="R12" s="459">
        <v>323</v>
      </c>
      <c r="S12" s="256">
        <v>303</v>
      </c>
      <c r="T12" s="232">
        <f t="shared" si="111"/>
        <v>323</v>
      </c>
      <c r="U12" s="233">
        <f t="shared" si="112"/>
        <v>303</v>
      </c>
      <c r="V12" s="747">
        <v>0</v>
      </c>
      <c r="W12" s="256">
        <v>2</v>
      </c>
      <c r="X12" s="232">
        <f t="shared" si="113"/>
        <v>0</v>
      </c>
      <c r="Y12" s="233">
        <f t="shared" si="114"/>
        <v>2</v>
      </c>
      <c r="Z12" s="747">
        <v>93</v>
      </c>
      <c r="AA12" s="256">
        <v>0</v>
      </c>
      <c r="AB12" s="232">
        <f t="shared" si="115"/>
        <v>93</v>
      </c>
      <c r="AC12" s="233">
        <f t="shared" si="116"/>
        <v>0</v>
      </c>
      <c r="AD12" s="225">
        <f t="shared" si="117"/>
        <v>416</v>
      </c>
      <c r="AE12" s="233">
        <f t="shared" si="118"/>
        <v>305</v>
      </c>
      <c r="AF12" s="225">
        <f t="shared" si="119"/>
        <v>416</v>
      </c>
      <c r="AG12" s="233">
        <f t="shared" si="120"/>
        <v>305</v>
      </c>
      <c r="AH12" s="399">
        <v>4.0599999999999996</v>
      </c>
      <c r="AI12" s="286">
        <v>4.12</v>
      </c>
      <c r="AJ12" s="232">
        <f t="shared" si="121"/>
        <v>1311.3799999999999</v>
      </c>
      <c r="AK12" s="233">
        <f t="shared" si="122"/>
        <v>1248.3600000000001</v>
      </c>
      <c r="AL12" s="399">
        <v>0</v>
      </c>
      <c r="AM12" s="286">
        <v>2.75</v>
      </c>
      <c r="AN12" s="232">
        <f t="shared" si="123"/>
        <v>0</v>
      </c>
      <c r="AO12" s="233">
        <f t="shared" si="124"/>
        <v>5.5</v>
      </c>
      <c r="AP12" s="399">
        <v>2.73</v>
      </c>
      <c r="AQ12" s="286">
        <v>0</v>
      </c>
      <c r="AR12" s="232">
        <f t="shared" si="125"/>
        <v>253.89</v>
      </c>
      <c r="AS12" s="233">
        <f t="shared" si="126"/>
        <v>0</v>
      </c>
      <c r="AT12" s="545">
        <f t="shared" si="127"/>
        <v>3.7626682692307694</v>
      </c>
      <c r="AU12" s="546">
        <f t="shared" si="128"/>
        <v>4.1110163934426236</v>
      </c>
      <c r="AV12" s="232">
        <f t="shared" si="129"/>
        <v>1565.27</v>
      </c>
      <c r="AW12" s="233">
        <f t="shared" si="130"/>
        <v>1253.8600000000001</v>
      </c>
      <c r="AX12" s="747">
        <v>126.73</v>
      </c>
      <c r="AY12" s="253">
        <v>129.21</v>
      </c>
      <c r="AZ12" s="232">
        <f t="shared" si="131"/>
        <v>40933.79</v>
      </c>
      <c r="BA12" s="233">
        <f t="shared" si="132"/>
        <v>39150.630000000005</v>
      </c>
      <c r="BB12" s="747">
        <v>0</v>
      </c>
      <c r="BC12" s="253">
        <v>134.5</v>
      </c>
      <c r="BD12" s="232">
        <f t="shared" si="133"/>
        <v>0</v>
      </c>
      <c r="BE12" s="233">
        <f t="shared" si="134"/>
        <v>269</v>
      </c>
      <c r="BF12" s="459">
        <v>88.18</v>
      </c>
      <c r="BG12" s="253">
        <v>0</v>
      </c>
      <c r="BH12" s="232">
        <f t="shared" si="135"/>
        <v>8200.74</v>
      </c>
      <c r="BI12" s="233">
        <f t="shared" si="136"/>
        <v>0</v>
      </c>
      <c r="BJ12" s="232">
        <f t="shared" si="137"/>
        <v>118.11185096153847</v>
      </c>
      <c r="BK12" s="233">
        <f t="shared" si="138"/>
        <v>129.24468852459017</v>
      </c>
      <c r="BL12" s="232">
        <f t="shared" si="139"/>
        <v>49134.53</v>
      </c>
      <c r="BM12" s="233">
        <f t="shared" si="140"/>
        <v>39419.630000000005</v>
      </c>
      <c r="BN12" s="747">
        <v>837</v>
      </c>
      <c r="BO12" s="256">
        <v>671</v>
      </c>
      <c r="BP12" s="232">
        <f t="shared" si="141"/>
        <v>837</v>
      </c>
      <c r="BQ12" s="233">
        <f t="shared" si="142"/>
        <v>671</v>
      </c>
      <c r="BR12" s="747">
        <v>5</v>
      </c>
      <c r="BS12" s="256">
        <v>40</v>
      </c>
      <c r="BT12" s="232">
        <f t="shared" si="143"/>
        <v>5</v>
      </c>
      <c r="BU12" s="233">
        <f t="shared" si="144"/>
        <v>40</v>
      </c>
      <c r="BV12" s="747">
        <v>342</v>
      </c>
      <c r="BW12" s="256">
        <v>0</v>
      </c>
      <c r="BX12" s="232">
        <f t="shared" si="145"/>
        <v>342</v>
      </c>
      <c r="BY12" s="233">
        <f t="shared" si="146"/>
        <v>0</v>
      </c>
      <c r="BZ12" s="225">
        <f t="shared" si="147"/>
        <v>1184</v>
      </c>
      <c r="CA12" s="233">
        <f t="shared" si="148"/>
        <v>711</v>
      </c>
      <c r="CB12" s="225">
        <f t="shared" si="149"/>
        <v>1184</v>
      </c>
      <c r="CC12" s="233">
        <f t="shared" si="150"/>
        <v>711</v>
      </c>
      <c r="CD12" s="400">
        <v>4.63</v>
      </c>
      <c r="CE12" s="286">
        <v>4.6500000000000004</v>
      </c>
      <c r="CF12" s="232">
        <f t="shared" si="151"/>
        <v>3875.31</v>
      </c>
      <c r="CG12" s="233">
        <f t="shared" si="152"/>
        <v>3120.15</v>
      </c>
      <c r="CH12" s="400">
        <v>4.7300000000000004</v>
      </c>
      <c r="CI12" s="286">
        <v>3.82</v>
      </c>
      <c r="CJ12" s="232">
        <f t="shared" si="153"/>
        <v>23.650000000000002</v>
      </c>
      <c r="CK12" s="233">
        <f t="shared" si="154"/>
        <v>152.79999999999998</v>
      </c>
      <c r="CL12" s="400">
        <v>3.2</v>
      </c>
      <c r="CM12" s="286">
        <v>0</v>
      </c>
      <c r="CN12" s="232">
        <f t="shared" si="155"/>
        <v>1094.4000000000001</v>
      </c>
      <c r="CO12" s="233">
        <f t="shared" si="156"/>
        <v>0</v>
      </c>
      <c r="CP12" s="232">
        <f t="shared" si="157"/>
        <v>4.2173648648648649</v>
      </c>
      <c r="CQ12" s="546">
        <f t="shared" si="158"/>
        <v>4.6033052039381159</v>
      </c>
      <c r="CR12" s="232">
        <f t="shared" si="159"/>
        <v>4993.3599999999997</v>
      </c>
      <c r="CS12" s="233">
        <f t="shared" si="160"/>
        <v>3272.9500000000003</v>
      </c>
      <c r="CT12" s="747">
        <v>131.5</v>
      </c>
      <c r="CU12" s="253">
        <v>133.83000000000001</v>
      </c>
      <c r="CV12" s="232">
        <f t="shared" si="161"/>
        <v>110065.5</v>
      </c>
      <c r="CW12" s="233">
        <f t="shared" si="162"/>
        <v>89799.930000000008</v>
      </c>
      <c r="CX12" s="747">
        <v>123.2</v>
      </c>
      <c r="CY12" s="253">
        <v>114.8</v>
      </c>
      <c r="CZ12" s="232">
        <f t="shared" si="163"/>
        <v>616</v>
      </c>
      <c r="DA12" s="233">
        <f t="shared" si="164"/>
        <v>4592</v>
      </c>
      <c r="DB12" s="459">
        <v>88.81</v>
      </c>
      <c r="DC12" s="253">
        <v>0</v>
      </c>
      <c r="DD12" s="232">
        <f t="shared" si="165"/>
        <v>30373.02</v>
      </c>
      <c r="DE12" s="233">
        <f t="shared" si="166"/>
        <v>0</v>
      </c>
      <c r="DF12" s="232">
        <f t="shared" si="167"/>
        <v>119.13388513513513</v>
      </c>
      <c r="DG12" s="233">
        <f t="shared" si="168"/>
        <v>132.75939521800282</v>
      </c>
      <c r="DH12" s="232">
        <f t="shared" si="169"/>
        <v>141054.51999999999</v>
      </c>
      <c r="DI12" s="233">
        <f t="shared" si="170"/>
        <v>94391.930000000008</v>
      </c>
      <c r="DJ12" s="232">
        <f t="shared" si="171"/>
        <v>1600</v>
      </c>
      <c r="DK12" s="233">
        <f t="shared" si="172"/>
        <v>1016</v>
      </c>
      <c r="DL12" s="232">
        <f t="shared" si="173"/>
        <v>1600</v>
      </c>
      <c r="DM12" s="233">
        <f t="shared" si="174"/>
        <v>1016</v>
      </c>
      <c r="DN12" s="545">
        <f t="shared" si="175"/>
        <v>4.0991437499999996</v>
      </c>
      <c r="DO12" s="546">
        <f t="shared" si="176"/>
        <v>4.4555216535433075</v>
      </c>
      <c r="DP12" s="232">
        <f t="shared" si="177"/>
        <v>6558.6299999999992</v>
      </c>
      <c r="DQ12" s="233">
        <f t="shared" si="178"/>
        <v>4526.8100000000004</v>
      </c>
      <c r="DR12" s="232">
        <f t="shared" si="179"/>
        <v>118.86815625</v>
      </c>
      <c r="DS12" s="233">
        <f t="shared" si="180"/>
        <v>131.70429133858266</v>
      </c>
      <c r="DT12" s="232">
        <f t="shared" si="181"/>
        <v>190189.05</v>
      </c>
      <c r="DU12" s="233">
        <f t="shared" si="182"/>
        <v>133811.56</v>
      </c>
      <c r="DV12" s="747">
        <v>0</v>
      </c>
      <c r="DW12" s="256">
        <v>359</v>
      </c>
      <c r="DX12" s="232">
        <f t="shared" si="183"/>
        <v>0</v>
      </c>
      <c r="DY12" s="233">
        <f t="shared" si="184"/>
        <v>359</v>
      </c>
      <c r="DZ12" s="747">
        <v>0</v>
      </c>
      <c r="EA12" s="256">
        <v>43</v>
      </c>
      <c r="EB12" s="232">
        <f t="shared" si="185"/>
        <v>0</v>
      </c>
      <c r="EC12" s="233">
        <f t="shared" si="186"/>
        <v>43</v>
      </c>
      <c r="ED12" s="747">
        <v>0</v>
      </c>
      <c r="EE12" s="256">
        <v>0</v>
      </c>
      <c r="EF12" s="232">
        <f t="shared" si="187"/>
        <v>0</v>
      </c>
      <c r="EG12" s="233">
        <f t="shared" si="188"/>
        <v>0</v>
      </c>
      <c r="EH12" s="225">
        <f t="shared" si="189"/>
        <v>0</v>
      </c>
      <c r="EI12" s="233">
        <f t="shared" si="190"/>
        <v>402</v>
      </c>
      <c r="EJ12" s="225">
        <f t="shared" si="191"/>
        <v>0</v>
      </c>
      <c r="EK12" s="233">
        <f t="shared" si="192"/>
        <v>402</v>
      </c>
      <c r="EL12" s="400">
        <v>0</v>
      </c>
      <c r="EM12" s="286">
        <v>3.43</v>
      </c>
      <c r="EN12" s="232">
        <f t="shared" si="193"/>
        <v>0</v>
      </c>
      <c r="EO12" s="233">
        <f t="shared" si="194"/>
        <v>1231.3700000000001</v>
      </c>
      <c r="EP12" s="400">
        <v>0</v>
      </c>
      <c r="EQ12" s="286">
        <v>3.49</v>
      </c>
      <c r="ER12" s="232">
        <f t="shared" si="195"/>
        <v>0</v>
      </c>
      <c r="ES12" s="233">
        <f t="shared" si="196"/>
        <v>150.07000000000002</v>
      </c>
      <c r="ET12" s="400">
        <v>0</v>
      </c>
      <c r="EU12" s="286">
        <v>0</v>
      </c>
      <c r="EV12" s="232">
        <f t="shared" si="197"/>
        <v>0</v>
      </c>
      <c r="EW12" s="233">
        <f t="shared" si="198"/>
        <v>0</v>
      </c>
      <c r="EX12" s="545">
        <f t="shared" si="199"/>
        <v>0</v>
      </c>
      <c r="EY12" s="546">
        <f t="shared" si="200"/>
        <v>3.4364179104477612</v>
      </c>
      <c r="EZ12" s="232">
        <f t="shared" si="201"/>
        <v>0</v>
      </c>
      <c r="FA12" s="233">
        <f t="shared" si="202"/>
        <v>1381.44</v>
      </c>
      <c r="FB12" s="747">
        <v>0</v>
      </c>
      <c r="FC12" s="253">
        <v>92.18</v>
      </c>
      <c r="FD12" s="232">
        <f t="shared" si="203"/>
        <v>0</v>
      </c>
      <c r="FE12" s="233">
        <f t="shared" si="204"/>
        <v>33092.620000000003</v>
      </c>
      <c r="FF12" s="747">
        <v>0</v>
      </c>
      <c r="FG12" s="253">
        <v>75.540000000000006</v>
      </c>
      <c r="FH12" s="232">
        <f t="shared" si="205"/>
        <v>0</v>
      </c>
      <c r="FI12" s="233">
        <f t="shared" si="206"/>
        <v>3248.2200000000003</v>
      </c>
      <c r="FJ12" s="459">
        <v>0</v>
      </c>
      <c r="FK12" s="253">
        <v>0</v>
      </c>
      <c r="FL12" s="232">
        <f t="shared" si="207"/>
        <v>0</v>
      </c>
      <c r="FM12" s="233">
        <f t="shared" si="208"/>
        <v>0</v>
      </c>
      <c r="FN12" s="232">
        <f t="shared" si="209"/>
        <v>0</v>
      </c>
      <c r="FO12" s="233">
        <f t="shared" si="210"/>
        <v>90.400099502487578</v>
      </c>
      <c r="FP12" s="232">
        <f t="shared" si="211"/>
        <v>0</v>
      </c>
      <c r="FQ12" s="233">
        <f t="shared" si="212"/>
        <v>36340.840000000004</v>
      </c>
      <c r="FR12" s="257">
        <v>1</v>
      </c>
      <c r="FS12" s="256">
        <v>71</v>
      </c>
      <c r="FT12" s="232">
        <f t="shared" si="213"/>
        <v>1</v>
      </c>
      <c r="FU12" s="233">
        <f t="shared" si="214"/>
        <v>71</v>
      </c>
      <c r="FV12" s="257">
        <v>19.75</v>
      </c>
      <c r="FW12" s="256">
        <v>1.1599999999999999</v>
      </c>
      <c r="FX12" s="232">
        <f t="shared" si="215"/>
        <v>19.75</v>
      </c>
      <c r="FY12" s="233">
        <f t="shared" si="216"/>
        <v>82.36</v>
      </c>
      <c r="FZ12" s="747">
        <v>120</v>
      </c>
      <c r="GA12" s="256">
        <v>118.53</v>
      </c>
      <c r="GB12" s="232">
        <f t="shared" si="217"/>
        <v>120</v>
      </c>
      <c r="GC12" s="233">
        <f t="shared" si="218"/>
        <v>8415.6299999999992</v>
      </c>
      <c r="GD12" s="249">
        <f t="shared" si="219"/>
        <v>1160</v>
      </c>
      <c r="GE12" s="233">
        <f t="shared" si="220"/>
        <v>1333</v>
      </c>
      <c r="GF12" s="232">
        <f t="shared" si="221"/>
        <v>1160</v>
      </c>
      <c r="GG12" s="233">
        <f t="shared" si="222"/>
        <v>1333</v>
      </c>
      <c r="GH12" s="232">
        <f t="shared" si="223"/>
        <v>5186.6899999999996</v>
      </c>
      <c r="GI12" s="233">
        <f t="shared" si="224"/>
        <v>5599.88</v>
      </c>
      <c r="GJ12" s="232">
        <f t="shared" si="225"/>
        <v>150999.29</v>
      </c>
      <c r="GK12" s="233">
        <f t="shared" si="226"/>
        <v>162043.18000000002</v>
      </c>
      <c r="GL12" s="249">
        <f t="shared" si="227"/>
        <v>5</v>
      </c>
      <c r="GM12" s="233">
        <f t="shared" si="228"/>
        <v>85</v>
      </c>
      <c r="GN12" s="232">
        <f t="shared" si="229"/>
        <v>5</v>
      </c>
      <c r="GO12" s="233">
        <f t="shared" si="230"/>
        <v>85</v>
      </c>
      <c r="GP12" s="232">
        <f t="shared" si="231"/>
        <v>23.650000000000002</v>
      </c>
      <c r="GQ12" s="233">
        <f t="shared" si="232"/>
        <v>308.37</v>
      </c>
      <c r="GR12" s="232">
        <f t="shared" si="233"/>
        <v>616</v>
      </c>
      <c r="GS12" s="233">
        <f t="shared" si="234"/>
        <v>8109.22</v>
      </c>
      <c r="GT12" s="249">
        <f t="shared" si="235"/>
        <v>1165</v>
      </c>
      <c r="GU12" s="233">
        <f t="shared" si="236"/>
        <v>1418</v>
      </c>
      <c r="GV12" s="232">
        <f t="shared" si="237"/>
        <v>1165</v>
      </c>
      <c r="GW12" s="233">
        <f t="shared" si="238"/>
        <v>1418</v>
      </c>
      <c r="GX12" s="232">
        <f t="shared" si="239"/>
        <v>5210.3399999999992</v>
      </c>
      <c r="GY12" s="233">
        <f t="shared" si="240"/>
        <v>5908.25</v>
      </c>
      <c r="GZ12" s="232">
        <f t="shared" si="241"/>
        <v>151615.29</v>
      </c>
      <c r="HA12" s="233">
        <f t="shared" si="242"/>
        <v>170152.40000000002</v>
      </c>
      <c r="HB12" s="249">
        <f t="shared" si="243"/>
        <v>435</v>
      </c>
      <c r="HC12" s="233">
        <f t="shared" si="244"/>
        <v>0</v>
      </c>
      <c r="HD12" s="232">
        <f t="shared" si="245"/>
        <v>435</v>
      </c>
      <c r="HE12" s="233">
        <f t="shared" si="246"/>
        <v>0</v>
      </c>
      <c r="HF12" s="232">
        <f t="shared" si="247"/>
        <v>1348.29</v>
      </c>
      <c r="HG12" s="233" t="str">
        <f t="shared" si="248"/>
        <v/>
      </c>
      <c r="HH12" s="232">
        <f t="shared" si="249"/>
        <v>38573.760000000002</v>
      </c>
      <c r="HI12" s="233" t="str">
        <f t="shared" si="250"/>
        <v/>
      </c>
      <c r="HJ12" s="249">
        <f t="shared" si="251"/>
        <v>6578.3799999999992</v>
      </c>
      <c r="HK12" s="233">
        <f t="shared" si="252"/>
        <v>5990.61</v>
      </c>
      <c r="HL12" s="232">
        <f t="shared" si="253"/>
        <v>190309.05</v>
      </c>
      <c r="HM12" s="232">
        <f t="shared" si="254"/>
        <v>178568.03</v>
      </c>
      <c r="HN12" s="337"/>
    </row>
    <row r="13" spans="1:222" ht="15">
      <c r="A13" s="250" t="s">
        <v>10</v>
      </c>
      <c r="B13" s="251" t="s">
        <v>15</v>
      </c>
      <c r="C13" s="338" t="s">
        <v>623</v>
      </c>
      <c r="D13" s="250">
        <v>106467</v>
      </c>
      <c r="E13" s="252">
        <v>4</v>
      </c>
      <c r="F13" s="771">
        <v>959</v>
      </c>
      <c r="G13" s="253">
        <v>1149</v>
      </c>
      <c r="H13" s="459">
        <v>14</v>
      </c>
      <c r="I13" s="255">
        <v>11</v>
      </c>
      <c r="J13" s="232">
        <f t="shared" si="109"/>
        <v>945</v>
      </c>
      <c r="K13" s="233">
        <f t="shared" si="110"/>
        <v>1138</v>
      </c>
      <c r="L13" s="333">
        <v>124</v>
      </c>
      <c r="M13" s="333">
        <v>124</v>
      </c>
      <c r="N13" s="232">
        <f t="shared" si="255"/>
        <v>945</v>
      </c>
      <c r="O13" s="233">
        <f t="shared" si="256"/>
        <v>1138</v>
      </c>
      <c r="P13" s="232">
        <f t="shared" si="257"/>
        <v>945</v>
      </c>
      <c r="Q13" s="233">
        <f t="shared" si="258"/>
        <v>1138</v>
      </c>
      <c r="R13" s="459">
        <v>172</v>
      </c>
      <c r="S13" s="256">
        <v>194</v>
      </c>
      <c r="T13" s="232">
        <f t="shared" si="111"/>
        <v>172</v>
      </c>
      <c r="U13" s="233">
        <f t="shared" si="112"/>
        <v>194</v>
      </c>
      <c r="V13" s="747">
        <v>6</v>
      </c>
      <c r="W13" s="256">
        <v>3</v>
      </c>
      <c r="X13" s="232">
        <f t="shared" si="113"/>
        <v>6</v>
      </c>
      <c r="Y13" s="233">
        <f t="shared" si="114"/>
        <v>3</v>
      </c>
      <c r="Z13" s="747">
        <v>0</v>
      </c>
      <c r="AA13" s="256">
        <v>0</v>
      </c>
      <c r="AB13" s="232">
        <f t="shared" si="115"/>
        <v>0</v>
      </c>
      <c r="AC13" s="233">
        <f t="shared" si="116"/>
        <v>0</v>
      </c>
      <c r="AD13" s="225">
        <f t="shared" si="117"/>
        <v>178</v>
      </c>
      <c r="AE13" s="233">
        <f t="shared" si="118"/>
        <v>197</v>
      </c>
      <c r="AF13" s="225">
        <f t="shared" si="119"/>
        <v>178</v>
      </c>
      <c r="AG13" s="233">
        <f t="shared" si="120"/>
        <v>197</v>
      </c>
      <c r="AH13" s="399">
        <v>4.55</v>
      </c>
      <c r="AI13" s="286">
        <v>4.4800000000000004</v>
      </c>
      <c r="AJ13" s="232">
        <f t="shared" si="121"/>
        <v>782.6</v>
      </c>
      <c r="AK13" s="233">
        <f t="shared" si="122"/>
        <v>869.12000000000012</v>
      </c>
      <c r="AL13" s="399">
        <v>7.08</v>
      </c>
      <c r="AM13" s="286">
        <v>5.53</v>
      </c>
      <c r="AN13" s="232">
        <f t="shared" si="123"/>
        <v>42.480000000000004</v>
      </c>
      <c r="AO13" s="233">
        <f t="shared" si="124"/>
        <v>16.59</v>
      </c>
      <c r="AP13" s="399">
        <v>0</v>
      </c>
      <c r="AQ13" s="286">
        <v>0</v>
      </c>
      <c r="AR13" s="232">
        <f t="shared" si="125"/>
        <v>0</v>
      </c>
      <c r="AS13" s="233">
        <f t="shared" si="126"/>
        <v>0</v>
      </c>
      <c r="AT13" s="545">
        <f t="shared" si="127"/>
        <v>4.6352808988764052</v>
      </c>
      <c r="AU13" s="546">
        <f t="shared" si="128"/>
        <v>4.4959898477157365</v>
      </c>
      <c r="AV13" s="232">
        <f t="shared" si="129"/>
        <v>825.08000000000015</v>
      </c>
      <c r="AW13" s="233">
        <f t="shared" si="130"/>
        <v>885.71</v>
      </c>
      <c r="AX13" s="747">
        <v>128.21</v>
      </c>
      <c r="AY13" s="253">
        <v>127.32</v>
      </c>
      <c r="AZ13" s="232">
        <f t="shared" si="131"/>
        <v>22052.120000000003</v>
      </c>
      <c r="BA13" s="233">
        <f t="shared" si="132"/>
        <v>24700.079999999998</v>
      </c>
      <c r="BB13" s="747">
        <v>132.66999999999999</v>
      </c>
      <c r="BC13" s="253">
        <v>109</v>
      </c>
      <c r="BD13" s="232">
        <f t="shared" si="133"/>
        <v>796.02</v>
      </c>
      <c r="BE13" s="233">
        <f t="shared" si="134"/>
        <v>327</v>
      </c>
      <c r="BF13" s="459">
        <v>0</v>
      </c>
      <c r="BG13" s="253">
        <v>0</v>
      </c>
      <c r="BH13" s="232">
        <f t="shared" si="135"/>
        <v>0</v>
      </c>
      <c r="BI13" s="233">
        <f t="shared" si="136"/>
        <v>0</v>
      </c>
      <c r="BJ13" s="232">
        <f t="shared" si="137"/>
        <v>128.3603370786517</v>
      </c>
      <c r="BK13" s="233">
        <f t="shared" si="138"/>
        <v>127.04101522842639</v>
      </c>
      <c r="BL13" s="232">
        <f t="shared" si="139"/>
        <v>22848.140000000003</v>
      </c>
      <c r="BM13" s="233">
        <f t="shared" si="140"/>
        <v>25027.079999999998</v>
      </c>
      <c r="BN13" s="747">
        <v>426</v>
      </c>
      <c r="BO13" s="256">
        <v>520</v>
      </c>
      <c r="BP13" s="232">
        <f t="shared" si="141"/>
        <v>426</v>
      </c>
      <c r="BQ13" s="233">
        <f t="shared" si="142"/>
        <v>520</v>
      </c>
      <c r="BR13" s="747">
        <v>28</v>
      </c>
      <c r="BS13" s="256">
        <v>38</v>
      </c>
      <c r="BT13" s="232">
        <f t="shared" si="143"/>
        <v>28</v>
      </c>
      <c r="BU13" s="233">
        <f t="shared" si="144"/>
        <v>38</v>
      </c>
      <c r="BV13" s="747">
        <v>0</v>
      </c>
      <c r="BW13" s="256">
        <v>0</v>
      </c>
      <c r="BX13" s="232">
        <f t="shared" si="145"/>
        <v>0</v>
      </c>
      <c r="BY13" s="233">
        <f t="shared" si="146"/>
        <v>0</v>
      </c>
      <c r="BZ13" s="225">
        <f t="shared" si="147"/>
        <v>454</v>
      </c>
      <c r="CA13" s="233">
        <f t="shared" si="148"/>
        <v>558</v>
      </c>
      <c r="CB13" s="225">
        <f t="shared" si="149"/>
        <v>454</v>
      </c>
      <c r="CC13" s="233">
        <f t="shared" si="150"/>
        <v>558</v>
      </c>
      <c r="CD13" s="400">
        <v>5.55</v>
      </c>
      <c r="CE13" s="286">
        <v>5.43</v>
      </c>
      <c r="CF13" s="232">
        <f t="shared" si="151"/>
        <v>2364.2999999999997</v>
      </c>
      <c r="CG13" s="233">
        <f t="shared" si="152"/>
        <v>2823.6</v>
      </c>
      <c r="CH13" s="400">
        <v>6.14</v>
      </c>
      <c r="CI13" s="286">
        <v>6.42</v>
      </c>
      <c r="CJ13" s="232">
        <f t="shared" si="153"/>
        <v>171.92</v>
      </c>
      <c r="CK13" s="233">
        <f t="shared" si="154"/>
        <v>243.96</v>
      </c>
      <c r="CL13" s="400">
        <v>0</v>
      </c>
      <c r="CM13" s="286">
        <v>0</v>
      </c>
      <c r="CN13" s="232">
        <f t="shared" si="155"/>
        <v>0</v>
      </c>
      <c r="CO13" s="233">
        <f t="shared" si="156"/>
        <v>0</v>
      </c>
      <c r="CP13" s="232">
        <f t="shared" si="157"/>
        <v>5.5863876651982372</v>
      </c>
      <c r="CQ13" s="546">
        <f t="shared" si="158"/>
        <v>5.4974193548387094</v>
      </c>
      <c r="CR13" s="232">
        <f t="shared" si="159"/>
        <v>2536.2199999999998</v>
      </c>
      <c r="CS13" s="233">
        <f t="shared" si="160"/>
        <v>3067.56</v>
      </c>
      <c r="CT13" s="747">
        <v>132.27000000000001</v>
      </c>
      <c r="CU13" s="253">
        <v>134.28</v>
      </c>
      <c r="CV13" s="232">
        <f t="shared" si="161"/>
        <v>56347.020000000004</v>
      </c>
      <c r="CW13" s="233">
        <f t="shared" si="162"/>
        <v>69825.600000000006</v>
      </c>
      <c r="CX13" s="747">
        <v>118.18</v>
      </c>
      <c r="CY13" s="253">
        <v>130.18</v>
      </c>
      <c r="CZ13" s="232">
        <f t="shared" si="163"/>
        <v>3309.04</v>
      </c>
      <c r="DA13" s="233">
        <f t="shared" si="164"/>
        <v>4946.84</v>
      </c>
      <c r="DB13" s="459">
        <v>0</v>
      </c>
      <c r="DC13" s="253">
        <v>0</v>
      </c>
      <c r="DD13" s="232">
        <f t="shared" si="165"/>
        <v>0</v>
      </c>
      <c r="DE13" s="233">
        <f t="shared" si="166"/>
        <v>0</v>
      </c>
      <c r="DF13" s="232">
        <f t="shared" si="167"/>
        <v>131.40101321585905</v>
      </c>
      <c r="DG13" s="233">
        <f t="shared" si="168"/>
        <v>134.00078853046597</v>
      </c>
      <c r="DH13" s="232">
        <f t="shared" si="169"/>
        <v>59656.060000000012</v>
      </c>
      <c r="DI13" s="233">
        <f t="shared" si="170"/>
        <v>74772.440000000017</v>
      </c>
      <c r="DJ13" s="232">
        <f t="shared" si="171"/>
        <v>632</v>
      </c>
      <c r="DK13" s="233">
        <f t="shared" si="172"/>
        <v>755</v>
      </c>
      <c r="DL13" s="232">
        <f t="shared" si="173"/>
        <v>632</v>
      </c>
      <c r="DM13" s="233">
        <f t="shared" si="174"/>
        <v>755</v>
      </c>
      <c r="DN13" s="545">
        <f t="shared" si="175"/>
        <v>5.3185126582278484</v>
      </c>
      <c r="DO13" s="546">
        <f t="shared" si="176"/>
        <v>5.2361192052980128</v>
      </c>
      <c r="DP13" s="232">
        <f t="shared" si="177"/>
        <v>3361.3</v>
      </c>
      <c r="DQ13" s="233">
        <f t="shared" si="178"/>
        <v>3953.2699999999995</v>
      </c>
      <c r="DR13" s="232">
        <f t="shared" si="179"/>
        <v>130.54462025316457</v>
      </c>
      <c r="DS13" s="233">
        <f t="shared" si="180"/>
        <v>132.18479470198679</v>
      </c>
      <c r="DT13" s="232">
        <f t="shared" si="181"/>
        <v>82504.200000000012</v>
      </c>
      <c r="DU13" s="233">
        <f t="shared" si="182"/>
        <v>99799.520000000019</v>
      </c>
      <c r="DV13" s="747">
        <v>0</v>
      </c>
      <c r="DW13" s="256">
        <v>241</v>
      </c>
      <c r="DX13" s="232">
        <f t="shared" si="183"/>
        <v>0</v>
      </c>
      <c r="DY13" s="233">
        <f t="shared" si="184"/>
        <v>241</v>
      </c>
      <c r="DZ13" s="747">
        <v>0</v>
      </c>
      <c r="EA13" s="256">
        <v>142</v>
      </c>
      <c r="EB13" s="232">
        <f t="shared" si="185"/>
        <v>0</v>
      </c>
      <c r="EC13" s="233">
        <f t="shared" si="186"/>
        <v>142</v>
      </c>
      <c r="ED13" s="747">
        <v>313</v>
      </c>
      <c r="EE13" s="256">
        <v>0</v>
      </c>
      <c r="EF13" s="232">
        <f t="shared" si="187"/>
        <v>313</v>
      </c>
      <c r="EG13" s="233">
        <f t="shared" si="188"/>
        <v>0</v>
      </c>
      <c r="EH13" s="225">
        <f t="shared" si="189"/>
        <v>313</v>
      </c>
      <c r="EI13" s="233">
        <f t="shared" si="190"/>
        <v>383</v>
      </c>
      <c r="EJ13" s="225">
        <f t="shared" si="191"/>
        <v>313</v>
      </c>
      <c r="EK13" s="233">
        <f t="shared" si="192"/>
        <v>383</v>
      </c>
      <c r="EL13" s="400">
        <v>0</v>
      </c>
      <c r="EM13" s="286">
        <v>3.87</v>
      </c>
      <c r="EN13" s="232">
        <f t="shared" si="193"/>
        <v>0</v>
      </c>
      <c r="EO13" s="233">
        <f t="shared" si="194"/>
        <v>932.67000000000007</v>
      </c>
      <c r="EP13" s="400">
        <v>0</v>
      </c>
      <c r="EQ13" s="286">
        <v>3.68</v>
      </c>
      <c r="ER13" s="232">
        <f t="shared" si="195"/>
        <v>0</v>
      </c>
      <c r="ES13" s="233">
        <f t="shared" si="196"/>
        <v>522.56000000000006</v>
      </c>
      <c r="ET13" s="400">
        <v>3.87</v>
      </c>
      <c r="EU13" s="286">
        <v>0</v>
      </c>
      <c r="EV13" s="232">
        <f t="shared" si="197"/>
        <v>1211.31</v>
      </c>
      <c r="EW13" s="233">
        <f t="shared" si="198"/>
        <v>0</v>
      </c>
      <c r="EX13" s="545">
        <f t="shared" si="199"/>
        <v>3.8699999999999997</v>
      </c>
      <c r="EY13" s="546">
        <f t="shared" si="200"/>
        <v>3.799556135770235</v>
      </c>
      <c r="EZ13" s="232">
        <f t="shared" si="201"/>
        <v>1211.31</v>
      </c>
      <c r="FA13" s="233">
        <f t="shared" si="202"/>
        <v>1455.23</v>
      </c>
      <c r="FB13" s="747">
        <v>0</v>
      </c>
      <c r="FC13" s="253">
        <v>85.17</v>
      </c>
      <c r="FD13" s="232">
        <f t="shared" si="203"/>
        <v>0</v>
      </c>
      <c r="FE13" s="233">
        <f t="shared" si="204"/>
        <v>20525.97</v>
      </c>
      <c r="FF13" s="747">
        <v>0</v>
      </c>
      <c r="FG13" s="253">
        <v>61.55</v>
      </c>
      <c r="FH13" s="232">
        <f t="shared" si="205"/>
        <v>0</v>
      </c>
      <c r="FI13" s="233">
        <f t="shared" si="206"/>
        <v>8740.1</v>
      </c>
      <c r="FJ13" s="459">
        <v>82.51</v>
      </c>
      <c r="FK13" s="253">
        <v>0</v>
      </c>
      <c r="FL13" s="232">
        <f t="shared" si="207"/>
        <v>25825.63</v>
      </c>
      <c r="FM13" s="233">
        <f t="shared" si="208"/>
        <v>0</v>
      </c>
      <c r="FN13" s="232">
        <f t="shared" si="209"/>
        <v>82.51</v>
      </c>
      <c r="FO13" s="233">
        <f t="shared" si="210"/>
        <v>76.412715404699739</v>
      </c>
      <c r="FP13" s="232">
        <f t="shared" si="211"/>
        <v>25825.63</v>
      </c>
      <c r="FQ13" s="233">
        <f t="shared" si="212"/>
        <v>29266.07</v>
      </c>
      <c r="FR13" s="257">
        <v>0</v>
      </c>
      <c r="FS13" s="256">
        <v>0</v>
      </c>
      <c r="FT13" s="232">
        <f t="shared" si="213"/>
        <v>0</v>
      </c>
      <c r="FU13" s="233">
        <f t="shared" si="214"/>
        <v>0</v>
      </c>
      <c r="FV13" s="257">
        <v>0</v>
      </c>
      <c r="FW13" s="256">
        <v>0</v>
      </c>
      <c r="FX13" s="232">
        <f t="shared" si="215"/>
        <v>0</v>
      </c>
      <c r="FY13" s="233">
        <f t="shared" si="216"/>
        <v>0</v>
      </c>
      <c r="FZ13" s="747">
        <v>0</v>
      </c>
      <c r="GA13" s="256">
        <v>0</v>
      </c>
      <c r="GB13" s="232">
        <f t="shared" si="217"/>
        <v>0</v>
      </c>
      <c r="GC13" s="233">
        <f t="shared" si="218"/>
        <v>0</v>
      </c>
      <c r="GD13" s="249">
        <f t="shared" si="219"/>
        <v>598</v>
      </c>
      <c r="GE13" s="233">
        <f t="shared" si="220"/>
        <v>955</v>
      </c>
      <c r="GF13" s="232">
        <f t="shared" si="221"/>
        <v>598</v>
      </c>
      <c r="GG13" s="233">
        <f t="shared" si="222"/>
        <v>955</v>
      </c>
      <c r="GH13" s="232">
        <f t="shared" si="223"/>
        <v>3146.8999999999996</v>
      </c>
      <c r="GI13" s="233">
        <f t="shared" si="224"/>
        <v>4625.3900000000003</v>
      </c>
      <c r="GJ13" s="232">
        <f t="shared" si="225"/>
        <v>78399.140000000014</v>
      </c>
      <c r="GK13" s="233">
        <f t="shared" si="226"/>
        <v>115051.65000000001</v>
      </c>
      <c r="GL13" s="249">
        <f t="shared" si="227"/>
        <v>34</v>
      </c>
      <c r="GM13" s="233">
        <f t="shared" si="228"/>
        <v>183</v>
      </c>
      <c r="GN13" s="232">
        <f t="shared" si="229"/>
        <v>34</v>
      </c>
      <c r="GO13" s="233">
        <f t="shared" si="230"/>
        <v>183</v>
      </c>
      <c r="GP13" s="232">
        <f t="shared" si="231"/>
        <v>214.39999999999998</v>
      </c>
      <c r="GQ13" s="233">
        <f t="shared" si="232"/>
        <v>783.11000000000013</v>
      </c>
      <c r="GR13" s="232">
        <f t="shared" si="233"/>
        <v>4105.0599999999995</v>
      </c>
      <c r="GS13" s="233">
        <f t="shared" si="234"/>
        <v>14013.94</v>
      </c>
      <c r="GT13" s="249">
        <f t="shared" si="235"/>
        <v>632</v>
      </c>
      <c r="GU13" s="233">
        <f t="shared" si="236"/>
        <v>1138</v>
      </c>
      <c r="GV13" s="232">
        <f t="shared" si="237"/>
        <v>632</v>
      </c>
      <c r="GW13" s="233">
        <f t="shared" si="238"/>
        <v>1138</v>
      </c>
      <c r="GX13" s="232">
        <f t="shared" si="239"/>
        <v>3361.2999999999997</v>
      </c>
      <c r="GY13" s="233">
        <f t="shared" si="240"/>
        <v>5408.5</v>
      </c>
      <c r="GZ13" s="232">
        <f t="shared" si="241"/>
        <v>82504.200000000012</v>
      </c>
      <c r="HA13" s="233">
        <f t="shared" si="242"/>
        <v>129065.59000000001</v>
      </c>
      <c r="HB13" s="249">
        <f t="shared" si="243"/>
        <v>313</v>
      </c>
      <c r="HC13" s="233">
        <f t="shared" si="244"/>
        <v>0</v>
      </c>
      <c r="HD13" s="232">
        <f t="shared" si="245"/>
        <v>313</v>
      </c>
      <c r="HE13" s="233">
        <f t="shared" si="246"/>
        <v>0</v>
      </c>
      <c r="HF13" s="232">
        <f t="shared" si="247"/>
        <v>1211.31</v>
      </c>
      <c r="HG13" s="233" t="str">
        <f t="shared" si="248"/>
        <v/>
      </c>
      <c r="HH13" s="232">
        <f t="shared" si="249"/>
        <v>25825.63</v>
      </c>
      <c r="HI13" s="233" t="str">
        <f t="shared" si="250"/>
        <v/>
      </c>
      <c r="HJ13" s="249">
        <f t="shared" si="251"/>
        <v>4572.6100000000006</v>
      </c>
      <c r="HK13" s="233">
        <f t="shared" si="252"/>
        <v>5408.5</v>
      </c>
      <c r="HL13" s="232">
        <f t="shared" si="253"/>
        <v>108329.83000000002</v>
      </c>
      <c r="HM13" s="232">
        <f t="shared" si="254"/>
        <v>129065.59000000003</v>
      </c>
      <c r="HN13" s="337"/>
    </row>
    <row r="14" spans="1:222" ht="15">
      <c r="A14" s="250" t="s">
        <v>10</v>
      </c>
      <c r="B14" s="251" t="s">
        <v>16</v>
      </c>
      <c r="C14" s="331"/>
      <c r="D14" s="250">
        <v>107071</v>
      </c>
      <c r="E14" s="252">
        <v>4</v>
      </c>
      <c r="F14" s="771">
        <v>437</v>
      </c>
      <c r="G14" s="253">
        <v>447</v>
      </c>
      <c r="H14" s="459">
        <v>0</v>
      </c>
      <c r="I14" s="255">
        <v>0</v>
      </c>
      <c r="J14" s="232">
        <f t="shared" si="109"/>
        <v>437</v>
      </c>
      <c r="K14" s="233">
        <f t="shared" si="110"/>
        <v>447</v>
      </c>
      <c r="L14" s="333">
        <v>124</v>
      </c>
      <c r="M14" s="333">
        <v>124</v>
      </c>
      <c r="N14" s="232">
        <f t="shared" si="255"/>
        <v>437</v>
      </c>
      <c r="O14" s="233">
        <f t="shared" si="256"/>
        <v>447</v>
      </c>
      <c r="P14" s="232">
        <f t="shared" si="257"/>
        <v>437</v>
      </c>
      <c r="Q14" s="233">
        <f t="shared" si="258"/>
        <v>447</v>
      </c>
      <c r="R14" s="459">
        <v>71</v>
      </c>
      <c r="S14" s="256">
        <v>94</v>
      </c>
      <c r="T14" s="232">
        <f t="shared" si="111"/>
        <v>71</v>
      </c>
      <c r="U14" s="233">
        <f t="shared" si="112"/>
        <v>94</v>
      </c>
      <c r="V14" s="747">
        <v>0</v>
      </c>
      <c r="W14" s="256">
        <v>1</v>
      </c>
      <c r="X14" s="232">
        <f t="shared" si="113"/>
        <v>0</v>
      </c>
      <c r="Y14" s="233">
        <f t="shared" si="114"/>
        <v>1</v>
      </c>
      <c r="Z14" s="747">
        <v>0</v>
      </c>
      <c r="AA14" s="256">
        <v>0</v>
      </c>
      <c r="AB14" s="232">
        <f t="shared" si="115"/>
        <v>0</v>
      </c>
      <c r="AC14" s="233">
        <f t="shared" si="116"/>
        <v>0</v>
      </c>
      <c r="AD14" s="225">
        <f t="shared" si="117"/>
        <v>71</v>
      </c>
      <c r="AE14" s="233">
        <f t="shared" si="118"/>
        <v>95</v>
      </c>
      <c r="AF14" s="225">
        <f t="shared" si="119"/>
        <v>71</v>
      </c>
      <c r="AG14" s="233">
        <f t="shared" si="120"/>
        <v>95</v>
      </c>
      <c r="AH14" s="399">
        <v>4.2300000000000004</v>
      </c>
      <c r="AI14" s="286">
        <v>4.41</v>
      </c>
      <c r="AJ14" s="232">
        <f t="shared" si="121"/>
        <v>300.33000000000004</v>
      </c>
      <c r="AK14" s="233">
        <f t="shared" si="122"/>
        <v>414.54</v>
      </c>
      <c r="AL14" s="399">
        <v>0</v>
      </c>
      <c r="AM14" s="286">
        <v>0.83</v>
      </c>
      <c r="AN14" s="232">
        <f t="shared" si="123"/>
        <v>0</v>
      </c>
      <c r="AO14" s="233">
        <f t="shared" si="124"/>
        <v>0.83</v>
      </c>
      <c r="AP14" s="399">
        <v>0</v>
      </c>
      <c r="AQ14" s="286">
        <v>0</v>
      </c>
      <c r="AR14" s="232">
        <f t="shared" si="125"/>
        <v>0</v>
      </c>
      <c r="AS14" s="233">
        <f t="shared" si="126"/>
        <v>0</v>
      </c>
      <c r="AT14" s="545">
        <f t="shared" si="127"/>
        <v>4.2300000000000004</v>
      </c>
      <c r="AU14" s="546">
        <f t="shared" si="128"/>
        <v>4.3723157894736842</v>
      </c>
      <c r="AV14" s="232">
        <f t="shared" si="129"/>
        <v>300.33000000000004</v>
      </c>
      <c r="AW14" s="233">
        <f t="shared" si="130"/>
        <v>415.37</v>
      </c>
      <c r="AX14" s="747">
        <v>122.34</v>
      </c>
      <c r="AY14" s="253">
        <v>125.72</v>
      </c>
      <c r="AZ14" s="232">
        <f t="shared" si="131"/>
        <v>8686.14</v>
      </c>
      <c r="BA14" s="233">
        <f t="shared" si="132"/>
        <v>11817.68</v>
      </c>
      <c r="BB14" s="747">
        <v>0</v>
      </c>
      <c r="BC14" s="253">
        <v>120</v>
      </c>
      <c r="BD14" s="232">
        <f t="shared" si="133"/>
        <v>0</v>
      </c>
      <c r="BE14" s="233">
        <f t="shared" si="134"/>
        <v>120</v>
      </c>
      <c r="BF14" s="459">
        <v>0</v>
      </c>
      <c r="BG14" s="253">
        <v>0</v>
      </c>
      <c r="BH14" s="232">
        <f t="shared" si="135"/>
        <v>0</v>
      </c>
      <c r="BI14" s="233">
        <f t="shared" si="136"/>
        <v>0</v>
      </c>
      <c r="BJ14" s="232">
        <f t="shared" si="137"/>
        <v>122.33999999999999</v>
      </c>
      <c r="BK14" s="233">
        <f t="shared" si="138"/>
        <v>125.65978947368421</v>
      </c>
      <c r="BL14" s="232">
        <f t="shared" si="139"/>
        <v>8686.14</v>
      </c>
      <c r="BM14" s="233">
        <f t="shared" si="140"/>
        <v>11937.68</v>
      </c>
      <c r="BN14" s="747">
        <v>164</v>
      </c>
      <c r="BO14" s="256">
        <v>162</v>
      </c>
      <c r="BP14" s="232">
        <f t="shared" si="141"/>
        <v>164</v>
      </c>
      <c r="BQ14" s="233">
        <f t="shared" si="142"/>
        <v>162</v>
      </c>
      <c r="BR14" s="747">
        <v>0</v>
      </c>
      <c r="BS14" s="256">
        <v>6</v>
      </c>
      <c r="BT14" s="232">
        <f t="shared" si="143"/>
        <v>0</v>
      </c>
      <c r="BU14" s="233">
        <f t="shared" si="144"/>
        <v>6</v>
      </c>
      <c r="BV14" s="747">
        <v>1</v>
      </c>
      <c r="BW14" s="256">
        <v>0</v>
      </c>
      <c r="BX14" s="232">
        <f t="shared" si="145"/>
        <v>1</v>
      </c>
      <c r="BY14" s="233">
        <f t="shared" si="146"/>
        <v>0</v>
      </c>
      <c r="BZ14" s="225">
        <f t="shared" si="147"/>
        <v>165</v>
      </c>
      <c r="CA14" s="233">
        <f t="shared" si="148"/>
        <v>168</v>
      </c>
      <c r="CB14" s="225">
        <f t="shared" si="149"/>
        <v>165</v>
      </c>
      <c r="CC14" s="233">
        <f t="shared" si="150"/>
        <v>168</v>
      </c>
      <c r="CD14" s="400">
        <v>5.42</v>
      </c>
      <c r="CE14" s="286">
        <v>5.62</v>
      </c>
      <c r="CF14" s="232">
        <f t="shared" si="151"/>
        <v>888.88</v>
      </c>
      <c r="CG14" s="233">
        <f t="shared" si="152"/>
        <v>910.44</v>
      </c>
      <c r="CH14" s="400">
        <v>0</v>
      </c>
      <c r="CI14" s="286">
        <v>18.07</v>
      </c>
      <c r="CJ14" s="232">
        <f t="shared" si="153"/>
        <v>0</v>
      </c>
      <c r="CK14" s="233">
        <f t="shared" si="154"/>
        <v>108.42</v>
      </c>
      <c r="CL14" s="400">
        <v>24.58</v>
      </c>
      <c r="CM14" s="286">
        <v>0</v>
      </c>
      <c r="CN14" s="232">
        <f t="shared" si="155"/>
        <v>24.58</v>
      </c>
      <c r="CO14" s="233">
        <f t="shared" si="156"/>
        <v>0</v>
      </c>
      <c r="CP14" s="232">
        <f t="shared" si="157"/>
        <v>5.5361212121212127</v>
      </c>
      <c r="CQ14" s="546">
        <f t="shared" si="158"/>
        <v>6.0646428571428572</v>
      </c>
      <c r="CR14" s="232">
        <f t="shared" si="159"/>
        <v>913.46</v>
      </c>
      <c r="CS14" s="233">
        <f t="shared" si="160"/>
        <v>1018.86</v>
      </c>
      <c r="CT14" s="747">
        <v>126.9</v>
      </c>
      <c r="CU14" s="253">
        <v>130.9</v>
      </c>
      <c r="CV14" s="232">
        <f t="shared" si="161"/>
        <v>20811.600000000002</v>
      </c>
      <c r="CW14" s="233">
        <f t="shared" si="162"/>
        <v>21205.8</v>
      </c>
      <c r="CX14" s="747">
        <v>0</v>
      </c>
      <c r="CY14" s="253">
        <v>59.17</v>
      </c>
      <c r="CZ14" s="232">
        <f t="shared" si="163"/>
        <v>0</v>
      </c>
      <c r="DA14" s="233">
        <f t="shared" si="164"/>
        <v>355.02</v>
      </c>
      <c r="DB14" s="459">
        <v>0.1</v>
      </c>
      <c r="DC14" s="253">
        <v>0</v>
      </c>
      <c r="DD14" s="232">
        <f t="shared" si="165"/>
        <v>0.1</v>
      </c>
      <c r="DE14" s="233">
        <f t="shared" si="166"/>
        <v>0</v>
      </c>
      <c r="DF14" s="232">
        <f t="shared" si="167"/>
        <v>126.13151515151516</v>
      </c>
      <c r="DG14" s="233">
        <f t="shared" si="168"/>
        <v>128.33821428571429</v>
      </c>
      <c r="DH14" s="232">
        <f t="shared" si="169"/>
        <v>20811.7</v>
      </c>
      <c r="DI14" s="233">
        <f t="shared" si="170"/>
        <v>21560.82</v>
      </c>
      <c r="DJ14" s="232">
        <f t="shared" si="171"/>
        <v>236</v>
      </c>
      <c r="DK14" s="233">
        <f t="shared" si="172"/>
        <v>263</v>
      </c>
      <c r="DL14" s="232">
        <f t="shared" si="173"/>
        <v>236</v>
      </c>
      <c r="DM14" s="233">
        <f t="shared" si="174"/>
        <v>263</v>
      </c>
      <c r="DN14" s="545">
        <f t="shared" si="175"/>
        <v>5.1431779661016952</v>
      </c>
      <c r="DO14" s="546">
        <f t="shared" si="176"/>
        <v>5.453346007604563</v>
      </c>
      <c r="DP14" s="232">
        <f t="shared" si="177"/>
        <v>1213.79</v>
      </c>
      <c r="DQ14" s="233">
        <f t="shared" si="178"/>
        <v>1434.23</v>
      </c>
      <c r="DR14" s="232">
        <f t="shared" si="179"/>
        <v>124.99084745762713</v>
      </c>
      <c r="DS14" s="233">
        <f t="shared" si="180"/>
        <v>127.37072243346007</v>
      </c>
      <c r="DT14" s="232">
        <f t="shared" si="181"/>
        <v>29497.84</v>
      </c>
      <c r="DU14" s="233">
        <f t="shared" si="182"/>
        <v>33498.5</v>
      </c>
      <c r="DV14" s="747">
        <v>0</v>
      </c>
      <c r="DW14" s="256">
        <v>162</v>
      </c>
      <c r="DX14" s="232">
        <f t="shared" si="183"/>
        <v>0</v>
      </c>
      <c r="DY14" s="233">
        <f t="shared" si="184"/>
        <v>162</v>
      </c>
      <c r="DZ14" s="747">
        <v>0</v>
      </c>
      <c r="EA14" s="256">
        <v>22</v>
      </c>
      <c r="EB14" s="232">
        <f t="shared" si="185"/>
        <v>0</v>
      </c>
      <c r="EC14" s="233">
        <f t="shared" si="186"/>
        <v>22</v>
      </c>
      <c r="ED14" s="747">
        <v>201</v>
      </c>
      <c r="EE14" s="256">
        <v>0</v>
      </c>
      <c r="EF14" s="232">
        <f t="shared" si="187"/>
        <v>201</v>
      </c>
      <c r="EG14" s="233">
        <f t="shared" si="188"/>
        <v>0</v>
      </c>
      <c r="EH14" s="225">
        <f t="shared" si="189"/>
        <v>201</v>
      </c>
      <c r="EI14" s="233">
        <f t="shared" si="190"/>
        <v>184</v>
      </c>
      <c r="EJ14" s="225">
        <f t="shared" si="191"/>
        <v>201</v>
      </c>
      <c r="EK14" s="233">
        <f t="shared" si="192"/>
        <v>184</v>
      </c>
      <c r="EL14" s="400">
        <v>0</v>
      </c>
      <c r="EM14" s="286">
        <v>3.61</v>
      </c>
      <c r="EN14" s="232">
        <f t="shared" si="193"/>
        <v>0</v>
      </c>
      <c r="EO14" s="233">
        <f t="shared" si="194"/>
        <v>584.81999999999994</v>
      </c>
      <c r="EP14" s="400">
        <v>0</v>
      </c>
      <c r="EQ14" s="286">
        <v>4.3099999999999996</v>
      </c>
      <c r="ER14" s="232">
        <f t="shared" si="195"/>
        <v>0</v>
      </c>
      <c r="ES14" s="233">
        <f t="shared" si="196"/>
        <v>94.82</v>
      </c>
      <c r="ET14" s="400">
        <v>4.6900000000000004</v>
      </c>
      <c r="EU14" s="286">
        <v>0</v>
      </c>
      <c r="EV14" s="232">
        <f t="shared" si="197"/>
        <v>942.69</v>
      </c>
      <c r="EW14" s="233">
        <f t="shared" si="198"/>
        <v>0</v>
      </c>
      <c r="EX14" s="545">
        <f t="shared" si="199"/>
        <v>4.6900000000000004</v>
      </c>
      <c r="EY14" s="546">
        <f t="shared" si="200"/>
        <v>3.6936956521739122</v>
      </c>
      <c r="EZ14" s="232">
        <f t="shared" si="201"/>
        <v>942.69</v>
      </c>
      <c r="FA14" s="233">
        <f t="shared" si="202"/>
        <v>679.63999999999987</v>
      </c>
      <c r="FB14" s="747">
        <v>0</v>
      </c>
      <c r="FC14" s="253">
        <v>83.18</v>
      </c>
      <c r="FD14" s="232">
        <f t="shared" si="203"/>
        <v>0</v>
      </c>
      <c r="FE14" s="233">
        <f t="shared" si="204"/>
        <v>13475.160000000002</v>
      </c>
      <c r="FF14" s="747">
        <v>0</v>
      </c>
      <c r="FG14" s="253">
        <v>74.319999999999993</v>
      </c>
      <c r="FH14" s="232">
        <f t="shared" si="205"/>
        <v>0</v>
      </c>
      <c r="FI14" s="233">
        <f t="shared" si="206"/>
        <v>1635.04</v>
      </c>
      <c r="FJ14" s="459">
        <v>82.52</v>
      </c>
      <c r="FK14" s="253">
        <v>0</v>
      </c>
      <c r="FL14" s="232">
        <f t="shared" si="207"/>
        <v>16586.52</v>
      </c>
      <c r="FM14" s="233">
        <f t="shared" si="208"/>
        <v>0</v>
      </c>
      <c r="FN14" s="232">
        <f t="shared" si="209"/>
        <v>82.52</v>
      </c>
      <c r="FO14" s="233">
        <f t="shared" si="210"/>
        <v>82.120652173913044</v>
      </c>
      <c r="FP14" s="232">
        <f t="shared" si="211"/>
        <v>16586.52</v>
      </c>
      <c r="FQ14" s="233">
        <f t="shared" si="212"/>
        <v>15110.2</v>
      </c>
      <c r="FR14" s="257">
        <v>0</v>
      </c>
      <c r="FS14" s="256">
        <v>0</v>
      </c>
      <c r="FT14" s="232">
        <f t="shared" si="213"/>
        <v>0</v>
      </c>
      <c r="FU14" s="233">
        <f t="shared" si="214"/>
        <v>0</v>
      </c>
      <c r="FV14" s="257">
        <v>0</v>
      </c>
      <c r="FW14" s="256">
        <v>0</v>
      </c>
      <c r="FX14" s="232">
        <f t="shared" si="215"/>
        <v>0</v>
      </c>
      <c r="FY14" s="233">
        <f t="shared" si="216"/>
        <v>0</v>
      </c>
      <c r="FZ14" s="747">
        <v>0</v>
      </c>
      <c r="GA14" s="256">
        <v>0</v>
      </c>
      <c r="GB14" s="232">
        <f t="shared" si="217"/>
        <v>0</v>
      </c>
      <c r="GC14" s="233">
        <f t="shared" si="218"/>
        <v>0</v>
      </c>
      <c r="GD14" s="249">
        <f t="shared" si="219"/>
        <v>235</v>
      </c>
      <c r="GE14" s="233">
        <f t="shared" si="220"/>
        <v>418</v>
      </c>
      <c r="GF14" s="232">
        <f t="shared" si="221"/>
        <v>235</v>
      </c>
      <c r="GG14" s="233">
        <f t="shared" si="222"/>
        <v>418</v>
      </c>
      <c r="GH14" s="232">
        <f t="shared" si="223"/>
        <v>1189.21</v>
      </c>
      <c r="GI14" s="233">
        <f t="shared" si="224"/>
        <v>1909.8</v>
      </c>
      <c r="GJ14" s="232">
        <f t="shared" si="225"/>
        <v>29497.74</v>
      </c>
      <c r="GK14" s="233">
        <f t="shared" si="226"/>
        <v>46498.64</v>
      </c>
      <c r="GL14" s="249">
        <f t="shared" si="227"/>
        <v>0</v>
      </c>
      <c r="GM14" s="233">
        <f t="shared" si="228"/>
        <v>29</v>
      </c>
      <c r="GN14" s="232">
        <f t="shared" si="229"/>
        <v>0</v>
      </c>
      <c r="GO14" s="233">
        <f t="shared" si="230"/>
        <v>29</v>
      </c>
      <c r="GP14" s="232">
        <f t="shared" si="231"/>
        <v>0</v>
      </c>
      <c r="GQ14" s="233">
        <f t="shared" si="232"/>
        <v>204.07</v>
      </c>
      <c r="GR14" s="232">
        <f t="shared" si="233"/>
        <v>0</v>
      </c>
      <c r="GS14" s="233">
        <f t="shared" si="234"/>
        <v>2110.06</v>
      </c>
      <c r="GT14" s="249">
        <f t="shared" si="235"/>
        <v>235</v>
      </c>
      <c r="GU14" s="233">
        <f t="shared" si="236"/>
        <v>447</v>
      </c>
      <c r="GV14" s="232">
        <f t="shared" si="237"/>
        <v>235</v>
      </c>
      <c r="GW14" s="233">
        <f t="shared" si="238"/>
        <v>447</v>
      </c>
      <c r="GX14" s="232">
        <f t="shared" si="239"/>
        <v>1189.21</v>
      </c>
      <c r="GY14" s="233">
        <f t="shared" si="240"/>
        <v>2113.87</v>
      </c>
      <c r="GZ14" s="232">
        <f t="shared" si="241"/>
        <v>29497.74</v>
      </c>
      <c r="HA14" s="233">
        <f t="shared" si="242"/>
        <v>48608.7</v>
      </c>
      <c r="HB14" s="249">
        <f t="shared" si="243"/>
        <v>202</v>
      </c>
      <c r="HC14" s="233">
        <f t="shared" si="244"/>
        <v>0</v>
      </c>
      <c r="HD14" s="232">
        <f t="shared" si="245"/>
        <v>202</v>
      </c>
      <c r="HE14" s="233">
        <f t="shared" si="246"/>
        <v>0</v>
      </c>
      <c r="HF14" s="232">
        <f t="shared" si="247"/>
        <v>967.2700000000001</v>
      </c>
      <c r="HG14" s="233" t="str">
        <f t="shared" si="248"/>
        <v/>
      </c>
      <c r="HH14" s="232">
        <f t="shared" si="249"/>
        <v>16586.62</v>
      </c>
      <c r="HI14" s="233" t="str">
        <f t="shared" si="250"/>
        <v/>
      </c>
      <c r="HJ14" s="249">
        <f t="shared" si="251"/>
        <v>2156.48</v>
      </c>
      <c r="HK14" s="233">
        <f t="shared" si="252"/>
        <v>2113.87</v>
      </c>
      <c r="HL14" s="232">
        <f t="shared" si="253"/>
        <v>46084.36</v>
      </c>
      <c r="HM14" s="232">
        <f t="shared" si="254"/>
        <v>48608.7</v>
      </c>
      <c r="HN14" s="337"/>
    </row>
    <row r="15" spans="1:222" ht="15">
      <c r="A15" s="250" t="s">
        <v>10</v>
      </c>
      <c r="B15" s="251" t="s">
        <v>17</v>
      </c>
      <c r="C15" s="341" t="s">
        <v>624</v>
      </c>
      <c r="D15" s="250">
        <v>107983</v>
      </c>
      <c r="E15" s="342">
        <v>4</v>
      </c>
      <c r="F15" s="771">
        <v>386</v>
      </c>
      <c r="G15" s="253">
        <v>376</v>
      </c>
      <c r="H15" s="459">
        <v>2</v>
      </c>
      <c r="I15" s="255">
        <v>0</v>
      </c>
      <c r="J15" s="232">
        <f t="shared" si="109"/>
        <v>384</v>
      </c>
      <c r="K15" s="233">
        <f t="shared" si="110"/>
        <v>376</v>
      </c>
      <c r="L15" s="333">
        <v>124</v>
      </c>
      <c r="M15" s="333">
        <v>124</v>
      </c>
      <c r="N15" s="232">
        <f t="shared" si="255"/>
        <v>384</v>
      </c>
      <c r="O15" s="233">
        <f t="shared" si="256"/>
        <v>376</v>
      </c>
      <c r="P15" s="232">
        <f t="shared" si="257"/>
        <v>384</v>
      </c>
      <c r="Q15" s="233">
        <f t="shared" si="258"/>
        <v>376</v>
      </c>
      <c r="R15" s="459">
        <v>34</v>
      </c>
      <c r="S15" s="256">
        <v>57</v>
      </c>
      <c r="T15" s="232">
        <f t="shared" si="111"/>
        <v>34</v>
      </c>
      <c r="U15" s="233">
        <f t="shared" si="112"/>
        <v>57</v>
      </c>
      <c r="V15" s="747">
        <v>10</v>
      </c>
      <c r="W15" s="256">
        <v>17</v>
      </c>
      <c r="X15" s="232">
        <f t="shared" si="113"/>
        <v>10</v>
      </c>
      <c r="Y15" s="233">
        <f t="shared" si="114"/>
        <v>17</v>
      </c>
      <c r="Z15" s="747">
        <v>0</v>
      </c>
      <c r="AA15" s="256">
        <v>0</v>
      </c>
      <c r="AB15" s="232">
        <f t="shared" si="115"/>
        <v>0</v>
      </c>
      <c r="AC15" s="233">
        <f t="shared" si="116"/>
        <v>0</v>
      </c>
      <c r="AD15" s="225">
        <f t="shared" si="117"/>
        <v>44</v>
      </c>
      <c r="AE15" s="233">
        <f t="shared" si="118"/>
        <v>74</v>
      </c>
      <c r="AF15" s="225">
        <f t="shared" si="119"/>
        <v>44</v>
      </c>
      <c r="AG15" s="233">
        <f t="shared" si="120"/>
        <v>74</v>
      </c>
      <c r="AH15" s="399">
        <v>4.79</v>
      </c>
      <c r="AI15" s="286">
        <v>4.7300000000000004</v>
      </c>
      <c r="AJ15" s="232">
        <f t="shared" si="121"/>
        <v>162.86000000000001</v>
      </c>
      <c r="AK15" s="233">
        <f t="shared" si="122"/>
        <v>269.61</v>
      </c>
      <c r="AL15" s="399">
        <v>4.43</v>
      </c>
      <c r="AM15" s="286">
        <v>4.97</v>
      </c>
      <c r="AN15" s="232">
        <f t="shared" si="123"/>
        <v>44.3</v>
      </c>
      <c r="AO15" s="233">
        <f t="shared" si="124"/>
        <v>84.49</v>
      </c>
      <c r="AP15" s="399">
        <v>0</v>
      </c>
      <c r="AQ15" s="286">
        <v>0</v>
      </c>
      <c r="AR15" s="232">
        <f t="shared" si="125"/>
        <v>0</v>
      </c>
      <c r="AS15" s="233">
        <f t="shared" si="126"/>
        <v>0</v>
      </c>
      <c r="AT15" s="545">
        <f t="shared" si="127"/>
        <v>4.7081818181818189</v>
      </c>
      <c r="AU15" s="546">
        <f t="shared" si="128"/>
        <v>4.7851351351351354</v>
      </c>
      <c r="AV15" s="232">
        <f t="shared" si="129"/>
        <v>207.16000000000003</v>
      </c>
      <c r="AW15" s="233">
        <f t="shared" si="130"/>
        <v>354.1</v>
      </c>
      <c r="AX15" s="747">
        <v>135.85</v>
      </c>
      <c r="AY15" s="253">
        <v>134.18</v>
      </c>
      <c r="AZ15" s="232">
        <f t="shared" si="131"/>
        <v>4618.8999999999996</v>
      </c>
      <c r="BA15" s="233">
        <f t="shared" si="132"/>
        <v>7648.26</v>
      </c>
      <c r="BB15" s="747">
        <v>119.9</v>
      </c>
      <c r="BC15" s="253">
        <v>120.41</v>
      </c>
      <c r="BD15" s="232">
        <f t="shared" si="133"/>
        <v>1199</v>
      </c>
      <c r="BE15" s="233">
        <f t="shared" si="134"/>
        <v>2046.97</v>
      </c>
      <c r="BF15" s="459">
        <v>0</v>
      </c>
      <c r="BG15" s="253">
        <v>0</v>
      </c>
      <c r="BH15" s="232">
        <f t="shared" si="135"/>
        <v>0</v>
      </c>
      <c r="BI15" s="233">
        <f t="shared" si="136"/>
        <v>0</v>
      </c>
      <c r="BJ15" s="232">
        <f t="shared" si="137"/>
        <v>132.22499999999999</v>
      </c>
      <c r="BK15" s="233">
        <f t="shared" si="138"/>
        <v>131.01662162162162</v>
      </c>
      <c r="BL15" s="232">
        <f t="shared" si="139"/>
        <v>5817.9</v>
      </c>
      <c r="BM15" s="233">
        <f t="shared" si="140"/>
        <v>9695.23</v>
      </c>
      <c r="BN15" s="747">
        <v>152</v>
      </c>
      <c r="BO15" s="256">
        <v>158</v>
      </c>
      <c r="BP15" s="232">
        <f t="shared" si="141"/>
        <v>152</v>
      </c>
      <c r="BQ15" s="233">
        <f t="shared" si="142"/>
        <v>158</v>
      </c>
      <c r="BR15" s="747">
        <v>3</v>
      </c>
      <c r="BS15" s="256">
        <v>3</v>
      </c>
      <c r="BT15" s="232">
        <f t="shared" si="143"/>
        <v>3</v>
      </c>
      <c r="BU15" s="233">
        <f t="shared" si="144"/>
        <v>3</v>
      </c>
      <c r="BV15" s="747">
        <v>0</v>
      </c>
      <c r="BW15" s="256">
        <v>0</v>
      </c>
      <c r="BX15" s="232">
        <f t="shared" si="145"/>
        <v>0</v>
      </c>
      <c r="BY15" s="233">
        <f t="shared" si="146"/>
        <v>0</v>
      </c>
      <c r="BZ15" s="225">
        <f t="shared" si="147"/>
        <v>155</v>
      </c>
      <c r="CA15" s="233">
        <f t="shared" si="148"/>
        <v>161</v>
      </c>
      <c r="CB15" s="225">
        <f t="shared" si="149"/>
        <v>155</v>
      </c>
      <c r="CC15" s="233">
        <f t="shared" si="150"/>
        <v>161</v>
      </c>
      <c r="CD15" s="400">
        <v>6.53</v>
      </c>
      <c r="CE15" s="286">
        <v>6.38</v>
      </c>
      <c r="CF15" s="232">
        <f t="shared" si="151"/>
        <v>992.56000000000006</v>
      </c>
      <c r="CG15" s="233">
        <f t="shared" si="152"/>
        <v>1008.04</v>
      </c>
      <c r="CH15" s="400">
        <v>9.83</v>
      </c>
      <c r="CI15" s="286">
        <v>7.53</v>
      </c>
      <c r="CJ15" s="232">
        <f t="shared" si="153"/>
        <v>29.490000000000002</v>
      </c>
      <c r="CK15" s="233">
        <f t="shared" si="154"/>
        <v>22.59</v>
      </c>
      <c r="CL15" s="400">
        <v>0</v>
      </c>
      <c r="CM15" s="286">
        <v>0</v>
      </c>
      <c r="CN15" s="232">
        <f t="shared" si="155"/>
        <v>0</v>
      </c>
      <c r="CO15" s="233">
        <f t="shared" si="156"/>
        <v>0</v>
      </c>
      <c r="CP15" s="232">
        <f t="shared" si="157"/>
        <v>6.5938709677419363</v>
      </c>
      <c r="CQ15" s="546">
        <f t="shared" si="158"/>
        <v>6.4014285714285704</v>
      </c>
      <c r="CR15" s="232">
        <f t="shared" si="159"/>
        <v>1022.0500000000001</v>
      </c>
      <c r="CS15" s="233">
        <f t="shared" si="160"/>
        <v>1030.6299999999999</v>
      </c>
      <c r="CT15" s="747">
        <v>137.07</v>
      </c>
      <c r="CU15" s="253">
        <v>134.12</v>
      </c>
      <c r="CV15" s="232">
        <f t="shared" si="161"/>
        <v>20834.64</v>
      </c>
      <c r="CW15" s="233">
        <f t="shared" si="162"/>
        <v>21190.959999999999</v>
      </c>
      <c r="CX15" s="747">
        <v>154.33000000000001</v>
      </c>
      <c r="CY15" s="253">
        <v>90.33</v>
      </c>
      <c r="CZ15" s="232">
        <f t="shared" si="163"/>
        <v>462.99</v>
      </c>
      <c r="DA15" s="233">
        <f t="shared" si="164"/>
        <v>270.99</v>
      </c>
      <c r="DB15" s="459">
        <v>0</v>
      </c>
      <c r="DC15" s="253">
        <v>0</v>
      </c>
      <c r="DD15" s="232">
        <f t="shared" si="165"/>
        <v>0</v>
      </c>
      <c r="DE15" s="233">
        <f t="shared" si="166"/>
        <v>0</v>
      </c>
      <c r="DF15" s="232">
        <f t="shared" si="167"/>
        <v>137.40406451612904</v>
      </c>
      <c r="DG15" s="233">
        <f t="shared" si="168"/>
        <v>133.30403726708076</v>
      </c>
      <c r="DH15" s="232">
        <f t="shared" si="169"/>
        <v>21297.63</v>
      </c>
      <c r="DI15" s="233">
        <f t="shared" si="170"/>
        <v>21461.95</v>
      </c>
      <c r="DJ15" s="232">
        <f t="shared" si="171"/>
        <v>199</v>
      </c>
      <c r="DK15" s="233">
        <f t="shared" si="172"/>
        <v>235</v>
      </c>
      <c r="DL15" s="232">
        <f t="shared" si="173"/>
        <v>199</v>
      </c>
      <c r="DM15" s="233">
        <f t="shared" si="174"/>
        <v>235</v>
      </c>
      <c r="DN15" s="545">
        <f t="shared" si="175"/>
        <v>6.1769346733668344</v>
      </c>
      <c r="DO15" s="546">
        <f t="shared" si="176"/>
        <v>5.8924680851063833</v>
      </c>
      <c r="DP15" s="232">
        <f t="shared" si="177"/>
        <v>1229.21</v>
      </c>
      <c r="DQ15" s="233">
        <f t="shared" si="178"/>
        <v>1384.73</v>
      </c>
      <c r="DR15" s="232">
        <f t="shared" si="179"/>
        <v>136.25894472361807</v>
      </c>
      <c r="DS15" s="233">
        <f t="shared" si="180"/>
        <v>132.58374468085105</v>
      </c>
      <c r="DT15" s="232">
        <f t="shared" si="181"/>
        <v>27115.529999999995</v>
      </c>
      <c r="DU15" s="233">
        <f t="shared" si="182"/>
        <v>31157.179999999997</v>
      </c>
      <c r="DV15" s="747">
        <v>138</v>
      </c>
      <c r="DW15" s="256">
        <v>135</v>
      </c>
      <c r="DX15" s="232">
        <f t="shared" si="183"/>
        <v>138</v>
      </c>
      <c r="DY15" s="233">
        <f t="shared" si="184"/>
        <v>135</v>
      </c>
      <c r="DZ15" s="747">
        <v>28</v>
      </c>
      <c r="EA15" s="256">
        <v>6</v>
      </c>
      <c r="EB15" s="232">
        <f t="shared" si="185"/>
        <v>28</v>
      </c>
      <c r="EC15" s="233">
        <f t="shared" si="186"/>
        <v>6</v>
      </c>
      <c r="ED15" s="747">
        <v>1</v>
      </c>
      <c r="EE15" s="256">
        <v>0</v>
      </c>
      <c r="EF15" s="232">
        <f t="shared" si="187"/>
        <v>1</v>
      </c>
      <c r="EG15" s="233">
        <f t="shared" si="188"/>
        <v>0</v>
      </c>
      <c r="EH15" s="225">
        <f t="shared" si="189"/>
        <v>167</v>
      </c>
      <c r="EI15" s="233">
        <f t="shared" si="190"/>
        <v>141</v>
      </c>
      <c r="EJ15" s="225">
        <f t="shared" si="191"/>
        <v>167</v>
      </c>
      <c r="EK15" s="233">
        <f t="shared" si="192"/>
        <v>141</v>
      </c>
      <c r="EL15" s="400">
        <v>3.76</v>
      </c>
      <c r="EM15" s="286">
        <v>4.24</v>
      </c>
      <c r="EN15" s="232">
        <f t="shared" si="193"/>
        <v>518.88</v>
      </c>
      <c r="EO15" s="233">
        <f t="shared" si="194"/>
        <v>572.4</v>
      </c>
      <c r="EP15" s="400">
        <v>5.04</v>
      </c>
      <c r="EQ15" s="286">
        <v>8.23</v>
      </c>
      <c r="ER15" s="232">
        <f t="shared" si="195"/>
        <v>141.12</v>
      </c>
      <c r="ES15" s="233">
        <f t="shared" si="196"/>
        <v>49.38</v>
      </c>
      <c r="ET15" s="400">
        <v>9</v>
      </c>
      <c r="EU15" s="286">
        <v>0</v>
      </c>
      <c r="EV15" s="232">
        <f t="shared" si="197"/>
        <v>9</v>
      </c>
      <c r="EW15" s="233">
        <f t="shared" si="198"/>
        <v>0</v>
      </c>
      <c r="EX15" s="545">
        <f t="shared" si="199"/>
        <v>4.0059880239520957</v>
      </c>
      <c r="EY15" s="546">
        <f t="shared" si="200"/>
        <v>4.409787234042553</v>
      </c>
      <c r="EZ15" s="232">
        <f t="shared" si="201"/>
        <v>669</v>
      </c>
      <c r="FA15" s="233">
        <f t="shared" si="202"/>
        <v>621.78</v>
      </c>
      <c r="FB15" s="747">
        <v>82.61</v>
      </c>
      <c r="FC15" s="253">
        <v>85.02</v>
      </c>
      <c r="FD15" s="232">
        <f t="shared" si="203"/>
        <v>11400.18</v>
      </c>
      <c r="FE15" s="233">
        <f t="shared" si="204"/>
        <v>11477.699999999999</v>
      </c>
      <c r="FF15" s="747">
        <v>89.57</v>
      </c>
      <c r="FG15" s="253">
        <v>81.83</v>
      </c>
      <c r="FH15" s="232">
        <f t="shared" si="205"/>
        <v>2507.96</v>
      </c>
      <c r="FI15" s="233">
        <f t="shared" si="206"/>
        <v>490.98</v>
      </c>
      <c r="FJ15" s="459">
        <v>132</v>
      </c>
      <c r="FK15" s="253">
        <v>0</v>
      </c>
      <c r="FL15" s="232">
        <f t="shared" si="207"/>
        <v>132</v>
      </c>
      <c r="FM15" s="233">
        <f t="shared" si="208"/>
        <v>0</v>
      </c>
      <c r="FN15" s="232">
        <f t="shared" si="209"/>
        <v>84.072694610778441</v>
      </c>
      <c r="FO15" s="233">
        <f t="shared" si="210"/>
        <v>84.88425531914892</v>
      </c>
      <c r="FP15" s="232">
        <f t="shared" si="211"/>
        <v>14040.14</v>
      </c>
      <c r="FQ15" s="233">
        <f t="shared" si="212"/>
        <v>11968.679999999998</v>
      </c>
      <c r="FR15" s="257">
        <v>18</v>
      </c>
      <c r="FS15" s="256">
        <v>0</v>
      </c>
      <c r="FT15" s="232">
        <f t="shared" si="213"/>
        <v>18</v>
      </c>
      <c r="FU15" s="233">
        <f t="shared" si="214"/>
        <v>0</v>
      </c>
      <c r="FV15" s="257">
        <v>2.2599999999999998</v>
      </c>
      <c r="FW15" s="256">
        <v>0</v>
      </c>
      <c r="FX15" s="232">
        <f t="shared" si="215"/>
        <v>40.679999999999993</v>
      </c>
      <c r="FY15" s="233">
        <f t="shared" si="216"/>
        <v>0</v>
      </c>
      <c r="FZ15" s="747">
        <v>82.56</v>
      </c>
      <c r="GA15" s="256">
        <v>0</v>
      </c>
      <c r="GB15" s="232">
        <f t="shared" si="217"/>
        <v>1486.08</v>
      </c>
      <c r="GC15" s="233">
        <f t="shared" si="218"/>
        <v>0</v>
      </c>
      <c r="GD15" s="249">
        <f t="shared" si="219"/>
        <v>324</v>
      </c>
      <c r="GE15" s="233">
        <f t="shared" si="220"/>
        <v>350</v>
      </c>
      <c r="GF15" s="232">
        <f t="shared" si="221"/>
        <v>324</v>
      </c>
      <c r="GG15" s="233">
        <f t="shared" si="222"/>
        <v>350</v>
      </c>
      <c r="GH15" s="232">
        <f t="shared" si="223"/>
        <v>1674.3000000000002</v>
      </c>
      <c r="GI15" s="233">
        <f t="shared" si="224"/>
        <v>1850.0500000000002</v>
      </c>
      <c r="GJ15" s="232">
        <f t="shared" si="225"/>
        <v>36853.72</v>
      </c>
      <c r="GK15" s="233">
        <f t="shared" si="226"/>
        <v>40316.92</v>
      </c>
      <c r="GL15" s="249">
        <f t="shared" si="227"/>
        <v>41</v>
      </c>
      <c r="GM15" s="233">
        <f t="shared" si="228"/>
        <v>26</v>
      </c>
      <c r="GN15" s="232">
        <f t="shared" si="229"/>
        <v>41</v>
      </c>
      <c r="GO15" s="233">
        <f t="shared" si="230"/>
        <v>26</v>
      </c>
      <c r="GP15" s="232">
        <f t="shared" si="231"/>
        <v>214.91</v>
      </c>
      <c r="GQ15" s="233">
        <f t="shared" si="232"/>
        <v>156.46</v>
      </c>
      <c r="GR15" s="232">
        <f t="shared" si="233"/>
        <v>4169.95</v>
      </c>
      <c r="GS15" s="233">
        <f t="shared" si="234"/>
        <v>2808.94</v>
      </c>
      <c r="GT15" s="249">
        <f t="shared" si="235"/>
        <v>365</v>
      </c>
      <c r="GU15" s="233">
        <f t="shared" si="236"/>
        <v>376</v>
      </c>
      <c r="GV15" s="232">
        <f t="shared" si="237"/>
        <v>365</v>
      </c>
      <c r="GW15" s="233">
        <f t="shared" si="238"/>
        <v>376</v>
      </c>
      <c r="GX15" s="232">
        <f t="shared" si="239"/>
        <v>1889.2100000000003</v>
      </c>
      <c r="GY15" s="233">
        <f t="shared" si="240"/>
        <v>2006.5100000000002</v>
      </c>
      <c r="GZ15" s="232">
        <f t="shared" si="241"/>
        <v>41023.67</v>
      </c>
      <c r="HA15" s="233">
        <f t="shared" si="242"/>
        <v>43125.86</v>
      </c>
      <c r="HB15" s="249">
        <f t="shared" si="243"/>
        <v>1</v>
      </c>
      <c r="HC15" s="233">
        <f t="shared" si="244"/>
        <v>0</v>
      </c>
      <c r="HD15" s="232">
        <f t="shared" si="245"/>
        <v>1</v>
      </c>
      <c r="HE15" s="233">
        <f t="shared" si="246"/>
        <v>0</v>
      </c>
      <c r="HF15" s="232">
        <f t="shared" si="247"/>
        <v>9</v>
      </c>
      <c r="HG15" s="233" t="str">
        <f t="shared" si="248"/>
        <v/>
      </c>
      <c r="HH15" s="232">
        <f t="shared" si="249"/>
        <v>132</v>
      </c>
      <c r="HI15" s="233" t="str">
        <f t="shared" si="250"/>
        <v/>
      </c>
      <c r="HJ15" s="249">
        <f t="shared" si="251"/>
        <v>1938.89</v>
      </c>
      <c r="HK15" s="233">
        <f t="shared" si="252"/>
        <v>2006.51</v>
      </c>
      <c r="HL15" s="232">
        <f t="shared" si="253"/>
        <v>42641.75</v>
      </c>
      <c r="HM15" s="232">
        <f t="shared" si="254"/>
        <v>43125.859999999993</v>
      </c>
      <c r="HN15" s="337"/>
    </row>
    <row r="16" spans="1:222" ht="15">
      <c r="A16" s="250" t="s">
        <v>10</v>
      </c>
      <c r="B16" s="251" t="s">
        <v>18</v>
      </c>
      <c r="C16" s="331"/>
      <c r="D16" s="250">
        <v>106485</v>
      </c>
      <c r="E16" s="252">
        <v>5</v>
      </c>
      <c r="F16" s="771">
        <v>331</v>
      </c>
      <c r="G16" s="253">
        <v>309</v>
      </c>
      <c r="H16" s="459">
        <v>2</v>
      </c>
      <c r="I16" s="255">
        <v>4</v>
      </c>
      <c r="J16" s="232">
        <f t="shared" si="109"/>
        <v>329</v>
      </c>
      <c r="K16" s="233">
        <f t="shared" si="110"/>
        <v>305</v>
      </c>
      <c r="L16" s="333">
        <v>124</v>
      </c>
      <c r="M16" s="333">
        <v>124</v>
      </c>
      <c r="N16" s="232">
        <f t="shared" si="255"/>
        <v>329</v>
      </c>
      <c r="O16" s="233">
        <f t="shared" si="256"/>
        <v>305</v>
      </c>
      <c r="P16" s="232">
        <f t="shared" si="257"/>
        <v>329</v>
      </c>
      <c r="Q16" s="233">
        <f t="shared" si="258"/>
        <v>305</v>
      </c>
      <c r="R16" s="459">
        <v>26</v>
      </c>
      <c r="S16" s="256">
        <v>65</v>
      </c>
      <c r="T16" s="232">
        <f t="shared" si="111"/>
        <v>26</v>
      </c>
      <c r="U16" s="233">
        <f t="shared" si="112"/>
        <v>65</v>
      </c>
      <c r="V16" s="747">
        <v>0</v>
      </c>
      <c r="W16" s="256">
        <v>5</v>
      </c>
      <c r="X16" s="232">
        <f t="shared" si="113"/>
        <v>0</v>
      </c>
      <c r="Y16" s="233">
        <f t="shared" si="114"/>
        <v>5</v>
      </c>
      <c r="Z16" s="747">
        <v>29</v>
      </c>
      <c r="AA16" s="256">
        <v>0</v>
      </c>
      <c r="AB16" s="232">
        <f t="shared" si="115"/>
        <v>29</v>
      </c>
      <c r="AC16" s="233">
        <f t="shared" si="116"/>
        <v>0</v>
      </c>
      <c r="AD16" s="225">
        <f t="shared" si="117"/>
        <v>55</v>
      </c>
      <c r="AE16" s="233">
        <f t="shared" si="118"/>
        <v>70</v>
      </c>
      <c r="AF16" s="225">
        <f t="shared" si="119"/>
        <v>55</v>
      </c>
      <c r="AG16" s="233">
        <f t="shared" si="120"/>
        <v>70</v>
      </c>
      <c r="AH16" s="399">
        <v>5.04</v>
      </c>
      <c r="AI16" s="286">
        <v>5.62</v>
      </c>
      <c r="AJ16" s="232">
        <f t="shared" si="121"/>
        <v>131.04</v>
      </c>
      <c r="AK16" s="233">
        <f t="shared" si="122"/>
        <v>365.3</v>
      </c>
      <c r="AL16" s="399">
        <v>0</v>
      </c>
      <c r="AM16" s="286">
        <v>5.52</v>
      </c>
      <c r="AN16" s="232">
        <f t="shared" si="123"/>
        <v>0</v>
      </c>
      <c r="AO16" s="233">
        <f t="shared" si="124"/>
        <v>27.599999999999998</v>
      </c>
      <c r="AP16" s="399">
        <v>5.45</v>
      </c>
      <c r="AQ16" s="286">
        <v>0</v>
      </c>
      <c r="AR16" s="232">
        <f t="shared" si="125"/>
        <v>158.05000000000001</v>
      </c>
      <c r="AS16" s="233">
        <f t="shared" si="126"/>
        <v>0</v>
      </c>
      <c r="AT16" s="545">
        <f t="shared" si="127"/>
        <v>5.256181818181819</v>
      </c>
      <c r="AU16" s="546">
        <f t="shared" si="128"/>
        <v>5.612857142857143</v>
      </c>
      <c r="AV16" s="232">
        <f t="shared" si="129"/>
        <v>289.09000000000003</v>
      </c>
      <c r="AW16" s="233">
        <f t="shared" si="130"/>
        <v>392.90000000000003</v>
      </c>
      <c r="AX16" s="747">
        <v>122.69</v>
      </c>
      <c r="AY16" s="253">
        <v>128.68</v>
      </c>
      <c r="AZ16" s="232">
        <f t="shared" si="131"/>
        <v>3189.94</v>
      </c>
      <c r="BA16" s="233">
        <f t="shared" si="132"/>
        <v>8364.2000000000007</v>
      </c>
      <c r="BB16" s="747">
        <v>0</v>
      </c>
      <c r="BC16" s="253">
        <v>138.4</v>
      </c>
      <c r="BD16" s="232">
        <f t="shared" si="133"/>
        <v>0</v>
      </c>
      <c r="BE16" s="233">
        <f t="shared" si="134"/>
        <v>692</v>
      </c>
      <c r="BF16" s="459">
        <v>120</v>
      </c>
      <c r="BG16" s="253">
        <v>0</v>
      </c>
      <c r="BH16" s="232">
        <f t="shared" si="135"/>
        <v>3480</v>
      </c>
      <c r="BI16" s="233">
        <f t="shared" si="136"/>
        <v>0</v>
      </c>
      <c r="BJ16" s="232">
        <f t="shared" si="137"/>
        <v>121.27163636363638</v>
      </c>
      <c r="BK16" s="233">
        <f t="shared" si="138"/>
        <v>129.37428571428572</v>
      </c>
      <c r="BL16" s="232">
        <f t="shared" si="139"/>
        <v>6669.9400000000005</v>
      </c>
      <c r="BM16" s="233">
        <f t="shared" si="140"/>
        <v>9056.2000000000007</v>
      </c>
      <c r="BN16" s="747">
        <v>156</v>
      </c>
      <c r="BO16" s="256">
        <v>114</v>
      </c>
      <c r="BP16" s="232">
        <f t="shared" si="141"/>
        <v>156</v>
      </c>
      <c r="BQ16" s="233">
        <f t="shared" si="142"/>
        <v>114</v>
      </c>
      <c r="BR16" s="747">
        <v>8</v>
      </c>
      <c r="BS16" s="256">
        <v>13</v>
      </c>
      <c r="BT16" s="232">
        <f t="shared" si="143"/>
        <v>8</v>
      </c>
      <c r="BU16" s="233">
        <f t="shared" si="144"/>
        <v>13</v>
      </c>
      <c r="BV16" s="747">
        <v>0</v>
      </c>
      <c r="BW16" s="256">
        <v>0</v>
      </c>
      <c r="BX16" s="232">
        <f t="shared" si="145"/>
        <v>0</v>
      </c>
      <c r="BY16" s="233">
        <f t="shared" si="146"/>
        <v>0</v>
      </c>
      <c r="BZ16" s="225">
        <f t="shared" si="147"/>
        <v>164</v>
      </c>
      <c r="CA16" s="233">
        <f t="shared" si="148"/>
        <v>127</v>
      </c>
      <c r="CB16" s="225">
        <f t="shared" si="149"/>
        <v>164</v>
      </c>
      <c r="CC16" s="233">
        <f t="shared" si="150"/>
        <v>127</v>
      </c>
      <c r="CD16" s="400">
        <v>7.85</v>
      </c>
      <c r="CE16" s="286">
        <v>7.71</v>
      </c>
      <c r="CF16" s="232">
        <f t="shared" si="151"/>
        <v>1224.5999999999999</v>
      </c>
      <c r="CG16" s="233">
        <f t="shared" si="152"/>
        <v>878.93999999999994</v>
      </c>
      <c r="CH16" s="400">
        <v>11.85</v>
      </c>
      <c r="CI16" s="286">
        <v>9.56</v>
      </c>
      <c r="CJ16" s="232">
        <f t="shared" si="153"/>
        <v>94.8</v>
      </c>
      <c r="CK16" s="233">
        <f t="shared" si="154"/>
        <v>124.28</v>
      </c>
      <c r="CL16" s="400">
        <v>0</v>
      </c>
      <c r="CM16" s="286">
        <v>0</v>
      </c>
      <c r="CN16" s="232">
        <f t="shared" si="155"/>
        <v>0</v>
      </c>
      <c r="CO16" s="233">
        <f t="shared" si="156"/>
        <v>0</v>
      </c>
      <c r="CP16" s="232">
        <f t="shared" si="157"/>
        <v>8.045121951219512</v>
      </c>
      <c r="CQ16" s="546">
        <f t="shared" si="158"/>
        <v>7.8993700787401568</v>
      </c>
      <c r="CR16" s="232">
        <f t="shared" si="159"/>
        <v>1319.3999999999999</v>
      </c>
      <c r="CS16" s="233">
        <f t="shared" si="160"/>
        <v>1003.2199999999999</v>
      </c>
      <c r="CT16" s="747">
        <v>132.69</v>
      </c>
      <c r="CU16" s="253">
        <v>127.74</v>
      </c>
      <c r="CV16" s="232">
        <f t="shared" si="161"/>
        <v>20699.64</v>
      </c>
      <c r="CW16" s="233">
        <f t="shared" si="162"/>
        <v>14562.359999999999</v>
      </c>
      <c r="CX16" s="747">
        <v>110.38</v>
      </c>
      <c r="CY16" s="253">
        <v>98.31</v>
      </c>
      <c r="CZ16" s="232">
        <f t="shared" si="163"/>
        <v>883.04</v>
      </c>
      <c r="DA16" s="233">
        <f t="shared" si="164"/>
        <v>1278.03</v>
      </c>
      <c r="DB16" s="459">
        <v>0</v>
      </c>
      <c r="DC16" s="253">
        <v>0</v>
      </c>
      <c r="DD16" s="232">
        <f t="shared" si="165"/>
        <v>0</v>
      </c>
      <c r="DE16" s="233">
        <f t="shared" si="166"/>
        <v>0</v>
      </c>
      <c r="DF16" s="232">
        <f t="shared" si="167"/>
        <v>131.60170731707316</v>
      </c>
      <c r="DG16" s="233">
        <f t="shared" si="168"/>
        <v>124.72748031496063</v>
      </c>
      <c r="DH16" s="232">
        <f t="shared" si="169"/>
        <v>21582.68</v>
      </c>
      <c r="DI16" s="233">
        <f t="shared" si="170"/>
        <v>15840.39</v>
      </c>
      <c r="DJ16" s="232">
        <f t="shared" si="171"/>
        <v>219</v>
      </c>
      <c r="DK16" s="233">
        <f t="shared" si="172"/>
        <v>197</v>
      </c>
      <c r="DL16" s="232">
        <f t="shared" si="173"/>
        <v>219</v>
      </c>
      <c r="DM16" s="233">
        <f t="shared" si="174"/>
        <v>197</v>
      </c>
      <c r="DN16" s="545">
        <f t="shared" si="175"/>
        <v>7.3447031963470311</v>
      </c>
      <c r="DO16" s="546">
        <f t="shared" si="176"/>
        <v>7.086903553299492</v>
      </c>
      <c r="DP16" s="232">
        <f t="shared" si="177"/>
        <v>1608.4899999999998</v>
      </c>
      <c r="DQ16" s="233">
        <f t="shared" si="178"/>
        <v>1396.12</v>
      </c>
      <c r="DR16" s="232">
        <f t="shared" si="179"/>
        <v>129.00739726027399</v>
      </c>
      <c r="DS16" s="233">
        <f t="shared" si="180"/>
        <v>126.37862944162437</v>
      </c>
      <c r="DT16" s="232">
        <f t="shared" si="181"/>
        <v>28252.620000000003</v>
      </c>
      <c r="DU16" s="233">
        <f t="shared" si="182"/>
        <v>24896.59</v>
      </c>
      <c r="DV16" s="747">
        <v>0</v>
      </c>
      <c r="DW16" s="256">
        <v>83</v>
      </c>
      <c r="DX16" s="232">
        <f t="shared" si="183"/>
        <v>0</v>
      </c>
      <c r="DY16" s="233">
        <f t="shared" si="184"/>
        <v>83</v>
      </c>
      <c r="DZ16" s="747">
        <v>0</v>
      </c>
      <c r="EA16" s="256">
        <v>23</v>
      </c>
      <c r="EB16" s="232">
        <f t="shared" si="185"/>
        <v>0</v>
      </c>
      <c r="EC16" s="233">
        <f t="shared" si="186"/>
        <v>23</v>
      </c>
      <c r="ED16" s="747">
        <v>110</v>
      </c>
      <c r="EE16" s="256">
        <v>0</v>
      </c>
      <c r="EF16" s="232">
        <f t="shared" si="187"/>
        <v>110</v>
      </c>
      <c r="EG16" s="233">
        <f t="shared" si="188"/>
        <v>0</v>
      </c>
      <c r="EH16" s="225">
        <f t="shared" si="189"/>
        <v>110</v>
      </c>
      <c r="EI16" s="233">
        <f t="shared" si="190"/>
        <v>106</v>
      </c>
      <c r="EJ16" s="225">
        <f t="shared" si="191"/>
        <v>110</v>
      </c>
      <c r="EK16" s="233">
        <f t="shared" si="192"/>
        <v>106</v>
      </c>
      <c r="EL16" s="400">
        <v>0</v>
      </c>
      <c r="EM16" s="286">
        <v>4.3099999999999996</v>
      </c>
      <c r="EN16" s="232">
        <f t="shared" si="193"/>
        <v>0</v>
      </c>
      <c r="EO16" s="233">
        <f t="shared" si="194"/>
        <v>357.72999999999996</v>
      </c>
      <c r="EP16" s="400">
        <v>0</v>
      </c>
      <c r="EQ16" s="286">
        <v>4.58</v>
      </c>
      <c r="ER16" s="232">
        <f t="shared" si="195"/>
        <v>0</v>
      </c>
      <c r="ES16" s="233">
        <f t="shared" si="196"/>
        <v>105.34</v>
      </c>
      <c r="ET16" s="400">
        <v>4.68</v>
      </c>
      <c r="EU16" s="286">
        <v>0</v>
      </c>
      <c r="EV16" s="232">
        <f t="shared" si="197"/>
        <v>514.79999999999995</v>
      </c>
      <c r="EW16" s="233">
        <f t="shared" si="198"/>
        <v>0</v>
      </c>
      <c r="EX16" s="545">
        <f t="shared" si="199"/>
        <v>4.68</v>
      </c>
      <c r="EY16" s="546">
        <f t="shared" si="200"/>
        <v>4.3685849056603772</v>
      </c>
      <c r="EZ16" s="232">
        <f t="shared" si="201"/>
        <v>514.79999999999995</v>
      </c>
      <c r="FA16" s="233">
        <f t="shared" si="202"/>
        <v>463.07</v>
      </c>
      <c r="FB16" s="747">
        <v>0</v>
      </c>
      <c r="FC16" s="253">
        <v>83.86</v>
      </c>
      <c r="FD16" s="232">
        <f t="shared" si="203"/>
        <v>0</v>
      </c>
      <c r="FE16" s="233">
        <f t="shared" si="204"/>
        <v>6960.38</v>
      </c>
      <c r="FF16" s="747">
        <v>0</v>
      </c>
      <c r="FG16" s="253">
        <v>78.959999999999994</v>
      </c>
      <c r="FH16" s="232">
        <f t="shared" si="205"/>
        <v>0</v>
      </c>
      <c r="FI16" s="233">
        <f t="shared" si="206"/>
        <v>1816.08</v>
      </c>
      <c r="FJ16" s="459">
        <v>85.09</v>
      </c>
      <c r="FK16" s="253">
        <v>0</v>
      </c>
      <c r="FL16" s="232">
        <f t="shared" si="207"/>
        <v>9359.9</v>
      </c>
      <c r="FM16" s="233">
        <f t="shared" si="208"/>
        <v>0</v>
      </c>
      <c r="FN16" s="232">
        <f t="shared" si="209"/>
        <v>85.09</v>
      </c>
      <c r="FO16" s="233">
        <f t="shared" si="210"/>
        <v>82.796792452830175</v>
      </c>
      <c r="FP16" s="232">
        <f t="shared" si="211"/>
        <v>9359.9</v>
      </c>
      <c r="FQ16" s="233">
        <f t="shared" si="212"/>
        <v>8776.4599999999991</v>
      </c>
      <c r="FR16" s="257">
        <v>0</v>
      </c>
      <c r="FS16" s="256">
        <v>2</v>
      </c>
      <c r="FT16" s="232">
        <f t="shared" si="213"/>
        <v>0</v>
      </c>
      <c r="FU16" s="233">
        <f t="shared" si="214"/>
        <v>2</v>
      </c>
      <c r="FV16" s="257">
        <v>0</v>
      </c>
      <c r="FW16" s="256">
        <v>7.88</v>
      </c>
      <c r="FX16" s="232">
        <f t="shared" si="215"/>
        <v>0</v>
      </c>
      <c r="FY16" s="233">
        <f t="shared" si="216"/>
        <v>15.76</v>
      </c>
      <c r="FZ16" s="747">
        <v>0</v>
      </c>
      <c r="GA16" s="256">
        <v>67.5</v>
      </c>
      <c r="GB16" s="232">
        <f t="shared" si="217"/>
        <v>0</v>
      </c>
      <c r="GC16" s="233">
        <f t="shared" si="218"/>
        <v>135</v>
      </c>
      <c r="GD16" s="249">
        <f t="shared" si="219"/>
        <v>182</v>
      </c>
      <c r="GE16" s="233">
        <f t="shared" si="220"/>
        <v>262</v>
      </c>
      <c r="GF16" s="232">
        <f t="shared" si="221"/>
        <v>182</v>
      </c>
      <c r="GG16" s="233">
        <f t="shared" si="222"/>
        <v>262</v>
      </c>
      <c r="GH16" s="232">
        <f t="shared" si="223"/>
        <v>1355.6399999999999</v>
      </c>
      <c r="GI16" s="233">
        <f t="shared" si="224"/>
        <v>1601.97</v>
      </c>
      <c r="GJ16" s="232">
        <f t="shared" si="225"/>
        <v>23889.579999999998</v>
      </c>
      <c r="GK16" s="233">
        <f t="shared" si="226"/>
        <v>29886.94</v>
      </c>
      <c r="GL16" s="249">
        <f t="shared" si="227"/>
        <v>8</v>
      </c>
      <c r="GM16" s="233">
        <f t="shared" si="228"/>
        <v>41</v>
      </c>
      <c r="GN16" s="232">
        <f t="shared" si="229"/>
        <v>8</v>
      </c>
      <c r="GO16" s="233">
        <f t="shared" si="230"/>
        <v>41</v>
      </c>
      <c r="GP16" s="232">
        <f t="shared" si="231"/>
        <v>94.8</v>
      </c>
      <c r="GQ16" s="233">
        <f t="shared" si="232"/>
        <v>257.22000000000003</v>
      </c>
      <c r="GR16" s="232">
        <f t="shared" si="233"/>
        <v>883.04</v>
      </c>
      <c r="GS16" s="233">
        <f t="shared" si="234"/>
        <v>3786.1099999999997</v>
      </c>
      <c r="GT16" s="249">
        <f t="shared" si="235"/>
        <v>190</v>
      </c>
      <c r="GU16" s="233">
        <f t="shared" si="236"/>
        <v>303</v>
      </c>
      <c r="GV16" s="232">
        <f t="shared" si="237"/>
        <v>190</v>
      </c>
      <c r="GW16" s="233">
        <f t="shared" si="238"/>
        <v>303</v>
      </c>
      <c r="GX16" s="232">
        <f t="shared" si="239"/>
        <v>1450.4399999999998</v>
      </c>
      <c r="GY16" s="233">
        <f t="shared" si="240"/>
        <v>1859.19</v>
      </c>
      <c r="GZ16" s="232">
        <f t="shared" si="241"/>
        <v>24772.62</v>
      </c>
      <c r="HA16" s="233">
        <f t="shared" si="242"/>
        <v>33673.049999999996</v>
      </c>
      <c r="HB16" s="249">
        <f t="shared" si="243"/>
        <v>139</v>
      </c>
      <c r="HC16" s="233">
        <f t="shared" si="244"/>
        <v>0</v>
      </c>
      <c r="HD16" s="232">
        <f t="shared" si="245"/>
        <v>139</v>
      </c>
      <c r="HE16" s="233">
        <f t="shared" si="246"/>
        <v>0</v>
      </c>
      <c r="HF16" s="232">
        <f t="shared" si="247"/>
        <v>672.84999999999991</v>
      </c>
      <c r="HG16" s="233" t="str">
        <f t="shared" si="248"/>
        <v/>
      </c>
      <c r="HH16" s="232">
        <f t="shared" si="249"/>
        <v>12839.9</v>
      </c>
      <c r="HI16" s="233" t="str">
        <f t="shared" si="250"/>
        <v/>
      </c>
      <c r="HJ16" s="249">
        <f t="shared" si="251"/>
        <v>2123.29</v>
      </c>
      <c r="HK16" s="233">
        <f t="shared" si="252"/>
        <v>1874.9499999999998</v>
      </c>
      <c r="HL16" s="232">
        <f t="shared" si="253"/>
        <v>37612.520000000004</v>
      </c>
      <c r="HM16" s="232">
        <f t="shared" si="254"/>
        <v>33808.050000000003</v>
      </c>
      <c r="HN16" s="337"/>
    </row>
    <row r="17" spans="1:222" ht="15">
      <c r="A17" s="250" t="s">
        <v>10</v>
      </c>
      <c r="B17" s="251" t="s">
        <v>20</v>
      </c>
      <c r="C17" s="331"/>
      <c r="D17" s="250">
        <v>108092</v>
      </c>
      <c r="E17" s="252">
        <v>6</v>
      </c>
      <c r="F17" s="771">
        <v>419</v>
      </c>
      <c r="G17" s="253">
        <v>531</v>
      </c>
      <c r="H17" s="459">
        <v>0</v>
      </c>
      <c r="I17" s="255">
        <v>0</v>
      </c>
      <c r="J17" s="232">
        <f t="shared" si="109"/>
        <v>419</v>
      </c>
      <c r="K17" s="233">
        <f t="shared" si="110"/>
        <v>531</v>
      </c>
      <c r="L17" s="333">
        <v>124</v>
      </c>
      <c r="M17" s="333">
        <v>124</v>
      </c>
      <c r="N17" s="232">
        <f t="shared" si="255"/>
        <v>419</v>
      </c>
      <c r="O17" s="233">
        <f t="shared" si="256"/>
        <v>531</v>
      </c>
      <c r="P17" s="232">
        <f t="shared" si="257"/>
        <v>419</v>
      </c>
      <c r="Q17" s="233">
        <f t="shared" si="258"/>
        <v>531</v>
      </c>
      <c r="R17" s="459">
        <v>34</v>
      </c>
      <c r="S17" s="256">
        <v>59</v>
      </c>
      <c r="T17" s="232">
        <f t="shared" si="111"/>
        <v>34</v>
      </c>
      <c r="U17" s="233">
        <f t="shared" si="112"/>
        <v>59</v>
      </c>
      <c r="V17" s="747">
        <v>6</v>
      </c>
      <c r="W17" s="256">
        <v>8</v>
      </c>
      <c r="X17" s="232">
        <f t="shared" si="113"/>
        <v>6</v>
      </c>
      <c r="Y17" s="233">
        <f t="shared" si="114"/>
        <v>8</v>
      </c>
      <c r="Z17" s="747">
        <v>1</v>
      </c>
      <c r="AA17" s="256">
        <v>0</v>
      </c>
      <c r="AB17" s="232">
        <f t="shared" si="115"/>
        <v>1</v>
      </c>
      <c r="AC17" s="233">
        <f t="shared" si="116"/>
        <v>0</v>
      </c>
      <c r="AD17" s="225">
        <f t="shared" si="117"/>
        <v>41</v>
      </c>
      <c r="AE17" s="233">
        <f t="shared" si="118"/>
        <v>67</v>
      </c>
      <c r="AF17" s="225">
        <f t="shared" si="119"/>
        <v>41</v>
      </c>
      <c r="AG17" s="233">
        <f t="shared" si="120"/>
        <v>67</v>
      </c>
      <c r="AH17" s="399">
        <v>5.58</v>
      </c>
      <c r="AI17" s="286">
        <v>5.09</v>
      </c>
      <c r="AJ17" s="232">
        <f t="shared" si="121"/>
        <v>189.72</v>
      </c>
      <c r="AK17" s="233">
        <f t="shared" si="122"/>
        <v>300.31</v>
      </c>
      <c r="AL17" s="399">
        <v>7.5</v>
      </c>
      <c r="AM17" s="286">
        <v>6.9</v>
      </c>
      <c r="AN17" s="232">
        <f t="shared" si="123"/>
        <v>45</v>
      </c>
      <c r="AO17" s="233">
        <f t="shared" si="124"/>
        <v>55.2</v>
      </c>
      <c r="AP17" s="399">
        <v>12.83</v>
      </c>
      <c r="AQ17" s="286">
        <v>0</v>
      </c>
      <c r="AR17" s="232">
        <f t="shared" si="125"/>
        <v>12.83</v>
      </c>
      <c r="AS17" s="233">
        <f t="shared" si="126"/>
        <v>0</v>
      </c>
      <c r="AT17" s="545">
        <f t="shared" si="127"/>
        <v>6.0378048780487807</v>
      </c>
      <c r="AU17" s="546">
        <f t="shared" si="128"/>
        <v>5.3061194029850745</v>
      </c>
      <c r="AV17" s="232">
        <f t="shared" si="129"/>
        <v>247.55</v>
      </c>
      <c r="AW17" s="233">
        <f t="shared" si="130"/>
        <v>355.51</v>
      </c>
      <c r="AX17" s="747">
        <v>137.53</v>
      </c>
      <c r="AY17" s="253">
        <v>138.63999999999999</v>
      </c>
      <c r="AZ17" s="232">
        <f t="shared" si="131"/>
        <v>4676.0200000000004</v>
      </c>
      <c r="BA17" s="233">
        <f t="shared" si="132"/>
        <v>8179.7599999999993</v>
      </c>
      <c r="BB17" s="747">
        <v>160</v>
      </c>
      <c r="BC17" s="253">
        <v>152.38</v>
      </c>
      <c r="BD17" s="232">
        <f t="shared" si="133"/>
        <v>960</v>
      </c>
      <c r="BE17" s="233">
        <f t="shared" si="134"/>
        <v>1219.04</v>
      </c>
      <c r="BF17" s="459">
        <v>174</v>
      </c>
      <c r="BG17" s="253">
        <v>0</v>
      </c>
      <c r="BH17" s="232">
        <f t="shared" si="135"/>
        <v>174</v>
      </c>
      <c r="BI17" s="233">
        <f t="shared" si="136"/>
        <v>0</v>
      </c>
      <c r="BJ17" s="232">
        <f t="shared" si="137"/>
        <v>141.70780487804879</v>
      </c>
      <c r="BK17" s="233">
        <f t="shared" si="138"/>
        <v>140.28059701492535</v>
      </c>
      <c r="BL17" s="232">
        <f t="shared" si="139"/>
        <v>5810.02</v>
      </c>
      <c r="BM17" s="233">
        <f t="shared" si="140"/>
        <v>9398.7999999999975</v>
      </c>
      <c r="BN17" s="747">
        <v>168</v>
      </c>
      <c r="BO17" s="256">
        <v>206</v>
      </c>
      <c r="BP17" s="232">
        <f t="shared" si="141"/>
        <v>168</v>
      </c>
      <c r="BQ17" s="233">
        <f t="shared" si="142"/>
        <v>206</v>
      </c>
      <c r="BR17" s="747">
        <v>80</v>
      </c>
      <c r="BS17" s="256">
        <v>93</v>
      </c>
      <c r="BT17" s="232">
        <f t="shared" si="143"/>
        <v>80</v>
      </c>
      <c r="BU17" s="233">
        <f t="shared" si="144"/>
        <v>93</v>
      </c>
      <c r="BV17" s="747">
        <v>9</v>
      </c>
      <c r="BW17" s="256">
        <v>0</v>
      </c>
      <c r="BX17" s="232">
        <f t="shared" si="145"/>
        <v>9</v>
      </c>
      <c r="BY17" s="233">
        <f t="shared" si="146"/>
        <v>0</v>
      </c>
      <c r="BZ17" s="225">
        <f t="shared" si="147"/>
        <v>257</v>
      </c>
      <c r="CA17" s="233">
        <f t="shared" si="148"/>
        <v>299</v>
      </c>
      <c r="CB17" s="225">
        <f t="shared" si="149"/>
        <v>257</v>
      </c>
      <c r="CC17" s="233">
        <f t="shared" si="150"/>
        <v>299</v>
      </c>
      <c r="CD17" s="400">
        <v>6.84</v>
      </c>
      <c r="CE17" s="286">
        <v>7.4</v>
      </c>
      <c r="CF17" s="232">
        <f t="shared" si="151"/>
        <v>1149.1199999999999</v>
      </c>
      <c r="CG17" s="233">
        <f t="shared" si="152"/>
        <v>1524.4</v>
      </c>
      <c r="CH17" s="400">
        <v>12.47</v>
      </c>
      <c r="CI17" s="286">
        <v>9.86</v>
      </c>
      <c r="CJ17" s="232">
        <f t="shared" si="153"/>
        <v>997.6</v>
      </c>
      <c r="CK17" s="233">
        <f t="shared" si="154"/>
        <v>916.9799999999999</v>
      </c>
      <c r="CL17" s="400">
        <v>15.65</v>
      </c>
      <c r="CM17" s="286">
        <v>0</v>
      </c>
      <c r="CN17" s="232">
        <f t="shared" si="155"/>
        <v>140.85</v>
      </c>
      <c r="CO17" s="233">
        <f t="shared" si="156"/>
        <v>0</v>
      </c>
      <c r="CP17" s="232">
        <f t="shared" si="157"/>
        <v>8.9010505836575859</v>
      </c>
      <c r="CQ17" s="546">
        <f t="shared" si="158"/>
        <v>8.1651505016722403</v>
      </c>
      <c r="CR17" s="232">
        <f t="shared" si="159"/>
        <v>2287.5699999999997</v>
      </c>
      <c r="CS17" s="233">
        <f t="shared" si="160"/>
        <v>2441.3799999999997</v>
      </c>
      <c r="CT17" s="747">
        <v>139.16999999999999</v>
      </c>
      <c r="CU17" s="253">
        <v>137.19</v>
      </c>
      <c r="CV17" s="232">
        <f t="shared" si="161"/>
        <v>23380.559999999998</v>
      </c>
      <c r="CW17" s="233">
        <f t="shared" si="162"/>
        <v>28261.14</v>
      </c>
      <c r="CX17" s="747">
        <v>129.30000000000001</v>
      </c>
      <c r="CY17" s="253">
        <v>134.55000000000001</v>
      </c>
      <c r="CZ17" s="232">
        <f t="shared" si="163"/>
        <v>10344</v>
      </c>
      <c r="DA17" s="233">
        <f t="shared" si="164"/>
        <v>12513.150000000001</v>
      </c>
      <c r="DB17" s="459">
        <v>129.78</v>
      </c>
      <c r="DC17" s="253">
        <v>0</v>
      </c>
      <c r="DD17" s="232">
        <f t="shared" si="165"/>
        <v>1168.02</v>
      </c>
      <c r="DE17" s="233">
        <f t="shared" si="166"/>
        <v>0</v>
      </c>
      <c r="DF17" s="232">
        <f t="shared" si="167"/>
        <v>135.76879377431905</v>
      </c>
      <c r="DG17" s="233">
        <f t="shared" si="168"/>
        <v>136.36886287625418</v>
      </c>
      <c r="DH17" s="232">
        <f t="shared" si="169"/>
        <v>34892.579999999994</v>
      </c>
      <c r="DI17" s="233">
        <f t="shared" si="170"/>
        <v>40774.29</v>
      </c>
      <c r="DJ17" s="232">
        <f t="shared" si="171"/>
        <v>298</v>
      </c>
      <c r="DK17" s="233">
        <f t="shared" si="172"/>
        <v>366</v>
      </c>
      <c r="DL17" s="232">
        <f t="shared" si="173"/>
        <v>298</v>
      </c>
      <c r="DM17" s="233">
        <f t="shared" si="174"/>
        <v>366</v>
      </c>
      <c r="DN17" s="545">
        <f t="shared" si="175"/>
        <v>8.5071140939597321</v>
      </c>
      <c r="DO17" s="546">
        <f t="shared" si="176"/>
        <v>7.6417759562841514</v>
      </c>
      <c r="DP17" s="232">
        <f t="shared" si="177"/>
        <v>2535.1200000000003</v>
      </c>
      <c r="DQ17" s="233">
        <f t="shared" si="178"/>
        <v>2796.8899999999994</v>
      </c>
      <c r="DR17" s="232">
        <f t="shared" si="179"/>
        <v>136.58590604026844</v>
      </c>
      <c r="DS17" s="233">
        <f t="shared" si="180"/>
        <v>137.08494535519125</v>
      </c>
      <c r="DT17" s="232">
        <f t="shared" si="181"/>
        <v>40702.6</v>
      </c>
      <c r="DU17" s="233">
        <f t="shared" si="182"/>
        <v>50173.09</v>
      </c>
      <c r="DV17" s="747">
        <v>0</v>
      </c>
      <c r="DW17" s="256">
        <v>87</v>
      </c>
      <c r="DX17" s="232">
        <f t="shared" si="183"/>
        <v>0</v>
      </c>
      <c r="DY17" s="233">
        <f t="shared" si="184"/>
        <v>87</v>
      </c>
      <c r="DZ17" s="747">
        <v>0</v>
      </c>
      <c r="EA17" s="256">
        <v>78</v>
      </c>
      <c r="EB17" s="232">
        <f t="shared" si="185"/>
        <v>0</v>
      </c>
      <c r="EC17" s="233">
        <f t="shared" si="186"/>
        <v>78</v>
      </c>
      <c r="ED17" s="747">
        <v>121</v>
      </c>
      <c r="EE17" s="256">
        <v>0</v>
      </c>
      <c r="EF17" s="232">
        <f t="shared" si="187"/>
        <v>121</v>
      </c>
      <c r="EG17" s="233">
        <f t="shared" si="188"/>
        <v>0</v>
      </c>
      <c r="EH17" s="225">
        <f t="shared" si="189"/>
        <v>121</v>
      </c>
      <c r="EI17" s="233">
        <f t="shared" si="190"/>
        <v>165</v>
      </c>
      <c r="EJ17" s="225">
        <f t="shared" si="191"/>
        <v>121</v>
      </c>
      <c r="EK17" s="233">
        <f t="shared" si="192"/>
        <v>165</v>
      </c>
      <c r="EL17" s="400">
        <v>0</v>
      </c>
      <c r="EM17" s="286">
        <v>4.17</v>
      </c>
      <c r="EN17" s="232">
        <f t="shared" si="193"/>
        <v>0</v>
      </c>
      <c r="EO17" s="233">
        <f t="shared" si="194"/>
        <v>362.79</v>
      </c>
      <c r="EP17" s="400">
        <v>0</v>
      </c>
      <c r="EQ17" s="286">
        <v>5.59</v>
      </c>
      <c r="ER17" s="232">
        <f t="shared" si="195"/>
        <v>0</v>
      </c>
      <c r="ES17" s="233">
        <f t="shared" si="196"/>
        <v>436.02</v>
      </c>
      <c r="ET17" s="400">
        <v>4.8899999999999997</v>
      </c>
      <c r="EU17" s="286">
        <v>0</v>
      </c>
      <c r="EV17" s="232">
        <f t="shared" si="197"/>
        <v>591.68999999999994</v>
      </c>
      <c r="EW17" s="233">
        <f t="shared" si="198"/>
        <v>0</v>
      </c>
      <c r="EX17" s="545">
        <f t="shared" si="199"/>
        <v>4.8899999999999997</v>
      </c>
      <c r="EY17" s="546">
        <f t="shared" si="200"/>
        <v>4.8412727272727265</v>
      </c>
      <c r="EZ17" s="232">
        <f t="shared" si="201"/>
        <v>591.68999999999994</v>
      </c>
      <c r="FA17" s="233">
        <f t="shared" si="202"/>
        <v>798.80999999999983</v>
      </c>
      <c r="FB17" s="747">
        <v>0</v>
      </c>
      <c r="FC17" s="253">
        <v>98.31</v>
      </c>
      <c r="FD17" s="232">
        <f t="shared" si="203"/>
        <v>0</v>
      </c>
      <c r="FE17" s="233">
        <f t="shared" si="204"/>
        <v>8552.9699999999993</v>
      </c>
      <c r="FF17" s="747">
        <v>0</v>
      </c>
      <c r="FG17" s="253">
        <v>102.81</v>
      </c>
      <c r="FH17" s="232">
        <f t="shared" si="205"/>
        <v>0</v>
      </c>
      <c r="FI17" s="233">
        <f t="shared" si="206"/>
        <v>8019.18</v>
      </c>
      <c r="FJ17" s="459">
        <v>99.64</v>
      </c>
      <c r="FK17" s="253">
        <v>0</v>
      </c>
      <c r="FL17" s="232">
        <f t="shared" si="207"/>
        <v>12056.44</v>
      </c>
      <c r="FM17" s="233">
        <f t="shared" si="208"/>
        <v>0</v>
      </c>
      <c r="FN17" s="232">
        <f t="shared" si="209"/>
        <v>99.64</v>
      </c>
      <c r="FO17" s="233">
        <f t="shared" si="210"/>
        <v>100.43727272727274</v>
      </c>
      <c r="FP17" s="232">
        <f t="shared" si="211"/>
        <v>12056.44</v>
      </c>
      <c r="FQ17" s="233">
        <f t="shared" si="212"/>
        <v>16572.150000000001</v>
      </c>
      <c r="FR17" s="257">
        <v>0</v>
      </c>
      <c r="FS17" s="256">
        <v>0</v>
      </c>
      <c r="FT17" s="232">
        <f t="shared" si="213"/>
        <v>0</v>
      </c>
      <c r="FU17" s="233">
        <f t="shared" si="214"/>
        <v>0</v>
      </c>
      <c r="FV17" s="257">
        <v>0</v>
      </c>
      <c r="FW17" s="256">
        <v>0</v>
      </c>
      <c r="FX17" s="232">
        <f t="shared" si="215"/>
        <v>0</v>
      </c>
      <c r="FY17" s="233">
        <f t="shared" si="216"/>
        <v>0</v>
      </c>
      <c r="FZ17" s="747">
        <v>0</v>
      </c>
      <c r="GA17" s="256">
        <v>0</v>
      </c>
      <c r="GB17" s="232">
        <f t="shared" si="217"/>
        <v>0</v>
      </c>
      <c r="GC17" s="233">
        <f t="shared" si="218"/>
        <v>0</v>
      </c>
      <c r="GD17" s="249">
        <f t="shared" si="219"/>
        <v>202</v>
      </c>
      <c r="GE17" s="233">
        <f t="shared" si="220"/>
        <v>352</v>
      </c>
      <c r="GF17" s="232">
        <f t="shared" si="221"/>
        <v>202</v>
      </c>
      <c r="GG17" s="233">
        <f t="shared" si="222"/>
        <v>352</v>
      </c>
      <c r="GH17" s="232">
        <f t="shared" si="223"/>
        <v>1338.84</v>
      </c>
      <c r="GI17" s="233">
        <f t="shared" si="224"/>
        <v>2187.5</v>
      </c>
      <c r="GJ17" s="232">
        <f t="shared" si="225"/>
        <v>28056.579999999998</v>
      </c>
      <c r="GK17" s="233">
        <f t="shared" si="226"/>
        <v>44993.87</v>
      </c>
      <c r="GL17" s="249">
        <f t="shared" si="227"/>
        <v>86</v>
      </c>
      <c r="GM17" s="233">
        <f t="shared" si="228"/>
        <v>179</v>
      </c>
      <c r="GN17" s="232">
        <f t="shared" si="229"/>
        <v>86</v>
      </c>
      <c r="GO17" s="233">
        <f t="shared" si="230"/>
        <v>179</v>
      </c>
      <c r="GP17" s="232">
        <f t="shared" si="231"/>
        <v>1042.5999999999999</v>
      </c>
      <c r="GQ17" s="233">
        <f t="shared" si="232"/>
        <v>1408.1999999999998</v>
      </c>
      <c r="GR17" s="232">
        <f t="shared" si="233"/>
        <v>11304</v>
      </c>
      <c r="GS17" s="233">
        <f t="shared" si="234"/>
        <v>21751.370000000003</v>
      </c>
      <c r="GT17" s="249">
        <f t="shared" si="235"/>
        <v>288</v>
      </c>
      <c r="GU17" s="233">
        <f t="shared" si="236"/>
        <v>531</v>
      </c>
      <c r="GV17" s="232">
        <f t="shared" si="237"/>
        <v>288</v>
      </c>
      <c r="GW17" s="233">
        <f t="shared" si="238"/>
        <v>531</v>
      </c>
      <c r="GX17" s="232">
        <f t="shared" si="239"/>
        <v>2381.4399999999996</v>
      </c>
      <c r="GY17" s="233">
        <f t="shared" si="240"/>
        <v>3595.7</v>
      </c>
      <c r="GZ17" s="232">
        <f t="shared" si="241"/>
        <v>39360.58</v>
      </c>
      <c r="HA17" s="233">
        <f t="shared" si="242"/>
        <v>66745.240000000005</v>
      </c>
      <c r="HB17" s="249">
        <f t="shared" si="243"/>
        <v>131</v>
      </c>
      <c r="HC17" s="233">
        <f t="shared" si="244"/>
        <v>0</v>
      </c>
      <c r="HD17" s="232">
        <f t="shared" si="245"/>
        <v>131</v>
      </c>
      <c r="HE17" s="233">
        <f t="shared" si="246"/>
        <v>0</v>
      </c>
      <c r="HF17" s="232">
        <f t="shared" si="247"/>
        <v>745.36999999999989</v>
      </c>
      <c r="HG17" s="233" t="str">
        <f t="shared" si="248"/>
        <v/>
      </c>
      <c r="HH17" s="232">
        <f t="shared" si="249"/>
        <v>13398.460000000001</v>
      </c>
      <c r="HI17" s="233" t="str">
        <f t="shared" si="250"/>
        <v/>
      </c>
      <c r="HJ17" s="249">
        <f t="shared" si="251"/>
        <v>3126.8100000000004</v>
      </c>
      <c r="HK17" s="233">
        <f t="shared" si="252"/>
        <v>3595.6999999999994</v>
      </c>
      <c r="HL17" s="232">
        <f t="shared" si="253"/>
        <v>52759.040000000001</v>
      </c>
      <c r="HM17" s="232">
        <f t="shared" si="254"/>
        <v>66745.239999999991</v>
      </c>
      <c r="HN17" s="337"/>
    </row>
    <row r="18" spans="1:222" ht="15">
      <c r="A18" s="250" t="s">
        <v>10</v>
      </c>
      <c r="B18" s="251" t="s">
        <v>19</v>
      </c>
      <c r="C18" s="338"/>
      <c r="D18" s="250">
        <v>106412</v>
      </c>
      <c r="E18" s="252">
        <v>6</v>
      </c>
      <c r="F18" s="771">
        <v>375</v>
      </c>
      <c r="G18" s="253">
        <v>382</v>
      </c>
      <c r="H18" s="459">
        <v>0</v>
      </c>
      <c r="I18" s="255">
        <v>0</v>
      </c>
      <c r="J18" s="232">
        <f t="shared" si="109"/>
        <v>375</v>
      </c>
      <c r="K18" s="233">
        <f t="shared" si="110"/>
        <v>382</v>
      </c>
      <c r="L18" s="333">
        <v>124</v>
      </c>
      <c r="M18" s="333">
        <v>124</v>
      </c>
      <c r="N18" s="232">
        <f t="shared" si="255"/>
        <v>375</v>
      </c>
      <c r="O18" s="233">
        <f t="shared" si="256"/>
        <v>382</v>
      </c>
      <c r="P18" s="232">
        <f t="shared" si="257"/>
        <v>375</v>
      </c>
      <c r="Q18" s="233">
        <f t="shared" si="258"/>
        <v>382</v>
      </c>
      <c r="R18" s="459">
        <v>16</v>
      </c>
      <c r="S18" s="256">
        <v>21</v>
      </c>
      <c r="T18" s="232">
        <f t="shared" si="111"/>
        <v>16</v>
      </c>
      <c r="U18" s="233">
        <f t="shared" si="112"/>
        <v>21</v>
      </c>
      <c r="V18" s="747">
        <v>0</v>
      </c>
      <c r="W18" s="256">
        <v>0</v>
      </c>
      <c r="X18" s="232">
        <f t="shared" si="113"/>
        <v>0</v>
      </c>
      <c r="Y18" s="233">
        <f t="shared" si="114"/>
        <v>0</v>
      </c>
      <c r="Z18" s="747">
        <v>0</v>
      </c>
      <c r="AA18" s="256">
        <v>0</v>
      </c>
      <c r="AB18" s="232">
        <f t="shared" si="115"/>
        <v>0</v>
      </c>
      <c r="AC18" s="233">
        <f t="shared" si="116"/>
        <v>0</v>
      </c>
      <c r="AD18" s="225">
        <f t="shared" si="117"/>
        <v>16</v>
      </c>
      <c r="AE18" s="233">
        <f t="shared" si="118"/>
        <v>21</v>
      </c>
      <c r="AF18" s="225">
        <f t="shared" si="119"/>
        <v>16</v>
      </c>
      <c r="AG18" s="233">
        <f t="shared" si="120"/>
        <v>21</v>
      </c>
      <c r="AH18" s="399">
        <v>4.8</v>
      </c>
      <c r="AI18" s="286">
        <v>4.83</v>
      </c>
      <c r="AJ18" s="232">
        <f t="shared" si="121"/>
        <v>76.8</v>
      </c>
      <c r="AK18" s="233">
        <f t="shared" si="122"/>
        <v>101.43</v>
      </c>
      <c r="AL18" s="399">
        <v>0</v>
      </c>
      <c r="AM18" s="286">
        <v>0</v>
      </c>
      <c r="AN18" s="232">
        <f t="shared" si="123"/>
        <v>0</v>
      </c>
      <c r="AO18" s="233">
        <f t="shared" si="124"/>
        <v>0</v>
      </c>
      <c r="AP18" s="399">
        <v>0</v>
      </c>
      <c r="AQ18" s="286">
        <v>0</v>
      </c>
      <c r="AR18" s="232">
        <f t="shared" si="125"/>
        <v>0</v>
      </c>
      <c r="AS18" s="233">
        <f t="shared" si="126"/>
        <v>0</v>
      </c>
      <c r="AT18" s="545">
        <f t="shared" si="127"/>
        <v>4.8</v>
      </c>
      <c r="AU18" s="546">
        <f t="shared" si="128"/>
        <v>4.83</v>
      </c>
      <c r="AV18" s="232">
        <f t="shared" si="129"/>
        <v>76.8</v>
      </c>
      <c r="AW18" s="233">
        <f t="shared" si="130"/>
        <v>101.43</v>
      </c>
      <c r="AX18" s="747">
        <v>131.94</v>
      </c>
      <c r="AY18" s="253">
        <v>133</v>
      </c>
      <c r="AZ18" s="232">
        <f t="shared" si="131"/>
        <v>2111.04</v>
      </c>
      <c r="BA18" s="233">
        <f t="shared" si="132"/>
        <v>2793</v>
      </c>
      <c r="BB18" s="747">
        <v>0</v>
      </c>
      <c r="BC18" s="253">
        <v>0</v>
      </c>
      <c r="BD18" s="232">
        <f t="shared" si="133"/>
        <v>0</v>
      </c>
      <c r="BE18" s="233">
        <f t="shared" si="134"/>
        <v>0</v>
      </c>
      <c r="BF18" s="459">
        <v>0</v>
      </c>
      <c r="BG18" s="253">
        <v>0</v>
      </c>
      <c r="BH18" s="232">
        <f t="shared" si="135"/>
        <v>0</v>
      </c>
      <c r="BI18" s="233">
        <f t="shared" si="136"/>
        <v>0</v>
      </c>
      <c r="BJ18" s="232">
        <f t="shared" si="137"/>
        <v>131.94</v>
      </c>
      <c r="BK18" s="233">
        <f t="shared" si="138"/>
        <v>133</v>
      </c>
      <c r="BL18" s="232">
        <f t="shared" si="139"/>
        <v>2111.04</v>
      </c>
      <c r="BM18" s="233">
        <f t="shared" si="140"/>
        <v>2793</v>
      </c>
      <c r="BN18" s="747">
        <v>244</v>
      </c>
      <c r="BO18" s="256">
        <v>234</v>
      </c>
      <c r="BP18" s="232">
        <f t="shared" si="141"/>
        <v>244</v>
      </c>
      <c r="BQ18" s="233">
        <f t="shared" si="142"/>
        <v>234</v>
      </c>
      <c r="BR18" s="747">
        <v>7</v>
      </c>
      <c r="BS18" s="256">
        <v>12</v>
      </c>
      <c r="BT18" s="232">
        <f t="shared" si="143"/>
        <v>7</v>
      </c>
      <c r="BU18" s="233">
        <f t="shared" si="144"/>
        <v>12</v>
      </c>
      <c r="BV18" s="747">
        <v>4</v>
      </c>
      <c r="BW18" s="256">
        <v>0</v>
      </c>
      <c r="BX18" s="232">
        <f t="shared" si="145"/>
        <v>4</v>
      </c>
      <c r="BY18" s="233">
        <f t="shared" si="146"/>
        <v>0</v>
      </c>
      <c r="BZ18" s="225">
        <f t="shared" si="147"/>
        <v>255</v>
      </c>
      <c r="CA18" s="233">
        <f t="shared" si="148"/>
        <v>246</v>
      </c>
      <c r="CB18" s="225">
        <f t="shared" si="149"/>
        <v>255</v>
      </c>
      <c r="CC18" s="233">
        <f t="shared" si="150"/>
        <v>246</v>
      </c>
      <c r="CD18" s="400">
        <v>6.83</v>
      </c>
      <c r="CE18" s="286">
        <v>7.14</v>
      </c>
      <c r="CF18" s="232">
        <f t="shared" si="151"/>
        <v>1666.52</v>
      </c>
      <c r="CG18" s="233">
        <f t="shared" si="152"/>
        <v>1670.76</v>
      </c>
      <c r="CH18" s="400">
        <v>20.93</v>
      </c>
      <c r="CI18" s="286">
        <v>16.05</v>
      </c>
      <c r="CJ18" s="232">
        <f t="shared" si="153"/>
        <v>146.51</v>
      </c>
      <c r="CK18" s="233">
        <f t="shared" si="154"/>
        <v>192.60000000000002</v>
      </c>
      <c r="CL18" s="400">
        <v>6.96</v>
      </c>
      <c r="CM18" s="286">
        <v>0</v>
      </c>
      <c r="CN18" s="232">
        <f t="shared" si="155"/>
        <v>27.84</v>
      </c>
      <c r="CO18" s="233">
        <f t="shared" si="156"/>
        <v>0</v>
      </c>
      <c r="CP18" s="232">
        <f t="shared" si="157"/>
        <v>7.2190980392156856</v>
      </c>
      <c r="CQ18" s="546">
        <f t="shared" si="158"/>
        <v>7.5746341463414639</v>
      </c>
      <c r="CR18" s="232">
        <f t="shared" si="159"/>
        <v>1840.87</v>
      </c>
      <c r="CS18" s="233">
        <f t="shared" si="160"/>
        <v>1863.3600000000001</v>
      </c>
      <c r="CT18" s="747">
        <v>135.30000000000001</v>
      </c>
      <c r="CU18" s="253">
        <v>136.47</v>
      </c>
      <c r="CV18" s="232">
        <f t="shared" si="161"/>
        <v>33013.200000000004</v>
      </c>
      <c r="CW18" s="233">
        <f t="shared" si="162"/>
        <v>31933.98</v>
      </c>
      <c r="CX18" s="747">
        <v>76</v>
      </c>
      <c r="CY18" s="253">
        <v>113.08</v>
      </c>
      <c r="CZ18" s="232">
        <f t="shared" si="163"/>
        <v>532</v>
      </c>
      <c r="DA18" s="233">
        <f t="shared" si="164"/>
        <v>1356.96</v>
      </c>
      <c r="DB18" s="459">
        <v>88.5</v>
      </c>
      <c r="DC18" s="253">
        <v>0</v>
      </c>
      <c r="DD18" s="232">
        <f t="shared" si="165"/>
        <v>354</v>
      </c>
      <c r="DE18" s="233">
        <f t="shared" si="166"/>
        <v>0</v>
      </c>
      <c r="DF18" s="232">
        <f t="shared" si="167"/>
        <v>132.9380392156863</v>
      </c>
      <c r="DG18" s="233">
        <f t="shared" si="168"/>
        <v>135.32902439024392</v>
      </c>
      <c r="DH18" s="232">
        <f t="shared" si="169"/>
        <v>33899.200000000004</v>
      </c>
      <c r="DI18" s="233">
        <f t="shared" si="170"/>
        <v>33290.94</v>
      </c>
      <c r="DJ18" s="232">
        <f t="shared" si="171"/>
        <v>271</v>
      </c>
      <c r="DK18" s="233">
        <f t="shared" si="172"/>
        <v>267</v>
      </c>
      <c r="DL18" s="232">
        <f t="shared" si="173"/>
        <v>271</v>
      </c>
      <c r="DM18" s="233">
        <f t="shared" si="174"/>
        <v>267</v>
      </c>
      <c r="DN18" s="545">
        <f t="shared" si="175"/>
        <v>7.0762730627306265</v>
      </c>
      <c r="DO18" s="546">
        <f t="shared" si="176"/>
        <v>7.358764044943821</v>
      </c>
      <c r="DP18" s="232">
        <f t="shared" si="177"/>
        <v>1917.6699999999998</v>
      </c>
      <c r="DQ18" s="233">
        <f t="shared" si="178"/>
        <v>1964.7900000000002</v>
      </c>
      <c r="DR18" s="232">
        <f t="shared" si="179"/>
        <v>132.87911439114393</v>
      </c>
      <c r="DS18" s="233">
        <f t="shared" si="180"/>
        <v>135.14584269662922</v>
      </c>
      <c r="DT18" s="232">
        <f t="shared" si="181"/>
        <v>36010.240000000005</v>
      </c>
      <c r="DU18" s="233">
        <f t="shared" si="182"/>
        <v>36083.94</v>
      </c>
      <c r="DV18" s="747">
        <v>0</v>
      </c>
      <c r="DW18" s="256">
        <v>97</v>
      </c>
      <c r="DX18" s="232">
        <f t="shared" si="183"/>
        <v>0</v>
      </c>
      <c r="DY18" s="233">
        <f t="shared" si="184"/>
        <v>97</v>
      </c>
      <c r="DZ18" s="747">
        <v>0</v>
      </c>
      <c r="EA18" s="256">
        <v>18</v>
      </c>
      <c r="EB18" s="232">
        <f t="shared" si="185"/>
        <v>0</v>
      </c>
      <c r="EC18" s="233">
        <f t="shared" si="186"/>
        <v>18</v>
      </c>
      <c r="ED18" s="747">
        <v>104</v>
      </c>
      <c r="EE18" s="256">
        <v>0</v>
      </c>
      <c r="EF18" s="232">
        <f t="shared" si="187"/>
        <v>104</v>
      </c>
      <c r="EG18" s="233">
        <f t="shared" si="188"/>
        <v>0</v>
      </c>
      <c r="EH18" s="225">
        <f t="shared" si="189"/>
        <v>104</v>
      </c>
      <c r="EI18" s="233">
        <f t="shared" si="190"/>
        <v>115</v>
      </c>
      <c r="EJ18" s="225">
        <f t="shared" si="191"/>
        <v>104</v>
      </c>
      <c r="EK18" s="233">
        <f t="shared" si="192"/>
        <v>115</v>
      </c>
      <c r="EL18" s="400">
        <v>0</v>
      </c>
      <c r="EM18" s="286">
        <v>4.09</v>
      </c>
      <c r="EN18" s="232">
        <f t="shared" si="193"/>
        <v>0</v>
      </c>
      <c r="EO18" s="233">
        <f t="shared" si="194"/>
        <v>396.72999999999996</v>
      </c>
      <c r="EP18" s="400">
        <v>0</v>
      </c>
      <c r="EQ18" s="286">
        <v>6.47</v>
      </c>
      <c r="ER18" s="232">
        <f t="shared" si="195"/>
        <v>0</v>
      </c>
      <c r="ES18" s="233">
        <f t="shared" si="196"/>
        <v>116.46</v>
      </c>
      <c r="ET18" s="400">
        <v>4.22</v>
      </c>
      <c r="EU18" s="286">
        <v>0</v>
      </c>
      <c r="EV18" s="232">
        <f t="shared" si="197"/>
        <v>438.88</v>
      </c>
      <c r="EW18" s="233">
        <f t="shared" si="198"/>
        <v>0</v>
      </c>
      <c r="EX18" s="545">
        <f t="shared" si="199"/>
        <v>4.22</v>
      </c>
      <c r="EY18" s="546">
        <f t="shared" si="200"/>
        <v>4.4625217391304339</v>
      </c>
      <c r="EZ18" s="232">
        <f t="shared" si="201"/>
        <v>438.88</v>
      </c>
      <c r="FA18" s="233">
        <f t="shared" si="202"/>
        <v>513.18999999999994</v>
      </c>
      <c r="FB18" s="747">
        <v>0</v>
      </c>
      <c r="FC18" s="253">
        <v>98.1</v>
      </c>
      <c r="FD18" s="232">
        <f t="shared" si="203"/>
        <v>0</v>
      </c>
      <c r="FE18" s="233">
        <f t="shared" si="204"/>
        <v>9515.6999999999989</v>
      </c>
      <c r="FF18" s="747">
        <v>0</v>
      </c>
      <c r="FG18" s="253">
        <v>85.73</v>
      </c>
      <c r="FH18" s="232">
        <f t="shared" si="205"/>
        <v>0</v>
      </c>
      <c r="FI18" s="233">
        <f t="shared" si="206"/>
        <v>1543.14</v>
      </c>
      <c r="FJ18" s="459">
        <v>94.2</v>
      </c>
      <c r="FK18" s="253">
        <v>0</v>
      </c>
      <c r="FL18" s="232">
        <f t="shared" si="207"/>
        <v>9796.8000000000011</v>
      </c>
      <c r="FM18" s="233">
        <f t="shared" si="208"/>
        <v>0</v>
      </c>
      <c r="FN18" s="232">
        <f t="shared" si="209"/>
        <v>94.200000000000017</v>
      </c>
      <c r="FO18" s="233">
        <f t="shared" si="210"/>
        <v>96.163826086956504</v>
      </c>
      <c r="FP18" s="232">
        <f t="shared" si="211"/>
        <v>9796.8000000000011</v>
      </c>
      <c r="FQ18" s="233">
        <f t="shared" si="212"/>
        <v>11058.839999999998</v>
      </c>
      <c r="FR18" s="257">
        <v>0</v>
      </c>
      <c r="FS18" s="256">
        <v>0</v>
      </c>
      <c r="FT18" s="232">
        <f t="shared" si="213"/>
        <v>0</v>
      </c>
      <c r="FU18" s="233">
        <f t="shared" si="214"/>
        <v>0</v>
      </c>
      <c r="FV18" s="257">
        <v>0</v>
      </c>
      <c r="FW18" s="256">
        <v>0</v>
      </c>
      <c r="FX18" s="232">
        <f t="shared" si="215"/>
        <v>0</v>
      </c>
      <c r="FY18" s="233">
        <f t="shared" si="216"/>
        <v>0</v>
      </c>
      <c r="FZ18" s="747">
        <v>0</v>
      </c>
      <c r="GA18" s="256">
        <v>0</v>
      </c>
      <c r="GB18" s="232">
        <f t="shared" si="217"/>
        <v>0</v>
      </c>
      <c r="GC18" s="233">
        <f t="shared" si="218"/>
        <v>0</v>
      </c>
      <c r="GD18" s="249">
        <f t="shared" si="219"/>
        <v>260</v>
      </c>
      <c r="GE18" s="233">
        <f t="shared" si="220"/>
        <v>352</v>
      </c>
      <c r="GF18" s="232">
        <f t="shared" si="221"/>
        <v>260</v>
      </c>
      <c r="GG18" s="233">
        <f t="shared" si="222"/>
        <v>352</v>
      </c>
      <c r="GH18" s="232">
        <f t="shared" si="223"/>
        <v>1743.32</v>
      </c>
      <c r="GI18" s="233">
        <f t="shared" si="224"/>
        <v>2168.92</v>
      </c>
      <c r="GJ18" s="232">
        <f t="shared" si="225"/>
        <v>35124.240000000005</v>
      </c>
      <c r="GK18" s="233">
        <f t="shared" si="226"/>
        <v>44242.679999999993</v>
      </c>
      <c r="GL18" s="249">
        <f t="shared" si="227"/>
        <v>7</v>
      </c>
      <c r="GM18" s="233">
        <f t="shared" si="228"/>
        <v>30</v>
      </c>
      <c r="GN18" s="232">
        <f t="shared" si="229"/>
        <v>7</v>
      </c>
      <c r="GO18" s="233">
        <f t="shared" si="230"/>
        <v>30</v>
      </c>
      <c r="GP18" s="232">
        <f t="shared" si="231"/>
        <v>146.51</v>
      </c>
      <c r="GQ18" s="233">
        <f t="shared" si="232"/>
        <v>309.06</v>
      </c>
      <c r="GR18" s="232">
        <f t="shared" si="233"/>
        <v>532</v>
      </c>
      <c r="GS18" s="233">
        <f t="shared" si="234"/>
        <v>2900.1000000000004</v>
      </c>
      <c r="GT18" s="249">
        <f t="shared" si="235"/>
        <v>267</v>
      </c>
      <c r="GU18" s="233">
        <f t="shared" si="236"/>
        <v>382</v>
      </c>
      <c r="GV18" s="232">
        <f t="shared" si="237"/>
        <v>267</v>
      </c>
      <c r="GW18" s="233">
        <f t="shared" si="238"/>
        <v>382</v>
      </c>
      <c r="GX18" s="232">
        <f t="shared" si="239"/>
        <v>1889.83</v>
      </c>
      <c r="GY18" s="233">
        <f t="shared" si="240"/>
        <v>2477.98</v>
      </c>
      <c r="GZ18" s="232">
        <f t="shared" si="241"/>
        <v>35656.240000000005</v>
      </c>
      <c r="HA18" s="233">
        <f t="shared" si="242"/>
        <v>47142.779999999992</v>
      </c>
      <c r="HB18" s="249">
        <f t="shared" si="243"/>
        <v>108</v>
      </c>
      <c r="HC18" s="233">
        <f t="shared" si="244"/>
        <v>0</v>
      </c>
      <c r="HD18" s="232">
        <f t="shared" si="245"/>
        <v>108</v>
      </c>
      <c r="HE18" s="233">
        <f t="shared" si="246"/>
        <v>0</v>
      </c>
      <c r="HF18" s="232">
        <f t="shared" si="247"/>
        <v>466.71999999999997</v>
      </c>
      <c r="HG18" s="233" t="str">
        <f t="shared" si="248"/>
        <v/>
      </c>
      <c r="HH18" s="232">
        <f t="shared" si="249"/>
        <v>10150.800000000001</v>
      </c>
      <c r="HI18" s="233" t="str">
        <f t="shared" si="250"/>
        <v/>
      </c>
      <c r="HJ18" s="249">
        <f t="shared" si="251"/>
        <v>2356.5499999999997</v>
      </c>
      <c r="HK18" s="233">
        <f t="shared" si="252"/>
        <v>2477.98</v>
      </c>
      <c r="HL18" s="232">
        <f t="shared" si="253"/>
        <v>45807.040000000008</v>
      </c>
      <c r="HM18" s="232">
        <f t="shared" si="254"/>
        <v>47142.78</v>
      </c>
      <c r="HN18" s="337"/>
    </row>
    <row r="19" spans="1:222" ht="15">
      <c r="A19" s="250" t="s">
        <v>10</v>
      </c>
      <c r="B19" s="251" t="s">
        <v>23</v>
      </c>
      <c r="C19" s="341" t="s">
        <v>625</v>
      </c>
      <c r="D19" s="250">
        <v>367459</v>
      </c>
      <c r="E19" s="342">
        <v>8</v>
      </c>
      <c r="F19" s="771">
        <v>578</v>
      </c>
      <c r="G19" s="253">
        <v>727</v>
      </c>
      <c r="H19" s="459">
        <v>23</v>
      </c>
      <c r="I19" s="255">
        <v>42</v>
      </c>
      <c r="J19" s="232">
        <f t="shared" si="109"/>
        <v>555</v>
      </c>
      <c r="K19" s="233">
        <f t="shared" si="110"/>
        <v>685</v>
      </c>
      <c r="L19" s="333">
        <v>60</v>
      </c>
      <c r="M19" s="333">
        <v>60</v>
      </c>
      <c r="N19" s="232">
        <f t="shared" si="255"/>
        <v>555</v>
      </c>
      <c r="O19" s="233">
        <f t="shared" si="256"/>
        <v>685</v>
      </c>
      <c r="P19" s="232">
        <f t="shared" si="257"/>
        <v>555</v>
      </c>
      <c r="Q19" s="233">
        <f t="shared" si="258"/>
        <v>685</v>
      </c>
      <c r="R19" s="459">
        <v>5</v>
      </c>
      <c r="S19" s="256">
        <v>5</v>
      </c>
      <c r="T19" s="232">
        <f t="shared" si="111"/>
        <v>5</v>
      </c>
      <c r="U19" s="233">
        <f t="shared" si="112"/>
        <v>5</v>
      </c>
      <c r="V19" s="747">
        <v>66</v>
      </c>
      <c r="W19" s="256">
        <v>75</v>
      </c>
      <c r="X19" s="232">
        <f t="shared" si="113"/>
        <v>66</v>
      </c>
      <c r="Y19" s="233">
        <f t="shared" si="114"/>
        <v>75</v>
      </c>
      <c r="Z19" s="747">
        <v>0</v>
      </c>
      <c r="AA19" s="256">
        <v>0</v>
      </c>
      <c r="AB19" s="232">
        <f t="shared" si="115"/>
        <v>0</v>
      </c>
      <c r="AC19" s="233">
        <f t="shared" si="116"/>
        <v>0</v>
      </c>
      <c r="AD19" s="225">
        <f t="shared" si="117"/>
        <v>71</v>
      </c>
      <c r="AE19" s="233">
        <f t="shared" si="118"/>
        <v>80</v>
      </c>
      <c r="AF19" s="225">
        <f t="shared" si="119"/>
        <v>71</v>
      </c>
      <c r="AG19" s="233">
        <f t="shared" si="120"/>
        <v>80</v>
      </c>
      <c r="AH19" s="399">
        <v>3.78</v>
      </c>
      <c r="AI19" s="286">
        <v>4.1500000000000004</v>
      </c>
      <c r="AJ19" s="232">
        <f t="shared" si="121"/>
        <v>18.899999999999999</v>
      </c>
      <c r="AK19" s="233">
        <f t="shared" si="122"/>
        <v>20.75</v>
      </c>
      <c r="AL19" s="399">
        <v>4.9400000000000004</v>
      </c>
      <c r="AM19" s="286">
        <v>6.04</v>
      </c>
      <c r="AN19" s="232">
        <f t="shared" si="123"/>
        <v>326.04000000000002</v>
      </c>
      <c r="AO19" s="233">
        <f t="shared" si="124"/>
        <v>453</v>
      </c>
      <c r="AP19" s="399">
        <v>0</v>
      </c>
      <c r="AQ19" s="286">
        <v>0</v>
      </c>
      <c r="AR19" s="232">
        <f t="shared" si="125"/>
        <v>0</v>
      </c>
      <c r="AS19" s="233">
        <f t="shared" si="126"/>
        <v>0</v>
      </c>
      <c r="AT19" s="545">
        <f t="shared" si="127"/>
        <v>4.8583098591549296</v>
      </c>
      <c r="AU19" s="546">
        <f t="shared" si="128"/>
        <v>5.921875</v>
      </c>
      <c r="AV19" s="232">
        <f t="shared" si="129"/>
        <v>344.94</v>
      </c>
      <c r="AW19" s="233">
        <f t="shared" si="130"/>
        <v>473.75</v>
      </c>
      <c r="AX19" s="747">
        <v>63.4</v>
      </c>
      <c r="AY19" s="253">
        <v>71.400000000000006</v>
      </c>
      <c r="AZ19" s="232">
        <f t="shared" si="131"/>
        <v>317</v>
      </c>
      <c r="BA19" s="233">
        <f t="shared" si="132"/>
        <v>357</v>
      </c>
      <c r="BB19" s="747">
        <v>66.06</v>
      </c>
      <c r="BC19" s="253">
        <v>65.39</v>
      </c>
      <c r="BD19" s="232">
        <f t="shared" si="133"/>
        <v>4359.96</v>
      </c>
      <c r="BE19" s="233">
        <f t="shared" si="134"/>
        <v>4904.25</v>
      </c>
      <c r="BF19" s="459">
        <v>0</v>
      </c>
      <c r="BG19" s="253">
        <v>0</v>
      </c>
      <c r="BH19" s="232">
        <f t="shared" si="135"/>
        <v>0</v>
      </c>
      <c r="BI19" s="233">
        <f t="shared" si="136"/>
        <v>0</v>
      </c>
      <c r="BJ19" s="232">
        <f t="shared" si="137"/>
        <v>65.872676056338022</v>
      </c>
      <c r="BK19" s="233">
        <f t="shared" si="138"/>
        <v>65.765625</v>
      </c>
      <c r="BL19" s="232">
        <f t="shared" si="139"/>
        <v>4676.96</v>
      </c>
      <c r="BM19" s="233">
        <f t="shared" si="140"/>
        <v>5261.25</v>
      </c>
      <c r="BN19" s="747">
        <v>117</v>
      </c>
      <c r="BO19" s="256">
        <v>166</v>
      </c>
      <c r="BP19" s="232">
        <f t="shared" si="141"/>
        <v>117</v>
      </c>
      <c r="BQ19" s="233">
        <f t="shared" si="142"/>
        <v>166</v>
      </c>
      <c r="BR19" s="747">
        <v>177</v>
      </c>
      <c r="BS19" s="256">
        <v>208</v>
      </c>
      <c r="BT19" s="232">
        <f t="shared" si="143"/>
        <v>177</v>
      </c>
      <c r="BU19" s="233">
        <f t="shared" si="144"/>
        <v>208</v>
      </c>
      <c r="BV19" s="747">
        <v>0</v>
      </c>
      <c r="BW19" s="256">
        <v>0</v>
      </c>
      <c r="BX19" s="232">
        <f t="shared" si="145"/>
        <v>0</v>
      </c>
      <c r="BY19" s="233">
        <f t="shared" si="146"/>
        <v>0</v>
      </c>
      <c r="BZ19" s="225">
        <f t="shared" si="147"/>
        <v>294</v>
      </c>
      <c r="CA19" s="233">
        <f t="shared" si="148"/>
        <v>374</v>
      </c>
      <c r="CB19" s="225">
        <f t="shared" si="149"/>
        <v>294</v>
      </c>
      <c r="CC19" s="233">
        <f t="shared" si="150"/>
        <v>374</v>
      </c>
      <c r="CD19" s="400">
        <v>4.43</v>
      </c>
      <c r="CE19" s="286">
        <v>4.9400000000000004</v>
      </c>
      <c r="CF19" s="232">
        <f t="shared" si="151"/>
        <v>518.30999999999995</v>
      </c>
      <c r="CG19" s="233">
        <f t="shared" si="152"/>
        <v>820.04000000000008</v>
      </c>
      <c r="CH19" s="400">
        <v>7.6</v>
      </c>
      <c r="CI19" s="286">
        <v>8.1</v>
      </c>
      <c r="CJ19" s="232">
        <f t="shared" si="153"/>
        <v>1345.2</v>
      </c>
      <c r="CK19" s="233">
        <f t="shared" si="154"/>
        <v>1684.8</v>
      </c>
      <c r="CL19" s="400">
        <v>0</v>
      </c>
      <c r="CM19" s="286">
        <v>0</v>
      </c>
      <c r="CN19" s="232">
        <f t="shared" si="155"/>
        <v>0</v>
      </c>
      <c r="CO19" s="233">
        <f t="shared" si="156"/>
        <v>0</v>
      </c>
      <c r="CP19" s="232">
        <f t="shared" si="157"/>
        <v>6.3384693877551017</v>
      </c>
      <c r="CQ19" s="546">
        <f t="shared" si="158"/>
        <v>6.6974331550802146</v>
      </c>
      <c r="CR19" s="232">
        <f t="shared" si="159"/>
        <v>1863.51</v>
      </c>
      <c r="CS19" s="233">
        <f t="shared" si="160"/>
        <v>2504.84</v>
      </c>
      <c r="CT19" s="747">
        <v>73.08</v>
      </c>
      <c r="CU19" s="253">
        <v>74.489999999999995</v>
      </c>
      <c r="CV19" s="232">
        <f t="shared" si="161"/>
        <v>8550.36</v>
      </c>
      <c r="CW19" s="233">
        <f t="shared" si="162"/>
        <v>12365.339999999998</v>
      </c>
      <c r="CX19" s="747">
        <v>71.239999999999995</v>
      </c>
      <c r="CY19" s="253">
        <v>72.53</v>
      </c>
      <c r="CZ19" s="232">
        <f t="shared" si="163"/>
        <v>12609.48</v>
      </c>
      <c r="DA19" s="233">
        <f t="shared" si="164"/>
        <v>15086.24</v>
      </c>
      <c r="DB19" s="459">
        <v>0</v>
      </c>
      <c r="DC19" s="253">
        <v>0</v>
      </c>
      <c r="DD19" s="232">
        <f t="shared" si="165"/>
        <v>0</v>
      </c>
      <c r="DE19" s="233">
        <f t="shared" si="166"/>
        <v>0</v>
      </c>
      <c r="DF19" s="232">
        <f t="shared" si="167"/>
        <v>71.972244897959186</v>
      </c>
      <c r="DG19" s="233">
        <f t="shared" si="168"/>
        <v>73.399946524064163</v>
      </c>
      <c r="DH19" s="232">
        <f t="shared" si="169"/>
        <v>21159.84</v>
      </c>
      <c r="DI19" s="233">
        <f t="shared" si="170"/>
        <v>27451.579999999998</v>
      </c>
      <c r="DJ19" s="232">
        <f t="shared" si="171"/>
        <v>365</v>
      </c>
      <c r="DK19" s="233">
        <f t="shared" si="172"/>
        <v>454</v>
      </c>
      <c r="DL19" s="232">
        <f t="shared" si="173"/>
        <v>365</v>
      </c>
      <c r="DM19" s="233">
        <f t="shared" si="174"/>
        <v>454</v>
      </c>
      <c r="DN19" s="545">
        <f t="shared" si="175"/>
        <v>6.0505479452054791</v>
      </c>
      <c r="DO19" s="546">
        <f t="shared" si="176"/>
        <v>6.5607709251101323</v>
      </c>
      <c r="DP19" s="232">
        <f t="shared" si="177"/>
        <v>2208.4499999999998</v>
      </c>
      <c r="DQ19" s="233">
        <f t="shared" si="178"/>
        <v>2978.59</v>
      </c>
      <c r="DR19" s="232">
        <f t="shared" si="179"/>
        <v>70.785753424657528</v>
      </c>
      <c r="DS19" s="233">
        <f t="shared" si="180"/>
        <v>72.05469162995594</v>
      </c>
      <c r="DT19" s="232">
        <f t="shared" si="181"/>
        <v>25836.799999999999</v>
      </c>
      <c r="DU19" s="233">
        <f t="shared" si="182"/>
        <v>32712.829999999998</v>
      </c>
      <c r="DV19" s="747">
        <v>0</v>
      </c>
      <c r="DW19" s="256">
        <v>90</v>
      </c>
      <c r="DX19" s="232">
        <f t="shared" si="183"/>
        <v>0</v>
      </c>
      <c r="DY19" s="233">
        <f t="shared" si="184"/>
        <v>90</v>
      </c>
      <c r="DZ19" s="747">
        <v>0</v>
      </c>
      <c r="EA19" s="256">
        <v>141</v>
      </c>
      <c r="EB19" s="232">
        <f t="shared" si="185"/>
        <v>0</v>
      </c>
      <c r="EC19" s="233">
        <f t="shared" si="186"/>
        <v>141</v>
      </c>
      <c r="ED19" s="747">
        <v>190</v>
      </c>
      <c r="EE19" s="256">
        <v>0</v>
      </c>
      <c r="EF19" s="232">
        <f t="shared" si="187"/>
        <v>190</v>
      </c>
      <c r="EG19" s="233">
        <f t="shared" si="188"/>
        <v>0</v>
      </c>
      <c r="EH19" s="225">
        <f t="shared" si="189"/>
        <v>190</v>
      </c>
      <c r="EI19" s="233">
        <f t="shared" si="190"/>
        <v>231</v>
      </c>
      <c r="EJ19" s="225">
        <f t="shared" si="191"/>
        <v>190</v>
      </c>
      <c r="EK19" s="233">
        <f t="shared" si="192"/>
        <v>231</v>
      </c>
      <c r="EL19" s="400">
        <v>0</v>
      </c>
      <c r="EM19" s="286">
        <v>3.31</v>
      </c>
      <c r="EN19" s="232">
        <f t="shared" si="193"/>
        <v>0</v>
      </c>
      <c r="EO19" s="233">
        <f t="shared" si="194"/>
        <v>297.89999999999998</v>
      </c>
      <c r="EP19" s="400">
        <v>0</v>
      </c>
      <c r="EQ19" s="286">
        <v>3.85</v>
      </c>
      <c r="ER19" s="232">
        <f t="shared" si="195"/>
        <v>0</v>
      </c>
      <c r="ES19" s="233">
        <f t="shared" si="196"/>
        <v>542.85</v>
      </c>
      <c r="ET19" s="400">
        <v>3.67</v>
      </c>
      <c r="EU19" s="286">
        <v>0</v>
      </c>
      <c r="EV19" s="232">
        <f t="shared" si="197"/>
        <v>697.3</v>
      </c>
      <c r="EW19" s="233">
        <f t="shared" si="198"/>
        <v>0</v>
      </c>
      <c r="EX19" s="545">
        <f t="shared" si="199"/>
        <v>3.67</v>
      </c>
      <c r="EY19" s="546">
        <f t="shared" si="200"/>
        <v>3.6396103896103895</v>
      </c>
      <c r="EZ19" s="232">
        <f t="shared" si="201"/>
        <v>697.3</v>
      </c>
      <c r="FA19" s="233">
        <f t="shared" si="202"/>
        <v>840.75</v>
      </c>
      <c r="FB19" s="747">
        <v>0</v>
      </c>
      <c r="FC19" s="253">
        <v>51.7</v>
      </c>
      <c r="FD19" s="232">
        <f t="shared" si="203"/>
        <v>0</v>
      </c>
      <c r="FE19" s="233">
        <f t="shared" si="204"/>
        <v>4653</v>
      </c>
      <c r="FF19" s="747">
        <v>0</v>
      </c>
      <c r="FG19" s="253">
        <v>50.16</v>
      </c>
      <c r="FH19" s="232">
        <f t="shared" si="205"/>
        <v>0</v>
      </c>
      <c r="FI19" s="233">
        <f t="shared" si="206"/>
        <v>7072.5599999999995</v>
      </c>
      <c r="FJ19" s="459">
        <v>53.86</v>
      </c>
      <c r="FK19" s="253">
        <v>0</v>
      </c>
      <c r="FL19" s="232">
        <f t="shared" si="207"/>
        <v>10233.4</v>
      </c>
      <c r="FM19" s="233">
        <f t="shared" si="208"/>
        <v>0</v>
      </c>
      <c r="FN19" s="232">
        <f t="shared" si="209"/>
        <v>53.86</v>
      </c>
      <c r="FO19" s="233">
        <f t="shared" si="210"/>
        <v>50.76</v>
      </c>
      <c r="FP19" s="232">
        <f t="shared" si="211"/>
        <v>10233.4</v>
      </c>
      <c r="FQ19" s="233">
        <f t="shared" si="212"/>
        <v>11725.56</v>
      </c>
      <c r="FR19" s="257">
        <v>0</v>
      </c>
      <c r="FS19" s="256">
        <v>0</v>
      </c>
      <c r="FT19" s="232">
        <f t="shared" si="213"/>
        <v>0</v>
      </c>
      <c r="FU19" s="233">
        <f t="shared" si="214"/>
        <v>0</v>
      </c>
      <c r="FV19" s="257">
        <v>0</v>
      </c>
      <c r="FW19" s="256">
        <v>0</v>
      </c>
      <c r="FX19" s="232">
        <f t="shared" si="215"/>
        <v>0</v>
      </c>
      <c r="FY19" s="233">
        <f t="shared" si="216"/>
        <v>0</v>
      </c>
      <c r="FZ19" s="747">
        <v>0</v>
      </c>
      <c r="GA19" s="256">
        <v>0</v>
      </c>
      <c r="GB19" s="232">
        <f t="shared" si="217"/>
        <v>0</v>
      </c>
      <c r="GC19" s="233">
        <f t="shared" si="218"/>
        <v>0</v>
      </c>
      <c r="GD19" s="249">
        <f t="shared" si="219"/>
        <v>122</v>
      </c>
      <c r="GE19" s="233">
        <f t="shared" si="220"/>
        <v>261</v>
      </c>
      <c r="GF19" s="232">
        <f t="shared" si="221"/>
        <v>122</v>
      </c>
      <c r="GG19" s="233">
        <f t="shared" si="222"/>
        <v>261</v>
      </c>
      <c r="GH19" s="232">
        <f t="shared" si="223"/>
        <v>537.20999999999992</v>
      </c>
      <c r="GI19" s="233">
        <f t="shared" si="224"/>
        <v>1138.69</v>
      </c>
      <c r="GJ19" s="232">
        <f t="shared" si="225"/>
        <v>8867.36</v>
      </c>
      <c r="GK19" s="233">
        <f t="shared" si="226"/>
        <v>17375.339999999997</v>
      </c>
      <c r="GL19" s="249">
        <f t="shared" si="227"/>
        <v>243</v>
      </c>
      <c r="GM19" s="233">
        <f t="shared" si="228"/>
        <v>424</v>
      </c>
      <c r="GN19" s="232">
        <f t="shared" si="229"/>
        <v>243</v>
      </c>
      <c r="GO19" s="233">
        <f t="shared" si="230"/>
        <v>424</v>
      </c>
      <c r="GP19" s="232">
        <f t="shared" si="231"/>
        <v>1671.24</v>
      </c>
      <c r="GQ19" s="233">
        <f t="shared" si="232"/>
        <v>2680.65</v>
      </c>
      <c r="GR19" s="232">
        <f t="shared" si="233"/>
        <v>16969.439999999999</v>
      </c>
      <c r="GS19" s="233">
        <f t="shared" si="234"/>
        <v>27063.049999999996</v>
      </c>
      <c r="GT19" s="249">
        <f t="shared" si="235"/>
        <v>365</v>
      </c>
      <c r="GU19" s="233">
        <f t="shared" si="236"/>
        <v>685</v>
      </c>
      <c r="GV19" s="232">
        <f t="shared" si="237"/>
        <v>365</v>
      </c>
      <c r="GW19" s="233">
        <f t="shared" si="238"/>
        <v>685</v>
      </c>
      <c r="GX19" s="232">
        <f t="shared" si="239"/>
        <v>2208.4499999999998</v>
      </c>
      <c r="GY19" s="233">
        <f t="shared" si="240"/>
        <v>3819.34</v>
      </c>
      <c r="GZ19" s="232">
        <f t="shared" si="241"/>
        <v>25836.799999999999</v>
      </c>
      <c r="HA19" s="233">
        <f t="shared" si="242"/>
        <v>44438.389999999992</v>
      </c>
      <c r="HB19" s="249">
        <f t="shared" si="243"/>
        <v>190</v>
      </c>
      <c r="HC19" s="233">
        <f t="shared" si="244"/>
        <v>0</v>
      </c>
      <c r="HD19" s="232">
        <f t="shared" si="245"/>
        <v>190</v>
      </c>
      <c r="HE19" s="233">
        <f t="shared" si="246"/>
        <v>0</v>
      </c>
      <c r="HF19" s="232">
        <f t="shared" si="247"/>
        <v>697.3</v>
      </c>
      <c r="HG19" s="233" t="str">
        <f t="shared" si="248"/>
        <v/>
      </c>
      <c r="HH19" s="232">
        <f t="shared" si="249"/>
        <v>10233.4</v>
      </c>
      <c r="HI19" s="233" t="str">
        <f t="shared" si="250"/>
        <v/>
      </c>
      <c r="HJ19" s="249">
        <f t="shared" si="251"/>
        <v>2905.75</v>
      </c>
      <c r="HK19" s="233">
        <f t="shared" si="252"/>
        <v>3819.34</v>
      </c>
      <c r="HL19" s="232">
        <f t="shared" si="253"/>
        <v>36070.199999999997</v>
      </c>
      <c r="HM19" s="232">
        <f t="shared" si="254"/>
        <v>44438.39</v>
      </c>
      <c r="HN19" s="337"/>
    </row>
    <row r="20" spans="1:222" ht="15">
      <c r="A20" s="250" t="s">
        <v>10</v>
      </c>
      <c r="B20" s="251" t="s">
        <v>21</v>
      </c>
      <c r="C20" s="338"/>
      <c r="D20" s="250">
        <v>107664</v>
      </c>
      <c r="E20" s="252">
        <v>8</v>
      </c>
      <c r="F20" s="771">
        <v>1134</v>
      </c>
      <c r="G20" s="253">
        <v>1551</v>
      </c>
      <c r="H20" s="459">
        <v>172</v>
      </c>
      <c r="I20" s="255">
        <v>216</v>
      </c>
      <c r="J20" s="232">
        <f t="shared" si="109"/>
        <v>962</v>
      </c>
      <c r="K20" s="233">
        <f t="shared" si="110"/>
        <v>1335</v>
      </c>
      <c r="L20" s="333">
        <v>60</v>
      </c>
      <c r="M20" s="333">
        <v>60</v>
      </c>
      <c r="N20" s="232">
        <f t="shared" si="255"/>
        <v>962</v>
      </c>
      <c r="O20" s="233">
        <f t="shared" si="256"/>
        <v>1335</v>
      </c>
      <c r="P20" s="232">
        <f t="shared" si="257"/>
        <v>962</v>
      </c>
      <c r="Q20" s="233">
        <f t="shared" si="258"/>
        <v>1335</v>
      </c>
      <c r="R20" s="459">
        <v>26</v>
      </c>
      <c r="S20" s="256">
        <v>47</v>
      </c>
      <c r="T20" s="232">
        <f t="shared" si="111"/>
        <v>26</v>
      </c>
      <c r="U20" s="233">
        <f t="shared" si="112"/>
        <v>47</v>
      </c>
      <c r="V20" s="747">
        <v>13</v>
      </c>
      <c r="W20" s="256">
        <v>9</v>
      </c>
      <c r="X20" s="232">
        <f t="shared" si="113"/>
        <v>13</v>
      </c>
      <c r="Y20" s="233">
        <f t="shared" si="114"/>
        <v>9</v>
      </c>
      <c r="Z20" s="747">
        <v>0</v>
      </c>
      <c r="AA20" s="256">
        <v>0</v>
      </c>
      <c r="AB20" s="232">
        <f t="shared" si="115"/>
        <v>0</v>
      </c>
      <c r="AC20" s="233">
        <f t="shared" si="116"/>
        <v>0</v>
      </c>
      <c r="AD20" s="225">
        <f t="shared" si="117"/>
        <v>39</v>
      </c>
      <c r="AE20" s="233">
        <f t="shared" si="118"/>
        <v>56</v>
      </c>
      <c r="AF20" s="225">
        <f t="shared" si="119"/>
        <v>39</v>
      </c>
      <c r="AG20" s="233">
        <f t="shared" si="120"/>
        <v>56</v>
      </c>
      <c r="AH20" s="399">
        <v>3.71</v>
      </c>
      <c r="AI20" s="286">
        <v>2.97</v>
      </c>
      <c r="AJ20" s="232">
        <f t="shared" si="121"/>
        <v>96.46</v>
      </c>
      <c r="AK20" s="233">
        <f t="shared" si="122"/>
        <v>139.59</v>
      </c>
      <c r="AL20" s="399">
        <v>3.96</v>
      </c>
      <c r="AM20" s="286">
        <v>1.91</v>
      </c>
      <c r="AN20" s="232">
        <f t="shared" si="123"/>
        <v>51.48</v>
      </c>
      <c r="AO20" s="233">
        <f t="shared" si="124"/>
        <v>17.189999999999998</v>
      </c>
      <c r="AP20" s="399">
        <v>0</v>
      </c>
      <c r="AQ20" s="286">
        <v>0</v>
      </c>
      <c r="AR20" s="232">
        <f t="shared" si="125"/>
        <v>0</v>
      </c>
      <c r="AS20" s="233">
        <f t="shared" si="126"/>
        <v>0</v>
      </c>
      <c r="AT20" s="545">
        <f t="shared" si="127"/>
        <v>3.7933333333333334</v>
      </c>
      <c r="AU20" s="546">
        <f t="shared" si="128"/>
        <v>2.7996428571428571</v>
      </c>
      <c r="AV20" s="232">
        <f t="shared" si="129"/>
        <v>147.94</v>
      </c>
      <c r="AW20" s="233">
        <f t="shared" si="130"/>
        <v>156.78</v>
      </c>
      <c r="AX20" s="747">
        <v>74.349999999999994</v>
      </c>
      <c r="AY20" s="253">
        <v>71.489999999999995</v>
      </c>
      <c r="AZ20" s="232">
        <f t="shared" si="131"/>
        <v>1933.1</v>
      </c>
      <c r="BA20" s="233">
        <f t="shared" si="132"/>
        <v>3360.0299999999997</v>
      </c>
      <c r="BB20" s="747">
        <v>61.85</v>
      </c>
      <c r="BC20" s="253">
        <v>64.44</v>
      </c>
      <c r="BD20" s="232">
        <f t="shared" si="133"/>
        <v>804.05000000000007</v>
      </c>
      <c r="BE20" s="233">
        <f t="shared" si="134"/>
        <v>579.96</v>
      </c>
      <c r="BF20" s="459">
        <v>0</v>
      </c>
      <c r="BG20" s="253">
        <v>0</v>
      </c>
      <c r="BH20" s="232">
        <f t="shared" si="135"/>
        <v>0</v>
      </c>
      <c r="BI20" s="233">
        <f t="shared" si="136"/>
        <v>0</v>
      </c>
      <c r="BJ20" s="232">
        <f t="shared" si="137"/>
        <v>70.183333333333337</v>
      </c>
      <c r="BK20" s="233">
        <f t="shared" si="138"/>
        <v>70.356964285714284</v>
      </c>
      <c r="BL20" s="232">
        <f t="shared" si="139"/>
        <v>2737.15</v>
      </c>
      <c r="BM20" s="233">
        <f t="shared" si="140"/>
        <v>3939.99</v>
      </c>
      <c r="BN20" s="747">
        <v>361</v>
      </c>
      <c r="BO20" s="256">
        <v>511</v>
      </c>
      <c r="BP20" s="232">
        <f t="shared" si="141"/>
        <v>361</v>
      </c>
      <c r="BQ20" s="233">
        <f t="shared" si="142"/>
        <v>511</v>
      </c>
      <c r="BR20" s="747">
        <v>182</v>
      </c>
      <c r="BS20" s="256">
        <v>253</v>
      </c>
      <c r="BT20" s="232">
        <f t="shared" si="143"/>
        <v>182</v>
      </c>
      <c r="BU20" s="233">
        <f t="shared" si="144"/>
        <v>253</v>
      </c>
      <c r="BV20" s="747">
        <v>0</v>
      </c>
      <c r="BW20" s="256">
        <v>0</v>
      </c>
      <c r="BX20" s="232">
        <f t="shared" si="145"/>
        <v>0</v>
      </c>
      <c r="BY20" s="233">
        <f t="shared" si="146"/>
        <v>0</v>
      </c>
      <c r="BZ20" s="225">
        <f t="shared" si="147"/>
        <v>543</v>
      </c>
      <c r="CA20" s="233">
        <f t="shared" si="148"/>
        <v>764</v>
      </c>
      <c r="CB20" s="225">
        <f t="shared" si="149"/>
        <v>543</v>
      </c>
      <c r="CC20" s="233">
        <f t="shared" si="150"/>
        <v>764</v>
      </c>
      <c r="CD20" s="400">
        <v>4.5</v>
      </c>
      <c r="CE20" s="286">
        <v>3.43</v>
      </c>
      <c r="CF20" s="232">
        <f t="shared" si="151"/>
        <v>1624.5</v>
      </c>
      <c r="CG20" s="233">
        <f t="shared" si="152"/>
        <v>1752.73</v>
      </c>
      <c r="CH20" s="400">
        <v>5.5</v>
      </c>
      <c r="CI20" s="286">
        <v>4.1100000000000003</v>
      </c>
      <c r="CJ20" s="232">
        <f t="shared" si="153"/>
        <v>1001</v>
      </c>
      <c r="CK20" s="233">
        <f t="shared" si="154"/>
        <v>1039.8300000000002</v>
      </c>
      <c r="CL20" s="400">
        <v>0</v>
      </c>
      <c r="CM20" s="286">
        <v>0</v>
      </c>
      <c r="CN20" s="232">
        <f t="shared" si="155"/>
        <v>0</v>
      </c>
      <c r="CO20" s="233">
        <f t="shared" si="156"/>
        <v>0</v>
      </c>
      <c r="CP20" s="232">
        <f t="shared" si="157"/>
        <v>4.8351749539594842</v>
      </c>
      <c r="CQ20" s="546">
        <f t="shared" si="158"/>
        <v>3.6551832460732991</v>
      </c>
      <c r="CR20" s="232">
        <f t="shared" si="159"/>
        <v>2625.5</v>
      </c>
      <c r="CS20" s="233">
        <f t="shared" si="160"/>
        <v>2792.5600000000004</v>
      </c>
      <c r="CT20" s="747">
        <v>81.36</v>
      </c>
      <c r="CU20" s="253">
        <v>85.76</v>
      </c>
      <c r="CV20" s="232">
        <f t="shared" si="161"/>
        <v>29370.959999999999</v>
      </c>
      <c r="CW20" s="233">
        <f t="shared" si="162"/>
        <v>43823.360000000001</v>
      </c>
      <c r="CX20" s="747">
        <v>77</v>
      </c>
      <c r="CY20" s="253">
        <v>76.05</v>
      </c>
      <c r="CZ20" s="232">
        <f t="shared" si="163"/>
        <v>14014</v>
      </c>
      <c r="DA20" s="233">
        <f t="shared" si="164"/>
        <v>19240.649999999998</v>
      </c>
      <c r="DB20" s="459">
        <v>0</v>
      </c>
      <c r="DC20" s="253">
        <v>0</v>
      </c>
      <c r="DD20" s="232">
        <f t="shared" si="165"/>
        <v>0</v>
      </c>
      <c r="DE20" s="233">
        <f t="shared" si="166"/>
        <v>0</v>
      </c>
      <c r="DF20" s="232">
        <f t="shared" si="167"/>
        <v>79.898637200736644</v>
      </c>
      <c r="DG20" s="233">
        <f t="shared" si="168"/>
        <v>82.54451570680628</v>
      </c>
      <c r="DH20" s="232">
        <f t="shared" si="169"/>
        <v>43384.959999999999</v>
      </c>
      <c r="DI20" s="233">
        <f t="shared" si="170"/>
        <v>63064.009999999995</v>
      </c>
      <c r="DJ20" s="232">
        <f t="shared" si="171"/>
        <v>582</v>
      </c>
      <c r="DK20" s="233">
        <f t="shared" si="172"/>
        <v>820</v>
      </c>
      <c r="DL20" s="232">
        <f t="shared" si="173"/>
        <v>582</v>
      </c>
      <c r="DM20" s="233">
        <f t="shared" si="174"/>
        <v>820</v>
      </c>
      <c r="DN20" s="545">
        <f t="shared" si="175"/>
        <v>4.7653608247422685</v>
      </c>
      <c r="DO20" s="546">
        <f t="shared" si="176"/>
        <v>3.5967560975609763</v>
      </c>
      <c r="DP20" s="232">
        <f t="shared" si="177"/>
        <v>2773.44</v>
      </c>
      <c r="DQ20" s="233">
        <f t="shared" si="178"/>
        <v>2949.3400000000006</v>
      </c>
      <c r="DR20" s="232">
        <f t="shared" si="179"/>
        <v>79.247611683848802</v>
      </c>
      <c r="DS20" s="233">
        <f t="shared" si="180"/>
        <v>81.712195121951225</v>
      </c>
      <c r="DT20" s="232">
        <f t="shared" si="181"/>
        <v>46122.11</v>
      </c>
      <c r="DU20" s="233">
        <f t="shared" si="182"/>
        <v>67004</v>
      </c>
      <c r="DV20" s="747">
        <v>213</v>
      </c>
      <c r="DW20" s="256">
        <v>301</v>
      </c>
      <c r="DX20" s="232">
        <f t="shared" si="183"/>
        <v>213</v>
      </c>
      <c r="DY20" s="233">
        <f t="shared" si="184"/>
        <v>301</v>
      </c>
      <c r="DZ20" s="747">
        <v>157</v>
      </c>
      <c r="EA20" s="256">
        <v>205</v>
      </c>
      <c r="EB20" s="232">
        <f t="shared" si="185"/>
        <v>157</v>
      </c>
      <c r="EC20" s="233">
        <f t="shared" si="186"/>
        <v>205</v>
      </c>
      <c r="ED20" s="747">
        <v>0</v>
      </c>
      <c r="EE20" s="256">
        <v>0</v>
      </c>
      <c r="EF20" s="232">
        <f t="shared" si="187"/>
        <v>0</v>
      </c>
      <c r="EG20" s="233">
        <f t="shared" si="188"/>
        <v>0</v>
      </c>
      <c r="EH20" s="225">
        <f t="shared" si="189"/>
        <v>370</v>
      </c>
      <c r="EI20" s="233">
        <f t="shared" si="190"/>
        <v>506</v>
      </c>
      <c r="EJ20" s="225">
        <f t="shared" si="191"/>
        <v>370</v>
      </c>
      <c r="EK20" s="233">
        <f t="shared" si="192"/>
        <v>506</v>
      </c>
      <c r="EL20" s="400">
        <v>3.97</v>
      </c>
      <c r="EM20" s="286">
        <v>3.52</v>
      </c>
      <c r="EN20" s="232">
        <f t="shared" si="193"/>
        <v>845.61</v>
      </c>
      <c r="EO20" s="233">
        <f t="shared" si="194"/>
        <v>1059.52</v>
      </c>
      <c r="EP20" s="400">
        <v>4.55</v>
      </c>
      <c r="EQ20" s="286">
        <v>3.79</v>
      </c>
      <c r="ER20" s="232">
        <f t="shared" si="195"/>
        <v>714.35</v>
      </c>
      <c r="ES20" s="233">
        <f t="shared" si="196"/>
        <v>776.95</v>
      </c>
      <c r="ET20" s="400">
        <v>0</v>
      </c>
      <c r="EU20" s="286">
        <v>0</v>
      </c>
      <c r="EV20" s="232">
        <f t="shared" si="197"/>
        <v>0</v>
      </c>
      <c r="EW20" s="233">
        <f t="shared" si="198"/>
        <v>0</v>
      </c>
      <c r="EX20" s="545">
        <f t="shared" si="199"/>
        <v>4.2161081081081084</v>
      </c>
      <c r="EY20" s="546">
        <f t="shared" si="200"/>
        <v>3.6293873517786563</v>
      </c>
      <c r="EZ20" s="232">
        <f t="shared" si="201"/>
        <v>1559.96</v>
      </c>
      <c r="FA20" s="233">
        <f t="shared" si="202"/>
        <v>1836.47</v>
      </c>
      <c r="FB20" s="747">
        <v>66.59</v>
      </c>
      <c r="FC20" s="253">
        <v>64.45</v>
      </c>
      <c r="FD20" s="232">
        <f t="shared" si="203"/>
        <v>14183.67</v>
      </c>
      <c r="FE20" s="233">
        <f t="shared" si="204"/>
        <v>19399.45</v>
      </c>
      <c r="FF20" s="747">
        <v>61.73</v>
      </c>
      <c r="FG20" s="253">
        <v>62.16</v>
      </c>
      <c r="FH20" s="232">
        <f t="shared" si="205"/>
        <v>9691.6099999999988</v>
      </c>
      <c r="FI20" s="233">
        <f t="shared" si="206"/>
        <v>12742.8</v>
      </c>
      <c r="FJ20" s="459">
        <v>0</v>
      </c>
      <c r="FK20" s="253">
        <v>0</v>
      </c>
      <c r="FL20" s="232">
        <f t="shared" si="207"/>
        <v>0</v>
      </c>
      <c r="FM20" s="233">
        <f t="shared" si="208"/>
        <v>0</v>
      </c>
      <c r="FN20" s="232">
        <f t="shared" si="209"/>
        <v>64.527783783783775</v>
      </c>
      <c r="FO20" s="233">
        <f t="shared" si="210"/>
        <v>63.522233201581031</v>
      </c>
      <c r="FP20" s="232">
        <f t="shared" si="211"/>
        <v>23875.279999999995</v>
      </c>
      <c r="FQ20" s="233">
        <f t="shared" si="212"/>
        <v>32142.25</v>
      </c>
      <c r="FR20" s="257">
        <v>10</v>
      </c>
      <c r="FS20" s="256">
        <v>9</v>
      </c>
      <c r="FT20" s="232">
        <f t="shared" si="213"/>
        <v>10</v>
      </c>
      <c r="FU20" s="233">
        <f t="shared" si="214"/>
        <v>9</v>
      </c>
      <c r="FV20" s="257">
        <v>2.88</v>
      </c>
      <c r="FW20" s="256">
        <v>3.75</v>
      </c>
      <c r="FX20" s="232">
        <f t="shared" si="215"/>
        <v>28.799999999999997</v>
      </c>
      <c r="FY20" s="233">
        <f t="shared" si="216"/>
        <v>33.75</v>
      </c>
      <c r="FZ20" s="747">
        <v>54.7</v>
      </c>
      <c r="GA20" s="256">
        <v>50</v>
      </c>
      <c r="GB20" s="232">
        <f t="shared" si="217"/>
        <v>547</v>
      </c>
      <c r="GC20" s="233">
        <f t="shared" si="218"/>
        <v>450</v>
      </c>
      <c r="GD20" s="249">
        <f t="shared" si="219"/>
        <v>600</v>
      </c>
      <c r="GE20" s="233">
        <f t="shared" si="220"/>
        <v>859</v>
      </c>
      <c r="GF20" s="232">
        <f t="shared" si="221"/>
        <v>600</v>
      </c>
      <c r="GG20" s="233">
        <f t="shared" si="222"/>
        <v>859</v>
      </c>
      <c r="GH20" s="232">
        <f t="shared" si="223"/>
        <v>2566.5700000000002</v>
      </c>
      <c r="GI20" s="233">
        <f t="shared" si="224"/>
        <v>2951.84</v>
      </c>
      <c r="GJ20" s="232">
        <f t="shared" si="225"/>
        <v>45487.729999999996</v>
      </c>
      <c r="GK20" s="233">
        <f t="shared" si="226"/>
        <v>66582.84</v>
      </c>
      <c r="GL20" s="249">
        <f t="shared" si="227"/>
        <v>352</v>
      </c>
      <c r="GM20" s="233">
        <f t="shared" si="228"/>
        <v>467</v>
      </c>
      <c r="GN20" s="232">
        <f t="shared" si="229"/>
        <v>352</v>
      </c>
      <c r="GO20" s="233">
        <f t="shared" si="230"/>
        <v>467</v>
      </c>
      <c r="GP20" s="232">
        <f t="shared" si="231"/>
        <v>1766.83</v>
      </c>
      <c r="GQ20" s="233">
        <f t="shared" si="232"/>
        <v>1833.9700000000003</v>
      </c>
      <c r="GR20" s="232">
        <f t="shared" si="233"/>
        <v>24509.659999999996</v>
      </c>
      <c r="GS20" s="233">
        <f t="shared" si="234"/>
        <v>32563.409999999996</v>
      </c>
      <c r="GT20" s="249">
        <f t="shared" si="235"/>
        <v>952</v>
      </c>
      <c r="GU20" s="233">
        <f t="shared" si="236"/>
        <v>1326</v>
      </c>
      <c r="GV20" s="232">
        <f t="shared" si="237"/>
        <v>952</v>
      </c>
      <c r="GW20" s="233">
        <f t="shared" si="238"/>
        <v>1326</v>
      </c>
      <c r="GX20" s="232">
        <f t="shared" si="239"/>
        <v>4333.3999999999996</v>
      </c>
      <c r="GY20" s="233">
        <f t="shared" si="240"/>
        <v>4785.8100000000004</v>
      </c>
      <c r="GZ20" s="232">
        <f t="shared" si="241"/>
        <v>69997.389999999985</v>
      </c>
      <c r="HA20" s="233">
        <f t="shared" si="242"/>
        <v>99146.25</v>
      </c>
      <c r="HB20" s="249">
        <f t="shared" si="243"/>
        <v>0</v>
      </c>
      <c r="HC20" s="233">
        <f t="shared" si="244"/>
        <v>0</v>
      </c>
      <c r="HD20" s="232">
        <f t="shared" si="245"/>
        <v>0</v>
      </c>
      <c r="HE20" s="233">
        <f t="shared" si="246"/>
        <v>0</v>
      </c>
      <c r="HF20" s="232" t="str">
        <f t="shared" si="247"/>
        <v/>
      </c>
      <c r="HG20" s="233" t="str">
        <f t="shared" si="248"/>
        <v/>
      </c>
      <c r="HH20" s="232" t="str">
        <f t="shared" si="249"/>
        <v/>
      </c>
      <c r="HI20" s="233" t="str">
        <f t="shared" si="250"/>
        <v/>
      </c>
      <c r="HJ20" s="249">
        <f t="shared" si="251"/>
        <v>4362.2</v>
      </c>
      <c r="HK20" s="233">
        <f t="shared" si="252"/>
        <v>4819.5600000000004</v>
      </c>
      <c r="HL20" s="232">
        <f t="shared" si="253"/>
        <v>70544.39</v>
      </c>
      <c r="HM20" s="232">
        <f t="shared" si="254"/>
        <v>99596.25</v>
      </c>
      <c r="HN20" s="337"/>
    </row>
    <row r="21" spans="1:222" ht="15">
      <c r="A21" s="250" t="s">
        <v>10</v>
      </c>
      <c r="B21" s="251" t="s">
        <v>22</v>
      </c>
      <c r="C21" s="331"/>
      <c r="D21" s="250">
        <v>106449</v>
      </c>
      <c r="E21" s="252">
        <v>9</v>
      </c>
      <c r="F21" s="771">
        <v>571</v>
      </c>
      <c r="G21" s="253">
        <v>554</v>
      </c>
      <c r="H21" s="459">
        <v>47</v>
      </c>
      <c r="I21" s="255">
        <v>49</v>
      </c>
      <c r="J21" s="232">
        <f t="shared" si="109"/>
        <v>524</v>
      </c>
      <c r="K21" s="233">
        <f t="shared" si="110"/>
        <v>505</v>
      </c>
      <c r="L21" s="333">
        <v>60</v>
      </c>
      <c r="M21" s="333">
        <v>60</v>
      </c>
      <c r="N21" s="232">
        <f t="shared" si="255"/>
        <v>524</v>
      </c>
      <c r="O21" s="233">
        <f t="shared" si="256"/>
        <v>505</v>
      </c>
      <c r="P21" s="232">
        <f t="shared" si="257"/>
        <v>524</v>
      </c>
      <c r="Q21" s="233">
        <f t="shared" si="258"/>
        <v>505</v>
      </c>
      <c r="R21" s="459">
        <v>109</v>
      </c>
      <c r="S21" s="256">
        <v>102</v>
      </c>
      <c r="T21" s="232">
        <f t="shared" si="111"/>
        <v>109</v>
      </c>
      <c r="U21" s="233">
        <f t="shared" si="112"/>
        <v>102</v>
      </c>
      <c r="V21" s="747">
        <v>2</v>
      </c>
      <c r="W21" s="256">
        <v>8</v>
      </c>
      <c r="X21" s="232">
        <f t="shared" si="113"/>
        <v>2</v>
      </c>
      <c r="Y21" s="233">
        <f t="shared" si="114"/>
        <v>8</v>
      </c>
      <c r="Z21" s="747">
        <v>1</v>
      </c>
      <c r="AA21" s="256">
        <v>0</v>
      </c>
      <c r="AB21" s="232">
        <f t="shared" si="115"/>
        <v>1</v>
      </c>
      <c r="AC21" s="233">
        <f t="shared" si="116"/>
        <v>0</v>
      </c>
      <c r="AD21" s="225">
        <f t="shared" si="117"/>
        <v>112</v>
      </c>
      <c r="AE21" s="233">
        <f t="shared" si="118"/>
        <v>110</v>
      </c>
      <c r="AF21" s="225">
        <f t="shared" si="119"/>
        <v>112</v>
      </c>
      <c r="AG21" s="233">
        <f t="shared" si="120"/>
        <v>110</v>
      </c>
      <c r="AH21" s="399">
        <v>4.1500000000000004</v>
      </c>
      <c r="AI21" s="286">
        <v>4.5599999999999996</v>
      </c>
      <c r="AJ21" s="232">
        <f t="shared" si="121"/>
        <v>452.35</v>
      </c>
      <c r="AK21" s="233">
        <f t="shared" si="122"/>
        <v>465.11999999999995</v>
      </c>
      <c r="AL21" s="399">
        <v>3.83</v>
      </c>
      <c r="AM21" s="286">
        <v>7.36</v>
      </c>
      <c r="AN21" s="232">
        <f t="shared" si="123"/>
        <v>7.66</v>
      </c>
      <c r="AO21" s="233">
        <f t="shared" si="124"/>
        <v>58.88</v>
      </c>
      <c r="AP21" s="399">
        <v>12.33</v>
      </c>
      <c r="AQ21" s="286">
        <v>0</v>
      </c>
      <c r="AR21" s="232">
        <f t="shared" si="125"/>
        <v>12.33</v>
      </c>
      <c r="AS21" s="233">
        <f t="shared" si="126"/>
        <v>0</v>
      </c>
      <c r="AT21" s="545">
        <f t="shared" si="127"/>
        <v>4.2173214285714291</v>
      </c>
      <c r="AU21" s="546">
        <f t="shared" si="128"/>
        <v>4.7636363636363637</v>
      </c>
      <c r="AV21" s="232">
        <f t="shared" si="129"/>
        <v>472.34000000000003</v>
      </c>
      <c r="AW21" s="233">
        <f t="shared" si="130"/>
        <v>524</v>
      </c>
      <c r="AX21" s="747">
        <v>74.61</v>
      </c>
      <c r="AY21" s="253">
        <v>74.569999999999993</v>
      </c>
      <c r="AZ21" s="232">
        <f t="shared" si="131"/>
        <v>8132.49</v>
      </c>
      <c r="BA21" s="233">
        <f t="shared" si="132"/>
        <v>7606.1399999999994</v>
      </c>
      <c r="BB21" s="747">
        <v>59</v>
      </c>
      <c r="BC21" s="253">
        <v>66.38</v>
      </c>
      <c r="BD21" s="232">
        <f t="shared" si="133"/>
        <v>118</v>
      </c>
      <c r="BE21" s="233">
        <f t="shared" si="134"/>
        <v>531.04</v>
      </c>
      <c r="BF21" s="459">
        <v>61</v>
      </c>
      <c r="BG21" s="253">
        <v>0</v>
      </c>
      <c r="BH21" s="232">
        <f t="shared" si="135"/>
        <v>61</v>
      </c>
      <c r="BI21" s="233">
        <f t="shared" si="136"/>
        <v>0</v>
      </c>
      <c r="BJ21" s="232">
        <f t="shared" si="137"/>
        <v>74.209732142857135</v>
      </c>
      <c r="BK21" s="233">
        <f t="shared" si="138"/>
        <v>73.974363636363634</v>
      </c>
      <c r="BL21" s="232">
        <f t="shared" si="139"/>
        <v>8311.49</v>
      </c>
      <c r="BM21" s="233">
        <f t="shared" si="140"/>
        <v>8137.1799999999994</v>
      </c>
      <c r="BN21" s="747">
        <v>215</v>
      </c>
      <c r="BO21" s="256">
        <v>221</v>
      </c>
      <c r="BP21" s="232">
        <f t="shared" si="141"/>
        <v>215</v>
      </c>
      <c r="BQ21" s="233">
        <f t="shared" si="142"/>
        <v>221</v>
      </c>
      <c r="BR21" s="747">
        <v>49</v>
      </c>
      <c r="BS21" s="256">
        <v>35</v>
      </c>
      <c r="BT21" s="232">
        <f t="shared" si="143"/>
        <v>49</v>
      </c>
      <c r="BU21" s="233">
        <f t="shared" si="144"/>
        <v>35</v>
      </c>
      <c r="BV21" s="747">
        <v>1</v>
      </c>
      <c r="BW21" s="256">
        <v>0</v>
      </c>
      <c r="BX21" s="232">
        <f t="shared" si="145"/>
        <v>1</v>
      </c>
      <c r="BY21" s="233">
        <f t="shared" si="146"/>
        <v>0</v>
      </c>
      <c r="BZ21" s="225">
        <f t="shared" si="147"/>
        <v>265</v>
      </c>
      <c r="CA21" s="233">
        <f t="shared" si="148"/>
        <v>256</v>
      </c>
      <c r="CB21" s="225">
        <f t="shared" si="149"/>
        <v>265</v>
      </c>
      <c r="CC21" s="233">
        <f t="shared" si="150"/>
        <v>256</v>
      </c>
      <c r="CD21" s="400">
        <v>4.71</v>
      </c>
      <c r="CE21" s="286">
        <v>5.76</v>
      </c>
      <c r="CF21" s="232">
        <f t="shared" si="151"/>
        <v>1012.65</v>
      </c>
      <c r="CG21" s="233">
        <f t="shared" si="152"/>
        <v>1272.96</v>
      </c>
      <c r="CH21" s="400">
        <v>5.93</v>
      </c>
      <c r="CI21" s="286">
        <v>7.35</v>
      </c>
      <c r="CJ21" s="232">
        <f t="shared" si="153"/>
        <v>290.57</v>
      </c>
      <c r="CK21" s="233">
        <f t="shared" si="154"/>
        <v>257.25</v>
      </c>
      <c r="CL21" s="400">
        <v>8.67</v>
      </c>
      <c r="CM21" s="286">
        <v>0</v>
      </c>
      <c r="CN21" s="232">
        <f t="shared" si="155"/>
        <v>8.67</v>
      </c>
      <c r="CO21" s="233">
        <f t="shared" si="156"/>
        <v>0</v>
      </c>
      <c r="CP21" s="232">
        <f t="shared" si="157"/>
        <v>4.9505283018867932</v>
      </c>
      <c r="CQ21" s="546">
        <f t="shared" si="158"/>
        <v>5.9773828125000001</v>
      </c>
      <c r="CR21" s="232">
        <f t="shared" si="159"/>
        <v>1311.89</v>
      </c>
      <c r="CS21" s="233">
        <f t="shared" si="160"/>
        <v>1530.21</v>
      </c>
      <c r="CT21" s="747">
        <v>74.05</v>
      </c>
      <c r="CU21" s="253">
        <v>71.81</v>
      </c>
      <c r="CV21" s="232">
        <f t="shared" si="161"/>
        <v>15920.75</v>
      </c>
      <c r="CW21" s="233">
        <f t="shared" si="162"/>
        <v>15870.01</v>
      </c>
      <c r="CX21" s="747">
        <v>72.94</v>
      </c>
      <c r="CY21" s="253">
        <v>71.06</v>
      </c>
      <c r="CZ21" s="232">
        <f t="shared" si="163"/>
        <v>3574.06</v>
      </c>
      <c r="DA21" s="233">
        <f t="shared" si="164"/>
        <v>2487.1</v>
      </c>
      <c r="DB21" s="459">
        <v>84</v>
      </c>
      <c r="DC21" s="253">
        <v>0</v>
      </c>
      <c r="DD21" s="232">
        <f t="shared" si="165"/>
        <v>84</v>
      </c>
      <c r="DE21" s="233">
        <f t="shared" si="166"/>
        <v>0</v>
      </c>
      <c r="DF21" s="232">
        <f t="shared" si="167"/>
        <v>73.882301886792462</v>
      </c>
      <c r="DG21" s="233">
        <f t="shared" si="168"/>
        <v>71.707460937500002</v>
      </c>
      <c r="DH21" s="232">
        <f t="shared" si="169"/>
        <v>19578.810000000001</v>
      </c>
      <c r="DI21" s="233">
        <f t="shared" si="170"/>
        <v>18357.11</v>
      </c>
      <c r="DJ21" s="232">
        <f t="shared" si="171"/>
        <v>377</v>
      </c>
      <c r="DK21" s="233">
        <f t="shared" si="172"/>
        <v>366</v>
      </c>
      <c r="DL21" s="232">
        <f t="shared" si="173"/>
        <v>377</v>
      </c>
      <c r="DM21" s="233">
        <f t="shared" si="174"/>
        <v>366</v>
      </c>
      <c r="DN21" s="545">
        <f t="shared" si="175"/>
        <v>4.7327055702917775</v>
      </c>
      <c r="DO21" s="546">
        <f t="shared" si="176"/>
        <v>5.6125956284153009</v>
      </c>
      <c r="DP21" s="232">
        <f t="shared" si="177"/>
        <v>1784.23</v>
      </c>
      <c r="DQ21" s="233">
        <f t="shared" si="178"/>
        <v>2054.21</v>
      </c>
      <c r="DR21" s="232">
        <f t="shared" si="179"/>
        <v>73.979575596816986</v>
      </c>
      <c r="DS21" s="233">
        <f t="shared" si="180"/>
        <v>72.388770491803285</v>
      </c>
      <c r="DT21" s="232">
        <f t="shared" si="181"/>
        <v>27890.300000000003</v>
      </c>
      <c r="DU21" s="233">
        <f t="shared" si="182"/>
        <v>26494.29</v>
      </c>
      <c r="DV21" s="747">
        <v>0</v>
      </c>
      <c r="DW21" s="256">
        <v>83</v>
      </c>
      <c r="DX21" s="232">
        <f t="shared" si="183"/>
        <v>0</v>
      </c>
      <c r="DY21" s="233">
        <f t="shared" si="184"/>
        <v>83</v>
      </c>
      <c r="DZ21" s="747">
        <v>0</v>
      </c>
      <c r="EA21" s="256">
        <v>56</v>
      </c>
      <c r="EB21" s="232">
        <f t="shared" si="185"/>
        <v>0</v>
      </c>
      <c r="EC21" s="233">
        <f t="shared" si="186"/>
        <v>56</v>
      </c>
      <c r="ED21" s="747">
        <v>147</v>
      </c>
      <c r="EE21" s="256">
        <v>0</v>
      </c>
      <c r="EF21" s="232">
        <f t="shared" si="187"/>
        <v>147</v>
      </c>
      <c r="EG21" s="233">
        <f t="shared" si="188"/>
        <v>0</v>
      </c>
      <c r="EH21" s="225">
        <f t="shared" si="189"/>
        <v>147</v>
      </c>
      <c r="EI21" s="233">
        <f t="shared" si="190"/>
        <v>139</v>
      </c>
      <c r="EJ21" s="225">
        <f t="shared" si="191"/>
        <v>147</v>
      </c>
      <c r="EK21" s="233">
        <f t="shared" si="192"/>
        <v>139</v>
      </c>
      <c r="EL21" s="400">
        <v>0</v>
      </c>
      <c r="EM21" s="286">
        <v>4.25</v>
      </c>
      <c r="EN21" s="232">
        <f t="shared" si="193"/>
        <v>0</v>
      </c>
      <c r="EO21" s="233">
        <f t="shared" si="194"/>
        <v>352.75</v>
      </c>
      <c r="EP21" s="400">
        <v>0</v>
      </c>
      <c r="EQ21" s="286">
        <v>4.76</v>
      </c>
      <c r="ER21" s="232">
        <f t="shared" si="195"/>
        <v>0</v>
      </c>
      <c r="ES21" s="233">
        <f t="shared" si="196"/>
        <v>266.56</v>
      </c>
      <c r="ET21" s="400">
        <v>4.54</v>
      </c>
      <c r="EU21" s="286">
        <v>0</v>
      </c>
      <c r="EV21" s="232">
        <f t="shared" si="197"/>
        <v>667.38</v>
      </c>
      <c r="EW21" s="233">
        <f t="shared" si="198"/>
        <v>0</v>
      </c>
      <c r="EX21" s="545">
        <f t="shared" si="199"/>
        <v>4.54</v>
      </c>
      <c r="EY21" s="546">
        <f t="shared" si="200"/>
        <v>4.4554676258992805</v>
      </c>
      <c r="EZ21" s="232">
        <f t="shared" si="201"/>
        <v>667.38</v>
      </c>
      <c r="FA21" s="233">
        <f t="shared" si="202"/>
        <v>619.30999999999995</v>
      </c>
      <c r="FB21" s="747">
        <v>0</v>
      </c>
      <c r="FC21" s="253">
        <v>51.65</v>
      </c>
      <c r="FD21" s="232">
        <f t="shared" si="203"/>
        <v>0</v>
      </c>
      <c r="FE21" s="233">
        <f t="shared" si="204"/>
        <v>4286.95</v>
      </c>
      <c r="FF21" s="747">
        <v>0</v>
      </c>
      <c r="FG21" s="253">
        <v>48.34</v>
      </c>
      <c r="FH21" s="232">
        <f t="shared" si="205"/>
        <v>0</v>
      </c>
      <c r="FI21" s="233">
        <f t="shared" si="206"/>
        <v>2707.04</v>
      </c>
      <c r="FJ21" s="459">
        <v>51.52</v>
      </c>
      <c r="FK21" s="253">
        <v>0</v>
      </c>
      <c r="FL21" s="232">
        <f t="shared" si="207"/>
        <v>7573.4400000000005</v>
      </c>
      <c r="FM21" s="233">
        <f t="shared" si="208"/>
        <v>0</v>
      </c>
      <c r="FN21" s="232">
        <f t="shared" si="209"/>
        <v>51.52</v>
      </c>
      <c r="FO21" s="233">
        <f t="shared" si="210"/>
        <v>50.316474820143881</v>
      </c>
      <c r="FP21" s="232">
        <f t="shared" si="211"/>
        <v>7573.4400000000005</v>
      </c>
      <c r="FQ21" s="233">
        <f t="shared" si="212"/>
        <v>6993.99</v>
      </c>
      <c r="FR21" s="257">
        <v>0</v>
      </c>
      <c r="FS21" s="256">
        <v>0</v>
      </c>
      <c r="FT21" s="232">
        <f t="shared" si="213"/>
        <v>0</v>
      </c>
      <c r="FU21" s="233">
        <f t="shared" si="214"/>
        <v>0</v>
      </c>
      <c r="FV21" s="257">
        <v>0</v>
      </c>
      <c r="FW21" s="256">
        <v>0</v>
      </c>
      <c r="FX21" s="232">
        <f t="shared" si="215"/>
        <v>0</v>
      </c>
      <c r="FY21" s="233">
        <f t="shared" si="216"/>
        <v>0</v>
      </c>
      <c r="FZ21" s="747">
        <v>0</v>
      </c>
      <c r="GA21" s="256">
        <v>0</v>
      </c>
      <c r="GB21" s="232">
        <f t="shared" si="217"/>
        <v>0</v>
      </c>
      <c r="GC21" s="233">
        <f t="shared" si="218"/>
        <v>0</v>
      </c>
      <c r="GD21" s="249">
        <f t="shared" si="219"/>
        <v>324</v>
      </c>
      <c r="GE21" s="233">
        <f t="shared" si="220"/>
        <v>406</v>
      </c>
      <c r="GF21" s="232">
        <f t="shared" si="221"/>
        <v>324</v>
      </c>
      <c r="GG21" s="233">
        <f t="shared" si="222"/>
        <v>406</v>
      </c>
      <c r="GH21" s="232">
        <f t="shared" si="223"/>
        <v>1465</v>
      </c>
      <c r="GI21" s="233">
        <f t="shared" si="224"/>
        <v>2090.83</v>
      </c>
      <c r="GJ21" s="232">
        <f t="shared" si="225"/>
        <v>24053.239999999998</v>
      </c>
      <c r="GK21" s="233">
        <f t="shared" si="226"/>
        <v>27763.100000000002</v>
      </c>
      <c r="GL21" s="249">
        <f t="shared" si="227"/>
        <v>51</v>
      </c>
      <c r="GM21" s="233">
        <f t="shared" si="228"/>
        <v>99</v>
      </c>
      <c r="GN21" s="232">
        <f t="shared" si="229"/>
        <v>51</v>
      </c>
      <c r="GO21" s="233">
        <f t="shared" si="230"/>
        <v>99</v>
      </c>
      <c r="GP21" s="232">
        <f t="shared" si="231"/>
        <v>298.23</v>
      </c>
      <c r="GQ21" s="233">
        <f t="shared" si="232"/>
        <v>582.69000000000005</v>
      </c>
      <c r="GR21" s="232">
        <f t="shared" si="233"/>
        <v>3692.06</v>
      </c>
      <c r="GS21" s="233">
        <f t="shared" si="234"/>
        <v>5725.18</v>
      </c>
      <c r="GT21" s="249">
        <f t="shared" si="235"/>
        <v>375</v>
      </c>
      <c r="GU21" s="233">
        <f t="shared" si="236"/>
        <v>505</v>
      </c>
      <c r="GV21" s="232">
        <f t="shared" si="237"/>
        <v>375</v>
      </c>
      <c r="GW21" s="233">
        <f t="shared" si="238"/>
        <v>505</v>
      </c>
      <c r="GX21" s="232">
        <f t="shared" si="239"/>
        <v>1763.23</v>
      </c>
      <c r="GY21" s="233">
        <f t="shared" si="240"/>
        <v>2673.52</v>
      </c>
      <c r="GZ21" s="232">
        <f t="shared" si="241"/>
        <v>27745.3</v>
      </c>
      <c r="HA21" s="233">
        <f t="shared" si="242"/>
        <v>33488.28</v>
      </c>
      <c r="HB21" s="249">
        <f t="shared" si="243"/>
        <v>149</v>
      </c>
      <c r="HC21" s="233">
        <f t="shared" si="244"/>
        <v>0</v>
      </c>
      <c r="HD21" s="232">
        <f t="shared" si="245"/>
        <v>149</v>
      </c>
      <c r="HE21" s="233">
        <f t="shared" si="246"/>
        <v>0</v>
      </c>
      <c r="HF21" s="232">
        <f t="shared" si="247"/>
        <v>688.38</v>
      </c>
      <c r="HG21" s="233" t="str">
        <f t="shared" si="248"/>
        <v/>
      </c>
      <c r="HH21" s="232">
        <f t="shared" si="249"/>
        <v>7718.4400000000005</v>
      </c>
      <c r="HI21" s="233" t="str">
        <f t="shared" si="250"/>
        <v/>
      </c>
      <c r="HJ21" s="249">
        <f t="shared" si="251"/>
        <v>2451.61</v>
      </c>
      <c r="HK21" s="233">
        <f t="shared" si="252"/>
        <v>2673.52</v>
      </c>
      <c r="HL21" s="232">
        <f t="shared" si="253"/>
        <v>35463.740000000005</v>
      </c>
      <c r="HM21" s="232">
        <f t="shared" si="254"/>
        <v>33488.28</v>
      </c>
      <c r="HN21" s="337"/>
    </row>
    <row r="22" spans="1:222" ht="15">
      <c r="A22" s="250" t="s">
        <v>10</v>
      </c>
      <c r="B22" s="339" t="s">
        <v>31</v>
      </c>
      <c r="C22" s="340"/>
      <c r="D22" s="250">
        <v>106980</v>
      </c>
      <c r="E22" s="252">
        <v>9</v>
      </c>
      <c r="F22" s="771">
        <v>352</v>
      </c>
      <c r="G22" s="253">
        <v>408</v>
      </c>
      <c r="H22" s="459">
        <v>39</v>
      </c>
      <c r="I22" s="255">
        <v>64</v>
      </c>
      <c r="J22" s="232">
        <f t="shared" si="109"/>
        <v>313</v>
      </c>
      <c r="K22" s="233">
        <f t="shared" si="110"/>
        <v>344</v>
      </c>
      <c r="L22" s="333">
        <v>60</v>
      </c>
      <c r="M22" s="333">
        <v>60</v>
      </c>
      <c r="N22" s="232">
        <f t="shared" si="255"/>
        <v>313</v>
      </c>
      <c r="O22" s="233">
        <f t="shared" si="256"/>
        <v>344</v>
      </c>
      <c r="P22" s="232">
        <f t="shared" si="257"/>
        <v>313</v>
      </c>
      <c r="Q22" s="233">
        <f t="shared" si="258"/>
        <v>344</v>
      </c>
      <c r="R22" s="459">
        <v>2</v>
      </c>
      <c r="S22" s="256">
        <v>9</v>
      </c>
      <c r="T22" s="232">
        <f t="shared" si="111"/>
        <v>2</v>
      </c>
      <c r="U22" s="233">
        <f t="shared" si="112"/>
        <v>9</v>
      </c>
      <c r="V22" s="747">
        <v>43</v>
      </c>
      <c r="W22" s="256">
        <v>48</v>
      </c>
      <c r="X22" s="232">
        <f t="shared" si="113"/>
        <v>43</v>
      </c>
      <c r="Y22" s="233">
        <f t="shared" si="114"/>
        <v>48</v>
      </c>
      <c r="Z22" s="747">
        <v>6</v>
      </c>
      <c r="AA22" s="256">
        <v>0</v>
      </c>
      <c r="AB22" s="232">
        <f t="shared" si="115"/>
        <v>6</v>
      </c>
      <c r="AC22" s="233">
        <f t="shared" si="116"/>
        <v>0</v>
      </c>
      <c r="AD22" s="225">
        <f t="shared" si="117"/>
        <v>51</v>
      </c>
      <c r="AE22" s="233">
        <f t="shared" si="118"/>
        <v>57</v>
      </c>
      <c r="AF22" s="225">
        <f t="shared" si="119"/>
        <v>51</v>
      </c>
      <c r="AG22" s="233">
        <f t="shared" si="120"/>
        <v>57</v>
      </c>
      <c r="AH22" s="399">
        <v>3.63</v>
      </c>
      <c r="AI22" s="286">
        <v>3.47</v>
      </c>
      <c r="AJ22" s="232">
        <f t="shared" si="121"/>
        <v>7.26</v>
      </c>
      <c r="AK22" s="233">
        <f t="shared" si="122"/>
        <v>31.23</v>
      </c>
      <c r="AL22" s="399">
        <v>6.24</v>
      </c>
      <c r="AM22" s="286">
        <v>4.92</v>
      </c>
      <c r="AN22" s="232">
        <f t="shared" si="123"/>
        <v>268.32</v>
      </c>
      <c r="AO22" s="233">
        <f t="shared" si="124"/>
        <v>236.16</v>
      </c>
      <c r="AP22" s="399">
        <v>4.17</v>
      </c>
      <c r="AQ22" s="286">
        <v>0</v>
      </c>
      <c r="AR22" s="232">
        <f t="shared" si="125"/>
        <v>25.02</v>
      </c>
      <c r="AS22" s="233">
        <f t="shared" si="126"/>
        <v>0</v>
      </c>
      <c r="AT22" s="545">
        <f t="shared" si="127"/>
        <v>5.894117647058823</v>
      </c>
      <c r="AU22" s="546">
        <f t="shared" si="128"/>
        <v>4.6910526315789474</v>
      </c>
      <c r="AV22" s="232">
        <f t="shared" si="129"/>
        <v>300.59999999999997</v>
      </c>
      <c r="AW22" s="233">
        <f t="shared" si="130"/>
        <v>267.39</v>
      </c>
      <c r="AX22" s="747">
        <v>49.5</v>
      </c>
      <c r="AY22" s="253">
        <v>71.78</v>
      </c>
      <c r="AZ22" s="232">
        <f t="shared" si="131"/>
        <v>99</v>
      </c>
      <c r="BA22" s="233">
        <f t="shared" si="132"/>
        <v>646.02</v>
      </c>
      <c r="BB22" s="747">
        <v>69.14</v>
      </c>
      <c r="BC22" s="253">
        <v>74.650000000000006</v>
      </c>
      <c r="BD22" s="232">
        <f t="shared" si="133"/>
        <v>2973.02</v>
      </c>
      <c r="BE22" s="233">
        <f t="shared" si="134"/>
        <v>3583.2000000000003</v>
      </c>
      <c r="BF22" s="459">
        <v>79.67</v>
      </c>
      <c r="BG22" s="253">
        <v>0</v>
      </c>
      <c r="BH22" s="232">
        <f t="shared" si="135"/>
        <v>478.02</v>
      </c>
      <c r="BI22" s="233">
        <f t="shared" si="136"/>
        <v>0</v>
      </c>
      <c r="BJ22" s="232">
        <f t="shared" si="137"/>
        <v>69.608627450980393</v>
      </c>
      <c r="BK22" s="233">
        <f t="shared" si="138"/>
        <v>74.196842105263158</v>
      </c>
      <c r="BL22" s="232">
        <f t="shared" si="139"/>
        <v>3550.04</v>
      </c>
      <c r="BM22" s="233">
        <f t="shared" si="140"/>
        <v>4229.22</v>
      </c>
      <c r="BN22" s="747">
        <v>92</v>
      </c>
      <c r="BO22" s="256">
        <v>136</v>
      </c>
      <c r="BP22" s="232">
        <f t="shared" si="141"/>
        <v>92</v>
      </c>
      <c r="BQ22" s="233">
        <f t="shared" si="142"/>
        <v>136</v>
      </c>
      <c r="BR22" s="747">
        <v>20</v>
      </c>
      <c r="BS22" s="256">
        <v>60</v>
      </c>
      <c r="BT22" s="232">
        <f t="shared" si="143"/>
        <v>20</v>
      </c>
      <c r="BU22" s="233">
        <f t="shared" si="144"/>
        <v>60</v>
      </c>
      <c r="BV22" s="747">
        <v>58</v>
      </c>
      <c r="BW22" s="256">
        <v>0</v>
      </c>
      <c r="BX22" s="232">
        <f t="shared" si="145"/>
        <v>58</v>
      </c>
      <c r="BY22" s="233">
        <f t="shared" si="146"/>
        <v>0</v>
      </c>
      <c r="BZ22" s="225">
        <f t="shared" si="147"/>
        <v>170</v>
      </c>
      <c r="CA22" s="233">
        <f t="shared" si="148"/>
        <v>196</v>
      </c>
      <c r="CB22" s="225">
        <f t="shared" si="149"/>
        <v>170</v>
      </c>
      <c r="CC22" s="233">
        <f t="shared" si="150"/>
        <v>196</v>
      </c>
      <c r="CD22" s="400">
        <v>6.51</v>
      </c>
      <c r="CE22" s="286">
        <v>7.89</v>
      </c>
      <c r="CF22" s="232">
        <f t="shared" si="151"/>
        <v>598.91999999999996</v>
      </c>
      <c r="CG22" s="233">
        <f t="shared" si="152"/>
        <v>1073.04</v>
      </c>
      <c r="CH22" s="400">
        <v>11.48</v>
      </c>
      <c r="CI22" s="286">
        <v>9.0399999999999991</v>
      </c>
      <c r="CJ22" s="232">
        <f t="shared" si="153"/>
        <v>229.60000000000002</v>
      </c>
      <c r="CK22" s="233">
        <f t="shared" si="154"/>
        <v>542.4</v>
      </c>
      <c r="CL22" s="400">
        <v>15.51</v>
      </c>
      <c r="CM22" s="286">
        <v>0</v>
      </c>
      <c r="CN22" s="232">
        <f t="shared" si="155"/>
        <v>899.58</v>
      </c>
      <c r="CO22" s="233">
        <f t="shared" si="156"/>
        <v>0</v>
      </c>
      <c r="CP22" s="232">
        <f t="shared" si="157"/>
        <v>10.165294117647058</v>
      </c>
      <c r="CQ22" s="546">
        <f t="shared" si="158"/>
        <v>8.2420408163265311</v>
      </c>
      <c r="CR22" s="232">
        <f t="shared" si="159"/>
        <v>1728.1</v>
      </c>
      <c r="CS22" s="233">
        <f t="shared" si="160"/>
        <v>1615.44</v>
      </c>
      <c r="CT22" s="747">
        <v>78.58</v>
      </c>
      <c r="CU22" s="253">
        <v>83.11</v>
      </c>
      <c r="CV22" s="232">
        <f t="shared" si="161"/>
        <v>7229.36</v>
      </c>
      <c r="CW22" s="233">
        <f t="shared" si="162"/>
        <v>11302.96</v>
      </c>
      <c r="CX22" s="747">
        <v>73.95</v>
      </c>
      <c r="CY22" s="253">
        <v>68.27</v>
      </c>
      <c r="CZ22" s="232">
        <f t="shared" si="163"/>
        <v>1479</v>
      </c>
      <c r="DA22" s="233">
        <f t="shared" si="164"/>
        <v>4096.2</v>
      </c>
      <c r="DB22" s="459">
        <v>59.43</v>
      </c>
      <c r="DC22" s="253">
        <v>0</v>
      </c>
      <c r="DD22" s="232">
        <f t="shared" si="165"/>
        <v>3446.94</v>
      </c>
      <c r="DE22" s="233">
        <f t="shared" si="166"/>
        <v>0</v>
      </c>
      <c r="DF22" s="232">
        <f t="shared" si="167"/>
        <v>71.501764705882366</v>
      </c>
      <c r="DG22" s="233">
        <f t="shared" si="168"/>
        <v>78.567142857142855</v>
      </c>
      <c r="DH22" s="232">
        <f t="shared" si="169"/>
        <v>12155.300000000003</v>
      </c>
      <c r="DI22" s="233">
        <f t="shared" si="170"/>
        <v>15399.16</v>
      </c>
      <c r="DJ22" s="232">
        <f t="shared" si="171"/>
        <v>221</v>
      </c>
      <c r="DK22" s="233">
        <f t="shared" si="172"/>
        <v>253</v>
      </c>
      <c r="DL22" s="232">
        <f t="shared" si="173"/>
        <v>221</v>
      </c>
      <c r="DM22" s="233">
        <f t="shared" si="174"/>
        <v>253</v>
      </c>
      <c r="DN22" s="545">
        <f t="shared" si="175"/>
        <v>9.1796380090497731</v>
      </c>
      <c r="DO22" s="546">
        <f t="shared" si="176"/>
        <v>7.4420158102766791</v>
      </c>
      <c r="DP22" s="232">
        <f t="shared" si="177"/>
        <v>2028.6999999999998</v>
      </c>
      <c r="DQ22" s="233">
        <f t="shared" si="178"/>
        <v>1882.83</v>
      </c>
      <c r="DR22" s="232">
        <f t="shared" si="179"/>
        <v>71.064886877828073</v>
      </c>
      <c r="DS22" s="233">
        <f t="shared" si="180"/>
        <v>77.582529644268774</v>
      </c>
      <c r="DT22" s="232">
        <f t="shared" si="181"/>
        <v>15705.340000000004</v>
      </c>
      <c r="DU22" s="233">
        <f t="shared" si="182"/>
        <v>19628.38</v>
      </c>
      <c r="DV22" s="747">
        <v>0</v>
      </c>
      <c r="DW22" s="256">
        <v>56</v>
      </c>
      <c r="DX22" s="232">
        <f t="shared" si="183"/>
        <v>0</v>
      </c>
      <c r="DY22" s="233">
        <f t="shared" si="184"/>
        <v>56</v>
      </c>
      <c r="DZ22" s="747">
        <v>0</v>
      </c>
      <c r="EA22" s="256">
        <v>35</v>
      </c>
      <c r="EB22" s="232">
        <f t="shared" si="185"/>
        <v>0</v>
      </c>
      <c r="EC22" s="233">
        <f t="shared" si="186"/>
        <v>35</v>
      </c>
      <c r="ED22" s="747">
        <v>92</v>
      </c>
      <c r="EE22" s="256">
        <v>0</v>
      </c>
      <c r="EF22" s="232">
        <f t="shared" si="187"/>
        <v>92</v>
      </c>
      <c r="EG22" s="233">
        <f t="shared" si="188"/>
        <v>0</v>
      </c>
      <c r="EH22" s="225">
        <f t="shared" si="189"/>
        <v>92</v>
      </c>
      <c r="EI22" s="233">
        <f t="shared" si="190"/>
        <v>91</v>
      </c>
      <c r="EJ22" s="225">
        <f t="shared" si="191"/>
        <v>92</v>
      </c>
      <c r="EK22" s="233">
        <f t="shared" si="192"/>
        <v>91</v>
      </c>
      <c r="EL22" s="400">
        <v>0</v>
      </c>
      <c r="EM22" s="286">
        <v>6.12</v>
      </c>
      <c r="EN22" s="232">
        <f t="shared" si="193"/>
        <v>0</v>
      </c>
      <c r="EO22" s="233">
        <f t="shared" si="194"/>
        <v>342.72</v>
      </c>
      <c r="EP22" s="400">
        <v>0</v>
      </c>
      <c r="EQ22" s="286">
        <v>6.37</v>
      </c>
      <c r="ER22" s="232">
        <f t="shared" si="195"/>
        <v>0</v>
      </c>
      <c r="ES22" s="233">
        <f t="shared" si="196"/>
        <v>222.95000000000002</v>
      </c>
      <c r="ET22" s="400">
        <v>6.07</v>
      </c>
      <c r="EU22" s="286">
        <v>0</v>
      </c>
      <c r="EV22" s="232">
        <f t="shared" si="197"/>
        <v>558.44000000000005</v>
      </c>
      <c r="EW22" s="233">
        <f t="shared" si="198"/>
        <v>0</v>
      </c>
      <c r="EX22" s="545">
        <f t="shared" si="199"/>
        <v>6.07</v>
      </c>
      <c r="EY22" s="546">
        <f t="shared" si="200"/>
        <v>6.2161538461538468</v>
      </c>
      <c r="EZ22" s="232">
        <f t="shared" si="201"/>
        <v>558.44000000000005</v>
      </c>
      <c r="FA22" s="233">
        <f t="shared" si="202"/>
        <v>565.67000000000007</v>
      </c>
      <c r="FB22" s="747">
        <v>0</v>
      </c>
      <c r="FC22" s="253">
        <v>56.37</v>
      </c>
      <c r="FD22" s="232">
        <f t="shared" si="203"/>
        <v>0</v>
      </c>
      <c r="FE22" s="233">
        <f t="shared" si="204"/>
        <v>3156.72</v>
      </c>
      <c r="FF22" s="747">
        <v>0</v>
      </c>
      <c r="FG22" s="253">
        <v>51.37</v>
      </c>
      <c r="FH22" s="232">
        <f t="shared" si="205"/>
        <v>0</v>
      </c>
      <c r="FI22" s="233">
        <f t="shared" si="206"/>
        <v>1797.9499999999998</v>
      </c>
      <c r="FJ22" s="459">
        <v>53.08</v>
      </c>
      <c r="FK22" s="253">
        <v>0</v>
      </c>
      <c r="FL22" s="232">
        <f t="shared" si="207"/>
        <v>4883.3599999999997</v>
      </c>
      <c r="FM22" s="233">
        <f t="shared" si="208"/>
        <v>0</v>
      </c>
      <c r="FN22" s="232">
        <f t="shared" si="209"/>
        <v>53.08</v>
      </c>
      <c r="FO22" s="233">
        <f t="shared" si="210"/>
        <v>54.446923076923078</v>
      </c>
      <c r="FP22" s="232">
        <f t="shared" si="211"/>
        <v>4883.3599999999997</v>
      </c>
      <c r="FQ22" s="233">
        <f t="shared" si="212"/>
        <v>4954.67</v>
      </c>
      <c r="FR22" s="257">
        <v>0</v>
      </c>
      <c r="FS22" s="256">
        <v>0</v>
      </c>
      <c r="FT22" s="232">
        <f t="shared" si="213"/>
        <v>0</v>
      </c>
      <c r="FU22" s="233">
        <f t="shared" si="214"/>
        <v>0</v>
      </c>
      <c r="FV22" s="257">
        <v>0</v>
      </c>
      <c r="FW22" s="256">
        <v>0</v>
      </c>
      <c r="FX22" s="232">
        <f t="shared" si="215"/>
        <v>0</v>
      </c>
      <c r="FY22" s="233">
        <f t="shared" si="216"/>
        <v>0</v>
      </c>
      <c r="FZ22" s="747">
        <v>0</v>
      </c>
      <c r="GA22" s="256">
        <v>0</v>
      </c>
      <c r="GB22" s="232">
        <f t="shared" si="217"/>
        <v>0</v>
      </c>
      <c r="GC22" s="233">
        <f t="shared" si="218"/>
        <v>0</v>
      </c>
      <c r="GD22" s="249">
        <f t="shared" si="219"/>
        <v>94</v>
      </c>
      <c r="GE22" s="233">
        <f t="shared" si="220"/>
        <v>201</v>
      </c>
      <c r="GF22" s="232">
        <f t="shared" si="221"/>
        <v>94</v>
      </c>
      <c r="GG22" s="233">
        <f t="shared" si="222"/>
        <v>201</v>
      </c>
      <c r="GH22" s="232">
        <f t="shared" si="223"/>
        <v>606.17999999999995</v>
      </c>
      <c r="GI22" s="233">
        <f t="shared" si="224"/>
        <v>1446.99</v>
      </c>
      <c r="GJ22" s="232">
        <f t="shared" si="225"/>
        <v>7328.36</v>
      </c>
      <c r="GK22" s="233">
        <f t="shared" si="226"/>
        <v>15105.699999999999</v>
      </c>
      <c r="GL22" s="249">
        <f t="shared" si="227"/>
        <v>63</v>
      </c>
      <c r="GM22" s="233">
        <f t="shared" si="228"/>
        <v>143</v>
      </c>
      <c r="GN22" s="232">
        <f t="shared" si="229"/>
        <v>63</v>
      </c>
      <c r="GO22" s="233">
        <f t="shared" si="230"/>
        <v>143</v>
      </c>
      <c r="GP22" s="232">
        <f t="shared" si="231"/>
        <v>497.92</v>
      </c>
      <c r="GQ22" s="233">
        <f t="shared" si="232"/>
        <v>1001.51</v>
      </c>
      <c r="GR22" s="232">
        <f t="shared" si="233"/>
        <v>4452.0200000000004</v>
      </c>
      <c r="GS22" s="233">
        <f t="shared" si="234"/>
        <v>9477.3499999999985</v>
      </c>
      <c r="GT22" s="249">
        <f t="shared" si="235"/>
        <v>157</v>
      </c>
      <c r="GU22" s="233">
        <f t="shared" si="236"/>
        <v>344</v>
      </c>
      <c r="GV22" s="232">
        <f t="shared" si="237"/>
        <v>157</v>
      </c>
      <c r="GW22" s="233">
        <f t="shared" si="238"/>
        <v>344</v>
      </c>
      <c r="GX22" s="232">
        <f t="shared" si="239"/>
        <v>1104.0999999999999</v>
      </c>
      <c r="GY22" s="233">
        <f t="shared" si="240"/>
        <v>2448.5</v>
      </c>
      <c r="GZ22" s="232">
        <f t="shared" si="241"/>
        <v>11780.380000000001</v>
      </c>
      <c r="HA22" s="233">
        <f t="shared" si="242"/>
        <v>24583.049999999996</v>
      </c>
      <c r="HB22" s="249">
        <f t="shared" si="243"/>
        <v>156</v>
      </c>
      <c r="HC22" s="233">
        <f t="shared" si="244"/>
        <v>0</v>
      </c>
      <c r="HD22" s="232">
        <f t="shared" si="245"/>
        <v>156</v>
      </c>
      <c r="HE22" s="233">
        <f t="shared" si="246"/>
        <v>0</v>
      </c>
      <c r="HF22" s="232">
        <f t="shared" si="247"/>
        <v>1483.04</v>
      </c>
      <c r="HG22" s="233" t="str">
        <f t="shared" si="248"/>
        <v/>
      </c>
      <c r="HH22" s="232">
        <f t="shared" si="249"/>
        <v>8808.32</v>
      </c>
      <c r="HI22" s="233" t="str">
        <f t="shared" si="250"/>
        <v/>
      </c>
      <c r="HJ22" s="249">
        <f t="shared" si="251"/>
        <v>2587.14</v>
      </c>
      <c r="HK22" s="233">
        <f t="shared" si="252"/>
        <v>2448.5</v>
      </c>
      <c r="HL22" s="232">
        <f t="shared" si="253"/>
        <v>20588.700000000004</v>
      </c>
      <c r="HM22" s="232">
        <f t="shared" si="254"/>
        <v>24583.050000000003</v>
      </c>
      <c r="HN22" s="337"/>
    </row>
    <row r="23" spans="1:222" ht="15">
      <c r="A23" s="250" t="s">
        <v>10</v>
      </c>
      <c r="B23" s="251" t="s">
        <v>24</v>
      </c>
      <c r="C23" s="331"/>
      <c r="D23" s="250">
        <v>107327</v>
      </c>
      <c r="E23" s="252">
        <v>10</v>
      </c>
      <c r="F23" s="771">
        <v>198</v>
      </c>
      <c r="G23" s="253">
        <v>283</v>
      </c>
      <c r="H23" s="459">
        <v>1</v>
      </c>
      <c r="I23" s="255">
        <v>2</v>
      </c>
      <c r="J23" s="232">
        <f t="shared" si="109"/>
        <v>197</v>
      </c>
      <c r="K23" s="233">
        <f t="shared" si="110"/>
        <v>281</v>
      </c>
      <c r="L23" s="333">
        <v>60</v>
      </c>
      <c r="M23" s="333">
        <v>60</v>
      </c>
      <c r="N23" s="232">
        <f t="shared" si="255"/>
        <v>197</v>
      </c>
      <c r="O23" s="233">
        <f t="shared" si="256"/>
        <v>281</v>
      </c>
      <c r="P23" s="232">
        <f t="shared" si="257"/>
        <v>197</v>
      </c>
      <c r="Q23" s="233">
        <f t="shared" si="258"/>
        <v>281</v>
      </c>
      <c r="R23" s="459">
        <v>18</v>
      </c>
      <c r="S23" s="256">
        <v>5</v>
      </c>
      <c r="T23" s="232">
        <f t="shared" si="111"/>
        <v>18</v>
      </c>
      <c r="U23" s="233">
        <f t="shared" si="112"/>
        <v>5</v>
      </c>
      <c r="V23" s="747">
        <v>3</v>
      </c>
      <c r="W23" s="256">
        <v>34</v>
      </c>
      <c r="X23" s="232">
        <f t="shared" si="113"/>
        <v>3</v>
      </c>
      <c r="Y23" s="233">
        <f t="shared" si="114"/>
        <v>34</v>
      </c>
      <c r="Z23" s="747">
        <v>4</v>
      </c>
      <c r="AA23" s="256">
        <v>0</v>
      </c>
      <c r="AB23" s="232">
        <f t="shared" si="115"/>
        <v>4</v>
      </c>
      <c r="AC23" s="233">
        <f t="shared" si="116"/>
        <v>0</v>
      </c>
      <c r="AD23" s="225">
        <f t="shared" si="117"/>
        <v>25</v>
      </c>
      <c r="AE23" s="233">
        <f t="shared" si="118"/>
        <v>39</v>
      </c>
      <c r="AF23" s="225">
        <f t="shared" si="119"/>
        <v>25</v>
      </c>
      <c r="AG23" s="233">
        <f t="shared" si="120"/>
        <v>39</v>
      </c>
      <c r="AH23" s="399">
        <v>3.71</v>
      </c>
      <c r="AI23" s="286">
        <v>2.4500000000000002</v>
      </c>
      <c r="AJ23" s="232">
        <f t="shared" si="121"/>
        <v>66.78</v>
      </c>
      <c r="AK23" s="233">
        <f t="shared" si="122"/>
        <v>12.25</v>
      </c>
      <c r="AL23" s="399">
        <v>5.83</v>
      </c>
      <c r="AM23" s="286">
        <v>5.28</v>
      </c>
      <c r="AN23" s="232">
        <f t="shared" si="123"/>
        <v>17.490000000000002</v>
      </c>
      <c r="AO23" s="233">
        <f t="shared" si="124"/>
        <v>179.52</v>
      </c>
      <c r="AP23" s="399">
        <v>10.25</v>
      </c>
      <c r="AQ23" s="286">
        <v>0</v>
      </c>
      <c r="AR23" s="232">
        <f t="shared" si="125"/>
        <v>41</v>
      </c>
      <c r="AS23" s="233">
        <f t="shared" si="126"/>
        <v>0</v>
      </c>
      <c r="AT23" s="545">
        <f t="shared" si="127"/>
        <v>5.0108000000000006</v>
      </c>
      <c r="AU23" s="546">
        <f t="shared" si="128"/>
        <v>4.9171794871794878</v>
      </c>
      <c r="AV23" s="232">
        <f t="shared" si="129"/>
        <v>125.27000000000001</v>
      </c>
      <c r="AW23" s="233">
        <f t="shared" si="130"/>
        <v>191.77000000000004</v>
      </c>
      <c r="AX23" s="747">
        <v>67.28</v>
      </c>
      <c r="AY23" s="253">
        <v>65.599999999999994</v>
      </c>
      <c r="AZ23" s="232">
        <f t="shared" si="131"/>
        <v>1211.04</v>
      </c>
      <c r="BA23" s="233">
        <f t="shared" si="132"/>
        <v>328</v>
      </c>
      <c r="BB23" s="747">
        <v>71.33</v>
      </c>
      <c r="BC23" s="253">
        <v>72.739999999999995</v>
      </c>
      <c r="BD23" s="232">
        <f t="shared" si="133"/>
        <v>213.99</v>
      </c>
      <c r="BE23" s="233">
        <f t="shared" si="134"/>
        <v>2473.16</v>
      </c>
      <c r="BF23" s="459">
        <v>83.5</v>
      </c>
      <c r="BG23" s="253">
        <v>0</v>
      </c>
      <c r="BH23" s="232">
        <f t="shared" si="135"/>
        <v>334</v>
      </c>
      <c r="BI23" s="233">
        <f t="shared" si="136"/>
        <v>0</v>
      </c>
      <c r="BJ23" s="232">
        <f t="shared" si="137"/>
        <v>70.361199999999997</v>
      </c>
      <c r="BK23" s="233">
        <f t="shared" si="138"/>
        <v>71.824615384615385</v>
      </c>
      <c r="BL23" s="232">
        <f t="shared" si="139"/>
        <v>1759.03</v>
      </c>
      <c r="BM23" s="233">
        <f t="shared" si="140"/>
        <v>2801.16</v>
      </c>
      <c r="BN23" s="747">
        <v>68</v>
      </c>
      <c r="BO23" s="256">
        <v>100</v>
      </c>
      <c r="BP23" s="232">
        <f t="shared" si="141"/>
        <v>68</v>
      </c>
      <c r="BQ23" s="233">
        <f t="shared" si="142"/>
        <v>100</v>
      </c>
      <c r="BR23" s="747">
        <v>14</v>
      </c>
      <c r="BS23" s="256">
        <v>66</v>
      </c>
      <c r="BT23" s="232">
        <f t="shared" si="143"/>
        <v>14</v>
      </c>
      <c r="BU23" s="233">
        <f t="shared" si="144"/>
        <v>66</v>
      </c>
      <c r="BV23" s="747">
        <v>16</v>
      </c>
      <c r="BW23" s="256">
        <v>0</v>
      </c>
      <c r="BX23" s="232">
        <f t="shared" si="145"/>
        <v>16</v>
      </c>
      <c r="BY23" s="233">
        <f t="shared" si="146"/>
        <v>0</v>
      </c>
      <c r="BZ23" s="225">
        <f t="shared" si="147"/>
        <v>98</v>
      </c>
      <c r="CA23" s="233">
        <f t="shared" si="148"/>
        <v>166</v>
      </c>
      <c r="CB23" s="225">
        <f t="shared" si="149"/>
        <v>98</v>
      </c>
      <c r="CC23" s="233">
        <f t="shared" si="150"/>
        <v>166</v>
      </c>
      <c r="CD23" s="400">
        <v>5.55</v>
      </c>
      <c r="CE23" s="286">
        <v>8.9700000000000006</v>
      </c>
      <c r="CF23" s="232">
        <f t="shared" si="151"/>
        <v>377.4</v>
      </c>
      <c r="CG23" s="233">
        <f t="shared" si="152"/>
        <v>897.00000000000011</v>
      </c>
      <c r="CH23" s="400">
        <v>7.25</v>
      </c>
      <c r="CI23" s="286">
        <v>11.23</v>
      </c>
      <c r="CJ23" s="232">
        <f t="shared" si="153"/>
        <v>101.5</v>
      </c>
      <c r="CK23" s="233">
        <f t="shared" si="154"/>
        <v>741.18000000000006</v>
      </c>
      <c r="CL23" s="400">
        <v>14.71</v>
      </c>
      <c r="CM23" s="286">
        <v>0</v>
      </c>
      <c r="CN23" s="232">
        <f t="shared" si="155"/>
        <v>235.36</v>
      </c>
      <c r="CO23" s="233">
        <f t="shared" si="156"/>
        <v>0</v>
      </c>
      <c r="CP23" s="232">
        <f t="shared" si="157"/>
        <v>7.2883673469387755</v>
      </c>
      <c r="CQ23" s="546">
        <f t="shared" si="158"/>
        <v>9.8685542168674711</v>
      </c>
      <c r="CR23" s="232">
        <f t="shared" si="159"/>
        <v>714.26</v>
      </c>
      <c r="CS23" s="233">
        <f t="shared" si="160"/>
        <v>1638.1800000000003</v>
      </c>
      <c r="CT23" s="747">
        <v>77.69</v>
      </c>
      <c r="CU23" s="253">
        <v>75.45</v>
      </c>
      <c r="CV23" s="232">
        <f t="shared" si="161"/>
        <v>5282.92</v>
      </c>
      <c r="CW23" s="233">
        <f t="shared" si="162"/>
        <v>7545</v>
      </c>
      <c r="CX23" s="747">
        <v>69.709999999999994</v>
      </c>
      <c r="CY23" s="253">
        <v>71.27</v>
      </c>
      <c r="CZ23" s="232">
        <f t="shared" si="163"/>
        <v>975.93999999999994</v>
      </c>
      <c r="DA23" s="233">
        <f t="shared" si="164"/>
        <v>4703.82</v>
      </c>
      <c r="DB23" s="459">
        <v>78.88</v>
      </c>
      <c r="DC23" s="253">
        <v>0</v>
      </c>
      <c r="DD23" s="232">
        <f t="shared" si="165"/>
        <v>1262.08</v>
      </c>
      <c r="DE23" s="233">
        <f t="shared" si="166"/>
        <v>0</v>
      </c>
      <c r="DF23" s="232">
        <f t="shared" si="167"/>
        <v>76.744285714285709</v>
      </c>
      <c r="DG23" s="233">
        <f t="shared" si="168"/>
        <v>73.788072289156631</v>
      </c>
      <c r="DH23" s="232">
        <f t="shared" si="169"/>
        <v>7520.94</v>
      </c>
      <c r="DI23" s="233">
        <f t="shared" si="170"/>
        <v>12248.820000000002</v>
      </c>
      <c r="DJ23" s="232">
        <f t="shared" si="171"/>
        <v>123</v>
      </c>
      <c r="DK23" s="233">
        <f t="shared" si="172"/>
        <v>205</v>
      </c>
      <c r="DL23" s="232">
        <f t="shared" si="173"/>
        <v>123</v>
      </c>
      <c r="DM23" s="233">
        <f t="shared" si="174"/>
        <v>205</v>
      </c>
      <c r="DN23" s="545">
        <f t="shared" si="175"/>
        <v>6.8254471544715445</v>
      </c>
      <c r="DO23" s="546">
        <f t="shared" si="176"/>
        <v>8.9265853658536596</v>
      </c>
      <c r="DP23" s="232">
        <f t="shared" si="177"/>
        <v>839.53</v>
      </c>
      <c r="DQ23" s="233">
        <f t="shared" si="178"/>
        <v>1829.9500000000003</v>
      </c>
      <c r="DR23" s="232">
        <f t="shared" si="179"/>
        <v>75.446910569105682</v>
      </c>
      <c r="DS23" s="233">
        <f t="shared" si="180"/>
        <v>73.414536585365866</v>
      </c>
      <c r="DT23" s="232">
        <f t="shared" si="181"/>
        <v>9279.9699999999993</v>
      </c>
      <c r="DU23" s="233">
        <f t="shared" si="182"/>
        <v>15049.980000000003</v>
      </c>
      <c r="DV23" s="747">
        <v>0</v>
      </c>
      <c r="DW23" s="256">
        <v>36</v>
      </c>
      <c r="DX23" s="232">
        <f t="shared" si="183"/>
        <v>0</v>
      </c>
      <c r="DY23" s="233">
        <f t="shared" si="184"/>
        <v>36</v>
      </c>
      <c r="DZ23" s="747">
        <v>0</v>
      </c>
      <c r="EA23" s="256">
        <v>40</v>
      </c>
      <c r="EB23" s="232">
        <f t="shared" si="185"/>
        <v>0</v>
      </c>
      <c r="EC23" s="233">
        <f t="shared" si="186"/>
        <v>40</v>
      </c>
      <c r="ED23" s="747">
        <v>74</v>
      </c>
      <c r="EE23" s="256">
        <v>0</v>
      </c>
      <c r="EF23" s="232">
        <f t="shared" si="187"/>
        <v>74</v>
      </c>
      <c r="EG23" s="233">
        <f t="shared" si="188"/>
        <v>0</v>
      </c>
      <c r="EH23" s="225">
        <f t="shared" si="189"/>
        <v>74</v>
      </c>
      <c r="EI23" s="233">
        <f t="shared" si="190"/>
        <v>76</v>
      </c>
      <c r="EJ23" s="225">
        <f t="shared" si="191"/>
        <v>74</v>
      </c>
      <c r="EK23" s="233">
        <f t="shared" si="192"/>
        <v>76</v>
      </c>
      <c r="EL23" s="400">
        <v>0</v>
      </c>
      <c r="EM23" s="286">
        <v>4.74</v>
      </c>
      <c r="EN23" s="232">
        <f t="shared" si="193"/>
        <v>0</v>
      </c>
      <c r="EO23" s="233">
        <f t="shared" si="194"/>
        <v>170.64000000000001</v>
      </c>
      <c r="EP23" s="400">
        <v>0</v>
      </c>
      <c r="EQ23" s="286">
        <v>4</v>
      </c>
      <c r="ER23" s="232">
        <f t="shared" si="195"/>
        <v>0</v>
      </c>
      <c r="ES23" s="233">
        <f t="shared" si="196"/>
        <v>160</v>
      </c>
      <c r="ET23" s="400">
        <v>6.11</v>
      </c>
      <c r="EU23" s="286">
        <v>0</v>
      </c>
      <c r="EV23" s="232">
        <f t="shared" si="197"/>
        <v>452.14000000000004</v>
      </c>
      <c r="EW23" s="233">
        <f t="shared" si="198"/>
        <v>0</v>
      </c>
      <c r="EX23" s="545">
        <f t="shared" si="199"/>
        <v>6.11</v>
      </c>
      <c r="EY23" s="546">
        <f t="shared" si="200"/>
        <v>4.3505263157894731</v>
      </c>
      <c r="EZ23" s="232">
        <f t="shared" si="201"/>
        <v>452.14000000000004</v>
      </c>
      <c r="FA23" s="233">
        <f t="shared" si="202"/>
        <v>330.64</v>
      </c>
      <c r="FB23" s="747">
        <v>0</v>
      </c>
      <c r="FC23" s="253">
        <v>53.5</v>
      </c>
      <c r="FD23" s="232">
        <f t="shared" si="203"/>
        <v>0</v>
      </c>
      <c r="FE23" s="233">
        <f t="shared" si="204"/>
        <v>1926</v>
      </c>
      <c r="FF23" s="747">
        <v>0</v>
      </c>
      <c r="FG23" s="253">
        <v>46.53</v>
      </c>
      <c r="FH23" s="232">
        <f t="shared" si="205"/>
        <v>0</v>
      </c>
      <c r="FI23" s="233">
        <f t="shared" si="206"/>
        <v>1861.2</v>
      </c>
      <c r="FJ23" s="459">
        <v>53.52</v>
      </c>
      <c r="FK23" s="253">
        <v>0</v>
      </c>
      <c r="FL23" s="232">
        <f t="shared" si="207"/>
        <v>3960.48</v>
      </c>
      <c r="FM23" s="233">
        <f t="shared" si="208"/>
        <v>0</v>
      </c>
      <c r="FN23" s="232">
        <f t="shared" si="209"/>
        <v>53.52</v>
      </c>
      <c r="FO23" s="233">
        <f t="shared" si="210"/>
        <v>49.831578947368421</v>
      </c>
      <c r="FP23" s="232">
        <f t="shared" si="211"/>
        <v>3960.48</v>
      </c>
      <c r="FQ23" s="233">
        <f t="shared" si="212"/>
        <v>3787.2</v>
      </c>
      <c r="FR23" s="257">
        <v>0</v>
      </c>
      <c r="FS23" s="256">
        <v>0</v>
      </c>
      <c r="FT23" s="232">
        <f t="shared" si="213"/>
        <v>0</v>
      </c>
      <c r="FU23" s="233">
        <f t="shared" si="214"/>
        <v>0</v>
      </c>
      <c r="FV23" s="257">
        <v>0</v>
      </c>
      <c r="FW23" s="256">
        <v>0</v>
      </c>
      <c r="FX23" s="232">
        <f t="shared" si="215"/>
        <v>0</v>
      </c>
      <c r="FY23" s="233">
        <f t="shared" si="216"/>
        <v>0</v>
      </c>
      <c r="FZ23" s="747">
        <v>0</v>
      </c>
      <c r="GA23" s="256">
        <v>0</v>
      </c>
      <c r="GB23" s="232">
        <f t="shared" si="217"/>
        <v>0</v>
      </c>
      <c r="GC23" s="233">
        <f t="shared" si="218"/>
        <v>0</v>
      </c>
      <c r="GD23" s="249">
        <f t="shared" si="219"/>
        <v>86</v>
      </c>
      <c r="GE23" s="233">
        <f t="shared" si="220"/>
        <v>141</v>
      </c>
      <c r="GF23" s="232">
        <f t="shared" si="221"/>
        <v>86</v>
      </c>
      <c r="GG23" s="233">
        <f t="shared" si="222"/>
        <v>141</v>
      </c>
      <c r="GH23" s="232">
        <f t="shared" si="223"/>
        <v>444.17999999999995</v>
      </c>
      <c r="GI23" s="233">
        <f t="shared" si="224"/>
        <v>1079.8900000000001</v>
      </c>
      <c r="GJ23" s="232">
        <f t="shared" si="225"/>
        <v>6493.96</v>
      </c>
      <c r="GK23" s="233">
        <f t="shared" si="226"/>
        <v>9799</v>
      </c>
      <c r="GL23" s="249">
        <f t="shared" si="227"/>
        <v>17</v>
      </c>
      <c r="GM23" s="233">
        <f t="shared" si="228"/>
        <v>140</v>
      </c>
      <c r="GN23" s="232">
        <f t="shared" si="229"/>
        <v>17</v>
      </c>
      <c r="GO23" s="233">
        <f t="shared" si="230"/>
        <v>140</v>
      </c>
      <c r="GP23" s="232">
        <f t="shared" si="231"/>
        <v>118.99000000000001</v>
      </c>
      <c r="GQ23" s="233">
        <f t="shared" si="232"/>
        <v>1080.7</v>
      </c>
      <c r="GR23" s="232">
        <f t="shared" si="233"/>
        <v>1189.9299999999998</v>
      </c>
      <c r="GS23" s="233">
        <f t="shared" si="234"/>
        <v>9038.18</v>
      </c>
      <c r="GT23" s="249">
        <f t="shared" si="235"/>
        <v>103</v>
      </c>
      <c r="GU23" s="233">
        <f t="shared" si="236"/>
        <v>281</v>
      </c>
      <c r="GV23" s="232">
        <f t="shared" si="237"/>
        <v>103</v>
      </c>
      <c r="GW23" s="233">
        <f t="shared" si="238"/>
        <v>281</v>
      </c>
      <c r="GX23" s="232">
        <f t="shared" si="239"/>
        <v>563.16999999999996</v>
      </c>
      <c r="GY23" s="233">
        <f t="shared" si="240"/>
        <v>2160.59</v>
      </c>
      <c r="GZ23" s="232">
        <f t="shared" si="241"/>
        <v>7683.8899999999994</v>
      </c>
      <c r="HA23" s="233">
        <f t="shared" si="242"/>
        <v>18837.18</v>
      </c>
      <c r="HB23" s="249">
        <f t="shared" si="243"/>
        <v>94</v>
      </c>
      <c r="HC23" s="233">
        <f t="shared" si="244"/>
        <v>0</v>
      </c>
      <c r="HD23" s="232">
        <f t="shared" si="245"/>
        <v>94</v>
      </c>
      <c r="HE23" s="233">
        <f t="shared" si="246"/>
        <v>0</v>
      </c>
      <c r="HF23" s="232">
        <f t="shared" si="247"/>
        <v>728.5</v>
      </c>
      <c r="HG23" s="233" t="str">
        <f t="shared" si="248"/>
        <v/>
      </c>
      <c r="HH23" s="232">
        <f t="shared" si="249"/>
        <v>5556.5599999999995</v>
      </c>
      <c r="HI23" s="233" t="str">
        <f t="shared" si="250"/>
        <v/>
      </c>
      <c r="HJ23" s="249">
        <f t="shared" si="251"/>
        <v>1291.67</v>
      </c>
      <c r="HK23" s="233">
        <f t="shared" si="252"/>
        <v>2160.59</v>
      </c>
      <c r="HL23" s="232">
        <f t="shared" si="253"/>
        <v>13240.449999999999</v>
      </c>
      <c r="HM23" s="232">
        <f t="shared" si="254"/>
        <v>18837.180000000004</v>
      </c>
      <c r="HN23" s="337"/>
    </row>
    <row r="24" spans="1:222" ht="15">
      <c r="A24" s="250" t="s">
        <v>10</v>
      </c>
      <c r="B24" s="251" t="s">
        <v>25</v>
      </c>
      <c r="C24" s="331"/>
      <c r="D24" s="250">
        <v>420538</v>
      </c>
      <c r="E24" s="252">
        <v>10</v>
      </c>
      <c r="F24" s="771">
        <v>170</v>
      </c>
      <c r="G24" s="253">
        <v>244</v>
      </c>
      <c r="H24" s="459">
        <v>5</v>
      </c>
      <c r="I24" s="255">
        <v>10</v>
      </c>
      <c r="J24" s="232">
        <f t="shared" si="109"/>
        <v>165</v>
      </c>
      <c r="K24" s="233">
        <f t="shared" si="110"/>
        <v>234</v>
      </c>
      <c r="L24" s="333">
        <v>60</v>
      </c>
      <c r="M24" s="333">
        <v>60</v>
      </c>
      <c r="N24" s="232">
        <f t="shared" si="255"/>
        <v>165</v>
      </c>
      <c r="O24" s="233">
        <f t="shared" si="256"/>
        <v>234</v>
      </c>
      <c r="P24" s="232">
        <f t="shared" si="257"/>
        <v>165</v>
      </c>
      <c r="Q24" s="233">
        <f t="shared" si="258"/>
        <v>234</v>
      </c>
      <c r="R24" s="459">
        <v>16</v>
      </c>
      <c r="S24" s="256">
        <v>28</v>
      </c>
      <c r="T24" s="232">
        <f t="shared" si="111"/>
        <v>16</v>
      </c>
      <c r="U24" s="233">
        <f t="shared" si="112"/>
        <v>28</v>
      </c>
      <c r="V24" s="747">
        <v>1</v>
      </c>
      <c r="W24" s="256">
        <v>1</v>
      </c>
      <c r="X24" s="232">
        <f t="shared" si="113"/>
        <v>1</v>
      </c>
      <c r="Y24" s="233">
        <f t="shared" si="114"/>
        <v>1</v>
      </c>
      <c r="Z24" s="747">
        <v>0</v>
      </c>
      <c r="AA24" s="256">
        <v>0</v>
      </c>
      <c r="AB24" s="232">
        <f t="shared" si="115"/>
        <v>0</v>
      </c>
      <c r="AC24" s="233">
        <f t="shared" si="116"/>
        <v>0</v>
      </c>
      <c r="AD24" s="225">
        <f t="shared" si="117"/>
        <v>17</v>
      </c>
      <c r="AE24" s="233">
        <f t="shared" si="118"/>
        <v>29</v>
      </c>
      <c r="AF24" s="225">
        <f t="shared" si="119"/>
        <v>17</v>
      </c>
      <c r="AG24" s="233">
        <f t="shared" si="120"/>
        <v>29</v>
      </c>
      <c r="AH24" s="399">
        <v>3.26</v>
      </c>
      <c r="AI24" s="286">
        <v>3.06</v>
      </c>
      <c r="AJ24" s="232">
        <f t="shared" si="121"/>
        <v>52.16</v>
      </c>
      <c r="AK24" s="233">
        <f t="shared" si="122"/>
        <v>85.68</v>
      </c>
      <c r="AL24" s="399">
        <v>7</v>
      </c>
      <c r="AM24" s="286">
        <v>2.75</v>
      </c>
      <c r="AN24" s="232">
        <f t="shared" si="123"/>
        <v>7</v>
      </c>
      <c r="AO24" s="233">
        <f t="shared" si="124"/>
        <v>2.75</v>
      </c>
      <c r="AP24" s="399">
        <v>0</v>
      </c>
      <c r="AQ24" s="286">
        <v>0</v>
      </c>
      <c r="AR24" s="232">
        <f t="shared" si="125"/>
        <v>0</v>
      </c>
      <c r="AS24" s="233">
        <f t="shared" si="126"/>
        <v>0</v>
      </c>
      <c r="AT24" s="545">
        <f t="shared" si="127"/>
        <v>3.48</v>
      </c>
      <c r="AU24" s="546">
        <f t="shared" si="128"/>
        <v>3.0493103448275862</v>
      </c>
      <c r="AV24" s="232">
        <f t="shared" si="129"/>
        <v>59.16</v>
      </c>
      <c r="AW24" s="233">
        <f t="shared" si="130"/>
        <v>88.43</v>
      </c>
      <c r="AX24" s="747">
        <v>67.13</v>
      </c>
      <c r="AY24" s="253">
        <v>67.25</v>
      </c>
      <c r="AZ24" s="232">
        <f t="shared" si="131"/>
        <v>1074.08</v>
      </c>
      <c r="BA24" s="233">
        <f t="shared" si="132"/>
        <v>1883</v>
      </c>
      <c r="BB24" s="747">
        <v>61</v>
      </c>
      <c r="BC24" s="253">
        <v>82</v>
      </c>
      <c r="BD24" s="232">
        <f t="shared" si="133"/>
        <v>61</v>
      </c>
      <c r="BE24" s="233">
        <f t="shared" si="134"/>
        <v>82</v>
      </c>
      <c r="BF24" s="459">
        <v>0</v>
      </c>
      <c r="BG24" s="253">
        <v>0</v>
      </c>
      <c r="BH24" s="232">
        <f t="shared" si="135"/>
        <v>0</v>
      </c>
      <c r="BI24" s="233">
        <f t="shared" si="136"/>
        <v>0</v>
      </c>
      <c r="BJ24" s="232">
        <f t="shared" si="137"/>
        <v>66.769411764705879</v>
      </c>
      <c r="BK24" s="233">
        <f t="shared" si="138"/>
        <v>67.758620689655174</v>
      </c>
      <c r="BL24" s="232">
        <f t="shared" si="139"/>
        <v>1135.08</v>
      </c>
      <c r="BM24" s="233">
        <f t="shared" si="140"/>
        <v>1965</v>
      </c>
      <c r="BN24" s="747">
        <v>52</v>
      </c>
      <c r="BO24" s="256">
        <v>93</v>
      </c>
      <c r="BP24" s="232">
        <f t="shared" si="141"/>
        <v>52</v>
      </c>
      <c r="BQ24" s="233">
        <f t="shared" si="142"/>
        <v>93</v>
      </c>
      <c r="BR24" s="747">
        <v>18</v>
      </c>
      <c r="BS24" s="256">
        <v>15</v>
      </c>
      <c r="BT24" s="232">
        <f t="shared" si="143"/>
        <v>18</v>
      </c>
      <c r="BU24" s="233">
        <f t="shared" si="144"/>
        <v>15</v>
      </c>
      <c r="BV24" s="747">
        <v>0</v>
      </c>
      <c r="BW24" s="256">
        <v>0</v>
      </c>
      <c r="BX24" s="232">
        <f t="shared" si="145"/>
        <v>0</v>
      </c>
      <c r="BY24" s="233">
        <f t="shared" si="146"/>
        <v>0</v>
      </c>
      <c r="BZ24" s="225">
        <f t="shared" si="147"/>
        <v>70</v>
      </c>
      <c r="CA24" s="233">
        <f t="shared" si="148"/>
        <v>108</v>
      </c>
      <c r="CB24" s="225">
        <f t="shared" si="149"/>
        <v>70</v>
      </c>
      <c r="CC24" s="233">
        <f t="shared" si="150"/>
        <v>108</v>
      </c>
      <c r="CD24" s="400">
        <v>4.95</v>
      </c>
      <c r="CE24" s="286">
        <v>4.24</v>
      </c>
      <c r="CF24" s="232">
        <f t="shared" si="151"/>
        <v>257.40000000000003</v>
      </c>
      <c r="CG24" s="233">
        <f t="shared" si="152"/>
        <v>394.32</v>
      </c>
      <c r="CH24" s="400">
        <v>6.85</v>
      </c>
      <c r="CI24" s="286">
        <v>5.69</v>
      </c>
      <c r="CJ24" s="232">
        <f t="shared" si="153"/>
        <v>123.3</v>
      </c>
      <c r="CK24" s="233">
        <f t="shared" si="154"/>
        <v>85.350000000000009</v>
      </c>
      <c r="CL24" s="400">
        <v>0</v>
      </c>
      <c r="CM24" s="286">
        <v>0</v>
      </c>
      <c r="CN24" s="232">
        <f t="shared" si="155"/>
        <v>0</v>
      </c>
      <c r="CO24" s="233">
        <f t="shared" si="156"/>
        <v>0</v>
      </c>
      <c r="CP24" s="232">
        <f t="shared" si="157"/>
        <v>5.4385714285714295</v>
      </c>
      <c r="CQ24" s="546">
        <f t="shared" si="158"/>
        <v>4.4413888888888886</v>
      </c>
      <c r="CR24" s="232">
        <f t="shared" si="159"/>
        <v>380.70000000000005</v>
      </c>
      <c r="CS24" s="233">
        <f t="shared" si="160"/>
        <v>479.66999999999996</v>
      </c>
      <c r="CT24" s="747">
        <v>71.5</v>
      </c>
      <c r="CU24" s="253">
        <v>71.099999999999994</v>
      </c>
      <c r="CV24" s="232">
        <f t="shared" si="161"/>
        <v>3718</v>
      </c>
      <c r="CW24" s="233">
        <f t="shared" si="162"/>
        <v>6612.2999999999993</v>
      </c>
      <c r="CX24" s="747">
        <v>69.67</v>
      </c>
      <c r="CY24" s="253">
        <v>72.400000000000006</v>
      </c>
      <c r="CZ24" s="232">
        <f t="shared" si="163"/>
        <v>1254.06</v>
      </c>
      <c r="DA24" s="233">
        <f t="shared" si="164"/>
        <v>1086</v>
      </c>
      <c r="DB24" s="459">
        <v>0</v>
      </c>
      <c r="DC24" s="253">
        <v>0</v>
      </c>
      <c r="DD24" s="232">
        <f t="shared" si="165"/>
        <v>0</v>
      </c>
      <c r="DE24" s="233">
        <f t="shared" si="166"/>
        <v>0</v>
      </c>
      <c r="DF24" s="232">
        <f t="shared" si="167"/>
        <v>71.029428571428568</v>
      </c>
      <c r="DG24" s="233">
        <f t="shared" si="168"/>
        <v>71.280555555555551</v>
      </c>
      <c r="DH24" s="232">
        <f t="shared" si="169"/>
        <v>4972.0599999999995</v>
      </c>
      <c r="DI24" s="233">
        <f t="shared" si="170"/>
        <v>7698.2999999999993</v>
      </c>
      <c r="DJ24" s="232">
        <f t="shared" si="171"/>
        <v>87</v>
      </c>
      <c r="DK24" s="233">
        <f t="shared" si="172"/>
        <v>137</v>
      </c>
      <c r="DL24" s="232">
        <f t="shared" si="173"/>
        <v>87</v>
      </c>
      <c r="DM24" s="233">
        <f t="shared" si="174"/>
        <v>137</v>
      </c>
      <c r="DN24" s="545">
        <f t="shared" si="175"/>
        <v>5.0558620689655172</v>
      </c>
      <c r="DO24" s="546">
        <f t="shared" si="176"/>
        <v>4.1467153284671525</v>
      </c>
      <c r="DP24" s="232">
        <f t="shared" si="177"/>
        <v>439.86</v>
      </c>
      <c r="DQ24" s="233">
        <f t="shared" si="178"/>
        <v>568.09999999999991</v>
      </c>
      <c r="DR24" s="232">
        <f t="shared" si="179"/>
        <v>70.197011494252862</v>
      </c>
      <c r="DS24" s="233">
        <f t="shared" si="180"/>
        <v>70.535036496350358</v>
      </c>
      <c r="DT24" s="232">
        <f t="shared" si="181"/>
        <v>6107.1399999999994</v>
      </c>
      <c r="DU24" s="233">
        <f t="shared" si="182"/>
        <v>9663.2999999999993</v>
      </c>
      <c r="DV24" s="747">
        <v>53</v>
      </c>
      <c r="DW24" s="256">
        <v>73</v>
      </c>
      <c r="DX24" s="232">
        <f t="shared" si="183"/>
        <v>53</v>
      </c>
      <c r="DY24" s="233">
        <f t="shared" si="184"/>
        <v>73</v>
      </c>
      <c r="DZ24" s="747">
        <v>25</v>
      </c>
      <c r="EA24" s="256">
        <v>24</v>
      </c>
      <c r="EB24" s="232">
        <f t="shared" si="185"/>
        <v>25</v>
      </c>
      <c r="EC24" s="233">
        <f t="shared" si="186"/>
        <v>24</v>
      </c>
      <c r="ED24" s="747">
        <v>0</v>
      </c>
      <c r="EE24" s="256">
        <v>0</v>
      </c>
      <c r="EF24" s="232">
        <f t="shared" si="187"/>
        <v>0</v>
      </c>
      <c r="EG24" s="233">
        <f t="shared" si="188"/>
        <v>0</v>
      </c>
      <c r="EH24" s="225">
        <f t="shared" si="189"/>
        <v>78</v>
      </c>
      <c r="EI24" s="233">
        <f t="shared" si="190"/>
        <v>97</v>
      </c>
      <c r="EJ24" s="225">
        <f t="shared" si="191"/>
        <v>78</v>
      </c>
      <c r="EK24" s="233">
        <f t="shared" si="192"/>
        <v>97</v>
      </c>
      <c r="EL24" s="400">
        <v>2.76</v>
      </c>
      <c r="EM24" s="286">
        <v>4.3499999999999996</v>
      </c>
      <c r="EN24" s="232">
        <f t="shared" si="193"/>
        <v>146.28</v>
      </c>
      <c r="EO24" s="233">
        <f t="shared" si="194"/>
        <v>317.54999999999995</v>
      </c>
      <c r="EP24" s="400">
        <v>4.67</v>
      </c>
      <c r="EQ24" s="286">
        <v>6.37</v>
      </c>
      <c r="ER24" s="232">
        <f t="shared" si="195"/>
        <v>116.75</v>
      </c>
      <c r="ES24" s="233">
        <f t="shared" si="196"/>
        <v>152.88</v>
      </c>
      <c r="ET24" s="400">
        <v>0</v>
      </c>
      <c r="EU24" s="286">
        <v>0</v>
      </c>
      <c r="EV24" s="232">
        <f t="shared" si="197"/>
        <v>0</v>
      </c>
      <c r="EW24" s="233">
        <f t="shared" si="198"/>
        <v>0</v>
      </c>
      <c r="EX24" s="545">
        <f t="shared" si="199"/>
        <v>3.372179487179487</v>
      </c>
      <c r="EY24" s="546">
        <f t="shared" si="200"/>
        <v>4.8497938144329895</v>
      </c>
      <c r="EZ24" s="232">
        <f t="shared" si="201"/>
        <v>263.02999999999997</v>
      </c>
      <c r="FA24" s="233">
        <f t="shared" si="202"/>
        <v>470.43</v>
      </c>
      <c r="FB24" s="747">
        <v>54.94</v>
      </c>
      <c r="FC24" s="253">
        <v>55.11</v>
      </c>
      <c r="FD24" s="232">
        <f t="shared" si="203"/>
        <v>2911.8199999999997</v>
      </c>
      <c r="FE24" s="233">
        <f t="shared" si="204"/>
        <v>4023.0299999999997</v>
      </c>
      <c r="FF24" s="747">
        <v>49.24</v>
      </c>
      <c r="FG24" s="253">
        <v>47.71</v>
      </c>
      <c r="FH24" s="232">
        <f t="shared" si="205"/>
        <v>1231</v>
      </c>
      <c r="FI24" s="233">
        <f t="shared" si="206"/>
        <v>1145.04</v>
      </c>
      <c r="FJ24" s="459">
        <v>0</v>
      </c>
      <c r="FK24" s="253">
        <v>0</v>
      </c>
      <c r="FL24" s="232">
        <f t="shared" si="207"/>
        <v>0</v>
      </c>
      <c r="FM24" s="233">
        <f t="shared" si="208"/>
        <v>0</v>
      </c>
      <c r="FN24" s="232">
        <f t="shared" si="209"/>
        <v>53.113076923076918</v>
      </c>
      <c r="FO24" s="233">
        <f t="shared" si="210"/>
        <v>53.279072164948452</v>
      </c>
      <c r="FP24" s="232">
        <f t="shared" si="211"/>
        <v>4142.82</v>
      </c>
      <c r="FQ24" s="233">
        <f t="shared" si="212"/>
        <v>5168.07</v>
      </c>
      <c r="FR24" s="257">
        <v>0</v>
      </c>
      <c r="FS24" s="256">
        <v>0</v>
      </c>
      <c r="FT24" s="232">
        <f t="shared" si="213"/>
        <v>0</v>
      </c>
      <c r="FU24" s="233">
        <f t="shared" si="214"/>
        <v>0</v>
      </c>
      <c r="FV24" s="257">
        <v>0</v>
      </c>
      <c r="FW24" s="256">
        <v>0</v>
      </c>
      <c r="FX24" s="232">
        <f t="shared" si="215"/>
        <v>0</v>
      </c>
      <c r="FY24" s="233">
        <f t="shared" si="216"/>
        <v>0</v>
      </c>
      <c r="FZ24" s="747">
        <v>0</v>
      </c>
      <c r="GA24" s="256">
        <v>0</v>
      </c>
      <c r="GB24" s="232">
        <f t="shared" si="217"/>
        <v>0</v>
      </c>
      <c r="GC24" s="233">
        <f t="shared" si="218"/>
        <v>0</v>
      </c>
      <c r="GD24" s="249">
        <f t="shared" si="219"/>
        <v>121</v>
      </c>
      <c r="GE24" s="233">
        <f t="shared" si="220"/>
        <v>194</v>
      </c>
      <c r="GF24" s="232">
        <f t="shared" si="221"/>
        <v>121</v>
      </c>
      <c r="GG24" s="233">
        <f t="shared" si="222"/>
        <v>194</v>
      </c>
      <c r="GH24" s="232">
        <f t="shared" si="223"/>
        <v>455.84000000000003</v>
      </c>
      <c r="GI24" s="233">
        <f t="shared" si="224"/>
        <v>797.55</v>
      </c>
      <c r="GJ24" s="232">
        <f t="shared" si="225"/>
        <v>7703.9</v>
      </c>
      <c r="GK24" s="233">
        <f t="shared" si="226"/>
        <v>12518.329999999998</v>
      </c>
      <c r="GL24" s="249">
        <f t="shared" si="227"/>
        <v>44</v>
      </c>
      <c r="GM24" s="233">
        <f t="shared" si="228"/>
        <v>40</v>
      </c>
      <c r="GN24" s="232">
        <f t="shared" si="229"/>
        <v>44</v>
      </c>
      <c r="GO24" s="233">
        <f t="shared" si="230"/>
        <v>40</v>
      </c>
      <c r="GP24" s="232">
        <f t="shared" si="231"/>
        <v>247.05</v>
      </c>
      <c r="GQ24" s="233">
        <f t="shared" si="232"/>
        <v>240.98000000000002</v>
      </c>
      <c r="GR24" s="232">
        <f t="shared" si="233"/>
        <v>2546.06</v>
      </c>
      <c r="GS24" s="233">
        <f t="shared" si="234"/>
        <v>2313.04</v>
      </c>
      <c r="GT24" s="249">
        <f t="shared" si="235"/>
        <v>165</v>
      </c>
      <c r="GU24" s="233">
        <f t="shared" si="236"/>
        <v>234</v>
      </c>
      <c r="GV24" s="232">
        <f t="shared" si="237"/>
        <v>165</v>
      </c>
      <c r="GW24" s="233">
        <f t="shared" si="238"/>
        <v>234</v>
      </c>
      <c r="GX24" s="232">
        <f t="shared" si="239"/>
        <v>702.8900000000001</v>
      </c>
      <c r="GY24" s="233">
        <f t="shared" si="240"/>
        <v>1038.53</v>
      </c>
      <c r="GZ24" s="232">
        <f t="shared" si="241"/>
        <v>10249.959999999999</v>
      </c>
      <c r="HA24" s="233">
        <f t="shared" si="242"/>
        <v>14831.369999999999</v>
      </c>
      <c r="HB24" s="249">
        <f t="shared" si="243"/>
        <v>0</v>
      </c>
      <c r="HC24" s="233">
        <f t="shared" si="244"/>
        <v>0</v>
      </c>
      <c r="HD24" s="232">
        <f t="shared" si="245"/>
        <v>0</v>
      </c>
      <c r="HE24" s="233">
        <f t="shared" si="246"/>
        <v>0</v>
      </c>
      <c r="HF24" s="232" t="str">
        <f t="shared" si="247"/>
        <v/>
      </c>
      <c r="HG24" s="233" t="str">
        <f t="shared" si="248"/>
        <v/>
      </c>
      <c r="HH24" s="232" t="str">
        <f t="shared" si="249"/>
        <v/>
      </c>
      <c r="HI24" s="233" t="str">
        <f t="shared" si="250"/>
        <v/>
      </c>
      <c r="HJ24" s="249">
        <f t="shared" si="251"/>
        <v>702.89</v>
      </c>
      <c r="HK24" s="233">
        <f t="shared" si="252"/>
        <v>1038.53</v>
      </c>
      <c r="HL24" s="232">
        <f t="shared" si="253"/>
        <v>10249.959999999999</v>
      </c>
      <c r="HM24" s="232">
        <f t="shared" si="254"/>
        <v>14831.369999999999</v>
      </c>
      <c r="HN24" s="337"/>
    </row>
    <row r="25" spans="1:222" ht="15">
      <c r="A25" s="250" t="s">
        <v>10</v>
      </c>
      <c r="B25" s="251" t="s">
        <v>26</v>
      </c>
      <c r="C25" s="331"/>
      <c r="D25" s="250">
        <v>440402</v>
      </c>
      <c r="E25" s="252">
        <v>10</v>
      </c>
      <c r="F25" s="771">
        <v>107</v>
      </c>
      <c r="G25" s="253">
        <v>137</v>
      </c>
      <c r="H25" s="459">
        <v>0</v>
      </c>
      <c r="I25" s="255">
        <v>1</v>
      </c>
      <c r="J25" s="232">
        <f t="shared" si="109"/>
        <v>107</v>
      </c>
      <c r="K25" s="233">
        <f t="shared" si="110"/>
        <v>136</v>
      </c>
      <c r="L25" s="333">
        <v>60</v>
      </c>
      <c r="M25" s="333">
        <v>60</v>
      </c>
      <c r="N25" s="232">
        <f t="shared" si="255"/>
        <v>107</v>
      </c>
      <c r="O25" s="233">
        <f t="shared" si="256"/>
        <v>136</v>
      </c>
      <c r="P25" s="232">
        <f t="shared" si="257"/>
        <v>107</v>
      </c>
      <c r="Q25" s="233">
        <f t="shared" si="258"/>
        <v>136</v>
      </c>
      <c r="R25" s="459">
        <v>10</v>
      </c>
      <c r="S25" s="256">
        <v>5</v>
      </c>
      <c r="T25" s="232">
        <f t="shared" si="111"/>
        <v>10</v>
      </c>
      <c r="U25" s="233">
        <f t="shared" si="112"/>
        <v>5</v>
      </c>
      <c r="V25" s="747">
        <v>11</v>
      </c>
      <c r="W25" s="256">
        <v>13</v>
      </c>
      <c r="X25" s="232">
        <f t="shared" si="113"/>
        <v>11</v>
      </c>
      <c r="Y25" s="233">
        <f t="shared" si="114"/>
        <v>13</v>
      </c>
      <c r="Z25" s="747">
        <v>0</v>
      </c>
      <c r="AA25" s="256">
        <v>0</v>
      </c>
      <c r="AB25" s="232">
        <f t="shared" si="115"/>
        <v>0</v>
      </c>
      <c r="AC25" s="233">
        <f t="shared" si="116"/>
        <v>0</v>
      </c>
      <c r="AD25" s="225">
        <f t="shared" si="117"/>
        <v>21</v>
      </c>
      <c r="AE25" s="233">
        <f t="shared" si="118"/>
        <v>18</v>
      </c>
      <c r="AF25" s="225">
        <f t="shared" si="119"/>
        <v>21</v>
      </c>
      <c r="AG25" s="233">
        <f t="shared" si="120"/>
        <v>18</v>
      </c>
      <c r="AH25" s="399">
        <v>2.9</v>
      </c>
      <c r="AI25" s="286">
        <v>6.87</v>
      </c>
      <c r="AJ25" s="232">
        <f t="shared" si="121"/>
        <v>29</v>
      </c>
      <c r="AK25" s="233">
        <f t="shared" si="122"/>
        <v>34.35</v>
      </c>
      <c r="AL25" s="399">
        <v>4.99</v>
      </c>
      <c r="AM25" s="286">
        <v>5.74</v>
      </c>
      <c r="AN25" s="232">
        <f t="shared" si="123"/>
        <v>54.89</v>
      </c>
      <c r="AO25" s="233">
        <f t="shared" si="124"/>
        <v>74.62</v>
      </c>
      <c r="AP25" s="399">
        <v>0</v>
      </c>
      <c r="AQ25" s="286">
        <v>0</v>
      </c>
      <c r="AR25" s="232">
        <f t="shared" si="125"/>
        <v>0</v>
      </c>
      <c r="AS25" s="233">
        <f t="shared" si="126"/>
        <v>0</v>
      </c>
      <c r="AT25" s="545">
        <f t="shared" si="127"/>
        <v>3.994761904761905</v>
      </c>
      <c r="AU25" s="546">
        <f t="shared" si="128"/>
        <v>6.0538888888888884</v>
      </c>
      <c r="AV25" s="232">
        <f t="shared" si="129"/>
        <v>83.89</v>
      </c>
      <c r="AW25" s="233">
        <f t="shared" si="130"/>
        <v>108.97</v>
      </c>
      <c r="AX25" s="747">
        <v>57.7</v>
      </c>
      <c r="AY25" s="253">
        <v>82.4</v>
      </c>
      <c r="AZ25" s="232">
        <f t="shared" si="131"/>
        <v>577</v>
      </c>
      <c r="BA25" s="233">
        <f t="shared" si="132"/>
        <v>412</v>
      </c>
      <c r="BB25" s="747">
        <v>89.45</v>
      </c>
      <c r="BC25" s="253">
        <v>68.77</v>
      </c>
      <c r="BD25" s="232">
        <f t="shared" si="133"/>
        <v>983.95</v>
      </c>
      <c r="BE25" s="233">
        <f t="shared" si="134"/>
        <v>894.01</v>
      </c>
      <c r="BF25" s="459">
        <v>0</v>
      </c>
      <c r="BG25" s="253">
        <v>0</v>
      </c>
      <c r="BH25" s="232">
        <f t="shared" si="135"/>
        <v>0</v>
      </c>
      <c r="BI25" s="233">
        <f t="shared" si="136"/>
        <v>0</v>
      </c>
      <c r="BJ25" s="232">
        <f t="shared" si="137"/>
        <v>74.330952380952382</v>
      </c>
      <c r="BK25" s="233">
        <f t="shared" si="138"/>
        <v>72.556111111111107</v>
      </c>
      <c r="BL25" s="232">
        <f t="shared" si="139"/>
        <v>1560.95</v>
      </c>
      <c r="BM25" s="233">
        <f t="shared" si="140"/>
        <v>1306.01</v>
      </c>
      <c r="BN25" s="747">
        <v>50</v>
      </c>
      <c r="BO25" s="256">
        <v>70</v>
      </c>
      <c r="BP25" s="232">
        <f t="shared" si="141"/>
        <v>50</v>
      </c>
      <c r="BQ25" s="233">
        <f t="shared" si="142"/>
        <v>70</v>
      </c>
      <c r="BR25" s="747">
        <v>32</v>
      </c>
      <c r="BS25" s="256">
        <v>31</v>
      </c>
      <c r="BT25" s="232">
        <f t="shared" si="143"/>
        <v>32</v>
      </c>
      <c r="BU25" s="233">
        <f t="shared" si="144"/>
        <v>31</v>
      </c>
      <c r="BV25" s="747">
        <v>0</v>
      </c>
      <c r="BW25" s="256">
        <v>0</v>
      </c>
      <c r="BX25" s="232">
        <f t="shared" si="145"/>
        <v>0</v>
      </c>
      <c r="BY25" s="233">
        <f t="shared" si="146"/>
        <v>0</v>
      </c>
      <c r="BZ25" s="225">
        <f t="shared" si="147"/>
        <v>82</v>
      </c>
      <c r="CA25" s="233">
        <f t="shared" si="148"/>
        <v>101</v>
      </c>
      <c r="CB25" s="225">
        <f t="shared" si="149"/>
        <v>82</v>
      </c>
      <c r="CC25" s="233">
        <f t="shared" si="150"/>
        <v>101</v>
      </c>
      <c r="CD25" s="400">
        <v>2.86</v>
      </c>
      <c r="CE25" s="286">
        <v>4.05</v>
      </c>
      <c r="CF25" s="232">
        <f t="shared" si="151"/>
        <v>143</v>
      </c>
      <c r="CG25" s="233">
        <f t="shared" si="152"/>
        <v>283.5</v>
      </c>
      <c r="CH25" s="400">
        <v>3.1</v>
      </c>
      <c r="CI25" s="286">
        <v>5.46</v>
      </c>
      <c r="CJ25" s="232">
        <f t="shared" si="153"/>
        <v>99.2</v>
      </c>
      <c r="CK25" s="233">
        <f t="shared" si="154"/>
        <v>169.26</v>
      </c>
      <c r="CL25" s="400">
        <v>0</v>
      </c>
      <c r="CM25" s="286">
        <v>0</v>
      </c>
      <c r="CN25" s="232">
        <f t="shared" si="155"/>
        <v>0</v>
      </c>
      <c r="CO25" s="233">
        <f t="shared" si="156"/>
        <v>0</v>
      </c>
      <c r="CP25" s="232">
        <f t="shared" si="157"/>
        <v>2.9536585365853658</v>
      </c>
      <c r="CQ25" s="546">
        <f t="shared" si="158"/>
        <v>4.4827722772277223</v>
      </c>
      <c r="CR25" s="232">
        <f t="shared" si="159"/>
        <v>242.2</v>
      </c>
      <c r="CS25" s="233">
        <f t="shared" si="160"/>
        <v>452.75999999999993</v>
      </c>
      <c r="CT25" s="747">
        <v>55.4</v>
      </c>
      <c r="CU25" s="253">
        <v>59.1</v>
      </c>
      <c r="CV25" s="232">
        <f t="shared" si="161"/>
        <v>2770</v>
      </c>
      <c r="CW25" s="233">
        <f t="shared" si="162"/>
        <v>4137</v>
      </c>
      <c r="CX25" s="747">
        <v>49</v>
      </c>
      <c r="CY25" s="253">
        <v>70.739999999999995</v>
      </c>
      <c r="CZ25" s="232">
        <f t="shared" si="163"/>
        <v>1568</v>
      </c>
      <c r="DA25" s="233">
        <f t="shared" si="164"/>
        <v>2192.94</v>
      </c>
      <c r="DB25" s="459">
        <v>0</v>
      </c>
      <c r="DC25" s="253">
        <v>0</v>
      </c>
      <c r="DD25" s="232">
        <f t="shared" si="165"/>
        <v>0</v>
      </c>
      <c r="DE25" s="233">
        <f t="shared" si="166"/>
        <v>0</v>
      </c>
      <c r="DF25" s="232">
        <f t="shared" si="167"/>
        <v>52.902439024390247</v>
      </c>
      <c r="DG25" s="233">
        <f t="shared" si="168"/>
        <v>62.672673267326736</v>
      </c>
      <c r="DH25" s="232">
        <f t="shared" si="169"/>
        <v>4338</v>
      </c>
      <c r="DI25" s="233">
        <f t="shared" si="170"/>
        <v>6329.9400000000005</v>
      </c>
      <c r="DJ25" s="232">
        <f t="shared" si="171"/>
        <v>103</v>
      </c>
      <c r="DK25" s="233">
        <f t="shared" si="172"/>
        <v>119</v>
      </c>
      <c r="DL25" s="232">
        <f t="shared" si="173"/>
        <v>103</v>
      </c>
      <c r="DM25" s="233">
        <f t="shared" si="174"/>
        <v>119</v>
      </c>
      <c r="DN25" s="545">
        <f t="shared" si="175"/>
        <v>3.1659223300970871</v>
      </c>
      <c r="DO25" s="546">
        <f t="shared" si="176"/>
        <v>4.7204201680672258</v>
      </c>
      <c r="DP25" s="232">
        <f t="shared" si="177"/>
        <v>326.08999999999997</v>
      </c>
      <c r="DQ25" s="233">
        <f t="shared" si="178"/>
        <v>561.7299999999999</v>
      </c>
      <c r="DR25" s="232">
        <f t="shared" si="179"/>
        <v>57.271359223300969</v>
      </c>
      <c r="DS25" s="233">
        <f t="shared" si="180"/>
        <v>64.167647058823533</v>
      </c>
      <c r="DT25" s="232">
        <f t="shared" si="181"/>
        <v>5898.95</v>
      </c>
      <c r="DU25" s="233">
        <f t="shared" si="182"/>
        <v>7635.9500000000007</v>
      </c>
      <c r="DV25" s="747">
        <v>4</v>
      </c>
      <c r="DW25" s="256">
        <v>9</v>
      </c>
      <c r="DX25" s="232">
        <f t="shared" si="183"/>
        <v>4</v>
      </c>
      <c r="DY25" s="233">
        <f t="shared" si="184"/>
        <v>9</v>
      </c>
      <c r="DZ25" s="747">
        <v>0</v>
      </c>
      <c r="EA25" s="256">
        <v>8</v>
      </c>
      <c r="EB25" s="232">
        <f t="shared" si="185"/>
        <v>0</v>
      </c>
      <c r="EC25" s="233">
        <f t="shared" si="186"/>
        <v>8</v>
      </c>
      <c r="ED25" s="747">
        <v>0</v>
      </c>
      <c r="EE25" s="256">
        <v>0</v>
      </c>
      <c r="EF25" s="232">
        <f t="shared" si="187"/>
        <v>0</v>
      </c>
      <c r="EG25" s="233">
        <f t="shared" si="188"/>
        <v>0</v>
      </c>
      <c r="EH25" s="225">
        <f t="shared" si="189"/>
        <v>4</v>
      </c>
      <c r="EI25" s="233">
        <f t="shared" si="190"/>
        <v>17</v>
      </c>
      <c r="EJ25" s="225">
        <f t="shared" si="191"/>
        <v>4</v>
      </c>
      <c r="EK25" s="233">
        <f t="shared" si="192"/>
        <v>17</v>
      </c>
      <c r="EL25" s="400">
        <v>12.58</v>
      </c>
      <c r="EM25" s="286">
        <v>1.86</v>
      </c>
      <c r="EN25" s="232">
        <f t="shared" si="193"/>
        <v>50.32</v>
      </c>
      <c r="EO25" s="233">
        <f t="shared" si="194"/>
        <v>16.740000000000002</v>
      </c>
      <c r="EP25" s="400">
        <v>0</v>
      </c>
      <c r="EQ25" s="286">
        <v>5.25</v>
      </c>
      <c r="ER25" s="232">
        <f t="shared" si="195"/>
        <v>0</v>
      </c>
      <c r="ES25" s="233">
        <f t="shared" si="196"/>
        <v>42</v>
      </c>
      <c r="ET25" s="400">
        <v>0</v>
      </c>
      <c r="EU25" s="286">
        <v>0</v>
      </c>
      <c r="EV25" s="232">
        <f t="shared" si="197"/>
        <v>0</v>
      </c>
      <c r="EW25" s="233">
        <f t="shared" si="198"/>
        <v>0</v>
      </c>
      <c r="EX25" s="545">
        <f t="shared" si="199"/>
        <v>12.58</v>
      </c>
      <c r="EY25" s="546">
        <f t="shared" si="200"/>
        <v>3.4552941176470591</v>
      </c>
      <c r="EZ25" s="232">
        <f t="shared" si="201"/>
        <v>50.32</v>
      </c>
      <c r="FA25" s="233">
        <f t="shared" si="202"/>
        <v>58.74</v>
      </c>
      <c r="FB25" s="747">
        <v>39.75</v>
      </c>
      <c r="FC25" s="253">
        <v>52.78</v>
      </c>
      <c r="FD25" s="232">
        <f t="shared" si="203"/>
        <v>159</v>
      </c>
      <c r="FE25" s="233">
        <f t="shared" si="204"/>
        <v>475.02</v>
      </c>
      <c r="FF25" s="747">
        <v>0</v>
      </c>
      <c r="FG25" s="253">
        <v>60.87</v>
      </c>
      <c r="FH25" s="232">
        <f t="shared" si="205"/>
        <v>0</v>
      </c>
      <c r="FI25" s="233">
        <f t="shared" si="206"/>
        <v>486.96</v>
      </c>
      <c r="FJ25" s="459">
        <v>0</v>
      </c>
      <c r="FK25" s="253">
        <v>0</v>
      </c>
      <c r="FL25" s="232">
        <f t="shared" si="207"/>
        <v>0</v>
      </c>
      <c r="FM25" s="233">
        <f t="shared" si="208"/>
        <v>0</v>
      </c>
      <c r="FN25" s="232">
        <f t="shared" si="209"/>
        <v>39.75</v>
      </c>
      <c r="FO25" s="233">
        <f t="shared" si="210"/>
        <v>56.587058823529411</v>
      </c>
      <c r="FP25" s="232">
        <f t="shared" si="211"/>
        <v>159</v>
      </c>
      <c r="FQ25" s="233">
        <f t="shared" si="212"/>
        <v>961.98</v>
      </c>
      <c r="FR25" s="257">
        <v>0</v>
      </c>
      <c r="FS25" s="256">
        <v>0</v>
      </c>
      <c r="FT25" s="232">
        <f t="shared" si="213"/>
        <v>0</v>
      </c>
      <c r="FU25" s="233">
        <f t="shared" si="214"/>
        <v>0</v>
      </c>
      <c r="FV25" s="257">
        <v>0</v>
      </c>
      <c r="FW25" s="256">
        <v>0</v>
      </c>
      <c r="FX25" s="232">
        <f t="shared" si="215"/>
        <v>0</v>
      </c>
      <c r="FY25" s="233">
        <f t="shared" si="216"/>
        <v>0</v>
      </c>
      <c r="FZ25" s="747">
        <v>0</v>
      </c>
      <c r="GA25" s="256">
        <v>0</v>
      </c>
      <c r="GB25" s="232">
        <f t="shared" si="217"/>
        <v>0</v>
      </c>
      <c r="GC25" s="233">
        <f t="shared" si="218"/>
        <v>0</v>
      </c>
      <c r="GD25" s="249">
        <f t="shared" si="219"/>
        <v>64</v>
      </c>
      <c r="GE25" s="233">
        <f t="shared" si="220"/>
        <v>84</v>
      </c>
      <c r="GF25" s="232">
        <f t="shared" si="221"/>
        <v>64</v>
      </c>
      <c r="GG25" s="233">
        <f t="shared" si="222"/>
        <v>84</v>
      </c>
      <c r="GH25" s="232">
        <f t="shared" si="223"/>
        <v>222.32</v>
      </c>
      <c r="GI25" s="233">
        <f t="shared" si="224"/>
        <v>334.59000000000003</v>
      </c>
      <c r="GJ25" s="232">
        <f t="shared" si="225"/>
        <v>3506</v>
      </c>
      <c r="GK25" s="233">
        <f t="shared" si="226"/>
        <v>5024.0200000000004</v>
      </c>
      <c r="GL25" s="249">
        <f t="shared" si="227"/>
        <v>43</v>
      </c>
      <c r="GM25" s="233">
        <f t="shared" si="228"/>
        <v>52</v>
      </c>
      <c r="GN25" s="232">
        <f t="shared" si="229"/>
        <v>43</v>
      </c>
      <c r="GO25" s="233">
        <f t="shared" si="230"/>
        <v>52</v>
      </c>
      <c r="GP25" s="232">
        <f t="shared" si="231"/>
        <v>154.09</v>
      </c>
      <c r="GQ25" s="233">
        <f t="shared" si="232"/>
        <v>285.88</v>
      </c>
      <c r="GR25" s="232">
        <f t="shared" si="233"/>
        <v>2551.9499999999998</v>
      </c>
      <c r="GS25" s="233">
        <f t="shared" si="234"/>
        <v>3573.91</v>
      </c>
      <c r="GT25" s="249">
        <f t="shared" si="235"/>
        <v>107</v>
      </c>
      <c r="GU25" s="233">
        <f t="shared" si="236"/>
        <v>136</v>
      </c>
      <c r="GV25" s="232">
        <f t="shared" si="237"/>
        <v>107</v>
      </c>
      <c r="GW25" s="233">
        <f t="shared" si="238"/>
        <v>136</v>
      </c>
      <c r="GX25" s="232">
        <f t="shared" si="239"/>
        <v>376.40999999999997</v>
      </c>
      <c r="GY25" s="233">
        <f t="shared" si="240"/>
        <v>620.47</v>
      </c>
      <c r="GZ25" s="232">
        <f t="shared" si="241"/>
        <v>6057.95</v>
      </c>
      <c r="HA25" s="233">
        <f t="shared" si="242"/>
        <v>8597.93</v>
      </c>
      <c r="HB25" s="249">
        <f t="shared" si="243"/>
        <v>0</v>
      </c>
      <c r="HC25" s="233">
        <f t="shared" si="244"/>
        <v>0</v>
      </c>
      <c r="HD25" s="232">
        <f t="shared" si="245"/>
        <v>0</v>
      </c>
      <c r="HE25" s="233">
        <f t="shared" si="246"/>
        <v>0</v>
      </c>
      <c r="HF25" s="232" t="str">
        <f t="shared" si="247"/>
        <v/>
      </c>
      <c r="HG25" s="233" t="str">
        <f t="shared" si="248"/>
        <v/>
      </c>
      <c r="HH25" s="232" t="str">
        <f t="shared" si="249"/>
        <v/>
      </c>
      <c r="HI25" s="233" t="str">
        <f t="shared" si="250"/>
        <v/>
      </c>
      <c r="HJ25" s="249">
        <f t="shared" si="251"/>
        <v>376.40999999999997</v>
      </c>
      <c r="HK25" s="233">
        <f t="shared" si="252"/>
        <v>620.46999999999991</v>
      </c>
      <c r="HL25" s="232">
        <f t="shared" si="253"/>
        <v>6057.95</v>
      </c>
      <c r="HM25" s="232">
        <f t="shared" si="254"/>
        <v>8597.93</v>
      </c>
      <c r="HN25" s="337"/>
    </row>
    <row r="26" spans="1:222" ht="15">
      <c r="A26" s="250" t="s">
        <v>10</v>
      </c>
      <c r="B26" s="251" t="s">
        <v>27</v>
      </c>
      <c r="C26" s="338" t="s">
        <v>626</v>
      </c>
      <c r="D26" s="250">
        <v>106625</v>
      </c>
      <c r="E26" s="252">
        <v>10</v>
      </c>
      <c r="F26" s="771">
        <v>172</v>
      </c>
      <c r="G26" s="253">
        <v>218</v>
      </c>
      <c r="H26" s="459">
        <v>0</v>
      </c>
      <c r="I26" s="255">
        <v>1</v>
      </c>
      <c r="J26" s="232">
        <f t="shared" si="109"/>
        <v>172</v>
      </c>
      <c r="K26" s="233">
        <f t="shared" si="110"/>
        <v>217</v>
      </c>
      <c r="L26" s="333">
        <v>60</v>
      </c>
      <c r="M26" s="333">
        <v>60</v>
      </c>
      <c r="N26" s="232">
        <f t="shared" si="255"/>
        <v>172</v>
      </c>
      <c r="O26" s="233">
        <f t="shared" si="256"/>
        <v>217</v>
      </c>
      <c r="P26" s="232">
        <f t="shared" si="257"/>
        <v>172</v>
      </c>
      <c r="Q26" s="233">
        <f t="shared" si="258"/>
        <v>217</v>
      </c>
      <c r="R26" s="459">
        <v>0</v>
      </c>
      <c r="S26" s="256">
        <v>2</v>
      </c>
      <c r="T26" s="232">
        <f t="shared" si="111"/>
        <v>0</v>
      </c>
      <c r="U26" s="233">
        <f t="shared" si="112"/>
        <v>2</v>
      </c>
      <c r="V26" s="747">
        <v>14</v>
      </c>
      <c r="W26" s="256">
        <v>23</v>
      </c>
      <c r="X26" s="232">
        <f t="shared" si="113"/>
        <v>14</v>
      </c>
      <c r="Y26" s="233">
        <f t="shared" si="114"/>
        <v>23</v>
      </c>
      <c r="Z26" s="747">
        <v>0</v>
      </c>
      <c r="AA26" s="256">
        <v>0</v>
      </c>
      <c r="AB26" s="232">
        <f t="shared" si="115"/>
        <v>0</v>
      </c>
      <c r="AC26" s="233">
        <f t="shared" si="116"/>
        <v>0</v>
      </c>
      <c r="AD26" s="225">
        <f t="shared" si="117"/>
        <v>14</v>
      </c>
      <c r="AE26" s="233">
        <f t="shared" si="118"/>
        <v>25</v>
      </c>
      <c r="AF26" s="225">
        <f t="shared" si="119"/>
        <v>14</v>
      </c>
      <c r="AG26" s="233">
        <f t="shared" si="120"/>
        <v>25</v>
      </c>
      <c r="AH26" s="399">
        <v>0</v>
      </c>
      <c r="AI26" s="286">
        <v>2.25</v>
      </c>
      <c r="AJ26" s="232">
        <f t="shared" si="121"/>
        <v>0</v>
      </c>
      <c r="AK26" s="233">
        <f t="shared" si="122"/>
        <v>4.5</v>
      </c>
      <c r="AL26" s="399">
        <v>4.05</v>
      </c>
      <c r="AM26" s="286">
        <v>3.32</v>
      </c>
      <c r="AN26" s="232">
        <f t="shared" si="123"/>
        <v>56.699999999999996</v>
      </c>
      <c r="AO26" s="233">
        <f t="shared" si="124"/>
        <v>76.36</v>
      </c>
      <c r="AP26" s="399">
        <v>0</v>
      </c>
      <c r="AQ26" s="286">
        <v>0</v>
      </c>
      <c r="AR26" s="232">
        <f t="shared" si="125"/>
        <v>0</v>
      </c>
      <c r="AS26" s="233">
        <f t="shared" si="126"/>
        <v>0</v>
      </c>
      <c r="AT26" s="545">
        <f t="shared" si="127"/>
        <v>4.05</v>
      </c>
      <c r="AU26" s="546">
        <f t="shared" si="128"/>
        <v>3.2343999999999999</v>
      </c>
      <c r="AV26" s="232">
        <f t="shared" si="129"/>
        <v>56.699999999999996</v>
      </c>
      <c r="AW26" s="233">
        <f t="shared" si="130"/>
        <v>80.86</v>
      </c>
      <c r="AX26" s="747">
        <v>0</v>
      </c>
      <c r="AY26" s="253">
        <v>70</v>
      </c>
      <c r="AZ26" s="232">
        <f t="shared" si="131"/>
        <v>0</v>
      </c>
      <c r="BA26" s="233">
        <f t="shared" si="132"/>
        <v>140</v>
      </c>
      <c r="BB26" s="747">
        <v>81.069999999999993</v>
      </c>
      <c r="BC26" s="253">
        <v>80.3</v>
      </c>
      <c r="BD26" s="232">
        <f t="shared" si="133"/>
        <v>1134.98</v>
      </c>
      <c r="BE26" s="233">
        <f t="shared" si="134"/>
        <v>1846.8999999999999</v>
      </c>
      <c r="BF26" s="459">
        <v>0</v>
      </c>
      <c r="BG26" s="253">
        <v>0</v>
      </c>
      <c r="BH26" s="232">
        <f t="shared" si="135"/>
        <v>0</v>
      </c>
      <c r="BI26" s="233">
        <f t="shared" si="136"/>
        <v>0</v>
      </c>
      <c r="BJ26" s="232">
        <f t="shared" si="137"/>
        <v>81.070000000000007</v>
      </c>
      <c r="BK26" s="233">
        <f t="shared" si="138"/>
        <v>79.475999999999999</v>
      </c>
      <c r="BL26" s="232">
        <f t="shared" si="139"/>
        <v>1134.98</v>
      </c>
      <c r="BM26" s="233">
        <f t="shared" si="140"/>
        <v>1986.9</v>
      </c>
      <c r="BN26" s="747">
        <v>69</v>
      </c>
      <c r="BO26" s="256">
        <v>86</v>
      </c>
      <c r="BP26" s="232">
        <f t="shared" si="141"/>
        <v>69</v>
      </c>
      <c r="BQ26" s="233">
        <f t="shared" si="142"/>
        <v>86</v>
      </c>
      <c r="BR26" s="747">
        <v>24</v>
      </c>
      <c r="BS26" s="256">
        <v>35</v>
      </c>
      <c r="BT26" s="232">
        <f t="shared" si="143"/>
        <v>24</v>
      </c>
      <c r="BU26" s="233">
        <f t="shared" si="144"/>
        <v>35</v>
      </c>
      <c r="BV26" s="747">
        <v>0</v>
      </c>
      <c r="BW26" s="256">
        <v>0</v>
      </c>
      <c r="BX26" s="232">
        <f t="shared" si="145"/>
        <v>0</v>
      </c>
      <c r="BY26" s="233">
        <f t="shared" si="146"/>
        <v>0</v>
      </c>
      <c r="BZ26" s="225">
        <f t="shared" si="147"/>
        <v>93</v>
      </c>
      <c r="CA26" s="233">
        <f t="shared" si="148"/>
        <v>121</v>
      </c>
      <c r="CB26" s="225">
        <f t="shared" si="149"/>
        <v>93</v>
      </c>
      <c r="CC26" s="233">
        <f t="shared" si="150"/>
        <v>121</v>
      </c>
      <c r="CD26" s="400">
        <v>5.19</v>
      </c>
      <c r="CE26" s="286">
        <v>5.13</v>
      </c>
      <c r="CF26" s="232">
        <f t="shared" si="151"/>
        <v>358.11</v>
      </c>
      <c r="CG26" s="233">
        <f t="shared" si="152"/>
        <v>441.18</v>
      </c>
      <c r="CH26" s="400">
        <v>9.75</v>
      </c>
      <c r="CI26" s="286">
        <v>7.74</v>
      </c>
      <c r="CJ26" s="232">
        <f t="shared" si="153"/>
        <v>234</v>
      </c>
      <c r="CK26" s="233">
        <f t="shared" si="154"/>
        <v>270.90000000000003</v>
      </c>
      <c r="CL26" s="400">
        <v>0</v>
      </c>
      <c r="CM26" s="286">
        <v>0</v>
      </c>
      <c r="CN26" s="232">
        <f t="shared" si="155"/>
        <v>0</v>
      </c>
      <c r="CO26" s="233">
        <f t="shared" si="156"/>
        <v>0</v>
      </c>
      <c r="CP26" s="232">
        <f t="shared" si="157"/>
        <v>6.3667741935483875</v>
      </c>
      <c r="CQ26" s="546">
        <f t="shared" si="158"/>
        <v>5.884958677685951</v>
      </c>
      <c r="CR26" s="232">
        <f t="shared" si="159"/>
        <v>592.11</v>
      </c>
      <c r="CS26" s="233">
        <f t="shared" si="160"/>
        <v>712.08</v>
      </c>
      <c r="CT26" s="747">
        <v>84.58</v>
      </c>
      <c r="CU26" s="253">
        <v>80.849999999999994</v>
      </c>
      <c r="CV26" s="232">
        <f t="shared" si="161"/>
        <v>5836.0199999999995</v>
      </c>
      <c r="CW26" s="233">
        <f t="shared" si="162"/>
        <v>6953.0999999999995</v>
      </c>
      <c r="CX26" s="747">
        <v>83.17</v>
      </c>
      <c r="CY26" s="253">
        <v>84.83</v>
      </c>
      <c r="CZ26" s="232">
        <f t="shared" si="163"/>
        <v>1996.08</v>
      </c>
      <c r="DA26" s="233">
        <f t="shared" si="164"/>
        <v>2969.0499999999997</v>
      </c>
      <c r="DB26" s="459">
        <v>0</v>
      </c>
      <c r="DC26" s="253">
        <v>0</v>
      </c>
      <c r="DD26" s="232">
        <f t="shared" si="165"/>
        <v>0</v>
      </c>
      <c r="DE26" s="233">
        <f t="shared" si="166"/>
        <v>0</v>
      </c>
      <c r="DF26" s="232">
        <f t="shared" si="167"/>
        <v>84.216129032258053</v>
      </c>
      <c r="DG26" s="233">
        <f t="shared" si="168"/>
        <v>82.00123966942148</v>
      </c>
      <c r="DH26" s="232">
        <f t="shared" si="169"/>
        <v>7832.0999999999985</v>
      </c>
      <c r="DI26" s="233">
        <f t="shared" si="170"/>
        <v>9922.15</v>
      </c>
      <c r="DJ26" s="232">
        <f t="shared" si="171"/>
        <v>107</v>
      </c>
      <c r="DK26" s="233">
        <f t="shared" si="172"/>
        <v>146</v>
      </c>
      <c r="DL26" s="232">
        <f t="shared" si="173"/>
        <v>107</v>
      </c>
      <c r="DM26" s="233">
        <f t="shared" si="174"/>
        <v>146</v>
      </c>
      <c r="DN26" s="545">
        <f t="shared" si="175"/>
        <v>6.0636448598130848</v>
      </c>
      <c r="DO26" s="546">
        <f t="shared" si="176"/>
        <v>5.4310958904109592</v>
      </c>
      <c r="DP26" s="232">
        <f t="shared" si="177"/>
        <v>648.81000000000006</v>
      </c>
      <c r="DQ26" s="233">
        <f t="shared" si="178"/>
        <v>792.94</v>
      </c>
      <c r="DR26" s="232">
        <f t="shared" si="179"/>
        <v>83.804485981308389</v>
      </c>
      <c r="DS26" s="233">
        <f t="shared" si="180"/>
        <v>81.568835616438349</v>
      </c>
      <c r="DT26" s="232">
        <f t="shared" si="181"/>
        <v>8967.0799999999981</v>
      </c>
      <c r="DU26" s="233">
        <f t="shared" si="182"/>
        <v>11909.05</v>
      </c>
      <c r="DV26" s="747">
        <v>0</v>
      </c>
      <c r="DW26" s="256">
        <v>23</v>
      </c>
      <c r="DX26" s="232">
        <f t="shared" si="183"/>
        <v>0</v>
      </c>
      <c r="DY26" s="233">
        <f t="shared" si="184"/>
        <v>23</v>
      </c>
      <c r="DZ26" s="747">
        <v>0</v>
      </c>
      <c r="EA26" s="256">
        <v>48</v>
      </c>
      <c r="EB26" s="232">
        <f t="shared" si="185"/>
        <v>0</v>
      </c>
      <c r="EC26" s="233">
        <f t="shared" si="186"/>
        <v>48</v>
      </c>
      <c r="ED26" s="747">
        <v>65</v>
      </c>
      <c r="EE26" s="256">
        <v>0</v>
      </c>
      <c r="EF26" s="232">
        <f t="shared" si="187"/>
        <v>65</v>
      </c>
      <c r="EG26" s="233">
        <f t="shared" si="188"/>
        <v>0</v>
      </c>
      <c r="EH26" s="225">
        <f t="shared" si="189"/>
        <v>65</v>
      </c>
      <c r="EI26" s="233">
        <f t="shared" si="190"/>
        <v>71</v>
      </c>
      <c r="EJ26" s="225">
        <f t="shared" si="191"/>
        <v>65</v>
      </c>
      <c r="EK26" s="233">
        <f t="shared" si="192"/>
        <v>71</v>
      </c>
      <c r="EL26" s="400">
        <v>0</v>
      </c>
      <c r="EM26" s="286">
        <v>5.66</v>
      </c>
      <c r="EN26" s="232">
        <f t="shared" si="193"/>
        <v>0</v>
      </c>
      <c r="EO26" s="233">
        <f t="shared" si="194"/>
        <v>130.18</v>
      </c>
      <c r="EP26" s="400">
        <v>0</v>
      </c>
      <c r="EQ26" s="286">
        <v>5.3</v>
      </c>
      <c r="ER26" s="232">
        <f t="shared" si="195"/>
        <v>0</v>
      </c>
      <c r="ES26" s="233">
        <f t="shared" si="196"/>
        <v>254.39999999999998</v>
      </c>
      <c r="ET26" s="400">
        <v>5.3</v>
      </c>
      <c r="EU26" s="286">
        <v>0</v>
      </c>
      <c r="EV26" s="232">
        <f t="shared" si="197"/>
        <v>344.5</v>
      </c>
      <c r="EW26" s="233">
        <f t="shared" si="198"/>
        <v>0</v>
      </c>
      <c r="EX26" s="545">
        <f t="shared" si="199"/>
        <v>5.3</v>
      </c>
      <c r="EY26" s="546">
        <f t="shared" si="200"/>
        <v>5.4166197183098586</v>
      </c>
      <c r="EZ26" s="232">
        <f t="shared" si="201"/>
        <v>344.5</v>
      </c>
      <c r="FA26" s="233">
        <f t="shared" si="202"/>
        <v>384.58</v>
      </c>
      <c r="FB26" s="747">
        <v>0</v>
      </c>
      <c r="FC26" s="253">
        <v>59.52</v>
      </c>
      <c r="FD26" s="232">
        <f t="shared" si="203"/>
        <v>0</v>
      </c>
      <c r="FE26" s="233">
        <f t="shared" si="204"/>
        <v>1368.96</v>
      </c>
      <c r="FF26" s="747">
        <v>0</v>
      </c>
      <c r="FG26" s="253">
        <v>59.52</v>
      </c>
      <c r="FH26" s="232">
        <f t="shared" si="205"/>
        <v>0</v>
      </c>
      <c r="FI26" s="233">
        <f t="shared" si="206"/>
        <v>2856.96</v>
      </c>
      <c r="FJ26" s="459">
        <v>62.98</v>
      </c>
      <c r="FK26" s="253">
        <v>0</v>
      </c>
      <c r="FL26" s="232">
        <f t="shared" si="207"/>
        <v>4093.7</v>
      </c>
      <c r="FM26" s="233">
        <f t="shared" si="208"/>
        <v>0</v>
      </c>
      <c r="FN26" s="232">
        <f t="shared" si="209"/>
        <v>62.98</v>
      </c>
      <c r="FO26" s="233">
        <f t="shared" si="210"/>
        <v>59.52</v>
      </c>
      <c r="FP26" s="232">
        <f t="shared" si="211"/>
        <v>4093.7</v>
      </c>
      <c r="FQ26" s="233">
        <f t="shared" si="212"/>
        <v>4225.92</v>
      </c>
      <c r="FR26" s="257">
        <v>0</v>
      </c>
      <c r="FS26" s="256">
        <v>0</v>
      </c>
      <c r="FT26" s="232">
        <f t="shared" si="213"/>
        <v>0</v>
      </c>
      <c r="FU26" s="233">
        <f t="shared" si="214"/>
        <v>0</v>
      </c>
      <c r="FV26" s="257">
        <v>0</v>
      </c>
      <c r="FW26" s="256">
        <v>0</v>
      </c>
      <c r="FX26" s="232">
        <f t="shared" si="215"/>
        <v>0</v>
      </c>
      <c r="FY26" s="233">
        <f t="shared" si="216"/>
        <v>0</v>
      </c>
      <c r="FZ26" s="747">
        <v>0</v>
      </c>
      <c r="GA26" s="256">
        <v>0</v>
      </c>
      <c r="GB26" s="232">
        <f t="shared" si="217"/>
        <v>0</v>
      </c>
      <c r="GC26" s="233">
        <f t="shared" si="218"/>
        <v>0</v>
      </c>
      <c r="GD26" s="249">
        <f t="shared" si="219"/>
        <v>69</v>
      </c>
      <c r="GE26" s="233">
        <f t="shared" si="220"/>
        <v>111</v>
      </c>
      <c r="GF26" s="232">
        <f t="shared" si="221"/>
        <v>69</v>
      </c>
      <c r="GG26" s="233">
        <f t="shared" si="222"/>
        <v>111</v>
      </c>
      <c r="GH26" s="232">
        <f t="shared" si="223"/>
        <v>358.11</v>
      </c>
      <c r="GI26" s="233">
        <f t="shared" si="224"/>
        <v>575.86</v>
      </c>
      <c r="GJ26" s="232">
        <f t="shared" si="225"/>
        <v>5836.0199999999995</v>
      </c>
      <c r="GK26" s="233">
        <f t="shared" si="226"/>
        <v>8462.06</v>
      </c>
      <c r="GL26" s="249">
        <f t="shared" si="227"/>
        <v>38</v>
      </c>
      <c r="GM26" s="233">
        <f t="shared" si="228"/>
        <v>106</v>
      </c>
      <c r="GN26" s="232">
        <f t="shared" si="229"/>
        <v>38</v>
      </c>
      <c r="GO26" s="233">
        <f t="shared" si="230"/>
        <v>106</v>
      </c>
      <c r="GP26" s="232">
        <f t="shared" si="231"/>
        <v>290.7</v>
      </c>
      <c r="GQ26" s="233">
        <f t="shared" si="232"/>
        <v>601.66000000000008</v>
      </c>
      <c r="GR26" s="232">
        <f t="shared" si="233"/>
        <v>3131.06</v>
      </c>
      <c r="GS26" s="233">
        <f t="shared" si="234"/>
        <v>7672.91</v>
      </c>
      <c r="GT26" s="249">
        <f t="shared" si="235"/>
        <v>107</v>
      </c>
      <c r="GU26" s="233">
        <f t="shared" si="236"/>
        <v>217</v>
      </c>
      <c r="GV26" s="232">
        <f t="shared" si="237"/>
        <v>107</v>
      </c>
      <c r="GW26" s="233">
        <f t="shared" si="238"/>
        <v>217</v>
      </c>
      <c r="GX26" s="232">
        <f t="shared" si="239"/>
        <v>648.80999999999995</v>
      </c>
      <c r="GY26" s="233">
        <f t="shared" si="240"/>
        <v>1177.52</v>
      </c>
      <c r="GZ26" s="232">
        <f t="shared" si="241"/>
        <v>8967.08</v>
      </c>
      <c r="HA26" s="233">
        <f t="shared" si="242"/>
        <v>16134.97</v>
      </c>
      <c r="HB26" s="249">
        <f t="shared" si="243"/>
        <v>65</v>
      </c>
      <c r="HC26" s="233">
        <f t="shared" si="244"/>
        <v>0</v>
      </c>
      <c r="HD26" s="232">
        <f t="shared" si="245"/>
        <v>65</v>
      </c>
      <c r="HE26" s="233">
        <f t="shared" si="246"/>
        <v>0</v>
      </c>
      <c r="HF26" s="232">
        <f t="shared" si="247"/>
        <v>344.5</v>
      </c>
      <c r="HG26" s="233" t="str">
        <f t="shared" si="248"/>
        <v/>
      </c>
      <c r="HH26" s="232">
        <f t="shared" si="249"/>
        <v>4093.7</v>
      </c>
      <c r="HI26" s="233" t="str">
        <f t="shared" si="250"/>
        <v/>
      </c>
      <c r="HJ26" s="249">
        <f t="shared" si="251"/>
        <v>993.31000000000006</v>
      </c>
      <c r="HK26" s="233">
        <f t="shared" si="252"/>
        <v>1177.52</v>
      </c>
      <c r="HL26" s="232">
        <f t="shared" si="253"/>
        <v>13060.779999999999</v>
      </c>
      <c r="HM26" s="232">
        <f t="shared" si="254"/>
        <v>16134.97</v>
      </c>
      <c r="HN26" s="337"/>
    </row>
    <row r="27" spans="1:222" ht="15">
      <c r="A27" s="250" t="s">
        <v>10</v>
      </c>
      <c r="B27" s="343" t="s">
        <v>627</v>
      </c>
      <c r="C27" s="341" t="s">
        <v>628</v>
      </c>
      <c r="D27" s="250">
        <v>107521</v>
      </c>
      <c r="E27" s="252">
        <v>10</v>
      </c>
      <c r="F27" s="771">
        <v>119</v>
      </c>
      <c r="G27" s="253">
        <v>108</v>
      </c>
      <c r="H27" s="459">
        <v>3</v>
      </c>
      <c r="I27" s="255">
        <v>2</v>
      </c>
      <c r="J27" s="232">
        <f t="shared" si="109"/>
        <v>116</v>
      </c>
      <c r="K27" s="233">
        <f t="shared" si="110"/>
        <v>106</v>
      </c>
      <c r="L27" s="333">
        <v>60</v>
      </c>
      <c r="M27" s="333">
        <v>60</v>
      </c>
      <c r="N27" s="232">
        <f t="shared" si="255"/>
        <v>116</v>
      </c>
      <c r="O27" s="233">
        <f t="shared" si="256"/>
        <v>106</v>
      </c>
      <c r="P27" s="232">
        <f t="shared" si="257"/>
        <v>116</v>
      </c>
      <c r="Q27" s="233">
        <f t="shared" si="258"/>
        <v>106</v>
      </c>
      <c r="R27" s="459">
        <v>10</v>
      </c>
      <c r="S27" s="256">
        <v>12</v>
      </c>
      <c r="T27" s="232">
        <f t="shared" si="111"/>
        <v>10</v>
      </c>
      <c r="U27" s="233">
        <f t="shared" si="112"/>
        <v>12</v>
      </c>
      <c r="V27" s="747">
        <v>0</v>
      </c>
      <c r="W27" s="256">
        <v>1</v>
      </c>
      <c r="X27" s="232">
        <f t="shared" si="113"/>
        <v>0</v>
      </c>
      <c r="Y27" s="233">
        <f t="shared" si="114"/>
        <v>1</v>
      </c>
      <c r="Z27" s="747">
        <v>3</v>
      </c>
      <c r="AA27" s="256">
        <v>0</v>
      </c>
      <c r="AB27" s="232">
        <f t="shared" si="115"/>
        <v>3</v>
      </c>
      <c r="AC27" s="233">
        <f t="shared" si="116"/>
        <v>0</v>
      </c>
      <c r="AD27" s="225">
        <f t="shared" si="117"/>
        <v>13</v>
      </c>
      <c r="AE27" s="233">
        <f t="shared" si="118"/>
        <v>13</v>
      </c>
      <c r="AF27" s="225">
        <f t="shared" si="119"/>
        <v>13</v>
      </c>
      <c r="AG27" s="233">
        <f t="shared" si="120"/>
        <v>13</v>
      </c>
      <c r="AH27" s="399">
        <v>5.68</v>
      </c>
      <c r="AI27" s="286">
        <v>8.06</v>
      </c>
      <c r="AJ27" s="232">
        <f t="shared" si="121"/>
        <v>56.8</v>
      </c>
      <c r="AK27" s="233">
        <f t="shared" si="122"/>
        <v>96.72</v>
      </c>
      <c r="AL27" s="399">
        <v>0</v>
      </c>
      <c r="AM27" s="286">
        <v>4.67</v>
      </c>
      <c r="AN27" s="232">
        <f t="shared" si="123"/>
        <v>0</v>
      </c>
      <c r="AO27" s="233">
        <f t="shared" si="124"/>
        <v>4.67</v>
      </c>
      <c r="AP27" s="399">
        <v>4.6399999999999997</v>
      </c>
      <c r="AQ27" s="286">
        <v>0</v>
      </c>
      <c r="AR27" s="232">
        <f t="shared" si="125"/>
        <v>13.919999999999998</v>
      </c>
      <c r="AS27" s="233">
        <f t="shared" si="126"/>
        <v>0</v>
      </c>
      <c r="AT27" s="545">
        <f t="shared" si="127"/>
        <v>5.4399999999999995</v>
      </c>
      <c r="AU27" s="546">
        <f t="shared" si="128"/>
        <v>7.7992307692307694</v>
      </c>
      <c r="AV27" s="232">
        <f t="shared" si="129"/>
        <v>70.72</v>
      </c>
      <c r="AW27" s="233">
        <f t="shared" si="130"/>
        <v>101.39</v>
      </c>
      <c r="AX27" s="747">
        <v>74.8</v>
      </c>
      <c r="AY27" s="253">
        <v>74.25</v>
      </c>
      <c r="AZ27" s="232">
        <f t="shared" si="131"/>
        <v>748</v>
      </c>
      <c r="BA27" s="233">
        <f t="shared" si="132"/>
        <v>891</v>
      </c>
      <c r="BB27" s="747">
        <v>0</v>
      </c>
      <c r="BC27" s="253">
        <v>70</v>
      </c>
      <c r="BD27" s="232">
        <f t="shared" si="133"/>
        <v>0</v>
      </c>
      <c r="BE27" s="233">
        <f t="shared" si="134"/>
        <v>70</v>
      </c>
      <c r="BF27" s="459">
        <v>64.67</v>
      </c>
      <c r="BG27" s="253">
        <v>0</v>
      </c>
      <c r="BH27" s="232">
        <f t="shared" si="135"/>
        <v>194.01</v>
      </c>
      <c r="BI27" s="233">
        <f t="shared" si="136"/>
        <v>0</v>
      </c>
      <c r="BJ27" s="232">
        <f t="shared" si="137"/>
        <v>72.462307692307689</v>
      </c>
      <c r="BK27" s="233">
        <f t="shared" si="138"/>
        <v>73.92307692307692</v>
      </c>
      <c r="BL27" s="232">
        <f t="shared" si="139"/>
        <v>942.01</v>
      </c>
      <c r="BM27" s="233">
        <f t="shared" si="140"/>
        <v>961</v>
      </c>
      <c r="BN27" s="747">
        <v>48</v>
      </c>
      <c r="BO27" s="256">
        <v>29</v>
      </c>
      <c r="BP27" s="232">
        <f t="shared" si="141"/>
        <v>48</v>
      </c>
      <c r="BQ27" s="233">
        <f t="shared" si="142"/>
        <v>29</v>
      </c>
      <c r="BR27" s="747">
        <v>8</v>
      </c>
      <c r="BS27" s="256">
        <v>12</v>
      </c>
      <c r="BT27" s="232">
        <f t="shared" si="143"/>
        <v>8</v>
      </c>
      <c r="BU27" s="233">
        <f t="shared" si="144"/>
        <v>12</v>
      </c>
      <c r="BV27" s="747">
        <v>3</v>
      </c>
      <c r="BW27" s="256">
        <v>0</v>
      </c>
      <c r="BX27" s="232">
        <f t="shared" si="145"/>
        <v>3</v>
      </c>
      <c r="BY27" s="233">
        <f t="shared" si="146"/>
        <v>0</v>
      </c>
      <c r="BZ27" s="225">
        <f t="shared" si="147"/>
        <v>59</v>
      </c>
      <c r="CA27" s="233">
        <f t="shared" si="148"/>
        <v>41</v>
      </c>
      <c r="CB27" s="225">
        <f t="shared" si="149"/>
        <v>59</v>
      </c>
      <c r="CC27" s="233">
        <f t="shared" si="150"/>
        <v>41</v>
      </c>
      <c r="CD27" s="400">
        <v>9.43</v>
      </c>
      <c r="CE27" s="286">
        <v>11.38</v>
      </c>
      <c r="CF27" s="232">
        <f t="shared" si="151"/>
        <v>452.64</v>
      </c>
      <c r="CG27" s="233">
        <f t="shared" si="152"/>
        <v>330.02000000000004</v>
      </c>
      <c r="CH27" s="400">
        <v>13.31</v>
      </c>
      <c r="CI27" s="286">
        <v>14.43</v>
      </c>
      <c r="CJ27" s="232">
        <f t="shared" si="153"/>
        <v>106.48</v>
      </c>
      <c r="CK27" s="233">
        <f t="shared" si="154"/>
        <v>173.16</v>
      </c>
      <c r="CL27" s="400">
        <v>11.81</v>
      </c>
      <c r="CM27" s="286">
        <v>0</v>
      </c>
      <c r="CN27" s="232">
        <f t="shared" si="155"/>
        <v>35.43</v>
      </c>
      <c r="CO27" s="233">
        <f t="shared" si="156"/>
        <v>0</v>
      </c>
      <c r="CP27" s="232">
        <f t="shared" si="157"/>
        <v>10.077118644067795</v>
      </c>
      <c r="CQ27" s="546">
        <f t="shared" si="158"/>
        <v>12.272682926829269</v>
      </c>
      <c r="CR27" s="232">
        <f t="shared" si="159"/>
        <v>594.54999999999995</v>
      </c>
      <c r="CS27" s="233">
        <f t="shared" si="160"/>
        <v>503.18</v>
      </c>
      <c r="CT27" s="747">
        <v>79.08</v>
      </c>
      <c r="CU27" s="253">
        <v>81.52</v>
      </c>
      <c r="CV27" s="232">
        <f t="shared" si="161"/>
        <v>3795.84</v>
      </c>
      <c r="CW27" s="233">
        <f t="shared" si="162"/>
        <v>2364.08</v>
      </c>
      <c r="CX27" s="747">
        <v>82.38</v>
      </c>
      <c r="CY27" s="253">
        <v>71</v>
      </c>
      <c r="CZ27" s="232">
        <f t="shared" si="163"/>
        <v>659.04</v>
      </c>
      <c r="DA27" s="233">
        <f t="shared" si="164"/>
        <v>852</v>
      </c>
      <c r="DB27" s="459">
        <v>78</v>
      </c>
      <c r="DC27" s="253">
        <v>0</v>
      </c>
      <c r="DD27" s="232">
        <f t="shared" si="165"/>
        <v>234</v>
      </c>
      <c r="DE27" s="233">
        <f t="shared" si="166"/>
        <v>0</v>
      </c>
      <c r="DF27" s="232">
        <f t="shared" si="167"/>
        <v>79.472542372881364</v>
      </c>
      <c r="DG27" s="233">
        <f t="shared" si="168"/>
        <v>78.440975609756094</v>
      </c>
      <c r="DH27" s="232">
        <f t="shared" si="169"/>
        <v>4688.88</v>
      </c>
      <c r="DI27" s="233">
        <f t="shared" si="170"/>
        <v>3216.08</v>
      </c>
      <c r="DJ27" s="232">
        <f t="shared" si="171"/>
        <v>72</v>
      </c>
      <c r="DK27" s="233">
        <f t="shared" si="172"/>
        <v>54</v>
      </c>
      <c r="DL27" s="232">
        <f t="shared" si="173"/>
        <v>72</v>
      </c>
      <c r="DM27" s="233">
        <f t="shared" si="174"/>
        <v>54</v>
      </c>
      <c r="DN27" s="545">
        <f t="shared" si="175"/>
        <v>9.2398611111111109</v>
      </c>
      <c r="DO27" s="546">
        <f t="shared" si="176"/>
        <v>11.195740740740742</v>
      </c>
      <c r="DP27" s="232">
        <f t="shared" si="177"/>
        <v>665.27</v>
      </c>
      <c r="DQ27" s="233">
        <f t="shared" si="178"/>
        <v>604.57000000000005</v>
      </c>
      <c r="DR27" s="232">
        <f t="shared" si="179"/>
        <v>78.206805555555562</v>
      </c>
      <c r="DS27" s="233">
        <f t="shared" si="180"/>
        <v>77.353333333333339</v>
      </c>
      <c r="DT27" s="232">
        <f t="shared" si="181"/>
        <v>5630.89</v>
      </c>
      <c r="DU27" s="233">
        <f t="shared" si="182"/>
        <v>4177.08</v>
      </c>
      <c r="DV27" s="747">
        <v>3</v>
      </c>
      <c r="DW27" s="256">
        <v>29</v>
      </c>
      <c r="DX27" s="232">
        <f t="shared" si="183"/>
        <v>3</v>
      </c>
      <c r="DY27" s="233">
        <f t="shared" si="184"/>
        <v>29</v>
      </c>
      <c r="DZ27" s="747">
        <v>0</v>
      </c>
      <c r="EA27" s="256">
        <v>21</v>
      </c>
      <c r="EB27" s="232">
        <f t="shared" si="185"/>
        <v>0</v>
      </c>
      <c r="EC27" s="233">
        <f t="shared" si="186"/>
        <v>21</v>
      </c>
      <c r="ED27" s="747">
        <v>41</v>
      </c>
      <c r="EE27" s="256">
        <v>0</v>
      </c>
      <c r="EF27" s="232">
        <f t="shared" si="187"/>
        <v>41</v>
      </c>
      <c r="EG27" s="233">
        <f t="shared" si="188"/>
        <v>0</v>
      </c>
      <c r="EH27" s="225">
        <f t="shared" si="189"/>
        <v>44</v>
      </c>
      <c r="EI27" s="233">
        <f t="shared" si="190"/>
        <v>50</v>
      </c>
      <c r="EJ27" s="225">
        <f t="shared" si="191"/>
        <v>44</v>
      </c>
      <c r="EK27" s="233">
        <f t="shared" si="192"/>
        <v>50</v>
      </c>
      <c r="EL27" s="400">
        <v>12.28</v>
      </c>
      <c r="EM27" s="286">
        <v>3.2</v>
      </c>
      <c r="EN27" s="232">
        <f t="shared" si="193"/>
        <v>36.839999999999996</v>
      </c>
      <c r="EO27" s="233">
        <f t="shared" si="194"/>
        <v>92.800000000000011</v>
      </c>
      <c r="EP27" s="400">
        <v>0</v>
      </c>
      <c r="EQ27" s="286">
        <v>5.33</v>
      </c>
      <c r="ER27" s="232">
        <f t="shared" si="195"/>
        <v>0</v>
      </c>
      <c r="ES27" s="233">
        <f t="shared" si="196"/>
        <v>111.93</v>
      </c>
      <c r="ET27" s="400">
        <v>7.58</v>
      </c>
      <c r="EU27" s="286">
        <v>0</v>
      </c>
      <c r="EV27" s="232">
        <f t="shared" si="197"/>
        <v>310.78000000000003</v>
      </c>
      <c r="EW27" s="233">
        <f t="shared" si="198"/>
        <v>0</v>
      </c>
      <c r="EX27" s="545">
        <f t="shared" si="199"/>
        <v>7.9004545454545454</v>
      </c>
      <c r="EY27" s="546">
        <f t="shared" si="200"/>
        <v>4.0946000000000007</v>
      </c>
      <c r="EZ27" s="232">
        <f t="shared" si="201"/>
        <v>347.62</v>
      </c>
      <c r="FA27" s="233">
        <f t="shared" si="202"/>
        <v>204.73000000000005</v>
      </c>
      <c r="FB27" s="747">
        <v>72.67</v>
      </c>
      <c r="FC27" s="253">
        <v>50.76</v>
      </c>
      <c r="FD27" s="232">
        <f t="shared" si="203"/>
        <v>218.01</v>
      </c>
      <c r="FE27" s="233">
        <f t="shared" si="204"/>
        <v>1472.04</v>
      </c>
      <c r="FF27" s="747">
        <v>0</v>
      </c>
      <c r="FG27" s="253">
        <v>62.76</v>
      </c>
      <c r="FH27" s="232">
        <f t="shared" si="205"/>
        <v>0</v>
      </c>
      <c r="FI27" s="233">
        <f t="shared" si="206"/>
        <v>1317.96</v>
      </c>
      <c r="FJ27" s="459">
        <v>60.25</v>
      </c>
      <c r="FK27" s="253">
        <v>0</v>
      </c>
      <c r="FL27" s="232">
        <f t="shared" si="207"/>
        <v>2470.25</v>
      </c>
      <c r="FM27" s="233">
        <f t="shared" si="208"/>
        <v>0</v>
      </c>
      <c r="FN27" s="232">
        <f t="shared" si="209"/>
        <v>61.096818181818186</v>
      </c>
      <c r="FO27" s="233">
        <f t="shared" si="210"/>
        <v>55.8</v>
      </c>
      <c r="FP27" s="232">
        <f t="shared" si="211"/>
        <v>2688.26</v>
      </c>
      <c r="FQ27" s="233">
        <f t="shared" si="212"/>
        <v>2790</v>
      </c>
      <c r="FR27" s="257">
        <v>0</v>
      </c>
      <c r="FS27" s="256">
        <v>2</v>
      </c>
      <c r="FT27" s="232">
        <f t="shared" si="213"/>
        <v>0</v>
      </c>
      <c r="FU27" s="233">
        <f t="shared" si="214"/>
        <v>2</v>
      </c>
      <c r="FV27" s="257">
        <v>0</v>
      </c>
      <c r="FW27" s="256">
        <v>1.63</v>
      </c>
      <c r="FX27" s="232">
        <f t="shared" si="215"/>
        <v>0</v>
      </c>
      <c r="FY27" s="233">
        <f t="shared" si="216"/>
        <v>3.26</v>
      </c>
      <c r="FZ27" s="747">
        <v>0</v>
      </c>
      <c r="GA27" s="256">
        <v>50</v>
      </c>
      <c r="GB27" s="232">
        <f t="shared" si="217"/>
        <v>0</v>
      </c>
      <c r="GC27" s="233">
        <f t="shared" si="218"/>
        <v>100</v>
      </c>
      <c r="GD27" s="249">
        <f t="shared" si="219"/>
        <v>61</v>
      </c>
      <c r="GE27" s="233">
        <f t="shared" si="220"/>
        <v>70</v>
      </c>
      <c r="GF27" s="232">
        <f t="shared" si="221"/>
        <v>61</v>
      </c>
      <c r="GG27" s="233">
        <f t="shared" si="222"/>
        <v>70</v>
      </c>
      <c r="GH27" s="232">
        <f t="shared" si="223"/>
        <v>546.28</v>
      </c>
      <c r="GI27" s="233">
        <f t="shared" si="224"/>
        <v>519.54</v>
      </c>
      <c r="GJ27" s="232">
        <f t="shared" si="225"/>
        <v>4761.8500000000004</v>
      </c>
      <c r="GK27" s="233">
        <f t="shared" si="226"/>
        <v>4727.12</v>
      </c>
      <c r="GL27" s="249">
        <f t="shared" si="227"/>
        <v>8</v>
      </c>
      <c r="GM27" s="233">
        <f t="shared" si="228"/>
        <v>34</v>
      </c>
      <c r="GN27" s="232">
        <f t="shared" si="229"/>
        <v>8</v>
      </c>
      <c r="GO27" s="233">
        <f t="shared" si="230"/>
        <v>34</v>
      </c>
      <c r="GP27" s="232">
        <f t="shared" si="231"/>
        <v>106.48</v>
      </c>
      <c r="GQ27" s="233">
        <f t="shared" si="232"/>
        <v>289.76</v>
      </c>
      <c r="GR27" s="232">
        <f t="shared" si="233"/>
        <v>659.04</v>
      </c>
      <c r="GS27" s="233">
        <f t="shared" si="234"/>
        <v>2239.96</v>
      </c>
      <c r="GT27" s="249">
        <f t="shared" si="235"/>
        <v>69</v>
      </c>
      <c r="GU27" s="233">
        <f t="shared" si="236"/>
        <v>104</v>
      </c>
      <c r="GV27" s="232">
        <f t="shared" si="237"/>
        <v>69</v>
      </c>
      <c r="GW27" s="233">
        <f t="shared" si="238"/>
        <v>104</v>
      </c>
      <c r="GX27" s="232">
        <f t="shared" si="239"/>
        <v>652.76</v>
      </c>
      <c r="GY27" s="233">
        <f t="shared" si="240"/>
        <v>809.3</v>
      </c>
      <c r="GZ27" s="232">
        <f t="shared" si="241"/>
        <v>5420.89</v>
      </c>
      <c r="HA27" s="233">
        <f t="shared" si="242"/>
        <v>6967.08</v>
      </c>
      <c r="HB27" s="249">
        <f t="shared" si="243"/>
        <v>47</v>
      </c>
      <c r="HC27" s="233">
        <f t="shared" si="244"/>
        <v>0</v>
      </c>
      <c r="HD27" s="232">
        <f t="shared" si="245"/>
        <v>47</v>
      </c>
      <c r="HE27" s="233">
        <f t="shared" si="246"/>
        <v>0</v>
      </c>
      <c r="HF27" s="232">
        <f t="shared" si="247"/>
        <v>360.13</v>
      </c>
      <c r="HG27" s="233" t="str">
        <f t="shared" si="248"/>
        <v/>
      </c>
      <c r="HH27" s="232">
        <f t="shared" si="249"/>
        <v>2898.26</v>
      </c>
      <c r="HI27" s="233" t="str">
        <f t="shared" si="250"/>
        <v/>
      </c>
      <c r="HJ27" s="249">
        <f t="shared" si="251"/>
        <v>1012.89</v>
      </c>
      <c r="HK27" s="233">
        <f t="shared" si="252"/>
        <v>812.56000000000006</v>
      </c>
      <c r="HL27" s="232">
        <f t="shared" si="253"/>
        <v>8319.1500000000015</v>
      </c>
      <c r="HM27" s="232">
        <f t="shared" si="254"/>
        <v>7067.08</v>
      </c>
      <c r="HN27" s="337"/>
    </row>
    <row r="28" spans="1:222" ht="15">
      <c r="A28" s="250" t="s">
        <v>10</v>
      </c>
      <c r="B28" s="251" t="s">
        <v>28</v>
      </c>
      <c r="C28" s="331"/>
      <c r="D28" s="250">
        <v>106795</v>
      </c>
      <c r="E28" s="252">
        <v>10</v>
      </c>
      <c r="F28" s="771">
        <v>111</v>
      </c>
      <c r="G28" s="253">
        <v>104</v>
      </c>
      <c r="H28" s="459">
        <v>1</v>
      </c>
      <c r="I28" s="255">
        <v>0</v>
      </c>
      <c r="J28" s="232">
        <f t="shared" si="109"/>
        <v>110</v>
      </c>
      <c r="K28" s="233">
        <f t="shared" si="110"/>
        <v>104</v>
      </c>
      <c r="L28" s="333">
        <v>60</v>
      </c>
      <c r="M28" s="333">
        <v>60</v>
      </c>
      <c r="N28" s="232">
        <f t="shared" si="255"/>
        <v>110</v>
      </c>
      <c r="O28" s="233">
        <f t="shared" si="256"/>
        <v>104</v>
      </c>
      <c r="P28" s="232">
        <f t="shared" si="257"/>
        <v>110</v>
      </c>
      <c r="Q28" s="233">
        <f t="shared" si="258"/>
        <v>104</v>
      </c>
      <c r="R28" s="459">
        <v>0</v>
      </c>
      <c r="S28" s="256">
        <v>0</v>
      </c>
      <c r="T28" s="232">
        <f t="shared" si="111"/>
        <v>0</v>
      </c>
      <c r="U28" s="233">
        <f t="shared" si="112"/>
        <v>0</v>
      </c>
      <c r="V28" s="747">
        <v>15</v>
      </c>
      <c r="W28" s="256">
        <v>7</v>
      </c>
      <c r="X28" s="232">
        <f t="shared" si="113"/>
        <v>15</v>
      </c>
      <c r="Y28" s="233">
        <f t="shared" si="114"/>
        <v>7</v>
      </c>
      <c r="Z28" s="747">
        <v>0</v>
      </c>
      <c r="AA28" s="256">
        <v>0</v>
      </c>
      <c r="AB28" s="232">
        <f t="shared" si="115"/>
        <v>0</v>
      </c>
      <c r="AC28" s="233">
        <f t="shared" si="116"/>
        <v>0</v>
      </c>
      <c r="AD28" s="225">
        <f t="shared" si="117"/>
        <v>15</v>
      </c>
      <c r="AE28" s="233">
        <f t="shared" si="118"/>
        <v>7</v>
      </c>
      <c r="AF28" s="225">
        <f t="shared" si="119"/>
        <v>15</v>
      </c>
      <c r="AG28" s="233">
        <f t="shared" si="120"/>
        <v>7</v>
      </c>
      <c r="AH28" s="399">
        <v>0</v>
      </c>
      <c r="AI28" s="286">
        <v>0</v>
      </c>
      <c r="AJ28" s="232">
        <f t="shared" si="121"/>
        <v>0</v>
      </c>
      <c r="AK28" s="233">
        <f t="shared" si="122"/>
        <v>0</v>
      </c>
      <c r="AL28" s="399">
        <v>5.55</v>
      </c>
      <c r="AM28" s="286">
        <v>5.7</v>
      </c>
      <c r="AN28" s="232">
        <f t="shared" si="123"/>
        <v>83.25</v>
      </c>
      <c r="AO28" s="233">
        <f t="shared" si="124"/>
        <v>39.9</v>
      </c>
      <c r="AP28" s="399">
        <v>0</v>
      </c>
      <c r="AQ28" s="286">
        <v>0</v>
      </c>
      <c r="AR28" s="232">
        <f t="shared" si="125"/>
        <v>0</v>
      </c>
      <c r="AS28" s="233">
        <f t="shared" si="126"/>
        <v>0</v>
      </c>
      <c r="AT28" s="545">
        <f t="shared" si="127"/>
        <v>5.55</v>
      </c>
      <c r="AU28" s="546">
        <f t="shared" si="128"/>
        <v>5.7</v>
      </c>
      <c r="AV28" s="232">
        <f t="shared" si="129"/>
        <v>83.25</v>
      </c>
      <c r="AW28" s="233">
        <f t="shared" si="130"/>
        <v>39.9</v>
      </c>
      <c r="AX28" s="747">
        <v>0</v>
      </c>
      <c r="AY28" s="253">
        <v>0</v>
      </c>
      <c r="AZ28" s="232">
        <f t="shared" si="131"/>
        <v>0</v>
      </c>
      <c r="BA28" s="233">
        <f t="shared" si="132"/>
        <v>0</v>
      </c>
      <c r="BB28" s="747">
        <v>81.53</v>
      </c>
      <c r="BC28" s="253">
        <v>75.14</v>
      </c>
      <c r="BD28" s="232">
        <f t="shared" si="133"/>
        <v>1222.95</v>
      </c>
      <c r="BE28" s="233">
        <f t="shared" si="134"/>
        <v>525.98</v>
      </c>
      <c r="BF28" s="459">
        <v>0</v>
      </c>
      <c r="BG28" s="253">
        <v>0</v>
      </c>
      <c r="BH28" s="232">
        <f t="shared" si="135"/>
        <v>0</v>
      </c>
      <c r="BI28" s="233">
        <f t="shared" si="136"/>
        <v>0</v>
      </c>
      <c r="BJ28" s="232">
        <f t="shared" si="137"/>
        <v>81.53</v>
      </c>
      <c r="BK28" s="233">
        <f t="shared" si="138"/>
        <v>75.14</v>
      </c>
      <c r="BL28" s="232">
        <f t="shared" si="139"/>
        <v>1222.95</v>
      </c>
      <c r="BM28" s="233">
        <f t="shared" si="140"/>
        <v>525.98</v>
      </c>
      <c r="BN28" s="747">
        <v>36</v>
      </c>
      <c r="BO28" s="256">
        <v>28</v>
      </c>
      <c r="BP28" s="232">
        <f t="shared" si="141"/>
        <v>36</v>
      </c>
      <c r="BQ28" s="233">
        <f t="shared" si="142"/>
        <v>28</v>
      </c>
      <c r="BR28" s="747">
        <v>24</v>
      </c>
      <c r="BS28" s="256">
        <v>13</v>
      </c>
      <c r="BT28" s="232">
        <f t="shared" si="143"/>
        <v>24</v>
      </c>
      <c r="BU28" s="233">
        <f t="shared" si="144"/>
        <v>13</v>
      </c>
      <c r="BV28" s="747">
        <v>0</v>
      </c>
      <c r="BW28" s="256">
        <v>0</v>
      </c>
      <c r="BX28" s="232">
        <f t="shared" si="145"/>
        <v>0</v>
      </c>
      <c r="BY28" s="233">
        <f t="shared" si="146"/>
        <v>0</v>
      </c>
      <c r="BZ28" s="225">
        <f t="shared" si="147"/>
        <v>60</v>
      </c>
      <c r="CA28" s="233">
        <f t="shared" si="148"/>
        <v>41</v>
      </c>
      <c r="CB28" s="225">
        <f t="shared" si="149"/>
        <v>60</v>
      </c>
      <c r="CC28" s="233">
        <f t="shared" si="150"/>
        <v>41</v>
      </c>
      <c r="CD28" s="400">
        <v>4.92</v>
      </c>
      <c r="CE28" s="286">
        <v>5.07</v>
      </c>
      <c r="CF28" s="232">
        <f t="shared" si="151"/>
        <v>177.12</v>
      </c>
      <c r="CG28" s="233">
        <f t="shared" si="152"/>
        <v>141.96</v>
      </c>
      <c r="CH28" s="400">
        <v>5.17</v>
      </c>
      <c r="CI28" s="286">
        <v>6.08</v>
      </c>
      <c r="CJ28" s="232">
        <f t="shared" si="153"/>
        <v>124.08</v>
      </c>
      <c r="CK28" s="233">
        <f t="shared" si="154"/>
        <v>79.040000000000006</v>
      </c>
      <c r="CL28" s="400">
        <v>0</v>
      </c>
      <c r="CM28" s="286">
        <v>0</v>
      </c>
      <c r="CN28" s="232">
        <f t="shared" si="155"/>
        <v>0</v>
      </c>
      <c r="CO28" s="233">
        <f t="shared" si="156"/>
        <v>0</v>
      </c>
      <c r="CP28" s="232">
        <f t="shared" si="157"/>
        <v>5.0199999999999996</v>
      </c>
      <c r="CQ28" s="546">
        <f t="shared" si="158"/>
        <v>5.3902439024390247</v>
      </c>
      <c r="CR28" s="232">
        <f t="shared" si="159"/>
        <v>301.2</v>
      </c>
      <c r="CS28" s="233">
        <f t="shared" si="160"/>
        <v>221</v>
      </c>
      <c r="CT28" s="747">
        <v>77.08</v>
      </c>
      <c r="CU28" s="253">
        <v>86.64</v>
      </c>
      <c r="CV28" s="232">
        <f t="shared" si="161"/>
        <v>2774.88</v>
      </c>
      <c r="CW28" s="233">
        <f t="shared" si="162"/>
        <v>2425.92</v>
      </c>
      <c r="CX28" s="747">
        <v>56.25</v>
      </c>
      <c r="CY28" s="253">
        <v>74</v>
      </c>
      <c r="CZ28" s="232">
        <f t="shared" si="163"/>
        <v>1350</v>
      </c>
      <c r="DA28" s="233">
        <f t="shared" si="164"/>
        <v>962</v>
      </c>
      <c r="DB28" s="459">
        <v>0</v>
      </c>
      <c r="DC28" s="253">
        <v>0</v>
      </c>
      <c r="DD28" s="232">
        <f t="shared" si="165"/>
        <v>0</v>
      </c>
      <c r="DE28" s="233">
        <f t="shared" si="166"/>
        <v>0</v>
      </c>
      <c r="DF28" s="232">
        <f t="shared" si="167"/>
        <v>68.748000000000005</v>
      </c>
      <c r="DG28" s="233">
        <f t="shared" si="168"/>
        <v>82.632195121951227</v>
      </c>
      <c r="DH28" s="232">
        <f t="shared" si="169"/>
        <v>4124.88</v>
      </c>
      <c r="DI28" s="233">
        <f t="shared" si="170"/>
        <v>3387.9200000000005</v>
      </c>
      <c r="DJ28" s="232">
        <f t="shared" si="171"/>
        <v>75</v>
      </c>
      <c r="DK28" s="233">
        <f t="shared" si="172"/>
        <v>48</v>
      </c>
      <c r="DL28" s="232">
        <f t="shared" si="173"/>
        <v>75</v>
      </c>
      <c r="DM28" s="233">
        <f t="shared" si="174"/>
        <v>48</v>
      </c>
      <c r="DN28" s="545">
        <f t="shared" si="175"/>
        <v>5.1259999999999994</v>
      </c>
      <c r="DO28" s="546">
        <f t="shared" si="176"/>
        <v>5.4354166666666659</v>
      </c>
      <c r="DP28" s="232">
        <f t="shared" si="177"/>
        <v>384.44999999999993</v>
      </c>
      <c r="DQ28" s="233">
        <f t="shared" si="178"/>
        <v>260.89999999999998</v>
      </c>
      <c r="DR28" s="232">
        <f t="shared" si="179"/>
        <v>71.304400000000001</v>
      </c>
      <c r="DS28" s="233">
        <f t="shared" si="180"/>
        <v>81.53958333333334</v>
      </c>
      <c r="DT28" s="232">
        <f t="shared" si="181"/>
        <v>5347.83</v>
      </c>
      <c r="DU28" s="233">
        <f t="shared" si="182"/>
        <v>3913.9000000000005</v>
      </c>
      <c r="DV28" s="747">
        <v>17</v>
      </c>
      <c r="DW28" s="256">
        <v>14</v>
      </c>
      <c r="DX28" s="232">
        <f t="shared" si="183"/>
        <v>17</v>
      </c>
      <c r="DY28" s="233">
        <f t="shared" si="184"/>
        <v>14</v>
      </c>
      <c r="DZ28" s="747">
        <v>18</v>
      </c>
      <c r="EA28" s="256">
        <v>16</v>
      </c>
      <c r="EB28" s="232">
        <f t="shared" si="185"/>
        <v>18</v>
      </c>
      <c r="EC28" s="233">
        <f t="shared" si="186"/>
        <v>16</v>
      </c>
      <c r="ED28" s="747">
        <v>0</v>
      </c>
      <c r="EE28" s="256">
        <v>0</v>
      </c>
      <c r="EF28" s="232">
        <f t="shared" si="187"/>
        <v>0</v>
      </c>
      <c r="EG28" s="233">
        <f t="shared" si="188"/>
        <v>0</v>
      </c>
      <c r="EH28" s="225">
        <f t="shared" si="189"/>
        <v>35</v>
      </c>
      <c r="EI28" s="233">
        <f t="shared" si="190"/>
        <v>30</v>
      </c>
      <c r="EJ28" s="225">
        <f t="shared" si="191"/>
        <v>35</v>
      </c>
      <c r="EK28" s="233">
        <f t="shared" si="192"/>
        <v>30</v>
      </c>
      <c r="EL28" s="400">
        <v>4.5</v>
      </c>
      <c r="EM28" s="286">
        <v>4.41</v>
      </c>
      <c r="EN28" s="232">
        <f t="shared" si="193"/>
        <v>76.5</v>
      </c>
      <c r="EO28" s="233">
        <f t="shared" si="194"/>
        <v>61.74</v>
      </c>
      <c r="EP28" s="400">
        <v>6.49</v>
      </c>
      <c r="EQ28" s="286">
        <v>4.59</v>
      </c>
      <c r="ER28" s="232">
        <f t="shared" si="195"/>
        <v>116.82000000000001</v>
      </c>
      <c r="ES28" s="233">
        <f t="shared" si="196"/>
        <v>73.44</v>
      </c>
      <c r="ET28" s="400">
        <v>0</v>
      </c>
      <c r="EU28" s="286">
        <v>0</v>
      </c>
      <c r="EV28" s="232">
        <f t="shared" si="197"/>
        <v>0</v>
      </c>
      <c r="EW28" s="233">
        <f t="shared" si="198"/>
        <v>0</v>
      </c>
      <c r="EX28" s="545">
        <f t="shared" si="199"/>
        <v>5.5234285714285711</v>
      </c>
      <c r="EY28" s="546">
        <f t="shared" si="200"/>
        <v>4.5060000000000002</v>
      </c>
      <c r="EZ28" s="232">
        <f t="shared" si="201"/>
        <v>193.32</v>
      </c>
      <c r="FA28" s="233">
        <f t="shared" si="202"/>
        <v>135.18</v>
      </c>
      <c r="FB28" s="747">
        <v>72.67</v>
      </c>
      <c r="FC28" s="253">
        <v>73.069999999999993</v>
      </c>
      <c r="FD28" s="232">
        <f t="shared" si="203"/>
        <v>1235.3900000000001</v>
      </c>
      <c r="FE28" s="233">
        <f t="shared" si="204"/>
        <v>1022.9799999999999</v>
      </c>
      <c r="FF28" s="747">
        <v>56.72</v>
      </c>
      <c r="FG28" s="253">
        <v>49.31</v>
      </c>
      <c r="FH28" s="232">
        <f t="shared" si="205"/>
        <v>1020.96</v>
      </c>
      <c r="FI28" s="233">
        <f t="shared" si="206"/>
        <v>788.96</v>
      </c>
      <c r="FJ28" s="459">
        <v>0</v>
      </c>
      <c r="FK28" s="253">
        <v>0</v>
      </c>
      <c r="FL28" s="232">
        <f t="shared" si="207"/>
        <v>0</v>
      </c>
      <c r="FM28" s="233">
        <f t="shared" si="208"/>
        <v>0</v>
      </c>
      <c r="FN28" s="232">
        <f t="shared" si="209"/>
        <v>64.467142857142861</v>
      </c>
      <c r="FO28" s="233">
        <f t="shared" si="210"/>
        <v>60.398000000000003</v>
      </c>
      <c r="FP28" s="232">
        <f t="shared" si="211"/>
        <v>2256.35</v>
      </c>
      <c r="FQ28" s="233">
        <f t="shared" si="212"/>
        <v>1811.94</v>
      </c>
      <c r="FR28" s="257">
        <v>0</v>
      </c>
      <c r="FS28" s="256">
        <v>26</v>
      </c>
      <c r="FT28" s="232">
        <f t="shared" si="213"/>
        <v>0</v>
      </c>
      <c r="FU28" s="233">
        <f t="shared" si="214"/>
        <v>26</v>
      </c>
      <c r="FV28" s="257">
        <v>0</v>
      </c>
      <c r="FW28" s="256">
        <v>5.64</v>
      </c>
      <c r="FX28" s="232">
        <f t="shared" si="215"/>
        <v>0</v>
      </c>
      <c r="FY28" s="233">
        <f t="shared" si="216"/>
        <v>146.63999999999999</v>
      </c>
      <c r="FZ28" s="747">
        <v>0</v>
      </c>
      <c r="GA28" s="256">
        <v>60.16</v>
      </c>
      <c r="GB28" s="232">
        <f t="shared" si="217"/>
        <v>0</v>
      </c>
      <c r="GC28" s="233">
        <f t="shared" si="218"/>
        <v>1564.1599999999999</v>
      </c>
      <c r="GD28" s="249">
        <f t="shared" si="219"/>
        <v>53</v>
      </c>
      <c r="GE28" s="233">
        <f t="shared" si="220"/>
        <v>42</v>
      </c>
      <c r="GF28" s="232">
        <f t="shared" si="221"/>
        <v>53</v>
      </c>
      <c r="GG28" s="233">
        <f t="shared" si="222"/>
        <v>42</v>
      </c>
      <c r="GH28" s="232">
        <f t="shared" si="223"/>
        <v>253.62</v>
      </c>
      <c r="GI28" s="233">
        <f t="shared" si="224"/>
        <v>203.70000000000002</v>
      </c>
      <c r="GJ28" s="232">
        <f t="shared" si="225"/>
        <v>4010.2700000000004</v>
      </c>
      <c r="GK28" s="233">
        <f t="shared" si="226"/>
        <v>3448.9</v>
      </c>
      <c r="GL28" s="249">
        <f t="shared" si="227"/>
        <v>57</v>
      </c>
      <c r="GM28" s="233">
        <f t="shared" si="228"/>
        <v>36</v>
      </c>
      <c r="GN28" s="232">
        <f t="shared" si="229"/>
        <v>57</v>
      </c>
      <c r="GO28" s="233">
        <f t="shared" si="230"/>
        <v>36</v>
      </c>
      <c r="GP28" s="232">
        <f t="shared" si="231"/>
        <v>324.14999999999998</v>
      </c>
      <c r="GQ28" s="233">
        <f t="shared" si="232"/>
        <v>192.38</v>
      </c>
      <c r="GR28" s="232">
        <f t="shared" si="233"/>
        <v>3593.91</v>
      </c>
      <c r="GS28" s="233">
        <f t="shared" si="234"/>
        <v>2276.94</v>
      </c>
      <c r="GT28" s="249">
        <f t="shared" si="235"/>
        <v>110</v>
      </c>
      <c r="GU28" s="233">
        <f t="shared" si="236"/>
        <v>78</v>
      </c>
      <c r="GV28" s="232">
        <f t="shared" si="237"/>
        <v>110</v>
      </c>
      <c r="GW28" s="233">
        <f t="shared" si="238"/>
        <v>78</v>
      </c>
      <c r="GX28" s="232">
        <f t="shared" si="239"/>
        <v>577.77</v>
      </c>
      <c r="GY28" s="233">
        <f t="shared" si="240"/>
        <v>396.08000000000004</v>
      </c>
      <c r="GZ28" s="232">
        <f t="shared" si="241"/>
        <v>7604.18</v>
      </c>
      <c r="HA28" s="233">
        <f t="shared" si="242"/>
        <v>5725.84</v>
      </c>
      <c r="HB28" s="249">
        <f t="shared" si="243"/>
        <v>0</v>
      </c>
      <c r="HC28" s="233">
        <f t="shared" si="244"/>
        <v>0</v>
      </c>
      <c r="HD28" s="232">
        <f t="shared" si="245"/>
        <v>0</v>
      </c>
      <c r="HE28" s="233">
        <f t="shared" si="246"/>
        <v>0</v>
      </c>
      <c r="HF28" s="232" t="str">
        <f t="shared" si="247"/>
        <v/>
      </c>
      <c r="HG28" s="233" t="str">
        <f t="shared" si="248"/>
        <v/>
      </c>
      <c r="HH28" s="232" t="str">
        <f t="shared" si="249"/>
        <v/>
      </c>
      <c r="HI28" s="233" t="str">
        <f t="shared" si="250"/>
        <v/>
      </c>
      <c r="HJ28" s="249">
        <f t="shared" si="251"/>
        <v>577.77</v>
      </c>
      <c r="HK28" s="233">
        <f t="shared" si="252"/>
        <v>542.72</v>
      </c>
      <c r="HL28" s="232">
        <f t="shared" si="253"/>
        <v>7604.18</v>
      </c>
      <c r="HM28" s="232">
        <f t="shared" si="254"/>
        <v>7290</v>
      </c>
      <c r="HN28" s="337"/>
    </row>
    <row r="29" spans="1:222" ht="15">
      <c r="A29" s="250" t="s">
        <v>10</v>
      </c>
      <c r="B29" s="251" t="s">
        <v>29</v>
      </c>
      <c r="C29" s="331"/>
      <c r="D29" s="250">
        <v>106883</v>
      </c>
      <c r="E29" s="252">
        <v>10</v>
      </c>
      <c r="F29" s="771">
        <v>114</v>
      </c>
      <c r="G29" s="253">
        <v>112</v>
      </c>
      <c r="H29" s="459">
        <v>0</v>
      </c>
      <c r="I29" s="255">
        <v>0</v>
      </c>
      <c r="J29" s="232">
        <f t="shared" si="109"/>
        <v>114</v>
      </c>
      <c r="K29" s="233">
        <f t="shared" si="110"/>
        <v>112</v>
      </c>
      <c r="L29" s="333">
        <v>60</v>
      </c>
      <c r="M29" s="333">
        <v>60</v>
      </c>
      <c r="N29" s="232">
        <f t="shared" si="255"/>
        <v>114</v>
      </c>
      <c r="O29" s="233">
        <f t="shared" si="256"/>
        <v>112</v>
      </c>
      <c r="P29" s="232">
        <f t="shared" si="257"/>
        <v>114</v>
      </c>
      <c r="Q29" s="233">
        <f t="shared" si="258"/>
        <v>112</v>
      </c>
      <c r="R29" s="459">
        <v>13</v>
      </c>
      <c r="S29" s="256">
        <v>24</v>
      </c>
      <c r="T29" s="232">
        <f t="shared" si="111"/>
        <v>13</v>
      </c>
      <c r="U29" s="233">
        <f t="shared" si="112"/>
        <v>24</v>
      </c>
      <c r="V29" s="747">
        <v>8</v>
      </c>
      <c r="W29" s="256">
        <v>4</v>
      </c>
      <c r="X29" s="232">
        <f t="shared" si="113"/>
        <v>8</v>
      </c>
      <c r="Y29" s="233">
        <f t="shared" si="114"/>
        <v>4</v>
      </c>
      <c r="Z29" s="747">
        <v>0</v>
      </c>
      <c r="AA29" s="256">
        <v>0</v>
      </c>
      <c r="AB29" s="232">
        <f t="shared" si="115"/>
        <v>0</v>
      </c>
      <c r="AC29" s="233">
        <f t="shared" si="116"/>
        <v>0</v>
      </c>
      <c r="AD29" s="225">
        <f t="shared" si="117"/>
        <v>21</v>
      </c>
      <c r="AE29" s="233">
        <f t="shared" si="118"/>
        <v>28</v>
      </c>
      <c r="AF29" s="225">
        <f t="shared" si="119"/>
        <v>21</v>
      </c>
      <c r="AG29" s="233">
        <f t="shared" si="120"/>
        <v>28</v>
      </c>
      <c r="AH29" s="399">
        <v>9.59</v>
      </c>
      <c r="AI29" s="286">
        <v>4.0599999999999996</v>
      </c>
      <c r="AJ29" s="232">
        <f t="shared" si="121"/>
        <v>124.67</v>
      </c>
      <c r="AK29" s="233">
        <f t="shared" si="122"/>
        <v>97.44</v>
      </c>
      <c r="AL29" s="399">
        <v>9.08</v>
      </c>
      <c r="AM29" s="286">
        <v>3.08</v>
      </c>
      <c r="AN29" s="232">
        <f t="shared" si="123"/>
        <v>72.64</v>
      </c>
      <c r="AO29" s="233">
        <f t="shared" si="124"/>
        <v>12.32</v>
      </c>
      <c r="AP29" s="399">
        <v>0</v>
      </c>
      <c r="AQ29" s="286">
        <v>0</v>
      </c>
      <c r="AR29" s="232">
        <f t="shared" si="125"/>
        <v>0</v>
      </c>
      <c r="AS29" s="233">
        <f t="shared" si="126"/>
        <v>0</v>
      </c>
      <c r="AT29" s="545">
        <f t="shared" si="127"/>
        <v>9.3957142857142859</v>
      </c>
      <c r="AU29" s="546">
        <f t="shared" si="128"/>
        <v>3.9199999999999995</v>
      </c>
      <c r="AV29" s="232">
        <f t="shared" si="129"/>
        <v>197.31</v>
      </c>
      <c r="AW29" s="233">
        <f t="shared" si="130"/>
        <v>109.75999999999999</v>
      </c>
      <c r="AX29" s="747">
        <v>87</v>
      </c>
      <c r="AY29" s="253">
        <v>79.290000000000006</v>
      </c>
      <c r="AZ29" s="232">
        <f t="shared" si="131"/>
        <v>1131</v>
      </c>
      <c r="BA29" s="233">
        <f t="shared" si="132"/>
        <v>1902.96</v>
      </c>
      <c r="BB29" s="747">
        <v>67</v>
      </c>
      <c r="BC29" s="253">
        <v>78</v>
      </c>
      <c r="BD29" s="232">
        <f t="shared" si="133"/>
        <v>536</v>
      </c>
      <c r="BE29" s="233">
        <f t="shared" si="134"/>
        <v>312</v>
      </c>
      <c r="BF29" s="459">
        <v>0</v>
      </c>
      <c r="BG29" s="253">
        <v>0</v>
      </c>
      <c r="BH29" s="232">
        <f t="shared" si="135"/>
        <v>0</v>
      </c>
      <c r="BI29" s="233">
        <f t="shared" si="136"/>
        <v>0</v>
      </c>
      <c r="BJ29" s="232">
        <f t="shared" si="137"/>
        <v>79.38095238095238</v>
      </c>
      <c r="BK29" s="233">
        <f t="shared" si="138"/>
        <v>79.105714285714285</v>
      </c>
      <c r="BL29" s="232">
        <f t="shared" si="139"/>
        <v>1667</v>
      </c>
      <c r="BM29" s="233">
        <f t="shared" si="140"/>
        <v>2214.96</v>
      </c>
      <c r="BN29" s="747">
        <v>59</v>
      </c>
      <c r="BO29" s="256">
        <v>58</v>
      </c>
      <c r="BP29" s="232">
        <f t="shared" si="141"/>
        <v>59</v>
      </c>
      <c r="BQ29" s="233">
        <f t="shared" si="142"/>
        <v>58</v>
      </c>
      <c r="BR29" s="747">
        <v>11</v>
      </c>
      <c r="BS29" s="256">
        <v>10</v>
      </c>
      <c r="BT29" s="232">
        <f t="shared" si="143"/>
        <v>11</v>
      </c>
      <c r="BU29" s="233">
        <f t="shared" si="144"/>
        <v>10</v>
      </c>
      <c r="BV29" s="747">
        <v>0</v>
      </c>
      <c r="BW29" s="256">
        <v>0</v>
      </c>
      <c r="BX29" s="232">
        <f t="shared" si="145"/>
        <v>0</v>
      </c>
      <c r="BY29" s="233">
        <f t="shared" si="146"/>
        <v>0</v>
      </c>
      <c r="BZ29" s="225">
        <f t="shared" si="147"/>
        <v>70</v>
      </c>
      <c r="CA29" s="233">
        <f t="shared" si="148"/>
        <v>68</v>
      </c>
      <c r="CB29" s="225">
        <f t="shared" si="149"/>
        <v>70</v>
      </c>
      <c r="CC29" s="233">
        <f t="shared" si="150"/>
        <v>68</v>
      </c>
      <c r="CD29" s="400">
        <v>13.04</v>
      </c>
      <c r="CE29" s="286">
        <v>5.19</v>
      </c>
      <c r="CF29" s="232">
        <f t="shared" si="151"/>
        <v>769.3599999999999</v>
      </c>
      <c r="CG29" s="233">
        <f t="shared" si="152"/>
        <v>301.02000000000004</v>
      </c>
      <c r="CH29" s="400">
        <v>15.42</v>
      </c>
      <c r="CI29" s="286">
        <v>9.52</v>
      </c>
      <c r="CJ29" s="232">
        <f t="shared" si="153"/>
        <v>169.62</v>
      </c>
      <c r="CK29" s="233">
        <f t="shared" si="154"/>
        <v>95.199999999999989</v>
      </c>
      <c r="CL29" s="400">
        <v>0</v>
      </c>
      <c r="CM29" s="286">
        <v>0</v>
      </c>
      <c r="CN29" s="232">
        <f t="shared" si="155"/>
        <v>0</v>
      </c>
      <c r="CO29" s="233">
        <f t="shared" si="156"/>
        <v>0</v>
      </c>
      <c r="CP29" s="232">
        <f t="shared" si="157"/>
        <v>13.413999999999998</v>
      </c>
      <c r="CQ29" s="546">
        <f t="shared" si="158"/>
        <v>5.8267647058823533</v>
      </c>
      <c r="CR29" s="232">
        <f t="shared" si="159"/>
        <v>938.9799999999999</v>
      </c>
      <c r="CS29" s="233">
        <f t="shared" si="160"/>
        <v>396.22</v>
      </c>
      <c r="CT29" s="747">
        <v>77.540000000000006</v>
      </c>
      <c r="CU29" s="253">
        <v>77.72</v>
      </c>
      <c r="CV29" s="232">
        <f t="shared" si="161"/>
        <v>4574.8600000000006</v>
      </c>
      <c r="CW29" s="233">
        <f t="shared" si="162"/>
        <v>4507.76</v>
      </c>
      <c r="CX29" s="747">
        <v>67.180000000000007</v>
      </c>
      <c r="CY29" s="253">
        <v>73.599999999999994</v>
      </c>
      <c r="CZ29" s="232">
        <f t="shared" si="163"/>
        <v>738.98</v>
      </c>
      <c r="DA29" s="233">
        <f t="shared" si="164"/>
        <v>736</v>
      </c>
      <c r="DB29" s="459">
        <v>0</v>
      </c>
      <c r="DC29" s="253">
        <v>0</v>
      </c>
      <c r="DD29" s="232">
        <f t="shared" si="165"/>
        <v>0</v>
      </c>
      <c r="DE29" s="233">
        <f t="shared" si="166"/>
        <v>0</v>
      </c>
      <c r="DF29" s="232">
        <f t="shared" si="167"/>
        <v>75.912000000000006</v>
      </c>
      <c r="DG29" s="233">
        <f t="shared" si="168"/>
        <v>77.114117647058833</v>
      </c>
      <c r="DH29" s="232">
        <f t="shared" si="169"/>
        <v>5313.84</v>
      </c>
      <c r="DI29" s="233">
        <f t="shared" si="170"/>
        <v>5243.76</v>
      </c>
      <c r="DJ29" s="232">
        <f t="shared" si="171"/>
        <v>91</v>
      </c>
      <c r="DK29" s="233">
        <f t="shared" si="172"/>
        <v>96</v>
      </c>
      <c r="DL29" s="232">
        <f t="shared" si="173"/>
        <v>91</v>
      </c>
      <c r="DM29" s="233">
        <f t="shared" si="174"/>
        <v>96</v>
      </c>
      <c r="DN29" s="545">
        <f t="shared" si="175"/>
        <v>12.486703296703297</v>
      </c>
      <c r="DO29" s="546">
        <f t="shared" si="176"/>
        <v>5.2706249999999999</v>
      </c>
      <c r="DP29" s="232">
        <f t="shared" si="177"/>
        <v>1136.29</v>
      </c>
      <c r="DQ29" s="233">
        <f t="shared" si="178"/>
        <v>505.98</v>
      </c>
      <c r="DR29" s="232">
        <f t="shared" si="179"/>
        <v>76.712527472527469</v>
      </c>
      <c r="DS29" s="233">
        <f t="shared" si="180"/>
        <v>77.695000000000007</v>
      </c>
      <c r="DT29" s="232">
        <f t="shared" si="181"/>
        <v>6980.84</v>
      </c>
      <c r="DU29" s="233">
        <f t="shared" si="182"/>
        <v>7458.7200000000012</v>
      </c>
      <c r="DV29" s="747">
        <v>0</v>
      </c>
      <c r="DW29" s="256">
        <v>13</v>
      </c>
      <c r="DX29" s="232">
        <f t="shared" si="183"/>
        <v>0</v>
      </c>
      <c r="DY29" s="233">
        <f t="shared" si="184"/>
        <v>13</v>
      </c>
      <c r="DZ29" s="747">
        <v>0</v>
      </c>
      <c r="EA29" s="256">
        <v>3</v>
      </c>
      <c r="EB29" s="232">
        <f t="shared" si="185"/>
        <v>0</v>
      </c>
      <c r="EC29" s="233">
        <f t="shared" si="186"/>
        <v>3</v>
      </c>
      <c r="ED29" s="747">
        <v>23</v>
      </c>
      <c r="EE29" s="256">
        <v>0</v>
      </c>
      <c r="EF29" s="232">
        <f t="shared" si="187"/>
        <v>23</v>
      </c>
      <c r="EG29" s="233">
        <f t="shared" si="188"/>
        <v>0</v>
      </c>
      <c r="EH29" s="225">
        <f t="shared" si="189"/>
        <v>23</v>
      </c>
      <c r="EI29" s="233">
        <f t="shared" si="190"/>
        <v>16</v>
      </c>
      <c r="EJ29" s="225">
        <f t="shared" si="191"/>
        <v>23</v>
      </c>
      <c r="EK29" s="233">
        <f t="shared" si="192"/>
        <v>16</v>
      </c>
      <c r="EL29" s="400">
        <v>0</v>
      </c>
      <c r="EM29" s="286">
        <v>4.76</v>
      </c>
      <c r="EN29" s="232">
        <f t="shared" si="193"/>
        <v>0</v>
      </c>
      <c r="EO29" s="233">
        <f t="shared" si="194"/>
        <v>61.879999999999995</v>
      </c>
      <c r="EP29" s="400">
        <v>0</v>
      </c>
      <c r="EQ29" s="286">
        <v>6.03</v>
      </c>
      <c r="ER29" s="232">
        <f t="shared" si="195"/>
        <v>0</v>
      </c>
      <c r="ES29" s="233">
        <f t="shared" si="196"/>
        <v>18.09</v>
      </c>
      <c r="ET29" s="400">
        <v>11.37</v>
      </c>
      <c r="EU29" s="286">
        <v>0</v>
      </c>
      <c r="EV29" s="232">
        <f t="shared" si="197"/>
        <v>261.51</v>
      </c>
      <c r="EW29" s="233">
        <f t="shared" si="198"/>
        <v>0</v>
      </c>
      <c r="EX29" s="545">
        <f t="shared" si="199"/>
        <v>11.37</v>
      </c>
      <c r="EY29" s="546">
        <f t="shared" si="200"/>
        <v>4.9981249999999999</v>
      </c>
      <c r="EZ29" s="232">
        <f t="shared" si="201"/>
        <v>261.51</v>
      </c>
      <c r="FA29" s="233">
        <f t="shared" si="202"/>
        <v>79.97</v>
      </c>
      <c r="FB29" s="747">
        <v>0</v>
      </c>
      <c r="FC29" s="253">
        <v>60</v>
      </c>
      <c r="FD29" s="232">
        <f t="shared" si="203"/>
        <v>0</v>
      </c>
      <c r="FE29" s="233">
        <f t="shared" si="204"/>
        <v>780</v>
      </c>
      <c r="FF29" s="747">
        <v>0</v>
      </c>
      <c r="FG29" s="253">
        <v>49.33</v>
      </c>
      <c r="FH29" s="232">
        <f t="shared" si="205"/>
        <v>0</v>
      </c>
      <c r="FI29" s="233">
        <f t="shared" si="206"/>
        <v>147.99</v>
      </c>
      <c r="FJ29" s="459">
        <v>55.61</v>
      </c>
      <c r="FK29" s="253">
        <v>0</v>
      </c>
      <c r="FL29" s="232">
        <f t="shared" si="207"/>
        <v>1279.03</v>
      </c>
      <c r="FM29" s="233">
        <f t="shared" si="208"/>
        <v>0</v>
      </c>
      <c r="FN29" s="232">
        <f t="shared" si="209"/>
        <v>55.61</v>
      </c>
      <c r="FO29" s="233">
        <f t="shared" si="210"/>
        <v>57.999375000000001</v>
      </c>
      <c r="FP29" s="232">
        <f t="shared" si="211"/>
        <v>1279.03</v>
      </c>
      <c r="FQ29" s="233">
        <f t="shared" si="212"/>
        <v>927.99</v>
      </c>
      <c r="FR29" s="257">
        <v>0</v>
      </c>
      <c r="FS29" s="256">
        <v>0</v>
      </c>
      <c r="FT29" s="232">
        <f t="shared" si="213"/>
        <v>0</v>
      </c>
      <c r="FU29" s="233">
        <f t="shared" si="214"/>
        <v>0</v>
      </c>
      <c r="FV29" s="257">
        <v>0</v>
      </c>
      <c r="FW29" s="256">
        <v>0</v>
      </c>
      <c r="FX29" s="232">
        <f t="shared" si="215"/>
        <v>0</v>
      </c>
      <c r="FY29" s="233">
        <f t="shared" si="216"/>
        <v>0</v>
      </c>
      <c r="FZ29" s="747">
        <v>0</v>
      </c>
      <c r="GA29" s="256">
        <v>0</v>
      </c>
      <c r="GB29" s="232">
        <f t="shared" si="217"/>
        <v>0</v>
      </c>
      <c r="GC29" s="233">
        <f t="shared" si="218"/>
        <v>0</v>
      </c>
      <c r="GD29" s="249">
        <f t="shared" si="219"/>
        <v>72</v>
      </c>
      <c r="GE29" s="233">
        <f t="shared" si="220"/>
        <v>95</v>
      </c>
      <c r="GF29" s="232">
        <f t="shared" si="221"/>
        <v>72</v>
      </c>
      <c r="GG29" s="233">
        <f t="shared" si="222"/>
        <v>95</v>
      </c>
      <c r="GH29" s="232">
        <f t="shared" si="223"/>
        <v>894.02999999999986</v>
      </c>
      <c r="GI29" s="233">
        <f t="shared" si="224"/>
        <v>460.34000000000003</v>
      </c>
      <c r="GJ29" s="232">
        <f t="shared" si="225"/>
        <v>5705.8600000000006</v>
      </c>
      <c r="GK29" s="233">
        <f t="shared" si="226"/>
        <v>7190.72</v>
      </c>
      <c r="GL29" s="249">
        <f t="shared" si="227"/>
        <v>19</v>
      </c>
      <c r="GM29" s="233">
        <f t="shared" si="228"/>
        <v>17</v>
      </c>
      <c r="GN29" s="232">
        <f t="shared" si="229"/>
        <v>19</v>
      </c>
      <c r="GO29" s="233">
        <f t="shared" si="230"/>
        <v>17</v>
      </c>
      <c r="GP29" s="232">
        <f t="shared" si="231"/>
        <v>242.26</v>
      </c>
      <c r="GQ29" s="233">
        <f t="shared" si="232"/>
        <v>125.60999999999999</v>
      </c>
      <c r="GR29" s="232">
        <f t="shared" si="233"/>
        <v>1274.98</v>
      </c>
      <c r="GS29" s="233">
        <f t="shared" si="234"/>
        <v>1195.99</v>
      </c>
      <c r="GT29" s="249">
        <f t="shared" si="235"/>
        <v>91</v>
      </c>
      <c r="GU29" s="233">
        <f t="shared" si="236"/>
        <v>112</v>
      </c>
      <c r="GV29" s="232">
        <f t="shared" si="237"/>
        <v>91</v>
      </c>
      <c r="GW29" s="233">
        <f t="shared" si="238"/>
        <v>112</v>
      </c>
      <c r="GX29" s="232">
        <f t="shared" si="239"/>
        <v>1136.29</v>
      </c>
      <c r="GY29" s="233">
        <f t="shared" si="240"/>
        <v>585.95000000000005</v>
      </c>
      <c r="GZ29" s="232">
        <f t="shared" si="241"/>
        <v>6980.84</v>
      </c>
      <c r="HA29" s="233">
        <f t="shared" si="242"/>
        <v>8386.7100000000009</v>
      </c>
      <c r="HB29" s="249">
        <f t="shared" si="243"/>
        <v>23</v>
      </c>
      <c r="HC29" s="233">
        <f t="shared" si="244"/>
        <v>0</v>
      </c>
      <c r="HD29" s="232">
        <f t="shared" si="245"/>
        <v>23</v>
      </c>
      <c r="HE29" s="233">
        <f t="shared" si="246"/>
        <v>0</v>
      </c>
      <c r="HF29" s="232">
        <f t="shared" si="247"/>
        <v>261.51</v>
      </c>
      <c r="HG29" s="233" t="str">
        <f t="shared" si="248"/>
        <v/>
      </c>
      <c r="HH29" s="232">
        <f t="shared" si="249"/>
        <v>1279.03</v>
      </c>
      <c r="HI29" s="233" t="str">
        <f t="shared" si="250"/>
        <v/>
      </c>
      <c r="HJ29" s="249">
        <f t="shared" si="251"/>
        <v>1397.8</v>
      </c>
      <c r="HK29" s="233">
        <f t="shared" si="252"/>
        <v>585.95000000000005</v>
      </c>
      <c r="HL29" s="232">
        <f t="shared" si="253"/>
        <v>8259.8700000000008</v>
      </c>
      <c r="HM29" s="232">
        <f t="shared" si="254"/>
        <v>8386.7100000000009</v>
      </c>
      <c r="HN29" s="337"/>
    </row>
    <row r="30" spans="1:222" ht="15">
      <c r="A30" s="250" t="s">
        <v>10</v>
      </c>
      <c r="B30" s="251" t="s">
        <v>30</v>
      </c>
      <c r="C30" s="331"/>
      <c r="D30" s="250">
        <v>107318</v>
      </c>
      <c r="E30" s="252">
        <v>10</v>
      </c>
      <c r="F30" s="771">
        <v>89</v>
      </c>
      <c r="G30" s="253">
        <v>115</v>
      </c>
      <c r="H30" s="459">
        <v>4</v>
      </c>
      <c r="I30" s="255">
        <v>0</v>
      </c>
      <c r="J30" s="232">
        <f t="shared" si="109"/>
        <v>85</v>
      </c>
      <c r="K30" s="233">
        <f t="shared" si="110"/>
        <v>115</v>
      </c>
      <c r="L30" s="333">
        <v>60</v>
      </c>
      <c r="M30" s="333">
        <v>60</v>
      </c>
      <c r="N30" s="232">
        <f t="shared" si="255"/>
        <v>85</v>
      </c>
      <c r="O30" s="233">
        <f t="shared" si="256"/>
        <v>115</v>
      </c>
      <c r="P30" s="232">
        <f t="shared" si="257"/>
        <v>85</v>
      </c>
      <c r="Q30" s="233">
        <f t="shared" si="258"/>
        <v>115</v>
      </c>
      <c r="R30" s="459">
        <v>11</v>
      </c>
      <c r="S30" s="256">
        <v>3</v>
      </c>
      <c r="T30" s="232">
        <f t="shared" si="111"/>
        <v>11</v>
      </c>
      <c r="U30" s="233">
        <f t="shared" si="112"/>
        <v>3</v>
      </c>
      <c r="V30" s="747">
        <v>3</v>
      </c>
      <c r="W30" s="256">
        <v>20</v>
      </c>
      <c r="X30" s="232">
        <f t="shared" si="113"/>
        <v>3</v>
      </c>
      <c r="Y30" s="233">
        <f t="shared" si="114"/>
        <v>20</v>
      </c>
      <c r="Z30" s="747">
        <v>2</v>
      </c>
      <c r="AA30" s="256">
        <v>0</v>
      </c>
      <c r="AB30" s="232">
        <f t="shared" si="115"/>
        <v>2</v>
      </c>
      <c r="AC30" s="233">
        <f t="shared" si="116"/>
        <v>0</v>
      </c>
      <c r="AD30" s="225">
        <f t="shared" si="117"/>
        <v>16</v>
      </c>
      <c r="AE30" s="233">
        <f t="shared" si="118"/>
        <v>23</v>
      </c>
      <c r="AF30" s="225">
        <f t="shared" si="119"/>
        <v>16</v>
      </c>
      <c r="AG30" s="233">
        <f t="shared" si="120"/>
        <v>23</v>
      </c>
      <c r="AH30" s="399">
        <v>3.93</v>
      </c>
      <c r="AI30" s="286">
        <v>5.28</v>
      </c>
      <c r="AJ30" s="232">
        <f t="shared" si="121"/>
        <v>43.230000000000004</v>
      </c>
      <c r="AK30" s="233">
        <f t="shared" si="122"/>
        <v>15.84</v>
      </c>
      <c r="AL30" s="399">
        <v>9.08</v>
      </c>
      <c r="AM30" s="286">
        <v>7.5</v>
      </c>
      <c r="AN30" s="232">
        <f t="shared" si="123"/>
        <v>27.240000000000002</v>
      </c>
      <c r="AO30" s="233">
        <f t="shared" si="124"/>
        <v>150</v>
      </c>
      <c r="AP30" s="399">
        <v>7.25</v>
      </c>
      <c r="AQ30" s="286">
        <v>0</v>
      </c>
      <c r="AR30" s="232">
        <f t="shared" si="125"/>
        <v>14.5</v>
      </c>
      <c r="AS30" s="233">
        <f t="shared" si="126"/>
        <v>0</v>
      </c>
      <c r="AT30" s="545">
        <f t="shared" si="127"/>
        <v>5.3106249999999999</v>
      </c>
      <c r="AU30" s="546">
        <f t="shared" si="128"/>
        <v>7.2104347826086954</v>
      </c>
      <c r="AV30" s="232">
        <f t="shared" si="129"/>
        <v>84.97</v>
      </c>
      <c r="AW30" s="233">
        <f t="shared" si="130"/>
        <v>165.84</v>
      </c>
      <c r="AX30" s="747">
        <v>78</v>
      </c>
      <c r="AY30" s="253">
        <v>65.33</v>
      </c>
      <c r="AZ30" s="232">
        <f t="shared" si="131"/>
        <v>858</v>
      </c>
      <c r="BA30" s="233">
        <f t="shared" si="132"/>
        <v>195.99</v>
      </c>
      <c r="BB30" s="747">
        <v>72.67</v>
      </c>
      <c r="BC30" s="253">
        <v>79.25</v>
      </c>
      <c r="BD30" s="232">
        <f t="shared" si="133"/>
        <v>218.01</v>
      </c>
      <c r="BE30" s="233">
        <f t="shared" si="134"/>
        <v>1585</v>
      </c>
      <c r="BF30" s="459">
        <v>68.5</v>
      </c>
      <c r="BG30" s="253">
        <v>0</v>
      </c>
      <c r="BH30" s="232">
        <f t="shared" si="135"/>
        <v>137</v>
      </c>
      <c r="BI30" s="233">
        <f t="shared" si="136"/>
        <v>0</v>
      </c>
      <c r="BJ30" s="232">
        <f t="shared" si="137"/>
        <v>75.813124999999999</v>
      </c>
      <c r="BK30" s="233">
        <f t="shared" si="138"/>
        <v>77.434347826086963</v>
      </c>
      <c r="BL30" s="232">
        <f t="shared" si="139"/>
        <v>1213.01</v>
      </c>
      <c r="BM30" s="233">
        <f t="shared" si="140"/>
        <v>1780.9900000000002</v>
      </c>
      <c r="BN30" s="747">
        <v>20</v>
      </c>
      <c r="BO30" s="256">
        <v>35</v>
      </c>
      <c r="BP30" s="232">
        <f t="shared" si="141"/>
        <v>20</v>
      </c>
      <c r="BQ30" s="233">
        <f t="shared" si="142"/>
        <v>35</v>
      </c>
      <c r="BR30" s="747">
        <v>10</v>
      </c>
      <c r="BS30" s="256">
        <v>17</v>
      </c>
      <c r="BT30" s="232">
        <f t="shared" si="143"/>
        <v>10</v>
      </c>
      <c r="BU30" s="233">
        <f t="shared" si="144"/>
        <v>17</v>
      </c>
      <c r="BV30" s="747">
        <v>4</v>
      </c>
      <c r="BW30" s="256">
        <v>0</v>
      </c>
      <c r="BX30" s="232">
        <f t="shared" si="145"/>
        <v>4</v>
      </c>
      <c r="BY30" s="233">
        <f t="shared" si="146"/>
        <v>0</v>
      </c>
      <c r="BZ30" s="225">
        <f t="shared" si="147"/>
        <v>34</v>
      </c>
      <c r="CA30" s="233">
        <f t="shared" si="148"/>
        <v>52</v>
      </c>
      <c r="CB30" s="225">
        <f t="shared" si="149"/>
        <v>34</v>
      </c>
      <c r="CC30" s="233">
        <f t="shared" si="150"/>
        <v>52</v>
      </c>
      <c r="CD30" s="400">
        <v>4.4800000000000004</v>
      </c>
      <c r="CE30" s="286">
        <v>5.5</v>
      </c>
      <c r="CF30" s="232">
        <f t="shared" si="151"/>
        <v>89.600000000000009</v>
      </c>
      <c r="CG30" s="233">
        <f t="shared" si="152"/>
        <v>192.5</v>
      </c>
      <c r="CH30" s="400">
        <v>7.76</v>
      </c>
      <c r="CI30" s="286">
        <v>13.08</v>
      </c>
      <c r="CJ30" s="232">
        <f t="shared" si="153"/>
        <v>77.599999999999994</v>
      </c>
      <c r="CK30" s="233">
        <f t="shared" si="154"/>
        <v>222.36</v>
      </c>
      <c r="CL30" s="400">
        <v>8.23</v>
      </c>
      <c r="CM30" s="286">
        <v>0</v>
      </c>
      <c r="CN30" s="232">
        <f t="shared" si="155"/>
        <v>32.92</v>
      </c>
      <c r="CO30" s="233">
        <f t="shared" si="156"/>
        <v>0</v>
      </c>
      <c r="CP30" s="232">
        <f t="shared" si="157"/>
        <v>5.8858823529411763</v>
      </c>
      <c r="CQ30" s="546">
        <f t="shared" si="158"/>
        <v>7.9780769230769231</v>
      </c>
      <c r="CR30" s="232">
        <f t="shared" si="159"/>
        <v>200.12</v>
      </c>
      <c r="CS30" s="233">
        <f t="shared" si="160"/>
        <v>414.86</v>
      </c>
      <c r="CT30" s="747">
        <v>84.95</v>
      </c>
      <c r="CU30" s="253">
        <v>70.569999999999993</v>
      </c>
      <c r="CV30" s="232">
        <f t="shared" si="161"/>
        <v>1699</v>
      </c>
      <c r="CW30" s="233">
        <f t="shared" si="162"/>
        <v>2469.9499999999998</v>
      </c>
      <c r="CX30" s="747">
        <v>82</v>
      </c>
      <c r="CY30" s="253">
        <v>73.290000000000006</v>
      </c>
      <c r="CZ30" s="232">
        <f t="shared" si="163"/>
        <v>820</v>
      </c>
      <c r="DA30" s="233">
        <f t="shared" si="164"/>
        <v>1245.93</v>
      </c>
      <c r="DB30" s="459">
        <v>75.5</v>
      </c>
      <c r="DC30" s="253">
        <v>0</v>
      </c>
      <c r="DD30" s="232">
        <f t="shared" si="165"/>
        <v>302</v>
      </c>
      <c r="DE30" s="233">
        <f t="shared" si="166"/>
        <v>0</v>
      </c>
      <c r="DF30" s="232">
        <f t="shared" si="167"/>
        <v>82.970588235294116</v>
      </c>
      <c r="DG30" s="233">
        <f t="shared" si="168"/>
        <v>71.459230769230771</v>
      </c>
      <c r="DH30" s="232">
        <f t="shared" si="169"/>
        <v>2821</v>
      </c>
      <c r="DI30" s="233">
        <f t="shared" si="170"/>
        <v>3715.88</v>
      </c>
      <c r="DJ30" s="232">
        <f t="shared" si="171"/>
        <v>50</v>
      </c>
      <c r="DK30" s="233">
        <f t="shared" si="172"/>
        <v>75</v>
      </c>
      <c r="DL30" s="232">
        <f t="shared" si="173"/>
        <v>50</v>
      </c>
      <c r="DM30" s="233">
        <f t="shared" si="174"/>
        <v>75</v>
      </c>
      <c r="DN30" s="545">
        <f t="shared" si="175"/>
        <v>5.7018000000000004</v>
      </c>
      <c r="DO30" s="546">
        <f t="shared" si="176"/>
        <v>7.7426666666666675</v>
      </c>
      <c r="DP30" s="232">
        <f t="shared" si="177"/>
        <v>285.09000000000003</v>
      </c>
      <c r="DQ30" s="233">
        <f t="shared" si="178"/>
        <v>580.70000000000005</v>
      </c>
      <c r="DR30" s="232">
        <f t="shared" si="179"/>
        <v>80.680199999999999</v>
      </c>
      <c r="DS30" s="233">
        <f t="shared" si="180"/>
        <v>73.291600000000017</v>
      </c>
      <c r="DT30" s="232">
        <f t="shared" si="181"/>
        <v>4034.0099999999998</v>
      </c>
      <c r="DU30" s="233">
        <f t="shared" si="182"/>
        <v>5496.8700000000008</v>
      </c>
      <c r="DV30" s="747">
        <v>0</v>
      </c>
      <c r="DW30" s="256">
        <v>24</v>
      </c>
      <c r="DX30" s="232">
        <f t="shared" si="183"/>
        <v>0</v>
      </c>
      <c r="DY30" s="233">
        <f t="shared" si="184"/>
        <v>24</v>
      </c>
      <c r="DZ30" s="747">
        <v>0</v>
      </c>
      <c r="EA30" s="256">
        <v>14</v>
      </c>
      <c r="EB30" s="232">
        <f t="shared" si="185"/>
        <v>0</v>
      </c>
      <c r="EC30" s="233">
        <f t="shared" si="186"/>
        <v>14</v>
      </c>
      <c r="ED30" s="747">
        <v>35</v>
      </c>
      <c r="EE30" s="256">
        <v>0</v>
      </c>
      <c r="EF30" s="232">
        <f t="shared" si="187"/>
        <v>35</v>
      </c>
      <c r="EG30" s="233">
        <f t="shared" si="188"/>
        <v>0</v>
      </c>
      <c r="EH30" s="225">
        <f t="shared" si="189"/>
        <v>35</v>
      </c>
      <c r="EI30" s="233">
        <f t="shared" si="190"/>
        <v>38</v>
      </c>
      <c r="EJ30" s="225">
        <f t="shared" si="191"/>
        <v>35</v>
      </c>
      <c r="EK30" s="233">
        <f t="shared" si="192"/>
        <v>38</v>
      </c>
      <c r="EL30" s="400">
        <v>0</v>
      </c>
      <c r="EM30" s="286">
        <v>4.2300000000000004</v>
      </c>
      <c r="EN30" s="232">
        <f t="shared" si="193"/>
        <v>0</v>
      </c>
      <c r="EO30" s="233">
        <f t="shared" si="194"/>
        <v>101.52000000000001</v>
      </c>
      <c r="EP30" s="400">
        <v>0</v>
      </c>
      <c r="EQ30" s="286">
        <v>8.16</v>
      </c>
      <c r="ER30" s="232">
        <f t="shared" si="195"/>
        <v>0</v>
      </c>
      <c r="ES30" s="233">
        <f t="shared" si="196"/>
        <v>114.24000000000001</v>
      </c>
      <c r="ET30" s="400">
        <v>6.98</v>
      </c>
      <c r="EU30" s="286">
        <v>0</v>
      </c>
      <c r="EV30" s="232">
        <f t="shared" si="197"/>
        <v>244.3</v>
      </c>
      <c r="EW30" s="233">
        <f t="shared" si="198"/>
        <v>0</v>
      </c>
      <c r="EX30" s="545">
        <f t="shared" si="199"/>
        <v>6.98</v>
      </c>
      <c r="EY30" s="546">
        <f t="shared" si="200"/>
        <v>5.6778947368421058</v>
      </c>
      <c r="EZ30" s="232">
        <f t="shared" si="201"/>
        <v>244.3</v>
      </c>
      <c r="FA30" s="233">
        <f t="shared" si="202"/>
        <v>215.76000000000002</v>
      </c>
      <c r="FB30" s="747">
        <v>0</v>
      </c>
      <c r="FC30" s="253">
        <v>49.17</v>
      </c>
      <c r="FD30" s="232">
        <f t="shared" si="203"/>
        <v>0</v>
      </c>
      <c r="FE30" s="233">
        <f t="shared" si="204"/>
        <v>1180.08</v>
      </c>
      <c r="FF30" s="747">
        <v>0</v>
      </c>
      <c r="FG30" s="253">
        <v>50.36</v>
      </c>
      <c r="FH30" s="232">
        <f t="shared" si="205"/>
        <v>0</v>
      </c>
      <c r="FI30" s="233">
        <f t="shared" si="206"/>
        <v>705.04</v>
      </c>
      <c r="FJ30" s="459">
        <v>54.09</v>
      </c>
      <c r="FK30" s="253">
        <v>0</v>
      </c>
      <c r="FL30" s="232">
        <f t="shared" si="207"/>
        <v>1893.15</v>
      </c>
      <c r="FM30" s="233">
        <f t="shared" si="208"/>
        <v>0</v>
      </c>
      <c r="FN30" s="232">
        <f t="shared" si="209"/>
        <v>54.09</v>
      </c>
      <c r="FO30" s="233">
        <f t="shared" si="210"/>
        <v>49.608421052631577</v>
      </c>
      <c r="FP30" s="232">
        <f t="shared" si="211"/>
        <v>1893.15</v>
      </c>
      <c r="FQ30" s="233">
        <f t="shared" si="212"/>
        <v>1885.12</v>
      </c>
      <c r="FR30" s="257">
        <v>0</v>
      </c>
      <c r="FS30" s="256">
        <v>2</v>
      </c>
      <c r="FT30" s="232">
        <f t="shared" si="213"/>
        <v>0</v>
      </c>
      <c r="FU30" s="233">
        <f t="shared" si="214"/>
        <v>2</v>
      </c>
      <c r="FV30" s="257">
        <v>0</v>
      </c>
      <c r="FW30" s="256">
        <v>2.04</v>
      </c>
      <c r="FX30" s="232">
        <f t="shared" si="215"/>
        <v>0</v>
      </c>
      <c r="FY30" s="233">
        <f t="shared" si="216"/>
        <v>4.08</v>
      </c>
      <c r="FZ30" s="747">
        <v>0</v>
      </c>
      <c r="GA30" s="256">
        <v>43.5</v>
      </c>
      <c r="GB30" s="232">
        <f t="shared" si="217"/>
        <v>0</v>
      </c>
      <c r="GC30" s="233">
        <f t="shared" si="218"/>
        <v>87</v>
      </c>
      <c r="GD30" s="249">
        <f t="shared" si="219"/>
        <v>31</v>
      </c>
      <c r="GE30" s="233">
        <f t="shared" si="220"/>
        <v>62</v>
      </c>
      <c r="GF30" s="232">
        <f t="shared" si="221"/>
        <v>31</v>
      </c>
      <c r="GG30" s="233">
        <f t="shared" si="222"/>
        <v>62</v>
      </c>
      <c r="GH30" s="232">
        <f t="shared" si="223"/>
        <v>132.83000000000001</v>
      </c>
      <c r="GI30" s="233">
        <f t="shared" si="224"/>
        <v>309.86</v>
      </c>
      <c r="GJ30" s="232">
        <f t="shared" si="225"/>
        <v>2557</v>
      </c>
      <c r="GK30" s="233">
        <f t="shared" si="226"/>
        <v>3846.0199999999995</v>
      </c>
      <c r="GL30" s="249">
        <f t="shared" si="227"/>
        <v>13</v>
      </c>
      <c r="GM30" s="233">
        <f t="shared" si="228"/>
        <v>51</v>
      </c>
      <c r="GN30" s="232">
        <f t="shared" si="229"/>
        <v>13</v>
      </c>
      <c r="GO30" s="233">
        <f t="shared" si="230"/>
        <v>51</v>
      </c>
      <c r="GP30" s="232">
        <f t="shared" si="231"/>
        <v>104.84</v>
      </c>
      <c r="GQ30" s="233">
        <f t="shared" si="232"/>
        <v>486.6</v>
      </c>
      <c r="GR30" s="232">
        <f t="shared" si="233"/>
        <v>1038.01</v>
      </c>
      <c r="GS30" s="233">
        <f t="shared" si="234"/>
        <v>3535.9700000000003</v>
      </c>
      <c r="GT30" s="249">
        <f t="shared" si="235"/>
        <v>44</v>
      </c>
      <c r="GU30" s="233">
        <f t="shared" si="236"/>
        <v>113</v>
      </c>
      <c r="GV30" s="232">
        <f t="shared" si="237"/>
        <v>44</v>
      </c>
      <c r="GW30" s="233">
        <f t="shared" si="238"/>
        <v>113</v>
      </c>
      <c r="GX30" s="232">
        <f t="shared" si="239"/>
        <v>237.67000000000002</v>
      </c>
      <c r="GY30" s="233">
        <f t="shared" si="240"/>
        <v>796.46</v>
      </c>
      <c r="GZ30" s="232">
        <f t="shared" si="241"/>
        <v>3595.01</v>
      </c>
      <c r="HA30" s="233">
        <f t="shared" si="242"/>
        <v>7381.99</v>
      </c>
      <c r="HB30" s="249">
        <f t="shared" si="243"/>
        <v>41</v>
      </c>
      <c r="HC30" s="233">
        <f t="shared" si="244"/>
        <v>0</v>
      </c>
      <c r="HD30" s="232">
        <f t="shared" si="245"/>
        <v>41</v>
      </c>
      <c r="HE30" s="233">
        <f t="shared" si="246"/>
        <v>0</v>
      </c>
      <c r="HF30" s="232">
        <f t="shared" si="247"/>
        <v>291.72000000000003</v>
      </c>
      <c r="HG30" s="233" t="str">
        <f t="shared" si="248"/>
        <v/>
      </c>
      <c r="HH30" s="232">
        <f t="shared" si="249"/>
        <v>2332.15</v>
      </c>
      <c r="HI30" s="233" t="str">
        <f t="shared" si="250"/>
        <v/>
      </c>
      <c r="HJ30" s="249">
        <f t="shared" si="251"/>
        <v>529.3900000000001</v>
      </c>
      <c r="HK30" s="233">
        <f t="shared" si="252"/>
        <v>800.54000000000008</v>
      </c>
      <c r="HL30" s="232">
        <f t="shared" si="253"/>
        <v>5927.16</v>
      </c>
      <c r="HM30" s="232">
        <f t="shared" si="254"/>
        <v>7468.9900000000007</v>
      </c>
      <c r="HN30" s="337"/>
    </row>
    <row r="31" spans="1:222" ht="15">
      <c r="A31" s="250" t="s">
        <v>10</v>
      </c>
      <c r="B31" s="251" t="s">
        <v>32</v>
      </c>
      <c r="C31" s="331"/>
      <c r="D31" s="250">
        <v>107460</v>
      </c>
      <c r="E31" s="252">
        <v>10</v>
      </c>
      <c r="F31" s="771">
        <v>213</v>
      </c>
      <c r="G31" s="253">
        <v>217</v>
      </c>
      <c r="H31" s="459">
        <v>1</v>
      </c>
      <c r="I31" s="255">
        <v>5</v>
      </c>
      <c r="J31" s="232">
        <f t="shared" si="109"/>
        <v>212</v>
      </c>
      <c r="K31" s="233">
        <f t="shared" si="110"/>
        <v>212</v>
      </c>
      <c r="L31" s="333">
        <v>60</v>
      </c>
      <c r="M31" s="333">
        <v>60</v>
      </c>
      <c r="N31" s="232">
        <f t="shared" si="255"/>
        <v>212</v>
      </c>
      <c r="O31" s="233">
        <f t="shared" si="256"/>
        <v>212</v>
      </c>
      <c r="P31" s="232">
        <f t="shared" si="257"/>
        <v>212</v>
      </c>
      <c r="Q31" s="233">
        <f t="shared" si="258"/>
        <v>212</v>
      </c>
      <c r="R31" s="459">
        <v>15</v>
      </c>
      <c r="S31" s="256">
        <v>27</v>
      </c>
      <c r="T31" s="232">
        <f t="shared" si="111"/>
        <v>15</v>
      </c>
      <c r="U31" s="233">
        <f t="shared" si="112"/>
        <v>27</v>
      </c>
      <c r="V31" s="747">
        <v>3</v>
      </c>
      <c r="W31" s="256">
        <v>2</v>
      </c>
      <c r="X31" s="232">
        <f t="shared" si="113"/>
        <v>3</v>
      </c>
      <c r="Y31" s="233">
        <f t="shared" si="114"/>
        <v>2</v>
      </c>
      <c r="Z31" s="747">
        <v>2</v>
      </c>
      <c r="AA31" s="256">
        <v>0</v>
      </c>
      <c r="AB31" s="232">
        <f t="shared" si="115"/>
        <v>2</v>
      </c>
      <c r="AC31" s="233">
        <f t="shared" si="116"/>
        <v>0</v>
      </c>
      <c r="AD31" s="225">
        <f t="shared" si="117"/>
        <v>20</v>
      </c>
      <c r="AE31" s="233">
        <f t="shared" si="118"/>
        <v>29</v>
      </c>
      <c r="AF31" s="225">
        <f t="shared" si="119"/>
        <v>20</v>
      </c>
      <c r="AG31" s="233">
        <f t="shared" si="120"/>
        <v>29</v>
      </c>
      <c r="AH31" s="399">
        <v>4.5999999999999996</v>
      </c>
      <c r="AI31" s="286">
        <v>3.55</v>
      </c>
      <c r="AJ31" s="232">
        <f t="shared" si="121"/>
        <v>69</v>
      </c>
      <c r="AK31" s="233">
        <f t="shared" si="122"/>
        <v>95.85</v>
      </c>
      <c r="AL31" s="399">
        <v>5.94</v>
      </c>
      <c r="AM31" s="286">
        <v>4.75</v>
      </c>
      <c r="AN31" s="232">
        <f t="shared" si="123"/>
        <v>17.82</v>
      </c>
      <c r="AO31" s="233">
        <f t="shared" si="124"/>
        <v>9.5</v>
      </c>
      <c r="AP31" s="399">
        <v>9.1300000000000008</v>
      </c>
      <c r="AQ31" s="286">
        <v>0</v>
      </c>
      <c r="AR31" s="232">
        <f t="shared" si="125"/>
        <v>18.260000000000002</v>
      </c>
      <c r="AS31" s="233">
        <f t="shared" si="126"/>
        <v>0</v>
      </c>
      <c r="AT31" s="545">
        <f t="shared" si="127"/>
        <v>5.2539999999999996</v>
      </c>
      <c r="AU31" s="546">
        <f t="shared" si="128"/>
        <v>3.6327586206896552</v>
      </c>
      <c r="AV31" s="232">
        <f t="shared" si="129"/>
        <v>105.07999999999998</v>
      </c>
      <c r="AW31" s="233">
        <f t="shared" si="130"/>
        <v>105.35</v>
      </c>
      <c r="AX31" s="747">
        <v>78.27</v>
      </c>
      <c r="AY31" s="253">
        <v>77.3</v>
      </c>
      <c r="AZ31" s="232">
        <f t="shared" si="131"/>
        <v>1174.05</v>
      </c>
      <c r="BA31" s="233">
        <f t="shared" si="132"/>
        <v>2087.1</v>
      </c>
      <c r="BB31" s="747">
        <v>93.33</v>
      </c>
      <c r="BC31" s="253">
        <v>93.5</v>
      </c>
      <c r="BD31" s="232">
        <f t="shared" si="133"/>
        <v>279.99</v>
      </c>
      <c r="BE31" s="233">
        <f t="shared" si="134"/>
        <v>187</v>
      </c>
      <c r="BF31" s="459">
        <v>129.5</v>
      </c>
      <c r="BG31" s="253">
        <v>0</v>
      </c>
      <c r="BH31" s="232">
        <f t="shared" si="135"/>
        <v>259</v>
      </c>
      <c r="BI31" s="233">
        <f t="shared" si="136"/>
        <v>0</v>
      </c>
      <c r="BJ31" s="232">
        <f t="shared" si="137"/>
        <v>85.652000000000001</v>
      </c>
      <c r="BK31" s="233">
        <f t="shared" si="138"/>
        <v>78.41724137931034</v>
      </c>
      <c r="BL31" s="232">
        <f t="shared" si="139"/>
        <v>1713.04</v>
      </c>
      <c r="BM31" s="233">
        <f t="shared" si="140"/>
        <v>2274.1</v>
      </c>
      <c r="BN31" s="747">
        <v>98</v>
      </c>
      <c r="BO31" s="256">
        <v>98</v>
      </c>
      <c r="BP31" s="232">
        <f t="shared" si="141"/>
        <v>98</v>
      </c>
      <c r="BQ31" s="233">
        <f t="shared" si="142"/>
        <v>98</v>
      </c>
      <c r="BR31" s="747">
        <v>16</v>
      </c>
      <c r="BS31" s="256">
        <v>22</v>
      </c>
      <c r="BT31" s="232">
        <f t="shared" si="143"/>
        <v>16</v>
      </c>
      <c r="BU31" s="233">
        <f t="shared" si="144"/>
        <v>22</v>
      </c>
      <c r="BV31" s="747">
        <v>10</v>
      </c>
      <c r="BW31" s="256">
        <v>0</v>
      </c>
      <c r="BX31" s="232">
        <f t="shared" si="145"/>
        <v>10</v>
      </c>
      <c r="BY31" s="233">
        <f t="shared" si="146"/>
        <v>0</v>
      </c>
      <c r="BZ31" s="225">
        <f t="shared" si="147"/>
        <v>124</v>
      </c>
      <c r="CA31" s="233">
        <f t="shared" si="148"/>
        <v>120</v>
      </c>
      <c r="CB31" s="225">
        <f t="shared" si="149"/>
        <v>124</v>
      </c>
      <c r="CC31" s="233">
        <f t="shared" si="150"/>
        <v>120</v>
      </c>
      <c r="CD31" s="400">
        <v>5.08</v>
      </c>
      <c r="CE31" s="286">
        <v>8.1</v>
      </c>
      <c r="CF31" s="232">
        <f t="shared" si="151"/>
        <v>497.84000000000003</v>
      </c>
      <c r="CG31" s="233">
        <f t="shared" si="152"/>
        <v>793.8</v>
      </c>
      <c r="CH31" s="400">
        <v>7.02</v>
      </c>
      <c r="CI31" s="286">
        <v>9.31</v>
      </c>
      <c r="CJ31" s="232">
        <f t="shared" si="153"/>
        <v>112.32</v>
      </c>
      <c r="CK31" s="233">
        <f t="shared" si="154"/>
        <v>204.82000000000002</v>
      </c>
      <c r="CL31" s="400">
        <v>14.1</v>
      </c>
      <c r="CM31" s="286">
        <v>0</v>
      </c>
      <c r="CN31" s="232">
        <f t="shared" si="155"/>
        <v>141</v>
      </c>
      <c r="CO31" s="233">
        <f t="shared" si="156"/>
        <v>0</v>
      </c>
      <c r="CP31" s="232">
        <f t="shared" si="157"/>
        <v>6.0577419354838717</v>
      </c>
      <c r="CQ31" s="546">
        <f t="shared" si="158"/>
        <v>8.3218333333333341</v>
      </c>
      <c r="CR31" s="232">
        <f t="shared" si="159"/>
        <v>751.16000000000008</v>
      </c>
      <c r="CS31" s="233">
        <f t="shared" si="160"/>
        <v>998.62000000000012</v>
      </c>
      <c r="CT31" s="747">
        <v>85.56</v>
      </c>
      <c r="CU31" s="253">
        <v>86.37</v>
      </c>
      <c r="CV31" s="232">
        <f t="shared" si="161"/>
        <v>8384.880000000001</v>
      </c>
      <c r="CW31" s="233">
        <f t="shared" si="162"/>
        <v>8464.26</v>
      </c>
      <c r="CX31" s="747">
        <v>74.81</v>
      </c>
      <c r="CY31" s="253">
        <v>86.14</v>
      </c>
      <c r="CZ31" s="232">
        <f t="shared" si="163"/>
        <v>1196.96</v>
      </c>
      <c r="DA31" s="233">
        <f t="shared" si="164"/>
        <v>1895.08</v>
      </c>
      <c r="DB31" s="459">
        <v>86.8</v>
      </c>
      <c r="DC31" s="253">
        <v>0</v>
      </c>
      <c r="DD31" s="232">
        <f t="shared" si="165"/>
        <v>868</v>
      </c>
      <c r="DE31" s="233">
        <f t="shared" si="166"/>
        <v>0</v>
      </c>
      <c r="DF31" s="232">
        <f t="shared" si="167"/>
        <v>84.272903225806459</v>
      </c>
      <c r="DG31" s="233">
        <f t="shared" si="168"/>
        <v>86.327833333333331</v>
      </c>
      <c r="DH31" s="232">
        <f t="shared" si="169"/>
        <v>10449.84</v>
      </c>
      <c r="DI31" s="233">
        <f t="shared" si="170"/>
        <v>10359.34</v>
      </c>
      <c r="DJ31" s="232">
        <f t="shared" si="171"/>
        <v>144</v>
      </c>
      <c r="DK31" s="233">
        <f t="shared" si="172"/>
        <v>149</v>
      </c>
      <c r="DL31" s="232">
        <f t="shared" si="173"/>
        <v>144</v>
      </c>
      <c r="DM31" s="233">
        <f t="shared" si="174"/>
        <v>149</v>
      </c>
      <c r="DN31" s="545">
        <f t="shared" si="175"/>
        <v>5.9461111111111116</v>
      </c>
      <c r="DO31" s="546">
        <f t="shared" si="176"/>
        <v>7.4091946308724834</v>
      </c>
      <c r="DP31" s="232">
        <f t="shared" si="177"/>
        <v>856.24</v>
      </c>
      <c r="DQ31" s="233">
        <f t="shared" si="178"/>
        <v>1103.97</v>
      </c>
      <c r="DR31" s="232">
        <f t="shared" si="179"/>
        <v>84.464444444444453</v>
      </c>
      <c r="DS31" s="233">
        <f t="shared" si="180"/>
        <v>84.788187919463084</v>
      </c>
      <c r="DT31" s="232">
        <f t="shared" si="181"/>
        <v>12162.880000000001</v>
      </c>
      <c r="DU31" s="233">
        <f t="shared" si="182"/>
        <v>12633.439999999999</v>
      </c>
      <c r="DV31" s="747">
        <v>0</v>
      </c>
      <c r="DW31" s="256">
        <v>36</v>
      </c>
      <c r="DX31" s="232">
        <f t="shared" si="183"/>
        <v>0</v>
      </c>
      <c r="DY31" s="233">
        <f t="shared" si="184"/>
        <v>36</v>
      </c>
      <c r="DZ31" s="747">
        <v>0</v>
      </c>
      <c r="EA31" s="256">
        <v>27</v>
      </c>
      <c r="EB31" s="232">
        <f t="shared" si="185"/>
        <v>0</v>
      </c>
      <c r="EC31" s="233">
        <f t="shared" si="186"/>
        <v>27</v>
      </c>
      <c r="ED31" s="747">
        <v>67</v>
      </c>
      <c r="EE31" s="256">
        <v>0</v>
      </c>
      <c r="EF31" s="232">
        <f t="shared" si="187"/>
        <v>67</v>
      </c>
      <c r="EG31" s="233">
        <f t="shared" si="188"/>
        <v>0</v>
      </c>
      <c r="EH31" s="225">
        <f t="shared" si="189"/>
        <v>67</v>
      </c>
      <c r="EI31" s="233">
        <f t="shared" si="190"/>
        <v>63</v>
      </c>
      <c r="EJ31" s="225">
        <f t="shared" si="191"/>
        <v>67</v>
      </c>
      <c r="EK31" s="233">
        <f t="shared" si="192"/>
        <v>63</v>
      </c>
      <c r="EL31" s="400">
        <v>0</v>
      </c>
      <c r="EM31" s="286">
        <v>3.83</v>
      </c>
      <c r="EN31" s="232">
        <f t="shared" si="193"/>
        <v>0</v>
      </c>
      <c r="EO31" s="233">
        <f t="shared" si="194"/>
        <v>137.88</v>
      </c>
      <c r="EP31" s="400">
        <v>0</v>
      </c>
      <c r="EQ31" s="286">
        <v>5.85</v>
      </c>
      <c r="ER31" s="232">
        <f t="shared" si="195"/>
        <v>0</v>
      </c>
      <c r="ES31" s="233">
        <f t="shared" si="196"/>
        <v>157.94999999999999</v>
      </c>
      <c r="ET31" s="400">
        <v>3.61</v>
      </c>
      <c r="EU31" s="286">
        <v>0</v>
      </c>
      <c r="EV31" s="232">
        <f t="shared" si="197"/>
        <v>241.87</v>
      </c>
      <c r="EW31" s="233">
        <f t="shared" si="198"/>
        <v>0</v>
      </c>
      <c r="EX31" s="545">
        <f t="shared" si="199"/>
        <v>3.61</v>
      </c>
      <c r="EY31" s="546">
        <f t="shared" si="200"/>
        <v>4.6957142857142857</v>
      </c>
      <c r="EZ31" s="232">
        <f t="shared" si="201"/>
        <v>241.87</v>
      </c>
      <c r="FA31" s="233">
        <f t="shared" si="202"/>
        <v>295.83</v>
      </c>
      <c r="FB31" s="747">
        <v>0</v>
      </c>
      <c r="FC31" s="253">
        <v>61.61</v>
      </c>
      <c r="FD31" s="232">
        <f t="shared" si="203"/>
        <v>0</v>
      </c>
      <c r="FE31" s="233">
        <f t="shared" si="204"/>
        <v>2217.96</v>
      </c>
      <c r="FF31" s="747">
        <v>0</v>
      </c>
      <c r="FG31" s="253">
        <v>64.67</v>
      </c>
      <c r="FH31" s="232">
        <f t="shared" si="205"/>
        <v>0</v>
      </c>
      <c r="FI31" s="233">
        <f t="shared" si="206"/>
        <v>1746.0900000000001</v>
      </c>
      <c r="FJ31" s="459">
        <v>57.46</v>
      </c>
      <c r="FK31" s="253">
        <v>0</v>
      </c>
      <c r="FL31" s="232">
        <f t="shared" si="207"/>
        <v>3849.82</v>
      </c>
      <c r="FM31" s="233">
        <f t="shared" si="208"/>
        <v>0</v>
      </c>
      <c r="FN31" s="232">
        <f t="shared" si="209"/>
        <v>57.46</v>
      </c>
      <c r="FO31" s="233">
        <f t="shared" si="210"/>
        <v>62.921428571428571</v>
      </c>
      <c r="FP31" s="232">
        <f t="shared" si="211"/>
        <v>3849.82</v>
      </c>
      <c r="FQ31" s="233">
        <f t="shared" si="212"/>
        <v>3964.05</v>
      </c>
      <c r="FR31" s="257">
        <v>1</v>
      </c>
      <c r="FS31" s="256">
        <v>0</v>
      </c>
      <c r="FT31" s="232">
        <f t="shared" si="213"/>
        <v>1</v>
      </c>
      <c r="FU31" s="233">
        <f t="shared" si="214"/>
        <v>0</v>
      </c>
      <c r="FV31" s="257">
        <v>5.33</v>
      </c>
      <c r="FW31" s="256">
        <v>0</v>
      </c>
      <c r="FX31" s="232">
        <f t="shared" si="215"/>
        <v>5.33</v>
      </c>
      <c r="FY31" s="233">
        <f t="shared" si="216"/>
        <v>0</v>
      </c>
      <c r="FZ31" s="747">
        <v>57.46</v>
      </c>
      <c r="GA31" s="256">
        <v>0</v>
      </c>
      <c r="GB31" s="232">
        <f t="shared" si="217"/>
        <v>57.46</v>
      </c>
      <c r="GC31" s="233">
        <f t="shared" si="218"/>
        <v>0</v>
      </c>
      <c r="GD31" s="249">
        <f t="shared" si="219"/>
        <v>113</v>
      </c>
      <c r="GE31" s="233">
        <f t="shared" si="220"/>
        <v>161</v>
      </c>
      <c r="GF31" s="232">
        <f t="shared" si="221"/>
        <v>113</v>
      </c>
      <c r="GG31" s="233">
        <f t="shared" si="222"/>
        <v>161</v>
      </c>
      <c r="GH31" s="232">
        <f t="shared" si="223"/>
        <v>566.84</v>
      </c>
      <c r="GI31" s="233">
        <f t="shared" si="224"/>
        <v>1027.53</v>
      </c>
      <c r="GJ31" s="232">
        <f t="shared" si="225"/>
        <v>9558.93</v>
      </c>
      <c r="GK31" s="233">
        <f t="shared" si="226"/>
        <v>12769.32</v>
      </c>
      <c r="GL31" s="249">
        <f t="shared" si="227"/>
        <v>19</v>
      </c>
      <c r="GM31" s="233">
        <f t="shared" si="228"/>
        <v>51</v>
      </c>
      <c r="GN31" s="232">
        <f t="shared" si="229"/>
        <v>19</v>
      </c>
      <c r="GO31" s="233">
        <f t="shared" si="230"/>
        <v>51</v>
      </c>
      <c r="GP31" s="232">
        <f t="shared" si="231"/>
        <v>130.13999999999999</v>
      </c>
      <c r="GQ31" s="233">
        <f t="shared" si="232"/>
        <v>372.27</v>
      </c>
      <c r="GR31" s="232">
        <f t="shared" si="233"/>
        <v>1476.95</v>
      </c>
      <c r="GS31" s="233">
        <f t="shared" si="234"/>
        <v>3828.17</v>
      </c>
      <c r="GT31" s="249">
        <f t="shared" si="235"/>
        <v>132</v>
      </c>
      <c r="GU31" s="233">
        <f t="shared" si="236"/>
        <v>212</v>
      </c>
      <c r="GV31" s="232">
        <f t="shared" si="237"/>
        <v>132</v>
      </c>
      <c r="GW31" s="233">
        <f t="shared" si="238"/>
        <v>212</v>
      </c>
      <c r="GX31" s="232">
        <f t="shared" si="239"/>
        <v>696.98</v>
      </c>
      <c r="GY31" s="233">
        <f t="shared" si="240"/>
        <v>1399.8</v>
      </c>
      <c r="GZ31" s="232">
        <f t="shared" si="241"/>
        <v>11035.880000000001</v>
      </c>
      <c r="HA31" s="233">
        <f t="shared" si="242"/>
        <v>16597.489999999998</v>
      </c>
      <c r="HB31" s="249">
        <f t="shared" si="243"/>
        <v>79</v>
      </c>
      <c r="HC31" s="233">
        <f t="shared" si="244"/>
        <v>0</v>
      </c>
      <c r="HD31" s="232">
        <f t="shared" si="245"/>
        <v>79</v>
      </c>
      <c r="HE31" s="233">
        <f t="shared" si="246"/>
        <v>0</v>
      </c>
      <c r="HF31" s="232">
        <f t="shared" si="247"/>
        <v>401.13</v>
      </c>
      <c r="HG31" s="233" t="str">
        <f t="shared" si="248"/>
        <v/>
      </c>
      <c r="HH31" s="232">
        <f t="shared" si="249"/>
        <v>4976.82</v>
      </c>
      <c r="HI31" s="233" t="str">
        <f t="shared" si="250"/>
        <v/>
      </c>
      <c r="HJ31" s="249">
        <f t="shared" si="251"/>
        <v>1103.44</v>
      </c>
      <c r="HK31" s="233">
        <f t="shared" si="252"/>
        <v>1399.8</v>
      </c>
      <c r="HL31" s="232">
        <f t="shared" si="253"/>
        <v>16070.16</v>
      </c>
      <c r="HM31" s="232">
        <f t="shared" si="254"/>
        <v>16597.489999999998</v>
      </c>
      <c r="HN31" s="337"/>
    </row>
    <row r="32" spans="1:222" ht="15">
      <c r="A32" s="250" t="s">
        <v>10</v>
      </c>
      <c r="B32" s="251" t="s">
        <v>33</v>
      </c>
      <c r="C32" s="338"/>
      <c r="D32" s="250">
        <v>107549</v>
      </c>
      <c r="E32" s="252">
        <v>10</v>
      </c>
      <c r="F32" s="771">
        <v>126</v>
      </c>
      <c r="G32" s="253">
        <v>159</v>
      </c>
      <c r="H32" s="459">
        <v>8</v>
      </c>
      <c r="I32" s="255">
        <v>10</v>
      </c>
      <c r="J32" s="232">
        <f t="shared" si="109"/>
        <v>118</v>
      </c>
      <c r="K32" s="233">
        <f t="shared" si="110"/>
        <v>149</v>
      </c>
      <c r="L32" s="333">
        <v>60</v>
      </c>
      <c r="M32" s="333">
        <v>60</v>
      </c>
      <c r="N32" s="232">
        <f t="shared" si="255"/>
        <v>118</v>
      </c>
      <c r="O32" s="233">
        <f t="shared" si="256"/>
        <v>149</v>
      </c>
      <c r="P32" s="232">
        <f t="shared" si="257"/>
        <v>118</v>
      </c>
      <c r="Q32" s="233">
        <f t="shared" si="258"/>
        <v>149</v>
      </c>
      <c r="R32" s="459">
        <v>25</v>
      </c>
      <c r="S32" s="256">
        <v>26</v>
      </c>
      <c r="T32" s="232">
        <f t="shared" si="111"/>
        <v>25</v>
      </c>
      <c r="U32" s="233">
        <f t="shared" si="112"/>
        <v>26</v>
      </c>
      <c r="V32" s="747">
        <v>0</v>
      </c>
      <c r="W32" s="256">
        <v>0</v>
      </c>
      <c r="X32" s="232">
        <f t="shared" si="113"/>
        <v>0</v>
      </c>
      <c r="Y32" s="233">
        <f t="shared" si="114"/>
        <v>0</v>
      </c>
      <c r="Z32" s="747">
        <v>0</v>
      </c>
      <c r="AA32" s="256">
        <v>0</v>
      </c>
      <c r="AB32" s="232">
        <f t="shared" si="115"/>
        <v>0</v>
      </c>
      <c r="AC32" s="233">
        <f t="shared" si="116"/>
        <v>0</v>
      </c>
      <c r="AD32" s="225">
        <f t="shared" si="117"/>
        <v>25</v>
      </c>
      <c r="AE32" s="233">
        <f t="shared" si="118"/>
        <v>26</v>
      </c>
      <c r="AF32" s="225">
        <f t="shared" si="119"/>
        <v>25</v>
      </c>
      <c r="AG32" s="233">
        <f t="shared" si="120"/>
        <v>26</v>
      </c>
      <c r="AH32" s="399">
        <v>1.32</v>
      </c>
      <c r="AI32" s="286">
        <v>3.22</v>
      </c>
      <c r="AJ32" s="232">
        <f t="shared" si="121"/>
        <v>33</v>
      </c>
      <c r="AK32" s="233">
        <f t="shared" si="122"/>
        <v>83.72</v>
      </c>
      <c r="AL32" s="399">
        <v>0</v>
      </c>
      <c r="AM32" s="286">
        <v>0</v>
      </c>
      <c r="AN32" s="232">
        <f t="shared" si="123"/>
        <v>0</v>
      </c>
      <c r="AO32" s="233">
        <f t="shared" si="124"/>
        <v>0</v>
      </c>
      <c r="AP32" s="399">
        <v>0</v>
      </c>
      <c r="AQ32" s="286">
        <v>0</v>
      </c>
      <c r="AR32" s="232">
        <f t="shared" si="125"/>
        <v>0</v>
      </c>
      <c r="AS32" s="233">
        <f t="shared" si="126"/>
        <v>0</v>
      </c>
      <c r="AT32" s="545">
        <f t="shared" si="127"/>
        <v>1.32</v>
      </c>
      <c r="AU32" s="546">
        <f t="shared" si="128"/>
        <v>3.2199999999999998</v>
      </c>
      <c r="AV32" s="232">
        <f t="shared" si="129"/>
        <v>33</v>
      </c>
      <c r="AW32" s="233">
        <f t="shared" si="130"/>
        <v>83.72</v>
      </c>
      <c r="AX32" s="747">
        <v>78.52</v>
      </c>
      <c r="AY32" s="253">
        <v>80.040000000000006</v>
      </c>
      <c r="AZ32" s="232">
        <f t="shared" si="131"/>
        <v>1963</v>
      </c>
      <c r="BA32" s="233">
        <f t="shared" si="132"/>
        <v>2081.04</v>
      </c>
      <c r="BB32" s="747">
        <v>0</v>
      </c>
      <c r="BC32" s="253">
        <v>0</v>
      </c>
      <c r="BD32" s="232">
        <f t="shared" si="133"/>
        <v>0</v>
      </c>
      <c r="BE32" s="233">
        <f t="shared" si="134"/>
        <v>0</v>
      </c>
      <c r="BF32" s="459">
        <v>0</v>
      </c>
      <c r="BG32" s="253">
        <v>0</v>
      </c>
      <c r="BH32" s="232">
        <f t="shared" si="135"/>
        <v>0</v>
      </c>
      <c r="BI32" s="233">
        <f t="shared" si="136"/>
        <v>0</v>
      </c>
      <c r="BJ32" s="232">
        <f t="shared" si="137"/>
        <v>78.52</v>
      </c>
      <c r="BK32" s="233">
        <f t="shared" si="138"/>
        <v>80.039999999999992</v>
      </c>
      <c r="BL32" s="232">
        <f t="shared" si="139"/>
        <v>1963</v>
      </c>
      <c r="BM32" s="233">
        <f t="shared" si="140"/>
        <v>2081.04</v>
      </c>
      <c r="BN32" s="747">
        <v>93</v>
      </c>
      <c r="BO32" s="256">
        <v>123</v>
      </c>
      <c r="BP32" s="232">
        <f t="shared" si="141"/>
        <v>93</v>
      </c>
      <c r="BQ32" s="233">
        <f t="shared" si="142"/>
        <v>123</v>
      </c>
      <c r="BR32" s="747">
        <v>0</v>
      </c>
      <c r="BS32" s="256">
        <v>0</v>
      </c>
      <c r="BT32" s="232">
        <f t="shared" si="143"/>
        <v>0</v>
      </c>
      <c r="BU32" s="233">
        <f t="shared" si="144"/>
        <v>0</v>
      </c>
      <c r="BV32" s="747">
        <v>0</v>
      </c>
      <c r="BW32" s="256">
        <v>0</v>
      </c>
      <c r="BX32" s="232">
        <f t="shared" si="145"/>
        <v>0</v>
      </c>
      <c r="BY32" s="233">
        <f t="shared" si="146"/>
        <v>0</v>
      </c>
      <c r="BZ32" s="225">
        <f t="shared" si="147"/>
        <v>93</v>
      </c>
      <c r="CA32" s="233">
        <f t="shared" si="148"/>
        <v>123</v>
      </c>
      <c r="CB32" s="225">
        <f t="shared" si="149"/>
        <v>93</v>
      </c>
      <c r="CC32" s="233">
        <f t="shared" si="150"/>
        <v>123</v>
      </c>
      <c r="CD32" s="400">
        <v>2.57</v>
      </c>
      <c r="CE32" s="286">
        <v>2.9</v>
      </c>
      <c r="CF32" s="232">
        <f t="shared" si="151"/>
        <v>239.01</v>
      </c>
      <c r="CG32" s="233">
        <f t="shared" si="152"/>
        <v>356.7</v>
      </c>
      <c r="CH32" s="400">
        <v>0</v>
      </c>
      <c r="CI32" s="286">
        <v>0</v>
      </c>
      <c r="CJ32" s="232">
        <f t="shared" si="153"/>
        <v>0</v>
      </c>
      <c r="CK32" s="233">
        <f t="shared" si="154"/>
        <v>0</v>
      </c>
      <c r="CL32" s="400">
        <v>0</v>
      </c>
      <c r="CM32" s="286">
        <v>0</v>
      </c>
      <c r="CN32" s="232">
        <f t="shared" si="155"/>
        <v>0</v>
      </c>
      <c r="CO32" s="233">
        <f t="shared" si="156"/>
        <v>0</v>
      </c>
      <c r="CP32" s="232">
        <f t="shared" si="157"/>
        <v>2.57</v>
      </c>
      <c r="CQ32" s="546">
        <f t="shared" si="158"/>
        <v>2.9</v>
      </c>
      <c r="CR32" s="232">
        <f t="shared" si="159"/>
        <v>239.01</v>
      </c>
      <c r="CS32" s="233">
        <f t="shared" si="160"/>
        <v>356.7</v>
      </c>
      <c r="CT32" s="747">
        <v>74.19</v>
      </c>
      <c r="CU32" s="253">
        <v>76.59</v>
      </c>
      <c r="CV32" s="232">
        <f t="shared" si="161"/>
        <v>6899.67</v>
      </c>
      <c r="CW32" s="233">
        <f t="shared" si="162"/>
        <v>9420.57</v>
      </c>
      <c r="CX32" s="747">
        <v>0</v>
      </c>
      <c r="CY32" s="253">
        <v>0</v>
      </c>
      <c r="CZ32" s="232">
        <f t="shared" si="163"/>
        <v>0</v>
      </c>
      <c r="DA32" s="233">
        <f t="shared" si="164"/>
        <v>0</v>
      </c>
      <c r="DB32" s="459">
        <v>0</v>
      </c>
      <c r="DC32" s="253">
        <v>0</v>
      </c>
      <c r="DD32" s="232">
        <f t="shared" si="165"/>
        <v>0</v>
      </c>
      <c r="DE32" s="233">
        <f t="shared" si="166"/>
        <v>0</v>
      </c>
      <c r="DF32" s="232">
        <f t="shared" si="167"/>
        <v>74.19</v>
      </c>
      <c r="DG32" s="233">
        <f t="shared" si="168"/>
        <v>76.59</v>
      </c>
      <c r="DH32" s="232">
        <f t="shared" si="169"/>
        <v>6899.67</v>
      </c>
      <c r="DI32" s="233">
        <f t="shared" si="170"/>
        <v>9420.57</v>
      </c>
      <c r="DJ32" s="232">
        <f t="shared" si="171"/>
        <v>118</v>
      </c>
      <c r="DK32" s="233">
        <f t="shared" si="172"/>
        <v>149</v>
      </c>
      <c r="DL32" s="232">
        <f t="shared" si="173"/>
        <v>118</v>
      </c>
      <c r="DM32" s="233">
        <f t="shared" si="174"/>
        <v>149</v>
      </c>
      <c r="DN32" s="545">
        <f t="shared" si="175"/>
        <v>2.3051694915254237</v>
      </c>
      <c r="DO32" s="546">
        <f t="shared" si="176"/>
        <v>2.9558389261744962</v>
      </c>
      <c r="DP32" s="232">
        <f t="shared" si="177"/>
        <v>272.01</v>
      </c>
      <c r="DQ32" s="233">
        <f t="shared" si="178"/>
        <v>440.4199999999999</v>
      </c>
      <c r="DR32" s="232">
        <f t="shared" si="179"/>
        <v>75.107372881355928</v>
      </c>
      <c r="DS32" s="233">
        <f t="shared" si="180"/>
        <v>77.192013422818789</v>
      </c>
      <c r="DT32" s="232">
        <f t="shared" si="181"/>
        <v>8862.67</v>
      </c>
      <c r="DU32" s="233">
        <f t="shared" si="182"/>
        <v>11501.609999999999</v>
      </c>
      <c r="DV32" s="747">
        <v>0</v>
      </c>
      <c r="DW32" s="256">
        <v>0</v>
      </c>
      <c r="DX32" s="232">
        <f t="shared" si="183"/>
        <v>0</v>
      </c>
      <c r="DY32" s="233">
        <f t="shared" si="184"/>
        <v>0</v>
      </c>
      <c r="DZ32" s="747">
        <v>0</v>
      </c>
      <c r="EA32" s="256">
        <v>0</v>
      </c>
      <c r="EB32" s="232">
        <f t="shared" si="185"/>
        <v>0</v>
      </c>
      <c r="EC32" s="233">
        <f t="shared" si="186"/>
        <v>0</v>
      </c>
      <c r="ED32" s="747">
        <v>0</v>
      </c>
      <c r="EE32" s="256">
        <v>0</v>
      </c>
      <c r="EF32" s="232">
        <f t="shared" si="187"/>
        <v>0</v>
      </c>
      <c r="EG32" s="233">
        <f t="shared" si="188"/>
        <v>0</v>
      </c>
      <c r="EH32" s="225">
        <f t="shared" si="189"/>
        <v>0</v>
      </c>
      <c r="EI32" s="233">
        <f t="shared" si="190"/>
        <v>0</v>
      </c>
      <c r="EJ32" s="225">
        <f t="shared" si="191"/>
        <v>0</v>
      </c>
      <c r="EK32" s="233">
        <f t="shared" si="192"/>
        <v>0</v>
      </c>
      <c r="EL32" s="400">
        <v>0</v>
      </c>
      <c r="EM32" s="286">
        <v>0</v>
      </c>
      <c r="EN32" s="232">
        <f t="shared" si="193"/>
        <v>0</v>
      </c>
      <c r="EO32" s="233">
        <f t="shared" si="194"/>
        <v>0</v>
      </c>
      <c r="EP32" s="400">
        <v>0</v>
      </c>
      <c r="EQ32" s="286">
        <v>0</v>
      </c>
      <c r="ER32" s="232">
        <f t="shared" si="195"/>
        <v>0</v>
      </c>
      <c r="ES32" s="233">
        <f t="shared" si="196"/>
        <v>0</v>
      </c>
      <c r="ET32" s="400">
        <v>0</v>
      </c>
      <c r="EU32" s="286">
        <v>0</v>
      </c>
      <c r="EV32" s="232">
        <f t="shared" si="197"/>
        <v>0</v>
      </c>
      <c r="EW32" s="233">
        <f t="shared" si="198"/>
        <v>0</v>
      </c>
      <c r="EX32" s="545">
        <f t="shared" si="199"/>
        <v>0</v>
      </c>
      <c r="EY32" s="546">
        <f t="shared" si="200"/>
        <v>0</v>
      </c>
      <c r="EZ32" s="232">
        <f t="shared" si="201"/>
        <v>0</v>
      </c>
      <c r="FA32" s="233">
        <f t="shared" si="202"/>
        <v>0</v>
      </c>
      <c r="FB32" s="747">
        <v>0</v>
      </c>
      <c r="FC32" s="253">
        <v>0</v>
      </c>
      <c r="FD32" s="232">
        <f t="shared" si="203"/>
        <v>0</v>
      </c>
      <c r="FE32" s="233">
        <f t="shared" si="204"/>
        <v>0</v>
      </c>
      <c r="FF32" s="747">
        <v>0</v>
      </c>
      <c r="FG32" s="253">
        <v>0</v>
      </c>
      <c r="FH32" s="232">
        <f t="shared" si="205"/>
        <v>0</v>
      </c>
      <c r="FI32" s="233">
        <f t="shared" si="206"/>
        <v>0</v>
      </c>
      <c r="FJ32" s="459">
        <v>0</v>
      </c>
      <c r="FK32" s="253">
        <v>0</v>
      </c>
      <c r="FL32" s="232">
        <f t="shared" si="207"/>
        <v>0</v>
      </c>
      <c r="FM32" s="233">
        <f t="shared" si="208"/>
        <v>0</v>
      </c>
      <c r="FN32" s="232">
        <f t="shared" si="209"/>
        <v>0</v>
      </c>
      <c r="FO32" s="233">
        <f t="shared" si="210"/>
        <v>0</v>
      </c>
      <c r="FP32" s="232">
        <f t="shared" si="211"/>
        <v>0</v>
      </c>
      <c r="FQ32" s="233">
        <f t="shared" si="212"/>
        <v>0</v>
      </c>
      <c r="FR32" s="257">
        <v>0</v>
      </c>
      <c r="FS32" s="256">
        <v>0</v>
      </c>
      <c r="FT32" s="232">
        <f t="shared" si="213"/>
        <v>0</v>
      </c>
      <c r="FU32" s="233">
        <f t="shared" si="214"/>
        <v>0</v>
      </c>
      <c r="FV32" s="257">
        <v>0</v>
      </c>
      <c r="FW32" s="256">
        <v>0</v>
      </c>
      <c r="FX32" s="232">
        <f t="shared" si="215"/>
        <v>0</v>
      </c>
      <c r="FY32" s="233">
        <f t="shared" si="216"/>
        <v>0</v>
      </c>
      <c r="FZ32" s="747">
        <v>0</v>
      </c>
      <c r="GA32" s="256">
        <v>0</v>
      </c>
      <c r="GB32" s="232">
        <f t="shared" si="217"/>
        <v>0</v>
      </c>
      <c r="GC32" s="233">
        <f t="shared" si="218"/>
        <v>0</v>
      </c>
      <c r="GD32" s="249">
        <f t="shared" si="219"/>
        <v>118</v>
      </c>
      <c r="GE32" s="233">
        <f t="shared" si="220"/>
        <v>149</v>
      </c>
      <c r="GF32" s="232">
        <f t="shared" si="221"/>
        <v>118</v>
      </c>
      <c r="GG32" s="233">
        <f t="shared" si="222"/>
        <v>149</v>
      </c>
      <c r="GH32" s="232">
        <f t="shared" si="223"/>
        <v>272.01</v>
      </c>
      <c r="GI32" s="233">
        <f t="shared" si="224"/>
        <v>440.41999999999996</v>
      </c>
      <c r="GJ32" s="232">
        <f t="shared" si="225"/>
        <v>8862.67</v>
      </c>
      <c r="GK32" s="233">
        <f t="shared" si="226"/>
        <v>11501.61</v>
      </c>
      <c r="GL32" s="249">
        <f t="shared" si="227"/>
        <v>0</v>
      </c>
      <c r="GM32" s="233">
        <f t="shared" si="228"/>
        <v>0</v>
      </c>
      <c r="GN32" s="232">
        <f t="shared" si="229"/>
        <v>0</v>
      </c>
      <c r="GO32" s="233">
        <f t="shared" si="230"/>
        <v>0</v>
      </c>
      <c r="GP32" s="232">
        <f t="shared" si="231"/>
        <v>0</v>
      </c>
      <c r="GQ32" s="233">
        <f t="shared" si="232"/>
        <v>0</v>
      </c>
      <c r="GR32" s="232">
        <f t="shared" si="233"/>
        <v>0</v>
      </c>
      <c r="GS32" s="233">
        <f t="shared" si="234"/>
        <v>0</v>
      </c>
      <c r="GT32" s="249">
        <f t="shared" si="235"/>
        <v>118</v>
      </c>
      <c r="GU32" s="233">
        <f t="shared" si="236"/>
        <v>149</v>
      </c>
      <c r="GV32" s="232">
        <f t="shared" si="237"/>
        <v>118</v>
      </c>
      <c r="GW32" s="233">
        <f t="shared" si="238"/>
        <v>149</v>
      </c>
      <c r="GX32" s="232">
        <f t="shared" si="239"/>
        <v>272.01</v>
      </c>
      <c r="GY32" s="233">
        <f t="shared" si="240"/>
        <v>440.41999999999996</v>
      </c>
      <c r="GZ32" s="232">
        <f t="shared" si="241"/>
        <v>8862.67</v>
      </c>
      <c r="HA32" s="233">
        <f t="shared" si="242"/>
        <v>11501.61</v>
      </c>
      <c r="HB32" s="249">
        <f t="shared" si="243"/>
        <v>0</v>
      </c>
      <c r="HC32" s="233">
        <f t="shared" si="244"/>
        <v>0</v>
      </c>
      <c r="HD32" s="232">
        <f t="shared" si="245"/>
        <v>0</v>
      </c>
      <c r="HE32" s="233">
        <f t="shared" si="246"/>
        <v>0</v>
      </c>
      <c r="HF32" s="232" t="str">
        <f t="shared" si="247"/>
        <v/>
      </c>
      <c r="HG32" s="233" t="str">
        <f t="shared" si="248"/>
        <v/>
      </c>
      <c r="HH32" s="232" t="str">
        <f t="shared" si="249"/>
        <v/>
      </c>
      <c r="HI32" s="233" t="str">
        <f t="shared" si="250"/>
        <v/>
      </c>
      <c r="HJ32" s="249">
        <f t="shared" si="251"/>
        <v>272.01</v>
      </c>
      <c r="HK32" s="233">
        <f t="shared" si="252"/>
        <v>440.4199999999999</v>
      </c>
      <c r="HL32" s="232">
        <f t="shared" si="253"/>
        <v>8862.67</v>
      </c>
      <c r="HM32" s="232">
        <f t="shared" si="254"/>
        <v>11501.609999999999</v>
      </c>
      <c r="HN32" s="337"/>
    </row>
    <row r="33" spans="1:222" ht="15">
      <c r="A33" s="250" t="s">
        <v>10</v>
      </c>
      <c r="B33" s="251" t="s">
        <v>34</v>
      </c>
      <c r="C33" s="331"/>
      <c r="D33" s="250">
        <v>107619</v>
      </c>
      <c r="E33" s="252">
        <v>10</v>
      </c>
      <c r="F33" s="771">
        <v>157</v>
      </c>
      <c r="G33" s="253">
        <v>221</v>
      </c>
      <c r="H33" s="459">
        <v>2</v>
      </c>
      <c r="I33" s="255">
        <v>3</v>
      </c>
      <c r="J33" s="232">
        <f t="shared" si="109"/>
        <v>155</v>
      </c>
      <c r="K33" s="233">
        <f t="shared" si="110"/>
        <v>218</v>
      </c>
      <c r="L33" s="333">
        <v>60</v>
      </c>
      <c r="M33" s="333">
        <v>60</v>
      </c>
      <c r="N33" s="232">
        <f t="shared" si="255"/>
        <v>155</v>
      </c>
      <c r="O33" s="233">
        <f t="shared" si="256"/>
        <v>218</v>
      </c>
      <c r="P33" s="232">
        <f t="shared" si="257"/>
        <v>155</v>
      </c>
      <c r="Q33" s="233">
        <f t="shared" si="258"/>
        <v>218</v>
      </c>
      <c r="R33" s="459">
        <v>16</v>
      </c>
      <c r="S33" s="256">
        <v>38</v>
      </c>
      <c r="T33" s="232">
        <f t="shared" si="111"/>
        <v>16</v>
      </c>
      <c r="U33" s="233">
        <f t="shared" si="112"/>
        <v>38</v>
      </c>
      <c r="V33" s="747">
        <v>9</v>
      </c>
      <c r="W33" s="256">
        <v>10</v>
      </c>
      <c r="X33" s="232">
        <f t="shared" si="113"/>
        <v>9</v>
      </c>
      <c r="Y33" s="233">
        <f t="shared" si="114"/>
        <v>10</v>
      </c>
      <c r="Z33" s="747">
        <v>0</v>
      </c>
      <c r="AA33" s="256">
        <v>0</v>
      </c>
      <c r="AB33" s="232">
        <f t="shared" si="115"/>
        <v>0</v>
      </c>
      <c r="AC33" s="233">
        <f t="shared" si="116"/>
        <v>0</v>
      </c>
      <c r="AD33" s="225">
        <f t="shared" si="117"/>
        <v>25</v>
      </c>
      <c r="AE33" s="233">
        <f t="shared" si="118"/>
        <v>48</v>
      </c>
      <c r="AF33" s="225">
        <f t="shared" si="119"/>
        <v>25</v>
      </c>
      <c r="AG33" s="233">
        <f t="shared" si="120"/>
        <v>48</v>
      </c>
      <c r="AH33" s="399">
        <v>3.23</v>
      </c>
      <c r="AI33" s="286">
        <v>3.69</v>
      </c>
      <c r="AJ33" s="232">
        <f t="shared" si="121"/>
        <v>51.68</v>
      </c>
      <c r="AK33" s="233">
        <f t="shared" si="122"/>
        <v>140.22</v>
      </c>
      <c r="AL33" s="399">
        <v>10.91</v>
      </c>
      <c r="AM33" s="286">
        <v>9.5299999999999994</v>
      </c>
      <c r="AN33" s="232">
        <f t="shared" si="123"/>
        <v>98.19</v>
      </c>
      <c r="AO33" s="233">
        <f t="shared" si="124"/>
        <v>95.3</v>
      </c>
      <c r="AP33" s="399">
        <v>0</v>
      </c>
      <c r="AQ33" s="286">
        <v>0</v>
      </c>
      <c r="AR33" s="232">
        <f t="shared" si="125"/>
        <v>0</v>
      </c>
      <c r="AS33" s="233">
        <f t="shared" si="126"/>
        <v>0</v>
      </c>
      <c r="AT33" s="545">
        <f t="shared" si="127"/>
        <v>5.9948000000000006</v>
      </c>
      <c r="AU33" s="546">
        <f t="shared" si="128"/>
        <v>4.9066666666666663</v>
      </c>
      <c r="AV33" s="232">
        <f t="shared" si="129"/>
        <v>149.87</v>
      </c>
      <c r="AW33" s="233">
        <f t="shared" si="130"/>
        <v>235.51999999999998</v>
      </c>
      <c r="AX33" s="747">
        <v>84.44</v>
      </c>
      <c r="AY33" s="253">
        <v>90.05</v>
      </c>
      <c r="AZ33" s="232">
        <f t="shared" si="131"/>
        <v>1351.04</v>
      </c>
      <c r="BA33" s="233">
        <f t="shared" si="132"/>
        <v>3421.9</v>
      </c>
      <c r="BB33" s="747">
        <v>81</v>
      </c>
      <c r="BC33" s="253">
        <v>78.599999999999994</v>
      </c>
      <c r="BD33" s="232">
        <f t="shared" si="133"/>
        <v>729</v>
      </c>
      <c r="BE33" s="233">
        <f t="shared" si="134"/>
        <v>786</v>
      </c>
      <c r="BF33" s="459">
        <v>0</v>
      </c>
      <c r="BG33" s="253">
        <v>0</v>
      </c>
      <c r="BH33" s="232">
        <f t="shared" si="135"/>
        <v>0</v>
      </c>
      <c r="BI33" s="233">
        <f t="shared" si="136"/>
        <v>0</v>
      </c>
      <c r="BJ33" s="232">
        <f t="shared" si="137"/>
        <v>83.201599999999999</v>
      </c>
      <c r="BK33" s="233">
        <f t="shared" si="138"/>
        <v>87.664583333333326</v>
      </c>
      <c r="BL33" s="232">
        <f t="shared" si="139"/>
        <v>2080.04</v>
      </c>
      <c r="BM33" s="233">
        <f t="shared" si="140"/>
        <v>4207.8999999999996</v>
      </c>
      <c r="BN33" s="747">
        <v>43</v>
      </c>
      <c r="BO33" s="256">
        <v>65</v>
      </c>
      <c r="BP33" s="232">
        <f t="shared" si="141"/>
        <v>43</v>
      </c>
      <c r="BQ33" s="233">
        <f t="shared" si="142"/>
        <v>65</v>
      </c>
      <c r="BR33" s="747">
        <v>46</v>
      </c>
      <c r="BS33" s="256">
        <v>62</v>
      </c>
      <c r="BT33" s="232">
        <f t="shared" si="143"/>
        <v>46</v>
      </c>
      <c r="BU33" s="233">
        <f t="shared" si="144"/>
        <v>62</v>
      </c>
      <c r="BV33" s="747">
        <v>0</v>
      </c>
      <c r="BW33" s="256">
        <v>0</v>
      </c>
      <c r="BX33" s="232">
        <f t="shared" si="145"/>
        <v>0</v>
      </c>
      <c r="BY33" s="233">
        <f t="shared" si="146"/>
        <v>0</v>
      </c>
      <c r="BZ33" s="225">
        <f t="shared" si="147"/>
        <v>89</v>
      </c>
      <c r="CA33" s="233">
        <f t="shared" si="148"/>
        <v>127</v>
      </c>
      <c r="CB33" s="225">
        <f t="shared" si="149"/>
        <v>89</v>
      </c>
      <c r="CC33" s="233">
        <f t="shared" si="150"/>
        <v>127</v>
      </c>
      <c r="CD33" s="400">
        <v>5.32</v>
      </c>
      <c r="CE33" s="286">
        <v>5.67</v>
      </c>
      <c r="CF33" s="232">
        <f t="shared" si="151"/>
        <v>228.76000000000002</v>
      </c>
      <c r="CG33" s="233">
        <f t="shared" si="152"/>
        <v>368.55</v>
      </c>
      <c r="CH33" s="400">
        <v>16.75</v>
      </c>
      <c r="CI33" s="286">
        <v>17.52</v>
      </c>
      <c r="CJ33" s="232">
        <f t="shared" si="153"/>
        <v>770.5</v>
      </c>
      <c r="CK33" s="233">
        <f t="shared" si="154"/>
        <v>1086.24</v>
      </c>
      <c r="CL33" s="400">
        <v>0</v>
      </c>
      <c r="CM33" s="286">
        <v>0</v>
      </c>
      <c r="CN33" s="232">
        <f t="shared" si="155"/>
        <v>0</v>
      </c>
      <c r="CO33" s="233">
        <f t="shared" si="156"/>
        <v>0</v>
      </c>
      <c r="CP33" s="232">
        <f t="shared" si="157"/>
        <v>11.227640449438201</v>
      </c>
      <c r="CQ33" s="546">
        <f t="shared" si="158"/>
        <v>11.45503937007874</v>
      </c>
      <c r="CR33" s="232">
        <f t="shared" si="159"/>
        <v>999.25999999999988</v>
      </c>
      <c r="CS33" s="233">
        <f t="shared" si="160"/>
        <v>1454.79</v>
      </c>
      <c r="CT33" s="747">
        <v>78.14</v>
      </c>
      <c r="CU33" s="253">
        <v>82.17</v>
      </c>
      <c r="CV33" s="232">
        <f t="shared" si="161"/>
        <v>3360.02</v>
      </c>
      <c r="CW33" s="233">
        <f t="shared" si="162"/>
        <v>5341.05</v>
      </c>
      <c r="CX33" s="747">
        <v>70.83</v>
      </c>
      <c r="CY33" s="253">
        <v>69.87</v>
      </c>
      <c r="CZ33" s="232">
        <f t="shared" si="163"/>
        <v>3258.18</v>
      </c>
      <c r="DA33" s="233">
        <f t="shared" si="164"/>
        <v>4331.9400000000005</v>
      </c>
      <c r="DB33" s="459">
        <v>0</v>
      </c>
      <c r="DC33" s="253">
        <v>0</v>
      </c>
      <c r="DD33" s="232">
        <f t="shared" si="165"/>
        <v>0</v>
      </c>
      <c r="DE33" s="233">
        <f t="shared" si="166"/>
        <v>0</v>
      </c>
      <c r="DF33" s="232">
        <f t="shared" si="167"/>
        <v>74.361797752808982</v>
      </c>
      <c r="DG33" s="233">
        <f t="shared" si="168"/>
        <v>76.16527559055119</v>
      </c>
      <c r="DH33" s="232">
        <f t="shared" si="169"/>
        <v>6618.2</v>
      </c>
      <c r="DI33" s="233">
        <f t="shared" si="170"/>
        <v>9672.9900000000016</v>
      </c>
      <c r="DJ33" s="232">
        <f t="shared" si="171"/>
        <v>114</v>
      </c>
      <c r="DK33" s="233">
        <f t="shared" si="172"/>
        <v>175</v>
      </c>
      <c r="DL33" s="232">
        <f t="shared" si="173"/>
        <v>114</v>
      </c>
      <c r="DM33" s="233">
        <f t="shared" si="174"/>
        <v>175</v>
      </c>
      <c r="DN33" s="545">
        <f t="shared" si="175"/>
        <v>10.080087719298245</v>
      </c>
      <c r="DO33" s="546">
        <f t="shared" si="176"/>
        <v>9.6589142857142853</v>
      </c>
      <c r="DP33" s="232">
        <f t="shared" si="177"/>
        <v>1149.1299999999999</v>
      </c>
      <c r="DQ33" s="233">
        <f t="shared" si="178"/>
        <v>1690.31</v>
      </c>
      <c r="DR33" s="232">
        <f t="shared" si="179"/>
        <v>76.300350877192983</v>
      </c>
      <c r="DS33" s="233">
        <f t="shared" si="180"/>
        <v>79.319371428571429</v>
      </c>
      <c r="DT33" s="232">
        <f t="shared" si="181"/>
        <v>8698.24</v>
      </c>
      <c r="DU33" s="233">
        <f t="shared" si="182"/>
        <v>13880.89</v>
      </c>
      <c r="DV33" s="747">
        <v>22</v>
      </c>
      <c r="DW33" s="256">
        <v>24</v>
      </c>
      <c r="DX33" s="232">
        <f t="shared" si="183"/>
        <v>22</v>
      </c>
      <c r="DY33" s="233">
        <f t="shared" si="184"/>
        <v>24</v>
      </c>
      <c r="DZ33" s="747">
        <v>19</v>
      </c>
      <c r="EA33" s="256">
        <v>19</v>
      </c>
      <c r="EB33" s="232">
        <f t="shared" si="185"/>
        <v>19</v>
      </c>
      <c r="EC33" s="233">
        <f t="shared" si="186"/>
        <v>19</v>
      </c>
      <c r="ED33" s="747">
        <v>0</v>
      </c>
      <c r="EE33" s="256">
        <v>0</v>
      </c>
      <c r="EF33" s="232">
        <f t="shared" si="187"/>
        <v>0</v>
      </c>
      <c r="EG33" s="233">
        <f t="shared" si="188"/>
        <v>0</v>
      </c>
      <c r="EH33" s="225">
        <f t="shared" si="189"/>
        <v>41</v>
      </c>
      <c r="EI33" s="233">
        <f t="shared" si="190"/>
        <v>43</v>
      </c>
      <c r="EJ33" s="225">
        <f t="shared" si="191"/>
        <v>41</v>
      </c>
      <c r="EK33" s="233">
        <f t="shared" si="192"/>
        <v>43</v>
      </c>
      <c r="EL33" s="400">
        <v>4.6399999999999997</v>
      </c>
      <c r="EM33" s="286">
        <v>89.09</v>
      </c>
      <c r="EN33" s="232">
        <f t="shared" si="193"/>
        <v>102.08</v>
      </c>
      <c r="EO33" s="233">
        <f t="shared" si="194"/>
        <v>2138.16</v>
      </c>
      <c r="EP33" s="400">
        <v>9.8699999999999992</v>
      </c>
      <c r="EQ33" s="286">
        <v>10.48</v>
      </c>
      <c r="ER33" s="232">
        <f t="shared" si="195"/>
        <v>187.52999999999997</v>
      </c>
      <c r="ES33" s="233">
        <f t="shared" si="196"/>
        <v>199.12</v>
      </c>
      <c r="ET33" s="400">
        <v>0</v>
      </c>
      <c r="EU33" s="286">
        <v>0</v>
      </c>
      <c r="EV33" s="232">
        <f t="shared" si="197"/>
        <v>0</v>
      </c>
      <c r="EW33" s="233">
        <f t="shared" si="198"/>
        <v>0</v>
      </c>
      <c r="EX33" s="545">
        <f t="shared" si="199"/>
        <v>7.0636585365853648</v>
      </c>
      <c r="EY33" s="546">
        <f t="shared" si="200"/>
        <v>54.355348837209299</v>
      </c>
      <c r="EZ33" s="232">
        <f t="shared" si="201"/>
        <v>289.60999999999996</v>
      </c>
      <c r="FA33" s="233">
        <f t="shared" si="202"/>
        <v>2337.2799999999997</v>
      </c>
      <c r="FB33" s="747">
        <v>86.28</v>
      </c>
      <c r="FC33" s="253">
        <v>95.79</v>
      </c>
      <c r="FD33" s="232">
        <f t="shared" si="203"/>
        <v>1898.16</v>
      </c>
      <c r="FE33" s="233">
        <f t="shared" si="204"/>
        <v>2298.96</v>
      </c>
      <c r="FF33" s="747">
        <v>85.85</v>
      </c>
      <c r="FG33" s="253">
        <v>79.099999999999994</v>
      </c>
      <c r="FH33" s="232">
        <f t="shared" si="205"/>
        <v>1631.1499999999999</v>
      </c>
      <c r="FI33" s="233">
        <f t="shared" si="206"/>
        <v>1502.8999999999999</v>
      </c>
      <c r="FJ33" s="459">
        <v>0</v>
      </c>
      <c r="FK33" s="253">
        <v>0</v>
      </c>
      <c r="FL33" s="232">
        <f t="shared" si="207"/>
        <v>0</v>
      </c>
      <c r="FM33" s="233">
        <f t="shared" si="208"/>
        <v>0</v>
      </c>
      <c r="FN33" s="232">
        <f t="shared" si="209"/>
        <v>86.080731707317071</v>
      </c>
      <c r="FO33" s="233">
        <f t="shared" si="210"/>
        <v>88.415348837209294</v>
      </c>
      <c r="FP33" s="232">
        <f t="shared" si="211"/>
        <v>3529.31</v>
      </c>
      <c r="FQ33" s="233">
        <f t="shared" si="212"/>
        <v>3801.8599999999997</v>
      </c>
      <c r="FR33" s="257">
        <v>0</v>
      </c>
      <c r="FS33" s="256">
        <v>0</v>
      </c>
      <c r="FT33" s="232">
        <f t="shared" si="213"/>
        <v>0</v>
      </c>
      <c r="FU33" s="233">
        <f t="shared" si="214"/>
        <v>0</v>
      </c>
      <c r="FV33" s="257">
        <v>0</v>
      </c>
      <c r="FW33" s="256">
        <v>0</v>
      </c>
      <c r="FX33" s="232">
        <f t="shared" si="215"/>
        <v>0</v>
      </c>
      <c r="FY33" s="233">
        <f t="shared" si="216"/>
        <v>0</v>
      </c>
      <c r="FZ33" s="747">
        <v>0</v>
      </c>
      <c r="GA33" s="256">
        <v>0</v>
      </c>
      <c r="GB33" s="232">
        <f t="shared" si="217"/>
        <v>0</v>
      </c>
      <c r="GC33" s="233">
        <f t="shared" si="218"/>
        <v>0</v>
      </c>
      <c r="GD33" s="249">
        <f t="shared" si="219"/>
        <v>81</v>
      </c>
      <c r="GE33" s="233">
        <f t="shared" si="220"/>
        <v>127</v>
      </c>
      <c r="GF33" s="232">
        <f t="shared" si="221"/>
        <v>81</v>
      </c>
      <c r="GG33" s="233">
        <f t="shared" si="222"/>
        <v>127</v>
      </c>
      <c r="GH33" s="232">
        <f t="shared" si="223"/>
        <v>382.52</v>
      </c>
      <c r="GI33" s="233">
        <f t="shared" si="224"/>
        <v>2646.93</v>
      </c>
      <c r="GJ33" s="232">
        <f t="shared" si="225"/>
        <v>6609.2199999999993</v>
      </c>
      <c r="GK33" s="233">
        <f t="shared" si="226"/>
        <v>11061.91</v>
      </c>
      <c r="GL33" s="249">
        <f t="shared" si="227"/>
        <v>74</v>
      </c>
      <c r="GM33" s="233">
        <f t="shared" si="228"/>
        <v>91</v>
      </c>
      <c r="GN33" s="232">
        <f t="shared" si="229"/>
        <v>74</v>
      </c>
      <c r="GO33" s="233">
        <f t="shared" si="230"/>
        <v>91</v>
      </c>
      <c r="GP33" s="232">
        <f t="shared" si="231"/>
        <v>1056.22</v>
      </c>
      <c r="GQ33" s="233">
        <f t="shared" si="232"/>
        <v>1380.6599999999999</v>
      </c>
      <c r="GR33" s="232">
        <f t="shared" si="233"/>
        <v>5618.33</v>
      </c>
      <c r="GS33" s="233">
        <f t="shared" si="234"/>
        <v>6620.84</v>
      </c>
      <c r="GT33" s="249">
        <f t="shared" si="235"/>
        <v>155</v>
      </c>
      <c r="GU33" s="233">
        <f t="shared" si="236"/>
        <v>218</v>
      </c>
      <c r="GV33" s="232">
        <f t="shared" si="237"/>
        <v>155</v>
      </c>
      <c r="GW33" s="233">
        <f t="shared" si="238"/>
        <v>218</v>
      </c>
      <c r="GX33" s="232">
        <f t="shared" si="239"/>
        <v>1438.74</v>
      </c>
      <c r="GY33" s="233">
        <f t="shared" si="240"/>
        <v>4027.5899999999997</v>
      </c>
      <c r="GZ33" s="232">
        <f t="shared" si="241"/>
        <v>12227.55</v>
      </c>
      <c r="HA33" s="233">
        <f t="shared" si="242"/>
        <v>17682.75</v>
      </c>
      <c r="HB33" s="249">
        <f t="shared" si="243"/>
        <v>0</v>
      </c>
      <c r="HC33" s="233">
        <f t="shared" si="244"/>
        <v>0</v>
      </c>
      <c r="HD33" s="232">
        <f t="shared" si="245"/>
        <v>0</v>
      </c>
      <c r="HE33" s="233">
        <f t="shared" si="246"/>
        <v>0</v>
      </c>
      <c r="HF33" s="232" t="str">
        <f t="shared" si="247"/>
        <v/>
      </c>
      <c r="HG33" s="233" t="str">
        <f t="shared" si="248"/>
        <v/>
      </c>
      <c r="HH33" s="232" t="str">
        <f t="shared" si="249"/>
        <v/>
      </c>
      <c r="HI33" s="233" t="str">
        <f t="shared" si="250"/>
        <v/>
      </c>
      <c r="HJ33" s="249">
        <f t="shared" si="251"/>
        <v>1438.7399999999998</v>
      </c>
      <c r="HK33" s="233">
        <f t="shared" si="252"/>
        <v>4027.5899999999997</v>
      </c>
      <c r="HL33" s="232">
        <f t="shared" si="253"/>
        <v>12227.55</v>
      </c>
      <c r="HM33" s="232">
        <f t="shared" si="254"/>
        <v>17682.75</v>
      </c>
      <c r="HN33" s="337"/>
    </row>
    <row r="34" spans="1:222" ht="15">
      <c r="A34" s="250" t="s">
        <v>10</v>
      </c>
      <c r="B34" s="251" t="s">
        <v>35</v>
      </c>
      <c r="C34" s="331"/>
      <c r="D34" s="250">
        <v>107743</v>
      </c>
      <c r="E34" s="252">
        <v>10</v>
      </c>
      <c r="F34" s="771">
        <v>78</v>
      </c>
      <c r="G34" s="253">
        <v>95</v>
      </c>
      <c r="H34" s="459">
        <v>3</v>
      </c>
      <c r="I34" s="255">
        <v>2</v>
      </c>
      <c r="J34" s="232">
        <f t="shared" si="109"/>
        <v>75</v>
      </c>
      <c r="K34" s="233">
        <f t="shared" si="110"/>
        <v>93</v>
      </c>
      <c r="L34" s="333">
        <v>60</v>
      </c>
      <c r="M34" s="333">
        <v>60</v>
      </c>
      <c r="N34" s="232">
        <f t="shared" si="255"/>
        <v>75</v>
      </c>
      <c r="O34" s="233">
        <f t="shared" si="256"/>
        <v>93</v>
      </c>
      <c r="P34" s="232">
        <f t="shared" si="257"/>
        <v>75</v>
      </c>
      <c r="Q34" s="233">
        <f t="shared" si="258"/>
        <v>93</v>
      </c>
      <c r="R34" s="459">
        <v>20</v>
      </c>
      <c r="S34" s="256">
        <v>24</v>
      </c>
      <c r="T34" s="232">
        <f t="shared" si="111"/>
        <v>20</v>
      </c>
      <c r="U34" s="233">
        <f t="shared" si="112"/>
        <v>24</v>
      </c>
      <c r="V34" s="747">
        <v>1</v>
      </c>
      <c r="W34" s="256">
        <v>5</v>
      </c>
      <c r="X34" s="232">
        <f t="shared" si="113"/>
        <v>1</v>
      </c>
      <c r="Y34" s="233">
        <f t="shared" si="114"/>
        <v>5</v>
      </c>
      <c r="Z34" s="747">
        <v>4</v>
      </c>
      <c r="AA34" s="256">
        <v>0</v>
      </c>
      <c r="AB34" s="232">
        <f t="shared" si="115"/>
        <v>4</v>
      </c>
      <c r="AC34" s="233">
        <f t="shared" si="116"/>
        <v>0</v>
      </c>
      <c r="AD34" s="225">
        <f t="shared" si="117"/>
        <v>25</v>
      </c>
      <c r="AE34" s="233">
        <f t="shared" si="118"/>
        <v>29</v>
      </c>
      <c r="AF34" s="225">
        <f t="shared" si="119"/>
        <v>25</v>
      </c>
      <c r="AG34" s="233">
        <f t="shared" si="120"/>
        <v>29</v>
      </c>
      <c r="AH34" s="399">
        <v>2.95</v>
      </c>
      <c r="AI34" s="286">
        <v>3.34</v>
      </c>
      <c r="AJ34" s="232">
        <f t="shared" si="121"/>
        <v>59</v>
      </c>
      <c r="AK34" s="233">
        <f t="shared" si="122"/>
        <v>80.16</v>
      </c>
      <c r="AL34" s="399">
        <v>1</v>
      </c>
      <c r="AM34" s="286">
        <v>4.13</v>
      </c>
      <c r="AN34" s="232">
        <f t="shared" si="123"/>
        <v>1</v>
      </c>
      <c r="AO34" s="233">
        <f t="shared" si="124"/>
        <v>20.65</v>
      </c>
      <c r="AP34" s="399">
        <v>29.23</v>
      </c>
      <c r="AQ34" s="286">
        <v>0</v>
      </c>
      <c r="AR34" s="232">
        <f t="shared" si="125"/>
        <v>116.92</v>
      </c>
      <c r="AS34" s="233">
        <f t="shared" si="126"/>
        <v>0</v>
      </c>
      <c r="AT34" s="545">
        <f t="shared" si="127"/>
        <v>7.0768000000000004</v>
      </c>
      <c r="AU34" s="546">
        <f t="shared" si="128"/>
        <v>3.4762068965517243</v>
      </c>
      <c r="AV34" s="232">
        <f t="shared" si="129"/>
        <v>176.92000000000002</v>
      </c>
      <c r="AW34" s="233">
        <f t="shared" si="130"/>
        <v>100.81</v>
      </c>
      <c r="AX34" s="747">
        <v>68</v>
      </c>
      <c r="AY34" s="253">
        <v>71.540000000000006</v>
      </c>
      <c r="AZ34" s="232">
        <f t="shared" si="131"/>
        <v>1360</v>
      </c>
      <c r="BA34" s="233">
        <f t="shared" si="132"/>
        <v>1716.96</v>
      </c>
      <c r="BB34" s="747">
        <v>47</v>
      </c>
      <c r="BC34" s="253">
        <v>66</v>
      </c>
      <c r="BD34" s="232">
        <f t="shared" si="133"/>
        <v>47</v>
      </c>
      <c r="BE34" s="233">
        <f t="shared" si="134"/>
        <v>330</v>
      </c>
      <c r="BF34" s="459">
        <v>62.75</v>
      </c>
      <c r="BG34" s="253">
        <v>0</v>
      </c>
      <c r="BH34" s="232">
        <f t="shared" si="135"/>
        <v>251</v>
      </c>
      <c r="BI34" s="233">
        <f t="shared" si="136"/>
        <v>0</v>
      </c>
      <c r="BJ34" s="232">
        <f t="shared" si="137"/>
        <v>66.319999999999993</v>
      </c>
      <c r="BK34" s="233">
        <f t="shared" si="138"/>
        <v>70.584827586206899</v>
      </c>
      <c r="BL34" s="232">
        <f t="shared" si="139"/>
        <v>1657.9999999999998</v>
      </c>
      <c r="BM34" s="233">
        <f t="shared" si="140"/>
        <v>2046.96</v>
      </c>
      <c r="BN34" s="747">
        <v>17</v>
      </c>
      <c r="BO34" s="256">
        <v>21</v>
      </c>
      <c r="BP34" s="232">
        <f t="shared" si="141"/>
        <v>17</v>
      </c>
      <c r="BQ34" s="233">
        <f t="shared" si="142"/>
        <v>21</v>
      </c>
      <c r="BR34" s="747">
        <v>10</v>
      </c>
      <c r="BS34" s="256">
        <v>19</v>
      </c>
      <c r="BT34" s="232">
        <f t="shared" si="143"/>
        <v>10</v>
      </c>
      <c r="BU34" s="233">
        <f t="shared" si="144"/>
        <v>19</v>
      </c>
      <c r="BV34" s="747">
        <v>16</v>
      </c>
      <c r="BW34" s="256">
        <v>0</v>
      </c>
      <c r="BX34" s="232">
        <f t="shared" si="145"/>
        <v>16</v>
      </c>
      <c r="BY34" s="233">
        <f t="shared" si="146"/>
        <v>0</v>
      </c>
      <c r="BZ34" s="225">
        <f t="shared" si="147"/>
        <v>43</v>
      </c>
      <c r="CA34" s="233">
        <f t="shared" si="148"/>
        <v>40</v>
      </c>
      <c r="CB34" s="225">
        <f t="shared" si="149"/>
        <v>43</v>
      </c>
      <c r="CC34" s="233">
        <f t="shared" si="150"/>
        <v>40</v>
      </c>
      <c r="CD34" s="400">
        <v>9.5299999999999994</v>
      </c>
      <c r="CE34" s="286">
        <v>4.63</v>
      </c>
      <c r="CF34" s="232">
        <f t="shared" si="151"/>
        <v>162.01</v>
      </c>
      <c r="CG34" s="233">
        <f t="shared" si="152"/>
        <v>97.23</v>
      </c>
      <c r="CH34" s="400">
        <v>3.98</v>
      </c>
      <c r="CI34" s="286">
        <v>7.95</v>
      </c>
      <c r="CJ34" s="232">
        <f t="shared" si="153"/>
        <v>39.799999999999997</v>
      </c>
      <c r="CK34" s="233">
        <f t="shared" si="154"/>
        <v>151.05000000000001</v>
      </c>
      <c r="CL34" s="400">
        <v>22.28</v>
      </c>
      <c r="CM34" s="286">
        <v>0</v>
      </c>
      <c r="CN34" s="232">
        <f t="shared" si="155"/>
        <v>356.48</v>
      </c>
      <c r="CO34" s="233">
        <f t="shared" si="156"/>
        <v>0</v>
      </c>
      <c r="CP34" s="232">
        <f t="shared" si="157"/>
        <v>12.983488372093023</v>
      </c>
      <c r="CQ34" s="546">
        <f t="shared" si="158"/>
        <v>6.2070000000000007</v>
      </c>
      <c r="CR34" s="232">
        <f t="shared" si="159"/>
        <v>558.29</v>
      </c>
      <c r="CS34" s="233">
        <f t="shared" si="160"/>
        <v>248.28000000000003</v>
      </c>
      <c r="CT34" s="747">
        <v>57.53</v>
      </c>
      <c r="CU34" s="253">
        <v>75.81</v>
      </c>
      <c r="CV34" s="232">
        <f t="shared" si="161"/>
        <v>978.01</v>
      </c>
      <c r="CW34" s="233">
        <f t="shared" si="162"/>
        <v>1592.01</v>
      </c>
      <c r="CX34" s="747">
        <v>66.900000000000006</v>
      </c>
      <c r="CY34" s="253">
        <v>68.319999999999993</v>
      </c>
      <c r="CZ34" s="232">
        <f t="shared" si="163"/>
        <v>669</v>
      </c>
      <c r="DA34" s="233">
        <f t="shared" si="164"/>
        <v>1298.08</v>
      </c>
      <c r="DB34" s="459">
        <v>71.56</v>
      </c>
      <c r="DC34" s="253">
        <v>0</v>
      </c>
      <c r="DD34" s="232">
        <f t="shared" si="165"/>
        <v>1144.96</v>
      </c>
      <c r="DE34" s="233">
        <f t="shared" si="166"/>
        <v>0</v>
      </c>
      <c r="DF34" s="232">
        <f t="shared" si="167"/>
        <v>64.929534883720933</v>
      </c>
      <c r="DG34" s="233">
        <f t="shared" si="168"/>
        <v>72.252250000000004</v>
      </c>
      <c r="DH34" s="232">
        <f t="shared" si="169"/>
        <v>2791.9700000000003</v>
      </c>
      <c r="DI34" s="233">
        <f t="shared" si="170"/>
        <v>2890.09</v>
      </c>
      <c r="DJ34" s="232">
        <f t="shared" si="171"/>
        <v>68</v>
      </c>
      <c r="DK34" s="233">
        <f t="shared" si="172"/>
        <v>69</v>
      </c>
      <c r="DL34" s="232">
        <f t="shared" si="173"/>
        <v>68</v>
      </c>
      <c r="DM34" s="233">
        <f t="shared" si="174"/>
        <v>69</v>
      </c>
      <c r="DN34" s="545">
        <f t="shared" si="175"/>
        <v>10.811911764705883</v>
      </c>
      <c r="DO34" s="546">
        <f t="shared" si="176"/>
        <v>5.0592753623188411</v>
      </c>
      <c r="DP34" s="232">
        <f t="shared" si="177"/>
        <v>735.21</v>
      </c>
      <c r="DQ34" s="233">
        <f t="shared" si="178"/>
        <v>349.09000000000003</v>
      </c>
      <c r="DR34" s="232">
        <f t="shared" si="179"/>
        <v>65.440735294117644</v>
      </c>
      <c r="DS34" s="233">
        <f t="shared" si="180"/>
        <v>71.551449275362316</v>
      </c>
      <c r="DT34" s="232">
        <f t="shared" si="181"/>
        <v>4449.9699999999993</v>
      </c>
      <c r="DU34" s="233">
        <f t="shared" si="182"/>
        <v>4937.05</v>
      </c>
      <c r="DV34" s="747">
        <v>0</v>
      </c>
      <c r="DW34" s="256">
        <v>13</v>
      </c>
      <c r="DX34" s="232">
        <f t="shared" si="183"/>
        <v>0</v>
      </c>
      <c r="DY34" s="233">
        <f t="shared" si="184"/>
        <v>13</v>
      </c>
      <c r="DZ34" s="747">
        <v>0</v>
      </c>
      <c r="EA34" s="256">
        <v>11</v>
      </c>
      <c r="EB34" s="232">
        <f t="shared" si="185"/>
        <v>0</v>
      </c>
      <c r="EC34" s="233">
        <f t="shared" si="186"/>
        <v>11</v>
      </c>
      <c r="ED34" s="747">
        <v>1</v>
      </c>
      <c r="EE34" s="256">
        <v>0</v>
      </c>
      <c r="EF34" s="232">
        <f t="shared" si="187"/>
        <v>1</v>
      </c>
      <c r="EG34" s="233">
        <f t="shared" si="188"/>
        <v>0</v>
      </c>
      <c r="EH34" s="225">
        <f t="shared" si="189"/>
        <v>1</v>
      </c>
      <c r="EI34" s="233">
        <f t="shared" si="190"/>
        <v>24</v>
      </c>
      <c r="EJ34" s="225">
        <f t="shared" si="191"/>
        <v>1</v>
      </c>
      <c r="EK34" s="233">
        <f t="shared" si="192"/>
        <v>24</v>
      </c>
      <c r="EL34" s="400">
        <v>0</v>
      </c>
      <c r="EM34" s="286">
        <v>2.14</v>
      </c>
      <c r="EN34" s="232">
        <f t="shared" si="193"/>
        <v>0</v>
      </c>
      <c r="EO34" s="233">
        <f t="shared" si="194"/>
        <v>27.82</v>
      </c>
      <c r="EP34" s="400">
        <v>0</v>
      </c>
      <c r="EQ34" s="286">
        <v>3.1</v>
      </c>
      <c r="ER34" s="232">
        <f t="shared" si="195"/>
        <v>0</v>
      </c>
      <c r="ES34" s="233">
        <f t="shared" si="196"/>
        <v>34.1</v>
      </c>
      <c r="ET34" s="400">
        <v>12.75</v>
      </c>
      <c r="EU34" s="286">
        <v>0</v>
      </c>
      <c r="EV34" s="232">
        <f t="shared" si="197"/>
        <v>12.75</v>
      </c>
      <c r="EW34" s="233">
        <f t="shared" si="198"/>
        <v>0</v>
      </c>
      <c r="EX34" s="545">
        <f t="shared" si="199"/>
        <v>12.75</v>
      </c>
      <c r="EY34" s="546">
        <f t="shared" si="200"/>
        <v>2.58</v>
      </c>
      <c r="EZ34" s="232">
        <f t="shared" si="201"/>
        <v>12.75</v>
      </c>
      <c r="FA34" s="233">
        <f t="shared" si="202"/>
        <v>61.92</v>
      </c>
      <c r="FB34" s="747">
        <v>0</v>
      </c>
      <c r="FC34" s="253">
        <v>57.15</v>
      </c>
      <c r="FD34" s="232">
        <f t="shared" si="203"/>
        <v>0</v>
      </c>
      <c r="FE34" s="233">
        <f t="shared" si="204"/>
        <v>742.94999999999993</v>
      </c>
      <c r="FF34" s="747">
        <v>0</v>
      </c>
      <c r="FG34" s="253">
        <v>42</v>
      </c>
      <c r="FH34" s="232">
        <f t="shared" si="205"/>
        <v>0</v>
      </c>
      <c r="FI34" s="233">
        <f t="shared" si="206"/>
        <v>462</v>
      </c>
      <c r="FJ34" s="459">
        <v>96</v>
      </c>
      <c r="FK34" s="253">
        <v>0</v>
      </c>
      <c r="FL34" s="232">
        <f t="shared" si="207"/>
        <v>96</v>
      </c>
      <c r="FM34" s="233">
        <f t="shared" si="208"/>
        <v>0</v>
      </c>
      <c r="FN34" s="232">
        <f t="shared" si="209"/>
        <v>96</v>
      </c>
      <c r="FO34" s="233">
        <f t="shared" si="210"/>
        <v>50.20624999999999</v>
      </c>
      <c r="FP34" s="232">
        <f t="shared" si="211"/>
        <v>96</v>
      </c>
      <c r="FQ34" s="233">
        <f t="shared" si="212"/>
        <v>1204.9499999999998</v>
      </c>
      <c r="FR34" s="257">
        <v>6</v>
      </c>
      <c r="FS34" s="256">
        <v>0</v>
      </c>
      <c r="FT34" s="232">
        <f t="shared" si="213"/>
        <v>6</v>
      </c>
      <c r="FU34" s="233">
        <f t="shared" si="214"/>
        <v>0</v>
      </c>
      <c r="FV34" s="257">
        <v>5.08</v>
      </c>
      <c r="FW34" s="256">
        <v>0</v>
      </c>
      <c r="FX34" s="232">
        <f t="shared" si="215"/>
        <v>30.48</v>
      </c>
      <c r="FY34" s="233">
        <f t="shared" si="216"/>
        <v>0</v>
      </c>
      <c r="FZ34" s="747">
        <v>74.34</v>
      </c>
      <c r="GA34" s="256">
        <v>0</v>
      </c>
      <c r="GB34" s="232">
        <f t="shared" si="217"/>
        <v>446.04</v>
      </c>
      <c r="GC34" s="233">
        <f t="shared" si="218"/>
        <v>0</v>
      </c>
      <c r="GD34" s="249">
        <f t="shared" si="219"/>
        <v>37</v>
      </c>
      <c r="GE34" s="233">
        <f t="shared" si="220"/>
        <v>58</v>
      </c>
      <c r="GF34" s="232">
        <f t="shared" si="221"/>
        <v>37</v>
      </c>
      <c r="GG34" s="233">
        <f t="shared" si="222"/>
        <v>58</v>
      </c>
      <c r="GH34" s="232">
        <f t="shared" si="223"/>
        <v>221.01</v>
      </c>
      <c r="GI34" s="233">
        <f t="shared" si="224"/>
        <v>205.20999999999998</v>
      </c>
      <c r="GJ34" s="232">
        <f t="shared" si="225"/>
        <v>2338.0100000000002</v>
      </c>
      <c r="GK34" s="233">
        <f t="shared" si="226"/>
        <v>4051.92</v>
      </c>
      <c r="GL34" s="249">
        <f t="shared" si="227"/>
        <v>11</v>
      </c>
      <c r="GM34" s="233">
        <f t="shared" si="228"/>
        <v>35</v>
      </c>
      <c r="GN34" s="232">
        <f t="shared" si="229"/>
        <v>11</v>
      </c>
      <c r="GO34" s="233">
        <f t="shared" si="230"/>
        <v>35</v>
      </c>
      <c r="GP34" s="232">
        <f t="shared" si="231"/>
        <v>40.799999999999997</v>
      </c>
      <c r="GQ34" s="233">
        <f t="shared" si="232"/>
        <v>205.8</v>
      </c>
      <c r="GR34" s="232">
        <f t="shared" si="233"/>
        <v>716</v>
      </c>
      <c r="GS34" s="233">
        <f t="shared" si="234"/>
        <v>2090.08</v>
      </c>
      <c r="GT34" s="249">
        <f t="shared" si="235"/>
        <v>48</v>
      </c>
      <c r="GU34" s="233">
        <f t="shared" si="236"/>
        <v>93</v>
      </c>
      <c r="GV34" s="232">
        <f t="shared" si="237"/>
        <v>48</v>
      </c>
      <c r="GW34" s="233">
        <f t="shared" si="238"/>
        <v>93</v>
      </c>
      <c r="GX34" s="232">
        <f t="shared" si="239"/>
        <v>261.81</v>
      </c>
      <c r="GY34" s="233">
        <f t="shared" si="240"/>
        <v>411.01</v>
      </c>
      <c r="GZ34" s="232">
        <f t="shared" si="241"/>
        <v>3054.01</v>
      </c>
      <c r="HA34" s="233">
        <f t="shared" si="242"/>
        <v>6142</v>
      </c>
      <c r="HB34" s="249">
        <f t="shared" si="243"/>
        <v>21</v>
      </c>
      <c r="HC34" s="233">
        <f t="shared" si="244"/>
        <v>0</v>
      </c>
      <c r="HD34" s="232">
        <f t="shared" si="245"/>
        <v>21</v>
      </c>
      <c r="HE34" s="233">
        <f t="shared" si="246"/>
        <v>0</v>
      </c>
      <c r="HF34" s="232">
        <f t="shared" si="247"/>
        <v>486.15000000000003</v>
      </c>
      <c r="HG34" s="233" t="str">
        <f t="shared" si="248"/>
        <v/>
      </c>
      <c r="HH34" s="232">
        <f t="shared" si="249"/>
        <v>1491.96</v>
      </c>
      <c r="HI34" s="233" t="str">
        <f t="shared" si="250"/>
        <v/>
      </c>
      <c r="HJ34" s="249">
        <f t="shared" si="251"/>
        <v>778.44</v>
      </c>
      <c r="HK34" s="233">
        <f t="shared" si="252"/>
        <v>411.01000000000005</v>
      </c>
      <c r="HL34" s="232">
        <f t="shared" si="253"/>
        <v>4992.0099999999993</v>
      </c>
      <c r="HM34" s="232">
        <f t="shared" si="254"/>
        <v>6142</v>
      </c>
      <c r="HN34" s="337"/>
    </row>
    <row r="35" spans="1:222" ht="15">
      <c r="A35" s="250" t="s">
        <v>10</v>
      </c>
      <c r="B35" s="251" t="s">
        <v>36</v>
      </c>
      <c r="C35" s="338"/>
      <c r="D35" s="250">
        <v>107974</v>
      </c>
      <c r="E35" s="252">
        <v>10</v>
      </c>
      <c r="F35" s="771">
        <v>136</v>
      </c>
      <c r="G35" s="253">
        <v>134</v>
      </c>
      <c r="H35" s="459">
        <v>2</v>
      </c>
      <c r="I35" s="255">
        <v>1</v>
      </c>
      <c r="J35" s="232">
        <f t="shared" si="109"/>
        <v>134</v>
      </c>
      <c r="K35" s="233">
        <f t="shared" si="110"/>
        <v>133</v>
      </c>
      <c r="L35" s="333">
        <v>60</v>
      </c>
      <c r="M35" s="333">
        <v>60</v>
      </c>
      <c r="N35" s="232">
        <f t="shared" si="255"/>
        <v>134</v>
      </c>
      <c r="O35" s="233">
        <f t="shared" si="256"/>
        <v>133</v>
      </c>
      <c r="P35" s="232">
        <f t="shared" si="257"/>
        <v>134</v>
      </c>
      <c r="Q35" s="233">
        <f t="shared" si="258"/>
        <v>133</v>
      </c>
      <c r="R35" s="459">
        <v>0</v>
      </c>
      <c r="S35" s="256">
        <v>3</v>
      </c>
      <c r="T35" s="232">
        <f t="shared" si="111"/>
        <v>0</v>
      </c>
      <c r="U35" s="233">
        <f t="shared" si="112"/>
        <v>3</v>
      </c>
      <c r="V35" s="747">
        <v>6</v>
      </c>
      <c r="W35" s="256">
        <v>5</v>
      </c>
      <c r="X35" s="232">
        <f t="shared" si="113"/>
        <v>6</v>
      </c>
      <c r="Y35" s="233">
        <f t="shared" si="114"/>
        <v>5</v>
      </c>
      <c r="Z35" s="747">
        <v>0</v>
      </c>
      <c r="AA35" s="256">
        <v>0</v>
      </c>
      <c r="AB35" s="232">
        <f t="shared" si="115"/>
        <v>0</v>
      </c>
      <c r="AC35" s="233">
        <f t="shared" si="116"/>
        <v>0</v>
      </c>
      <c r="AD35" s="225">
        <f t="shared" si="117"/>
        <v>6</v>
      </c>
      <c r="AE35" s="233">
        <f t="shared" si="118"/>
        <v>8</v>
      </c>
      <c r="AF35" s="225">
        <f t="shared" si="119"/>
        <v>6</v>
      </c>
      <c r="AG35" s="233">
        <f t="shared" si="120"/>
        <v>8</v>
      </c>
      <c r="AH35" s="399">
        <v>0</v>
      </c>
      <c r="AI35" s="286">
        <v>2.36</v>
      </c>
      <c r="AJ35" s="232">
        <f t="shared" si="121"/>
        <v>0</v>
      </c>
      <c r="AK35" s="233">
        <f t="shared" si="122"/>
        <v>7.08</v>
      </c>
      <c r="AL35" s="399">
        <v>4.92</v>
      </c>
      <c r="AM35" s="286">
        <v>4.83</v>
      </c>
      <c r="AN35" s="232">
        <f t="shared" si="123"/>
        <v>29.52</v>
      </c>
      <c r="AO35" s="233">
        <f t="shared" si="124"/>
        <v>24.15</v>
      </c>
      <c r="AP35" s="399">
        <v>0</v>
      </c>
      <c r="AQ35" s="286">
        <v>0</v>
      </c>
      <c r="AR35" s="232">
        <f t="shared" si="125"/>
        <v>0</v>
      </c>
      <c r="AS35" s="233">
        <f t="shared" si="126"/>
        <v>0</v>
      </c>
      <c r="AT35" s="545">
        <f t="shared" si="127"/>
        <v>4.92</v>
      </c>
      <c r="AU35" s="546">
        <f t="shared" si="128"/>
        <v>3.9037499999999996</v>
      </c>
      <c r="AV35" s="232">
        <f t="shared" si="129"/>
        <v>29.52</v>
      </c>
      <c r="AW35" s="233">
        <f t="shared" si="130"/>
        <v>31.229999999999997</v>
      </c>
      <c r="AX35" s="747">
        <v>0</v>
      </c>
      <c r="AY35" s="253">
        <v>66.67</v>
      </c>
      <c r="AZ35" s="232">
        <f t="shared" si="131"/>
        <v>0</v>
      </c>
      <c r="BA35" s="233">
        <f t="shared" si="132"/>
        <v>200.01</v>
      </c>
      <c r="BB35" s="747">
        <v>78</v>
      </c>
      <c r="BC35" s="253">
        <v>83.4</v>
      </c>
      <c r="BD35" s="232">
        <f t="shared" si="133"/>
        <v>468</v>
      </c>
      <c r="BE35" s="233">
        <f t="shared" si="134"/>
        <v>417</v>
      </c>
      <c r="BF35" s="459">
        <v>0</v>
      </c>
      <c r="BG35" s="253">
        <v>0</v>
      </c>
      <c r="BH35" s="232">
        <f t="shared" si="135"/>
        <v>0</v>
      </c>
      <c r="BI35" s="233">
        <f t="shared" si="136"/>
        <v>0</v>
      </c>
      <c r="BJ35" s="232">
        <f t="shared" si="137"/>
        <v>78</v>
      </c>
      <c r="BK35" s="233">
        <f t="shared" si="138"/>
        <v>77.126249999999999</v>
      </c>
      <c r="BL35" s="232">
        <f t="shared" si="139"/>
        <v>468</v>
      </c>
      <c r="BM35" s="233">
        <f t="shared" si="140"/>
        <v>617.01</v>
      </c>
      <c r="BN35" s="747">
        <v>46</v>
      </c>
      <c r="BO35" s="256">
        <v>33</v>
      </c>
      <c r="BP35" s="232">
        <f t="shared" si="141"/>
        <v>46</v>
      </c>
      <c r="BQ35" s="233">
        <f t="shared" si="142"/>
        <v>33</v>
      </c>
      <c r="BR35" s="747">
        <v>26</v>
      </c>
      <c r="BS35" s="256">
        <v>35</v>
      </c>
      <c r="BT35" s="232">
        <f t="shared" si="143"/>
        <v>26</v>
      </c>
      <c r="BU35" s="233">
        <f t="shared" si="144"/>
        <v>35</v>
      </c>
      <c r="BV35" s="747">
        <v>0</v>
      </c>
      <c r="BW35" s="256">
        <v>0</v>
      </c>
      <c r="BX35" s="232">
        <f t="shared" si="145"/>
        <v>0</v>
      </c>
      <c r="BY35" s="233">
        <f t="shared" si="146"/>
        <v>0</v>
      </c>
      <c r="BZ35" s="225">
        <f t="shared" si="147"/>
        <v>72</v>
      </c>
      <c r="CA35" s="233">
        <f t="shared" si="148"/>
        <v>68</v>
      </c>
      <c r="CB35" s="225">
        <f t="shared" si="149"/>
        <v>72</v>
      </c>
      <c r="CC35" s="233">
        <f t="shared" si="150"/>
        <v>68</v>
      </c>
      <c r="CD35" s="400">
        <v>9.5399999999999991</v>
      </c>
      <c r="CE35" s="286">
        <v>9.58</v>
      </c>
      <c r="CF35" s="232">
        <f t="shared" si="151"/>
        <v>438.84</v>
      </c>
      <c r="CG35" s="233">
        <f t="shared" si="152"/>
        <v>316.14</v>
      </c>
      <c r="CH35" s="400">
        <v>10.57</v>
      </c>
      <c r="CI35" s="286">
        <v>7.29</v>
      </c>
      <c r="CJ35" s="232">
        <f t="shared" si="153"/>
        <v>274.82</v>
      </c>
      <c r="CK35" s="233">
        <f t="shared" si="154"/>
        <v>255.15</v>
      </c>
      <c r="CL35" s="400">
        <v>0</v>
      </c>
      <c r="CM35" s="286">
        <v>0</v>
      </c>
      <c r="CN35" s="232">
        <f t="shared" si="155"/>
        <v>0</v>
      </c>
      <c r="CO35" s="233">
        <f t="shared" si="156"/>
        <v>0</v>
      </c>
      <c r="CP35" s="232">
        <f t="shared" si="157"/>
        <v>9.911944444444444</v>
      </c>
      <c r="CQ35" s="546">
        <f t="shared" si="158"/>
        <v>8.4013235294117639</v>
      </c>
      <c r="CR35" s="232">
        <f t="shared" si="159"/>
        <v>713.66</v>
      </c>
      <c r="CS35" s="233">
        <f t="shared" si="160"/>
        <v>571.29</v>
      </c>
      <c r="CT35" s="747">
        <v>95.52</v>
      </c>
      <c r="CU35" s="253">
        <v>83.61</v>
      </c>
      <c r="CV35" s="232">
        <f t="shared" si="161"/>
        <v>4393.92</v>
      </c>
      <c r="CW35" s="233">
        <f t="shared" si="162"/>
        <v>2759.13</v>
      </c>
      <c r="CX35" s="747">
        <v>82.69</v>
      </c>
      <c r="CY35" s="253">
        <v>81.69</v>
      </c>
      <c r="CZ35" s="232">
        <f t="shared" si="163"/>
        <v>2149.94</v>
      </c>
      <c r="DA35" s="233">
        <f t="shared" si="164"/>
        <v>2859.15</v>
      </c>
      <c r="DB35" s="459">
        <v>0</v>
      </c>
      <c r="DC35" s="253">
        <v>0</v>
      </c>
      <c r="DD35" s="232">
        <f t="shared" si="165"/>
        <v>0</v>
      </c>
      <c r="DE35" s="233">
        <f t="shared" si="166"/>
        <v>0</v>
      </c>
      <c r="DF35" s="232">
        <f t="shared" si="167"/>
        <v>90.886944444444453</v>
      </c>
      <c r="DG35" s="233">
        <f t="shared" si="168"/>
        <v>82.621764705882356</v>
      </c>
      <c r="DH35" s="232">
        <f t="shared" si="169"/>
        <v>6543.8600000000006</v>
      </c>
      <c r="DI35" s="233">
        <f t="shared" si="170"/>
        <v>5618.2800000000007</v>
      </c>
      <c r="DJ35" s="232">
        <f t="shared" si="171"/>
        <v>78</v>
      </c>
      <c r="DK35" s="233">
        <f t="shared" si="172"/>
        <v>76</v>
      </c>
      <c r="DL35" s="232">
        <f t="shared" si="173"/>
        <v>78</v>
      </c>
      <c r="DM35" s="233">
        <f t="shared" si="174"/>
        <v>76</v>
      </c>
      <c r="DN35" s="545">
        <f t="shared" si="175"/>
        <v>9.5279487179487177</v>
      </c>
      <c r="DO35" s="546">
        <f t="shared" si="176"/>
        <v>7.9278947368421049</v>
      </c>
      <c r="DP35" s="232">
        <f t="shared" si="177"/>
        <v>743.18</v>
      </c>
      <c r="DQ35" s="233">
        <f t="shared" si="178"/>
        <v>602.52</v>
      </c>
      <c r="DR35" s="232">
        <f t="shared" si="179"/>
        <v>89.895641025641027</v>
      </c>
      <c r="DS35" s="233">
        <f t="shared" si="180"/>
        <v>82.043289473684226</v>
      </c>
      <c r="DT35" s="232">
        <f t="shared" si="181"/>
        <v>7011.86</v>
      </c>
      <c r="DU35" s="233">
        <f t="shared" si="182"/>
        <v>6235.2900000000009</v>
      </c>
      <c r="DV35" s="747">
        <v>0</v>
      </c>
      <c r="DW35" s="256">
        <v>20</v>
      </c>
      <c r="DX35" s="232">
        <f t="shared" si="183"/>
        <v>0</v>
      </c>
      <c r="DY35" s="233">
        <f t="shared" si="184"/>
        <v>20</v>
      </c>
      <c r="DZ35" s="747">
        <v>0</v>
      </c>
      <c r="EA35" s="256">
        <v>37</v>
      </c>
      <c r="EB35" s="232">
        <f t="shared" si="185"/>
        <v>0</v>
      </c>
      <c r="EC35" s="233">
        <f t="shared" si="186"/>
        <v>37</v>
      </c>
      <c r="ED35" s="747">
        <v>55</v>
      </c>
      <c r="EE35" s="256">
        <v>0</v>
      </c>
      <c r="EF35" s="232">
        <f t="shared" si="187"/>
        <v>55</v>
      </c>
      <c r="EG35" s="233">
        <f t="shared" si="188"/>
        <v>0</v>
      </c>
      <c r="EH35" s="225">
        <f t="shared" si="189"/>
        <v>55</v>
      </c>
      <c r="EI35" s="233">
        <f t="shared" si="190"/>
        <v>57</v>
      </c>
      <c r="EJ35" s="225">
        <f t="shared" si="191"/>
        <v>55</v>
      </c>
      <c r="EK35" s="233">
        <f t="shared" si="192"/>
        <v>57</v>
      </c>
      <c r="EL35" s="400">
        <v>0</v>
      </c>
      <c r="EM35" s="286">
        <v>6.63</v>
      </c>
      <c r="EN35" s="232">
        <f t="shared" si="193"/>
        <v>0</v>
      </c>
      <c r="EO35" s="233">
        <f t="shared" si="194"/>
        <v>132.6</v>
      </c>
      <c r="EP35" s="400">
        <v>0</v>
      </c>
      <c r="EQ35" s="286">
        <v>6.08</v>
      </c>
      <c r="ER35" s="232">
        <f t="shared" si="195"/>
        <v>0</v>
      </c>
      <c r="ES35" s="233">
        <f t="shared" si="196"/>
        <v>224.96</v>
      </c>
      <c r="ET35" s="400">
        <v>6.28</v>
      </c>
      <c r="EU35" s="286">
        <v>0</v>
      </c>
      <c r="EV35" s="232">
        <f t="shared" si="197"/>
        <v>345.40000000000003</v>
      </c>
      <c r="EW35" s="233">
        <f t="shared" si="198"/>
        <v>0</v>
      </c>
      <c r="EX35" s="545">
        <f t="shared" si="199"/>
        <v>6.28</v>
      </c>
      <c r="EY35" s="546">
        <f t="shared" si="200"/>
        <v>6.2729824561403511</v>
      </c>
      <c r="EZ35" s="232">
        <f t="shared" si="201"/>
        <v>345.40000000000003</v>
      </c>
      <c r="FA35" s="233">
        <f t="shared" si="202"/>
        <v>357.56</v>
      </c>
      <c r="FB35" s="747">
        <v>0</v>
      </c>
      <c r="FC35" s="253">
        <v>62.65</v>
      </c>
      <c r="FD35" s="232">
        <f t="shared" si="203"/>
        <v>0</v>
      </c>
      <c r="FE35" s="233">
        <f t="shared" si="204"/>
        <v>1253</v>
      </c>
      <c r="FF35" s="747">
        <v>0</v>
      </c>
      <c r="FG35" s="253">
        <v>55.65</v>
      </c>
      <c r="FH35" s="232">
        <f t="shared" si="205"/>
        <v>0</v>
      </c>
      <c r="FI35" s="233">
        <f t="shared" si="206"/>
        <v>2059.0499999999997</v>
      </c>
      <c r="FJ35" s="459">
        <v>66.27</v>
      </c>
      <c r="FK35" s="253">
        <v>0</v>
      </c>
      <c r="FL35" s="232">
        <f t="shared" si="207"/>
        <v>3644.85</v>
      </c>
      <c r="FM35" s="233">
        <f t="shared" si="208"/>
        <v>0</v>
      </c>
      <c r="FN35" s="232">
        <f t="shared" si="209"/>
        <v>66.27</v>
      </c>
      <c r="FO35" s="233">
        <f t="shared" si="210"/>
        <v>58.10614035087719</v>
      </c>
      <c r="FP35" s="232">
        <f t="shared" si="211"/>
        <v>3644.85</v>
      </c>
      <c r="FQ35" s="233">
        <f t="shared" si="212"/>
        <v>3312.0499999999997</v>
      </c>
      <c r="FR35" s="257">
        <v>1</v>
      </c>
      <c r="FS35" s="256">
        <v>0</v>
      </c>
      <c r="FT35" s="232">
        <f t="shared" si="213"/>
        <v>1</v>
      </c>
      <c r="FU35" s="233">
        <f t="shared" si="214"/>
        <v>0</v>
      </c>
      <c r="FV35" s="257">
        <v>2.92</v>
      </c>
      <c r="FW35" s="256">
        <v>0</v>
      </c>
      <c r="FX35" s="232">
        <f t="shared" si="215"/>
        <v>2.92</v>
      </c>
      <c r="FY35" s="233">
        <f t="shared" si="216"/>
        <v>0</v>
      </c>
      <c r="FZ35" s="747">
        <v>33</v>
      </c>
      <c r="GA35" s="256">
        <v>0</v>
      </c>
      <c r="GB35" s="232">
        <f t="shared" si="217"/>
        <v>33</v>
      </c>
      <c r="GC35" s="233">
        <f t="shared" si="218"/>
        <v>0</v>
      </c>
      <c r="GD35" s="249">
        <f t="shared" si="219"/>
        <v>46</v>
      </c>
      <c r="GE35" s="233">
        <f t="shared" si="220"/>
        <v>56</v>
      </c>
      <c r="GF35" s="232">
        <f t="shared" si="221"/>
        <v>46</v>
      </c>
      <c r="GG35" s="233">
        <f t="shared" si="222"/>
        <v>56</v>
      </c>
      <c r="GH35" s="232">
        <f t="shared" si="223"/>
        <v>438.84</v>
      </c>
      <c r="GI35" s="233">
        <f t="shared" si="224"/>
        <v>455.81999999999994</v>
      </c>
      <c r="GJ35" s="232">
        <f t="shared" si="225"/>
        <v>4393.92</v>
      </c>
      <c r="GK35" s="233">
        <f t="shared" si="226"/>
        <v>4212.1400000000003</v>
      </c>
      <c r="GL35" s="249">
        <f t="shared" si="227"/>
        <v>32</v>
      </c>
      <c r="GM35" s="233">
        <f t="shared" si="228"/>
        <v>77</v>
      </c>
      <c r="GN35" s="232">
        <f t="shared" si="229"/>
        <v>32</v>
      </c>
      <c r="GO35" s="233">
        <f t="shared" si="230"/>
        <v>77</v>
      </c>
      <c r="GP35" s="232">
        <f t="shared" si="231"/>
        <v>304.33999999999997</v>
      </c>
      <c r="GQ35" s="233">
        <f t="shared" si="232"/>
        <v>504.26</v>
      </c>
      <c r="GR35" s="232">
        <f t="shared" si="233"/>
        <v>2617.94</v>
      </c>
      <c r="GS35" s="233">
        <f t="shared" si="234"/>
        <v>5335.2</v>
      </c>
      <c r="GT35" s="249">
        <f t="shared" si="235"/>
        <v>78</v>
      </c>
      <c r="GU35" s="233">
        <f t="shared" si="236"/>
        <v>133</v>
      </c>
      <c r="GV35" s="232">
        <f t="shared" si="237"/>
        <v>78</v>
      </c>
      <c r="GW35" s="233">
        <f t="shared" si="238"/>
        <v>133</v>
      </c>
      <c r="GX35" s="232">
        <f t="shared" si="239"/>
        <v>743.18</v>
      </c>
      <c r="GY35" s="233">
        <f t="shared" si="240"/>
        <v>960.07999999999993</v>
      </c>
      <c r="GZ35" s="232">
        <f t="shared" si="241"/>
        <v>7011.8600000000006</v>
      </c>
      <c r="HA35" s="233">
        <f t="shared" si="242"/>
        <v>9547.34</v>
      </c>
      <c r="HB35" s="249">
        <f t="shared" si="243"/>
        <v>55</v>
      </c>
      <c r="HC35" s="233">
        <f t="shared" si="244"/>
        <v>0</v>
      </c>
      <c r="HD35" s="232">
        <f t="shared" si="245"/>
        <v>55</v>
      </c>
      <c r="HE35" s="233">
        <f t="shared" si="246"/>
        <v>0</v>
      </c>
      <c r="HF35" s="232">
        <f t="shared" si="247"/>
        <v>345.40000000000003</v>
      </c>
      <c r="HG35" s="233" t="str">
        <f t="shared" si="248"/>
        <v/>
      </c>
      <c r="HH35" s="232">
        <f t="shared" si="249"/>
        <v>3644.85</v>
      </c>
      <c r="HI35" s="233" t="str">
        <f t="shared" si="250"/>
        <v/>
      </c>
      <c r="HJ35" s="249">
        <f t="shared" si="251"/>
        <v>1091.5</v>
      </c>
      <c r="HK35" s="233">
        <f t="shared" si="252"/>
        <v>960.07999999999993</v>
      </c>
      <c r="HL35" s="232">
        <f t="shared" si="253"/>
        <v>10689.71</v>
      </c>
      <c r="HM35" s="232">
        <f t="shared" si="254"/>
        <v>9547.34</v>
      </c>
      <c r="HN35" s="337"/>
    </row>
    <row r="36" spans="1:222" ht="15">
      <c r="A36" s="250" t="s">
        <v>10</v>
      </c>
      <c r="B36" s="251" t="s">
        <v>37</v>
      </c>
      <c r="C36" s="331"/>
      <c r="D36" s="250">
        <v>107637</v>
      </c>
      <c r="E36" s="252">
        <v>10</v>
      </c>
      <c r="F36" s="771">
        <v>170</v>
      </c>
      <c r="G36" s="253">
        <v>168</v>
      </c>
      <c r="H36" s="459">
        <v>3</v>
      </c>
      <c r="I36" s="255">
        <v>1</v>
      </c>
      <c r="J36" s="232">
        <f t="shared" si="109"/>
        <v>167</v>
      </c>
      <c r="K36" s="233">
        <f t="shared" si="110"/>
        <v>167</v>
      </c>
      <c r="L36" s="333">
        <v>60</v>
      </c>
      <c r="M36" s="333">
        <v>60</v>
      </c>
      <c r="N36" s="232">
        <f t="shared" si="255"/>
        <v>167</v>
      </c>
      <c r="O36" s="233">
        <f t="shared" si="256"/>
        <v>167</v>
      </c>
      <c r="P36" s="232">
        <f t="shared" si="257"/>
        <v>167</v>
      </c>
      <c r="Q36" s="233">
        <f t="shared" si="258"/>
        <v>167</v>
      </c>
      <c r="R36" s="459">
        <v>3</v>
      </c>
      <c r="S36" s="256">
        <v>6</v>
      </c>
      <c r="T36" s="232">
        <f t="shared" si="111"/>
        <v>3</v>
      </c>
      <c r="U36" s="233">
        <f t="shared" si="112"/>
        <v>6</v>
      </c>
      <c r="V36" s="747">
        <v>5</v>
      </c>
      <c r="W36" s="256">
        <v>11</v>
      </c>
      <c r="X36" s="232">
        <f t="shared" si="113"/>
        <v>5</v>
      </c>
      <c r="Y36" s="233">
        <f t="shared" si="114"/>
        <v>11</v>
      </c>
      <c r="Z36" s="747">
        <v>0</v>
      </c>
      <c r="AA36" s="256">
        <v>0</v>
      </c>
      <c r="AB36" s="232">
        <f t="shared" si="115"/>
        <v>0</v>
      </c>
      <c r="AC36" s="233">
        <f t="shared" si="116"/>
        <v>0</v>
      </c>
      <c r="AD36" s="225">
        <f t="shared" si="117"/>
        <v>8</v>
      </c>
      <c r="AE36" s="233">
        <f t="shared" si="118"/>
        <v>17</v>
      </c>
      <c r="AF36" s="225">
        <f t="shared" si="119"/>
        <v>8</v>
      </c>
      <c r="AG36" s="233">
        <f t="shared" si="120"/>
        <v>17</v>
      </c>
      <c r="AH36" s="399">
        <v>4</v>
      </c>
      <c r="AI36" s="286">
        <v>2.4900000000000002</v>
      </c>
      <c r="AJ36" s="232">
        <f t="shared" si="121"/>
        <v>12</v>
      </c>
      <c r="AK36" s="233">
        <f t="shared" si="122"/>
        <v>14.940000000000001</v>
      </c>
      <c r="AL36" s="399">
        <v>8.3800000000000008</v>
      </c>
      <c r="AM36" s="286">
        <v>6.84</v>
      </c>
      <c r="AN36" s="232">
        <f t="shared" si="123"/>
        <v>41.900000000000006</v>
      </c>
      <c r="AO36" s="233">
        <f t="shared" si="124"/>
        <v>75.239999999999995</v>
      </c>
      <c r="AP36" s="399">
        <v>0</v>
      </c>
      <c r="AQ36" s="286">
        <v>0</v>
      </c>
      <c r="AR36" s="232">
        <f t="shared" si="125"/>
        <v>0</v>
      </c>
      <c r="AS36" s="233">
        <f t="shared" si="126"/>
        <v>0</v>
      </c>
      <c r="AT36" s="545">
        <f t="shared" si="127"/>
        <v>6.7375000000000007</v>
      </c>
      <c r="AU36" s="546">
        <f t="shared" si="128"/>
        <v>5.3047058823529412</v>
      </c>
      <c r="AV36" s="232">
        <f t="shared" si="129"/>
        <v>53.900000000000006</v>
      </c>
      <c r="AW36" s="233">
        <f t="shared" si="130"/>
        <v>90.18</v>
      </c>
      <c r="AX36" s="747">
        <v>59</v>
      </c>
      <c r="AY36" s="253">
        <v>70.67</v>
      </c>
      <c r="AZ36" s="232">
        <f t="shared" si="131"/>
        <v>177</v>
      </c>
      <c r="BA36" s="233">
        <f t="shared" si="132"/>
        <v>424.02</v>
      </c>
      <c r="BB36" s="747">
        <v>85.2</v>
      </c>
      <c r="BC36" s="253">
        <v>74.73</v>
      </c>
      <c r="BD36" s="232">
        <f t="shared" si="133"/>
        <v>426</v>
      </c>
      <c r="BE36" s="233">
        <f t="shared" si="134"/>
        <v>822.03000000000009</v>
      </c>
      <c r="BF36" s="459">
        <v>0</v>
      </c>
      <c r="BG36" s="253">
        <v>0</v>
      </c>
      <c r="BH36" s="232">
        <f t="shared" si="135"/>
        <v>0</v>
      </c>
      <c r="BI36" s="233">
        <f t="shared" si="136"/>
        <v>0</v>
      </c>
      <c r="BJ36" s="232">
        <f t="shared" si="137"/>
        <v>75.375</v>
      </c>
      <c r="BK36" s="233">
        <f t="shared" si="138"/>
        <v>73.297058823529426</v>
      </c>
      <c r="BL36" s="232">
        <f t="shared" si="139"/>
        <v>603</v>
      </c>
      <c r="BM36" s="233">
        <f t="shared" si="140"/>
        <v>1246.0500000000002</v>
      </c>
      <c r="BN36" s="747">
        <v>46</v>
      </c>
      <c r="BO36" s="256">
        <v>35</v>
      </c>
      <c r="BP36" s="232">
        <f t="shared" si="141"/>
        <v>46</v>
      </c>
      <c r="BQ36" s="233">
        <f t="shared" si="142"/>
        <v>35</v>
      </c>
      <c r="BR36" s="747">
        <v>106</v>
      </c>
      <c r="BS36" s="256">
        <v>106</v>
      </c>
      <c r="BT36" s="232">
        <f t="shared" si="143"/>
        <v>106</v>
      </c>
      <c r="BU36" s="233">
        <f t="shared" si="144"/>
        <v>106</v>
      </c>
      <c r="BV36" s="747">
        <v>0</v>
      </c>
      <c r="BW36" s="256">
        <v>0</v>
      </c>
      <c r="BX36" s="232">
        <f t="shared" si="145"/>
        <v>0</v>
      </c>
      <c r="BY36" s="233">
        <f t="shared" si="146"/>
        <v>0</v>
      </c>
      <c r="BZ36" s="225">
        <f t="shared" si="147"/>
        <v>152</v>
      </c>
      <c r="CA36" s="233">
        <f t="shared" si="148"/>
        <v>141</v>
      </c>
      <c r="CB36" s="225">
        <f t="shared" si="149"/>
        <v>152</v>
      </c>
      <c r="CC36" s="233">
        <f t="shared" si="150"/>
        <v>141</v>
      </c>
      <c r="CD36" s="400">
        <v>7.79</v>
      </c>
      <c r="CE36" s="286">
        <v>6.55</v>
      </c>
      <c r="CF36" s="232">
        <f t="shared" si="151"/>
        <v>358.34</v>
      </c>
      <c r="CG36" s="233">
        <f t="shared" si="152"/>
        <v>229.25</v>
      </c>
      <c r="CH36" s="400">
        <v>9.44</v>
      </c>
      <c r="CI36" s="286">
        <v>10.74</v>
      </c>
      <c r="CJ36" s="232">
        <f t="shared" si="153"/>
        <v>1000.64</v>
      </c>
      <c r="CK36" s="233">
        <f t="shared" si="154"/>
        <v>1138.44</v>
      </c>
      <c r="CL36" s="400">
        <v>0</v>
      </c>
      <c r="CM36" s="286">
        <v>0</v>
      </c>
      <c r="CN36" s="232">
        <f t="shared" si="155"/>
        <v>0</v>
      </c>
      <c r="CO36" s="233">
        <f t="shared" si="156"/>
        <v>0</v>
      </c>
      <c r="CP36" s="232">
        <f t="shared" si="157"/>
        <v>8.9406578947368427</v>
      </c>
      <c r="CQ36" s="546">
        <f t="shared" si="158"/>
        <v>9.6999290780141845</v>
      </c>
      <c r="CR36" s="232">
        <f t="shared" si="159"/>
        <v>1358.98</v>
      </c>
      <c r="CS36" s="233">
        <f t="shared" si="160"/>
        <v>1367.69</v>
      </c>
      <c r="CT36" s="747">
        <v>82.09</v>
      </c>
      <c r="CU36" s="253">
        <v>78.459999999999994</v>
      </c>
      <c r="CV36" s="232">
        <f t="shared" si="161"/>
        <v>3776.1400000000003</v>
      </c>
      <c r="CW36" s="233">
        <f t="shared" si="162"/>
        <v>2746.1</v>
      </c>
      <c r="CX36" s="747">
        <v>82.8</v>
      </c>
      <c r="CY36" s="253">
        <v>81.28</v>
      </c>
      <c r="CZ36" s="232">
        <f t="shared" si="163"/>
        <v>8776.7999999999993</v>
      </c>
      <c r="DA36" s="233">
        <f t="shared" si="164"/>
        <v>8615.68</v>
      </c>
      <c r="DB36" s="459">
        <v>0</v>
      </c>
      <c r="DC36" s="253">
        <v>0</v>
      </c>
      <c r="DD36" s="232">
        <f t="shared" si="165"/>
        <v>0</v>
      </c>
      <c r="DE36" s="233">
        <f t="shared" si="166"/>
        <v>0</v>
      </c>
      <c r="DF36" s="232">
        <f t="shared" si="167"/>
        <v>82.585131578947355</v>
      </c>
      <c r="DG36" s="233">
        <f t="shared" si="168"/>
        <v>80.58</v>
      </c>
      <c r="DH36" s="232">
        <f t="shared" si="169"/>
        <v>12552.939999999999</v>
      </c>
      <c r="DI36" s="233">
        <f t="shared" si="170"/>
        <v>11361.78</v>
      </c>
      <c r="DJ36" s="232">
        <f t="shared" si="171"/>
        <v>160</v>
      </c>
      <c r="DK36" s="233">
        <f t="shared" si="172"/>
        <v>158</v>
      </c>
      <c r="DL36" s="232">
        <f t="shared" si="173"/>
        <v>160</v>
      </c>
      <c r="DM36" s="233">
        <f t="shared" si="174"/>
        <v>158</v>
      </c>
      <c r="DN36" s="545">
        <f t="shared" si="175"/>
        <v>8.8305000000000007</v>
      </c>
      <c r="DO36" s="546">
        <f t="shared" si="176"/>
        <v>9.2270253164556966</v>
      </c>
      <c r="DP36" s="232">
        <f t="shared" si="177"/>
        <v>1412.88</v>
      </c>
      <c r="DQ36" s="233">
        <f t="shared" si="178"/>
        <v>1457.8700000000001</v>
      </c>
      <c r="DR36" s="232">
        <f t="shared" si="179"/>
        <v>82.224624999999989</v>
      </c>
      <c r="DS36" s="233">
        <f t="shared" si="180"/>
        <v>79.796392405063301</v>
      </c>
      <c r="DT36" s="232">
        <f t="shared" si="181"/>
        <v>13155.939999999999</v>
      </c>
      <c r="DU36" s="233">
        <f t="shared" si="182"/>
        <v>12607.830000000002</v>
      </c>
      <c r="DV36" s="747">
        <v>1</v>
      </c>
      <c r="DW36" s="256">
        <v>1</v>
      </c>
      <c r="DX36" s="232">
        <f t="shared" si="183"/>
        <v>1</v>
      </c>
      <c r="DY36" s="233">
        <f t="shared" si="184"/>
        <v>1</v>
      </c>
      <c r="DZ36" s="747">
        <v>6</v>
      </c>
      <c r="EA36" s="256">
        <v>8</v>
      </c>
      <c r="EB36" s="232">
        <f t="shared" si="185"/>
        <v>6</v>
      </c>
      <c r="EC36" s="233">
        <f t="shared" si="186"/>
        <v>8</v>
      </c>
      <c r="ED36" s="747">
        <v>0</v>
      </c>
      <c r="EE36" s="256">
        <v>0</v>
      </c>
      <c r="EF36" s="232">
        <f t="shared" si="187"/>
        <v>0</v>
      </c>
      <c r="EG36" s="233">
        <f t="shared" si="188"/>
        <v>0</v>
      </c>
      <c r="EH36" s="225">
        <f t="shared" si="189"/>
        <v>7</v>
      </c>
      <c r="EI36" s="233">
        <f t="shared" si="190"/>
        <v>9</v>
      </c>
      <c r="EJ36" s="225">
        <f t="shared" si="191"/>
        <v>7</v>
      </c>
      <c r="EK36" s="233">
        <f t="shared" si="192"/>
        <v>9</v>
      </c>
      <c r="EL36" s="400">
        <v>16.75</v>
      </c>
      <c r="EM36" s="286">
        <v>1.92</v>
      </c>
      <c r="EN36" s="232">
        <f t="shared" si="193"/>
        <v>16.75</v>
      </c>
      <c r="EO36" s="233">
        <f t="shared" si="194"/>
        <v>1.92</v>
      </c>
      <c r="EP36" s="400">
        <v>7.76</v>
      </c>
      <c r="EQ36" s="286">
        <v>11.88</v>
      </c>
      <c r="ER36" s="232">
        <f t="shared" si="195"/>
        <v>46.56</v>
      </c>
      <c r="ES36" s="233">
        <f t="shared" si="196"/>
        <v>95.04</v>
      </c>
      <c r="ET36" s="400">
        <v>0</v>
      </c>
      <c r="EU36" s="286">
        <v>0</v>
      </c>
      <c r="EV36" s="232">
        <f t="shared" si="197"/>
        <v>0</v>
      </c>
      <c r="EW36" s="233">
        <f t="shared" si="198"/>
        <v>0</v>
      </c>
      <c r="EX36" s="545">
        <f t="shared" si="199"/>
        <v>9.0442857142857154</v>
      </c>
      <c r="EY36" s="546">
        <f t="shared" si="200"/>
        <v>10.773333333333333</v>
      </c>
      <c r="EZ36" s="232">
        <f t="shared" si="201"/>
        <v>63.310000000000009</v>
      </c>
      <c r="FA36" s="233">
        <f t="shared" si="202"/>
        <v>96.960000000000008</v>
      </c>
      <c r="FB36" s="747">
        <v>25</v>
      </c>
      <c r="FC36" s="253">
        <v>69</v>
      </c>
      <c r="FD36" s="232">
        <f t="shared" si="203"/>
        <v>25</v>
      </c>
      <c r="FE36" s="233">
        <f t="shared" si="204"/>
        <v>69</v>
      </c>
      <c r="FF36" s="747">
        <v>75.5</v>
      </c>
      <c r="FG36" s="253">
        <v>75.12</v>
      </c>
      <c r="FH36" s="232">
        <f t="shared" si="205"/>
        <v>453</v>
      </c>
      <c r="FI36" s="233">
        <f t="shared" si="206"/>
        <v>600.96</v>
      </c>
      <c r="FJ36" s="459">
        <v>0</v>
      </c>
      <c r="FK36" s="253">
        <v>0</v>
      </c>
      <c r="FL36" s="232">
        <f t="shared" si="207"/>
        <v>0</v>
      </c>
      <c r="FM36" s="233">
        <f t="shared" si="208"/>
        <v>0</v>
      </c>
      <c r="FN36" s="232">
        <f t="shared" si="209"/>
        <v>68.285714285714292</v>
      </c>
      <c r="FO36" s="233">
        <f t="shared" si="210"/>
        <v>74.44</v>
      </c>
      <c r="FP36" s="232">
        <f t="shared" si="211"/>
        <v>478.00000000000006</v>
      </c>
      <c r="FQ36" s="233">
        <f t="shared" si="212"/>
        <v>669.96</v>
      </c>
      <c r="FR36" s="257">
        <v>0</v>
      </c>
      <c r="FS36" s="256">
        <v>0</v>
      </c>
      <c r="FT36" s="232">
        <f t="shared" si="213"/>
        <v>0</v>
      </c>
      <c r="FU36" s="233">
        <f t="shared" si="214"/>
        <v>0</v>
      </c>
      <c r="FV36" s="257">
        <v>0</v>
      </c>
      <c r="FW36" s="256">
        <v>0</v>
      </c>
      <c r="FX36" s="232">
        <f t="shared" si="215"/>
        <v>0</v>
      </c>
      <c r="FY36" s="233">
        <f t="shared" si="216"/>
        <v>0</v>
      </c>
      <c r="FZ36" s="747">
        <v>0</v>
      </c>
      <c r="GA36" s="256">
        <v>0</v>
      </c>
      <c r="GB36" s="232">
        <f t="shared" si="217"/>
        <v>0</v>
      </c>
      <c r="GC36" s="233">
        <f t="shared" si="218"/>
        <v>0</v>
      </c>
      <c r="GD36" s="249">
        <f t="shared" si="219"/>
        <v>50</v>
      </c>
      <c r="GE36" s="233">
        <f t="shared" si="220"/>
        <v>42</v>
      </c>
      <c r="GF36" s="232">
        <f t="shared" si="221"/>
        <v>50</v>
      </c>
      <c r="GG36" s="233">
        <f t="shared" si="222"/>
        <v>42</v>
      </c>
      <c r="GH36" s="232">
        <f t="shared" si="223"/>
        <v>387.09</v>
      </c>
      <c r="GI36" s="233">
        <f t="shared" si="224"/>
        <v>246.10999999999999</v>
      </c>
      <c r="GJ36" s="232">
        <f t="shared" si="225"/>
        <v>3978.1400000000003</v>
      </c>
      <c r="GK36" s="233">
        <f t="shared" si="226"/>
        <v>3239.12</v>
      </c>
      <c r="GL36" s="249">
        <f t="shared" si="227"/>
        <v>117</v>
      </c>
      <c r="GM36" s="233">
        <f t="shared" si="228"/>
        <v>125</v>
      </c>
      <c r="GN36" s="232">
        <f t="shared" si="229"/>
        <v>117</v>
      </c>
      <c r="GO36" s="233">
        <f t="shared" si="230"/>
        <v>125</v>
      </c>
      <c r="GP36" s="232">
        <f t="shared" si="231"/>
        <v>1089.0999999999999</v>
      </c>
      <c r="GQ36" s="233">
        <f t="shared" si="232"/>
        <v>1308.72</v>
      </c>
      <c r="GR36" s="232">
        <f t="shared" si="233"/>
        <v>9655.7999999999993</v>
      </c>
      <c r="GS36" s="233">
        <f t="shared" si="234"/>
        <v>10038.670000000002</v>
      </c>
      <c r="GT36" s="249">
        <f t="shared" si="235"/>
        <v>167</v>
      </c>
      <c r="GU36" s="233">
        <f t="shared" si="236"/>
        <v>167</v>
      </c>
      <c r="GV36" s="232">
        <f t="shared" si="237"/>
        <v>167</v>
      </c>
      <c r="GW36" s="233">
        <f t="shared" si="238"/>
        <v>167</v>
      </c>
      <c r="GX36" s="232">
        <f t="shared" si="239"/>
        <v>1476.1899999999998</v>
      </c>
      <c r="GY36" s="233">
        <f t="shared" si="240"/>
        <v>1554.83</v>
      </c>
      <c r="GZ36" s="232">
        <f t="shared" si="241"/>
        <v>13633.939999999999</v>
      </c>
      <c r="HA36" s="233">
        <f t="shared" si="242"/>
        <v>13277.79</v>
      </c>
      <c r="HB36" s="249">
        <f t="shared" si="243"/>
        <v>0</v>
      </c>
      <c r="HC36" s="233">
        <f t="shared" si="244"/>
        <v>0</v>
      </c>
      <c r="HD36" s="232">
        <f t="shared" si="245"/>
        <v>0</v>
      </c>
      <c r="HE36" s="233">
        <f t="shared" si="246"/>
        <v>0</v>
      </c>
      <c r="HF36" s="232" t="str">
        <f t="shared" si="247"/>
        <v/>
      </c>
      <c r="HG36" s="233" t="str">
        <f t="shared" si="248"/>
        <v/>
      </c>
      <c r="HH36" s="232" t="str">
        <f t="shared" si="249"/>
        <v/>
      </c>
      <c r="HI36" s="233" t="str">
        <f t="shared" si="250"/>
        <v/>
      </c>
      <c r="HJ36" s="249">
        <f t="shared" si="251"/>
        <v>1476.19</v>
      </c>
      <c r="HK36" s="233">
        <f t="shared" si="252"/>
        <v>1554.8300000000002</v>
      </c>
      <c r="HL36" s="232">
        <f t="shared" si="253"/>
        <v>13633.939999999999</v>
      </c>
      <c r="HM36" s="232">
        <f t="shared" si="254"/>
        <v>13277.79</v>
      </c>
      <c r="HN36" s="337"/>
    </row>
    <row r="37" spans="1:222" ht="15">
      <c r="A37" s="250" t="s">
        <v>10</v>
      </c>
      <c r="B37" s="251" t="s">
        <v>38</v>
      </c>
      <c r="C37" s="331"/>
      <c r="D37" s="250">
        <v>107992</v>
      </c>
      <c r="E37" s="252">
        <v>10</v>
      </c>
      <c r="F37" s="771">
        <v>159</v>
      </c>
      <c r="G37" s="253">
        <v>140</v>
      </c>
      <c r="H37" s="459">
        <v>5</v>
      </c>
      <c r="I37" s="255">
        <v>1</v>
      </c>
      <c r="J37" s="232">
        <f t="shared" si="109"/>
        <v>154</v>
      </c>
      <c r="K37" s="233">
        <f t="shared" si="110"/>
        <v>139</v>
      </c>
      <c r="L37" s="333">
        <v>60</v>
      </c>
      <c r="M37" s="333">
        <v>60</v>
      </c>
      <c r="N37" s="232">
        <f t="shared" si="255"/>
        <v>154</v>
      </c>
      <c r="O37" s="233">
        <f t="shared" si="256"/>
        <v>139</v>
      </c>
      <c r="P37" s="232">
        <f t="shared" si="257"/>
        <v>154</v>
      </c>
      <c r="Q37" s="233">
        <f t="shared" si="258"/>
        <v>139</v>
      </c>
      <c r="R37" s="459">
        <v>29</v>
      </c>
      <c r="S37" s="256">
        <v>28</v>
      </c>
      <c r="T37" s="232">
        <f t="shared" si="111"/>
        <v>29</v>
      </c>
      <c r="U37" s="233">
        <f t="shared" si="112"/>
        <v>28</v>
      </c>
      <c r="V37" s="747">
        <v>16</v>
      </c>
      <c r="W37" s="256">
        <v>7</v>
      </c>
      <c r="X37" s="232">
        <f t="shared" si="113"/>
        <v>16</v>
      </c>
      <c r="Y37" s="233">
        <f t="shared" si="114"/>
        <v>7</v>
      </c>
      <c r="Z37" s="747">
        <v>0</v>
      </c>
      <c r="AA37" s="256">
        <v>0</v>
      </c>
      <c r="AB37" s="232">
        <f t="shared" si="115"/>
        <v>0</v>
      </c>
      <c r="AC37" s="233">
        <f t="shared" si="116"/>
        <v>0</v>
      </c>
      <c r="AD37" s="225">
        <f t="shared" si="117"/>
        <v>45</v>
      </c>
      <c r="AE37" s="233">
        <f t="shared" si="118"/>
        <v>35</v>
      </c>
      <c r="AF37" s="225">
        <f t="shared" si="119"/>
        <v>45</v>
      </c>
      <c r="AG37" s="233">
        <f t="shared" si="120"/>
        <v>35</v>
      </c>
      <c r="AH37" s="399">
        <v>4.0599999999999996</v>
      </c>
      <c r="AI37" s="286">
        <v>3.58</v>
      </c>
      <c r="AJ37" s="232">
        <f t="shared" si="121"/>
        <v>117.74</v>
      </c>
      <c r="AK37" s="233">
        <f t="shared" si="122"/>
        <v>100.24000000000001</v>
      </c>
      <c r="AL37" s="399">
        <v>8.8000000000000007</v>
      </c>
      <c r="AM37" s="286">
        <v>8.0500000000000007</v>
      </c>
      <c r="AN37" s="232">
        <f t="shared" si="123"/>
        <v>140.80000000000001</v>
      </c>
      <c r="AO37" s="233">
        <f t="shared" si="124"/>
        <v>56.350000000000009</v>
      </c>
      <c r="AP37" s="399">
        <v>0</v>
      </c>
      <c r="AQ37" s="286">
        <v>0</v>
      </c>
      <c r="AR37" s="232">
        <f t="shared" si="125"/>
        <v>0</v>
      </c>
      <c r="AS37" s="233">
        <f t="shared" si="126"/>
        <v>0</v>
      </c>
      <c r="AT37" s="545">
        <f t="shared" si="127"/>
        <v>5.7453333333333338</v>
      </c>
      <c r="AU37" s="546">
        <f t="shared" si="128"/>
        <v>4.4740000000000011</v>
      </c>
      <c r="AV37" s="232">
        <f t="shared" si="129"/>
        <v>258.54000000000002</v>
      </c>
      <c r="AW37" s="233">
        <f t="shared" si="130"/>
        <v>156.59000000000003</v>
      </c>
      <c r="AX37" s="747">
        <v>70.97</v>
      </c>
      <c r="AY37" s="253">
        <v>75.209999999999994</v>
      </c>
      <c r="AZ37" s="232">
        <f t="shared" si="131"/>
        <v>2058.13</v>
      </c>
      <c r="BA37" s="233">
        <f t="shared" si="132"/>
        <v>2105.8799999999997</v>
      </c>
      <c r="BB37" s="747">
        <v>58.63</v>
      </c>
      <c r="BC37" s="253">
        <v>71.569999999999993</v>
      </c>
      <c r="BD37" s="232">
        <f t="shared" si="133"/>
        <v>938.08</v>
      </c>
      <c r="BE37" s="233">
        <f t="shared" si="134"/>
        <v>500.98999999999995</v>
      </c>
      <c r="BF37" s="459">
        <v>0</v>
      </c>
      <c r="BG37" s="253">
        <v>0</v>
      </c>
      <c r="BH37" s="232">
        <f t="shared" si="135"/>
        <v>0</v>
      </c>
      <c r="BI37" s="233">
        <f t="shared" si="136"/>
        <v>0</v>
      </c>
      <c r="BJ37" s="232">
        <f t="shared" si="137"/>
        <v>66.582444444444448</v>
      </c>
      <c r="BK37" s="233">
        <f t="shared" si="138"/>
        <v>74.481999999999985</v>
      </c>
      <c r="BL37" s="232">
        <f t="shared" si="139"/>
        <v>2996.21</v>
      </c>
      <c r="BM37" s="233">
        <f t="shared" si="140"/>
        <v>2606.8699999999994</v>
      </c>
      <c r="BN37" s="747">
        <v>41</v>
      </c>
      <c r="BO37" s="256">
        <v>29</v>
      </c>
      <c r="BP37" s="232">
        <f t="shared" si="141"/>
        <v>41</v>
      </c>
      <c r="BQ37" s="233">
        <f t="shared" si="142"/>
        <v>29</v>
      </c>
      <c r="BR37" s="747">
        <v>14</v>
      </c>
      <c r="BS37" s="256">
        <v>27</v>
      </c>
      <c r="BT37" s="232">
        <f t="shared" si="143"/>
        <v>14</v>
      </c>
      <c r="BU37" s="233">
        <f t="shared" si="144"/>
        <v>27</v>
      </c>
      <c r="BV37" s="747">
        <v>0</v>
      </c>
      <c r="BW37" s="256">
        <v>0</v>
      </c>
      <c r="BX37" s="232">
        <f t="shared" si="145"/>
        <v>0</v>
      </c>
      <c r="BY37" s="233">
        <f t="shared" si="146"/>
        <v>0</v>
      </c>
      <c r="BZ37" s="225">
        <f t="shared" si="147"/>
        <v>55</v>
      </c>
      <c r="CA37" s="233">
        <f t="shared" si="148"/>
        <v>56</v>
      </c>
      <c r="CB37" s="225">
        <f t="shared" si="149"/>
        <v>55</v>
      </c>
      <c r="CC37" s="233">
        <f t="shared" si="150"/>
        <v>56</v>
      </c>
      <c r="CD37" s="400">
        <v>9.23</v>
      </c>
      <c r="CE37" s="286">
        <v>7.85</v>
      </c>
      <c r="CF37" s="232">
        <f t="shared" si="151"/>
        <v>378.43</v>
      </c>
      <c r="CG37" s="233">
        <f t="shared" si="152"/>
        <v>227.64999999999998</v>
      </c>
      <c r="CH37" s="400">
        <v>12.88</v>
      </c>
      <c r="CI37" s="286">
        <v>12.05</v>
      </c>
      <c r="CJ37" s="232">
        <f t="shared" si="153"/>
        <v>180.32000000000002</v>
      </c>
      <c r="CK37" s="233">
        <f t="shared" si="154"/>
        <v>325.35000000000002</v>
      </c>
      <c r="CL37" s="400">
        <v>0</v>
      </c>
      <c r="CM37" s="286">
        <v>0</v>
      </c>
      <c r="CN37" s="232">
        <f t="shared" si="155"/>
        <v>0</v>
      </c>
      <c r="CO37" s="233">
        <f t="shared" si="156"/>
        <v>0</v>
      </c>
      <c r="CP37" s="232">
        <f t="shared" si="157"/>
        <v>10.159090909090908</v>
      </c>
      <c r="CQ37" s="546">
        <f t="shared" si="158"/>
        <v>9.875</v>
      </c>
      <c r="CR37" s="232">
        <f t="shared" si="159"/>
        <v>558.75</v>
      </c>
      <c r="CS37" s="233">
        <f t="shared" si="160"/>
        <v>553</v>
      </c>
      <c r="CT37" s="747">
        <v>70.63</v>
      </c>
      <c r="CU37" s="253">
        <v>74.48</v>
      </c>
      <c r="CV37" s="232">
        <f t="shared" si="161"/>
        <v>2895.83</v>
      </c>
      <c r="CW37" s="233">
        <f t="shared" si="162"/>
        <v>2159.92</v>
      </c>
      <c r="CX37" s="747">
        <v>59.64</v>
      </c>
      <c r="CY37" s="253">
        <v>52.52</v>
      </c>
      <c r="CZ37" s="232">
        <f t="shared" si="163"/>
        <v>834.96</v>
      </c>
      <c r="DA37" s="233">
        <f t="shared" si="164"/>
        <v>1418.0400000000002</v>
      </c>
      <c r="DB37" s="459">
        <v>0</v>
      </c>
      <c r="DC37" s="253">
        <v>0</v>
      </c>
      <c r="DD37" s="232">
        <f t="shared" si="165"/>
        <v>0</v>
      </c>
      <c r="DE37" s="233">
        <f t="shared" si="166"/>
        <v>0</v>
      </c>
      <c r="DF37" s="232">
        <f t="shared" si="167"/>
        <v>67.832545454545453</v>
      </c>
      <c r="DG37" s="233">
        <f t="shared" si="168"/>
        <v>63.892142857142858</v>
      </c>
      <c r="DH37" s="232">
        <f t="shared" si="169"/>
        <v>3730.79</v>
      </c>
      <c r="DI37" s="233">
        <f t="shared" si="170"/>
        <v>3577.96</v>
      </c>
      <c r="DJ37" s="232">
        <f t="shared" si="171"/>
        <v>100</v>
      </c>
      <c r="DK37" s="233">
        <f t="shared" si="172"/>
        <v>91</v>
      </c>
      <c r="DL37" s="232">
        <f t="shared" si="173"/>
        <v>100</v>
      </c>
      <c r="DM37" s="233">
        <f t="shared" si="174"/>
        <v>91</v>
      </c>
      <c r="DN37" s="545">
        <f t="shared" si="175"/>
        <v>8.1729000000000003</v>
      </c>
      <c r="DO37" s="546">
        <f t="shared" si="176"/>
        <v>7.7976923076923077</v>
      </c>
      <c r="DP37" s="232">
        <f t="shared" si="177"/>
        <v>817.29000000000008</v>
      </c>
      <c r="DQ37" s="233">
        <f t="shared" si="178"/>
        <v>709.59</v>
      </c>
      <c r="DR37" s="232">
        <f t="shared" si="179"/>
        <v>67.27</v>
      </c>
      <c r="DS37" s="233">
        <f t="shared" si="180"/>
        <v>67.965164835164828</v>
      </c>
      <c r="DT37" s="232">
        <f t="shared" si="181"/>
        <v>6727</v>
      </c>
      <c r="DU37" s="233">
        <f t="shared" si="182"/>
        <v>6184.829999999999</v>
      </c>
      <c r="DV37" s="747">
        <v>0</v>
      </c>
      <c r="DW37" s="256">
        <v>30</v>
      </c>
      <c r="DX37" s="232">
        <f t="shared" si="183"/>
        <v>0</v>
      </c>
      <c r="DY37" s="233">
        <f t="shared" si="184"/>
        <v>30</v>
      </c>
      <c r="DZ37" s="747">
        <v>0</v>
      </c>
      <c r="EA37" s="256">
        <v>18</v>
      </c>
      <c r="EB37" s="232">
        <f t="shared" si="185"/>
        <v>0</v>
      </c>
      <c r="EC37" s="233">
        <f t="shared" si="186"/>
        <v>18</v>
      </c>
      <c r="ED37" s="747">
        <v>54</v>
      </c>
      <c r="EE37" s="256">
        <v>0</v>
      </c>
      <c r="EF37" s="232">
        <f t="shared" si="187"/>
        <v>54</v>
      </c>
      <c r="EG37" s="233">
        <f t="shared" si="188"/>
        <v>0</v>
      </c>
      <c r="EH37" s="225">
        <f t="shared" si="189"/>
        <v>54</v>
      </c>
      <c r="EI37" s="233">
        <f t="shared" si="190"/>
        <v>48</v>
      </c>
      <c r="EJ37" s="225">
        <f t="shared" si="191"/>
        <v>54</v>
      </c>
      <c r="EK37" s="233">
        <f t="shared" si="192"/>
        <v>48</v>
      </c>
      <c r="EL37" s="400">
        <v>0</v>
      </c>
      <c r="EM37" s="286">
        <v>5.99</v>
      </c>
      <c r="EN37" s="232">
        <f t="shared" si="193"/>
        <v>0</v>
      </c>
      <c r="EO37" s="233">
        <f t="shared" si="194"/>
        <v>179.70000000000002</v>
      </c>
      <c r="EP37" s="400">
        <v>0</v>
      </c>
      <c r="EQ37" s="286">
        <v>7.41</v>
      </c>
      <c r="ER37" s="232">
        <f t="shared" si="195"/>
        <v>0</v>
      </c>
      <c r="ES37" s="233">
        <f t="shared" si="196"/>
        <v>133.38</v>
      </c>
      <c r="ET37" s="400">
        <v>6.83</v>
      </c>
      <c r="EU37" s="286">
        <v>0</v>
      </c>
      <c r="EV37" s="232">
        <f t="shared" si="197"/>
        <v>368.82</v>
      </c>
      <c r="EW37" s="233">
        <f t="shared" si="198"/>
        <v>0</v>
      </c>
      <c r="EX37" s="545">
        <f t="shared" si="199"/>
        <v>6.83</v>
      </c>
      <c r="EY37" s="546">
        <f t="shared" si="200"/>
        <v>6.5225000000000009</v>
      </c>
      <c r="EZ37" s="232">
        <f t="shared" si="201"/>
        <v>368.82</v>
      </c>
      <c r="FA37" s="233">
        <f t="shared" si="202"/>
        <v>313.08000000000004</v>
      </c>
      <c r="FB37" s="747">
        <v>0</v>
      </c>
      <c r="FC37" s="253">
        <v>49</v>
      </c>
      <c r="FD37" s="232">
        <f t="shared" si="203"/>
        <v>0</v>
      </c>
      <c r="FE37" s="233">
        <f t="shared" si="204"/>
        <v>1470</v>
      </c>
      <c r="FF37" s="747">
        <v>0</v>
      </c>
      <c r="FG37" s="253">
        <v>47.67</v>
      </c>
      <c r="FH37" s="232">
        <f t="shared" si="205"/>
        <v>0</v>
      </c>
      <c r="FI37" s="233">
        <f t="shared" si="206"/>
        <v>858.06000000000006</v>
      </c>
      <c r="FJ37" s="459">
        <v>49.04</v>
      </c>
      <c r="FK37" s="253">
        <v>0</v>
      </c>
      <c r="FL37" s="232">
        <f t="shared" si="207"/>
        <v>2648.16</v>
      </c>
      <c r="FM37" s="233">
        <f t="shared" si="208"/>
        <v>0</v>
      </c>
      <c r="FN37" s="232">
        <f t="shared" si="209"/>
        <v>49.04</v>
      </c>
      <c r="FO37" s="233">
        <f t="shared" si="210"/>
        <v>48.501249999999999</v>
      </c>
      <c r="FP37" s="232">
        <f t="shared" si="211"/>
        <v>2648.16</v>
      </c>
      <c r="FQ37" s="233">
        <f t="shared" si="212"/>
        <v>2328.06</v>
      </c>
      <c r="FR37" s="257">
        <v>0</v>
      </c>
      <c r="FS37" s="256">
        <v>0</v>
      </c>
      <c r="FT37" s="232">
        <f t="shared" si="213"/>
        <v>0</v>
      </c>
      <c r="FU37" s="233">
        <f t="shared" si="214"/>
        <v>0</v>
      </c>
      <c r="FV37" s="257">
        <v>0</v>
      </c>
      <c r="FW37" s="256">
        <v>0</v>
      </c>
      <c r="FX37" s="232">
        <f t="shared" si="215"/>
        <v>0</v>
      </c>
      <c r="FY37" s="233">
        <f t="shared" si="216"/>
        <v>0</v>
      </c>
      <c r="FZ37" s="747">
        <v>0</v>
      </c>
      <c r="GA37" s="256">
        <v>0</v>
      </c>
      <c r="GB37" s="232">
        <f t="shared" si="217"/>
        <v>0</v>
      </c>
      <c r="GC37" s="233">
        <f t="shared" si="218"/>
        <v>0</v>
      </c>
      <c r="GD37" s="249">
        <f t="shared" si="219"/>
        <v>70</v>
      </c>
      <c r="GE37" s="233">
        <f t="shared" si="220"/>
        <v>87</v>
      </c>
      <c r="GF37" s="232">
        <f t="shared" si="221"/>
        <v>70</v>
      </c>
      <c r="GG37" s="233">
        <f t="shared" si="222"/>
        <v>87</v>
      </c>
      <c r="GH37" s="232">
        <f t="shared" si="223"/>
        <v>496.17</v>
      </c>
      <c r="GI37" s="233">
        <f t="shared" si="224"/>
        <v>507.59000000000003</v>
      </c>
      <c r="GJ37" s="232">
        <f t="shared" si="225"/>
        <v>4953.96</v>
      </c>
      <c r="GK37" s="233">
        <f t="shared" si="226"/>
        <v>5735.7999999999993</v>
      </c>
      <c r="GL37" s="249">
        <f t="shared" si="227"/>
        <v>30</v>
      </c>
      <c r="GM37" s="233">
        <f t="shared" si="228"/>
        <v>52</v>
      </c>
      <c r="GN37" s="232">
        <f t="shared" si="229"/>
        <v>30</v>
      </c>
      <c r="GO37" s="233">
        <f t="shared" si="230"/>
        <v>52</v>
      </c>
      <c r="GP37" s="232">
        <f t="shared" si="231"/>
        <v>321.12</v>
      </c>
      <c r="GQ37" s="233">
        <f t="shared" si="232"/>
        <v>515.08000000000004</v>
      </c>
      <c r="GR37" s="232">
        <f t="shared" si="233"/>
        <v>1773.04</v>
      </c>
      <c r="GS37" s="233">
        <f t="shared" si="234"/>
        <v>2777.09</v>
      </c>
      <c r="GT37" s="249">
        <f t="shared" si="235"/>
        <v>100</v>
      </c>
      <c r="GU37" s="233">
        <f t="shared" si="236"/>
        <v>139</v>
      </c>
      <c r="GV37" s="232">
        <f t="shared" si="237"/>
        <v>100</v>
      </c>
      <c r="GW37" s="233">
        <f t="shared" si="238"/>
        <v>139</v>
      </c>
      <c r="GX37" s="232">
        <f t="shared" si="239"/>
        <v>817.29</v>
      </c>
      <c r="GY37" s="233">
        <f t="shared" si="240"/>
        <v>1022.6700000000001</v>
      </c>
      <c r="GZ37" s="232">
        <f t="shared" si="241"/>
        <v>6727</v>
      </c>
      <c r="HA37" s="233">
        <f t="shared" si="242"/>
        <v>8512.89</v>
      </c>
      <c r="HB37" s="249">
        <f t="shared" si="243"/>
        <v>54</v>
      </c>
      <c r="HC37" s="233">
        <f t="shared" si="244"/>
        <v>0</v>
      </c>
      <c r="HD37" s="232">
        <f t="shared" si="245"/>
        <v>54</v>
      </c>
      <c r="HE37" s="233">
        <f t="shared" si="246"/>
        <v>0</v>
      </c>
      <c r="HF37" s="232">
        <f t="shared" si="247"/>
        <v>368.82</v>
      </c>
      <c r="HG37" s="233" t="str">
        <f t="shared" si="248"/>
        <v/>
      </c>
      <c r="HH37" s="232">
        <f t="shared" si="249"/>
        <v>2648.16</v>
      </c>
      <c r="HI37" s="233" t="str">
        <f t="shared" si="250"/>
        <v/>
      </c>
      <c r="HJ37" s="249">
        <f t="shared" si="251"/>
        <v>1186.1100000000001</v>
      </c>
      <c r="HK37" s="233">
        <f t="shared" si="252"/>
        <v>1022.6700000000001</v>
      </c>
      <c r="HL37" s="232">
        <f t="shared" si="253"/>
        <v>9375.16</v>
      </c>
      <c r="HM37" s="232">
        <f t="shared" si="254"/>
        <v>8512.89</v>
      </c>
      <c r="HN37" s="337"/>
    </row>
    <row r="38" spans="1:222" ht="15">
      <c r="A38" s="250" t="s">
        <v>10</v>
      </c>
      <c r="B38" s="251" t="s">
        <v>39</v>
      </c>
      <c r="C38" s="331"/>
      <c r="D38" s="250">
        <v>106999</v>
      </c>
      <c r="E38" s="252">
        <v>10</v>
      </c>
      <c r="F38" s="771">
        <v>195</v>
      </c>
      <c r="G38" s="253">
        <v>240</v>
      </c>
      <c r="H38" s="459">
        <v>0</v>
      </c>
      <c r="I38" s="255">
        <v>0</v>
      </c>
      <c r="J38" s="232">
        <f t="shared" si="109"/>
        <v>195</v>
      </c>
      <c r="K38" s="233">
        <f t="shared" si="110"/>
        <v>240</v>
      </c>
      <c r="L38" s="333">
        <v>60</v>
      </c>
      <c r="M38" s="333">
        <v>60</v>
      </c>
      <c r="N38" s="232">
        <f t="shared" si="255"/>
        <v>195</v>
      </c>
      <c r="O38" s="233">
        <f t="shared" si="256"/>
        <v>240</v>
      </c>
      <c r="P38" s="232">
        <f t="shared" si="257"/>
        <v>195</v>
      </c>
      <c r="Q38" s="233">
        <f t="shared" si="258"/>
        <v>240</v>
      </c>
      <c r="R38" s="459">
        <v>15</v>
      </c>
      <c r="S38" s="256">
        <v>13</v>
      </c>
      <c r="T38" s="232">
        <f t="shared" si="111"/>
        <v>15</v>
      </c>
      <c r="U38" s="233">
        <f t="shared" si="112"/>
        <v>13</v>
      </c>
      <c r="V38" s="747">
        <v>1</v>
      </c>
      <c r="W38" s="256">
        <v>7</v>
      </c>
      <c r="X38" s="232">
        <f t="shared" si="113"/>
        <v>1</v>
      </c>
      <c r="Y38" s="233">
        <f t="shared" si="114"/>
        <v>7</v>
      </c>
      <c r="Z38" s="747">
        <v>0</v>
      </c>
      <c r="AA38" s="256">
        <v>0</v>
      </c>
      <c r="AB38" s="232">
        <f t="shared" si="115"/>
        <v>0</v>
      </c>
      <c r="AC38" s="233">
        <f t="shared" si="116"/>
        <v>0</v>
      </c>
      <c r="AD38" s="225">
        <f t="shared" si="117"/>
        <v>16</v>
      </c>
      <c r="AE38" s="233">
        <f t="shared" si="118"/>
        <v>20</v>
      </c>
      <c r="AF38" s="225">
        <f t="shared" si="119"/>
        <v>16</v>
      </c>
      <c r="AG38" s="233">
        <f t="shared" si="120"/>
        <v>20</v>
      </c>
      <c r="AH38" s="399">
        <v>3.76</v>
      </c>
      <c r="AI38" s="286">
        <v>2.39</v>
      </c>
      <c r="AJ38" s="232">
        <f t="shared" si="121"/>
        <v>56.4</v>
      </c>
      <c r="AK38" s="233">
        <f t="shared" si="122"/>
        <v>31.07</v>
      </c>
      <c r="AL38" s="399">
        <v>11.33</v>
      </c>
      <c r="AM38" s="286">
        <v>5.65</v>
      </c>
      <c r="AN38" s="232">
        <f t="shared" si="123"/>
        <v>11.33</v>
      </c>
      <c r="AO38" s="233">
        <f t="shared" si="124"/>
        <v>39.550000000000004</v>
      </c>
      <c r="AP38" s="399">
        <v>0</v>
      </c>
      <c r="AQ38" s="286">
        <v>0</v>
      </c>
      <c r="AR38" s="232">
        <f t="shared" si="125"/>
        <v>0</v>
      </c>
      <c r="AS38" s="233">
        <f t="shared" si="126"/>
        <v>0</v>
      </c>
      <c r="AT38" s="545">
        <f t="shared" si="127"/>
        <v>4.2331250000000002</v>
      </c>
      <c r="AU38" s="546">
        <f t="shared" si="128"/>
        <v>3.5310000000000001</v>
      </c>
      <c r="AV38" s="232">
        <f t="shared" si="129"/>
        <v>67.73</v>
      </c>
      <c r="AW38" s="233">
        <f t="shared" si="130"/>
        <v>70.62</v>
      </c>
      <c r="AX38" s="747">
        <v>80.67</v>
      </c>
      <c r="AY38" s="253">
        <v>70</v>
      </c>
      <c r="AZ38" s="232">
        <f t="shared" si="131"/>
        <v>1210.05</v>
      </c>
      <c r="BA38" s="233">
        <f t="shared" si="132"/>
        <v>910</v>
      </c>
      <c r="BB38" s="747">
        <v>89</v>
      </c>
      <c r="BC38" s="253">
        <v>109.14</v>
      </c>
      <c r="BD38" s="232">
        <f t="shared" si="133"/>
        <v>89</v>
      </c>
      <c r="BE38" s="233">
        <f t="shared" si="134"/>
        <v>763.98</v>
      </c>
      <c r="BF38" s="459">
        <v>0</v>
      </c>
      <c r="BG38" s="253">
        <v>0</v>
      </c>
      <c r="BH38" s="232">
        <f t="shared" si="135"/>
        <v>0</v>
      </c>
      <c r="BI38" s="233">
        <f t="shared" si="136"/>
        <v>0</v>
      </c>
      <c r="BJ38" s="232">
        <f t="shared" si="137"/>
        <v>81.190624999999997</v>
      </c>
      <c r="BK38" s="233">
        <f t="shared" si="138"/>
        <v>83.698999999999998</v>
      </c>
      <c r="BL38" s="232">
        <f t="shared" si="139"/>
        <v>1299.05</v>
      </c>
      <c r="BM38" s="233">
        <f t="shared" si="140"/>
        <v>1673.98</v>
      </c>
      <c r="BN38" s="747">
        <v>66</v>
      </c>
      <c r="BO38" s="256">
        <v>95</v>
      </c>
      <c r="BP38" s="232">
        <f t="shared" si="141"/>
        <v>66</v>
      </c>
      <c r="BQ38" s="233">
        <f t="shared" si="142"/>
        <v>95</v>
      </c>
      <c r="BR38" s="747">
        <v>41</v>
      </c>
      <c r="BS38" s="256">
        <v>32</v>
      </c>
      <c r="BT38" s="232">
        <f t="shared" si="143"/>
        <v>41</v>
      </c>
      <c r="BU38" s="233">
        <f t="shared" si="144"/>
        <v>32</v>
      </c>
      <c r="BV38" s="747">
        <v>0</v>
      </c>
      <c r="BW38" s="256">
        <v>0</v>
      </c>
      <c r="BX38" s="232">
        <f t="shared" si="145"/>
        <v>0</v>
      </c>
      <c r="BY38" s="233">
        <f t="shared" si="146"/>
        <v>0</v>
      </c>
      <c r="BZ38" s="225">
        <f t="shared" si="147"/>
        <v>107</v>
      </c>
      <c r="CA38" s="233">
        <f t="shared" si="148"/>
        <v>127</v>
      </c>
      <c r="CB38" s="225">
        <f t="shared" si="149"/>
        <v>107</v>
      </c>
      <c r="CC38" s="233">
        <f t="shared" si="150"/>
        <v>127</v>
      </c>
      <c r="CD38" s="400">
        <v>3.94</v>
      </c>
      <c r="CE38" s="286">
        <v>4.68</v>
      </c>
      <c r="CF38" s="232">
        <f t="shared" si="151"/>
        <v>260.04000000000002</v>
      </c>
      <c r="CG38" s="233">
        <f t="shared" si="152"/>
        <v>444.59999999999997</v>
      </c>
      <c r="CH38" s="400">
        <v>4.7300000000000004</v>
      </c>
      <c r="CI38" s="286">
        <v>7.71</v>
      </c>
      <c r="CJ38" s="232">
        <f t="shared" si="153"/>
        <v>193.93</v>
      </c>
      <c r="CK38" s="233">
        <f t="shared" si="154"/>
        <v>246.72</v>
      </c>
      <c r="CL38" s="400">
        <v>0</v>
      </c>
      <c r="CM38" s="286">
        <v>0</v>
      </c>
      <c r="CN38" s="232">
        <f t="shared" si="155"/>
        <v>0</v>
      </c>
      <c r="CO38" s="233">
        <f t="shared" si="156"/>
        <v>0</v>
      </c>
      <c r="CP38" s="232">
        <f t="shared" si="157"/>
        <v>4.2427102803738324</v>
      </c>
      <c r="CQ38" s="546">
        <f t="shared" si="158"/>
        <v>5.4434645669291335</v>
      </c>
      <c r="CR38" s="232">
        <f t="shared" si="159"/>
        <v>453.97000000000008</v>
      </c>
      <c r="CS38" s="233">
        <f t="shared" si="160"/>
        <v>691.31999999999994</v>
      </c>
      <c r="CT38" s="747">
        <v>78.67</v>
      </c>
      <c r="CU38" s="253">
        <v>82.77</v>
      </c>
      <c r="CV38" s="232">
        <f t="shared" si="161"/>
        <v>5192.22</v>
      </c>
      <c r="CW38" s="233">
        <f t="shared" si="162"/>
        <v>7863.15</v>
      </c>
      <c r="CX38" s="747">
        <v>82.59</v>
      </c>
      <c r="CY38" s="253">
        <v>81</v>
      </c>
      <c r="CZ38" s="232">
        <f t="shared" si="163"/>
        <v>3386.19</v>
      </c>
      <c r="DA38" s="233">
        <f t="shared" si="164"/>
        <v>2592</v>
      </c>
      <c r="DB38" s="459">
        <v>0</v>
      </c>
      <c r="DC38" s="253">
        <v>0</v>
      </c>
      <c r="DD38" s="232">
        <f t="shared" si="165"/>
        <v>0</v>
      </c>
      <c r="DE38" s="233">
        <f t="shared" si="166"/>
        <v>0</v>
      </c>
      <c r="DF38" s="232">
        <f t="shared" si="167"/>
        <v>80.17205607476636</v>
      </c>
      <c r="DG38" s="233">
        <f t="shared" si="168"/>
        <v>82.324015748031499</v>
      </c>
      <c r="DH38" s="232">
        <f t="shared" si="169"/>
        <v>8578.41</v>
      </c>
      <c r="DI38" s="233">
        <f t="shared" si="170"/>
        <v>10455.15</v>
      </c>
      <c r="DJ38" s="232">
        <f t="shared" si="171"/>
        <v>123</v>
      </c>
      <c r="DK38" s="233">
        <f t="shared" si="172"/>
        <v>147</v>
      </c>
      <c r="DL38" s="232">
        <f t="shared" si="173"/>
        <v>123</v>
      </c>
      <c r="DM38" s="233">
        <f t="shared" si="174"/>
        <v>147</v>
      </c>
      <c r="DN38" s="545">
        <f t="shared" si="175"/>
        <v>4.241463414634147</v>
      </c>
      <c r="DO38" s="546">
        <f t="shared" si="176"/>
        <v>5.1832653061224487</v>
      </c>
      <c r="DP38" s="232">
        <f t="shared" si="177"/>
        <v>521.70000000000005</v>
      </c>
      <c r="DQ38" s="233">
        <f t="shared" si="178"/>
        <v>761.93999999999994</v>
      </c>
      <c r="DR38" s="232">
        <f t="shared" si="179"/>
        <v>80.304552845528448</v>
      </c>
      <c r="DS38" s="233">
        <f t="shared" si="180"/>
        <v>82.511088435374148</v>
      </c>
      <c r="DT38" s="232">
        <f t="shared" si="181"/>
        <v>9877.4599999999991</v>
      </c>
      <c r="DU38" s="233">
        <f t="shared" si="182"/>
        <v>12129.13</v>
      </c>
      <c r="DV38" s="747">
        <v>47</v>
      </c>
      <c r="DW38" s="256">
        <v>60</v>
      </c>
      <c r="DX38" s="232">
        <f t="shared" si="183"/>
        <v>47</v>
      </c>
      <c r="DY38" s="233">
        <f t="shared" si="184"/>
        <v>60</v>
      </c>
      <c r="DZ38" s="747">
        <v>25</v>
      </c>
      <c r="EA38" s="256">
        <v>33</v>
      </c>
      <c r="EB38" s="232">
        <f t="shared" si="185"/>
        <v>25</v>
      </c>
      <c r="EC38" s="233">
        <f t="shared" si="186"/>
        <v>33</v>
      </c>
      <c r="ED38" s="747">
        <v>0</v>
      </c>
      <c r="EE38" s="256">
        <v>0</v>
      </c>
      <c r="EF38" s="232">
        <f t="shared" si="187"/>
        <v>0</v>
      </c>
      <c r="EG38" s="233">
        <f t="shared" si="188"/>
        <v>0</v>
      </c>
      <c r="EH38" s="225">
        <f t="shared" si="189"/>
        <v>72</v>
      </c>
      <c r="EI38" s="233">
        <f t="shared" si="190"/>
        <v>93</v>
      </c>
      <c r="EJ38" s="225">
        <f t="shared" si="191"/>
        <v>72</v>
      </c>
      <c r="EK38" s="233">
        <f t="shared" si="192"/>
        <v>93</v>
      </c>
      <c r="EL38" s="400">
        <v>2.2400000000000002</v>
      </c>
      <c r="EM38" s="286">
        <v>3.37</v>
      </c>
      <c r="EN38" s="232">
        <f t="shared" si="193"/>
        <v>105.28000000000002</v>
      </c>
      <c r="EO38" s="233">
        <f t="shared" si="194"/>
        <v>202.20000000000002</v>
      </c>
      <c r="EP38" s="400">
        <v>5.56</v>
      </c>
      <c r="EQ38" s="286">
        <v>5.93</v>
      </c>
      <c r="ER38" s="232">
        <f t="shared" si="195"/>
        <v>139</v>
      </c>
      <c r="ES38" s="233">
        <f t="shared" si="196"/>
        <v>195.69</v>
      </c>
      <c r="ET38" s="400">
        <v>0</v>
      </c>
      <c r="EU38" s="286">
        <v>0</v>
      </c>
      <c r="EV38" s="232">
        <f t="shared" si="197"/>
        <v>0</v>
      </c>
      <c r="EW38" s="233">
        <f t="shared" si="198"/>
        <v>0</v>
      </c>
      <c r="EX38" s="545">
        <f t="shared" si="199"/>
        <v>3.3927777777777783</v>
      </c>
      <c r="EY38" s="546">
        <f t="shared" si="200"/>
        <v>4.2783870967741935</v>
      </c>
      <c r="EZ38" s="232">
        <f t="shared" si="201"/>
        <v>244.28000000000003</v>
      </c>
      <c r="FA38" s="233">
        <f t="shared" si="202"/>
        <v>397.89</v>
      </c>
      <c r="FB38" s="747">
        <v>58.11</v>
      </c>
      <c r="FC38" s="253">
        <v>68.08</v>
      </c>
      <c r="FD38" s="232">
        <f t="shared" si="203"/>
        <v>2731.17</v>
      </c>
      <c r="FE38" s="233">
        <f t="shared" si="204"/>
        <v>4084.7999999999997</v>
      </c>
      <c r="FF38" s="747">
        <v>71.239999999999995</v>
      </c>
      <c r="FG38" s="253">
        <v>79.91</v>
      </c>
      <c r="FH38" s="232">
        <f t="shared" si="205"/>
        <v>1780.9999999999998</v>
      </c>
      <c r="FI38" s="233">
        <f t="shared" si="206"/>
        <v>2637.0299999999997</v>
      </c>
      <c r="FJ38" s="459">
        <v>0</v>
      </c>
      <c r="FK38" s="253">
        <v>0</v>
      </c>
      <c r="FL38" s="232">
        <f t="shared" si="207"/>
        <v>0</v>
      </c>
      <c r="FM38" s="233">
        <f t="shared" si="208"/>
        <v>0</v>
      </c>
      <c r="FN38" s="232">
        <f t="shared" si="209"/>
        <v>62.669027777777778</v>
      </c>
      <c r="FO38" s="233">
        <f t="shared" si="210"/>
        <v>72.277741935483874</v>
      </c>
      <c r="FP38" s="232">
        <f t="shared" si="211"/>
        <v>4512.17</v>
      </c>
      <c r="FQ38" s="233">
        <f t="shared" si="212"/>
        <v>6721.83</v>
      </c>
      <c r="FR38" s="257">
        <v>0</v>
      </c>
      <c r="FS38" s="256">
        <v>0</v>
      </c>
      <c r="FT38" s="232">
        <f t="shared" si="213"/>
        <v>0</v>
      </c>
      <c r="FU38" s="233">
        <f t="shared" si="214"/>
        <v>0</v>
      </c>
      <c r="FV38" s="257">
        <v>0</v>
      </c>
      <c r="FW38" s="256">
        <v>0</v>
      </c>
      <c r="FX38" s="232">
        <f t="shared" si="215"/>
        <v>0</v>
      </c>
      <c r="FY38" s="233">
        <f t="shared" si="216"/>
        <v>0</v>
      </c>
      <c r="FZ38" s="747">
        <v>0</v>
      </c>
      <c r="GA38" s="256">
        <v>0</v>
      </c>
      <c r="GB38" s="232">
        <f t="shared" si="217"/>
        <v>0</v>
      </c>
      <c r="GC38" s="233">
        <f t="shared" si="218"/>
        <v>0</v>
      </c>
      <c r="GD38" s="249">
        <f t="shared" si="219"/>
        <v>128</v>
      </c>
      <c r="GE38" s="233">
        <f t="shared" si="220"/>
        <v>168</v>
      </c>
      <c r="GF38" s="232">
        <f t="shared" si="221"/>
        <v>128</v>
      </c>
      <c r="GG38" s="233">
        <f t="shared" si="222"/>
        <v>168</v>
      </c>
      <c r="GH38" s="232">
        <f t="shared" si="223"/>
        <v>421.72</v>
      </c>
      <c r="GI38" s="233">
        <f t="shared" si="224"/>
        <v>677.87</v>
      </c>
      <c r="GJ38" s="232">
        <f t="shared" si="225"/>
        <v>9133.44</v>
      </c>
      <c r="GK38" s="233">
        <f t="shared" si="226"/>
        <v>12857.949999999999</v>
      </c>
      <c r="GL38" s="249">
        <f t="shared" si="227"/>
        <v>67</v>
      </c>
      <c r="GM38" s="233">
        <f t="shared" si="228"/>
        <v>72</v>
      </c>
      <c r="GN38" s="232">
        <f t="shared" si="229"/>
        <v>67</v>
      </c>
      <c r="GO38" s="233">
        <f t="shared" si="230"/>
        <v>72</v>
      </c>
      <c r="GP38" s="232">
        <f t="shared" si="231"/>
        <v>344.26</v>
      </c>
      <c r="GQ38" s="233">
        <f t="shared" si="232"/>
        <v>481.96</v>
      </c>
      <c r="GR38" s="232">
        <f t="shared" si="233"/>
        <v>5256.19</v>
      </c>
      <c r="GS38" s="233">
        <f t="shared" si="234"/>
        <v>5993.01</v>
      </c>
      <c r="GT38" s="249">
        <f t="shared" si="235"/>
        <v>195</v>
      </c>
      <c r="GU38" s="233">
        <f t="shared" si="236"/>
        <v>240</v>
      </c>
      <c r="GV38" s="232">
        <f t="shared" si="237"/>
        <v>195</v>
      </c>
      <c r="GW38" s="233">
        <f t="shared" si="238"/>
        <v>240</v>
      </c>
      <c r="GX38" s="232">
        <f t="shared" si="239"/>
        <v>765.98</v>
      </c>
      <c r="GY38" s="233">
        <f t="shared" si="240"/>
        <v>1159.83</v>
      </c>
      <c r="GZ38" s="232">
        <f t="shared" si="241"/>
        <v>14389.630000000001</v>
      </c>
      <c r="HA38" s="233">
        <f t="shared" si="242"/>
        <v>18850.96</v>
      </c>
      <c r="HB38" s="249">
        <f t="shared" si="243"/>
        <v>0</v>
      </c>
      <c r="HC38" s="233">
        <f t="shared" si="244"/>
        <v>0</v>
      </c>
      <c r="HD38" s="232">
        <f t="shared" si="245"/>
        <v>0</v>
      </c>
      <c r="HE38" s="233">
        <f t="shared" si="246"/>
        <v>0</v>
      </c>
      <c r="HF38" s="232" t="str">
        <f t="shared" si="247"/>
        <v/>
      </c>
      <c r="HG38" s="233" t="str">
        <f t="shared" si="248"/>
        <v/>
      </c>
      <c r="HH38" s="232" t="str">
        <f t="shared" si="249"/>
        <v/>
      </c>
      <c r="HI38" s="233" t="str">
        <f t="shared" si="250"/>
        <v/>
      </c>
      <c r="HJ38" s="249">
        <f t="shared" si="251"/>
        <v>765.98</v>
      </c>
      <c r="HK38" s="233">
        <f t="shared" si="252"/>
        <v>1159.83</v>
      </c>
      <c r="HL38" s="232">
        <f t="shared" si="253"/>
        <v>14389.63</v>
      </c>
      <c r="HM38" s="232">
        <f t="shared" si="254"/>
        <v>18850.96</v>
      </c>
      <c r="HN38" s="337"/>
    </row>
    <row r="39" spans="1:222" ht="15">
      <c r="A39" s="250" t="s">
        <v>10</v>
      </c>
      <c r="B39" s="251" t="s">
        <v>40</v>
      </c>
      <c r="C39" s="331"/>
      <c r="D39" s="250">
        <v>107725</v>
      </c>
      <c r="E39" s="252">
        <v>10</v>
      </c>
      <c r="F39" s="771">
        <v>69</v>
      </c>
      <c r="G39" s="253">
        <v>161</v>
      </c>
      <c r="H39" s="459">
        <v>0</v>
      </c>
      <c r="I39" s="255">
        <v>4</v>
      </c>
      <c r="J39" s="232">
        <f t="shared" si="109"/>
        <v>69</v>
      </c>
      <c r="K39" s="233">
        <f t="shared" si="110"/>
        <v>157</v>
      </c>
      <c r="L39" s="333">
        <v>60</v>
      </c>
      <c r="M39" s="333">
        <v>60</v>
      </c>
      <c r="N39" s="232">
        <f t="shared" si="255"/>
        <v>69</v>
      </c>
      <c r="O39" s="233">
        <f t="shared" si="256"/>
        <v>157</v>
      </c>
      <c r="P39" s="232">
        <f t="shared" si="257"/>
        <v>69</v>
      </c>
      <c r="Q39" s="233">
        <f t="shared" si="258"/>
        <v>157</v>
      </c>
      <c r="R39" s="459">
        <v>4</v>
      </c>
      <c r="S39" s="351">
        <v>1</v>
      </c>
      <c r="T39" s="232">
        <f t="shared" si="111"/>
        <v>4</v>
      </c>
      <c r="U39" s="233">
        <f t="shared" si="112"/>
        <v>1</v>
      </c>
      <c r="V39" s="747">
        <v>4</v>
      </c>
      <c r="W39" s="256">
        <v>11</v>
      </c>
      <c r="X39" s="232">
        <f t="shared" si="113"/>
        <v>4</v>
      </c>
      <c r="Y39" s="233">
        <f t="shared" si="114"/>
        <v>11</v>
      </c>
      <c r="Z39" s="747">
        <v>0</v>
      </c>
      <c r="AA39" s="256">
        <v>0</v>
      </c>
      <c r="AB39" s="232">
        <f t="shared" si="115"/>
        <v>0</v>
      </c>
      <c r="AC39" s="233">
        <f t="shared" si="116"/>
        <v>0</v>
      </c>
      <c r="AD39" s="225">
        <f t="shared" si="117"/>
        <v>8</v>
      </c>
      <c r="AE39" s="233">
        <f t="shared" si="118"/>
        <v>12</v>
      </c>
      <c r="AF39" s="225">
        <f t="shared" si="119"/>
        <v>8</v>
      </c>
      <c r="AG39" s="233">
        <f t="shared" si="120"/>
        <v>12</v>
      </c>
      <c r="AH39" s="399">
        <v>5.19</v>
      </c>
      <c r="AI39" s="286">
        <v>14.92</v>
      </c>
      <c r="AJ39" s="232">
        <f t="shared" si="121"/>
        <v>20.76</v>
      </c>
      <c r="AK39" s="233">
        <f t="shared" si="122"/>
        <v>14.92</v>
      </c>
      <c r="AL39" s="399">
        <v>3.31</v>
      </c>
      <c r="AM39" s="286">
        <v>9.93</v>
      </c>
      <c r="AN39" s="232">
        <f t="shared" si="123"/>
        <v>13.24</v>
      </c>
      <c r="AO39" s="233">
        <f t="shared" si="124"/>
        <v>109.22999999999999</v>
      </c>
      <c r="AP39" s="399">
        <v>0</v>
      </c>
      <c r="AQ39" s="286">
        <v>0</v>
      </c>
      <c r="AR39" s="232">
        <f t="shared" si="125"/>
        <v>0</v>
      </c>
      <c r="AS39" s="233">
        <f t="shared" si="126"/>
        <v>0</v>
      </c>
      <c r="AT39" s="545">
        <f t="shared" si="127"/>
        <v>4.25</v>
      </c>
      <c r="AU39" s="546">
        <f t="shared" si="128"/>
        <v>10.345833333333333</v>
      </c>
      <c r="AV39" s="232">
        <f t="shared" si="129"/>
        <v>34</v>
      </c>
      <c r="AW39" s="233">
        <f t="shared" si="130"/>
        <v>124.15</v>
      </c>
      <c r="AX39" s="747">
        <v>69.75</v>
      </c>
      <c r="AY39" s="253">
        <v>67</v>
      </c>
      <c r="AZ39" s="232">
        <f t="shared" si="131"/>
        <v>279</v>
      </c>
      <c r="BA39" s="233">
        <f t="shared" si="132"/>
        <v>67</v>
      </c>
      <c r="BB39" s="747">
        <v>84</v>
      </c>
      <c r="BC39" s="253">
        <v>75.819999999999993</v>
      </c>
      <c r="BD39" s="232">
        <f t="shared" si="133"/>
        <v>336</v>
      </c>
      <c r="BE39" s="233">
        <f t="shared" si="134"/>
        <v>834.02</v>
      </c>
      <c r="BF39" s="459">
        <v>0</v>
      </c>
      <c r="BG39" s="253">
        <v>0</v>
      </c>
      <c r="BH39" s="232">
        <f t="shared" si="135"/>
        <v>0</v>
      </c>
      <c r="BI39" s="233">
        <f t="shared" si="136"/>
        <v>0</v>
      </c>
      <c r="BJ39" s="232">
        <f t="shared" si="137"/>
        <v>76.875</v>
      </c>
      <c r="BK39" s="233">
        <f t="shared" si="138"/>
        <v>75.084999999999994</v>
      </c>
      <c r="BL39" s="232">
        <f t="shared" si="139"/>
        <v>615</v>
      </c>
      <c r="BM39" s="233">
        <f t="shared" si="140"/>
        <v>901.02</v>
      </c>
      <c r="BN39" s="747">
        <v>29</v>
      </c>
      <c r="BO39" s="256">
        <v>57</v>
      </c>
      <c r="BP39" s="232">
        <f t="shared" si="141"/>
        <v>29</v>
      </c>
      <c r="BQ39" s="233">
        <f t="shared" si="142"/>
        <v>57</v>
      </c>
      <c r="BR39" s="747">
        <v>9</v>
      </c>
      <c r="BS39" s="256">
        <v>23</v>
      </c>
      <c r="BT39" s="232">
        <f t="shared" si="143"/>
        <v>9</v>
      </c>
      <c r="BU39" s="233">
        <f t="shared" si="144"/>
        <v>23</v>
      </c>
      <c r="BV39" s="747">
        <v>1</v>
      </c>
      <c r="BW39" s="256">
        <v>0</v>
      </c>
      <c r="BX39" s="232">
        <f t="shared" si="145"/>
        <v>1</v>
      </c>
      <c r="BY39" s="233">
        <f t="shared" si="146"/>
        <v>0</v>
      </c>
      <c r="BZ39" s="225">
        <f t="shared" si="147"/>
        <v>39</v>
      </c>
      <c r="CA39" s="233">
        <f t="shared" si="148"/>
        <v>80</v>
      </c>
      <c r="CB39" s="225">
        <f t="shared" si="149"/>
        <v>39</v>
      </c>
      <c r="CC39" s="233">
        <f t="shared" si="150"/>
        <v>80</v>
      </c>
      <c r="CD39" s="400">
        <v>5.44</v>
      </c>
      <c r="CE39" s="286">
        <v>9.35</v>
      </c>
      <c r="CF39" s="232">
        <f t="shared" si="151"/>
        <v>157.76000000000002</v>
      </c>
      <c r="CG39" s="233">
        <f t="shared" si="152"/>
        <v>532.94999999999993</v>
      </c>
      <c r="CH39" s="400">
        <v>5.16</v>
      </c>
      <c r="CI39" s="286">
        <v>14.87</v>
      </c>
      <c r="CJ39" s="232">
        <f t="shared" si="153"/>
        <v>46.44</v>
      </c>
      <c r="CK39" s="233">
        <f t="shared" si="154"/>
        <v>342.01</v>
      </c>
      <c r="CL39" s="400">
        <v>5.75</v>
      </c>
      <c r="CM39" s="286">
        <v>0</v>
      </c>
      <c r="CN39" s="232">
        <f t="shared" si="155"/>
        <v>5.75</v>
      </c>
      <c r="CO39" s="233">
        <f t="shared" si="156"/>
        <v>0</v>
      </c>
      <c r="CP39" s="232">
        <f t="shared" si="157"/>
        <v>5.3833333333333337</v>
      </c>
      <c r="CQ39" s="546">
        <f t="shared" si="158"/>
        <v>10.936999999999999</v>
      </c>
      <c r="CR39" s="232">
        <f t="shared" si="159"/>
        <v>209.95000000000002</v>
      </c>
      <c r="CS39" s="233">
        <f t="shared" si="160"/>
        <v>874.95999999999992</v>
      </c>
      <c r="CT39" s="747">
        <v>77.03</v>
      </c>
      <c r="CU39" s="253">
        <v>73.180000000000007</v>
      </c>
      <c r="CV39" s="232">
        <f t="shared" si="161"/>
        <v>2233.87</v>
      </c>
      <c r="CW39" s="233">
        <f t="shared" si="162"/>
        <v>4171.26</v>
      </c>
      <c r="CX39" s="747">
        <v>72.44</v>
      </c>
      <c r="CY39" s="253">
        <v>76.48</v>
      </c>
      <c r="CZ39" s="232">
        <f t="shared" si="163"/>
        <v>651.96</v>
      </c>
      <c r="DA39" s="233">
        <f t="shared" si="164"/>
        <v>1759.0400000000002</v>
      </c>
      <c r="DB39" s="459">
        <v>125</v>
      </c>
      <c r="DC39" s="253">
        <v>0</v>
      </c>
      <c r="DD39" s="232">
        <f t="shared" si="165"/>
        <v>125</v>
      </c>
      <c r="DE39" s="233">
        <f t="shared" si="166"/>
        <v>0</v>
      </c>
      <c r="DF39" s="232">
        <f t="shared" si="167"/>
        <v>77.200769230769225</v>
      </c>
      <c r="DG39" s="233">
        <f t="shared" si="168"/>
        <v>74.128749999999997</v>
      </c>
      <c r="DH39" s="232">
        <f t="shared" si="169"/>
        <v>3010.83</v>
      </c>
      <c r="DI39" s="233">
        <f t="shared" si="170"/>
        <v>5930.2999999999993</v>
      </c>
      <c r="DJ39" s="232">
        <f t="shared" si="171"/>
        <v>47</v>
      </c>
      <c r="DK39" s="233">
        <f t="shared" si="172"/>
        <v>92</v>
      </c>
      <c r="DL39" s="232">
        <f t="shared" si="173"/>
        <v>47</v>
      </c>
      <c r="DM39" s="233">
        <f t="shared" si="174"/>
        <v>92</v>
      </c>
      <c r="DN39" s="545">
        <f t="shared" si="175"/>
        <v>5.1904255319148938</v>
      </c>
      <c r="DO39" s="546">
        <f t="shared" si="176"/>
        <v>10.859891304347824</v>
      </c>
      <c r="DP39" s="232">
        <f t="shared" si="177"/>
        <v>243.95000000000002</v>
      </c>
      <c r="DQ39" s="233">
        <f t="shared" si="178"/>
        <v>999.1099999999999</v>
      </c>
      <c r="DR39" s="232">
        <f t="shared" si="179"/>
        <v>77.145319148936167</v>
      </c>
      <c r="DS39" s="233">
        <f t="shared" si="180"/>
        <v>74.253478260869556</v>
      </c>
      <c r="DT39" s="232">
        <f t="shared" si="181"/>
        <v>3625.83</v>
      </c>
      <c r="DU39" s="233">
        <f t="shared" si="182"/>
        <v>6831.3199999999988</v>
      </c>
      <c r="DV39" s="747">
        <v>1</v>
      </c>
      <c r="DW39" s="256">
        <v>1</v>
      </c>
      <c r="DX39" s="232">
        <f t="shared" si="183"/>
        <v>1</v>
      </c>
      <c r="DY39" s="233">
        <f t="shared" si="184"/>
        <v>1</v>
      </c>
      <c r="DZ39" s="747">
        <v>0</v>
      </c>
      <c r="EA39" s="256">
        <v>64</v>
      </c>
      <c r="EB39" s="232">
        <f t="shared" si="185"/>
        <v>0</v>
      </c>
      <c r="EC39" s="233">
        <f t="shared" si="186"/>
        <v>64</v>
      </c>
      <c r="ED39" s="747">
        <v>21</v>
      </c>
      <c r="EE39" s="256">
        <v>0</v>
      </c>
      <c r="EF39" s="232">
        <f t="shared" si="187"/>
        <v>21</v>
      </c>
      <c r="EG39" s="233">
        <f t="shared" si="188"/>
        <v>0</v>
      </c>
      <c r="EH39" s="225">
        <f t="shared" si="189"/>
        <v>22</v>
      </c>
      <c r="EI39" s="233">
        <f t="shared" si="190"/>
        <v>65</v>
      </c>
      <c r="EJ39" s="225">
        <f t="shared" si="191"/>
        <v>22</v>
      </c>
      <c r="EK39" s="233">
        <f t="shared" si="192"/>
        <v>65</v>
      </c>
      <c r="EL39" s="400">
        <v>3.33</v>
      </c>
      <c r="EM39" s="286">
        <v>4.42</v>
      </c>
      <c r="EN39" s="232">
        <f t="shared" si="193"/>
        <v>3.33</v>
      </c>
      <c r="EO39" s="233">
        <f t="shared" si="194"/>
        <v>4.42</v>
      </c>
      <c r="EP39" s="400">
        <v>0</v>
      </c>
      <c r="EQ39" s="286">
        <v>7.97</v>
      </c>
      <c r="ER39" s="232">
        <f t="shared" si="195"/>
        <v>0</v>
      </c>
      <c r="ES39" s="233">
        <f t="shared" si="196"/>
        <v>510.08</v>
      </c>
      <c r="ET39" s="400">
        <v>4.67</v>
      </c>
      <c r="EU39" s="286">
        <v>0</v>
      </c>
      <c r="EV39" s="232">
        <f t="shared" si="197"/>
        <v>98.07</v>
      </c>
      <c r="EW39" s="233">
        <f t="shared" si="198"/>
        <v>0</v>
      </c>
      <c r="EX39" s="545">
        <f t="shared" si="199"/>
        <v>4.6090909090909085</v>
      </c>
      <c r="EY39" s="546">
        <f t="shared" si="200"/>
        <v>7.9153846153846157</v>
      </c>
      <c r="EZ39" s="232">
        <f t="shared" si="201"/>
        <v>101.39999999999999</v>
      </c>
      <c r="FA39" s="233">
        <f t="shared" si="202"/>
        <v>514.5</v>
      </c>
      <c r="FB39" s="747">
        <v>61</v>
      </c>
      <c r="FC39" s="253">
        <v>61</v>
      </c>
      <c r="FD39" s="232">
        <f t="shared" si="203"/>
        <v>61</v>
      </c>
      <c r="FE39" s="233">
        <f t="shared" si="204"/>
        <v>61</v>
      </c>
      <c r="FF39" s="747">
        <v>0</v>
      </c>
      <c r="FG39" s="253">
        <v>50.22</v>
      </c>
      <c r="FH39" s="232">
        <f t="shared" si="205"/>
        <v>0</v>
      </c>
      <c r="FI39" s="233">
        <f t="shared" si="206"/>
        <v>3214.08</v>
      </c>
      <c r="FJ39" s="459">
        <v>62.57</v>
      </c>
      <c r="FK39" s="253">
        <v>0</v>
      </c>
      <c r="FL39" s="232">
        <f t="shared" si="207"/>
        <v>1313.97</v>
      </c>
      <c r="FM39" s="233">
        <f t="shared" si="208"/>
        <v>0</v>
      </c>
      <c r="FN39" s="232">
        <f t="shared" si="209"/>
        <v>62.498636363636365</v>
      </c>
      <c r="FO39" s="233">
        <f t="shared" si="210"/>
        <v>50.385846153846153</v>
      </c>
      <c r="FP39" s="232">
        <f t="shared" si="211"/>
        <v>1374.97</v>
      </c>
      <c r="FQ39" s="233">
        <f t="shared" si="212"/>
        <v>3275.08</v>
      </c>
      <c r="FR39" s="257">
        <v>0</v>
      </c>
      <c r="FS39" s="256">
        <v>0</v>
      </c>
      <c r="FT39" s="232">
        <f t="shared" si="213"/>
        <v>0</v>
      </c>
      <c r="FU39" s="233">
        <f t="shared" si="214"/>
        <v>0</v>
      </c>
      <c r="FV39" s="257">
        <v>0</v>
      </c>
      <c r="FW39" s="256">
        <v>0</v>
      </c>
      <c r="FX39" s="232">
        <f t="shared" si="215"/>
        <v>0</v>
      </c>
      <c r="FY39" s="233">
        <f t="shared" si="216"/>
        <v>0</v>
      </c>
      <c r="FZ39" s="747">
        <v>0</v>
      </c>
      <c r="GA39" s="256">
        <v>0</v>
      </c>
      <c r="GB39" s="232">
        <f t="shared" si="217"/>
        <v>0</v>
      </c>
      <c r="GC39" s="233">
        <f t="shared" si="218"/>
        <v>0</v>
      </c>
      <c r="GD39" s="249">
        <f t="shared" si="219"/>
        <v>34</v>
      </c>
      <c r="GE39" s="233">
        <f t="shared" si="220"/>
        <v>59</v>
      </c>
      <c r="GF39" s="232">
        <f t="shared" si="221"/>
        <v>34</v>
      </c>
      <c r="GG39" s="233">
        <f t="shared" si="222"/>
        <v>59</v>
      </c>
      <c r="GH39" s="232">
        <f t="shared" si="223"/>
        <v>181.85000000000002</v>
      </c>
      <c r="GI39" s="233">
        <f t="shared" si="224"/>
        <v>552.28999999999985</v>
      </c>
      <c r="GJ39" s="232">
        <f t="shared" si="225"/>
        <v>2573.87</v>
      </c>
      <c r="GK39" s="233">
        <f t="shared" si="226"/>
        <v>4299.26</v>
      </c>
      <c r="GL39" s="249">
        <f t="shared" si="227"/>
        <v>13</v>
      </c>
      <c r="GM39" s="233">
        <f t="shared" si="228"/>
        <v>98</v>
      </c>
      <c r="GN39" s="232">
        <f t="shared" si="229"/>
        <v>13</v>
      </c>
      <c r="GO39" s="233">
        <f t="shared" si="230"/>
        <v>98</v>
      </c>
      <c r="GP39" s="232">
        <f t="shared" si="231"/>
        <v>59.68</v>
      </c>
      <c r="GQ39" s="233">
        <f t="shared" si="232"/>
        <v>961.31999999999994</v>
      </c>
      <c r="GR39" s="232">
        <f t="shared" si="233"/>
        <v>987.96</v>
      </c>
      <c r="GS39" s="233">
        <f t="shared" si="234"/>
        <v>5807.14</v>
      </c>
      <c r="GT39" s="249">
        <f t="shared" si="235"/>
        <v>47</v>
      </c>
      <c r="GU39" s="233">
        <f t="shared" si="236"/>
        <v>157</v>
      </c>
      <c r="GV39" s="232">
        <f t="shared" si="237"/>
        <v>47</v>
      </c>
      <c r="GW39" s="233">
        <f t="shared" si="238"/>
        <v>157</v>
      </c>
      <c r="GX39" s="232">
        <f t="shared" si="239"/>
        <v>241.53000000000003</v>
      </c>
      <c r="GY39" s="233">
        <f t="shared" si="240"/>
        <v>1513.6099999999997</v>
      </c>
      <c r="GZ39" s="232">
        <f t="shared" si="241"/>
        <v>3561.83</v>
      </c>
      <c r="HA39" s="233">
        <f t="shared" si="242"/>
        <v>10106.400000000001</v>
      </c>
      <c r="HB39" s="249">
        <f t="shared" si="243"/>
        <v>22</v>
      </c>
      <c r="HC39" s="233">
        <f t="shared" si="244"/>
        <v>0</v>
      </c>
      <c r="HD39" s="232">
        <f t="shared" si="245"/>
        <v>22</v>
      </c>
      <c r="HE39" s="233">
        <f t="shared" si="246"/>
        <v>0</v>
      </c>
      <c r="HF39" s="232">
        <f t="shared" si="247"/>
        <v>103.82</v>
      </c>
      <c r="HG39" s="233" t="str">
        <f t="shared" si="248"/>
        <v/>
      </c>
      <c r="HH39" s="232">
        <f t="shared" si="249"/>
        <v>1438.97</v>
      </c>
      <c r="HI39" s="233" t="str">
        <f t="shared" si="250"/>
        <v/>
      </c>
      <c r="HJ39" s="249">
        <f t="shared" si="251"/>
        <v>345.35</v>
      </c>
      <c r="HK39" s="233">
        <f t="shared" si="252"/>
        <v>1513.61</v>
      </c>
      <c r="HL39" s="232">
        <f t="shared" si="253"/>
        <v>5000.8</v>
      </c>
      <c r="HM39" s="232">
        <f t="shared" si="254"/>
        <v>10106.399999999998</v>
      </c>
      <c r="HN39" s="337"/>
    </row>
    <row r="40" spans="1:222" ht="15.75">
      <c r="A40" s="250" t="s">
        <v>10</v>
      </c>
      <c r="B40" s="251" t="s">
        <v>41</v>
      </c>
      <c r="C40" s="331"/>
      <c r="D40" s="250">
        <v>107585</v>
      </c>
      <c r="E40" s="252">
        <v>10</v>
      </c>
      <c r="F40" s="771">
        <v>300</v>
      </c>
      <c r="G40" s="253">
        <v>351</v>
      </c>
      <c r="H40" s="459">
        <v>6</v>
      </c>
      <c r="I40" s="255">
        <v>10</v>
      </c>
      <c r="J40" s="232">
        <f t="shared" si="109"/>
        <v>294</v>
      </c>
      <c r="K40" s="233">
        <f t="shared" si="110"/>
        <v>341</v>
      </c>
      <c r="L40" s="333">
        <v>60</v>
      </c>
      <c r="M40" s="333">
        <v>60</v>
      </c>
      <c r="N40" s="232">
        <f t="shared" si="255"/>
        <v>294</v>
      </c>
      <c r="O40" s="233">
        <f t="shared" si="256"/>
        <v>341</v>
      </c>
      <c r="P40" s="232">
        <f t="shared" si="257"/>
        <v>294</v>
      </c>
      <c r="Q40" s="233">
        <f t="shared" si="258"/>
        <v>341</v>
      </c>
      <c r="R40" s="459">
        <v>23</v>
      </c>
      <c r="S40" s="351">
        <v>20</v>
      </c>
      <c r="T40" s="232">
        <f t="shared" si="111"/>
        <v>23</v>
      </c>
      <c r="U40" s="233">
        <f t="shared" si="112"/>
        <v>20</v>
      </c>
      <c r="V40" s="747">
        <v>4</v>
      </c>
      <c r="W40" s="351">
        <v>10</v>
      </c>
      <c r="X40" s="232">
        <f t="shared" si="113"/>
        <v>4</v>
      </c>
      <c r="Y40" s="233">
        <f t="shared" si="114"/>
        <v>10</v>
      </c>
      <c r="Z40" s="747">
        <v>0</v>
      </c>
      <c r="AA40" s="256">
        <v>0</v>
      </c>
      <c r="AB40" s="232">
        <f t="shared" si="115"/>
        <v>0</v>
      </c>
      <c r="AC40" s="233">
        <f t="shared" si="116"/>
        <v>0</v>
      </c>
      <c r="AD40" s="225">
        <f t="shared" si="117"/>
        <v>27</v>
      </c>
      <c r="AE40" s="233">
        <f t="shared" si="118"/>
        <v>30</v>
      </c>
      <c r="AF40" s="225">
        <f t="shared" si="119"/>
        <v>27</v>
      </c>
      <c r="AG40" s="233">
        <f t="shared" si="120"/>
        <v>30</v>
      </c>
      <c r="AH40" s="399">
        <v>3.65</v>
      </c>
      <c r="AI40" s="352">
        <v>4.3</v>
      </c>
      <c r="AJ40" s="232">
        <f t="shared" si="121"/>
        <v>83.95</v>
      </c>
      <c r="AK40" s="233">
        <f t="shared" si="122"/>
        <v>86</v>
      </c>
      <c r="AL40" s="399">
        <v>6.13</v>
      </c>
      <c r="AM40" s="286">
        <v>7.28</v>
      </c>
      <c r="AN40" s="232">
        <f t="shared" si="123"/>
        <v>24.52</v>
      </c>
      <c r="AO40" s="233">
        <f t="shared" si="124"/>
        <v>72.8</v>
      </c>
      <c r="AP40" s="399">
        <v>0</v>
      </c>
      <c r="AQ40" s="354">
        <v>0</v>
      </c>
      <c r="AR40" s="232">
        <f t="shared" si="125"/>
        <v>0</v>
      </c>
      <c r="AS40" s="233">
        <f t="shared" si="126"/>
        <v>0</v>
      </c>
      <c r="AT40" s="545">
        <f t="shared" si="127"/>
        <v>4.0174074074074078</v>
      </c>
      <c r="AU40" s="546">
        <f t="shared" si="128"/>
        <v>5.2933333333333339</v>
      </c>
      <c r="AV40" s="232">
        <f t="shared" si="129"/>
        <v>108.47000000000001</v>
      </c>
      <c r="AW40" s="233">
        <f t="shared" si="130"/>
        <v>158.80000000000001</v>
      </c>
      <c r="AX40" s="747">
        <v>72.39</v>
      </c>
      <c r="AY40" s="253">
        <v>70.05</v>
      </c>
      <c r="AZ40" s="232">
        <f t="shared" si="131"/>
        <v>1664.97</v>
      </c>
      <c r="BA40" s="233">
        <f t="shared" si="132"/>
        <v>1401</v>
      </c>
      <c r="BB40" s="747">
        <v>82.5</v>
      </c>
      <c r="BC40" s="253">
        <v>76</v>
      </c>
      <c r="BD40" s="232">
        <f t="shared" si="133"/>
        <v>330</v>
      </c>
      <c r="BE40" s="233">
        <f t="shared" si="134"/>
        <v>760</v>
      </c>
      <c r="BF40" s="459">
        <v>0</v>
      </c>
      <c r="BG40" s="253">
        <v>0</v>
      </c>
      <c r="BH40" s="232">
        <f t="shared" si="135"/>
        <v>0</v>
      </c>
      <c r="BI40" s="233">
        <f t="shared" si="136"/>
        <v>0</v>
      </c>
      <c r="BJ40" s="232">
        <f t="shared" si="137"/>
        <v>73.887777777777785</v>
      </c>
      <c r="BK40" s="233">
        <f t="shared" si="138"/>
        <v>72.033333333333331</v>
      </c>
      <c r="BL40" s="232">
        <f t="shared" si="139"/>
        <v>1994.9700000000003</v>
      </c>
      <c r="BM40" s="233">
        <f t="shared" si="140"/>
        <v>2161</v>
      </c>
      <c r="BN40" s="747">
        <v>126</v>
      </c>
      <c r="BO40" s="256">
        <v>152</v>
      </c>
      <c r="BP40" s="232">
        <f t="shared" si="141"/>
        <v>126</v>
      </c>
      <c r="BQ40" s="233">
        <f t="shared" si="142"/>
        <v>152</v>
      </c>
      <c r="BR40" s="747">
        <v>16</v>
      </c>
      <c r="BS40" s="256">
        <v>27</v>
      </c>
      <c r="BT40" s="232">
        <f t="shared" si="143"/>
        <v>16</v>
      </c>
      <c r="BU40" s="233">
        <f t="shared" si="144"/>
        <v>27</v>
      </c>
      <c r="BV40" s="747">
        <v>0</v>
      </c>
      <c r="BW40" s="256">
        <v>0</v>
      </c>
      <c r="BX40" s="232">
        <f t="shared" si="145"/>
        <v>0</v>
      </c>
      <c r="BY40" s="233">
        <f t="shared" si="146"/>
        <v>0</v>
      </c>
      <c r="BZ40" s="225">
        <f t="shared" si="147"/>
        <v>142</v>
      </c>
      <c r="CA40" s="233">
        <f t="shared" si="148"/>
        <v>179</v>
      </c>
      <c r="CB40" s="225">
        <f t="shared" si="149"/>
        <v>142</v>
      </c>
      <c r="CC40" s="233">
        <f t="shared" si="150"/>
        <v>179</v>
      </c>
      <c r="CD40" s="400">
        <v>5.56</v>
      </c>
      <c r="CE40" s="286">
        <v>5.96</v>
      </c>
      <c r="CF40" s="232">
        <f t="shared" si="151"/>
        <v>700.56</v>
      </c>
      <c r="CG40" s="233">
        <f t="shared" si="152"/>
        <v>905.92</v>
      </c>
      <c r="CH40" s="400">
        <v>7.31</v>
      </c>
      <c r="CI40" s="286">
        <v>8.89</v>
      </c>
      <c r="CJ40" s="232">
        <f t="shared" si="153"/>
        <v>116.96</v>
      </c>
      <c r="CK40" s="233">
        <f t="shared" si="154"/>
        <v>240.03000000000003</v>
      </c>
      <c r="CL40" s="400">
        <v>0</v>
      </c>
      <c r="CM40" s="286">
        <v>0</v>
      </c>
      <c r="CN40" s="232">
        <f t="shared" si="155"/>
        <v>0</v>
      </c>
      <c r="CO40" s="233">
        <f t="shared" si="156"/>
        <v>0</v>
      </c>
      <c r="CP40" s="232">
        <f t="shared" si="157"/>
        <v>5.7571830985915495</v>
      </c>
      <c r="CQ40" s="546">
        <f t="shared" si="158"/>
        <v>6.4019553072625701</v>
      </c>
      <c r="CR40" s="232">
        <f t="shared" si="159"/>
        <v>817.52</v>
      </c>
      <c r="CS40" s="233">
        <f t="shared" si="160"/>
        <v>1145.95</v>
      </c>
      <c r="CT40" s="747">
        <v>74</v>
      </c>
      <c r="CU40" s="253">
        <v>77.78</v>
      </c>
      <c r="CV40" s="232">
        <f t="shared" si="161"/>
        <v>9324</v>
      </c>
      <c r="CW40" s="233">
        <f t="shared" si="162"/>
        <v>11822.56</v>
      </c>
      <c r="CX40" s="747">
        <v>81.88</v>
      </c>
      <c r="CY40" s="253">
        <v>86.07</v>
      </c>
      <c r="CZ40" s="232">
        <f t="shared" si="163"/>
        <v>1310.08</v>
      </c>
      <c r="DA40" s="233">
        <f t="shared" si="164"/>
        <v>2323.89</v>
      </c>
      <c r="DB40" s="459">
        <v>0</v>
      </c>
      <c r="DC40" s="253">
        <v>0</v>
      </c>
      <c r="DD40" s="232">
        <f t="shared" si="165"/>
        <v>0</v>
      </c>
      <c r="DE40" s="233">
        <f t="shared" si="166"/>
        <v>0</v>
      </c>
      <c r="DF40" s="232">
        <f t="shared" si="167"/>
        <v>74.887887323943659</v>
      </c>
      <c r="DG40" s="233">
        <f t="shared" si="168"/>
        <v>79.0304469273743</v>
      </c>
      <c r="DH40" s="232">
        <f t="shared" si="169"/>
        <v>10634.08</v>
      </c>
      <c r="DI40" s="233">
        <f t="shared" si="170"/>
        <v>14146.449999999999</v>
      </c>
      <c r="DJ40" s="232">
        <f t="shared" si="171"/>
        <v>169</v>
      </c>
      <c r="DK40" s="233">
        <f t="shared" si="172"/>
        <v>209</v>
      </c>
      <c r="DL40" s="232">
        <f t="shared" si="173"/>
        <v>169</v>
      </c>
      <c r="DM40" s="233">
        <f t="shared" si="174"/>
        <v>209</v>
      </c>
      <c r="DN40" s="545">
        <f t="shared" si="175"/>
        <v>5.4792307692307691</v>
      </c>
      <c r="DO40" s="546">
        <f t="shared" si="176"/>
        <v>6.2428229665071768</v>
      </c>
      <c r="DP40" s="232">
        <f t="shared" si="177"/>
        <v>925.99</v>
      </c>
      <c r="DQ40" s="233">
        <f t="shared" si="178"/>
        <v>1304.75</v>
      </c>
      <c r="DR40" s="232">
        <f t="shared" si="179"/>
        <v>74.72810650887574</v>
      </c>
      <c r="DS40" s="233">
        <f t="shared" si="180"/>
        <v>78.02607655502392</v>
      </c>
      <c r="DT40" s="232">
        <f t="shared" si="181"/>
        <v>12629.05</v>
      </c>
      <c r="DU40" s="233">
        <f t="shared" si="182"/>
        <v>16307.449999999999</v>
      </c>
      <c r="DV40" s="747">
        <v>0</v>
      </c>
      <c r="DW40" s="256">
        <v>95</v>
      </c>
      <c r="DX40" s="232">
        <f t="shared" si="183"/>
        <v>0</v>
      </c>
      <c r="DY40" s="233">
        <f t="shared" si="184"/>
        <v>95</v>
      </c>
      <c r="DZ40" s="747">
        <v>0</v>
      </c>
      <c r="EA40" s="256">
        <v>37</v>
      </c>
      <c r="EB40" s="232">
        <f t="shared" si="185"/>
        <v>0</v>
      </c>
      <c r="EC40" s="233">
        <f t="shared" si="186"/>
        <v>37</v>
      </c>
      <c r="ED40" s="747">
        <v>125</v>
      </c>
      <c r="EE40" s="256">
        <v>0</v>
      </c>
      <c r="EF40" s="232">
        <f t="shared" si="187"/>
        <v>125</v>
      </c>
      <c r="EG40" s="233">
        <f t="shared" si="188"/>
        <v>0</v>
      </c>
      <c r="EH40" s="225">
        <f t="shared" si="189"/>
        <v>125</v>
      </c>
      <c r="EI40" s="233">
        <f t="shared" si="190"/>
        <v>132</v>
      </c>
      <c r="EJ40" s="225">
        <f t="shared" si="191"/>
        <v>125</v>
      </c>
      <c r="EK40" s="233">
        <f t="shared" si="192"/>
        <v>132</v>
      </c>
      <c r="EL40" s="400">
        <v>0</v>
      </c>
      <c r="EM40" s="286">
        <v>4.4800000000000004</v>
      </c>
      <c r="EN40" s="232">
        <f t="shared" si="193"/>
        <v>0</v>
      </c>
      <c r="EO40" s="233">
        <f t="shared" si="194"/>
        <v>425.6</v>
      </c>
      <c r="EP40" s="400">
        <v>0</v>
      </c>
      <c r="EQ40" s="286">
        <v>4.7300000000000004</v>
      </c>
      <c r="ER40" s="232">
        <f t="shared" si="195"/>
        <v>0</v>
      </c>
      <c r="ES40" s="233">
        <f t="shared" si="196"/>
        <v>175.01000000000002</v>
      </c>
      <c r="ET40" s="400">
        <v>4.4000000000000004</v>
      </c>
      <c r="EU40" s="286">
        <v>0</v>
      </c>
      <c r="EV40" s="232">
        <f t="shared" si="197"/>
        <v>550</v>
      </c>
      <c r="EW40" s="233">
        <f t="shared" si="198"/>
        <v>0</v>
      </c>
      <c r="EX40" s="545">
        <f t="shared" si="199"/>
        <v>4.4000000000000004</v>
      </c>
      <c r="EY40" s="546">
        <f t="shared" si="200"/>
        <v>4.5500757575757573</v>
      </c>
      <c r="EZ40" s="232">
        <f t="shared" si="201"/>
        <v>550</v>
      </c>
      <c r="FA40" s="233">
        <f t="shared" si="202"/>
        <v>600.61</v>
      </c>
      <c r="FB40" s="747">
        <v>0</v>
      </c>
      <c r="FC40" s="253">
        <v>59.88</v>
      </c>
      <c r="FD40" s="232">
        <f t="shared" si="203"/>
        <v>0</v>
      </c>
      <c r="FE40" s="233">
        <f t="shared" si="204"/>
        <v>5688.6</v>
      </c>
      <c r="FF40" s="747">
        <v>0</v>
      </c>
      <c r="FG40" s="253">
        <v>54.76</v>
      </c>
      <c r="FH40" s="232">
        <f t="shared" si="205"/>
        <v>0</v>
      </c>
      <c r="FI40" s="233">
        <f t="shared" si="206"/>
        <v>2026.12</v>
      </c>
      <c r="FJ40" s="459">
        <v>56.45</v>
      </c>
      <c r="FK40" s="253">
        <v>0</v>
      </c>
      <c r="FL40" s="232">
        <f t="shared" si="207"/>
        <v>7056.25</v>
      </c>
      <c r="FM40" s="233">
        <f t="shared" si="208"/>
        <v>0</v>
      </c>
      <c r="FN40" s="232">
        <f t="shared" si="209"/>
        <v>56.45</v>
      </c>
      <c r="FO40" s="233">
        <f t="shared" si="210"/>
        <v>58.444848484848485</v>
      </c>
      <c r="FP40" s="232">
        <f t="shared" si="211"/>
        <v>7056.25</v>
      </c>
      <c r="FQ40" s="233">
        <f t="shared" si="212"/>
        <v>7714.72</v>
      </c>
      <c r="FR40" s="257">
        <v>0</v>
      </c>
      <c r="FS40" s="256">
        <v>0</v>
      </c>
      <c r="FT40" s="232">
        <f t="shared" si="213"/>
        <v>0</v>
      </c>
      <c r="FU40" s="233">
        <f t="shared" si="214"/>
        <v>0</v>
      </c>
      <c r="FV40" s="257">
        <v>0</v>
      </c>
      <c r="FW40" s="256">
        <v>0</v>
      </c>
      <c r="FX40" s="232">
        <f t="shared" si="215"/>
        <v>0</v>
      </c>
      <c r="FY40" s="233">
        <f t="shared" si="216"/>
        <v>0</v>
      </c>
      <c r="FZ40" s="747">
        <v>0</v>
      </c>
      <c r="GA40" s="256">
        <v>0</v>
      </c>
      <c r="GB40" s="232">
        <f t="shared" si="217"/>
        <v>0</v>
      </c>
      <c r="GC40" s="233">
        <f t="shared" si="218"/>
        <v>0</v>
      </c>
      <c r="GD40" s="249">
        <f t="shared" si="219"/>
        <v>149</v>
      </c>
      <c r="GE40" s="233">
        <f t="shared" si="220"/>
        <v>267</v>
      </c>
      <c r="GF40" s="232">
        <f t="shared" si="221"/>
        <v>149</v>
      </c>
      <c r="GG40" s="233">
        <f t="shared" si="222"/>
        <v>267</v>
      </c>
      <c r="GH40" s="232">
        <f t="shared" si="223"/>
        <v>784.51</v>
      </c>
      <c r="GI40" s="233">
        <f t="shared" si="224"/>
        <v>1417.52</v>
      </c>
      <c r="GJ40" s="232">
        <f t="shared" si="225"/>
        <v>10988.97</v>
      </c>
      <c r="GK40" s="233">
        <f t="shared" si="226"/>
        <v>18912.16</v>
      </c>
      <c r="GL40" s="249">
        <f t="shared" si="227"/>
        <v>20</v>
      </c>
      <c r="GM40" s="233">
        <f t="shared" si="228"/>
        <v>74</v>
      </c>
      <c r="GN40" s="232">
        <f t="shared" si="229"/>
        <v>20</v>
      </c>
      <c r="GO40" s="233">
        <f t="shared" si="230"/>
        <v>74</v>
      </c>
      <c r="GP40" s="232">
        <f t="shared" si="231"/>
        <v>141.47999999999999</v>
      </c>
      <c r="GQ40" s="233">
        <f t="shared" si="232"/>
        <v>487.84000000000003</v>
      </c>
      <c r="GR40" s="232">
        <f t="shared" si="233"/>
        <v>1640.08</v>
      </c>
      <c r="GS40" s="233">
        <f t="shared" si="234"/>
        <v>5110.01</v>
      </c>
      <c r="GT40" s="249">
        <f t="shared" si="235"/>
        <v>169</v>
      </c>
      <c r="GU40" s="233">
        <f t="shared" si="236"/>
        <v>341</v>
      </c>
      <c r="GV40" s="232">
        <f t="shared" si="237"/>
        <v>169</v>
      </c>
      <c r="GW40" s="233">
        <f t="shared" si="238"/>
        <v>341</v>
      </c>
      <c r="GX40" s="232">
        <f t="shared" si="239"/>
        <v>925.99</v>
      </c>
      <c r="GY40" s="233">
        <f t="shared" si="240"/>
        <v>1905.3600000000001</v>
      </c>
      <c r="GZ40" s="232">
        <f t="shared" si="241"/>
        <v>12629.05</v>
      </c>
      <c r="HA40" s="233">
        <f t="shared" si="242"/>
        <v>24022.17</v>
      </c>
      <c r="HB40" s="249">
        <f t="shared" si="243"/>
        <v>125</v>
      </c>
      <c r="HC40" s="233">
        <f t="shared" si="244"/>
        <v>0</v>
      </c>
      <c r="HD40" s="232">
        <f t="shared" si="245"/>
        <v>125</v>
      </c>
      <c r="HE40" s="233">
        <f t="shared" si="246"/>
        <v>0</v>
      </c>
      <c r="HF40" s="232">
        <f t="shared" si="247"/>
        <v>550</v>
      </c>
      <c r="HG40" s="233" t="str">
        <f t="shared" si="248"/>
        <v/>
      </c>
      <c r="HH40" s="232">
        <f t="shared" si="249"/>
        <v>7056.25</v>
      </c>
      <c r="HI40" s="233" t="str">
        <f t="shared" si="250"/>
        <v/>
      </c>
      <c r="HJ40" s="249">
        <f t="shared" si="251"/>
        <v>1475.99</v>
      </c>
      <c r="HK40" s="233">
        <f t="shared" si="252"/>
        <v>1905.3600000000001</v>
      </c>
      <c r="HL40" s="232">
        <f t="shared" si="253"/>
        <v>19685.3</v>
      </c>
      <c r="HM40" s="232">
        <f t="shared" si="254"/>
        <v>24022.17</v>
      </c>
      <c r="HN40" s="337"/>
    </row>
    <row r="41" spans="1:222">
      <c r="A41" s="647" t="s">
        <v>106</v>
      </c>
      <c r="B41" s="647"/>
      <c r="C41" s="647"/>
      <c r="D41" s="647"/>
      <c r="E41" s="647"/>
      <c r="F41" s="770"/>
      <c r="G41" s="769"/>
      <c r="H41" s="770"/>
      <c r="I41" s="769"/>
      <c r="J41" s="769"/>
      <c r="K41" s="769"/>
      <c r="L41" s="769"/>
      <c r="M41" s="769"/>
      <c r="N41" s="769"/>
      <c r="O41" s="769"/>
      <c r="P41" s="769"/>
      <c r="Q41" s="769"/>
      <c r="R41" s="769"/>
      <c r="S41" s="769"/>
      <c r="T41" s="769"/>
      <c r="U41" s="769"/>
      <c r="V41" s="769"/>
      <c r="W41" s="769"/>
      <c r="X41" s="769"/>
      <c r="Y41" s="769"/>
      <c r="Z41" s="769"/>
      <c r="AA41" s="769"/>
      <c r="AB41" s="769"/>
      <c r="AC41" s="769"/>
      <c r="AD41" s="769"/>
      <c r="AE41" s="769"/>
      <c r="AF41" s="769"/>
      <c r="AG41" s="769"/>
      <c r="AH41" s="769"/>
      <c r="AI41" s="769"/>
      <c r="AJ41" s="769"/>
      <c r="AK41" s="769"/>
      <c r="AL41" s="769"/>
      <c r="AM41" s="769"/>
      <c r="AN41" s="769"/>
      <c r="AO41" s="769"/>
      <c r="AP41" s="769"/>
      <c r="AQ41" s="769"/>
      <c r="AR41" s="769"/>
      <c r="AS41" s="769"/>
      <c r="AT41" s="769"/>
      <c r="AU41" s="769"/>
      <c r="AV41" s="769"/>
      <c r="AW41" s="769"/>
      <c r="AX41" s="769"/>
      <c r="AY41" s="769"/>
      <c r="AZ41" s="769"/>
      <c r="BA41" s="769"/>
      <c r="BB41" s="769"/>
      <c r="BC41" s="769"/>
      <c r="BD41" s="769"/>
      <c r="BE41" s="769"/>
      <c r="BF41" s="769"/>
      <c r="BG41" s="769"/>
      <c r="BH41" s="769"/>
      <c r="BI41" s="769"/>
      <c r="BJ41" s="769"/>
      <c r="BK41" s="769"/>
      <c r="BL41" s="769"/>
      <c r="BM41" s="769"/>
      <c r="BN41" s="769"/>
      <c r="BO41" s="769"/>
      <c r="BP41" s="769"/>
      <c r="BQ41" s="769"/>
      <c r="BR41" s="769"/>
      <c r="BS41" s="769"/>
      <c r="BT41" s="769"/>
      <c r="BU41" s="769"/>
      <c r="BV41" s="769"/>
      <c r="BW41" s="769"/>
      <c r="BX41" s="769"/>
      <c r="BY41" s="769"/>
      <c r="BZ41" s="769"/>
      <c r="CA41" s="769"/>
      <c r="CB41" s="769"/>
      <c r="CC41" s="769"/>
      <c r="CD41" s="769"/>
      <c r="CE41" s="769"/>
      <c r="CF41" s="769"/>
      <c r="CG41" s="769"/>
      <c r="CH41" s="769"/>
      <c r="CI41" s="769"/>
      <c r="CJ41" s="769"/>
      <c r="CK41" s="769"/>
      <c r="CL41" s="769"/>
      <c r="CM41" s="769"/>
      <c r="CN41" s="769"/>
      <c r="CO41" s="769"/>
      <c r="CP41" s="769"/>
      <c r="CQ41" s="769"/>
      <c r="CR41" s="769"/>
      <c r="CS41" s="769"/>
      <c r="CT41" s="769"/>
      <c r="CU41" s="769"/>
      <c r="CV41" s="769"/>
      <c r="CW41" s="769"/>
      <c r="CX41" s="769"/>
      <c r="CY41" s="769"/>
      <c r="CZ41" s="769"/>
      <c r="DA41" s="769"/>
      <c r="DB41" s="769"/>
      <c r="DC41" s="769"/>
      <c r="DD41" s="769"/>
      <c r="DE41" s="769"/>
      <c r="DF41" s="769"/>
      <c r="DG41" s="769"/>
      <c r="DH41" s="769"/>
      <c r="DI41" s="769"/>
      <c r="DJ41" s="769"/>
      <c r="DK41" s="769"/>
      <c r="DL41" s="769"/>
      <c r="DM41" s="769"/>
      <c r="DN41" s="769"/>
      <c r="DO41" s="769"/>
      <c r="DP41" s="769"/>
      <c r="DQ41" s="769"/>
      <c r="DR41" s="769"/>
      <c r="DS41" s="769"/>
      <c r="DT41" s="769"/>
      <c r="DU41" s="769"/>
      <c r="DV41" s="769"/>
      <c r="DW41" s="769"/>
      <c r="DX41" s="769"/>
      <c r="DY41" s="769"/>
      <c r="DZ41" s="769"/>
      <c r="EA41" s="769"/>
      <c r="EB41" s="769"/>
      <c r="EC41" s="769"/>
      <c r="ED41" s="769"/>
      <c r="EE41" s="769"/>
      <c r="EF41" s="769"/>
      <c r="EG41" s="769"/>
      <c r="EH41" s="769"/>
      <c r="EI41" s="769"/>
      <c r="EJ41" s="769"/>
      <c r="EK41" s="769"/>
      <c r="EL41" s="769"/>
      <c r="EM41" s="769"/>
      <c r="EN41" s="769"/>
      <c r="EO41" s="769"/>
      <c r="EP41" s="769"/>
      <c r="EQ41" s="769"/>
      <c r="ER41" s="769"/>
      <c r="ES41" s="769"/>
      <c r="ET41" s="769"/>
      <c r="EU41" s="769"/>
      <c r="EV41" s="769"/>
      <c r="EW41" s="769"/>
      <c r="EX41" s="769"/>
      <c r="EY41" s="769"/>
      <c r="EZ41" s="769"/>
      <c r="FA41" s="769"/>
      <c r="FB41" s="769"/>
      <c r="FC41" s="769"/>
      <c r="FD41" s="769"/>
      <c r="FE41" s="769"/>
      <c r="FF41" s="769"/>
      <c r="FG41" s="769"/>
      <c r="FH41" s="769"/>
      <c r="FI41" s="769"/>
      <c r="FJ41" s="769"/>
      <c r="FK41" s="769"/>
      <c r="FL41" s="769"/>
      <c r="FM41" s="769"/>
      <c r="FN41" s="769"/>
      <c r="FO41" s="769"/>
      <c r="FP41" s="769"/>
      <c r="FQ41" s="769"/>
      <c r="FR41" s="769"/>
      <c r="FS41" s="769"/>
      <c r="FT41" s="769"/>
      <c r="FU41" s="769"/>
      <c r="FV41" s="769"/>
      <c r="FW41" s="769"/>
      <c r="FX41" s="769"/>
      <c r="FY41" s="769"/>
      <c r="FZ41" s="769"/>
      <c r="GA41" s="769"/>
      <c r="GB41" s="769"/>
      <c r="GC41" s="769"/>
      <c r="GD41" s="769"/>
      <c r="GE41" s="769"/>
      <c r="GF41" s="769"/>
      <c r="GG41" s="769"/>
      <c r="GH41" s="769"/>
      <c r="GI41" s="769"/>
      <c r="GJ41" s="769"/>
      <c r="GK41" s="769"/>
      <c r="GL41" s="769"/>
      <c r="GM41" s="769"/>
      <c r="GN41" s="769"/>
      <c r="GO41" s="769"/>
      <c r="GP41" s="769"/>
      <c r="GQ41" s="769"/>
      <c r="GR41" s="769"/>
      <c r="GS41" s="769"/>
      <c r="GT41" s="769"/>
      <c r="GU41" s="769"/>
      <c r="GV41" s="769"/>
      <c r="GW41" s="769"/>
      <c r="GX41" s="769"/>
      <c r="GY41" s="769"/>
      <c r="GZ41" s="769"/>
      <c r="HA41" s="769"/>
      <c r="HB41" s="769"/>
      <c r="HC41" s="769"/>
      <c r="HD41" s="769"/>
      <c r="HE41" s="769"/>
      <c r="HF41" s="769"/>
      <c r="HG41" s="769"/>
      <c r="HH41" s="769"/>
      <c r="HI41" s="769"/>
      <c r="HJ41" s="769"/>
      <c r="HK41" s="769"/>
      <c r="HL41" s="769"/>
      <c r="HM41" s="769"/>
      <c r="HN41" s="768"/>
    </row>
    <row r="42" spans="1:222" ht="15.75">
      <c r="A42" s="483" t="s">
        <v>45</v>
      </c>
      <c r="B42" s="484" t="s">
        <v>983</v>
      </c>
      <c r="C42" s="485"/>
      <c r="D42" s="483">
        <v>133951</v>
      </c>
      <c r="E42" s="398">
        <v>1</v>
      </c>
      <c r="F42" s="332">
        <v>6267</v>
      </c>
      <c r="G42" s="468">
        <v>6637</v>
      </c>
      <c r="H42" s="486">
        <v>81</v>
      </c>
      <c r="I42" s="487">
        <v>108</v>
      </c>
      <c r="J42" s="232">
        <f t="shared" ref="J42:J73" si="259">F42-H42</f>
        <v>6186</v>
      </c>
      <c r="K42" s="233">
        <f t="shared" ref="K42:K73" si="260">G42-I42</f>
        <v>6529</v>
      </c>
      <c r="L42" s="333">
        <v>121.26900000000001</v>
      </c>
      <c r="M42" s="253">
        <v>120</v>
      </c>
      <c r="N42" s="232">
        <f t="shared" si="255"/>
        <v>6186</v>
      </c>
      <c r="O42" s="233">
        <f t="shared" ref="O42:O73" si="261">+S42+W42+AA42+BO42+BS42+BW42+DW42+EA42+EE42+FS42</f>
        <v>6529</v>
      </c>
      <c r="P42" s="232">
        <f t="shared" ref="P42:P73" si="262">+T42+X42+AB42+BP42+BT42+BX42+DX42+EB42+EF42+FT42</f>
        <v>0</v>
      </c>
      <c r="Q42" s="233">
        <f t="shared" ref="Q42:Q73" si="263">+U42+Y42+AC42+BQ42+BU42+BY42+DY42+EC42+EG42+FU42</f>
        <v>0</v>
      </c>
      <c r="R42" s="254">
        <v>483</v>
      </c>
      <c r="S42" s="351">
        <v>635</v>
      </c>
      <c r="T42" s="232">
        <f t="shared" ref="T42:T73" si="264">IF(AX42&gt;0,R42,)</f>
        <v>0</v>
      </c>
      <c r="U42" s="233">
        <f t="shared" ref="U42:U73" si="265">IF(AY42&gt;0,S42,)</f>
        <v>0</v>
      </c>
      <c r="V42" s="257">
        <v>74</v>
      </c>
      <c r="W42" s="351">
        <v>156</v>
      </c>
      <c r="X42" s="232">
        <f t="shared" ref="X42:X73" si="266">IF(BB42&gt;0,V42,)</f>
        <v>0</v>
      </c>
      <c r="Y42" s="233">
        <f t="shared" ref="Y42:Y73" si="267">IF(BC42&gt;0,W42,)</f>
        <v>0</v>
      </c>
      <c r="Z42" s="257"/>
      <c r="AA42" s="256">
        <v>1</v>
      </c>
      <c r="AB42" s="232">
        <f t="shared" ref="AB42:AB73" si="268">IF(BF42&gt;0,Z42,)</f>
        <v>0</v>
      </c>
      <c r="AC42" s="233">
        <f t="shared" ref="AC42:AC73" si="269">IF(BG42&gt;0,AA42,)</f>
        <v>0</v>
      </c>
      <c r="AD42" s="225">
        <f t="shared" ref="AD42:AD73" si="270">R42+V42+Z42</f>
        <v>557</v>
      </c>
      <c r="AE42" s="233">
        <f t="shared" ref="AE42:AE73" si="271">S42+W42+AA42</f>
        <v>792</v>
      </c>
      <c r="AF42" s="225">
        <f t="shared" ref="AF42:AF73" si="272">IF(BJ42&gt;0,AD42,)</f>
        <v>0</v>
      </c>
      <c r="AG42" s="233">
        <f t="shared" ref="AG42:AG73" si="273">IF(BK42&gt;0,AE42,)</f>
        <v>0</v>
      </c>
      <c r="AH42" s="245">
        <v>4.7389999999999999</v>
      </c>
      <c r="AI42" s="352">
        <v>4.6866141732283468</v>
      </c>
      <c r="AJ42" s="232">
        <f t="shared" ref="AJ42:AJ73" si="274">IF(R42&gt;0,(R42*AH42),)</f>
        <v>2288.9369999999999</v>
      </c>
      <c r="AK42" s="233">
        <f t="shared" ref="AK42:AK73" si="275">IF(S42&gt;0,(S42*AI42),)</f>
        <v>2976.0000000000005</v>
      </c>
      <c r="AL42" s="245">
        <v>4.7</v>
      </c>
      <c r="AM42" s="286">
        <v>5.5544871794871797</v>
      </c>
      <c r="AN42" s="232">
        <f t="shared" ref="AN42:AN73" si="276">IF(V42&gt;0,(V42*AL42),)</f>
        <v>347.8</v>
      </c>
      <c r="AO42" s="233">
        <f t="shared" ref="AO42:AO73" si="277">IF(W42&gt;0,(W42*AM42),)</f>
        <v>866.5</v>
      </c>
      <c r="AP42" s="245"/>
      <c r="AQ42" s="354">
        <v>8</v>
      </c>
      <c r="AR42" s="232">
        <f t="shared" ref="AR42:AR73" si="278">IF(Z42&gt;0,(Z42*AP42),)</f>
        <v>0</v>
      </c>
      <c r="AS42" s="233">
        <f t="shared" ref="AS42:AS73" si="279">IF(AA42&gt;0,(AA42*AQ42),)</f>
        <v>8</v>
      </c>
      <c r="AT42" s="545">
        <f t="shared" ref="AT42:AT73" si="280">IF(AD42&gt;0,((AJ42+AN42+AR42)/AD42),)</f>
        <v>4.7338186714542188</v>
      </c>
      <c r="AU42" s="546">
        <f t="shared" ref="AU42:AU73" si="281">IF(AE42&gt;0,((AK42+AO42+AS42)/AE42),)</f>
        <v>4.8617424242424248</v>
      </c>
      <c r="AV42" s="232">
        <f t="shared" ref="AV42:AV73" si="282">IF(AD42&gt;0,(AD42*AT42),)</f>
        <v>2636.7369999999996</v>
      </c>
      <c r="AW42" s="233">
        <f t="shared" ref="AW42:AW73" si="283">IF(AE42&gt;0,(AE42*AU42),)</f>
        <v>3850.5000000000005</v>
      </c>
      <c r="AX42" s="257"/>
      <c r="AY42" s="253"/>
      <c r="AZ42" s="232">
        <f t="shared" ref="AZ42:AZ73" si="284">IF(T42&gt;0,(T42*AX42),)</f>
        <v>0</v>
      </c>
      <c r="BA42" s="233">
        <f t="shared" ref="BA42:BA73" si="285">IF(U42&gt;0,(U42*AY42),)</f>
        <v>0</v>
      </c>
      <c r="BB42" s="257"/>
      <c r="BC42" s="253"/>
      <c r="BD42" s="232">
        <f t="shared" ref="BD42:BD73" si="286">IF(X42&gt;0,(X42*BB42),)</f>
        <v>0</v>
      </c>
      <c r="BE42" s="233">
        <f t="shared" ref="BE42:BE73" si="287">IF(Y42&gt;0,(Y42*BC42),)</f>
        <v>0</v>
      </c>
      <c r="BF42" s="254"/>
      <c r="BG42" s="253"/>
      <c r="BH42" s="232">
        <f t="shared" ref="BH42:BH73" si="288">IF(AB42&gt;0,(AB42*BF42),)</f>
        <v>0</v>
      </c>
      <c r="BI42" s="233">
        <f t="shared" ref="BI42:BI73" si="289">IF(AC42&gt;0,(AC42*BG42),)</f>
        <v>0</v>
      </c>
      <c r="BJ42" s="232">
        <f t="shared" ref="BJ42:BJ73" si="290">IF((AZ42+BD42+BH42)&gt;0,((AZ42+BD42+BH42)/AD42),)</f>
        <v>0</v>
      </c>
      <c r="BK42" s="233">
        <f t="shared" ref="BK42:BK73" si="291">IF((BA42+BE42+BI42)&gt;0,((BA42+BE42+BI42)/AE42),)</f>
        <v>0</v>
      </c>
      <c r="BL42" s="232">
        <f t="shared" ref="BL42:BL73" si="292">IF(AF42&gt;0,(AD42*BJ42),)</f>
        <v>0</v>
      </c>
      <c r="BM42" s="233">
        <f t="shared" ref="BM42:BM73" si="293">IF(AG42&gt;0,(AE42*BK42),)</f>
        <v>0</v>
      </c>
      <c r="BN42" s="257">
        <v>1550</v>
      </c>
      <c r="BO42" s="356">
        <v>1542</v>
      </c>
      <c r="BP42" s="232">
        <f t="shared" ref="BP42:BP73" si="294">IF(CT42&gt;0,BN42,)</f>
        <v>0</v>
      </c>
      <c r="BQ42" s="233">
        <f t="shared" ref="BQ42:BQ73" si="295">IF(CU42&gt;0,BO42,)</f>
        <v>0</v>
      </c>
      <c r="BR42" s="257">
        <v>333</v>
      </c>
      <c r="BS42" s="357">
        <v>123</v>
      </c>
      <c r="BT42" s="232">
        <f t="shared" ref="BT42:BT73" si="296">IF(CX42&gt;0,BR42,)</f>
        <v>0</v>
      </c>
      <c r="BU42" s="233">
        <f t="shared" ref="BU42:BU73" si="297">IF(CY42&gt;0,BS42,)</f>
        <v>0</v>
      </c>
      <c r="BV42" s="257">
        <v>94</v>
      </c>
      <c r="BW42" s="256">
        <v>59</v>
      </c>
      <c r="BX42" s="232">
        <f t="shared" ref="BX42:BX73" si="298">IF(DB42&gt;0,BV42,)</f>
        <v>0</v>
      </c>
      <c r="BY42" s="233">
        <f t="shared" ref="BY42:BY73" si="299">IF(DC42&gt;0,BW42,)</f>
        <v>0</v>
      </c>
      <c r="BZ42" s="225">
        <f t="shared" ref="BZ42:BZ73" si="300">BN42+BR42+BV42</f>
        <v>1977</v>
      </c>
      <c r="CA42" s="233">
        <f t="shared" ref="CA42:CA73" si="301">BO42+BS42+BW42</f>
        <v>1724</v>
      </c>
      <c r="CB42" s="225">
        <f t="shared" ref="CB42:CB73" si="302">IF(DF42&gt;0,BZ42,)</f>
        <v>0</v>
      </c>
      <c r="CC42" s="233">
        <f t="shared" ref="CC42:CC73" si="303">IF(DG42&gt;0,CA42,)</f>
        <v>0</v>
      </c>
      <c r="CD42" s="336">
        <v>5.77</v>
      </c>
      <c r="CE42" s="353">
        <v>6.1731517509727629</v>
      </c>
      <c r="CF42" s="232">
        <f t="shared" ref="CF42:CF73" si="304">IF(BN42&gt;0,(BN42*CD42),)</f>
        <v>8943.5</v>
      </c>
      <c r="CG42" s="233">
        <f t="shared" ref="CG42:CG73" si="305">IF(BO42&gt;0,(BO42*CE42),)</f>
        <v>9519</v>
      </c>
      <c r="CH42" s="336">
        <v>7.0030000000000001</v>
      </c>
      <c r="CI42" s="353">
        <v>5.8048780487804876</v>
      </c>
      <c r="CJ42" s="232">
        <f t="shared" ref="CJ42:CJ73" si="306">IF(BR42&gt;0,(BR42*CH42),)</f>
        <v>2331.9990000000003</v>
      </c>
      <c r="CK42" s="233">
        <f t="shared" ref="CK42:CK73" si="307">IF(BS42&gt;0,(BS42*CI42),)</f>
        <v>714</v>
      </c>
      <c r="CL42" s="336">
        <v>5.6</v>
      </c>
      <c r="CM42" s="286">
        <v>9.3813559322033893</v>
      </c>
      <c r="CN42" s="232">
        <f t="shared" ref="CN42:CN73" si="308">IF(BV42&gt;0,(BV42*CL42),)</f>
        <v>526.4</v>
      </c>
      <c r="CO42" s="233">
        <f t="shared" ref="CO42:CO73" si="309">IF(BW42&gt;0,(BW42*CM42),)</f>
        <v>553.5</v>
      </c>
      <c r="CP42" s="232">
        <f t="shared" ref="CP42:CP73" si="310">IF(BZ42&gt;0,((CF42+CJ42+CN42)/BZ42),)</f>
        <v>5.9695998988366208</v>
      </c>
      <c r="CQ42" s="546">
        <f t="shared" ref="CQ42:CQ73" si="311">IF(CA42&gt;0,((CG42+CK42+CO42)/CA42),)</f>
        <v>6.2566705336426915</v>
      </c>
      <c r="CR42" s="232">
        <f t="shared" ref="CR42:CR73" si="312">IF(BZ42&gt;0,(BZ42*CP42),)</f>
        <v>11801.898999999999</v>
      </c>
      <c r="CS42" s="233">
        <f t="shared" ref="CS42:CS73" si="313">IF(CA42&gt;0,(CA42*CQ42),)</f>
        <v>10786.5</v>
      </c>
      <c r="CT42" s="257"/>
      <c r="CU42" s="253"/>
      <c r="CV42" s="232">
        <f t="shared" ref="CV42:CV73" si="314">IF(BP42&gt;0,(BP42*CT42),)</f>
        <v>0</v>
      </c>
      <c r="CW42" s="233">
        <f t="shared" ref="CW42:CW73" si="315">IF(BQ42&gt;0,(BQ42*CU42),)</f>
        <v>0</v>
      </c>
      <c r="CX42" s="257"/>
      <c r="CY42" s="253"/>
      <c r="CZ42" s="232">
        <f t="shared" ref="CZ42:CZ73" si="316">IF(BT42&gt;0,(BT42*CX42),)</f>
        <v>0</v>
      </c>
      <c r="DA42" s="233">
        <f t="shared" ref="DA42:DA73" si="317">IF(BU42&gt;0,(BU42*CY42),)</f>
        <v>0</v>
      </c>
      <c r="DB42" s="254"/>
      <c r="DC42" s="253"/>
      <c r="DD42" s="232">
        <f t="shared" ref="DD42:DD73" si="318">IF(BX42&gt;0,(BX42*DB42),)</f>
        <v>0</v>
      </c>
      <c r="DE42" s="233">
        <f t="shared" ref="DE42:DE73" si="319">IF(BY42&gt;0,(BY42*DC42),)</f>
        <v>0</v>
      </c>
      <c r="DF42" s="232">
        <f t="shared" ref="DF42:DF73" si="320">IF((CV42+CZ42+DD42)&gt;0,((CV42+CZ42+DD42)/BZ42),)</f>
        <v>0</v>
      </c>
      <c r="DG42" s="233">
        <f t="shared" ref="DG42:DG73" si="321">IF((CW42+DA42+DE42)&gt;0,((CW42+DA42+DE42)/CA42),)</f>
        <v>0</v>
      </c>
      <c r="DH42" s="232">
        <f t="shared" ref="DH42:DH73" si="322">IF(CB42&gt;0,(BZ42*DF42),)</f>
        <v>0</v>
      </c>
      <c r="DI42" s="233">
        <f t="shared" ref="DI42:DI73" si="323">IF(CC42&gt;0,(CA42*DG42),)</f>
        <v>0</v>
      </c>
      <c r="DJ42" s="232">
        <f t="shared" ref="DJ42:DJ73" si="324">AD42+BZ42</f>
        <v>2534</v>
      </c>
      <c r="DK42" s="233">
        <f t="shared" ref="DK42:DK73" si="325">AE42+CA42</f>
        <v>2516</v>
      </c>
      <c r="DL42" s="232">
        <f t="shared" ref="DL42:DL73" si="326">AF42+CB42</f>
        <v>0</v>
      </c>
      <c r="DM42" s="233">
        <f t="shared" ref="DM42:DM73" si="327">AG42+CC42</f>
        <v>0</v>
      </c>
      <c r="DN42" s="545">
        <f t="shared" ref="DN42:DN73" si="328">IF(DJ42&gt;0,((AD42*AT42)+(BZ42*CP42))/DJ42,)</f>
        <v>5.6979621152328326</v>
      </c>
      <c r="DO42" s="546">
        <f t="shared" ref="DO42:DO73" si="329">IF(DK42&gt;0,((AE42*AU42)+(CA42*CQ42))/DK42,)</f>
        <v>5.8175675675675675</v>
      </c>
      <c r="DP42" s="232">
        <f t="shared" ref="DP42:DP73" si="330">IF(DJ42&gt;0,(DJ42*DN42),)</f>
        <v>14438.635999999999</v>
      </c>
      <c r="DQ42" s="233">
        <f t="shared" ref="DQ42:DQ73" si="331">IF(DK42&gt;0,(DK42*DO42),)</f>
        <v>14637</v>
      </c>
      <c r="DR42" s="232">
        <f t="shared" ref="DR42:DR73" si="332">IF(DL42&gt;0,((AF42*BJ42)+(CB42*DF42))/DL42,)</f>
        <v>0</v>
      </c>
      <c r="DS42" s="233">
        <f t="shared" ref="DS42:DS73" si="333">IF(DM42&gt;0,((AG42*BK42)+(CC42*DG42))/DM42,)</f>
        <v>0</v>
      </c>
      <c r="DT42" s="232">
        <f t="shared" ref="DT42:DT73" si="334">IF(DL42&gt;0,(DL42*DR42),)</f>
        <v>0</v>
      </c>
      <c r="DU42" s="233">
        <f t="shared" ref="DU42:DU73" si="335">IF(DM42&gt;0,(DM42*DS42),)</f>
        <v>0</v>
      </c>
      <c r="DV42" s="257">
        <v>1618</v>
      </c>
      <c r="DW42" s="356">
        <v>2296</v>
      </c>
      <c r="DX42" s="232">
        <f t="shared" ref="DX42:DX73" si="336">IF(FB42&gt;0,DV42,)</f>
        <v>0</v>
      </c>
      <c r="DY42" s="233">
        <f t="shared" ref="DY42:DY73" si="337">IF(FC42&gt;0,DW42,)</f>
        <v>0</v>
      </c>
      <c r="DZ42" s="257">
        <v>1488</v>
      </c>
      <c r="EA42" s="357">
        <v>1316</v>
      </c>
      <c r="EB42" s="232">
        <f t="shared" ref="EB42:EB73" si="338">IF(FF42&gt;0,DZ42,)</f>
        <v>0</v>
      </c>
      <c r="EC42" s="233">
        <f t="shared" ref="EC42:EC73" si="339">IF(FG42&gt;0,EA42,)</f>
        <v>0</v>
      </c>
      <c r="ED42" s="257">
        <v>546</v>
      </c>
      <c r="EE42" s="256">
        <v>16</v>
      </c>
      <c r="EF42" s="232">
        <f t="shared" ref="EF42:EF73" si="340">IF(FJ42&gt;0,ED42,)</f>
        <v>0</v>
      </c>
      <c r="EG42" s="233">
        <f t="shared" ref="EG42:EG73" si="341">IF(FK42&gt;0,EE42,)</f>
        <v>0</v>
      </c>
      <c r="EH42" s="225">
        <f t="shared" ref="EH42:EH73" si="342">DV42+DZ42+ED42</f>
        <v>3652</v>
      </c>
      <c r="EI42" s="233">
        <f t="shared" ref="EI42:EI73" si="343">DW42+EA42+EE42</f>
        <v>3628</v>
      </c>
      <c r="EJ42" s="225">
        <f t="shared" ref="EJ42:EJ73" si="344">IF(FN42&gt;0,EH42,)</f>
        <v>0</v>
      </c>
      <c r="EK42" s="233">
        <f t="shared" ref="EK42:EK73" si="345">IF(FO42&gt;0,EI42,)</f>
        <v>0</v>
      </c>
      <c r="EL42" s="336">
        <v>3.59</v>
      </c>
      <c r="EM42" s="353">
        <v>3.770034843205575</v>
      </c>
      <c r="EN42" s="232">
        <f t="shared" ref="EN42:EN73" si="346">IF(DV42&gt;0,(DV42*EL42),)</f>
        <v>5808.62</v>
      </c>
      <c r="EO42" s="233">
        <f t="shared" ref="EO42:EO73" si="347">IF(DW42&gt;0,(DW42*EM42),)</f>
        <v>8656</v>
      </c>
      <c r="EP42" s="336">
        <v>4.43</v>
      </c>
      <c r="EQ42" s="353">
        <v>3.9863221884498481</v>
      </c>
      <c r="ER42" s="232">
        <f t="shared" ref="ER42:ER73" si="348">IF(DZ42&gt;0,(DZ42*EP42),)</f>
        <v>6591.8399999999992</v>
      </c>
      <c r="ES42" s="233">
        <f t="shared" ref="ES42:ES73" si="349">IF(EA42&gt;0,(EA42*EQ42),)</f>
        <v>5246</v>
      </c>
      <c r="ET42" s="336">
        <v>2.82</v>
      </c>
      <c r="EU42" s="286">
        <v>11.0625</v>
      </c>
      <c r="EV42" s="232">
        <f t="shared" ref="EV42:EV73" si="350">IF(ED42&gt;0,(ED42*ET42),)</f>
        <v>1539.7199999999998</v>
      </c>
      <c r="EW42" s="233">
        <f t="shared" ref="EW42:EW73" si="351">IF(EE42&gt;0,(EE42*EU42),)</f>
        <v>177</v>
      </c>
      <c r="EX42" s="545">
        <f t="shared" ref="EX42:EX73" si="352">IF(EH42&gt;0,((EN42+ER42+EV42)/EH42),)</f>
        <v>3.8171358159912372</v>
      </c>
      <c r="EY42" s="546">
        <f t="shared" ref="EY42:EY73" si="353">IF(EI42&gt;0,((EO42+ES42+EW42)/EI42),)</f>
        <v>3.8806504961411248</v>
      </c>
      <c r="EZ42" s="232">
        <f t="shared" ref="EZ42:EZ73" si="354">IF(EH42&gt;0,(EH42*EX42),)</f>
        <v>13940.179999999998</v>
      </c>
      <c r="FA42" s="233">
        <f t="shared" ref="FA42:FA73" si="355">IF(EI42&gt;0,(EI42*EY42),)</f>
        <v>14079</v>
      </c>
      <c r="FB42" s="257"/>
      <c r="FC42" s="253"/>
      <c r="FD42" s="232">
        <f t="shared" ref="FD42:FD73" si="356">IF(DX42&gt;0,(DX42*FB42),)</f>
        <v>0</v>
      </c>
      <c r="FE42" s="233">
        <f t="shared" ref="FE42:FE73" si="357">IF(DY42&gt;0,(DY42*FC42),)</f>
        <v>0</v>
      </c>
      <c r="FF42" s="257"/>
      <c r="FG42" s="253"/>
      <c r="FH42" s="232">
        <f t="shared" ref="FH42:FH73" si="358">IF(EB42&gt;0,(EB42*FF42),)</f>
        <v>0</v>
      </c>
      <c r="FI42" s="233">
        <f t="shared" ref="FI42:FI73" si="359">IF(EC42&gt;0,(EC42*FG42),)</f>
        <v>0</v>
      </c>
      <c r="FJ42" s="254"/>
      <c r="FK42" s="253"/>
      <c r="FL42" s="232">
        <f t="shared" ref="FL42:FL73" si="360">IF(EF42&gt;0,(EF42*FJ42),)</f>
        <v>0</v>
      </c>
      <c r="FM42" s="233">
        <f t="shared" ref="FM42:FM73" si="361">IF(EG42&gt;0,(EG42*FK42),)</f>
        <v>0</v>
      </c>
      <c r="FN42" s="232">
        <f t="shared" ref="FN42:FN73" si="362">IF((FD42+FH42+FL42)&gt;0,((FD42+FH42+FL42)/EH42),)</f>
        <v>0</v>
      </c>
      <c r="FO42" s="233">
        <f t="shared" ref="FO42:FO73" si="363">IF((FE42+FI42+FM42)&gt;0,((FE42+FI42+FM42)/EI42),)</f>
        <v>0</v>
      </c>
      <c r="FP42" s="232">
        <f t="shared" ref="FP42:FP73" si="364">IF(EH42&gt;0,(EH42*FN42),)</f>
        <v>0</v>
      </c>
      <c r="FQ42" s="233">
        <f t="shared" ref="FQ42:FQ73" si="365">IF(EI42&gt;0,(EI42*FO42),)</f>
        <v>0</v>
      </c>
      <c r="FR42" s="257"/>
      <c r="FS42" s="256">
        <v>385</v>
      </c>
      <c r="FT42" s="232">
        <f t="shared" ref="FT42:FT73" si="366">IF(FZ42&gt;0,FR42,)</f>
        <v>0</v>
      </c>
      <c r="FU42" s="233">
        <f t="shared" ref="FU42:FU73" si="367">IF(GA42&gt;0,FS42,)</f>
        <v>0</v>
      </c>
      <c r="FV42" s="257"/>
      <c r="FW42" s="256">
        <v>8.2129870129870124</v>
      </c>
      <c r="FX42" s="232">
        <f t="shared" ref="FX42:FX73" si="368">IF(FR42&gt;0,(FR42*FV42),)</f>
        <v>0</v>
      </c>
      <c r="FY42" s="233">
        <f t="shared" ref="FY42:FY73" si="369">IF(FS42&gt;0,(FS42*FW42),)</f>
        <v>3161.9999999999995</v>
      </c>
      <c r="FZ42" s="257"/>
      <c r="GA42" s="256"/>
      <c r="GB42" s="232">
        <f t="shared" ref="GB42:GB73" si="370">IF(FZ42&gt;0,(FR42*FZ42),)</f>
        <v>0</v>
      </c>
      <c r="GC42" s="233">
        <f t="shared" ref="GC42:GC73" si="371">IF(GA42&gt;0,(FS42*GA42),)</f>
        <v>0</v>
      </c>
      <c r="GD42" s="249">
        <f t="shared" ref="GD42:GD73" si="372">(R42+BN42+DV42)</f>
        <v>3651</v>
      </c>
      <c r="GE42" s="233">
        <f t="shared" ref="GE42:GE73" si="373">(S42+BO42+DW42)</f>
        <v>4473</v>
      </c>
      <c r="GF42" s="232">
        <f t="shared" ref="GF42:GF73" si="374">(T42+BP42+DX42)</f>
        <v>0</v>
      </c>
      <c r="GG42" s="233">
        <f t="shared" ref="GG42:GG73" si="375">(U42+BQ42+DY42)</f>
        <v>0</v>
      </c>
      <c r="GH42" s="232">
        <f t="shared" ref="GH42:GH73" si="376">IF(GD42&gt;0,(AJ42+CF42+EN42),"")</f>
        <v>17041.057000000001</v>
      </c>
      <c r="GI42" s="233">
        <f t="shared" ref="GI42:GI73" si="377">IF(GE42&gt;0,(AK42+CG42+EO42),"")</f>
        <v>21151</v>
      </c>
      <c r="GJ42" s="232" t="str">
        <f t="shared" ref="GJ42:GJ73" si="378">IF(GF42&gt;0,(AZ42+CV42+FD42),"")</f>
        <v/>
      </c>
      <c r="GK42" s="233" t="str">
        <f t="shared" ref="GK42:GK73" si="379">IF(GG42&gt;0,(BA42+CW42+FE42),"")</f>
        <v/>
      </c>
      <c r="GL42" s="249">
        <f t="shared" ref="GL42:GL73" si="380">(V42+BR42+DZ42)</f>
        <v>1895</v>
      </c>
      <c r="GM42" s="233">
        <f t="shared" ref="GM42:GM73" si="381">(W42+BS42+EA42)</f>
        <v>1595</v>
      </c>
      <c r="GN42" s="232">
        <f t="shared" ref="GN42:GN73" si="382">(X42+BT42+EB42)</f>
        <v>0</v>
      </c>
      <c r="GO42" s="233">
        <f t="shared" ref="GO42:GO73" si="383">(Y42+BU42+EC42)</f>
        <v>0</v>
      </c>
      <c r="GP42" s="232">
        <f t="shared" ref="GP42:GP73" si="384">IF(GL42&gt;0,AN42+CJ42+ER42,)</f>
        <v>9271.6389999999992</v>
      </c>
      <c r="GQ42" s="233">
        <f t="shared" ref="GQ42:GQ73" si="385">IF(GM42&gt;0,AO42+CK42+ES42,)</f>
        <v>6826.5</v>
      </c>
      <c r="GR42" s="232">
        <f t="shared" ref="GR42:GR73" si="386">IF(GN42&gt;0,BD42+CZ42+FH42,)</f>
        <v>0</v>
      </c>
      <c r="GS42" s="233">
        <f t="shared" ref="GS42:GS73" si="387">IF(GO42&gt;0,BE42+DA42+FI42,)</f>
        <v>0</v>
      </c>
      <c r="GT42" s="249">
        <f t="shared" ref="GT42:GT73" si="388">+GL42+GD42</f>
        <v>5546</v>
      </c>
      <c r="GU42" s="233">
        <f t="shared" ref="GU42:GU73" si="389">+GM42+GE42</f>
        <v>6068</v>
      </c>
      <c r="GV42" s="232">
        <f t="shared" ref="GV42:GV73" si="390">+GN42+GF42</f>
        <v>0</v>
      </c>
      <c r="GW42" s="233">
        <f t="shared" ref="GW42:GW73" si="391">+GO42+GG42</f>
        <v>0</v>
      </c>
      <c r="GX42" s="232">
        <f t="shared" ref="GX42:GX73" si="392">IF(GT42&gt;0,(GH42+GP42),"")</f>
        <v>26312.696</v>
      </c>
      <c r="GY42" s="233">
        <f t="shared" ref="GY42:GY73" si="393">IF(GU42&gt;0,(GI42+GQ42),"")</f>
        <v>27977.5</v>
      </c>
      <c r="GZ42" s="232" t="str">
        <f t="shared" ref="GZ42:GZ73" si="394">IF(GV42&gt;0,(GJ42+GR42),"")</f>
        <v/>
      </c>
      <c r="HA42" s="233" t="str">
        <f t="shared" ref="HA42:HA73" si="395">IF(GW42&gt;0,(GK42+GS42),"")</f>
        <v/>
      </c>
      <c r="HB42" s="249">
        <f t="shared" ref="HB42:HB73" si="396">(Z42+BV42+ED42)</f>
        <v>640</v>
      </c>
      <c r="HC42" s="233">
        <f t="shared" ref="HC42:HC73" si="397">(AA42+BW42+EE42)</f>
        <v>76</v>
      </c>
      <c r="HD42" s="232">
        <f t="shared" ref="HD42:HD73" si="398">(AB42+BX42+EF42)</f>
        <v>0</v>
      </c>
      <c r="HE42" s="233">
        <f t="shared" ref="HE42:HE73" si="399">(AC42+BY42+EG42)</f>
        <v>0</v>
      </c>
      <c r="HF42" s="232">
        <f t="shared" ref="HF42:HF73" si="400">IF(HB42&gt;0,(AR42+CN42+EV42),"")</f>
        <v>2066.12</v>
      </c>
      <c r="HG42" s="233">
        <f t="shared" ref="HG42:HG73" si="401">IF(HC42&gt;0,(AS42+CO42+EW42),"")</f>
        <v>738.5</v>
      </c>
      <c r="HH42" s="232" t="str">
        <f t="shared" ref="HH42:HH73" si="402">IF(HD42&gt;0,(BH42+DD42+FL42),"")</f>
        <v/>
      </c>
      <c r="HI42" s="233" t="str">
        <f t="shared" ref="HI42:HI73" si="403">IF(HE42&gt;0,(BI42+DE42+FM42),"")</f>
        <v/>
      </c>
      <c r="HJ42" s="249">
        <f t="shared" ref="HJ42:HJ73" si="404">IF((DJ42+EH42+FR42)&gt;0,(DP42+EZ42+FX42),"")</f>
        <v>28378.815999999999</v>
      </c>
      <c r="HK42" s="233">
        <f t="shared" ref="HK42:HK73" si="405">IF((DK42+EI42+FS42)&gt;0,(DQ42+FA42+FY42),"")</f>
        <v>31878</v>
      </c>
      <c r="HL42" s="232" t="str">
        <f t="shared" ref="HL42:HL73" si="406">IF((DL42+EJ42+FT42)&gt;0,(DT42+FP42+GB42),"")</f>
        <v/>
      </c>
      <c r="HM42" s="232" t="str">
        <f t="shared" ref="HM42:HM73" si="407">IF((DM42+EK42+FU42)&gt;0,(DU42+FQ42+GC42),"")</f>
        <v/>
      </c>
    </row>
    <row r="43" spans="1:222" ht="15.75">
      <c r="A43" s="483" t="s">
        <v>45</v>
      </c>
      <c r="B43" s="484" t="s">
        <v>984</v>
      </c>
      <c r="C43" s="485"/>
      <c r="D43" s="483">
        <v>134097</v>
      </c>
      <c r="E43" s="398">
        <v>1</v>
      </c>
      <c r="F43" s="332">
        <v>7926</v>
      </c>
      <c r="G43" s="468">
        <v>7886</v>
      </c>
      <c r="H43" s="486">
        <v>215</v>
      </c>
      <c r="I43" s="487">
        <v>241</v>
      </c>
      <c r="J43" s="232">
        <f t="shared" si="259"/>
        <v>7711</v>
      </c>
      <c r="K43" s="233">
        <f t="shared" si="260"/>
        <v>7645</v>
      </c>
      <c r="L43" s="333">
        <v>120.654</v>
      </c>
      <c r="M43" s="253">
        <v>120</v>
      </c>
      <c r="N43" s="232">
        <f t="shared" si="255"/>
        <v>7711</v>
      </c>
      <c r="O43" s="233">
        <f t="shared" si="261"/>
        <v>7645</v>
      </c>
      <c r="P43" s="232">
        <f t="shared" si="262"/>
        <v>0</v>
      </c>
      <c r="Q43" s="233">
        <f t="shared" si="263"/>
        <v>0</v>
      </c>
      <c r="R43" s="254">
        <v>1071</v>
      </c>
      <c r="S43" s="351">
        <v>1344</v>
      </c>
      <c r="T43" s="232">
        <f t="shared" si="264"/>
        <v>0</v>
      </c>
      <c r="U43" s="233">
        <f t="shared" si="265"/>
        <v>0</v>
      </c>
      <c r="V43" s="257">
        <v>6</v>
      </c>
      <c r="W43" s="351">
        <v>10</v>
      </c>
      <c r="X43" s="232">
        <f t="shared" si="266"/>
        <v>0</v>
      </c>
      <c r="Y43" s="233">
        <f t="shared" si="267"/>
        <v>0</v>
      </c>
      <c r="Z43" s="257">
        <v>2</v>
      </c>
      <c r="AA43" s="256">
        <v>2</v>
      </c>
      <c r="AB43" s="232">
        <f t="shared" si="268"/>
        <v>0</v>
      </c>
      <c r="AC43" s="233">
        <f t="shared" si="269"/>
        <v>0</v>
      </c>
      <c r="AD43" s="225">
        <f t="shared" si="270"/>
        <v>1079</v>
      </c>
      <c r="AE43" s="233">
        <f t="shared" si="271"/>
        <v>1356</v>
      </c>
      <c r="AF43" s="225">
        <f t="shared" si="272"/>
        <v>0</v>
      </c>
      <c r="AG43" s="233">
        <f t="shared" si="273"/>
        <v>0</v>
      </c>
      <c r="AH43" s="245">
        <v>4.4980000000000002</v>
      </c>
      <c r="AI43" s="352">
        <v>4.3534226190476186</v>
      </c>
      <c r="AJ43" s="232">
        <f t="shared" si="274"/>
        <v>4817.3580000000002</v>
      </c>
      <c r="AK43" s="233">
        <f t="shared" si="275"/>
        <v>5850.9999999999991</v>
      </c>
      <c r="AL43" s="245">
        <v>4</v>
      </c>
      <c r="AM43" s="286">
        <v>4.9000000000000004</v>
      </c>
      <c r="AN43" s="232">
        <f t="shared" si="276"/>
        <v>24</v>
      </c>
      <c r="AO43" s="233">
        <f t="shared" si="277"/>
        <v>49</v>
      </c>
      <c r="AP43" s="245">
        <v>1.25</v>
      </c>
      <c r="AQ43" s="354">
        <v>7.75</v>
      </c>
      <c r="AR43" s="232">
        <f t="shared" si="278"/>
        <v>2.5</v>
      </c>
      <c r="AS43" s="233">
        <f t="shared" si="279"/>
        <v>15.5</v>
      </c>
      <c r="AT43" s="545">
        <f t="shared" si="280"/>
        <v>4.4892103799814649</v>
      </c>
      <c r="AU43" s="546">
        <f t="shared" si="281"/>
        <v>4.3624631268436573</v>
      </c>
      <c r="AV43" s="232">
        <f t="shared" si="282"/>
        <v>4843.8580000000002</v>
      </c>
      <c r="AW43" s="233">
        <f t="shared" si="283"/>
        <v>5915.4999999999991</v>
      </c>
      <c r="AX43" s="257"/>
      <c r="AY43" s="253"/>
      <c r="AZ43" s="232">
        <f t="shared" si="284"/>
        <v>0</v>
      </c>
      <c r="BA43" s="233">
        <f t="shared" si="285"/>
        <v>0</v>
      </c>
      <c r="BB43" s="257"/>
      <c r="BC43" s="253"/>
      <c r="BD43" s="232">
        <f t="shared" si="286"/>
        <v>0</v>
      </c>
      <c r="BE43" s="233">
        <f t="shared" si="287"/>
        <v>0</v>
      </c>
      <c r="BF43" s="254"/>
      <c r="BG43" s="253"/>
      <c r="BH43" s="232">
        <f t="shared" si="288"/>
        <v>0</v>
      </c>
      <c r="BI43" s="233">
        <f t="shared" si="289"/>
        <v>0</v>
      </c>
      <c r="BJ43" s="232">
        <f t="shared" si="290"/>
        <v>0</v>
      </c>
      <c r="BK43" s="233">
        <f t="shared" si="291"/>
        <v>0</v>
      </c>
      <c r="BL43" s="232">
        <f t="shared" si="292"/>
        <v>0</v>
      </c>
      <c r="BM43" s="233">
        <f t="shared" si="293"/>
        <v>0</v>
      </c>
      <c r="BN43" s="257">
        <v>3903</v>
      </c>
      <c r="BO43" s="356">
        <v>3610</v>
      </c>
      <c r="BP43" s="232">
        <f t="shared" si="294"/>
        <v>0</v>
      </c>
      <c r="BQ43" s="233">
        <f t="shared" si="295"/>
        <v>0</v>
      </c>
      <c r="BR43" s="257">
        <v>31</v>
      </c>
      <c r="BS43" s="357">
        <v>15</v>
      </c>
      <c r="BT43" s="232">
        <f t="shared" si="296"/>
        <v>0</v>
      </c>
      <c r="BU43" s="233">
        <f t="shared" si="297"/>
        <v>0</v>
      </c>
      <c r="BV43" s="257">
        <v>33</v>
      </c>
      <c r="BW43" s="256"/>
      <c r="BX43" s="232">
        <f t="shared" si="298"/>
        <v>0</v>
      </c>
      <c r="BY43" s="233">
        <f t="shared" si="299"/>
        <v>0</v>
      </c>
      <c r="BZ43" s="225">
        <f t="shared" si="300"/>
        <v>3967</v>
      </c>
      <c r="CA43" s="233">
        <f t="shared" si="301"/>
        <v>3625</v>
      </c>
      <c r="CB43" s="225">
        <f t="shared" si="302"/>
        <v>0</v>
      </c>
      <c r="CC43" s="233">
        <f t="shared" si="303"/>
        <v>0</v>
      </c>
      <c r="CD43" s="336">
        <v>4.6219999999999999</v>
      </c>
      <c r="CE43" s="353">
        <v>4.6912742382271464</v>
      </c>
      <c r="CF43" s="232">
        <f t="shared" si="304"/>
        <v>18039.666000000001</v>
      </c>
      <c r="CG43" s="233">
        <f t="shared" si="305"/>
        <v>16935.5</v>
      </c>
      <c r="CH43" s="336">
        <v>5.33</v>
      </c>
      <c r="CI43" s="353">
        <v>5.0999999999999996</v>
      </c>
      <c r="CJ43" s="232">
        <f t="shared" si="306"/>
        <v>165.23</v>
      </c>
      <c r="CK43" s="233">
        <f t="shared" si="307"/>
        <v>76.5</v>
      </c>
      <c r="CL43" s="336">
        <v>9.8780000000000001</v>
      </c>
      <c r="CM43" s="286"/>
      <c r="CN43" s="232">
        <f t="shared" si="308"/>
        <v>325.97399999999999</v>
      </c>
      <c r="CO43" s="233">
        <f t="shared" si="309"/>
        <v>0</v>
      </c>
      <c r="CP43" s="232">
        <f t="shared" si="310"/>
        <v>4.6712553566927149</v>
      </c>
      <c r="CQ43" s="546">
        <f t="shared" si="311"/>
        <v>4.6929655172413796</v>
      </c>
      <c r="CR43" s="232">
        <f t="shared" si="312"/>
        <v>18530.87</v>
      </c>
      <c r="CS43" s="233">
        <f t="shared" si="313"/>
        <v>17012</v>
      </c>
      <c r="CT43" s="257"/>
      <c r="CU43" s="253"/>
      <c r="CV43" s="232">
        <f t="shared" si="314"/>
        <v>0</v>
      </c>
      <c r="CW43" s="233">
        <f t="shared" si="315"/>
        <v>0</v>
      </c>
      <c r="CX43" s="257"/>
      <c r="CY43" s="253"/>
      <c r="CZ43" s="232">
        <f t="shared" si="316"/>
        <v>0</v>
      </c>
      <c r="DA43" s="233">
        <f t="shared" si="317"/>
        <v>0</v>
      </c>
      <c r="DB43" s="254"/>
      <c r="DC43" s="253"/>
      <c r="DD43" s="232">
        <f t="shared" si="318"/>
        <v>0</v>
      </c>
      <c r="DE43" s="233">
        <f t="shared" si="319"/>
        <v>0</v>
      </c>
      <c r="DF43" s="232">
        <f t="shared" si="320"/>
        <v>0</v>
      </c>
      <c r="DG43" s="233">
        <f t="shared" si="321"/>
        <v>0</v>
      </c>
      <c r="DH43" s="232">
        <f t="shared" si="322"/>
        <v>0</v>
      </c>
      <c r="DI43" s="233">
        <f t="shared" si="323"/>
        <v>0</v>
      </c>
      <c r="DJ43" s="232">
        <f t="shared" si="324"/>
        <v>5046</v>
      </c>
      <c r="DK43" s="233">
        <f t="shared" si="325"/>
        <v>4981</v>
      </c>
      <c r="DL43" s="232">
        <f t="shared" si="326"/>
        <v>0</v>
      </c>
      <c r="DM43" s="233">
        <f t="shared" si="327"/>
        <v>0</v>
      </c>
      <c r="DN43" s="545">
        <f t="shared" si="328"/>
        <v>4.6323281807372174</v>
      </c>
      <c r="DO43" s="546">
        <f t="shared" si="329"/>
        <v>4.602991367195342</v>
      </c>
      <c r="DP43" s="232">
        <f t="shared" si="330"/>
        <v>23374.727999999999</v>
      </c>
      <c r="DQ43" s="233">
        <f t="shared" si="331"/>
        <v>22927.5</v>
      </c>
      <c r="DR43" s="232">
        <f t="shared" si="332"/>
        <v>0</v>
      </c>
      <c r="DS43" s="233">
        <f t="shared" si="333"/>
        <v>0</v>
      </c>
      <c r="DT43" s="232">
        <f t="shared" si="334"/>
        <v>0</v>
      </c>
      <c r="DU43" s="233">
        <f t="shared" si="335"/>
        <v>0</v>
      </c>
      <c r="DV43" s="257">
        <v>1449</v>
      </c>
      <c r="DW43" s="356">
        <v>2002</v>
      </c>
      <c r="DX43" s="232">
        <f t="shared" si="336"/>
        <v>0</v>
      </c>
      <c r="DY43" s="233">
        <f t="shared" si="337"/>
        <v>0</v>
      </c>
      <c r="DZ43" s="257">
        <v>600</v>
      </c>
      <c r="EA43" s="357">
        <v>338</v>
      </c>
      <c r="EB43" s="232">
        <f t="shared" si="338"/>
        <v>0</v>
      </c>
      <c r="EC43" s="233">
        <f t="shared" si="339"/>
        <v>0</v>
      </c>
      <c r="ED43" s="257">
        <v>616</v>
      </c>
      <c r="EE43" s="256"/>
      <c r="EF43" s="232">
        <f t="shared" si="340"/>
        <v>0</v>
      </c>
      <c r="EG43" s="233">
        <f t="shared" si="341"/>
        <v>0</v>
      </c>
      <c r="EH43" s="225">
        <f t="shared" si="342"/>
        <v>2665</v>
      </c>
      <c r="EI43" s="233">
        <f t="shared" si="343"/>
        <v>2340</v>
      </c>
      <c r="EJ43" s="225">
        <f t="shared" si="344"/>
        <v>0</v>
      </c>
      <c r="EK43" s="233">
        <f t="shared" si="345"/>
        <v>0</v>
      </c>
      <c r="EL43" s="336">
        <v>3.25</v>
      </c>
      <c r="EM43" s="353">
        <v>3.0074925074925076</v>
      </c>
      <c r="EN43" s="232">
        <f t="shared" si="346"/>
        <v>4709.25</v>
      </c>
      <c r="EO43" s="233">
        <f t="shared" si="347"/>
        <v>6021</v>
      </c>
      <c r="EP43" s="336">
        <v>3.8</v>
      </c>
      <c r="EQ43" s="353">
        <v>3.3372781065088759</v>
      </c>
      <c r="ER43" s="232">
        <f t="shared" si="348"/>
        <v>2280</v>
      </c>
      <c r="ES43" s="233">
        <f t="shared" si="349"/>
        <v>1128</v>
      </c>
      <c r="ET43" s="336">
        <v>2.7850000000000001</v>
      </c>
      <c r="EU43" s="286"/>
      <c r="EV43" s="232">
        <f t="shared" si="350"/>
        <v>1715.5600000000002</v>
      </c>
      <c r="EW43" s="233">
        <f t="shared" si="351"/>
        <v>0</v>
      </c>
      <c r="EX43" s="545">
        <f t="shared" si="352"/>
        <v>3.2663452157598498</v>
      </c>
      <c r="EY43" s="546">
        <f t="shared" si="353"/>
        <v>3.0551282051282049</v>
      </c>
      <c r="EZ43" s="232">
        <f t="shared" si="354"/>
        <v>8704.81</v>
      </c>
      <c r="FA43" s="233">
        <f t="shared" si="355"/>
        <v>7148.9999999999991</v>
      </c>
      <c r="FB43" s="257"/>
      <c r="FC43" s="253"/>
      <c r="FD43" s="232">
        <f t="shared" si="356"/>
        <v>0</v>
      </c>
      <c r="FE43" s="233">
        <f t="shared" si="357"/>
        <v>0</v>
      </c>
      <c r="FF43" s="257"/>
      <c r="FG43" s="253"/>
      <c r="FH43" s="232">
        <f t="shared" si="358"/>
        <v>0</v>
      </c>
      <c r="FI43" s="233">
        <f t="shared" si="359"/>
        <v>0</v>
      </c>
      <c r="FJ43" s="254"/>
      <c r="FK43" s="253"/>
      <c r="FL43" s="232">
        <f t="shared" si="360"/>
        <v>0</v>
      </c>
      <c r="FM43" s="233">
        <f t="shared" si="361"/>
        <v>0</v>
      </c>
      <c r="FN43" s="232">
        <f t="shared" si="362"/>
        <v>0</v>
      </c>
      <c r="FO43" s="233">
        <f t="shared" si="363"/>
        <v>0</v>
      </c>
      <c r="FP43" s="232">
        <f t="shared" si="364"/>
        <v>0</v>
      </c>
      <c r="FQ43" s="233">
        <f t="shared" si="365"/>
        <v>0</v>
      </c>
      <c r="FR43" s="257"/>
      <c r="FS43" s="256">
        <v>324</v>
      </c>
      <c r="FT43" s="232">
        <f t="shared" si="366"/>
        <v>0</v>
      </c>
      <c r="FU43" s="233">
        <f t="shared" si="367"/>
        <v>0</v>
      </c>
      <c r="FV43" s="257"/>
      <c r="FW43" s="256">
        <v>6.9830246913580245</v>
      </c>
      <c r="FX43" s="232">
        <f t="shared" si="368"/>
        <v>0</v>
      </c>
      <c r="FY43" s="233">
        <f t="shared" si="369"/>
        <v>2262.5</v>
      </c>
      <c r="FZ43" s="257"/>
      <c r="GA43" s="256"/>
      <c r="GB43" s="232">
        <f t="shared" si="370"/>
        <v>0</v>
      </c>
      <c r="GC43" s="233">
        <f t="shared" si="371"/>
        <v>0</v>
      </c>
      <c r="GD43" s="249">
        <f t="shared" si="372"/>
        <v>6423</v>
      </c>
      <c r="GE43" s="233">
        <f t="shared" si="373"/>
        <v>6956</v>
      </c>
      <c r="GF43" s="232">
        <f t="shared" si="374"/>
        <v>0</v>
      </c>
      <c r="GG43" s="233">
        <f t="shared" si="375"/>
        <v>0</v>
      </c>
      <c r="GH43" s="232">
        <f t="shared" si="376"/>
        <v>27566.274000000001</v>
      </c>
      <c r="GI43" s="233">
        <f t="shared" si="377"/>
        <v>28807.5</v>
      </c>
      <c r="GJ43" s="232" t="str">
        <f t="shared" si="378"/>
        <v/>
      </c>
      <c r="GK43" s="233" t="str">
        <f t="shared" si="379"/>
        <v/>
      </c>
      <c r="GL43" s="249">
        <f t="shared" si="380"/>
        <v>637</v>
      </c>
      <c r="GM43" s="233">
        <f t="shared" si="381"/>
        <v>363</v>
      </c>
      <c r="GN43" s="232">
        <f t="shared" si="382"/>
        <v>0</v>
      </c>
      <c r="GO43" s="233">
        <f t="shared" si="383"/>
        <v>0</v>
      </c>
      <c r="GP43" s="232">
        <f t="shared" si="384"/>
        <v>2469.23</v>
      </c>
      <c r="GQ43" s="233">
        <f t="shared" si="385"/>
        <v>1253.5</v>
      </c>
      <c r="GR43" s="232">
        <f t="shared" si="386"/>
        <v>0</v>
      </c>
      <c r="GS43" s="233">
        <f t="shared" si="387"/>
        <v>0</v>
      </c>
      <c r="GT43" s="249">
        <f t="shared" si="388"/>
        <v>7060</v>
      </c>
      <c r="GU43" s="233">
        <f t="shared" si="389"/>
        <v>7319</v>
      </c>
      <c r="GV43" s="232">
        <f t="shared" si="390"/>
        <v>0</v>
      </c>
      <c r="GW43" s="233">
        <f t="shared" si="391"/>
        <v>0</v>
      </c>
      <c r="GX43" s="232">
        <f t="shared" si="392"/>
        <v>30035.504000000001</v>
      </c>
      <c r="GY43" s="233">
        <f t="shared" si="393"/>
        <v>30061</v>
      </c>
      <c r="GZ43" s="232" t="str">
        <f t="shared" si="394"/>
        <v/>
      </c>
      <c r="HA43" s="233" t="str">
        <f t="shared" si="395"/>
        <v/>
      </c>
      <c r="HB43" s="249">
        <f t="shared" si="396"/>
        <v>651</v>
      </c>
      <c r="HC43" s="233">
        <f t="shared" si="397"/>
        <v>2</v>
      </c>
      <c r="HD43" s="232">
        <f t="shared" si="398"/>
        <v>0</v>
      </c>
      <c r="HE43" s="233">
        <f t="shared" si="399"/>
        <v>0</v>
      </c>
      <c r="HF43" s="232">
        <f t="shared" si="400"/>
        <v>2044.0340000000001</v>
      </c>
      <c r="HG43" s="233">
        <f t="shared" si="401"/>
        <v>15.5</v>
      </c>
      <c r="HH43" s="232" t="str">
        <f t="shared" si="402"/>
        <v/>
      </c>
      <c r="HI43" s="233" t="str">
        <f t="shared" si="403"/>
        <v/>
      </c>
      <c r="HJ43" s="249">
        <f t="shared" si="404"/>
        <v>32079.538</v>
      </c>
      <c r="HK43" s="233">
        <f t="shared" si="405"/>
        <v>32339</v>
      </c>
      <c r="HL43" s="232" t="str">
        <f t="shared" si="406"/>
        <v/>
      </c>
      <c r="HM43" s="232" t="str">
        <f t="shared" si="407"/>
        <v/>
      </c>
    </row>
    <row r="44" spans="1:222" ht="15.75">
      <c r="A44" s="483" t="s">
        <v>45</v>
      </c>
      <c r="B44" s="484" t="s">
        <v>985</v>
      </c>
      <c r="C44" s="485"/>
      <c r="D44" s="483">
        <v>132903</v>
      </c>
      <c r="E44" s="398">
        <v>1</v>
      </c>
      <c r="F44" s="332">
        <v>9969</v>
      </c>
      <c r="G44" s="468">
        <v>10646</v>
      </c>
      <c r="H44" s="486">
        <v>149</v>
      </c>
      <c r="I44" s="487">
        <v>146</v>
      </c>
      <c r="J44" s="232">
        <f t="shared" si="259"/>
        <v>9820</v>
      </c>
      <c r="K44" s="233">
        <f t="shared" si="260"/>
        <v>10500</v>
      </c>
      <c r="L44" s="333">
        <v>120.70399999999999</v>
      </c>
      <c r="M44" s="253">
        <v>120</v>
      </c>
      <c r="N44" s="232">
        <f t="shared" si="255"/>
        <v>9820</v>
      </c>
      <c r="O44" s="233">
        <f t="shared" si="261"/>
        <v>10500</v>
      </c>
      <c r="P44" s="232">
        <f t="shared" si="262"/>
        <v>0</v>
      </c>
      <c r="Q44" s="233">
        <f t="shared" si="263"/>
        <v>0</v>
      </c>
      <c r="R44" s="254">
        <v>1732</v>
      </c>
      <c r="S44" s="351">
        <v>2461</v>
      </c>
      <c r="T44" s="232">
        <f t="shared" si="264"/>
        <v>0</v>
      </c>
      <c r="U44" s="233">
        <f t="shared" si="265"/>
        <v>0</v>
      </c>
      <c r="V44" s="257">
        <v>34</v>
      </c>
      <c r="W44" s="351">
        <v>54</v>
      </c>
      <c r="X44" s="232">
        <f t="shared" si="266"/>
        <v>0</v>
      </c>
      <c r="Y44" s="233">
        <f t="shared" si="267"/>
        <v>0</v>
      </c>
      <c r="Z44" s="257">
        <v>1</v>
      </c>
      <c r="AA44" s="256"/>
      <c r="AB44" s="232">
        <f t="shared" si="268"/>
        <v>0</v>
      </c>
      <c r="AC44" s="233">
        <f t="shared" si="269"/>
        <v>0</v>
      </c>
      <c r="AD44" s="225">
        <f t="shared" si="270"/>
        <v>1767</v>
      </c>
      <c r="AE44" s="233">
        <f t="shared" si="271"/>
        <v>2515</v>
      </c>
      <c r="AF44" s="225">
        <f t="shared" si="272"/>
        <v>0</v>
      </c>
      <c r="AG44" s="233">
        <f t="shared" si="273"/>
        <v>0</v>
      </c>
      <c r="AH44" s="245">
        <v>4.7750000000000004</v>
      </c>
      <c r="AI44" s="352">
        <v>4.52519301097115</v>
      </c>
      <c r="AJ44" s="232">
        <f t="shared" si="274"/>
        <v>8270.3000000000011</v>
      </c>
      <c r="AK44" s="233">
        <f t="shared" si="275"/>
        <v>11136.5</v>
      </c>
      <c r="AL44" s="245">
        <v>4.8499999999999996</v>
      </c>
      <c r="AM44" s="286">
        <v>4.7870370370370372</v>
      </c>
      <c r="AN44" s="232">
        <f t="shared" si="276"/>
        <v>164.89999999999998</v>
      </c>
      <c r="AO44" s="233">
        <f t="shared" si="277"/>
        <v>258.5</v>
      </c>
      <c r="AP44" s="245">
        <v>2</v>
      </c>
      <c r="AQ44" s="354"/>
      <c r="AR44" s="232">
        <f t="shared" si="278"/>
        <v>2</v>
      </c>
      <c r="AS44" s="233">
        <f t="shared" si="279"/>
        <v>0</v>
      </c>
      <c r="AT44" s="545">
        <f t="shared" si="280"/>
        <v>4.7748726655348053</v>
      </c>
      <c r="AU44" s="546">
        <f t="shared" si="281"/>
        <v>4.5308151093439362</v>
      </c>
      <c r="AV44" s="232">
        <f t="shared" si="282"/>
        <v>8437.2000000000007</v>
      </c>
      <c r="AW44" s="233">
        <f t="shared" si="283"/>
        <v>11395</v>
      </c>
      <c r="AX44" s="257"/>
      <c r="AY44" s="253"/>
      <c r="AZ44" s="232">
        <f t="shared" si="284"/>
        <v>0</v>
      </c>
      <c r="BA44" s="233">
        <f t="shared" si="285"/>
        <v>0</v>
      </c>
      <c r="BB44" s="257"/>
      <c r="BC44" s="253"/>
      <c r="BD44" s="232">
        <f t="shared" si="286"/>
        <v>0</v>
      </c>
      <c r="BE44" s="233">
        <f t="shared" si="287"/>
        <v>0</v>
      </c>
      <c r="BF44" s="254"/>
      <c r="BG44" s="253"/>
      <c r="BH44" s="232">
        <f t="shared" si="288"/>
        <v>0</v>
      </c>
      <c r="BI44" s="233">
        <f t="shared" si="289"/>
        <v>0</v>
      </c>
      <c r="BJ44" s="232">
        <f t="shared" si="290"/>
        <v>0</v>
      </c>
      <c r="BK44" s="233">
        <f t="shared" si="291"/>
        <v>0</v>
      </c>
      <c r="BL44" s="232">
        <f t="shared" si="292"/>
        <v>0</v>
      </c>
      <c r="BM44" s="233">
        <f t="shared" si="293"/>
        <v>0</v>
      </c>
      <c r="BN44" s="257">
        <v>2565</v>
      </c>
      <c r="BO44" s="356">
        <v>2046</v>
      </c>
      <c r="BP44" s="232">
        <f t="shared" si="294"/>
        <v>0</v>
      </c>
      <c r="BQ44" s="233">
        <f t="shared" si="295"/>
        <v>0</v>
      </c>
      <c r="BR44" s="257">
        <v>134</v>
      </c>
      <c r="BS44" s="357">
        <v>83</v>
      </c>
      <c r="BT44" s="232">
        <f t="shared" si="296"/>
        <v>0</v>
      </c>
      <c r="BU44" s="233">
        <f t="shared" si="297"/>
        <v>0</v>
      </c>
      <c r="BV44" s="257">
        <v>35</v>
      </c>
      <c r="BW44" s="256">
        <v>2</v>
      </c>
      <c r="BX44" s="232">
        <f t="shared" si="298"/>
        <v>0</v>
      </c>
      <c r="BY44" s="233">
        <f t="shared" si="299"/>
        <v>0</v>
      </c>
      <c r="BZ44" s="225">
        <f t="shared" si="300"/>
        <v>2734</v>
      </c>
      <c r="CA44" s="233">
        <f t="shared" si="301"/>
        <v>2131</v>
      </c>
      <c r="CB44" s="225">
        <f t="shared" si="302"/>
        <v>0</v>
      </c>
      <c r="CC44" s="233">
        <f t="shared" si="303"/>
        <v>0</v>
      </c>
      <c r="CD44" s="336">
        <v>5.01</v>
      </c>
      <c r="CE44" s="353">
        <v>5.4205767350928644</v>
      </c>
      <c r="CF44" s="232">
        <f t="shared" si="304"/>
        <v>12850.65</v>
      </c>
      <c r="CG44" s="233">
        <f t="shared" si="305"/>
        <v>11090.5</v>
      </c>
      <c r="CH44" s="336">
        <v>5.22</v>
      </c>
      <c r="CI44" s="353">
        <v>5.4939759036144578</v>
      </c>
      <c r="CJ44" s="232">
        <f t="shared" si="306"/>
        <v>699.48</v>
      </c>
      <c r="CK44" s="233">
        <f t="shared" si="307"/>
        <v>456</v>
      </c>
      <c r="CL44" s="336">
        <v>6.7140000000000004</v>
      </c>
      <c r="CM44" s="286">
        <v>12.5</v>
      </c>
      <c r="CN44" s="232">
        <f t="shared" si="308"/>
        <v>234.99</v>
      </c>
      <c r="CO44" s="233">
        <f t="shared" si="309"/>
        <v>25</v>
      </c>
      <c r="CP44" s="232">
        <f t="shared" si="310"/>
        <v>5.0421068032187266</v>
      </c>
      <c r="CQ44" s="546">
        <f t="shared" si="311"/>
        <v>5.4300797747536365</v>
      </c>
      <c r="CR44" s="232">
        <f t="shared" si="312"/>
        <v>13785.119999999999</v>
      </c>
      <c r="CS44" s="233">
        <f t="shared" si="313"/>
        <v>11571.5</v>
      </c>
      <c r="CT44" s="257"/>
      <c r="CU44" s="253"/>
      <c r="CV44" s="232">
        <f t="shared" si="314"/>
        <v>0</v>
      </c>
      <c r="CW44" s="233">
        <f t="shared" si="315"/>
        <v>0</v>
      </c>
      <c r="CX44" s="257"/>
      <c r="CY44" s="253"/>
      <c r="CZ44" s="232">
        <f t="shared" si="316"/>
        <v>0</v>
      </c>
      <c r="DA44" s="233">
        <f t="shared" si="317"/>
        <v>0</v>
      </c>
      <c r="DB44" s="254"/>
      <c r="DC44" s="253"/>
      <c r="DD44" s="232">
        <f t="shared" si="318"/>
        <v>0</v>
      </c>
      <c r="DE44" s="233">
        <f t="shared" si="319"/>
        <v>0</v>
      </c>
      <c r="DF44" s="232">
        <f t="shared" si="320"/>
        <v>0</v>
      </c>
      <c r="DG44" s="233">
        <f t="shared" si="321"/>
        <v>0</v>
      </c>
      <c r="DH44" s="232">
        <f t="shared" si="322"/>
        <v>0</v>
      </c>
      <c r="DI44" s="233">
        <f t="shared" si="323"/>
        <v>0</v>
      </c>
      <c r="DJ44" s="232">
        <f t="shared" si="324"/>
        <v>4501</v>
      </c>
      <c r="DK44" s="233">
        <f t="shared" si="325"/>
        <v>4646</v>
      </c>
      <c r="DL44" s="232">
        <f t="shared" si="326"/>
        <v>0</v>
      </c>
      <c r="DM44" s="233">
        <f t="shared" si="327"/>
        <v>0</v>
      </c>
      <c r="DN44" s="545">
        <f t="shared" si="328"/>
        <v>4.937196178626972</v>
      </c>
      <c r="DO44" s="546">
        <f t="shared" si="329"/>
        <v>4.9432845458458887</v>
      </c>
      <c r="DP44" s="232">
        <f t="shared" si="330"/>
        <v>22222.32</v>
      </c>
      <c r="DQ44" s="233">
        <f t="shared" si="331"/>
        <v>22966.5</v>
      </c>
      <c r="DR44" s="232">
        <f t="shared" si="332"/>
        <v>0</v>
      </c>
      <c r="DS44" s="233">
        <f t="shared" si="333"/>
        <v>0</v>
      </c>
      <c r="DT44" s="232">
        <f t="shared" si="334"/>
        <v>0</v>
      </c>
      <c r="DU44" s="233">
        <f t="shared" si="335"/>
        <v>0</v>
      </c>
      <c r="DV44" s="257">
        <v>2398</v>
      </c>
      <c r="DW44" s="356">
        <v>3774</v>
      </c>
      <c r="DX44" s="232">
        <f t="shared" si="336"/>
        <v>0</v>
      </c>
      <c r="DY44" s="233">
        <f t="shared" si="337"/>
        <v>0</v>
      </c>
      <c r="DZ44" s="257">
        <v>1698</v>
      </c>
      <c r="EA44" s="357">
        <v>2001</v>
      </c>
      <c r="EB44" s="232">
        <f t="shared" si="338"/>
        <v>0</v>
      </c>
      <c r="EC44" s="233">
        <f t="shared" si="339"/>
        <v>0</v>
      </c>
      <c r="ED44" s="257">
        <v>1223</v>
      </c>
      <c r="EE44" s="256">
        <v>2</v>
      </c>
      <c r="EF44" s="232">
        <f t="shared" si="340"/>
        <v>0</v>
      </c>
      <c r="EG44" s="233">
        <f t="shared" si="341"/>
        <v>0</v>
      </c>
      <c r="EH44" s="225">
        <f t="shared" si="342"/>
        <v>5319</v>
      </c>
      <c r="EI44" s="233">
        <f t="shared" si="343"/>
        <v>5777</v>
      </c>
      <c r="EJ44" s="225">
        <f t="shared" si="344"/>
        <v>0</v>
      </c>
      <c r="EK44" s="233">
        <f t="shared" si="345"/>
        <v>0</v>
      </c>
      <c r="EL44" s="336">
        <v>3.16</v>
      </c>
      <c r="EM44" s="353">
        <v>3.3157127715951247</v>
      </c>
      <c r="EN44" s="232">
        <f t="shared" si="346"/>
        <v>7577.68</v>
      </c>
      <c r="EO44" s="233">
        <f t="shared" si="347"/>
        <v>12513.5</v>
      </c>
      <c r="EP44" s="336">
        <v>3.64</v>
      </c>
      <c r="EQ44" s="353">
        <v>3.504497751124438</v>
      </c>
      <c r="ER44" s="232">
        <f t="shared" si="348"/>
        <v>6180.72</v>
      </c>
      <c r="ES44" s="233">
        <f t="shared" si="349"/>
        <v>7012.5</v>
      </c>
      <c r="ET44" s="336">
        <v>2.5289999999999999</v>
      </c>
      <c r="EU44" s="286">
        <v>19.5</v>
      </c>
      <c r="EV44" s="232">
        <f t="shared" si="350"/>
        <v>3092.9670000000001</v>
      </c>
      <c r="EW44" s="233">
        <f t="shared" si="351"/>
        <v>39</v>
      </c>
      <c r="EX44" s="545">
        <f t="shared" si="352"/>
        <v>3.1681457040797145</v>
      </c>
      <c r="EY44" s="546">
        <f t="shared" si="353"/>
        <v>3.3867059027176736</v>
      </c>
      <c r="EZ44" s="232">
        <f t="shared" si="354"/>
        <v>16851.367000000002</v>
      </c>
      <c r="FA44" s="233">
        <f t="shared" si="355"/>
        <v>19565</v>
      </c>
      <c r="FB44" s="257"/>
      <c r="FC44" s="253"/>
      <c r="FD44" s="232">
        <f t="shared" si="356"/>
        <v>0</v>
      </c>
      <c r="FE44" s="233">
        <f t="shared" si="357"/>
        <v>0</v>
      </c>
      <c r="FF44" s="257"/>
      <c r="FG44" s="253"/>
      <c r="FH44" s="232">
        <f t="shared" si="358"/>
        <v>0</v>
      </c>
      <c r="FI44" s="233">
        <f t="shared" si="359"/>
        <v>0</v>
      </c>
      <c r="FJ44" s="254"/>
      <c r="FK44" s="253"/>
      <c r="FL44" s="232">
        <f t="shared" si="360"/>
        <v>0</v>
      </c>
      <c r="FM44" s="233">
        <f t="shared" si="361"/>
        <v>0</v>
      </c>
      <c r="FN44" s="232">
        <f t="shared" si="362"/>
        <v>0</v>
      </c>
      <c r="FO44" s="233">
        <f t="shared" si="363"/>
        <v>0</v>
      </c>
      <c r="FP44" s="232">
        <f t="shared" si="364"/>
        <v>0</v>
      </c>
      <c r="FQ44" s="233">
        <f t="shared" si="365"/>
        <v>0</v>
      </c>
      <c r="FR44" s="257"/>
      <c r="FS44" s="256">
        <v>77</v>
      </c>
      <c r="FT44" s="232">
        <f t="shared" si="366"/>
        <v>0</v>
      </c>
      <c r="FU44" s="233">
        <f t="shared" si="367"/>
        <v>0</v>
      </c>
      <c r="FV44" s="257"/>
      <c r="FW44" s="256">
        <v>12.253246753246753</v>
      </c>
      <c r="FX44" s="232">
        <f t="shared" si="368"/>
        <v>0</v>
      </c>
      <c r="FY44" s="233">
        <f t="shared" si="369"/>
        <v>943.5</v>
      </c>
      <c r="FZ44" s="257"/>
      <c r="GA44" s="256"/>
      <c r="GB44" s="232">
        <f t="shared" si="370"/>
        <v>0</v>
      </c>
      <c r="GC44" s="233">
        <f t="shared" si="371"/>
        <v>0</v>
      </c>
      <c r="GD44" s="249">
        <f t="shared" si="372"/>
        <v>6695</v>
      </c>
      <c r="GE44" s="233">
        <f t="shared" si="373"/>
        <v>8281</v>
      </c>
      <c r="GF44" s="232">
        <f t="shared" si="374"/>
        <v>0</v>
      </c>
      <c r="GG44" s="233">
        <f t="shared" si="375"/>
        <v>0</v>
      </c>
      <c r="GH44" s="232">
        <f t="shared" si="376"/>
        <v>28698.63</v>
      </c>
      <c r="GI44" s="233">
        <f t="shared" si="377"/>
        <v>34740.5</v>
      </c>
      <c r="GJ44" s="232" t="str">
        <f t="shared" si="378"/>
        <v/>
      </c>
      <c r="GK44" s="233" t="str">
        <f t="shared" si="379"/>
        <v/>
      </c>
      <c r="GL44" s="249">
        <f t="shared" si="380"/>
        <v>1866</v>
      </c>
      <c r="GM44" s="233">
        <f t="shared" si="381"/>
        <v>2138</v>
      </c>
      <c r="GN44" s="232">
        <f t="shared" si="382"/>
        <v>0</v>
      </c>
      <c r="GO44" s="233">
        <f t="shared" si="383"/>
        <v>0</v>
      </c>
      <c r="GP44" s="232">
        <f t="shared" si="384"/>
        <v>7045.1</v>
      </c>
      <c r="GQ44" s="233">
        <f t="shared" si="385"/>
        <v>7727</v>
      </c>
      <c r="GR44" s="232">
        <f t="shared" si="386"/>
        <v>0</v>
      </c>
      <c r="GS44" s="233">
        <f t="shared" si="387"/>
        <v>0</v>
      </c>
      <c r="GT44" s="249">
        <f t="shared" si="388"/>
        <v>8561</v>
      </c>
      <c r="GU44" s="233">
        <f t="shared" si="389"/>
        <v>10419</v>
      </c>
      <c r="GV44" s="232">
        <f t="shared" si="390"/>
        <v>0</v>
      </c>
      <c r="GW44" s="233">
        <f t="shared" si="391"/>
        <v>0</v>
      </c>
      <c r="GX44" s="232">
        <f t="shared" si="392"/>
        <v>35743.730000000003</v>
      </c>
      <c r="GY44" s="233">
        <f t="shared" si="393"/>
        <v>42467.5</v>
      </c>
      <c r="GZ44" s="232" t="str">
        <f t="shared" si="394"/>
        <v/>
      </c>
      <c r="HA44" s="233" t="str">
        <f t="shared" si="395"/>
        <v/>
      </c>
      <c r="HB44" s="249">
        <f t="shared" si="396"/>
        <v>1259</v>
      </c>
      <c r="HC44" s="233">
        <f t="shared" si="397"/>
        <v>4</v>
      </c>
      <c r="HD44" s="232">
        <f t="shared" si="398"/>
        <v>0</v>
      </c>
      <c r="HE44" s="233">
        <f t="shared" si="399"/>
        <v>0</v>
      </c>
      <c r="HF44" s="232">
        <f t="shared" si="400"/>
        <v>3329.9570000000003</v>
      </c>
      <c r="HG44" s="233">
        <f t="shared" si="401"/>
        <v>64</v>
      </c>
      <c r="HH44" s="232" t="str">
        <f t="shared" si="402"/>
        <v/>
      </c>
      <c r="HI44" s="233" t="str">
        <f t="shared" si="403"/>
        <v/>
      </c>
      <c r="HJ44" s="249">
        <f t="shared" si="404"/>
        <v>39073.687000000005</v>
      </c>
      <c r="HK44" s="233">
        <f t="shared" si="405"/>
        <v>43475</v>
      </c>
      <c r="HL44" s="232" t="str">
        <f t="shared" si="406"/>
        <v/>
      </c>
      <c r="HM44" s="232" t="str">
        <f t="shared" si="407"/>
        <v/>
      </c>
    </row>
    <row r="45" spans="1:222" ht="15.75">
      <c r="A45" s="483" t="s">
        <v>45</v>
      </c>
      <c r="B45" s="484" t="s">
        <v>986</v>
      </c>
      <c r="C45" s="485"/>
      <c r="D45" s="483">
        <v>134130</v>
      </c>
      <c r="E45" s="398">
        <v>1</v>
      </c>
      <c r="F45" s="332">
        <v>9302</v>
      </c>
      <c r="G45" s="468">
        <v>8685</v>
      </c>
      <c r="H45" s="486">
        <v>280</v>
      </c>
      <c r="I45" s="487">
        <v>333</v>
      </c>
      <c r="J45" s="232">
        <f t="shared" si="259"/>
        <v>9022</v>
      </c>
      <c r="K45" s="233">
        <f t="shared" si="260"/>
        <v>8352</v>
      </c>
      <c r="L45" s="333">
        <v>121.503</v>
      </c>
      <c r="M45" s="253">
        <v>120</v>
      </c>
      <c r="N45" s="232">
        <f t="shared" si="255"/>
        <v>9022</v>
      </c>
      <c r="O45" s="233">
        <f t="shared" si="261"/>
        <v>8352</v>
      </c>
      <c r="P45" s="232">
        <f t="shared" si="262"/>
        <v>0</v>
      </c>
      <c r="Q45" s="233">
        <f t="shared" si="263"/>
        <v>0</v>
      </c>
      <c r="R45" s="254">
        <v>1035</v>
      </c>
      <c r="S45" s="351">
        <v>1428</v>
      </c>
      <c r="T45" s="232">
        <f t="shared" si="264"/>
        <v>0</v>
      </c>
      <c r="U45" s="233">
        <f t="shared" si="265"/>
        <v>0</v>
      </c>
      <c r="V45" s="257">
        <v>4</v>
      </c>
      <c r="W45" s="351">
        <v>19</v>
      </c>
      <c r="X45" s="232">
        <f t="shared" si="266"/>
        <v>0</v>
      </c>
      <c r="Y45" s="233">
        <f t="shared" si="267"/>
        <v>0</v>
      </c>
      <c r="Z45" s="257"/>
      <c r="AA45" s="256">
        <v>2</v>
      </c>
      <c r="AB45" s="232">
        <f t="shared" si="268"/>
        <v>0</v>
      </c>
      <c r="AC45" s="233">
        <f t="shared" si="269"/>
        <v>0</v>
      </c>
      <c r="AD45" s="225">
        <f t="shared" si="270"/>
        <v>1039</v>
      </c>
      <c r="AE45" s="233">
        <f t="shared" si="271"/>
        <v>1449</v>
      </c>
      <c r="AF45" s="225">
        <f t="shared" si="272"/>
        <v>0</v>
      </c>
      <c r="AG45" s="233">
        <f t="shared" si="273"/>
        <v>0</v>
      </c>
      <c r="AH45" s="245">
        <v>4.375</v>
      </c>
      <c r="AI45" s="352">
        <v>4.2647058823529411</v>
      </c>
      <c r="AJ45" s="232">
        <f t="shared" si="274"/>
        <v>4528.125</v>
      </c>
      <c r="AK45" s="233">
        <f t="shared" si="275"/>
        <v>6090</v>
      </c>
      <c r="AL45" s="245">
        <v>3.875</v>
      </c>
      <c r="AM45" s="286">
        <v>5.5263157894736841</v>
      </c>
      <c r="AN45" s="232">
        <f t="shared" si="276"/>
        <v>15.5</v>
      </c>
      <c r="AO45" s="233">
        <f t="shared" si="277"/>
        <v>105</v>
      </c>
      <c r="AP45" s="245"/>
      <c r="AQ45" s="354">
        <v>8</v>
      </c>
      <c r="AR45" s="232">
        <f t="shared" si="278"/>
        <v>0</v>
      </c>
      <c r="AS45" s="233">
        <f t="shared" si="279"/>
        <v>16</v>
      </c>
      <c r="AT45" s="545">
        <f t="shared" si="280"/>
        <v>4.3730750721847933</v>
      </c>
      <c r="AU45" s="546">
        <f t="shared" si="281"/>
        <v>4.2864044168391997</v>
      </c>
      <c r="AV45" s="232">
        <f t="shared" si="282"/>
        <v>4543.625</v>
      </c>
      <c r="AW45" s="233">
        <f t="shared" si="283"/>
        <v>6211</v>
      </c>
      <c r="AX45" s="257"/>
      <c r="AY45" s="253"/>
      <c r="AZ45" s="232">
        <f t="shared" si="284"/>
        <v>0</v>
      </c>
      <c r="BA45" s="233">
        <f t="shared" si="285"/>
        <v>0</v>
      </c>
      <c r="BB45" s="257"/>
      <c r="BC45" s="253"/>
      <c r="BD45" s="232">
        <f t="shared" si="286"/>
        <v>0</v>
      </c>
      <c r="BE45" s="233">
        <f t="shared" si="287"/>
        <v>0</v>
      </c>
      <c r="BF45" s="254"/>
      <c r="BG45" s="253"/>
      <c r="BH45" s="232">
        <f t="shared" si="288"/>
        <v>0</v>
      </c>
      <c r="BI45" s="233">
        <f t="shared" si="289"/>
        <v>0</v>
      </c>
      <c r="BJ45" s="232">
        <f t="shared" si="290"/>
        <v>0</v>
      </c>
      <c r="BK45" s="233">
        <f t="shared" si="291"/>
        <v>0</v>
      </c>
      <c r="BL45" s="232">
        <f t="shared" si="292"/>
        <v>0</v>
      </c>
      <c r="BM45" s="233">
        <f t="shared" si="293"/>
        <v>0</v>
      </c>
      <c r="BN45" s="257">
        <v>5206</v>
      </c>
      <c r="BO45" s="356">
        <v>4515</v>
      </c>
      <c r="BP45" s="232">
        <f t="shared" si="294"/>
        <v>0</v>
      </c>
      <c r="BQ45" s="233">
        <f t="shared" si="295"/>
        <v>0</v>
      </c>
      <c r="BR45" s="257">
        <v>50</v>
      </c>
      <c r="BS45" s="357">
        <v>34</v>
      </c>
      <c r="BT45" s="232">
        <f t="shared" si="296"/>
        <v>0</v>
      </c>
      <c r="BU45" s="233">
        <f t="shared" si="297"/>
        <v>0</v>
      </c>
      <c r="BV45" s="257">
        <v>46</v>
      </c>
      <c r="BW45" s="256">
        <v>1</v>
      </c>
      <c r="BX45" s="232">
        <f t="shared" si="298"/>
        <v>0</v>
      </c>
      <c r="BY45" s="233">
        <f t="shared" si="299"/>
        <v>0</v>
      </c>
      <c r="BZ45" s="225">
        <f t="shared" si="300"/>
        <v>5302</v>
      </c>
      <c r="CA45" s="233">
        <f t="shared" si="301"/>
        <v>4550</v>
      </c>
      <c r="CB45" s="225">
        <f t="shared" si="302"/>
        <v>0</v>
      </c>
      <c r="CC45" s="233">
        <f t="shared" si="303"/>
        <v>0</v>
      </c>
      <c r="CD45" s="336">
        <v>4.54</v>
      </c>
      <c r="CE45" s="353">
        <v>4.5715393133997786</v>
      </c>
      <c r="CF45" s="232">
        <f t="shared" si="304"/>
        <v>23635.24</v>
      </c>
      <c r="CG45" s="233">
        <f t="shared" si="305"/>
        <v>20640.5</v>
      </c>
      <c r="CH45" s="336">
        <v>5.33</v>
      </c>
      <c r="CI45" s="353">
        <v>5.0147058823529411</v>
      </c>
      <c r="CJ45" s="232">
        <f t="shared" si="306"/>
        <v>266.5</v>
      </c>
      <c r="CK45" s="233">
        <f t="shared" si="307"/>
        <v>170.5</v>
      </c>
      <c r="CL45" s="336">
        <v>7.93</v>
      </c>
      <c r="CM45" s="286">
        <v>13</v>
      </c>
      <c r="CN45" s="232">
        <f t="shared" si="308"/>
        <v>364.78</v>
      </c>
      <c r="CO45" s="233">
        <f t="shared" si="309"/>
        <v>13</v>
      </c>
      <c r="CP45" s="232">
        <f t="shared" si="310"/>
        <v>4.57686156167484</v>
      </c>
      <c r="CQ45" s="546">
        <f t="shared" si="311"/>
        <v>4.5767032967032968</v>
      </c>
      <c r="CR45" s="232">
        <f t="shared" si="312"/>
        <v>24266.52</v>
      </c>
      <c r="CS45" s="233">
        <f t="shared" si="313"/>
        <v>20824</v>
      </c>
      <c r="CT45" s="257"/>
      <c r="CU45" s="253"/>
      <c r="CV45" s="232">
        <f t="shared" si="314"/>
        <v>0</v>
      </c>
      <c r="CW45" s="233">
        <f t="shared" si="315"/>
        <v>0</v>
      </c>
      <c r="CX45" s="257"/>
      <c r="CY45" s="253"/>
      <c r="CZ45" s="232">
        <f t="shared" si="316"/>
        <v>0</v>
      </c>
      <c r="DA45" s="233">
        <f t="shared" si="317"/>
        <v>0</v>
      </c>
      <c r="DB45" s="254"/>
      <c r="DC45" s="253"/>
      <c r="DD45" s="232">
        <f t="shared" si="318"/>
        <v>0</v>
      </c>
      <c r="DE45" s="233">
        <f t="shared" si="319"/>
        <v>0</v>
      </c>
      <c r="DF45" s="232">
        <f t="shared" si="320"/>
        <v>0</v>
      </c>
      <c r="DG45" s="233">
        <f t="shared" si="321"/>
        <v>0</v>
      </c>
      <c r="DH45" s="232">
        <f t="shared" si="322"/>
        <v>0</v>
      </c>
      <c r="DI45" s="233">
        <f t="shared" si="323"/>
        <v>0</v>
      </c>
      <c r="DJ45" s="232">
        <f t="shared" si="324"/>
        <v>6341</v>
      </c>
      <c r="DK45" s="233">
        <f t="shared" si="325"/>
        <v>5999</v>
      </c>
      <c r="DL45" s="232">
        <f t="shared" si="326"/>
        <v>0</v>
      </c>
      <c r="DM45" s="233">
        <f t="shared" si="327"/>
        <v>0</v>
      </c>
      <c r="DN45" s="545">
        <f t="shared" si="328"/>
        <v>4.5434702728276299</v>
      </c>
      <c r="DO45" s="546">
        <f t="shared" si="329"/>
        <v>4.5065844307384566</v>
      </c>
      <c r="DP45" s="232">
        <f t="shared" si="330"/>
        <v>28810.145</v>
      </c>
      <c r="DQ45" s="233">
        <f t="shared" si="331"/>
        <v>27035</v>
      </c>
      <c r="DR45" s="232">
        <f t="shared" si="332"/>
        <v>0</v>
      </c>
      <c r="DS45" s="233">
        <f t="shared" si="333"/>
        <v>0</v>
      </c>
      <c r="DT45" s="232">
        <f t="shared" si="334"/>
        <v>0</v>
      </c>
      <c r="DU45" s="233">
        <f t="shared" si="335"/>
        <v>0</v>
      </c>
      <c r="DV45" s="257">
        <v>1727</v>
      </c>
      <c r="DW45" s="356">
        <v>1977</v>
      </c>
      <c r="DX45" s="232">
        <f t="shared" si="336"/>
        <v>0</v>
      </c>
      <c r="DY45" s="233">
        <f t="shared" si="337"/>
        <v>0</v>
      </c>
      <c r="DZ45" s="257">
        <v>354</v>
      </c>
      <c r="EA45" s="357">
        <v>220</v>
      </c>
      <c r="EB45" s="232">
        <f t="shared" si="338"/>
        <v>0</v>
      </c>
      <c r="EC45" s="233">
        <f t="shared" si="339"/>
        <v>0</v>
      </c>
      <c r="ED45" s="257">
        <v>600</v>
      </c>
      <c r="EE45" s="256"/>
      <c r="EF45" s="232">
        <f t="shared" si="340"/>
        <v>0</v>
      </c>
      <c r="EG45" s="233">
        <f t="shared" si="341"/>
        <v>0</v>
      </c>
      <c r="EH45" s="225">
        <f t="shared" si="342"/>
        <v>2681</v>
      </c>
      <c r="EI45" s="233">
        <f t="shared" si="343"/>
        <v>2197</v>
      </c>
      <c r="EJ45" s="225">
        <f t="shared" si="344"/>
        <v>0</v>
      </c>
      <c r="EK45" s="233">
        <f t="shared" si="345"/>
        <v>0</v>
      </c>
      <c r="EL45" s="336">
        <v>2.92</v>
      </c>
      <c r="EM45" s="353">
        <v>2.9772382397572077</v>
      </c>
      <c r="EN45" s="232">
        <f t="shared" si="346"/>
        <v>5042.84</v>
      </c>
      <c r="EO45" s="233">
        <f t="shared" si="347"/>
        <v>5886</v>
      </c>
      <c r="EP45" s="336">
        <v>3.35</v>
      </c>
      <c r="EQ45" s="353">
        <v>3.5204545454545455</v>
      </c>
      <c r="ER45" s="232">
        <f t="shared" si="348"/>
        <v>1185.9000000000001</v>
      </c>
      <c r="ES45" s="233">
        <f t="shared" si="349"/>
        <v>774.5</v>
      </c>
      <c r="ET45" s="336">
        <v>2.3574999999999999</v>
      </c>
      <c r="EU45" s="286"/>
      <c r="EV45" s="232">
        <f t="shared" si="350"/>
        <v>1414.5</v>
      </c>
      <c r="EW45" s="233">
        <f t="shared" si="351"/>
        <v>0</v>
      </c>
      <c r="EX45" s="545">
        <f t="shared" si="352"/>
        <v>2.8508914584110405</v>
      </c>
      <c r="EY45" s="546">
        <f t="shared" si="353"/>
        <v>3.0316340464269458</v>
      </c>
      <c r="EZ45" s="232">
        <f t="shared" si="354"/>
        <v>7643.24</v>
      </c>
      <c r="FA45" s="233">
        <f t="shared" si="355"/>
        <v>6660.5</v>
      </c>
      <c r="FB45" s="257"/>
      <c r="FC45" s="253"/>
      <c r="FD45" s="232">
        <f t="shared" si="356"/>
        <v>0</v>
      </c>
      <c r="FE45" s="233">
        <f t="shared" si="357"/>
        <v>0</v>
      </c>
      <c r="FF45" s="257"/>
      <c r="FG45" s="253"/>
      <c r="FH45" s="232">
        <f t="shared" si="358"/>
        <v>0</v>
      </c>
      <c r="FI45" s="233">
        <f t="shared" si="359"/>
        <v>0</v>
      </c>
      <c r="FJ45" s="254"/>
      <c r="FK45" s="253"/>
      <c r="FL45" s="232">
        <f t="shared" si="360"/>
        <v>0</v>
      </c>
      <c r="FM45" s="233">
        <f t="shared" si="361"/>
        <v>0</v>
      </c>
      <c r="FN45" s="232">
        <f t="shared" si="362"/>
        <v>0</v>
      </c>
      <c r="FO45" s="233">
        <f t="shared" si="363"/>
        <v>0</v>
      </c>
      <c r="FP45" s="232">
        <f t="shared" si="364"/>
        <v>0</v>
      </c>
      <c r="FQ45" s="233">
        <f t="shared" si="365"/>
        <v>0</v>
      </c>
      <c r="FR45" s="257"/>
      <c r="FS45" s="256">
        <v>156</v>
      </c>
      <c r="FT45" s="232">
        <f t="shared" si="366"/>
        <v>0</v>
      </c>
      <c r="FU45" s="233">
        <f t="shared" si="367"/>
        <v>0</v>
      </c>
      <c r="FV45" s="257"/>
      <c r="FW45" s="256">
        <v>6.9070512820512819</v>
      </c>
      <c r="FX45" s="232">
        <f t="shared" si="368"/>
        <v>0</v>
      </c>
      <c r="FY45" s="233">
        <f t="shared" si="369"/>
        <v>1077.5</v>
      </c>
      <c r="FZ45" s="257"/>
      <c r="GA45" s="256"/>
      <c r="GB45" s="232">
        <f t="shared" si="370"/>
        <v>0</v>
      </c>
      <c r="GC45" s="233">
        <f t="shared" si="371"/>
        <v>0</v>
      </c>
      <c r="GD45" s="249">
        <f t="shared" si="372"/>
        <v>7968</v>
      </c>
      <c r="GE45" s="233">
        <f t="shared" si="373"/>
        <v>7920</v>
      </c>
      <c r="GF45" s="232">
        <f t="shared" si="374"/>
        <v>0</v>
      </c>
      <c r="GG45" s="233">
        <f t="shared" si="375"/>
        <v>0</v>
      </c>
      <c r="GH45" s="232">
        <f t="shared" si="376"/>
        <v>33206.205000000002</v>
      </c>
      <c r="GI45" s="233">
        <f t="shared" si="377"/>
        <v>32616.5</v>
      </c>
      <c r="GJ45" s="232" t="str">
        <f t="shared" si="378"/>
        <v/>
      </c>
      <c r="GK45" s="233" t="str">
        <f t="shared" si="379"/>
        <v/>
      </c>
      <c r="GL45" s="249">
        <f t="shared" si="380"/>
        <v>408</v>
      </c>
      <c r="GM45" s="233">
        <f t="shared" si="381"/>
        <v>273</v>
      </c>
      <c r="GN45" s="232">
        <f t="shared" si="382"/>
        <v>0</v>
      </c>
      <c r="GO45" s="233">
        <f t="shared" si="383"/>
        <v>0</v>
      </c>
      <c r="GP45" s="232">
        <f t="shared" si="384"/>
        <v>1467.9</v>
      </c>
      <c r="GQ45" s="233">
        <f t="shared" si="385"/>
        <v>1050</v>
      </c>
      <c r="GR45" s="232">
        <f t="shared" si="386"/>
        <v>0</v>
      </c>
      <c r="GS45" s="233">
        <f t="shared" si="387"/>
        <v>0</v>
      </c>
      <c r="GT45" s="249">
        <f t="shared" si="388"/>
        <v>8376</v>
      </c>
      <c r="GU45" s="233">
        <f t="shared" si="389"/>
        <v>8193</v>
      </c>
      <c r="GV45" s="232">
        <f t="shared" si="390"/>
        <v>0</v>
      </c>
      <c r="GW45" s="233">
        <f t="shared" si="391"/>
        <v>0</v>
      </c>
      <c r="GX45" s="232">
        <f t="shared" si="392"/>
        <v>34674.105000000003</v>
      </c>
      <c r="GY45" s="233">
        <f t="shared" si="393"/>
        <v>33666.5</v>
      </c>
      <c r="GZ45" s="232" t="str">
        <f t="shared" si="394"/>
        <v/>
      </c>
      <c r="HA45" s="233" t="str">
        <f t="shared" si="395"/>
        <v/>
      </c>
      <c r="HB45" s="249">
        <f t="shared" si="396"/>
        <v>646</v>
      </c>
      <c r="HC45" s="233">
        <f t="shared" si="397"/>
        <v>3</v>
      </c>
      <c r="HD45" s="232">
        <f t="shared" si="398"/>
        <v>0</v>
      </c>
      <c r="HE45" s="233">
        <f t="shared" si="399"/>
        <v>0</v>
      </c>
      <c r="HF45" s="232">
        <f t="shared" si="400"/>
        <v>1779.28</v>
      </c>
      <c r="HG45" s="233">
        <f t="shared" si="401"/>
        <v>29</v>
      </c>
      <c r="HH45" s="232" t="str">
        <f t="shared" si="402"/>
        <v/>
      </c>
      <c r="HI45" s="233" t="str">
        <f t="shared" si="403"/>
        <v/>
      </c>
      <c r="HJ45" s="249">
        <f t="shared" si="404"/>
        <v>36453.385000000002</v>
      </c>
      <c r="HK45" s="233">
        <f t="shared" si="405"/>
        <v>34773</v>
      </c>
      <c r="HL45" s="232" t="str">
        <f t="shared" si="406"/>
        <v/>
      </c>
      <c r="HM45" s="232" t="str">
        <f t="shared" si="407"/>
        <v/>
      </c>
    </row>
    <row r="46" spans="1:222" ht="15.75">
      <c r="A46" s="483" t="s">
        <v>45</v>
      </c>
      <c r="B46" s="484" t="s">
        <v>987</v>
      </c>
      <c r="C46" s="485"/>
      <c r="D46" s="483">
        <v>137351</v>
      </c>
      <c r="E46" s="398">
        <v>1</v>
      </c>
      <c r="F46" s="332">
        <v>7891</v>
      </c>
      <c r="G46" s="468">
        <v>8190</v>
      </c>
      <c r="H46" s="486">
        <v>138</v>
      </c>
      <c r="I46" s="739">
        <v>150</v>
      </c>
      <c r="J46" s="232">
        <f t="shared" si="259"/>
        <v>7753</v>
      </c>
      <c r="K46" s="233">
        <f t="shared" si="260"/>
        <v>8040</v>
      </c>
      <c r="L46" s="333">
        <v>120.745</v>
      </c>
      <c r="M46" s="253">
        <v>120</v>
      </c>
      <c r="N46" s="232">
        <f t="shared" si="255"/>
        <v>7753</v>
      </c>
      <c r="O46" s="233">
        <f t="shared" si="261"/>
        <v>8040</v>
      </c>
      <c r="P46" s="232">
        <f t="shared" si="262"/>
        <v>0</v>
      </c>
      <c r="Q46" s="233">
        <f t="shared" si="263"/>
        <v>0</v>
      </c>
      <c r="R46" s="254">
        <v>1326</v>
      </c>
      <c r="S46" s="740">
        <v>1392</v>
      </c>
      <c r="T46" s="232">
        <f t="shared" si="264"/>
        <v>0</v>
      </c>
      <c r="U46" s="233">
        <f t="shared" si="265"/>
        <v>0</v>
      </c>
      <c r="V46" s="257">
        <v>60</v>
      </c>
      <c r="W46" s="740">
        <v>42</v>
      </c>
      <c r="X46" s="232">
        <f t="shared" si="266"/>
        <v>0</v>
      </c>
      <c r="Y46" s="233">
        <f t="shared" si="267"/>
        <v>0</v>
      </c>
      <c r="Z46" s="257"/>
      <c r="AA46" s="256"/>
      <c r="AB46" s="232">
        <f t="shared" si="268"/>
        <v>0</v>
      </c>
      <c r="AC46" s="233">
        <f t="shared" si="269"/>
        <v>0</v>
      </c>
      <c r="AD46" s="225">
        <f t="shared" si="270"/>
        <v>1386</v>
      </c>
      <c r="AE46" s="233">
        <f t="shared" si="271"/>
        <v>1434</v>
      </c>
      <c r="AF46" s="225">
        <f t="shared" si="272"/>
        <v>0</v>
      </c>
      <c r="AG46" s="233">
        <f t="shared" si="273"/>
        <v>0</v>
      </c>
      <c r="AH46" s="245">
        <v>4.8780000000000001</v>
      </c>
      <c r="AI46" s="352">
        <v>4.7080000000000002</v>
      </c>
      <c r="AJ46" s="232">
        <f t="shared" si="274"/>
        <v>6468.2280000000001</v>
      </c>
      <c r="AK46" s="233">
        <f t="shared" si="275"/>
        <v>6553.5360000000001</v>
      </c>
      <c r="AL46" s="245">
        <v>6.19</v>
      </c>
      <c r="AM46" s="286">
        <v>5.2549999999999999</v>
      </c>
      <c r="AN46" s="232">
        <f t="shared" si="276"/>
        <v>371.40000000000003</v>
      </c>
      <c r="AO46" s="233">
        <f t="shared" si="277"/>
        <v>220.71</v>
      </c>
      <c r="AP46" s="245"/>
      <c r="AQ46" s="354"/>
      <c r="AR46" s="232">
        <f t="shared" si="278"/>
        <v>0</v>
      </c>
      <c r="AS46" s="233">
        <f t="shared" si="279"/>
        <v>0</v>
      </c>
      <c r="AT46" s="545">
        <f t="shared" si="280"/>
        <v>4.9347965367965365</v>
      </c>
      <c r="AU46" s="546">
        <f t="shared" si="281"/>
        <v>4.7240209205020918</v>
      </c>
      <c r="AV46" s="232">
        <f t="shared" si="282"/>
        <v>6839.6279999999997</v>
      </c>
      <c r="AW46" s="233">
        <f t="shared" si="283"/>
        <v>6774.2459999999992</v>
      </c>
      <c r="AX46" s="257"/>
      <c r="AY46" s="253"/>
      <c r="AZ46" s="232">
        <f t="shared" si="284"/>
        <v>0</v>
      </c>
      <c r="BA46" s="233">
        <f t="shared" si="285"/>
        <v>0</v>
      </c>
      <c r="BB46" s="257"/>
      <c r="BC46" s="253"/>
      <c r="BD46" s="232">
        <f t="shared" si="286"/>
        <v>0</v>
      </c>
      <c r="BE46" s="233">
        <f t="shared" si="287"/>
        <v>0</v>
      </c>
      <c r="BF46" s="254"/>
      <c r="BG46" s="253"/>
      <c r="BH46" s="232">
        <f t="shared" si="288"/>
        <v>0</v>
      </c>
      <c r="BI46" s="233">
        <f t="shared" si="289"/>
        <v>0</v>
      </c>
      <c r="BJ46" s="232">
        <f t="shared" si="290"/>
        <v>0</v>
      </c>
      <c r="BK46" s="233">
        <f t="shared" si="291"/>
        <v>0</v>
      </c>
      <c r="BL46" s="232">
        <f t="shared" si="292"/>
        <v>0</v>
      </c>
      <c r="BM46" s="233">
        <f t="shared" si="293"/>
        <v>0</v>
      </c>
      <c r="BN46" s="257">
        <v>1442</v>
      </c>
      <c r="BO46" s="740">
        <v>1453</v>
      </c>
      <c r="BP46" s="232">
        <f t="shared" si="294"/>
        <v>0</v>
      </c>
      <c r="BQ46" s="233">
        <f t="shared" si="295"/>
        <v>0</v>
      </c>
      <c r="BR46" s="257">
        <v>210</v>
      </c>
      <c r="BS46" s="740">
        <v>39</v>
      </c>
      <c r="BT46" s="232">
        <f t="shared" si="296"/>
        <v>0</v>
      </c>
      <c r="BU46" s="233">
        <f t="shared" si="297"/>
        <v>0</v>
      </c>
      <c r="BV46" s="257">
        <v>422</v>
      </c>
      <c r="BW46" s="740">
        <v>63</v>
      </c>
      <c r="BX46" s="232">
        <f t="shared" si="298"/>
        <v>0</v>
      </c>
      <c r="BY46" s="233">
        <f t="shared" si="299"/>
        <v>0</v>
      </c>
      <c r="BZ46" s="225">
        <f t="shared" si="300"/>
        <v>2074</v>
      </c>
      <c r="CA46" s="233">
        <f t="shared" si="301"/>
        <v>1555</v>
      </c>
      <c r="CB46" s="225">
        <f t="shared" si="302"/>
        <v>0</v>
      </c>
      <c r="CC46" s="233">
        <f t="shared" si="303"/>
        <v>0</v>
      </c>
      <c r="CD46" s="336">
        <v>5.5490000000000004</v>
      </c>
      <c r="CE46" s="353">
        <v>6.0410000000000004</v>
      </c>
      <c r="CF46" s="232">
        <f t="shared" si="304"/>
        <v>8001.6580000000004</v>
      </c>
      <c r="CG46" s="233">
        <f t="shared" si="305"/>
        <v>8777.5730000000003</v>
      </c>
      <c r="CH46" s="336">
        <v>6.55</v>
      </c>
      <c r="CI46" s="353">
        <v>5.8780000000000001</v>
      </c>
      <c r="CJ46" s="232">
        <f t="shared" si="306"/>
        <v>1375.5</v>
      </c>
      <c r="CK46" s="233">
        <f t="shared" si="307"/>
        <v>229.24200000000002</v>
      </c>
      <c r="CL46" s="336">
        <v>6.61</v>
      </c>
      <c r="CM46" s="286">
        <v>9.7439999999999998</v>
      </c>
      <c r="CN46" s="232">
        <f t="shared" si="308"/>
        <v>2789.42</v>
      </c>
      <c r="CO46" s="233">
        <f t="shared" si="309"/>
        <v>613.87199999999996</v>
      </c>
      <c r="CP46" s="232">
        <f t="shared" si="310"/>
        <v>5.8662381870781095</v>
      </c>
      <c r="CQ46" s="546">
        <f t="shared" si="311"/>
        <v>6.1869369774919614</v>
      </c>
      <c r="CR46" s="232">
        <f t="shared" si="312"/>
        <v>12166.578</v>
      </c>
      <c r="CS46" s="233">
        <f t="shared" si="313"/>
        <v>9620.6869999999999</v>
      </c>
      <c r="CT46" s="257"/>
      <c r="CU46" s="253"/>
      <c r="CV46" s="232">
        <f t="shared" si="314"/>
        <v>0</v>
      </c>
      <c r="CW46" s="233">
        <f t="shared" si="315"/>
        <v>0</v>
      </c>
      <c r="CX46" s="257"/>
      <c r="CY46" s="253"/>
      <c r="CZ46" s="232">
        <f t="shared" si="316"/>
        <v>0</v>
      </c>
      <c r="DA46" s="233">
        <f t="shared" si="317"/>
        <v>0</v>
      </c>
      <c r="DB46" s="254"/>
      <c r="DC46" s="253"/>
      <c r="DD46" s="232">
        <f t="shared" si="318"/>
        <v>0</v>
      </c>
      <c r="DE46" s="233">
        <f t="shared" si="319"/>
        <v>0</v>
      </c>
      <c r="DF46" s="232">
        <f t="shared" si="320"/>
        <v>0</v>
      </c>
      <c r="DG46" s="233">
        <f t="shared" si="321"/>
        <v>0</v>
      </c>
      <c r="DH46" s="232">
        <f t="shared" si="322"/>
        <v>0</v>
      </c>
      <c r="DI46" s="233">
        <f t="shared" si="323"/>
        <v>0</v>
      </c>
      <c r="DJ46" s="232">
        <f t="shared" si="324"/>
        <v>3460</v>
      </c>
      <c r="DK46" s="233">
        <f t="shared" si="325"/>
        <v>2989</v>
      </c>
      <c r="DL46" s="232">
        <f t="shared" si="326"/>
        <v>0</v>
      </c>
      <c r="DM46" s="233">
        <f t="shared" si="327"/>
        <v>0</v>
      </c>
      <c r="DN46" s="545">
        <f t="shared" si="328"/>
        <v>5.4931231213872831</v>
      </c>
      <c r="DO46" s="546">
        <f t="shared" si="329"/>
        <v>5.485089662094345</v>
      </c>
      <c r="DP46" s="232">
        <f t="shared" si="330"/>
        <v>19006.205999999998</v>
      </c>
      <c r="DQ46" s="233">
        <f t="shared" si="331"/>
        <v>16394.932999999997</v>
      </c>
      <c r="DR46" s="232">
        <f t="shared" si="332"/>
        <v>0</v>
      </c>
      <c r="DS46" s="233">
        <f t="shared" si="333"/>
        <v>0</v>
      </c>
      <c r="DT46" s="232">
        <f t="shared" si="334"/>
        <v>0</v>
      </c>
      <c r="DU46" s="233">
        <f t="shared" si="335"/>
        <v>0</v>
      </c>
      <c r="DV46" s="257">
        <v>1854</v>
      </c>
      <c r="DW46" s="740">
        <v>2742</v>
      </c>
      <c r="DX46" s="232">
        <f t="shared" si="336"/>
        <v>0</v>
      </c>
      <c r="DY46" s="233">
        <f t="shared" si="337"/>
        <v>0</v>
      </c>
      <c r="DZ46" s="257">
        <v>1236</v>
      </c>
      <c r="EA46" s="740">
        <v>1204</v>
      </c>
      <c r="EB46" s="232">
        <f t="shared" si="338"/>
        <v>0</v>
      </c>
      <c r="EC46" s="233">
        <f t="shared" si="339"/>
        <v>0</v>
      </c>
      <c r="ED46" s="257">
        <v>1203</v>
      </c>
      <c r="EE46" s="256"/>
      <c r="EF46" s="232">
        <f t="shared" si="340"/>
        <v>0</v>
      </c>
      <c r="EG46" s="233">
        <f t="shared" si="341"/>
        <v>0</v>
      </c>
      <c r="EH46" s="225">
        <f t="shared" si="342"/>
        <v>4293</v>
      </c>
      <c r="EI46" s="233">
        <f t="shared" si="343"/>
        <v>3946</v>
      </c>
      <c r="EJ46" s="225">
        <f t="shared" si="344"/>
        <v>0</v>
      </c>
      <c r="EK46" s="233">
        <f t="shared" si="345"/>
        <v>0</v>
      </c>
      <c r="EL46" s="336">
        <v>3.43</v>
      </c>
      <c r="EM46" s="353">
        <v>3.6240000000000001</v>
      </c>
      <c r="EN46" s="232">
        <f t="shared" si="346"/>
        <v>6359.22</v>
      </c>
      <c r="EO46" s="233">
        <f t="shared" si="347"/>
        <v>9937.0079999999998</v>
      </c>
      <c r="EP46" s="336">
        <v>4.03</v>
      </c>
      <c r="EQ46" s="353">
        <v>3.8450000000000002</v>
      </c>
      <c r="ER46" s="232">
        <f t="shared" si="348"/>
        <v>4981.08</v>
      </c>
      <c r="ES46" s="233">
        <f t="shared" si="349"/>
        <v>4629.38</v>
      </c>
      <c r="ET46" s="336">
        <v>3.04</v>
      </c>
      <c r="EU46" s="286"/>
      <c r="EV46" s="232">
        <f t="shared" si="350"/>
        <v>3657.12</v>
      </c>
      <c r="EW46" s="233">
        <f t="shared" si="351"/>
        <v>0</v>
      </c>
      <c r="EX46" s="545">
        <f t="shared" si="352"/>
        <v>3.4934591194968547</v>
      </c>
      <c r="EY46" s="546">
        <f t="shared" si="353"/>
        <v>3.6914313228585907</v>
      </c>
      <c r="EZ46" s="232">
        <f t="shared" si="354"/>
        <v>14997.419999999996</v>
      </c>
      <c r="FA46" s="233">
        <f t="shared" si="355"/>
        <v>14566.387999999999</v>
      </c>
      <c r="FB46" s="257"/>
      <c r="FC46" s="253"/>
      <c r="FD46" s="232">
        <f t="shared" si="356"/>
        <v>0</v>
      </c>
      <c r="FE46" s="233">
        <f t="shared" si="357"/>
        <v>0</v>
      </c>
      <c r="FF46" s="257"/>
      <c r="FG46" s="253"/>
      <c r="FH46" s="232">
        <f t="shared" si="358"/>
        <v>0</v>
      </c>
      <c r="FI46" s="233">
        <f t="shared" si="359"/>
        <v>0</v>
      </c>
      <c r="FJ46" s="254"/>
      <c r="FK46" s="253"/>
      <c r="FL46" s="232">
        <f t="shared" si="360"/>
        <v>0</v>
      </c>
      <c r="FM46" s="233">
        <f t="shared" si="361"/>
        <v>0</v>
      </c>
      <c r="FN46" s="232">
        <f t="shared" si="362"/>
        <v>0</v>
      </c>
      <c r="FO46" s="233">
        <f t="shared" si="363"/>
        <v>0</v>
      </c>
      <c r="FP46" s="232">
        <f t="shared" si="364"/>
        <v>0</v>
      </c>
      <c r="FQ46" s="233">
        <f t="shared" si="365"/>
        <v>0</v>
      </c>
      <c r="FR46" s="257"/>
      <c r="FS46" s="740">
        <v>1105</v>
      </c>
      <c r="FT46" s="232">
        <f t="shared" si="366"/>
        <v>0</v>
      </c>
      <c r="FU46" s="233">
        <f t="shared" si="367"/>
        <v>0</v>
      </c>
      <c r="FV46" s="257"/>
      <c r="FW46" s="256">
        <v>6.3512396694214877</v>
      </c>
      <c r="FX46" s="232">
        <f t="shared" si="368"/>
        <v>0</v>
      </c>
      <c r="FY46" s="233">
        <f t="shared" si="369"/>
        <v>7018.1198347107438</v>
      </c>
      <c r="FZ46" s="257"/>
      <c r="GA46" s="256"/>
      <c r="GB46" s="232">
        <f t="shared" si="370"/>
        <v>0</v>
      </c>
      <c r="GC46" s="233">
        <f t="shared" si="371"/>
        <v>0</v>
      </c>
      <c r="GD46" s="249">
        <f t="shared" si="372"/>
        <v>4622</v>
      </c>
      <c r="GE46" s="233">
        <f t="shared" si="373"/>
        <v>5587</v>
      </c>
      <c r="GF46" s="232">
        <f t="shared" si="374"/>
        <v>0</v>
      </c>
      <c r="GG46" s="233">
        <f t="shared" si="375"/>
        <v>0</v>
      </c>
      <c r="GH46" s="232">
        <f t="shared" si="376"/>
        <v>20829.106</v>
      </c>
      <c r="GI46" s="233">
        <f t="shared" si="377"/>
        <v>25268.116999999998</v>
      </c>
      <c r="GJ46" s="232" t="str">
        <f t="shared" si="378"/>
        <v/>
      </c>
      <c r="GK46" s="233" t="str">
        <f t="shared" si="379"/>
        <v/>
      </c>
      <c r="GL46" s="249">
        <f t="shared" si="380"/>
        <v>1506</v>
      </c>
      <c r="GM46" s="233">
        <f t="shared" si="381"/>
        <v>1285</v>
      </c>
      <c r="GN46" s="232">
        <f t="shared" si="382"/>
        <v>0</v>
      </c>
      <c r="GO46" s="233">
        <f t="shared" si="383"/>
        <v>0</v>
      </c>
      <c r="GP46" s="232">
        <f t="shared" si="384"/>
        <v>6727.98</v>
      </c>
      <c r="GQ46" s="233">
        <f t="shared" si="385"/>
        <v>5079.3320000000003</v>
      </c>
      <c r="GR46" s="232">
        <f t="shared" si="386"/>
        <v>0</v>
      </c>
      <c r="GS46" s="233">
        <f t="shared" si="387"/>
        <v>0</v>
      </c>
      <c r="GT46" s="249">
        <f t="shared" si="388"/>
        <v>6128</v>
      </c>
      <c r="GU46" s="233">
        <f t="shared" si="389"/>
        <v>6872</v>
      </c>
      <c r="GV46" s="232">
        <f t="shared" si="390"/>
        <v>0</v>
      </c>
      <c r="GW46" s="233">
        <f t="shared" si="391"/>
        <v>0</v>
      </c>
      <c r="GX46" s="232">
        <f t="shared" si="392"/>
        <v>27557.085999999999</v>
      </c>
      <c r="GY46" s="233">
        <f t="shared" si="393"/>
        <v>30347.449000000001</v>
      </c>
      <c r="GZ46" s="232" t="str">
        <f t="shared" si="394"/>
        <v/>
      </c>
      <c r="HA46" s="233" t="str">
        <f t="shared" si="395"/>
        <v/>
      </c>
      <c r="HB46" s="249">
        <f t="shared" si="396"/>
        <v>1625</v>
      </c>
      <c r="HC46" s="233">
        <f t="shared" si="397"/>
        <v>63</v>
      </c>
      <c r="HD46" s="232">
        <f t="shared" si="398"/>
        <v>0</v>
      </c>
      <c r="HE46" s="233">
        <f t="shared" si="399"/>
        <v>0</v>
      </c>
      <c r="HF46" s="232">
        <f t="shared" si="400"/>
        <v>6446.54</v>
      </c>
      <c r="HG46" s="233">
        <f t="shared" si="401"/>
        <v>613.87199999999996</v>
      </c>
      <c r="HH46" s="232" t="str">
        <f t="shared" si="402"/>
        <v/>
      </c>
      <c r="HI46" s="233" t="str">
        <f t="shared" si="403"/>
        <v/>
      </c>
      <c r="HJ46" s="249">
        <f t="shared" si="404"/>
        <v>34003.625999999997</v>
      </c>
      <c r="HK46" s="233">
        <f t="shared" si="405"/>
        <v>37979.440834710738</v>
      </c>
      <c r="HL46" s="232" t="str">
        <f t="shared" si="406"/>
        <v/>
      </c>
      <c r="HM46" s="232" t="str">
        <f t="shared" si="407"/>
        <v/>
      </c>
    </row>
    <row r="47" spans="1:222" ht="15.75">
      <c r="A47" s="483" t="s">
        <v>45</v>
      </c>
      <c r="B47" s="484" t="s">
        <v>988</v>
      </c>
      <c r="C47" s="485"/>
      <c r="D47" s="483">
        <v>133669</v>
      </c>
      <c r="E47" s="398">
        <v>2</v>
      </c>
      <c r="F47" s="332">
        <v>4511</v>
      </c>
      <c r="G47" s="468">
        <v>4593</v>
      </c>
      <c r="H47" s="486">
        <v>112</v>
      </c>
      <c r="I47" s="487">
        <v>126</v>
      </c>
      <c r="J47" s="232">
        <f t="shared" si="259"/>
        <v>4399</v>
      </c>
      <c r="K47" s="233">
        <f t="shared" si="260"/>
        <v>4467</v>
      </c>
      <c r="L47" s="333">
        <v>120.857</v>
      </c>
      <c r="M47" s="253">
        <v>120</v>
      </c>
      <c r="N47" s="232">
        <f t="shared" si="255"/>
        <v>4399</v>
      </c>
      <c r="O47" s="233">
        <f t="shared" si="261"/>
        <v>4467</v>
      </c>
      <c r="P47" s="232">
        <f t="shared" si="262"/>
        <v>0</v>
      </c>
      <c r="Q47" s="233">
        <f t="shared" si="263"/>
        <v>0</v>
      </c>
      <c r="R47" s="254">
        <v>363</v>
      </c>
      <c r="S47" s="351">
        <v>357</v>
      </c>
      <c r="T47" s="232">
        <f t="shared" si="264"/>
        <v>0</v>
      </c>
      <c r="U47" s="233">
        <f t="shared" si="265"/>
        <v>0</v>
      </c>
      <c r="V47" s="257">
        <v>38</v>
      </c>
      <c r="W47" s="351">
        <v>52</v>
      </c>
      <c r="X47" s="232">
        <f t="shared" si="266"/>
        <v>0</v>
      </c>
      <c r="Y47" s="233">
        <f t="shared" si="267"/>
        <v>0</v>
      </c>
      <c r="Z47" s="257">
        <v>3</v>
      </c>
      <c r="AA47" s="256">
        <v>5</v>
      </c>
      <c r="AB47" s="232">
        <f t="shared" si="268"/>
        <v>0</v>
      </c>
      <c r="AC47" s="233">
        <f t="shared" si="269"/>
        <v>0</v>
      </c>
      <c r="AD47" s="225">
        <f t="shared" si="270"/>
        <v>404</v>
      </c>
      <c r="AE47" s="233">
        <f t="shared" si="271"/>
        <v>414</v>
      </c>
      <c r="AF47" s="225">
        <f t="shared" si="272"/>
        <v>0</v>
      </c>
      <c r="AG47" s="233">
        <f t="shared" si="273"/>
        <v>0</v>
      </c>
      <c r="AH47" s="245">
        <v>4.9400000000000004</v>
      </c>
      <c r="AI47" s="352">
        <v>4.7563025210084033</v>
      </c>
      <c r="AJ47" s="232">
        <f t="shared" si="274"/>
        <v>1793.2200000000003</v>
      </c>
      <c r="AK47" s="233">
        <f t="shared" si="275"/>
        <v>1698</v>
      </c>
      <c r="AL47" s="245">
        <v>5.6970000000000001</v>
      </c>
      <c r="AM47" s="286">
        <v>5.2980769230769234</v>
      </c>
      <c r="AN47" s="232">
        <f t="shared" si="276"/>
        <v>216.48599999999999</v>
      </c>
      <c r="AO47" s="233">
        <f t="shared" si="277"/>
        <v>275.5</v>
      </c>
      <c r="AP47" s="245">
        <v>2.1659999999999999</v>
      </c>
      <c r="AQ47" s="354">
        <v>8</v>
      </c>
      <c r="AR47" s="232">
        <f t="shared" si="278"/>
        <v>6.4979999999999993</v>
      </c>
      <c r="AS47" s="233">
        <f t="shared" si="279"/>
        <v>40</v>
      </c>
      <c r="AT47" s="545">
        <f t="shared" si="280"/>
        <v>4.9906039603960402</v>
      </c>
      <c r="AU47" s="546">
        <f t="shared" si="281"/>
        <v>4.8635265700483092</v>
      </c>
      <c r="AV47" s="232">
        <f t="shared" si="282"/>
        <v>2016.2040000000002</v>
      </c>
      <c r="AW47" s="233">
        <f t="shared" si="283"/>
        <v>2013.5</v>
      </c>
      <c r="AX47" s="257"/>
      <c r="AY47" s="253"/>
      <c r="AZ47" s="232">
        <f t="shared" si="284"/>
        <v>0</v>
      </c>
      <c r="BA47" s="233">
        <f t="shared" si="285"/>
        <v>0</v>
      </c>
      <c r="BB47" s="257"/>
      <c r="BC47" s="253"/>
      <c r="BD47" s="232">
        <f t="shared" si="286"/>
        <v>0</v>
      </c>
      <c r="BE47" s="233">
        <f t="shared" si="287"/>
        <v>0</v>
      </c>
      <c r="BF47" s="254"/>
      <c r="BG47" s="253"/>
      <c r="BH47" s="232">
        <f t="shared" si="288"/>
        <v>0</v>
      </c>
      <c r="BI47" s="233">
        <f t="shared" si="289"/>
        <v>0</v>
      </c>
      <c r="BJ47" s="232">
        <f t="shared" si="290"/>
        <v>0</v>
      </c>
      <c r="BK47" s="233">
        <f t="shared" si="291"/>
        <v>0</v>
      </c>
      <c r="BL47" s="232">
        <f t="shared" si="292"/>
        <v>0</v>
      </c>
      <c r="BM47" s="233">
        <f t="shared" si="293"/>
        <v>0</v>
      </c>
      <c r="BN47" s="257">
        <v>710</v>
      </c>
      <c r="BO47" s="356">
        <v>738</v>
      </c>
      <c r="BP47" s="232">
        <f t="shared" si="294"/>
        <v>0</v>
      </c>
      <c r="BQ47" s="233">
        <f t="shared" si="295"/>
        <v>0</v>
      </c>
      <c r="BR47" s="257">
        <v>105</v>
      </c>
      <c r="BS47" s="357">
        <v>55</v>
      </c>
      <c r="BT47" s="232">
        <f t="shared" si="296"/>
        <v>0</v>
      </c>
      <c r="BU47" s="233">
        <f t="shared" si="297"/>
        <v>0</v>
      </c>
      <c r="BV47" s="257">
        <v>32</v>
      </c>
      <c r="BW47" s="256">
        <v>3</v>
      </c>
      <c r="BX47" s="232">
        <f t="shared" si="298"/>
        <v>0</v>
      </c>
      <c r="BY47" s="233">
        <f t="shared" si="299"/>
        <v>0</v>
      </c>
      <c r="BZ47" s="225">
        <f t="shared" si="300"/>
        <v>847</v>
      </c>
      <c r="CA47" s="233">
        <f t="shared" si="301"/>
        <v>796</v>
      </c>
      <c r="CB47" s="225">
        <f t="shared" si="302"/>
        <v>0</v>
      </c>
      <c r="CC47" s="233">
        <f t="shared" si="303"/>
        <v>0</v>
      </c>
      <c r="CD47" s="336">
        <v>5.6760000000000002</v>
      </c>
      <c r="CE47" s="353">
        <v>6.1246612466124661</v>
      </c>
      <c r="CF47" s="232">
        <f t="shared" si="304"/>
        <v>4029.96</v>
      </c>
      <c r="CG47" s="233">
        <f t="shared" si="305"/>
        <v>4520</v>
      </c>
      <c r="CH47" s="336">
        <v>6.44</v>
      </c>
      <c r="CI47" s="353">
        <v>6.0363636363636362</v>
      </c>
      <c r="CJ47" s="232">
        <f t="shared" si="306"/>
        <v>676.2</v>
      </c>
      <c r="CK47" s="233">
        <f t="shared" si="307"/>
        <v>332</v>
      </c>
      <c r="CL47" s="336">
        <v>6.78</v>
      </c>
      <c r="CM47" s="286">
        <v>12</v>
      </c>
      <c r="CN47" s="232">
        <f t="shared" si="308"/>
        <v>216.96</v>
      </c>
      <c r="CO47" s="233">
        <f t="shared" si="309"/>
        <v>36</v>
      </c>
      <c r="CP47" s="232">
        <f t="shared" si="310"/>
        <v>5.8124203069657616</v>
      </c>
      <c r="CQ47" s="546">
        <f t="shared" si="311"/>
        <v>6.1407035175879399</v>
      </c>
      <c r="CR47" s="232">
        <f t="shared" si="312"/>
        <v>4923.12</v>
      </c>
      <c r="CS47" s="233">
        <f t="shared" si="313"/>
        <v>4888</v>
      </c>
      <c r="CT47" s="257"/>
      <c r="CU47" s="253"/>
      <c r="CV47" s="232">
        <f t="shared" si="314"/>
        <v>0</v>
      </c>
      <c r="CW47" s="233">
        <f t="shared" si="315"/>
        <v>0</v>
      </c>
      <c r="CX47" s="257"/>
      <c r="CY47" s="253"/>
      <c r="CZ47" s="232">
        <f t="shared" si="316"/>
        <v>0</v>
      </c>
      <c r="DA47" s="233">
        <f t="shared" si="317"/>
        <v>0</v>
      </c>
      <c r="DB47" s="254"/>
      <c r="DC47" s="253"/>
      <c r="DD47" s="232">
        <f t="shared" si="318"/>
        <v>0</v>
      </c>
      <c r="DE47" s="233">
        <f t="shared" si="319"/>
        <v>0</v>
      </c>
      <c r="DF47" s="232">
        <f t="shared" si="320"/>
        <v>0</v>
      </c>
      <c r="DG47" s="233">
        <f t="shared" si="321"/>
        <v>0</v>
      </c>
      <c r="DH47" s="232">
        <f t="shared" si="322"/>
        <v>0</v>
      </c>
      <c r="DI47" s="233">
        <f t="shared" si="323"/>
        <v>0</v>
      </c>
      <c r="DJ47" s="232">
        <f t="shared" si="324"/>
        <v>1251</v>
      </c>
      <c r="DK47" s="233">
        <f t="shared" si="325"/>
        <v>1210</v>
      </c>
      <c r="DL47" s="232">
        <f t="shared" si="326"/>
        <v>0</v>
      </c>
      <c r="DM47" s="233">
        <f t="shared" si="327"/>
        <v>0</v>
      </c>
      <c r="DN47" s="545">
        <f t="shared" si="328"/>
        <v>5.5470215827338132</v>
      </c>
      <c r="DO47" s="546">
        <f t="shared" si="329"/>
        <v>5.7037190082644624</v>
      </c>
      <c r="DP47" s="232">
        <f t="shared" si="330"/>
        <v>6939.3240000000005</v>
      </c>
      <c r="DQ47" s="233">
        <f t="shared" si="331"/>
        <v>6901.4999999999991</v>
      </c>
      <c r="DR47" s="232">
        <f t="shared" si="332"/>
        <v>0</v>
      </c>
      <c r="DS47" s="233">
        <f t="shared" si="333"/>
        <v>0</v>
      </c>
      <c r="DT47" s="232">
        <f t="shared" si="334"/>
        <v>0</v>
      </c>
      <c r="DU47" s="233">
        <f t="shared" si="335"/>
        <v>0</v>
      </c>
      <c r="DV47" s="257">
        <v>1156</v>
      </c>
      <c r="DW47" s="356">
        <v>1629</v>
      </c>
      <c r="DX47" s="232">
        <f t="shared" si="336"/>
        <v>0</v>
      </c>
      <c r="DY47" s="233">
        <f t="shared" si="337"/>
        <v>0</v>
      </c>
      <c r="DZ47" s="257">
        <v>1440</v>
      </c>
      <c r="EA47" s="357">
        <v>1322</v>
      </c>
      <c r="EB47" s="232">
        <f t="shared" si="338"/>
        <v>0</v>
      </c>
      <c r="EC47" s="233">
        <f t="shared" si="339"/>
        <v>0</v>
      </c>
      <c r="ED47" s="257">
        <v>552</v>
      </c>
      <c r="EE47" s="256">
        <v>2</v>
      </c>
      <c r="EF47" s="232">
        <f t="shared" si="340"/>
        <v>0</v>
      </c>
      <c r="EG47" s="233">
        <f t="shared" si="341"/>
        <v>0</v>
      </c>
      <c r="EH47" s="225">
        <f t="shared" si="342"/>
        <v>3148</v>
      </c>
      <c r="EI47" s="233">
        <f t="shared" si="343"/>
        <v>2953</v>
      </c>
      <c r="EJ47" s="225">
        <f t="shared" si="344"/>
        <v>0</v>
      </c>
      <c r="EK47" s="233">
        <f t="shared" si="345"/>
        <v>0</v>
      </c>
      <c r="EL47" s="336">
        <v>3.49</v>
      </c>
      <c r="EM47" s="353">
        <v>3.6743400859422959</v>
      </c>
      <c r="EN47" s="232">
        <f t="shared" si="346"/>
        <v>4034.44</v>
      </c>
      <c r="EO47" s="233">
        <f t="shared" si="347"/>
        <v>5985.5</v>
      </c>
      <c r="EP47" s="336">
        <v>4.1399999999999997</v>
      </c>
      <c r="EQ47" s="353">
        <v>3.5680786686838126</v>
      </c>
      <c r="ER47" s="232">
        <f t="shared" si="348"/>
        <v>5961.5999999999995</v>
      </c>
      <c r="ES47" s="233">
        <f t="shared" si="349"/>
        <v>4717</v>
      </c>
      <c r="ET47" s="336">
        <v>2.42</v>
      </c>
      <c r="EU47" s="286">
        <v>9</v>
      </c>
      <c r="EV47" s="232">
        <f t="shared" si="350"/>
        <v>1335.84</v>
      </c>
      <c r="EW47" s="233">
        <f t="shared" si="351"/>
        <v>18</v>
      </c>
      <c r="EX47" s="545">
        <f t="shared" si="352"/>
        <v>3.5997077509529856</v>
      </c>
      <c r="EY47" s="546">
        <f t="shared" si="353"/>
        <v>3.6303758889265154</v>
      </c>
      <c r="EZ47" s="232">
        <f t="shared" si="354"/>
        <v>11331.88</v>
      </c>
      <c r="FA47" s="233">
        <f t="shared" si="355"/>
        <v>10720.5</v>
      </c>
      <c r="FB47" s="257"/>
      <c r="FC47" s="253"/>
      <c r="FD47" s="232">
        <f t="shared" si="356"/>
        <v>0</v>
      </c>
      <c r="FE47" s="233">
        <f t="shared" si="357"/>
        <v>0</v>
      </c>
      <c r="FF47" s="257"/>
      <c r="FG47" s="253"/>
      <c r="FH47" s="232">
        <f t="shared" si="358"/>
        <v>0</v>
      </c>
      <c r="FI47" s="233">
        <f t="shared" si="359"/>
        <v>0</v>
      </c>
      <c r="FJ47" s="254"/>
      <c r="FK47" s="253"/>
      <c r="FL47" s="232">
        <f t="shared" si="360"/>
        <v>0</v>
      </c>
      <c r="FM47" s="233">
        <f t="shared" si="361"/>
        <v>0</v>
      </c>
      <c r="FN47" s="232">
        <f t="shared" si="362"/>
        <v>0</v>
      </c>
      <c r="FO47" s="233">
        <f t="shared" si="363"/>
        <v>0</v>
      </c>
      <c r="FP47" s="232">
        <f t="shared" si="364"/>
        <v>0</v>
      </c>
      <c r="FQ47" s="233">
        <f t="shared" si="365"/>
        <v>0</v>
      </c>
      <c r="FR47" s="257"/>
      <c r="FS47" s="256">
        <v>304</v>
      </c>
      <c r="FT47" s="232">
        <f t="shared" si="366"/>
        <v>0</v>
      </c>
      <c r="FU47" s="233">
        <f t="shared" si="367"/>
        <v>0</v>
      </c>
      <c r="FV47" s="257"/>
      <c r="FW47" s="256">
        <v>6.7796052631578947</v>
      </c>
      <c r="FX47" s="232">
        <f t="shared" si="368"/>
        <v>0</v>
      </c>
      <c r="FY47" s="233">
        <f t="shared" si="369"/>
        <v>2061</v>
      </c>
      <c r="FZ47" s="257"/>
      <c r="GA47" s="256"/>
      <c r="GB47" s="232">
        <f t="shared" si="370"/>
        <v>0</v>
      </c>
      <c r="GC47" s="233">
        <f t="shared" si="371"/>
        <v>0</v>
      </c>
      <c r="GD47" s="249">
        <f t="shared" si="372"/>
        <v>2229</v>
      </c>
      <c r="GE47" s="233">
        <f t="shared" si="373"/>
        <v>2724</v>
      </c>
      <c r="GF47" s="232">
        <f t="shared" si="374"/>
        <v>0</v>
      </c>
      <c r="GG47" s="233">
        <f t="shared" si="375"/>
        <v>0</v>
      </c>
      <c r="GH47" s="232">
        <f t="shared" si="376"/>
        <v>9857.6200000000008</v>
      </c>
      <c r="GI47" s="233">
        <f t="shared" si="377"/>
        <v>12203.5</v>
      </c>
      <c r="GJ47" s="232" t="str">
        <f t="shared" si="378"/>
        <v/>
      </c>
      <c r="GK47" s="233" t="str">
        <f t="shared" si="379"/>
        <v/>
      </c>
      <c r="GL47" s="249">
        <f t="shared" si="380"/>
        <v>1583</v>
      </c>
      <c r="GM47" s="233">
        <f t="shared" si="381"/>
        <v>1429</v>
      </c>
      <c r="GN47" s="232">
        <f t="shared" si="382"/>
        <v>0</v>
      </c>
      <c r="GO47" s="233">
        <f t="shared" si="383"/>
        <v>0</v>
      </c>
      <c r="GP47" s="232">
        <f t="shared" si="384"/>
        <v>6854.2859999999991</v>
      </c>
      <c r="GQ47" s="233">
        <f t="shared" si="385"/>
        <v>5324.5</v>
      </c>
      <c r="GR47" s="232">
        <f t="shared" si="386"/>
        <v>0</v>
      </c>
      <c r="GS47" s="233">
        <f t="shared" si="387"/>
        <v>0</v>
      </c>
      <c r="GT47" s="249">
        <f t="shared" si="388"/>
        <v>3812</v>
      </c>
      <c r="GU47" s="233">
        <f t="shared" si="389"/>
        <v>4153</v>
      </c>
      <c r="GV47" s="232">
        <f t="shared" si="390"/>
        <v>0</v>
      </c>
      <c r="GW47" s="233">
        <f t="shared" si="391"/>
        <v>0</v>
      </c>
      <c r="GX47" s="232">
        <f t="shared" si="392"/>
        <v>16711.905999999999</v>
      </c>
      <c r="GY47" s="233">
        <f t="shared" si="393"/>
        <v>17528</v>
      </c>
      <c r="GZ47" s="232" t="str">
        <f t="shared" si="394"/>
        <v/>
      </c>
      <c r="HA47" s="233" t="str">
        <f t="shared" si="395"/>
        <v/>
      </c>
      <c r="HB47" s="249">
        <f t="shared" si="396"/>
        <v>587</v>
      </c>
      <c r="HC47" s="233">
        <f t="shared" si="397"/>
        <v>10</v>
      </c>
      <c r="HD47" s="232">
        <f t="shared" si="398"/>
        <v>0</v>
      </c>
      <c r="HE47" s="233">
        <f t="shared" si="399"/>
        <v>0</v>
      </c>
      <c r="HF47" s="232">
        <f t="shared" si="400"/>
        <v>1559.298</v>
      </c>
      <c r="HG47" s="233">
        <f t="shared" si="401"/>
        <v>94</v>
      </c>
      <c r="HH47" s="232" t="str">
        <f t="shared" si="402"/>
        <v/>
      </c>
      <c r="HI47" s="233" t="str">
        <f t="shared" si="403"/>
        <v/>
      </c>
      <c r="HJ47" s="249">
        <f t="shared" si="404"/>
        <v>18271.203999999998</v>
      </c>
      <c r="HK47" s="233">
        <f t="shared" si="405"/>
        <v>19683</v>
      </c>
      <c r="HL47" s="232" t="str">
        <f t="shared" si="406"/>
        <v/>
      </c>
      <c r="HM47" s="232" t="str">
        <f t="shared" si="407"/>
        <v/>
      </c>
    </row>
    <row r="48" spans="1:222" ht="15.75">
      <c r="A48" s="483" t="s">
        <v>45</v>
      </c>
      <c r="B48" s="484" t="s">
        <v>989</v>
      </c>
      <c r="C48" s="488" t="s">
        <v>994</v>
      </c>
      <c r="D48" s="483">
        <v>133650</v>
      </c>
      <c r="E48" s="398">
        <v>3</v>
      </c>
      <c r="F48" s="332">
        <v>1243</v>
      </c>
      <c r="G48" s="468">
        <v>1296</v>
      </c>
      <c r="H48" s="486">
        <v>10</v>
      </c>
      <c r="I48" s="487">
        <v>11</v>
      </c>
      <c r="J48" s="232">
        <f t="shared" si="259"/>
        <v>1233</v>
      </c>
      <c r="K48" s="233">
        <f t="shared" si="260"/>
        <v>1285</v>
      </c>
      <c r="L48" s="333">
        <v>120.858</v>
      </c>
      <c r="M48" s="253">
        <v>120</v>
      </c>
      <c r="N48" s="232">
        <f t="shared" si="255"/>
        <v>1233</v>
      </c>
      <c r="O48" s="233">
        <f t="shared" si="261"/>
        <v>1285</v>
      </c>
      <c r="P48" s="232">
        <f t="shared" si="262"/>
        <v>0</v>
      </c>
      <c r="Q48" s="233">
        <f t="shared" si="263"/>
        <v>0</v>
      </c>
      <c r="R48" s="254">
        <v>27</v>
      </c>
      <c r="S48" s="351">
        <v>27</v>
      </c>
      <c r="T48" s="232">
        <f t="shared" si="264"/>
        <v>0</v>
      </c>
      <c r="U48" s="233">
        <f t="shared" si="265"/>
        <v>0</v>
      </c>
      <c r="V48" s="257">
        <v>1</v>
      </c>
      <c r="W48" s="351"/>
      <c r="X48" s="232">
        <f t="shared" si="266"/>
        <v>0</v>
      </c>
      <c r="Y48" s="233">
        <f t="shared" si="267"/>
        <v>0</v>
      </c>
      <c r="Z48" s="257"/>
      <c r="AA48" s="256"/>
      <c r="AB48" s="232">
        <f t="shared" si="268"/>
        <v>0</v>
      </c>
      <c r="AC48" s="233">
        <f t="shared" si="269"/>
        <v>0</v>
      </c>
      <c r="AD48" s="225">
        <f t="shared" si="270"/>
        <v>28</v>
      </c>
      <c r="AE48" s="233">
        <f t="shared" si="271"/>
        <v>27</v>
      </c>
      <c r="AF48" s="225">
        <f t="shared" si="272"/>
        <v>0</v>
      </c>
      <c r="AG48" s="233">
        <f t="shared" si="273"/>
        <v>0</v>
      </c>
      <c r="AH48" s="245">
        <v>8.48</v>
      </c>
      <c r="AI48" s="352">
        <v>4.1481481481481479</v>
      </c>
      <c r="AJ48" s="232">
        <f t="shared" si="274"/>
        <v>228.96</v>
      </c>
      <c r="AK48" s="233">
        <f t="shared" si="275"/>
        <v>112</v>
      </c>
      <c r="AL48" s="245">
        <v>5.5</v>
      </c>
      <c r="AM48" s="286"/>
      <c r="AN48" s="232">
        <f t="shared" si="276"/>
        <v>5.5</v>
      </c>
      <c r="AO48" s="233">
        <f t="shared" si="277"/>
        <v>0</v>
      </c>
      <c r="AP48" s="245"/>
      <c r="AQ48" s="354"/>
      <c r="AR48" s="232">
        <f t="shared" si="278"/>
        <v>0</v>
      </c>
      <c r="AS48" s="233">
        <f t="shared" si="279"/>
        <v>0</v>
      </c>
      <c r="AT48" s="545">
        <f t="shared" si="280"/>
        <v>8.3735714285714291</v>
      </c>
      <c r="AU48" s="546">
        <f t="shared" si="281"/>
        <v>4.1481481481481479</v>
      </c>
      <c r="AV48" s="232">
        <f t="shared" si="282"/>
        <v>234.46</v>
      </c>
      <c r="AW48" s="233">
        <f t="shared" si="283"/>
        <v>112</v>
      </c>
      <c r="AX48" s="257"/>
      <c r="AY48" s="253"/>
      <c r="AZ48" s="232">
        <f t="shared" si="284"/>
        <v>0</v>
      </c>
      <c r="BA48" s="233">
        <f t="shared" si="285"/>
        <v>0</v>
      </c>
      <c r="BB48" s="257"/>
      <c r="BC48" s="253"/>
      <c r="BD48" s="232">
        <f t="shared" si="286"/>
        <v>0</v>
      </c>
      <c r="BE48" s="233">
        <f t="shared" si="287"/>
        <v>0</v>
      </c>
      <c r="BF48" s="254"/>
      <c r="BG48" s="253"/>
      <c r="BH48" s="232">
        <f t="shared" si="288"/>
        <v>0</v>
      </c>
      <c r="BI48" s="233">
        <f t="shared" si="289"/>
        <v>0</v>
      </c>
      <c r="BJ48" s="232">
        <f t="shared" si="290"/>
        <v>0</v>
      </c>
      <c r="BK48" s="233">
        <f t="shared" si="291"/>
        <v>0</v>
      </c>
      <c r="BL48" s="232">
        <f t="shared" si="292"/>
        <v>0</v>
      </c>
      <c r="BM48" s="233">
        <f t="shared" si="293"/>
        <v>0</v>
      </c>
      <c r="BN48" s="257">
        <v>848</v>
      </c>
      <c r="BO48" s="356">
        <v>853</v>
      </c>
      <c r="BP48" s="232">
        <f t="shared" si="294"/>
        <v>0</v>
      </c>
      <c r="BQ48" s="233">
        <f t="shared" si="295"/>
        <v>0</v>
      </c>
      <c r="BR48" s="257">
        <v>10</v>
      </c>
      <c r="BS48" s="357">
        <v>9</v>
      </c>
      <c r="BT48" s="232">
        <f t="shared" si="296"/>
        <v>0</v>
      </c>
      <c r="BU48" s="233">
        <f t="shared" si="297"/>
        <v>0</v>
      </c>
      <c r="BV48" s="257">
        <v>23</v>
      </c>
      <c r="BW48" s="256">
        <v>2</v>
      </c>
      <c r="BX48" s="232">
        <f t="shared" si="298"/>
        <v>0</v>
      </c>
      <c r="BY48" s="233">
        <f t="shared" si="299"/>
        <v>0</v>
      </c>
      <c r="BZ48" s="225">
        <f t="shared" si="300"/>
        <v>881</v>
      </c>
      <c r="CA48" s="233">
        <f t="shared" si="301"/>
        <v>864</v>
      </c>
      <c r="CB48" s="225">
        <f t="shared" si="302"/>
        <v>0</v>
      </c>
      <c r="CC48" s="233">
        <f t="shared" si="303"/>
        <v>0</v>
      </c>
      <c r="CD48" s="336">
        <v>6.09</v>
      </c>
      <c r="CE48" s="353">
        <v>6.1817116060961315</v>
      </c>
      <c r="CF48" s="232">
        <f t="shared" si="304"/>
        <v>5164.32</v>
      </c>
      <c r="CG48" s="233">
        <f t="shared" si="305"/>
        <v>5273</v>
      </c>
      <c r="CH48" s="336">
        <v>7.75</v>
      </c>
      <c r="CI48" s="353">
        <v>6.1111111111111107</v>
      </c>
      <c r="CJ48" s="232">
        <f t="shared" si="306"/>
        <v>77.5</v>
      </c>
      <c r="CK48" s="233">
        <f t="shared" si="307"/>
        <v>55</v>
      </c>
      <c r="CL48" s="336">
        <v>10.433999999999999</v>
      </c>
      <c r="CM48" s="286">
        <v>13</v>
      </c>
      <c r="CN48" s="232">
        <f t="shared" si="308"/>
        <v>239.98199999999997</v>
      </c>
      <c r="CO48" s="233">
        <f t="shared" si="309"/>
        <v>26</v>
      </c>
      <c r="CP48" s="232">
        <f t="shared" si="310"/>
        <v>6.2222497162315547</v>
      </c>
      <c r="CQ48" s="546">
        <f t="shared" si="311"/>
        <v>6.1967592592592595</v>
      </c>
      <c r="CR48" s="232">
        <f t="shared" si="312"/>
        <v>5481.8019999999997</v>
      </c>
      <c r="CS48" s="233">
        <f t="shared" si="313"/>
        <v>5354</v>
      </c>
      <c r="CT48" s="257"/>
      <c r="CU48" s="253"/>
      <c r="CV48" s="232">
        <f t="shared" si="314"/>
        <v>0</v>
      </c>
      <c r="CW48" s="233">
        <f t="shared" si="315"/>
        <v>0</v>
      </c>
      <c r="CX48" s="257"/>
      <c r="CY48" s="253"/>
      <c r="CZ48" s="232">
        <f t="shared" si="316"/>
        <v>0</v>
      </c>
      <c r="DA48" s="233">
        <f t="shared" si="317"/>
        <v>0</v>
      </c>
      <c r="DB48" s="254"/>
      <c r="DC48" s="253"/>
      <c r="DD48" s="232">
        <f t="shared" si="318"/>
        <v>0</v>
      </c>
      <c r="DE48" s="233">
        <f t="shared" si="319"/>
        <v>0</v>
      </c>
      <c r="DF48" s="232">
        <f t="shared" si="320"/>
        <v>0</v>
      </c>
      <c r="DG48" s="233">
        <f t="shared" si="321"/>
        <v>0</v>
      </c>
      <c r="DH48" s="232">
        <f t="shared" si="322"/>
        <v>0</v>
      </c>
      <c r="DI48" s="233">
        <f t="shared" si="323"/>
        <v>0</v>
      </c>
      <c r="DJ48" s="232">
        <f t="shared" si="324"/>
        <v>909</v>
      </c>
      <c r="DK48" s="233">
        <f t="shared" si="325"/>
        <v>891</v>
      </c>
      <c r="DL48" s="232">
        <f t="shared" si="326"/>
        <v>0</v>
      </c>
      <c r="DM48" s="233">
        <f t="shared" si="327"/>
        <v>0</v>
      </c>
      <c r="DN48" s="545">
        <f t="shared" si="328"/>
        <v>6.2885170517051705</v>
      </c>
      <c r="DO48" s="546">
        <f t="shared" si="329"/>
        <v>6.134680134680135</v>
      </c>
      <c r="DP48" s="232">
        <f t="shared" si="330"/>
        <v>5716.2619999999997</v>
      </c>
      <c r="DQ48" s="233">
        <f t="shared" si="331"/>
        <v>5466</v>
      </c>
      <c r="DR48" s="232">
        <f t="shared" si="332"/>
        <v>0</v>
      </c>
      <c r="DS48" s="233">
        <f t="shared" si="333"/>
        <v>0</v>
      </c>
      <c r="DT48" s="232">
        <f t="shared" si="334"/>
        <v>0</v>
      </c>
      <c r="DU48" s="233">
        <f t="shared" si="335"/>
        <v>0</v>
      </c>
      <c r="DV48" s="257">
        <v>186</v>
      </c>
      <c r="DW48" s="356">
        <v>287</v>
      </c>
      <c r="DX48" s="232">
        <f t="shared" si="336"/>
        <v>0</v>
      </c>
      <c r="DY48" s="233">
        <f t="shared" si="337"/>
        <v>0</v>
      </c>
      <c r="DZ48" s="257">
        <v>49</v>
      </c>
      <c r="EA48" s="357">
        <v>45</v>
      </c>
      <c r="EB48" s="232">
        <f t="shared" si="338"/>
        <v>0</v>
      </c>
      <c r="EC48" s="233">
        <f t="shared" si="339"/>
        <v>0</v>
      </c>
      <c r="ED48" s="257">
        <v>89</v>
      </c>
      <c r="EE48" s="256">
        <v>1</v>
      </c>
      <c r="EF48" s="232">
        <f t="shared" si="340"/>
        <v>0</v>
      </c>
      <c r="EG48" s="233">
        <f t="shared" si="341"/>
        <v>0</v>
      </c>
      <c r="EH48" s="225">
        <f t="shared" si="342"/>
        <v>324</v>
      </c>
      <c r="EI48" s="233">
        <f t="shared" si="343"/>
        <v>333</v>
      </c>
      <c r="EJ48" s="225">
        <f t="shared" si="344"/>
        <v>0</v>
      </c>
      <c r="EK48" s="233">
        <f t="shared" si="345"/>
        <v>0</v>
      </c>
      <c r="EL48" s="336">
        <v>4.29</v>
      </c>
      <c r="EM48" s="353">
        <v>3.8850174216027873</v>
      </c>
      <c r="EN48" s="232">
        <f t="shared" si="346"/>
        <v>797.94</v>
      </c>
      <c r="EO48" s="233">
        <f t="shared" si="347"/>
        <v>1115</v>
      </c>
      <c r="EP48" s="336">
        <v>4.6500000000000004</v>
      </c>
      <c r="EQ48" s="353">
        <v>4.1222222222222218</v>
      </c>
      <c r="ER48" s="232">
        <f t="shared" si="348"/>
        <v>227.85000000000002</v>
      </c>
      <c r="ES48" s="233">
        <f t="shared" si="349"/>
        <v>185.49999999999997</v>
      </c>
      <c r="ET48" s="336">
        <v>2.93</v>
      </c>
      <c r="EU48" s="286">
        <v>13</v>
      </c>
      <c r="EV48" s="232">
        <f t="shared" si="350"/>
        <v>260.77000000000004</v>
      </c>
      <c r="EW48" s="233">
        <f t="shared" si="351"/>
        <v>13</v>
      </c>
      <c r="EX48" s="545">
        <f t="shared" si="352"/>
        <v>3.9708641975308638</v>
      </c>
      <c r="EY48" s="546">
        <f t="shared" si="353"/>
        <v>3.9444444444444446</v>
      </c>
      <c r="EZ48" s="232">
        <f t="shared" si="354"/>
        <v>1286.56</v>
      </c>
      <c r="FA48" s="233">
        <f t="shared" si="355"/>
        <v>1313.5</v>
      </c>
      <c r="FB48" s="257"/>
      <c r="FC48" s="253"/>
      <c r="FD48" s="232">
        <f t="shared" si="356"/>
        <v>0</v>
      </c>
      <c r="FE48" s="233">
        <f t="shared" si="357"/>
        <v>0</v>
      </c>
      <c r="FF48" s="257"/>
      <c r="FG48" s="253"/>
      <c r="FH48" s="232">
        <f t="shared" si="358"/>
        <v>0</v>
      </c>
      <c r="FI48" s="233">
        <f t="shared" si="359"/>
        <v>0</v>
      </c>
      <c r="FJ48" s="254"/>
      <c r="FK48" s="253"/>
      <c r="FL48" s="232">
        <f t="shared" si="360"/>
        <v>0</v>
      </c>
      <c r="FM48" s="233">
        <f t="shared" si="361"/>
        <v>0</v>
      </c>
      <c r="FN48" s="232">
        <f t="shared" si="362"/>
        <v>0</v>
      </c>
      <c r="FO48" s="233">
        <f t="shared" si="363"/>
        <v>0</v>
      </c>
      <c r="FP48" s="232">
        <f t="shared" si="364"/>
        <v>0</v>
      </c>
      <c r="FQ48" s="233">
        <f t="shared" si="365"/>
        <v>0</v>
      </c>
      <c r="FR48" s="257"/>
      <c r="FS48" s="256">
        <v>61</v>
      </c>
      <c r="FT48" s="232">
        <f t="shared" si="366"/>
        <v>0</v>
      </c>
      <c r="FU48" s="233">
        <f t="shared" si="367"/>
        <v>0</v>
      </c>
      <c r="FV48" s="257"/>
      <c r="FW48" s="256">
        <v>9.0901639344262293</v>
      </c>
      <c r="FX48" s="232">
        <f t="shared" si="368"/>
        <v>0</v>
      </c>
      <c r="FY48" s="233">
        <f t="shared" si="369"/>
        <v>554.5</v>
      </c>
      <c r="FZ48" s="257"/>
      <c r="GA48" s="256"/>
      <c r="GB48" s="232">
        <f t="shared" si="370"/>
        <v>0</v>
      </c>
      <c r="GC48" s="233">
        <f t="shared" si="371"/>
        <v>0</v>
      </c>
      <c r="GD48" s="249">
        <f t="shared" si="372"/>
        <v>1061</v>
      </c>
      <c r="GE48" s="233">
        <f t="shared" si="373"/>
        <v>1167</v>
      </c>
      <c r="GF48" s="232">
        <f t="shared" si="374"/>
        <v>0</v>
      </c>
      <c r="GG48" s="233">
        <f t="shared" si="375"/>
        <v>0</v>
      </c>
      <c r="GH48" s="232">
        <f t="shared" si="376"/>
        <v>6191.2199999999993</v>
      </c>
      <c r="GI48" s="233">
        <f t="shared" si="377"/>
        <v>6500</v>
      </c>
      <c r="GJ48" s="232" t="str">
        <f t="shared" si="378"/>
        <v/>
      </c>
      <c r="GK48" s="233" t="str">
        <f t="shared" si="379"/>
        <v/>
      </c>
      <c r="GL48" s="249">
        <f t="shared" si="380"/>
        <v>60</v>
      </c>
      <c r="GM48" s="233">
        <f t="shared" si="381"/>
        <v>54</v>
      </c>
      <c r="GN48" s="232">
        <f t="shared" si="382"/>
        <v>0</v>
      </c>
      <c r="GO48" s="233">
        <f t="shared" si="383"/>
        <v>0</v>
      </c>
      <c r="GP48" s="232">
        <f t="shared" si="384"/>
        <v>310.85000000000002</v>
      </c>
      <c r="GQ48" s="233">
        <f t="shared" si="385"/>
        <v>240.49999999999997</v>
      </c>
      <c r="GR48" s="232">
        <f t="shared" si="386"/>
        <v>0</v>
      </c>
      <c r="GS48" s="233">
        <f t="shared" si="387"/>
        <v>0</v>
      </c>
      <c r="GT48" s="249">
        <f t="shared" si="388"/>
        <v>1121</v>
      </c>
      <c r="GU48" s="233">
        <f t="shared" si="389"/>
        <v>1221</v>
      </c>
      <c r="GV48" s="232">
        <f t="shared" si="390"/>
        <v>0</v>
      </c>
      <c r="GW48" s="233">
        <f t="shared" si="391"/>
        <v>0</v>
      </c>
      <c r="GX48" s="232">
        <f t="shared" si="392"/>
        <v>6502.07</v>
      </c>
      <c r="GY48" s="233">
        <f t="shared" si="393"/>
        <v>6740.5</v>
      </c>
      <c r="GZ48" s="232" t="str">
        <f t="shared" si="394"/>
        <v/>
      </c>
      <c r="HA48" s="233" t="str">
        <f t="shared" si="395"/>
        <v/>
      </c>
      <c r="HB48" s="249">
        <f t="shared" si="396"/>
        <v>112</v>
      </c>
      <c r="HC48" s="233">
        <f t="shared" si="397"/>
        <v>3</v>
      </c>
      <c r="HD48" s="232">
        <f t="shared" si="398"/>
        <v>0</v>
      </c>
      <c r="HE48" s="233">
        <f t="shared" si="399"/>
        <v>0</v>
      </c>
      <c r="HF48" s="232">
        <f t="shared" si="400"/>
        <v>500.75200000000001</v>
      </c>
      <c r="HG48" s="233">
        <f t="shared" si="401"/>
        <v>39</v>
      </c>
      <c r="HH48" s="232" t="str">
        <f t="shared" si="402"/>
        <v/>
      </c>
      <c r="HI48" s="233" t="str">
        <f t="shared" si="403"/>
        <v/>
      </c>
      <c r="HJ48" s="249">
        <f t="shared" si="404"/>
        <v>7002.8220000000001</v>
      </c>
      <c r="HK48" s="233">
        <f t="shared" si="405"/>
        <v>7334</v>
      </c>
      <c r="HL48" s="232" t="str">
        <f t="shared" si="406"/>
        <v/>
      </c>
      <c r="HM48" s="232" t="str">
        <f t="shared" si="407"/>
        <v/>
      </c>
    </row>
    <row r="49" spans="1:221" ht="15.75">
      <c r="A49" s="483" t="s">
        <v>45</v>
      </c>
      <c r="B49" s="484" t="s">
        <v>990</v>
      </c>
      <c r="C49" s="485"/>
      <c r="D49" s="483">
        <v>136172</v>
      </c>
      <c r="E49" s="398">
        <v>3</v>
      </c>
      <c r="F49" s="332">
        <v>2967</v>
      </c>
      <c r="G49" s="468">
        <v>2995</v>
      </c>
      <c r="H49" s="486">
        <v>13</v>
      </c>
      <c r="I49" s="487">
        <v>12</v>
      </c>
      <c r="J49" s="232">
        <f t="shared" si="259"/>
        <v>2954</v>
      </c>
      <c r="K49" s="233">
        <f t="shared" si="260"/>
        <v>2983</v>
      </c>
      <c r="L49" s="333">
        <v>121.069</v>
      </c>
      <c r="M49" s="253">
        <v>120</v>
      </c>
      <c r="N49" s="232">
        <f t="shared" si="255"/>
        <v>2954</v>
      </c>
      <c r="O49" s="233">
        <f t="shared" si="261"/>
        <v>2983</v>
      </c>
      <c r="P49" s="232">
        <f t="shared" si="262"/>
        <v>0</v>
      </c>
      <c r="Q49" s="233">
        <f t="shared" si="263"/>
        <v>0</v>
      </c>
      <c r="R49" s="254">
        <v>533</v>
      </c>
      <c r="S49" s="351">
        <v>524</v>
      </c>
      <c r="T49" s="232">
        <f t="shared" si="264"/>
        <v>0</v>
      </c>
      <c r="U49" s="233">
        <f t="shared" si="265"/>
        <v>0</v>
      </c>
      <c r="V49" s="257">
        <v>11</v>
      </c>
      <c r="W49" s="351">
        <v>33</v>
      </c>
      <c r="X49" s="232">
        <f t="shared" si="266"/>
        <v>0</v>
      </c>
      <c r="Y49" s="233">
        <f t="shared" si="267"/>
        <v>0</v>
      </c>
      <c r="Z49" s="257"/>
      <c r="AA49" s="256">
        <v>3</v>
      </c>
      <c r="AB49" s="232">
        <f t="shared" si="268"/>
        <v>0</v>
      </c>
      <c r="AC49" s="233">
        <f t="shared" si="269"/>
        <v>0</v>
      </c>
      <c r="AD49" s="225">
        <f t="shared" si="270"/>
        <v>544</v>
      </c>
      <c r="AE49" s="233">
        <f t="shared" si="271"/>
        <v>560</v>
      </c>
      <c r="AF49" s="225">
        <f t="shared" si="272"/>
        <v>0</v>
      </c>
      <c r="AG49" s="233">
        <f t="shared" si="273"/>
        <v>0</v>
      </c>
      <c r="AH49" s="245">
        <v>4.91</v>
      </c>
      <c r="AI49" s="352">
        <v>4.7805343511450378</v>
      </c>
      <c r="AJ49" s="232">
        <f t="shared" si="274"/>
        <v>2617.0300000000002</v>
      </c>
      <c r="AK49" s="233">
        <f t="shared" si="275"/>
        <v>2505</v>
      </c>
      <c r="AL49" s="245">
        <v>5.5449999999999999</v>
      </c>
      <c r="AM49" s="286">
        <v>5.1515151515151514</v>
      </c>
      <c r="AN49" s="232">
        <f t="shared" si="276"/>
        <v>60.994999999999997</v>
      </c>
      <c r="AO49" s="233">
        <f t="shared" si="277"/>
        <v>170</v>
      </c>
      <c r="AP49" s="245"/>
      <c r="AQ49" s="354">
        <v>11</v>
      </c>
      <c r="AR49" s="232">
        <f t="shared" si="278"/>
        <v>0</v>
      </c>
      <c r="AS49" s="233">
        <f t="shared" si="279"/>
        <v>33</v>
      </c>
      <c r="AT49" s="545">
        <f t="shared" si="280"/>
        <v>4.9228400735294118</v>
      </c>
      <c r="AU49" s="546">
        <f t="shared" si="281"/>
        <v>4.8357142857142854</v>
      </c>
      <c r="AV49" s="232">
        <f t="shared" si="282"/>
        <v>2678.0250000000001</v>
      </c>
      <c r="AW49" s="233">
        <f t="shared" si="283"/>
        <v>2708</v>
      </c>
      <c r="AX49" s="257"/>
      <c r="AY49" s="253"/>
      <c r="AZ49" s="232">
        <f t="shared" si="284"/>
        <v>0</v>
      </c>
      <c r="BA49" s="233">
        <f t="shared" si="285"/>
        <v>0</v>
      </c>
      <c r="BB49" s="257"/>
      <c r="BC49" s="253"/>
      <c r="BD49" s="232">
        <f t="shared" si="286"/>
        <v>0</v>
      </c>
      <c r="BE49" s="233">
        <f t="shared" si="287"/>
        <v>0</v>
      </c>
      <c r="BF49" s="254"/>
      <c r="BG49" s="253"/>
      <c r="BH49" s="232">
        <f t="shared" si="288"/>
        <v>0</v>
      </c>
      <c r="BI49" s="233">
        <f t="shared" si="289"/>
        <v>0</v>
      </c>
      <c r="BJ49" s="232">
        <f t="shared" si="290"/>
        <v>0</v>
      </c>
      <c r="BK49" s="233">
        <f t="shared" si="291"/>
        <v>0</v>
      </c>
      <c r="BL49" s="232">
        <f t="shared" si="292"/>
        <v>0</v>
      </c>
      <c r="BM49" s="233">
        <f t="shared" si="293"/>
        <v>0</v>
      </c>
      <c r="BN49" s="257">
        <v>689</v>
      </c>
      <c r="BO49" s="356">
        <v>699</v>
      </c>
      <c r="BP49" s="232">
        <f t="shared" si="294"/>
        <v>0</v>
      </c>
      <c r="BQ49" s="233">
        <f t="shared" si="295"/>
        <v>0</v>
      </c>
      <c r="BR49" s="257">
        <v>27</v>
      </c>
      <c r="BS49" s="357">
        <v>56</v>
      </c>
      <c r="BT49" s="232">
        <f t="shared" si="296"/>
        <v>0</v>
      </c>
      <c r="BU49" s="233">
        <f t="shared" si="297"/>
        <v>0</v>
      </c>
      <c r="BV49" s="257">
        <v>13</v>
      </c>
      <c r="BW49" s="256">
        <v>1</v>
      </c>
      <c r="BX49" s="232">
        <f t="shared" si="298"/>
        <v>0</v>
      </c>
      <c r="BY49" s="233">
        <f t="shared" si="299"/>
        <v>0</v>
      </c>
      <c r="BZ49" s="225">
        <f t="shared" si="300"/>
        <v>729</v>
      </c>
      <c r="CA49" s="233">
        <f t="shared" si="301"/>
        <v>756</v>
      </c>
      <c r="CB49" s="225">
        <f t="shared" si="302"/>
        <v>0</v>
      </c>
      <c r="CC49" s="233">
        <f t="shared" si="303"/>
        <v>0</v>
      </c>
      <c r="CD49" s="336">
        <v>5.5289999999999999</v>
      </c>
      <c r="CE49" s="353">
        <v>5.8891273247496425</v>
      </c>
      <c r="CF49" s="232">
        <f t="shared" si="304"/>
        <v>3809.4809999999998</v>
      </c>
      <c r="CG49" s="233">
        <f t="shared" si="305"/>
        <v>4116.5</v>
      </c>
      <c r="CH49" s="336">
        <v>5.33</v>
      </c>
      <c r="CI49" s="353">
        <v>5.2857142857142856</v>
      </c>
      <c r="CJ49" s="232">
        <f t="shared" si="306"/>
        <v>143.91</v>
      </c>
      <c r="CK49" s="233">
        <f t="shared" si="307"/>
        <v>296</v>
      </c>
      <c r="CL49" s="336">
        <v>3.73</v>
      </c>
      <c r="CM49" s="286">
        <v>12</v>
      </c>
      <c r="CN49" s="232">
        <f t="shared" si="308"/>
        <v>48.49</v>
      </c>
      <c r="CO49" s="233">
        <f t="shared" si="309"/>
        <v>12</v>
      </c>
      <c r="CP49" s="232">
        <f t="shared" si="310"/>
        <v>5.4895486968449925</v>
      </c>
      <c r="CQ49" s="546">
        <f t="shared" si="311"/>
        <v>5.8525132275132279</v>
      </c>
      <c r="CR49" s="232">
        <f t="shared" si="312"/>
        <v>4001.8809999999994</v>
      </c>
      <c r="CS49" s="233">
        <f t="shared" si="313"/>
        <v>4424.5</v>
      </c>
      <c r="CT49" s="257"/>
      <c r="CU49" s="253"/>
      <c r="CV49" s="232">
        <f t="shared" si="314"/>
        <v>0</v>
      </c>
      <c r="CW49" s="233">
        <f t="shared" si="315"/>
        <v>0</v>
      </c>
      <c r="CX49" s="257"/>
      <c r="CY49" s="253"/>
      <c r="CZ49" s="232">
        <f t="shared" si="316"/>
        <v>0</v>
      </c>
      <c r="DA49" s="233">
        <f t="shared" si="317"/>
        <v>0</v>
      </c>
      <c r="DB49" s="254"/>
      <c r="DC49" s="253"/>
      <c r="DD49" s="232">
        <f t="shared" si="318"/>
        <v>0</v>
      </c>
      <c r="DE49" s="233">
        <f t="shared" si="319"/>
        <v>0</v>
      </c>
      <c r="DF49" s="232">
        <f t="shared" si="320"/>
        <v>0</v>
      </c>
      <c r="DG49" s="233">
        <f t="shared" si="321"/>
        <v>0</v>
      </c>
      <c r="DH49" s="232">
        <f t="shared" si="322"/>
        <v>0</v>
      </c>
      <c r="DI49" s="233">
        <f t="shared" si="323"/>
        <v>0</v>
      </c>
      <c r="DJ49" s="232">
        <f t="shared" si="324"/>
        <v>1273</v>
      </c>
      <c r="DK49" s="233">
        <f t="shared" si="325"/>
        <v>1316</v>
      </c>
      <c r="DL49" s="232">
        <f t="shared" si="326"/>
        <v>0</v>
      </c>
      <c r="DM49" s="233">
        <f t="shared" si="327"/>
        <v>0</v>
      </c>
      <c r="DN49" s="545">
        <f t="shared" si="328"/>
        <v>5.2473731343283578</v>
      </c>
      <c r="DO49" s="546">
        <f t="shared" si="329"/>
        <v>5.4198328267477205</v>
      </c>
      <c r="DP49" s="232">
        <f t="shared" si="330"/>
        <v>6679.9059999999999</v>
      </c>
      <c r="DQ49" s="233">
        <f t="shared" si="331"/>
        <v>7132.5</v>
      </c>
      <c r="DR49" s="232">
        <f t="shared" si="332"/>
        <v>0</v>
      </c>
      <c r="DS49" s="233">
        <f t="shared" si="333"/>
        <v>0</v>
      </c>
      <c r="DT49" s="232">
        <f t="shared" si="334"/>
        <v>0</v>
      </c>
      <c r="DU49" s="233">
        <f t="shared" si="335"/>
        <v>0</v>
      </c>
      <c r="DV49" s="257">
        <v>858</v>
      </c>
      <c r="DW49" s="356">
        <v>1140</v>
      </c>
      <c r="DX49" s="232">
        <f t="shared" si="336"/>
        <v>0</v>
      </c>
      <c r="DY49" s="233">
        <f t="shared" si="337"/>
        <v>0</v>
      </c>
      <c r="DZ49" s="257">
        <v>506</v>
      </c>
      <c r="EA49" s="357">
        <v>461</v>
      </c>
      <c r="EB49" s="232">
        <f t="shared" si="338"/>
        <v>0</v>
      </c>
      <c r="EC49" s="233">
        <f t="shared" si="339"/>
        <v>0</v>
      </c>
      <c r="ED49" s="257">
        <v>317</v>
      </c>
      <c r="EE49" s="256"/>
      <c r="EF49" s="232">
        <f t="shared" si="340"/>
        <v>0</v>
      </c>
      <c r="EG49" s="233">
        <f t="shared" si="341"/>
        <v>0</v>
      </c>
      <c r="EH49" s="225">
        <f t="shared" si="342"/>
        <v>1681</v>
      </c>
      <c r="EI49" s="233">
        <f t="shared" si="343"/>
        <v>1601</v>
      </c>
      <c r="EJ49" s="225">
        <f t="shared" si="344"/>
        <v>0</v>
      </c>
      <c r="EK49" s="233">
        <f t="shared" si="345"/>
        <v>0</v>
      </c>
      <c r="EL49" s="336">
        <v>3.3</v>
      </c>
      <c r="EM49" s="353">
        <v>3.3285087719298247</v>
      </c>
      <c r="EN49" s="232">
        <f t="shared" si="346"/>
        <v>2831.3999999999996</v>
      </c>
      <c r="EO49" s="233">
        <f t="shared" si="347"/>
        <v>3794.5</v>
      </c>
      <c r="EP49" s="336">
        <v>3.78</v>
      </c>
      <c r="EQ49" s="353">
        <v>3.5140997830802605</v>
      </c>
      <c r="ER49" s="232">
        <f t="shared" si="348"/>
        <v>1912.6799999999998</v>
      </c>
      <c r="ES49" s="233">
        <f t="shared" si="349"/>
        <v>1620</v>
      </c>
      <c r="ET49" s="336">
        <v>2.4660000000000002</v>
      </c>
      <c r="EU49" s="286"/>
      <c r="EV49" s="232">
        <f t="shared" si="350"/>
        <v>781.72200000000009</v>
      </c>
      <c r="EW49" s="233">
        <f t="shared" si="351"/>
        <v>0</v>
      </c>
      <c r="EX49" s="545">
        <f t="shared" si="352"/>
        <v>3.2872111838191551</v>
      </c>
      <c r="EY49" s="546">
        <f t="shared" si="353"/>
        <v>3.3819487820112428</v>
      </c>
      <c r="EZ49" s="232">
        <f t="shared" si="354"/>
        <v>5525.8019999999997</v>
      </c>
      <c r="FA49" s="233">
        <f t="shared" si="355"/>
        <v>5414.5</v>
      </c>
      <c r="FB49" s="257"/>
      <c r="FC49" s="253"/>
      <c r="FD49" s="232">
        <f t="shared" si="356"/>
        <v>0</v>
      </c>
      <c r="FE49" s="233">
        <f t="shared" si="357"/>
        <v>0</v>
      </c>
      <c r="FF49" s="257"/>
      <c r="FG49" s="253"/>
      <c r="FH49" s="232">
        <f t="shared" si="358"/>
        <v>0</v>
      </c>
      <c r="FI49" s="233">
        <f t="shared" si="359"/>
        <v>0</v>
      </c>
      <c r="FJ49" s="254"/>
      <c r="FK49" s="253"/>
      <c r="FL49" s="232">
        <f t="shared" si="360"/>
        <v>0</v>
      </c>
      <c r="FM49" s="233">
        <f t="shared" si="361"/>
        <v>0</v>
      </c>
      <c r="FN49" s="232">
        <f t="shared" si="362"/>
        <v>0</v>
      </c>
      <c r="FO49" s="233">
        <f t="shared" si="363"/>
        <v>0</v>
      </c>
      <c r="FP49" s="232">
        <f t="shared" si="364"/>
        <v>0</v>
      </c>
      <c r="FQ49" s="233">
        <f t="shared" si="365"/>
        <v>0</v>
      </c>
      <c r="FR49" s="257"/>
      <c r="FS49" s="256">
        <v>66</v>
      </c>
      <c r="FT49" s="232">
        <f t="shared" si="366"/>
        <v>0</v>
      </c>
      <c r="FU49" s="233">
        <f t="shared" si="367"/>
        <v>0</v>
      </c>
      <c r="FV49" s="257"/>
      <c r="FW49" s="256">
        <v>11.530303030303031</v>
      </c>
      <c r="FX49" s="232">
        <f t="shared" si="368"/>
        <v>0</v>
      </c>
      <c r="FY49" s="233">
        <f t="shared" si="369"/>
        <v>761</v>
      </c>
      <c r="FZ49" s="257"/>
      <c r="GA49" s="256"/>
      <c r="GB49" s="232">
        <f t="shared" si="370"/>
        <v>0</v>
      </c>
      <c r="GC49" s="233">
        <f t="shared" si="371"/>
        <v>0</v>
      </c>
      <c r="GD49" s="249">
        <f t="shared" si="372"/>
        <v>2080</v>
      </c>
      <c r="GE49" s="233">
        <f t="shared" si="373"/>
        <v>2363</v>
      </c>
      <c r="GF49" s="232">
        <f t="shared" si="374"/>
        <v>0</v>
      </c>
      <c r="GG49" s="233">
        <f t="shared" si="375"/>
        <v>0</v>
      </c>
      <c r="GH49" s="232">
        <f t="shared" si="376"/>
        <v>9257.9110000000001</v>
      </c>
      <c r="GI49" s="233">
        <f t="shared" si="377"/>
        <v>10416</v>
      </c>
      <c r="GJ49" s="232" t="str">
        <f t="shared" si="378"/>
        <v/>
      </c>
      <c r="GK49" s="233" t="str">
        <f t="shared" si="379"/>
        <v/>
      </c>
      <c r="GL49" s="249">
        <f t="shared" si="380"/>
        <v>544</v>
      </c>
      <c r="GM49" s="233">
        <f t="shared" si="381"/>
        <v>550</v>
      </c>
      <c r="GN49" s="232">
        <f t="shared" si="382"/>
        <v>0</v>
      </c>
      <c r="GO49" s="233">
        <f t="shared" si="383"/>
        <v>0</v>
      </c>
      <c r="GP49" s="232">
        <f t="shared" si="384"/>
        <v>2117.585</v>
      </c>
      <c r="GQ49" s="233">
        <f t="shared" si="385"/>
        <v>2086</v>
      </c>
      <c r="GR49" s="232">
        <f t="shared" si="386"/>
        <v>0</v>
      </c>
      <c r="GS49" s="233">
        <f t="shared" si="387"/>
        <v>0</v>
      </c>
      <c r="GT49" s="249">
        <f t="shared" si="388"/>
        <v>2624</v>
      </c>
      <c r="GU49" s="233">
        <f t="shared" si="389"/>
        <v>2913</v>
      </c>
      <c r="GV49" s="232">
        <f t="shared" si="390"/>
        <v>0</v>
      </c>
      <c r="GW49" s="233">
        <f t="shared" si="391"/>
        <v>0</v>
      </c>
      <c r="GX49" s="232">
        <f t="shared" si="392"/>
        <v>11375.495999999999</v>
      </c>
      <c r="GY49" s="233">
        <f t="shared" si="393"/>
        <v>12502</v>
      </c>
      <c r="GZ49" s="232" t="str">
        <f t="shared" si="394"/>
        <v/>
      </c>
      <c r="HA49" s="233" t="str">
        <f t="shared" si="395"/>
        <v/>
      </c>
      <c r="HB49" s="249">
        <f t="shared" si="396"/>
        <v>330</v>
      </c>
      <c r="HC49" s="233">
        <f t="shared" si="397"/>
        <v>4</v>
      </c>
      <c r="HD49" s="232">
        <f t="shared" si="398"/>
        <v>0</v>
      </c>
      <c r="HE49" s="233">
        <f t="shared" si="399"/>
        <v>0</v>
      </c>
      <c r="HF49" s="232">
        <f t="shared" si="400"/>
        <v>830.2120000000001</v>
      </c>
      <c r="HG49" s="233">
        <f t="shared" si="401"/>
        <v>45</v>
      </c>
      <c r="HH49" s="232" t="str">
        <f t="shared" si="402"/>
        <v/>
      </c>
      <c r="HI49" s="233" t="str">
        <f t="shared" si="403"/>
        <v/>
      </c>
      <c r="HJ49" s="249">
        <f t="shared" si="404"/>
        <v>12205.707999999999</v>
      </c>
      <c r="HK49" s="233">
        <f t="shared" si="405"/>
        <v>13308</v>
      </c>
      <c r="HL49" s="232" t="str">
        <f t="shared" si="406"/>
        <v/>
      </c>
      <c r="HM49" s="232" t="str">
        <f t="shared" si="407"/>
        <v/>
      </c>
    </row>
    <row r="50" spans="1:221" ht="15.75">
      <c r="A50" s="483" t="s">
        <v>45</v>
      </c>
      <c r="B50" s="484" t="s">
        <v>991</v>
      </c>
      <c r="C50" s="485"/>
      <c r="D50" s="483">
        <v>138354</v>
      </c>
      <c r="E50" s="398">
        <v>3</v>
      </c>
      <c r="F50" s="332">
        <v>1702</v>
      </c>
      <c r="G50" s="468">
        <v>1903</v>
      </c>
      <c r="H50" s="486">
        <v>18</v>
      </c>
      <c r="I50" s="487">
        <v>20</v>
      </c>
      <c r="J50" s="232">
        <f t="shared" si="259"/>
        <v>1684</v>
      </c>
      <c r="K50" s="233">
        <f t="shared" si="260"/>
        <v>1883</v>
      </c>
      <c r="L50" s="333">
        <v>121.02500000000001</v>
      </c>
      <c r="M50" s="253">
        <v>120</v>
      </c>
      <c r="N50" s="232">
        <f t="shared" si="255"/>
        <v>1684</v>
      </c>
      <c r="O50" s="233">
        <f t="shared" si="261"/>
        <v>1883</v>
      </c>
      <c r="P50" s="232">
        <f t="shared" si="262"/>
        <v>0</v>
      </c>
      <c r="Q50" s="233">
        <f t="shared" si="263"/>
        <v>0</v>
      </c>
      <c r="R50" s="254">
        <v>148</v>
      </c>
      <c r="S50" s="351">
        <v>156</v>
      </c>
      <c r="T50" s="232">
        <f t="shared" si="264"/>
        <v>0</v>
      </c>
      <c r="U50" s="233">
        <f t="shared" si="265"/>
        <v>0</v>
      </c>
      <c r="V50" s="257">
        <v>2</v>
      </c>
      <c r="W50" s="351">
        <v>15</v>
      </c>
      <c r="X50" s="232">
        <f t="shared" si="266"/>
        <v>0</v>
      </c>
      <c r="Y50" s="233">
        <f t="shared" si="267"/>
        <v>0</v>
      </c>
      <c r="Z50" s="257"/>
      <c r="AA50" s="256"/>
      <c r="AB50" s="232">
        <f t="shared" si="268"/>
        <v>0</v>
      </c>
      <c r="AC50" s="233">
        <f t="shared" si="269"/>
        <v>0</v>
      </c>
      <c r="AD50" s="225">
        <f t="shared" si="270"/>
        <v>150</v>
      </c>
      <c r="AE50" s="233">
        <f t="shared" si="271"/>
        <v>171</v>
      </c>
      <c r="AF50" s="225">
        <f t="shared" si="272"/>
        <v>0</v>
      </c>
      <c r="AG50" s="233">
        <f t="shared" si="273"/>
        <v>0</v>
      </c>
      <c r="AH50" s="245">
        <v>5.1550000000000002</v>
      </c>
      <c r="AI50" s="352">
        <v>4.8365384615384617</v>
      </c>
      <c r="AJ50" s="232">
        <f t="shared" si="274"/>
        <v>762.94</v>
      </c>
      <c r="AK50" s="233">
        <f t="shared" si="275"/>
        <v>754.5</v>
      </c>
      <c r="AL50" s="245">
        <v>5</v>
      </c>
      <c r="AM50" s="286">
        <v>4.8</v>
      </c>
      <c r="AN50" s="232">
        <f t="shared" si="276"/>
        <v>10</v>
      </c>
      <c r="AO50" s="233">
        <f t="shared" si="277"/>
        <v>72</v>
      </c>
      <c r="AP50" s="245"/>
      <c r="AQ50" s="354"/>
      <c r="AR50" s="232">
        <f t="shared" si="278"/>
        <v>0</v>
      </c>
      <c r="AS50" s="233">
        <f t="shared" si="279"/>
        <v>0</v>
      </c>
      <c r="AT50" s="545">
        <f t="shared" si="280"/>
        <v>5.1529333333333334</v>
      </c>
      <c r="AU50" s="546">
        <f t="shared" si="281"/>
        <v>4.833333333333333</v>
      </c>
      <c r="AV50" s="232">
        <f t="shared" si="282"/>
        <v>772.94</v>
      </c>
      <c r="AW50" s="233">
        <f t="shared" si="283"/>
        <v>826.5</v>
      </c>
      <c r="AX50" s="257"/>
      <c r="AY50" s="253"/>
      <c r="AZ50" s="232">
        <f t="shared" si="284"/>
        <v>0</v>
      </c>
      <c r="BA50" s="233">
        <f t="shared" si="285"/>
        <v>0</v>
      </c>
      <c r="BB50" s="257"/>
      <c r="BC50" s="253"/>
      <c r="BD50" s="232">
        <f t="shared" si="286"/>
        <v>0</v>
      </c>
      <c r="BE50" s="233">
        <f t="shared" si="287"/>
        <v>0</v>
      </c>
      <c r="BF50" s="254"/>
      <c r="BG50" s="253"/>
      <c r="BH50" s="232">
        <f t="shared" si="288"/>
        <v>0</v>
      </c>
      <c r="BI50" s="233">
        <f t="shared" si="289"/>
        <v>0</v>
      </c>
      <c r="BJ50" s="232">
        <f t="shared" si="290"/>
        <v>0</v>
      </c>
      <c r="BK50" s="233">
        <f t="shared" si="291"/>
        <v>0</v>
      </c>
      <c r="BL50" s="232">
        <f t="shared" si="292"/>
        <v>0</v>
      </c>
      <c r="BM50" s="233">
        <f t="shared" si="293"/>
        <v>0</v>
      </c>
      <c r="BN50" s="257">
        <v>311</v>
      </c>
      <c r="BO50" s="356">
        <v>316</v>
      </c>
      <c r="BP50" s="232">
        <f t="shared" si="294"/>
        <v>0</v>
      </c>
      <c r="BQ50" s="233">
        <f t="shared" si="295"/>
        <v>0</v>
      </c>
      <c r="BR50" s="257">
        <v>45</v>
      </c>
      <c r="BS50" s="357">
        <v>32</v>
      </c>
      <c r="BT50" s="232">
        <f t="shared" si="296"/>
        <v>0</v>
      </c>
      <c r="BU50" s="233">
        <f t="shared" si="297"/>
        <v>0</v>
      </c>
      <c r="BV50" s="257">
        <v>5</v>
      </c>
      <c r="BW50" s="256">
        <v>2</v>
      </c>
      <c r="BX50" s="232">
        <f t="shared" si="298"/>
        <v>0</v>
      </c>
      <c r="BY50" s="233">
        <f t="shared" si="299"/>
        <v>0</v>
      </c>
      <c r="BZ50" s="225">
        <f t="shared" si="300"/>
        <v>361</v>
      </c>
      <c r="CA50" s="233">
        <f t="shared" si="301"/>
        <v>350</v>
      </c>
      <c r="CB50" s="225">
        <f t="shared" si="302"/>
        <v>0</v>
      </c>
      <c r="CC50" s="233">
        <f t="shared" si="303"/>
        <v>0</v>
      </c>
      <c r="CD50" s="336">
        <v>5.3869999999999996</v>
      </c>
      <c r="CE50" s="353">
        <v>5.9699367088607591</v>
      </c>
      <c r="CF50" s="232">
        <f t="shared" si="304"/>
        <v>1675.357</v>
      </c>
      <c r="CG50" s="233">
        <f t="shared" si="305"/>
        <v>1886.4999999999998</v>
      </c>
      <c r="CH50" s="336">
        <v>6.03</v>
      </c>
      <c r="CI50" s="353">
        <v>5.171875</v>
      </c>
      <c r="CJ50" s="232">
        <f t="shared" si="306"/>
        <v>271.35000000000002</v>
      </c>
      <c r="CK50" s="233">
        <f t="shared" si="307"/>
        <v>165.5</v>
      </c>
      <c r="CL50" s="336">
        <v>13.4</v>
      </c>
      <c r="CM50" s="286">
        <v>15.75</v>
      </c>
      <c r="CN50" s="232">
        <f t="shared" si="308"/>
        <v>67</v>
      </c>
      <c r="CO50" s="233">
        <f t="shared" si="309"/>
        <v>31.5</v>
      </c>
      <c r="CP50" s="232">
        <f t="shared" si="310"/>
        <v>5.5781357340720215</v>
      </c>
      <c r="CQ50" s="546">
        <f t="shared" si="311"/>
        <v>5.9528571428571428</v>
      </c>
      <c r="CR50" s="232">
        <f t="shared" si="312"/>
        <v>2013.7069999999997</v>
      </c>
      <c r="CS50" s="233">
        <f t="shared" si="313"/>
        <v>2083.5</v>
      </c>
      <c r="CT50" s="257"/>
      <c r="CU50" s="253"/>
      <c r="CV50" s="232">
        <f t="shared" si="314"/>
        <v>0</v>
      </c>
      <c r="CW50" s="233">
        <f t="shared" si="315"/>
        <v>0</v>
      </c>
      <c r="CX50" s="257"/>
      <c r="CY50" s="253"/>
      <c r="CZ50" s="232">
        <f t="shared" si="316"/>
        <v>0</v>
      </c>
      <c r="DA50" s="233">
        <f t="shared" si="317"/>
        <v>0</v>
      </c>
      <c r="DB50" s="254"/>
      <c r="DC50" s="253"/>
      <c r="DD50" s="232">
        <f t="shared" si="318"/>
        <v>0</v>
      </c>
      <c r="DE50" s="233">
        <f t="shared" si="319"/>
        <v>0</v>
      </c>
      <c r="DF50" s="232">
        <f t="shared" si="320"/>
        <v>0</v>
      </c>
      <c r="DG50" s="233">
        <f t="shared" si="321"/>
        <v>0</v>
      </c>
      <c r="DH50" s="232">
        <f t="shared" si="322"/>
        <v>0</v>
      </c>
      <c r="DI50" s="233">
        <f t="shared" si="323"/>
        <v>0</v>
      </c>
      <c r="DJ50" s="232">
        <f t="shared" si="324"/>
        <v>511</v>
      </c>
      <c r="DK50" s="233">
        <f t="shared" si="325"/>
        <v>521</v>
      </c>
      <c r="DL50" s="232">
        <f t="shared" si="326"/>
        <v>0</v>
      </c>
      <c r="DM50" s="233">
        <f t="shared" si="327"/>
        <v>0</v>
      </c>
      <c r="DN50" s="545">
        <f t="shared" si="328"/>
        <v>5.4533209393346382</v>
      </c>
      <c r="DO50" s="546">
        <f t="shared" si="329"/>
        <v>5.5854126679462572</v>
      </c>
      <c r="DP50" s="232">
        <f t="shared" si="330"/>
        <v>2786.6469999999999</v>
      </c>
      <c r="DQ50" s="233">
        <f t="shared" si="331"/>
        <v>2910</v>
      </c>
      <c r="DR50" s="232">
        <f t="shared" si="332"/>
        <v>0</v>
      </c>
      <c r="DS50" s="233">
        <f t="shared" si="333"/>
        <v>0</v>
      </c>
      <c r="DT50" s="232">
        <f t="shared" si="334"/>
        <v>0</v>
      </c>
      <c r="DU50" s="233">
        <f t="shared" si="335"/>
        <v>0</v>
      </c>
      <c r="DV50" s="257">
        <v>682</v>
      </c>
      <c r="DW50" s="356">
        <v>1005</v>
      </c>
      <c r="DX50" s="232">
        <f t="shared" si="336"/>
        <v>0</v>
      </c>
      <c r="DY50" s="233">
        <f t="shared" si="337"/>
        <v>0</v>
      </c>
      <c r="DZ50" s="257">
        <v>252</v>
      </c>
      <c r="EA50" s="357">
        <v>322</v>
      </c>
      <c r="EB50" s="232">
        <f t="shared" si="338"/>
        <v>0</v>
      </c>
      <c r="EC50" s="233">
        <f t="shared" si="339"/>
        <v>0</v>
      </c>
      <c r="ED50" s="257">
        <v>239</v>
      </c>
      <c r="EE50" s="256">
        <v>13</v>
      </c>
      <c r="EF50" s="232">
        <f t="shared" si="340"/>
        <v>0</v>
      </c>
      <c r="EG50" s="233">
        <f t="shared" si="341"/>
        <v>0</v>
      </c>
      <c r="EH50" s="225">
        <f t="shared" si="342"/>
        <v>1173</v>
      </c>
      <c r="EI50" s="233">
        <f t="shared" si="343"/>
        <v>1340</v>
      </c>
      <c r="EJ50" s="225">
        <f t="shared" si="344"/>
        <v>0</v>
      </c>
      <c r="EK50" s="233">
        <f t="shared" si="345"/>
        <v>0</v>
      </c>
      <c r="EL50" s="336">
        <v>3.49</v>
      </c>
      <c r="EM50" s="353">
        <v>3.6945273631840796</v>
      </c>
      <c r="EN50" s="232">
        <f t="shared" si="346"/>
        <v>2380.1800000000003</v>
      </c>
      <c r="EO50" s="233">
        <f t="shared" si="347"/>
        <v>3713</v>
      </c>
      <c r="EP50" s="336">
        <v>4.37</v>
      </c>
      <c r="EQ50" s="353">
        <v>3.6211180124223601</v>
      </c>
      <c r="ER50" s="232">
        <f t="shared" si="348"/>
        <v>1101.24</v>
      </c>
      <c r="ES50" s="233">
        <f t="shared" si="349"/>
        <v>1166</v>
      </c>
      <c r="ET50" s="336">
        <v>3.2650000000000001</v>
      </c>
      <c r="EU50" s="286">
        <v>10.26923076923077</v>
      </c>
      <c r="EV50" s="232">
        <f t="shared" si="350"/>
        <v>780.33500000000004</v>
      </c>
      <c r="EW50" s="233">
        <f t="shared" si="351"/>
        <v>133.5</v>
      </c>
      <c r="EX50" s="545">
        <f t="shared" si="352"/>
        <v>3.6332097186700767</v>
      </c>
      <c r="EY50" s="546">
        <f t="shared" si="353"/>
        <v>3.7406716417910446</v>
      </c>
      <c r="EZ50" s="232">
        <f t="shared" si="354"/>
        <v>4261.7550000000001</v>
      </c>
      <c r="FA50" s="233">
        <f t="shared" si="355"/>
        <v>5012.5</v>
      </c>
      <c r="FB50" s="257"/>
      <c r="FC50" s="253"/>
      <c r="FD50" s="232">
        <f t="shared" si="356"/>
        <v>0</v>
      </c>
      <c r="FE50" s="233">
        <f t="shared" si="357"/>
        <v>0</v>
      </c>
      <c r="FF50" s="257"/>
      <c r="FG50" s="253"/>
      <c r="FH50" s="232">
        <f t="shared" si="358"/>
        <v>0</v>
      </c>
      <c r="FI50" s="233">
        <f t="shared" si="359"/>
        <v>0</v>
      </c>
      <c r="FJ50" s="254"/>
      <c r="FK50" s="253"/>
      <c r="FL50" s="232">
        <f t="shared" si="360"/>
        <v>0</v>
      </c>
      <c r="FM50" s="233">
        <f t="shared" si="361"/>
        <v>0</v>
      </c>
      <c r="FN50" s="232">
        <f t="shared" si="362"/>
        <v>0</v>
      </c>
      <c r="FO50" s="233">
        <f t="shared" si="363"/>
        <v>0</v>
      </c>
      <c r="FP50" s="232">
        <f t="shared" si="364"/>
        <v>0</v>
      </c>
      <c r="FQ50" s="233">
        <f t="shared" si="365"/>
        <v>0</v>
      </c>
      <c r="FR50" s="257"/>
      <c r="FS50" s="256">
        <v>22</v>
      </c>
      <c r="FT50" s="232">
        <f t="shared" si="366"/>
        <v>0</v>
      </c>
      <c r="FU50" s="233">
        <f t="shared" si="367"/>
        <v>0</v>
      </c>
      <c r="FV50" s="257"/>
      <c r="FW50" s="256">
        <v>11.613636363636363</v>
      </c>
      <c r="FX50" s="232">
        <f t="shared" si="368"/>
        <v>0</v>
      </c>
      <c r="FY50" s="233">
        <f t="shared" si="369"/>
        <v>255.5</v>
      </c>
      <c r="FZ50" s="257"/>
      <c r="GA50" s="256"/>
      <c r="GB50" s="232">
        <f t="shared" si="370"/>
        <v>0</v>
      </c>
      <c r="GC50" s="233">
        <f t="shared" si="371"/>
        <v>0</v>
      </c>
      <c r="GD50" s="249">
        <f t="shared" si="372"/>
        <v>1141</v>
      </c>
      <c r="GE50" s="233">
        <f t="shared" si="373"/>
        <v>1477</v>
      </c>
      <c r="GF50" s="232">
        <f t="shared" si="374"/>
        <v>0</v>
      </c>
      <c r="GG50" s="233">
        <f t="shared" si="375"/>
        <v>0</v>
      </c>
      <c r="GH50" s="232">
        <f t="shared" si="376"/>
        <v>4818.4770000000008</v>
      </c>
      <c r="GI50" s="233">
        <f t="shared" si="377"/>
        <v>6354</v>
      </c>
      <c r="GJ50" s="232" t="str">
        <f t="shared" si="378"/>
        <v/>
      </c>
      <c r="GK50" s="233" t="str">
        <f t="shared" si="379"/>
        <v/>
      </c>
      <c r="GL50" s="249">
        <f t="shared" si="380"/>
        <v>299</v>
      </c>
      <c r="GM50" s="233">
        <f t="shared" si="381"/>
        <v>369</v>
      </c>
      <c r="GN50" s="232">
        <f t="shared" si="382"/>
        <v>0</v>
      </c>
      <c r="GO50" s="233">
        <f t="shared" si="383"/>
        <v>0</v>
      </c>
      <c r="GP50" s="232">
        <f t="shared" si="384"/>
        <v>1382.5900000000001</v>
      </c>
      <c r="GQ50" s="233">
        <f t="shared" si="385"/>
        <v>1403.5</v>
      </c>
      <c r="GR50" s="232">
        <f t="shared" si="386"/>
        <v>0</v>
      </c>
      <c r="GS50" s="233">
        <f t="shared" si="387"/>
        <v>0</v>
      </c>
      <c r="GT50" s="249">
        <f t="shared" si="388"/>
        <v>1440</v>
      </c>
      <c r="GU50" s="233">
        <f t="shared" si="389"/>
        <v>1846</v>
      </c>
      <c r="GV50" s="232">
        <f t="shared" si="390"/>
        <v>0</v>
      </c>
      <c r="GW50" s="233">
        <f t="shared" si="391"/>
        <v>0</v>
      </c>
      <c r="GX50" s="232">
        <f t="shared" si="392"/>
        <v>6201.0670000000009</v>
      </c>
      <c r="GY50" s="233">
        <f t="shared" si="393"/>
        <v>7757.5</v>
      </c>
      <c r="GZ50" s="232" t="str">
        <f t="shared" si="394"/>
        <v/>
      </c>
      <c r="HA50" s="233" t="str">
        <f t="shared" si="395"/>
        <v/>
      </c>
      <c r="HB50" s="249">
        <f t="shared" si="396"/>
        <v>244</v>
      </c>
      <c r="HC50" s="233">
        <f t="shared" si="397"/>
        <v>15</v>
      </c>
      <c r="HD50" s="232">
        <f t="shared" si="398"/>
        <v>0</v>
      </c>
      <c r="HE50" s="233">
        <f t="shared" si="399"/>
        <v>0</v>
      </c>
      <c r="HF50" s="232">
        <f t="shared" si="400"/>
        <v>847.33500000000004</v>
      </c>
      <c r="HG50" s="233">
        <f t="shared" si="401"/>
        <v>165</v>
      </c>
      <c r="HH50" s="232" t="str">
        <f t="shared" si="402"/>
        <v/>
      </c>
      <c r="HI50" s="233" t="str">
        <f t="shared" si="403"/>
        <v/>
      </c>
      <c r="HJ50" s="249">
        <f t="shared" si="404"/>
        <v>7048.402</v>
      </c>
      <c r="HK50" s="233">
        <f t="shared" si="405"/>
        <v>8178</v>
      </c>
      <c r="HL50" s="232" t="str">
        <f t="shared" si="406"/>
        <v/>
      </c>
      <c r="HM50" s="232" t="str">
        <f t="shared" si="407"/>
        <v/>
      </c>
    </row>
    <row r="51" spans="1:221" ht="15.75">
      <c r="A51" s="483" t="s">
        <v>45</v>
      </c>
      <c r="B51" s="484" t="s">
        <v>992</v>
      </c>
      <c r="C51" s="485"/>
      <c r="D51" s="483">
        <v>433660</v>
      </c>
      <c r="E51" s="398">
        <v>4</v>
      </c>
      <c r="F51" s="332">
        <v>1461</v>
      </c>
      <c r="G51" s="468">
        <v>1616</v>
      </c>
      <c r="H51" s="486">
        <v>10</v>
      </c>
      <c r="I51" s="487">
        <v>19</v>
      </c>
      <c r="J51" s="232">
        <f t="shared" si="259"/>
        <v>1451</v>
      </c>
      <c r="K51" s="233">
        <f t="shared" si="260"/>
        <v>1597</v>
      </c>
      <c r="L51" s="333">
        <v>121.05</v>
      </c>
      <c r="M51" s="253">
        <v>120</v>
      </c>
      <c r="N51" s="232">
        <f t="shared" si="255"/>
        <v>1451</v>
      </c>
      <c r="O51" s="233">
        <f t="shared" si="261"/>
        <v>1597</v>
      </c>
      <c r="P51" s="232">
        <f t="shared" si="262"/>
        <v>0</v>
      </c>
      <c r="Q51" s="233">
        <f t="shared" si="263"/>
        <v>0</v>
      </c>
      <c r="R51" s="254">
        <v>232</v>
      </c>
      <c r="S51" s="351">
        <v>291</v>
      </c>
      <c r="T51" s="232">
        <f t="shared" si="264"/>
        <v>0</v>
      </c>
      <c r="U51" s="233">
        <f t="shared" si="265"/>
        <v>0</v>
      </c>
      <c r="V51" s="257">
        <v>12</v>
      </c>
      <c r="W51" s="351">
        <v>16</v>
      </c>
      <c r="X51" s="232">
        <f t="shared" si="266"/>
        <v>0</v>
      </c>
      <c r="Y51" s="233">
        <f t="shared" si="267"/>
        <v>0</v>
      </c>
      <c r="Z51" s="257"/>
      <c r="AA51" s="256"/>
      <c r="AB51" s="232">
        <f t="shared" si="268"/>
        <v>0</v>
      </c>
      <c r="AC51" s="233">
        <f t="shared" si="269"/>
        <v>0</v>
      </c>
      <c r="AD51" s="225">
        <f t="shared" si="270"/>
        <v>244</v>
      </c>
      <c r="AE51" s="233">
        <f t="shared" si="271"/>
        <v>307</v>
      </c>
      <c r="AF51" s="225">
        <f t="shared" si="272"/>
        <v>0</v>
      </c>
      <c r="AG51" s="233">
        <f t="shared" si="273"/>
        <v>0</v>
      </c>
      <c r="AH51" s="245">
        <v>4.4820000000000002</v>
      </c>
      <c r="AI51" s="352">
        <v>4.4329896907216497</v>
      </c>
      <c r="AJ51" s="232">
        <f t="shared" si="274"/>
        <v>1039.8240000000001</v>
      </c>
      <c r="AK51" s="233">
        <f t="shared" si="275"/>
        <v>1290</v>
      </c>
      <c r="AL51" s="245">
        <v>4.54</v>
      </c>
      <c r="AM51" s="286">
        <v>5.46875</v>
      </c>
      <c r="AN51" s="232">
        <f t="shared" si="276"/>
        <v>54.480000000000004</v>
      </c>
      <c r="AO51" s="233">
        <f t="shared" si="277"/>
        <v>87.5</v>
      </c>
      <c r="AP51" s="245"/>
      <c r="AQ51" s="354"/>
      <c r="AR51" s="232">
        <f t="shared" si="278"/>
        <v>0</v>
      </c>
      <c r="AS51" s="233">
        <f t="shared" si="279"/>
        <v>0</v>
      </c>
      <c r="AT51" s="545">
        <f t="shared" si="280"/>
        <v>4.4848524590163938</v>
      </c>
      <c r="AU51" s="546">
        <f t="shared" si="281"/>
        <v>4.4869706840390879</v>
      </c>
      <c r="AV51" s="232">
        <f t="shared" si="282"/>
        <v>1094.3040000000001</v>
      </c>
      <c r="AW51" s="233">
        <f t="shared" si="283"/>
        <v>1377.5</v>
      </c>
      <c r="AX51" s="257"/>
      <c r="AY51" s="253"/>
      <c r="AZ51" s="232">
        <f t="shared" si="284"/>
        <v>0</v>
      </c>
      <c r="BA51" s="233">
        <f t="shared" si="285"/>
        <v>0</v>
      </c>
      <c r="BB51" s="257"/>
      <c r="BC51" s="253"/>
      <c r="BD51" s="232">
        <f t="shared" si="286"/>
        <v>0</v>
      </c>
      <c r="BE51" s="233">
        <f t="shared" si="287"/>
        <v>0</v>
      </c>
      <c r="BF51" s="254"/>
      <c r="BG51" s="253"/>
      <c r="BH51" s="232">
        <f t="shared" si="288"/>
        <v>0</v>
      </c>
      <c r="BI51" s="233">
        <f t="shared" si="289"/>
        <v>0</v>
      </c>
      <c r="BJ51" s="232">
        <f t="shared" si="290"/>
        <v>0</v>
      </c>
      <c r="BK51" s="233">
        <f t="shared" si="291"/>
        <v>0</v>
      </c>
      <c r="BL51" s="232">
        <f t="shared" si="292"/>
        <v>0</v>
      </c>
      <c r="BM51" s="233">
        <f t="shared" si="293"/>
        <v>0</v>
      </c>
      <c r="BN51" s="257">
        <v>371</v>
      </c>
      <c r="BO51" s="356">
        <v>467</v>
      </c>
      <c r="BP51" s="232">
        <f t="shared" si="294"/>
        <v>0</v>
      </c>
      <c r="BQ51" s="233">
        <f t="shared" si="295"/>
        <v>0</v>
      </c>
      <c r="BR51" s="257">
        <v>15</v>
      </c>
      <c r="BS51" s="357">
        <v>23</v>
      </c>
      <c r="BT51" s="232">
        <f t="shared" si="296"/>
        <v>0</v>
      </c>
      <c r="BU51" s="233">
        <f t="shared" si="297"/>
        <v>0</v>
      </c>
      <c r="BV51" s="257">
        <v>5</v>
      </c>
      <c r="BW51" s="256">
        <v>2</v>
      </c>
      <c r="BX51" s="232">
        <f t="shared" si="298"/>
        <v>0</v>
      </c>
      <c r="BY51" s="233">
        <f t="shared" si="299"/>
        <v>0</v>
      </c>
      <c r="BZ51" s="225">
        <f t="shared" si="300"/>
        <v>391</v>
      </c>
      <c r="CA51" s="233">
        <f t="shared" si="301"/>
        <v>492</v>
      </c>
      <c r="CB51" s="225">
        <f t="shared" si="302"/>
        <v>0</v>
      </c>
      <c r="CC51" s="233">
        <f t="shared" si="303"/>
        <v>0</v>
      </c>
      <c r="CD51" s="336">
        <v>4.8659999999999997</v>
      </c>
      <c r="CE51" s="353">
        <v>5.0738758029978586</v>
      </c>
      <c r="CF51" s="232">
        <f t="shared" si="304"/>
        <v>1805.2859999999998</v>
      </c>
      <c r="CG51" s="233">
        <f t="shared" si="305"/>
        <v>2369.5</v>
      </c>
      <c r="CH51" s="336">
        <v>5.8659999999999997</v>
      </c>
      <c r="CI51" s="353">
        <v>5.1086956521739131</v>
      </c>
      <c r="CJ51" s="232">
        <f t="shared" si="306"/>
        <v>87.99</v>
      </c>
      <c r="CK51" s="233">
        <f t="shared" si="307"/>
        <v>117.5</v>
      </c>
      <c r="CL51" s="336">
        <v>4.5999999999999996</v>
      </c>
      <c r="CM51" s="286">
        <v>9.25</v>
      </c>
      <c r="CN51" s="232">
        <f t="shared" si="308"/>
        <v>23</v>
      </c>
      <c r="CO51" s="233">
        <f t="shared" si="309"/>
        <v>18.5</v>
      </c>
      <c r="CP51" s="232">
        <f t="shared" si="310"/>
        <v>4.9009616368286437</v>
      </c>
      <c r="CQ51" s="546">
        <f t="shared" si="311"/>
        <v>5.0924796747967482</v>
      </c>
      <c r="CR51" s="232">
        <f t="shared" si="312"/>
        <v>1916.2759999999996</v>
      </c>
      <c r="CS51" s="233">
        <f t="shared" si="313"/>
        <v>2505.5</v>
      </c>
      <c r="CT51" s="257"/>
      <c r="CU51" s="253"/>
      <c r="CV51" s="232">
        <f t="shared" si="314"/>
        <v>0</v>
      </c>
      <c r="CW51" s="233">
        <f t="shared" si="315"/>
        <v>0</v>
      </c>
      <c r="CX51" s="257"/>
      <c r="CY51" s="253"/>
      <c r="CZ51" s="232">
        <f t="shared" si="316"/>
        <v>0</v>
      </c>
      <c r="DA51" s="233">
        <f t="shared" si="317"/>
        <v>0</v>
      </c>
      <c r="DB51" s="254"/>
      <c r="DC51" s="253"/>
      <c r="DD51" s="232">
        <f t="shared" si="318"/>
        <v>0</v>
      </c>
      <c r="DE51" s="233">
        <f t="shared" si="319"/>
        <v>0</v>
      </c>
      <c r="DF51" s="232">
        <f t="shared" si="320"/>
        <v>0</v>
      </c>
      <c r="DG51" s="233">
        <f t="shared" si="321"/>
        <v>0</v>
      </c>
      <c r="DH51" s="232">
        <f t="shared" si="322"/>
        <v>0</v>
      </c>
      <c r="DI51" s="233">
        <f t="shared" si="323"/>
        <v>0</v>
      </c>
      <c r="DJ51" s="232">
        <f t="shared" si="324"/>
        <v>635</v>
      </c>
      <c r="DK51" s="233">
        <f t="shared" si="325"/>
        <v>799</v>
      </c>
      <c r="DL51" s="232">
        <f t="shared" si="326"/>
        <v>0</v>
      </c>
      <c r="DM51" s="233">
        <f t="shared" si="327"/>
        <v>0</v>
      </c>
      <c r="DN51" s="545">
        <f t="shared" si="328"/>
        <v>4.7410708661417322</v>
      </c>
      <c r="DO51" s="546">
        <f t="shared" si="329"/>
        <v>4.8598247809762203</v>
      </c>
      <c r="DP51" s="232">
        <f t="shared" si="330"/>
        <v>3010.58</v>
      </c>
      <c r="DQ51" s="233">
        <f t="shared" si="331"/>
        <v>3883</v>
      </c>
      <c r="DR51" s="232">
        <f t="shared" si="332"/>
        <v>0</v>
      </c>
      <c r="DS51" s="233">
        <f t="shared" si="333"/>
        <v>0</v>
      </c>
      <c r="DT51" s="232">
        <f t="shared" si="334"/>
        <v>0</v>
      </c>
      <c r="DU51" s="233">
        <f t="shared" si="335"/>
        <v>0</v>
      </c>
      <c r="DV51" s="257">
        <v>408</v>
      </c>
      <c r="DW51" s="356">
        <v>563</v>
      </c>
      <c r="DX51" s="232">
        <f t="shared" si="336"/>
        <v>0</v>
      </c>
      <c r="DY51" s="233">
        <f t="shared" si="337"/>
        <v>0</v>
      </c>
      <c r="DZ51" s="257">
        <v>257</v>
      </c>
      <c r="EA51" s="357">
        <v>188</v>
      </c>
      <c r="EB51" s="232">
        <f t="shared" si="338"/>
        <v>0</v>
      </c>
      <c r="EC51" s="233">
        <f t="shared" si="339"/>
        <v>0</v>
      </c>
      <c r="ED51" s="257">
        <v>151</v>
      </c>
      <c r="EE51" s="256"/>
      <c r="EF51" s="232">
        <f t="shared" si="340"/>
        <v>0</v>
      </c>
      <c r="EG51" s="233">
        <f t="shared" si="341"/>
        <v>0</v>
      </c>
      <c r="EH51" s="225">
        <f t="shared" si="342"/>
        <v>816</v>
      </c>
      <c r="EI51" s="233">
        <f t="shared" si="343"/>
        <v>751</v>
      </c>
      <c r="EJ51" s="225">
        <f t="shared" si="344"/>
        <v>0</v>
      </c>
      <c r="EK51" s="233">
        <f t="shared" si="345"/>
        <v>0</v>
      </c>
      <c r="EL51" s="336">
        <v>3.3</v>
      </c>
      <c r="EM51" s="353">
        <v>3.294849023090586</v>
      </c>
      <c r="EN51" s="232">
        <f t="shared" si="346"/>
        <v>1346.3999999999999</v>
      </c>
      <c r="EO51" s="233">
        <f t="shared" si="347"/>
        <v>1855</v>
      </c>
      <c r="EP51" s="336">
        <v>4</v>
      </c>
      <c r="EQ51" s="353">
        <v>3.7978723404255321</v>
      </c>
      <c r="ER51" s="232">
        <f t="shared" si="348"/>
        <v>1028</v>
      </c>
      <c r="ES51" s="233">
        <f t="shared" si="349"/>
        <v>714</v>
      </c>
      <c r="ET51" s="336">
        <v>1.95</v>
      </c>
      <c r="EU51" s="286"/>
      <c r="EV51" s="232">
        <f t="shared" si="350"/>
        <v>294.45</v>
      </c>
      <c r="EW51" s="233">
        <f t="shared" si="351"/>
        <v>0</v>
      </c>
      <c r="EX51" s="545">
        <f t="shared" si="352"/>
        <v>3.270649509803921</v>
      </c>
      <c r="EY51" s="546">
        <f t="shared" si="353"/>
        <v>3.4207723035952062</v>
      </c>
      <c r="EZ51" s="232">
        <f t="shared" si="354"/>
        <v>2668.8499999999995</v>
      </c>
      <c r="FA51" s="233">
        <f t="shared" si="355"/>
        <v>2569</v>
      </c>
      <c r="FB51" s="257"/>
      <c r="FC51" s="253"/>
      <c r="FD51" s="232">
        <f t="shared" si="356"/>
        <v>0</v>
      </c>
      <c r="FE51" s="233">
        <f t="shared" si="357"/>
        <v>0</v>
      </c>
      <c r="FF51" s="257"/>
      <c r="FG51" s="253"/>
      <c r="FH51" s="232">
        <f t="shared" si="358"/>
        <v>0</v>
      </c>
      <c r="FI51" s="233">
        <f t="shared" si="359"/>
        <v>0</v>
      </c>
      <c r="FJ51" s="254"/>
      <c r="FK51" s="253"/>
      <c r="FL51" s="232">
        <f t="shared" si="360"/>
        <v>0</v>
      </c>
      <c r="FM51" s="233">
        <f t="shared" si="361"/>
        <v>0</v>
      </c>
      <c r="FN51" s="232">
        <f t="shared" si="362"/>
        <v>0</v>
      </c>
      <c r="FO51" s="233">
        <f t="shared" si="363"/>
        <v>0</v>
      </c>
      <c r="FP51" s="232">
        <f t="shared" si="364"/>
        <v>0</v>
      </c>
      <c r="FQ51" s="233">
        <f t="shared" si="365"/>
        <v>0</v>
      </c>
      <c r="FR51" s="257"/>
      <c r="FS51" s="256">
        <v>47</v>
      </c>
      <c r="FT51" s="232">
        <f t="shared" si="366"/>
        <v>0</v>
      </c>
      <c r="FU51" s="233">
        <f t="shared" si="367"/>
        <v>0</v>
      </c>
      <c r="FV51" s="257"/>
      <c r="FW51" s="256">
        <v>4.5531914893617023</v>
      </c>
      <c r="FX51" s="232">
        <f t="shared" si="368"/>
        <v>0</v>
      </c>
      <c r="FY51" s="233">
        <f t="shared" si="369"/>
        <v>214</v>
      </c>
      <c r="FZ51" s="257"/>
      <c r="GA51" s="256"/>
      <c r="GB51" s="232">
        <f t="shared" si="370"/>
        <v>0</v>
      </c>
      <c r="GC51" s="233">
        <f t="shared" si="371"/>
        <v>0</v>
      </c>
      <c r="GD51" s="249">
        <f t="shared" si="372"/>
        <v>1011</v>
      </c>
      <c r="GE51" s="233">
        <f t="shared" si="373"/>
        <v>1321</v>
      </c>
      <c r="GF51" s="232">
        <f t="shared" si="374"/>
        <v>0</v>
      </c>
      <c r="GG51" s="233">
        <f t="shared" si="375"/>
        <v>0</v>
      </c>
      <c r="GH51" s="232">
        <f t="shared" si="376"/>
        <v>4191.5099999999993</v>
      </c>
      <c r="GI51" s="233">
        <f t="shared" si="377"/>
        <v>5514.5</v>
      </c>
      <c r="GJ51" s="232" t="str">
        <f t="shared" si="378"/>
        <v/>
      </c>
      <c r="GK51" s="233" t="str">
        <f t="shared" si="379"/>
        <v/>
      </c>
      <c r="GL51" s="249">
        <f t="shared" si="380"/>
        <v>284</v>
      </c>
      <c r="GM51" s="233">
        <f t="shared" si="381"/>
        <v>227</v>
      </c>
      <c r="GN51" s="232">
        <f t="shared" si="382"/>
        <v>0</v>
      </c>
      <c r="GO51" s="233">
        <f t="shared" si="383"/>
        <v>0</v>
      </c>
      <c r="GP51" s="232">
        <f t="shared" si="384"/>
        <v>1170.47</v>
      </c>
      <c r="GQ51" s="233">
        <f t="shared" si="385"/>
        <v>919</v>
      </c>
      <c r="GR51" s="232">
        <f t="shared" si="386"/>
        <v>0</v>
      </c>
      <c r="GS51" s="233">
        <f t="shared" si="387"/>
        <v>0</v>
      </c>
      <c r="GT51" s="249">
        <f t="shared" si="388"/>
        <v>1295</v>
      </c>
      <c r="GU51" s="233">
        <f t="shared" si="389"/>
        <v>1548</v>
      </c>
      <c r="GV51" s="232">
        <f t="shared" si="390"/>
        <v>0</v>
      </c>
      <c r="GW51" s="233">
        <f t="shared" si="391"/>
        <v>0</v>
      </c>
      <c r="GX51" s="232">
        <f t="shared" si="392"/>
        <v>5361.98</v>
      </c>
      <c r="GY51" s="233">
        <f t="shared" si="393"/>
        <v>6433.5</v>
      </c>
      <c r="GZ51" s="232" t="str">
        <f t="shared" si="394"/>
        <v/>
      </c>
      <c r="HA51" s="233" t="str">
        <f t="shared" si="395"/>
        <v/>
      </c>
      <c r="HB51" s="249">
        <f t="shared" si="396"/>
        <v>156</v>
      </c>
      <c r="HC51" s="233">
        <f t="shared" si="397"/>
        <v>2</v>
      </c>
      <c r="HD51" s="232">
        <f t="shared" si="398"/>
        <v>0</v>
      </c>
      <c r="HE51" s="233">
        <f t="shared" si="399"/>
        <v>0</v>
      </c>
      <c r="HF51" s="232">
        <f t="shared" si="400"/>
        <v>317.45</v>
      </c>
      <c r="HG51" s="233">
        <f t="shared" si="401"/>
        <v>18.5</v>
      </c>
      <c r="HH51" s="232" t="str">
        <f t="shared" si="402"/>
        <v/>
      </c>
      <c r="HI51" s="233" t="str">
        <f t="shared" si="403"/>
        <v/>
      </c>
      <c r="HJ51" s="249">
        <f t="shared" si="404"/>
        <v>5679.4299999999994</v>
      </c>
      <c r="HK51" s="233">
        <f t="shared" si="405"/>
        <v>6666</v>
      </c>
      <c r="HL51" s="232" t="str">
        <f t="shared" si="406"/>
        <v/>
      </c>
      <c r="HM51" s="232" t="str">
        <f t="shared" si="407"/>
        <v/>
      </c>
    </row>
    <row r="52" spans="1:221" ht="15.75">
      <c r="A52" s="483" t="s">
        <v>45</v>
      </c>
      <c r="B52" s="484" t="s">
        <v>993</v>
      </c>
      <c r="C52" s="485"/>
      <c r="D52" s="483">
        <v>262129</v>
      </c>
      <c r="E52" s="398">
        <v>6</v>
      </c>
      <c r="F52" s="332">
        <v>153</v>
      </c>
      <c r="G52" s="468">
        <v>167</v>
      </c>
      <c r="H52" s="254">
        <v>0</v>
      </c>
      <c r="I52" s="255">
        <v>0</v>
      </c>
      <c r="J52" s="232">
        <f t="shared" si="259"/>
        <v>153</v>
      </c>
      <c r="K52" s="233">
        <f t="shared" si="260"/>
        <v>167</v>
      </c>
      <c r="L52" s="333"/>
      <c r="M52" s="253"/>
      <c r="N52" s="232">
        <f t="shared" si="255"/>
        <v>153</v>
      </c>
      <c r="O52" s="233">
        <f t="shared" si="261"/>
        <v>167</v>
      </c>
      <c r="P52" s="232">
        <f t="shared" si="262"/>
        <v>0</v>
      </c>
      <c r="Q52" s="233">
        <f t="shared" si="263"/>
        <v>0</v>
      </c>
      <c r="R52" s="254">
        <v>17</v>
      </c>
      <c r="S52" s="351">
        <v>12</v>
      </c>
      <c r="T52" s="232">
        <f t="shared" si="264"/>
        <v>0</v>
      </c>
      <c r="U52" s="233">
        <f t="shared" si="265"/>
        <v>0</v>
      </c>
      <c r="V52" s="257"/>
      <c r="W52" s="351"/>
      <c r="X52" s="232">
        <f t="shared" si="266"/>
        <v>0</v>
      </c>
      <c r="Y52" s="233">
        <f t="shared" si="267"/>
        <v>0</v>
      </c>
      <c r="Z52" s="257"/>
      <c r="AA52" s="256"/>
      <c r="AB52" s="232">
        <f t="shared" si="268"/>
        <v>0</v>
      </c>
      <c r="AC52" s="233">
        <f t="shared" si="269"/>
        <v>0</v>
      </c>
      <c r="AD52" s="225">
        <f t="shared" si="270"/>
        <v>17</v>
      </c>
      <c r="AE52" s="233">
        <f t="shared" si="271"/>
        <v>12</v>
      </c>
      <c r="AF52" s="225">
        <f t="shared" si="272"/>
        <v>0</v>
      </c>
      <c r="AG52" s="233">
        <f t="shared" si="273"/>
        <v>0</v>
      </c>
      <c r="AH52" s="245">
        <v>4.2350000000000003</v>
      </c>
      <c r="AI52" s="352">
        <v>4.333333333333333</v>
      </c>
      <c r="AJ52" s="232">
        <f t="shared" si="274"/>
        <v>71.995000000000005</v>
      </c>
      <c r="AK52" s="233">
        <f t="shared" si="275"/>
        <v>52</v>
      </c>
      <c r="AL52" s="245"/>
      <c r="AM52" s="286"/>
      <c r="AN52" s="232">
        <f t="shared" si="276"/>
        <v>0</v>
      </c>
      <c r="AO52" s="233">
        <f t="shared" si="277"/>
        <v>0</v>
      </c>
      <c r="AP52" s="245"/>
      <c r="AQ52" s="354"/>
      <c r="AR52" s="232">
        <f t="shared" si="278"/>
        <v>0</v>
      </c>
      <c r="AS52" s="233">
        <f t="shared" si="279"/>
        <v>0</v>
      </c>
      <c r="AT52" s="545">
        <f t="shared" si="280"/>
        <v>4.2350000000000003</v>
      </c>
      <c r="AU52" s="546">
        <f t="shared" si="281"/>
        <v>4.333333333333333</v>
      </c>
      <c r="AV52" s="232">
        <f t="shared" si="282"/>
        <v>71.995000000000005</v>
      </c>
      <c r="AW52" s="233">
        <f t="shared" si="283"/>
        <v>52</v>
      </c>
      <c r="AX52" s="257"/>
      <c r="AY52" s="253"/>
      <c r="AZ52" s="232">
        <f t="shared" si="284"/>
        <v>0</v>
      </c>
      <c r="BA52" s="233">
        <f t="shared" si="285"/>
        <v>0</v>
      </c>
      <c r="BB52" s="257"/>
      <c r="BC52" s="253"/>
      <c r="BD52" s="232">
        <f t="shared" si="286"/>
        <v>0</v>
      </c>
      <c r="BE52" s="233">
        <f t="shared" si="287"/>
        <v>0</v>
      </c>
      <c r="BF52" s="254"/>
      <c r="BG52" s="253"/>
      <c r="BH52" s="232">
        <f t="shared" si="288"/>
        <v>0</v>
      </c>
      <c r="BI52" s="233">
        <f t="shared" si="289"/>
        <v>0</v>
      </c>
      <c r="BJ52" s="232">
        <f t="shared" si="290"/>
        <v>0</v>
      </c>
      <c r="BK52" s="233">
        <f t="shared" si="291"/>
        <v>0</v>
      </c>
      <c r="BL52" s="232">
        <f t="shared" si="292"/>
        <v>0</v>
      </c>
      <c r="BM52" s="233">
        <f t="shared" si="293"/>
        <v>0</v>
      </c>
      <c r="BN52" s="257">
        <v>114</v>
      </c>
      <c r="BO52" s="356">
        <v>129</v>
      </c>
      <c r="BP52" s="232">
        <f t="shared" si="294"/>
        <v>0</v>
      </c>
      <c r="BQ52" s="233">
        <f t="shared" si="295"/>
        <v>0</v>
      </c>
      <c r="BR52" s="257">
        <v>0</v>
      </c>
      <c r="BS52" s="357"/>
      <c r="BT52" s="232">
        <f t="shared" si="296"/>
        <v>0</v>
      </c>
      <c r="BU52" s="233">
        <f t="shared" si="297"/>
        <v>0</v>
      </c>
      <c r="BV52" s="257">
        <v>2</v>
      </c>
      <c r="BW52" s="256">
        <v>2</v>
      </c>
      <c r="BX52" s="232">
        <f t="shared" si="298"/>
        <v>0</v>
      </c>
      <c r="BY52" s="233">
        <f t="shared" si="299"/>
        <v>0</v>
      </c>
      <c r="BZ52" s="225">
        <f t="shared" si="300"/>
        <v>116</v>
      </c>
      <c r="CA52" s="233">
        <f t="shared" si="301"/>
        <v>131</v>
      </c>
      <c r="CB52" s="225">
        <f t="shared" si="302"/>
        <v>0</v>
      </c>
      <c r="CC52" s="233">
        <f t="shared" si="303"/>
        <v>0</v>
      </c>
      <c r="CD52" s="336">
        <v>4.28</v>
      </c>
      <c r="CE52" s="353">
        <v>4.2131782945736438</v>
      </c>
      <c r="CF52" s="232">
        <f t="shared" si="304"/>
        <v>487.92</v>
      </c>
      <c r="CG52" s="233">
        <f t="shared" si="305"/>
        <v>543.5</v>
      </c>
      <c r="CH52" s="336"/>
      <c r="CI52" s="353"/>
      <c r="CJ52" s="232">
        <f t="shared" si="306"/>
        <v>0</v>
      </c>
      <c r="CK52" s="233">
        <f t="shared" si="307"/>
        <v>0</v>
      </c>
      <c r="CL52" s="336">
        <v>4.5</v>
      </c>
      <c r="CM52" s="286">
        <v>12</v>
      </c>
      <c r="CN52" s="232">
        <f t="shared" si="308"/>
        <v>9</v>
      </c>
      <c r="CO52" s="233">
        <f t="shared" si="309"/>
        <v>24</v>
      </c>
      <c r="CP52" s="232">
        <f t="shared" si="310"/>
        <v>4.2837931034482759</v>
      </c>
      <c r="CQ52" s="546">
        <f t="shared" si="311"/>
        <v>4.3320610687022905</v>
      </c>
      <c r="CR52" s="232">
        <f t="shared" si="312"/>
        <v>496.92</v>
      </c>
      <c r="CS52" s="233">
        <f t="shared" si="313"/>
        <v>567.5</v>
      </c>
      <c r="CT52" s="257"/>
      <c r="CU52" s="253"/>
      <c r="CV52" s="232">
        <f t="shared" si="314"/>
        <v>0</v>
      </c>
      <c r="CW52" s="233">
        <f t="shared" si="315"/>
        <v>0</v>
      </c>
      <c r="CX52" s="257"/>
      <c r="CY52" s="253"/>
      <c r="CZ52" s="232">
        <f t="shared" si="316"/>
        <v>0</v>
      </c>
      <c r="DA52" s="233">
        <f t="shared" si="317"/>
        <v>0</v>
      </c>
      <c r="DB52" s="254"/>
      <c r="DC52" s="253"/>
      <c r="DD52" s="232">
        <f t="shared" si="318"/>
        <v>0</v>
      </c>
      <c r="DE52" s="233">
        <f t="shared" si="319"/>
        <v>0</v>
      </c>
      <c r="DF52" s="232">
        <f t="shared" si="320"/>
        <v>0</v>
      </c>
      <c r="DG52" s="233">
        <f t="shared" si="321"/>
        <v>0</v>
      </c>
      <c r="DH52" s="232">
        <f t="shared" si="322"/>
        <v>0</v>
      </c>
      <c r="DI52" s="233">
        <f t="shared" si="323"/>
        <v>0</v>
      </c>
      <c r="DJ52" s="232">
        <f t="shared" si="324"/>
        <v>133</v>
      </c>
      <c r="DK52" s="233">
        <f t="shared" si="325"/>
        <v>143</v>
      </c>
      <c r="DL52" s="232">
        <f t="shared" si="326"/>
        <v>0</v>
      </c>
      <c r="DM52" s="233">
        <f t="shared" si="327"/>
        <v>0</v>
      </c>
      <c r="DN52" s="545">
        <f t="shared" si="328"/>
        <v>4.277556390977443</v>
      </c>
      <c r="DO52" s="546">
        <f t="shared" si="329"/>
        <v>4.3321678321678325</v>
      </c>
      <c r="DP52" s="232">
        <f t="shared" si="330"/>
        <v>568.91499999999996</v>
      </c>
      <c r="DQ52" s="233">
        <f t="shared" si="331"/>
        <v>619.5</v>
      </c>
      <c r="DR52" s="232">
        <f t="shared" si="332"/>
        <v>0</v>
      </c>
      <c r="DS52" s="233">
        <f t="shared" si="333"/>
        <v>0</v>
      </c>
      <c r="DT52" s="232">
        <f t="shared" si="334"/>
        <v>0</v>
      </c>
      <c r="DU52" s="233">
        <f t="shared" si="335"/>
        <v>0</v>
      </c>
      <c r="DV52" s="257">
        <v>19</v>
      </c>
      <c r="DW52" s="356">
        <v>23</v>
      </c>
      <c r="DX52" s="232">
        <f t="shared" si="336"/>
        <v>0</v>
      </c>
      <c r="DY52" s="233">
        <f t="shared" si="337"/>
        <v>0</v>
      </c>
      <c r="DZ52" s="257"/>
      <c r="EA52" s="357">
        <v>1</v>
      </c>
      <c r="EB52" s="232">
        <f t="shared" si="338"/>
        <v>0</v>
      </c>
      <c r="EC52" s="233">
        <f t="shared" si="339"/>
        <v>0</v>
      </c>
      <c r="ED52" s="257">
        <v>1</v>
      </c>
      <c r="EE52" s="256"/>
      <c r="EF52" s="232">
        <f t="shared" si="340"/>
        <v>0</v>
      </c>
      <c r="EG52" s="233">
        <f t="shared" si="341"/>
        <v>0</v>
      </c>
      <c r="EH52" s="225">
        <f t="shared" si="342"/>
        <v>20</v>
      </c>
      <c r="EI52" s="233">
        <f t="shared" si="343"/>
        <v>24</v>
      </c>
      <c r="EJ52" s="225">
        <f t="shared" si="344"/>
        <v>0</v>
      </c>
      <c r="EK52" s="233">
        <f t="shared" si="345"/>
        <v>0</v>
      </c>
      <c r="EL52" s="336">
        <v>3.23</v>
      </c>
      <c r="EM52" s="353">
        <v>3.6086956521739131</v>
      </c>
      <c r="EN52" s="232">
        <f t="shared" si="346"/>
        <v>61.37</v>
      </c>
      <c r="EO52" s="233">
        <f t="shared" si="347"/>
        <v>83</v>
      </c>
      <c r="EP52" s="336"/>
      <c r="EQ52" s="353">
        <v>11</v>
      </c>
      <c r="ER52" s="232">
        <f t="shared" si="348"/>
        <v>0</v>
      </c>
      <c r="ES52" s="233">
        <f t="shared" si="349"/>
        <v>11</v>
      </c>
      <c r="ET52" s="336">
        <v>2</v>
      </c>
      <c r="EU52" s="286"/>
      <c r="EV52" s="232">
        <f t="shared" si="350"/>
        <v>2</v>
      </c>
      <c r="EW52" s="233">
        <f t="shared" si="351"/>
        <v>0</v>
      </c>
      <c r="EX52" s="545">
        <f t="shared" si="352"/>
        <v>3.1684999999999999</v>
      </c>
      <c r="EY52" s="546">
        <f t="shared" si="353"/>
        <v>3.9166666666666665</v>
      </c>
      <c r="EZ52" s="232">
        <f t="shared" si="354"/>
        <v>63.37</v>
      </c>
      <c r="FA52" s="233">
        <f t="shared" si="355"/>
        <v>94</v>
      </c>
      <c r="FB52" s="257"/>
      <c r="FC52" s="253"/>
      <c r="FD52" s="232">
        <f t="shared" si="356"/>
        <v>0</v>
      </c>
      <c r="FE52" s="233">
        <f t="shared" si="357"/>
        <v>0</v>
      </c>
      <c r="FF52" s="257"/>
      <c r="FG52" s="253"/>
      <c r="FH52" s="232">
        <f t="shared" si="358"/>
        <v>0</v>
      </c>
      <c r="FI52" s="233">
        <f t="shared" si="359"/>
        <v>0</v>
      </c>
      <c r="FJ52" s="254"/>
      <c r="FK52" s="491"/>
      <c r="FL52" s="232">
        <f t="shared" si="360"/>
        <v>0</v>
      </c>
      <c r="FM52" s="233">
        <f t="shared" si="361"/>
        <v>0</v>
      </c>
      <c r="FN52" s="232">
        <f t="shared" si="362"/>
        <v>0</v>
      </c>
      <c r="FO52" s="233">
        <f t="shared" si="363"/>
        <v>0</v>
      </c>
      <c r="FP52" s="232">
        <f t="shared" si="364"/>
        <v>0</v>
      </c>
      <c r="FQ52" s="233">
        <f t="shared" si="365"/>
        <v>0</v>
      </c>
      <c r="FR52" s="257"/>
      <c r="FS52" s="256">
        <v>0</v>
      </c>
      <c r="FT52" s="232">
        <f t="shared" si="366"/>
        <v>0</v>
      </c>
      <c r="FU52" s="233">
        <f t="shared" si="367"/>
        <v>0</v>
      </c>
      <c r="FV52" s="257"/>
      <c r="FW52" s="256">
        <v>0</v>
      </c>
      <c r="FX52" s="232">
        <f t="shared" si="368"/>
        <v>0</v>
      </c>
      <c r="FY52" s="233">
        <f t="shared" si="369"/>
        <v>0</v>
      </c>
      <c r="FZ52" s="257"/>
      <c r="GA52" s="256"/>
      <c r="GB52" s="232">
        <f t="shared" si="370"/>
        <v>0</v>
      </c>
      <c r="GC52" s="233">
        <f t="shared" si="371"/>
        <v>0</v>
      </c>
      <c r="GD52" s="249">
        <f t="shared" si="372"/>
        <v>150</v>
      </c>
      <c r="GE52" s="233">
        <f t="shared" si="373"/>
        <v>164</v>
      </c>
      <c r="GF52" s="232">
        <f t="shared" si="374"/>
        <v>0</v>
      </c>
      <c r="GG52" s="233">
        <f t="shared" si="375"/>
        <v>0</v>
      </c>
      <c r="GH52" s="232">
        <f t="shared" si="376"/>
        <v>621.28499999999997</v>
      </c>
      <c r="GI52" s="233">
        <f t="shared" si="377"/>
        <v>678.5</v>
      </c>
      <c r="GJ52" s="232" t="str">
        <f t="shared" si="378"/>
        <v/>
      </c>
      <c r="GK52" s="233" t="str">
        <f t="shared" si="379"/>
        <v/>
      </c>
      <c r="GL52" s="249">
        <f t="shared" si="380"/>
        <v>0</v>
      </c>
      <c r="GM52" s="233">
        <f t="shared" si="381"/>
        <v>1</v>
      </c>
      <c r="GN52" s="232">
        <f t="shared" si="382"/>
        <v>0</v>
      </c>
      <c r="GO52" s="233">
        <f t="shared" si="383"/>
        <v>0</v>
      </c>
      <c r="GP52" s="232">
        <f t="shared" si="384"/>
        <v>0</v>
      </c>
      <c r="GQ52" s="233">
        <f t="shared" si="385"/>
        <v>11</v>
      </c>
      <c r="GR52" s="232">
        <f t="shared" si="386"/>
        <v>0</v>
      </c>
      <c r="GS52" s="233">
        <f t="shared" si="387"/>
        <v>0</v>
      </c>
      <c r="GT52" s="249">
        <f t="shared" si="388"/>
        <v>150</v>
      </c>
      <c r="GU52" s="233">
        <f t="shared" si="389"/>
        <v>165</v>
      </c>
      <c r="GV52" s="232">
        <f t="shared" si="390"/>
        <v>0</v>
      </c>
      <c r="GW52" s="233">
        <f t="shared" si="391"/>
        <v>0</v>
      </c>
      <c r="GX52" s="232">
        <f t="shared" si="392"/>
        <v>621.28499999999997</v>
      </c>
      <c r="GY52" s="233">
        <f t="shared" si="393"/>
        <v>689.5</v>
      </c>
      <c r="GZ52" s="232" t="str">
        <f t="shared" si="394"/>
        <v/>
      </c>
      <c r="HA52" s="233" t="str">
        <f t="shared" si="395"/>
        <v/>
      </c>
      <c r="HB52" s="249">
        <f t="shared" si="396"/>
        <v>3</v>
      </c>
      <c r="HC52" s="233">
        <f t="shared" si="397"/>
        <v>2</v>
      </c>
      <c r="HD52" s="232">
        <f t="shared" si="398"/>
        <v>0</v>
      </c>
      <c r="HE52" s="233">
        <f t="shared" si="399"/>
        <v>0</v>
      </c>
      <c r="HF52" s="232">
        <f t="shared" si="400"/>
        <v>11</v>
      </c>
      <c r="HG52" s="233">
        <f t="shared" si="401"/>
        <v>24</v>
      </c>
      <c r="HH52" s="232" t="str">
        <f t="shared" si="402"/>
        <v/>
      </c>
      <c r="HI52" s="233" t="str">
        <f t="shared" si="403"/>
        <v/>
      </c>
      <c r="HJ52" s="249">
        <f t="shared" si="404"/>
        <v>632.28499999999997</v>
      </c>
      <c r="HK52" s="233">
        <f t="shared" si="405"/>
        <v>713.5</v>
      </c>
      <c r="HL52" s="232" t="str">
        <f t="shared" si="406"/>
        <v/>
      </c>
      <c r="HM52" s="232" t="str">
        <f t="shared" si="407"/>
        <v/>
      </c>
    </row>
    <row r="53" spans="1:221" ht="15.75">
      <c r="A53" s="507" t="s">
        <v>45</v>
      </c>
      <c r="B53" s="508" t="s">
        <v>1042</v>
      </c>
      <c r="C53" s="559"/>
      <c r="D53" s="507">
        <v>133021</v>
      </c>
      <c r="E53" s="563">
        <v>7</v>
      </c>
      <c r="F53" s="509">
        <v>279</v>
      </c>
      <c r="G53" s="524">
        <v>288</v>
      </c>
      <c r="H53" s="503">
        <v>15</v>
      </c>
      <c r="I53" s="513">
        <v>16</v>
      </c>
      <c r="J53" s="232">
        <f t="shared" si="259"/>
        <v>264</v>
      </c>
      <c r="K53" s="233">
        <f t="shared" si="260"/>
        <v>272</v>
      </c>
      <c r="L53" s="504">
        <v>60</v>
      </c>
      <c r="M53" s="504">
        <v>60</v>
      </c>
      <c r="N53" s="232">
        <f t="shared" si="255"/>
        <v>264</v>
      </c>
      <c r="O53" s="233">
        <f t="shared" si="261"/>
        <v>272</v>
      </c>
      <c r="P53" s="232">
        <f t="shared" si="262"/>
        <v>264</v>
      </c>
      <c r="Q53" s="233">
        <f t="shared" si="263"/>
        <v>272</v>
      </c>
      <c r="R53" s="503">
        <v>99</v>
      </c>
      <c r="S53" s="513">
        <v>102</v>
      </c>
      <c r="T53" s="232">
        <f t="shared" si="264"/>
        <v>99</v>
      </c>
      <c r="U53" s="233">
        <f t="shared" si="265"/>
        <v>102</v>
      </c>
      <c r="V53" s="502">
        <v>9</v>
      </c>
      <c r="W53" s="515">
        <v>6</v>
      </c>
      <c r="X53" s="232">
        <f t="shared" si="266"/>
        <v>9</v>
      </c>
      <c r="Y53" s="233">
        <f t="shared" si="267"/>
        <v>6</v>
      </c>
      <c r="Z53" s="502"/>
      <c r="AA53" s="515">
        <v>1</v>
      </c>
      <c r="AB53" s="232">
        <f t="shared" si="268"/>
        <v>0</v>
      </c>
      <c r="AC53" s="233">
        <f t="shared" si="269"/>
        <v>1</v>
      </c>
      <c r="AD53" s="225">
        <f t="shared" si="270"/>
        <v>108</v>
      </c>
      <c r="AE53" s="233">
        <f t="shared" si="271"/>
        <v>109</v>
      </c>
      <c r="AF53" s="225">
        <f t="shared" si="272"/>
        <v>108</v>
      </c>
      <c r="AG53" s="233">
        <f t="shared" si="273"/>
        <v>109</v>
      </c>
      <c r="AH53" s="505">
        <v>2.6717171717171717</v>
      </c>
      <c r="AI53" s="521">
        <v>2.4803921568627452</v>
      </c>
      <c r="AJ53" s="232">
        <f t="shared" si="274"/>
        <v>264.5</v>
      </c>
      <c r="AK53" s="233">
        <f t="shared" si="275"/>
        <v>253</v>
      </c>
      <c r="AL53" s="505">
        <v>3</v>
      </c>
      <c r="AM53" s="523">
        <v>2.5833333333333335</v>
      </c>
      <c r="AN53" s="232">
        <f t="shared" si="276"/>
        <v>27</v>
      </c>
      <c r="AO53" s="233">
        <f t="shared" si="277"/>
        <v>15.5</v>
      </c>
      <c r="AP53" s="505"/>
      <c r="AQ53" s="523">
        <v>0.5</v>
      </c>
      <c r="AR53" s="232">
        <f t="shared" si="278"/>
        <v>0</v>
      </c>
      <c r="AS53" s="233">
        <f t="shared" si="279"/>
        <v>0.5</v>
      </c>
      <c r="AT53" s="545">
        <f t="shared" si="280"/>
        <v>2.699074074074074</v>
      </c>
      <c r="AU53" s="546">
        <f t="shared" si="281"/>
        <v>2.4678899082568808</v>
      </c>
      <c r="AV53" s="232">
        <f t="shared" si="282"/>
        <v>291.5</v>
      </c>
      <c r="AW53" s="233">
        <f t="shared" si="283"/>
        <v>269</v>
      </c>
      <c r="AX53" s="502">
        <v>72.060606060606062</v>
      </c>
      <c r="AY53" s="517">
        <v>71.343137254901961</v>
      </c>
      <c r="AZ53" s="232">
        <f t="shared" si="284"/>
        <v>7134</v>
      </c>
      <c r="BA53" s="233">
        <f t="shared" si="285"/>
        <v>7277</v>
      </c>
      <c r="BB53" s="502">
        <v>66.888888888888886</v>
      </c>
      <c r="BC53" s="519">
        <v>76.166666666666671</v>
      </c>
      <c r="BD53" s="232">
        <f t="shared" si="286"/>
        <v>602</v>
      </c>
      <c r="BE53" s="233">
        <f t="shared" si="287"/>
        <v>457</v>
      </c>
      <c r="BF53" s="503"/>
      <c r="BG53" s="519">
        <v>80</v>
      </c>
      <c r="BH53" s="232">
        <f t="shared" si="288"/>
        <v>0</v>
      </c>
      <c r="BI53" s="233">
        <f t="shared" si="289"/>
        <v>80</v>
      </c>
      <c r="BJ53" s="232">
        <f t="shared" si="290"/>
        <v>71.629629629629633</v>
      </c>
      <c r="BK53" s="233">
        <f t="shared" si="291"/>
        <v>71.688073394495419</v>
      </c>
      <c r="BL53" s="232">
        <f t="shared" si="292"/>
        <v>7736</v>
      </c>
      <c r="BM53" s="233">
        <f t="shared" si="293"/>
        <v>7814.0000000000009</v>
      </c>
      <c r="BN53" s="502">
        <v>78</v>
      </c>
      <c r="BO53" s="517">
        <v>100</v>
      </c>
      <c r="BP53" s="232">
        <f t="shared" si="294"/>
        <v>78</v>
      </c>
      <c r="BQ53" s="233">
        <f t="shared" si="295"/>
        <v>100</v>
      </c>
      <c r="BR53" s="502">
        <v>15</v>
      </c>
      <c r="BS53" s="519">
        <v>16</v>
      </c>
      <c r="BT53" s="232">
        <f t="shared" si="296"/>
        <v>15</v>
      </c>
      <c r="BU53" s="233">
        <f t="shared" si="297"/>
        <v>16</v>
      </c>
      <c r="BV53" s="502"/>
      <c r="BW53" s="519"/>
      <c r="BX53" s="232">
        <f t="shared" si="298"/>
        <v>0</v>
      </c>
      <c r="BY53" s="233">
        <f t="shared" si="299"/>
        <v>0</v>
      </c>
      <c r="BZ53" s="225">
        <f t="shared" si="300"/>
        <v>93</v>
      </c>
      <c r="CA53" s="233">
        <f t="shared" si="301"/>
        <v>116</v>
      </c>
      <c r="CB53" s="225">
        <f t="shared" si="302"/>
        <v>93</v>
      </c>
      <c r="CC53" s="233">
        <f t="shared" si="303"/>
        <v>116</v>
      </c>
      <c r="CD53" s="506">
        <v>3.4423076923076925</v>
      </c>
      <c r="CE53" s="521">
        <v>4.0650000000000004</v>
      </c>
      <c r="CF53" s="232">
        <f t="shared" si="304"/>
        <v>268.5</v>
      </c>
      <c r="CG53" s="233">
        <f t="shared" si="305"/>
        <v>406.50000000000006</v>
      </c>
      <c r="CH53" s="506">
        <v>6.1</v>
      </c>
      <c r="CI53" s="523">
        <v>4.875</v>
      </c>
      <c r="CJ53" s="232">
        <f t="shared" si="306"/>
        <v>91.5</v>
      </c>
      <c r="CK53" s="233">
        <f t="shared" si="307"/>
        <v>78</v>
      </c>
      <c r="CL53" s="506"/>
      <c r="CM53" s="523"/>
      <c r="CN53" s="232">
        <f t="shared" si="308"/>
        <v>0</v>
      </c>
      <c r="CO53" s="233">
        <f t="shared" si="309"/>
        <v>0</v>
      </c>
      <c r="CP53" s="232">
        <f t="shared" si="310"/>
        <v>3.870967741935484</v>
      </c>
      <c r="CQ53" s="546">
        <f t="shared" si="311"/>
        <v>4.1767241379310347</v>
      </c>
      <c r="CR53" s="232">
        <f t="shared" si="312"/>
        <v>360</v>
      </c>
      <c r="CS53" s="233">
        <f t="shared" si="313"/>
        <v>484.5</v>
      </c>
      <c r="CT53" s="502">
        <v>72.987179487179489</v>
      </c>
      <c r="CU53" s="517">
        <v>75.959999999999994</v>
      </c>
      <c r="CV53" s="232">
        <f t="shared" si="314"/>
        <v>5693</v>
      </c>
      <c r="CW53" s="233">
        <f t="shared" si="315"/>
        <v>7595.9999999999991</v>
      </c>
      <c r="CX53" s="502">
        <v>66.86666666666666</v>
      </c>
      <c r="CY53" s="519">
        <v>68.25</v>
      </c>
      <c r="CZ53" s="232">
        <f t="shared" si="316"/>
        <v>1002.9999999999999</v>
      </c>
      <c r="DA53" s="233">
        <f t="shared" si="317"/>
        <v>1092</v>
      </c>
      <c r="DB53" s="503"/>
      <c r="DC53" s="519"/>
      <c r="DD53" s="232">
        <f t="shared" si="318"/>
        <v>0</v>
      </c>
      <c r="DE53" s="233">
        <f t="shared" si="319"/>
        <v>0</v>
      </c>
      <c r="DF53" s="232">
        <f t="shared" si="320"/>
        <v>72</v>
      </c>
      <c r="DG53" s="233">
        <f t="shared" si="321"/>
        <v>74.896551724137936</v>
      </c>
      <c r="DH53" s="232">
        <f t="shared" si="322"/>
        <v>6696</v>
      </c>
      <c r="DI53" s="233">
        <f t="shared" si="323"/>
        <v>8688</v>
      </c>
      <c r="DJ53" s="232">
        <f t="shared" si="324"/>
        <v>201</v>
      </c>
      <c r="DK53" s="233">
        <f t="shared" si="325"/>
        <v>225</v>
      </c>
      <c r="DL53" s="232">
        <f t="shared" si="326"/>
        <v>201</v>
      </c>
      <c r="DM53" s="233">
        <f t="shared" si="327"/>
        <v>225</v>
      </c>
      <c r="DN53" s="545">
        <f t="shared" si="328"/>
        <v>3.2412935323383083</v>
      </c>
      <c r="DO53" s="546">
        <f t="shared" si="329"/>
        <v>3.3488888888888888</v>
      </c>
      <c r="DP53" s="232">
        <f t="shared" si="330"/>
        <v>651.5</v>
      </c>
      <c r="DQ53" s="233">
        <f t="shared" si="331"/>
        <v>753.5</v>
      </c>
      <c r="DR53" s="232">
        <f t="shared" si="332"/>
        <v>71.800995024875618</v>
      </c>
      <c r="DS53" s="233">
        <f t="shared" si="333"/>
        <v>73.342222222222219</v>
      </c>
      <c r="DT53" s="232">
        <f t="shared" si="334"/>
        <v>14432</v>
      </c>
      <c r="DU53" s="233">
        <f t="shared" si="335"/>
        <v>16502</v>
      </c>
      <c r="DV53" s="502">
        <v>33</v>
      </c>
      <c r="DW53" s="517">
        <v>14</v>
      </c>
      <c r="DX53" s="232">
        <f t="shared" si="336"/>
        <v>33</v>
      </c>
      <c r="DY53" s="233">
        <f t="shared" si="337"/>
        <v>14</v>
      </c>
      <c r="DZ53" s="502">
        <v>15</v>
      </c>
      <c r="EA53" s="519">
        <v>8</v>
      </c>
      <c r="EB53" s="232">
        <f t="shared" si="338"/>
        <v>15</v>
      </c>
      <c r="EC53" s="233">
        <f t="shared" si="339"/>
        <v>8</v>
      </c>
      <c r="ED53" s="502"/>
      <c r="EE53" s="519"/>
      <c r="EF53" s="232">
        <f t="shared" si="340"/>
        <v>0</v>
      </c>
      <c r="EG53" s="233">
        <f t="shared" si="341"/>
        <v>0</v>
      </c>
      <c r="EH53" s="225">
        <f t="shared" si="342"/>
        <v>48</v>
      </c>
      <c r="EI53" s="233">
        <f t="shared" si="343"/>
        <v>22</v>
      </c>
      <c r="EJ53" s="225">
        <f t="shared" si="344"/>
        <v>48</v>
      </c>
      <c r="EK53" s="233">
        <f t="shared" si="345"/>
        <v>22</v>
      </c>
      <c r="EL53" s="506">
        <v>2.106060606060606</v>
      </c>
      <c r="EM53" s="521">
        <v>2.4285714285714284</v>
      </c>
      <c r="EN53" s="232">
        <f t="shared" si="346"/>
        <v>69.5</v>
      </c>
      <c r="EO53" s="233">
        <f t="shared" si="347"/>
        <v>34</v>
      </c>
      <c r="EP53" s="506">
        <v>2.6333333333333333</v>
      </c>
      <c r="EQ53" s="523">
        <v>3.5625</v>
      </c>
      <c r="ER53" s="232">
        <f t="shared" si="348"/>
        <v>39.5</v>
      </c>
      <c r="ES53" s="233">
        <f t="shared" si="349"/>
        <v>28.5</v>
      </c>
      <c r="ET53" s="506"/>
      <c r="EU53" s="523"/>
      <c r="EV53" s="232">
        <f t="shared" si="350"/>
        <v>0</v>
      </c>
      <c r="EW53" s="233">
        <f t="shared" si="351"/>
        <v>0</v>
      </c>
      <c r="EX53" s="545">
        <f t="shared" si="352"/>
        <v>2.2708333333333335</v>
      </c>
      <c r="EY53" s="546">
        <f t="shared" si="353"/>
        <v>2.8409090909090908</v>
      </c>
      <c r="EZ53" s="232">
        <f t="shared" si="354"/>
        <v>109</v>
      </c>
      <c r="FA53" s="233">
        <f t="shared" si="355"/>
        <v>62.5</v>
      </c>
      <c r="FB53" s="502">
        <v>55.060606060606062</v>
      </c>
      <c r="FC53" s="517">
        <v>50.642857142857146</v>
      </c>
      <c r="FD53" s="232">
        <f t="shared" si="356"/>
        <v>1817</v>
      </c>
      <c r="FE53" s="233">
        <f t="shared" si="357"/>
        <v>709</v>
      </c>
      <c r="FF53" s="502">
        <v>45.133333333333333</v>
      </c>
      <c r="FG53" s="519">
        <v>46.5</v>
      </c>
      <c r="FH53" s="232">
        <f t="shared" si="358"/>
        <v>677</v>
      </c>
      <c r="FI53" s="233">
        <f t="shared" si="359"/>
        <v>372</v>
      </c>
      <c r="FJ53" s="503"/>
      <c r="FK53" s="778"/>
      <c r="FL53" s="232">
        <f t="shared" si="360"/>
        <v>0</v>
      </c>
      <c r="FM53" s="233">
        <f t="shared" si="361"/>
        <v>0</v>
      </c>
      <c r="FN53" s="232">
        <f t="shared" si="362"/>
        <v>51.958333333333336</v>
      </c>
      <c r="FO53" s="233">
        <f t="shared" si="363"/>
        <v>49.136363636363633</v>
      </c>
      <c r="FP53" s="232">
        <f t="shared" si="364"/>
        <v>2494</v>
      </c>
      <c r="FQ53" s="233">
        <f t="shared" si="365"/>
        <v>1081</v>
      </c>
      <c r="FR53" s="503">
        <v>15</v>
      </c>
      <c r="FS53" s="772">
        <v>25</v>
      </c>
      <c r="FT53" s="232">
        <f t="shared" si="366"/>
        <v>15</v>
      </c>
      <c r="FU53" s="233">
        <f t="shared" si="367"/>
        <v>25</v>
      </c>
      <c r="FV53" s="375">
        <v>6.9333333333333336</v>
      </c>
      <c r="FW53" s="774">
        <v>6.82</v>
      </c>
      <c r="FX53" s="232">
        <f t="shared" si="368"/>
        <v>104</v>
      </c>
      <c r="FY53" s="233">
        <f t="shared" si="369"/>
        <v>170.5</v>
      </c>
      <c r="FZ53" s="375">
        <v>69.86666666666666</v>
      </c>
      <c r="GA53" s="776">
        <v>71.36</v>
      </c>
      <c r="GB53" s="232">
        <f t="shared" si="370"/>
        <v>1048</v>
      </c>
      <c r="GC53" s="233">
        <f t="shared" si="371"/>
        <v>1784</v>
      </c>
      <c r="GD53" s="249">
        <f t="shared" si="372"/>
        <v>210</v>
      </c>
      <c r="GE53" s="233">
        <f t="shared" si="373"/>
        <v>216</v>
      </c>
      <c r="GF53" s="232">
        <f t="shared" si="374"/>
        <v>210</v>
      </c>
      <c r="GG53" s="233">
        <f t="shared" si="375"/>
        <v>216</v>
      </c>
      <c r="GH53" s="232">
        <f t="shared" si="376"/>
        <v>602.5</v>
      </c>
      <c r="GI53" s="233">
        <f t="shared" si="377"/>
        <v>693.5</v>
      </c>
      <c r="GJ53" s="232">
        <f t="shared" si="378"/>
        <v>14644</v>
      </c>
      <c r="GK53" s="233">
        <f t="shared" si="379"/>
        <v>15582</v>
      </c>
      <c r="GL53" s="249">
        <f t="shared" si="380"/>
        <v>39</v>
      </c>
      <c r="GM53" s="233">
        <f t="shared" si="381"/>
        <v>30</v>
      </c>
      <c r="GN53" s="232">
        <f t="shared" si="382"/>
        <v>39</v>
      </c>
      <c r="GO53" s="233">
        <f t="shared" si="383"/>
        <v>30</v>
      </c>
      <c r="GP53" s="232">
        <f t="shared" si="384"/>
        <v>158</v>
      </c>
      <c r="GQ53" s="233">
        <f t="shared" si="385"/>
        <v>122</v>
      </c>
      <c r="GR53" s="232">
        <f t="shared" si="386"/>
        <v>2282</v>
      </c>
      <c r="GS53" s="233">
        <f t="shared" si="387"/>
        <v>1921</v>
      </c>
      <c r="GT53" s="249">
        <f t="shared" si="388"/>
        <v>249</v>
      </c>
      <c r="GU53" s="233">
        <f t="shared" si="389"/>
        <v>246</v>
      </c>
      <c r="GV53" s="232">
        <f t="shared" si="390"/>
        <v>249</v>
      </c>
      <c r="GW53" s="233">
        <f t="shared" si="391"/>
        <v>246</v>
      </c>
      <c r="GX53" s="232">
        <f t="shared" si="392"/>
        <v>760.5</v>
      </c>
      <c r="GY53" s="233">
        <f t="shared" si="393"/>
        <v>815.5</v>
      </c>
      <c r="GZ53" s="232">
        <f t="shared" si="394"/>
        <v>16926</v>
      </c>
      <c r="HA53" s="233">
        <f t="shared" si="395"/>
        <v>17503</v>
      </c>
      <c r="HB53" s="249">
        <f t="shared" si="396"/>
        <v>0</v>
      </c>
      <c r="HC53" s="233">
        <f t="shared" si="397"/>
        <v>1</v>
      </c>
      <c r="HD53" s="232">
        <f t="shared" si="398"/>
        <v>0</v>
      </c>
      <c r="HE53" s="233">
        <f t="shared" si="399"/>
        <v>1</v>
      </c>
      <c r="HF53" s="232" t="str">
        <f t="shared" si="400"/>
        <v/>
      </c>
      <c r="HG53" s="233">
        <f t="shared" si="401"/>
        <v>0.5</v>
      </c>
      <c r="HH53" s="232" t="str">
        <f t="shared" si="402"/>
        <v/>
      </c>
      <c r="HI53" s="233">
        <f t="shared" si="403"/>
        <v>80</v>
      </c>
      <c r="HJ53" s="249">
        <f t="shared" si="404"/>
        <v>864.5</v>
      </c>
      <c r="HK53" s="233">
        <f t="shared" si="405"/>
        <v>986.5</v>
      </c>
      <c r="HL53" s="232">
        <f t="shared" si="406"/>
        <v>17974</v>
      </c>
      <c r="HM53" s="232">
        <f t="shared" si="407"/>
        <v>19367</v>
      </c>
    </row>
    <row r="54" spans="1:221" ht="15.75">
      <c r="A54" s="507" t="s">
        <v>45</v>
      </c>
      <c r="B54" s="501" t="s">
        <v>1043</v>
      </c>
      <c r="C54" s="560"/>
      <c r="D54" s="507">
        <v>133386</v>
      </c>
      <c r="E54" s="563">
        <v>7</v>
      </c>
      <c r="F54" s="509">
        <v>1439</v>
      </c>
      <c r="G54" s="524">
        <v>1913</v>
      </c>
      <c r="H54" s="503">
        <v>81</v>
      </c>
      <c r="I54" s="513">
        <v>137</v>
      </c>
      <c r="J54" s="232">
        <f t="shared" si="259"/>
        <v>1358</v>
      </c>
      <c r="K54" s="233">
        <f t="shared" si="260"/>
        <v>1776</v>
      </c>
      <c r="L54" s="504">
        <v>60</v>
      </c>
      <c r="M54" s="504">
        <v>60</v>
      </c>
      <c r="N54" s="232">
        <f t="shared" si="255"/>
        <v>1358</v>
      </c>
      <c r="O54" s="233">
        <f t="shared" si="261"/>
        <v>1776</v>
      </c>
      <c r="P54" s="232">
        <f t="shared" si="262"/>
        <v>1358</v>
      </c>
      <c r="Q54" s="233">
        <f t="shared" si="263"/>
        <v>1776</v>
      </c>
      <c r="R54" s="503">
        <v>86</v>
      </c>
      <c r="S54" s="513">
        <v>183</v>
      </c>
      <c r="T54" s="232">
        <f t="shared" si="264"/>
        <v>86</v>
      </c>
      <c r="U54" s="233">
        <f t="shared" si="265"/>
        <v>183</v>
      </c>
      <c r="V54" s="502">
        <v>41</v>
      </c>
      <c r="W54" s="515">
        <v>79</v>
      </c>
      <c r="X54" s="232">
        <f t="shared" si="266"/>
        <v>41</v>
      </c>
      <c r="Y54" s="233">
        <f t="shared" si="267"/>
        <v>79</v>
      </c>
      <c r="Z54" s="502">
        <v>46</v>
      </c>
      <c r="AA54" s="515">
        <v>107</v>
      </c>
      <c r="AB54" s="232">
        <f t="shared" si="268"/>
        <v>46</v>
      </c>
      <c r="AC54" s="233">
        <f t="shared" si="269"/>
        <v>107</v>
      </c>
      <c r="AD54" s="225">
        <f t="shared" si="270"/>
        <v>173</v>
      </c>
      <c r="AE54" s="233">
        <f t="shared" si="271"/>
        <v>369</v>
      </c>
      <c r="AF54" s="225">
        <f t="shared" si="272"/>
        <v>173</v>
      </c>
      <c r="AG54" s="233">
        <f t="shared" si="273"/>
        <v>369</v>
      </c>
      <c r="AH54" s="505">
        <v>2.9534883720930232</v>
      </c>
      <c r="AI54" s="521">
        <v>2.6284153005464481</v>
      </c>
      <c r="AJ54" s="232">
        <f t="shared" si="274"/>
        <v>254</v>
      </c>
      <c r="AK54" s="233">
        <f t="shared" si="275"/>
        <v>481</v>
      </c>
      <c r="AL54" s="505">
        <v>3.1585365853658538</v>
      </c>
      <c r="AM54" s="523">
        <v>2.962025316455696</v>
      </c>
      <c r="AN54" s="232">
        <f t="shared" si="276"/>
        <v>129.5</v>
      </c>
      <c r="AO54" s="233">
        <f t="shared" si="277"/>
        <v>233.99999999999997</v>
      </c>
      <c r="AP54" s="505">
        <v>0.63043478260869568</v>
      </c>
      <c r="AQ54" s="523">
        <v>0.64953271028037385</v>
      </c>
      <c r="AR54" s="232">
        <f t="shared" si="278"/>
        <v>29</v>
      </c>
      <c r="AS54" s="233">
        <f t="shared" si="279"/>
        <v>69.5</v>
      </c>
      <c r="AT54" s="545">
        <f t="shared" si="280"/>
        <v>2.3843930635838149</v>
      </c>
      <c r="AU54" s="546">
        <f t="shared" si="281"/>
        <v>2.1260162601626016</v>
      </c>
      <c r="AV54" s="232">
        <f t="shared" si="282"/>
        <v>412.5</v>
      </c>
      <c r="AW54" s="233">
        <f t="shared" si="283"/>
        <v>784.5</v>
      </c>
      <c r="AX54" s="502">
        <v>75.647674418604652</v>
      </c>
      <c r="AY54" s="517">
        <v>75.777595628415298</v>
      </c>
      <c r="AZ54" s="232">
        <f t="shared" si="284"/>
        <v>6505.7</v>
      </c>
      <c r="BA54" s="233">
        <f t="shared" si="285"/>
        <v>13867.3</v>
      </c>
      <c r="BB54" s="502">
        <v>81.960975609756105</v>
      </c>
      <c r="BC54" s="519">
        <v>78.529113924050634</v>
      </c>
      <c r="BD54" s="232">
        <f t="shared" si="286"/>
        <v>3360.4</v>
      </c>
      <c r="BE54" s="233">
        <f t="shared" si="287"/>
        <v>6203.8</v>
      </c>
      <c r="BF54" s="503">
        <v>64.673913043478265</v>
      </c>
      <c r="BG54" s="519">
        <v>64.158878504672899</v>
      </c>
      <c r="BH54" s="232">
        <f t="shared" si="288"/>
        <v>2975</v>
      </c>
      <c r="BI54" s="233">
        <f t="shared" si="289"/>
        <v>6865</v>
      </c>
      <c r="BJ54" s="232">
        <f t="shared" si="290"/>
        <v>74.226011560693649</v>
      </c>
      <c r="BK54" s="233">
        <f t="shared" si="291"/>
        <v>72.997560975609758</v>
      </c>
      <c r="BL54" s="232">
        <f t="shared" si="292"/>
        <v>12841.100000000002</v>
      </c>
      <c r="BM54" s="233">
        <f t="shared" si="293"/>
        <v>26936.100000000002</v>
      </c>
      <c r="BN54" s="502">
        <v>413</v>
      </c>
      <c r="BO54" s="517">
        <v>540</v>
      </c>
      <c r="BP54" s="232">
        <f t="shared" si="294"/>
        <v>413</v>
      </c>
      <c r="BQ54" s="233">
        <f t="shared" si="295"/>
        <v>540</v>
      </c>
      <c r="BR54" s="502">
        <v>170</v>
      </c>
      <c r="BS54" s="519">
        <v>177</v>
      </c>
      <c r="BT54" s="232">
        <f t="shared" si="296"/>
        <v>170</v>
      </c>
      <c r="BU54" s="233">
        <f t="shared" si="297"/>
        <v>177</v>
      </c>
      <c r="BV54" s="502">
        <v>6</v>
      </c>
      <c r="BW54" s="519">
        <v>7</v>
      </c>
      <c r="BX54" s="232">
        <f t="shared" si="298"/>
        <v>6</v>
      </c>
      <c r="BY54" s="233">
        <f t="shared" si="299"/>
        <v>7</v>
      </c>
      <c r="BZ54" s="225">
        <f t="shared" si="300"/>
        <v>589</v>
      </c>
      <c r="CA54" s="233">
        <f t="shared" si="301"/>
        <v>724</v>
      </c>
      <c r="CB54" s="225">
        <f t="shared" si="302"/>
        <v>589</v>
      </c>
      <c r="CC54" s="233">
        <f t="shared" si="303"/>
        <v>724</v>
      </c>
      <c r="CD54" s="506">
        <v>4.093220338983051</v>
      </c>
      <c r="CE54" s="521">
        <v>4.2416666666666663</v>
      </c>
      <c r="CF54" s="232">
        <f t="shared" si="304"/>
        <v>1690.5</v>
      </c>
      <c r="CG54" s="233">
        <f t="shared" si="305"/>
        <v>2290.5</v>
      </c>
      <c r="CH54" s="506">
        <v>5.302941176470588</v>
      </c>
      <c r="CI54" s="523">
        <v>5.8672316384180787</v>
      </c>
      <c r="CJ54" s="232">
        <f t="shared" si="306"/>
        <v>901.5</v>
      </c>
      <c r="CK54" s="233">
        <f t="shared" si="307"/>
        <v>1038.5</v>
      </c>
      <c r="CL54" s="506">
        <v>4.25</v>
      </c>
      <c r="CM54" s="523">
        <v>5.4285714285714288</v>
      </c>
      <c r="CN54" s="232">
        <f t="shared" si="308"/>
        <v>25.5</v>
      </c>
      <c r="CO54" s="233">
        <f t="shared" si="309"/>
        <v>38</v>
      </c>
      <c r="CP54" s="232">
        <f t="shared" si="310"/>
        <v>4.4439728353140913</v>
      </c>
      <c r="CQ54" s="546">
        <f t="shared" si="311"/>
        <v>4.6505524861878449</v>
      </c>
      <c r="CR54" s="232">
        <f t="shared" si="312"/>
        <v>2617.4999999999995</v>
      </c>
      <c r="CS54" s="233">
        <f t="shared" si="313"/>
        <v>3366.9999999999995</v>
      </c>
      <c r="CT54" s="502">
        <v>77.02421307506053</v>
      </c>
      <c r="CU54" s="517">
        <v>79.246481481481482</v>
      </c>
      <c r="CV54" s="232">
        <f t="shared" si="314"/>
        <v>31811</v>
      </c>
      <c r="CW54" s="233">
        <f t="shared" si="315"/>
        <v>42793.1</v>
      </c>
      <c r="CX54" s="502">
        <v>77.320000000000007</v>
      </c>
      <c r="CY54" s="519">
        <v>79.759322033898286</v>
      </c>
      <c r="CZ54" s="232">
        <f t="shared" si="316"/>
        <v>13144.400000000001</v>
      </c>
      <c r="DA54" s="233">
        <f t="shared" si="317"/>
        <v>14117.399999999996</v>
      </c>
      <c r="DB54" s="503">
        <v>71.833333333333329</v>
      </c>
      <c r="DC54" s="519">
        <v>82.714285714285708</v>
      </c>
      <c r="DD54" s="232">
        <f t="shared" si="318"/>
        <v>431</v>
      </c>
      <c r="DE54" s="233">
        <f t="shared" si="319"/>
        <v>579</v>
      </c>
      <c r="DF54" s="232">
        <f t="shared" si="320"/>
        <v>77.056706281833613</v>
      </c>
      <c r="DG54" s="233">
        <f t="shared" si="321"/>
        <v>79.40538674033148</v>
      </c>
      <c r="DH54" s="232">
        <f t="shared" si="322"/>
        <v>45386.399999999994</v>
      </c>
      <c r="DI54" s="233">
        <f t="shared" si="323"/>
        <v>57489.499999999993</v>
      </c>
      <c r="DJ54" s="232">
        <f t="shared" si="324"/>
        <v>762</v>
      </c>
      <c r="DK54" s="233">
        <f t="shared" si="325"/>
        <v>1093</v>
      </c>
      <c r="DL54" s="232">
        <f t="shared" si="326"/>
        <v>762</v>
      </c>
      <c r="DM54" s="233">
        <f t="shared" si="327"/>
        <v>1093</v>
      </c>
      <c r="DN54" s="545">
        <f t="shared" si="328"/>
        <v>3.9763779527559051</v>
      </c>
      <c r="DO54" s="546">
        <f t="shared" si="329"/>
        <v>3.7982616651418115</v>
      </c>
      <c r="DP54" s="232">
        <f t="shared" si="330"/>
        <v>3029.9999999999995</v>
      </c>
      <c r="DQ54" s="233">
        <f t="shared" si="331"/>
        <v>4151.5</v>
      </c>
      <c r="DR54" s="232">
        <f t="shared" si="332"/>
        <v>76.414041994750662</v>
      </c>
      <c r="DS54" s="233">
        <f t="shared" si="333"/>
        <v>77.242086001829819</v>
      </c>
      <c r="DT54" s="232">
        <f t="shared" si="334"/>
        <v>58227.500000000007</v>
      </c>
      <c r="DU54" s="233">
        <f t="shared" si="335"/>
        <v>84425.599999999991</v>
      </c>
      <c r="DV54" s="502">
        <v>166</v>
      </c>
      <c r="DW54" s="517">
        <v>236</v>
      </c>
      <c r="DX54" s="232">
        <f t="shared" si="336"/>
        <v>166</v>
      </c>
      <c r="DY54" s="233">
        <f t="shared" si="337"/>
        <v>236</v>
      </c>
      <c r="DZ54" s="502">
        <v>120</v>
      </c>
      <c r="EA54" s="519">
        <v>179</v>
      </c>
      <c r="EB54" s="232">
        <f t="shared" si="338"/>
        <v>120</v>
      </c>
      <c r="EC54" s="233">
        <f t="shared" si="339"/>
        <v>179</v>
      </c>
      <c r="ED54" s="502">
        <v>4</v>
      </c>
      <c r="EE54" s="519">
        <v>1</v>
      </c>
      <c r="EF54" s="232">
        <f t="shared" si="340"/>
        <v>4</v>
      </c>
      <c r="EG54" s="233">
        <f t="shared" si="341"/>
        <v>1</v>
      </c>
      <c r="EH54" s="225">
        <f t="shared" si="342"/>
        <v>290</v>
      </c>
      <c r="EI54" s="233">
        <f t="shared" si="343"/>
        <v>416</v>
      </c>
      <c r="EJ54" s="225">
        <f t="shared" si="344"/>
        <v>290</v>
      </c>
      <c r="EK54" s="233">
        <f t="shared" si="345"/>
        <v>416</v>
      </c>
      <c r="EL54" s="506">
        <v>3.0783132530120483</v>
      </c>
      <c r="EM54" s="521">
        <v>2.9872881355932202</v>
      </c>
      <c r="EN54" s="232">
        <f t="shared" si="346"/>
        <v>511</v>
      </c>
      <c r="EO54" s="233">
        <f t="shared" si="347"/>
        <v>705</v>
      </c>
      <c r="EP54" s="506">
        <v>3.8583333333333334</v>
      </c>
      <c r="EQ54" s="523">
        <v>3.7402234636871508</v>
      </c>
      <c r="ER54" s="232">
        <f t="shared" si="348"/>
        <v>463</v>
      </c>
      <c r="ES54" s="233">
        <f t="shared" si="349"/>
        <v>669.5</v>
      </c>
      <c r="ET54" s="506">
        <v>4.375</v>
      </c>
      <c r="EU54" s="523">
        <v>6</v>
      </c>
      <c r="EV54" s="232">
        <f t="shared" si="350"/>
        <v>17.5</v>
      </c>
      <c r="EW54" s="233">
        <f t="shared" si="351"/>
        <v>6</v>
      </c>
      <c r="EX54" s="545">
        <f t="shared" si="352"/>
        <v>3.4189655172413791</v>
      </c>
      <c r="EY54" s="546">
        <f t="shared" si="353"/>
        <v>3.3185096153846154</v>
      </c>
      <c r="EZ54" s="232">
        <f t="shared" si="354"/>
        <v>991.49999999999989</v>
      </c>
      <c r="FA54" s="233">
        <f t="shared" si="355"/>
        <v>1380.5</v>
      </c>
      <c r="FB54" s="502">
        <v>52.773493975903627</v>
      </c>
      <c r="FC54" s="517">
        <v>55.286440677966105</v>
      </c>
      <c r="FD54" s="232">
        <f t="shared" si="356"/>
        <v>8760.4000000000015</v>
      </c>
      <c r="FE54" s="233">
        <f t="shared" si="357"/>
        <v>13047.6</v>
      </c>
      <c r="FF54" s="502">
        <v>50.395000000000003</v>
      </c>
      <c r="FG54" s="519">
        <v>50.841899441340786</v>
      </c>
      <c r="FH54" s="232">
        <f t="shared" si="358"/>
        <v>6047.4000000000005</v>
      </c>
      <c r="FI54" s="233">
        <f t="shared" si="359"/>
        <v>9100.7000000000007</v>
      </c>
      <c r="FJ54" s="503">
        <v>72.5</v>
      </c>
      <c r="FK54" s="778">
        <v>87</v>
      </c>
      <c r="FL54" s="232">
        <f t="shared" si="360"/>
        <v>290</v>
      </c>
      <c r="FM54" s="233">
        <f t="shared" si="361"/>
        <v>87</v>
      </c>
      <c r="FN54" s="232">
        <f t="shared" si="362"/>
        <v>52.06137931034484</v>
      </c>
      <c r="FO54" s="233">
        <f t="shared" si="363"/>
        <v>53.450240384615391</v>
      </c>
      <c r="FP54" s="232">
        <f t="shared" si="364"/>
        <v>15097.800000000003</v>
      </c>
      <c r="FQ54" s="233">
        <f t="shared" si="365"/>
        <v>22235.300000000003</v>
      </c>
      <c r="FR54" s="503">
        <v>306</v>
      </c>
      <c r="FS54" s="773">
        <v>267</v>
      </c>
      <c r="FT54" s="232">
        <f t="shared" si="366"/>
        <v>306</v>
      </c>
      <c r="FU54" s="233">
        <f t="shared" si="367"/>
        <v>267</v>
      </c>
      <c r="FV54" s="375">
        <v>4.4019607843137258</v>
      </c>
      <c r="FW54" s="775">
        <v>5.2659176029962547</v>
      </c>
      <c r="FX54" s="232">
        <f t="shared" si="368"/>
        <v>1347</v>
      </c>
      <c r="FY54" s="233">
        <f t="shared" si="369"/>
        <v>1406</v>
      </c>
      <c r="FZ54" s="375">
        <v>70.702287581699352</v>
      </c>
      <c r="GA54" s="777">
        <v>77.324719101123591</v>
      </c>
      <c r="GB54" s="232">
        <f t="shared" si="370"/>
        <v>21634.9</v>
      </c>
      <c r="GC54" s="233">
        <f t="shared" si="371"/>
        <v>20645.699999999997</v>
      </c>
      <c r="GD54" s="249">
        <f t="shared" si="372"/>
        <v>665</v>
      </c>
      <c r="GE54" s="233">
        <f t="shared" si="373"/>
        <v>959</v>
      </c>
      <c r="GF54" s="232">
        <f t="shared" si="374"/>
        <v>665</v>
      </c>
      <c r="GG54" s="233">
        <f t="shared" si="375"/>
        <v>959</v>
      </c>
      <c r="GH54" s="232">
        <f t="shared" si="376"/>
        <v>2455.5</v>
      </c>
      <c r="GI54" s="233">
        <f t="shared" si="377"/>
        <v>3476.5</v>
      </c>
      <c r="GJ54" s="232">
        <f t="shared" si="378"/>
        <v>47077.1</v>
      </c>
      <c r="GK54" s="233">
        <f t="shared" si="379"/>
        <v>69708</v>
      </c>
      <c r="GL54" s="249">
        <f t="shared" si="380"/>
        <v>331</v>
      </c>
      <c r="GM54" s="233">
        <f t="shared" si="381"/>
        <v>435</v>
      </c>
      <c r="GN54" s="232">
        <f t="shared" si="382"/>
        <v>331</v>
      </c>
      <c r="GO54" s="233">
        <f t="shared" si="383"/>
        <v>435</v>
      </c>
      <c r="GP54" s="232">
        <f t="shared" si="384"/>
        <v>1494</v>
      </c>
      <c r="GQ54" s="233">
        <f t="shared" si="385"/>
        <v>1942</v>
      </c>
      <c r="GR54" s="232">
        <f t="shared" si="386"/>
        <v>22552.200000000004</v>
      </c>
      <c r="GS54" s="233">
        <f t="shared" si="387"/>
        <v>29421.899999999998</v>
      </c>
      <c r="GT54" s="249">
        <f t="shared" si="388"/>
        <v>996</v>
      </c>
      <c r="GU54" s="233">
        <f t="shared" si="389"/>
        <v>1394</v>
      </c>
      <c r="GV54" s="232">
        <f t="shared" si="390"/>
        <v>996</v>
      </c>
      <c r="GW54" s="233">
        <f t="shared" si="391"/>
        <v>1394</v>
      </c>
      <c r="GX54" s="232">
        <f t="shared" si="392"/>
        <v>3949.5</v>
      </c>
      <c r="GY54" s="233">
        <f t="shared" si="393"/>
        <v>5418.5</v>
      </c>
      <c r="GZ54" s="232">
        <f t="shared" si="394"/>
        <v>69629.3</v>
      </c>
      <c r="HA54" s="233">
        <f t="shared" si="395"/>
        <v>99129.9</v>
      </c>
      <c r="HB54" s="249">
        <f t="shared" si="396"/>
        <v>56</v>
      </c>
      <c r="HC54" s="233">
        <f t="shared" si="397"/>
        <v>115</v>
      </c>
      <c r="HD54" s="232">
        <f t="shared" si="398"/>
        <v>56</v>
      </c>
      <c r="HE54" s="233">
        <f t="shared" si="399"/>
        <v>115</v>
      </c>
      <c r="HF54" s="232">
        <f t="shared" si="400"/>
        <v>72</v>
      </c>
      <c r="HG54" s="233">
        <f t="shared" si="401"/>
        <v>113.5</v>
      </c>
      <c r="HH54" s="232">
        <f t="shared" si="402"/>
        <v>3696</v>
      </c>
      <c r="HI54" s="233">
        <f t="shared" si="403"/>
        <v>7531</v>
      </c>
      <c r="HJ54" s="249">
        <f t="shared" si="404"/>
        <v>5368.5</v>
      </c>
      <c r="HK54" s="233">
        <f t="shared" si="405"/>
        <v>6938</v>
      </c>
      <c r="HL54" s="232">
        <f t="shared" si="406"/>
        <v>94960.200000000012</v>
      </c>
      <c r="HM54" s="232">
        <f t="shared" si="407"/>
        <v>127306.59999999999</v>
      </c>
    </row>
    <row r="55" spans="1:221" ht="15.75">
      <c r="A55" s="507" t="s">
        <v>45</v>
      </c>
      <c r="B55" s="501" t="s">
        <v>1044</v>
      </c>
      <c r="C55" s="560"/>
      <c r="D55" s="507">
        <v>133508</v>
      </c>
      <c r="E55" s="564">
        <v>7</v>
      </c>
      <c r="F55" s="509">
        <v>1218</v>
      </c>
      <c r="G55" s="524">
        <v>1457</v>
      </c>
      <c r="H55" s="503">
        <v>61</v>
      </c>
      <c r="I55" s="513">
        <v>89</v>
      </c>
      <c r="J55" s="232">
        <f t="shared" si="259"/>
        <v>1157</v>
      </c>
      <c r="K55" s="233">
        <f t="shared" si="260"/>
        <v>1368</v>
      </c>
      <c r="L55" s="504">
        <v>60</v>
      </c>
      <c r="M55" s="504">
        <v>60</v>
      </c>
      <c r="N55" s="232">
        <f t="shared" si="255"/>
        <v>1157</v>
      </c>
      <c r="O55" s="233">
        <f t="shared" si="261"/>
        <v>1368</v>
      </c>
      <c r="P55" s="232">
        <f t="shared" si="262"/>
        <v>1157</v>
      </c>
      <c r="Q55" s="233">
        <f t="shared" si="263"/>
        <v>1368</v>
      </c>
      <c r="R55" s="503">
        <v>117</v>
      </c>
      <c r="S55" s="513">
        <v>121</v>
      </c>
      <c r="T55" s="232">
        <f t="shared" si="264"/>
        <v>117</v>
      </c>
      <c r="U55" s="233">
        <f t="shared" si="265"/>
        <v>121</v>
      </c>
      <c r="V55" s="502">
        <v>30</v>
      </c>
      <c r="W55" s="515">
        <v>35</v>
      </c>
      <c r="X55" s="232">
        <f t="shared" si="266"/>
        <v>30</v>
      </c>
      <c r="Y55" s="233">
        <f t="shared" si="267"/>
        <v>35</v>
      </c>
      <c r="Z55" s="502">
        <v>8</v>
      </c>
      <c r="AA55" s="515">
        <v>17</v>
      </c>
      <c r="AB55" s="232">
        <f t="shared" si="268"/>
        <v>8</v>
      </c>
      <c r="AC55" s="233">
        <f t="shared" si="269"/>
        <v>17</v>
      </c>
      <c r="AD55" s="225">
        <f t="shared" si="270"/>
        <v>155</v>
      </c>
      <c r="AE55" s="233">
        <f t="shared" si="271"/>
        <v>173</v>
      </c>
      <c r="AF55" s="225">
        <f t="shared" si="272"/>
        <v>155</v>
      </c>
      <c r="AG55" s="233">
        <f t="shared" si="273"/>
        <v>173</v>
      </c>
      <c r="AH55" s="505">
        <v>2.658119658119658</v>
      </c>
      <c r="AI55" s="521">
        <v>2.8966942148760331</v>
      </c>
      <c r="AJ55" s="232">
        <f t="shared" si="274"/>
        <v>311</v>
      </c>
      <c r="AK55" s="233">
        <f t="shared" si="275"/>
        <v>350.5</v>
      </c>
      <c r="AL55" s="505">
        <v>3.2666666666666666</v>
      </c>
      <c r="AM55" s="523">
        <v>3.2</v>
      </c>
      <c r="AN55" s="232">
        <f t="shared" si="276"/>
        <v>98</v>
      </c>
      <c r="AO55" s="233">
        <f t="shared" si="277"/>
        <v>112</v>
      </c>
      <c r="AP55" s="505">
        <v>0.5625</v>
      </c>
      <c r="AQ55" s="523">
        <v>0.52941176470588236</v>
      </c>
      <c r="AR55" s="232">
        <f t="shared" si="278"/>
        <v>4.5</v>
      </c>
      <c r="AS55" s="233">
        <f t="shared" si="279"/>
        <v>9</v>
      </c>
      <c r="AT55" s="545">
        <f t="shared" si="280"/>
        <v>2.6677419354838712</v>
      </c>
      <c r="AU55" s="546">
        <f t="shared" si="281"/>
        <v>2.7254335260115607</v>
      </c>
      <c r="AV55" s="232">
        <f t="shared" si="282"/>
        <v>413.50000000000006</v>
      </c>
      <c r="AW55" s="233">
        <f t="shared" si="283"/>
        <v>471.5</v>
      </c>
      <c r="AX55" s="502">
        <v>71.92307692307692</v>
      </c>
      <c r="AY55" s="517">
        <v>71.52066115702479</v>
      </c>
      <c r="AZ55" s="232">
        <f t="shared" si="284"/>
        <v>8415</v>
      </c>
      <c r="BA55" s="233">
        <f t="shared" si="285"/>
        <v>8654</v>
      </c>
      <c r="BB55" s="502">
        <v>69.86666666666666</v>
      </c>
      <c r="BC55" s="519">
        <v>66.542857142857144</v>
      </c>
      <c r="BD55" s="232">
        <f t="shared" si="286"/>
        <v>2096</v>
      </c>
      <c r="BE55" s="233">
        <f t="shared" si="287"/>
        <v>2329</v>
      </c>
      <c r="BF55" s="503">
        <v>67.25</v>
      </c>
      <c r="BG55" s="519">
        <v>71.647058823529406</v>
      </c>
      <c r="BH55" s="232">
        <f t="shared" si="288"/>
        <v>538</v>
      </c>
      <c r="BI55" s="233">
        <f t="shared" si="289"/>
        <v>1218</v>
      </c>
      <c r="BJ55" s="232">
        <f t="shared" si="290"/>
        <v>71.283870967741933</v>
      </c>
      <c r="BK55" s="233">
        <f t="shared" si="291"/>
        <v>70.526011560693647</v>
      </c>
      <c r="BL55" s="232">
        <f t="shared" si="292"/>
        <v>11049</v>
      </c>
      <c r="BM55" s="233">
        <f t="shared" si="293"/>
        <v>12201</v>
      </c>
      <c r="BN55" s="502">
        <v>380</v>
      </c>
      <c r="BO55" s="517">
        <v>520</v>
      </c>
      <c r="BP55" s="232">
        <f t="shared" si="294"/>
        <v>380</v>
      </c>
      <c r="BQ55" s="233">
        <f t="shared" si="295"/>
        <v>520</v>
      </c>
      <c r="BR55" s="502">
        <v>182</v>
      </c>
      <c r="BS55" s="519">
        <v>196</v>
      </c>
      <c r="BT55" s="232">
        <f t="shared" si="296"/>
        <v>182</v>
      </c>
      <c r="BU55" s="233">
        <f t="shared" si="297"/>
        <v>196</v>
      </c>
      <c r="BV55" s="502"/>
      <c r="BW55" s="519"/>
      <c r="BX55" s="232">
        <f t="shared" si="298"/>
        <v>0</v>
      </c>
      <c r="BY55" s="233">
        <f t="shared" si="299"/>
        <v>0</v>
      </c>
      <c r="BZ55" s="225">
        <f t="shared" si="300"/>
        <v>562</v>
      </c>
      <c r="CA55" s="233">
        <f t="shared" si="301"/>
        <v>716</v>
      </c>
      <c r="CB55" s="225">
        <f t="shared" si="302"/>
        <v>562</v>
      </c>
      <c r="CC55" s="233">
        <f t="shared" si="303"/>
        <v>716</v>
      </c>
      <c r="CD55" s="506">
        <v>4.1631578947368419</v>
      </c>
      <c r="CE55" s="521">
        <v>3.9076923076923076</v>
      </c>
      <c r="CF55" s="232">
        <f t="shared" si="304"/>
        <v>1582</v>
      </c>
      <c r="CG55" s="233">
        <f t="shared" si="305"/>
        <v>2032</v>
      </c>
      <c r="CH55" s="506">
        <v>4.8763736263736268</v>
      </c>
      <c r="CI55" s="523">
        <v>5.4183673469387754</v>
      </c>
      <c r="CJ55" s="232">
        <f t="shared" si="306"/>
        <v>887.50000000000011</v>
      </c>
      <c r="CK55" s="233">
        <f t="shared" si="307"/>
        <v>1062</v>
      </c>
      <c r="CL55" s="506"/>
      <c r="CM55" s="523"/>
      <c r="CN55" s="232">
        <f t="shared" si="308"/>
        <v>0</v>
      </c>
      <c r="CO55" s="233">
        <f t="shared" si="309"/>
        <v>0</v>
      </c>
      <c r="CP55" s="232">
        <f t="shared" si="310"/>
        <v>4.3941281138790034</v>
      </c>
      <c r="CQ55" s="546">
        <f t="shared" si="311"/>
        <v>4.3212290502793298</v>
      </c>
      <c r="CR55" s="232">
        <f t="shared" si="312"/>
        <v>2469.5</v>
      </c>
      <c r="CS55" s="233">
        <f t="shared" si="313"/>
        <v>3094</v>
      </c>
      <c r="CT55" s="502">
        <v>73.753157894736844</v>
      </c>
      <c r="CU55" s="517">
        <v>74.250384615384604</v>
      </c>
      <c r="CV55" s="232">
        <f t="shared" si="314"/>
        <v>28026.2</v>
      </c>
      <c r="CW55" s="233">
        <f t="shared" si="315"/>
        <v>38610.199999999997</v>
      </c>
      <c r="CX55" s="502">
        <v>71.150549450549448</v>
      </c>
      <c r="CY55" s="519">
        <v>75.311224489795919</v>
      </c>
      <c r="CZ55" s="232">
        <f t="shared" si="316"/>
        <v>12949.4</v>
      </c>
      <c r="DA55" s="233">
        <f t="shared" si="317"/>
        <v>14761</v>
      </c>
      <c r="DB55" s="503"/>
      <c r="DC55" s="519"/>
      <c r="DD55" s="232">
        <f t="shared" si="318"/>
        <v>0</v>
      </c>
      <c r="DE55" s="233">
        <f t="shared" si="319"/>
        <v>0</v>
      </c>
      <c r="DF55" s="232">
        <f t="shared" si="320"/>
        <v>72.910320284697505</v>
      </c>
      <c r="DG55" s="233">
        <f t="shared" si="321"/>
        <v>74.540782122905028</v>
      </c>
      <c r="DH55" s="232">
        <f t="shared" si="322"/>
        <v>40975.599999999999</v>
      </c>
      <c r="DI55" s="233">
        <f t="shared" si="323"/>
        <v>53371.199999999997</v>
      </c>
      <c r="DJ55" s="232">
        <f t="shared" si="324"/>
        <v>717</v>
      </c>
      <c r="DK55" s="233">
        <f t="shared" si="325"/>
        <v>889</v>
      </c>
      <c r="DL55" s="232">
        <f t="shared" si="326"/>
        <v>717</v>
      </c>
      <c r="DM55" s="233">
        <f t="shared" si="327"/>
        <v>889</v>
      </c>
      <c r="DN55" s="545">
        <f t="shared" si="328"/>
        <v>4.02092050209205</v>
      </c>
      <c r="DO55" s="546">
        <f t="shared" si="329"/>
        <v>4.0106861642294716</v>
      </c>
      <c r="DP55" s="232">
        <f t="shared" si="330"/>
        <v>2883</v>
      </c>
      <c r="DQ55" s="233">
        <f t="shared" si="331"/>
        <v>3565.5</v>
      </c>
      <c r="DR55" s="232">
        <f t="shared" si="332"/>
        <v>72.558716875871681</v>
      </c>
      <c r="DS55" s="233">
        <f t="shared" si="333"/>
        <v>73.759505061867259</v>
      </c>
      <c r="DT55" s="232">
        <f t="shared" si="334"/>
        <v>52024.6</v>
      </c>
      <c r="DU55" s="233">
        <f t="shared" si="335"/>
        <v>65572.2</v>
      </c>
      <c r="DV55" s="502">
        <v>181</v>
      </c>
      <c r="DW55" s="517">
        <v>176</v>
      </c>
      <c r="DX55" s="232">
        <f t="shared" si="336"/>
        <v>181</v>
      </c>
      <c r="DY55" s="233">
        <f t="shared" si="337"/>
        <v>176</v>
      </c>
      <c r="DZ55" s="502">
        <v>167</v>
      </c>
      <c r="EA55" s="519">
        <v>205</v>
      </c>
      <c r="EB55" s="232">
        <f t="shared" si="338"/>
        <v>167</v>
      </c>
      <c r="EC55" s="233">
        <f t="shared" si="339"/>
        <v>205</v>
      </c>
      <c r="ED55" s="502"/>
      <c r="EE55" s="519"/>
      <c r="EF55" s="232">
        <f t="shared" si="340"/>
        <v>0</v>
      </c>
      <c r="EG55" s="233">
        <f t="shared" si="341"/>
        <v>0</v>
      </c>
      <c r="EH55" s="225">
        <f t="shared" si="342"/>
        <v>348</v>
      </c>
      <c r="EI55" s="233">
        <f t="shared" si="343"/>
        <v>381</v>
      </c>
      <c r="EJ55" s="225">
        <f t="shared" si="344"/>
        <v>348</v>
      </c>
      <c r="EK55" s="233">
        <f t="shared" si="345"/>
        <v>381</v>
      </c>
      <c r="EL55" s="506">
        <v>3.2486187845303869</v>
      </c>
      <c r="EM55" s="521">
        <v>3.4517045454545454</v>
      </c>
      <c r="EN55" s="232">
        <f t="shared" si="346"/>
        <v>588</v>
      </c>
      <c r="EO55" s="233">
        <f t="shared" si="347"/>
        <v>607.5</v>
      </c>
      <c r="EP55" s="506">
        <v>4.1796407185628741</v>
      </c>
      <c r="EQ55" s="523">
        <v>4.2170731707317071</v>
      </c>
      <c r="ER55" s="232">
        <f t="shared" si="348"/>
        <v>698</v>
      </c>
      <c r="ES55" s="233">
        <f t="shared" si="349"/>
        <v>864.5</v>
      </c>
      <c r="ET55" s="506"/>
      <c r="EU55" s="523"/>
      <c r="EV55" s="232">
        <f t="shared" si="350"/>
        <v>0</v>
      </c>
      <c r="EW55" s="233">
        <f t="shared" si="351"/>
        <v>0</v>
      </c>
      <c r="EX55" s="545">
        <f t="shared" si="352"/>
        <v>3.6954022988505746</v>
      </c>
      <c r="EY55" s="546">
        <f t="shared" si="353"/>
        <v>3.863517060367454</v>
      </c>
      <c r="EZ55" s="232">
        <f t="shared" si="354"/>
        <v>1286</v>
      </c>
      <c r="FA55" s="233">
        <f t="shared" si="355"/>
        <v>1472</v>
      </c>
      <c r="FB55" s="502">
        <v>54.325966850828728</v>
      </c>
      <c r="FC55" s="517">
        <v>53.789772727272727</v>
      </c>
      <c r="FD55" s="232">
        <f t="shared" si="356"/>
        <v>9833</v>
      </c>
      <c r="FE55" s="233">
        <f t="shared" si="357"/>
        <v>9467</v>
      </c>
      <c r="FF55" s="502">
        <v>47.688023952095804</v>
      </c>
      <c r="FG55" s="519">
        <v>50.170243902439033</v>
      </c>
      <c r="FH55" s="232">
        <f t="shared" si="358"/>
        <v>7963.9</v>
      </c>
      <c r="FI55" s="233">
        <f t="shared" si="359"/>
        <v>10284.900000000001</v>
      </c>
      <c r="FJ55" s="503"/>
      <c r="FK55" s="778"/>
      <c r="FL55" s="232">
        <f t="shared" si="360"/>
        <v>0</v>
      </c>
      <c r="FM55" s="233">
        <f t="shared" si="361"/>
        <v>0</v>
      </c>
      <c r="FN55" s="232">
        <f t="shared" si="362"/>
        <v>51.140517241379314</v>
      </c>
      <c r="FO55" s="233">
        <f t="shared" si="363"/>
        <v>51.842257217847774</v>
      </c>
      <c r="FP55" s="232">
        <f t="shared" si="364"/>
        <v>17796.900000000001</v>
      </c>
      <c r="FQ55" s="233">
        <f t="shared" si="365"/>
        <v>19751.900000000001</v>
      </c>
      <c r="FR55" s="503">
        <v>92</v>
      </c>
      <c r="FS55" s="773">
        <v>98</v>
      </c>
      <c r="FT55" s="232">
        <f t="shared" si="366"/>
        <v>92</v>
      </c>
      <c r="FU55" s="233">
        <f t="shared" si="367"/>
        <v>98</v>
      </c>
      <c r="FV55" s="375">
        <v>5.1684782608695654</v>
      </c>
      <c r="FW55" s="775">
        <v>5.3979591836734695</v>
      </c>
      <c r="FX55" s="232">
        <f t="shared" si="368"/>
        <v>475.5</v>
      </c>
      <c r="FY55" s="233">
        <f t="shared" si="369"/>
        <v>529</v>
      </c>
      <c r="FZ55" s="375">
        <v>66.803260869565207</v>
      </c>
      <c r="GA55" s="777">
        <v>66.515306122448976</v>
      </c>
      <c r="GB55" s="232">
        <f t="shared" si="370"/>
        <v>6145.8999999999987</v>
      </c>
      <c r="GC55" s="233">
        <f t="shared" si="371"/>
        <v>6518.5</v>
      </c>
      <c r="GD55" s="249">
        <f t="shared" si="372"/>
        <v>678</v>
      </c>
      <c r="GE55" s="233">
        <f t="shared" si="373"/>
        <v>817</v>
      </c>
      <c r="GF55" s="232">
        <f t="shared" si="374"/>
        <v>678</v>
      </c>
      <c r="GG55" s="233">
        <f t="shared" si="375"/>
        <v>817</v>
      </c>
      <c r="GH55" s="232">
        <f t="shared" si="376"/>
        <v>2481</v>
      </c>
      <c r="GI55" s="233">
        <f t="shared" si="377"/>
        <v>2990</v>
      </c>
      <c r="GJ55" s="232">
        <f t="shared" si="378"/>
        <v>46274.2</v>
      </c>
      <c r="GK55" s="233">
        <f t="shared" si="379"/>
        <v>56731.199999999997</v>
      </c>
      <c r="GL55" s="249">
        <f t="shared" si="380"/>
        <v>379</v>
      </c>
      <c r="GM55" s="233">
        <f t="shared" si="381"/>
        <v>436</v>
      </c>
      <c r="GN55" s="232">
        <f t="shared" si="382"/>
        <v>379</v>
      </c>
      <c r="GO55" s="233">
        <f t="shared" si="383"/>
        <v>436</v>
      </c>
      <c r="GP55" s="232">
        <f t="shared" si="384"/>
        <v>1683.5</v>
      </c>
      <c r="GQ55" s="233">
        <f t="shared" si="385"/>
        <v>2038.5</v>
      </c>
      <c r="GR55" s="232">
        <f t="shared" si="386"/>
        <v>23009.3</v>
      </c>
      <c r="GS55" s="233">
        <f t="shared" si="387"/>
        <v>27374.9</v>
      </c>
      <c r="GT55" s="249">
        <f t="shared" si="388"/>
        <v>1057</v>
      </c>
      <c r="GU55" s="233">
        <f t="shared" si="389"/>
        <v>1253</v>
      </c>
      <c r="GV55" s="232">
        <f t="shared" si="390"/>
        <v>1057</v>
      </c>
      <c r="GW55" s="233">
        <f t="shared" si="391"/>
        <v>1253</v>
      </c>
      <c r="GX55" s="232">
        <f t="shared" si="392"/>
        <v>4164.5</v>
      </c>
      <c r="GY55" s="233">
        <f t="shared" si="393"/>
        <v>5028.5</v>
      </c>
      <c r="GZ55" s="232">
        <f t="shared" si="394"/>
        <v>69283.5</v>
      </c>
      <c r="HA55" s="233">
        <f t="shared" si="395"/>
        <v>84106.1</v>
      </c>
      <c r="HB55" s="249">
        <f t="shared" si="396"/>
        <v>8</v>
      </c>
      <c r="HC55" s="233">
        <f t="shared" si="397"/>
        <v>17</v>
      </c>
      <c r="HD55" s="232">
        <f t="shared" si="398"/>
        <v>8</v>
      </c>
      <c r="HE55" s="233">
        <f t="shared" si="399"/>
        <v>17</v>
      </c>
      <c r="HF55" s="232">
        <f t="shared" si="400"/>
        <v>4.5</v>
      </c>
      <c r="HG55" s="233">
        <f t="shared" si="401"/>
        <v>9</v>
      </c>
      <c r="HH55" s="232">
        <f t="shared" si="402"/>
        <v>538</v>
      </c>
      <c r="HI55" s="233">
        <f t="shared" si="403"/>
        <v>1218</v>
      </c>
      <c r="HJ55" s="249">
        <f t="shared" si="404"/>
        <v>4644.5</v>
      </c>
      <c r="HK55" s="233">
        <f t="shared" si="405"/>
        <v>5566.5</v>
      </c>
      <c r="HL55" s="232">
        <f t="shared" si="406"/>
        <v>75967.399999999994</v>
      </c>
      <c r="HM55" s="232">
        <f t="shared" si="407"/>
        <v>91842.6</v>
      </c>
    </row>
    <row r="56" spans="1:221" ht="15.75">
      <c r="A56" s="507" t="s">
        <v>45</v>
      </c>
      <c r="B56" s="501" t="s">
        <v>1045</v>
      </c>
      <c r="C56" s="558" t="s">
        <v>691</v>
      </c>
      <c r="D56" s="507">
        <v>133702</v>
      </c>
      <c r="E56" s="562">
        <v>7</v>
      </c>
      <c r="F56" s="509">
        <v>3011</v>
      </c>
      <c r="G56" s="524">
        <v>4118</v>
      </c>
      <c r="H56" s="503">
        <v>317</v>
      </c>
      <c r="I56" s="513">
        <v>443</v>
      </c>
      <c r="J56" s="232">
        <f t="shared" si="259"/>
        <v>2694</v>
      </c>
      <c r="K56" s="233">
        <f t="shared" si="260"/>
        <v>3675</v>
      </c>
      <c r="L56" s="504">
        <v>60</v>
      </c>
      <c r="M56" s="504">
        <v>60</v>
      </c>
      <c r="N56" s="232">
        <f t="shared" si="255"/>
        <v>2694</v>
      </c>
      <c r="O56" s="233">
        <f t="shared" si="261"/>
        <v>3675</v>
      </c>
      <c r="P56" s="232">
        <f t="shared" si="262"/>
        <v>2694</v>
      </c>
      <c r="Q56" s="233">
        <f t="shared" si="263"/>
        <v>3675</v>
      </c>
      <c r="R56" s="503">
        <v>152</v>
      </c>
      <c r="S56" s="513">
        <v>212</v>
      </c>
      <c r="T56" s="232">
        <f t="shared" si="264"/>
        <v>152</v>
      </c>
      <c r="U56" s="233">
        <f t="shared" si="265"/>
        <v>212</v>
      </c>
      <c r="V56" s="502">
        <v>87</v>
      </c>
      <c r="W56" s="515">
        <v>106</v>
      </c>
      <c r="X56" s="232">
        <f t="shared" si="266"/>
        <v>87</v>
      </c>
      <c r="Y56" s="233">
        <f t="shared" si="267"/>
        <v>106</v>
      </c>
      <c r="Z56" s="502">
        <v>40</v>
      </c>
      <c r="AA56" s="515">
        <v>43</v>
      </c>
      <c r="AB56" s="232">
        <f t="shared" si="268"/>
        <v>40</v>
      </c>
      <c r="AC56" s="233">
        <f t="shared" si="269"/>
        <v>43</v>
      </c>
      <c r="AD56" s="225">
        <f t="shared" si="270"/>
        <v>279</v>
      </c>
      <c r="AE56" s="233">
        <f t="shared" si="271"/>
        <v>361</v>
      </c>
      <c r="AF56" s="225">
        <f t="shared" si="272"/>
        <v>279</v>
      </c>
      <c r="AG56" s="233">
        <f t="shared" si="273"/>
        <v>361</v>
      </c>
      <c r="AH56" s="505">
        <v>2.8552631578947367</v>
      </c>
      <c r="AI56" s="521">
        <v>2.9716981132075473</v>
      </c>
      <c r="AJ56" s="232">
        <f t="shared" si="274"/>
        <v>434</v>
      </c>
      <c r="AK56" s="233">
        <f t="shared" si="275"/>
        <v>630</v>
      </c>
      <c r="AL56" s="505">
        <v>3.8160919540229883</v>
      </c>
      <c r="AM56" s="523">
        <v>3.7924528301886791</v>
      </c>
      <c r="AN56" s="232">
        <f t="shared" si="276"/>
        <v>332</v>
      </c>
      <c r="AO56" s="233">
        <f t="shared" si="277"/>
        <v>402</v>
      </c>
      <c r="AP56" s="505">
        <v>0.61250000000000004</v>
      </c>
      <c r="AQ56" s="523">
        <v>0.66279069767441856</v>
      </c>
      <c r="AR56" s="232">
        <f t="shared" si="278"/>
        <v>24.5</v>
      </c>
      <c r="AS56" s="233">
        <f t="shared" si="279"/>
        <v>28.499999999999996</v>
      </c>
      <c r="AT56" s="545">
        <f t="shared" si="280"/>
        <v>2.8333333333333335</v>
      </c>
      <c r="AU56" s="546">
        <f t="shared" si="281"/>
        <v>2.9376731301939056</v>
      </c>
      <c r="AV56" s="232">
        <f t="shared" si="282"/>
        <v>790.5</v>
      </c>
      <c r="AW56" s="233">
        <f t="shared" si="283"/>
        <v>1060.5</v>
      </c>
      <c r="AX56" s="502">
        <v>72.684210526315795</v>
      </c>
      <c r="AY56" s="517">
        <v>75.117924528301884</v>
      </c>
      <c r="AZ56" s="232">
        <f t="shared" si="284"/>
        <v>11048</v>
      </c>
      <c r="BA56" s="233">
        <f t="shared" si="285"/>
        <v>15925</v>
      </c>
      <c r="BB56" s="502">
        <v>69.574712643678154</v>
      </c>
      <c r="BC56" s="519">
        <v>72.613207547169807</v>
      </c>
      <c r="BD56" s="232">
        <f t="shared" si="286"/>
        <v>6052.9999999999991</v>
      </c>
      <c r="BE56" s="233">
        <f t="shared" si="287"/>
        <v>7697</v>
      </c>
      <c r="BF56" s="503">
        <v>68.05</v>
      </c>
      <c r="BG56" s="519">
        <v>65.697674418604649</v>
      </c>
      <c r="BH56" s="232">
        <f t="shared" si="288"/>
        <v>2722</v>
      </c>
      <c r="BI56" s="233">
        <f t="shared" si="289"/>
        <v>2825</v>
      </c>
      <c r="BJ56" s="232">
        <f t="shared" si="290"/>
        <v>71.050179211469541</v>
      </c>
      <c r="BK56" s="233">
        <f t="shared" si="291"/>
        <v>73.260387811634345</v>
      </c>
      <c r="BL56" s="232">
        <f t="shared" si="292"/>
        <v>19823</v>
      </c>
      <c r="BM56" s="233">
        <f t="shared" si="293"/>
        <v>26447</v>
      </c>
      <c r="BN56" s="502">
        <v>621</v>
      </c>
      <c r="BO56" s="517">
        <v>862</v>
      </c>
      <c r="BP56" s="232">
        <f t="shared" si="294"/>
        <v>621</v>
      </c>
      <c r="BQ56" s="233">
        <f t="shared" si="295"/>
        <v>862</v>
      </c>
      <c r="BR56" s="502">
        <v>531</v>
      </c>
      <c r="BS56" s="519">
        <v>833</v>
      </c>
      <c r="BT56" s="232">
        <f t="shared" si="296"/>
        <v>531</v>
      </c>
      <c r="BU56" s="233">
        <f t="shared" si="297"/>
        <v>833</v>
      </c>
      <c r="BV56" s="502"/>
      <c r="BW56" s="519"/>
      <c r="BX56" s="232">
        <f t="shared" si="298"/>
        <v>0</v>
      </c>
      <c r="BY56" s="233">
        <f t="shared" si="299"/>
        <v>0</v>
      </c>
      <c r="BZ56" s="225">
        <f t="shared" si="300"/>
        <v>1152</v>
      </c>
      <c r="CA56" s="233">
        <f t="shared" si="301"/>
        <v>1695</v>
      </c>
      <c r="CB56" s="225">
        <f t="shared" si="302"/>
        <v>1152</v>
      </c>
      <c r="CC56" s="233">
        <f t="shared" si="303"/>
        <v>1695</v>
      </c>
      <c r="CD56" s="506">
        <v>4.2471819645732687</v>
      </c>
      <c r="CE56" s="521">
        <v>4.2244779582366592</v>
      </c>
      <c r="CF56" s="232">
        <f t="shared" si="304"/>
        <v>2637.5</v>
      </c>
      <c r="CG56" s="233">
        <f t="shared" si="305"/>
        <v>3641.5</v>
      </c>
      <c r="CH56" s="506">
        <v>6.0216572504708097</v>
      </c>
      <c r="CI56" s="523">
        <v>5.9489795918367347</v>
      </c>
      <c r="CJ56" s="232">
        <f t="shared" si="306"/>
        <v>3197.5</v>
      </c>
      <c r="CK56" s="233">
        <f t="shared" si="307"/>
        <v>4955.5</v>
      </c>
      <c r="CL56" s="506"/>
      <c r="CM56" s="523"/>
      <c r="CN56" s="232">
        <f t="shared" si="308"/>
        <v>0</v>
      </c>
      <c r="CO56" s="233">
        <f t="shared" si="309"/>
        <v>0</v>
      </c>
      <c r="CP56" s="232">
        <f t="shared" si="310"/>
        <v>5.065104166666667</v>
      </c>
      <c r="CQ56" s="546">
        <f t="shared" si="311"/>
        <v>5.0719764011799411</v>
      </c>
      <c r="CR56" s="232">
        <f t="shared" si="312"/>
        <v>5835</v>
      </c>
      <c r="CS56" s="233">
        <f t="shared" si="313"/>
        <v>8597</v>
      </c>
      <c r="CT56" s="502">
        <v>77.576489533011269</v>
      </c>
      <c r="CU56" s="517">
        <v>77.858468677494201</v>
      </c>
      <c r="CV56" s="232">
        <f t="shared" si="314"/>
        <v>48175</v>
      </c>
      <c r="CW56" s="233">
        <f t="shared" si="315"/>
        <v>67114</v>
      </c>
      <c r="CX56" s="502">
        <v>76.133709981167613</v>
      </c>
      <c r="CY56" s="519">
        <v>75.801920768307326</v>
      </c>
      <c r="CZ56" s="232">
        <f t="shared" si="316"/>
        <v>40427</v>
      </c>
      <c r="DA56" s="233">
        <f t="shared" si="317"/>
        <v>63143</v>
      </c>
      <c r="DB56" s="503"/>
      <c r="DC56" s="519"/>
      <c r="DD56" s="232">
        <f t="shared" si="318"/>
        <v>0</v>
      </c>
      <c r="DE56" s="233">
        <f t="shared" si="319"/>
        <v>0</v>
      </c>
      <c r="DF56" s="232">
        <f t="shared" si="320"/>
        <v>76.911458333333329</v>
      </c>
      <c r="DG56" s="233">
        <f t="shared" si="321"/>
        <v>76.847787610619463</v>
      </c>
      <c r="DH56" s="232">
        <f t="shared" si="322"/>
        <v>88602</v>
      </c>
      <c r="DI56" s="233">
        <f t="shared" si="323"/>
        <v>130256.99999999999</v>
      </c>
      <c r="DJ56" s="232">
        <f t="shared" si="324"/>
        <v>1431</v>
      </c>
      <c r="DK56" s="233">
        <f t="shared" si="325"/>
        <v>2056</v>
      </c>
      <c r="DL56" s="232">
        <f t="shared" si="326"/>
        <v>1431</v>
      </c>
      <c r="DM56" s="233">
        <f t="shared" si="327"/>
        <v>2056</v>
      </c>
      <c r="DN56" s="545">
        <f t="shared" si="328"/>
        <v>4.6299790356394128</v>
      </c>
      <c r="DO56" s="546">
        <f t="shared" si="329"/>
        <v>4.6972276264591439</v>
      </c>
      <c r="DP56" s="232">
        <f t="shared" si="330"/>
        <v>6625.5</v>
      </c>
      <c r="DQ56" s="233">
        <f t="shared" si="331"/>
        <v>9657.5</v>
      </c>
      <c r="DR56" s="232">
        <f t="shared" si="332"/>
        <v>75.768693221523407</v>
      </c>
      <c r="DS56" s="233">
        <f t="shared" si="333"/>
        <v>76.217898832684824</v>
      </c>
      <c r="DT56" s="232">
        <f t="shared" si="334"/>
        <v>108425</v>
      </c>
      <c r="DU56" s="233">
        <f t="shared" si="335"/>
        <v>156704</v>
      </c>
      <c r="DV56" s="502">
        <v>466</v>
      </c>
      <c r="DW56" s="517">
        <v>599</v>
      </c>
      <c r="DX56" s="232">
        <f t="shared" si="336"/>
        <v>466</v>
      </c>
      <c r="DY56" s="233">
        <f t="shared" si="337"/>
        <v>599</v>
      </c>
      <c r="DZ56" s="502">
        <v>525</v>
      </c>
      <c r="EA56" s="519">
        <v>732</v>
      </c>
      <c r="EB56" s="232">
        <f t="shared" si="338"/>
        <v>525</v>
      </c>
      <c r="EC56" s="233">
        <f t="shared" si="339"/>
        <v>732</v>
      </c>
      <c r="ED56" s="502">
        <v>1</v>
      </c>
      <c r="EE56" s="519"/>
      <c r="EF56" s="232">
        <f t="shared" si="340"/>
        <v>1</v>
      </c>
      <c r="EG56" s="233">
        <f t="shared" si="341"/>
        <v>0</v>
      </c>
      <c r="EH56" s="225">
        <f t="shared" si="342"/>
        <v>992</v>
      </c>
      <c r="EI56" s="233">
        <f t="shared" si="343"/>
        <v>1331</v>
      </c>
      <c r="EJ56" s="225">
        <f t="shared" si="344"/>
        <v>992</v>
      </c>
      <c r="EK56" s="233">
        <f t="shared" si="345"/>
        <v>1331</v>
      </c>
      <c r="EL56" s="506">
        <v>2.6062231759656651</v>
      </c>
      <c r="EM56" s="521">
        <v>2.6736227045075127</v>
      </c>
      <c r="EN56" s="232">
        <f t="shared" si="346"/>
        <v>1214.5</v>
      </c>
      <c r="EO56" s="233">
        <f t="shared" si="347"/>
        <v>1601.5000000000002</v>
      </c>
      <c r="EP56" s="506">
        <v>3.8780952380952383</v>
      </c>
      <c r="EQ56" s="523">
        <v>3.9788251366120218</v>
      </c>
      <c r="ER56" s="232">
        <f t="shared" si="348"/>
        <v>2036</v>
      </c>
      <c r="ES56" s="233">
        <f t="shared" si="349"/>
        <v>2912.5</v>
      </c>
      <c r="ET56" s="506">
        <v>1</v>
      </c>
      <c r="EU56" s="523"/>
      <c r="EV56" s="232">
        <f t="shared" si="350"/>
        <v>1</v>
      </c>
      <c r="EW56" s="233">
        <f t="shared" si="351"/>
        <v>0</v>
      </c>
      <c r="EX56" s="545">
        <f t="shared" si="352"/>
        <v>3.2777217741935485</v>
      </c>
      <c r="EY56" s="546">
        <f t="shared" si="353"/>
        <v>3.391435011269722</v>
      </c>
      <c r="EZ56" s="232">
        <f t="shared" si="354"/>
        <v>3251.5</v>
      </c>
      <c r="FA56" s="233">
        <f t="shared" si="355"/>
        <v>4514</v>
      </c>
      <c r="FB56" s="502">
        <v>50.090128755364809</v>
      </c>
      <c r="FC56" s="517">
        <v>52.031886477462436</v>
      </c>
      <c r="FD56" s="232">
        <f t="shared" si="356"/>
        <v>23342</v>
      </c>
      <c r="FE56" s="233">
        <f t="shared" si="357"/>
        <v>31167.1</v>
      </c>
      <c r="FF56" s="502">
        <v>47.499047619047616</v>
      </c>
      <c r="FG56" s="519">
        <v>49.087431693989068</v>
      </c>
      <c r="FH56" s="232">
        <f t="shared" si="358"/>
        <v>24937</v>
      </c>
      <c r="FI56" s="233">
        <f t="shared" si="359"/>
        <v>35932</v>
      </c>
      <c r="FJ56" s="503">
        <v>15</v>
      </c>
      <c r="FK56" s="778"/>
      <c r="FL56" s="232">
        <f t="shared" si="360"/>
        <v>15</v>
      </c>
      <c r="FM56" s="233">
        <f t="shared" si="361"/>
        <v>0</v>
      </c>
      <c r="FN56" s="232">
        <f t="shared" si="362"/>
        <v>48.68346774193548</v>
      </c>
      <c r="FO56" s="233">
        <f t="shared" si="363"/>
        <v>50.41254695717506</v>
      </c>
      <c r="FP56" s="232">
        <f t="shared" si="364"/>
        <v>48294</v>
      </c>
      <c r="FQ56" s="233">
        <f t="shared" si="365"/>
        <v>67099.100000000006</v>
      </c>
      <c r="FR56" s="503">
        <v>271</v>
      </c>
      <c r="FS56" s="773">
        <v>288</v>
      </c>
      <c r="FT56" s="232">
        <f t="shared" si="366"/>
        <v>271</v>
      </c>
      <c r="FU56" s="233">
        <f t="shared" si="367"/>
        <v>288</v>
      </c>
      <c r="FV56" s="375">
        <v>5.6346863468634689</v>
      </c>
      <c r="FW56" s="775">
        <v>6.3298611111111107</v>
      </c>
      <c r="FX56" s="232">
        <f t="shared" si="368"/>
        <v>1527</v>
      </c>
      <c r="FY56" s="233">
        <f t="shared" si="369"/>
        <v>1823</v>
      </c>
      <c r="FZ56" s="375">
        <v>71.431734317343171</v>
      </c>
      <c r="GA56" s="777">
        <v>75.989583333333329</v>
      </c>
      <c r="GB56" s="232">
        <f t="shared" si="370"/>
        <v>19358</v>
      </c>
      <c r="GC56" s="233">
        <f t="shared" si="371"/>
        <v>21885</v>
      </c>
      <c r="GD56" s="249">
        <f t="shared" si="372"/>
        <v>1239</v>
      </c>
      <c r="GE56" s="233">
        <f t="shared" si="373"/>
        <v>1673</v>
      </c>
      <c r="GF56" s="232">
        <f t="shared" si="374"/>
        <v>1239</v>
      </c>
      <c r="GG56" s="233">
        <f t="shared" si="375"/>
        <v>1673</v>
      </c>
      <c r="GH56" s="232">
        <f t="shared" si="376"/>
        <v>4286</v>
      </c>
      <c r="GI56" s="233">
        <f t="shared" si="377"/>
        <v>5873</v>
      </c>
      <c r="GJ56" s="232">
        <f t="shared" si="378"/>
        <v>82565</v>
      </c>
      <c r="GK56" s="233">
        <f t="shared" si="379"/>
        <v>114206.1</v>
      </c>
      <c r="GL56" s="249">
        <f t="shared" si="380"/>
        <v>1143</v>
      </c>
      <c r="GM56" s="233">
        <f t="shared" si="381"/>
        <v>1671</v>
      </c>
      <c r="GN56" s="232">
        <f t="shared" si="382"/>
        <v>1143</v>
      </c>
      <c r="GO56" s="233">
        <f t="shared" si="383"/>
        <v>1671</v>
      </c>
      <c r="GP56" s="232">
        <f t="shared" si="384"/>
        <v>5565.5</v>
      </c>
      <c r="GQ56" s="233">
        <f t="shared" si="385"/>
        <v>8270</v>
      </c>
      <c r="GR56" s="232">
        <f t="shared" si="386"/>
        <v>71417</v>
      </c>
      <c r="GS56" s="233">
        <f t="shared" si="387"/>
        <v>106772</v>
      </c>
      <c r="GT56" s="249">
        <f t="shared" si="388"/>
        <v>2382</v>
      </c>
      <c r="GU56" s="233">
        <f t="shared" si="389"/>
        <v>3344</v>
      </c>
      <c r="GV56" s="232">
        <f t="shared" si="390"/>
        <v>2382</v>
      </c>
      <c r="GW56" s="233">
        <f t="shared" si="391"/>
        <v>3344</v>
      </c>
      <c r="GX56" s="232">
        <f t="shared" si="392"/>
        <v>9851.5</v>
      </c>
      <c r="GY56" s="233">
        <f t="shared" si="393"/>
        <v>14143</v>
      </c>
      <c r="GZ56" s="232">
        <f t="shared" si="394"/>
        <v>153982</v>
      </c>
      <c r="HA56" s="233">
        <f t="shared" si="395"/>
        <v>220978.1</v>
      </c>
      <c r="HB56" s="249">
        <f t="shared" si="396"/>
        <v>41</v>
      </c>
      <c r="HC56" s="233">
        <f t="shared" si="397"/>
        <v>43</v>
      </c>
      <c r="HD56" s="232">
        <f t="shared" si="398"/>
        <v>41</v>
      </c>
      <c r="HE56" s="233">
        <f t="shared" si="399"/>
        <v>43</v>
      </c>
      <c r="HF56" s="232">
        <f t="shared" si="400"/>
        <v>25.5</v>
      </c>
      <c r="HG56" s="233">
        <f t="shared" si="401"/>
        <v>28.499999999999996</v>
      </c>
      <c r="HH56" s="232">
        <f t="shared" si="402"/>
        <v>2737</v>
      </c>
      <c r="HI56" s="233">
        <f t="shared" si="403"/>
        <v>2825</v>
      </c>
      <c r="HJ56" s="249">
        <f t="shared" si="404"/>
        <v>11404</v>
      </c>
      <c r="HK56" s="233">
        <f t="shared" si="405"/>
        <v>15994.5</v>
      </c>
      <c r="HL56" s="232">
        <f t="shared" si="406"/>
        <v>176077</v>
      </c>
      <c r="HM56" s="232">
        <f t="shared" si="407"/>
        <v>245688.1</v>
      </c>
    </row>
    <row r="57" spans="1:221" ht="15.75">
      <c r="A57" s="507" t="s">
        <v>45</v>
      </c>
      <c r="B57" s="501" t="s">
        <v>1049</v>
      </c>
      <c r="C57" s="558" t="s">
        <v>691</v>
      </c>
      <c r="D57" s="507">
        <v>134608</v>
      </c>
      <c r="E57" s="562">
        <v>7</v>
      </c>
      <c r="F57" s="509">
        <v>1302</v>
      </c>
      <c r="G57" s="524">
        <v>1355</v>
      </c>
      <c r="H57" s="503">
        <v>57</v>
      </c>
      <c r="I57" s="513">
        <v>67</v>
      </c>
      <c r="J57" s="232">
        <f t="shared" si="259"/>
        <v>1245</v>
      </c>
      <c r="K57" s="233">
        <f t="shared" si="260"/>
        <v>1288</v>
      </c>
      <c r="L57" s="504">
        <v>60</v>
      </c>
      <c r="M57" s="504">
        <v>60</v>
      </c>
      <c r="N57" s="232">
        <f t="shared" si="255"/>
        <v>1245</v>
      </c>
      <c r="O57" s="233">
        <f t="shared" si="261"/>
        <v>1288</v>
      </c>
      <c r="P57" s="232">
        <f t="shared" si="262"/>
        <v>1245</v>
      </c>
      <c r="Q57" s="233">
        <f t="shared" si="263"/>
        <v>1288</v>
      </c>
      <c r="R57" s="503">
        <v>250</v>
      </c>
      <c r="S57" s="513">
        <v>252</v>
      </c>
      <c r="T57" s="232">
        <f t="shared" si="264"/>
        <v>250</v>
      </c>
      <c r="U57" s="233">
        <f t="shared" si="265"/>
        <v>252</v>
      </c>
      <c r="V57" s="502">
        <v>78</v>
      </c>
      <c r="W57" s="515">
        <v>77</v>
      </c>
      <c r="X57" s="232">
        <f t="shared" si="266"/>
        <v>78</v>
      </c>
      <c r="Y57" s="233">
        <f t="shared" si="267"/>
        <v>77</v>
      </c>
      <c r="Z57" s="502">
        <v>57</v>
      </c>
      <c r="AA57" s="515">
        <v>63</v>
      </c>
      <c r="AB57" s="232">
        <f t="shared" si="268"/>
        <v>57</v>
      </c>
      <c r="AC57" s="233">
        <f t="shared" si="269"/>
        <v>63</v>
      </c>
      <c r="AD57" s="225">
        <f t="shared" si="270"/>
        <v>385</v>
      </c>
      <c r="AE57" s="233">
        <f t="shared" si="271"/>
        <v>392</v>
      </c>
      <c r="AF57" s="225">
        <f t="shared" si="272"/>
        <v>385</v>
      </c>
      <c r="AG57" s="233">
        <f t="shared" si="273"/>
        <v>392</v>
      </c>
      <c r="AH57" s="505">
        <v>2.8679999999999999</v>
      </c>
      <c r="AI57" s="521">
        <v>2.6845238095238093</v>
      </c>
      <c r="AJ57" s="232">
        <f t="shared" si="274"/>
        <v>717</v>
      </c>
      <c r="AK57" s="233">
        <f t="shared" si="275"/>
        <v>676.5</v>
      </c>
      <c r="AL57" s="505">
        <v>2.9230769230769229</v>
      </c>
      <c r="AM57" s="523">
        <v>4.2662337662337659</v>
      </c>
      <c r="AN57" s="232">
        <f t="shared" si="276"/>
        <v>228</v>
      </c>
      <c r="AO57" s="233">
        <f t="shared" si="277"/>
        <v>328.5</v>
      </c>
      <c r="AP57" s="505">
        <v>0.64912280701754388</v>
      </c>
      <c r="AQ57" s="523">
        <v>0.58730158730158732</v>
      </c>
      <c r="AR57" s="232">
        <f t="shared" si="278"/>
        <v>37</v>
      </c>
      <c r="AS57" s="233">
        <f t="shared" si="279"/>
        <v>37</v>
      </c>
      <c r="AT57" s="545">
        <f t="shared" si="280"/>
        <v>2.5506493506493508</v>
      </c>
      <c r="AU57" s="546">
        <f t="shared" si="281"/>
        <v>2.6581632653061225</v>
      </c>
      <c r="AV57" s="232">
        <f t="shared" si="282"/>
        <v>982.00000000000011</v>
      </c>
      <c r="AW57" s="233">
        <f t="shared" si="283"/>
        <v>1042</v>
      </c>
      <c r="AX57" s="502">
        <v>76.474000000000004</v>
      </c>
      <c r="AY57" s="517">
        <v>74.974206349206355</v>
      </c>
      <c r="AZ57" s="232">
        <f t="shared" si="284"/>
        <v>19118.5</v>
      </c>
      <c r="BA57" s="233">
        <f t="shared" si="285"/>
        <v>18893.5</v>
      </c>
      <c r="BB57" s="502">
        <v>77.391025641025635</v>
      </c>
      <c r="BC57" s="519">
        <v>75.831168831168824</v>
      </c>
      <c r="BD57" s="232">
        <f t="shared" si="286"/>
        <v>6036.5</v>
      </c>
      <c r="BE57" s="233">
        <f t="shared" si="287"/>
        <v>5838.9999999999991</v>
      </c>
      <c r="BF57" s="503">
        <v>72.859649122807014</v>
      </c>
      <c r="BG57" s="519">
        <v>65.984126984126988</v>
      </c>
      <c r="BH57" s="232">
        <f t="shared" si="288"/>
        <v>4153</v>
      </c>
      <c r="BI57" s="233">
        <f t="shared" si="289"/>
        <v>4157</v>
      </c>
      <c r="BJ57" s="232">
        <f t="shared" si="290"/>
        <v>76.124675324675323</v>
      </c>
      <c r="BK57" s="233">
        <f t="shared" si="291"/>
        <v>73.697704081632651</v>
      </c>
      <c r="BL57" s="232">
        <f t="shared" si="292"/>
        <v>29308</v>
      </c>
      <c r="BM57" s="233">
        <f t="shared" si="293"/>
        <v>28889.5</v>
      </c>
      <c r="BN57" s="502">
        <v>326</v>
      </c>
      <c r="BO57" s="517">
        <v>358</v>
      </c>
      <c r="BP57" s="232">
        <f t="shared" si="294"/>
        <v>326</v>
      </c>
      <c r="BQ57" s="233">
        <f t="shared" si="295"/>
        <v>358</v>
      </c>
      <c r="BR57" s="502">
        <v>123</v>
      </c>
      <c r="BS57" s="519">
        <v>155</v>
      </c>
      <c r="BT57" s="232">
        <f t="shared" si="296"/>
        <v>123</v>
      </c>
      <c r="BU57" s="233">
        <f t="shared" si="297"/>
        <v>155</v>
      </c>
      <c r="BV57" s="502">
        <v>1</v>
      </c>
      <c r="BW57" s="519">
        <v>1</v>
      </c>
      <c r="BX57" s="232">
        <f t="shared" si="298"/>
        <v>1</v>
      </c>
      <c r="BY57" s="233">
        <f t="shared" si="299"/>
        <v>1</v>
      </c>
      <c r="BZ57" s="225">
        <f t="shared" si="300"/>
        <v>450</v>
      </c>
      <c r="CA57" s="233">
        <f t="shared" si="301"/>
        <v>514</v>
      </c>
      <c r="CB57" s="225">
        <f t="shared" si="302"/>
        <v>450</v>
      </c>
      <c r="CC57" s="233">
        <f t="shared" si="303"/>
        <v>514</v>
      </c>
      <c r="CD57" s="506">
        <v>4.0199386503067487</v>
      </c>
      <c r="CE57" s="521">
        <v>3.7430167597765363</v>
      </c>
      <c r="CF57" s="232">
        <f t="shared" si="304"/>
        <v>1310.5</v>
      </c>
      <c r="CG57" s="233">
        <f t="shared" si="305"/>
        <v>1340</v>
      </c>
      <c r="CH57" s="506">
        <v>5.2764227642276422</v>
      </c>
      <c r="CI57" s="523">
        <v>5.3</v>
      </c>
      <c r="CJ57" s="232">
        <f t="shared" si="306"/>
        <v>649</v>
      </c>
      <c r="CK57" s="233">
        <f t="shared" si="307"/>
        <v>821.5</v>
      </c>
      <c r="CL57" s="506">
        <v>4.5</v>
      </c>
      <c r="CM57" s="523">
        <v>6</v>
      </c>
      <c r="CN57" s="232">
        <f t="shared" si="308"/>
        <v>4.5</v>
      </c>
      <c r="CO57" s="233">
        <f t="shared" si="309"/>
        <v>6</v>
      </c>
      <c r="CP57" s="232">
        <f t="shared" si="310"/>
        <v>4.3644444444444446</v>
      </c>
      <c r="CQ57" s="546">
        <f t="shared" si="311"/>
        <v>4.2169260700389106</v>
      </c>
      <c r="CR57" s="232">
        <f t="shared" si="312"/>
        <v>1964</v>
      </c>
      <c r="CS57" s="233">
        <f t="shared" si="313"/>
        <v>2167.5</v>
      </c>
      <c r="CT57" s="502">
        <v>75.817484662576689</v>
      </c>
      <c r="CU57" s="517">
        <v>75.040502793296085</v>
      </c>
      <c r="CV57" s="232">
        <f t="shared" si="314"/>
        <v>24716.5</v>
      </c>
      <c r="CW57" s="233">
        <f t="shared" si="315"/>
        <v>26864.5</v>
      </c>
      <c r="CX57" s="502">
        <v>74.109756097560975</v>
      </c>
      <c r="CY57" s="519">
        <v>72.983870967741936</v>
      </c>
      <c r="CZ57" s="232">
        <f t="shared" si="316"/>
        <v>9115.5</v>
      </c>
      <c r="DA57" s="233">
        <f t="shared" si="317"/>
        <v>11312.5</v>
      </c>
      <c r="DB57" s="503">
        <v>90.5</v>
      </c>
      <c r="DC57" s="519">
        <v>105</v>
      </c>
      <c r="DD57" s="232">
        <f t="shared" si="318"/>
        <v>90.5</v>
      </c>
      <c r="DE57" s="233">
        <f t="shared" si="319"/>
        <v>105</v>
      </c>
      <c r="DF57" s="232">
        <f t="shared" si="320"/>
        <v>75.38333333333334</v>
      </c>
      <c r="DG57" s="233">
        <f t="shared" si="321"/>
        <v>74.478599221789878</v>
      </c>
      <c r="DH57" s="232">
        <f t="shared" si="322"/>
        <v>33922.5</v>
      </c>
      <c r="DI57" s="233">
        <f t="shared" si="323"/>
        <v>38282</v>
      </c>
      <c r="DJ57" s="232">
        <f t="shared" si="324"/>
        <v>835</v>
      </c>
      <c r="DK57" s="233">
        <f t="shared" si="325"/>
        <v>906</v>
      </c>
      <c r="DL57" s="232">
        <f t="shared" si="326"/>
        <v>835</v>
      </c>
      <c r="DM57" s="233">
        <f t="shared" si="327"/>
        <v>906</v>
      </c>
      <c r="DN57" s="545">
        <f t="shared" si="328"/>
        <v>3.5281437125748503</v>
      </c>
      <c r="DO57" s="546">
        <f t="shared" si="329"/>
        <v>3.5424944812362029</v>
      </c>
      <c r="DP57" s="232">
        <f t="shared" si="330"/>
        <v>2946</v>
      </c>
      <c r="DQ57" s="233">
        <f t="shared" si="331"/>
        <v>3209.5</v>
      </c>
      <c r="DR57" s="232">
        <f t="shared" si="332"/>
        <v>75.725149700598806</v>
      </c>
      <c r="DS57" s="233">
        <f t="shared" si="333"/>
        <v>74.140728476821195</v>
      </c>
      <c r="DT57" s="232">
        <f t="shared" si="334"/>
        <v>63230.5</v>
      </c>
      <c r="DU57" s="233">
        <f t="shared" si="335"/>
        <v>67171.5</v>
      </c>
      <c r="DV57" s="502">
        <v>139</v>
      </c>
      <c r="DW57" s="517">
        <v>117</v>
      </c>
      <c r="DX57" s="232">
        <f t="shared" si="336"/>
        <v>139</v>
      </c>
      <c r="DY57" s="233">
        <f t="shared" si="337"/>
        <v>117</v>
      </c>
      <c r="DZ57" s="502">
        <v>124</v>
      </c>
      <c r="EA57" s="519">
        <v>120</v>
      </c>
      <c r="EB57" s="232">
        <f t="shared" si="338"/>
        <v>124</v>
      </c>
      <c r="EC57" s="233">
        <f t="shared" si="339"/>
        <v>120</v>
      </c>
      <c r="ED57" s="502"/>
      <c r="EE57" s="519"/>
      <c r="EF57" s="232">
        <f t="shared" si="340"/>
        <v>0</v>
      </c>
      <c r="EG57" s="233">
        <f t="shared" si="341"/>
        <v>0</v>
      </c>
      <c r="EH57" s="225">
        <f t="shared" si="342"/>
        <v>263</v>
      </c>
      <c r="EI57" s="233">
        <f t="shared" si="343"/>
        <v>237</v>
      </c>
      <c r="EJ57" s="225">
        <f t="shared" si="344"/>
        <v>263</v>
      </c>
      <c r="EK57" s="233">
        <f t="shared" si="345"/>
        <v>237</v>
      </c>
      <c r="EL57" s="506">
        <v>2.7733812949640289</v>
      </c>
      <c r="EM57" s="521">
        <v>2.341880341880342</v>
      </c>
      <c r="EN57" s="232">
        <f t="shared" si="346"/>
        <v>385.5</v>
      </c>
      <c r="EO57" s="233">
        <f t="shared" si="347"/>
        <v>274</v>
      </c>
      <c r="EP57" s="506">
        <v>4.221774193548387</v>
      </c>
      <c r="EQ57" s="523">
        <v>4.4958333333333336</v>
      </c>
      <c r="ER57" s="232">
        <f t="shared" si="348"/>
        <v>523.5</v>
      </c>
      <c r="ES57" s="233">
        <f t="shared" si="349"/>
        <v>539.5</v>
      </c>
      <c r="ET57" s="506"/>
      <c r="EU57" s="523"/>
      <c r="EV57" s="232">
        <f t="shared" si="350"/>
        <v>0</v>
      </c>
      <c r="EW57" s="233">
        <f t="shared" si="351"/>
        <v>0</v>
      </c>
      <c r="EX57" s="545">
        <f t="shared" si="352"/>
        <v>3.456273764258555</v>
      </c>
      <c r="EY57" s="546">
        <f t="shared" si="353"/>
        <v>3.4324894514767932</v>
      </c>
      <c r="EZ57" s="232">
        <f t="shared" si="354"/>
        <v>909</v>
      </c>
      <c r="FA57" s="233">
        <f t="shared" si="355"/>
        <v>813.5</v>
      </c>
      <c r="FB57" s="502">
        <v>49.165467625899282</v>
      </c>
      <c r="FC57" s="517">
        <v>48.726495726495727</v>
      </c>
      <c r="FD57" s="232">
        <f t="shared" si="356"/>
        <v>6834</v>
      </c>
      <c r="FE57" s="233">
        <f t="shared" si="357"/>
        <v>5701</v>
      </c>
      <c r="FF57" s="502">
        <v>46.346774193548384</v>
      </c>
      <c r="FG57" s="519">
        <v>44.045833333333334</v>
      </c>
      <c r="FH57" s="232">
        <f t="shared" si="358"/>
        <v>5747</v>
      </c>
      <c r="FI57" s="233">
        <f t="shared" si="359"/>
        <v>5285.5</v>
      </c>
      <c r="FJ57" s="503"/>
      <c r="FK57" s="778"/>
      <c r="FL57" s="232">
        <f t="shared" si="360"/>
        <v>0</v>
      </c>
      <c r="FM57" s="233">
        <f t="shared" si="361"/>
        <v>0</v>
      </c>
      <c r="FN57" s="232">
        <f t="shared" si="362"/>
        <v>47.836501901140686</v>
      </c>
      <c r="FO57" s="233">
        <f t="shared" si="363"/>
        <v>46.356540084388186</v>
      </c>
      <c r="FP57" s="232">
        <f t="shared" si="364"/>
        <v>12581</v>
      </c>
      <c r="FQ57" s="233">
        <f t="shared" si="365"/>
        <v>10986.5</v>
      </c>
      <c r="FR57" s="503">
        <v>147</v>
      </c>
      <c r="FS57" s="773">
        <v>145</v>
      </c>
      <c r="FT57" s="232">
        <f t="shared" si="366"/>
        <v>147</v>
      </c>
      <c r="FU57" s="233">
        <f t="shared" si="367"/>
        <v>145</v>
      </c>
      <c r="FV57" s="375">
        <v>6.2278911564625847</v>
      </c>
      <c r="FW57" s="775">
        <v>5.6620689655172418</v>
      </c>
      <c r="FX57" s="232">
        <f t="shared" si="368"/>
        <v>915.5</v>
      </c>
      <c r="FY57" s="233">
        <f t="shared" si="369"/>
        <v>821.00000000000011</v>
      </c>
      <c r="FZ57" s="375">
        <v>69.884353741496597</v>
      </c>
      <c r="GA57" s="777">
        <v>71.748275862068965</v>
      </c>
      <c r="GB57" s="232">
        <f t="shared" si="370"/>
        <v>10273</v>
      </c>
      <c r="GC57" s="233">
        <f t="shared" si="371"/>
        <v>10403.5</v>
      </c>
      <c r="GD57" s="249">
        <f t="shared" si="372"/>
        <v>715</v>
      </c>
      <c r="GE57" s="233">
        <f t="shared" si="373"/>
        <v>727</v>
      </c>
      <c r="GF57" s="232">
        <f t="shared" si="374"/>
        <v>715</v>
      </c>
      <c r="GG57" s="233">
        <f t="shared" si="375"/>
        <v>727</v>
      </c>
      <c r="GH57" s="232">
        <f t="shared" si="376"/>
        <v>2413</v>
      </c>
      <c r="GI57" s="233">
        <f t="shared" si="377"/>
        <v>2290.5</v>
      </c>
      <c r="GJ57" s="232">
        <f t="shared" si="378"/>
        <v>50669</v>
      </c>
      <c r="GK57" s="233">
        <f t="shared" si="379"/>
        <v>51459</v>
      </c>
      <c r="GL57" s="249">
        <f t="shared" si="380"/>
        <v>325</v>
      </c>
      <c r="GM57" s="233">
        <f t="shared" si="381"/>
        <v>352</v>
      </c>
      <c r="GN57" s="232">
        <f t="shared" si="382"/>
        <v>325</v>
      </c>
      <c r="GO57" s="233">
        <f t="shared" si="383"/>
        <v>352</v>
      </c>
      <c r="GP57" s="232">
        <f t="shared" si="384"/>
        <v>1400.5</v>
      </c>
      <c r="GQ57" s="233">
        <f t="shared" si="385"/>
        <v>1689.5</v>
      </c>
      <c r="GR57" s="232">
        <f t="shared" si="386"/>
        <v>20899</v>
      </c>
      <c r="GS57" s="233">
        <f t="shared" si="387"/>
        <v>22437</v>
      </c>
      <c r="GT57" s="249">
        <f t="shared" si="388"/>
        <v>1040</v>
      </c>
      <c r="GU57" s="233">
        <f t="shared" si="389"/>
        <v>1079</v>
      </c>
      <c r="GV57" s="232">
        <f t="shared" si="390"/>
        <v>1040</v>
      </c>
      <c r="GW57" s="233">
        <f t="shared" si="391"/>
        <v>1079</v>
      </c>
      <c r="GX57" s="232">
        <f t="shared" si="392"/>
        <v>3813.5</v>
      </c>
      <c r="GY57" s="233">
        <f t="shared" si="393"/>
        <v>3980</v>
      </c>
      <c r="GZ57" s="232">
        <f t="shared" si="394"/>
        <v>71568</v>
      </c>
      <c r="HA57" s="233">
        <f t="shared" si="395"/>
        <v>73896</v>
      </c>
      <c r="HB57" s="249">
        <f t="shared" si="396"/>
        <v>58</v>
      </c>
      <c r="HC57" s="233">
        <f t="shared" si="397"/>
        <v>64</v>
      </c>
      <c r="HD57" s="232">
        <f t="shared" si="398"/>
        <v>58</v>
      </c>
      <c r="HE57" s="233">
        <f t="shared" si="399"/>
        <v>64</v>
      </c>
      <c r="HF57" s="232">
        <f t="shared" si="400"/>
        <v>41.5</v>
      </c>
      <c r="HG57" s="233">
        <f t="shared" si="401"/>
        <v>43</v>
      </c>
      <c r="HH57" s="232">
        <f t="shared" si="402"/>
        <v>4243.5</v>
      </c>
      <c r="HI57" s="233">
        <f t="shared" si="403"/>
        <v>4262</v>
      </c>
      <c r="HJ57" s="249">
        <f t="shared" si="404"/>
        <v>4770.5</v>
      </c>
      <c r="HK57" s="233">
        <f t="shared" si="405"/>
        <v>4844</v>
      </c>
      <c r="HL57" s="232">
        <f t="shared" si="406"/>
        <v>86084.5</v>
      </c>
      <c r="HM57" s="232">
        <f t="shared" si="407"/>
        <v>88561.5</v>
      </c>
    </row>
    <row r="58" spans="1:221" ht="15.75">
      <c r="A58" s="507" t="s">
        <v>45</v>
      </c>
      <c r="B58" s="508" t="s">
        <v>1053</v>
      </c>
      <c r="C58" s="559"/>
      <c r="D58" s="507">
        <v>135717</v>
      </c>
      <c r="E58" s="563">
        <v>7</v>
      </c>
      <c r="F58" s="509">
        <v>7201</v>
      </c>
      <c r="G58" s="524">
        <v>7711</v>
      </c>
      <c r="H58" s="503">
        <v>172</v>
      </c>
      <c r="I58" s="513">
        <v>200</v>
      </c>
      <c r="J58" s="232">
        <f t="shared" si="259"/>
        <v>7029</v>
      </c>
      <c r="K58" s="233">
        <f t="shared" si="260"/>
        <v>7511</v>
      </c>
      <c r="L58" s="504">
        <v>60</v>
      </c>
      <c r="M58" s="504">
        <v>60</v>
      </c>
      <c r="N58" s="232">
        <f t="shared" si="255"/>
        <v>7029</v>
      </c>
      <c r="O58" s="233">
        <f t="shared" si="261"/>
        <v>7511</v>
      </c>
      <c r="P58" s="232">
        <f t="shared" si="262"/>
        <v>7029</v>
      </c>
      <c r="Q58" s="233">
        <f t="shared" si="263"/>
        <v>7511</v>
      </c>
      <c r="R58" s="503">
        <v>121</v>
      </c>
      <c r="S58" s="513">
        <v>95</v>
      </c>
      <c r="T58" s="232">
        <f t="shared" si="264"/>
        <v>121</v>
      </c>
      <c r="U58" s="233">
        <f t="shared" si="265"/>
        <v>95</v>
      </c>
      <c r="V58" s="502">
        <v>59</v>
      </c>
      <c r="W58" s="515">
        <v>43</v>
      </c>
      <c r="X58" s="232">
        <f t="shared" si="266"/>
        <v>59</v>
      </c>
      <c r="Y58" s="233">
        <f t="shared" si="267"/>
        <v>43</v>
      </c>
      <c r="Z58" s="502">
        <v>49</v>
      </c>
      <c r="AA58" s="515">
        <v>53</v>
      </c>
      <c r="AB58" s="232">
        <f t="shared" si="268"/>
        <v>49</v>
      </c>
      <c r="AC58" s="233">
        <f t="shared" si="269"/>
        <v>53</v>
      </c>
      <c r="AD58" s="225">
        <f t="shared" si="270"/>
        <v>229</v>
      </c>
      <c r="AE58" s="233">
        <f t="shared" si="271"/>
        <v>191</v>
      </c>
      <c r="AF58" s="225">
        <f t="shared" si="272"/>
        <v>229</v>
      </c>
      <c r="AG58" s="233">
        <f t="shared" si="273"/>
        <v>191</v>
      </c>
      <c r="AH58" s="505">
        <v>2.7066115702479339</v>
      </c>
      <c r="AI58" s="521">
        <v>2.6263157894736842</v>
      </c>
      <c r="AJ58" s="232">
        <f t="shared" si="274"/>
        <v>327.5</v>
      </c>
      <c r="AK58" s="233">
        <f t="shared" si="275"/>
        <v>249.5</v>
      </c>
      <c r="AL58" s="505">
        <v>3.093220338983051</v>
      </c>
      <c r="AM58" s="523">
        <v>3.0116279069767442</v>
      </c>
      <c r="AN58" s="232">
        <f t="shared" si="276"/>
        <v>182.5</v>
      </c>
      <c r="AO58" s="233">
        <f t="shared" si="277"/>
        <v>129.5</v>
      </c>
      <c r="AP58" s="505">
        <v>0.94897959183673475</v>
      </c>
      <c r="AQ58" s="523">
        <v>0.92452830188679247</v>
      </c>
      <c r="AR58" s="232">
        <f t="shared" si="278"/>
        <v>46.5</v>
      </c>
      <c r="AS58" s="233">
        <f t="shared" si="279"/>
        <v>49</v>
      </c>
      <c r="AT58" s="545">
        <f t="shared" si="280"/>
        <v>2.4301310043668121</v>
      </c>
      <c r="AU58" s="546">
        <f t="shared" si="281"/>
        <v>2.2408376963350785</v>
      </c>
      <c r="AV58" s="232">
        <f t="shared" si="282"/>
        <v>556.5</v>
      </c>
      <c r="AW58" s="233">
        <f t="shared" si="283"/>
        <v>428</v>
      </c>
      <c r="AX58" s="502">
        <v>75.495867768595048</v>
      </c>
      <c r="AY58" s="517">
        <v>77.568421052631578</v>
      </c>
      <c r="AZ58" s="232">
        <f t="shared" si="284"/>
        <v>9135</v>
      </c>
      <c r="BA58" s="233">
        <f t="shared" si="285"/>
        <v>7369</v>
      </c>
      <c r="BB58" s="502">
        <v>67.220338983050851</v>
      </c>
      <c r="BC58" s="519">
        <v>68.20930232558139</v>
      </c>
      <c r="BD58" s="232">
        <f t="shared" si="286"/>
        <v>3966</v>
      </c>
      <c r="BE58" s="233">
        <f t="shared" si="287"/>
        <v>2933</v>
      </c>
      <c r="BF58" s="503">
        <v>56.306122448979593</v>
      </c>
      <c r="BG58" s="519">
        <v>56.188679245283019</v>
      </c>
      <c r="BH58" s="232">
        <f t="shared" si="288"/>
        <v>2759</v>
      </c>
      <c r="BI58" s="233">
        <f t="shared" si="289"/>
        <v>2978</v>
      </c>
      <c r="BJ58" s="232">
        <f t="shared" si="290"/>
        <v>69.257641921397379</v>
      </c>
      <c r="BK58" s="233">
        <f t="shared" si="291"/>
        <v>69.528795811518322</v>
      </c>
      <c r="BL58" s="232">
        <f t="shared" si="292"/>
        <v>15860</v>
      </c>
      <c r="BM58" s="233">
        <f t="shared" si="293"/>
        <v>13280</v>
      </c>
      <c r="BN58" s="502">
        <v>3295</v>
      </c>
      <c r="BO58" s="517">
        <v>3569</v>
      </c>
      <c r="BP58" s="232">
        <f t="shared" si="294"/>
        <v>3295</v>
      </c>
      <c r="BQ58" s="233">
        <f t="shared" si="295"/>
        <v>3569</v>
      </c>
      <c r="BR58" s="502">
        <v>1595</v>
      </c>
      <c r="BS58" s="519">
        <v>1682</v>
      </c>
      <c r="BT58" s="232">
        <f t="shared" si="296"/>
        <v>1595</v>
      </c>
      <c r="BU58" s="233">
        <f t="shared" si="297"/>
        <v>1682</v>
      </c>
      <c r="BV58" s="502"/>
      <c r="BW58" s="519">
        <v>1</v>
      </c>
      <c r="BX58" s="232">
        <f t="shared" si="298"/>
        <v>0</v>
      </c>
      <c r="BY58" s="233">
        <f t="shared" si="299"/>
        <v>1</v>
      </c>
      <c r="BZ58" s="225">
        <f t="shared" si="300"/>
        <v>4890</v>
      </c>
      <c r="CA58" s="233">
        <f t="shared" si="301"/>
        <v>5252</v>
      </c>
      <c r="CB58" s="225">
        <f t="shared" si="302"/>
        <v>4890</v>
      </c>
      <c r="CC58" s="233">
        <f t="shared" si="303"/>
        <v>5252</v>
      </c>
      <c r="CD58" s="506">
        <v>4.366009104704097</v>
      </c>
      <c r="CE58" s="521">
        <v>4.2801905295601008</v>
      </c>
      <c r="CF58" s="232">
        <f t="shared" si="304"/>
        <v>14386</v>
      </c>
      <c r="CG58" s="233">
        <f t="shared" si="305"/>
        <v>15276</v>
      </c>
      <c r="CH58" s="506">
        <v>5.6777429467084639</v>
      </c>
      <c r="CI58" s="523">
        <v>5.6762782401902498</v>
      </c>
      <c r="CJ58" s="232">
        <f t="shared" si="306"/>
        <v>9056</v>
      </c>
      <c r="CK58" s="233">
        <f t="shared" si="307"/>
        <v>9547.5</v>
      </c>
      <c r="CL58" s="506"/>
      <c r="CM58" s="523">
        <v>6</v>
      </c>
      <c r="CN58" s="232">
        <f t="shared" si="308"/>
        <v>0</v>
      </c>
      <c r="CO58" s="233">
        <f t="shared" si="309"/>
        <v>6</v>
      </c>
      <c r="CP58" s="232">
        <f t="shared" si="310"/>
        <v>4.7938650306748469</v>
      </c>
      <c r="CQ58" s="546">
        <f t="shared" si="311"/>
        <v>4.7276275704493527</v>
      </c>
      <c r="CR58" s="232">
        <f t="shared" si="312"/>
        <v>23442</v>
      </c>
      <c r="CS58" s="233">
        <f t="shared" si="313"/>
        <v>24829.5</v>
      </c>
      <c r="CT58" s="502">
        <v>83.437329286798175</v>
      </c>
      <c r="CU58" s="517">
        <v>82.332025777528713</v>
      </c>
      <c r="CV58" s="232">
        <f t="shared" si="314"/>
        <v>274926</v>
      </c>
      <c r="CW58" s="233">
        <f t="shared" si="315"/>
        <v>293843</v>
      </c>
      <c r="CX58" s="502">
        <v>83.080250783699057</v>
      </c>
      <c r="CY58" s="519">
        <v>82.064803804994057</v>
      </c>
      <c r="CZ58" s="232">
        <f t="shared" si="316"/>
        <v>132513</v>
      </c>
      <c r="DA58" s="233">
        <f t="shared" si="317"/>
        <v>138033</v>
      </c>
      <c r="DB58" s="503"/>
      <c r="DC58" s="519">
        <v>64</v>
      </c>
      <c r="DD58" s="232">
        <f t="shared" si="318"/>
        <v>0</v>
      </c>
      <c r="DE58" s="233">
        <f t="shared" si="319"/>
        <v>64</v>
      </c>
      <c r="DF58" s="232">
        <f t="shared" si="320"/>
        <v>83.320858895705527</v>
      </c>
      <c r="DG58" s="233">
        <f t="shared" si="321"/>
        <v>82.242955064737245</v>
      </c>
      <c r="DH58" s="232">
        <f t="shared" si="322"/>
        <v>407439</v>
      </c>
      <c r="DI58" s="233">
        <f t="shared" si="323"/>
        <v>431940</v>
      </c>
      <c r="DJ58" s="232">
        <f t="shared" si="324"/>
        <v>5119</v>
      </c>
      <c r="DK58" s="233">
        <f t="shared" si="325"/>
        <v>5443</v>
      </c>
      <c r="DL58" s="232">
        <f t="shared" si="326"/>
        <v>5119</v>
      </c>
      <c r="DM58" s="233">
        <f t="shared" si="327"/>
        <v>5443</v>
      </c>
      <c r="DN58" s="545">
        <f t="shared" si="328"/>
        <v>4.688122680210979</v>
      </c>
      <c r="DO58" s="546">
        <f t="shared" si="329"/>
        <v>4.6403637699797908</v>
      </c>
      <c r="DP58" s="232">
        <f t="shared" si="330"/>
        <v>23998.5</v>
      </c>
      <c r="DQ58" s="233">
        <f t="shared" si="331"/>
        <v>25257.5</v>
      </c>
      <c r="DR58" s="232">
        <f t="shared" si="332"/>
        <v>82.691736667317841</v>
      </c>
      <c r="DS58" s="233">
        <f t="shared" si="333"/>
        <v>81.796803233510929</v>
      </c>
      <c r="DT58" s="232">
        <f t="shared" si="334"/>
        <v>423299</v>
      </c>
      <c r="DU58" s="233">
        <f t="shared" si="335"/>
        <v>445220</v>
      </c>
      <c r="DV58" s="502">
        <v>555</v>
      </c>
      <c r="DW58" s="517">
        <v>587</v>
      </c>
      <c r="DX58" s="232">
        <f t="shared" si="336"/>
        <v>555</v>
      </c>
      <c r="DY58" s="233">
        <f t="shared" si="337"/>
        <v>587</v>
      </c>
      <c r="DZ58" s="502">
        <v>557</v>
      </c>
      <c r="EA58" s="519">
        <v>590</v>
      </c>
      <c r="EB58" s="232">
        <f t="shared" si="338"/>
        <v>557</v>
      </c>
      <c r="EC58" s="233">
        <f t="shared" si="339"/>
        <v>590</v>
      </c>
      <c r="ED58" s="502">
        <v>1</v>
      </c>
      <c r="EE58" s="519">
        <v>1</v>
      </c>
      <c r="EF58" s="232">
        <f t="shared" si="340"/>
        <v>1</v>
      </c>
      <c r="EG58" s="233">
        <f t="shared" si="341"/>
        <v>1</v>
      </c>
      <c r="EH58" s="225">
        <f t="shared" si="342"/>
        <v>1113</v>
      </c>
      <c r="EI58" s="233">
        <f t="shared" si="343"/>
        <v>1178</v>
      </c>
      <c r="EJ58" s="225">
        <f t="shared" si="344"/>
        <v>1113</v>
      </c>
      <c r="EK58" s="233">
        <f t="shared" si="345"/>
        <v>1178</v>
      </c>
      <c r="EL58" s="506">
        <v>3.0423423423423421</v>
      </c>
      <c r="EM58" s="521">
        <v>3.2223168654173766</v>
      </c>
      <c r="EN58" s="232">
        <f t="shared" si="346"/>
        <v>1688.4999999999998</v>
      </c>
      <c r="EO58" s="233">
        <f t="shared" si="347"/>
        <v>1891.5</v>
      </c>
      <c r="EP58" s="506">
        <v>4.3922800718132855</v>
      </c>
      <c r="EQ58" s="523">
        <v>4.285593220338983</v>
      </c>
      <c r="ER58" s="232">
        <f t="shared" si="348"/>
        <v>2446.5</v>
      </c>
      <c r="ES58" s="233">
        <f t="shared" si="349"/>
        <v>2528.5</v>
      </c>
      <c r="ET58" s="506">
        <v>1</v>
      </c>
      <c r="EU58" s="523">
        <v>1</v>
      </c>
      <c r="EV58" s="232">
        <f t="shared" si="350"/>
        <v>1</v>
      </c>
      <c r="EW58" s="233">
        <f t="shared" si="351"/>
        <v>1</v>
      </c>
      <c r="EX58" s="545">
        <f t="shared" si="352"/>
        <v>3.7160826594788858</v>
      </c>
      <c r="EY58" s="546">
        <f t="shared" si="353"/>
        <v>3.7529711375212225</v>
      </c>
      <c r="EZ58" s="232">
        <f t="shared" si="354"/>
        <v>4136</v>
      </c>
      <c r="FA58" s="233">
        <f t="shared" si="355"/>
        <v>4421</v>
      </c>
      <c r="FB58" s="502">
        <v>56.884684684684686</v>
      </c>
      <c r="FC58" s="517">
        <v>58.131175468483818</v>
      </c>
      <c r="FD58" s="232">
        <f t="shared" si="356"/>
        <v>31571</v>
      </c>
      <c r="FE58" s="233">
        <f t="shared" si="357"/>
        <v>34123</v>
      </c>
      <c r="FF58" s="502">
        <v>53.69120287253142</v>
      </c>
      <c r="FG58" s="519">
        <v>53.791525423728814</v>
      </c>
      <c r="FH58" s="232">
        <f t="shared" si="358"/>
        <v>29906</v>
      </c>
      <c r="FI58" s="233">
        <f t="shared" si="359"/>
        <v>31737</v>
      </c>
      <c r="FJ58" s="503">
        <v>15</v>
      </c>
      <c r="FK58" s="778">
        <v>66</v>
      </c>
      <c r="FL58" s="232">
        <f t="shared" si="360"/>
        <v>15</v>
      </c>
      <c r="FM58" s="233">
        <f t="shared" si="361"/>
        <v>66</v>
      </c>
      <c r="FN58" s="232">
        <f t="shared" si="362"/>
        <v>55.248876909254271</v>
      </c>
      <c r="FO58" s="233">
        <f t="shared" si="363"/>
        <v>55.964346349745334</v>
      </c>
      <c r="FP58" s="232">
        <f t="shared" si="364"/>
        <v>61492.000000000007</v>
      </c>
      <c r="FQ58" s="233">
        <f t="shared" si="365"/>
        <v>65926</v>
      </c>
      <c r="FR58" s="503">
        <v>797</v>
      </c>
      <c r="FS58" s="773">
        <v>890</v>
      </c>
      <c r="FT58" s="232">
        <f t="shared" si="366"/>
        <v>797</v>
      </c>
      <c r="FU58" s="233">
        <f t="shared" si="367"/>
        <v>890</v>
      </c>
      <c r="FV58" s="375">
        <v>5.0514429109159344</v>
      </c>
      <c r="FW58" s="775">
        <v>4.8230337078651688</v>
      </c>
      <c r="FX58" s="232">
        <f t="shared" si="368"/>
        <v>4025.9999999999995</v>
      </c>
      <c r="FY58" s="233">
        <f t="shared" si="369"/>
        <v>4292.5</v>
      </c>
      <c r="FZ58" s="375">
        <v>78.883312421580925</v>
      </c>
      <c r="GA58" s="777">
        <v>76.888764044943827</v>
      </c>
      <c r="GB58" s="232">
        <f t="shared" si="370"/>
        <v>62870</v>
      </c>
      <c r="GC58" s="233">
        <f t="shared" si="371"/>
        <v>68431</v>
      </c>
      <c r="GD58" s="249">
        <f t="shared" si="372"/>
        <v>3971</v>
      </c>
      <c r="GE58" s="233">
        <f t="shared" si="373"/>
        <v>4251</v>
      </c>
      <c r="GF58" s="232">
        <f t="shared" si="374"/>
        <v>3971</v>
      </c>
      <c r="GG58" s="233">
        <f t="shared" si="375"/>
        <v>4251</v>
      </c>
      <c r="GH58" s="232">
        <f t="shared" si="376"/>
        <v>16402</v>
      </c>
      <c r="GI58" s="233">
        <f t="shared" si="377"/>
        <v>17417</v>
      </c>
      <c r="GJ58" s="232">
        <f t="shared" si="378"/>
        <v>315632</v>
      </c>
      <c r="GK58" s="233">
        <f t="shared" si="379"/>
        <v>335335</v>
      </c>
      <c r="GL58" s="249">
        <f t="shared" si="380"/>
        <v>2211</v>
      </c>
      <c r="GM58" s="233">
        <f t="shared" si="381"/>
        <v>2315</v>
      </c>
      <c r="GN58" s="232">
        <f t="shared" si="382"/>
        <v>2211</v>
      </c>
      <c r="GO58" s="233">
        <f t="shared" si="383"/>
        <v>2315</v>
      </c>
      <c r="GP58" s="232">
        <f t="shared" si="384"/>
        <v>11685</v>
      </c>
      <c r="GQ58" s="233">
        <f t="shared" si="385"/>
        <v>12205.5</v>
      </c>
      <c r="GR58" s="232">
        <f t="shared" si="386"/>
        <v>166385</v>
      </c>
      <c r="GS58" s="233">
        <f t="shared" si="387"/>
        <v>172703</v>
      </c>
      <c r="GT58" s="249">
        <f t="shared" si="388"/>
        <v>6182</v>
      </c>
      <c r="GU58" s="233">
        <f t="shared" si="389"/>
        <v>6566</v>
      </c>
      <c r="GV58" s="232">
        <f t="shared" si="390"/>
        <v>6182</v>
      </c>
      <c r="GW58" s="233">
        <f t="shared" si="391"/>
        <v>6566</v>
      </c>
      <c r="GX58" s="232">
        <f t="shared" si="392"/>
        <v>28087</v>
      </c>
      <c r="GY58" s="233">
        <f t="shared" si="393"/>
        <v>29622.5</v>
      </c>
      <c r="GZ58" s="232">
        <f t="shared" si="394"/>
        <v>482017</v>
      </c>
      <c r="HA58" s="233">
        <f t="shared" si="395"/>
        <v>508038</v>
      </c>
      <c r="HB58" s="249">
        <f t="shared" si="396"/>
        <v>50</v>
      </c>
      <c r="HC58" s="233">
        <f t="shared" si="397"/>
        <v>55</v>
      </c>
      <c r="HD58" s="232">
        <f t="shared" si="398"/>
        <v>50</v>
      </c>
      <c r="HE58" s="233">
        <f t="shared" si="399"/>
        <v>55</v>
      </c>
      <c r="HF58" s="232">
        <f t="shared" si="400"/>
        <v>47.5</v>
      </c>
      <c r="HG58" s="233">
        <f t="shared" si="401"/>
        <v>56</v>
      </c>
      <c r="HH58" s="232">
        <f t="shared" si="402"/>
        <v>2774</v>
      </c>
      <c r="HI58" s="233">
        <f t="shared" si="403"/>
        <v>3108</v>
      </c>
      <c r="HJ58" s="249">
        <f t="shared" si="404"/>
        <v>32160.5</v>
      </c>
      <c r="HK58" s="233">
        <f t="shared" si="405"/>
        <v>33971</v>
      </c>
      <c r="HL58" s="232">
        <f t="shared" si="406"/>
        <v>547661</v>
      </c>
      <c r="HM58" s="232">
        <f t="shared" si="407"/>
        <v>579577</v>
      </c>
    </row>
    <row r="59" spans="1:221" ht="15.75">
      <c r="A59" s="510" t="s">
        <v>45</v>
      </c>
      <c r="B59" s="508" t="s">
        <v>1055</v>
      </c>
      <c r="C59" s="559"/>
      <c r="D59" s="511">
        <v>136233</v>
      </c>
      <c r="E59" s="563">
        <v>7</v>
      </c>
      <c r="F59" s="509">
        <v>999</v>
      </c>
      <c r="G59" s="517">
        <v>1032</v>
      </c>
      <c r="H59" s="503">
        <v>71</v>
      </c>
      <c r="I59" s="513">
        <v>68</v>
      </c>
      <c r="J59" s="232">
        <f t="shared" si="259"/>
        <v>928</v>
      </c>
      <c r="K59" s="233">
        <f t="shared" si="260"/>
        <v>964</v>
      </c>
      <c r="L59" s="504">
        <v>60</v>
      </c>
      <c r="M59" s="504">
        <v>60</v>
      </c>
      <c r="N59" s="232">
        <f t="shared" si="255"/>
        <v>928</v>
      </c>
      <c r="O59" s="233">
        <f t="shared" si="261"/>
        <v>964</v>
      </c>
      <c r="P59" s="232">
        <f t="shared" si="262"/>
        <v>928</v>
      </c>
      <c r="Q59" s="233">
        <f t="shared" si="263"/>
        <v>964</v>
      </c>
      <c r="R59" s="503">
        <v>84</v>
      </c>
      <c r="S59" s="513">
        <v>101</v>
      </c>
      <c r="T59" s="232">
        <f t="shared" si="264"/>
        <v>84</v>
      </c>
      <c r="U59" s="233">
        <f t="shared" si="265"/>
        <v>101</v>
      </c>
      <c r="V59" s="502">
        <v>41</v>
      </c>
      <c r="W59" s="514">
        <v>37</v>
      </c>
      <c r="X59" s="232">
        <f t="shared" si="266"/>
        <v>41</v>
      </c>
      <c r="Y59" s="233">
        <f t="shared" si="267"/>
        <v>37</v>
      </c>
      <c r="Z59" s="502">
        <v>77</v>
      </c>
      <c r="AA59" s="514">
        <v>24</v>
      </c>
      <c r="AB59" s="232">
        <f t="shared" si="268"/>
        <v>77</v>
      </c>
      <c r="AC59" s="233">
        <f t="shared" si="269"/>
        <v>24</v>
      </c>
      <c r="AD59" s="225">
        <f t="shared" si="270"/>
        <v>202</v>
      </c>
      <c r="AE59" s="233">
        <f t="shared" si="271"/>
        <v>162</v>
      </c>
      <c r="AF59" s="225">
        <f t="shared" si="272"/>
        <v>202</v>
      </c>
      <c r="AG59" s="233">
        <f t="shared" si="273"/>
        <v>162</v>
      </c>
      <c r="AH59" s="505">
        <v>2.875</v>
      </c>
      <c r="AI59" s="520">
        <v>2.8118811881188117</v>
      </c>
      <c r="AJ59" s="232">
        <f t="shared" si="274"/>
        <v>241.5</v>
      </c>
      <c r="AK59" s="233">
        <f t="shared" si="275"/>
        <v>284</v>
      </c>
      <c r="AL59" s="505">
        <v>4.0487804878048781</v>
      </c>
      <c r="AM59" s="522">
        <v>4.0810810810810807</v>
      </c>
      <c r="AN59" s="232">
        <f t="shared" si="276"/>
        <v>166</v>
      </c>
      <c r="AO59" s="233">
        <f t="shared" si="277"/>
        <v>151</v>
      </c>
      <c r="AP59" s="505">
        <v>0.53246753246753242</v>
      </c>
      <c r="AQ59" s="522">
        <v>0.66666666666666663</v>
      </c>
      <c r="AR59" s="232">
        <f t="shared" si="278"/>
        <v>41</v>
      </c>
      <c r="AS59" s="233">
        <f t="shared" si="279"/>
        <v>16</v>
      </c>
      <c r="AT59" s="545">
        <f t="shared" si="280"/>
        <v>2.2202970297029703</v>
      </c>
      <c r="AU59" s="546">
        <f t="shared" si="281"/>
        <v>2.7839506172839505</v>
      </c>
      <c r="AV59" s="232">
        <f t="shared" si="282"/>
        <v>448.5</v>
      </c>
      <c r="AW59" s="233">
        <f t="shared" si="283"/>
        <v>451</v>
      </c>
      <c r="AX59" s="502">
        <v>74.86904761904762</v>
      </c>
      <c r="AY59" s="516">
        <v>73.257425742574256</v>
      </c>
      <c r="AZ59" s="232">
        <f t="shared" si="284"/>
        <v>6289</v>
      </c>
      <c r="BA59" s="233">
        <f t="shared" si="285"/>
        <v>7399</v>
      </c>
      <c r="BB59" s="502">
        <v>78.682926829268297</v>
      </c>
      <c r="BC59" s="518">
        <v>78.13513513513513</v>
      </c>
      <c r="BD59" s="232">
        <f t="shared" si="286"/>
        <v>3226</v>
      </c>
      <c r="BE59" s="233">
        <f t="shared" si="287"/>
        <v>2891</v>
      </c>
      <c r="BF59" s="503">
        <v>79.818181818181813</v>
      </c>
      <c r="BG59" s="518">
        <v>68.791666666666671</v>
      </c>
      <c r="BH59" s="232">
        <f t="shared" si="288"/>
        <v>6146</v>
      </c>
      <c r="BI59" s="233">
        <f t="shared" si="289"/>
        <v>1651</v>
      </c>
      <c r="BJ59" s="232">
        <f t="shared" si="290"/>
        <v>77.529702970297024</v>
      </c>
      <c r="BK59" s="233">
        <f t="shared" si="291"/>
        <v>73.709876543209873</v>
      </c>
      <c r="BL59" s="232">
        <f t="shared" si="292"/>
        <v>15660.999999999998</v>
      </c>
      <c r="BM59" s="233">
        <f t="shared" si="293"/>
        <v>11941</v>
      </c>
      <c r="BN59" s="502">
        <v>247</v>
      </c>
      <c r="BO59" s="516">
        <v>292</v>
      </c>
      <c r="BP59" s="232">
        <f t="shared" si="294"/>
        <v>247</v>
      </c>
      <c r="BQ59" s="233">
        <f t="shared" si="295"/>
        <v>292</v>
      </c>
      <c r="BR59" s="502">
        <v>107</v>
      </c>
      <c r="BS59" s="518">
        <v>131</v>
      </c>
      <c r="BT59" s="232">
        <f t="shared" si="296"/>
        <v>107</v>
      </c>
      <c r="BU59" s="233">
        <f t="shared" si="297"/>
        <v>131</v>
      </c>
      <c r="BV59" s="502"/>
      <c r="BW59" s="518"/>
      <c r="BX59" s="232">
        <f t="shared" si="298"/>
        <v>0</v>
      </c>
      <c r="BY59" s="233">
        <f t="shared" si="299"/>
        <v>0</v>
      </c>
      <c r="BZ59" s="225">
        <f t="shared" si="300"/>
        <v>354</v>
      </c>
      <c r="CA59" s="233">
        <f t="shared" si="301"/>
        <v>423</v>
      </c>
      <c r="CB59" s="225">
        <f t="shared" si="302"/>
        <v>354</v>
      </c>
      <c r="CC59" s="233">
        <f t="shared" si="303"/>
        <v>423</v>
      </c>
      <c r="CD59" s="506">
        <v>4.1619433198380564</v>
      </c>
      <c r="CE59" s="520">
        <v>3.9777397260273974</v>
      </c>
      <c r="CF59" s="232">
        <f t="shared" si="304"/>
        <v>1028</v>
      </c>
      <c r="CG59" s="233">
        <f t="shared" si="305"/>
        <v>1161.5</v>
      </c>
      <c r="CH59" s="506">
        <v>5.5607476635514015</v>
      </c>
      <c r="CI59" s="522">
        <v>6.2824427480916034</v>
      </c>
      <c r="CJ59" s="232">
        <f t="shared" si="306"/>
        <v>595</v>
      </c>
      <c r="CK59" s="233">
        <f t="shared" si="307"/>
        <v>823</v>
      </c>
      <c r="CL59" s="506"/>
      <c r="CM59" s="522"/>
      <c r="CN59" s="232">
        <f t="shared" si="308"/>
        <v>0</v>
      </c>
      <c r="CO59" s="233">
        <f t="shared" si="309"/>
        <v>0</v>
      </c>
      <c r="CP59" s="232">
        <f t="shared" si="310"/>
        <v>4.5847457627118642</v>
      </c>
      <c r="CQ59" s="546">
        <f t="shared" si="311"/>
        <v>4.6914893617021276</v>
      </c>
      <c r="CR59" s="232">
        <f t="shared" si="312"/>
        <v>1623</v>
      </c>
      <c r="CS59" s="233">
        <f t="shared" si="313"/>
        <v>1984.5</v>
      </c>
      <c r="CT59" s="502">
        <v>77.607287449392715</v>
      </c>
      <c r="CU59" s="516">
        <v>73.886986301369859</v>
      </c>
      <c r="CV59" s="232">
        <f t="shared" si="314"/>
        <v>19169</v>
      </c>
      <c r="CW59" s="233">
        <f t="shared" si="315"/>
        <v>21575</v>
      </c>
      <c r="CX59" s="502">
        <v>72.99065420560747</v>
      </c>
      <c r="CY59" s="518">
        <v>79.938931297709928</v>
      </c>
      <c r="CZ59" s="232">
        <f t="shared" si="316"/>
        <v>7809.9999999999991</v>
      </c>
      <c r="DA59" s="233">
        <f t="shared" si="317"/>
        <v>10472</v>
      </c>
      <c r="DB59" s="503"/>
      <c r="DC59" s="518"/>
      <c r="DD59" s="232">
        <f t="shared" si="318"/>
        <v>0</v>
      </c>
      <c r="DE59" s="233">
        <f t="shared" si="319"/>
        <v>0</v>
      </c>
      <c r="DF59" s="232">
        <f t="shared" si="320"/>
        <v>76.211864406779668</v>
      </c>
      <c r="DG59" s="233">
        <f t="shared" si="321"/>
        <v>75.761229314420802</v>
      </c>
      <c r="DH59" s="232">
        <f t="shared" si="322"/>
        <v>26979.000000000004</v>
      </c>
      <c r="DI59" s="233">
        <f t="shared" si="323"/>
        <v>32047</v>
      </c>
      <c r="DJ59" s="232">
        <f t="shared" si="324"/>
        <v>556</v>
      </c>
      <c r="DK59" s="233">
        <f t="shared" si="325"/>
        <v>585</v>
      </c>
      <c r="DL59" s="232">
        <f t="shared" si="326"/>
        <v>556</v>
      </c>
      <c r="DM59" s="233">
        <f t="shared" si="327"/>
        <v>585</v>
      </c>
      <c r="DN59" s="545">
        <f t="shared" si="328"/>
        <v>3.7257194244604315</v>
      </c>
      <c r="DO59" s="546">
        <f t="shared" si="329"/>
        <v>4.1632478632478636</v>
      </c>
      <c r="DP59" s="232">
        <f t="shared" si="330"/>
        <v>2071.5</v>
      </c>
      <c r="DQ59" s="233">
        <f t="shared" si="331"/>
        <v>2435.5</v>
      </c>
      <c r="DR59" s="232">
        <f t="shared" si="332"/>
        <v>76.690647482014384</v>
      </c>
      <c r="DS59" s="233">
        <f t="shared" si="333"/>
        <v>75.193162393162396</v>
      </c>
      <c r="DT59" s="232">
        <f t="shared" si="334"/>
        <v>42640</v>
      </c>
      <c r="DU59" s="233">
        <f t="shared" si="335"/>
        <v>43988</v>
      </c>
      <c r="DV59" s="502">
        <v>109</v>
      </c>
      <c r="DW59" s="516">
        <v>109</v>
      </c>
      <c r="DX59" s="232">
        <f t="shared" si="336"/>
        <v>109</v>
      </c>
      <c r="DY59" s="233">
        <f t="shared" si="337"/>
        <v>109</v>
      </c>
      <c r="DZ59" s="502">
        <v>121</v>
      </c>
      <c r="EA59" s="518">
        <v>144</v>
      </c>
      <c r="EB59" s="232">
        <f t="shared" si="338"/>
        <v>121</v>
      </c>
      <c r="EC59" s="233">
        <f t="shared" si="339"/>
        <v>144</v>
      </c>
      <c r="ED59" s="502"/>
      <c r="EE59" s="518"/>
      <c r="EF59" s="232">
        <f t="shared" si="340"/>
        <v>0</v>
      </c>
      <c r="EG59" s="233">
        <f t="shared" si="341"/>
        <v>0</v>
      </c>
      <c r="EH59" s="225">
        <f t="shared" si="342"/>
        <v>230</v>
      </c>
      <c r="EI59" s="233">
        <f t="shared" si="343"/>
        <v>253</v>
      </c>
      <c r="EJ59" s="225">
        <f t="shared" si="344"/>
        <v>230</v>
      </c>
      <c r="EK59" s="233">
        <f t="shared" si="345"/>
        <v>253</v>
      </c>
      <c r="EL59" s="506">
        <v>2.8577981651376145</v>
      </c>
      <c r="EM59" s="520">
        <v>2.4954128440366974</v>
      </c>
      <c r="EN59" s="232">
        <f t="shared" si="346"/>
        <v>311.5</v>
      </c>
      <c r="EO59" s="233">
        <f t="shared" si="347"/>
        <v>272</v>
      </c>
      <c r="EP59" s="506">
        <v>4.4628099173553721</v>
      </c>
      <c r="EQ59" s="522">
        <v>4.40625</v>
      </c>
      <c r="ER59" s="232">
        <f t="shared" si="348"/>
        <v>540</v>
      </c>
      <c r="ES59" s="233">
        <f t="shared" si="349"/>
        <v>634.5</v>
      </c>
      <c r="ET59" s="506"/>
      <c r="EU59" s="522"/>
      <c r="EV59" s="232">
        <f t="shared" si="350"/>
        <v>0</v>
      </c>
      <c r="EW59" s="233">
        <f t="shared" si="351"/>
        <v>0</v>
      </c>
      <c r="EX59" s="545">
        <f t="shared" si="352"/>
        <v>3.7021739130434783</v>
      </c>
      <c r="EY59" s="546">
        <f t="shared" si="353"/>
        <v>3.5830039525691699</v>
      </c>
      <c r="EZ59" s="232">
        <f t="shared" si="354"/>
        <v>851.5</v>
      </c>
      <c r="FA59" s="233">
        <f t="shared" si="355"/>
        <v>906.5</v>
      </c>
      <c r="FB59" s="502">
        <v>50.724770642201833</v>
      </c>
      <c r="FC59" s="516">
        <v>50.110091743119263</v>
      </c>
      <c r="FD59" s="232">
        <f t="shared" si="356"/>
        <v>5529</v>
      </c>
      <c r="FE59" s="233">
        <f t="shared" si="357"/>
        <v>5462</v>
      </c>
      <c r="FF59" s="502">
        <v>48.966942148760332</v>
      </c>
      <c r="FG59" s="519">
        <v>47.534722222222221</v>
      </c>
      <c r="FH59" s="232">
        <f t="shared" si="358"/>
        <v>5925</v>
      </c>
      <c r="FI59" s="233">
        <f t="shared" si="359"/>
        <v>6845</v>
      </c>
      <c r="FJ59" s="503"/>
      <c r="FK59" s="778"/>
      <c r="FL59" s="232">
        <f t="shared" si="360"/>
        <v>0</v>
      </c>
      <c r="FM59" s="233">
        <f t="shared" si="361"/>
        <v>0</v>
      </c>
      <c r="FN59" s="232">
        <f t="shared" si="362"/>
        <v>49.8</v>
      </c>
      <c r="FO59" s="233">
        <f t="shared" si="363"/>
        <v>48.644268774703555</v>
      </c>
      <c r="FP59" s="232">
        <f t="shared" si="364"/>
        <v>11454</v>
      </c>
      <c r="FQ59" s="233">
        <f t="shared" si="365"/>
        <v>12307</v>
      </c>
      <c r="FR59" s="503">
        <v>142</v>
      </c>
      <c r="FS59" s="773">
        <v>126</v>
      </c>
      <c r="FT59" s="232">
        <f t="shared" si="366"/>
        <v>142</v>
      </c>
      <c r="FU59" s="233">
        <f t="shared" si="367"/>
        <v>126</v>
      </c>
      <c r="FV59" s="375">
        <v>4.1901408450704229</v>
      </c>
      <c r="FW59" s="775">
        <v>4.412698412698413</v>
      </c>
      <c r="FX59" s="232">
        <f t="shared" si="368"/>
        <v>595.00000000000011</v>
      </c>
      <c r="FY59" s="233">
        <f t="shared" si="369"/>
        <v>556</v>
      </c>
      <c r="FZ59" s="375">
        <v>65.302816901408448</v>
      </c>
      <c r="GA59" s="777">
        <v>67.087301587301582</v>
      </c>
      <c r="GB59" s="232">
        <f t="shared" si="370"/>
        <v>9273</v>
      </c>
      <c r="GC59" s="233">
        <f t="shared" si="371"/>
        <v>8453</v>
      </c>
      <c r="GD59" s="249">
        <f t="shared" si="372"/>
        <v>440</v>
      </c>
      <c r="GE59" s="233">
        <f t="shared" si="373"/>
        <v>502</v>
      </c>
      <c r="GF59" s="232">
        <f t="shared" si="374"/>
        <v>440</v>
      </c>
      <c r="GG59" s="233">
        <f t="shared" si="375"/>
        <v>502</v>
      </c>
      <c r="GH59" s="232">
        <f t="shared" si="376"/>
        <v>1581</v>
      </c>
      <c r="GI59" s="233">
        <f t="shared" si="377"/>
        <v>1717.5</v>
      </c>
      <c r="GJ59" s="232">
        <f t="shared" si="378"/>
        <v>30987</v>
      </c>
      <c r="GK59" s="233">
        <f t="shared" si="379"/>
        <v>34436</v>
      </c>
      <c r="GL59" s="249">
        <f t="shared" si="380"/>
        <v>269</v>
      </c>
      <c r="GM59" s="233">
        <f t="shared" si="381"/>
        <v>312</v>
      </c>
      <c r="GN59" s="232">
        <f t="shared" si="382"/>
        <v>269</v>
      </c>
      <c r="GO59" s="233">
        <f t="shared" si="383"/>
        <v>312</v>
      </c>
      <c r="GP59" s="232">
        <f t="shared" si="384"/>
        <v>1301</v>
      </c>
      <c r="GQ59" s="233">
        <f t="shared" si="385"/>
        <v>1608.5</v>
      </c>
      <c r="GR59" s="232">
        <f t="shared" si="386"/>
        <v>16961</v>
      </c>
      <c r="GS59" s="233">
        <f t="shared" si="387"/>
        <v>20208</v>
      </c>
      <c r="GT59" s="249">
        <f t="shared" si="388"/>
        <v>709</v>
      </c>
      <c r="GU59" s="233">
        <f t="shared" si="389"/>
        <v>814</v>
      </c>
      <c r="GV59" s="232">
        <f t="shared" si="390"/>
        <v>709</v>
      </c>
      <c r="GW59" s="233">
        <f t="shared" si="391"/>
        <v>814</v>
      </c>
      <c r="GX59" s="232">
        <f t="shared" si="392"/>
        <v>2882</v>
      </c>
      <c r="GY59" s="233">
        <f t="shared" si="393"/>
        <v>3326</v>
      </c>
      <c r="GZ59" s="232">
        <f t="shared" si="394"/>
        <v>47948</v>
      </c>
      <c r="HA59" s="233">
        <f t="shared" si="395"/>
        <v>54644</v>
      </c>
      <c r="HB59" s="249">
        <f t="shared" si="396"/>
        <v>77</v>
      </c>
      <c r="HC59" s="233">
        <f t="shared" si="397"/>
        <v>24</v>
      </c>
      <c r="HD59" s="232">
        <f t="shared" si="398"/>
        <v>77</v>
      </c>
      <c r="HE59" s="233">
        <f t="shared" si="399"/>
        <v>24</v>
      </c>
      <c r="HF59" s="232">
        <f t="shared" si="400"/>
        <v>41</v>
      </c>
      <c r="HG59" s="233">
        <f t="shared" si="401"/>
        <v>16</v>
      </c>
      <c r="HH59" s="232">
        <f t="shared" si="402"/>
        <v>6146</v>
      </c>
      <c r="HI59" s="233">
        <f t="shared" si="403"/>
        <v>1651</v>
      </c>
      <c r="HJ59" s="249">
        <f t="shared" si="404"/>
        <v>3518</v>
      </c>
      <c r="HK59" s="233">
        <f t="shared" si="405"/>
        <v>3898</v>
      </c>
      <c r="HL59" s="232">
        <f t="shared" si="406"/>
        <v>63367</v>
      </c>
      <c r="HM59" s="232">
        <f t="shared" si="407"/>
        <v>64748</v>
      </c>
    </row>
    <row r="60" spans="1:221" ht="15.75">
      <c r="A60" s="507" t="s">
        <v>45</v>
      </c>
      <c r="B60" s="508" t="s">
        <v>1061</v>
      </c>
      <c r="C60" s="559"/>
      <c r="D60" s="507">
        <v>137078</v>
      </c>
      <c r="E60" s="563">
        <v>7</v>
      </c>
      <c r="F60" s="509">
        <v>2411</v>
      </c>
      <c r="G60" s="524">
        <v>2526</v>
      </c>
      <c r="H60" s="503">
        <v>155</v>
      </c>
      <c r="I60" s="513">
        <v>394</v>
      </c>
      <c r="J60" s="232">
        <f t="shared" si="259"/>
        <v>2256</v>
      </c>
      <c r="K60" s="233">
        <f t="shared" si="260"/>
        <v>2132</v>
      </c>
      <c r="L60" s="504">
        <v>60</v>
      </c>
      <c r="M60" s="504">
        <v>60</v>
      </c>
      <c r="N60" s="232">
        <f t="shared" si="255"/>
        <v>2256</v>
      </c>
      <c r="O60" s="233">
        <f t="shared" si="261"/>
        <v>2132</v>
      </c>
      <c r="P60" s="232">
        <f t="shared" si="262"/>
        <v>2256</v>
      </c>
      <c r="Q60" s="233">
        <f t="shared" si="263"/>
        <v>2132</v>
      </c>
      <c r="R60" s="503">
        <v>185</v>
      </c>
      <c r="S60" s="513">
        <v>160</v>
      </c>
      <c r="T60" s="232">
        <f t="shared" si="264"/>
        <v>185</v>
      </c>
      <c r="U60" s="233">
        <f t="shared" si="265"/>
        <v>160</v>
      </c>
      <c r="V60" s="502">
        <v>94</v>
      </c>
      <c r="W60" s="515">
        <v>78</v>
      </c>
      <c r="X60" s="232">
        <f t="shared" si="266"/>
        <v>94</v>
      </c>
      <c r="Y60" s="233">
        <f t="shared" si="267"/>
        <v>78</v>
      </c>
      <c r="Z60" s="502">
        <v>54</v>
      </c>
      <c r="AA60" s="515">
        <v>47</v>
      </c>
      <c r="AB60" s="232">
        <f t="shared" si="268"/>
        <v>54</v>
      </c>
      <c r="AC60" s="233">
        <f t="shared" si="269"/>
        <v>47</v>
      </c>
      <c r="AD60" s="225">
        <f t="shared" si="270"/>
        <v>333</v>
      </c>
      <c r="AE60" s="233">
        <f t="shared" si="271"/>
        <v>285</v>
      </c>
      <c r="AF60" s="225">
        <f t="shared" si="272"/>
        <v>333</v>
      </c>
      <c r="AG60" s="233">
        <f t="shared" si="273"/>
        <v>285</v>
      </c>
      <c r="AH60" s="505">
        <v>3.0945945945945947</v>
      </c>
      <c r="AI60" s="521">
        <v>3.2781250000000002</v>
      </c>
      <c r="AJ60" s="232">
        <f t="shared" si="274"/>
        <v>572.5</v>
      </c>
      <c r="AK60" s="233">
        <f t="shared" si="275"/>
        <v>524.5</v>
      </c>
      <c r="AL60" s="505">
        <v>3.6914893617021276</v>
      </c>
      <c r="AM60" s="523">
        <v>3.9102564102564101</v>
      </c>
      <c r="AN60" s="232">
        <f t="shared" si="276"/>
        <v>347</v>
      </c>
      <c r="AO60" s="233">
        <f t="shared" si="277"/>
        <v>305</v>
      </c>
      <c r="AP60" s="505">
        <v>0.9907407407407407</v>
      </c>
      <c r="AQ60" s="523">
        <v>1</v>
      </c>
      <c r="AR60" s="232">
        <f t="shared" si="278"/>
        <v>53.5</v>
      </c>
      <c r="AS60" s="233">
        <f t="shared" si="279"/>
        <v>47</v>
      </c>
      <c r="AT60" s="545">
        <f t="shared" si="280"/>
        <v>2.9219219219219221</v>
      </c>
      <c r="AU60" s="546">
        <f t="shared" si="281"/>
        <v>3.0754385964912281</v>
      </c>
      <c r="AV60" s="232">
        <f t="shared" si="282"/>
        <v>973.00000000000011</v>
      </c>
      <c r="AW60" s="233">
        <f t="shared" si="283"/>
        <v>876.5</v>
      </c>
      <c r="AX60" s="502">
        <v>76.032432432432429</v>
      </c>
      <c r="AY60" s="517">
        <v>77.424999999999997</v>
      </c>
      <c r="AZ60" s="232">
        <f t="shared" si="284"/>
        <v>14066</v>
      </c>
      <c r="BA60" s="233">
        <f t="shared" si="285"/>
        <v>12388</v>
      </c>
      <c r="BB60" s="502">
        <v>75.244680851063833</v>
      </c>
      <c r="BC60" s="519">
        <v>77.384615384615387</v>
      </c>
      <c r="BD60" s="232">
        <f t="shared" si="286"/>
        <v>7073</v>
      </c>
      <c r="BE60" s="233">
        <f t="shared" si="287"/>
        <v>6036</v>
      </c>
      <c r="BF60" s="503">
        <v>72.277777777777771</v>
      </c>
      <c r="BG60" s="519">
        <v>72.425531914893611</v>
      </c>
      <c r="BH60" s="232">
        <f t="shared" si="288"/>
        <v>3902.9999999999995</v>
      </c>
      <c r="BI60" s="233">
        <f t="shared" si="289"/>
        <v>3403.9999999999995</v>
      </c>
      <c r="BJ60" s="232">
        <f t="shared" si="290"/>
        <v>75.201201201201201</v>
      </c>
      <c r="BK60" s="233">
        <f t="shared" si="291"/>
        <v>76.589473684210532</v>
      </c>
      <c r="BL60" s="232">
        <f t="shared" si="292"/>
        <v>25042</v>
      </c>
      <c r="BM60" s="233">
        <f t="shared" si="293"/>
        <v>21828</v>
      </c>
      <c r="BN60" s="502">
        <v>774</v>
      </c>
      <c r="BO60" s="517">
        <v>756</v>
      </c>
      <c r="BP60" s="232">
        <f t="shared" si="294"/>
        <v>774</v>
      </c>
      <c r="BQ60" s="233">
        <f t="shared" si="295"/>
        <v>756</v>
      </c>
      <c r="BR60" s="502">
        <v>476</v>
      </c>
      <c r="BS60" s="519">
        <v>458</v>
      </c>
      <c r="BT60" s="232">
        <f t="shared" si="296"/>
        <v>476</v>
      </c>
      <c r="BU60" s="233">
        <f t="shared" si="297"/>
        <v>458</v>
      </c>
      <c r="BV60" s="502"/>
      <c r="BW60" s="519"/>
      <c r="BX60" s="232">
        <f t="shared" si="298"/>
        <v>0</v>
      </c>
      <c r="BY60" s="233">
        <f t="shared" si="299"/>
        <v>0</v>
      </c>
      <c r="BZ60" s="225">
        <f t="shared" si="300"/>
        <v>1250</v>
      </c>
      <c r="CA60" s="233">
        <f t="shared" si="301"/>
        <v>1214</v>
      </c>
      <c r="CB60" s="225">
        <f t="shared" si="302"/>
        <v>1250</v>
      </c>
      <c r="CC60" s="233">
        <f t="shared" si="303"/>
        <v>1214</v>
      </c>
      <c r="CD60" s="506">
        <v>4.4541343669250644</v>
      </c>
      <c r="CE60" s="521">
        <v>4.3234126984126986</v>
      </c>
      <c r="CF60" s="232">
        <f t="shared" si="304"/>
        <v>3447.5</v>
      </c>
      <c r="CG60" s="233">
        <f t="shared" si="305"/>
        <v>3268.5</v>
      </c>
      <c r="CH60" s="506">
        <v>5.8308823529411766</v>
      </c>
      <c r="CI60" s="523">
        <v>5.7914847161572052</v>
      </c>
      <c r="CJ60" s="232">
        <f t="shared" si="306"/>
        <v>2775.5</v>
      </c>
      <c r="CK60" s="233">
        <f t="shared" si="307"/>
        <v>2652.5</v>
      </c>
      <c r="CL60" s="506"/>
      <c r="CM60" s="523"/>
      <c r="CN60" s="232">
        <f t="shared" si="308"/>
        <v>0</v>
      </c>
      <c r="CO60" s="233">
        <f t="shared" si="309"/>
        <v>0</v>
      </c>
      <c r="CP60" s="232">
        <f t="shared" si="310"/>
        <v>4.9783999999999997</v>
      </c>
      <c r="CQ60" s="546">
        <f t="shared" si="311"/>
        <v>4.8772652388797368</v>
      </c>
      <c r="CR60" s="232">
        <f t="shared" si="312"/>
        <v>6223</v>
      </c>
      <c r="CS60" s="233">
        <f t="shared" si="313"/>
        <v>5921.0000000000009</v>
      </c>
      <c r="CT60" s="502">
        <v>79.294573643410857</v>
      </c>
      <c r="CU60" s="517">
        <v>78.921957671957671</v>
      </c>
      <c r="CV60" s="232">
        <f t="shared" si="314"/>
        <v>61374</v>
      </c>
      <c r="CW60" s="233">
        <f t="shared" si="315"/>
        <v>59665</v>
      </c>
      <c r="CX60" s="502">
        <v>77.983193277310917</v>
      </c>
      <c r="CY60" s="519">
        <v>78.510917030567683</v>
      </c>
      <c r="CZ60" s="232">
        <f t="shared" si="316"/>
        <v>37120</v>
      </c>
      <c r="DA60" s="233">
        <f t="shared" si="317"/>
        <v>35958</v>
      </c>
      <c r="DB60" s="503"/>
      <c r="DC60" s="519"/>
      <c r="DD60" s="232">
        <f t="shared" si="318"/>
        <v>0</v>
      </c>
      <c r="DE60" s="233">
        <f t="shared" si="319"/>
        <v>0</v>
      </c>
      <c r="DF60" s="232">
        <f t="shared" si="320"/>
        <v>78.795199999999994</v>
      </c>
      <c r="DG60" s="233">
        <f t="shared" si="321"/>
        <v>78.766886326194395</v>
      </c>
      <c r="DH60" s="232">
        <f t="shared" si="322"/>
        <v>98493.999999999985</v>
      </c>
      <c r="DI60" s="233">
        <f t="shared" si="323"/>
        <v>95623</v>
      </c>
      <c r="DJ60" s="232">
        <f t="shared" si="324"/>
        <v>1583</v>
      </c>
      <c r="DK60" s="233">
        <f t="shared" si="325"/>
        <v>1499</v>
      </c>
      <c r="DL60" s="232">
        <f t="shared" si="326"/>
        <v>1583</v>
      </c>
      <c r="DM60" s="233">
        <f t="shared" si="327"/>
        <v>1499</v>
      </c>
      <c r="DN60" s="545">
        <f t="shared" si="328"/>
        <v>4.5457991156032849</v>
      </c>
      <c r="DO60" s="546">
        <f t="shared" si="329"/>
        <v>4.5346897931954642</v>
      </c>
      <c r="DP60" s="232">
        <f t="shared" si="330"/>
        <v>7196</v>
      </c>
      <c r="DQ60" s="233">
        <f t="shared" si="331"/>
        <v>6797.5000000000009</v>
      </c>
      <c r="DR60" s="232">
        <f t="shared" si="332"/>
        <v>78.039166140240042</v>
      </c>
      <c r="DS60" s="233">
        <f t="shared" si="333"/>
        <v>78.352901934623077</v>
      </c>
      <c r="DT60" s="232">
        <f t="shared" si="334"/>
        <v>123535.99999999999</v>
      </c>
      <c r="DU60" s="233">
        <f t="shared" si="335"/>
        <v>117450.99999999999</v>
      </c>
      <c r="DV60" s="502">
        <v>262</v>
      </c>
      <c r="DW60" s="517">
        <v>247</v>
      </c>
      <c r="DX60" s="232">
        <f t="shared" si="336"/>
        <v>262</v>
      </c>
      <c r="DY60" s="233">
        <f t="shared" si="337"/>
        <v>247</v>
      </c>
      <c r="DZ60" s="502">
        <v>279</v>
      </c>
      <c r="EA60" s="519">
        <v>276</v>
      </c>
      <c r="EB60" s="232">
        <f t="shared" si="338"/>
        <v>279</v>
      </c>
      <c r="EC60" s="233">
        <f t="shared" si="339"/>
        <v>276</v>
      </c>
      <c r="ED60" s="502"/>
      <c r="EE60" s="519"/>
      <c r="EF60" s="232">
        <f t="shared" si="340"/>
        <v>0</v>
      </c>
      <c r="EG60" s="233">
        <f t="shared" si="341"/>
        <v>0</v>
      </c>
      <c r="EH60" s="225">
        <f t="shared" si="342"/>
        <v>541</v>
      </c>
      <c r="EI60" s="233">
        <f t="shared" si="343"/>
        <v>523</v>
      </c>
      <c r="EJ60" s="225">
        <f t="shared" si="344"/>
        <v>541</v>
      </c>
      <c r="EK60" s="233">
        <f t="shared" si="345"/>
        <v>523</v>
      </c>
      <c r="EL60" s="506">
        <v>3.053435114503817</v>
      </c>
      <c r="EM60" s="521">
        <v>2.9331983805668016</v>
      </c>
      <c r="EN60" s="232">
        <f t="shared" si="346"/>
        <v>800</v>
      </c>
      <c r="EO60" s="233">
        <f t="shared" si="347"/>
        <v>724.5</v>
      </c>
      <c r="EP60" s="506">
        <v>4.3673835125448033</v>
      </c>
      <c r="EQ60" s="523">
        <v>3.9474637681159419</v>
      </c>
      <c r="ER60" s="232">
        <f t="shared" si="348"/>
        <v>1218.5000000000002</v>
      </c>
      <c r="ES60" s="233">
        <f t="shared" si="349"/>
        <v>1089.5</v>
      </c>
      <c r="ET60" s="506"/>
      <c r="EU60" s="523"/>
      <c r="EV60" s="232">
        <f t="shared" si="350"/>
        <v>0</v>
      </c>
      <c r="EW60" s="233">
        <f t="shared" si="351"/>
        <v>0</v>
      </c>
      <c r="EX60" s="545">
        <f t="shared" si="352"/>
        <v>3.7310536044362297</v>
      </c>
      <c r="EY60" s="546">
        <f t="shared" si="353"/>
        <v>3.4684512428298278</v>
      </c>
      <c r="EZ60" s="232">
        <f t="shared" si="354"/>
        <v>2018.5000000000002</v>
      </c>
      <c r="FA60" s="233">
        <f t="shared" si="355"/>
        <v>1814</v>
      </c>
      <c r="FB60" s="502">
        <v>56.206106870229007</v>
      </c>
      <c r="FC60" s="517">
        <v>55.951417004048587</v>
      </c>
      <c r="FD60" s="232">
        <f t="shared" si="356"/>
        <v>14726</v>
      </c>
      <c r="FE60" s="233">
        <f t="shared" si="357"/>
        <v>13820</v>
      </c>
      <c r="FF60" s="502">
        <v>53.422939068100355</v>
      </c>
      <c r="FG60" s="519">
        <v>51.094202898550726</v>
      </c>
      <c r="FH60" s="232">
        <f t="shared" si="358"/>
        <v>14904.999999999998</v>
      </c>
      <c r="FI60" s="233">
        <f t="shared" si="359"/>
        <v>14102</v>
      </c>
      <c r="FJ60" s="503"/>
      <c r="FK60" s="778"/>
      <c r="FL60" s="232">
        <f t="shared" si="360"/>
        <v>0</v>
      </c>
      <c r="FM60" s="233">
        <f t="shared" si="361"/>
        <v>0</v>
      </c>
      <c r="FN60" s="232">
        <f t="shared" si="362"/>
        <v>54.77079482439926</v>
      </c>
      <c r="FO60" s="233">
        <f t="shared" si="363"/>
        <v>53.38814531548757</v>
      </c>
      <c r="FP60" s="232">
        <f t="shared" si="364"/>
        <v>29631</v>
      </c>
      <c r="FQ60" s="233">
        <f t="shared" si="365"/>
        <v>27922</v>
      </c>
      <c r="FR60" s="503">
        <v>132</v>
      </c>
      <c r="FS60" s="773">
        <v>110</v>
      </c>
      <c r="FT60" s="232">
        <f t="shared" si="366"/>
        <v>132</v>
      </c>
      <c r="FU60" s="233">
        <f t="shared" si="367"/>
        <v>110</v>
      </c>
      <c r="FV60" s="375">
        <v>6.7462121212121211</v>
      </c>
      <c r="FW60" s="775">
        <v>7.0318181818181822</v>
      </c>
      <c r="FX60" s="232">
        <f t="shared" si="368"/>
        <v>890.5</v>
      </c>
      <c r="FY60" s="233">
        <f t="shared" si="369"/>
        <v>773.5</v>
      </c>
      <c r="FZ60" s="375">
        <v>84.962121212121218</v>
      </c>
      <c r="GA60" s="777">
        <v>85.909090909090907</v>
      </c>
      <c r="GB60" s="232">
        <f t="shared" si="370"/>
        <v>11215</v>
      </c>
      <c r="GC60" s="233">
        <f t="shared" si="371"/>
        <v>9450</v>
      </c>
      <c r="GD60" s="249">
        <f t="shared" si="372"/>
        <v>1221</v>
      </c>
      <c r="GE60" s="233">
        <f t="shared" si="373"/>
        <v>1163</v>
      </c>
      <c r="GF60" s="232">
        <f t="shared" si="374"/>
        <v>1221</v>
      </c>
      <c r="GG60" s="233">
        <f t="shared" si="375"/>
        <v>1163</v>
      </c>
      <c r="GH60" s="232">
        <f t="shared" si="376"/>
        <v>4820</v>
      </c>
      <c r="GI60" s="233">
        <f t="shared" si="377"/>
        <v>4517.5</v>
      </c>
      <c r="GJ60" s="232">
        <f t="shared" si="378"/>
        <v>90166</v>
      </c>
      <c r="GK60" s="233">
        <f t="shared" si="379"/>
        <v>85873</v>
      </c>
      <c r="GL60" s="249">
        <f t="shared" si="380"/>
        <v>849</v>
      </c>
      <c r="GM60" s="233">
        <f t="shared" si="381"/>
        <v>812</v>
      </c>
      <c r="GN60" s="232">
        <f t="shared" si="382"/>
        <v>849</v>
      </c>
      <c r="GO60" s="233">
        <f t="shared" si="383"/>
        <v>812</v>
      </c>
      <c r="GP60" s="232">
        <f t="shared" si="384"/>
        <v>4341</v>
      </c>
      <c r="GQ60" s="233">
        <f t="shared" si="385"/>
        <v>4047</v>
      </c>
      <c r="GR60" s="232">
        <f t="shared" si="386"/>
        <v>59098</v>
      </c>
      <c r="GS60" s="233">
        <f t="shared" si="387"/>
        <v>56096</v>
      </c>
      <c r="GT60" s="249">
        <f t="shared" si="388"/>
        <v>2070</v>
      </c>
      <c r="GU60" s="233">
        <f t="shared" si="389"/>
        <v>1975</v>
      </c>
      <c r="GV60" s="232">
        <f t="shared" si="390"/>
        <v>2070</v>
      </c>
      <c r="GW60" s="233">
        <f t="shared" si="391"/>
        <v>1975</v>
      </c>
      <c r="GX60" s="232">
        <f t="shared" si="392"/>
        <v>9161</v>
      </c>
      <c r="GY60" s="233">
        <f t="shared" si="393"/>
        <v>8564.5</v>
      </c>
      <c r="GZ60" s="232">
        <f t="shared" si="394"/>
        <v>149264</v>
      </c>
      <c r="HA60" s="233">
        <f t="shared" si="395"/>
        <v>141969</v>
      </c>
      <c r="HB60" s="249">
        <f t="shared" si="396"/>
        <v>54</v>
      </c>
      <c r="HC60" s="233">
        <f t="shared" si="397"/>
        <v>47</v>
      </c>
      <c r="HD60" s="232">
        <f t="shared" si="398"/>
        <v>54</v>
      </c>
      <c r="HE60" s="233">
        <f t="shared" si="399"/>
        <v>47</v>
      </c>
      <c r="HF60" s="232">
        <f t="shared" si="400"/>
        <v>53.5</v>
      </c>
      <c r="HG60" s="233">
        <f t="shared" si="401"/>
        <v>47</v>
      </c>
      <c r="HH60" s="232">
        <f t="shared" si="402"/>
        <v>3902.9999999999995</v>
      </c>
      <c r="HI60" s="233">
        <f t="shared" si="403"/>
        <v>3403.9999999999995</v>
      </c>
      <c r="HJ60" s="249">
        <f t="shared" si="404"/>
        <v>10105</v>
      </c>
      <c r="HK60" s="233">
        <f t="shared" si="405"/>
        <v>9385</v>
      </c>
      <c r="HL60" s="232">
        <f t="shared" si="406"/>
        <v>164382</v>
      </c>
      <c r="HM60" s="232">
        <f t="shared" si="407"/>
        <v>154823</v>
      </c>
    </row>
    <row r="61" spans="1:221" ht="15.75">
      <c r="A61" s="507" t="s">
        <v>45</v>
      </c>
      <c r="B61" s="508" t="s">
        <v>1039</v>
      </c>
      <c r="C61" s="559"/>
      <c r="D61" s="507">
        <v>132693</v>
      </c>
      <c r="E61" s="563">
        <v>8</v>
      </c>
      <c r="F61" s="509">
        <v>2087</v>
      </c>
      <c r="G61" s="565">
        <v>2439</v>
      </c>
      <c r="H61" s="503">
        <v>61</v>
      </c>
      <c r="I61" s="513">
        <v>77</v>
      </c>
      <c r="J61" s="232">
        <f t="shared" si="259"/>
        <v>2026</v>
      </c>
      <c r="K61" s="233">
        <f t="shared" si="260"/>
        <v>2362</v>
      </c>
      <c r="L61" s="504">
        <v>60</v>
      </c>
      <c r="M61" s="504">
        <v>60</v>
      </c>
      <c r="N61" s="232">
        <f t="shared" si="255"/>
        <v>2026</v>
      </c>
      <c r="O61" s="233">
        <f t="shared" si="261"/>
        <v>2362</v>
      </c>
      <c r="P61" s="232">
        <f t="shared" si="262"/>
        <v>2026</v>
      </c>
      <c r="Q61" s="233">
        <f t="shared" si="263"/>
        <v>2362</v>
      </c>
      <c r="R61" s="503">
        <v>420</v>
      </c>
      <c r="S61" s="513">
        <v>485</v>
      </c>
      <c r="T61" s="232">
        <f t="shared" si="264"/>
        <v>420</v>
      </c>
      <c r="U61" s="233">
        <f t="shared" si="265"/>
        <v>485</v>
      </c>
      <c r="V61" s="502">
        <v>123</v>
      </c>
      <c r="W61" s="567">
        <v>134</v>
      </c>
      <c r="X61" s="232">
        <f t="shared" si="266"/>
        <v>123</v>
      </c>
      <c r="Y61" s="233">
        <f t="shared" si="267"/>
        <v>134</v>
      </c>
      <c r="Z61" s="502">
        <v>111</v>
      </c>
      <c r="AA61" s="567">
        <v>209</v>
      </c>
      <c r="AB61" s="232">
        <f t="shared" si="268"/>
        <v>111</v>
      </c>
      <c r="AC61" s="233">
        <f t="shared" si="269"/>
        <v>209</v>
      </c>
      <c r="AD61" s="225">
        <f t="shared" si="270"/>
        <v>654</v>
      </c>
      <c r="AE61" s="233">
        <f t="shared" si="271"/>
        <v>828</v>
      </c>
      <c r="AF61" s="225">
        <f t="shared" si="272"/>
        <v>654</v>
      </c>
      <c r="AG61" s="233">
        <f t="shared" si="273"/>
        <v>828</v>
      </c>
      <c r="AH61" s="505">
        <v>2.875</v>
      </c>
      <c r="AI61" s="521">
        <v>2.9443298969072167</v>
      </c>
      <c r="AJ61" s="232">
        <f t="shared" si="274"/>
        <v>1207.5</v>
      </c>
      <c r="AK61" s="233">
        <f t="shared" si="275"/>
        <v>1428</v>
      </c>
      <c r="AL61" s="505">
        <v>4.0406504065040654</v>
      </c>
      <c r="AM61" s="572">
        <v>4.1902985074626864</v>
      </c>
      <c r="AN61" s="232">
        <f t="shared" si="276"/>
        <v>497.00000000000006</v>
      </c>
      <c r="AO61" s="233">
        <f t="shared" si="277"/>
        <v>561.5</v>
      </c>
      <c r="AP61" s="505">
        <v>0.50450450450450446</v>
      </c>
      <c r="AQ61" s="572">
        <v>0.51913875598086123</v>
      </c>
      <c r="AR61" s="232">
        <f t="shared" si="278"/>
        <v>55.999999999999993</v>
      </c>
      <c r="AS61" s="233">
        <f t="shared" si="279"/>
        <v>108.5</v>
      </c>
      <c r="AT61" s="545">
        <f t="shared" si="280"/>
        <v>2.6918960244648318</v>
      </c>
      <c r="AU61" s="546">
        <f t="shared" si="281"/>
        <v>2.5338164251207731</v>
      </c>
      <c r="AV61" s="232">
        <f t="shared" si="282"/>
        <v>1760.5</v>
      </c>
      <c r="AW61" s="233">
        <f t="shared" si="283"/>
        <v>2098</v>
      </c>
      <c r="AX61" s="502">
        <v>73.585714285714289</v>
      </c>
      <c r="AY61" s="517">
        <v>73.987628865979374</v>
      </c>
      <c r="AZ61" s="232">
        <f t="shared" si="284"/>
        <v>30906</v>
      </c>
      <c r="BA61" s="233">
        <f t="shared" si="285"/>
        <v>35884</v>
      </c>
      <c r="BB61" s="502">
        <v>75.853658536585371</v>
      </c>
      <c r="BC61" s="575">
        <v>71.074626865671647</v>
      </c>
      <c r="BD61" s="232">
        <f t="shared" si="286"/>
        <v>9330</v>
      </c>
      <c r="BE61" s="233">
        <f t="shared" si="287"/>
        <v>9524</v>
      </c>
      <c r="BF61" s="503">
        <v>63.846846846846844</v>
      </c>
      <c r="BG61" s="575">
        <v>64.545454545454547</v>
      </c>
      <c r="BH61" s="232">
        <f t="shared" si="288"/>
        <v>7087</v>
      </c>
      <c r="BI61" s="233">
        <f t="shared" si="289"/>
        <v>13490</v>
      </c>
      <c r="BJ61" s="232">
        <f t="shared" si="290"/>
        <v>72.359327217125383</v>
      </c>
      <c r="BK61" s="233">
        <f t="shared" si="291"/>
        <v>71.132850241545896</v>
      </c>
      <c r="BL61" s="232">
        <f t="shared" si="292"/>
        <v>47323</v>
      </c>
      <c r="BM61" s="233">
        <f t="shared" si="293"/>
        <v>58898</v>
      </c>
      <c r="BN61" s="502">
        <v>534</v>
      </c>
      <c r="BO61" s="517">
        <v>620</v>
      </c>
      <c r="BP61" s="232">
        <f t="shared" si="294"/>
        <v>534</v>
      </c>
      <c r="BQ61" s="233">
        <f t="shared" si="295"/>
        <v>620</v>
      </c>
      <c r="BR61" s="502">
        <v>171</v>
      </c>
      <c r="BS61" s="575">
        <v>199</v>
      </c>
      <c r="BT61" s="232">
        <f t="shared" si="296"/>
        <v>171</v>
      </c>
      <c r="BU61" s="233">
        <f t="shared" si="297"/>
        <v>199</v>
      </c>
      <c r="BV61" s="502"/>
      <c r="BW61" s="575"/>
      <c r="BX61" s="232">
        <f t="shared" si="298"/>
        <v>0</v>
      </c>
      <c r="BY61" s="233">
        <f t="shared" si="299"/>
        <v>0</v>
      </c>
      <c r="BZ61" s="225">
        <f t="shared" si="300"/>
        <v>705</v>
      </c>
      <c r="CA61" s="233">
        <f t="shared" si="301"/>
        <v>819</v>
      </c>
      <c r="CB61" s="225">
        <f t="shared" si="302"/>
        <v>705</v>
      </c>
      <c r="CC61" s="233">
        <f t="shared" si="303"/>
        <v>819</v>
      </c>
      <c r="CD61" s="506">
        <v>3.7593632958801497</v>
      </c>
      <c r="CE61" s="521">
        <v>3.9274193548387095</v>
      </c>
      <c r="CF61" s="232">
        <f t="shared" si="304"/>
        <v>2007.5</v>
      </c>
      <c r="CG61" s="233">
        <f t="shared" si="305"/>
        <v>2435</v>
      </c>
      <c r="CH61" s="506">
        <v>5.6374269005847957</v>
      </c>
      <c r="CI61" s="572">
        <v>5.8040201005025125</v>
      </c>
      <c r="CJ61" s="232">
        <f t="shared" si="306"/>
        <v>964.00000000000011</v>
      </c>
      <c r="CK61" s="233">
        <f t="shared" si="307"/>
        <v>1155</v>
      </c>
      <c r="CL61" s="506"/>
      <c r="CM61" s="572"/>
      <c r="CN61" s="232">
        <f t="shared" si="308"/>
        <v>0</v>
      </c>
      <c r="CO61" s="233">
        <f t="shared" si="309"/>
        <v>0</v>
      </c>
      <c r="CP61" s="232">
        <f t="shared" si="310"/>
        <v>4.2148936170212767</v>
      </c>
      <c r="CQ61" s="546">
        <f t="shared" si="311"/>
        <v>4.3833943833943838</v>
      </c>
      <c r="CR61" s="232">
        <f t="shared" si="312"/>
        <v>2971.5</v>
      </c>
      <c r="CS61" s="233">
        <f t="shared" si="313"/>
        <v>3590.0000000000005</v>
      </c>
      <c r="CT61" s="502">
        <v>74.037453183520597</v>
      </c>
      <c r="CU61" s="517">
        <v>74.438709677419354</v>
      </c>
      <c r="CV61" s="232">
        <f t="shared" si="314"/>
        <v>39536</v>
      </c>
      <c r="CW61" s="233">
        <f t="shared" si="315"/>
        <v>46152</v>
      </c>
      <c r="CX61" s="502">
        <v>74.596491228070178</v>
      </c>
      <c r="CY61" s="575">
        <v>75.78391959798995</v>
      </c>
      <c r="CZ61" s="232">
        <f t="shared" si="316"/>
        <v>12756</v>
      </c>
      <c r="DA61" s="233">
        <f t="shared" si="317"/>
        <v>15081</v>
      </c>
      <c r="DB61" s="503"/>
      <c r="DC61" s="575"/>
      <c r="DD61" s="232">
        <f t="shared" si="318"/>
        <v>0</v>
      </c>
      <c r="DE61" s="233">
        <f t="shared" si="319"/>
        <v>0</v>
      </c>
      <c r="DF61" s="232">
        <f t="shared" si="320"/>
        <v>74.173049645390066</v>
      </c>
      <c r="DG61" s="233">
        <f t="shared" si="321"/>
        <v>74.765567765567766</v>
      </c>
      <c r="DH61" s="232">
        <f t="shared" si="322"/>
        <v>52291.999999999993</v>
      </c>
      <c r="DI61" s="233">
        <f t="shared" si="323"/>
        <v>61233</v>
      </c>
      <c r="DJ61" s="232">
        <f t="shared" si="324"/>
        <v>1359</v>
      </c>
      <c r="DK61" s="233">
        <f t="shared" si="325"/>
        <v>1647</v>
      </c>
      <c r="DL61" s="232">
        <f t="shared" si="326"/>
        <v>1359</v>
      </c>
      <c r="DM61" s="233">
        <f t="shared" si="327"/>
        <v>1647</v>
      </c>
      <c r="DN61" s="545">
        <f t="shared" si="328"/>
        <v>3.4819720382634292</v>
      </c>
      <c r="DO61" s="546">
        <f t="shared" si="329"/>
        <v>3.4535519125683058</v>
      </c>
      <c r="DP61" s="232">
        <f t="shared" si="330"/>
        <v>4732</v>
      </c>
      <c r="DQ61" s="233">
        <f t="shared" si="331"/>
        <v>5688</v>
      </c>
      <c r="DR61" s="232">
        <f t="shared" si="332"/>
        <v>73.300220750551873</v>
      </c>
      <c r="DS61" s="233">
        <f t="shared" si="333"/>
        <v>72.939283545840922</v>
      </c>
      <c r="DT61" s="232">
        <f t="shared" si="334"/>
        <v>99615</v>
      </c>
      <c r="DU61" s="233">
        <f t="shared" si="335"/>
        <v>120131</v>
      </c>
      <c r="DV61" s="502">
        <v>269</v>
      </c>
      <c r="DW61" s="517">
        <v>292</v>
      </c>
      <c r="DX61" s="232">
        <f t="shared" si="336"/>
        <v>269</v>
      </c>
      <c r="DY61" s="233">
        <f t="shared" si="337"/>
        <v>292</v>
      </c>
      <c r="DZ61" s="502">
        <v>236</v>
      </c>
      <c r="EA61" s="575">
        <v>256</v>
      </c>
      <c r="EB61" s="232">
        <f t="shared" si="338"/>
        <v>236</v>
      </c>
      <c r="EC61" s="233">
        <f t="shared" si="339"/>
        <v>256</v>
      </c>
      <c r="ED61" s="502"/>
      <c r="EE61" s="575">
        <v>1</v>
      </c>
      <c r="EF61" s="232">
        <f t="shared" si="340"/>
        <v>0</v>
      </c>
      <c r="EG61" s="233">
        <f t="shared" si="341"/>
        <v>1</v>
      </c>
      <c r="EH61" s="225">
        <f t="shared" si="342"/>
        <v>505</v>
      </c>
      <c r="EI61" s="233">
        <f t="shared" si="343"/>
        <v>549</v>
      </c>
      <c r="EJ61" s="225">
        <f t="shared" si="344"/>
        <v>505</v>
      </c>
      <c r="EK61" s="233">
        <f t="shared" si="345"/>
        <v>549</v>
      </c>
      <c r="EL61" s="506">
        <v>2.4851301115241635</v>
      </c>
      <c r="EM61" s="521">
        <v>2.8578767123287672</v>
      </c>
      <c r="EN61" s="232">
        <f t="shared" si="346"/>
        <v>668.5</v>
      </c>
      <c r="EO61" s="233">
        <f t="shared" si="347"/>
        <v>834.5</v>
      </c>
      <c r="EP61" s="506">
        <v>4.148305084745763</v>
      </c>
      <c r="EQ61" s="572">
        <v>4.318359375</v>
      </c>
      <c r="ER61" s="232">
        <f t="shared" si="348"/>
        <v>979.00000000000011</v>
      </c>
      <c r="ES61" s="233">
        <f t="shared" si="349"/>
        <v>1105.5</v>
      </c>
      <c r="ET61" s="506"/>
      <c r="EU61" s="572">
        <v>1</v>
      </c>
      <c r="EV61" s="232">
        <f t="shared" si="350"/>
        <v>0</v>
      </c>
      <c r="EW61" s="233">
        <f t="shared" si="351"/>
        <v>1</v>
      </c>
      <c r="EX61" s="545">
        <f t="shared" si="352"/>
        <v>3.2623762376237622</v>
      </c>
      <c r="EY61" s="546">
        <f t="shared" si="353"/>
        <v>3.5355191256830603</v>
      </c>
      <c r="EZ61" s="232">
        <f t="shared" si="354"/>
        <v>1647.5</v>
      </c>
      <c r="FA61" s="233">
        <f t="shared" si="355"/>
        <v>1941</v>
      </c>
      <c r="FB61" s="502">
        <v>45.855018587360597</v>
      </c>
      <c r="FC61" s="517">
        <v>49.976027397260275</v>
      </c>
      <c r="FD61" s="232">
        <f t="shared" si="356"/>
        <v>12335</v>
      </c>
      <c r="FE61" s="233">
        <f t="shared" si="357"/>
        <v>14593</v>
      </c>
      <c r="FF61" s="502">
        <v>45.601694915254235</v>
      </c>
      <c r="FG61" s="519">
        <v>45.38671875</v>
      </c>
      <c r="FH61" s="232">
        <f t="shared" si="358"/>
        <v>10762</v>
      </c>
      <c r="FI61" s="233">
        <f t="shared" si="359"/>
        <v>11619</v>
      </c>
      <c r="FJ61" s="503"/>
      <c r="FK61" s="778">
        <v>16</v>
      </c>
      <c r="FL61" s="232">
        <f t="shared" si="360"/>
        <v>0</v>
      </c>
      <c r="FM61" s="233">
        <f t="shared" si="361"/>
        <v>16</v>
      </c>
      <c r="FN61" s="232">
        <f t="shared" si="362"/>
        <v>45.736633663366334</v>
      </c>
      <c r="FO61" s="233">
        <f t="shared" si="363"/>
        <v>47.77413479052823</v>
      </c>
      <c r="FP61" s="232">
        <f t="shared" si="364"/>
        <v>23097</v>
      </c>
      <c r="FQ61" s="233">
        <f t="shared" si="365"/>
        <v>26227.999999999996</v>
      </c>
      <c r="FR61" s="503">
        <v>162</v>
      </c>
      <c r="FS61" s="773">
        <v>166</v>
      </c>
      <c r="FT61" s="232">
        <f t="shared" si="366"/>
        <v>162</v>
      </c>
      <c r="FU61" s="233">
        <f t="shared" si="367"/>
        <v>166</v>
      </c>
      <c r="FV61" s="375">
        <v>5.3641975308641978</v>
      </c>
      <c r="FW61" s="775">
        <v>5.2228915662650603</v>
      </c>
      <c r="FX61" s="232">
        <f t="shared" si="368"/>
        <v>869</v>
      </c>
      <c r="FY61" s="233">
        <f t="shared" si="369"/>
        <v>867</v>
      </c>
      <c r="FZ61" s="375">
        <v>75.907407407407405</v>
      </c>
      <c r="GA61" s="777">
        <v>71.668674698795186</v>
      </c>
      <c r="GB61" s="232">
        <f t="shared" si="370"/>
        <v>12297</v>
      </c>
      <c r="GC61" s="233">
        <f t="shared" si="371"/>
        <v>11897.000000000002</v>
      </c>
      <c r="GD61" s="249">
        <f t="shared" si="372"/>
        <v>1223</v>
      </c>
      <c r="GE61" s="233">
        <f t="shared" si="373"/>
        <v>1397</v>
      </c>
      <c r="GF61" s="232">
        <f t="shared" si="374"/>
        <v>1223</v>
      </c>
      <c r="GG61" s="233">
        <f t="shared" si="375"/>
        <v>1397</v>
      </c>
      <c r="GH61" s="232">
        <f t="shared" si="376"/>
        <v>3883.5</v>
      </c>
      <c r="GI61" s="233">
        <f t="shared" si="377"/>
        <v>4697.5</v>
      </c>
      <c r="GJ61" s="232">
        <f t="shared" si="378"/>
        <v>82777</v>
      </c>
      <c r="GK61" s="233">
        <f t="shared" si="379"/>
        <v>96629</v>
      </c>
      <c r="GL61" s="249">
        <f t="shared" si="380"/>
        <v>530</v>
      </c>
      <c r="GM61" s="233">
        <f t="shared" si="381"/>
        <v>589</v>
      </c>
      <c r="GN61" s="232">
        <f t="shared" si="382"/>
        <v>530</v>
      </c>
      <c r="GO61" s="233">
        <f t="shared" si="383"/>
        <v>589</v>
      </c>
      <c r="GP61" s="232">
        <f t="shared" si="384"/>
        <v>2440.0000000000005</v>
      </c>
      <c r="GQ61" s="233">
        <f t="shared" si="385"/>
        <v>2822</v>
      </c>
      <c r="GR61" s="232">
        <f t="shared" si="386"/>
        <v>32848</v>
      </c>
      <c r="GS61" s="233">
        <f t="shared" si="387"/>
        <v>36224</v>
      </c>
      <c r="GT61" s="249">
        <f t="shared" si="388"/>
        <v>1753</v>
      </c>
      <c r="GU61" s="233">
        <f t="shared" si="389"/>
        <v>1986</v>
      </c>
      <c r="GV61" s="232">
        <f t="shared" si="390"/>
        <v>1753</v>
      </c>
      <c r="GW61" s="233">
        <f t="shared" si="391"/>
        <v>1986</v>
      </c>
      <c r="GX61" s="232">
        <f t="shared" si="392"/>
        <v>6323.5</v>
      </c>
      <c r="GY61" s="233">
        <f t="shared" si="393"/>
        <v>7519.5</v>
      </c>
      <c r="GZ61" s="232">
        <f t="shared" si="394"/>
        <v>115625</v>
      </c>
      <c r="HA61" s="233">
        <f t="shared" si="395"/>
        <v>132853</v>
      </c>
      <c r="HB61" s="249">
        <f t="shared" si="396"/>
        <v>111</v>
      </c>
      <c r="HC61" s="233">
        <f t="shared" si="397"/>
        <v>210</v>
      </c>
      <c r="HD61" s="232">
        <f t="shared" si="398"/>
        <v>111</v>
      </c>
      <c r="HE61" s="233">
        <f t="shared" si="399"/>
        <v>210</v>
      </c>
      <c r="HF61" s="232">
        <f t="shared" si="400"/>
        <v>55.999999999999993</v>
      </c>
      <c r="HG61" s="233">
        <f t="shared" si="401"/>
        <v>109.5</v>
      </c>
      <c r="HH61" s="232">
        <f t="shared" si="402"/>
        <v>7087</v>
      </c>
      <c r="HI61" s="233">
        <f t="shared" si="403"/>
        <v>13506</v>
      </c>
      <c r="HJ61" s="249">
        <f t="shared" si="404"/>
        <v>7248.5</v>
      </c>
      <c r="HK61" s="233">
        <f t="shared" si="405"/>
        <v>8496</v>
      </c>
      <c r="HL61" s="232">
        <f t="shared" si="406"/>
        <v>135009</v>
      </c>
      <c r="HM61" s="232">
        <f t="shared" si="407"/>
        <v>158256</v>
      </c>
    </row>
    <row r="62" spans="1:221" ht="15.75">
      <c r="A62" s="507" t="s">
        <v>45</v>
      </c>
      <c r="B62" s="501" t="s">
        <v>1040</v>
      </c>
      <c r="C62" s="561" t="s">
        <v>1098</v>
      </c>
      <c r="D62" s="507">
        <v>132709</v>
      </c>
      <c r="E62" s="563">
        <v>8</v>
      </c>
      <c r="F62" s="509">
        <v>3898</v>
      </c>
      <c r="G62" s="524">
        <v>3797</v>
      </c>
      <c r="H62" s="503">
        <v>83</v>
      </c>
      <c r="I62" s="513">
        <v>68</v>
      </c>
      <c r="J62" s="232">
        <f t="shared" si="259"/>
        <v>3815</v>
      </c>
      <c r="K62" s="233">
        <f t="shared" si="260"/>
        <v>3729</v>
      </c>
      <c r="L62" s="504">
        <v>60</v>
      </c>
      <c r="M62" s="504">
        <v>60</v>
      </c>
      <c r="N62" s="232">
        <f t="shared" si="255"/>
        <v>3815</v>
      </c>
      <c r="O62" s="233">
        <f t="shared" si="261"/>
        <v>3729</v>
      </c>
      <c r="P62" s="232">
        <f t="shared" si="262"/>
        <v>3815</v>
      </c>
      <c r="Q62" s="233">
        <f t="shared" si="263"/>
        <v>3729</v>
      </c>
      <c r="R62" s="503">
        <v>80</v>
      </c>
      <c r="S62" s="513">
        <v>116</v>
      </c>
      <c r="T62" s="232">
        <f t="shared" si="264"/>
        <v>80</v>
      </c>
      <c r="U62" s="233">
        <f t="shared" si="265"/>
        <v>116</v>
      </c>
      <c r="V62" s="502">
        <v>29</v>
      </c>
      <c r="W62" s="515">
        <v>39</v>
      </c>
      <c r="X62" s="232">
        <f t="shared" si="266"/>
        <v>29</v>
      </c>
      <c r="Y62" s="233">
        <f t="shared" si="267"/>
        <v>39</v>
      </c>
      <c r="Z62" s="502">
        <v>159</v>
      </c>
      <c r="AA62" s="515">
        <v>161</v>
      </c>
      <c r="AB62" s="232">
        <f t="shared" si="268"/>
        <v>159</v>
      </c>
      <c r="AC62" s="233">
        <f t="shared" si="269"/>
        <v>161</v>
      </c>
      <c r="AD62" s="225">
        <f t="shared" si="270"/>
        <v>268</v>
      </c>
      <c r="AE62" s="233">
        <f t="shared" si="271"/>
        <v>316</v>
      </c>
      <c r="AF62" s="225">
        <f t="shared" si="272"/>
        <v>268</v>
      </c>
      <c r="AG62" s="233">
        <f t="shared" si="273"/>
        <v>316</v>
      </c>
      <c r="AH62" s="505">
        <v>2.6187499999999999</v>
      </c>
      <c r="AI62" s="521">
        <v>2.4870689655172415</v>
      </c>
      <c r="AJ62" s="232">
        <f t="shared" si="274"/>
        <v>209.5</v>
      </c>
      <c r="AK62" s="233">
        <f t="shared" si="275"/>
        <v>288.5</v>
      </c>
      <c r="AL62" s="505">
        <v>3.2068965517241379</v>
      </c>
      <c r="AM62" s="523">
        <v>3.0256410256410255</v>
      </c>
      <c r="AN62" s="232">
        <f t="shared" si="276"/>
        <v>93</v>
      </c>
      <c r="AO62" s="233">
        <f t="shared" si="277"/>
        <v>118</v>
      </c>
      <c r="AP62" s="505">
        <v>0.6132075471698113</v>
      </c>
      <c r="AQ62" s="523">
        <v>0.6149068322981367</v>
      </c>
      <c r="AR62" s="232">
        <f t="shared" si="278"/>
        <v>97.5</v>
      </c>
      <c r="AS62" s="233">
        <f t="shared" si="279"/>
        <v>99.000000000000014</v>
      </c>
      <c r="AT62" s="545">
        <f t="shared" si="280"/>
        <v>1.4925373134328359</v>
      </c>
      <c r="AU62" s="546">
        <f t="shared" si="281"/>
        <v>1.5996835443037976</v>
      </c>
      <c r="AV62" s="232">
        <f t="shared" si="282"/>
        <v>400</v>
      </c>
      <c r="AW62" s="233">
        <f t="shared" si="283"/>
        <v>505.5</v>
      </c>
      <c r="AX62" s="502">
        <v>69.224999999999994</v>
      </c>
      <c r="AY62" s="517">
        <v>68.327586206896555</v>
      </c>
      <c r="AZ62" s="232">
        <f t="shared" si="284"/>
        <v>5538</v>
      </c>
      <c r="BA62" s="233">
        <f t="shared" si="285"/>
        <v>7926</v>
      </c>
      <c r="BB62" s="502">
        <v>58.827586206896555</v>
      </c>
      <c r="BC62" s="519">
        <v>66.589743589743591</v>
      </c>
      <c r="BD62" s="232">
        <f t="shared" si="286"/>
        <v>1706</v>
      </c>
      <c r="BE62" s="233">
        <f t="shared" si="287"/>
        <v>2597</v>
      </c>
      <c r="BF62" s="503">
        <v>73.433962264150949</v>
      </c>
      <c r="BG62" s="519">
        <v>72.925465838509311</v>
      </c>
      <c r="BH62" s="232">
        <f t="shared" si="288"/>
        <v>11676.000000000002</v>
      </c>
      <c r="BI62" s="233">
        <f t="shared" si="289"/>
        <v>11740.999999999998</v>
      </c>
      <c r="BJ62" s="232">
        <f t="shared" si="290"/>
        <v>70.597014925373131</v>
      </c>
      <c r="BK62" s="233">
        <f t="shared" si="291"/>
        <v>70.455696202531641</v>
      </c>
      <c r="BL62" s="232">
        <f t="shared" si="292"/>
        <v>18920</v>
      </c>
      <c r="BM62" s="233">
        <f t="shared" si="293"/>
        <v>22264</v>
      </c>
      <c r="BN62" s="502">
        <v>1456</v>
      </c>
      <c r="BO62" s="517">
        <v>1441</v>
      </c>
      <c r="BP62" s="232">
        <f t="shared" si="294"/>
        <v>1456</v>
      </c>
      <c r="BQ62" s="233">
        <f t="shared" si="295"/>
        <v>1441</v>
      </c>
      <c r="BR62" s="502">
        <v>820</v>
      </c>
      <c r="BS62" s="519">
        <v>795</v>
      </c>
      <c r="BT62" s="232">
        <f t="shared" si="296"/>
        <v>820</v>
      </c>
      <c r="BU62" s="233">
        <f t="shared" si="297"/>
        <v>795</v>
      </c>
      <c r="BV62" s="502"/>
      <c r="BW62" s="519"/>
      <c r="BX62" s="232">
        <f t="shared" si="298"/>
        <v>0</v>
      </c>
      <c r="BY62" s="233">
        <f t="shared" si="299"/>
        <v>0</v>
      </c>
      <c r="BZ62" s="225">
        <f t="shared" si="300"/>
        <v>2276</v>
      </c>
      <c r="CA62" s="233">
        <f t="shared" si="301"/>
        <v>2236</v>
      </c>
      <c r="CB62" s="225">
        <f t="shared" si="302"/>
        <v>2276</v>
      </c>
      <c r="CC62" s="233">
        <f t="shared" si="303"/>
        <v>2236</v>
      </c>
      <c r="CD62" s="506">
        <v>4.1559065934065931</v>
      </c>
      <c r="CE62" s="521">
        <v>3.840735600277585</v>
      </c>
      <c r="CF62" s="232">
        <f t="shared" si="304"/>
        <v>6050.9999999999991</v>
      </c>
      <c r="CG62" s="233">
        <f t="shared" si="305"/>
        <v>5534.5</v>
      </c>
      <c r="CH62" s="506">
        <v>5.5823170731707314</v>
      </c>
      <c r="CI62" s="523">
        <v>5.2113207547169811</v>
      </c>
      <c r="CJ62" s="232">
        <f t="shared" si="306"/>
        <v>4577.5</v>
      </c>
      <c r="CK62" s="233">
        <f t="shared" si="307"/>
        <v>4143</v>
      </c>
      <c r="CL62" s="506"/>
      <c r="CM62" s="523"/>
      <c r="CN62" s="232">
        <f t="shared" si="308"/>
        <v>0</v>
      </c>
      <c r="CO62" s="233">
        <f t="shared" si="309"/>
        <v>0</v>
      </c>
      <c r="CP62" s="232">
        <f t="shared" si="310"/>
        <v>4.66981546572935</v>
      </c>
      <c r="CQ62" s="546">
        <f t="shared" si="311"/>
        <v>4.3280411449016096</v>
      </c>
      <c r="CR62" s="232">
        <f t="shared" si="312"/>
        <v>10628.5</v>
      </c>
      <c r="CS62" s="233">
        <f t="shared" si="313"/>
        <v>9677.5</v>
      </c>
      <c r="CT62" s="502">
        <v>76.252747252747255</v>
      </c>
      <c r="CU62" s="517">
        <v>75.192921582234561</v>
      </c>
      <c r="CV62" s="232">
        <f t="shared" si="314"/>
        <v>111024</v>
      </c>
      <c r="CW62" s="233">
        <f t="shared" si="315"/>
        <v>108353</v>
      </c>
      <c r="CX62" s="502">
        <v>77.712560975609762</v>
      </c>
      <c r="CY62" s="519">
        <v>75.923270440251571</v>
      </c>
      <c r="CZ62" s="232">
        <f t="shared" si="316"/>
        <v>63724.3</v>
      </c>
      <c r="DA62" s="233">
        <f t="shared" si="317"/>
        <v>60359</v>
      </c>
      <c r="DB62" s="503"/>
      <c r="DC62" s="519"/>
      <c r="DD62" s="232">
        <f t="shared" si="318"/>
        <v>0</v>
      </c>
      <c r="DE62" s="233">
        <f t="shared" si="319"/>
        <v>0</v>
      </c>
      <c r="DF62" s="232">
        <f t="shared" si="320"/>
        <v>76.778690685412997</v>
      </c>
      <c r="DG62" s="233">
        <f t="shared" si="321"/>
        <v>75.452593917710203</v>
      </c>
      <c r="DH62" s="232">
        <f t="shared" si="322"/>
        <v>174748.3</v>
      </c>
      <c r="DI62" s="233">
        <f t="shared" si="323"/>
        <v>168712</v>
      </c>
      <c r="DJ62" s="232">
        <f t="shared" si="324"/>
        <v>2544</v>
      </c>
      <c r="DK62" s="233">
        <f t="shared" si="325"/>
        <v>2552</v>
      </c>
      <c r="DL62" s="232">
        <f t="shared" si="326"/>
        <v>2544</v>
      </c>
      <c r="DM62" s="233">
        <f t="shared" si="327"/>
        <v>2552</v>
      </c>
      <c r="DN62" s="545">
        <f t="shared" si="328"/>
        <v>4.3351022012578619</v>
      </c>
      <c r="DO62" s="546">
        <f t="shared" si="329"/>
        <v>3.990203761755486</v>
      </c>
      <c r="DP62" s="232">
        <f t="shared" si="330"/>
        <v>11028.5</v>
      </c>
      <c r="DQ62" s="233">
        <f t="shared" si="331"/>
        <v>10183</v>
      </c>
      <c r="DR62" s="232">
        <f t="shared" si="332"/>
        <v>76.127476415094335</v>
      </c>
      <c r="DS62" s="233">
        <f t="shared" si="333"/>
        <v>74.83385579937304</v>
      </c>
      <c r="DT62" s="232">
        <f t="shared" si="334"/>
        <v>193668.3</v>
      </c>
      <c r="DU62" s="233">
        <f t="shared" si="335"/>
        <v>190976</v>
      </c>
      <c r="DV62" s="502">
        <v>393</v>
      </c>
      <c r="DW62" s="517">
        <v>361</v>
      </c>
      <c r="DX62" s="232">
        <f t="shared" si="336"/>
        <v>393</v>
      </c>
      <c r="DY62" s="233">
        <f t="shared" si="337"/>
        <v>361</v>
      </c>
      <c r="DZ62" s="502">
        <v>519</v>
      </c>
      <c r="EA62" s="519">
        <v>457</v>
      </c>
      <c r="EB62" s="232">
        <f t="shared" si="338"/>
        <v>519</v>
      </c>
      <c r="EC62" s="233">
        <f t="shared" si="339"/>
        <v>457</v>
      </c>
      <c r="ED62" s="502"/>
      <c r="EE62" s="519"/>
      <c r="EF62" s="232">
        <f t="shared" si="340"/>
        <v>0</v>
      </c>
      <c r="EG62" s="233">
        <f t="shared" si="341"/>
        <v>0</v>
      </c>
      <c r="EH62" s="225">
        <f t="shared" si="342"/>
        <v>912</v>
      </c>
      <c r="EI62" s="233">
        <f t="shared" si="343"/>
        <v>818</v>
      </c>
      <c r="EJ62" s="225">
        <f t="shared" si="344"/>
        <v>912</v>
      </c>
      <c r="EK62" s="233">
        <f t="shared" si="345"/>
        <v>818</v>
      </c>
      <c r="EL62" s="506">
        <v>3.0267175572519083</v>
      </c>
      <c r="EM62" s="521">
        <v>2.9418282548476453</v>
      </c>
      <c r="EN62" s="232">
        <f t="shared" si="346"/>
        <v>1189.5</v>
      </c>
      <c r="EO62" s="233">
        <f t="shared" si="347"/>
        <v>1062</v>
      </c>
      <c r="EP62" s="506">
        <v>4.2552986512524082</v>
      </c>
      <c r="EQ62" s="523">
        <v>4.0645514223194752</v>
      </c>
      <c r="ER62" s="232">
        <f t="shared" si="348"/>
        <v>2208.5</v>
      </c>
      <c r="ES62" s="233">
        <f t="shared" si="349"/>
        <v>1857.5000000000002</v>
      </c>
      <c r="ET62" s="506"/>
      <c r="EU62" s="523"/>
      <c r="EV62" s="232">
        <f t="shared" si="350"/>
        <v>0</v>
      </c>
      <c r="EW62" s="233">
        <f t="shared" si="351"/>
        <v>0</v>
      </c>
      <c r="EX62" s="545">
        <f t="shared" si="352"/>
        <v>3.7258771929824563</v>
      </c>
      <c r="EY62" s="546">
        <f t="shared" si="353"/>
        <v>3.5690709046454767</v>
      </c>
      <c r="EZ62" s="232">
        <f t="shared" si="354"/>
        <v>3398</v>
      </c>
      <c r="FA62" s="233">
        <f t="shared" si="355"/>
        <v>2919.5</v>
      </c>
      <c r="FB62" s="502">
        <v>54.458015267175576</v>
      </c>
      <c r="FC62" s="517">
        <v>53.945983379501385</v>
      </c>
      <c r="FD62" s="232">
        <f t="shared" si="356"/>
        <v>21402</v>
      </c>
      <c r="FE62" s="233">
        <f t="shared" si="357"/>
        <v>19474.5</v>
      </c>
      <c r="FF62" s="502">
        <v>50.477842003853567</v>
      </c>
      <c r="FG62" s="519">
        <v>49.61706783369803</v>
      </c>
      <c r="FH62" s="232">
        <f t="shared" si="358"/>
        <v>26198</v>
      </c>
      <c r="FI62" s="233">
        <f t="shared" si="359"/>
        <v>22675</v>
      </c>
      <c r="FJ62" s="503"/>
      <c r="FK62" s="778"/>
      <c r="FL62" s="232">
        <f t="shared" si="360"/>
        <v>0</v>
      </c>
      <c r="FM62" s="233">
        <f t="shared" si="361"/>
        <v>0</v>
      </c>
      <c r="FN62" s="232">
        <f t="shared" si="362"/>
        <v>52.192982456140349</v>
      </c>
      <c r="FO62" s="233">
        <f t="shared" si="363"/>
        <v>51.527506112469439</v>
      </c>
      <c r="FP62" s="232">
        <f t="shared" si="364"/>
        <v>47600</v>
      </c>
      <c r="FQ62" s="233">
        <f t="shared" si="365"/>
        <v>42149.5</v>
      </c>
      <c r="FR62" s="503">
        <v>359</v>
      </c>
      <c r="FS62" s="773">
        <v>359</v>
      </c>
      <c r="FT62" s="232">
        <f t="shared" si="366"/>
        <v>359</v>
      </c>
      <c r="FU62" s="233">
        <f t="shared" si="367"/>
        <v>359</v>
      </c>
      <c r="FV62" s="375">
        <v>4.9554317548746516</v>
      </c>
      <c r="FW62" s="775">
        <v>4.6657381615598883</v>
      </c>
      <c r="FX62" s="232">
        <f t="shared" si="368"/>
        <v>1779</v>
      </c>
      <c r="FY62" s="233">
        <f t="shared" si="369"/>
        <v>1675</v>
      </c>
      <c r="FZ62" s="375">
        <v>70.910863509749305</v>
      </c>
      <c r="GA62" s="777">
        <v>71.032590529247912</v>
      </c>
      <c r="GB62" s="232">
        <f t="shared" si="370"/>
        <v>25457</v>
      </c>
      <c r="GC62" s="233">
        <f t="shared" si="371"/>
        <v>25500.7</v>
      </c>
      <c r="GD62" s="249">
        <f t="shared" si="372"/>
        <v>1929</v>
      </c>
      <c r="GE62" s="233">
        <f t="shared" si="373"/>
        <v>1918</v>
      </c>
      <c r="GF62" s="232">
        <f t="shared" si="374"/>
        <v>1929</v>
      </c>
      <c r="GG62" s="233">
        <f t="shared" si="375"/>
        <v>1918</v>
      </c>
      <c r="GH62" s="232">
        <f t="shared" si="376"/>
        <v>7449.9999999999991</v>
      </c>
      <c r="GI62" s="233">
        <f t="shared" si="377"/>
        <v>6885</v>
      </c>
      <c r="GJ62" s="232">
        <f t="shared" si="378"/>
        <v>137964</v>
      </c>
      <c r="GK62" s="233">
        <f t="shared" si="379"/>
        <v>135753.5</v>
      </c>
      <c r="GL62" s="249">
        <f t="shared" si="380"/>
        <v>1368</v>
      </c>
      <c r="GM62" s="233">
        <f t="shared" si="381"/>
        <v>1291</v>
      </c>
      <c r="GN62" s="232">
        <f t="shared" si="382"/>
        <v>1368</v>
      </c>
      <c r="GO62" s="233">
        <f t="shared" si="383"/>
        <v>1291</v>
      </c>
      <c r="GP62" s="232">
        <f t="shared" si="384"/>
        <v>6879</v>
      </c>
      <c r="GQ62" s="233">
        <f t="shared" si="385"/>
        <v>6118.5</v>
      </c>
      <c r="GR62" s="232">
        <f t="shared" si="386"/>
        <v>91628.3</v>
      </c>
      <c r="GS62" s="233">
        <f t="shared" si="387"/>
        <v>85631</v>
      </c>
      <c r="GT62" s="249">
        <f t="shared" si="388"/>
        <v>3297</v>
      </c>
      <c r="GU62" s="233">
        <f t="shared" si="389"/>
        <v>3209</v>
      </c>
      <c r="GV62" s="232">
        <f t="shared" si="390"/>
        <v>3297</v>
      </c>
      <c r="GW62" s="233">
        <f t="shared" si="391"/>
        <v>3209</v>
      </c>
      <c r="GX62" s="232">
        <f t="shared" si="392"/>
        <v>14329</v>
      </c>
      <c r="GY62" s="233">
        <f t="shared" si="393"/>
        <v>13003.5</v>
      </c>
      <c r="GZ62" s="232">
        <f t="shared" si="394"/>
        <v>229592.3</v>
      </c>
      <c r="HA62" s="233">
        <f t="shared" si="395"/>
        <v>221384.5</v>
      </c>
      <c r="HB62" s="249">
        <f t="shared" si="396"/>
        <v>159</v>
      </c>
      <c r="HC62" s="233">
        <f t="shared" si="397"/>
        <v>161</v>
      </c>
      <c r="HD62" s="232">
        <f t="shared" si="398"/>
        <v>159</v>
      </c>
      <c r="HE62" s="233">
        <f t="shared" si="399"/>
        <v>161</v>
      </c>
      <c r="HF62" s="232">
        <f t="shared" si="400"/>
        <v>97.5</v>
      </c>
      <c r="HG62" s="233">
        <f t="shared" si="401"/>
        <v>99.000000000000014</v>
      </c>
      <c r="HH62" s="232">
        <f t="shared" si="402"/>
        <v>11676.000000000002</v>
      </c>
      <c r="HI62" s="233">
        <f t="shared" si="403"/>
        <v>11740.999999999998</v>
      </c>
      <c r="HJ62" s="249">
        <f t="shared" si="404"/>
        <v>16205.5</v>
      </c>
      <c r="HK62" s="233">
        <f t="shared" si="405"/>
        <v>14777.5</v>
      </c>
      <c r="HL62" s="232">
        <f t="shared" si="406"/>
        <v>266725.3</v>
      </c>
      <c r="HM62" s="232">
        <f t="shared" si="407"/>
        <v>258626.2</v>
      </c>
    </row>
    <row r="63" spans="1:221" ht="15.75">
      <c r="A63" s="507" t="s">
        <v>45</v>
      </c>
      <c r="B63" s="501" t="s">
        <v>1041</v>
      </c>
      <c r="C63" s="560"/>
      <c r="D63" s="507">
        <v>132851</v>
      </c>
      <c r="E63" s="564">
        <v>8</v>
      </c>
      <c r="F63" s="509">
        <v>691</v>
      </c>
      <c r="G63" s="524">
        <v>800</v>
      </c>
      <c r="H63" s="503">
        <v>63</v>
      </c>
      <c r="I63" s="567">
        <v>55</v>
      </c>
      <c r="J63" s="232">
        <f t="shared" si="259"/>
        <v>628</v>
      </c>
      <c r="K63" s="233">
        <f t="shared" si="260"/>
        <v>745</v>
      </c>
      <c r="L63" s="504">
        <v>60</v>
      </c>
      <c r="M63" s="504">
        <v>60</v>
      </c>
      <c r="N63" s="232">
        <f t="shared" si="255"/>
        <v>628</v>
      </c>
      <c r="O63" s="233">
        <f t="shared" si="261"/>
        <v>745</v>
      </c>
      <c r="P63" s="232">
        <f t="shared" si="262"/>
        <v>628</v>
      </c>
      <c r="Q63" s="233">
        <f t="shared" si="263"/>
        <v>745</v>
      </c>
      <c r="R63" s="503">
        <v>58</v>
      </c>
      <c r="S63" s="513">
        <v>79</v>
      </c>
      <c r="T63" s="232">
        <f t="shared" si="264"/>
        <v>58</v>
      </c>
      <c r="U63" s="233">
        <f t="shared" si="265"/>
        <v>79</v>
      </c>
      <c r="V63" s="502">
        <v>33</v>
      </c>
      <c r="W63" s="515">
        <v>19</v>
      </c>
      <c r="X63" s="232">
        <f t="shared" si="266"/>
        <v>33</v>
      </c>
      <c r="Y63" s="233">
        <f t="shared" si="267"/>
        <v>19</v>
      </c>
      <c r="Z63" s="502">
        <v>3</v>
      </c>
      <c r="AA63" s="515">
        <v>6</v>
      </c>
      <c r="AB63" s="232">
        <f t="shared" si="268"/>
        <v>3</v>
      </c>
      <c r="AC63" s="233">
        <f t="shared" si="269"/>
        <v>6</v>
      </c>
      <c r="AD63" s="225">
        <f t="shared" si="270"/>
        <v>94</v>
      </c>
      <c r="AE63" s="233">
        <f t="shared" si="271"/>
        <v>104</v>
      </c>
      <c r="AF63" s="225">
        <f t="shared" si="272"/>
        <v>94</v>
      </c>
      <c r="AG63" s="233">
        <f t="shared" si="273"/>
        <v>104</v>
      </c>
      <c r="AH63" s="505">
        <v>2.3275862068965516</v>
      </c>
      <c r="AI63" s="521">
        <v>2.3670886075949369</v>
      </c>
      <c r="AJ63" s="232">
        <f t="shared" si="274"/>
        <v>135</v>
      </c>
      <c r="AK63" s="233">
        <f t="shared" si="275"/>
        <v>187</v>
      </c>
      <c r="AL63" s="505">
        <v>2.893939393939394</v>
      </c>
      <c r="AM63" s="523">
        <v>2.9736842105263159</v>
      </c>
      <c r="AN63" s="232">
        <f t="shared" si="276"/>
        <v>95.5</v>
      </c>
      <c r="AO63" s="233">
        <f t="shared" si="277"/>
        <v>56.5</v>
      </c>
      <c r="AP63" s="505">
        <v>2</v>
      </c>
      <c r="AQ63" s="523">
        <v>1.8333333333333333</v>
      </c>
      <c r="AR63" s="232">
        <f t="shared" si="278"/>
        <v>6</v>
      </c>
      <c r="AS63" s="233">
        <f t="shared" si="279"/>
        <v>11</v>
      </c>
      <c r="AT63" s="545">
        <f t="shared" si="280"/>
        <v>2.5159574468085109</v>
      </c>
      <c r="AU63" s="546">
        <f t="shared" si="281"/>
        <v>2.4471153846153846</v>
      </c>
      <c r="AV63" s="232">
        <f t="shared" si="282"/>
        <v>236.50000000000003</v>
      </c>
      <c r="AW63" s="233">
        <f t="shared" si="283"/>
        <v>254.5</v>
      </c>
      <c r="AX63" s="502">
        <v>72.896551724137936</v>
      </c>
      <c r="AY63" s="517">
        <v>76.25316455696202</v>
      </c>
      <c r="AZ63" s="232">
        <f t="shared" si="284"/>
        <v>4228</v>
      </c>
      <c r="BA63" s="233">
        <f t="shared" si="285"/>
        <v>6024</v>
      </c>
      <c r="BB63" s="502">
        <v>74.757575757575751</v>
      </c>
      <c r="BC63" s="519">
        <v>76.026315789473685</v>
      </c>
      <c r="BD63" s="232">
        <f t="shared" si="286"/>
        <v>2467</v>
      </c>
      <c r="BE63" s="233">
        <f t="shared" si="287"/>
        <v>1444.5</v>
      </c>
      <c r="BF63" s="503">
        <v>76.666666666666671</v>
      </c>
      <c r="BG63" s="519">
        <v>72.5</v>
      </c>
      <c r="BH63" s="232">
        <f t="shared" si="288"/>
        <v>230</v>
      </c>
      <c r="BI63" s="233">
        <f t="shared" si="289"/>
        <v>435</v>
      </c>
      <c r="BJ63" s="232">
        <f t="shared" si="290"/>
        <v>73.670212765957444</v>
      </c>
      <c r="BK63" s="233">
        <f t="shared" si="291"/>
        <v>75.995192307692307</v>
      </c>
      <c r="BL63" s="232">
        <f t="shared" si="292"/>
        <v>6925</v>
      </c>
      <c r="BM63" s="233">
        <f t="shared" si="293"/>
        <v>7903.5</v>
      </c>
      <c r="BN63" s="502">
        <v>228</v>
      </c>
      <c r="BO63" s="517">
        <v>286</v>
      </c>
      <c r="BP63" s="232">
        <f t="shared" si="294"/>
        <v>228</v>
      </c>
      <c r="BQ63" s="233">
        <f t="shared" si="295"/>
        <v>286</v>
      </c>
      <c r="BR63" s="502">
        <v>101</v>
      </c>
      <c r="BS63" s="519">
        <v>107</v>
      </c>
      <c r="BT63" s="232">
        <f t="shared" si="296"/>
        <v>101</v>
      </c>
      <c r="BU63" s="233">
        <f t="shared" si="297"/>
        <v>107</v>
      </c>
      <c r="BV63" s="502"/>
      <c r="BW63" s="519">
        <v>1</v>
      </c>
      <c r="BX63" s="232">
        <f t="shared" si="298"/>
        <v>0</v>
      </c>
      <c r="BY63" s="233">
        <f t="shared" si="299"/>
        <v>1</v>
      </c>
      <c r="BZ63" s="225">
        <f t="shared" si="300"/>
        <v>329</v>
      </c>
      <c r="CA63" s="233">
        <f t="shared" si="301"/>
        <v>394</v>
      </c>
      <c r="CB63" s="225">
        <f t="shared" si="302"/>
        <v>329</v>
      </c>
      <c r="CC63" s="233">
        <f t="shared" si="303"/>
        <v>394</v>
      </c>
      <c r="CD63" s="506">
        <v>3.6622807017543861</v>
      </c>
      <c r="CE63" s="521">
        <v>3.68006993006993</v>
      </c>
      <c r="CF63" s="232">
        <f t="shared" si="304"/>
        <v>835</v>
      </c>
      <c r="CG63" s="233">
        <f t="shared" si="305"/>
        <v>1052.5</v>
      </c>
      <c r="CH63" s="506">
        <v>4.9950495049504955</v>
      </c>
      <c r="CI63" s="523">
        <v>5.1261682242990654</v>
      </c>
      <c r="CJ63" s="232">
        <f t="shared" si="306"/>
        <v>504.50000000000006</v>
      </c>
      <c r="CK63" s="233">
        <f t="shared" si="307"/>
        <v>548.5</v>
      </c>
      <c r="CL63" s="506"/>
      <c r="CM63" s="523">
        <v>3.5</v>
      </c>
      <c r="CN63" s="232">
        <f t="shared" si="308"/>
        <v>0</v>
      </c>
      <c r="CO63" s="233">
        <f t="shared" si="309"/>
        <v>3.5</v>
      </c>
      <c r="CP63" s="232">
        <f t="shared" si="310"/>
        <v>4.0714285714285712</v>
      </c>
      <c r="CQ63" s="546">
        <f t="shared" si="311"/>
        <v>4.0723350253807107</v>
      </c>
      <c r="CR63" s="232">
        <f t="shared" si="312"/>
        <v>1339.5</v>
      </c>
      <c r="CS63" s="233">
        <f t="shared" si="313"/>
        <v>1604.5</v>
      </c>
      <c r="CT63" s="502">
        <v>78.478070175438603</v>
      </c>
      <c r="CU63" s="517">
        <v>79.94055944055944</v>
      </c>
      <c r="CV63" s="232">
        <f t="shared" si="314"/>
        <v>17893</v>
      </c>
      <c r="CW63" s="233">
        <f t="shared" si="315"/>
        <v>22863</v>
      </c>
      <c r="CX63" s="502">
        <v>80.732673267326732</v>
      </c>
      <c r="CY63" s="519">
        <v>85.99065420560747</v>
      </c>
      <c r="CZ63" s="232">
        <f t="shared" si="316"/>
        <v>8154</v>
      </c>
      <c r="DA63" s="233">
        <f t="shared" si="317"/>
        <v>9201</v>
      </c>
      <c r="DB63" s="503"/>
      <c r="DC63" s="519">
        <v>88</v>
      </c>
      <c r="DD63" s="232">
        <f t="shared" si="318"/>
        <v>0</v>
      </c>
      <c r="DE63" s="233">
        <f t="shared" si="319"/>
        <v>88</v>
      </c>
      <c r="DF63" s="232">
        <f t="shared" si="320"/>
        <v>79.170212765957444</v>
      </c>
      <c r="DG63" s="233">
        <f t="shared" si="321"/>
        <v>81.604060913705581</v>
      </c>
      <c r="DH63" s="232">
        <f t="shared" si="322"/>
        <v>26047</v>
      </c>
      <c r="DI63" s="233">
        <f t="shared" si="323"/>
        <v>32152</v>
      </c>
      <c r="DJ63" s="232">
        <f t="shared" si="324"/>
        <v>423</v>
      </c>
      <c r="DK63" s="233">
        <f t="shared" si="325"/>
        <v>498</v>
      </c>
      <c r="DL63" s="232">
        <f t="shared" si="326"/>
        <v>423</v>
      </c>
      <c r="DM63" s="233">
        <f t="shared" si="327"/>
        <v>498</v>
      </c>
      <c r="DN63" s="545">
        <f t="shared" si="328"/>
        <v>3.7257683215130024</v>
      </c>
      <c r="DO63" s="546">
        <f t="shared" si="329"/>
        <v>3.7329317269076303</v>
      </c>
      <c r="DP63" s="232">
        <f t="shared" si="330"/>
        <v>1576</v>
      </c>
      <c r="DQ63" s="233">
        <f t="shared" si="331"/>
        <v>1859</v>
      </c>
      <c r="DR63" s="232">
        <f t="shared" si="332"/>
        <v>77.94799054373523</v>
      </c>
      <c r="DS63" s="233">
        <f t="shared" si="333"/>
        <v>80.432730923694777</v>
      </c>
      <c r="DT63" s="232">
        <f t="shared" si="334"/>
        <v>32972</v>
      </c>
      <c r="DU63" s="233">
        <f t="shared" si="335"/>
        <v>40055.5</v>
      </c>
      <c r="DV63" s="502">
        <v>68</v>
      </c>
      <c r="DW63" s="517">
        <v>77</v>
      </c>
      <c r="DX63" s="232">
        <f t="shared" si="336"/>
        <v>68</v>
      </c>
      <c r="DY63" s="233">
        <f t="shared" si="337"/>
        <v>77</v>
      </c>
      <c r="DZ63" s="502">
        <v>67</v>
      </c>
      <c r="EA63" s="519">
        <v>88</v>
      </c>
      <c r="EB63" s="232">
        <f t="shared" si="338"/>
        <v>67</v>
      </c>
      <c r="EC63" s="233">
        <f t="shared" si="339"/>
        <v>88</v>
      </c>
      <c r="ED63" s="502"/>
      <c r="EE63" s="519">
        <v>2</v>
      </c>
      <c r="EF63" s="232">
        <f t="shared" si="340"/>
        <v>0</v>
      </c>
      <c r="EG63" s="233">
        <f t="shared" si="341"/>
        <v>2</v>
      </c>
      <c r="EH63" s="225">
        <f t="shared" si="342"/>
        <v>135</v>
      </c>
      <c r="EI63" s="233">
        <f t="shared" si="343"/>
        <v>167</v>
      </c>
      <c r="EJ63" s="225">
        <f t="shared" si="344"/>
        <v>135</v>
      </c>
      <c r="EK63" s="233">
        <f t="shared" si="345"/>
        <v>167</v>
      </c>
      <c r="EL63" s="506">
        <v>2.9191176470588234</v>
      </c>
      <c r="EM63" s="521">
        <v>3.0844155844155843</v>
      </c>
      <c r="EN63" s="232">
        <f t="shared" si="346"/>
        <v>198.5</v>
      </c>
      <c r="EO63" s="233">
        <f t="shared" si="347"/>
        <v>237.5</v>
      </c>
      <c r="EP63" s="506">
        <v>4.1865671641791042</v>
      </c>
      <c r="EQ63" s="523">
        <v>4.375</v>
      </c>
      <c r="ER63" s="232">
        <f t="shared" si="348"/>
        <v>280.5</v>
      </c>
      <c r="ES63" s="233">
        <f t="shared" si="349"/>
        <v>385</v>
      </c>
      <c r="ET63" s="506"/>
      <c r="EU63" s="523">
        <v>2.25</v>
      </c>
      <c r="EV63" s="232">
        <f t="shared" si="350"/>
        <v>0</v>
      </c>
      <c r="EW63" s="233">
        <f t="shared" si="351"/>
        <v>4.5</v>
      </c>
      <c r="EX63" s="545">
        <f t="shared" si="352"/>
        <v>3.5481481481481483</v>
      </c>
      <c r="EY63" s="546">
        <f t="shared" si="353"/>
        <v>3.7544910179640718</v>
      </c>
      <c r="EZ63" s="232">
        <f t="shared" si="354"/>
        <v>479</v>
      </c>
      <c r="FA63" s="233">
        <f t="shared" si="355"/>
        <v>627</v>
      </c>
      <c r="FB63" s="502">
        <v>57.882352941176471</v>
      </c>
      <c r="FC63" s="517">
        <v>59.409090909090907</v>
      </c>
      <c r="FD63" s="232">
        <f t="shared" si="356"/>
        <v>3936</v>
      </c>
      <c r="FE63" s="233">
        <f t="shared" si="357"/>
        <v>4574.5</v>
      </c>
      <c r="FF63" s="502">
        <v>52.298507462686565</v>
      </c>
      <c r="FG63" s="519">
        <v>54.55681818181818</v>
      </c>
      <c r="FH63" s="232">
        <f t="shared" si="358"/>
        <v>3504</v>
      </c>
      <c r="FI63" s="233">
        <f t="shared" si="359"/>
        <v>4801</v>
      </c>
      <c r="FJ63" s="503"/>
      <c r="FK63" s="778">
        <v>43.5</v>
      </c>
      <c r="FL63" s="232">
        <f t="shared" si="360"/>
        <v>0</v>
      </c>
      <c r="FM63" s="233">
        <f t="shared" si="361"/>
        <v>87</v>
      </c>
      <c r="FN63" s="232">
        <f t="shared" si="362"/>
        <v>55.111111111111114</v>
      </c>
      <c r="FO63" s="233">
        <f t="shared" si="363"/>
        <v>56.661676646706589</v>
      </c>
      <c r="FP63" s="232">
        <f t="shared" si="364"/>
        <v>7440</v>
      </c>
      <c r="FQ63" s="233">
        <f t="shared" si="365"/>
        <v>9462.5</v>
      </c>
      <c r="FR63" s="503">
        <v>70</v>
      </c>
      <c r="FS63" s="773">
        <v>80</v>
      </c>
      <c r="FT63" s="232">
        <f t="shared" si="366"/>
        <v>70</v>
      </c>
      <c r="FU63" s="233">
        <f t="shared" si="367"/>
        <v>80</v>
      </c>
      <c r="FV63" s="375">
        <v>4.75</v>
      </c>
      <c r="FW63" s="775">
        <v>5.7</v>
      </c>
      <c r="FX63" s="232">
        <f t="shared" si="368"/>
        <v>332.5</v>
      </c>
      <c r="FY63" s="233">
        <f t="shared" si="369"/>
        <v>456</v>
      </c>
      <c r="FZ63" s="375">
        <v>81.98571428571428</v>
      </c>
      <c r="GA63" s="777">
        <v>86.6</v>
      </c>
      <c r="GB63" s="232">
        <f t="shared" si="370"/>
        <v>5739</v>
      </c>
      <c r="GC63" s="233">
        <f t="shared" si="371"/>
        <v>6928</v>
      </c>
      <c r="GD63" s="249">
        <f t="shared" si="372"/>
        <v>354</v>
      </c>
      <c r="GE63" s="233">
        <f t="shared" si="373"/>
        <v>442</v>
      </c>
      <c r="GF63" s="232">
        <f t="shared" si="374"/>
        <v>354</v>
      </c>
      <c r="GG63" s="233">
        <f t="shared" si="375"/>
        <v>442</v>
      </c>
      <c r="GH63" s="232">
        <f t="shared" si="376"/>
        <v>1168.5</v>
      </c>
      <c r="GI63" s="233">
        <f t="shared" si="377"/>
        <v>1477</v>
      </c>
      <c r="GJ63" s="232">
        <f t="shared" si="378"/>
        <v>26057</v>
      </c>
      <c r="GK63" s="233">
        <f t="shared" si="379"/>
        <v>33461.5</v>
      </c>
      <c r="GL63" s="249">
        <f t="shared" si="380"/>
        <v>201</v>
      </c>
      <c r="GM63" s="233">
        <f t="shared" si="381"/>
        <v>214</v>
      </c>
      <c r="GN63" s="232">
        <f t="shared" si="382"/>
        <v>201</v>
      </c>
      <c r="GO63" s="233">
        <f t="shared" si="383"/>
        <v>214</v>
      </c>
      <c r="GP63" s="232">
        <f t="shared" si="384"/>
        <v>880.5</v>
      </c>
      <c r="GQ63" s="233">
        <f t="shared" si="385"/>
        <v>990</v>
      </c>
      <c r="GR63" s="232">
        <f t="shared" si="386"/>
        <v>14125</v>
      </c>
      <c r="GS63" s="233">
        <f t="shared" si="387"/>
        <v>15446.5</v>
      </c>
      <c r="GT63" s="249">
        <f t="shared" si="388"/>
        <v>555</v>
      </c>
      <c r="GU63" s="233">
        <f t="shared" si="389"/>
        <v>656</v>
      </c>
      <c r="GV63" s="232">
        <f t="shared" si="390"/>
        <v>555</v>
      </c>
      <c r="GW63" s="233">
        <f t="shared" si="391"/>
        <v>656</v>
      </c>
      <c r="GX63" s="232">
        <f t="shared" si="392"/>
        <v>2049</v>
      </c>
      <c r="GY63" s="233">
        <f t="shared" si="393"/>
        <v>2467</v>
      </c>
      <c r="GZ63" s="232">
        <f t="shared" si="394"/>
        <v>40182</v>
      </c>
      <c r="HA63" s="233">
        <f t="shared" si="395"/>
        <v>48908</v>
      </c>
      <c r="HB63" s="249">
        <f t="shared" si="396"/>
        <v>3</v>
      </c>
      <c r="HC63" s="233">
        <f t="shared" si="397"/>
        <v>9</v>
      </c>
      <c r="HD63" s="232">
        <f t="shared" si="398"/>
        <v>3</v>
      </c>
      <c r="HE63" s="233">
        <f t="shared" si="399"/>
        <v>9</v>
      </c>
      <c r="HF63" s="232">
        <f t="shared" si="400"/>
        <v>6</v>
      </c>
      <c r="HG63" s="233">
        <f t="shared" si="401"/>
        <v>19</v>
      </c>
      <c r="HH63" s="232">
        <f t="shared" si="402"/>
        <v>230</v>
      </c>
      <c r="HI63" s="233">
        <f t="shared" si="403"/>
        <v>610</v>
      </c>
      <c r="HJ63" s="249">
        <f t="shared" si="404"/>
        <v>2387.5</v>
      </c>
      <c r="HK63" s="233">
        <f t="shared" si="405"/>
        <v>2942</v>
      </c>
      <c r="HL63" s="232">
        <f t="shared" si="406"/>
        <v>46151</v>
      </c>
      <c r="HM63" s="232">
        <f t="shared" si="407"/>
        <v>56446</v>
      </c>
    </row>
    <row r="64" spans="1:221" ht="15.75">
      <c r="A64" s="507" t="s">
        <v>45</v>
      </c>
      <c r="B64" s="508" t="s">
        <v>1048</v>
      </c>
      <c r="C64" s="560"/>
      <c r="D64" s="507">
        <v>134495</v>
      </c>
      <c r="E64" s="563">
        <v>8</v>
      </c>
      <c r="F64" s="509">
        <v>1987</v>
      </c>
      <c r="G64" s="524">
        <v>2247</v>
      </c>
      <c r="H64" s="503">
        <v>37</v>
      </c>
      <c r="I64" s="566"/>
      <c r="J64" s="232">
        <f t="shared" si="259"/>
        <v>1950</v>
      </c>
      <c r="K64" s="233">
        <f t="shared" si="260"/>
        <v>2247</v>
      </c>
      <c r="L64" s="504">
        <v>60</v>
      </c>
      <c r="M64" s="504">
        <v>60</v>
      </c>
      <c r="N64" s="232">
        <f t="shared" si="255"/>
        <v>1950</v>
      </c>
      <c r="O64" s="233">
        <f t="shared" si="261"/>
        <v>2247</v>
      </c>
      <c r="P64" s="232">
        <f t="shared" si="262"/>
        <v>1950</v>
      </c>
      <c r="Q64" s="233">
        <f t="shared" si="263"/>
        <v>2247</v>
      </c>
      <c r="R64" s="503">
        <v>75</v>
      </c>
      <c r="S64" s="513">
        <v>82</v>
      </c>
      <c r="T64" s="232">
        <f t="shared" si="264"/>
        <v>75</v>
      </c>
      <c r="U64" s="233">
        <f t="shared" si="265"/>
        <v>82</v>
      </c>
      <c r="V64" s="502">
        <v>65</v>
      </c>
      <c r="W64" s="515">
        <v>52</v>
      </c>
      <c r="X64" s="232">
        <f t="shared" si="266"/>
        <v>65</v>
      </c>
      <c r="Y64" s="233">
        <f t="shared" si="267"/>
        <v>52</v>
      </c>
      <c r="Z64" s="502">
        <v>3</v>
      </c>
      <c r="AA64" s="515">
        <v>5</v>
      </c>
      <c r="AB64" s="232">
        <f t="shared" si="268"/>
        <v>3</v>
      </c>
      <c r="AC64" s="233">
        <f t="shared" si="269"/>
        <v>5</v>
      </c>
      <c r="AD64" s="225">
        <f t="shared" si="270"/>
        <v>143</v>
      </c>
      <c r="AE64" s="233">
        <f t="shared" si="271"/>
        <v>139</v>
      </c>
      <c r="AF64" s="225">
        <f t="shared" si="272"/>
        <v>143</v>
      </c>
      <c r="AG64" s="233">
        <f t="shared" si="273"/>
        <v>139</v>
      </c>
      <c r="AH64" s="505">
        <v>3.14</v>
      </c>
      <c r="AI64" s="521">
        <v>3.4695121951219514</v>
      </c>
      <c r="AJ64" s="232">
        <f t="shared" si="274"/>
        <v>235.5</v>
      </c>
      <c r="AK64" s="233">
        <f t="shared" si="275"/>
        <v>284.5</v>
      </c>
      <c r="AL64" s="505">
        <v>4.7692307692307692</v>
      </c>
      <c r="AM64" s="523">
        <v>5.0769230769230766</v>
      </c>
      <c r="AN64" s="232">
        <f t="shared" si="276"/>
        <v>310</v>
      </c>
      <c r="AO64" s="233">
        <f t="shared" si="277"/>
        <v>264</v>
      </c>
      <c r="AP64" s="505">
        <v>0.83333333333333337</v>
      </c>
      <c r="AQ64" s="523">
        <v>0.9</v>
      </c>
      <c r="AR64" s="232">
        <f t="shared" si="278"/>
        <v>2.5</v>
      </c>
      <c r="AS64" s="233">
        <f t="shared" si="279"/>
        <v>4.5</v>
      </c>
      <c r="AT64" s="545">
        <f t="shared" si="280"/>
        <v>3.8321678321678321</v>
      </c>
      <c r="AU64" s="546">
        <f t="shared" si="281"/>
        <v>3.9784172661870505</v>
      </c>
      <c r="AV64" s="232">
        <f t="shared" si="282"/>
        <v>548</v>
      </c>
      <c r="AW64" s="233">
        <f t="shared" si="283"/>
        <v>553</v>
      </c>
      <c r="AX64" s="502">
        <v>71.106666666666669</v>
      </c>
      <c r="AY64" s="517">
        <v>73.670731707317074</v>
      </c>
      <c r="AZ64" s="232">
        <f t="shared" si="284"/>
        <v>5333</v>
      </c>
      <c r="BA64" s="233">
        <f t="shared" si="285"/>
        <v>6041</v>
      </c>
      <c r="BB64" s="502">
        <v>76.723076923076917</v>
      </c>
      <c r="BC64" s="519">
        <v>76.480769230769226</v>
      </c>
      <c r="BD64" s="232">
        <f t="shared" si="286"/>
        <v>4987</v>
      </c>
      <c r="BE64" s="233">
        <f t="shared" si="287"/>
        <v>3977</v>
      </c>
      <c r="BF64" s="503">
        <v>65.666666666666671</v>
      </c>
      <c r="BG64" s="519">
        <v>66.2</v>
      </c>
      <c r="BH64" s="232">
        <f t="shared" si="288"/>
        <v>197</v>
      </c>
      <c r="BI64" s="233">
        <f t="shared" si="289"/>
        <v>331</v>
      </c>
      <c r="BJ64" s="232">
        <f t="shared" si="290"/>
        <v>73.545454545454547</v>
      </c>
      <c r="BK64" s="233">
        <f t="shared" si="291"/>
        <v>74.453237410071949</v>
      </c>
      <c r="BL64" s="232">
        <f t="shared" si="292"/>
        <v>10517</v>
      </c>
      <c r="BM64" s="233">
        <f t="shared" si="293"/>
        <v>10349.000000000002</v>
      </c>
      <c r="BN64" s="502">
        <v>588</v>
      </c>
      <c r="BO64" s="517">
        <v>720</v>
      </c>
      <c r="BP64" s="232">
        <f t="shared" si="294"/>
        <v>588</v>
      </c>
      <c r="BQ64" s="233">
        <f t="shared" si="295"/>
        <v>720</v>
      </c>
      <c r="BR64" s="502">
        <v>351</v>
      </c>
      <c r="BS64" s="519">
        <v>374</v>
      </c>
      <c r="BT64" s="232">
        <f t="shared" si="296"/>
        <v>351</v>
      </c>
      <c r="BU64" s="233">
        <f t="shared" si="297"/>
        <v>374</v>
      </c>
      <c r="BV64" s="502">
        <v>1</v>
      </c>
      <c r="BW64" s="519"/>
      <c r="BX64" s="232">
        <f t="shared" si="298"/>
        <v>1</v>
      </c>
      <c r="BY64" s="233">
        <f t="shared" si="299"/>
        <v>0</v>
      </c>
      <c r="BZ64" s="225">
        <f t="shared" si="300"/>
        <v>940</v>
      </c>
      <c r="CA64" s="233">
        <f t="shared" si="301"/>
        <v>1094</v>
      </c>
      <c r="CB64" s="225">
        <f t="shared" si="302"/>
        <v>940</v>
      </c>
      <c r="CC64" s="233">
        <f t="shared" si="303"/>
        <v>1094</v>
      </c>
      <c r="CD64" s="506">
        <v>3.9846938775510203</v>
      </c>
      <c r="CE64" s="521">
        <v>4.0756944444444443</v>
      </c>
      <c r="CF64" s="232">
        <f t="shared" si="304"/>
        <v>2343</v>
      </c>
      <c r="CG64" s="233">
        <f t="shared" si="305"/>
        <v>2934.5</v>
      </c>
      <c r="CH64" s="506">
        <v>5.2179487179487181</v>
      </c>
      <c r="CI64" s="523">
        <v>5.3743315508021388</v>
      </c>
      <c r="CJ64" s="232">
        <f t="shared" si="306"/>
        <v>1831.5</v>
      </c>
      <c r="CK64" s="233">
        <f t="shared" si="307"/>
        <v>2010</v>
      </c>
      <c r="CL64" s="506">
        <v>8</v>
      </c>
      <c r="CM64" s="523"/>
      <c r="CN64" s="232">
        <f t="shared" si="308"/>
        <v>8</v>
      </c>
      <c r="CO64" s="233">
        <f t="shared" si="309"/>
        <v>0</v>
      </c>
      <c r="CP64" s="232">
        <f t="shared" si="310"/>
        <v>4.4494680851063828</v>
      </c>
      <c r="CQ64" s="546">
        <f t="shared" si="311"/>
        <v>4.5196526508226693</v>
      </c>
      <c r="CR64" s="232">
        <f t="shared" si="312"/>
        <v>4182.5</v>
      </c>
      <c r="CS64" s="233">
        <f t="shared" si="313"/>
        <v>4944.5</v>
      </c>
      <c r="CT64" s="502">
        <v>78.316326530612244</v>
      </c>
      <c r="CU64" s="517">
        <v>79.481944444444451</v>
      </c>
      <c r="CV64" s="232">
        <f t="shared" si="314"/>
        <v>46050</v>
      </c>
      <c r="CW64" s="233">
        <f t="shared" si="315"/>
        <v>57227.000000000007</v>
      </c>
      <c r="CX64" s="502">
        <v>79.164102564102564</v>
      </c>
      <c r="CY64" s="519">
        <v>81.257486631016036</v>
      </c>
      <c r="CZ64" s="232">
        <f t="shared" si="316"/>
        <v>27786.6</v>
      </c>
      <c r="DA64" s="233">
        <f t="shared" si="317"/>
        <v>30390.299999999996</v>
      </c>
      <c r="DB64" s="503">
        <v>142</v>
      </c>
      <c r="DC64" s="519"/>
      <c r="DD64" s="232">
        <f t="shared" si="318"/>
        <v>142</v>
      </c>
      <c r="DE64" s="233">
        <f t="shared" si="319"/>
        <v>0</v>
      </c>
      <c r="DF64" s="232">
        <f t="shared" si="320"/>
        <v>78.700638297872345</v>
      </c>
      <c r="DG64" s="233">
        <f t="shared" si="321"/>
        <v>80.088939670932362</v>
      </c>
      <c r="DH64" s="232">
        <f t="shared" si="322"/>
        <v>73978.600000000006</v>
      </c>
      <c r="DI64" s="233">
        <f t="shared" si="323"/>
        <v>87617.3</v>
      </c>
      <c r="DJ64" s="232">
        <f t="shared" si="324"/>
        <v>1083</v>
      </c>
      <c r="DK64" s="233">
        <f t="shared" si="325"/>
        <v>1233</v>
      </c>
      <c r="DL64" s="232">
        <f t="shared" si="326"/>
        <v>1083</v>
      </c>
      <c r="DM64" s="233">
        <f t="shared" si="327"/>
        <v>1233</v>
      </c>
      <c r="DN64" s="545">
        <f t="shared" si="328"/>
        <v>4.3679593721144965</v>
      </c>
      <c r="DO64" s="546">
        <f t="shared" si="329"/>
        <v>4.4586374695863746</v>
      </c>
      <c r="DP64" s="232">
        <f t="shared" si="330"/>
        <v>4730.5</v>
      </c>
      <c r="DQ64" s="233">
        <f t="shared" si="331"/>
        <v>5497.5</v>
      </c>
      <c r="DR64" s="232">
        <f t="shared" si="332"/>
        <v>78.019944598337958</v>
      </c>
      <c r="DS64" s="233">
        <f t="shared" si="333"/>
        <v>79.453609083536094</v>
      </c>
      <c r="DT64" s="232">
        <f t="shared" si="334"/>
        <v>84495.6</v>
      </c>
      <c r="DU64" s="233">
        <f t="shared" si="335"/>
        <v>97966.3</v>
      </c>
      <c r="DV64" s="502">
        <v>219</v>
      </c>
      <c r="DW64" s="517">
        <v>255</v>
      </c>
      <c r="DX64" s="232">
        <f t="shared" si="336"/>
        <v>219</v>
      </c>
      <c r="DY64" s="233">
        <f t="shared" si="337"/>
        <v>255</v>
      </c>
      <c r="DZ64" s="502">
        <v>281</v>
      </c>
      <c r="EA64" s="519">
        <v>283</v>
      </c>
      <c r="EB64" s="232">
        <f t="shared" si="338"/>
        <v>281</v>
      </c>
      <c r="EC64" s="233">
        <f t="shared" si="339"/>
        <v>283</v>
      </c>
      <c r="ED64" s="502">
        <v>1</v>
      </c>
      <c r="EE64" s="519"/>
      <c r="EF64" s="232">
        <f t="shared" si="340"/>
        <v>1</v>
      </c>
      <c r="EG64" s="233">
        <f t="shared" si="341"/>
        <v>0</v>
      </c>
      <c r="EH64" s="225">
        <f t="shared" si="342"/>
        <v>501</v>
      </c>
      <c r="EI64" s="233">
        <f t="shared" si="343"/>
        <v>538</v>
      </c>
      <c r="EJ64" s="225">
        <f t="shared" si="344"/>
        <v>501</v>
      </c>
      <c r="EK64" s="233">
        <f t="shared" si="345"/>
        <v>538</v>
      </c>
      <c r="EL64" s="506">
        <v>2.9200913242009134</v>
      </c>
      <c r="EM64" s="521">
        <v>3.0882352941176472</v>
      </c>
      <c r="EN64" s="232">
        <f t="shared" si="346"/>
        <v>639.5</v>
      </c>
      <c r="EO64" s="233">
        <f t="shared" si="347"/>
        <v>787.5</v>
      </c>
      <c r="EP64" s="506">
        <v>4.104982206405694</v>
      </c>
      <c r="EQ64" s="523">
        <v>4.362190812720848</v>
      </c>
      <c r="ER64" s="232">
        <f t="shared" si="348"/>
        <v>1153.5</v>
      </c>
      <c r="ES64" s="233">
        <f t="shared" si="349"/>
        <v>1234.5</v>
      </c>
      <c r="ET64" s="506">
        <v>3</v>
      </c>
      <c r="EU64" s="523"/>
      <c r="EV64" s="232">
        <f t="shared" si="350"/>
        <v>3</v>
      </c>
      <c r="EW64" s="233">
        <f t="shared" si="351"/>
        <v>0</v>
      </c>
      <c r="EX64" s="545">
        <f t="shared" si="352"/>
        <v>3.5848303393213574</v>
      </c>
      <c r="EY64" s="546">
        <f t="shared" si="353"/>
        <v>3.7583643122676582</v>
      </c>
      <c r="EZ64" s="232">
        <f t="shared" si="354"/>
        <v>1796</v>
      </c>
      <c r="FA64" s="233">
        <f t="shared" si="355"/>
        <v>2022.0000000000002</v>
      </c>
      <c r="FB64" s="502">
        <v>54.643835616438359</v>
      </c>
      <c r="FC64" s="517">
        <v>55.372549019607845</v>
      </c>
      <c r="FD64" s="232">
        <f t="shared" si="356"/>
        <v>11967</v>
      </c>
      <c r="FE64" s="233">
        <f t="shared" si="357"/>
        <v>14120</v>
      </c>
      <c r="FF64" s="502">
        <v>51.131672597864771</v>
      </c>
      <c r="FG64" s="519">
        <v>56.625441696113072</v>
      </c>
      <c r="FH64" s="232">
        <f t="shared" si="358"/>
        <v>14368</v>
      </c>
      <c r="FI64" s="233">
        <f t="shared" si="359"/>
        <v>16025</v>
      </c>
      <c r="FJ64" s="503">
        <v>47</v>
      </c>
      <c r="FK64" s="778"/>
      <c r="FL64" s="232">
        <f t="shared" si="360"/>
        <v>47</v>
      </c>
      <c r="FM64" s="233">
        <f t="shared" si="361"/>
        <v>0</v>
      </c>
      <c r="FN64" s="232">
        <f t="shared" si="362"/>
        <v>52.658682634730539</v>
      </c>
      <c r="FO64" s="233">
        <f t="shared" si="363"/>
        <v>56.031598513011154</v>
      </c>
      <c r="FP64" s="232">
        <f t="shared" si="364"/>
        <v>26382</v>
      </c>
      <c r="FQ64" s="233">
        <f t="shared" si="365"/>
        <v>30145</v>
      </c>
      <c r="FR64" s="503">
        <v>366</v>
      </c>
      <c r="FS64" s="773">
        <v>476</v>
      </c>
      <c r="FT64" s="232">
        <f t="shared" si="366"/>
        <v>366</v>
      </c>
      <c r="FU64" s="233">
        <f t="shared" si="367"/>
        <v>476</v>
      </c>
      <c r="FV64" s="375">
        <v>4.8811475409836067</v>
      </c>
      <c r="FW64" s="775">
        <v>4.9632352941176467</v>
      </c>
      <c r="FX64" s="232">
        <f t="shared" si="368"/>
        <v>1786.5</v>
      </c>
      <c r="FY64" s="233">
        <f t="shared" si="369"/>
        <v>2362.5</v>
      </c>
      <c r="FZ64" s="375">
        <v>67.658469945355193</v>
      </c>
      <c r="GA64" s="777">
        <v>72.691176470588232</v>
      </c>
      <c r="GB64" s="232">
        <f t="shared" si="370"/>
        <v>24763</v>
      </c>
      <c r="GC64" s="233">
        <f t="shared" si="371"/>
        <v>34601</v>
      </c>
      <c r="GD64" s="249">
        <f t="shared" si="372"/>
        <v>882</v>
      </c>
      <c r="GE64" s="233">
        <f t="shared" si="373"/>
        <v>1057</v>
      </c>
      <c r="GF64" s="232">
        <f t="shared" si="374"/>
        <v>882</v>
      </c>
      <c r="GG64" s="233">
        <f t="shared" si="375"/>
        <v>1057</v>
      </c>
      <c r="GH64" s="232">
        <f t="shared" si="376"/>
        <v>3218</v>
      </c>
      <c r="GI64" s="233">
        <f t="shared" si="377"/>
        <v>4006.5</v>
      </c>
      <c r="GJ64" s="232">
        <f t="shared" si="378"/>
        <v>63350</v>
      </c>
      <c r="GK64" s="233">
        <f t="shared" si="379"/>
        <v>77388</v>
      </c>
      <c r="GL64" s="249">
        <f t="shared" si="380"/>
        <v>697</v>
      </c>
      <c r="GM64" s="233">
        <f t="shared" si="381"/>
        <v>709</v>
      </c>
      <c r="GN64" s="232">
        <f t="shared" si="382"/>
        <v>697</v>
      </c>
      <c r="GO64" s="233">
        <f t="shared" si="383"/>
        <v>709</v>
      </c>
      <c r="GP64" s="232">
        <f t="shared" si="384"/>
        <v>3295</v>
      </c>
      <c r="GQ64" s="233">
        <f t="shared" si="385"/>
        <v>3508.5</v>
      </c>
      <c r="GR64" s="232">
        <f t="shared" si="386"/>
        <v>47141.599999999999</v>
      </c>
      <c r="GS64" s="233">
        <f t="shared" si="387"/>
        <v>50392.299999999996</v>
      </c>
      <c r="GT64" s="249">
        <f t="shared" si="388"/>
        <v>1579</v>
      </c>
      <c r="GU64" s="233">
        <f t="shared" si="389"/>
        <v>1766</v>
      </c>
      <c r="GV64" s="232">
        <f t="shared" si="390"/>
        <v>1579</v>
      </c>
      <c r="GW64" s="233">
        <f t="shared" si="391"/>
        <v>1766</v>
      </c>
      <c r="GX64" s="232">
        <f t="shared" si="392"/>
        <v>6513</v>
      </c>
      <c r="GY64" s="233">
        <f t="shared" si="393"/>
        <v>7515</v>
      </c>
      <c r="GZ64" s="232">
        <f t="shared" si="394"/>
        <v>110491.6</v>
      </c>
      <c r="HA64" s="233">
        <f t="shared" si="395"/>
        <v>127780.29999999999</v>
      </c>
      <c r="HB64" s="249">
        <f t="shared" si="396"/>
        <v>5</v>
      </c>
      <c r="HC64" s="233">
        <f t="shared" si="397"/>
        <v>5</v>
      </c>
      <c r="HD64" s="232">
        <f t="shared" si="398"/>
        <v>5</v>
      </c>
      <c r="HE64" s="233">
        <f t="shared" si="399"/>
        <v>5</v>
      </c>
      <c r="HF64" s="232">
        <f t="shared" si="400"/>
        <v>13.5</v>
      </c>
      <c r="HG64" s="233">
        <f t="shared" si="401"/>
        <v>4.5</v>
      </c>
      <c r="HH64" s="232">
        <f t="shared" si="402"/>
        <v>386</v>
      </c>
      <c r="HI64" s="233">
        <f t="shared" si="403"/>
        <v>331</v>
      </c>
      <c r="HJ64" s="249">
        <f t="shared" si="404"/>
        <v>8313</v>
      </c>
      <c r="HK64" s="233">
        <f t="shared" si="405"/>
        <v>9882</v>
      </c>
      <c r="HL64" s="232">
        <f t="shared" si="406"/>
        <v>135640.6</v>
      </c>
      <c r="HM64" s="232">
        <f t="shared" si="407"/>
        <v>162712.29999999999</v>
      </c>
    </row>
    <row r="65" spans="1:221" ht="15.75">
      <c r="A65" s="507" t="s">
        <v>45</v>
      </c>
      <c r="B65" s="501" t="s">
        <v>1056</v>
      </c>
      <c r="C65" s="560"/>
      <c r="D65" s="507">
        <v>136358</v>
      </c>
      <c r="E65" s="563">
        <v>8</v>
      </c>
      <c r="F65" s="509">
        <v>2738</v>
      </c>
      <c r="G65" s="524">
        <v>3087</v>
      </c>
      <c r="H65" s="503">
        <v>64</v>
      </c>
      <c r="I65" s="513">
        <v>95</v>
      </c>
      <c r="J65" s="232">
        <f t="shared" si="259"/>
        <v>2674</v>
      </c>
      <c r="K65" s="233">
        <f t="shared" si="260"/>
        <v>2992</v>
      </c>
      <c r="L65" s="504">
        <v>60</v>
      </c>
      <c r="M65" s="504">
        <v>60</v>
      </c>
      <c r="N65" s="232">
        <f t="shared" si="255"/>
        <v>2674</v>
      </c>
      <c r="O65" s="233">
        <f t="shared" si="261"/>
        <v>2992</v>
      </c>
      <c r="P65" s="232">
        <f t="shared" si="262"/>
        <v>2674</v>
      </c>
      <c r="Q65" s="233">
        <f t="shared" si="263"/>
        <v>2992</v>
      </c>
      <c r="R65" s="503">
        <v>145</v>
      </c>
      <c r="S65" s="513">
        <v>168</v>
      </c>
      <c r="T65" s="232">
        <f t="shared" si="264"/>
        <v>145</v>
      </c>
      <c r="U65" s="233">
        <f t="shared" si="265"/>
        <v>168</v>
      </c>
      <c r="V65" s="502">
        <v>55</v>
      </c>
      <c r="W65" s="515">
        <v>75</v>
      </c>
      <c r="X65" s="232">
        <f t="shared" si="266"/>
        <v>55</v>
      </c>
      <c r="Y65" s="233">
        <f t="shared" si="267"/>
        <v>75</v>
      </c>
      <c r="Z65" s="502">
        <v>12</v>
      </c>
      <c r="AA65" s="515">
        <v>30</v>
      </c>
      <c r="AB65" s="232">
        <f t="shared" si="268"/>
        <v>12</v>
      </c>
      <c r="AC65" s="233">
        <f t="shared" si="269"/>
        <v>30</v>
      </c>
      <c r="AD65" s="225">
        <f t="shared" si="270"/>
        <v>212</v>
      </c>
      <c r="AE65" s="233">
        <f t="shared" si="271"/>
        <v>273</v>
      </c>
      <c r="AF65" s="225">
        <f t="shared" si="272"/>
        <v>212</v>
      </c>
      <c r="AG65" s="233">
        <f t="shared" si="273"/>
        <v>273</v>
      </c>
      <c r="AH65" s="505">
        <v>3.2758620689655173</v>
      </c>
      <c r="AI65" s="521">
        <v>3.2619047619047619</v>
      </c>
      <c r="AJ65" s="232">
        <f t="shared" si="274"/>
        <v>475</v>
      </c>
      <c r="AK65" s="233">
        <f t="shared" si="275"/>
        <v>548</v>
      </c>
      <c r="AL65" s="505">
        <v>3.9545454545454546</v>
      </c>
      <c r="AM65" s="523">
        <v>4.5866666666666669</v>
      </c>
      <c r="AN65" s="232">
        <f t="shared" si="276"/>
        <v>217.5</v>
      </c>
      <c r="AO65" s="233">
        <f t="shared" si="277"/>
        <v>344</v>
      </c>
      <c r="AP65" s="505">
        <v>0.875</v>
      </c>
      <c r="AQ65" s="523">
        <v>0.81666666666666665</v>
      </c>
      <c r="AR65" s="232">
        <f t="shared" si="278"/>
        <v>10.5</v>
      </c>
      <c r="AS65" s="233">
        <f t="shared" si="279"/>
        <v>24.5</v>
      </c>
      <c r="AT65" s="545">
        <f t="shared" si="280"/>
        <v>3.3160377358490565</v>
      </c>
      <c r="AU65" s="546">
        <f t="shared" si="281"/>
        <v>3.3571428571428572</v>
      </c>
      <c r="AV65" s="232">
        <f t="shared" si="282"/>
        <v>703</v>
      </c>
      <c r="AW65" s="233">
        <f t="shared" si="283"/>
        <v>916.5</v>
      </c>
      <c r="AX65" s="502">
        <v>74.710344827586212</v>
      </c>
      <c r="AY65" s="517">
        <v>74.095238095238102</v>
      </c>
      <c r="AZ65" s="232">
        <f t="shared" si="284"/>
        <v>10833</v>
      </c>
      <c r="BA65" s="233">
        <f t="shared" si="285"/>
        <v>12448.000000000002</v>
      </c>
      <c r="BB65" s="502">
        <v>68.381818181818176</v>
      </c>
      <c r="BC65" s="519">
        <v>71.906666666666666</v>
      </c>
      <c r="BD65" s="232">
        <f t="shared" si="286"/>
        <v>3760.9999999999995</v>
      </c>
      <c r="BE65" s="233">
        <f t="shared" si="287"/>
        <v>5393</v>
      </c>
      <c r="BF65" s="503">
        <v>72.25</v>
      </c>
      <c r="BG65" s="519">
        <v>69.8</v>
      </c>
      <c r="BH65" s="232">
        <f t="shared" si="288"/>
        <v>867</v>
      </c>
      <c r="BI65" s="233">
        <f t="shared" si="289"/>
        <v>2094</v>
      </c>
      <c r="BJ65" s="232">
        <f t="shared" si="290"/>
        <v>72.929245283018872</v>
      </c>
      <c r="BK65" s="233">
        <f t="shared" si="291"/>
        <v>73.021978021978029</v>
      </c>
      <c r="BL65" s="232">
        <f t="shared" si="292"/>
        <v>15461</v>
      </c>
      <c r="BM65" s="233">
        <f t="shared" si="293"/>
        <v>19935.000000000004</v>
      </c>
      <c r="BN65" s="502">
        <v>910</v>
      </c>
      <c r="BO65" s="517">
        <v>1014</v>
      </c>
      <c r="BP65" s="232">
        <f t="shared" si="294"/>
        <v>910</v>
      </c>
      <c r="BQ65" s="233">
        <f t="shared" si="295"/>
        <v>1014</v>
      </c>
      <c r="BR65" s="502">
        <v>537</v>
      </c>
      <c r="BS65" s="519">
        <v>617</v>
      </c>
      <c r="BT65" s="232">
        <f t="shared" si="296"/>
        <v>537</v>
      </c>
      <c r="BU65" s="233">
        <f t="shared" si="297"/>
        <v>617</v>
      </c>
      <c r="BV65" s="502"/>
      <c r="BW65" s="519"/>
      <c r="BX65" s="232">
        <f t="shared" si="298"/>
        <v>0</v>
      </c>
      <c r="BY65" s="233">
        <f t="shared" si="299"/>
        <v>0</v>
      </c>
      <c r="BZ65" s="225">
        <f t="shared" si="300"/>
        <v>1447</v>
      </c>
      <c r="CA65" s="233">
        <f t="shared" si="301"/>
        <v>1631</v>
      </c>
      <c r="CB65" s="225">
        <f t="shared" si="302"/>
        <v>1447</v>
      </c>
      <c r="CC65" s="233">
        <f t="shared" si="303"/>
        <v>1631</v>
      </c>
      <c r="CD65" s="506">
        <v>3.9395604395604398</v>
      </c>
      <c r="CE65" s="521">
        <v>4.1642011834319526</v>
      </c>
      <c r="CF65" s="232">
        <f t="shared" si="304"/>
        <v>3585</v>
      </c>
      <c r="CG65" s="233">
        <f t="shared" si="305"/>
        <v>4222.5</v>
      </c>
      <c r="CH65" s="506">
        <v>5.4618249534450651</v>
      </c>
      <c r="CI65" s="523">
        <v>5.5640194489465156</v>
      </c>
      <c r="CJ65" s="232">
        <f t="shared" si="306"/>
        <v>2933</v>
      </c>
      <c r="CK65" s="233">
        <f t="shared" si="307"/>
        <v>3433</v>
      </c>
      <c r="CL65" s="506"/>
      <c r="CM65" s="523"/>
      <c r="CN65" s="232">
        <f t="shared" si="308"/>
        <v>0</v>
      </c>
      <c r="CO65" s="233">
        <f t="shared" si="309"/>
        <v>0</v>
      </c>
      <c r="CP65" s="232">
        <f t="shared" si="310"/>
        <v>4.5044920525224601</v>
      </c>
      <c r="CQ65" s="546">
        <f t="shared" si="311"/>
        <v>4.6937461679950951</v>
      </c>
      <c r="CR65" s="232">
        <f t="shared" si="312"/>
        <v>6518</v>
      </c>
      <c r="CS65" s="233">
        <f t="shared" si="313"/>
        <v>7655.5</v>
      </c>
      <c r="CT65" s="502">
        <v>74.389010989010984</v>
      </c>
      <c r="CU65" s="517">
        <v>76.256410256410263</v>
      </c>
      <c r="CV65" s="232">
        <f t="shared" si="314"/>
        <v>67694</v>
      </c>
      <c r="CW65" s="233">
        <f t="shared" si="315"/>
        <v>77324</v>
      </c>
      <c r="CX65" s="502">
        <v>76.165735567970202</v>
      </c>
      <c r="CY65" s="519">
        <v>75.696920583468398</v>
      </c>
      <c r="CZ65" s="232">
        <f t="shared" si="316"/>
        <v>40901</v>
      </c>
      <c r="DA65" s="233">
        <f t="shared" si="317"/>
        <v>46705</v>
      </c>
      <c r="DB65" s="503"/>
      <c r="DC65" s="519"/>
      <c r="DD65" s="232">
        <f t="shared" si="318"/>
        <v>0</v>
      </c>
      <c r="DE65" s="233">
        <f t="shared" si="319"/>
        <v>0</v>
      </c>
      <c r="DF65" s="232">
        <f t="shared" si="320"/>
        <v>75.048375950241876</v>
      </c>
      <c r="DG65" s="233">
        <f t="shared" si="321"/>
        <v>76.044757817290005</v>
      </c>
      <c r="DH65" s="232">
        <f t="shared" si="322"/>
        <v>108595</v>
      </c>
      <c r="DI65" s="233">
        <f t="shared" si="323"/>
        <v>124029</v>
      </c>
      <c r="DJ65" s="232">
        <f t="shared" si="324"/>
        <v>1659</v>
      </c>
      <c r="DK65" s="233">
        <f t="shared" si="325"/>
        <v>1904</v>
      </c>
      <c r="DL65" s="232">
        <f t="shared" si="326"/>
        <v>1659</v>
      </c>
      <c r="DM65" s="233">
        <f t="shared" si="327"/>
        <v>1904</v>
      </c>
      <c r="DN65" s="545">
        <f t="shared" si="328"/>
        <v>4.3526220614828208</v>
      </c>
      <c r="DO65" s="546">
        <f t="shared" si="329"/>
        <v>4.5021008403361344</v>
      </c>
      <c r="DP65" s="232">
        <f t="shared" si="330"/>
        <v>7221</v>
      </c>
      <c r="DQ65" s="233">
        <f t="shared" si="331"/>
        <v>8572</v>
      </c>
      <c r="DR65" s="232">
        <f t="shared" si="332"/>
        <v>74.777576853526227</v>
      </c>
      <c r="DS65" s="233">
        <f t="shared" si="333"/>
        <v>75.611344537815128</v>
      </c>
      <c r="DT65" s="232">
        <f t="shared" si="334"/>
        <v>124056.00000000001</v>
      </c>
      <c r="DU65" s="233">
        <f t="shared" si="335"/>
        <v>143964</v>
      </c>
      <c r="DV65" s="502">
        <v>330</v>
      </c>
      <c r="DW65" s="517">
        <v>372</v>
      </c>
      <c r="DX65" s="232">
        <f t="shared" si="336"/>
        <v>330</v>
      </c>
      <c r="DY65" s="233">
        <f t="shared" si="337"/>
        <v>372</v>
      </c>
      <c r="DZ65" s="502">
        <v>423</v>
      </c>
      <c r="EA65" s="519">
        <v>430</v>
      </c>
      <c r="EB65" s="232">
        <f t="shared" si="338"/>
        <v>423</v>
      </c>
      <c r="EC65" s="233">
        <f t="shared" si="339"/>
        <v>430</v>
      </c>
      <c r="ED65" s="502"/>
      <c r="EE65" s="519"/>
      <c r="EF65" s="232">
        <f t="shared" si="340"/>
        <v>0</v>
      </c>
      <c r="EG65" s="233">
        <f t="shared" si="341"/>
        <v>0</v>
      </c>
      <c r="EH65" s="225">
        <f t="shared" si="342"/>
        <v>753</v>
      </c>
      <c r="EI65" s="233">
        <f t="shared" si="343"/>
        <v>802</v>
      </c>
      <c r="EJ65" s="225">
        <f t="shared" si="344"/>
        <v>753</v>
      </c>
      <c r="EK65" s="233">
        <f t="shared" si="345"/>
        <v>802</v>
      </c>
      <c r="EL65" s="506">
        <v>3.0939393939393938</v>
      </c>
      <c r="EM65" s="521">
        <v>2.870967741935484</v>
      </c>
      <c r="EN65" s="232">
        <f t="shared" si="346"/>
        <v>1021</v>
      </c>
      <c r="EO65" s="233">
        <f t="shared" si="347"/>
        <v>1068</v>
      </c>
      <c r="EP65" s="506">
        <v>4.122931442080378</v>
      </c>
      <c r="EQ65" s="523">
        <v>4.4953488372093027</v>
      </c>
      <c r="ER65" s="232">
        <f t="shared" si="348"/>
        <v>1744</v>
      </c>
      <c r="ES65" s="233">
        <f t="shared" si="349"/>
        <v>1933.0000000000002</v>
      </c>
      <c r="ET65" s="506"/>
      <c r="EU65" s="523"/>
      <c r="EV65" s="232">
        <f t="shared" si="350"/>
        <v>0</v>
      </c>
      <c r="EW65" s="233">
        <f t="shared" si="351"/>
        <v>0</v>
      </c>
      <c r="EX65" s="545">
        <f t="shared" si="352"/>
        <v>3.6719787516600264</v>
      </c>
      <c r="EY65" s="546">
        <f t="shared" si="353"/>
        <v>3.7418952618453867</v>
      </c>
      <c r="EZ65" s="232">
        <f t="shared" si="354"/>
        <v>2765</v>
      </c>
      <c r="FA65" s="233">
        <f t="shared" si="355"/>
        <v>3001</v>
      </c>
      <c r="FB65" s="502">
        <v>54.239393939393942</v>
      </c>
      <c r="FC65" s="517">
        <v>51.284946236559136</v>
      </c>
      <c r="FD65" s="232">
        <f t="shared" si="356"/>
        <v>17899</v>
      </c>
      <c r="FE65" s="233">
        <f t="shared" si="357"/>
        <v>19078</v>
      </c>
      <c r="FF65" s="502">
        <v>49.595744680851062</v>
      </c>
      <c r="FG65" s="519">
        <v>47.804651162790698</v>
      </c>
      <c r="FH65" s="232">
        <f t="shared" si="358"/>
        <v>20979</v>
      </c>
      <c r="FI65" s="233">
        <f t="shared" si="359"/>
        <v>20556</v>
      </c>
      <c r="FJ65" s="503"/>
      <c r="FK65" s="778"/>
      <c r="FL65" s="232">
        <f t="shared" si="360"/>
        <v>0</v>
      </c>
      <c r="FM65" s="233">
        <f t="shared" si="361"/>
        <v>0</v>
      </c>
      <c r="FN65" s="232">
        <f t="shared" si="362"/>
        <v>51.630810092961489</v>
      </c>
      <c r="FO65" s="233">
        <f t="shared" si="363"/>
        <v>49.418952618453865</v>
      </c>
      <c r="FP65" s="232">
        <f t="shared" si="364"/>
        <v>38878</v>
      </c>
      <c r="FQ65" s="233">
        <f t="shared" si="365"/>
        <v>39634</v>
      </c>
      <c r="FR65" s="503">
        <v>262</v>
      </c>
      <c r="FS65" s="773">
        <v>286</v>
      </c>
      <c r="FT65" s="232">
        <f t="shared" si="366"/>
        <v>262</v>
      </c>
      <c r="FU65" s="233">
        <f t="shared" si="367"/>
        <v>286</v>
      </c>
      <c r="FV65" s="375">
        <v>5.1984732824427482</v>
      </c>
      <c r="FW65" s="775">
        <v>4.8356643356643358</v>
      </c>
      <c r="FX65" s="232">
        <f t="shared" si="368"/>
        <v>1362</v>
      </c>
      <c r="FY65" s="233">
        <f t="shared" si="369"/>
        <v>1383</v>
      </c>
      <c r="FZ65" s="375">
        <v>68.492366412213741</v>
      </c>
      <c r="GA65" s="777">
        <v>70.286713286713294</v>
      </c>
      <c r="GB65" s="232">
        <f t="shared" si="370"/>
        <v>17945</v>
      </c>
      <c r="GC65" s="233">
        <f t="shared" si="371"/>
        <v>20102.000000000004</v>
      </c>
      <c r="GD65" s="249">
        <f t="shared" si="372"/>
        <v>1385</v>
      </c>
      <c r="GE65" s="233">
        <f t="shared" si="373"/>
        <v>1554</v>
      </c>
      <c r="GF65" s="232">
        <f t="shared" si="374"/>
        <v>1385</v>
      </c>
      <c r="GG65" s="233">
        <f t="shared" si="375"/>
        <v>1554</v>
      </c>
      <c r="GH65" s="232">
        <f t="shared" si="376"/>
        <v>5081</v>
      </c>
      <c r="GI65" s="233">
        <f t="shared" si="377"/>
        <v>5838.5</v>
      </c>
      <c r="GJ65" s="232">
        <f t="shared" si="378"/>
        <v>96426</v>
      </c>
      <c r="GK65" s="233">
        <f t="shared" si="379"/>
        <v>108850</v>
      </c>
      <c r="GL65" s="249">
        <f t="shared" si="380"/>
        <v>1015</v>
      </c>
      <c r="GM65" s="233">
        <f t="shared" si="381"/>
        <v>1122</v>
      </c>
      <c r="GN65" s="232">
        <f t="shared" si="382"/>
        <v>1015</v>
      </c>
      <c r="GO65" s="233">
        <f t="shared" si="383"/>
        <v>1122</v>
      </c>
      <c r="GP65" s="232">
        <f t="shared" si="384"/>
        <v>4894.5</v>
      </c>
      <c r="GQ65" s="233">
        <f t="shared" si="385"/>
        <v>5710</v>
      </c>
      <c r="GR65" s="232">
        <f t="shared" si="386"/>
        <v>65641</v>
      </c>
      <c r="GS65" s="233">
        <f t="shared" si="387"/>
        <v>72654</v>
      </c>
      <c r="GT65" s="249">
        <f t="shared" si="388"/>
        <v>2400</v>
      </c>
      <c r="GU65" s="233">
        <f t="shared" si="389"/>
        <v>2676</v>
      </c>
      <c r="GV65" s="232">
        <f t="shared" si="390"/>
        <v>2400</v>
      </c>
      <c r="GW65" s="233">
        <f t="shared" si="391"/>
        <v>2676</v>
      </c>
      <c r="GX65" s="232">
        <f t="shared" si="392"/>
        <v>9975.5</v>
      </c>
      <c r="GY65" s="233">
        <f t="shared" si="393"/>
        <v>11548.5</v>
      </c>
      <c r="GZ65" s="232">
        <f t="shared" si="394"/>
        <v>162067</v>
      </c>
      <c r="HA65" s="233">
        <f t="shared" si="395"/>
        <v>181504</v>
      </c>
      <c r="HB65" s="249">
        <f t="shared" si="396"/>
        <v>12</v>
      </c>
      <c r="HC65" s="233">
        <f t="shared" si="397"/>
        <v>30</v>
      </c>
      <c r="HD65" s="232">
        <f t="shared" si="398"/>
        <v>12</v>
      </c>
      <c r="HE65" s="233">
        <f t="shared" si="399"/>
        <v>30</v>
      </c>
      <c r="HF65" s="232">
        <f t="shared" si="400"/>
        <v>10.5</v>
      </c>
      <c r="HG65" s="233">
        <f t="shared" si="401"/>
        <v>24.5</v>
      </c>
      <c r="HH65" s="232">
        <f t="shared" si="402"/>
        <v>867</v>
      </c>
      <c r="HI65" s="233">
        <f t="shared" si="403"/>
        <v>2094</v>
      </c>
      <c r="HJ65" s="249">
        <f t="shared" si="404"/>
        <v>11348</v>
      </c>
      <c r="HK65" s="233">
        <f t="shared" si="405"/>
        <v>12956</v>
      </c>
      <c r="HL65" s="232">
        <f t="shared" si="406"/>
        <v>180879</v>
      </c>
      <c r="HM65" s="232">
        <f t="shared" si="407"/>
        <v>203700</v>
      </c>
    </row>
    <row r="66" spans="1:221" ht="15.75">
      <c r="A66" s="510" t="s">
        <v>45</v>
      </c>
      <c r="B66" s="508" t="s">
        <v>1057</v>
      </c>
      <c r="C66" s="560"/>
      <c r="D66" s="507">
        <v>136400</v>
      </c>
      <c r="E66" s="563">
        <v>8</v>
      </c>
      <c r="F66" s="509">
        <v>963</v>
      </c>
      <c r="G66" s="524">
        <v>1078</v>
      </c>
      <c r="H66" s="503">
        <v>46</v>
      </c>
      <c r="I66" s="513">
        <v>39</v>
      </c>
      <c r="J66" s="232">
        <f t="shared" si="259"/>
        <v>917</v>
      </c>
      <c r="K66" s="233">
        <f t="shared" si="260"/>
        <v>1039</v>
      </c>
      <c r="L66" s="504">
        <v>60</v>
      </c>
      <c r="M66" s="504">
        <v>60</v>
      </c>
      <c r="N66" s="232">
        <f t="shared" si="255"/>
        <v>917</v>
      </c>
      <c r="O66" s="233">
        <f t="shared" si="261"/>
        <v>1039</v>
      </c>
      <c r="P66" s="232">
        <f t="shared" si="262"/>
        <v>917</v>
      </c>
      <c r="Q66" s="233">
        <f t="shared" si="263"/>
        <v>1039</v>
      </c>
      <c r="R66" s="503">
        <v>153</v>
      </c>
      <c r="S66" s="513">
        <v>156</v>
      </c>
      <c r="T66" s="232">
        <f t="shared" si="264"/>
        <v>153</v>
      </c>
      <c r="U66" s="233">
        <f t="shared" si="265"/>
        <v>156</v>
      </c>
      <c r="V66" s="502">
        <v>51</v>
      </c>
      <c r="W66" s="515">
        <v>31</v>
      </c>
      <c r="X66" s="232">
        <f t="shared" si="266"/>
        <v>51</v>
      </c>
      <c r="Y66" s="233">
        <f t="shared" si="267"/>
        <v>31</v>
      </c>
      <c r="Z66" s="502">
        <v>27</v>
      </c>
      <c r="AA66" s="515">
        <v>31</v>
      </c>
      <c r="AB66" s="232">
        <f t="shared" si="268"/>
        <v>27</v>
      </c>
      <c r="AC66" s="233">
        <f t="shared" si="269"/>
        <v>31</v>
      </c>
      <c r="AD66" s="225">
        <f t="shared" si="270"/>
        <v>231</v>
      </c>
      <c r="AE66" s="233">
        <f t="shared" si="271"/>
        <v>218</v>
      </c>
      <c r="AF66" s="225">
        <f t="shared" si="272"/>
        <v>231</v>
      </c>
      <c r="AG66" s="233">
        <f t="shared" si="273"/>
        <v>218</v>
      </c>
      <c r="AH66" s="505">
        <v>2.5849673202614381</v>
      </c>
      <c r="AI66" s="521">
        <v>2.625</v>
      </c>
      <c r="AJ66" s="232">
        <f t="shared" si="274"/>
        <v>395.5</v>
      </c>
      <c r="AK66" s="233">
        <f t="shared" si="275"/>
        <v>409.5</v>
      </c>
      <c r="AL66" s="505">
        <v>2.9705882352941178</v>
      </c>
      <c r="AM66" s="523">
        <v>4.145161290322581</v>
      </c>
      <c r="AN66" s="232">
        <f t="shared" si="276"/>
        <v>151.5</v>
      </c>
      <c r="AO66" s="233">
        <f t="shared" si="277"/>
        <v>128.5</v>
      </c>
      <c r="AP66" s="505">
        <v>0.90740740740740744</v>
      </c>
      <c r="AQ66" s="523">
        <v>0.88709677419354838</v>
      </c>
      <c r="AR66" s="232">
        <f t="shared" si="278"/>
        <v>24.5</v>
      </c>
      <c r="AS66" s="233">
        <f t="shared" si="279"/>
        <v>27.5</v>
      </c>
      <c r="AT66" s="545">
        <f t="shared" si="280"/>
        <v>2.4740259740259742</v>
      </c>
      <c r="AU66" s="546">
        <f t="shared" si="281"/>
        <v>2.5940366972477062</v>
      </c>
      <c r="AV66" s="232">
        <f t="shared" si="282"/>
        <v>571.5</v>
      </c>
      <c r="AW66" s="233">
        <f t="shared" si="283"/>
        <v>565.5</v>
      </c>
      <c r="AX66" s="502">
        <v>67.411764705882348</v>
      </c>
      <c r="AY66" s="517">
        <v>67.65384615384616</v>
      </c>
      <c r="AZ66" s="232">
        <f t="shared" si="284"/>
        <v>10314</v>
      </c>
      <c r="BA66" s="233">
        <f t="shared" si="285"/>
        <v>10554.000000000002</v>
      </c>
      <c r="BB66" s="502">
        <v>65.235294117647058</v>
      </c>
      <c r="BC66" s="519">
        <v>65.58064516129032</v>
      </c>
      <c r="BD66" s="232">
        <f t="shared" si="286"/>
        <v>3327</v>
      </c>
      <c r="BE66" s="233">
        <f t="shared" si="287"/>
        <v>2033</v>
      </c>
      <c r="BF66" s="503">
        <v>68.703703703703709</v>
      </c>
      <c r="BG66" s="519">
        <v>62.58064516129032</v>
      </c>
      <c r="BH66" s="232">
        <f t="shared" si="288"/>
        <v>1855.0000000000002</v>
      </c>
      <c r="BI66" s="233">
        <f t="shared" si="289"/>
        <v>1940</v>
      </c>
      <c r="BJ66" s="232">
        <f t="shared" si="290"/>
        <v>67.082251082251076</v>
      </c>
      <c r="BK66" s="233">
        <f t="shared" si="291"/>
        <v>66.637614678899098</v>
      </c>
      <c r="BL66" s="232">
        <f t="shared" si="292"/>
        <v>15495.999999999998</v>
      </c>
      <c r="BM66" s="233">
        <f t="shared" si="293"/>
        <v>14527.000000000004</v>
      </c>
      <c r="BN66" s="502">
        <v>355</v>
      </c>
      <c r="BO66" s="517">
        <v>403</v>
      </c>
      <c r="BP66" s="232">
        <f t="shared" si="294"/>
        <v>355</v>
      </c>
      <c r="BQ66" s="233">
        <f t="shared" si="295"/>
        <v>403</v>
      </c>
      <c r="BR66" s="502">
        <v>122</v>
      </c>
      <c r="BS66" s="519">
        <v>156</v>
      </c>
      <c r="BT66" s="232">
        <f t="shared" si="296"/>
        <v>122</v>
      </c>
      <c r="BU66" s="233">
        <f t="shared" si="297"/>
        <v>156</v>
      </c>
      <c r="BV66" s="502"/>
      <c r="BW66" s="519"/>
      <c r="BX66" s="232">
        <f t="shared" si="298"/>
        <v>0</v>
      </c>
      <c r="BY66" s="233">
        <f t="shared" si="299"/>
        <v>0</v>
      </c>
      <c r="BZ66" s="225">
        <f t="shared" si="300"/>
        <v>477</v>
      </c>
      <c r="CA66" s="233">
        <f t="shared" si="301"/>
        <v>559</v>
      </c>
      <c r="CB66" s="225">
        <f t="shared" si="302"/>
        <v>477</v>
      </c>
      <c r="CC66" s="233">
        <f t="shared" si="303"/>
        <v>559</v>
      </c>
      <c r="CD66" s="506">
        <v>3.6985915492957746</v>
      </c>
      <c r="CE66" s="521">
        <v>3.6091811414392061</v>
      </c>
      <c r="CF66" s="232">
        <f t="shared" si="304"/>
        <v>1313</v>
      </c>
      <c r="CG66" s="233">
        <f t="shared" si="305"/>
        <v>1454.5</v>
      </c>
      <c r="CH66" s="506">
        <v>5.0491803278688527</v>
      </c>
      <c r="CI66" s="523">
        <v>5.2339743589743586</v>
      </c>
      <c r="CJ66" s="232">
        <f t="shared" si="306"/>
        <v>616</v>
      </c>
      <c r="CK66" s="233">
        <f t="shared" si="307"/>
        <v>816.49999999999989</v>
      </c>
      <c r="CL66" s="506"/>
      <c r="CM66" s="523"/>
      <c r="CN66" s="232">
        <f t="shared" si="308"/>
        <v>0</v>
      </c>
      <c r="CO66" s="233">
        <f t="shared" si="309"/>
        <v>0</v>
      </c>
      <c r="CP66" s="232">
        <f t="shared" si="310"/>
        <v>4.0440251572327046</v>
      </c>
      <c r="CQ66" s="546">
        <f t="shared" si="311"/>
        <v>4.0626118067978529</v>
      </c>
      <c r="CR66" s="232">
        <f t="shared" si="312"/>
        <v>1929</v>
      </c>
      <c r="CS66" s="233">
        <f t="shared" si="313"/>
        <v>2271</v>
      </c>
      <c r="CT66" s="502">
        <v>69.985915492957744</v>
      </c>
      <c r="CU66" s="517">
        <v>68.404466501240691</v>
      </c>
      <c r="CV66" s="232">
        <f t="shared" si="314"/>
        <v>24845</v>
      </c>
      <c r="CW66" s="233">
        <f t="shared" si="315"/>
        <v>27567</v>
      </c>
      <c r="CX66" s="502">
        <v>65.885245901639351</v>
      </c>
      <c r="CY66" s="519">
        <v>67.391025641025635</v>
      </c>
      <c r="CZ66" s="232">
        <f t="shared" si="316"/>
        <v>8038.0000000000009</v>
      </c>
      <c r="DA66" s="233">
        <f t="shared" si="317"/>
        <v>10513</v>
      </c>
      <c r="DB66" s="503"/>
      <c r="DC66" s="519"/>
      <c r="DD66" s="232">
        <f t="shared" si="318"/>
        <v>0</v>
      </c>
      <c r="DE66" s="233">
        <f t="shared" si="319"/>
        <v>0</v>
      </c>
      <c r="DF66" s="232">
        <f t="shared" si="320"/>
        <v>68.937106918238996</v>
      </c>
      <c r="DG66" s="233">
        <f t="shared" si="321"/>
        <v>68.121645796064399</v>
      </c>
      <c r="DH66" s="232">
        <f t="shared" si="322"/>
        <v>32883</v>
      </c>
      <c r="DI66" s="233">
        <f t="shared" si="323"/>
        <v>38080</v>
      </c>
      <c r="DJ66" s="232">
        <f t="shared" si="324"/>
        <v>708</v>
      </c>
      <c r="DK66" s="233">
        <f t="shared" si="325"/>
        <v>777</v>
      </c>
      <c r="DL66" s="232">
        <f t="shared" si="326"/>
        <v>708</v>
      </c>
      <c r="DM66" s="233">
        <f t="shared" si="327"/>
        <v>777</v>
      </c>
      <c r="DN66" s="545">
        <f t="shared" si="328"/>
        <v>3.531779661016949</v>
      </c>
      <c r="DO66" s="546">
        <f t="shared" si="329"/>
        <v>3.6505791505791505</v>
      </c>
      <c r="DP66" s="232">
        <f t="shared" si="330"/>
        <v>2500.5</v>
      </c>
      <c r="DQ66" s="233">
        <f t="shared" si="331"/>
        <v>2836.5</v>
      </c>
      <c r="DR66" s="232">
        <f t="shared" si="332"/>
        <v>68.331920903954796</v>
      </c>
      <c r="DS66" s="233">
        <f t="shared" si="333"/>
        <v>67.705276705276702</v>
      </c>
      <c r="DT66" s="232">
        <f t="shared" si="334"/>
        <v>48378.999999999993</v>
      </c>
      <c r="DU66" s="233">
        <f t="shared" si="335"/>
        <v>52607</v>
      </c>
      <c r="DV66" s="502">
        <v>86</v>
      </c>
      <c r="DW66" s="517">
        <v>112</v>
      </c>
      <c r="DX66" s="232">
        <f t="shared" si="336"/>
        <v>86</v>
      </c>
      <c r="DY66" s="233">
        <f t="shared" si="337"/>
        <v>112</v>
      </c>
      <c r="DZ66" s="502">
        <v>90</v>
      </c>
      <c r="EA66" s="519">
        <v>127</v>
      </c>
      <c r="EB66" s="232">
        <f t="shared" si="338"/>
        <v>90</v>
      </c>
      <c r="EC66" s="233">
        <f t="shared" si="339"/>
        <v>127</v>
      </c>
      <c r="ED66" s="502">
        <v>1</v>
      </c>
      <c r="EE66" s="519"/>
      <c r="EF66" s="232">
        <f t="shared" si="340"/>
        <v>1</v>
      </c>
      <c r="EG66" s="233">
        <f t="shared" si="341"/>
        <v>0</v>
      </c>
      <c r="EH66" s="225">
        <f t="shared" si="342"/>
        <v>177</v>
      </c>
      <c r="EI66" s="233">
        <f t="shared" si="343"/>
        <v>239</v>
      </c>
      <c r="EJ66" s="225">
        <f t="shared" si="344"/>
        <v>177</v>
      </c>
      <c r="EK66" s="233">
        <f t="shared" si="345"/>
        <v>239</v>
      </c>
      <c r="EL66" s="506">
        <v>2.6627906976744184</v>
      </c>
      <c r="EM66" s="521">
        <v>2.3482142857142856</v>
      </c>
      <c r="EN66" s="232">
        <f t="shared" si="346"/>
        <v>229</v>
      </c>
      <c r="EO66" s="233">
        <f t="shared" si="347"/>
        <v>263</v>
      </c>
      <c r="EP66" s="506">
        <v>3.4833333333333334</v>
      </c>
      <c r="EQ66" s="523">
        <v>3.4448818897637796</v>
      </c>
      <c r="ER66" s="232">
        <f t="shared" si="348"/>
        <v>313.5</v>
      </c>
      <c r="ES66" s="233">
        <f t="shared" si="349"/>
        <v>437.5</v>
      </c>
      <c r="ET66" s="506">
        <v>2</v>
      </c>
      <c r="EU66" s="523"/>
      <c r="EV66" s="232">
        <f t="shared" si="350"/>
        <v>2</v>
      </c>
      <c r="EW66" s="233">
        <f t="shared" si="351"/>
        <v>0</v>
      </c>
      <c r="EX66" s="545">
        <f t="shared" si="352"/>
        <v>3.0762711864406778</v>
      </c>
      <c r="EY66" s="546">
        <f t="shared" si="353"/>
        <v>2.9309623430962342</v>
      </c>
      <c r="EZ66" s="232">
        <f t="shared" si="354"/>
        <v>544.5</v>
      </c>
      <c r="FA66" s="233">
        <f t="shared" si="355"/>
        <v>700.5</v>
      </c>
      <c r="FB66" s="502">
        <v>45.348837209302324</v>
      </c>
      <c r="FC66" s="517">
        <v>44.017857142857146</v>
      </c>
      <c r="FD66" s="232">
        <f t="shared" si="356"/>
        <v>3900</v>
      </c>
      <c r="FE66" s="233">
        <f t="shared" si="357"/>
        <v>4930</v>
      </c>
      <c r="FF66" s="502">
        <v>41.633333333333333</v>
      </c>
      <c r="FG66" s="519">
        <v>38.330708661417326</v>
      </c>
      <c r="FH66" s="232">
        <f t="shared" si="358"/>
        <v>3747</v>
      </c>
      <c r="FI66" s="233">
        <f t="shared" si="359"/>
        <v>4868</v>
      </c>
      <c r="FJ66" s="503">
        <v>24</v>
      </c>
      <c r="FK66" s="778"/>
      <c r="FL66" s="232">
        <f t="shared" si="360"/>
        <v>24</v>
      </c>
      <c r="FM66" s="233">
        <f t="shared" si="361"/>
        <v>0</v>
      </c>
      <c r="FN66" s="232">
        <f t="shared" si="362"/>
        <v>43.33898305084746</v>
      </c>
      <c r="FO66" s="233">
        <f t="shared" si="363"/>
        <v>40.995815899581586</v>
      </c>
      <c r="FP66" s="232">
        <f t="shared" si="364"/>
        <v>7671.0000000000009</v>
      </c>
      <c r="FQ66" s="233">
        <f t="shared" si="365"/>
        <v>9798</v>
      </c>
      <c r="FR66" s="503">
        <v>32</v>
      </c>
      <c r="FS66" s="773">
        <v>23</v>
      </c>
      <c r="FT66" s="232">
        <f t="shared" si="366"/>
        <v>32</v>
      </c>
      <c r="FU66" s="233">
        <f t="shared" si="367"/>
        <v>23</v>
      </c>
      <c r="FV66" s="375">
        <v>6.515625</v>
      </c>
      <c r="FW66" s="775">
        <v>7.1304347826086953</v>
      </c>
      <c r="FX66" s="232">
        <f t="shared" si="368"/>
        <v>208.5</v>
      </c>
      <c r="FY66" s="233">
        <f t="shared" si="369"/>
        <v>164</v>
      </c>
      <c r="FZ66" s="375">
        <v>65.46875</v>
      </c>
      <c r="GA66" s="777">
        <v>80.304347826086953</v>
      </c>
      <c r="GB66" s="232">
        <f t="shared" si="370"/>
        <v>2095</v>
      </c>
      <c r="GC66" s="233">
        <f t="shared" si="371"/>
        <v>1847</v>
      </c>
      <c r="GD66" s="249">
        <f t="shared" si="372"/>
        <v>594</v>
      </c>
      <c r="GE66" s="233">
        <f t="shared" si="373"/>
        <v>671</v>
      </c>
      <c r="GF66" s="232">
        <f t="shared" si="374"/>
        <v>594</v>
      </c>
      <c r="GG66" s="233">
        <f t="shared" si="375"/>
        <v>671</v>
      </c>
      <c r="GH66" s="232">
        <f t="shared" si="376"/>
        <v>1937.5</v>
      </c>
      <c r="GI66" s="233">
        <f t="shared" si="377"/>
        <v>2127</v>
      </c>
      <c r="GJ66" s="232">
        <f t="shared" si="378"/>
        <v>39059</v>
      </c>
      <c r="GK66" s="233">
        <f t="shared" si="379"/>
        <v>43051</v>
      </c>
      <c r="GL66" s="249">
        <f t="shared" si="380"/>
        <v>263</v>
      </c>
      <c r="GM66" s="233">
        <f t="shared" si="381"/>
        <v>314</v>
      </c>
      <c r="GN66" s="232">
        <f t="shared" si="382"/>
        <v>263</v>
      </c>
      <c r="GO66" s="233">
        <f t="shared" si="383"/>
        <v>314</v>
      </c>
      <c r="GP66" s="232">
        <f t="shared" si="384"/>
        <v>1081</v>
      </c>
      <c r="GQ66" s="233">
        <f t="shared" si="385"/>
        <v>1382.5</v>
      </c>
      <c r="GR66" s="232">
        <f t="shared" si="386"/>
        <v>15112</v>
      </c>
      <c r="GS66" s="233">
        <f t="shared" si="387"/>
        <v>17414</v>
      </c>
      <c r="GT66" s="249">
        <f t="shared" si="388"/>
        <v>857</v>
      </c>
      <c r="GU66" s="233">
        <f t="shared" si="389"/>
        <v>985</v>
      </c>
      <c r="GV66" s="232">
        <f t="shared" si="390"/>
        <v>857</v>
      </c>
      <c r="GW66" s="233">
        <f t="shared" si="391"/>
        <v>985</v>
      </c>
      <c r="GX66" s="232">
        <f t="shared" si="392"/>
        <v>3018.5</v>
      </c>
      <c r="GY66" s="233">
        <f t="shared" si="393"/>
        <v>3509.5</v>
      </c>
      <c r="GZ66" s="232">
        <f t="shared" si="394"/>
        <v>54171</v>
      </c>
      <c r="HA66" s="233">
        <f t="shared" si="395"/>
        <v>60465</v>
      </c>
      <c r="HB66" s="249">
        <f t="shared" si="396"/>
        <v>28</v>
      </c>
      <c r="HC66" s="233">
        <f t="shared" si="397"/>
        <v>31</v>
      </c>
      <c r="HD66" s="232">
        <f t="shared" si="398"/>
        <v>28</v>
      </c>
      <c r="HE66" s="233">
        <f t="shared" si="399"/>
        <v>31</v>
      </c>
      <c r="HF66" s="232">
        <f t="shared" si="400"/>
        <v>26.5</v>
      </c>
      <c r="HG66" s="233">
        <f t="shared" si="401"/>
        <v>27.5</v>
      </c>
      <c r="HH66" s="232">
        <f t="shared" si="402"/>
        <v>1879.0000000000002</v>
      </c>
      <c r="HI66" s="233">
        <f t="shared" si="403"/>
        <v>1940</v>
      </c>
      <c r="HJ66" s="249">
        <f t="shared" si="404"/>
        <v>3253.5</v>
      </c>
      <c r="HK66" s="233">
        <f t="shared" si="405"/>
        <v>3701</v>
      </c>
      <c r="HL66" s="232">
        <f t="shared" si="406"/>
        <v>58144.999999999993</v>
      </c>
      <c r="HM66" s="232">
        <f t="shared" si="407"/>
        <v>64252</v>
      </c>
    </row>
    <row r="67" spans="1:221" ht="15.75">
      <c r="A67" s="507" t="s">
        <v>45</v>
      </c>
      <c r="B67" s="501" t="s">
        <v>1058</v>
      </c>
      <c r="C67" s="561" t="s">
        <v>1098</v>
      </c>
      <c r="D67" s="507">
        <v>136473</v>
      </c>
      <c r="E67" s="563">
        <v>8</v>
      </c>
      <c r="F67" s="509">
        <v>1345</v>
      </c>
      <c r="G67" s="524">
        <v>1223</v>
      </c>
      <c r="H67" s="503">
        <v>58</v>
      </c>
      <c r="I67" s="513">
        <v>57</v>
      </c>
      <c r="J67" s="232">
        <f t="shared" si="259"/>
        <v>1287</v>
      </c>
      <c r="K67" s="233">
        <f t="shared" si="260"/>
        <v>1166</v>
      </c>
      <c r="L67" s="504">
        <v>60</v>
      </c>
      <c r="M67" s="504">
        <v>60</v>
      </c>
      <c r="N67" s="232">
        <f t="shared" si="255"/>
        <v>1287</v>
      </c>
      <c r="O67" s="233">
        <f t="shared" si="261"/>
        <v>1166</v>
      </c>
      <c r="P67" s="232">
        <f t="shared" si="262"/>
        <v>1287</v>
      </c>
      <c r="Q67" s="233">
        <f t="shared" si="263"/>
        <v>1166</v>
      </c>
      <c r="R67" s="503">
        <v>210</v>
      </c>
      <c r="S67" s="513">
        <v>219</v>
      </c>
      <c r="T67" s="232">
        <f t="shared" si="264"/>
        <v>210</v>
      </c>
      <c r="U67" s="233">
        <f t="shared" si="265"/>
        <v>219</v>
      </c>
      <c r="V67" s="502">
        <v>53</v>
      </c>
      <c r="W67" s="515">
        <v>37</v>
      </c>
      <c r="X67" s="232">
        <f t="shared" si="266"/>
        <v>53</v>
      </c>
      <c r="Y67" s="233">
        <f t="shared" si="267"/>
        <v>37</v>
      </c>
      <c r="Z67" s="502">
        <v>31</v>
      </c>
      <c r="AA67" s="515">
        <v>39</v>
      </c>
      <c r="AB67" s="232">
        <f t="shared" si="268"/>
        <v>31</v>
      </c>
      <c r="AC67" s="233">
        <f t="shared" si="269"/>
        <v>39</v>
      </c>
      <c r="AD67" s="225">
        <f t="shared" si="270"/>
        <v>294</v>
      </c>
      <c r="AE67" s="233">
        <f t="shared" si="271"/>
        <v>295</v>
      </c>
      <c r="AF67" s="225">
        <f t="shared" si="272"/>
        <v>294</v>
      </c>
      <c r="AG67" s="233">
        <f t="shared" si="273"/>
        <v>295</v>
      </c>
      <c r="AH67" s="505">
        <v>3.0904761904761906</v>
      </c>
      <c r="AI67" s="521">
        <v>2.8013698630136985</v>
      </c>
      <c r="AJ67" s="232">
        <f t="shared" si="274"/>
        <v>649</v>
      </c>
      <c r="AK67" s="233">
        <f t="shared" si="275"/>
        <v>613.5</v>
      </c>
      <c r="AL67" s="505">
        <v>3.0754716981132075</v>
      </c>
      <c r="AM67" s="523">
        <v>3.2432432432432434</v>
      </c>
      <c r="AN67" s="232">
        <f t="shared" si="276"/>
        <v>163</v>
      </c>
      <c r="AO67" s="233">
        <f t="shared" si="277"/>
        <v>120</v>
      </c>
      <c r="AP67" s="505">
        <v>0.66129032258064513</v>
      </c>
      <c r="AQ67" s="523">
        <v>0.55128205128205132</v>
      </c>
      <c r="AR67" s="232">
        <f t="shared" si="278"/>
        <v>20.5</v>
      </c>
      <c r="AS67" s="233">
        <f t="shared" si="279"/>
        <v>21.5</v>
      </c>
      <c r="AT67" s="545">
        <f t="shared" si="280"/>
        <v>2.8316326530612246</v>
      </c>
      <c r="AU67" s="546">
        <f t="shared" si="281"/>
        <v>2.5593220338983049</v>
      </c>
      <c r="AV67" s="232">
        <f t="shared" si="282"/>
        <v>832.5</v>
      </c>
      <c r="AW67" s="233">
        <f t="shared" si="283"/>
        <v>755</v>
      </c>
      <c r="AX67" s="502">
        <v>75.757142857142853</v>
      </c>
      <c r="AY67" s="517">
        <v>75.694063926940643</v>
      </c>
      <c r="AZ67" s="232">
        <f t="shared" si="284"/>
        <v>15908.999999999998</v>
      </c>
      <c r="BA67" s="233">
        <f t="shared" si="285"/>
        <v>16577</v>
      </c>
      <c r="BB67" s="502">
        <v>72.415094339622641</v>
      </c>
      <c r="BC67" s="519">
        <v>75.675675675675677</v>
      </c>
      <c r="BD67" s="232">
        <f t="shared" si="286"/>
        <v>3838</v>
      </c>
      <c r="BE67" s="233">
        <f t="shared" si="287"/>
        <v>2800</v>
      </c>
      <c r="BF67" s="503">
        <v>64.838709677419359</v>
      </c>
      <c r="BG67" s="519">
        <v>65.615384615384613</v>
      </c>
      <c r="BH67" s="232">
        <f t="shared" si="288"/>
        <v>2010.0000000000002</v>
      </c>
      <c r="BI67" s="233">
        <f t="shared" si="289"/>
        <v>2559</v>
      </c>
      <c r="BJ67" s="232">
        <f t="shared" si="290"/>
        <v>74.003401360544217</v>
      </c>
      <c r="BK67" s="233">
        <f t="shared" si="291"/>
        <v>74.359322033898309</v>
      </c>
      <c r="BL67" s="232">
        <f t="shared" si="292"/>
        <v>21757</v>
      </c>
      <c r="BM67" s="233">
        <f t="shared" si="293"/>
        <v>21936</v>
      </c>
      <c r="BN67" s="502">
        <v>431</v>
      </c>
      <c r="BO67" s="517">
        <v>365</v>
      </c>
      <c r="BP67" s="232">
        <f t="shared" si="294"/>
        <v>431</v>
      </c>
      <c r="BQ67" s="233">
        <f t="shared" si="295"/>
        <v>365</v>
      </c>
      <c r="BR67" s="502">
        <v>137</v>
      </c>
      <c r="BS67" s="519">
        <v>128</v>
      </c>
      <c r="BT67" s="232">
        <f t="shared" si="296"/>
        <v>137</v>
      </c>
      <c r="BU67" s="233">
        <f t="shared" si="297"/>
        <v>128</v>
      </c>
      <c r="BV67" s="502"/>
      <c r="BW67" s="519"/>
      <c r="BX67" s="232">
        <f t="shared" si="298"/>
        <v>0</v>
      </c>
      <c r="BY67" s="233">
        <f t="shared" si="299"/>
        <v>0</v>
      </c>
      <c r="BZ67" s="225">
        <f t="shared" si="300"/>
        <v>568</v>
      </c>
      <c r="CA67" s="233">
        <f t="shared" si="301"/>
        <v>493</v>
      </c>
      <c r="CB67" s="225">
        <f t="shared" si="302"/>
        <v>568</v>
      </c>
      <c r="CC67" s="233">
        <f t="shared" si="303"/>
        <v>493</v>
      </c>
      <c r="CD67" s="506">
        <v>4.5951276102088165</v>
      </c>
      <c r="CE67" s="521">
        <v>3.9383561643835616</v>
      </c>
      <c r="CF67" s="232">
        <f t="shared" si="304"/>
        <v>1980.5</v>
      </c>
      <c r="CG67" s="233">
        <f t="shared" si="305"/>
        <v>1437.5</v>
      </c>
      <c r="CH67" s="506">
        <v>5.9744525547445253</v>
      </c>
      <c r="CI67" s="523">
        <v>5.67578125</v>
      </c>
      <c r="CJ67" s="232">
        <f t="shared" si="306"/>
        <v>818.5</v>
      </c>
      <c r="CK67" s="233">
        <f t="shared" si="307"/>
        <v>726.5</v>
      </c>
      <c r="CL67" s="506"/>
      <c r="CM67" s="523"/>
      <c r="CN67" s="232">
        <f t="shared" si="308"/>
        <v>0</v>
      </c>
      <c r="CO67" s="233">
        <f t="shared" si="309"/>
        <v>0</v>
      </c>
      <c r="CP67" s="232">
        <f t="shared" si="310"/>
        <v>4.927816901408451</v>
      </c>
      <c r="CQ67" s="546">
        <f t="shared" si="311"/>
        <v>4.3894523326572008</v>
      </c>
      <c r="CR67" s="232">
        <f t="shared" si="312"/>
        <v>2799</v>
      </c>
      <c r="CS67" s="233">
        <f t="shared" si="313"/>
        <v>2164</v>
      </c>
      <c r="CT67" s="502">
        <v>77.055684454756374</v>
      </c>
      <c r="CU67" s="517">
        <v>74.591780821917808</v>
      </c>
      <c r="CV67" s="232">
        <f t="shared" si="314"/>
        <v>33211</v>
      </c>
      <c r="CW67" s="233">
        <f t="shared" si="315"/>
        <v>27226</v>
      </c>
      <c r="CX67" s="502">
        <v>77.014598540145982</v>
      </c>
      <c r="CY67" s="519">
        <v>73.4921875</v>
      </c>
      <c r="CZ67" s="232">
        <f t="shared" si="316"/>
        <v>10551</v>
      </c>
      <c r="DA67" s="233">
        <f t="shared" si="317"/>
        <v>9407</v>
      </c>
      <c r="DB67" s="503"/>
      <c r="DC67" s="519"/>
      <c r="DD67" s="232">
        <f t="shared" si="318"/>
        <v>0</v>
      </c>
      <c r="DE67" s="233">
        <f t="shared" si="319"/>
        <v>0</v>
      </c>
      <c r="DF67" s="232">
        <f t="shared" si="320"/>
        <v>77.045774647887328</v>
      </c>
      <c r="DG67" s="233">
        <f t="shared" si="321"/>
        <v>74.306288032454361</v>
      </c>
      <c r="DH67" s="232">
        <f t="shared" si="322"/>
        <v>43762</v>
      </c>
      <c r="DI67" s="233">
        <f t="shared" si="323"/>
        <v>36633</v>
      </c>
      <c r="DJ67" s="232">
        <f t="shared" si="324"/>
        <v>862</v>
      </c>
      <c r="DK67" s="233">
        <f t="shared" si="325"/>
        <v>788</v>
      </c>
      <c r="DL67" s="232">
        <f t="shared" si="326"/>
        <v>862</v>
      </c>
      <c r="DM67" s="233">
        <f t="shared" si="327"/>
        <v>788</v>
      </c>
      <c r="DN67" s="545">
        <f t="shared" si="328"/>
        <v>4.2128770301624128</v>
      </c>
      <c r="DO67" s="546">
        <f t="shared" si="329"/>
        <v>3.7043147208121829</v>
      </c>
      <c r="DP67" s="232">
        <f t="shared" si="330"/>
        <v>3631.5</v>
      </c>
      <c r="DQ67" s="233">
        <f t="shared" si="331"/>
        <v>2919</v>
      </c>
      <c r="DR67" s="232">
        <f t="shared" si="332"/>
        <v>76.008120649651971</v>
      </c>
      <c r="DS67" s="233">
        <f t="shared" si="333"/>
        <v>74.326142131979694</v>
      </c>
      <c r="DT67" s="232">
        <f t="shared" si="334"/>
        <v>65519</v>
      </c>
      <c r="DU67" s="233">
        <f t="shared" si="335"/>
        <v>58569</v>
      </c>
      <c r="DV67" s="502">
        <v>183</v>
      </c>
      <c r="DW67" s="517">
        <v>171</v>
      </c>
      <c r="DX67" s="232">
        <f t="shared" si="336"/>
        <v>183</v>
      </c>
      <c r="DY67" s="233">
        <f t="shared" si="337"/>
        <v>171</v>
      </c>
      <c r="DZ67" s="502">
        <v>158</v>
      </c>
      <c r="EA67" s="519">
        <v>140</v>
      </c>
      <c r="EB67" s="232">
        <f t="shared" si="338"/>
        <v>158</v>
      </c>
      <c r="EC67" s="233">
        <f t="shared" si="339"/>
        <v>140</v>
      </c>
      <c r="ED67" s="502"/>
      <c r="EE67" s="519"/>
      <c r="EF67" s="232">
        <f t="shared" si="340"/>
        <v>0</v>
      </c>
      <c r="EG67" s="233">
        <f t="shared" si="341"/>
        <v>0</v>
      </c>
      <c r="EH67" s="225">
        <f t="shared" si="342"/>
        <v>341</v>
      </c>
      <c r="EI67" s="233">
        <f t="shared" si="343"/>
        <v>311</v>
      </c>
      <c r="EJ67" s="225">
        <f t="shared" si="344"/>
        <v>341</v>
      </c>
      <c r="EK67" s="233">
        <f t="shared" si="345"/>
        <v>311</v>
      </c>
      <c r="EL67" s="506">
        <v>3.3797814207650272</v>
      </c>
      <c r="EM67" s="521">
        <v>3.128654970760234</v>
      </c>
      <c r="EN67" s="232">
        <f t="shared" si="346"/>
        <v>618.5</v>
      </c>
      <c r="EO67" s="233">
        <f t="shared" si="347"/>
        <v>535</v>
      </c>
      <c r="EP67" s="506">
        <v>4.5601265822784809</v>
      </c>
      <c r="EQ67" s="523">
        <v>4.2071428571428573</v>
      </c>
      <c r="ER67" s="232">
        <f t="shared" si="348"/>
        <v>720.5</v>
      </c>
      <c r="ES67" s="233">
        <f t="shared" si="349"/>
        <v>589</v>
      </c>
      <c r="ET67" s="506"/>
      <c r="EU67" s="523"/>
      <c r="EV67" s="232">
        <f t="shared" si="350"/>
        <v>0</v>
      </c>
      <c r="EW67" s="233">
        <f t="shared" si="351"/>
        <v>0</v>
      </c>
      <c r="EX67" s="545">
        <f t="shared" si="352"/>
        <v>3.9266862170087977</v>
      </c>
      <c r="EY67" s="546">
        <f t="shared" si="353"/>
        <v>3.6141479099678455</v>
      </c>
      <c r="EZ67" s="232">
        <f t="shared" si="354"/>
        <v>1339</v>
      </c>
      <c r="FA67" s="233">
        <f t="shared" si="355"/>
        <v>1124</v>
      </c>
      <c r="FB67" s="502">
        <v>56.382513661202189</v>
      </c>
      <c r="FC67" s="517">
        <v>51.900584795321635</v>
      </c>
      <c r="FD67" s="232">
        <f t="shared" si="356"/>
        <v>10318</v>
      </c>
      <c r="FE67" s="233">
        <f t="shared" si="357"/>
        <v>8875</v>
      </c>
      <c r="FF67" s="502">
        <v>48.069620253164558</v>
      </c>
      <c r="FG67" s="519">
        <v>46.621428571428574</v>
      </c>
      <c r="FH67" s="232">
        <f t="shared" si="358"/>
        <v>7595</v>
      </c>
      <c r="FI67" s="233">
        <f t="shared" si="359"/>
        <v>6527</v>
      </c>
      <c r="FJ67" s="503"/>
      <c r="FK67" s="778"/>
      <c r="FL67" s="232">
        <f t="shared" si="360"/>
        <v>0</v>
      </c>
      <c r="FM67" s="233">
        <f t="shared" si="361"/>
        <v>0</v>
      </c>
      <c r="FN67" s="232">
        <f t="shared" si="362"/>
        <v>52.530791788856305</v>
      </c>
      <c r="FO67" s="233">
        <f t="shared" si="363"/>
        <v>49.524115755627008</v>
      </c>
      <c r="FP67" s="232">
        <f t="shared" si="364"/>
        <v>17913</v>
      </c>
      <c r="FQ67" s="233">
        <f t="shared" si="365"/>
        <v>15402</v>
      </c>
      <c r="FR67" s="503">
        <v>84</v>
      </c>
      <c r="FS67" s="773">
        <v>67</v>
      </c>
      <c r="FT67" s="232">
        <f t="shared" si="366"/>
        <v>84</v>
      </c>
      <c r="FU67" s="233">
        <f t="shared" si="367"/>
        <v>67</v>
      </c>
      <c r="FV67" s="375">
        <v>5.8571428571428568</v>
      </c>
      <c r="FW67" s="775">
        <v>6.8955223880597014</v>
      </c>
      <c r="FX67" s="232">
        <f t="shared" si="368"/>
        <v>491.99999999999994</v>
      </c>
      <c r="FY67" s="233">
        <f t="shared" si="369"/>
        <v>462</v>
      </c>
      <c r="FZ67" s="375">
        <v>84.19047619047619</v>
      </c>
      <c r="GA67" s="777">
        <v>79</v>
      </c>
      <c r="GB67" s="232">
        <f t="shared" si="370"/>
        <v>7072</v>
      </c>
      <c r="GC67" s="233">
        <f t="shared" si="371"/>
        <v>5293</v>
      </c>
      <c r="GD67" s="249">
        <f t="shared" si="372"/>
        <v>824</v>
      </c>
      <c r="GE67" s="233">
        <f t="shared" si="373"/>
        <v>755</v>
      </c>
      <c r="GF67" s="232">
        <f t="shared" si="374"/>
        <v>824</v>
      </c>
      <c r="GG67" s="233">
        <f t="shared" si="375"/>
        <v>755</v>
      </c>
      <c r="GH67" s="232">
        <f t="shared" si="376"/>
        <v>3248</v>
      </c>
      <c r="GI67" s="233">
        <f t="shared" si="377"/>
        <v>2586</v>
      </c>
      <c r="GJ67" s="232">
        <f t="shared" si="378"/>
        <v>59438</v>
      </c>
      <c r="GK67" s="233">
        <f t="shared" si="379"/>
        <v>52678</v>
      </c>
      <c r="GL67" s="249">
        <f t="shared" si="380"/>
        <v>348</v>
      </c>
      <c r="GM67" s="233">
        <f t="shared" si="381"/>
        <v>305</v>
      </c>
      <c r="GN67" s="232">
        <f t="shared" si="382"/>
        <v>348</v>
      </c>
      <c r="GO67" s="233">
        <f t="shared" si="383"/>
        <v>305</v>
      </c>
      <c r="GP67" s="232">
        <f t="shared" si="384"/>
        <v>1702</v>
      </c>
      <c r="GQ67" s="233">
        <f t="shared" si="385"/>
        <v>1435.5</v>
      </c>
      <c r="GR67" s="232">
        <f t="shared" si="386"/>
        <v>21984</v>
      </c>
      <c r="GS67" s="233">
        <f t="shared" si="387"/>
        <v>18734</v>
      </c>
      <c r="GT67" s="249">
        <f t="shared" si="388"/>
        <v>1172</v>
      </c>
      <c r="GU67" s="233">
        <f t="shared" si="389"/>
        <v>1060</v>
      </c>
      <c r="GV67" s="232">
        <f t="shared" si="390"/>
        <v>1172</v>
      </c>
      <c r="GW67" s="233">
        <f t="shared" si="391"/>
        <v>1060</v>
      </c>
      <c r="GX67" s="232">
        <f t="shared" si="392"/>
        <v>4950</v>
      </c>
      <c r="GY67" s="233">
        <f t="shared" si="393"/>
        <v>4021.5</v>
      </c>
      <c r="GZ67" s="232">
        <f t="shared" si="394"/>
        <v>81422</v>
      </c>
      <c r="HA67" s="233">
        <f t="shared" si="395"/>
        <v>71412</v>
      </c>
      <c r="HB67" s="249">
        <f t="shared" si="396"/>
        <v>31</v>
      </c>
      <c r="HC67" s="233">
        <f t="shared" si="397"/>
        <v>39</v>
      </c>
      <c r="HD67" s="232">
        <f t="shared" si="398"/>
        <v>31</v>
      </c>
      <c r="HE67" s="233">
        <f t="shared" si="399"/>
        <v>39</v>
      </c>
      <c r="HF67" s="232">
        <f t="shared" si="400"/>
        <v>20.5</v>
      </c>
      <c r="HG67" s="233">
        <f t="shared" si="401"/>
        <v>21.5</v>
      </c>
      <c r="HH67" s="232">
        <f t="shared" si="402"/>
        <v>2010.0000000000002</v>
      </c>
      <c r="HI67" s="233">
        <f t="shared" si="403"/>
        <v>2559</v>
      </c>
      <c r="HJ67" s="249">
        <f t="shared" si="404"/>
        <v>5462.5</v>
      </c>
      <c r="HK67" s="233">
        <f t="shared" si="405"/>
        <v>4505</v>
      </c>
      <c r="HL67" s="232">
        <f t="shared" si="406"/>
        <v>90504</v>
      </c>
      <c r="HM67" s="232">
        <f t="shared" si="407"/>
        <v>79264</v>
      </c>
    </row>
    <row r="68" spans="1:221" ht="15.75">
      <c r="A68" s="507" t="s">
        <v>45</v>
      </c>
      <c r="B68" s="501" t="s">
        <v>1059</v>
      </c>
      <c r="C68" s="560"/>
      <c r="D68" s="507">
        <v>136516</v>
      </c>
      <c r="E68" s="563">
        <v>8</v>
      </c>
      <c r="F68" s="509">
        <v>878</v>
      </c>
      <c r="G68" s="524">
        <v>951</v>
      </c>
      <c r="H68" s="503">
        <v>38</v>
      </c>
      <c r="I68" s="513">
        <v>33</v>
      </c>
      <c r="J68" s="232">
        <f t="shared" si="259"/>
        <v>840</v>
      </c>
      <c r="K68" s="233">
        <f t="shared" si="260"/>
        <v>918</v>
      </c>
      <c r="L68" s="504">
        <v>60</v>
      </c>
      <c r="M68" s="504">
        <v>60</v>
      </c>
      <c r="N68" s="232">
        <f t="shared" si="255"/>
        <v>840</v>
      </c>
      <c r="O68" s="233">
        <f t="shared" si="261"/>
        <v>918</v>
      </c>
      <c r="P68" s="232">
        <f t="shared" si="262"/>
        <v>840</v>
      </c>
      <c r="Q68" s="233">
        <f t="shared" si="263"/>
        <v>918</v>
      </c>
      <c r="R68" s="503">
        <v>109</v>
      </c>
      <c r="S68" s="513">
        <v>103</v>
      </c>
      <c r="T68" s="232">
        <f t="shared" si="264"/>
        <v>109</v>
      </c>
      <c r="U68" s="233">
        <f t="shared" si="265"/>
        <v>103</v>
      </c>
      <c r="V68" s="502">
        <v>37</v>
      </c>
      <c r="W68" s="515">
        <v>52</v>
      </c>
      <c r="X68" s="232">
        <f t="shared" si="266"/>
        <v>37</v>
      </c>
      <c r="Y68" s="233">
        <f t="shared" si="267"/>
        <v>52</v>
      </c>
      <c r="Z68" s="502">
        <v>38</v>
      </c>
      <c r="AA68" s="515">
        <v>56</v>
      </c>
      <c r="AB68" s="232">
        <f t="shared" si="268"/>
        <v>38</v>
      </c>
      <c r="AC68" s="233">
        <f t="shared" si="269"/>
        <v>56</v>
      </c>
      <c r="AD68" s="225">
        <f t="shared" si="270"/>
        <v>184</v>
      </c>
      <c r="AE68" s="233">
        <f t="shared" si="271"/>
        <v>211</v>
      </c>
      <c r="AF68" s="225">
        <f t="shared" si="272"/>
        <v>184</v>
      </c>
      <c r="AG68" s="233">
        <f t="shared" si="273"/>
        <v>211</v>
      </c>
      <c r="AH68" s="505">
        <v>2.7431192660550461</v>
      </c>
      <c r="AI68" s="521">
        <v>2.4514563106796117</v>
      </c>
      <c r="AJ68" s="232">
        <f t="shared" si="274"/>
        <v>299</v>
      </c>
      <c r="AK68" s="233">
        <f t="shared" si="275"/>
        <v>252.5</v>
      </c>
      <c r="AL68" s="505">
        <v>2.7567567567567566</v>
      </c>
      <c r="AM68" s="523">
        <v>3.4423076923076925</v>
      </c>
      <c r="AN68" s="232">
        <f t="shared" si="276"/>
        <v>102</v>
      </c>
      <c r="AO68" s="233">
        <f t="shared" si="277"/>
        <v>179</v>
      </c>
      <c r="AP68" s="505">
        <v>0.56578947368421051</v>
      </c>
      <c r="AQ68" s="523">
        <v>0.5267857142857143</v>
      </c>
      <c r="AR68" s="232">
        <f t="shared" si="278"/>
        <v>21.5</v>
      </c>
      <c r="AS68" s="233">
        <f t="shared" si="279"/>
        <v>29.5</v>
      </c>
      <c r="AT68" s="545">
        <f t="shared" si="280"/>
        <v>2.2961956521739131</v>
      </c>
      <c r="AU68" s="546">
        <f t="shared" si="281"/>
        <v>2.1848341232227488</v>
      </c>
      <c r="AV68" s="232">
        <f t="shared" si="282"/>
        <v>422.5</v>
      </c>
      <c r="AW68" s="233">
        <f t="shared" si="283"/>
        <v>461</v>
      </c>
      <c r="AX68" s="502">
        <v>76.871559633027516</v>
      </c>
      <c r="AY68" s="517">
        <v>79.320388349514559</v>
      </c>
      <c r="AZ68" s="232">
        <f t="shared" si="284"/>
        <v>8379</v>
      </c>
      <c r="BA68" s="233">
        <f t="shared" si="285"/>
        <v>8170</v>
      </c>
      <c r="BB68" s="502">
        <v>75.78378378378379</v>
      </c>
      <c r="BC68" s="519">
        <v>79.75</v>
      </c>
      <c r="BD68" s="232">
        <f t="shared" si="286"/>
        <v>2804</v>
      </c>
      <c r="BE68" s="233">
        <f t="shared" si="287"/>
        <v>4147</v>
      </c>
      <c r="BF68" s="503">
        <v>65.026315789473685</v>
      </c>
      <c r="BG68" s="519">
        <v>65.25</v>
      </c>
      <c r="BH68" s="232">
        <f t="shared" si="288"/>
        <v>2471</v>
      </c>
      <c r="BI68" s="233">
        <f t="shared" si="289"/>
        <v>3654</v>
      </c>
      <c r="BJ68" s="232">
        <f t="shared" si="290"/>
        <v>74.206521739130437</v>
      </c>
      <c r="BK68" s="233">
        <f t="shared" si="291"/>
        <v>75.691943127962091</v>
      </c>
      <c r="BL68" s="232">
        <f t="shared" si="292"/>
        <v>13654</v>
      </c>
      <c r="BM68" s="233">
        <f t="shared" si="293"/>
        <v>15971.000000000002</v>
      </c>
      <c r="BN68" s="502">
        <v>262</v>
      </c>
      <c r="BO68" s="517">
        <v>276</v>
      </c>
      <c r="BP68" s="232">
        <f t="shared" si="294"/>
        <v>262</v>
      </c>
      <c r="BQ68" s="233">
        <f t="shared" si="295"/>
        <v>276</v>
      </c>
      <c r="BR68" s="502">
        <v>117</v>
      </c>
      <c r="BS68" s="519">
        <v>130</v>
      </c>
      <c r="BT68" s="232">
        <f t="shared" si="296"/>
        <v>117</v>
      </c>
      <c r="BU68" s="233">
        <f t="shared" si="297"/>
        <v>130</v>
      </c>
      <c r="BV68" s="502"/>
      <c r="BW68" s="519"/>
      <c r="BX68" s="232">
        <f t="shared" si="298"/>
        <v>0</v>
      </c>
      <c r="BY68" s="233">
        <f t="shared" si="299"/>
        <v>0</v>
      </c>
      <c r="BZ68" s="225">
        <f t="shared" si="300"/>
        <v>379</v>
      </c>
      <c r="CA68" s="233">
        <f t="shared" si="301"/>
        <v>406</v>
      </c>
      <c r="CB68" s="225">
        <f t="shared" si="302"/>
        <v>379</v>
      </c>
      <c r="CC68" s="233">
        <f t="shared" si="303"/>
        <v>406</v>
      </c>
      <c r="CD68" s="506">
        <v>4.4503816793893129</v>
      </c>
      <c r="CE68" s="521">
        <v>4.3115942028985508</v>
      </c>
      <c r="CF68" s="232">
        <f t="shared" si="304"/>
        <v>1166</v>
      </c>
      <c r="CG68" s="233">
        <f t="shared" si="305"/>
        <v>1190</v>
      </c>
      <c r="CH68" s="506">
        <v>5.5213675213675213</v>
      </c>
      <c r="CI68" s="523">
        <v>5.930769230769231</v>
      </c>
      <c r="CJ68" s="232">
        <f t="shared" si="306"/>
        <v>646</v>
      </c>
      <c r="CK68" s="233">
        <f t="shared" si="307"/>
        <v>771</v>
      </c>
      <c r="CL68" s="506"/>
      <c r="CM68" s="523"/>
      <c r="CN68" s="232">
        <f t="shared" si="308"/>
        <v>0</v>
      </c>
      <c r="CO68" s="233">
        <f t="shared" si="309"/>
        <v>0</v>
      </c>
      <c r="CP68" s="232">
        <f t="shared" si="310"/>
        <v>4.7810026385224278</v>
      </c>
      <c r="CQ68" s="546">
        <f t="shared" si="311"/>
        <v>4.8300492610837438</v>
      </c>
      <c r="CR68" s="232">
        <f t="shared" si="312"/>
        <v>1812.0000000000002</v>
      </c>
      <c r="CS68" s="233">
        <f t="shared" si="313"/>
        <v>1961</v>
      </c>
      <c r="CT68" s="502">
        <v>76.034351145038173</v>
      </c>
      <c r="CU68" s="517">
        <v>76.101449275362313</v>
      </c>
      <c r="CV68" s="232">
        <f t="shared" si="314"/>
        <v>19921</v>
      </c>
      <c r="CW68" s="233">
        <f t="shared" si="315"/>
        <v>21004</v>
      </c>
      <c r="CX68" s="502">
        <v>74.358974358974365</v>
      </c>
      <c r="CY68" s="519">
        <v>73.092307692307699</v>
      </c>
      <c r="CZ68" s="232">
        <f t="shared" si="316"/>
        <v>8700</v>
      </c>
      <c r="DA68" s="233">
        <f t="shared" si="317"/>
        <v>9502</v>
      </c>
      <c r="DB68" s="503"/>
      <c r="DC68" s="519"/>
      <c r="DD68" s="232">
        <f t="shared" si="318"/>
        <v>0</v>
      </c>
      <c r="DE68" s="233">
        <f t="shared" si="319"/>
        <v>0</v>
      </c>
      <c r="DF68" s="232">
        <f t="shared" si="320"/>
        <v>75.517150395778359</v>
      </c>
      <c r="DG68" s="233">
        <f t="shared" si="321"/>
        <v>75.137931034482762</v>
      </c>
      <c r="DH68" s="232">
        <f t="shared" si="322"/>
        <v>28620.999999999996</v>
      </c>
      <c r="DI68" s="233">
        <f t="shared" si="323"/>
        <v>30506</v>
      </c>
      <c r="DJ68" s="232">
        <f t="shared" si="324"/>
        <v>563</v>
      </c>
      <c r="DK68" s="233">
        <f t="shared" si="325"/>
        <v>617</v>
      </c>
      <c r="DL68" s="232">
        <f t="shared" si="326"/>
        <v>563</v>
      </c>
      <c r="DM68" s="233">
        <f t="shared" si="327"/>
        <v>617</v>
      </c>
      <c r="DN68" s="545">
        <f t="shared" si="328"/>
        <v>3.9689165186500888</v>
      </c>
      <c r="DO68" s="546">
        <f t="shared" si="329"/>
        <v>3.9254457050243112</v>
      </c>
      <c r="DP68" s="232">
        <f t="shared" si="330"/>
        <v>2234.5</v>
      </c>
      <c r="DQ68" s="233">
        <f t="shared" si="331"/>
        <v>2422</v>
      </c>
      <c r="DR68" s="232">
        <f t="shared" si="332"/>
        <v>75.088809946714036</v>
      </c>
      <c r="DS68" s="233">
        <f t="shared" si="333"/>
        <v>75.327390599675851</v>
      </c>
      <c r="DT68" s="232">
        <f t="shared" si="334"/>
        <v>42275</v>
      </c>
      <c r="DU68" s="233">
        <f t="shared" si="335"/>
        <v>46477</v>
      </c>
      <c r="DV68" s="502">
        <v>106</v>
      </c>
      <c r="DW68" s="517">
        <v>106</v>
      </c>
      <c r="DX68" s="232">
        <f t="shared" si="336"/>
        <v>106</v>
      </c>
      <c r="DY68" s="233">
        <f t="shared" si="337"/>
        <v>106</v>
      </c>
      <c r="DZ68" s="502">
        <v>97</v>
      </c>
      <c r="EA68" s="519">
        <v>105</v>
      </c>
      <c r="EB68" s="232">
        <f t="shared" si="338"/>
        <v>97</v>
      </c>
      <c r="EC68" s="233">
        <f t="shared" si="339"/>
        <v>105</v>
      </c>
      <c r="ED68" s="502"/>
      <c r="EE68" s="519"/>
      <c r="EF68" s="232">
        <f t="shared" si="340"/>
        <v>0</v>
      </c>
      <c r="EG68" s="233">
        <f t="shared" si="341"/>
        <v>0</v>
      </c>
      <c r="EH68" s="225">
        <f t="shared" si="342"/>
        <v>203</v>
      </c>
      <c r="EI68" s="233">
        <f t="shared" si="343"/>
        <v>211</v>
      </c>
      <c r="EJ68" s="225">
        <f t="shared" si="344"/>
        <v>203</v>
      </c>
      <c r="EK68" s="233">
        <f t="shared" si="345"/>
        <v>211</v>
      </c>
      <c r="EL68" s="506">
        <v>2.6226415094339623</v>
      </c>
      <c r="EM68" s="521">
        <v>2.9292452830188678</v>
      </c>
      <c r="EN68" s="232">
        <f t="shared" si="346"/>
        <v>278</v>
      </c>
      <c r="EO68" s="233">
        <f t="shared" si="347"/>
        <v>310.5</v>
      </c>
      <c r="EP68" s="506">
        <v>3.9175257731958761</v>
      </c>
      <c r="EQ68" s="523">
        <v>4.0761904761904759</v>
      </c>
      <c r="ER68" s="232">
        <f t="shared" si="348"/>
        <v>380</v>
      </c>
      <c r="ES68" s="233">
        <f t="shared" si="349"/>
        <v>428</v>
      </c>
      <c r="ET68" s="506"/>
      <c r="EU68" s="523"/>
      <c r="EV68" s="232">
        <f t="shared" si="350"/>
        <v>0</v>
      </c>
      <c r="EW68" s="233">
        <f t="shared" si="351"/>
        <v>0</v>
      </c>
      <c r="EX68" s="545">
        <f t="shared" si="352"/>
        <v>3.2413793103448274</v>
      </c>
      <c r="EY68" s="546">
        <f t="shared" si="353"/>
        <v>3.5</v>
      </c>
      <c r="EZ68" s="232">
        <f t="shared" si="354"/>
        <v>658</v>
      </c>
      <c r="FA68" s="233">
        <f t="shared" si="355"/>
        <v>738.5</v>
      </c>
      <c r="FB68" s="502">
        <v>48.622641509433961</v>
      </c>
      <c r="FC68" s="517">
        <v>53.358490566037737</v>
      </c>
      <c r="FD68" s="232">
        <f t="shared" si="356"/>
        <v>5154</v>
      </c>
      <c r="FE68" s="233">
        <f t="shared" si="357"/>
        <v>5656</v>
      </c>
      <c r="FF68" s="502">
        <v>48.041237113402062</v>
      </c>
      <c r="FG68" s="519">
        <v>47.980952380952381</v>
      </c>
      <c r="FH68" s="232">
        <f t="shared" si="358"/>
        <v>4660</v>
      </c>
      <c r="FI68" s="233">
        <f t="shared" si="359"/>
        <v>5038</v>
      </c>
      <c r="FJ68" s="503"/>
      <c r="FK68" s="778"/>
      <c r="FL68" s="232">
        <f t="shared" si="360"/>
        <v>0</v>
      </c>
      <c r="FM68" s="233">
        <f t="shared" si="361"/>
        <v>0</v>
      </c>
      <c r="FN68" s="232">
        <f t="shared" si="362"/>
        <v>48.344827586206897</v>
      </c>
      <c r="FO68" s="233">
        <f t="shared" si="363"/>
        <v>50.682464454976305</v>
      </c>
      <c r="FP68" s="232">
        <f t="shared" si="364"/>
        <v>9814</v>
      </c>
      <c r="FQ68" s="233">
        <f t="shared" si="365"/>
        <v>10694</v>
      </c>
      <c r="FR68" s="503">
        <v>74</v>
      </c>
      <c r="FS68" s="773">
        <v>90</v>
      </c>
      <c r="FT68" s="232">
        <f t="shared" si="366"/>
        <v>74</v>
      </c>
      <c r="FU68" s="233">
        <f t="shared" si="367"/>
        <v>90</v>
      </c>
      <c r="FV68" s="375">
        <v>4.75</v>
      </c>
      <c r="FW68" s="775">
        <v>4.416666666666667</v>
      </c>
      <c r="FX68" s="232">
        <f t="shared" si="368"/>
        <v>351.5</v>
      </c>
      <c r="FY68" s="233">
        <f t="shared" si="369"/>
        <v>397.5</v>
      </c>
      <c r="FZ68" s="375">
        <v>70.932432432432435</v>
      </c>
      <c r="GA68" s="777">
        <v>66.555555555555557</v>
      </c>
      <c r="GB68" s="232">
        <f t="shared" si="370"/>
        <v>5249</v>
      </c>
      <c r="GC68" s="233">
        <f t="shared" si="371"/>
        <v>5990</v>
      </c>
      <c r="GD68" s="249">
        <f t="shared" si="372"/>
        <v>477</v>
      </c>
      <c r="GE68" s="233">
        <f t="shared" si="373"/>
        <v>485</v>
      </c>
      <c r="GF68" s="232">
        <f t="shared" si="374"/>
        <v>477</v>
      </c>
      <c r="GG68" s="233">
        <f t="shared" si="375"/>
        <v>485</v>
      </c>
      <c r="GH68" s="232">
        <f t="shared" si="376"/>
        <v>1743</v>
      </c>
      <c r="GI68" s="233">
        <f t="shared" si="377"/>
        <v>1753</v>
      </c>
      <c r="GJ68" s="232">
        <f t="shared" si="378"/>
        <v>33454</v>
      </c>
      <c r="GK68" s="233">
        <f t="shared" si="379"/>
        <v>34830</v>
      </c>
      <c r="GL68" s="249">
        <f t="shared" si="380"/>
        <v>251</v>
      </c>
      <c r="GM68" s="233">
        <f t="shared" si="381"/>
        <v>287</v>
      </c>
      <c r="GN68" s="232">
        <f t="shared" si="382"/>
        <v>251</v>
      </c>
      <c r="GO68" s="233">
        <f t="shared" si="383"/>
        <v>287</v>
      </c>
      <c r="GP68" s="232">
        <f t="shared" si="384"/>
        <v>1128</v>
      </c>
      <c r="GQ68" s="233">
        <f t="shared" si="385"/>
        <v>1378</v>
      </c>
      <c r="GR68" s="232">
        <f t="shared" si="386"/>
        <v>16164</v>
      </c>
      <c r="GS68" s="233">
        <f t="shared" si="387"/>
        <v>18687</v>
      </c>
      <c r="GT68" s="249">
        <f t="shared" si="388"/>
        <v>728</v>
      </c>
      <c r="GU68" s="233">
        <f t="shared" si="389"/>
        <v>772</v>
      </c>
      <c r="GV68" s="232">
        <f t="shared" si="390"/>
        <v>728</v>
      </c>
      <c r="GW68" s="233">
        <f t="shared" si="391"/>
        <v>772</v>
      </c>
      <c r="GX68" s="232">
        <f t="shared" si="392"/>
        <v>2871</v>
      </c>
      <c r="GY68" s="233">
        <f t="shared" si="393"/>
        <v>3131</v>
      </c>
      <c r="GZ68" s="232">
        <f t="shared" si="394"/>
        <v>49618</v>
      </c>
      <c r="HA68" s="233">
        <f t="shared" si="395"/>
        <v>53517</v>
      </c>
      <c r="HB68" s="249">
        <f t="shared" si="396"/>
        <v>38</v>
      </c>
      <c r="HC68" s="233">
        <f t="shared" si="397"/>
        <v>56</v>
      </c>
      <c r="HD68" s="232">
        <f t="shared" si="398"/>
        <v>38</v>
      </c>
      <c r="HE68" s="233">
        <f t="shared" si="399"/>
        <v>56</v>
      </c>
      <c r="HF68" s="232">
        <f t="shared" si="400"/>
        <v>21.5</v>
      </c>
      <c r="HG68" s="233">
        <f t="shared" si="401"/>
        <v>29.5</v>
      </c>
      <c r="HH68" s="232">
        <f t="shared" si="402"/>
        <v>2471</v>
      </c>
      <c r="HI68" s="233">
        <f t="shared" si="403"/>
        <v>3654</v>
      </c>
      <c r="HJ68" s="249">
        <f t="shared" si="404"/>
        <v>3244</v>
      </c>
      <c r="HK68" s="233">
        <f t="shared" si="405"/>
        <v>3558</v>
      </c>
      <c r="HL68" s="232">
        <f t="shared" si="406"/>
        <v>57338</v>
      </c>
      <c r="HM68" s="232">
        <f t="shared" si="407"/>
        <v>63161</v>
      </c>
    </row>
    <row r="69" spans="1:221" ht="15.75">
      <c r="A69" s="507" t="s">
        <v>45</v>
      </c>
      <c r="B69" s="501" t="s">
        <v>1062</v>
      </c>
      <c r="C69" s="560"/>
      <c r="D69" s="507">
        <v>137096</v>
      </c>
      <c r="E69" s="563">
        <v>8</v>
      </c>
      <c r="F69" s="509">
        <v>2376</v>
      </c>
      <c r="G69" s="524">
        <v>2055</v>
      </c>
      <c r="H69" s="503">
        <v>72</v>
      </c>
      <c r="I69" s="566"/>
      <c r="J69" s="232">
        <f t="shared" si="259"/>
        <v>2304</v>
      </c>
      <c r="K69" s="233">
        <f t="shared" si="260"/>
        <v>2055</v>
      </c>
      <c r="L69" s="504">
        <v>60</v>
      </c>
      <c r="M69" s="504">
        <v>60</v>
      </c>
      <c r="N69" s="232">
        <f t="shared" si="255"/>
        <v>2304</v>
      </c>
      <c r="O69" s="233">
        <f t="shared" si="261"/>
        <v>2055</v>
      </c>
      <c r="P69" s="232">
        <f t="shared" si="262"/>
        <v>2304</v>
      </c>
      <c r="Q69" s="233">
        <f t="shared" si="263"/>
        <v>2055</v>
      </c>
      <c r="R69" s="503">
        <v>168</v>
      </c>
      <c r="S69" s="513">
        <v>113</v>
      </c>
      <c r="T69" s="232">
        <f t="shared" si="264"/>
        <v>168</v>
      </c>
      <c r="U69" s="233">
        <f t="shared" si="265"/>
        <v>113</v>
      </c>
      <c r="V69" s="502">
        <v>62</v>
      </c>
      <c r="W69" s="515">
        <v>79</v>
      </c>
      <c r="X69" s="232">
        <f t="shared" si="266"/>
        <v>62</v>
      </c>
      <c r="Y69" s="233">
        <f t="shared" si="267"/>
        <v>79</v>
      </c>
      <c r="Z69" s="502"/>
      <c r="AA69" s="515">
        <v>5</v>
      </c>
      <c r="AB69" s="232">
        <f t="shared" si="268"/>
        <v>0</v>
      </c>
      <c r="AC69" s="233">
        <f t="shared" si="269"/>
        <v>5</v>
      </c>
      <c r="AD69" s="225">
        <f t="shared" si="270"/>
        <v>230</v>
      </c>
      <c r="AE69" s="233">
        <f t="shared" si="271"/>
        <v>197</v>
      </c>
      <c r="AF69" s="225">
        <f t="shared" si="272"/>
        <v>230</v>
      </c>
      <c r="AG69" s="233">
        <f t="shared" si="273"/>
        <v>197</v>
      </c>
      <c r="AH69" s="505">
        <v>2.9702380952380953</v>
      </c>
      <c r="AI69" s="521">
        <v>3.1548672566371683</v>
      </c>
      <c r="AJ69" s="232">
        <f t="shared" si="274"/>
        <v>499</v>
      </c>
      <c r="AK69" s="233">
        <f t="shared" si="275"/>
        <v>356.5</v>
      </c>
      <c r="AL69" s="505">
        <v>4.040322580645161</v>
      </c>
      <c r="AM69" s="523">
        <v>3.4303797468354431</v>
      </c>
      <c r="AN69" s="232">
        <f t="shared" si="276"/>
        <v>250.49999999999997</v>
      </c>
      <c r="AO69" s="233">
        <f t="shared" si="277"/>
        <v>271</v>
      </c>
      <c r="AP69" s="505"/>
      <c r="AQ69" s="523">
        <v>1</v>
      </c>
      <c r="AR69" s="232">
        <f t="shared" si="278"/>
        <v>0</v>
      </c>
      <c r="AS69" s="233">
        <f t="shared" si="279"/>
        <v>5</v>
      </c>
      <c r="AT69" s="545">
        <f t="shared" si="280"/>
        <v>3.258695652173913</v>
      </c>
      <c r="AU69" s="546">
        <f t="shared" si="281"/>
        <v>3.2106598984771573</v>
      </c>
      <c r="AV69" s="232">
        <f t="shared" si="282"/>
        <v>749.5</v>
      </c>
      <c r="AW69" s="233">
        <f t="shared" si="283"/>
        <v>632.5</v>
      </c>
      <c r="AX69" s="502">
        <v>81.160714285714292</v>
      </c>
      <c r="AY69" s="517">
        <v>83.309734513274336</v>
      </c>
      <c r="AZ69" s="232">
        <f t="shared" si="284"/>
        <v>13635.000000000002</v>
      </c>
      <c r="BA69" s="233">
        <f t="shared" si="285"/>
        <v>9414</v>
      </c>
      <c r="BB69" s="502">
        <v>84.709677419354833</v>
      </c>
      <c r="BC69" s="519">
        <v>81.088607594936704</v>
      </c>
      <c r="BD69" s="232">
        <f t="shared" si="286"/>
        <v>5252</v>
      </c>
      <c r="BE69" s="233">
        <f t="shared" si="287"/>
        <v>6406</v>
      </c>
      <c r="BF69" s="503"/>
      <c r="BG69" s="519">
        <v>64.400000000000006</v>
      </c>
      <c r="BH69" s="232">
        <f t="shared" si="288"/>
        <v>0</v>
      </c>
      <c r="BI69" s="233">
        <f t="shared" si="289"/>
        <v>322</v>
      </c>
      <c r="BJ69" s="232">
        <f t="shared" si="290"/>
        <v>82.117391304347819</v>
      </c>
      <c r="BK69" s="233">
        <f t="shared" si="291"/>
        <v>81.939086294416242</v>
      </c>
      <c r="BL69" s="232">
        <f t="shared" si="292"/>
        <v>18887</v>
      </c>
      <c r="BM69" s="233">
        <f t="shared" si="293"/>
        <v>16142</v>
      </c>
      <c r="BN69" s="502">
        <v>902</v>
      </c>
      <c r="BO69" s="517">
        <v>704</v>
      </c>
      <c r="BP69" s="232">
        <f t="shared" si="294"/>
        <v>902</v>
      </c>
      <c r="BQ69" s="233">
        <f t="shared" si="295"/>
        <v>704</v>
      </c>
      <c r="BR69" s="502">
        <v>272</v>
      </c>
      <c r="BS69" s="519">
        <v>339</v>
      </c>
      <c r="BT69" s="232">
        <f t="shared" si="296"/>
        <v>272</v>
      </c>
      <c r="BU69" s="233">
        <f t="shared" si="297"/>
        <v>339</v>
      </c>
      <c r="BV69" s="502"/>
      <c r="BW69" s="519"/>
      <c r="BX69" s="232">
        <f t="shared" si="298"/>
        <v>0</v>
      </c>
      <c r="BY69" s="233">
        <f t="shared" si="299"/>
        <v>0</v>
      </c>
      <c r="BZ69" s="225">
        <f t="shared" si="300"/>
        <v>1174</v>
      </c>
      <c r="CA69" s="233">
        <f t="shared" si="301"/>
        <v>1043</v>
      </c>
      <c r="CB69" s="225">
        <f t="shared" si="302"/>
        <v>1174</v>
      </c>
      <c r="CC69" s="233">
        <f t="shared" si="303"/>
        <v>1043</v>
      </c>
      <c r="CD69" s="506">
        <v>3.1829268292682928</v>
      </c>
      <c r="CE69" s="521">
        <v>3.4446022727272729</v>
      </c>
      <c r="CF69" s="232">
        <f t="shared" si="304"/>
        <v>2871</v>
      </c>
      <c r="CG69" s="233">
        <f t="shared" si="305"/>
        <v>2425</v>
      </c>
      <c r="CH69" s="506">
        <v>4.1764705882352944</v>
      </c>
      <c r="CI69" s="523">
        <v>4.1047197640117998</v>
      </c>
      <c r="CJ69" s="232">
        <f t="shared" si="306"/>
        <v>1136</v>
      </c>
      <c r="CK69" s="233">
        <f t="shared" si="307"/>
        <v>1391.5000000000002</v>
      </c>
      <c r="CL69" s="506"/>
      <c r="CM69" s="523"/>
      <c r="CN69" s="232">
        <f t="shared" si="308"/>
        <v>0</v>
      </c>
      <c r="CO69" s="233">
        <f t="shared" si="309"/>
        <v>0</v>
      </c>
      <c r="CP69" s="232">
        <f t="shared" si="310"/>
        <v>3.4131175468483814</v>
      </c>
      <c r="CQ69" s="546">
        <f t="shared" si="311"/>
        <v>3.6591562799616493</v>
      </c>
      <c r="CR69" s="232">
        <f t="shared" si="312"/>
        <v>4007</v>
      </c>
      <c r="CS69" s="233">
        <f t="shared" si="313"/>
        <v>3816.5</v>
      </c>
      <c r="CT69" s="502">
        <v>70.809312638580934</v>
      </c>
      <c r="CU69" s="517">
        <v>74.731534090909093</v>
      </c>
      <c r="CV69" s="232">
        <f t="shared" si="314"/>
        <v>63870</v>
      </c>
      <c r="CW69" s="233">
        <f t="shared" si="315"/>
        <v>52611</v>
      </c>
      <c r="CX69" s="502">
        <v>73.930147058823536</v>
      </c>
      <c r="CY69" s="519">
        <v>77.687315634218294</v>
      </c>
      <c r="CZ69" s="232">
        <f t="shared" si="316"/>
        <v>20109</v>
      </c>
      <c r="DA69" s="233">
        <f t="shared" si="317"/>
        <v>26336</v>
      </c>
      <c r="DB69" s="503"/>
      <c r="DC69" s="519"/>
      <c r="DD69" s="232">
        <f t="shared" si="318"/>
        <v>0</v>
      </c>
      <c r="DE69" s="233">
        <f t="shared" si="319"/>
        <v>0</v>
      </c>
      <c r="DF69" s="232">
        <f t="shared" si="320"/>
        <v>71.532367972742762</v>
      </c>
      <c r="DG69" s="233">
        <f t="shared" si="321"/>
        <v>75.692233940556093</v>
      </c>
      <c r="DH69" s="232">
        <f t="shared" si="322"/>
        <v>83979</v>
      </c>
      <c r="DI69" s="233">
        <f t="shared" si="323"/>
        <v>78947</v>
      </c>
      <c r="DJ69" s="232">
        <f t="shared" si="324"/>
        <v>1404</v>
      </c>
      <c r="DK69" s="233">
        <f t="shared" si="325"/>
        <v>1240</v>
      </c>
      <c r="DL69" s="232">
        <f t="shared" si="326"/>
        <v>1404</v>
      </c>
      <c r="DM69" s="233">
        <f t="shared" si="327"/>
        <v>1240</v>
      </c>
      <c r="DN69" s="545">
        <f t="shared" si="328"/>
        <v>3.3878205128205128</v>
      </c>
      <c r="DO69" s="546">
        <f t="shared" si="329"/>
        <v>3.5879032258064516</v>
      </c>
      <c r="DP69" s="232">
        <f t="shared" si="330"/>
        <v>4756.5</v>
      </c>
      <c r="DQ69" s="233">
        <f t="shared" si="331"/>
        <v>4449</v>
      </c>
      <c r="DR69" s="232">
        <f t="shared" si="332"/>
        <v>73.26638176638177</v>
      </c>
      <c r="DS69" s="233">
        <f t="shared" si="333"/>
        <v>76.684677419354841</v>
      </c>
      <c r="DT69" s="232">
        <f t="shared" si="334"/>
        <v>102866</v>
      </c>
      <c r="DU69" s="233">
        <f t="shared" si="335"/>
        <v>95089</v>
      </c>
      <c r="DV69" s="502">
        <v>523</v>
      </c>
      <c r="DW69" s="517">
        <v>466</v>
      </c>
      <c r="DX69" s="232">
        <f t="shared" si="336"/>
        <v>523</v>
      </c>
      <c r="DY69" s="233">
        <f t="shared" si="337"/>
        <v>466</v>
      </c>
      <c r="DZ69" s="502">
        <v>287</v>
      </c>
      <c r="EA69" s="519">
        <v>250</v>
      </c>
      <c r="EB69" s="232">
        <f t="shared" si="338"/>
        <v>287</v>
      </c>
      <c r="EC69" s="233">
        <f t="shared" si="339"/>
        <v>250</v>
      </c>
      <c r="ED69" s="502"/>
      <c r="EE69" s="519"/>
      <c r="EF69" s="232">
        <f t="shared" si="340"/>
        <v>0</v>
      </c>
      <c r="EG69" s="233">
        <f t="shared" si="341"/>
        <v>0</v>
      </c>
      <c r="EH69" s="225">
        <f t="shared" si="342"/>
        <v>810</v>
      </c>
      <c r="EI69" s="233">
        <f t="shared" si="343"/>
        <v>716</v>
      </c>
      <c r="EJ69" s="225">
        <f t="shared" si="344"/>
        <v>810</v>
      </c>
      <c r="EK69" s="233">
        <f t="shared" si="345"/>
        <v>716</v>
      </c>
      <c r="EL69" s="506">
        <v>2.5152963671128106</v>
      </c>
      <c r="EM69" s="521">
        <v>2.3229613733905579</v>
      </c>
      <c r="EN69" s="232">
        <f t="shared" si="346"/>
        <v>1315.5</v>
      </c>
      <c r="EO69" s="233">
        <f t="shared" si="347"/>
        <v>1082.5</v>
      </c>
      <c r="EP69" s="506">
        <v>3.7526132404181185</v>
      </c>
      <c r="EQ69" s="523">
        <v>3.9540000000000002</v>
      </c>
      <c r="ER69" s="232">
        <f t="shared" si="348"/>
        <v>1077</v>
      </c>
      <c r="ES69" s="233">
        <f t="shared" si="349"/>
        <v>988.5</v>
      </c>
      <c r="ET69" s="506"/>
      <c r="EU69" s="523"/>
      <c r="EV69" s="232">
        <f t="shared" si="350"/>
        <v>0</v>
      </c>
      <c r="EW69" s="233">
        <f t="shared" si="351"/>
        <v>0</v>
      </c>
      <c r="EX69" s="545">
        <f t="shared" si="352"/>
        <v>2.9537037037037037</v>
      </c>
      <c r="EY69" s="546">
        <f t="shared" si="353"/>
        <v>2.8924581005586592</v>
      </c>
      <c r="EZ69" s="232">
        <f t="shared" si="354"/>
        <v>2392.5</v>
      </c>
      <c r="FA69" s="233">
        <f t="shared" si="355"/>
        <v>2071</v>
      </c>
      <c r="FB69" s="502">
        <v>50.206500956022943</v>
      </c>
      <c r="FC69" s="517">
        <v>49.124463519313302</v>
      </c>
      <c r="FD69" s="232">
        <f t="shared" si="356"/>
        <v>26258</v>
      </c>
      <c r="FE69" s="233">
        <f t="shared" si="357"/>
        <v>22892</v>
      </c>
      <c r="FF69" s="502">
        <v>52.522648083623693</v>
      </c>
      <c r="FG69" s="519">
        <v>54.508000000000003</v>
      </c>
      <c r="FH69" s="232">
        <f t="shared" si="358"/>
        <v>15074</v>
      </c>
      <c r="FI69" s="233">
        <f t="shared" si="359"/>
        <v>13627</v>
      </c>
      <c r="FJ69" s="503"/>
      <c r="FK69" s="778"/>
      <c r="FL69" s="232">
        <f t="shared" si="360"/>
        <v>0</v>
      </c>
      <c r="FM69" s="233">
        <f t="shared" si="361"/>
        <v>0</v>
      </c>
      <c r="FN69" s="232">
        <f t="shared" si="362"/>
        <v>51.027160493827161</v>
      </c>
      <c r="FO69" s="233">
        <f t="shared" si="363"/>
        <v>51.004189944134076</v>
      </c>
      <c r="FP69" s="232">
        <f t="shared" si="364"/>
        <v>41332</v>
      </c>
      <c r="FQ69" s="233">
        <f t="shared" si="365"/>
        <v>36519</v>
      </c>
      <c r="FR69" s="503">
        <v>90</v>
      </c>
      <c r="FS69" s="773">
        <v>99</v>
      </c>
      <c r="FT69" s="232">
        <f t="shared" si="366"/>
        <v>90</v>
      </c>
      <c r="FU69" s="233">
        <f t="shared" si="367"/>
        <v>99</v>
      </c>
      <c r="FV69" s="375">
        <v>5.822222222222222</v>
      </c>
      <c r="FW69" s="775">
        <v>6.9747474747474749</v>
      </c>
      <c r="FX69" s="232">
        <f t="shared" si="368"/>
        <v>524</v>
      </c>
      <c r="FY69" s="233">
        <f t="shared" si="369"/>
        <v>690.5</v>
      </c>
      <c r="FZ69" s="375">
        <v>81.400000000000006</v>
      </c>
      <c r="GA69" s="777">
        <v>87.191919191919197</v>
      </c>
      <c r="GB69" s="232">
        <f t="shared" si="370"/>
        <v>7326.0000000000009</v>
      </c>
      <c r="GC69" s="233">
        <f t="shared" si="371"/>
        <v>8632</v>
      </c>
      <c r="GD69" s="249">
        <f t="shared" si="372"/>
        <v>1593</v>
      </c>
      <c r="GE69" s="233">
        <f t="shared" si="373"/>
        <v>1283</v>
      </c>
      <c r="GF69" s="232">
        <f t="shared" si="374"/>
        <v>1593</v>
      </c>
      <c r="GG69" s="233">
        <f t="shared" si="375"/>
        <v>1283</v>
      </c>
      <c r="GH69" s="232">
        <f t="shared" si="376"/>
        <v>4685.5</v>
      </c>
      <c r="GI69" s="233">
        <f t="shared" si="377"/>
        <v>3864</v>
      </c>
      <c r="GJ69" s="232">
        <f t="shared" si="378"/>
        <v>103763</v>
      </c>
      <c r="GK69" s="233">
        <f t="shared" si="379"/>
        <v>84917</v>
      </c>
      <c r="GL69" s="249">
        <f t="shared" si="380"/>
        <v>621</v>
      </c>
      <c r="GM69" s="233">
        <f t="shared" si="381"/>
        <v>668</v>
      </c>
      <c r="GN69" s="232">
        <f t="shared" si="382"/>
        <v>621</v>
      </c>
      <c r="GO69" s="233">
        <f t="shared" si="383"/>
        <v>668</v>
      </c>
      <c r="GP69" s="232">
        <f t="shared" si="384"/>
        <v>2463.5</v>
      </c>
      <c r="GQ69" s="233">
        <f t="shared" si="385"/>
        <v>2651</v>
      </c>
      <c r="GR69" s="232">
        <f t="shared" si="386"/>
        <v>40435</v>
      </c>
      <c r="GS69" s="233">
        <f t="shared" si="387"/>
        <v>46369</v>
      </c>
      <c r="GT69" s="249">
        <f t="shared" si="388"/>
        <v>2214</v>
      </c>
      <c r="GU69" s="233">
        <f t="shared" si="389"/>
        <v>1951</v>
      </c>
      <c r="GV69" s="232">
        <f t="shared" si="390"/>
        <v>2214</v>
      </c>
      <c r="GW69" s="233">
        <f t="shared" si="391"/>
        <v>1951</v>
      </c>
      <c r="GX69" s="232">
        <f t="shared" si="392"/>
        <v>7149</v>
      </c>
      <c r="GY69" s="233">
        <f t="shared" si="393"/>
        <v>6515</v>
      </c>
      <c r="GZ69" s="232">
        <f t="shared" si="394"/>
        <v>144198</v>
      </c>
      <c r="HA69" s="233">
        <f t="shared" si="395"/>
        <v>131286</v>
      </c>
      <c r="HB69" s="249">
        <f t="shared" si="396"/>
        <v>0</v>
      </c>
      <c r="HC69" s="233">
        <f t="shared" si="397"/>
        <v>5</v>
      </c>
      <c r="HD69" s="232">
        <f t="shared" si="398"/>
        <v>0</v>
      </c>
      <c r="HE69" s="233">
        <f t="shared" si="399"/>
        <v>5</v>
      </c>
      <c r="HF69" s="232" t="str">
        <f t="shared" si="400"/>
        <v/>
      </c>
      <c r="HG69" s="233">
        <f t="shared" si="401"/>
        <v>5</v>
      </c>
      <c r="HH69" s="232" t="str">
        <f t="shared" si="402"/>
        <v/>
      </c>
      <c r="HI69" s="233">
        <f t="shared" si="403"/>
        <v>322</v>
      </c>
      <c r="HJ69" s="249">
        <f t="shared" si="404"/>
        <v>7673</v>
      </c>
      <c r="HK69" s="233">
        <f t="shared" si="405"/>
        <v>7210.5</v>
      </c>
      <c r="HL69" s="232">
        <f t="shared" si="406"/>
        <v>151524</v>
      </c>
      <c r="HM69" s="232">
        <f t="shared" si="407"/>
        <v>140240</v>
      </c>
    </row>
    <row r="70" spans="1:221" ht="15.75">
      <c r="A70" s="507" t="s">
        <v>45</v>
      </c>
      <c r="B70" s="501" t="s">
        <v>1063</v>
      </c>
      <c r="C70" s="561" t="s">
        <v>1098</v>
      </c>
      <c r="D70" s="507">
        <v>137209</v>
      </c>
      <c r="E70" s="563">
        <v>8</v>
      </c>
      <c r="F70" s="509">
        <v>1586</v>
      </c>
      <c r="G70" s="524">
        <v>1647</v>
      </c>
      <c r="H70" s="503">
        <v>179</v>
      </c>
      <c r="I70" s="567">
        <v>187</v>
      </c>
      <c r="J70" s="232">
        <f t="shared" si="259"/>
        <v>1407</v>
      </c>
      <c r="K70" s="233">
        <f t="shared" si="260"/>
        <v>1460</v>
      </c>
      <c r="L70" s="504">
        <v>60</v>
      </c>
      <c r="M70" s="504">
        <v>60</v>
      </c>
      <c r="N70" s="232">
        <f t="shared" si="255"/>
        <v>1407</v>
      </c>
      <c r="O70" s="233">
        <f t="shared" si="261"/>
        <v>1460</v>
      </c>
      <c r="P70" s="232">
        <f t="shared" si="262"/>
        <v>1407</v>
      </c>
      <c r="Q70" s="233">
        <f t="shared" si="263"/>
        <v>1460</v>
      </c>
      <c r="R70" s="503">
        <v>19</v>
      </c>
      <c r="S70" s="513">
        <v>31</v>
      </c>
      <c r="T70" s="232">
        <f t="shared" si="264"/>
        <v>19</v>
      </c>
      <c r="U70" s="233">
        <f t="shared" si="265"/>
        <v>31</v>
      </c>
      <c r="V70" s="502">
        <v>3</v>
      </c>
      <c r="W70" s="515">
        <v>8</v>
      </c>
      <c r="X70" s="232">
        <f t="shared" si="266"/>
        <v>3</v>
      </c>
      <c r="Y70" s="233">
        <f t="shared" si="267"/>
        <v>8</v>
      </c>
      <c r="Z70" s="502"/>
      <c r="AA70" s="515"/>
      <c r="AB70" s="232">
        <f t="shared" si="268"/>
        <v>0</v>
      </c>
      <c r="AC70" s="233">
        <f t="shared" si="269"/>
        <v>0</v>
      </c>
      <c r="AD70" s="225">
        <f t="shared" si="270"/>
        <v>22</v>
      </c>
      <c r="AE70" s="233">
        <f t="shared" si="271"/>
        <v>39</v>
      </c>
      <c r="AF70" s="225">
        <f t="shared" si="272"/>
        <v>22</v>
      </c>
      <c r="AG70" s="233">
        <f t="shared" si="273"/>
        <v>39</v>
      </c>
      <c r="AH70" s="505">
        <v>3.0263157894736841</v>
      </c>
      <c r="AI70" s="521">
        <v>2.5806451612903225</v>
      </c>
      <c r="AJ70" s="232">
        <f t="shared" si="274"/>
        <v>57.5</v>
      </c>
      <c r="AK70" s="233">
        <f t="shared" si="275"/>
        <v>80</v>
      </c>
      <c r="AL70" s="505">
        <v>3.6666666666666665</v>
      </c>
      <c r="AM70" s="523">
        <v>4.625</v>
      </c>
      <c r="AN70" s="232">
        <f t="shared" si="276"/>
        <v>11</v>
      </c>
      <c r="AO70" s="233">
        <f t="shared" si="277"/>
        <v>37</v>
      </c>
      <c r="AP70" s="505"/>
      <c r="AQ70" s="523"/>
      <c r="AR70" s="232">
        <f t="shared" si="278"/>
        <v>0</v>
      </c>
      <c r="AS70" s="233">
        <f t="shared" si="279"/>
        <v>0</v>
      </c>
      <c r="AT70" s="545">
        <f t="shared" si="280"/>
        <v>3.1136363636363638</v>
      </c>
      <c r="AU70" s="546">
        <f t="shared" si="281"/>
        <v>3</v>
      </c>
      <c r="AV70" s="232">
        <f t="shared" si="282"/>
        <v>68.5</v>
      </c>
      <c r="AW70" s="233">
        <f t="shared" si="283"/>
        <v>117</v>
      </c>
      <c r="AX70" s="502">
        <v>67.10526315789474</v>
      </c>
      <c r="AY70" s="517">
        <v>66.354838709677423</v>
      </c>
      <c r="AZ70" s="232">
        <f t="shared" si="284"/>
        <v>1275</v>
      </c>
      <c r="BA70" s="233">
        <f t="shared" si="285"/>
        <v>2057</v>
      </c>
      <c r="BB70" s="502">
        <v>76.666666666666671</v>
      </c>
      <c r="BC70" s="519">
        <v>66.5</v>
      </c>
      <c r="BD70" s="232">
        <f t="shared" si="286"/>
        <v>230</v>
      </c>
      <c r="BE70" s="233">
        <f t="shared" si="287"/>
        <v>532</v>
      </c>
      <c r="BF70" s="503"/>
      <c r="BG70" s="519"/>
      <c r="BH70" s="232">
        <f t="shared" si="288"/>
        <v>0</v>
      </c>
      <c r="BI70" s="233">
        <f t="shared" si="289"/>
        <v>0</v>
      </c>
      <c r="BJ70" s="232">
        <f t="shared" si="290"/>
        <v>68.409090909090907</v>
      </c>
      <c r="BK70" s="233">
        <f t="shared" si="291"/>
        <v>66.384615384615387</v>
      </c>
      <c r="BL70" s="232">
        <f t="shared" si="292"/>
        <v>1505</v>
      </c>
      <c r="BM70" s="233">
        <f t="shared" si="293"/>
        <v>2589</v>
      </c>
      <c r="BN70" s="502">
        <v>551</v>
      </c>
      <c r="BO70" s="517">
        <v>581</v>
      </c>
      <c r="BP70" s="232">
        <f t="shared" si="294"/>
        <v>551</v>
      </c>
      <c r="BQ70" s="233">
        <f t="shared" si="295"/>
        <v>581</v>
      </c>
      <c r="BR70" s="502">
        <v>200</v>
      </c>
      <c r="BS70" s="519">
        <v>207</v>
      </c>
      <c r="BT70" s="232">
        <f t="shared" si="296"/>
        <v>200</v>
      </c>
      <c r="BU70" s="233">
        <f t="shared" si="297"/>
        <v>207</v>
      </c>
      <c r="BV70" s="502"/>
      <c r="BW70" s="519"/>
      <c r="BX70" s="232">
        <f t="shared" si="298"/>
        <v>0</v>
      </c>
      <c r="BY70" s="233">
        <f t="shared" si="299"/>
        <v>0</v>
      </c>
      <c r="BZ70" s="225">
        <f t="shared" si="300"/>
        <v>751</v>
      </c>
      <c r="CA70" s="233">
        <f t="shared" si="301"/>
        <v>788</v>
      </c>
      <c r="CB70" s="225">
        <f t="shared" si="302"/>
        <v>751</v>
      </c>
      <c r="CC70" s="233">
        <f t="shared" si="303"/>
        <v>788</v>
      </c>
      <c r="CD70" s="506">
        <v>3.8239564428312161</v>
      </c>
      <c r="CE70" s="521">
        <v>3.6824440619621344</v>
      </c>
      <c r="CF70" s="232">
        <f t="shared" si="304"/>
        <v>2107</v>
      </c>
      <c r="CG70" s="233">
        <f t="shared" si="305"/>
        <v>2139.5</v>
      </c>
      <c r="CH70" s="506">
        <v>4.92</v>
      </c>
      <c r="CI70" s="523">
        <v>5.1038647342995169</v>
      </c>
      <c r="CJ70" s="232">
        <f t="shared" si="306"/>
        <v>984</v>
      </c>
      <c r="CK70" s="233">
        <f t="shared" si="307"/>
        <v>1056.5</v>
      </c>
      <c r="CL70" s="506"/>
      <c r="CM70" s="523"/>
      <c r="CN70" s="232">
        <f t="shared" si="308"/>
        <v>0</v>
      </c>
      <c r="CO70" s="233">
        <f t="shared" si="309"/>
        <v>0</v>
      </c>
      <c r="CP70" s="232">
        <f t="shared" si="310"/>
        <v>4.1158455392809588</v>
      </c>
      <c r="CQ70" s="546">
        <f t="shared" si="311"/>
        <v>4.0558375634517763</v>
      </c>
      <c r="CR70" s="232">
        <f t="shared" si="312"/>
        <v>3091</v>
      </c>
      <c r="CS70" s="233">
        <f t="shared" si="313"/>
        <v>3195.9999999999995</v>
      </c>
      <c r="CT70" s="502">
        <v>71.62431941923775</v>
      </c>
      <c r="CU70" s="517">
        <v>71.167125645438901</v>
      </c>
      <c r="CV70" s="232">
        <f t="shared" si="314"/>
        <v>39465</v>
      </c>
      <c r="CW70" s="233">
        <f t="shared" si="315"/>
        <v>41348.1</v>
      </c>
      <c r="CX70" s="502">
        <v>72.564999999999998</v>
      </c>
      <c r="CY70" s="519">
        <v>75.178743961352652</v>
      </c>
      <c r="CZ70" s="232">
        <f t="shared" si="316"/>
        <v>14513</v>
      </c>
      <c r="DA70" s="233">
        <f t="shared" si="317"/>
        <v>15561.999999999998</v>
      </c>
      <c r="DB70" s="503"/>
      <c r="DC70" s="519"/>
      <c r="DD70" s="232">
        <f t="shared" si="318"/>
        <v>0</v>
      </c>
      <c r="DE70" s="233">
        <f t="shared" si="319"/>
        <v>0</v>
      </c>
      <c r="DF70" s="232">
        <f t="shared" si="320"/>
        <v>71.874833555259656</v>
      </c>
      <c r="DG70" s="233">
        <f t="shared" si="321"/>
        <v>72.220939086294408</v>
      </c>
      <c r="DH70" s="232">
        <f t="shared" si="322"/>
        <v>53978</v>
      </c>
      <c r="DI70" s="233">
        <f t="shared" si="323"/>
        <v>56910.099999999991</v>
      </c>
      <c r="DJ70" s="232">
        <f t="shared" si="324"/>
        <v>773</v>
      </c>
      <c r="DK70" s="233">
        <f t="shared" si="325"/>
        <v>827</v>
      </c>
      <c r="DL70" s="232">
        <f t="shared" si="326"/>
        <v>773</v>
      </c>
      <c r="DM70" s="233">
        <f t="shared" si="327"/>
        <v>827</v>
      </c>
      <c r="DN70" s="545">
        <f t="shared" si="328"/>
        <v>4.0873221216041395</v>
      </c>
      <c r="DO70" s="546">
        <f t="shared" si="329"/>
        <v>4.0060459492140259</v>
      </c>
      <c r="DP70" s="232">
        <f t="shared" si="330"/>
        <v>3159.5</v>
      </c>
      <c r="DQ70" s="233">
        <f t="shared" si="331"/>
        <v>3312.9999999999995</v>
      </c>
      <c r="DR70" s="232">
        <f t="shared" si="332"/>
        <v>71.776196636481245</v>
      </c>
      <c r="DS70" s="233">
        <f t="shared" si="333"/>
        <v>71.945707376058024</v>
      </c>
      <c r="DT70" s="232">
        <f t="shared" si="334"/>
        <v>55483</v>
      </c>
      <c r="DU70" s="233">
        <f t="shared" si="335"/>
        <v>59499.099999999984</v>
      </c>
      <c r="DV70" s="502">
        <v>272</v>
      </c>
      <c r="DW70" s="517">
        <v>300</v>
      </c>
      <c r="DX70" s="232">
        <f t="shared" si="336"/>
        <v>272</v>
      </c>
      <c r="DY70" s="233">
        <f t="shared" si="337"/>
        <v>300</v>
      </c>
      <c r="DZ70" s="502">
        <v>279</v>
      </c>
      <c r="EA70" s="519">
        <v>245</v>
      </c>
      <c r="EB70" s="232">
        <f t="shared" si="338"/>
        <v>279</v>
      </c>
      <c r="EC70" s="233">
        <f t="shared" si="339"/>
        <v>245</v>
      </c>
      <c r="ED70" s="502"/>
      <c r="EE70" s="519"/>
      <c r="EF70" s="232">
        <f t="shared" si="340"/>
        <v>0</v>
      </c>
      <c r="EG70" s="233">
        <f t="shared" si="341"/>
        <v>0</v>
      </c>
      <c r="EH70" s="225">
        <f t="shared" si="342"/>
        <v>551</v>
      </c>
      <c r="EI70" s="233">
        <f t="shared" si="343"/>
        <v>545</v>
      </c>
      <c r="EJ70" s="225">
        <f t="shared" si="344"/>
        <v>551</v>
      </c>
      <c r="EK70" s="233">
        <f t="shared" si="345"/>
        <v>545</v>
      </c>
      <c r="EL70" s="506">
        <v>2.6746323529411766</v>
      </c>
      <c r="EM70" s="521">
        <v>2.5299999999999998</v>
      </c>
      <c r="EN70" s="232">
        <f t="shared" si="346"/>
        <v>727.5</v>
      </c>
      <c r="EO70" s="233">
        <f t="shared" si="347"/>
        <v>758.99999999999989</v>
      </c>
      <c r="EP70" s="506">
        <v>3.752688172043011</v>
      </c>
      <c r="EQ70" s="523">
        <v>3.5693877551020408</v>
      </c>
      <c r="ER70" s="232">
        <f t="shared" si="348"/>
        <v>1047</v>
      </c>
      <c r="ES70" s="233">
        <f t="shared" si="349"/>
        <v>874.5</v>
      </c>
      <c r="ET70" s="506"/>
      <c r="EU70" s="523"/>
      <c r="EV70" s="232">
        <f t="shared" si="350"/>
        <v>0</v>
      </c>
      <c r="EW70" s="233">
        <f t="shared" si="351"/>
        <v>0</v>
      </c>
      <c r="EX70" s="545">
        <f t="shared" si="352"/>
        <v>3.2205081669691471</v>
      </c>
      <c r="EY70" s="546">
        <f t="shared" si="353"/>
        <v>2.9972477064220184</v>
      </c>
      <c r="EZ70" s="232">
        <f t="shared" si="354"/>
        <v>1774.5</v>
      </c>
      <c r="FA70" s="233">
        <f t="shared" si="355"/>
        <v>1633.5</v>
      </c>
      <c r="FB70" s="502">
        <v>47.6875</v>
      </c>
      <c r="FC70" s="517">
        <v>46.84</v>
      </c>
      <c r="FD70" s="232">
        <f t="shared" si="356"/>
        <v>12971</v>
      </c>
      <c r="FE70" s="233">
        <f t="shared" si="357"/>
        <v>14052.000000000002</v>
      </c>
      <c r="FF70" s="502">
        <v>44.394265232974909</v>
      </c>
      <c r="FG70" s="519">
        <v>44.89387755102041</v>
      </c>
      <c r="FH70" s="232">
        <f t="shared" si="358"/>
        <v>12386</v>
      </c>
      <c r="FI70" s="233">
        <f t="shared" si="359"/>
        <v>10999</v>
      </c>
      <c r="FJ70" s="503"/>
      <c r="FK70" s="778"/>
      <c r="FL70" s="232">
        <f t="shared" si="360"/>
        <v>0</v>
      </c>
      <c r="FM70" s="233">
        <f t="shared" si="361"/>
        <v>0</v>
      </c>
      <c r="FN70" s="232">
        <f t="shared" si="362"/>
        <v>46.019963702359348</v>
      </c>
      <c r="FO70" s="233">
        <f t="shared" si="363"/>
        <v>45.965137614678902</v>
      </c>
      <c r="FP70" s="232">
        <f t="shared" si="364"/>
        <v>25357</v>
      </c>
      <c r="FQ70" s="233">
        <f t="shared" si="365"/>
        <v>25051</v>
      </c>
      <c r="FR70" s="503">
        <v>83</v>
      </c>
      <c r="FS70" s="773">
        <v>88</v>
      </c>
      <c r="FT70" s="232">
        <f t="shared" si="366"/>
        <v>83</v>
      </c>
      <c r="FU70" s="233">
        <f t="shared" si="367"/>
        <v>88</v>
      </c>
      <c r="FV70" s="375">
        <v>4.6746987951807233</v>
      </c>
      <c r="FW70" s="775">
        <v>4.6136363636363633</v>
      </c>
      <c r="FX70" s="232">
        <f t="shared" si="368"/>
        <v>388.00000000000006</v>
      </c>
      <c r="FY70" s="233">
        <f t="shared" si="369"/>
        <v>406</v>
      </c>
      <c r="FZ70" s="375">
        <v>63.506024096385545</v>
      </c>
      <c r="GA70" s="777">
        <v>60.511363636363633</v>
      </c>
      <c r="GB70" s="232">
        <f t="shared" si="370"/>
        <v>5271</v>
      </c>
      <c r="GC70" s="233">
        <f t="shared" si="371"/>
        <v>5325</v>
      </c>
      <c r="GD70" s="249">
        <f t="shared" si="372"/>
        <v>842</v>
      </c>
      <c r="GE70" s="233">
        <f t="shared" si="373"/>
        <v>912</v>
      </c>
      <c r="GF70" s="232">
        <f t="shared" si="374"/>
        <v>842</v>
      </c>
      <c r="GG70" s="233">
        <f t="shared" si="375"/>
        <v>912</v>
      </c>
      <c r="GH70" s="232">
        <f t="shared" si="376"/>
        <v>2892</v>
      </c>
      <c r="GI70" s="233">
        <f t="shared" si="377"/>
        <v>2978.5</v>
      </c>
      <c r="GJ70" s="232">
        <f t="shared" si="378"/>
        <v>53711</v>
      </c>
      <c r="GK70" s="233">
        <f t="shared" si="379"/>
        <v>57457.1</v>
      </c>
      <c r="GL70" s="249">
        <f t="shared" si="380"/>
        <v>482</v>
      </c>
      <c r="GM70" s="233">
        <f t="shared" si="381"/>
        <v>460</v>
      </c>
      <c r="GN70" s="232">
        <f t="shared" si="382"/>
        <v>482</v>
      </c>
      <c r="GO70" s="233">
        <f t="shared" si="383"/>
        <v>460</v>
      </c>
      <c r="GP70" s="232">
        <f t="shared" si="384"/>
        <v>2042</v>
      </c>
      <c r="GQ70" s="233">
        <f t="shared" si="385"/>
        <v>1968</v>
      </c>
      <c r="GR70" s="232">
        <f t="shared" si="386"/>
        <v>27129</v>
      </c>
      <c r="GS70" s="233">
        <f t="shared" si="387"/>
        <v>27093</v>
      </c>
      <c r="GT70" s="249">
        <f t="shared" si="388"/>
        <v>1324</v>
      </c>
      <c r="GU70" s="233">
        <f t="shared" si="389"/>
        <v>1372</v>
      </c>
      <c r="GV70" s="232">
        <f t="shared" si="390"/>
        <v>1324</v>
      </c>
      <c r="GW70" s="233">
        <f t="shared" si="391"/>
        <v>1372</v>
      </c>
      <c r="GX70" s="232">
        <f t="shared" si="392"/>
        <v>4934</v>
      </c>
      <c r="GY70" s="233">
        <f t="shared" si="393"/>
        <v>4946.5</v>
      </c>
      <c r="GZ70" s="232">
        <f t="shared" si="394"/>
        <v>80840</v>
      </c>
      <c r="HA70" s="233">
        <f t="shared" si="395"/>
        <v>84550.1</v>
      </c>
      <c r="HB70" s="249">
        <f t="shared" si="396"/>
        <v>0</v>
      </c>
      <c r="HC70" s="233">
        <f t="shared" si="397"/>
        <v>0</v>
      </c>
      <c r="HD70" s="232">
        <f t="shared" si="398"/>
        <v>0</v>
      </c>
      <c r="HE70" s="233">
        <f t="shared" si="399"/>
        <v>0</v>
      </c>
      <c r="HF70" s="232" t="str">
        <f t="shared" si="400"/>
        <v/>
      </c>
      <c r="HG70" s="233" t="str">
        <f t="shared" si="401"/>
        <v/>
      </c>
      <c r="HH70" s="232" t="str">
        <f t="shared" si="402"/>
        <v/>
      </c>
      <c r="HI70" s="233" t="str">
        <f t="shared" si="403"/>
        <v/>
      </c>
      <c r="HJ70" s="249">
        <f t="shared" si="404"/>
        <v>5322</v>
      </c>
      <c r="HK70" s="233">
        <f t="shared" si="405"/>
        <v>5352.5</v>
      </c>
      <c r="HL70" s="232">
        <f t="shared" si="406"/>
        <v>86111</v>
      </c>
      <c r="HM70" s="232">
        <f t="shared" si="407"/>
        <v>89875.099999999977</v>
      </c>
    </row>
    <row r="71" spans="1:221" ht="15.75">
      <c r="A71" s="507" t="s">
        <v>45</v>
      </c>
      <c r="B71" s="508" t="s">
        <v>1052</v>
      </c>
      <c r="C71" s="561" t="s">
        <v>1098</v>
      </c>
      <c r="D71" s="507">
        <v>135391</v>
      </c>
      <c r="E71" s="563">
        <v>8</v>
      </c>
      <c r="F71" s="509">
        <v>1143</v>
      </c>
      <c r="G71" s="524">
        <v>1289</v>
      </c>
      <c r="H71" s="503">
        <v>10</v>
      </c>
      <c r="I71" s="513">
        <v>17</v>
      </c>
      <c r="J71" s="232">
        <f t="shared" si="259"/>
        <v>1133</v>
      </c>
      <c r="K71" s="233">
        <f t="shared" si="260"/>
        <v>1272</v>
      </c>
      <c r="L71" s="504">
        <v>60</v>
      </c>
      <c r="M71" s="504">
        <v>60</v>
      </c>
      <c r="N71" s="232">
        <f t="shared" si="255"/>
        <v>1133</v>
      </c>
      <c r="O71" s="233">
        <f t="shared" si="261"/>
        <v>1272</v>
      </c>
      <c r="P71" s="232">
        <f t="shared" si="262"/>
        <v>1133</v>
      </c>
      <c r="Q71" s="233">
        <f t="shared" si="263"/>
        <v>1272</v>
      </c>
      <c r="R71" s="503">
        <v>128</v>
      </c>
      <c r="S71" s="513">
        <v>132</v>
      </c>
      <c r="T71" s="232">
        <f t="shared" si="264"/>
        <v>128</v>
      </c>
      <c r="U71" s="233">
        <f t="shared" si="265"/>
        <v>132</v>
      </c>
      <c r="V71" s="502">
        <v>17</v>
      </c>
      <c r="W71" s="515">
        <v>26</v>
      </c>
      <c r="X71" s="232">
        <f t="shared" si="266"/>
        <v>17</v>
      </c>
      <c r="Y71" s="233">
        <f t="shared" si="267"/>
        <v>26</v>
      </c>
      <c r="Z71" s="502">
        <v>1</v>
      </c>
      <c r="AA71" s="515">
        <v>10</v>
      </c>
      <c r="AB71" s="232">
        <f t="shared" si="268"/>
        <v>1</v>
      </c>
      <c r="AC71" s="233">
        <f t="shared" si="269"/>
        <v>10</v>
      </c>
      <c r="AD71" s="225">
        <f t="shared" si="270"/>
        <v>146</v>
      </c>
      <c r="AE71" s="233">
        <f t="shared" si="271"/>
        <v>168</v>
      </c>
      <c r="AF71" s="225">
        <f t="shared" si="272"/>
        <v>146</v>
      </c>
      <c r="AG71" s="233">
        <f t="shared" si="273"/>
        <v>168</v>
      </c>
      <c r="AH71" s="505">
        <v>2.5625</v>
      </c>
      <c r="AI71" s="521">
        <v>2.4924242424242422</v>
      </c>
      <c r="AJ71" s="232">
        <f t="shared" si="274"/>
        <v>328</v>
      </c>
      <c r="AK71" s="233">
        <f t="shared" si="275"/>
        <v>329</v>
      </c>
      <c r="AL71" s="505">
        <v>3.8529411764705883</v>
      </c>
      <c r="AM71" s="523">
        <v>3.3846153846153846</v>
      </c>
      <c r="AN71" s="232">
        <f t="shared" si="276"/>
        <v>65.5</v>
      </c>
      <c r="AO71" s="233">
        <f t="shared" si="277"/>
        <v>88</v>
      </c>
      <c r="AP71" s="505">
        <v>1.5</v>
      </c>
      <c r="AQ71" s="523">
        <v>1</v>
      </c>
      <c r="AR71" s="232">
        <f t="shared" si="278"/>
        <v>1.5</v>
      </c>
      <c r="AS71" s="233">
        <f t="shared" si="279"/>
        <v>10</v>
      </c>
      <c r="AT71" s="545">
        <f t="shared" si="280"/>
        <v>2.7054794520547945</v>
      </c>
      <c r="AU71" s="546">
        <f t="shared" si="281"/>
        <v>2.5416666666666665</v>
      </c>
      <c r="AV71" s="232">
        <f t="shared" si="282"/>
        <v>395</v>
      </c>
      <c r="AW71" s="233">
        <f t="shared" si="283"/>
        <v>427</v>
      </c>
      <c r="AX71" s="502">
        <v>73.390625</v>
      </c>
      <c r="AY71" s="517">
        <v>72.204545454545453</v>
      </c>
      <c r="AZ71" s="232">
        <f t="shared" si="284"/>
        <v>9394</v>
      </c>
      <c r="BA71" s="233">
        <f t="shared" si="285"/>
        <v>9531</v>
      </c>
      <c r="BB71" s="502">
        <v>68</v>
      </c>
      <c r="BC71" s="519">
        <v>75.15384615384616</v>
      </c>
      <c r="BD71" s="232">
        <f t="shared" si="286"/>
        <v>1156</v>
      </c>
      <c r="BE71" s="233">
        <f t="shared" si="287"/>
        <v>1954.0000000000002</v>
      </c>
      <c r="BF71" s="503">
        <v>33</v>
      </c>
      <c r="BG71" s="519">
        <v>63.4</v>
      </c>
      <c r="BH71" s="232">
        <f t="shared" si="288"/>
        <v>33</v>
      </c>
      <c r="BI71" s="233">
        <f t="shared" si="289"/>
        <v>634</v>
      </c>
      <c r="BJ71" s="232">
        <f t="shared" si="290"/>
        <v>72.486301369863014</v>
      </c>
      <c r="BK71" s="233">
        <f t="shared" si="291"/>
        <v>72.136904761904759</v>
      </c>
      <c r="BL71" s="232">
        <f t="shared" si="292"/>
        <v>10583</v>
      </c>
      <c r="BM71" s="233">
        <f t="shared" si="293"/>
        <v>12119</v>
      </c>
      <c r="BN71" s="502">
        <v>445</v>
      </c>
      <c r="BO71" s="517">
        <v>477</v>
      </c>
      <c r="BP71" s="232">
        <f t="shared" si="294"/>
        <v>445</v>
      </c>
      <c r="BQ71" s="233">
        <f t="shared" si="295"/>
        <v>477</v>
      </c>
      <c r="BR71" s="502">
        <v>119</v>
      </c>
      <c r="BS71" s="519">
        <v>134</v>
      </c>
      <c r="BT71" s="232">
        <f t="shared" si="296"/>
        <v>119</v>
      </c>
      <c r="BU71" s="233">
        <f t="shared" si="297"/>
        <v>134</v>
      </c>
      <c r="BV71" s="502"/>
      <c r="BW71" s="519"/>
      <c r="BX71" s="232">
        <f t="shared" si="298"/>
        <v>0</v>
      </c>
      <c r="BY71" s="233">
        <f t="shared" si="299"/>
        <v>0</v>
      </c>
      <c r="BZ71" s="225">
        <f t="shared" si="300"/>
        <v>564</v>
      </c>
      <c r="CA71" s="233">
        <f t="shared" si="301"/>
        <v>611</v>
      </c>
      <c r="CB71" s="225">
        <f t="shared" si="302"/>
        <v>564</v>
      </c>
      <c r="CC71" s="233">
        <f t="shared" si="303"/>
        <v>611</v>
      </c>
      <c r="CD71" s="506">
        <v>3.8764044943820224</v>
      </c>
      <c r="CE71" s="521">
        <v>4.0985324947589099</v>
      </c>
      <c r="CF71" s="232">
        <f t="shared" si="304"/>
        <v>1725</v>
      </c>
      <c r="CG71" s="233">
        <f t="shared" si="305"/>
        <v>1955</v>
      </c>
      <c r="CH71" s="506">
        <v>5.1554621848739499</v>
      </c>
      <c r="CI71" s="523">
        <v>5.5186567164179108</v>
      </c>
      <c r="CJ71" s="232">
        <f t="shared" si="306"/>
        <v>613.5</v>
      </c>
      <c r="CK71" s="233">
        <f t="shared" si="307"/>
        <v>739.5</v>
      </c>
      <c r="CL71" s="506"/>
      <c r="CM71" s="523"/>
      <c r="CN71" s="232">
        <f t="shared" si="308"/>
        <v>0</v>
      </c>
      <c r="CO71" s="233">
        <f t="shared" si="309"/>
        <v>0</v>
      </c>
      <c r="CP71" s="232">
        <f t="shared" si="310"/>
        <v>4.1462765957446805</v>
      </c>
      <c r="CQ71" s="546">
        <f t="shared" si="311"/>
        <v>4.4099836333878883</v>
      </c>
      <c r="CR71" s="232">
        <f t="shared" si="312"/>
        <v>2338.5</v>
      </c>
      <c r="CS71" s="233">
        <f t="shared" si="313"/>
        <v>2694.5</v>
      </c>
      <c r="CT71" s="502">
        <v>78.730337078651687</v>
      </c>
      <c r="CU71" s="517">
        <v>77.631027253668762</v>
      </c>
      <c r="CV71" s="232">
        <f t="shared" si="314"/>
        <v>35035</v>
      </c>
      <c r="CW71" s="233">
        <f t="shared" si="315"/>
        <v>37030</v>
      </c>
      <c r="CX71" s="502">
        <v>79.21848739495799</v>
      </c>
      <c r="CY71" s="519">
        <v>78.507462686567166</v>
      </c>
      <c r="CZ71" s="232">
        <f t="shared" si="316"/>
        <v>9427</v>
      </c>
      <c r="DA71" s="233">
        <f t="shared" si="317"/>
        <v>10520</v>
      </c>
      <c r="DB71" s="503"/>
      <c r="DC71" s="519"/>
      <c r="DD71" s="232">
        <f t="shared" si="318"/>
        <v>0</v>
      </c>
      <c r="DE71" s="233">
        <f t="shared" si="319"/>
        <v>0</v>
      </c>
      <c r="DF71" s="232">
        <f t="shared" si="320"/>
        <v>78.833333333333329</v>
      </c>
      <c r="DG71" s="233">
        <f t="shared" si="321"/>
        <v>77.823240589198036</v>
      </c>
      <c r="DH71" s="232">
        <f t="shared" si="322"/>
        <v>44462</v>
      </c>
      <c r="DI71" s="233">
        <f t="shared" si="323"/>
        <v>47550</v>
      </c>
      <c r="DJ71" s="232">
        <f t="shared" si="324"/>
        <v>710</v>
      </c>
      <c r="DK71" s="233">
        <f t="shared" si="325"/>
        <v>779</v>
      </c>
      <c r="DL71" s="232">
        <f t="shared" si="326"/>
        <v>710</v>
      </c>
      <c r="DM71" s="233">
        <f t="shared" si="327"/>
        <v>779</v>
      </c>
      <c r="DN71" s="545">
        <f t="shared" si="328"/>
        <v>3.85</v>
      </c>
      <c r="DO71" s="546">
        <f t="shared" si="329"/>
        <v>4.0070603337612321</v>
      </c>
      <c r="DP71" s="232">
        <f t="shared" si="330"/>
        <v>2733.5</v>
      </c>
      <c r="DQ71" s="233">
        <f t="shared" si="331"/>
        <v>3121.4999999999995</v>
      </c>
      <c r="DR71" s="232">
        <f t="shared" si="332"/>
        <v>77.528169014084511</v>
      </c>
      <c r="DS71" s="233">
        <f t="shared" si="333"/>
        <v>76.596919127086011</v>
      </c>
      <c r="DT71" s="232">
        <f t="shared" si="334"/>
        <v>55045</v>
      </c>
      <c r="DU71" s="233">
        <f t="shared" si="335"/>
        <v>59669</v>
      </c>
      <c r="DV71" s="502">
        <v>156</v>
      </c>
      <c r="DW71" s="517">
        <v>193</v>
      </c>
      <c r="DX71" s="232">
        <f t="shared" si="336"/>
        <v>156</v>
      </c>
      <c r="DY71" s="233">
        <f t="shared" si="337"/>
        <v>193</v>
      </c>
      <c r="DZ71" s="502">
        <v>139</v>
      </c>
      <c r="EA71" s="519">
        <v>140</v>
      </c>
      <c r="EB71" s="232">
        <f t="shared" si="338"/>
        <v>139</v>
      </c>
      <c r="EC71" s="233">
        <f t="shared" si="339"/>
        <v>140</v>
      </c>
      <c r="ED71" s="502"/>
      <c r="EE71" s="519"/>
      <c r="EF71" s="232">
        <f t="shared" si="340"/>
        <v>0</v>
      </c>
      <c r="EG71" s="233">
        <f t="shared" si="341"/>
        <v>0</v>
      </c>
      <c r="EH71" s="225">
        <f t="shared" si="342"/>
        <v>295</v>
      </c>
      <c r="EI71" s="233">
        <f t="shared" si="343"/>
        <v>333</v>
      </c>
      <c r="EJ71" s="225">
        <f t="shared" si="344"/>
        <v>295</v>
      </c>
      <c r="EK71" s="233">
        <f t="shared" si="345"/>
        <v>333</v>
      </c>
      <c r="EL71" s="506">
        <v>2.9294871794871793</v>
      </c>
      <c r="EM71" s="521">
        <v>2.911917098445596</v>
      </c>
      <c r="EN71" s="232">
        <f t="shared" si="346"/>
        <v>456.99999999999994</v>
      </c>
      <c r="EO71" s="233">
        <f t="shared" si="347"/>
        <v>562</v>
      </c>
      <c r="EP71" s="506">
        <v>3.920863309352518</v>
      </c>
      <c r="EQ71" s="523">
        <v>3.9642857142857144</v>
      </c>
      <c r="ER71" s="232">
        <f t="shared" si="348"/>
        <v>545</v>
      </c>
      <c r="ES71" s="233">
        <f t="shared" si="349"/>
        <v>555</v>
      </c>
      <c r="ET71" s="506"/>
      <c r="EU71" s="523"/>
      <c r="EV71" s="232">
        <f t="shared" si="350"/>
        <v>0</v>
      </c>
      <c r="EW71" s="233">
        <f t="shared" si="351"/>
        <v>0</v>
      </c>
      <c r="EX71" s="545">
        <f t="shared" si="352"/>
        <v>3.3966101694915256</v>
      </c>
      <c r="EY71" s="546">
        <f t="shared" si="353"/>
        <v>3.3543543543543541</v>
      </c>
      <c r="EZ71" s="232">
        <f t="shared" si="354"/>
        <v>1002</v>
      </c>
      <c r="FA71" s="233">
        <f t="shared" si="355"/>
        <v>1117</v>
      </c>
      <c r="FB71" s="502">
        <v>57.583333333333336</v>
      </c>
      <c r="FC71" s="517">
        <v>57.559585492227981</v>
      </c>
      <c r="FD71" s="232">
        <f t="shared" si="356"/>
        <v>8983</v>
      </c>
      <c r="FE71" s="233">
        <f t="shared" si="357"/>
        <v>11109</v>
      </c>
      <c r="FF71" s="502">
        <v>53.050359712230218</v>
      </c>
      <c r="FG71" s="519">
        <v>53.471428571428568</v>
      </c>
      <c r="FH71" s="232">
        <f t="shared" si="358"/>
        <v>7374</v>
      </c>
      <c r="FI71" s="233">
        <f t="shared" si="359"/>
        <v>7485.9999999999991</v>
      </c>
      <c r="FJ71" s="503"/>
      <c r="FK71" s="778"/>
      <c r="FL71" s="232">
        <f t="shared" si="360"/>
        <v>0</v>
      </c>
      <c r="FM71" s="233">
        <f t="shared" si="361"/>
        <v>0</v>
      </c>
      <c r="FN71" s="232">
        <f t="shared" si="362"/>
        <v>55.447457627118645</v>
      </c>
      <c r="FO71" s="233">
        <f t="shared" si="363"/>
        <v>55.840840840840841</v>
      </c>
      <c r="FP71" s="232">
        <f t="shared" si="364"/>
        <v>16357</v>
      </c>
      <c r="FQ71" s="233">
        <f t="shared" si="365"/>
        <v>18595</v>
      </c>
      <c r="FR71" s="503">
        <v>128</v>
      </c>
      <c r="FS71" s="773">
        <v>160</v>
      </c>
      <c r="FT71" s="232">
        <f t="shared" si="366"/>
        <v>128</v>
      </c>
      <c r="FU71" s="233">
        <f t="shared" si="367"/>
        <v>160</v>
      </c>
      <c r="FV71" s="375">
        <v>4.96875</v>
      </c>
      <c r="FW71" s="775">
        <v>4.8812499999999996</v>
      </c>
      <c r="FX71" s="232">
        <f t="shared" si="368"/>
        <v>636</v>
      </c>
      <c r="FY71" s="233">
        <f t="shared" si="369"/>
        <v>781</v>
      </c>
      <c r="FZ71" s="375">
        <v>81.234375</v>
      </c>
      <c r="GA71" s="777">
        <v>76.8</v>
      </c>
      <c r="GB71" s="232">
        <f t="shared" si="370"/>
        <v>10398</v>
      </c>
      <c r="GC71" s="233">
        <f t="shared" si="371"/>
        <v>12288</v>
      </c>
      <c r="GD71" s="249">
        <f t="shared" si="372"/>
        <v>729</v>
      </c>
      <c r="GE71" s="233">
        <f t="shared" si="373"/>
        <v>802</v>
      </c>
      <c r="GF71" s="232">
        <f t="shared" si="374"/>
        <v>729</v>
      </c>
      <c r="GG71" s="233">
        <f t="shared" si="375"/>
        <v>802</v>
      </c>
      <c r="GH71" s="232">
        <f t="shared" si="376"/>
        <v>2510</v>
      </c>
      <c r="GI71" s="233">
        <f t="shared" si="377"/>
        <v>2846</v>
      </c>
      <c r="GJ71" s="232">
        <f t="shared" si="378"/>
        <v>53412</v>
      </c>
      <c r="GK71" s="233">
        <f t="shared" si="379"/>
        <v>57670</v>
      </c>
      <c r="GL71" s="249">
        <f t="shared" si="380"/>
        <v>275</v>
      </c>
      <c r="GM71" s="233">
        <f t="shared" si="381"/>
        <v>300</v>
      </c>
      <c r="GN71" s="232">
        <f t="shared" si="382"/>
        <v>275</v>
      </c>
      <c r="GO71" s="233">
        <f t="shared" si="383"/>
        <v>300</v>
      </c>
      <c r="GP71" s="232">
        <f t="shared" si="384"/>
        <v>1224</v>
      </c>
      <c r="GQ71" s="233">
        <f t="shared" si="385"/>
        <v>1382.5</v>
      </c>
      <c r="GR71" s="232">
        <f t="shared" si="386"/>
        <v>17957</v>
      </c>
      <c r="GS71" s="233">
        <f t="shared" si="387"/>
        <v>19960</v>
      </c>
      <c r="GT71" s="249">
        <f t="shared" si="388"/>
        <v>1004</v>
      </c>
      <c r="GU71" s="233">
        <f t="shared" si="389"/>
        <v>1102</v>
      </c>
      <c r="GV71" s="232">
        <f t="shared" si="390"/>
        <v>1004</v>
      </c>
      <c r="GW71" s="233">
        <f t="shared" si="391"/>
        <v>1102</v>
      </c>
      <c r="GX71" s="232">
        <f t="shared" si="392"/>
        <v>3734</v>
      </c>
      <c r="GY71" s="233">
        <f t="shared" si="393"/>
        <v>4228.5</v>
      </c>
      <c r="GZ71" s="232">
        <f t="shared" si="394"/>
        <v>71369</v>
      </c>
      <c r="HA71" s="233">
        <f t="shared" si="395"/>
        <v>77630</v>
      </c>
      <c r="HB71" s="249">
        <f t="shared" si="396"/>
        <v>1</v>
      </c>
      <c r="HC71" s="233">
        <f t="shared" si="397"/>
        <v>10</v>
      </c>
      <c r="HD71" s="232">
        <f t="shared" si="398"/>
        <v>1</v>
      </c>
      <c r="HE71" s="233">
        <f t="shared" si="399"/>
        <v>10</v>
      </c>
      <c r="HF71" s="232">
        <f t="shared" si="400"/>
        <v>1.5</v>
      </c>
      <c r="HG71" s="233">
        <f t="shared" si="401"/>
        <v>10</v>
      </c>
      <c r="HH71" s="232">
        <f t="shared" si="402"/>
        <v>33</v>
      </c>
      <c r="HI71" s="233">
        <f t="shared" si="403"/>
        <v>634</v>
      </c>
      <c r="HJ71" s="249">
        <f t="shared" si="404"/>
        <v>4371.5</v>
      </c>
      <c r="HK71" s="233">
        <f t="shared" si="405"/>
        <v>5019.5</v>
      </c>
      <c r="HL71" s="232">
        <f t="shared" si="406"/>
        <v>81800</v>
      </c>
      <c r="HM71" s="232">
        <f t="shared" si="407"/>
        <v>90552</v>
      </c>
    </row>
    <row r="72" spans="1:221" ht="15.75">
      <c r="A72" s="507" t="s">
        <v>45</v>
      </c>
      <c r="B72" s="508" t="s">
        <v>1065</v>
      </c>
      <c r="C72" s="560"/>
      <c r="D72" s="507">
        <v>137759</v>
      </c>
      <c r="E72" s="563">
        <v>8</v>
      </c>
      <c r="F72" s="509">
        <v>2606</v>
      </c>
      <c r="G72" s="524">
        <v>2404</v>
      </c>
      <c r="H72" s="503">
        <v>57</v>
      </c>
      <c r="I72" s="513">
        <v>47</v>
      </c>
      <c r="J72" s="232">
        <f t="shared" si="259"/>
        <v>2549</v>
      </c>
      <c r="K72" s="233">
        <f t="shared" si="260"/>
        <v>2357</v>
      </c>
      <c r="L72" s="504">
        <v>60</v>
      </c>
      <c r="M72" s="504">
        <v>60</v>
      </c>
      <c r="N72" s="232">
        <f t="shared" si="255"/>
        <v>2549</v>
      </c>
      <c r="O72" s="233">
        <f t="shared" si="261"/>
        <v>2357</v>
      </c>
      <c r="P72" s="232">
        <f t="shared" si="262"/>
        <v>2549</v>
      </c>
      <c r="Q72" s="233">
        <f t="shared" si="263"/>
        <v>2357</v>
      </c>
      <c r="R72" s="503">
        <v>151</v>
      </c>
      <c r="S72" s="513">
        <v>166</v>
      </c>
      <c r="T72" s="232">
        <f t="shared" si="264"/>
        <v>151</v>
      </c>
      <c r="U72" s="233">
        <f t="shared" si="265"/>
        <v>166</v>
      </c>
      <c r="V72" s="502">
        <v>54</v>
      </c>
      <c r="W72" s="515">
        <v>64</v>
      </c>
      <c r="X72" s="232">
        <f t="shared" si="266"/>
        <v>54</v>
      </c>
      <c r="Y72" s="233">
        <f t="shared" si="267"/>
        <v>64</v>
      </c>
      <c r="Z72" s="502">
        <v>34</v>
      </c>
      <c r="AA72" s="515">
        <v>14</v>
      </c>
      <c r="AB72" s="232">
        <f t="shared" si="268"/>
        <v>34</v>
      </c>
      <c r="AC72" s="233">
        <f t="shared" si="269"/>
        <v>14</v>
      </c>
      <c r="AD72" s="225">
        <f t="shared" si="270"/>
        <v>239</v>
      </c>
      <c r="AE72" s="233">
        <f t="shared" si="271"/>
        <v>244</v>
      </c>
      <c r="AF72" s="225">
        <f t="shared" si="272"/>
        <v>239</v>
      </c>
      <c r="AG72" s="233">
        <f t="shared" si="273"/>
        <v>244</v>
      </c>
      <c r="AH72" s="505">
        <v>3.3344370860927151</v>
      </c>
      <c r="AI72" s="521">
        <v>2.8825301204819276</v>
      </c>
      <c r="AJ72" s="232">
        <f t="shared" si="274"/>
        <v>503.5</v>
      </c>
      <c r="AK72" s="233">
        <f t="shared" si="275"/>
        <v>478.5</v>
      </c>
      <c r="AL72" s="505">
        <v>3.8703703703703702</v>
      </c>
      <c r="AM72" s="523">
        <v>3.6015625</v>
      </c>
      <c r="AN72" s="232">
        <f t="shared" si="276"/>
        <v>209</v>
      </c>
      <c r="AO72" s="233">
        <f t="shared" si="277"/>
        <v>230.5</v>
      </c>
      <c r="AP72" s="505">
        <v>0.77941176470588236</v>
      </c>
      <c r="AQ72" s="523">
        <v>0.8928571428571429</v>
      </c>
      <c r="AR72" s="232">
        <f t="shared" si="278"/>
        <v>26.5</v>
      </c>
      <c r="AS72" s="233">
        <f t="shared" si="279"/>
        <v>12.5</v>
      </c>
      <c r="AT72" s="545">
        <f t="shared" si="280"/>
        <v>3.0920502092050208</v>
      </c>
      <c r="AU72" s="546">
        <f t="shared" si="281"/>
        <v>2.956967213114754</v>
      </c>
      <c r="AV72" s="232">
        <f t="shared" si="282"/>
        <v>739</v>
      </c>
      <c r="AW72" s="233">
        <f t="shared" si="283"/>
        <v>721.5</v>
      </c>
      <c r="AX72" s="502">
        <v>74.139072847682115</v>
      </c>
      <c r="AY72" s="517">
        <v>74.638554216867476</v>
      </c>
      <c r="AZ72" s="232">
        <f t="shared" si="284"/>
        <v>11195</v>
      </c>
      <c r="BA72" s="233">
        <f t="shared" si="285"/>
        <v>12390.000000000002</v>
      </c>
      <c r="BB72" s="502">
        <v>71.277777777777771</v>
      </c>
      <c r="BC72" s="519">
        <v>67.03125</v>
      </c>
      <c r="BD72" s="232">
        <f t="shared" si="286"/>
        <v>3848.9999999999995</v>
      </c>
      <c r="BE72" s="233">
        <f t="shared" si="287"/>
        <v>4290</v>
      </c>
      <c r="BF72" s="503">
        <v>68.088235294117652</v>
      </c>
      <c r="BG72" s="519">
        <v>65.214285714285708</v>
      </c>
      <c r="BH72" s="232">
        <f t="shared" si="288"/>
        <v>2315</v>
      </c>
      <c r="BI72" s="233">
        <f t="shared" si="289"/>
        <v>912.99999999999989</v>
      </c>
      <c r="BJ72" s="232">
        <f t="shared" si="290"/>
        <v>72.63179916317992</v>
      </c>
      <c r="BK72" s="233">
        <f t="shared" si="291"/>
        <v>72.102459016393439</v>
      </c>
      <c r="BL72" s="232">
        <f t="shared" si="292"/>
        <v>17359</v>
      </c>
      <c r="BM72" s="233">
        <f t="shared" si="293"/>
        <v>17593</v>
      </c>
      <c r="BN72" s="502">
        <v>760</v>
      </c>
      <c r="BO72" s="517">
        <v>804</v>
      </c>
      <c r="BP72" s="232">
        <f t="shared" si="294"/>
        <v>760</v>
      </c>
      <c r="BQ72" s="233">
        <f t="shared" si="295"/>
        <v>804</v>
      </c>
      <c r="BR72" s="502">
        <v>296</v>
      </c>
      <c r="BS72" s="519">
        <v>253</v>
      </c>
      <c r="BT72" s="232">
        <f t="shared" si="296"/>
        <v>296</v>
      </c>
      <c r="BU72" s="233">
        <f t="shared" si="297"/>
        <v>253</v>
      </c>
      <c r="BV72" s="502"/>
      <c r="BW72" s="519"/>
      <c r="BX72" s="232">
        <f t="shared" si="298"/>
        <v>0</v>
      </c>
      <c r="BY72" s="233">
        <f t="shared" si="299"/>
        <v>0</v>
      </c>
      <c r="BZ72" s="225">
        <f t="shared" si="300"/>
        <v>1056</v>
      </c>
      <c r="CA72" s="233">
        <f t="shared" si="301"/>
        <v>1057</v>
      </c>
      <c r="CB72" s="225">
        <f t="shared" si="302"/>
        <v>1056</v>
      </c>
      <c r="CC72" s="233">
        <f t="shared" si="303"/>
        <v>1057</v>
      </c>
      <c r="CD72" s="506">
        <v>4.0348684210526313</v>
      </c>
      <c r="CE72" s="521">
        <v>3.8351990049751246</v>
      </c>
      <c r="CF72" s="232">
        <f t="shared" si="304"/>
        <v>3066.5</v>
      </c>
      <c r="CG72" s="233">
        <f t="shared" si="305"/>
        <v>3083.5</v>
      </c>
      <c r="CH72" s="506">
        <v>5.7516891891891895</v>
      </c>
      <c r="CI72" s="523">
        <v>5.6245059288537549</v>
      </c>
      <c r="CJ72" s="232">
        <f t="shared" si="306"/>
        <v>1702.5</v>
      </c>
      <c r="CK72" s="233">
        <f t="shared" si="307"/>
        <v>1423</v>
      </c>
      <c r="CL72" s="506"/>
      <c r="CM72" s="523"/>
      <c r="CN72" s="232">
        <f t="shared" si="308"/>
        <v>0</v>
      </c>
      <c r="CO72" s="233">
        <f t="shared" si="309"/>
        <v>0</v>
      </c>
      <c r="CP72" s="232">
        <f t="shared" si="310"/>
        <v>4.5160984848484844</v>
      </c>
      <c r="CQ72" s="546">
        <f t="shared" si="311"/>
        <v>4.2634815515610214</v>
      </c>
      <c r="CR72" s="232">
        <f t="shared" si="312"/>
        <v>4769</v>
      </c>
      <c r="CS72" s="233">
        <f t="shared" si="313"/>
        <v>4506.5</v>
      </c>
      <c r="CT72" s="502">
        <v>77.218421052631584</v>
      </c>
      <c r="CU72" s="517">
        <v>75.222636815920396</v>
      </c>
      <c r="CV72" s="232">
        <f t="shared" si="314"/>
        <v>58686</v>
      </c>
      <c r="CW72" s="233">
        <f t="shared" si="315"/>
        <v>60479</v>
      </c>
      <c r="CX72" s="502">
        <v>82.834459459459453</v>
      </c>
      <c r="CY72" s="519">
        <v>81.478260869565219</v>
      </c>
      <c r="CZ72" s="232">
        <f t="shared" si="316"/>
        <v>24518.999999999996</v>
      </c>
      <c r="DA72" s="233">
        <f t="shared" si="317"/>
        <v>20614</v>
      </c>
      <c r="DB72" s="503"/>
      <c r="DC72" s="519"/>
      <c r="DD72" s="232">
        <f t="shared" si="318"/>
        <v>0</v>
      </c>
      <c r="DE72" s="233">
        <f t="shared" si="319"/>
        <v>0</v>
      </c>
      <c r="DF72" s="232">
        <f t="shared" si="320"/>
        <v>78.79261363636364</v>
      </c>
      <c r="DG72" s="233">
        <f t="shared" si="321"/>
        <v>76.719962157048244</v>
      </c>
      <c r="DH72" s="232">
        <f t="shared" si="322"/>
        <v>83205</v>
      </c>
      <c r="DI72" s="233">
        <f t="shared" si="323"/>
        <v>81093</v>
      </c>
      <c r="DJ72" s="232">
        <f t="shared" si="324"/>
        <v>1295</v>
      </c>
      <c r="DK72" s="233">
        <f t="shared" si="325"/>
        <v>1301</v>
      </c>
      <c r="DL72" s="232">
        <f t="shared" si="326"/>
        <v>1295</v>
      </c>
      <c r="DM72" s="233">
        <f t="shared" si="327"/>
        <v>1301</v>
      </c>
      <c r="DN72" s="545">
        <f t="shared" si="328"/>
        <v>4.2532818532818535</v>
      </c>
      <c r="DO72" s="546">
        <f t="shared" si="329"/>
        <v>4.0184473481936971</v>
      </c>
      <c r="DP72" s="232">
        <f t="shared" si="330"/>
        <v>5508</v>
      </c>
      <c r="DQ72" s="233">
        <f t="shared" si="331"/>
        <v>5228</v>
      </c>
      <c r="DR72" s="232">
        <f t="shared" si="332"/>
        <v>77.655598455598451</v>
      </c>
      <c r="DS72" s="233">
        <f t="shared" si="333"/>
        <v>75.853958493466564</v>
      </c>
      <c r="DT72" s="232">
        <f t="shared" si="334"/>
        <v>100564</v>
      </c>
      <c r="DU72" s="233">
        <f t="shared" si="335"/>
        <v>98686</v>
      </c>
      <c r="DV72" s="502">
        <v>592</v>
      </c>
      <c r="DW72" s="517">
        <v>510</v>
      </c>
      <c r="DX72" s="232">
        <f t="shared" si="336"/>
        <v>592</v>
      </c>
      <c r="DY72" s="233">
        <f t="shared" si="337"/>
        <v>510</v>
      </c>
      <c r="DZ72" s="502">
        <v>281</v>
      </c>
      <c r="EA72" s="519">
        <v>245</v>
      </c>
      <c r="EB72" s="232">
        <f t="shared" si="338"/>
        <v>281</v>
      </c>
      <c r="EC72" s="233">
        <f t="shared" si="339"/>
        <v>245</v>
      </c>
      <c r="ED72" s="502">
        <v>1</v>
      </c>
      <c r="EE72" s="519"/>
      <c r="EF72" s="232">
        <f t="shared" si="340"/>
        <v>1</v>
      </c>
      <c r="EG72" s="233">
        <f t="shared" si="341"/>
        <v>0</v>
      </c>
      <c r="EH72" s="225">
        <f t="shared" si="342"/>
        <v>874</v>
      </c>
      <c r="EI72" s="233">
        <f t="shared" si="343"/>
        <v>755</v>
      </c>
      <c r="EJ72" s="225">
        <f t="shared" si="344"/>
        <v>874</v>
      </c>
      <c r="EK72" s="233">
        <f t="shared" si="345"/>
        <v>755</v>
      </c>
      <c r="EL72" s="506">
        <v>2.3353040540540539</v>
      </c>
      <c r="EM72" s="521">
        <v>2.3735294117647059</v>
      </c>
      <c r="EN72" s="232">
        <f t="shared" si="346"/>
        <v>1382.5</v>
      </c>
      <c r="EO72" s="233">
        <f t="shared" si="347"/>
        <v>1210.5</v>
      </c>
      <c r="EP72" s="506">
        <v>3.7704626334519573</v>
      </c>
      <c r="EQ72" s="523">
        <v>3.657142857142857</v>
      </c>
      <c r="ER72" s="232">
        <f t="shared" si="348"/>
        <v>1059.5</v>
      </c>
      <c r="ES72" s="233">
        <f t="shared" si="349"/>
        <v>896</v>
      </c>
      <c r="ET72" s="506">
        <v>2.5</v>
      </c>
      <c r="EU72" s="523"/>
      <c r="EV72" s="232">
        <f t="shared" si="350"/>
        <v>2.5</v>
      </c>
      <c r="EW72" s="233">
        <f t="shared" si="351"/>
        <v>0</v>
      </c>
      <c r="EX72" s="545">
        <f t="shared" si="352"/>
        <v>2.7969107551487413</v>
      </c>
      <c r="EY72" s="546">
        <f t="shared" si="353"/>
        <v>2.790066225165563</v>
      </c>
      <c r="EZ72" s="232">
        <f t="shared" si="354"/>
        <v>2444.5</v>
      </c>
      <c r="FA72" s="233">
        <f t="shared" si="355"/>
        <v>2106.5</v>
      </c>
      <c r="FB72" s="502">
        <v>46.474662162162161</v>
      </c>
      <c r="FC72" s="517">
        <v>47.1</v>
      </c>
      <c r="FD72" s="232">
        <f t="shared" si="356"/>
        <v>27513</v>
      </c>
      <c r="FE72" s="233">
        <f t="shared" si="357"/>
        <v>24021</v>
      </c>
      <c r="FF72" s="502">
        <v>47.80071174377224</v>
      </c>
      <c r="FG72" s="519">
        <v>47.714285714285715</v>
      </c>
      <c r="FH72" s="232">
        <f t="shared" si="358"/>
        <v>13432</v>
      </c>
      <c r="FI72" s="233">
        <f t="shared" si="359"/>
        <v>11690</v>
      </c>
      <c r="FJ72" s="503">
        <v>36</v>
      </c>
      <c r="FK72" s="778"/>
      <c r="FL72" s="232">
        <f t="shared" si="360"/>
        <v>36</v>
      </c>
      <c r="FM72" s="233">
        <f t="shared" si="361"/>
        <v>0</v>
      </c>
      <c r="FN72" s="232">
        <f t="shared" si="362"/>
        <v>46.889016018306634</v>
      </c>
      <c r="FO72" s="233">
        <f t="shared" si="363"/>
        <v>47.299337748344371</v>
      </c>
      <c r="FP72" s="232">
        <f t="shared" si="364"/>
        <v>40981</v>
      </c>
      <c r="FQ72" s="233">
        <f t="shared" si="365"/>
        <v>35711</v>
      </c>
      <c r="FR72" s="503">
        <v>380</v>
      </c>
      <c r="FS72" s="773">
        <v>301</v>
      </c>
      <c r="FT72" s="232">
        <f t="shared" si="366"/>
        <v>380</v>
      </c>
      <c r="FU72" s="233">
        <f t="shared" si="367"/>
        <v>301</v>
      </c>
      <c r="FV72" s="375">
        <v>4.1526315789473687</v>
      </c>
      <c r="FW72" s="775">
        <v>4.1112956810631225</v>
      </c>
      <c r="FX72" s="232">
        <f t="shared" si="368"/>
        <v>1578</v>
      </c>
      <c r="FY72" s="233">
        <f t="shared" si="369"/>
        <v>1237.4999999999998</v>
      </c>
      <c r="FZ72" s="375">
        <v>65.957894736842107</v>
      </c>
      <c r="GA72" s="777">
        <v>66.900332225913616</v>
      </c>
      <c r="GB72" s="232">
        <f t="shared" si="370"/>
        <v>25064</v>
      </c>
      <c r="GC72" s="233">
        <f t="shared" si="371"/>
        <v>20137</v>
      </c>
      <c r="GD72" s="249">
        <f t="shared" si="372"/>
        <v>1503</v>
      </c>
      <c r="GE72" s="233">
        <f t="shared" si="373"/>
        <v>1480</v>
      </c>
      <c r="GF72" s="232">
        <f t="shared" si="374"/>
        <v>1503</v>
      </c>
      <c r="GG72" s="233">
        <f t="shared" si="375"/>
        <v>1480</v>
      </c>
      <c r="GH72" s="232">
        <f t="shared" si="376"/>
        <v>4952.5</v>
      </c>
      <c r="GI72" s="233">
        <f t="shared" si="377"/>
        <v>4772.5</v>
      </c>
      <c r="GJ72" s="232">
        <f t="shared" si="378"/>
        <v>97394</v>
      </c>
      <c r="GK72" s="233">
        <f t="shared" si="379"/>
        <v>96890</v>
      </c>
      <c r="GL72" s="249">
        <f t="shared" si="380"/>
        <v>631</v>
      </c>
      <c r="GM72" s="233">
        <f t="shared" si="381"/>
        <v>562</v>
      </c>
      <c r="GN72" s="232">
        <f t="shared" si="382"/>
        <v>631</v>
      </c>
      <c r="GO72" s="233">
        <f t="shared" si="383"/>
        <v>562</v>
      </c>
      <c r="GP72" s="232">
        <f t="shared" si="384"/>
        <v>2971</v>
      </c>
      <c r="GQ72" s="233">
        <f t="shared" si="385"/>
        <v>2549.5</v>
      </c>
      <c r="GR72" s="232">
        <f t="shared" si="386"/>
        <v>41800</v>
      </c>
      <c r="GS72" s="233">
        <f t="shared" si="387"/>
        <v>36594</v>
      </c>
      <c r="GT72" s="249">
        <f t="shared" si="388"/>
        <v>2134</v>
      </c>
      <c r="GU72" s="233">
        <f t="shared" si="389"/>
        <v>2042</v>
      </c>
      <c r="GV72" s="232">
        <f t="shared" si="390"/>
        <v>2134</v>
      </c>
      <c r="GW72" s="233">
        <f t="shared" si="391"/>
        <v>2042</v>
      </c>
      <c r="GX72" s="232">
        <f t="shared" si="392"/>
        <v>7923.5</v>
      </c>
      <c r="GY72" s="233">
        <f t="shared" si="393"/>
        <v>7322</v>
      </c>
      <c r="GZ72" s="232">
        <f t="shared" si="394"/>
        <v>139194</v>
      </c>
      <c r="HA72" s="233">
        <f t="shared" si="395"/>
        <v>133484</v>
      </c>
      <c r="HB72" s="249">
        <f t="shared" si="396"/>
        <v>35</v>
      </c>
      <c r="HC72" s="233">
        <f t="shared" si="397"/>
        <v>14</v>
      </c>
      <c r="HD72" s="232">
        <f t="shared" si="398"/>
        <v>35</v>
      </c>
      <c r="HE72" s="233">
        <f t="shared" si="399"/>
        <v>14</v>
      </c>
      <c r="HF72" s="232">
        <f t="shared" si="400"/>
        <v>29</v>
      </c>
      <c r="HG72" s="233">
        <f t="shared" si="401"/>
        <v>12.5</v>
      </c>
      <c r="HH72" s="232">
        <f t="shared" si="402"/>
        <v>2351</v>
      </c>
      <c r="HI72" s="233">
        <f t="shared" si="403"/>
        <v>912.99999999999989</v>
      </c>
      <c r="HJ72" s="249">
        <f t="shared" si="404"/>
        <v>9530.5</v>
      </c>
      <c r="HK72" s="233">
        <f t="shared" si="405"/>
        <v>8572</v>
      </c>
      <c r="HL72" s="232">
        <f t="shared" si="406"/>
        <v>166609</v>
      </c>
      <c r="HM72" s="232">
        <f t="shared" si="407"/>
        <v>154534</v>
      </c>
    </row>
    <row r="73" spans="1:221" ht="15.75">
      <c r="A73" s="507" t="s">
        <v>45</v>
      </c>
      <c r="B73" s="508" t="s">
        <v>1066</v>
      </c>
      <c r="C73" s="560"/>
      <c r="D73" s="507">
        <v>138187</v>
      </c>
      <c r="E73" s="563">
        <v>8</v>
      </c>
      <c r="F73" s="509">
        <v>5224</v>
      </c>
      <c r="G73" s="524">
        <v>5399</v>
      </c>
      <c r="H73" s="503">
        <v>216</v>
      </c>
      <c r="I73" s="513">
        <v>235</v>
      </c>
      <c r="J73" s="232">
        <f t="shared" si="259"/>
        <v>5008</v>
      </c>
      <c r="K73" s="233">
        <f t="shared" si="260"/>
        <v>5164</v>
      </c>
      <c r="L73" s="504">
        <v>60</v>
      </c>
      <c r="M73" s="504">
        <v>60</v>
      </c>
      <c r="N73" s="232">
        <f t="shared" si="255"/>
        <v>5008</v>
      </c>
      <c r="O73" s="233">
        <f t="shared" si="261"/>
        <v>5164</v>
      </c>
      <c r="P73" s="232">
        <f t="shared" si="262"/>
        <v>5008</v>
      </c>
      <c r="Q73" s="233">
        <f t="shared" si="263"/>
        <v>5164</v>
      </c>
      <c r="R73" s="503">
        <v>376</v>
      </c>
      <c r="S73" s="513">
        <v>344</v>
      </c>
      <c r="T73" s="232">
        <f t="shared" si="264"/>
        <v>376</v>
      </c>
      <c r="U73" s="233">
        <f t="shared" si="265"/>
        <v>344</v>
      </c>
      <c r="V73" s="502">
        <v>107</v>
      </c>
      <c r="W73" s="515">
        <v>109</v>
      </c>
      <c r="X73" s="232">
        <f t="shared" si="266"/>
        <v>107</v>
      </c>
      <c r="Y73" s="233">
        <f t="shared" si="267"/>
        <v>109</v>
      </c>
      <c r="Z73" s="502">
        <v>41</v>
      </c>
      <c r="AA73" s="515">
        <v>47</v>
      </c>
      <c r="AB73" s="232">
        <f t="shared" si="268"/>
        <v>41</v>
      </c>
      <c r="AC73" s="233">
        <f t="shared" si="269"/>
        <v>47</v>
      </c>
      <c r="AD73" s="225">
        <f t="shared" si="270"/>
        <v>524</v>
      </c>
      <c r="AE73" s="233">
        <f t="shared" si="271"/>
        <v>500</v>
      </c>
      <c r="AF73" s="225">
        <f t="shared" si="272"/>
        <v>524</v>
      </c>
      <c r="AG73" s="233">
        <f t="shared" si="273"/>
        <v>500</v>
      </c>
      <c r="AH73" s="505">
        <v>3.0226063829787235</v>
      </c>
      <c r="AI73" s="521">
        <v>2.6133720930232558</v>
      </c>
      <c r="AJ73" s="232">
        <f t="shared" si="274"/>
        <v>1136.5</v>
      </c>
      <c r="AK73" s="233">
        <f t="shared" si="275"/>
        <v>899</v>
      </c>
      <c r="AL73" s="505">
        <v>3.6028037383177569</v>
      </c>
      <c r="AM73" s="523">
        <v>3.2844036697247705</v>
      </c>
      <c r="AN73" s="232">
        <f t="shared" si="276"/>
        <v>385.5</v>
      </c>
      <c r="AO73" s="233">
        <f t="shared" si="277"/>
        <v>358</v>
      </c>
      <c r="AP73" s="505">
        <v>0.96341463414634143</v>
      </c>
      <c r="AQ73" s="523">
        <v>0.8936170212765957</v>
      </c>
      <c r="AR73" s="232">
        <f t="shared" si="278"/>
        <v>39.5</v>
      </c>
      <c r="AS73" s="233">
        <f t="shared" si="279"/>
        <v>42</v>
      </c>
      <c r="AT73" s="545">
        <f t="shared" si="280"/>
        <v>2.9799618320610688</v>
      </c>
      <c r="AU73" s="546">
        <f t="shared" si="281"/>
        <v>2.5979999999999999</v>
      </c>
      <c r="AV73" s="232">
        <f t="shared" si="282"/>
        <v>1561.5</v>
      </c>
      <c r="AW73" s="233">
        <f t="shared" si="283"/>
        <v>1299</v>
      </c>
      <c r="AX73" s="502">
        <v>75.172872340425528</v>
      </c>
      <c r="AY73" s="517">
        <v>73.322674418604649</v>
      </c>
      <c r="AZ73" s="232">
        <f t="shared" si="284"/>
        <v>28265</v>
      </c>
      <c r="BA73" s="233">
        <f t="shared" si="285"/>
        <v>25223</v>
      </c>
      <c r="BB73" s="502">
        <v>67.261682242990659</v>
      </c>
      <c r="BC73" s="519">
        <v>71.853211009174316</v>
      </c>
      <c r="BD73" s="232">
        <f t="shared" si="286"/>
        <v>7197.0000000000009</v>
      </c>
      <c r="BE73" s="233">
        <f t="shared" si="287"/>
        <v>7832.0000000000009</v>
      </c>
      <c r="BF73" s="503">
        <v>66.58536585365853</v>
      </c>
      <c r="BG73" s="519">
        <v>66.106382978723403</v>
      </c>
      <c r="BH73" s="232">
        <f t="shared" si="288"/>
        <v>2729.9999999999995</v>
      </c>
      <c r="BI73" s="233">
        <f t="shared" si="289"/>
        <v>3107</v>
      </c>
      <c r="BJ73" s="232">
        <f t="shared" si="290"/>
        <v>72.885496183206101</v>
      </c>
      <c r="BK73" s="233">
        <f t="shared" si="291"/>
        <v>72.323999999999998</v>
      </c>
      <c r="BL73" s="232">
        <f t="shared" si="292"/>
        <v>38192</v>
      </c>
      <c r="BM73" s="233">
        <f t="shared" si="293"/>
        <v>36162</v>
      </c>
      <c r="BN73" s="502">
        <v>1922</v>
      </c>
      <c r="BO73" s="517">
        <v>2052</v>
      </c>
      <c r="BP73" s="232">
        <f t="shared" si="294"/>
        <v>1922</v>
      </c>
      <c r="BQ73" s="233">
        <f t="shared" si="295"/>
        <v>2052</v>
      </c>
      <c r="BR73" s="502">
        <v>555</v>
      </c>
      <c r="BS73" s="519">
        <v>610</v>
      </c>
      <c r="BT73" s="232">
        <f t="shared" si="296"/>
        <v>555</v>
      </c>
      <c r="BU73" s="233">
        <f t="shared" si="297"/>
        <v>610</v>
      </c>
      <c r="BV73" s="502"/>
      <c r="BW73" s="519"/>
      <c r="BX73" s="232">
        <f t="shared" si="298"/>
        <v>0</v>
      </c>
      <c r="BY73" s="233">
        <f t="shared" si="299"/>
        <v>0</v>
      </c>
      <c r="BZ73" s="225">
        <f t="shared" si="300"/>
        <v>2477</v>
      </c>
      <c r="CA73" s="233">
        <f t="shared" si="301"/>
        <v>2662</v>
      </c>
      <c r="CB73" s="225">
        <f t="shared" si="302"/>
        <v>2477</v>
      </c>
      <c r="CC73" s="233">
        <f t="shared" si="303"/>
        <v>2662</v>
      </c>
      <c r="CD73" s="506">
        <v>3.8384495317377731</v>
      </c>
      <c r="CE73" s="521">
        <v>3.719541910331384</v>
      </c>
      <c r="CF73" s="232">
        <f t="shared" si="304"/>
        <v>7377.5</v>
      </c>
      <c r="CG73" s="233">
        <f t="shared" si="305"/>
        <v>7632.5</v>
      </c>
      <c r="CH73" s="506">
        <v>5.1324324324324326</v>
      </c>
      <c r="CI73" s="523">
        <v>5.1180327868852462</v>
      </c>
      <c r="CJ73" s="232">
        <f t="shared" si="306"/>
        <v>2848.5</v>
      </c>
      <c r="CK73" s="233">
        <f t="shared" si="307"/>
        <v>3122</v>
      </c>
      <c r="CL73" s="506"/>
      <c r="CM73" s="523"/>
      <c r="CN73" s="232">
        <f t="shared" si="308"/>
        <v>0</v>
      </c>
      <c r="CO73" s="233">
        <f t="shared" si="309"/>
        <v>0</v>
      </c>
      <c r="CP73" s="232">
        <f t="shared" si="310"/>
        <v>4.1283811061768265</v>
      </c>
      <c r="CQ73" s="546">
        <f t="shared" si="311"/>
        <v>4.0400075131480087</v>
      </c>
      <c r="CR73" s="232">
        <f t="shared" si="312"/>
        <v>10226</v>
      </c>
      <c r="CS73" s="233">
        <f t="shared" si="313"/>
        <v>10754.499999999998</v>
      </c>
      <c r="CT73" s="502">
        <v>76.295525494276788</v>
      </c>
      <c r="CU73" s="517">
        <v>75.542884990253413</v>
      </c>
      <c r="CV73" s="232">
        <f t="shared" si="314"/>
        <v>146640</v>
      </c>
      <c r="CW73" s="233">
        <f t="shared" si="315"/>
        <v>155014</v>
      </c>
      <c r="CX73" s="502">
        <v>78.178378378378383</v>
      </c>
      <c r="CY73" s="519">
        <v>76.965573770491801</v>
      </c>
      <c r="CZ73" s="232">
        <f t="shared" si="316"/>
        <v>43389</v>
      </c>
      <c r="DA73" s="233">
        <f t="shared" si="317"/>
        <v>46949</v>
      </c>
      <c r="DB73" s="503"/>
      <c r="DC73" s="519"/>
      <c r="DD73" s="232">
        <f t="shared" si="318"/>
        <v>0</v>
      </c>
      <c r="DE73" s="233">
        <f t="shared" si="319"/>
        <v>0</v>
      </c>
      <c r="DF73" s="232">
        <f t="shared" si="320"/>
        <v>76.717400080742834</v>
      </c>
      <c r="DG73" s="233">
        <f t="shared" si="321"/>
        <v>75.868895567242674</v>
      </c>
      <c r="DH73" s="232">
        <f t="shared" si="322"/>
        <v>190029</v>
      </c>
      <c r="DI73" s="233">
        <f t="shared" si="323"/>
        <v>201963</v>
      </c>
      <c r="DJ73" s="232">
        <f t="shared" si="324"/>
        <v>3001</v>
      </c>
      <c r="DK73" s="233">
        <f t="shared" si="325"/>
        <v>3162</v>
      </c>
      <c r="DL73" s="232">
        <f t="shared" si="326"/>
        <v>3001</v>
      </c>
      <c r="DM73" s="233">
        <f t="shared" si="327"/>
        <v>3162</v>
      </c>
      <c r="DN73" s="545">
        <f t="shared" si="328"/>
        <v>3.9278573808730424</v>
      </c>
      <c r="DO73" s="546">
        <f t="shared" si="329"/>
        <v>3.8119860847564828</v>
      </c>
      <c r="DP73" s="232">
        <f t="shared" si="330"/>
        <v>11787.5</v>
      </c>
      <c r="DQ73" s="233">
        <f t="shared" si="331"/>
        <v>12053.499999999998</v>
      </c>
      <c r="DR73" s="232">
        <f t="shared" si="332"/>
        <v>76.0483172275908</v>
      </c>
      <c r="DS73" s="233">
        <f t="shared" si="333"/>
        <v>75.308349146110061</v>
      </c>
      <c r="DT73" s="232">
        <f t="shared" si="334"/>
        <v>228221</v>
      </c>
      <c r="DU73" s="233">
        <f t="shared" si="335"/>
        <v>238125</v>
      </c>
      <c r="DV73" s="502">
        <v>990</v>
      </c>
      <c r="DW73" s="517">
        <v>1042</v>
      </c>
      <c r="DX73" s="232">
        <f t="shared" si="336"/>
        <v>990</v>
      </c>
      <c r="DY73" s="233">
        <f t="shared" si="337"/>
        <v>1042</v>
      </c>
      <c r="DZ73" s="502">
        <v>739</v>
      </c>
      <c r="EA73" s="519">
        <v>642</v>
      </c>
      <c r="EB73" s="232">
        <f t="shared" si="338"/>
        <v>739</v>
      </c>
      <c r="EC73" s="233">
        <f t="shared" si="339"/>
        <v>642</v>
      </c>
      <c r="ED73" s="502">
        <v>2</v>
      </c>
      <c r="EE73" s="519">
        <v>1</v>
      </c>
      <c r="EF73" s="232">
        <f t="shared" si="340"/>
        <v>2</v>
      </c>
      <c r="EG73" s="233">
        <f t="shared" si="341"/>
        <v>1</v>
      </c>
      <c r="EH73" s="225">
        <f t="shared" si="342"/>
        <v>1731</v>
      </c>
      <c r="EI73" s="233">
        <f t="shared" si="343"/>
        <v>1685</v>
      </c>
      <c r="EJ73" s="225">
        <f t="shared" si="344"/>
        <v>1731</v>
      </c>
      <c r="EK73" s="233">
        <f t="shared" si="345"/>
        <v>1685</v>
      </c>
      <c r="EL73" s="506">
        <v>2.680808080808081</v>
      </c>
      <c r="EM73" s="521">
        <v>2.4376199616122842</v>
      </c>
      <c r="EN73" s="232">
        <f t="shared" si="346"/>
        <v>2654</v>
      </c>
      <c r="EO73" s="233">
        <f t="shared" si="347"/>
        <v>2540</v>
      </c>
      <c r="EP73" s="506">
        <v>3.9479025710419484</v>
      </c>
      <c r="EQ73" s="523">
        <v>3.6954828660436139</v>
      </c>
      <c r="ER73" s="232">
        <f t="shared" si="348"/>
        <v>2917.5</v>
      </c>
      <c r="ES73" s="233">
        <f t="shared" si="349"/>
        <v>2372.5</v>
      </c>
      <c r="ET73" s="506">
        <v>1.25</v>
      </c>
      <c r="EU73" s="523">
        <v>1</v>
      </c>
      <c r="EV73" s="232">
        <f t="shared" si="350"/>
        <v>2.5</v>
      </c>
      <c r="EW73" s="233">
        <f t="shared" si="351"/>
        <v>1</v>
      </c>
      <c r="EX73" s="545">
        <f t="shared" si="352"/>
        <v>3.2201039861351819</v>
      </c>
      <c r="EY73" s="546">
        <f t="shared" si="353"/>
        <v>2.9160237388724037</v>
      </c>
      <c r="EZ73" s="232">
        <f t="shared" si="354"/>
        <v>5574</v>
      </c>
      <c r="FA73" s="233">
        <f t="shared" si="355"/>
        <v>4913.5</v>
      </c>
      <c r="FB73" s="502">
        <v>50.175757575757572</v>
      </c>
      <c r="FC73" s="517">
        <v>48.273512476007674</v>
      </c>
      <c r="FD73" s="232">
        <f t="shared" si="356"/>
        <v>49674</v>
      </c>
      <c r="FE73" s="233">
        <f t="shared" si="357"/>
        <v>50301</v>
      </c>
      <c r="FF73" s="502">
        <v>49.488497970230043</v>
      </c>
      <c r="FG73" s="519">
        <v>49.021806853582554</v>
      </c>
      <c r="FH73" s="232">
        <f t="shared" si="358"/>
        <v>36572</v>
      </c>
      <c r="FI73" s="233">
        <f t="shared" si="359"/>
        <v>31472</v>
      </c>
      <c r="FJ73" s="503">
        <v>20</v>
      </c>
      <c r="FK73" s="778">
        <v>15</v>
      </c>
      <c r="FL73" s="232">
        <f t="shared" si="360"/>
        <v>40</v>
      </c>
      <c r="FM73" s="233">
        <f t="shared" si="361"/>
        <v>15</v>
      </c>
      <c r="FN73" s="232">
        <f t="shared" si="362"/>
        <v>49.8474870017331</v>
      </c>
      <c r="FO73" s="233">
        <f t="shared" si="363"/>
        <v>48.538872403560831</v>
      </c>
      <c r="FP73" s="232">
        <f t="shared" si="364"/>
        <v>86286</v>
      </c>
      <c r="FQ73" s="233">
        <f t="shared" si="365"/>
        <v>81788</v>
      </c>
      <c r="FR73" s="503">
        <v>276</v>
      </c>
      <c r="FS73" s="773">
        <v>317</v>
      </c>
      <c r="FT73" s="232">
        <f t="shared" si="366"/>
        <v>276</v>
      </c>
      <c r="FU73" s="233">
        <f t="shared" si="367"/>
        <v>317</v>
      </c>
      <c r="FV73" s="375">
        <v>5.4456521739130439</v>
      </c>
      <c r="FW73" s="775">
        <v>5.55205047318612</v>
      </c>
      <c r="FX73" s="232">
        <f t="shared" si="368"/>
        <v>1503.0000000000002</v>
      </c>
      <c r="FY73" s="233">
        <f t="shared" si="369"/>
        <v>1760</v>
      </c>
      <c r="FZ73" s="375">
        <v>73.862318840579704</v>
      </c>
      <c r="GA73" s="777">
        <v>72.35015772870662</v>
      </c>
      <c r="GB73" s="232">
        <f t="shared" si="370"/>
        <v>20386</v>
      </c>
      <c r="GC73" s="233">
        <f t="shared" si="371"/>
        <v>22935</v>
      </c>
      <c r="GD73" s="249">
        <f t="shared" si="372"/>
        <v>3288</v>
      </c>
      <c r="GE73" s="233">
        <f t="shared" si="373"/>
        <v>3438</v>
      </c>
      <c r="GF73" s="232">
        <f t="shared" si="374"/>
        <v>3288</v>
      </c>
      <c r="GG73" s="233">
        <f t="shared" si="375"/>
        <v>3438</v>
      </c>
      <c r="GH73" s="232">
        <f t="shared" si="376"/>
        <v>11168</v>
      </c>
      <c r="GI73" s="233">
        <f t="shared" si="377"/>
        <v>11071.5</v>
      </c>
      <c r="GJ73" s="232">
        <f t="shared" si="378"/>
        <v>224579</v>
      </c>
      <c r="GK73" s="233">
        <f t="shared" si="379"/>
        <v>230538</v>
      </c>
      <c r="GL73" s="249">
        <f t="shared" si="380"/>
        <v>1401</v>
      </c>
      <c r="GM73" s="233">
        <f t="shared" si="381"/>
        <v>1361</v>
      </c>
      <c r="GN73" s="232">
        <f t="shared" si="382"/>
        <v>1401</v>
      </c>
      <c r="GO73" s="233">
        <f t="shared" si="383"/>
        <v>1361</v>
      </c>
      <c r="GP73" s="232">
        <f t="shared" si="384"/>
        <v>6151.5</v>
      </c>
      <c r="GQ73" s="233">
        <f t="shared" si="385"/>
        <v>5852.5</v>
      </c>
      <c r="GR73" s="232">
        <f t="shared" si="386"/>
        <v>87158</v>
      </c>
      <c r="GS73" s="233">
        <f t="shared" si="387"/>
        <v>86253</v>
      </c>
      <c r="GT73" s="249">
        <f t="shared" si="388"/>
        <v>4689</v>
      </c>
      <c r="GU73" s="233">
        <f t="shared" si="389"/>
        <v>4799</v>
      </c>
      <c r="GV73" s="232">
        <f t="shared" si="390"/>
        <v>4689</v>
      </c>
      <c r="GW73" s="233">
        <f t="shared" si="391"/>
        <v>4799</v>
      </c>
      <c r="GX73" s="232">
        <f t="shared" si="392"/>
        <v>17319.5</v>
      </c>
      <c r="GY73" s="233">
        <f t="shared" si="393"/>
        <v>16924</v>
      </c>
      <c r="GZ73" s="232">
        <f t="shared" si="394"/>
        <v>311737</v>
      </c>
      <c r="HA73" s="233">
        <f t="shared" si="395"/>
        <v>316791</v>
      </c>
      <c r="HB73" s="249">
        <f t="shared" si="396"/>
        <v>43</v>
      </c>
      <c r="HC73" s="233">
        <f t="shared" si="397"/>
        <v>48</v>
      </c>
      <c r="HD73" s="232">
        <f t="shared" si="398"/>
        <v>43</v>
      </c>
      <c r="HE73" s="233">
        <f t="shared" si="399"/>
        <v>48</v>
      </c>
      <c r="HF73" s="232">
        <f t="shared" si="400"/>
        <v>42</v>
      </c>
      <c r="HG73" s="233">
        <f t="shared" si="401"/>
        <v>43</v>
      </c>
      <c r="HH73" s="232">
        <f t="shared" si="402"/>
        <v>2769.9999999999995</v>
      </c>
      <c r="HI73" s="233">
        <f t="shared" si="403"/>
        <v>3122</v>
      </c>
      <c r="HJ73" s="249">
        <f t="shared" si="404"/>
        <v>18864.5</v>
      </c>
      <c r="HK73" s="233">
        <f t="shared" si="405"/>
        <v>18727</v>
      </c>
      <c r="HL73" s="232">
        <f t="shared" si="406"/>
        <v>334893</v>
      </c>
      <c r="HM73" s="232">
        <f t="shared" si="407"/>
        <v>342848</v>
      </c>
    </row>
    <row r="74" spans="1:221" ht="15.75">
      <c r="A74" s="507" t="s">
        <v>45</v>
      </c>
      <c r="B74" s="512" t="s">
        <v>1047</v>
      </c>
      <c r="C74" s="561"/>
      <c r="D74" s="507">
        <v>134343</v>
      </c>
      <c r="E74" s="563">
        <v>9</v>
      </c>
      <c r="F74" s="509">
        <v>593</v>
      </c>
      <c r="G74" s="524">
        <v>595</v>
      </c>
      <c r="H74" s="503">
        <v>37</v>
      </c>
      <c r="I74" s="513">
        <v>24</v>
      </c>
      <c r="J74" s="232">
        <f t="shared" ref="J74:J105" si="408">F74-H74</f>
        <v>556</v>
      </c>
      <c r="K74" s="233">
        <f t="shared" ref="K74:K105" si="409">G74-I74</f>
        <v>571</v>
      </c>
      <c r="L74" s="504">
        <v>60</v>
      </c>
      <c r="M74" s="504">
        <v>60</v>
      </c>
      <c r="N74" s="232">
        <f t="shared" si="255"/>
        <v>556</v>
      </c>
      <c r="O74" s="233">
        <f t="shared" ref="O74:O105" si="410">+S74+W74+AA74+BO74+BS74+BW74+DW74+EA74+EE74+FS74</f>
        <v>571</v>
      </c>
      <c r="P74" s="232">
        <f t="shared" ref="P74:P105" si="411">+T74+X74+AB74+BP74+BT74+BX74+DX74+EB74+EF74+FT74</f>
        <v>556</v>
      </c>
      <c r="Q74" s="233">
        <f t="shared" ref="Q74:Q105" si="412">+U74+Y74+AC74+BQ74+BU74+BY74+DY74+EC74+EG74+FU74</f>
        <v>571</v>
      </c>
      <c r="R74" s="503">
        <v>241</v>
      </c>
      <c r="S74" s="513">
        <v>219</v>
      </c>
      <c r="T74" s="232">
        <f t="shared" ref="T74:T105" si="413">IF(AX74&gt;0,R74,)</f>
        <v>241</v>
      </c>
      <c r="U74" s="233">
        <f t="shared" ref="U74:U105" si="414">IF(AY74&gt;0,S74,)</f>
        <v>219</v>
      </c>
      <c r="V74" s="502">
        <v>41</v>
      </c>
      <c r="W74" s="515">
        <v>44</v>
      </c>
      <c r="X74" s="232">
        <f t="shared" ref="X74:X105" si="415">IF(BB74&gt;0,V74,)</f>
        <v>41</v>
      </c>
      <c r="Y74" s="233">
        <f t="shared" ref="Y74:Y105" si="416">IF(BC74&gt;0,W74,)</f>
        <v>44</v>
      </c>
      <c r="Z74" s="502">
        <v>3</v>
      </c>
      <c r="AA74" s="515">
        <v>1</v>
      </c>
      <c r="AB74" s="232">
        <f t="shared" ref="AB74:AB105" si="417">IF(BF74&gt;0,Z74,)</f>
        <v>3</v>
      </c>
      <c r="AC74" s="233">
        <f t="shared" ref="AC74:AC105" si="418">IF(BG74&gt;0,AA74,)</f>
        <v>1</v>
      </c>
      <c r="AD74" s="225">
        <f t="shared" ref="AD74:AD105" si="419">R74+V74+Z74</f>
        <v>285</v>
      </c>
      <c r="AE74" s="233">
        <f t="shared" ref="AE74:AE105" si="420">S74+W74+AA74</f>
        <v>264</v>
      </c>
      <c r="AF74" s="225">
        <f t="shared" ref="AF74:AF105" si="421">IF(BJ74&gt;0,AD74,)</f>
        <v>285</v>
      </c>
      <c r="AG74" s="233">
        <f t="shared" ref="AG74:AG105" si="422">IF(BK74&gt;0,AE74,)</f>
        <v>264</v>
      </c>
      <c r="AH74" s="505">
        <v>3.4751037344398341</v>
      </c>
      <c r="AI74" s="521">
        <v>3.5091324200913241</v>
      </c>
      <c r="AJ74" s="232">
        <f t="shared" ref="AJ74:AJ105" si="423">IF(R74&gt;0,(R74*AH74),)</f>
        <v>837.5</v>
      </c>
      <c r="AK74" s="233">
        <f t="shared" ref="AK74:AK105" si="424">IF(S74&gt;0,(S74*AI74),)</f>
        <v>768.5</v>
      </c>
      <c r="AL74" s="505">
        <v>4.5365853658536581</v>
      </c>
      <c r="AM74" s="523">
        <v>4.8068181818181817</v>
      </c>
      <c r="AN74" s="232">
        <f t="shared" ref="AN74:AN105" si="425">IF(V74&gt;0,(V74*AL74),)</f>
        <v>185.99999999999997</v>
      </c>
      <c r="AO74" s="233">
        <f t="shared" ref="AO74:AO105" si="426">IF(W74&gt;0,(W74*AM74),)</f>
        <v>211.5</v>
      </c>
      <c r="AP74" s="505">
        <v>1.6666666666666667</v>
      </c>
      <c r="AQ74" s="523">
        <v>0.5</v>
      </c>
      <c r="AR74" s="232">
        <f t="shared" ref="AR74:AR105" si="427">IF(Z74&gt;0,(Z74*AP74),)</f>
        <v>5</v>
      </c>
      <c r="AS74" s="233">
        <f t="shared" ref="AS74:AS105" si="428">IF(AA74&gt;0,(AA74*AQ74),)</f>
        <v>0.5</v>
      </c>
      <c r="AT74" s="545">
        <f t="shared" ref="AT74:AT105" si="429">IF(AD74&gt;0,((AJ74+AN74+AR74)/AD74),)</f>
        <v>3.6087719298245613</v>
      </c>
      <c r="AU74" s="546">
        <f t="shared" ref="AU74:AU105" si="430">IF(AE74&gt;0,((AK74+AO74+AS74)/AE74),)</f>
        <v>3.7140151515151514</v>
      </c>
      <c r="AV74" s="232">
        <f t="shared" ref="AV74:AV105" si="431">IF(AD74&gt;0,(AD74*AT74),)</f>
        <v>1028.5</v>
      </c>
      <c r="AW74" s="233">
        <f t="shared" ref="AW74:AW105" si="432">IF(AE74&gt;0,(AE74*AU74),)</f>
        <v>980.5</v>
      </c>
      <c r="AX74" s="502">
        <v>79.062240663900411</v>
      </c>
      <c r="AY74" s="517">
        <v>78.109589041095887</v>
      </c>
      <c r="AZ74" s="232">
        <f t="shared" ref="AZ74:AZ105" si="433">IF(T74&gt;0,(T74*AX74),)</f>
        <v>19054</v>
      </c>
      <c r="BA74" s="233">
        <f t="shared" ref="BA74:BA105" si="434">IF(U74&gt;0,(U74*AY74),)</f>
        <v>17106</v>
      </c>
      <c r="BB74" s="502">
        <v>80.121951219512198</v>
      </c>
      <c r="BC74" s="519">
        <v>82.409090909090907</v>
      </c>
      <c r="BD74" s="232">
        <f t="shared" ref="BD74:BD105" si="435">IF(X74&gt;0,(X74*BB74),)</f>
        <v>3285</v>
      </c>
      <c r="BE74" s="233">
        <f t="shared" ref="BE74:BE105" si="436">IF(Y74&gt;0,(Y74*BC74),)</f>
        <v>3626</v>
      </c>
      <c r="BF74" s="503">
        <v>48.666666666666664</v>
      </c>
      <c r="BG74" s="519">
        <v>64</v>
      </c>
      <c r="BH74" s="232">
        <f t="shared" ref="BH74:BH105" si="437">IF(AB74&gt;0,(AB74*BF74),)</f>
        <v>146</v>
      </c>
      <c r="BI74" s="233">
        <f t="shared" ref="BI74:BI105" si="438">IF(AC74&gt;0,(AC74*BG74),)</f>
        <v>64</v>
      </c>
      <c r="BJ74" s="232">
        <f t="shared" ref="BJ74:BJ105" si="439">IF((AZ74+BD74+BH74)&gt;0,((AZ74+BD74+BH74)/AD74),)</f>
        <v>78.89473684210526</v>
      </c>
      <c r="BK74" s="233">
        <f t="shared" ref="BK74:BK105" si="440">IF((BA74+BE74+BI74)&gt;0,((BA74+BE74+BI74)/AE74),)</f>
        <v>78.772727272727266</v>
      </c>
      <c r="BL74" s="232">
        <f t="shared" ref="BL74:BL105" si="441">IF(AF74&gt;0,(AD74*BJ74),)</f>
        <v>22485</v>
      </c>
      <c r="BM74" s="233">
        <f t="shared" ref="BM74:BM105" si="442">IF(AG74&gt;0,(AE74*BK74),)</f>
        <v>20796</v>
      </c>
      <c r="BN74" s="502">
        <v>75</v>
      </c>
      <c r="BO74" s="517">
        <v>95</v>
      </c>
      <c r="BP74" s="232">
        <f t="shared" ref="BP74:BP105" si="443">IF(CT74&gt;0,BN74,)</f>
        <v>75</v>
      </c>
      <c r="BQ74" s="233">
        <f t="shared" ref="BQ74:BQ105" si="444">IF(CU74&gt;0,BO74,)</f>
        <v>95</v>
      </c>
      <c r="BR74" s="502">
        <v>29</v>
      </c>
      <c r="BS74" s="519">
        <v>27</v>
      </c>
      <c r="BT74" s="232">
        <f t="shared" ref="BT74:BT105" si="445">IF(CX74&gt;0,BR74,)</f>
        <v>29</v>
      </c>
      <c r="BU74" s="233">
        <f t="shared" ref="BU74:BU105" si="446">IF(CY74&gt;0,BS74,)</f>
        <v>27</v>
      </c>
      <c r="BV74" s="502"/>
      <c r="BW74" s="519"/>
      <c r="BX74" s="232">
        <f t="shared" ref="BX74:BX105" si="447">IF(DB74&gt;0,BV74,)</f>
        <v>0</v>
      </c>
      <c r="BY74" s="233">
        <f t="shared" ref="BY74:BY105" si="448">IF(DC74&gt;0,BW74,)</f>
        <v>0</v>
      </c>
      <c r="BZ74" s="225">
        <f t="shared" ref="BZ74:BZ105" si="449">BN74+BR74+BV74</f>
        <v>104</v>
      </c>
      <c r="CA74" s="233">
        <f t="shared" ref="CA74:CA105" si="450">BO74+BS74+BW74</f>
        <v>122</v>
      </c>
      <c r="CB74" s="225">
        <f t="shared" ref="CB74:CB105" si="451">IF(DF74&gt;0,BZ74,)</f>
        <v>104</v>
      </c>
      <c r="CC74" s="233">
        <f t="shared" ref="CC74:CC105" si="452">IF(DG74&gt;0,CA74,)</f>
        <v>122</v>
      </c>
      <c r="CD74" s="506">
        <v>3.9533333333333331</v>
      </c>
      <c r="CE74" s="521">
        <v>3.8</v>
      </c>
      <c r="CF74" s="232">
        <f t="shared" ref="CF74:CF105" si="453">IF(BN74&gt;0,(BN74*CD74),)</f>
        <v>296.5</v>
      </c>
      <c r="CG74" s="233">
        <f t="shared" ref="CG74:CG105" si="454">IF(BO74&gt;0,(BO74*CE74),)</f>
        <v>361</v>
      </c>
      <c r="CH74" s="506">
        <v>4.8275862068965516</v>
      </c>
      <c r="CI74" s="523">
        <v>5.9814814814814818</v>
      </c>
      <c r="CJ74" s="232">
        <f t="shared" ref="CJ74:CJ105" si="455">IF(BR74&gt;0,(BR74*CH74),)</f>
        <v>140</v>
      </c>
      <c r="CK74" s="233">
        <f t="shared" ref="CK74:CK105" si="456">IF(BS74&gt;0,(BS74*CI74),)</f>
        <v>161.5</v>
      </c>
      <c r="CL74" s="506"/>
      <c r="CM74" s="523"/>
      <c r="CN74" s="232">
        <f t="shared" ref="CN74:CN105" si="457">IF(BV74&gt;0,(BV74*CL74),)</f>
        <v>0</v>
      </c>
      <c r="CO74" s="233">
        <f t="shared" ref="CO74:CO105" si="458">IF(BW74&gt;0,(BW74*CM74),)</f>
        <v>0</v>
      </c>
      <c r="CP74" s="232">
        <f t="shared" ref="CP74:CP105" si="459">IF(BZ74&gt;0,((CF74+CJ74+CN74)/BZ74),)</f>
        <v>4.197115384615385</v>
      </c>
      <c r="CQ74" s="546">
        <f t="shared" ref="CQ74:CQ105" si="460">IF(CA74&gt;0,((CG74+CK74+CO74)/CA74),)</f>
        <v>4.2827868852459012</v>
      </c>
      <c r="CR74" s="232">
        <f t="shared" ref="CR74:CR105" si="461">IF(BZ74&gt;0,(BZ74*CP74),)</f>
        <v>436.50000000000006</v>
      </c>
      <c r="CS74" s="233">
        <f t="shared" ref="CS74:CS105" si="462">IF(CA74&gt;0,(CA74*CQ74),)</f>
        <v>522.5</v>
      </c>
      <c r="CT74" s="502">
        <v>73.786666666666662</v>
      </c>
      <c r="CU74" s="517">
        <v>71.642105263157902</v>
      </c>
      <c r="CV74" s="232">
        <f t="shared" ref="CV74:CV105" si="463">IF(BP74&gt;0,(BP74*CT74),)</f>
        <v>5534</v>
      </c>
      <c r="CW74" s="233">
        <f t="shared" ref="CW74:CW105" si="464">IF(BQ74&gt;0,(BQ74*CU74),)</f>
        <v>6806.0000000000009</v>
      </c>
      <c r="CX74" s="502">
        <v>73.310344827586206</v>
      </c>
      <c r="CY74" s="519">
        <v>74.740740740740748</v>
      </c>
      <c r="CZ74" s="232">
        <f t="shared" ref="CZ74:CZ105" si="465">IF(BT74&gt;0,(BT74*CX74),)</f>
        <v>2126</v>
      </c>
      <c r="DA74" s="233">
        <f t="shared" ref="DA74:DA105" si="466">IF(BU74&gt;0,(BU74*CY74),)</f>
        <v>2018.0000000000002</v>
      </c>
      <c r="DB74" s="503"/>
      <c r="DC74" s="519"/>
      <c r="DD74" s="232">
        <f t="shared" ref="DD74:DD105" si="467">IF(BX74&gt;0,(BX74*DB74),)</f>
        <v>0</v>
      </c>
      <c r="DE74" s="233">
        <f t="shared" ref="DE74:DE105" si="468">IF(BY74&gt;0,(BY74*DC74),)</f>
        <v>0</v>
      </c>
      <c r="DF74" s="232">
        <f t="shared" ref="DF74:DF105" si="469">IF((CV74+CZ74+DD74)&gt;0,((CV74+CZ74+DD74)/BZ74),)</f>
        <v>73.65384615384616</v>
      </c>
      <c r="DG74" s="233">
        <f t="shared" ref="DG74:DG105" si="470">IF((CW74+DA74+DE74)&gt;0,((CW74+DA74+DE74)/CA74),)</f>
        <v>72.327868852459034</v>
      </c>
      <c r="DH74" s="232">
        <f t="shared" ref="DH74:DH105" si="471">IF(CB74&gt;0,(BZ74*DF74),)</f>
        <v>7660.0000000000009</v>
      </c>
      <c r="DI74" s="233">
        <f t="shared" ref="DI74:DI105" si="472">IF(CC74&gt;0,(CA74*DG74),)</f>
        <v>8824.0000000000018</v>
      </c>
      <c r="DJ74" s="232">
        <f t="shared" ref="DJ74:DJ105" si="473">AD74+BZ74</f>
        <v>389</v>
      </c>
      <c r="DK74" s="233">
        <f t="shared" ref="DK74:DK105" si="474">AE74+CA74</f>
        <v>386</v>
      </c>
      <c r="DL74" s="232">
        <f t="shared" ref="DL74:DL105" si="475">AF74+CB74</f>
        <v>389</v>
      </c>
      <c r="DM74" s="233">
        <f t="shared" ref="DM74:DM105" si="476">AG74+CC74</f>
        <v>386</v>
      </c>
      <c r="DN74" s="545">
        <f t="shared" ref="DN74:DN105" si="477">IF(DJ74&gt;0,((AD74*AT74)+(BZ74*CP74))/DJ74,)</f>
        <v>3.7660668380462723</v>
      </c>
      <c r="DO74" s="546">
        <f t="shared" ref="DO74:DO105" si="478">IF(DK74&gt;0,((AE74*AU74)+(CA74*CQ74))/DK74,)</f>
        <v>3.8937823834196892</v>
      </c>
      <c r="DP74" s="232">
        <f t="shared" ref="DP74:DP105" si="479">IF(DJ74&gt;0,(DJ74*DN74),)</f>
        <v>1465</v>
      </c>
      <c r="DQ74" s="233">
        <f t="shared" ref="DQ74:DQ105" si="480">IF(DK74&gt;0,(DK74*DO74),)</f>
        <v>1503</v>
      </c>
      <c r="DR74" s="232">
        <f t="shared" ref="DR74:DR105" si="481">IF(DL74&gt;0,((AF74*BJ74)+(CB74*DF74))/DL74,)</f>
        <v>77.493573264781489</v>
      </c>
      <c r="DS74" s="233">
        <f t="shared" ref="DS74:DS105" si="482">IF(DM74&gt;0,((AG74*BK74)+(CC74*DG74))/DM74,)</f>
        <v>76.735751295336783</v>
      </c>
      <c r="DT74" s="232">
        <f t="shared" ref="DT74:DT105" si="483">IF(DL74&gt;0,(DL74*DR74),)</f>
        <v>30145</v>
      </c>
      <c r="DU74" s="233">
        <f t="shared" ref="DU74:DU105" si="484">IF(DM74&gt;0,(DM74*DS74),)</f>
        <v>29620</v>
      </c>
      <c r="DV74" s="502">
        <v>74</v>
      </c>
      <c r="DW74" s="517">
        <v>84</v>
      </c>
      <c r="DX74" s="232">
        <f t="shared" ref="DX74:DX105" si="485">IF(FB74&gt;0,DV74,)</f>
        <v>74</v>
      </c>
      <c r="DY74" s="233">
        <f t="shared" ref="DY74:DY105" si="486">IF(FC74&gt;0,DW74,)</f>
        <v>84</v>
      </c>
      <c r="DZ74" s="502">
        <v>68</v>
      </c>
      <c r="EA74" s="519">
        <v>78</v>
      </c>
      <c r="EB74" s="232">
        <f t="shared" ref="EB74:EB105" si="487">IF(FF74&gt;0,DZ74,)</f>
        <v>68</v>
      </c>
      <c r="EC74" s="233">
        <f t="shared" ref="EC74:EC105" si="488">IF(FG74&gt;0,EA74,)</f>
        <v>78</v>
      </c>
      <c r="ED74" s="502"/>
      <c r="EE74" s="519"/>
      <c r="EF74" s="232">
        <f t="shared" ref="EF74:EF105" si="489">IF(FJ74&gt;0,ED74,)</f>
        <v>0</v>
      </c>
      <c r="EG74" s="233">
        <f t="shared" ref="EG74:EG105" si="490">IF(FK74&gt;0,EE74,)</f>
        <v>0</v>
      </c>
      <c r="EH74" s="225">
        <f t="shared" ref="EH74:EH105" si="491">DV74+DZ74+ED74</f>
        <v>142</v>
      </c>
      <c r="EI74" s="233">
        <f t="shared" ref="EI74:EI105" si="492">DW74+EA74+EE74</f>
        <v>162</v>
      </c>
      <c r="EJ74" s="225">
        <f t="shared" ref="EJ74:EJ105" si="493">IF(FN74&gt;0,EH74,)</f>
        <v>142</v>
      </c>
      <c r="EK74" s="233">
        <f t="shared" ref="EK74:EK105" si="494">IF(FO74&gt;0,EI74,)</f>
        <v>162</v>
      </c>
      <c r="EL74" s="506">
        <v>2.6959459459459461</v>
      </c>
      <c r="EM74" s="521">
        <v>2.9940476190476191</v>
      </c>
      <c r="EN74" s="232">
        <f t="shared" ref="EN74:EN105" si="495">IF(DV74&gt;0,(DV74*EL74),)</f>
        <v>199.5</v>
      </c>
      <c r="EO74" s="233">
        <f t="shared" ref="EO74:EO105" si="496">IF(DW74&gt;0,(DW74*EM74),)</f>
        <v>251.5</v>
      </c>
      <c r="EP74" s="506">
        <v>4.0514705882352944</v>
      </c>
      <c r="EQ74" s="523">
        <v>4.0897435897435894</v>
      </c>
      <c r="ER74" s="232">
        <f t="shared" ref="ER74:ER105" si="497">IF(DZ74&gt;0,(DZ74*EP74),)</f>
        <v>275.5</v>
      </c>
      <c r="ES74" s="233">
        <f t="shared" ref="ES74:ES105" si="498">IF(EA74&gt;0,(EA74*EQ74),)</f>
        <v>319</v>
      </c>
      <c r="ET74" s="506"/>
      <c r="EU74" s="523"/>
      <c r="EV74" s="232">
        <f t="shared" ref="EV74:EV105" si="499">IF(ED74&gt;0,(ED74*ET74),)</f>
        <v>0</v>
      </c>
      <c r="EW74" s="233">
        <f t="shared" ref="EW74:EW105" si="500">IF(EE74&gt;0,(EE74*EU74),)</f>
        <v>0</v>
      </c>
      <c r="EX74" s="545">
        <f t="shared" ref="EX74:EX105" si="501">IF(EH74&gt;0,((EN74+ER74+EV74)/EH74),)</f>
        <v>3.3450704225352115</v>
      </c>
      <c r="EY74" s="546">
        <f t="shared" ref="EY74:EY105" si="502">IF(EI74&gt;0,((EO74+ES74+EW74)/EI74),)</f>
        <v>3.5216049382716048</v>
      </c>
      <c r="EZ74" s="232">
        <f t="shared" ref="EZ74:EZ105" si="503">IF(EH74&gt;0,(EH74*EX74),)</f>
        <v>475.00000000000006</v>
      </c>
      <c r="FA74" s="233">
        <f t="shared" ref="FA74:FA105" si="504">IF(EI74&gt;0,(EI74*EY74),)</f>
        <v>570.5</v>
      </c>
      <c r="FB74" s="502">
        <v>52.797297297297298</v>
      </c>
      <c r="FC74" s="517">
        <v>57.547619047619051</v>
      </c>
      <c r="FD74" s="232">
        <f t="shared" ref="FD74:FD105" si="505">IF(DX74&gt;0,(DX74*FB74),)</f>
        <v>3907</v>
      </c>
      <c r="FE74" s="233">
        <f t="shared" ref="FE74:FE105" si="506">IF(DY74&gt;0,(DY74*FC74),)</f>
        <v>4834</v>
      </c>
      <c r="FF74" s="502">
        <v>53.308823529411768</v>
      </c>
      <c r="FG74" s="519">
        <v>53.53846153846154</v>
      </c>
      <c r="FH74" s="232">
        <f t="shared" ref="FH74:FH105" si="507">IF(EB74&gt;0,(EB74*FF74),)</f>
        <v>3625</v>
      </c>
      <c r="FI74" s="233">
        <f t="shared" ref="FI74:FI105" si="508">IF(EC74&gt;0,(EC74*FG74),)</f>
        <v>4176</v>
      </c>
      <c r="FJ74" s="503"/>
      <c r="FK74" s="778"/>
      <c r="FL74" s="232">
        <f t="shared" ref="FL74:FL105" si="509">IF(EF74&gt;0,(EF74*FJ74),)</f>
        <v>0</v>
      </c>
      <c r="FM74" s="233">
        <f t="shared" ref="FM74:FM105" si="510">IF(EG74&gt;0,(EG74*FK74),)</f>
        <v>0</v>
      </c>
      <c r="FN74" s="232">
        <f t="shared" ref="FN74:FN105" si="511">IF((FD74+FH74+FL74)&gt;0,((FD74+FH74+FL74)/EH74),)</f>
        <v>53.04225352112676</v>
      </c>
      <c r="FO74" s="233">
        <f t="shared" ref="FO74:FO105" si="512">IF((FE74+FI74+FM74)&gt;0,((FE74+FI74+FM74)/EI74),)</f>
        <v>55.617283950617285</v>
      </c>
      <c r="FP74" s="232">
        <f t="shared" ref="FP74:FP105" si="513">IF(EH74&gt;0,(EH74*FN74),)</f>
        <v>7532</v>
      </c>
      <c r="FQ74" s="233">
        <f t="shared" ref="FQ74:FQ105" si="514">IF(EI74&gt;0,(EI74*FO74),)</f>
        <v>9010</v>
      </c>
      <c r="FR74" s="503">
        <v>25</v>
      </c>
      <c r="FS74" s="773">
        <v>23</v>
      </c>
      <c r="FT74" s="232">
        <f t="shared" ref="FT74:FT105" si="515">IF(FZ74&gt;0,FR74,)</f>
        <v>25</v>
      </c>
      <c r="FU74" s="233">
        <f t="shared" ref="FU74:FU105" si="516">IF(GA74&gt;0,FS74,)</f>
        <v>23</v>
      </c>
      <c r="FV74" s="375">
        <v>8.56</v>
      </c>
      <c r="FW74" s="775">
        <v>6.5</v>
      </c>
      <c r="FX74" s="232">
        <f t="shared" ref="FX74:FX105" si="517">IF(FR74&gt;0,(FR74*FV74),)</f>
        <v>214</v>
      </c>
      <c r="FY74" s="233">
        <f t="shared" ref="FY74:FY105" si="518">IF(FS74&gt;0,(FS74*FW74),)</f>
        <v>149.5</v>
      </c>
      <c r="FZ74" s="375">
        <v>103.28</v>
      </c>
      <c r="GA74" s="777">
        <v>83.173913043478265</v>
      </c>
      <c r="GB74" s="232">
        <f t="shared" ref="GB74:GB105" si="519">IF(FZ74&gt;0,(FR74*FZ74),)</f>
        <v>2582</v>
      </c>
      <c r="GC74" s="233">
        <f t="shared" ref="GC74:GC105" si="520">IF(GA74&gt;0,(FS74*GA74),)</f>
        <v>1913</v>
      </c>
      <c r="GD74" s="249">
        <f t="shared" ref="GD74:GD105" si="521">(R74+BN74+DV74)</f>
        <v>390</v>
      </c>
      <c r="GE74" s="233">
        <f t="shared" ref="GE74:GE105" si="522">(S74+BO74+DW74)</f>
        <v>398</v>
      </c>
      <c r="GF74" s="232">
        <f t="shared" ref="GF74:GF105" si="523">(T74+BP74+DX74)</f>
        <v>390</v>
      </c>
      <c r="GG74" s="233">
        <f t="shared" ref="GG74:GG105" si="524">(U74+BQ74+DY74)</f>
        <v>398</v>
      </c>
      <c r="GH74" s="232">
        <f t="shared" ref="GH74:GH105" si="525">IF(GD74&gt;0,(AJ74+CF74+EN74),"")</f>
        <v>1333.5</v>
      </c>
      <c r="GI74" s="233">
        <f t="shared" ref="GI74:GI105" si="526">IF(GE74&gt;0,(AK74+CG74+EO74),"")</f>
        <v>1381</v>
      </c>
      <c r="GJ74" s="232">
        <f t="shared" ref="GJ74:GJ105" si="527">IF(GF74&gt;0,(AZ74+CV74+FD74),"")</f>
        <v>28495</v>
      </c>
      <c r="GK74" s="233">
        <f t="shared" ref="GK74:GK105" si="528">IF(GG74&gt;0,(BA74+CW74+FE74),"")</f>
        <v>28746</v>
      </c>
      <c r="GL74" s="249">
        <f t="shared" ref="GL74:GL105" si="529">(V74+BR74+DZ74)</f>
        <v>138</v>
      </c>
      <c r="GM74" s="233">
        <f t="shared" ref="GM74:GM105" si="530">(W74+BS74+EA74)</f>
        <v>149</v>
      </c>
      <c r="GN74" s="232">
        <f t="shared" ref="GN74:GN105" si="531">(X74+BT74+EB74)</f>
        <v>138</v>
      </c>
      <c r="GO74" s="233">
        <f t="shared" ref="GO74:GO105" si="532">(Y74+BU74+EC74)</f>
        <v>149</v>
      </c>
      <c r="GP74" s="232">
        <f t="shared" ref="GP74:GP105" si="533">IF(GL74&gt;0,AN74+CJ74+ER74,)</f>
        <v>601.5</v>
      </c>
      <c r="GQ74" s="233">
        <f t="shared" ref="GQ74:GQ105" si="534">IF(GM74&gt;0,AO74+CK74+ES74,)</f>
        <v>692</v>
      </c>
      <c r="GR74" s="232">
        <f t="shared" ref="GR74:GR105" si="535">IF(GN74&gt;0,BD74+CZ74+FH74,)</f>
        <v>9036</v>
      </c>
      <c r="GS74" s="233">
        <f t="shared" ref="GS74:GS105" si="536">IF(GO74&gt;0,BE74+DA74+FI74,)</f>
        <v>9820</v>
      </c>
      <c r="GT74" s="249">
        <f t="shared" ref="GT74:GT105" si="537">+GL74+GD74</f>
        <v>528</v>
      </c>
      <c r="GU74" s="233">
        <f t="shared" ref="GU74:GU105" si="538">+GM74+GE74</f>
        <v>547</v>
      </c>
      <c r="GV74" s="232">
        <f t="shared" ref="GV74:GV105" si="539">+GN74+GF74</f>
        <v>528</v>
      </c>
      <c r="GW74" s="233">
        <f t="shared" ref="GW74:GW105" si="540">+GO74+GG74</f>
        <v>547</v>
      </c>
      <c r="GX74" s="232">
        <f t="shared" ref="GX74:GX105" si="541">IF(GT74&gt;0,(GH74+GP74),"")</f>
        <v>1935</v>
      </c>
      <c r="GY74" s="233">
        <f t="shared" ref="GY74:GY105" si="542">IF(GU74&gt;0,(GI74+GQ74),"")</f>
        <v>2073</v>
      </c>
      <c r="GZ74" s="232">
        <f t="shared" ref="GZ74:GZ105" si="543">IF(GV74&gt;0,(GJ74+GR74),"")</f>
        <v>37531</v>
      </c>
      <c r="HA74" s="233">
        <f t="shared" ref="HA74:HA105" si="544">IF(GW74&gt;0,(GK74+GS74),"")</f>
        <v>38566</v>
      </c>
      <c r="HB74" s="249">
        <f t="shared" ref="HB74:HB105" si="545">(Z74+BV74+ED74)</f>
        <v>3</v>
      </c>
      <c r="HC74" s="233">
        <f t="shared" ref="HC74:HC105" si="546">(AA74+BW74+EE74)</f>
        <v>1</v>
      </c>
      <c r="HD74" s="232">
        <f t="shared" ref="HD74:HD105" si="547">(AB74+BX74+EF74)</f>
        <v>3</v>
      </c>
      <c r="HE74" s="233">
        <f t="shared" ref="HE74:HE105" si="548">(AC74+BY74+EG74)</f>
        <v>1</v>
      </c>
      <c r="HF74" s="232">
        <f t="shared" ref="HF74:HF105" si="549">IF(HB74&gt;0,(AR74+CN74+EV74),"")</f>
        <v>5</v>
      </c>
      <c r="HG74" s="233">
        <f t="shared" ref="HG74:HG105" si="550">IF(HC74&gt;0,(AS74+CO74+EW74),"")</f>
        <v>0.5</v>
      </c>
      <c r="HH74" s="232">
        <f t="shared" ref="HH74:HH105" si="551">IF(HD74&gt;0,(BH74+DD74+FL74),"")</f>
        <v>146</v>
      </c>
      <c r="HI74" s="233">
        <f t="shared" ref="HI74:HI105" si="552">IF(HE74&gt;0,(BI74+DE74+FM74),"")</f>
        <v>64</v>
      </c>
      <c r="HJ74" s="249">
        <f t="shared" ref="HJ74:HJ105" si="553">IF((DJ74+EH74+FR74)&gt;0,(DP74+EZ74+FX74),"")</f>
        <v>2154</v>
      </c>
      <c r="HK74" s="233">
        <f t="shared" ref="HK74:HK105" si="554">IF((DK74+EI74+FS74)&gt;0,(DQ74+FA74+FY74),"")</f>
        <v>2223</v>
      </c>
      <c r="HL74" s="232">
        <f t="shared" ref="HL74:HL105" si="555">IF((DL74+EJ74+FT74)&gt;0,(DT74+FP74+GB74),"")</f>
        <v>40259</v>
      </c>
      <c r="HM74" s="232">
        <f t="shared" ref="HM74:HM105" si="556">IF((DM74+EK74+FU74)&gt;0,(DU74+FQ74+GC74),"")</f>
        <v>40543</v>
      </c>
    </row>
    <row r="75" spans="1:221" ht="15.75">
      <c r="A75" s="507" t="s">
        <v>45</v>
      </c>
      <c r="B75" s="508" t="s">
        <v>1050</v>
      </c>
      <c r="C75" s="559"/>
      <c r="D75" s="507">
        <v>135160</v>
      </c>
      <c r="E75" s="563">
        <v>9</v>
      </c>
      <c r="F75" s="509">
        <v>215</v>
      </c>
      <c r="G75" s="524">
        <v>249</v>
      </c>
      <c r="H75" s="503">
        <v>9</v>
      </c>
      <c r="I75" s="513">
        <v>15</v>
      </c>
      <c r="J75" s="232">
        <f t="shared" si="408"/>
        <v>206</v>
      </c>
      <c r="K75" s="233">
        <f t="shared" si="409"/>
        <v>234</v>
      </c>
      <c r="L75" s="504">
        <v>60</v>
      </c>
      <c r="M75" s="504">
        <v>60</v>
      </c>
      <c r="N75" s="232">
        <f t="shared" ref="N75:N138" si="557">+R75+V75+Z75+BN75+BR75+BV75+DV75+DZ75+ED75+FR75</f>
        <v>206</v>
      </c>
      <c r="O75" s="233">
        <f t="shared" si="410"/>
        <v>234</v>
      </c>
      <c r="P75" s="232">
        <f t="shared" si="411"/>
        <v>206</v>
      </c>
      <c r="Q75" s="233">
        <f t="shared" si="412"/>
        <v>234</v>
      </c>
      <c r="R75" s="503">
        <v>51</v>
      </c>
      <c r="S75" s="513">
        <v>70</v>
      </c>
      <c r="T75" s="232">
        <f t="shared" si="413"/>
        <v>51</v>
      </c>
      <c r="U75" s="233">
        <f t="shared" si="414"/>
        <v>70</v>
      </c>
      <c r="V75" s="502">
        <v>11</v>
      </c>
      <c r="W75" s="515">
        <v>18</v>
      </c>
      <c r="X75" s="232">
        <f t="shared" si="415"/>
        <v>11</v>
      </c>
      <c r="Y75" s="233">
        <f t="shared" si="416"/>
        <v>18</v>
      </c>
      <c r="Z75" s="502">
        <v>16</v>
      </c>
      <c r="AA75" s="515">
        <v>15</v>
      </c>
      <c r="AB75" s="232">
        <f t="shared" si="417"/>
        <v>16</v>
      </c>
      <c r="AC75" s="233">
        <f t="shared" si="418"/>
        <v>15</v>
      </c>
      <c r="AD75" s="225">
        <f t="shared" si="419"/>
        <v>78</v>
      </c>
      <c r="AE75" s="233">
        <f t="shared" si="420"/>
        <v>103</v>
      </c>
      <c r="AF75" s="225">
        <f t="shared" si="421"/>
        <v>78</v>
      </c>
      <c r="AG75" s="233">
        <f t="shared" si="422"/>
        <v>103</v>
      </c>
      <c r="AH75" s="505">
        <v>2.3235294117647061</v>
      </c>
      <c r="AI75" s="521">
        <v>2.7071428571428573</v>
      </c>
      <c r="AJ75" s="232">
        <f t="shared" si="423"/>
        <v>118.50000000000001</v>
      </c>
      <c r="AK75" s="233">
        <f t="shared" si="424"/>
        <v>189.5</v>
      </c>
      <c r="AL75" s="505">
        <v>2.5909090909090908</v>
      </c>
      <c r="AM75" s="523">
        <v>2.6944444444444446</v>
      </c>
      <c r="AN75" s="232">
        <f t="shared" si="425"/>
        <v>28.5</v>
      </c>
      <c r="AO75" s="233">
        <f t="shared" si="426"/>
        <v>48.5</v>
      </c>
      <c r="AP75" s="505">
        <v>0.53125</v>
      </c>
      <c r="AQ75" s="523">
        <v>0.56666666666666665</v>
      </c>
      <c r="AR75" s="232">
        <f t="shared" si="427"/>
        <v>8.5</v>
      </c>
      <c r="AS75" s="233">
        <f t="shared" si="428"/>
        <v>8.5</v>
      </c>
      <c r="AT75" s="545">
        <f t="shared" si="429"/>
        <v>1.9935897435897436</v>
      </c>
      <c r="AU75" s="546">
        <f t="shared" si="430"/>
        <v>2.3932038834951457</v>
      </c>
      <c r="AV75" s="232">
        <f t="shared" si="431"/>
        <v>155.5</v>
      </c>
      <c r="AW75" s="233">
        <f t="shared" si="432"/>
        <v>246.5</v>
      </c>
      <c r="AX75" s="502">
        <v>71.196078431372555</v>
      </c>
      <c r="AY75" s="517">
        <v>74.471428571428575</v>
      </c>
      <c r="AZ75" s="232">
        <f t="shared" si="433"/>
        <v>3631.0000000000005</v>
      </c>
      <c r="BA75" s="233">
        <f t="shared" si="434"/>
        <v>5213</v>
      </c>
      <c r="BB75" s="502">
        <v>68.181818181818187</v>
      </c>
      <c r="BC75" s="519">
        <v>70.055555555555557</v>
      </c>
      <c r="BD75" s="232">
        <f t="shared" si="435"/>
        <v>750</v>
      </c>
      <c r="BE75" s="233">
        <f t="shared" si="436"/>
        <v>1261</v>
      </c>
      <c r="BF75" s="503">
        <v>68.875</v>
      </c>
      <c r="BG75" s="519">
        <v>66.400000000000006</v>
      </c>
      <c r="BH75" s="232">
        <f t="shared" si="437"/>
        <v>1102</v>
      </c>
      <c r="BI75" s="233">
        <f t="shared" si="438"/>
        <v>996.00000000000011</v>
      </c>
      <c r="BJ75" s="232">
        <f t="shared" si="439"/>
        <v>70.294871794871796</v>
      </c>
      <c r="BK75" s="233">
        <f t="shared" si="440"/>
        <v>72.524271844660191</v>
      </c>
      <c r="BL75" s="232">
        <f t="shared" si="441"/>
        <v>5483</v>
      </c>
      <c r="BM75" s="233">
        <f t="shared" si="442"/>
        <v>7470</v>
      </c>
      <c r="BN75" s="502">
        <v>46</v>
      </c>
      <c r="BO75" s="517">
        <v>55</v>
      </c>
      <c r="BP75" s="232">
        <f t="shared" si="443"/>
        <v>46</v>
      </c>
      <c r="BQ75" s="233">
        <f t="shared" si="444"/>
        <v>55</v>
      </c>
      <c r="BR75" s="502">
        <v>24</v>
      </c>
      <c r="BS75" s="519">
        <v>26</v>
      </c>
      <c r="BT75" s="232">
        <f t="shared" si="445"/>
        <v>24</v>
      </c>
      <c r="BU75" s="233">
        <f t="shared" si="446"/>
        <v>26</v>
      </c>
      <c r="BV75" s="502"/>
      <c r="BW75" s="519"/>
      <c r="BX75" s="232">
        <f t="shared" si="447"/>
        <v>0</v>
      </c>
      <c r="BY75" s="233">
        <f t="shared" si="448"/>
        <v>0</v>
      </c>
      <c r="BZ75" s="225">
        <f t="shared" si="449"/>
        <v>70</v>
      </c>
      <c r="CA75" s="233">
        <f t="shared" si="450"/>
        <v>81</v>
      </c>
      <c r="CB75" s="225">
        <f t="shared" si="451"/>
        <v>70</v>
      </c>
      <c r="CC75" s="233">
        <f t="shared" si="452"/>
        <v>81</v>
      </c>
      <c r="CD75" s="506">
        <v>4.2826086956521738</v>
      </c>
      <c r="CE75" s="521">
        <v>4.127272727272727</v>
      </c>
      <c r="CF75" s="232">
        <f t="shared" si="453"/>
        <v>197</v>
      </c>
      <c r="CG75" s="233">
        <f t="shared" si="454"/>
        <v>226.99999999999997</v>
      </c>
      <c r="CH75" s="506">
        <v>4.895833333333333</v>
      </c>
      <c r="CI75" s="523">
        <v>6.75</v>
      </c>
      <c r="CJ75" s="232">
        <f t="shared" si="455"/>
        <v>117.5</v>
      </c>
      <c r="CK75" s="233">
        <f t="shared" si="456"/>
        <v>175.5</v>
      </c>
      <c r="CL75" s="506"/>
      <c r="CM75" s="523"/>
      <c r="CN75" s="232">
        <f t="shared" si="457"/>
        <v>0</v>
      </c>
      <c r="CO75" s="233">
        <f t="shared" si="458"/>
        <v>0</v>
      </c>
      <c r="CP75" s="232">
        <f t="shared" si="459"/>
        <v>4.4928571428571429</v>
      </c>
      <c r="CQ75" s="546">
        <f t="shared" si="460"/>
        <v>4.9691358024691361</v>
      </c>
      <c r="CR75" s="232">
        <f t="shared" si="461"/>
        <v>314.5</v>
      </c>
      <c r="CS75" s="233">
        <f t="shared" si="462"/>
        <v>402.5</v>
      </c>
      <c r="CT75" s="502">
        <v>78</v>
      </c>
      <c r="CU75" s="517">
        <v>76.599999999999994</v>
      </c>
      <c r="CV75" s="232">
        <f t="shared" si="463"/>
        <v>3588</v>
      </c>
      <c r="CW75" s="233">
        <f t="shared" si="464"/>
        <v>4213</v>
      </c>
      <c r="CX75" s="502">
        <v>71.125</v>
      </c>
      <c r="CY75" s="519">
        <v>83.038461538461533</v>
      </c>
      <c r="CZ75" s="232">
        <f t="shared" si="465"/>
        <v>1707</v>
      </c>
      <c r="DA75" s="233">
        <f t="shared" si="466"/>
        <v>2159</v>
      </c>
      <c r="DB75" s="503"/>
      <c r="DC75" s="519"/>
      <c r="DD75" s="232">
        <f t="shared" si="467"/>
        <v>0</v>
      </c>
      <c r="DE75" s="233">
        <f t="shared" si="468"/>
        <v>0</v>
      </c>
      <c r="DF75" s="232">
        <f t="shared" si="469"/>
        <v>75.642857142857139</v>
      </c>
      <c r="DG75" s="233">
        <f t="shared" si="470"/>
        <v>78.666666666666671</v>
      </c>
      <c r="DH75" s="232">
        <f t="shared" si="471"/>
        <v>5295</v>
      </c>
      <c r="DI75" s="233">
        <f t="shared" si="472"/>
        <v>6372</v>
      </c>
      <c r="DJ75" s="232">
        <f t="shared" si="473"/>
        <v>148</v>
      </c>
      <c r="DK75" s="233">
        <f t="shared" si="474"/>
        <v>184</v>
      </c>
      <c r="DL75" s="232">
        <f t="shared" si="475"/>
        <v>148</v>
      </c>
      <c r="DM75" s="233">
        <f t="shared" si="476"/>
        <v>184</v>
      </c>
      <c r="DN75" s="545">
        <f t="shared" si="477"/>
        <v>3.1756756756756759</v>
      </c>
      <c r="DO75" s="546">
        <f t="shared" si="478"/>
        <v>3.527173913043478</v>
      </c>
      <c r="DP75" s="232">
        <f t="shared" si="479"/>
        <v>470.00000000000006</v>
      </c>
      <c r="DQ75" s="233">
        <f t="shared" si="480"/>
        <v>649</v>
      </c>
      <c r="DR75" s="232">
        <f t="shared" si="481"/>
        <v>72.824324324324323</v>
      </c>
      <c r="DS75" s="233">
        <f t="shared" si="482"/>
        <v>75.228260869565219</v>
      </c>
      <c r="DT75" s="232">
        <f t="shared" si="483"/>
        <v>10778</v>
      </c>
      <c r="DU75" s="233">
        <f t="shared" si="484"/>
        <v>13842</v>
      </c>
      <c r="DV75" s="502">
        <v>9</v>
      </c>
      <c r="DW75" s="517">
        <v>8</v>
      </c>
      <c r="DX75" s="232">
        <f t="shared" si="485"/>
        <v>9</v>
      </c>
      <c r="DY75" s="233">
        <f t="shared" si="486"/>
        <v>8</v>
      </c>
      <c r="DZ75" s="502">
        <v>22</v>
      </c>
      <c r="EA75" s="519">
        <v>11</v>
      </c>
      <c r="EB75" s="232">
        <f t="shared" si="487"/>
        <v>22</v>
      </c>
      <c r="EC75" s="233">
        <f t="shared" si="488"/>
        <v>11</v>
      </c>
      <c r="ED75" s="502"/>
      <c r="EE75" s="519"/>
      <c r="EF75" s="232">
        <f t="shared" si="489"/>
        <v>0</v>
      </c>
      <c r="EG75" s="233">
        <f t="shared" si="490"/>
        <v>0</v>
      </c>
      <c r="EH75" s="225">
        <f t="shared" si="491"/>
        <v>31</v>
      </c>
      <c r="EI75" s="233">
        <f t="shared" si="492"/>
        <v>19</v>
      </c>
      <c r="EJ75" s="225">
        <f t="shared" si="493"/>
        <v>31</v>
      </c>
      <c r="EK75" s="233">
        <f t="shared" si="494"/>
        <v>19</v>
      </c>
      <c r="EL75" s="506">
        <v>2.9444444444444446</v>
      </c>
      <c r="EM75" s="521">
        <v>1.875</v>
      </c>
      <c r="EN75" s="232">
        <f t="shared" si="495"/>
        <v>26.5</v>
      </c>
      <c r="EO75" s="233">
        <f t="shared" si="496"/>
        <v>15</v>
      </c>
      <c r="EP75" s="506">
        <v>4</v>
      </c>
      <c r="EQ75" s="523">
        <v>4.6363636363636367</v>
      </c>
      <c r="ER75" s="232">
        <f t="shared" si="497"/>
        <v>88</v>
      </c>
      <c r="ES75" s="233">
        <f t="shared" si="498"/>
        <v>51</v>
      </c>
      <c r="ET75" s="506"/>
      <c r="EU75" s="523"/>
      <c r="EV75" s="232">
        <f t="shared" si="499"/>
        <v>0</v>
      </c>
      <c r="EW75" s="233">
        <f t="shared" si="500"/>
        <v>0</v>
      </c>
      <c r="EX75" s="545">
        <f t="shared" si="501"/>
        <v>3.693548387096774</v>
      </c>
      <c r="EY75" s="546">
        <f t="shared" si="502"/>
        <v>3.4736842105263159</v>
      </c>
      <c r="EZ75" s="232">
        <f t="shared" si="503"/>
        <v>114.5</v>
      </c>
      <c r="FA75" s="233">
        <f t="shared" si="504"/>
        <v>66</v>
      </c>
      <c r="FB75" s="502">
        <v>45.333333333333336</v>
      </c>
      <c r="FC75" s="517">
        <v>44.5</v>
      </c>
      <c r="FD75" s="232">
        <f t="shared" si="505"/>
        <v>408</v>
      </c>
      <c r="FE75" s="233">
        <f t="shared" si="506"/>
        <v>356</v>
      </c>
      <c r="FF75" s="502">
        <v>47.636363636363633</v>
      </c>
      <c r="FG75" s="519">
        <v>59.909090909090907</v>
      </c>
      <c r="FH75" s="232">
        <f t="shared" si="507"/>
        <v>1048</v>
      </c>
      <c r="FI75" s="233">
        <f t="shared" si="508"/>
        <v>659</v>
      </c>
      <c r="FJ75" s="503"/>
      <c r="FK75" s="778"/>
      <c r="FL75" s="232">
        <f t="shared" si="509"/>
        <v>0</v>
      </c>
      <c r="FM75" s="233">
        <f t="shared" si="510"/>
        <v>0</v>
      </c>
      <c r="FN75" s="232">
        <f t="shared" si="511"/>
        <v>46.967741935483872</v>
      </c>
      <c r="FO75" s="233">
        <f t="shared" si="512"/>
        <v>53.421052631578945</v>
      </c>
      <c r="FP75" s="232">
        <f t="shared" si="513"/>
        <v>1456</v>
      </c>
      <c r="FQ75" s="233">
        <f t="shared" si="514"/>
        <v>1015</v>
      </c>
      <c r="FR75" s="503">
        <v>27</v>
      </c>
      <c r="FS75" s="773">
        <v>31</v>
      </c>
      <c r="FT75" s="232">
        <f t="shared" si="515"/>
        <v>27</v>
      </c>
      <c r="FU75" s="233">
        <f t="shared" si="516"/>
        <v>31</v>
      </c>
      <c r="FV75" s="375">
        <v>4.6481481481481479</v>
      </c>
      <c r="FW75" s="775">
        <v>5.741935483870968</v>
      </c>
      <c r="FX75" s="232">
        <f t="shared" si="517"/>
        <v>125.5</v>
      </c>
      <c r="FY75" s="233">
        <f t="shared" si="518"/>
        <v>178</v>
      </c>
      <c r="FZ75" s="375">
        <v>71.592592592592595</v>
      </c>
      <c r="GA75" s="777">
        <v>70.354838709677423</v>
      </c>
      <c r="GB75" s="232">
        <f t="shared" si="519"/>
        <v>1933</v>
      </c>
      <c r="GC75" s="233">
        <f t="shared" si="520"/>
        <v>2181</v>
      </c>
      <c r="GD75" s="249">
        <f t="shared" si="521"/>
        <v>106</v>
      </c>
      <c r="GE75" s="233">
        <f t="shared" si="522"/>
        <v>133</v>
      </c>
      <c r="GF75" s="232">
        <f t="shared" si="523"/>
        <v>106</v>
      </c>
      <c r="GG75" s="233">
        <f t="shared" si="524"/>
        <v>133</v>
      </c>
      <c r="GH75" s="232">
        <f t="shared" si="525"/>
        <v>342</v>
      </c>
      <c r="GI75" s="233">
        <f t="shared" si="526"/>
        <v>431.5</v>
      </c>
      <c r="GJ75" s="232">
        <f t="shared" si="527"/>
        <v>7627</v>
      </c>
      <c r="GK75" s="233">
        <f t="shared" si="528"/>
        <v>9782</v>
      </c>
      <c r="GL75" s="249">
        <f t="shared" si="529"/>
        <v>57</v>
      </c>
      <c r="GM75" s="233">
        <f t="shared" si="530"/>
        <v>55</v>
      </c>
      <c r="GN75" s="232">
        <f t="shared" si="531"/>
        <v>57</v>
      </c>
      <c r="GO75" s="233">
        <f t="shared" si="532"/>
        <v>55</v>
      </c>
      <c r="GP75" s="232">
        <f t="shared" si="533"/>
        <v>234</v>
      </c>
      <c r="GQ75" s="233">
        <f t="shared" si="534"/>
        <v>275</v>
      </c>
      <c r="GR75" s="232">
        <f t="shared" si="535"/>
        <v>3505</v>
      </c>
      <c r="GS75" s="233">
        <f t="shared" si="536"/>
        <v>4079</v>
      </c>
      <c r="GT75" s="249">
        <f t="shared" si="537"/>
        <v>163</v>
      </c>
      <c r="GU75" s="233">
        <f t="shared" si="538"/>
        <v>188</v>
      </c>
      <c r="GV75" s="232">
        <f t="shared" si="539"/>
        <v>163</v>
      </c>
      <c r="GW75" s="233">
        <f t="shared" si="540"/>
        <v>188</v>
      </c>
      <c r="GX75" s="232">
        <f t="shared" si="541"/>
        <v>576</v>
      </c>
      <c r="GY75" s="233">
        <f t="shared" si="542"/>
        <v>706.5</v>
      </c>
      <c r="GZ75" s="232">
        <f t="shared" si="543"/>
        <v>11132</v>
      </c>
      <c r="HA75" s="233">
        <f t="shared" si="544"/>
        <v>13861</v>
      </c>
      <c r="HB75" s="249">
        <f t="shared" si="545"/>
        <v>16</v>
      </c>
      <c r="HC75" s="233">
        <f t="shared" si="546"/>
        <v>15</v>
      </c>
      <c r="HD75" s="232">
        <f t="shared" si="547"/>
        <v>16</v>
      </c>
      <c r="HE75" s="233">
        <f t="shared" si="548"/>
        <v>15</v>
      </c>
      <c r="HF75" s="232">
        <f t="shared" si="549"/>
        <v>8.5</v>
      </c>
      <c r="HG75" s="233">
        <f t="shared" si="550"/>
        <v>8.5</v>
      </c>
      <c r="HH75" s="232">
        <f t="shared" si="551"/>
        <v>1102</v>
      </c>
      <c r="HI75" s="233">
        <f t="shared" si="552"/>
        <v>996.00000000000011</v>
      </c>
      <c r="HJ75" s="249">
        <f t="shared" si="553"/>
        <v>710</v>
      </c>
      <c r="HK75" s="233">
        <f t="shared" si="554"/>
        <v>893</v>
      </c>
      <c r="HL75" s="232">
        <f t="shared" si="555"/>
        <v>14167</v>
      </c>
      <c r="HM75" s="232">
        <f t="shared" si="556"/>
        <v>17038</v>
      </c>
    </row>
    <row r="76" spans="1:221" ht="15.75">
      <c r="A76" s="507" t="s">
        <v>45</v>
      </c>
      <c r="B76" s="508" t="s">
        <v>1051</v>
      </c>
      <c r="C76" s="559"/>
      <c r="D76" s="507">
        <v>135188</v>
      </c>
      <c r="E76" s="563">
        <v>9</v>
      </c>
      <c r="F76" s="509">
        <v>490</v>
      </c>
      <c r="G76" s="524">
        <v>473</v>
      </c>
      <c r="H76" s="503">
        <v>31</v>
      </c>
      <c r="I76" s="513">
        <v>17</v>
      </c>
      <c r="J76" s="232">
        <f t="shared" si="408"/>
        <v>459</v>
      </c>
      <c r="K76" s="233">
        <f t="shared" si="409"/>
        <v>456</v>
      </c>
      <c r="L76" s="504">
        <v>60</v>
      </c>
      <c r="M76" s="504">
        <v>60</v>
      </c>
      <c r="N76" s="232">
        <f t="shared" si="557"/>
        <v>459</v>
      </c>
      <c r="O76" s="233">
        <f t="shared" si="410"/>
        <v>456</v>
      </c>
      <c r="P76" s="232">
        <f t="shared" si="411"/>
        <v>459</v>
      </c>
      <c r="Q76" s="233">
        <f t="shared" si="412"/>
        <v>456</v>
      </c>
      <c r="R76" s="503">
        <v>65</v>
      </c>
      <c r="S76" s="513">
        <v>77</v>
      </c>
      <c r="T76" s="232">
        <f t="shared" si="413"/>
        <v>65</v>
      </c>
      <c r="U76" s="233">
        <f t="shared" si="414"/>
        <v>77</v>
      </c>
      <c r="V76" s="502">
        <v>23</v>
      </c>
      <c r="W76" s="515">
        <v>20</v>
      </c>
      <c r="X76" s="232">
        <f t="shared" si="415"/>
        <v>23</v>
      </c>
      <c r="Y76" s="233">
        <f t="shared" si="416"/>
        <v>20</v>
      </c>
      <c r="Z76" s="502">
        <v>5</v>
      </c>
      <c r="AA76" s="515">
        <v>9</v>
      </c>
      <c r="AB76" s="232">
        <f t="shared" si="417"/>
        <v>5</v>
      </c>
      <c r="AC76" s="233">
        <f t="shared" si="418"/>
        <v>9</v>
      </c>
      <c r="AD76" s="225">
        <f t="shared" si="419"/>
        <v>93</v>
      </c>
      <c r="AE76" s="233">
        <f t="shared" si="420"/>
        <v>106</v>
      </c>
      <c r="AF76" s="225">
        <f t="shared" si="421"/>
        <v>93</v>
      </c>
      <c r="AG76" s="233">
        <f t="shared" si="422"/>
        <v>106</v>
      </c>
      <c r="AH76" s="505">
        <v>2.5384615384615383</v>
      </c>
      <c r="AI76" s="521">
        <v>2.3051948051948052</v>
      </c>
      <c r="AJ76" s="232">
        <f t="shared" si="423"/>
        <v>165</v>
      </c>
      <c r="AK76" s="233">
        <f t="shared" si="424"/>
        <v>177.5</v>
      </c>
      <c r="AL76" s="505">
        <v>3.3695652173913042</v>
      </c>
      <c r="AM76" s="523">
        <v>2.4500000000000002</v>
      </c>
      <c r="AN76" s="232">
        <f t="shared" si="425"/>
        <v>77.5</v>
      </c>
      <c r="AO76" s="233">
        <f t="shared" si="426"/>
        <v>49</v>
      </c>
      <c r="AP76" s="505">
        <v>1</v>
      </c>
      <c r="AQ76" s="523">
        <v>1</v>
      </c>
      <c r="AR76" s="232">
        <f t="shared" si="427"/>
        <v>5</v>
      </c>
      <c r="AS76" s="233">
        <f t="shared" si="428"/>
        <v>9</v>
      </c>
      <c r="AT76" s="545">
        <f t="shared" si="429"/>
        <v>2.661290322580645</v>
      </c>
      <c r="AU76" s="546">
        <f t="shared" si="430"/>
        <v>2.2216981132075473</v>
      </c>
      <c r="AV76" s="232">
        <f t="shared" si="431"/>
        <v>247.5</v>
      </c>
      <c r="AW76" s="233">
        <f t="shared" si="432"/>
        <v>235.5</v>
      </c>
      <c r="AX76" s="502">
        <v>72.646153846153851</v>
      </c>
      <c r="AY76" s="517">
        <v>70.753246753246756</v>
      </c>
      <c r="AZ76" s="232">
        <f t="shared" si="433"/>
        <v>4722</v>
      </c>
      <c r="BA76" s="233">
        <f t="shared" si="434"/>
        <v>5448</v>
      </c>
      <c r="BB76" s="502">
        <v>68.478260869565219</v>
      </c>
      <c r="BC76" s="519">
        <v>66.2</v>
      </c>
      <c r="BD76" s="232">
        <f t="shared" si="435"/>
        <v>1575</v>
      </c>
      <c r="BE76" s="233">
        <f t="shared" si="436"/>
        <v>1324</v>
      </c>
      <c r="BF76" s="503">
        <v>69.400000000000006</v>
      </c>
      <c r="BG76" s="519">
        <v>71.333333333333329</v>
      </c>
      <c r="BH76" s="232">
        <f t="shared" si="437"/>
        <v>347</v>
      </c>
      <c r="BI76" s="233">
        <f t="shared" si="438"/>
        <v>642</v>
      </c>
      <c r="BJ76" s="232">
        <f t="shared" si="439"/>
        <v>71.44086021505376</v>
      </c>
      <c r="BK76" s="233">
        <f t="shared" si="440"/>
        <v>69.943396226415089</v>
      </c>
      <c r="BL76" s="232">
        <f t="shared" si="441"/>
        <v>6644</v>
      </c>
      <c r="BM76" s="233">
        <f t="shared" si="442"/>
        <v>7413.9999999999991</v>
      </c>
      <c r="BN76" s="502">
        <v>153</v>
      </c>
      <c r="BO76" s="517">
        <v>153</v>
      </c>
      <c r="BP76" s="232">
        <f t="shared" si="443"/>
        <v>153</v>
      </c>
      <c r="BQ76" s="233">
        <f t="shared" si="444"/>
        <v>153</v>
      </c>
      <c r="BR76" s="502">
        <v>62</v>
      </c>
      <c r="BS76" s="519">
        <v>54</v>
      </c>
      <c r="BT76" s="232">
        <f t="shared" si="445"/>
        <v>62</v>
      </c>
      <c r="BU76" s="233">
        <f t="shared" si="446"/>
        <v>54</v>
      </c>
      <c r="BV76" s="502"/>
      <c r="BW76" s="519"/>
      <c r="BX76" s="232">
        <f t="shared" si="447"/>
        <v>0</v>
      </c>
      <c r="BY76" s="233">
        <f t="shared" si="448"/>
        <v>0</v>
      </c>
      <c r="BZ76" s="225">
        <f t="shared" si="449"/>
        <v>215</v>
      </c>
      <c r="CA76" s="233">
        <f t="shared" si="450"/>
        <v>207</v>
      </c>
      <c r="CB76" s="225">
        <f t="shared" si="451"/>
        <v>215</v>
      </c>
      <c r="CC76" s="233">
        <f t="shared" si="452"/>
        <v>207</v>
      </c>
      <c r="CD76" s="506">
        <v>3.5359477124183005</v>
      </c>
      <c r="CE76" s="521">
        <v>3.8954248366013071</v>
      </c>
      <c r="CF76" s="232">
        <f t="shared" si="453"/>
        <v>541</v>
      </c>
      <c r="CG76" s="233">
        <f t="shared" si="454"/>
        <v>596</v>
      </c>
      <c r="CH76" s="506">
        <v>4.588709677419355</v>
      </c>
      <c r="CI76" s="523">
        <v>4.8611111111111107</v>
      </c>
      <c r="CJ76" s="232">
        <f t="shared" si="455"/>
        <v>284.5</v>
      </c>
      <c r="CK76" s="233">
        <f t="shared" si="456"/>
        <v>262.5</v>
      </c>
      <c r="CL76" s="506"/>
      <c r="CM76" s="523"/>
      <c r="CN76" s="232">
        <f t="shared" si="457"/>
        <v>0</v>
      </c>
      <c r="CO76" s="233">
        <f t="shared" si="458"/>
        <v>0</v>
      </c>
      <c r="CP76" s="232">
        <f t="shared" si="459"/>
        <v>3.8395348837209302</v>
      </c>
      <c r="CQ76" s="546">
        <f t="shared" si="460"/>
        <v>4.1473429951690823</v>
      </c>
      <c r="CR76" s="232">
        <f t="shared" si="461"/>
        <v>825.5</v>
      </c>
      <c r="CS76" s="233">
        <f t="shared" si="462"/>
        <v>858.5</v>
      </c>
      <c r="CT76" s="502">
        <v>74.856209150326791</v>
      </c>
      <c r="CU76" s="517">
        <v>78.679738562091501</v>
      </c>
      <c r="CV76" s="232">
        <f t="shared" si="463"/>
        <v>11452.999999999998</v>
      </c>
      <c r="CW76" s="233">
        <f t="shared" si="464"/>
        <v>12038</v>
      </c>
      <c r="CX76" s="502">
        <v>77.451612903225808</v>
      </c>
      <c r="CY76" s="519">
        <v>81.055555555555557</v>
      </c>
      <c r="CZ76" s="232">
        <f t="shared" si="465"/>
        <v>4802</v>
      </c>
      <c r="DA76" s="233">
        <f t="shared" si="466"/>
        <v>4377</v>
      </c>
      <c r="DB76" s="503"/>
      <c r="DC76" s="519"/>
      <c r="DD76" s="232">
        <f t="shared" si="467"/>
        <v>0</v>
      </c>
      <c r="DE76" s="233">
        <f t="shared" si="468"/>
        <v>0</v>
      </c>
      <c r="DF76" s="232">
        <f t="shared" si="469"/>
        <v>75.604651162790688</v>
      </c>
      <c r="DG76" s="233">
        <f t="shared" si="470"/>
        <v>79.299516908212567</v>
      </c>
      <c r="DH76" s="232">
        <f t="shared" si="471"/>
        <v>16254.999999999998</v>
      </c>
      <c r="DI76" s="233">
        <f t="shared" si="472"/>
        <v>16415</v>
      </c>
      <c r="DJ76" s="232">
        <f t="shared" si="473"/>
        <v>308</v>
      </c>
      <c r="DK76" s="233">
        <f t="shared" si="474"/>
        <v>313</v>
      </c>
      <c r="DL76" s="232">
        <f t="shared" si="475"/>
        <v>308</v>
      </c>
      <c r="DM76" s="233">
        <f t="shared" si="476"/>
        <v>313</v>
      </c>
      <c r="DN76" s="545">
        <f t="shared" si="477"/>
        <v>3.4837662337662336</v>
      </c>
      <c r="DO76" s="546">
        <f t="shared" si="478"/>
        <v>3.4952076677316293</v>
      </c>
      <c r="DP76" s="232">
        <f t="shared" si="479"/>
        <v>1073</v>
      </c>
      <c r="DQ76" s="233">
        <f t="shared" si="480"/>
        <v>1094</v>
      </c>
      <c r="DR76" s="232">
        <f t="shared" si="481"/>
        <v>74.347402597402592</v>
      </c>
      <c r="DS76" s="233">
        <f t="shared" si="482"/>
        <v>76.130990415335461</v>
      </c>
      <c r="DT76" s="232">
        <f t="shared" si="483"/>
        <v>22899</v>
      </c>
      <c r="DU76" s="233">
        <f t="shared" si="484"/>
        <v>23829</v>
      </c>
      <c r="DV76" s="502">
        <v>60</v>
      </c>
      <c r="DW76" s="517">
        <v>44</v>
      </c>
      <c r="DX76" s="232">
        <f t="shared" si="485"/>
        <v>60</v>
      </c>
      <c r="DY76" s="233">
        <f t="shared" si="486"/>
        <v>44</v>
      </c>
      <c r="DZ76" s="502">
        <v>62</v>
      </c>
      <c r="EA76" s="519">
        <v>60</v>
      </c>
      <c r="EB76" s="232">
        <f t="shared" si="487"/>
        <v>62</v>
      </c>
      <c r="EC76" s="233">
        <f t="shared" si="488"/>
        <v>60</v>
      </c>
      <c r="ED76" s="502"/>
      <c r="EE76" s="519"/>
      <c r="EF76" s="232">
        <f t="shared" si="489"/>
        <v>0</v>
      </c>
      <c r="EG76" s="233">
        <f t="shared" si="490"/>
        <v>0</v>
      </c>
      <c r="EH76" s="225">
        <f t="shared" si="491"/>
        <v>122</v>
      </c>
      <c r="EI76" s="233">
        <f t="shared" si="492"/>
        <v>104</v>
      </c>
      <c r="EJ76" s="225">
        <f t="shared" si="493"/>
        <v>122</v>
      </c>
      <c r="EK76" s="233">
        <f t="shared" si="494"/>
        <v>104</v>
      </c>
      <c r="EL76" s="506">
        <v>2.3083333333333331</v>
      </c>
      <c r="EM76" s="521">
        <v>2.4659090909090908</v>
      </c>
      <c r="EN76" s="232">
        <f t="shared" si="495"/>
        <v>138.5</v>
      </c>
      <c r="EO76" s="233">
        <f t="shared" si="496"/>
        <v>108.5</v>
      </c>
      <c r="EP76" s="506">
        <v>2.9596774193548385</v>
      </c>
      <c r="EQ76" s="523">
        <v>3.3250000000000002</v>
      </c>
      <c r="ER76" s="232">
        <f t="shared" si="497"/>
        <v>183.5</v>
      </c>
      <c r="ES76" s="233">
        <f t="shared" si="498"/>
        <v>199.5</v>
      </c>
      <c r="ET76" s="506"/>
      <c r="EU76" s="523"/>
      <c r="EV76" s="232">
        <f t="shared" si="499"/>
        <v>0</v>
      </c>
      <c r="EW76" s="233">
        <f t="shared" si="500"/>
        <v>0</v>
      </c>
      <c r="EX76" s="545">
        <f t="shared" si="501"/>
        <v>2.639344262295082</v>
      </c>
      <c r="EY76" s="546">
        <f t="shared" si="502"/>
        <v>2.9615384615384617</v>
      </c>
      <c r="EZ76" s="232">
        <f t="shared" si="503"/>
        <v>322</v>
      </c>
      <c r="FA76" s="233">
        <f t="shared" si="504"/>
        <v>308</v>
      </c>
      <c r="FB76" s="502">
        <v>46.666666666666664</v>
      </c>
      <c r="FC76" s="517">
        <v>47.75</v>
      </c>
      <c r="FD76" s="232">
        <f t="shared" si="505"/>
        <v>2800</v>
      </c>
      <c r="FE76" s="233">
        <f t="shared" si="506"/>
        <v>2101</v>
      </c>
      <c r="FF76" s="502">
        <v>38.145161290322584</v>
      </c>
      <c r="FG76" s="519">
        <v>43.85</v>
      </c>
      <c r="FH76" s="232">
        <f t="shared" si="507"/>
        <v>2365</v>
      </c>
      <c r="FI76" s="233">
        <f t="shared" si="508"/>
        <v>2631</v>
      </c>
      <c r="FJ76" s="503"/>
      <c r="FK76" s="778"/>
      <c r="FL76" s="232">
        <f t="shared" si="509"/>
        <v>0</v>
      </c>
      <c r="FM76" s="233">
        <f t="shared" si="510"/>
        <v>0</v>
      </c>
      <c r="FN76" s="232">
        <f t="shared" si="511"/>
        <v>42.33606557377049</v>
      </c>
      <c r="FO76" s="233">
        <f t="shared" si="512"/>
        <v>45.5</v>
      </c>
      <c r="FP76" s="232">
        <f t="shared" si="513"/>
        <v>5165</v>
      </c>
      <c r="FQ76" s="233">
        <f t="shared" si="514"/>
        <v>4732</v>
      </c>
      <c r="FR76" s="503">
        <v>29</v>
      </c>
      <c r="FS76" s="773">
        <v>39</v>
      </c>
      <c r="FT76" s="232">
        <f t="shared" si="515"/>
        <v>29</v>
      </c>
      <c r="FU76" s="233">
        <f t="shared" si="516"/>
        <v>39</v>
      </c>
      <c r="FV76" s="375">
        <v>5.9482758620689653</v>
      </c>
      <c r="FW76" s="775">
        <v>4.4487179487179489</v>
      </c>
      <c r="FX76" s="232">
        <f t="shared" si="517"/>
        <v>172.5</v>
      </c>
      <c r="FY76" s="233">
        <f t="shared" si="518"/>
        <v>173.5</v>
      </c>
      <c r="FZ76" s="375">
        <v>72.58620689655173</v>
      </c>
      <c r="GA76" s="777">
        <v>70.512820512820511</v>
      </c>
      <c r="GB76" s="232">
        <f t="shared" si="519"/>
        <v>2105</v>
      </c>
      <c r="GC76" s="233">
        <f t="shared" si="520"/>
        <v>2750</v>
      </c>
      <c r="GD76" s="249">
        <f t="shared" si="521"/>
        <v>278</v>
      </c>
      <c r="GE76" s="233">
        <f t="shared" si="522"/>
        <v>274</v>
      </c>
      <c r="GF76" s="232">
        <f t="shared" si="523"/>
        <v>278</v>
      </c>
      <c r="GG76" s="233">
        <f t="shared" si="524"/>
        <v>274</v>
      </c>
      <c r="GH76" s="232">
        <f t="shared" si="525"/>
        <v>844.5</v>
      </c>
      <c r="GI76" s="233">
        <f t="shared" si="526"/>
        <v>882</v>
      </c>
      <c r="GJ76" s="232">
        <f t="shared" si="527"/>
        <v>18975</v>
      </c>
      <c r="GK76" s="233">
        <f t="shared" si="528"/>
        <v>19587</v>
      </c>
      <c r="GL76" s="249">
        <f t="shared" si="529"/>
        <v>147</v>
      </c>
      <c r="GM76" s="233">
        <f t="shared" si="530"/>
        <v>134</v>
      </c>
      <c r="GN76" s="232">
        <f t="shared" si="531"/>
        <v>147</v>
      </c>
      <c r="GO76" s="233">
        <f t="shared" si="532"/>
        <v>134</v>
      </c>
      <c r="GP76" s="232">
        <f t="shared" si="533"/>
        <v>545.5</v>
      </c>
      <c r="GQ76" s="233">
        <f t="shared" si="534"/>
        <v>511</v>
      </c>
      <c r="GR76" s="232">
        <f t="shared" si="535"/>
        <v>8742</v>
      </c>
      <c r="GS76" s="233">
        <f t="shared" si="536"/>
        <v>8332</v>
      </c>
      <c r="GT76" s="249">
        <f t="shared" si="537"/>
        <v>425</v>
      </c>
      <c r="GU76" s="233">
        <f t="shared" si="538"/>
        <v>408</v>
      </c>
      <c r="GV76" s="232">
        <f t="shared" si="539"/>
        <v>425</v>
      </c>
      <c r="GW76" s="233">
        <f t="shared" si="540"/>
        <v>408</v>
      </c>
      <c r="GX76" s="232">
        <f t="shared" si="541"/>
        <v>1390</v>
      </c>
      <c r="GY76" s="233">
        <f t="shared" si="542"/>
        <v>1393</v>
      </c>
      <c r="GZ76" s="232">
        <f t="shared" si="543"/>
        <v>27717</v>
      </c>
      <c r="HA76" s="233">
        <f t="shared" si="544"/>
        <v>27919</v>
      </c>
      <c r="HB76" s="249">
        <f t="shared" si="545"/>
        <v>5</v>
      </c>
      <c r="HC76" s="233">
        <f t="shared" si="546"/>
        <v>9</v>
      </c>
      <c r="HD76" s="232">
        <f t="shared" si="547"/>
        <v>5</v>
      </c>
      <c r="HE76" s="233">
        <f t="shared" si="548"/>
        <v>9</v>
      </c>
      <c r="HF76" s="232">
        <f t="shared" si="549"/>
        <v>5</v>
      </c>
      <c r="HG76" s="233">
        <f t="shared" si="550"/>
        <v>9</v>
      </c>
      <c r="HH76" s="232">
        <f t="shared" si="551"/>
        <v>347</v>
      </c>
      <c r="HI76" s="233">
        <f t="shared" si="552"/>
        <v>642</v>
      </c>
      <c r="HJ76" s="249">
        <f t="shared" si="553"/>
        <v>1567.5</v>
      </c>
      <c r="HK76" s="233">
        <f t="shared" si="554"/>
        <v>1575.5</v>
      </c>
      <c r="HL76" s="232">
        <f t="shared" si="555"/>
        <v>30169</v>
      </c>
      <c r="HM76" s="232">
        <f t="shared" si="556"/>
        <v>31311</v>
      </c>
    </row>
    <row r="77" spans="1:221" ht="15.75">
      <c r="A77" s="507" t="s">
        <v>45</v>
      </c>
      <c r="B77" s="508" t="s">
        <v>1064</v>
      </c>
      <c r="C77" s="560" t="s">
        <v>1098</v>
      </c>
      <c r="D77" s="507">
        <v>137315</v>
      </c>
      <c r="E77" s="563">
        <v>9</v>
      </c>
      <c r="F77" s="509">
        <v>284</v>
      </c>
      <c r="G77" s="524">
        <v>338</v>
      </c>
      <c r="H77" s="503">
        <v>4</v>
      </c>
      <c r="I77" s="513">
        <v>6</v>
      </c>
      <c r="J77" s="232">
        <f t="shared" si="408"/>
        <v>280</v>
      </c>
      <c r="K77" s="233">
        <f t="shared" si="409"/>
        <v>332</v>
      </c>
      <c r="L77" s="504">
        <v>60</v>
      </c>
      <c r="M77" s="504">
        <v>60</v>
      </c>
      <c r="N77" s="232">
        <f t="shared" si="557"/>
        <v>280</v>
      </c>
      <c r="O77" s="233">
        <f t="shared" si="410"/>
        <v>332</v>
      </c>
      <c r="P77" s="232">
        <f t="shared" si="411"/>
        <v>280</v>
      </c>
      <c r="Q77" s="233">
        <f t="shared" si="412"/>
        <v>332</v>
      </c>
      <c r="R77" s="503">
        <v>105</v>
      </c>
      <c r="S77" s="513">
        <v>112</v>
      </c>
      <c r="T77" s="232">
        <f t="shared" si="413"/>
        <v>105</v>
      </c>
      <c r="U77" s="233">
        <f t="shared" si="414"/>
        <v>112</v>
      </c>
      <c r="V77" s="502">
        <v>21</v>
      </c>
      <c r="W77" s="515">
        <v>27</v>
      </c>
      <c r="X77" s="232">
        <f t="shared" si="415"/>
        <v>21</v>
      </c>
      <c r="Y77" s="233">
        <f t="shared" si="416"/>
        <v>27</v>
      </c>
      <c r="Z77" s="502">
        <v>3</v>
      </c>
      <c r="AA77" s="515">
        <v>9</v>
      </c>
      <c r="AB77" s="232">
        <f t="shared" si="417"/>
        <v>3</v>
      </c>
      <c r="AC77" s="233">
        <f t="shared" si="418"/>
        <v>9</v>
      </c>
      <c r="AD77" s="225">
        <f t="shared" si="419"/>
        <v>129</v>
      </c>
      <c r="AE77" s="233">
        <f t="shared" si="420"/>
        <v>148</v>
      </c>
      <c r="AF77" s="225">
        <f t="shared" si="421"/>
        <v>129</v>
      </c>
      <c r="AG77" s="233">
        <f t="shared" si="422"/>
        <v>148</v>
      </c>
      <c r="AH77" s="505">
        <v>3.4285714285714284</v>
      </c>
      <c r="AI77" s="521">
        <v>2.9910714285714284</v>
      </c>
      <c r="AJ77" s="232">
        <f t="shared" si="423"/>
        <v>360</v>
      </c>
      <c r="AK77" s="233">
        <f t="shared" si="424"/>
        <v>335</v>
      </c>
      <c r="AL77" s="505">
        <v>3.4285714285714284</v>
      </c>
      <c r="AM77" s="523">
        <v>4.2222222222222223</v>
      </c>
      <c r="AN77" s="232">
        <f t="shared" si="425"/>
        <v>72</v>
      </c>
      <c r="AO77" s="233">
        <f t="shared" si="426"/>
        <v>114</v>
      </c>
      <c r="AP77" s="505">
        <v>1</v>
      </c>
      <c r="AQ77" s="523">
        <v>0.72222222222222221</v>
      </c>
      <c r="AR77" s="232">
        <f t="shared" si="427"/>
        <v>3</v>
      </c>
      <c r="AS77" s="233">
        <f t="shared" si="428"/>
        <v>6.5</v>
      </c>
      <c r="AT77" s="545">
        <f t="shared" si="429"/>
        <v>3.3720930232558142</v>
      </c>
      <c r="AU77" s="546">
        <f t="shared" si="430"/>
        <v>3.0777027027027026</v>
      </c>
      <c r="AV77" s="232">
        <f t="shared" si="431"/>
        <v>435</v>
      </c>
      <c r="AW77" s="233">
        <f t="shared" si="432"/>
        <v>455.5</v>
      </c>
      <c r="AX77" s="502">
        <v>55.161904761904765</v>
      </c>
      <c r="AY77" s="517">
        <v>51.125</v>
      </c>
      <c r="AZ77" s="232">
        <f t="shared" si="433"/>
        <v>5792</v>
      </c>
      <c r="BA77" s="233">
        <f t="shared" si="434"/>
        <v>5726</v>
      </c>
      <c r="BB77" s="502">
        <v>49.238095238095241</v>
      </c>
      <c r="BC77" s="519">
        <v>50.222222222222221</v>
      </c>
      <c r="BD77" s="232">
        <f t="shared" si="435"/>
        <v>1034</v>
      </c>
      <c r="BE77" s="233">
        <f t="shared" si="436"/>
        <v>1356</v>
      </c>
      <c r="BF77" s="503">
        <v>1</v>
      </c>
      <c r="BG77" s="519">
        <v>6.8888888888888893</v>
      </c>
      <c r="BH77" s="232">
        <f t="shared" si="437"/>
        <v>3</v>
      </c>
      <c r="BI77" s="233">
        <f t="shared" si="438"/>
        <v>62</v>
      </c>
      <c r="BJ77" s="232">
        <f t="shared" si="439"/>
        <v>52.937984496124031</v>
      </c>
      <c r="BK77" s="233">
        <f t="shared" si="440"/>
        <v>48.270270270270274</v>
      </c>
      <c r="BL77" s="232">
        <f t="shared" si="441"/>
        <v>6829</v>
      </c>
      <c r="BM77" s="233">
        <f t="shared" si="442"/>
        <v>7144.0000000000009</v>
      </c>
      <c r="BN77" s="502">
        <v>62</v>
      </c>
      <c r="BO77" s="517">
        <v>71</v>
      </c>
      <c r="BP77" s="232">
        <f t="shared" si="443"/>
        <v>62</v>
      </c>
      <c r="BQ77" s="233">
        <f t="shared" si="444"/>
        <v>71</v>
      </c>
      <c r="BR77" s="502">
        <v>19</v>
      </c>
      <c r="BS77" s="519">
        <v>30</v>
      </c>
      <c r="BT77" s="232">
        <f t="shared" si="445"/>
        <v>19</v>
      </c>
      <c r="BU77" s="233">
        <f t="shared" si="446"/>
        <v>30</v>
      </c>
      <c r="BV77" s="502"/>
      <c r="BW77" s="519"/>
      <c r="BX77" s="232">
        <f t="shared" si="447"/>
        <v>0</v>
      </c>
      <c r="BY77" s="233">
        <f t="shared" si="448"/>
        <v>0</v>
      </c>
      <c r="BZ77" s="225">
        <f t="shared" si="449"/>
        <v>81</v>
      </c>
      <c r="CA77" s="233">
        <f t="shared" si="450"/>
        <v>101</v>
      </c>
      <c r="CB77" s="225">
        <f t="shared" si="451"/>
        <v>81</v>
      </c>
      <c r="CC77" s="233">
        <f t="shared" si="452"/>
        <v>101</v>
      </c>
      <c r="CD77" s="506">
        <v>3.975806451612903</v>
      </c>
      <c r="CE77" s="521">
        <v>3.908450704225352</v>
      </c>
      <c r="CF77" s="232">
        <f t="shared" si="453"/>
        <v>246.5</v>
      </c>
      <c r="CG77" s="233">
        <f t="shared" si="454"/>
        <v>277.5</v>
      </c>
      <c r="CH77" s="506">
        <v>5.0789473684210522</v>
      </c>
      <c r="CI77" s="523">
        <v>5.6</v>
      </c>
      <c r="CJ77" s="232">
        <f t="shared" si="455"/>
        <v>96.499999999999986</v>
      </c>
      <c r="CK77" s="233">
        <f t="shared" si="456"/>
        <v>168</v>
      </c>
      <c r="CL77" s="506"/>
      <c r="CM77" s="523"/>
      <c r="CN77" s="232">
        <f t="shared" si="457"/>
        <v>0</v>
      </c>
      <c r="CO77" s="233">
        <f t="shared" si="458"/>
        <v>0</v>
      </c>
      <c r="CP77" s="232">
        <f t="shared" si="459"/>
        <v>4.2345679012345681</v>
      </c>
      <c r="CQ77" s="546">
        <f t="shared" si="460"/>
        <v>4.4108910891089108</v>
      </c>
      <c r="CR77" s="232">
        <f t="shared" si="461"/>
        <v>343</v>
      </c>
      <c r="CS77" s="233">
        <f t="shared" si="462"/>
        <v>445.5</v>
      </c>
      <c r="CT77" s="502">
        <v>69.661290322580641</v>
      </c>
      <c r="CU77" s="517">
        <v>65.605633802816897</v>
      </c>
      <c r="CV77" s="232">
        <f t="shared" si="463"/>
        <v>4319</v>
      </c>
      <c r="CW77" s="233">
        <f t="shared" si="464"/>
        <v>4658</v>
      </c>
      <c r="CX77" s="502">
        <v>71.421052631578945</v>
      </c>
      <c r="CY77" s="519">
        <v>66.666666666666671</v>
      </c>
      <c r="CZ77" s="232">
        <f t="shared" si="465"/>
        <v>1357</v>
      </c>
      <c r="DA77" s="233">
        <f t="shared" si="466"/>
        <v>2000.0000000000002</v>
      </c>
      <c r="DB77" s="503"/>
      <c r="DC77" s="519"/>
      <c r="DD77" s="232">
        <f t="shared" si="467"/>
        <v>0</v>
      </c>
      <c r="DE77" s="233">
        <f t="shared" si="468"/>
        <v>0</v>
      </c>
      <c r="DF77" s="232">
        <f t="shared" si="469"/>
        <v>70.074074074074076</v>
      </c>
      <c r="DG77" s="233">
        <f t="shared" si="470"/>
        <v>65.920792079207928</v>
      </c>
      <c r="DH77" s="232">
        <f t="shared" si="471"/>
        <v>5676</v>
      </c>
      <c r="DI77" s="233">
        <f t="shared" si="472"/>
        <v>6658.0000000000009</v>
      </c>
      <c r="DJ77" s="232">
        <f t="shared" si="473"/>
        <v>210</v>
      </c>
      <c r="DK77" s="233">
        <f t="shared" si="474"/>
        <v>249</v>
      </c>
      <c r="DL77" s="232">
        <f t="shared" si="475"/>
        <v>210</v>
      </c>
      <c r="DM77" s="233">
        <f t="shared" si="476"/>
        <v>249</v>
      </c>
      <c r="DN77" s="545">
        <f t="shared" si="477"/>
        <v>3.7047619047619049</v>
      </c>
      <c r="DO77" s="546">
        <f t="shared" si="478"/>
        <v>3.6184738955823295</v>
      </c>
      <c r="DP77" s="232">
        <f t="shared" si="479"/>
        <v>778</v>
      </c>
      <c r="DQ77" s="233">
        <f t="shared" si="480"/>
        <v>901</v>
      </c>
      <c r="DR77" s="232">
        <f t="shared" si="481"/>
        <v>59.547619047619051</v>
      </c>
      <c r="DS77" s="233">
        <f t="shared" si="482"/>
        <v>55.429718875502019</v>
      </c>
      <c r="DT77" s="232">
        <f t="shared" si="483"/>
        <v>12505</v>
      </c>
      <c r="DU77" s="233">
        <f t="shared" si="484"/>
        <v>13802.000000000002</v>
      </c>
      <c r="DV77" s="502">
        <v>7</v>
      </c>
      <c r="DW77" s="517">
        <v>12</v>
      </c>
      <c r="DX77" s="232">
        <f t="shared" si="485"/>
        <v>7</v>
      </c>
      <c r="DY77" s="233">
        <f t="shared" si="486"/>
        <v>12</v>
      </c>
      <c r="DZ77" s="502">
        <v>9</v>
      </c>
      <c r="EA77" s="519">
        <v>12</v>
      </c>
      <c r="EB77" s="232">
        <f t="shared" si="487"/>
        <v>9</v>
      </c>
      <c r="EC77" s="233">
        <f t="shared" si="488"/>
        <v>12</v>
      </c>
      <c r="ED77" s="502"/>
      <c r="EE77" s="519"/>
      <c r="EF77" s="232">
        <f t="shared" si="489"/>
        <v>0</v>
      </c>
      <c r="EG77" s="233">
        <f t="shared" si="490"/>
        <v>0</v>
      </c>
      <c r="EH77" s="225">
        <f t="shared" si="491"/>
        <v>16</v>
      </c>
      <c r="EI77" s="233">
        <f t="shared" si="492"/>
        <v>24</v>
      </c>
      <c r="EJ77" s="225">
        <f t="shared" si="493"/>
        <v>16</v>
      </c>
      <c r="EK77" s="233">
        <f t="shared" si="494"/>
        <v>24</v>
      </c>
      <c r="EL77" s="506">
        <v>3.2142857142857144</v>
      </c>
      <c r="EM77" s="521">
        <v>2.625</v>
      </c>
      <c r="EN77" s="232">
        <f t="shared" si="495"/>
        <v>22.5</v>
      </c>
      <c r="EO77" s="233">
        <f t="shared" si="496"/>
        <v>31.5</v>
      </c>
      <c r="EP77" s="506">
        <v>3.8333333333333335</v>
      </c>
      <c r="EQ77" s="523">
        <v>4.083333333333333</v>
      </c>
      <c r="ER77" s="232">
        <f t="shared" si="497"/>
        <v>34.5</v>
      </c>
      <c r="ES77" s="233">
        <f t="shared" si="498"/>
        <v>49</v>
      </c>
      <c r="ET77" s="506"/>
      <c r="EU77" s="523"/>
      <c r="EV77" s="232">
        <f t="shared" si="499"/>
        <v>0</v>
      </c>
      <c r="EW77" s="233">
        <f t="shared" si="500"/>
        <v>0</v>
      </c>
      <c r="EX77" s="545">
        <f t="shared" si="501"/>
        <v>3.5625</v>
      </c>
      <c r="EY77" s="546">
        <f t="shared" si="502"/>
        <v>3.3541666666666665</v>
      </c>
      <c r="EZ77" s="232">
        <f t="shared" si="503"/>
        <v>57</v>
      </c>
      <c r="FA77" s="233">
        <f t="shared" si="504"/>
        <v>80.5</v>
      </c>
      <c r="FB77" s="502">
        <v>43.428571428571431</v>
      </c>
      <c r="FC77" s="517">
        <v>43.166666666666664</v>
      </c>
      <c r="FD77" s="232">
        <f t="shared" si="505"/>
        <v>304</v>
      </c>
      <c r="FE77" s="233">
        <f t="shared" si="506"/>
        <v>518</v>
      </c>
      <c r="FF77" s="502">
        <v>33.333333333333336</v>
      </c>
      <c r="FG77" s="519">
        <v>40.666666666666664</v>
      </c>
      <c r="FH77" s="232">
        <f t="shared" si="507"/>
        <v>300</v>
      </c>
      <c r="FI77" s="233">
        <f t="shared" si="508"/>
        <v>488</v>
      </c>
      <c r="FJ77" s="503"/>
      <c r="FK77" s="778"/>
      <c r="FL77" s="232">
        <f t="shared" si="509"/>
        <v>0</v>
      </c>
      <c r="FM77" s="233">
        <f t="shared" si="510"/>
        <v>0</v>
      </c>
      <c r="FN77" s="232">
        <f t="shared" si="511"/>
        <v>37.75</v>
      </c>
      <c r="FO77" s="233">
        <f t="shared" si="512"/>
        <v>41.916666666666664</v>
      </c>
      <c r="FP77" s="232">
        <f t="shared" si="513"/>
        <v>604</v>
      </c>
      <c r="FQ77" s="233">
        <f t="shared" si="514"/>
        <v>1006</v>
      </c>
      <c r="FR77" s="503">
        <v>54</v>
      </c>
      <c r="FS77" s="773">
        <v>59</v>
      </c>
      <c r="FT77" s="232">
        <f t="shared" si="515"/>
        <v>54</v>
      </c>
      <c r="FU77" s="233">
        <f t="shared" si="516"/>
        <v>59</v>
      </c>
      <c r="FV77" s="375">
        <v>4.6944444444444446</v>
      </c>
      <c r="FW77" s="775">
        <v>5.093220338983051</v>
      </c>
      <c r="FX77" s="232">
        <f t="shared" si="517"/>
        <v>253.5</v>
      </c>
      <c r="FY77" s="233">
        <f t="shared" si="518"/>
        <v>300.5</v>
      </c>
      <c r="FZ77" s="375">
        <v>58.388888888888886</v>
      </c>
      <c r="GA77" s="777">
        <v>53.355932203389834</v>
      </c>
      <c r="GB77" s="232">
        <f t="shared" si="519"/>
        <v>3153</v>
      </c>
      <c r="GC77" s="233">
        <f t="shared" si="520"/>
        <v>3148</v>
      </c>
      <c r="GD77" s="249">
        <f t="shared" si="521"/>
        <v>174</v>
      </c>
      <c r="GE77" s="233">
        <f t="shared" si="522"/>
        <v>195</v>
      </c>
      <c r="GF77" s="232">
        <f t="shared" si="523"/>
        <v>174</v>
      </c>
      <c r="GG77" s="233">
        <f t="shared" si="524"/>
        <v>195</v>
      </c>
      <c r="GH77" s="232">
        <f t="shared" si="525"/>
        <v>629</v>
      </c>
      <c r="GI77" s="233">
        <f t="shared" si="526"/>
        <v>644</v>
      </c>
      <c r="GJ77" s="232">
        <f t="shared" si="527"/>
        <v>10415</v>
      </c>
      <c r="GK77" s="233">
        <f t="shared" si="528"/>
        <v>10902</v>
      </c>
      <c r="GL77" s="249">
        <f t="shared" si="529"/>
        <v>49</v>
      </c>
      <c r="GM77" s="233">
        <f t="shared" si="530"/>
        <v>69</v>
      </c>
      <c r="GN77" s="232">
        <f t="shared" si="531"/>
        <v>49</v>
      </c>
      <c r="GO77" s="233">
        <f t="shared" si="532"/>
        <v>69</v>
      </c>
      <c r="GP77" s="232">
        <f t="shared" si="533"/>
        <v>203</v>
      </c>
      <c r="GQ77" s="233">
        <f t="shared" si="534"/>
        <v>331</v>
      </c>
      <c r="GR77" s="232">
        <f t="shared" si="535"/>
        <v>2691</v>
      </c>
      <c r="GS77" s="233">
        <f t="shared" si="536"/>
        <v>3844</v>
      </c>
      <c r="GT77" s="249">
        <f t="shared" si="537"/>
        <v>223</v>
      </c>
      <c r="GU77" s="233">
        <f t="shared" si="538"/>
        <v>264</v>
      </c>
      <c r="GV77" s="232">
        <f t="shared" si="539"/>
        <v>223</v>
      </c>
      <c r="GW77" s="233">
        <f t="shared" si="540"/>
        <v>264</v>
      </c>
      <c r="GX77" s="232">
        <f t="shared" si="541"/>
        <v>832</v>
      </c>
      <c r="GY77" s="233">
        <f t="shared" si="542"/>
        <v>975</v>
      </c>
      <c r="GZ77" s="232">
        <f t="shared" si="543"/>
        <v>13106</v>
      </c>
      <c r="HA77" s="233">
        <f t="shared" si="544"/>
        <v>14746</v>
      </c>
      <c r="HB77" s="249">
        <f t="shared" si="545"/>
        <v>3</v>
      </c>
      <c r="HC77" s="233">
        <f t="shared" si="546"/>
        <v>9</v>
      </c>
      <c r="HD77" s="232">
        <f t="shared" si="547"/>
        <v>3</v>
      </c>
      <c r="HE77" s="233">
        <f t="shared" si="548"/>
        <v>9</v>
      </c>
      <c r="HF77" s="232">
        <f t="shared" si="549"/>
        <v>3</v>
      </c>
      <c r="HG77" s="233">
        <f t="shared" si="550"/>
        <v>6.5</v>
      </c>
      <c r="HH77" s="232">
        <f t="shared" si="551"/>
        <v>3</v>
      </c>
      <c r="HI77" s="233">
        <f t="shared" si="552"/>
        <v>62</v>
      </c>
      <c r="HJ77" s="249">
        <f t="shared" si="553"/>
        <v>1088.5</v>
      </c>
      <c r="HK77" s="233">
        <f t="shared" si="554"/>
        <v>1282</v>
      </c>
      <c r="HL77" s="232">
        <f t="shared" si="555"/>
        <v>16262</v>
      </c>
      <c r="HM77" s="232">
        <f t="shared" si="556"/>
        <v>17956</v>
      </c>
    </row>
    <row r="78" spans="1:221" ht="15.75">
      <c r="A78" s="507" t="s">
        <v>45</v>
      </c>
      <c r="B78" s="508" t="s">
        <v>1060</v>
      </c>
      <c r="C78" s="559"/>
      <c r="D78" s="507">
        <v>137281</v>
      </c>
      <c r="E78" s="563">
        <v>9</v>
      </c>
      <c r="F78" s="509">
        <v>562</v>
      </c>
      <c r="G78" s="524">
        <v>536</v>
      </c>
      <c r="H78" s="503">
        <v>40</v>
      </c>
      <c r="I78" s="513">
        <v>37</v>
      </c>
      <c r="J78" s="232">
        <f t="shared" si="408"/>
        <v>522</v>
      </c>
      <c r="K78" s="233">
        <f t="shared" si="409"/>
        <v>499</v>
      </c>
      <c r="L78" s="504">
        <v>60</v>
      </c>
      <c r="M78" s="504">
        <v>60</v>
      </c>
      <c r="N78" s="232">
        <f t="shared" si="557"/>
        <v>522</v>
      </c>
      <c r="O78" s="233">
        <f t="shared" si="410"/>
        <v>499</v>
      </c>
      <c r="P78" s="232">
        <f t="shared" si="411"/>
        <v>522</v>
      </c>
      <c r="Q78" s="233">
        <f t="shared" si="412"/>
        <v>499</v>
      </c>
      <c r="R78" s="503">
        <v>87</v>
      </c>
      <c r="S78" s="513">
        <v>75</v>
      </c>
      <c r="T78" s="232">
        <f t="shared" si="413"/>
        <v>87</v>
      </c>
      <c r="U78" s="233">
        <f t="shared" si="414"/>
        <v>75</v>
      </c>
      <c r="V78" s="502">
        <v>24</v>
      </c>
      <c r="W78" s="515">
        <v>26</v>
      </c>
      <c r="X78" s="232">
        <f t="shared" si="415"/>
        <v>24</v>
      </c>
      <c r="Y78" s="233">
        <f t="shared" si="416"/>
        <v>26</v>
      </c>
      <c r="Z78" s="502">
        <v>3</v>
      </c>
      <c r="AA78" s="515">
        <v>3</v>
      </c>
      <c r="AB78" s="232">
        <f t="shared" si="417"/>
        <v>3</v>
      </c>
      <c r="AC78" s="233">
        <f t="shared" si="418"/>
        <v>3</v>
      </c>
      <c r="AD78" s="225">
        <f t="shared" si="419"/>
        <v>114</v>
      </c>
      <c r="AE78" s="233">
        <f t="shared" si="420"/>
        <v>104</v>
      </c>
      <c r="AF78" s="225">
        <f t="shared" si="421"/>
        <v>114</v>
      </c>
      <c r="AG78" s="233">
        <f t="shared" si="422"/>
        <v>104</v>
      </c>
      <c r="AH78" s="505">
        <v>2.4482758620689653</v>
      </c>
      <c r="AI78" s="521">
        <v>2.98</v>
      </c>
      <c r="AJ78" s="232">
        <f t="shared" si="423"/>
        <v>212.99999999999997</v>
      </c>
      <c r="AK78" s="233">
        <f t="shared" si="424"/>
        <v>223.5</v>
      </c>
      <c r="AL78" s="505">
        <v>3.9583333333333335</v>
      </c>
      <c r="AM78" s="523">
        <v>4.0384615384615383</v>
      </c>
      <c r="AN78" s="232">
        <f t="shared" si="425"/>
        <v>95</v>
      </c>
      <c r="AO78" s="233">
        <f t="shared" si="426"/>
        <v>105</v>
      </c>
      <c r="AP78" s="505">
        <v>0.66666666666666663</v>
      </c>
      <c r="AQ78" s="523">
        <v>1</v>
      </c>
      <c r="AR78" s="232">
        <f t="shared" si="427"/>
        <v>2</v>
      </c>
      <c r="AS78" s="233">
        <f t="shared" si="428"/>
        <v>3</v>
      </c>
      <c r="AT78" s="545">
        <f t="shared" si="429"/>
        <v>2.7192982456140351</v>
      </c>
      <c r="AU78" s="546">
        <f t="shared" si="430"/>
        <v>3.1875</v>
      </c>
      <c r="AV78" s="232">
        <f t="shared" si="431"/>
        <v>310</v>
      </c>
      <c r="AW78" s="233">
        <f t="shared" si="432"/>
        <v>331.5</v>
      </c>
      <c r="AX78" s="502">
        <v>70.05747126436782</v>
      </c>
      <c r="AY78" s="517">
        <v>74.239999999999995</v>
      </c>
      <c r="AZ78" s="232">
        <f t="shared" si="433"/>
        <v>6095</v>
      </c>
      <c r="BA78" s="233">
        <f t="shared" si="434"/>
        <v>5568</v>
      </c>
      <c r="BB78" s="502">
        <v>70.666666666666671</v>
      </c>
      <c r="BC78" s="519">
        <v>71.269230769230774</v>
      </c>
      <c r="BD78" s="232">
        <f t="shared" si="435"/>
        <v>1696</v>
      </c>
      <c r="BE78" s="233">
        <f t="shared" si="436"/>
        <v>1853</v>
      </c>
      <c r="BF78" s="503">
        <v>63.333333333333336</v>
      </c>
      <c r="BG78" s="519">
        <v>65</v>
      </c>
      <c r="BH78" s="232">
        <f t="shared" si="437"/>
        <v>190</v>
      </c>
      <c r="BI78" s="233">
        <f t="shared" si="438"/>
        <v>195</v>
      </c>
      <c r="BJ78" s="232">
        <f t="shared" si="439"/>
        <v>70.008771929824562</v>
      </c>
      <c r="BK78" s="233">
        <f t="shared" si="440"/>
        <v>73.230769230769226</v>
      </c>
      <c r="BL78" s="232">
        <f t="shared" si="441"/>
        <v>7981</v>
      </c>
      <c r="BM78" s="233">
        <f t="shared" si="442"/>
        <v>7616</v>
      </c>
      <c r="BN78" s="502">
        <v>166</v>
      </c>
      <c r="BO78" s="517">
        <v>171</v>
      </c>
      <c r="BP78" s="232">
        <f t="shared" si="443"/>
        <v>166</v>
      </c>
      <c r="BQ78" s="233">
        <f t="shared" si="444"/>
        <v>171</v>
      </c>
      <c r="BR78" s="502">
        <v>60</v>
      </c>
      <c r="BS78" s="519">
        <v>58</v>
      </c>
      <c r="BT78" s="232">
        <f t="shared" si="445"/>
        <v>60</v>
      </c>
      <c r="BU78" s="233">
        <f t="shared" si="446"/>
        <v>58</v>
      </c>
      <c r="BV78" s="502"/>
      <c r="BW78" s="519"/>
      <c r="BX78" s="232">
        <f t="shared" si="447"/>
        <v>0</v>
      </c>
      <c r="BY78" s="233">
        <f t="shared" si="448"/>
        <v>0</v>
      </c>
      <c r="BZ78" s="225">
        <f t="shared" si="449"/>
        <v>226</v>
      </c>
      <c r="CA78" s="233">
        <f t="shared" si="450"/>
        <v>229</v>
      </c>
      <c r="CB78" s="225">
        <f t="shared" si="451"/>
        <v>226</v>
      </c>
      <c r="CC78" s="233">
        <f t="shared" si="452"/>
        <v>229</v>
      </c>
      <c r="CD78" s="506">
        <v>3.8253012048192772</v>
      </c>
      <c r="CE78" s="521">
        <v>3.9736842105263159</v>
      </c>
      <c r="CF78" s="232">
        <f t="shared" si="453"/>
        <v>635</v>
      </c>
      <c r="CG78" s="233">
        <f t="shared" si="454"/>
        <v>679.5</v>
      </c>
      <c r="CH78" s="506">
        <v>5.7583333333333337</v>
      </c>
      <c r="CI78" s="523">
        <v>5.6982758620689653</v>
      </c>
      <c r="CJ78" s="232">
        <f t="shared" si="455"/>
        <v>345.5</v>
      </c>
      <c r="CK78" s="233">
        <f t="shared" si="456"/>
        <v>330.5</v>
      </c>
      <c r="CL78" s="506"/>
      <c r="CM78" s="523"/>
      <c r="CN78" s="232">
        <f t="shared" si="457"/>
        <v>0</v>
      </c>
      <c r="CO78" s="233">
        <f t="shared" si="458"/>
        <v>0</v>
      </c>
      <c r="CP78" s="232">
        <f t="shared" si="459"/>
        <v>4.3384955752212386</v>
      </c>
      <c r="CQ78" s="546">
        <f t="shared" si="460"/>
        <v>4.4104803493449785</v>
      </c>
      <c r="CR78" s="232">
        <f t="shared" si="461"/>
        <v>980.49999999999989</v>
      </c>
      <c r="CS78" s="233">
        <f t="shared" si="462"/>
        <v>1010.0000000000001</v>
      </c>
      <c r="CT78" s="502">
        <v>76.108433734939766</v>
      </c>
      <c r="CU78" s="517">
        <v>74.350877192982452</v>
      </c>
      <c r="CV78" s="232">
        <f t="shared" si="463"/>
        <v>12634.000000000002</v>
      </c>
      <c r="CW78" s="233">
        <f t="shared" si="464"/>
        <v>12714</v>
      </c>
      <c r="CX78" s="502">
        <v>74.533333333333331</v>
      </c>
      <c r="CY78" s="519">
        <v>78.879310344827587</v>
      </c>
      <c r="CZ78" s="232">
        <f t="shared" si="465"/>
        <v>4472</v>
      </c>
      <c r="DA78" s="233">
        <f t="shared" si="466"/>
        <v>4575</v>
      </c>
      <c r="DB78" s="503"/>
      <c r="DC78" s="519"/>
      <c r="DD78" s="232">
        <f t="shared" si="467"/>
        <v>0</v>
      </c>
      <c r="DE78" s="233">
        <f t="shared" si="468"/>
        <v>0</v>
      </c>
      <c r="DF78" s="232">
        <f t="shared" si="469"/>
        <v>75.690265486725664</v>
      </c>
      <c r="DG78" s="233">
        <f t="shared" si="470"/>
        <v>75.497816593886469</v>
      </c>
      <c r="DH78" s="232">
        <f t="shared" si="471"/>
        <v>17106</v>
      </c>
      <c r="DI78" s="233">
        <f t="shared" si="472"/>
        <v>17289</v>
      </c>
      <c r="DJ78" s="232">
        <f t="shared" si="473"/>
        <v>340</v>
      </c>
      <c r="DK78" s="233">
        <f t="shared" si="474"/>
        <v>333</v>
      </c>
      <c r="DL78" s="232">
        <f t="shared" si="475"/>
        <v>340</v>
      </c>
      <c r="DM78" s="233">
        <f t="shared" si="476"/>
        <v>333</v>
      </c>
      <c r="DN78" s="545">
        <f t="shared" si="477"/>
        <v>3.7955882352941175</v>
      </c>
      <c r="DO78" s="546">
        <f t="shared" si="478"/>
        <v>4.0285285285285282</v>
      </c>
      <c r="DP78" s="232">
        <f t="shared" si="479"/>
        <v>1290.5</v>
      </c>
      <c r="DQ78" s="233">
        <f t="shared" si="480"/>
        <v>1341.4999999999998</v>
      </c>
      <c r="DR78" s="232">
        <f t="shared" si="481"/>
        <v>73.785294117647055</v>
      </c>
      <c r="DS78" s="233">
        <f t="shared" si="482"/>
        <v>74.789789789789793</v>
      </c>
      <c r="DT78" s="232">
        <f t="shared" si="483"/>
        <v>25087</v>
      </c>
      <c r="DU78" s="233">
        <f t="shared" si="484"/>
        <v>24905</v>
      </c>
      <c r="DV78" s="502">
        <v>72</v>
      </c>
      <c r="DW78" s="517">
        <v>69</v>
      </c>
      <c r="DX78" s="232">
        <f t="shared" si="485"/>
        <v>72</v>
      </c>
      <c r="DY78" s="233">
        <f t="shared" si="486"/>
        <v>69</v>
      </c>
      <c r="DZ78" s="502">
        <v>75</v>
      </c>
      <c r="EA78" s="519">
        <v>63</v>
      </c>
      <c r="EB78" s="232">
        <f t="shared" si="487"/>
        <v>75</v>
      </c>
      <c r="EC78" s="233">
        <f t="shared" si="488"/>
        <v>63</v>
      </c>
      <c r="ED78" s="502"/>
      <c r="EE78" s="519"/>
      <c r="EF78" s="232">
        <f t="shared" si="489"/>
        <v>0</v>
      </c>
      <c r="EG78" s="233">
        <f t="shared" si="490"/>
        <v>0</v>
      </c>
      <c r="EH78" s="225">
        <f t="shared" si="491"/>
        <v>147</v>
      </c>
      <c r="EI78" s="233">
        <f t="shared" si="492"/>
        <v>132</v>
      </c>
      <c r="EJ78" s="225">
        <f t="shared" si="493"/>
        <v>147</v>
      </c>
      <c r="EK78" s="233">
        <f t="shared" si="494"/>
        <v>132</v>
      </c>
      <c r="EL78" s="506">
        <v>2.9236111111111112</v>
      </c>
      <c r="EM78" s="521">
        <v>2.86231884057971</v>
      </c>
      <c r="EN78" s="232">
        <f t="shared" si="495"/>
        <v>210.5</v>
      </c>
      <c r="EO78" s="233">
        <f t="shared" si="496"/>
        <v>197.5</v>
      </c>
      <c r="EP78" s="506">
        <v>3.6733333333333333</v>
      </c>
      <c r="EQ78" s="523">
        <v>3.8174603174603177</v>
      </c>
      <c r="ER78" s="232">
        <f t="shared" si="497"/>
        <v>275.5</v>
      </c>
      <c r="ES78" s="233">
        <f t="shared" si="498"/>
        <v>240.5</v>
      </c>
      <c r="ET78" s="506"/>
      <c r="EU78" s="523"/>
      <c r="EV78" s="232">
        <f t="shared" si="499"/>
        <v>0</v>
      </c>
      <c r="EW78" s="233">
        <f t="shared" si="500"/>
        <v>0</v>
      </c>
      <c r="EX78" s="545">
        <f t="shared" si="501"/>
        <v>3.306122448979592</v>
      </c>
      <c r="EY78" s="546">
        <f t="shared" si="502"/>
        <v>3.3181818181818183</v>
      </c>
      <c r="EZ78" s="232">
        <f t="shared" si="503"/>
        <v>486</v>
      </c>
      <c r="FA78" s="233">
        <f t="shared" si="504"/>
        <v>438</v>
      </c>
      <c r="FB78" s="502">
        <v>54.888888888888886</v>
      </c>
      <c r="FC78" s="517">
        <v>56.275362318840578</v>
      </c>
      <c r="FD78" s="232">
        <f t="shared" si="505"/>
        <v>3952</v>
      </c>
      <c r="FE78" s="233">
        <f t="shared" si="506"/>
        <v>3883</v>
      </c>
      <c r="FF78" s="502">
        <v>50.04</v>
      </c>
      <c r="FG78" s="519">
        <v>52.158730158730158</v>
      </c>
      <c r="FH78" s="232">
        <f t="shared" si="507"/>
        <v>3753</v>
      </c>
      <c r="FI78" s="233">
        <f t="shared" si="508"/>
        <v>3286</v>
      </c>
      <c r="FJ78" s="503"/>
      <c r="FK78" s="778"/>
      <c r="FL78" s="232">
        <f t="shared" si="509"/>
        <v>0</v>
      </c>
      <c r="FM78" s="233">
        <f t="shared" si="510"/>
        <v>0</v>
      </c>
      <c r="FN78" s="232">
        <f t="shared" si="511"/>
        <v>52.414965986394556</v>
      </c>
      <c r="FO78" s="233">
        <f t="shared" si="512"/>
        <v>54.310606060606062</v>
      </c>
      <c r="FP78" s="232">
        <f t="shared" si="513"/>
        <v>7705</v>
      </c>
      <c r="FQ78" s="233">
        <f t="shared" si="514"/>
        <v>7169</v>
      </c>
      <c r="FR78" s="503">
        <v>35</v>
      </c>
      <c r="FS78" s="773">
        <v>34</v>
      </c>
      <c r="FT78" s="232">
        <f t="shared" si="515"/>
        <v>35</v>
      </c>
      <c r="FU78" s="233">
        <f t="shared" si="516"/>
        <v>34</v>
      </c>
      <c r="FV78" s="375">
        <v>5.4142857142857146</v>
      </c>
      <c r="FW78" s="775">
        <v>5.0882352941176467</v>
      </c>
      <c r="FX78" s="232">
        <f t="shared" si="517"/>
        <v>189.5</v>
      </c>
      <c r="FY78" s="233">
        <f t="shared" si="518"/>
        <v>173</v>
      </c>
      <c r="FZ78" s="375">
        <v>84.657142857142858</v>
      </c>
      <c r="GA78" s="777">
        <v>81.852941176470594</v>
      </c>
      <c r="GB78" s="232">
        <f t="shared" si="519"/>
        <v>2963</v>
      </c>
      <c r="GC78" s="233">
        <f t="shared" si="520"/>
        <v>2783</v>
      </c>
      <c r="GD78" s="249">
        <f t="shared" si="521"/>
        <v>325</v>
      </c>
      <c r="GE78" s="233">
        <f t="shared" si="522"/>
        <v>315</v>
      </c>
      <c r="GF78" s="232">
        <f t="shared" si="523"/>
        <v>325</v>
      </c>
      <c r="GG78" s="233">
        <f t="shared" si="524"/>
        <v>315</v>
      </c>
      <c r="GH78" s="232">
        <f t="shared" si="525"/>
        <v>1058.5</v>
      </c>
      <c r="GI78" s="233">
        <f t="shared" si="526"/>
        <v>1100.5</v>
      </c>
      <c r="GJ78" s="232">
        <f t="shared" si="527"/>
        <v>22681</v>
      </c>
      <c r="GK78" s="233">
        <f t="shared" si="528"/>
        <v>22165</v>
      </c>
      <c r="GL78" s="249">
        <f t="shared" si="529"/>
        <v>159</v>
      </c>
      <c r="GM78" s="233">
        <f t="shared" si="530"/>
        <v>147</v>
      </c>
      <c r="GN78" s="232">
        <f t="shared" si="531"/>
        <v>159</v>
      </c>
      <c r="GO78" s="233">
        <f t="shared" si="532"/>
        <v>147</v>
      </c>
      <c r="GP78" s="232">
        <f t="shared" si="533"/>
        <v>716</v>
      </c>
      <c r="GQ78" s="233">
        <f t="shared" si="534"/>
        <v>676</v>
      </c>
      <c r="GR78" s="232">
        <f t="shared" si="535"/>
        <v>9921</v>
      </c>
      <c r="GS78" s="233">
        <f t="shared" si="536"/>
        <v>9714</v>
      </c>
      <c r="GT78" s="249">
        <f t="shared" si="537"/>
        <v>484</v>
      </c>
      <c r="GU78" s="233">
        <f t="shared" si="538"/>
        <v>462</v>
      </c>
      <c r="GV78" s="232">
        <f t="shared" si="539"/>
        <v>484</v>
      </c>
      <c r="GW78" s="233">
        <f t="shared" si="540"/>
        <v>462</v>
      </c>
      <c r="GX78" s="232">
        <f t="shared" si="541"/>
        <v>1774.5</v>
      </c>
      <c r="GY78" s="233">
        <f t="shared" si="542"/>
        <v>1776.5</v>
      </c>
      <c r="GZ78" s="232">
        <f t="shared" si="543"/>
        <v>32602</v>
      </c>
      <c r="HA78" s="233">
        <f t="shared" si="544"/>
        <v>31879</v>
      </c>
      <c r="HB78" s="249">
        <f t="shared" si="545"/>
        <v>3</v>
      </c>
      <c r="HC78" s="233">
        <f t="shared" si="546"/>
        <v>3</v>
      </c>
      <c r="HD78" s="232">
        <f t="shared" si="547"/>
        <v>3</v>
      </c>
      <c r="HE78" s="233">
        <f t="shared" si="548"/>
        <v>3</v>
      </c>
      <c r="HF78" s="232">
        <f t="shared" si="549"/>
        <v>2</v>
      </c>
      <c r="HG78" s="233">
        <f t="shared" si="550"/>
        <v>3</v>
      </c>
      <c r="HH78" s="232">
        <f t="shared" si="551"/>
        <v>190</v>
      </c>
      <c r="HI78" s="233">
        <f t="shared" si="552"/>
        <v>195</v>
      </c>
      <c r="HJ78" s="249">
        <f t="shared" si="553"/>
        <v>1966</v>
      </c>
      <c r="HK78" s="233">
        <f t="shared" si="554"/>
        <v>1952.4999999999998</v>
      </c>
      <c r="HL78" s="232">
        <f t="shared" si="555"/>
        <v>35755</v>
      </c>
      <c r="HM78" s="232">
        <f t="shared" si="556"/>
        <v>34857</v>
      </c>
    </row>
    <row r="79" spans="1:221" ht="15.75">
      <c r="A79" s="507" t="s">
        <v>45</v>
      </c>
      <c r="B79" s="508" t="s">
        <v>1046</v>
      </c>
      <c r="C79" s="559"/>
      <c r="D79" s="507">
        <v>133960</v>
      </c>
      <c r="E79" s="563">
        <v>10</v>
      </c>
      <c r="F79" s="509">
        <v>112</v>
      </c>
      <c r="G79" s="524">
        <v>97</v>
      </c>
      <c r="H79" s="503">
        <v>9</v>
      </c>
      <c r="I79" s="513">
        <v>4</v>
      </c>
      <c r="J79" s="232">
        <f t="shared" si="408"/>
        <v>103</v>
      </c>
      <c r="K79" s="233">
        <f t="shared" si="409"/>
        <v>93</v>
      </c>
      <c r="L79" s="504">
        <v>60</v>
      </c>
      <c r="M79" s="504">
        <v>60</v>
      </c>
      <c r="N79" s="232">
        <f t="shared" si="557"/>
        <v>103</v>
      </c>
      <c r="O79" s="233">
        <f t="shared" si="410"/>
        <v>93</v>
      </c>
      <c r="P79" s="232">
        <f t="shared" si="411"/>
        <v>103</v>
      </c>
      <c r="Q79" s="233">
        <f t="shared" si="412"/>
        <v>93</v>
      </c>
      <c r="R79" s="503">
        <v>12</v>
      </c>
      <c r="S79" s="513">
        <v>10</v>
      </c>
      <c r="T79" s="232">
        <f t="shared" si="413"/>
        <v>12</v>
      </c>
      <c r="U79" s="233">
        <f t="shared" si="414"/>
        <v>10</v>
      </c>
      <c r="V79" s="502">
        <v>4</v>
      </c>
      <c r="W79" s="515">
        <v>4</v>
      </c>
      <c r="X79" s="232">
        <f t="shared" si="415"/>
        <v>4</v>
      </c>
      <c r="Y79" s="233">
        <f t="shared" si="416"/>
        <v>4</v>
      </c>
      <c r="Z79" s="502">
        <v>4</v>
      </c>
      <c r="AA79" s="515">
        <v>3</v>
      </c>
      <c r="AB79" s="232">
        <f t="shared" si="417"/>
        <v>4</v>
      </c>
      <c r="AC79" s="233">
        <f t="shared" si="418"/>
        <v>3</v>
      </c>
      <c r="AD79" s="225">
        <f t="shared" si="419"/>
        <v>20</v>
      </c>
      <c r="AE79" s="233">
        <f t="shared" si="420"/>
        <v>17</v>
      </c>
      <c r="AF79" s="225">
        <f t="shared" si="421"/>
        <v>20</v>
      </c>
      <c r="AG79" s="233">
        <f t="shared" si="422"/>
        <v>17</v>
      </c>
      <c r="AH79" s="505">
        <v>2.4166666666666665</v>
      </c>
      <c r="AI79" s="521">
        <v>3.05</v>
      </c>
      <c r="AJ79" s="232">
        <f t="shared" si="423"/>
        <v>29</v>
      </c>
      <c r="AK79" s="233">
        <f t="shared" si="424"/>
        <v>30.5</v>
      </c>
      <c r="AL79" s="505">
        <v>4.25</v>
      </c>
      <c r="AM79" s="523">
        <v>5.25</v>
      </c>
      <c r="AN79" s="232">
        <f t="shared" si="425"/>
        <v>17</v>
      </c>
      <c r="AO79" s="233">
        <f t="shared" si="426"/>
        <v>21</v>
      </c>
      <c r="AP79" s="505">
        <v>1</v>
      </c>
      <c r="AQ79" s="523">
        <v>1</v>
      </c>
      <c r="AR79" s="232">
        <f t="shared" si="427"/>
        <v>4</v>
      </c>
      <c r="AS79" s="233">
        <f t="shared" si="428"/>
        <v>3</v>
      </c>
      <c r="AT79" s="545">
        <f t="shared" si="429"/>
        <v>2.5</v>
      </c>
      <c r="AU79" s="546">
        <f t="shared" si="430"/>
        <v>3.2058823529411766</v>
      </c>
      <c r="AV79" s="232">
        <f t="shared" si="431"/>
        <v>50</v>
      </c>
      <c r="AW79" s="233">
        <f t="shared" si="432"/>
        <v>54.5</v>
      </c>
      <c r="AX79" s="502">
        <v>59.583333333333336</v>
      </c>
      <c r="AY79" s="517">
        <v>79</v>
      </c>
      <c r="AZ79" s="232">
        <f t="shared" si="433"/>
        <v>715</v>
      </c>
      <c r="BA79" s="233">
        <f t="shared" si="434"/>
        <v>790</v>
      </c>
      <c r="BB79" s="502">
        <v>65.5</v>
      </c>
      <c r="BC79" s="519">
        <v>54</v>
      </c>
      <c r="BD79" s="232">
        <f t="shared" si="435"/>
        <v>262</v>
      </c>
      <c r="BE79" s="233">
        <f t="shared" si="436"/>
        <v>216</v>
      </c>
      <c r="BF79" s="503">
        <v>66</v>
      </c>
      <c r="BG79" s="519">
        <v>69</v>
      </c>
      <c r="BH79" s="232">
        <f t="shared" si="437"/>
        <v>264</v>
      </c>
      <c r="BI79" s="233">
        <f t="shared" si="438"/>
        <v>207</v>
      </c>
      <c r="BJ79" s="232">
        <f t="shared" si="439"/>
        <v>62.05</v>
      </c>
      <c r="BK79" s="233">
        <f t="shared" si="440"/>
        <v>71.352941176470594</v>
      </c>
      <c r="BL79" s="232">
        <f t="shared" si="441"/>
        <v>1241</v>
      </c>
      <c r="BM79" s="233">
        <f t="shared" si="442"/>
        <v>1213</v>
      </c>
      <c r="BN79" s="502">
        <v>20</v>
      </c>
      <c r="BO79" s="517">
        <v>20</v>
      </c>
      <c r="BP79" s="232">
        <f t="shared" si="443"/>
        <v>20</v>
      </c>
      <c r="BQ79" s="233">
        <f t="shared" si="444"/>
        <v>20</v>
      </c>
      <c r="BR79" s="502">
        <v>14</v>
      </c>
      <c r="BS79" s="519">
        <v>16</v>
      </c>
      <c r="BT79" s="232">
        <f t="shared" si="445"/>
        <v>14</v>
      </c>
      <c r="BU79" s="233">
        <f t="shared" si="446"/>
        <v>16</v>
      </c>
      <c r="BV79" s="502"/>
      <c r="BW79" s="519"/>
      <c r="BX79" s="232">
        <f t="shared" si="447"/>
        <v>0</v>
      </c>
      <c r="BY79" s="233">
        <f t="shared" si="448"/>
        <v>0</v>
      </c>
      <c r="BZ79" s="225">
        <f t="shared" si="449"/>
        <v>34</v>
      </c>
      <c r="CA79" s="233">
        <f t="shared" si="450"/>
        <v>36</v>
      </c>
      <c r="CB79" s="225">
        <f t="shared" si="451"/>
        <v>34</v>
      </c>
      <c r="CC79" s="233">
        <f t="shared" si="452"/>
        <v>36</v>
      </c>
      <c r="CD79" s="506">
        <v>3.5</v>
      </c>
      <c r="CE79" s="521">
        <v>3.125</v>
      </c>
      <c r="CF79" s="232">
        <f t="shared" si="453"/>
        <v>70</v>
      </c>
      <c r="CG79" s="233">
        <f t="shared" si="454"/>
        <v>62.5</v>
      </c>
      <c r="CH79" s="506">
        <v>6.7142857142857144</v>
      </c>
      <c r="CI79" s="523">
        <v>4.96875</v>
      </c>
      <c r="CJ79" s="232">
        <f t="shared" si="455"/>
        <v>94</v>
      </c>
      <c r="CK79" s="233">
        <f t="shared" si="456"/>
        <v>79.5</v>
      </c>
      <c r="CL79" s="506"/>
      <c r="CM79" s="523"/>
      <c r="CN79" s="232">
        <f t="shared" si="457"/>
        <v>0</v>
      </c>
      <c r="CO79" s="233">
        <f t="shared" si="458"/>
        <v>0</v>
      </c>
      <c r="CP79" s="232">
        <f t="shared" si="459"/>
        <v>4.8235294117647056</v>
      </c>
      <c r="CQ79" s="546">
        <f t="shared" si="460"/>
        <v>3.9444444444444446</v>
      </c>
      <c r="CR79" s="232">
        <f t="shared" si="461"/>
        <v>164</v>
      </c>
      <c r="CS79" s="233">
        <f t="shared" si="462"/>
        <v>142</v>
      </c>
      <c r="CT79" s="502">
        <v>72.349999999999994</v>
      </c>
      <c r="CU79" s="517">
        <v>71.900000000000006</v>
      </c>
      <c r="CV79" s="232">
        <f t="shared" si="463"/>
        <v>1447</v>
      </c>
      <c r="CW79" s="233">
        <f t="shared" si="464"/>
        <v>1438</v>
      </c>
      <c r="CX79" s="502">
        <v>60.142857142857146</v>
      </c>
      <c r="CY79" s="519">
        <v>71.125</v>
      </c>
      <c r="CZ79" s="232">
        <f t="shared" si="465"/>
        <v>842</v>
      </c>
      <c r="DA79" s="233">
        <f t="shared" si="466"/>
        <v>1138</v>
      </c>
      <c r="DB79" s="503"/>
      <c r="DC79" s="519"/>
      <c r="DD79" s="232">
        <f t="shared" si="467"/>
        <v>0</v>
      </c>
      <c r="DE79" s="233">
        <f t="shared" si="468"/>
        <v>0</v>
      </c>
      <c r="DF79" s="232">
        <f t="shared" si="469"/>
        <v>67.32352941176471</v>
      </c>
      <c r="DG79" s="233">
        <f t="shared" si="470"/>
        <v>71.555555555555557</v>
      </c>
      <c r="DH79" s="232">
        <f t="shared" si="471"/>
        <v>2289</v>
      </c>
      <c r="DI79" s="233">
        <f t="shared" si="472"/>
        <v>2576</v>
      </c>
      <c r="DJ79" s="232">
        <f t="shared" si="473"/>
        <v>54</v>
      </c>
      <c r="DK79" s="233">
        <f t="shared" si="474"/>
        <v>53</v>
      </c>
      <c r="DL79" s="232">
        <f t="shared" si="475"/>
        <v>54</v>
      </c>
      <c r="DM79" s="233">
        <f t="shared" si="476"/>
        <v>53</v>
      </c>
      <c r="DN79" s="545">
        <f t="shared" si="477"/>
        <v>3.9629629629629628</v>
      </c>
      <c r="DO79" s="546">
        <f t="shared" si="478"/>
        <v>3.7075471698113209</v>
      </c>
      <c r="DP79" s="232">
        <f t="shared" si="479"/>
        <v>214</v>
      </c>
      <c r="DQ79" s="233">
        <f t="shared" si="480"/>
        <v>196.5</v>
      </c>
      <c r="DR79" s="232">
        <f t="shared" si="481"/>
        <v>65.370370370370367</v>
      </c>
      <c r="DS79" s="233">
        <f t="shared" si="482"/>
        <v>71.490566037735846</v>
      </c>
      <c r="DT79" s="232">
        <f t="shared" si="483"/>
        <v>3530</v>
      </c>
      <c r="DU79" s="233">
        <f t="shared" si="484"/>
        <v>3789</v>
      </c>
      <c r="DV79" s="502">
        <v>22</v>
      </c>
      <c r="DW79" s="517">
        <v>14</v>
      </c>
      <c r="DX79" s="232">
        <f t="shared" si="485"/>
        <v>22</v>
      </c>
      <c r="DY79" s="233">
        <f t="shared" si="486"/>
        <v>14</v>
      </c>
      <c r="DZ79" s="502">
        <v>17</v>
      </c>
      <c r="EA79" s="519">
        <v>17</v>
      </c>
      <c r="EB79" s="232">
        <f t="shared" si="487"/>
        <v>17</v>
      </c>
      <c r="EC79" s="233">
        <f t="shared" si="488"/>
        <v>17</v>
      </c>
      <c r="ED79" s="502"/>
      <c r="EE79" s="519"/>
      <c r="EF79" s="232">
        <f t="shared" si="489"/>
        <v>0</v>
      </c>
      <c r="EG79" s="233">
        <f t="shared" si="490"/>
        <v>0</v>
      </c>
      <c r="EH79" s="225">
        <f t="shared" si="491"/>
        <v>39</v>
      </c>
      <c r="EI79" s="233">
        <f t="shared" si="492"/>
        <v>31</v>
      </c>
      <c r="EJ79" s="225">
        <f t="shared" si="493"/>
        <v>39</v>
      </c>
      <c r="EK79" s="233">
        <f t="shared" si="494"/>
        <v>31</v>
      </c>
      <c r="EL79" s="506">
        <v>2.1363636363636362</v>
      </c>
      <c r="EM79" s="521">
        <v>1.8571428571428572</v>
      </c>
      <c r="EN79" s="232">
        <f t="shared" si="495"/>
        <v>47</v>
      </c>
      <c r="EO79" s="233">
        <f t="shared" si="496"/>
        <v>26</v>
      </c>
      <c r="EP79" s="506">
        <v>2.5</v>
      </c>
      <c r="EQ79" s="523">
        <v>2.7058823529411766</v>
      </c>
      <c r="ER79" s="232">
        <f t="shared" si="497"/>
        <v>42.5</v>
      </c>
      <c r="ES79" s="233">
        <f t="shared" si="498"/>
        <v>46</v>
      </c>
      <c r="ET79" s="506"/>
      <c r="EU79" s="523"/>
      <c r="EV79" s="232">
        <f t="shared" si="499"/>
        <v>0</v>
      </c>
      <c r="EW79" s="233">
        <f t="shared" si="500"/>
        <v>0</v>
      </c>
      <c r="EX79" s="545">
        <f t="shared" si="501"/>
        <v>2.2948717948717947</v>
      </c>
      <c r="EY79" s="546">
        <f t="shared" si="502"/>
        <v>2.3225806451612905</v>
      </c>
      <c r="EZ79" s="232">
        <f t="shared" si="503"/>
        <v>89.5</v>
      </c>
      <c r="FA79" s="233">
        <f t="shared" si="504"/>
        <v>72</v>
      </c>
      <c r="FB79" s="502">
        <v>40.136363636363633</v>
      </c>
      <c r="FC79" s="517">
        <v>45.142857142857146</v>
      </c>
      <c r="FD79" s="232">
        <f t="shared" si="505"/>
        <v>882.99999999999989</v>
      </c>
      <c r="FE79" s="233">
        <f t="shared" si="506"/>
        <v>632</v>
      </c>
      <c r="FF79" s="502">
        <v>38.647058823529413</v>
      </c>
      <c r="FG79" s="519">
        <v>40.235294117647058</v>
      </c>
      <c r="FH79" s="232">
        <f t="shared" si="507"/>
        <v>657</v>
      </c>
      <c r="FI79" s="233">
        <f t="shared" si="508"/>
        <v>684</v>
      </c>
      <c r="FJ79" s="503"/>
      <c r="FK79" s="778"/>
      <c r="FL79" s="232">
        <f t="shared" si="509"/>
        <v>0</v>
      </c>
      <c r="FM79" s="233">
        <f t="shared" si="510"/>
        <v>0</v>
      </c>
      <c r="FN79" s="232">
        <f t="shared" si="511"/>
        <v>39.487179487179489</v>
      </c>
      <c r="FO79" s="233">
        <f t="shared" si="512"/>
        <v>42.451612903225808</v>
      </c>
      <c r="FP79" s="232">
        <f t="shared" si="513"/>
        <v>1540</v>
      </c>
      <c r="FQ79" s="233">
        <f t="shared" si="514"/>
        <v>1316</v>
      </c>
      <c r="FR79" s="503">
        <v>10</v>
      </c>
      <c r="FS79" s="773">
        <v>9</v>
      </c>
      <c r="FT79" s="232">
        <f t="shared" si="515"/>
        <v>10</v>
      </c>
      <c r="FU79" s="233">
        <f t="shared" si="516"/>
        <v>9</v>
      </c>
      <c r="FV79" s="375">
        <v>7.95</v>
      </c>
      <c r="FW79" s="775">
        <v>7.166666666666667</v>
      </c>
      <c r="FX79" s="232">
        <f t="shared" si="517"/>
        <v>79.5</v>
      </c>
      <c r="FY79" s="233">
        <f t="shared" si="518"/>
        <v>64.5</v>
      </c>
      <c r="FZ79" s="375">
        <v>65.599999999999994</v>
      </c>
      <c r="GA79" s="777">
        <v>69.222222222222229</v>
      </c>
      <c r="GB79" s="232">
        <f t="shared" si="519"/>
        <v>656</v>
      </c>
      <c r="GC79" s="233">
        <f t="shared" si="520"/>
        <v>623</v>
      </c>
      <c r="GD79" s="249">
        <f t="shared" si="521"/>
        <v>54</v>
      </c>
      <c r="GE79" s="233">
        <f t="shared" si="522"/>
        <v>44</v>
      </c>
      <c r="GF79" s="232">
        <f t="shared" si="523"/>
        <v>54</v>
      </c>
      <c r="GG79" s="233">
        <f t="shared" si="524"/>
        <v>44</v>
      </c>
      <c r="GH79" s="232">
        <f t="shared" si="525"/>
        <v>146</v>
      </c>
      <c r="GI79" s="233">
        <f t="shared" si="526"/>
        <v>119</v>
      </c>
      <c r="GJ79" s="232">
        <f t="shared" si="527"/>
        <v>3045</v>
      </c>
      <c r="GK79" s="233">
        <f t="shared" si="528"/>
        <v>2860</v>
      </c>
      <c r="GL79" s="249">
        <f t="shared" si="529"/>
        <v>35</v>
      </c>
      <c r="GM79" s="233">
        <f t="shared" si="530"/>
        <v>37</v>
      </c>
      <c r="GN79" s="232">
        <f t="shared" si="531"/>
        <v>35</v>
      </c>
      <c r="GO79" s="233">
        <f t="shared" si="532"/>
        <v>37</v>
      </c>
      <c r="GP79" s="232">
        <f t="shared" si="533"/>
        <v>153.5</v>
      </c>
      <c r="GQ79" s="233">
        <f t="shared" si="534"/>
        <v>146.5</v>
      </c>
      <c r="GR79" s="232">
        <f t="shared" si="535"/>
        <v>1761</v>
      </c>
      <c r="GS79" s="233">
        <f t="shared" si="536"/>
        <v>2038</v>
      </c>
      <c r="GT79" s="249">
        <f t="shared" si="537"/>
        <v>89</v>
      </c>
      <c r="GU79" s="233">
        <f t="shared" si="538"/>
        <v>81</v>
      </c>
      <c r="GV79" s="232">
        <f t="shared" si="539"/>
        <v>89</v>
      </c>
      <c r="GW79" s="233">
        <f t="shared" si="540"/>
        <v>81</v>
      </c>
      <c r="GX79" s="232">
        <f t="shared" si="541"/>
        <v>299.5</v>
      </c>
      <c r="GY79" s="233">
        <f t="shared" si="542"/>
        <v>265.5</v>
      </c>
      <c r="GZ79" s="232">
        <f t="shared" si="543"/>
        <v>4806</v>
      </c>
      <c r="HA79" s="233">
        <f t="shared" si="544"/>
        <v>4898</v>
      </c>
      <c r="HB79" s="249">
        <f t="shared" si="545"/>
        <v>4</v>
      </c>
      <c r="HC79" s="233">
        <f t="shared" si="546"/>
        <v>3</v>
      </c>
      <c r="HD79" s="232">
        <f t="shared" si="547"/>
        <v>4</v>
      </c>
      <c r="HE79" s="233">
        <f t="shared" si="548"/>
        <v>3</v>
      </c>
      <c r="HF79" s="232">
        <f t="shared" si="549"/>
        <v>4</v>
      </c>
      <c r="HG79" s="233">
        <f t="shared" si="550"/>
        <v>3</v>
      </c>
      <c r="HH79" s="232">
        <f t="shared" si="551"/>
        <v>264</v>
      </c>
      <c r="HI79" s="233">
        <f t="shared" si="552"/>
        <v>207</v>
      </c>
      <c r="HJ79" s="249">
        <f t="shared" si="553"/>
        <v>383</v>
      </c>
      <c r="HK79" s="233">
        <f t="shared" si="554"/>
        <v>333</v>
      </c>
      <c r="HL79" s="232">
        <f t="shared" si="555"/>
        <v>5726</v>
      </c>
      <c r="HM79" s="232">
        <f t="shared" si="556"/>
        <v>5728</v>
      </c>
    </row>
    <row r="80" spans="1:221" ht="15.75">
      <c r="A80" s="507" t="s">
        <v>45</v>
      </c>
      <c r="B80" s="508" t="s">
        <v>1054</v>
      </c>
      <c r="C80" s="559"/>
      <c r="D80" s="507">
        <v>136145</v>
      </c>
      <c r="E80" s="563">
        <v>10</v>
      </c>
      <c r="F80" s="509">
        <v>140</v>
      </c>
      <c r="G80" s="524">
        <v>143</v>
      </c>
      <c r="H80" s="503">
        <v>2</v>
      </c>
      <c r="I80" s="513">
        <v>7</v>
      </c>
      <c r="J80" s="232">
        <f t="shared" si="408"/>
        <v>138</v>
      </c>
      <c r="K80" s="233">
        <f t="shared" si="409"/>
        <v>136</v>
      </c>
      <c r="L80" s="504">
        <v>60</v>
      </c>
      <c r="M80" s="504">
        <v>60</v>
      </c>
      <c r="N80" s="232">
        <f t="shared" si="557"/>
        <v>138</v>
      </c>
      <c r="O80" s="233">
        <f t="shared" si="410"/>
        <v>136</v>
      </c>
      <c r="P80" s="232">
        <f t="shared" si="411"/>
        <v>138</v>
      </c>
      <c r="Q80" s="233">
        <f t="shared" si="412"/>
        <v>136</v>
      </c>
      <c r="R80" s="503">
        <v>48</v>
      </c>
      <c r="S80" s="513">
        <v>41</v>
      </c>
      <c r="T80" s="232">
        <f t="shared" si="413"/>
        <v>48</v>
      </c>
      <c r="U80" s="233">
        <f t="shared" si="414"/>
        <v>41</v>
      </c>
      <c r="V80" s="502">
        <v>5</v>
      </c>
      <c r="W80" s="515">
        <v>7</v>
      </c>
      <c r="X80" s="232">
        <f t="shared" si="415"/>
        <v>5</v>
      </c>
      <c r="Y80" s="233">
        <f t="shared" si="416"/>
        <v>7</v>
      </c>
      <c r="Z80" s="502">
        <v>9</v>
      </c>
      <c r="AA80" s="515">
        <v>4</v>
      </c>
      <c r="AB80" s="232">
        <f t="shared" si="417"/>
        <v>9</v>
      </c>
      <c r="AC80" s="233">
        <f t="shared" si="418"/>
        <v>4</v>
      </c>
      <c r="AD80" s="225">
        <f t="shared" si="419"/>
        <v>62</v>
      </c>
      <c r="AE80" s="233">
        <f t="shared" si="420"/>
        <v>52</v>
      </c>
      <c r="AF80" s="225">
        <f t="shared" si="421"/>
        <v>62</v>
      </c>
      <c r="AG80" s="233">
        <f t="shared" si="422"/>
        <v>52</v>
      </c>
      <c r="AH80" s="505">
        <v>2.8020833333333335</v>
      </c>
      <c r="AI80" s="521">
        <v>2.8780487804878048</v>
      </c>
      <c r="AJ80" s="232">
        <f t="shared" si="423"/>
        <v>134.5</v>
      </c>
      <c r="AK80" s="233">
        <f t="shared" si="424"/>
        <v>118</v>
      </c>
      <c r="AL80" s="505">
        <v>1.7</v>
      </c>
      <c r="AM80" s="523">
        <v>3.8571428571428572</v>
      </c>
      <c r="AN80" s="232">
        <f t="shared" si="425"/>
        <v>8.5</v>
      </c>
      <c r="AO80" s="233">
        <f t="shared" si="426"/>
        <v>27</v>
      </c>
      <c r="AP80" s="505">
        <v>1</v>
      </c>
      <c r="AQ80" s="523">
        <v>0.75</v>
      </c>
      <c r="AR80" s="232">
        <f t="shared" si="427"/>
        <v>9</v>
      </c>
      <c r="AS80" s="233">
        <f t="shared" si="428"/>
        <v>3</v>
      </c>
      <c r="AT80" s="545">
        <f t="shared" si="429"/>
        <v>2.4516129032258065</v>
      </c>
      <c r="AU80" s="546">
        <f t="shared" si="430"/>
        <v>2.8461538461538463</v>
      </c>
      <c r="AV80" s="232">
        <f t="shared" si="431"/>
        <v>152</v>
      </c>
      <c r="AW80" s="233">
        <f t="shared" si="432"/>
        <v>148</v>
      </c>
      <c r="AX80" s="502">
        <v>70.229166666666671</v>
      </c>
      <c r="AY80" s="517">
        <v>75.024390243902445</v>
      </c>
      <c r="AZ80" s="232">
        <f t="shared" si="433"/>
        <v>3371</v>
      </c>
      <c r="BA80" s="233">
        <f t="shared" si="434"/>
        <v>3076.0000000000005</v>
      </c>
      <c r="BB80" s="502">
        <v>69.599999999999994</v>
      </c>
      <c r="BC80" s="519">
        <v>67.428571428571431</v>
      </c>
      <c r="BD80" s="232">
        <f t="shared" si="435"/>
        <v>348</v>
      </c>
      <c r="BE80" s="233">
        <f t="shared" si="436"/>
        <v>472</v>
      </c>
      <c r="BF80" s="503">
        <v>62.777777777777779</v>
      </c>
      <c r="BG80" s="519">
        <v>62.5</v>
      </c>
      <c r="BH80" s="232">
        <f t="shared" si="437"/>
        <v>565</v>
      </c>
      <c r="BI80" s="233">
        <f t="shared" si="438"/>
        <v>250</v>
      </c>
      <c r="BJ80" s="232">
        <f t="shared" si="439"/>
        <v>69.096774193548384</v>
      </c>
      <c r="BK80" s="233">
        <f t="shared" si="440"/>
        <v>73.038461538461547</v>
      </c>
      <c r="BL80" s="232">
        <f t="shared" si="441"/>
        <v>4284</v>
      </c>
      <c r="BM80" s="233">
        <f t="shared" si="442"/>
        <v>3798.0000000000005</v>
      </c>
      <c r="BN80" s="502">
        <v>38</v>
      </c>
      <c r="BO80" s="517">
        <v>39</v>
      </c>
      <c r="BP80" s="232">
        <f t="shared" si="443"/>
        <v>38</v>
      </c>
      <c r="BQ80" s="233">
        <f t="shared" si="444"/>
        <v>39</v>
      </c>
      <c r="BR80" s="502">
        <v>7</v>
      </c>
      <c r="BS80" s="519">
        <v>6</v>
      </c>
      <c r="BT80" s="232">
        <f t="shared" si="445"/>
        <v>7</v>
      </c>
      <c r="BU80" s="233">
        <f t="shared" si="446"/>
        <v>6</v>
      </c>
      <c r="BV80" s="502"/>
      <c r="BW80" s="519"/>
      <c r="BX80" s="232">
        <f t="shared" si="447"/>
        <v>0</v>
      </c>
      <c r="BY80" s="233">
        <f t="shared" si="448"/>
        <v>0</v>
      </c>
      <c r="BZ80" s="225">
        <f t="shared" si="449"/>
        <v>45</v>
      </c>
      <c r="CA80" s="233">
        <f t="shared" si="450"/>
        <v>45</v>
      </c>
      <c r="CB80" s="225">
        <f t="shared" si="451"/>
        <v>45</v>
      </c>
      <c r="CC80" s="233">
        <f t="shared" si="452"/>
        <v>45</v>
      </c>
      <c r="CD80" s="506">
        <v>4.2763157894736841</v>
      </c>
      <c r="CE80" s="521">
        <v>3.9871794871794872</v>
      </c>
      <c r="CF80" s="232">
        <f t="shared" si="453"/>
        <v>162.5</v>
      </c>
      <c r="CG80" s="233">
        <f t="shared" si="454"/>
        <v>155.5</v>
      </c>
      <c r="CH80" s="506">
        <v>6.7142857142857144</v>
      </c>
      <c r="CI80" s="523">
        <v>5.75</v>
      </c>
      <c r="CJ80" s="232">
        <f t="shared" si="455"/>
        <v>47</v>
      </c>
      <c r="CK80" s="233">
        <f t="shared" si="456"/>
        <v>34.5</v>
      </c>
      <c r="CL80" s="506"/>
      <c r="CM80" s="523"/>
      <c r="CN80" s="232">
        <f t="shared" si="457"/>
        <v>0</v>
      </c>
      <c r="CO80" s="233">
        <f t="shared" si="458"/>
        <v>0</v>
      </c>
      <c r="CP80" s="232">
        <f t="shared" si="459"/>
        <v>4.6555555555555559</v>
      </c>
      <c r="CQ80" s="546">
        <f t="shared" si="460"/>
        <v>4.2222222222222223</v>
      </c>
      <c r="CR80" s="232">
        <f t="shared" si="461"/>
        <v>209.50000000000003</v>
      </c>
      <c r="CS80" s="233">
        <f t="shared" si="462"/>
        <v>190</v>
      </c>
      <c r="CT80" s="502">
        <v>76.65789473684211</v>
      </c>
      <c r="CU80" s="517">
        <v>73.666666666666671</v>
      </c>
      <c r="CV80" s="232">
        <f t="shared" si="463"/>
        <v>2913</v>
      </c>
      <c r="CW80" s="233">
        <f t="shared" si="464"/>
        <v>2873</v>
      </c>
      <c r="CX80" s="502">
        <v>69</v>
      </c>
      <c r="CY80" s="519">
        <v>74.666666666666671</v>
      </c>
      <c r="CZ80" s="232">
        <f t="shared" si="465"/>
        <v>483</v>
      </c>
      <c r="DA80" s="233">
        <f t="shared" si="466"/>
        <v>448</v>
      </c>
      <c r="DB80" s="503"/>
      <c r="DC80" s="519"/>
      <c r="DD80" s="232">
        <f t="shared" si="467"/>
        <v>0</v>
      </c>
      <c r="DE80" s="233">
        <f t="shared" si="468"/>
        <v>0</v>
      </c>
      <c r="DF80" s="232">
        <f t="shared" si="469"/>
        <v>75.466666666666669</v>
      </c>
      <c r="DG80" s="233">
        <f t="shared" si="470"/>
        <v>73.8</v>
      </c>
      <c r="DH80" s="232">
        <f t="shared" si="471"/>
        <v>3396</v>
      </c>
      <c r="DI80" s="233">
        <f t="shared" si="472"/>
        <v>3321</v>
      </c>
      <c r="DJ80" s="232">
        <f t="shared" si="473"/>
        <v>107</v>
      </c>
      <c r="DK80" s="233">
        <f t="shared" si="474"/>
        <v>97</v>
      </c>
      <c r="DL80" s="232">
        <f t="shared" si="475"/>
        <v>107</v>
      </c>
      <c r="DM80" s="233">
        <f t="shared" si="476"/>
        <v>97</v>
      </c>
      <c r="DN80" s="545">
        <f t="shared" si="477"/>
        <v>3.3785046728971961</v>
      </c>
      <c r="DO80" s="546">
        <f t="shared" si="478"/>
        <v>3.4845360824742269</v>
      </c>
      <c r="DP80" s="232">
        <f t="shared" si="479"/>
        <v>361.5</v>
      </c>
      <c r="DQ80" s="233">
        <f t="shared" si="480"/>
        <v>338</v>
      </c>
      <c r="DR80" s="232">
        <f t="shared" si="481"/>
        <v>71.775700934579433</v>
      </c>
      <c r="DS80" s="233">
        <f t="shared" si="482"/>
        <v>73.391752577319593</v>
      </c>
      <c r="DT80" s="232">
        <f t="shared" si="483"/>
        <v>7679.9999999999991</v>
      </c>
      <c r="DU80" s="233">
        <f t="shared" si="484"/>
        <v>7119.0000000000009</v>
      </c>
      <c r="DV80" s="502">
        <v>11</v>
      </c>
      <c r="DW80" s="517">
        <v>13</v>
      </c>
      <c r="DX80" s="232">
        <f t="shared" si="485"/>
        <v>11</v>
      </c>
      <c r="DY80" s="233">
        <f t="shared" si="486"/>
        <v>13</v>
      </c>
      <c r="DZ80" s="502">
        <v>9</v>
      </c>
      <c r="EA80" s="519">
        <v>11</v>
      </c>
      <c r="EB80" s="232">
        <f t="shared" si="487"/>
        <v>9</v>
      </c>
      <c r="EC80" s="233">
        <f t="shared" si="488"/>
        <v>11</v>
      </c>
      <c r="ED80" s="502"/>
      <c r="EE80" s="519"/>
      <c r="EF80" s="232">
        <f t="shared" si="489"/>
        <v>0</v>
      </c>
      <c r="EG80" s="233">
        <f t="shared" si="490"/>
        <v>0</v>
      </c>
      <c r="EH80" s="225">
        <f t="shared" si="491"/>
        <v>20</v>
      </c>
      <c r="EI80" s="233">
        <f t="shared" si="492"/>
        <v>24</v>
      </c>
      <c r="EJ80" s="225">
        <f t="shared" si="493"/>
        <v>20</v>
      </c>
      <c r="EK80" s="233">
        <f t="shared" si="494"/>
        <v>24</v>
      </c>
      <c r="EL80" s="506">
        <v>3.4545454545454546</v>
      </c>
      <c r="EM80" s="521">
        <v>3.3846153846153846</v>
      </c>
      <c r="EN80" s="232">
        <f t="shared" si="495"/>
        <v>38</v>
      </c>
      <c r="EO80" s="233">
        <f t="shared" si="496"/>
        <v>44</v>
      </c>
      <c r="EP80" s="506">
        <v>3.4444444444444446</v>
      </c>
      <c r="EQ80" s="523">
        <v>2.7727272727272729</v>
      </c>
      <c r="ER80" s="232">
        <f t="shared" si="497"/>
        <v>31</v>
      </c>
      <c r="ES80" s="233">
        <f t="shared" si="498"/>
        <v>30.500000000000004</v>
      </c>
      <c r="ET80" s="506"/>
      <c r="EU80" s="523"/>
      <c r="EV80" s="232">
        <f t="shared" si="499"/>
        <v>0</v>
      </c>
      <c r="EW80" s="233">
        <f t="shared" si="500"/>
        <v>0</v>
      </c>
      <c r="EX80" s="545">
        <f t="shared" si="501"/>
        <v>3.45</v>
      </c>
      <c r="EY80" s="546">
        <f t="shared" si="502"/>
        <v>3.1041666666666665</v>
      </c>
      <c r="EZ80" s="232">
        <f t="shared" si="503"/>
        <v>69</v>
      </c>
      <c r="FA80" s="233">
        <f t="shared" si="504"/>
        <v>74.5</v>
      </c>
      <c r="FB80" s="502">
        <v>54.909090909090907</v>
      </c>
      <c r="FC80" s="517">
        <v>57.615384615384613</v>
      </c>
      <c r="FD80" s="232">
        <f t="shared" si="505"/>
        <v>604</v>
      </c>
      <c r="FE80" s="233">
        <f t="shared" si="506"/>
        <v>749</v>
      </c>
      <c r="FF80" s="502">
        <v>45.777777777777779</v>
      </c>
      <c r="FG80" s="519">
        <v>48.545454545454547</v>
      </c>
      <c r="FH80" s="232">
        <f t="shared" si="507"/>
        <v>412</v>
      </c>
      <c r="FI80" s="233">
        <f t="shared" si="508"/>
        <v>534</v>
      </c>
      <c r="FJ80" s="503"/>
      <c r="FK80" s="778"/>
      <c r="FL80" s="232">
        <f t="shared" si="509"/>
        <v>0</v>
      </c>
      <c r="FM80" s="233">
        <f t="shared" si="510"/>
        <v>0</v>
      </c>
      <c r="FN80" s="232">
        <f t="shared" si="511"/>
        <v>50.8</v>
      </c>
      <c r="FO80" s="233">
        <f t="shared" si="512"/>
        <v>53.458333333333336</v>
      </c>
      <c r="FP80" s="232">
        <f t="shared" si="513"/>
        <v>1016</v>
      </c>
      <c r="FQ80" s="233">
        <f t="shared" si="514"/>
        <v>1283</v>
      </c>
      <c r="FR80" s="503">
        <v>11</v>
      </c>
      <c r="FS80" s="773">
        <v>15</v>
      </c>
      <c r="FT80" s="232">
        <f t="shared" si="515"/>
        <v>11</v>
      </c>
      <c r="FU80" s="233">
        <f t="shared" si="516"/>
        <v>15</v>
      </c>
      <c r="FV80" s="375">
        <v>6.5909090909090908</v>
      </c>
      <c r="FW80" s="775">
        <v>5.333333333333333</v>
      </c>
      <c r="FX80" s="232">
        <f t="shared" si="517"/>
        <v>72.5</v>
      </c>
      <c r="FY80" s="233">
        <f t="shared" si="518"/>
        <v>80</v>
      </c>
      <c r="FZ80" s="375">
        <v>79.272727272727266</v>
      </c>
      <c r="GA80" s="777">
        <v>70.466666666666669</v>
      </c>
      <c r="GB80" s="232">
        <f t="shared" si="519"/>
        <v>871.99999999999989</v>
      </c>
      <c r="GC80" s="233">
        <f t="shared" si="520"/>
        <v>1057</v>
      </c>
      <c r="GD80" s="249">
        <f t="shared" si="521"/>
        <v>97</v>
      </c>
      <c r="GE80" s="233">
        <f t="shared" si="522"/>
        <v>93</v>
      </c>
      <c r="GF80" s="232">
        <f t="shared" si="523"/>
        <v>97</v>
      </c>
      <c r="GG80" s="233">
        <f t="shared" si="524"/>
        <v>93</v>
      </c>
      <c r="GH80" s="232">
        <f t="shared" si="525"/>
        <v>335</v>
      </c>
      <c r="GI80" s="233">
        <f t="shared" si="526"/>
        <v>317.5</v>
      </c>
      <c r="GJ80" s="232">
        <f t="shared" si="527"/>
        <v>6888</v>
      </c>
      <c r="GK80" s="233">
        <f t="shared" si="528"/>
        <v>6698</v>
      </c>
      <c r="GL80" s="249">
        <f t="shared" si="529"/>
        <v>21</v>
      </c>
      <c r="GM80" s="233">
        <f t="shared" si="530"/>
        <v>24</v>
      </c>
      <c r="GN80" s="232">
        <f t="shared" si="531"/>
        <v>21</v>
      </c>
      <c r="GO80" s="233">
        <f t="shared" si="532"/>
        <v>24</v>
      </c>
      <c r="GP80" s="232">
        <f t="shared" si="533"/>
        <v>86.5</v>
      </c>
      <c r="GQ80" s="233">
        <f t="shared" si="534"/>
        <v>92</v>
      </c>
      <c r="GR80" s="232">
        <f t="shared" si="535"/>
        <v>1243</v>
      </c>
      <c r="GS80" s="233">
        <f t="shared" si="536"/>
        <v>1454</v>
      </c>
      <c r="GT80" s="249">
        <f t="shared" si="537"/>
        <v>118</v>
      </c>
      <c r="GU80" s="233">
        <f t="shared" si="538"/>
        <v>117</v>
      </c>
      <c r="GV80" s="232">
        <f t="shared" si="539"/>
        <v>118</v>
      </c>
      <c r="GW80" s="233">
        <f t="shared" si="540"/>
        <v>117</v>
      </c>
      <c r="GX80" s="232">
        <f t="shared" si="541"/>
        <v>421.5</v>
      </c>
      <c r="GY80" s="233">
        <f t="shared" si="542"/>
        <v>409.5</v>
      </c>
      <c r="GZ80" s="232">
        <f t="shared" si="543"/>
        <v>8131</v>
      </c>
      <c r="HA80" s="233">
        <f t="shared" si="544"/>
        <v>8152</v>
      </c>
      <c r="HB80" s="249">
        <f t="shared" si="545"/>
        <v>9</v>
      </c>
      <c r="HC80" s="233">
        <f t="shared" si="546"/>
        <v>4</v>
      </c>
      <c r="HD80" s="232">
        <f t="shared" si="547"/>
        <v>9</v>
      </c>
      <c r="HE80" s="233">
        <f t="shared" si="548"/>
        <v>4</v>
      </c>
      <c r="HF80" s="232">
        <f t="shared" si="549"/>
        <v>9</v>
      </c>
      <c r="HG80" s="233">
        <f t="shared" si="550"/>
        <v>3</v>
      </c>
      <c r="HH80" s="232">
        <f t="shared" si="551"/>
        <v>565</v>
      </c>
      <c r="HI80" s="233">
        <f t="shared" si="552"/>
        <v>250</v>
      </c>
      <c r="HJ80" s="249">
        <f t="shared" si="553"/>
        <v>503</v>
      </c>
      <c r="HK80" s="233">
        <f t="shared" si="554"/>
        <v>492.5</v>
      </c>
      <c r="HL80" s="232">
        <f t="shared" si="555"/>
        <v>9568</v>
      </c>
      <c r="HM80" s="232">
        <f t="shared" si="556"/>
        <v>9459</v>
      </c>
    </row>
    <row r="81" spans="1:221" ht="15.75">
      <c r="A81" s="347" t="s">
        <v>44</v>
      </c>
      <c r="B81" s="348" t="s">
        <v>629</v>
      </c>
      <c r="C81" s="349"/>
      <c r="D81" s="347">
        <v>139940</v>
      </c>
      <c r="E81" s="350">
        <v>1</v>
      </c>
      <c r="F81" s="332">
        <v>3891</v>
      </c>
      <c r="G81" s="255">
        <v>4117</v>
      </c>
      <c r="H81" s="254">
        <v>154</v>
      </c>
      <c r="I81" s="255">
        <v>165</v>
      </c>
      <c r="J81" s="232">
        <f t="shared" si="408"/>
        <v>3737</v>
      </c>
      <c r="K81" s="233">
        <f t="shared" si="409"/>
        <v>3952</v>
      </c>
      <c r="L81" s="333">
        <v>120</v>
      </c>
      <c r="M81" s="333">
        <v>120</v>
      </c>
      <c r="N81" s="232">
        <f t="shared" si="557"/>
        <v>3737</v>
      </c>
      <c r="O81" s="233">
        <f t="shared" si="410"/>
        <v>3952</v>
      </c>
      <c r="P81" s="232">
        <f t="shared" si="411"/>
        <v>3737</v>
      </c>
      <c r="Q81" s="233">
        <f t="shared" si="412"/>
        <v>3952</v>
      </c>
      <c r="R81" s="254">
        <v>29</v>
      </c>
      <c r="S81" s="351">
        <v>33</v>
      </c>
      <c r="T81" s="232">
        <f t="shared" si="413"/>
        <v>29</v>
      </c>
      <c r="U81" s="233">
        <f t="shared" si="414"/>
        <v>33</v>
      </c>
      <c r="V81" s="257">
        <v>5</v>
      </c>
      <c r="W81" s="351">
        <v>4</v>
      </c>
      <c r="X81" s="232">
        <f t="shared" si="415"/>
        <v>5</v>
      </c>
      <c r="Y81" s="233">
        <f t="shared" si="416"/>
        <v>4</v>
      </c>
      <c r="Z81" s="257"/>
      <c r="AA81" s="256"/>
      <c r="AB81" s="232">
        <f t="shared" si="417"/>
        <v>0</v>
      </c>
      <c r="AC81" s="233">
        <f t="shared" si="418"/>
        <v>0</v>
      </c>
      <c r="AD81" s="225">
        <f t="shared" si="419"/>
        <v>34</v>
      </c>
      <c r="AE81" s="233">
        <f t="shared" si="420"/>
        <v>37</v>
      </c>
      <c r="AF81" s="225">
        <f t="shared" si="421"/>
        <v>34</v>
      </c>
      <c r="AG81" s="233">
        <f t="shared" si="422"/>
        <v>37</v>
      </c>
      <c r="AH81" s="245">
        <v>5.1551724137931032</v>
      </c>
      <c r="AI81" s="352">
        <v>5.6515151515151496</v>
      </c>
      <c r="AJ81" s="232">
        <f t="shared" si="423"/>
        <v>149.5</v>
      </c>
      <c r="AK81" s="233">
        <f t="shared" si="424"/>
        <v>186.49999999999994</v>
      </c>
      <c r="AL81" s="245">
        <v>4.0999999999999996</v>
      </c>
      <c r="AM81" s="286">
        <v>7.25</v>
      </c>
      <c r="AN81" s="232">
        <f t="shared" si="425"/>
        <v>20.5</v>
      </c>
      <c r="AO81" s="233">
        <f t="shared" si="426"/>
        <v>29</v>
      </c>
      <c r="AP81" s="245"/>
      <c r="AQ81" s="354"/>
      <c r="AR81" s="232">
        <f t="shared" si="427"/>
        <v>0</v>
      </c>
      <c r="AS81" s="233">
        <f t="shared" si="428"/>
        <v>0</v>
      </c>
      <c r="AT81" s="545">
        <f t="shared" si="429"/>
        <v>5</v>
      </c>
      <c r="AU81" s="546">
        <f t="shared" si="430"/>
        <v>5.8243243243243228</v>
      </c>
      <c r="AV81" s="232">
        <f t="shared" si="431"/>
        <v>170</v>
      </c>
      <c r="AW81" s="233">
        <f t="shared" si="432"/>
        <v>215.49999999999994</v>
      </c>
      <c r="AX81" s="257">
        <v>127.79310344827587</v>
      </c>
      <c r="AY81" s="355">
        <v>137.34848484848484</v>
      </c>
      <c r="AZ81" s="232">
        <f t="shared" si="433"/>
        <v>3706.0000000000005</v>
      </c>
      <c r="BA81" s="233">
        <f t="shared" si="434"/>
        <v>4532.5</v>
      </c>
      <c r="BB81" s="257">
        <v>131.19999999999999</v>
      </c>
      <c r="BC81" s="355">
        <v>146</v>
      </c>
      <c r="BD81" s="232">
        <f t="shared" si="435"/>
        <v>656</v>
      </c>
      <c r="BE81" s="233">
        <f t="shared" si="436"/>
        <v>584</v>
      </c>
      <c r="BF81" s="254"/>
      <c r="BG81" s="253"/>
      <c r="BH81" s="232">
        <f t="shared" si="437"/>
        <v>0</v>
      </c>
      <c r="BI81" s="233">
        <f t="shared" si="438"/>
        <v>0</v>
      </c>
      <c r="BJ81" s="232">
        <f t="shared" si="439"/>
        <v>128.29411764705881</v>
      </c>
      <c r="BK81" s="233">
        <f t="shared" si="440"/>
        <v>138.28378378378378</v>
      </c>
      <c r="BL81" s="232">
        <f t="shared" si="441"/>
        <v>4362</v>
      </c>
      <c r="BM81" s="233">
        <f t="shared" si="442"/>
        <v>5116.5</v>
      </c>
      <c r="BN81" s="257">
        <v>1343</v>
      </c>
      <c r="BO81" s="356">
        <v>1389</v>
      </c>
      <c r="BP81" s="232">
        <f t="shared" si="443"/>
        <v>1343</v>
      </c>
      <c r="BQ81" s="233">
        <f t="shared" si="444"/>
        <v>1389</v>
      </c>
      <c r="BR81" s="257">
        <v>87</v>
      </c>
      <c r="BS81" s="357">
        <v>80</v>
      </c>
      <c r="BT81" s="232">
        <f t="shared" si="445"/>
        <v>87</v>
      </c>
      <c r="BU81" s="233">
        <f t="shared" si="446"/>
        <v>80</v>
      </c>
      <c r="BV81" s="257"/>
      <c r="BW81" s="256"/>
      <c r="BX81" s="232">
        <f t="shared" si="447"/>
        <v>0</v>
      </c>
      <c r="BY81" s="233">
        <f t="shared" si="448"/>
        <v>0</v>
      </c>
      <c r="BZ81" s="225">
        <f t="shared" si="449"/>
        <v>1430</v>
      </c>
      <c r="CA81" s="233">
        <f t="shared" si="450"/>
        <v>1469</v>
      </c>
      <c r="CB81" s="225">
        <f t="shared" si="451"/>
        <v>1430</v>
      </c>
      <c r="CC81" s="233">
        <f t="shared" si="452"/>
        <v>1469</v>
      </c>
      <c r="CD81" s="336">
        <v>5.6098287416232315</v>
      </c>
      <c r="CE81" s="353">
        <v>5.5028797696184304</v>
      </c>
      <c r="CF81" s="232">
        <f t="shared" si="453"/>
        <v>7534</v>
      </c>
      <c r="CG81" s="233">
        <f t="shared" si="454"/>
        <v>7643.5</v>
      </c>
      <c r="CH81" s="336">
        <v>6.5402298850574709</v>
      </c>
      <c r="CI81" s="353">
        <v>6.7437500000000004</v>
      </c>
      <c r="CJ81" s="232">
        <f t="shared" si="455"/>
        <v>569</v>
      </c>
      <c r="CK81" s="233">
        <f t="shared" si="456"/>
        <v>539.5</v>
      </c>
      <c r="CL81" s="336"/>
      <c r="CM81" s="286"/>
      <c r="CN81" s="232">
        <f t="shared" si="457"/>
        <v>0</v>
      </c>
      <c r="CO81" s="233">
        <f t="shared" si="458"/>
        <v>0</v>
      </c>
      <c r="CP81" s="232">
        <f t="shared" si="459"/>
        <v>5.6664335664335663</v>
      </c>
      <c r="CQ81" s="546">
        <f t="shared" si="460"/>
        <v>5.5704560925799864</v>
      </c>
      <c r="CR81" s="232">
        <f t="shared" si="461"/>
        <v>8103</v>
      </c>
      <c r="CS81" s="233">
        <f t="shared" si="462"/>
        <v>8183</v>
      </c>
      <c r="CT81" s="257">
        <v>143.4709530900968</v>
      </c>
      <c r="CU81" s="355">
        <v>143.27249100071995</v>
      </c>
      <c r="CV81" s="232">
        <f t="shared" si="463"/>
        <v>192681.49</v>
      </c>
      <c r="CW81" s="233">
        <f t="shared" si="464"/>
        <v>199005.49000000002</v>
      </c>
      <c r="CX81" s="257">
        <v>143.51724137931035</v>
      </c>
      <c r="CY81" s="355">
        <v>146.383375</v>
      </c>
      <c r="CZ81" s="232">
        <f t="shared" si="465"/>
        <v>12486</v>
      </c>
      <c r="DA81" s="233">
        <f t="shared" si="466"/>
        <v>11710.67</v>
      </c>
      <c r="DB81" s="254"/>
      <c r="DC81" s="253"/>
      <c r="DD81" s="232">
        <f t="shared" si="467"/>
        <v>0</v>
      </c>
      <c r="DE81" s="233">
        <f t="shared" si="468"/>
        <v>0</v>
      </c>
      <c r="DF81" s="232">
        <f t="shared" si="469"/>
        <v>143.47376923076922</v>
      </c>
      <c r="DG81" s="233">
        <f t="shared" si="470"/>
        <v>143.44190605854325</v>
      </c>
      <c r="DH81" s="232">
        <f t="shared" si="471"/>
        <v>205167.49</v>
      </c>
      <c r="DI81" s="233">
        <f t="shared" si="472"/>
        <v>210716.16000000003</v>
      </c>
      <c r="DJ81" s="232">
        <f t="shared" si="473"/>
        <v>1464</v>
      </c>
      <c r="DK81" s="233">
        <f t="shared" si="474"/>
        <v>1506</v>
      </c>
      <c r="DL81" s="232">
        <f t="shared" si="475"/>
        <v>1464</v>
      </c>
      <c r="DM81" s="233">
        <f t="shared" si="476"/>
        <v>1506</v>
      </c>
      <c r="DN81" s="545">
        <f t="shared" si="477"/>
        <v>5.6509562841530059</v>
      </c>
      <c r="DO81" s="546">
        <f t="shared" si="478"/>
        <v>5.5766932270916332</v>
      </c>
      <c r="DP81" s="232">
        <f t="shared" si="479"/>
        <v>8273</v>
      </c>
      <c r="DQ81" s="233">
        <f t="shared" si="480"/>
        <v>8398.5</v>
      </c>
      <c r="DR81" s="232">
        <f t="shared" si="481"/>
        <v>143.12123633879781</v>
      </c>
      <c r="DS81" s="233">
        <f t="shared" si="482"/>
        <v>143.31517928286854</v>
      </c>
      <c r="DT81" s="232">
        <f t="shared" si="483"/>
        <v>209529.49</v>
      </c>
      <c r="DU81" s="233">
        <f t="shared" si="484"/>
        <v>215832.66000000003</v>
      </c>
      <c r="DV81" s="257">
        <v>1547</v>
      </c>
      <c r="DW81" s="356">
        <v>1696</v>
      </c>
      <c r="DX81" s="232">
        <f t="shared" si="485"/>
        <v>1547</v>
      </c>
      <c r="DY81" s="233">
        <f t="shared" si="486"/>
        <v>1696</v>
      </c>
      <c r="DZ81" s="257">
        <v>726</v>
      </c>
      <c r="EA81" s="357">
        <v>748</v>
      </c>
      <c r="EB81" s="232">
        <f t="shared" si="487"/>
        <v>726</v>
      </c>
      <c r="EC81" s="233">
        <f t="shared" si="488"/>
        <v>748</v>
      </c>
      <c r="ED81" s="257"/>
      <c r="EE81" s="256"/>
      <c r="EF81" s="232">
        <f t="shared" si="489"/>
        <v>0</v>
      </c>
      <c r="EG81" s="233">
        <f t="shared" si="490"/>
        <v>0</v>
      </c>
      <c r="EH81" s="225">
        <f t="shared" si="491"/>
        <v>2273</v>
      </c>
      <c r="EI81" s="233">
        <f t="shared" si="492"/>
        <v>2444</v>
      </c>
      <c r="EJ81" s="225">
        <f t="shared" si="493"/>
        <v>2273</v>
      </c>
      <c r="EK81" s="233">
        <f t="shared" si="494"/>
        <v>2444</v>
      </c>
      <c r="EL81" s="336">
        <v>3.6567550096961861</v>
      </c>
      <c r="EM81" s="353">
        <v>3.6509433962264151</v>
      </c>
      <c r="EN81" s="232">
        <f t="shared" si="495"/>
        <v>5657</v>
      </c>
      <c r="EO81" s="233">
        <f t="shared" si="496"/>
        <v>6192</v>
      </c>
      <c r="EP81" s="336">
        <v>4.2479338842975203</v>
      </c>
      <c r="EQ81" s="353">
        <v>4.1504010695187166</v>
      </c>
      <c r="ER81" s="232">
        <f t="shared" si="497"/>
        <v>3083.9999999999995</v>
      </c>
      <c r="ES81" s="233">
        <f t="shared" si="498"/>
        <v>3104.5</v>
      </c>
      <c r="ET81" s="336"/>
      <c r="EU81" s="286"/>
      <c r="EV81" s="232">
        <f t="shared" si="499"/>
        <v>0</v>
      </c>
      <c r="EW81" s="233">
        <f t="shared" si="500"/>
        <v>0</v>
      </c>
      <c r="EX81" s="545">
        <f t="shared" si="501"/>
        <v>3.845578530576331</v>
      </c>
      <c r="EY81" s="546">
        <f t="shared" si="502"/>
        <v>3.8038052373158755</v>
      </c>
      <c r="EZ81" s="232">
        <f t="shared" si="503"/>
        <v>8741</v>
      </c>
      <c r="FA81" s="233">
        <f t="shared" si="504"/>
        <v>9296.5</v>
      </c>
      <c r="FB81" s="257">
        <v>91.14835164835165</v>
      </c>
      <c r="FC81" s="355">
        <v>91.849068396226414</v>
      </c>
      <c r="FD81" s="232">
        <f t="shared" si="505"/>
        <v>141006.5</v>
      </c>
      <c r="FE81" s="233">
        <f t="shared" si="506"/>
        <v>155776.01999999999</v>
      </c>
      <c r="FF81" s="257">
        <v>88.625316804407717</v>
      </c>
      <c r="FG81" s="355">
        <v>87.460320855614995</v>
      </c>
      <c r="FH81" s="232">
        <f t="shared" si="507"/>
        <v>64341.98</v>
      </c>
      <c r="FI81" s="233">
        <f t="shared" si="508"/>
        <v>65420.320000000014</v>
      </c>
      <c r="FJ81" s="254"/>
      <c r="FK81" s="491"/>
      <c r="FL81" s="232">
        <f t="shared" si="509"/>
        <v>0</v>
      </c>
      <c r="FM81" s="233">
        <f t="shared" si="510"/>
        <v>0</v>
      </c>
      <c r="FN81" s="232">
        <f t="shared" si="511"/>
        <v>90.342490101187863</v>
      </c>
      <c r="FO81" s="233">
        <f t="shared" si="512"/>
        <v>90.505867430441896</v>
      </c>
      <c r="FP81" s="232">
        <f t="shared" si="513"/>
        <v>205348.48000000001</v>
      </c>
      <c r="FQ81" s="233">
        <f t="shared" si="514"/>
        <v>221196.34</v>
      </c>
      <c r="FR81" s="257"/>
      <c r="FS81" s="738">
        <v>2</v>
      </c>
      <c r="FT81" s="232">
        <f t="shared" si="515"/>
        <v>0</v>
      </c>
      <c r="FU81" s="233">
        <f t="shared" si="516"/>
        <v>2</v>
      </c>
      <c r="FV81" s="257"/>
      <c r="FW81" s="256"/>
      <c r="FX81" s="232">
        <f t="shared" si="517"/>
        <v>0</v>
      </c>
      <c r="FY81" s="233">
        <f t="shared" si="518"/>
        <v>0</v>
      </c>
      <c r="FZ81" s="257"/>
      <c r="GA81" s="738">
        <v>125</v>
      </c>
      <c r="GB81" s="232">
        <f t="shared" si="519"/>
        <v>0</v>
      </c>
      <c r="GC81" s="233">
        <f t="shared" si="520"/>
        <v>250</v>
      </c>
      <c r="GD81" s="249">
        <f t="shared" si="521"/>
        <v>2919</v>
      </c>
      <c r="GE81" s="233">
        <f t="shared" si="522"/>
        <v>3118</v>
      </c>
      <c r="GF81" s="232">
        <f t="shared" si="523"/>
        <v>2919</v>
      </c>
      <c r="GG81" s="233">
        <f t="shared" si="524"/>
        <v>3118</v>
      </c>
      <c r="GH81" s="232">
        <f t="shared" si="525"/>
        <v>13340.5</v>
      </c>
      <c r="GI81" s="233">
        <f t="shared" si="526"/>
        <v>14022</v>
      </c>
      <c r="GJ81" s="232">
        <f t="shared" si="527"/>
        <v>337393.99</v>
      </c>
      <c r="GK81" s="233">
        <f t="shared" si="528"/>
        <v>359314.01</v>
      </c>
      <c r="GL81" s="249">
        <f t="shared" si="529"/>
        <v>818</v>
      </c>
      <c r="GM81" s="233">
        <f t="shared" si="530"/>
        <v>832</v>
      </c>
      <c r="GN81" s="232">
        <f t="shared" si="531"/>
        <v>818</v>
      </c>
      <c r="GO81" s="233">
        <f t="shared" si="532"/>
        <v>832</v>
      </c>
      <c r="GP81" s="232">
        <f t="shared" si="533"/>
        <v>3673.4999999999995</v>
      </c>
      <c r="GQ81" s="233">
        <f t="shared" si="534"/>
        <v>3673</v>
      </c>
      <c r="GR81" s="232">
        <f t="shared" si="535"/>
        <v>77483.98000000001</v>
      </c>
      <c r="GS81" s="233">
        <f t="shared" si="536"/>
        <v>77714.99000000002</v>
      </c>
      <c r="GT81" s="249">
        <f t="shared" si="537"/>
        <v>3737</v>
      </c>
      <c r="GU81" s="233">
        <f t="shared" si="538"/>
        <v>3950</v>
      </c>
      <c r="GV81" s="232">
        <f t="shared" si="539"/>
        <v>3737</v>
      </c>
      <c r="GW81" s="233">
        <f t="shared" si="540"/>
        <v>3950</v>
      </c>
      <c r="GX81" s="232">
        <f t="shared" si="541"/>
        <v>17014</v>
      </c>
      <c r="GY81" s="233">
        <f t="shared" si="542"/>
        <v>17695</v>
      </c>
      <c r="GZ81" s="232">
        <f t="shared" si="543"/>
        <v>414877.97</v>
      </c>
      <c r="HA81" s="233">
        <f t="shared" si="544"/>
        <v>437029</v>
      </c>
      <c r="HB81" s="249">
        <f t="shared" si="545"/>
        <v>0</v>
      </c>
      <c r="HC81" s="233">
        <f t="shared" si="546"/>
        <v>0</v>
      </c>
      <c r="HD81" s="232">
        <f t="shared" si="547"/>
        <v>0</v>
      </c>
      <c r="HE81" s="233">
        <f t="shared" si="548"/>
        <v>0</v>
      </c>
      <c r="HF81" s="232" t="str">
        <f t="shared" si="549"/>
        <v/>
      </c>
      <c r="HG81" s="233" t="str">
        <f t="shared" si="550"/>
        <v/>
      </c>
      <c r="HH81" s="232" t="str">
        <f t="shared" si="551"/>
        <v/>
      </c>
      <c r="HI81" s="233" t="str">
        <f t="shared" si="552"/>
        <v/>
      </c>
      <c r="HJ81" s="249">
        <f t="shared" si="553"/>
        <v>17014</v>
      </c>
      <c r="HK81" s="233">
        <f t="shared" si="554"/>
        <v>17695</v>
      </c>
      <c r="HL81" s="232">
        <f t="shared" si="555"/>
        <v>414877.97</v>
      </c>
      <c r="HM81" s="232">
        <f t="shared" si="556"/>
        <v>437279</v>
      </c>
    </row>
    <row r="82" spans="1:221" ht="15.75">
      <c r="A82" s="347" t="s">
        <v>44</v>
      </c>
      <c r="B82" s="348" t="s">
        <v>630</v>
      </c>
      <c r="C82" s="349"/>
      <c r="D82" s="347">
        <v>139959</v>
      </c>
      <c r="E82" s="350">
        <v>1</v>
      </c>
      <c r="F82" s="332">
        <v>6469</v>
      </c>
      <c r="G82" s="255">
        <v>6830</v>
      </c>
      <c r="H82" s="254">
        <v>386</v>
      </c>
      <c r="I82" s="255">
        <v>433</v>
      </c>
      <c r="J82" s="232">
        <f t="shared" si="408"/>
        <v>6083</v>
      </c>
      <c r="K82" s="233">
        <f t="shared" si="409"/>
        <v>6397</v>
      </c>
      <c r="L82" s="333">
        <v>120</v>
      </c>
      <c r="M82" s="333">
        <v>120</v>
      </c>
      <c r="N82" s="232">
        <f t="shared" si="557"/>
        <v>6083</v>
      </c>
      <c r="O82" s="233">
        <f t="shared" si="410"/>
        <v>6397</v>
      </c>
      <c r="P82" s="232">
        <f t="shared" si="411"/>
        <v>6083</v>
      </c>
      <c r="Q82" s="233">
        <f t="shared" si="412"/>
        <v>6397</v>
      </c>
      <c r="R82" s="254">
        <v>80</v>
      </c>
      <c r="S82" s="351">
        <v>86</v>
      </c>
      <c r="T82" s="232">
        <f t="shared" si="413"/>
        <v>80</v>
      </c>
      <c r="U82" s="233">
        <f t="shared" si="414"/>
        <v>86</v>
      </c>
      <c r="V82" s="257">
        <v>15</v>
      </c>
      <c r="W82" s="351">
        <v>21</v>
      </c>
      <c r="X82" s="232">
        <f t="shared" si="415"/>
        <v>15</v>
      </c>
      <c r="Y82" s="233">
        <f t="shared" si="416"/>
        <v>21</v>
      </c>
      <c r="Z82" s="257"/>
      <c r="AA82" s="256"/>
      <c r="AB82" s="232">
        <f t="shared" si="417"/>
        <v>0</v>
      </c>
      <c r="AC82" s="233">
        <f t="shared" si="418"/>
        <v>0</v>
      </c>
      <c r="AD82" s="225">
        <f t="shared" si="419"/>
        <v>95</v>
      </c>
      <c r="AE82" s="233">
        <f t="shared" si="420"/>
        <v>107</v>
      </c>
      <c r="AF82" s="225">
        <f t="shared" si="421"/>
        <v>95</v>
      </c>
      <c r="AG82" s="233">
        <f t="shared" si="422"/>
        <v>107</v>
      </c>
      <c r="AH82" s="245">
        <v>4.75</v>
      </c>
      <c r="AI82" s="352">
        <v>4.5</v>
      </c>
      <c r="AJ82" s="232">
        <f t="shared" si="423"/>
        <v>380</v>
      </c>
      <c r="AK82" s="233">
        <f t="shared" si="424"/>
        <v>387</v>
      </c>
      <c r="AL82" s="245">
        <v>4.8666666666666671</v>
      </c>
      <c r="AM82" s="286">
        <v>4.5714285714285721</v>
      </c>
      <c r="AN82" s="232">
        <f t="shared" si="425"/>
        <v>73</v>
      </c>
      <c r="AO82" s="233">
        <f t="shared" si="426"/>
        <v>96.000000000000014</v>
      </c>
      <c r="AP82" s="245"/>
      <c r="AQ82" s="354"/>
      <c r="AR82" s="232">
        <f t="shared" si="427"/>
        <v>0</v>
      </c>
      <c r="AS82" s="233">
        <f t="shared" si="428"/>
        <v>0</v>
      </c>
      <c r="AT82" s="545">
        <f t="shared" si="429"/>
        <v>4.7684210526315791</v>
      </c>
      <c r="AU82" s="546">
        <f t="shared" si="430"/>
        <v>4.5140186915887854</v>
      </c>
      <c r="AV82" s="232">
        <f t="shared" si="431"/>
        <v>453</v>
      </c>
      <c r="AW82" s="233">
        <f t="shared" si="432"/>
        <v>483.00000000000006</v>
      </c>
      <c r="AX82" s="257">
        <v>112.3875</v>
      </c>
      <c r="AY82" s="355">
        <v>105.75</v>
      </c>
      <c r="AZ82" s="232">
        <f t="shared" si="433"/>
        <v>8991</v>
      </c>
      <c r="BA82" s="233">
        <f t="shared" si="434"/>
        <v>9094.5</v>
      </c>
      <c r="BB82" s="257">
        <v>111.60000000000001</v>
      </c>
      <c r="BC82" s="355">
        <v>107.42857142857143</v>
      </c>
      <c r="BD82" s="232">
        <f t="shared" si="435"/>
        <v>1674.0000000000002</v>
      </c>
      <c r="BE82" s="233">
        <f t="shared" si="436"/>
        <v>2256</v>
      </c>
      <c r="BF82" s="254"/>
      <c r="BG82" s="253"/>
      <c r="BH82" s="232">
        <f t="shared" si="437"/>
        <v>0</v>
      </c>
      <c r="BI82" s="233">
        <f t="shared" si="438"/>
        <v>0</v>
      </c>
      <c r="BJ82" s="232">
        <f t="shared" si="439"/>
        <v>112.26315789473684</v>
      </c>
      <c r="BK82" s="233">
        <f t="shared" si="440"/>
        <v>106.07943925233644</v>
      </c>
      <c r="BL82" s="232">
        <f t="shared" si="441"/>
        <v>10665</v>
      </c>
      <c r="BM82" s="233">
        <f t="shared" si="442"/>
        <v>11350.5</v>
      </c>
      <c r="BN82" s="257">
        <v>3254</v>
      </c>
      <c r="BO82" s="356">
        <v>3375</v>
      </c>
      <c r="BP82" s="232">
        <f t="shared" si="443"/>
        <v>3254</v>
      </c>
      <c r="BQ82" s="233">
        <f t="shared" si="444"/>
        <v>3375</v>
      </c>
      <c r="BR82" s="257">
        <v>300</v>
      </c>
      <c r="BS82" s="357">
        <v>240</v>
      </c>
      <c r="BT82" s="232">
        <f t="shared" si="445"/>
        <v>300</v>
      </c>
      <c r="BU82" s="233">
        <f t="shared" si="446"/>
        <v>240</v>
      </c>
      <c r="BV82" s="257"/>
      <c r="BW82" s="256"/>
      <c r="BX82" s="232">
        <f t="shared" si="447"/>
        <v>0</v>
      </c>
      <c r="BY82" s="233">
        <f t="shared" si="448"/>
        <v>0</v>
      </c>
      <c r="BZ82" s="225">
        <f t="shared" si="449"/>
        <v>3554</v>
      </c>
      <c r="CA82" s="233">
        <f t="shared" si="450"/>
        <v>3615</v>
      </c>
      <c r="CB82" s="225">
        <f t="shared" si="451"/>
        <v>3554</v>
      </c>
      <c r="CC82" s="233">
        <f t="shared" si="452"/>
        <v>3615</v>
      </c>
      <c r="CD82" s="336">
        <v>4.6210817455439459</v>
      </c>
      <c r="CE82" s="353">
        <v>4.662962962962963</v>
      </c>
      <c r="CF82" s="232">
        <f t="shared" si="453"/>
        <v>15037</v>
      </c>
      <c r="CG82" s="233">
        <f t="shared" si="454"/>
        <v>15737.5</v>
      </c>
      <c r="CH82" s="336">
        <v>4.7833333333333332</v>
      </c>
      <c r="CI82" s="353">
        <v>4.7666666666666666</v>
      </c>
      <c r="CJ82" s="232">
        <f t="shared" si="455"/>
        <v>1435</v>
      </c>
      <c r="CK82" s="233">
        <f t="shared" si="456"/>
        <v>1144</v>
      </c>
      <c r="CL82" s="336"/>
      <c r="CM82" s="286"/>
      <c r="CN82" s="232">
        <f t="shared" si="457"/>
        <v>0</v>
      </c>
      <c r="CO82" s="233">
        <f t="shared" si="458"/>
        <v>0</v>
      </c>
      <c r="CP82" s="232">
        <f t="shared" si="459"/>
        <v>4.6347777152504221</v>
      </c>
      <c r="CQ82" s="546">
        <f t="shared" si="460"/>
        <v>4.6698478561549104</v>
      </c>
      <c r="CR82" s="232">
        <f t="shared" si="461"/>
        <v>16472</v>
      </c>
      <c r="CS82" s="233">
        <f t="shared" si="462"/>
        <v>16881.5</v>
      </c>
      <c r="CT82" s="257">
        <v>115.08540258143823</v>
      </c>
      <c r="CU82" s="355">
        <v>111.78352592592593</v>
      </c>
      <c r="CV82" s="232">
        <f t="shared" si="463"/>
        <v>374487.9</v>
      </c>
      <c r="CW82" s="233">
        <f t="shared" si="464"/>
        <v>377269.4</v>
      </c>
      <c r="CX82" s="257">
        <v>119.697</v>
      </c>
      <c r="CY82" s="355">
        <v>115.80375000000001</v>
      </c>
      <c r="CZ82" s="232">
        <f t="shared" si="465"/>
        <v>35909.1</v>
      </c>
      <c r="DA82" s="233">
        <f t="shared" si="466"/>
        <v>27792.9</v>
      </c>
      <c r="DB82" s="254"/>
      <c r="DC82" s="253"/>
      <c r="DD82" s="232">
        <f t="shared" si="467"/>
        <v>0</v>
      </c>
      <c r="DE82" s="233">
        <f t="shared" si="468"/>
        <v>0</v>
      </c>
      <c r="DF82" s="232">
        <f t="shared" si="469"/>
        <v>115.47467642093416</v>
      </c>
      <c r="DG82" s="233">
        <f t="shared" si="470"/>
        <v>112.050428769018</v>
      </c>
      <c r="DH82" s="232">
        <f t="shared" si="471"/>
        <v>410397</v>
      </c>
      <c r="DI82" s="233">
        <f t="shared" si="472"/>
        <v>405062.30000000005</v>
      </c>
      <c r="DJ82" s="232">
        <f t="shared" si="473"/>
        <v>3649</v>
      </c>
      <c r="DK82" s="233">
        <f t="shared" si="474"/>
        <v>3722</v>
      </c>
      <c r="DL82" s="232">
        <f t="shared" si="475"/>
        <v>3649</v>
      </c>
      <c r="DM82" s="233">
        <f t="shared" si="476"/>
        <v>3722</v>
      </c>
      <c r="DN82" s="545">
        <f t="shared" si="477"/>
        <v>4.6382570567278707</v>
      </c>
      <c r="DO82" s="546">
        <f t="shared" si="478"/>
        <v>4.665368081676518</v>
      </c>
      <c r="DP82" s="232">
        <f t="shared" si="479"/>
        <v>16925</v>
      </c>
      <c r="DQ82" s="233">
        <f t="shared" si="480"/>
        <v>17364.5</v>
      </c>
      <c r="DR82" s="232">
        <f t="shared" si="481"/>
        <v>115.39106604549191</v>
      </c>
      <c r="DS82" s="233">
        <f t="shared" si="482"/>
        <v>111.87877485222999</v>
      </c>
      <c r="DT82" s="232">
        <f t="shared" si="483"/>
        <v>421062</v>
      </c>
      <c r="DU82" s="233">
        <f t="shared" si="484"/>
        <v>416412.80000000005</v>
      </c>
      <c r="DV82" s="257">
        <v>1996</v>
      </c>
      <c r="DW82" s="356">
        <v>2264</v>
      </c>
      <c r="DX82" s="232">
        <f t="shared" si="485"/>
        <v>1996</v>
      </c>
      <c r="DY82" s="233">
        <f t="shared" si="486"/>
        <v>2264</v>
      </c>
      <c r="DZ82" s="257">
        <v>436</v>
      </c>
      <c r="EA82" s="357">
        <v>408</v>
      </c>
      <c r="EB82" s="232">
        <f t="shared" si="487"/>
        <v>436</v>
      </c>
      <c r="EC82" s="233">
        <f t="shared" si="488"/>
        <v>408</v>
      </c>
      <c r="ED82" s="257"/>
      <c r="EE82" s="256"/>
      <c r="EF82" s="232">
        <f t="shared" si="489"/>
        <v>0</v>
      </c>
      <c r="EG82" s="233">
        <f t="shared" si="490"/>
        <v>0</v>
      </c>
      <c r="EH82" s="225">
        <f t="shared" si="491"/>
        <v>2432</v>
      </c>
      <c r="EI82" s="233">
        <f t="shared" si="492"/>
        <v>2672</v>
      </c>
      <c r="EJ82" s="225">
        <f t="shared" si="493"/>
        <v>2432</v>
      </c>
      <c r="EK82" s="233">
        <f t="shared" si="494"/>
        <v>2672</v>
      </c>
      <c r="EL82" s="336">
        <v>3.5914328657314627</v>
      </c>
      <c r="EM82" s="353">
        <v>3.5395318021201416</v>
      </c>
      <c r="EN82" s="232">
        <f t="shared" si="495"/>
        <v>7168.5</v>
      </c>
      <c r="EO82" s="233">
        <f t="shared" si="496"/>
        <v>8013.5000000000009</v>
      </c>
      <c r="EP82" s="336">
        <v>3.5332568807339446</v>
      </c>
      <c r="EQ82" s="353">
        <v>3.4718137254901964</v>
      </c>
      <c r="ER82" s="232">
        <f t="shared" si="497"/>
        <v>1540.4999999999998</v>
      </c>
      <c r="ES82" s="233">
        <f t="shared" si="498"/>
        <v>1416.5000000000002</v>
      </c>
      <c r="ET82" s="336"/>
      <c r="EU82" s="358"/>
      <c r="EV82" s="232">
        <f t="shared" si="499"/>
        <v>0</v>
      </c>
      <c r="EW82" s="233">
        <f t="shared" si="500"/>
        <v>0</v>
      </c>
      <c r="EX82" s="545">
        <f t="shared" si="501"/>
        <v>3.5810032894736841</v>
      </c>
      <c r="EY82" s="546">
        <f t="shared" si="502"/>
        <v>3.5291916167664676</v>
      </c>
      <c r="EZ82" s="232">
        <f t="shared" si="503"/>
        <v>8709</v>
      </c>
      <c r="FA82" s="233">
        <f t="shared" si="504"/>
        <v>9430.0000000000018</v>
      </c>
      <c r="FB82" s="257">
        <v>80.780811623246493</v>
      </c>
      <c r="FC82" s="355">
        <v>76.248586572438157</v>
      </c>
      <c r="FD82" s="232">
        <f t="shared" si="505"/>
        <v>161238.5</v>
      </c>
      <c r="FE82" s="233">
        <f t="shared" si="506"/>
        <v>172626.8</v>
      </c>
      <c r="FF82" s="257">
        <v>70.803669724770643</v>
      </c>
      <c r="FG82" s="355">
        <v>68.828676470588235</v>
      </c>
      <c r="FH82" s="232">
        <f t="shared" si="507"/>
        <v>30870.400000000001</v>
      </c>
      <c r="FI82" s="233">
        <f t="shared" si="508"/>
        <v>28082.1</v>
      </c>
      <c r="FJ82" s="254"/>
      <c r="FK82" s="491"/>
      <c r="FL82" s="232">
        <f t="shared" si="509"/>
        <v>0</v>
      </c>
      <c r="FM82" s="233">
        <f t="shared" si="510"/>
        <v>0</v>
      </c>
      <c r="FN82" s="232">
        <f t="shared" si="511"/>
        <v>78.992146381578948</v>
      </c>
      <c r="FO82" s="233">
        <f t="shared" si="512"/>
        <v>75.115606287425152</v>
      </c>
      <c r="FP82" s="232">
        <f t="shared" si="513"/>
        <v>192108.9</v>
      </c>
      <c r="FQ82" s="233">
        <f t="shared" si="514"/>
        <v>200708.9</v>
      </c>
      <c r="FR82" s="257">
        <v>2</v>
      </c>
      <c r="FS82" s="738">
        <v>3</v>
      </c>
      <c r="FT82" s="232">
        <f t="shared" si="515"/>
        <v>2</v>
      </c>
      <c r="FU82" s="233">
        <f t="shared" si="516"/>
        <v>3</v>
      </c>
      <c r="FV82" s="257">
        <v>0</v>
      </c>
      <c r="FW82" s="256"/>
      <c r="FX82" s="232">
        <f t="shared" si="517"/>
        <v>0</v>
      </c>
      <c r="FY82" s="233">
        <f t="shared" si="518"/>
        <v>0</v>
      </c>
      <c r="FZ82" s="257">
        <v>73</v>
      </c>
      <c r="GA82" s="738">
        <v>125</v>
      </c>
      <c r="GB82" s="232">
        <f t="shared" si="519"/>
        <v>146</v>
      </c>
      <c r="GC82" s="233">
        <f t="shared" si="520"/>
        <v>375</v>
      </c>
      <c r="GD82" s="249">
        <f t="shared" si="521"/>
        <v>5330</v>
      </c>
      <c r="GE82" s="233">
        <f t="shared" si="522"/>
        <v>5725</v>
      </c>
      <c r="GF82" s="232">
        <f t="shared" si="523"/>
        <v>5330</v>
      </c>
      <c r="GG82" s="233">
        <f t="shared" si="524"/>
        <v>5725</v>
      </c>
      <c r="GH82" s="232">
        <f t="shared" si="525"/>
        <v>22585.5</v>
      </c>
      <c r="GI82" s="233">
        <f t="shared" si="526"/>
        <v>24138</v>
      </c>
      <c r="GJ82" s="232">
        <f t="shared" si="527"/>
        <v>544717.4</v>
      </c>
      <c r="GK82" s="233">
        <f t="shared" si="528"/>
        <v>558990.69999999995</v>
      </c>
      <c r="GL82" s="249">
        <f t="shared" si="529"/>
        <v>751</v>
      </c>
      <c r="GM82" s="233">
        <f t="shared" si="530"/>
        <v>669</v>
      </c>
      <c r="GN82" s="232">
        <f t="shared" si="531"/>
        <v>751</v>
      </c>
      <c r="GO82" s="233">
        <f t="shared" si="532"/>
        <v>669</v>
      </c>
      <c r="GP82" s="232">
        <f t="shared" si="533"/>
        <v>3048.5</v>
      </c>
      <c r="GQ82" s="233">
        <f t="shared" si="534"/>
        <v>2656.5</v>
      </c>
      <c r="GR82" s="232">
        <f t="shared" si="535"/>
        <v>68453.5</v>
      </c>
      <c r="GS82" s="233">
        <f t="shared" si="536"/>
        <v>58131</v>
      </c>
      <c r="GT82" s="249">
        <f t="shared" si="537"/>
        <v>6081</v>
      </c>
      <c r="GU82" s="233">
        <f t="shared" si="538"/>
        <v>6394</v>
      </c>
      <c r="GV82" s="232">
        <f t="shared" si="539"/>
        <v>6081</v>
      </c>
      <c r="GW82" s="233">
        <f t="shared" si="540"/>
        <v>6394</v>
      </c>
      <c r="GX82" s="232">
        <f t="shared" si="541"/>
        <v>25634</v>
      </c>
      <c r="GY82" s="233">
        <f t="shared" si="542"/>
        <v>26794.5</v>
      </c>
      <c r="GZ82" s="232">
        <f t="shared" si="543"/>
        <v>613170.9</v>
      </c>
      <c r="HA82" s="233">
        <f t="shared" si="544"/>
        <v>617121.69999999995</v>
      </c>
      <c r="HB82" s="249">
        <f t="shared" si="545"/>
        <v>0</v>
      </c>
      <c r="HC82" s="233">
        <f t="shared" si="546"/>
        <v>0</v>
      </c>
      <c r="HD82" s="232">
        <f t="shared" si="547"/>
        <v>0</v>
      </c>
      <c r="HE82" s="233">
        <f t="shared" si="548"/>
        <v>0</v>
      </c>
      <c r="HF82" s="232" t="str">
        <f t="shared" si="549"/>
        <v/>
      </c>
      <c r="HG82" s="233" t="str">
        <f t="shared" si="550"/>
        <v/>
      </c>
      <c r="HH82" s="232" t="str">
        <f t="shared" si="551"/>
        <v/>
      </c>
      <c r="HI82" s="233" t="str">
        <f t="shared" si="552"/>
        <v/>
      </c>
      <c r="HJ82" s="249">
        <f t="shared" si="553"/>
        <v>25634</v>
      </c>
      <c r="HK82" s="233">
        <f t="shared" si="554"/>
        <v>26794.5</v>
      </c>
      <c r="HL82" s="232">
        <f t="shared" si="555"/>
        <v>613316.9</v>
      </c>
      <c r="HM82" s="232">
        <f t="shared" si="556"/>
        <v>617496.70000000007</v>
      </c>
    </row>
    <row r="83" spans="1:221" ht="15.75">
      <c r="A83" s="347" t="s">
        <v>44</v>
      </c>
      <c r="B83" s="348" t="s">
        <v>631</v>
      </c>
      <c r="C83" s="349"/>
      <c r="D83" s="347">
        <v>139755</v>
      </c>
      <c r="E83" s="350">
        <v>2</v>
      </c>
      <c r="F83" s="332">
        <v>2838</v>
      </c>
      <c r="G83" s="255">
        <v>3024</v>
      </c>
      <c r="H83" s="254">
        <v>31</v>
      </c>
      <c r="I83" s="255">
        <v>38</v>
      </c>
      <c r="J83" s="232">
        <f t="shared" si="408"/>
        <v>2807</v>
      </c>
      <c r="K83" s="233">
        <f t="shared" si="409"/>
        <v>2986</v>
      </c>
      <c r="L83" s="333">
        <v>120</v>
      </c>
      <c r="M83" s="333">
        <v>120</v>
      </c>
      <c r="N83" s="232">
        <f t="shared" si="557"/>
        <v>2807</v>
      </c>
      <c r="O83" s="233">
        <f t="shared" si="410"/>
        <v>2986</v>
      </c>
      <c r="P83" s="232">
        <f t="shared" si="411"/>
        <v>2807</v>
      </c>
      <c r="Q83" s="233">
        <f t="shared" si="412"/>
        <v>2986</v>
      </c>
      <c r="R83" s="254">
        <v>39</v>
      </c>
      <c r="S83" s="351">
        <v>58</v>
      </c>
      <c r="T83" s="232">
        <f t="shared" si="413"/>
        <v>39</v>
      </c>
      <c r="U83" s="233">
        <f t="shared" si="414"/>
        <v>58</v>
      </c>
      <c r="V83" s="257">
        <v>8</v>
      </c>
      <c r="W83" s="351">
        <v>5</v>
      </c>
      <c r="X83" s="232">
        <f t="shared" si="415"/>
        <v>8</v>
      </c>
      <c r="Y83" s="233">
        <f t="shared" si="416"/>
        <v>5</v>
      </c>
      <c r="Z83" s="257"/>
      <c r="AA83" s="256"/>
      <c r="AB83" s="232">
        <f t="shared" si="417"/>
        <v>0</v>
      </c>
      <c r="AC83" s="233">
        <f t="shared" si="418"/>
        <v>0</v>
      </c>
      <c r="AD83" s="225">
        <f t="shared" si="419"/>
        <v>47</v>
      </c>
      <c r="AE83" s="233">
        <f t="shared" si="420"/>
        <v>63</v>
      </c>
      <c r="AF83" s="225">
        <f t="shared" si="421"/>
        <v>47</v>
      </c>
      <c r="AG83" s="233">
        <f t="shared" si="422"/>
        <v>63</v>
      </c>
      <c r="AH83" s="245">
        <v>4.8205128205128203</v>
      </c>
      <c r="AI83" s="352">
        <v>4.8706896551724137</v>
      </c>
      <c r="AJ83" s="232">
        <f t="shared" si="423"/>
        <v>188</v>
      </c>
      <c r="AK83" s="233">
        <f t="shared" si="424"/>
        <v>282.5</v>
      </c>
      <c r="AL83" s="245">
        <v>4</v>
      </c>
      <c r="AM83" s="286">
        <v>4.8</v>
      </c>
      <c r="AN83" s="232">
        <f t="shared" si="425"/>
        <v>32</v>
      </c>
      <c r="AO83" s="233">
        <f t="shared" si="426"/>
        <v>24</v>
      </c>
      <c r="AP83" s="245"/>
      <c r="AQ83" s="354"/>
      <c r="AR83" s="232">
        <f t="shared" si="427"/>
        <v>0</v>
      </c>
      <c r="AS83" s="233">
        <f t="shared" si="428"/>
        <v>0</v>
      </c>
      <c r="AT83" s="545">
        <f t="shared" si="429"/>
        <v>4.6808510638297873</v>
      </c>
      <c r="AU83" s="546">
        <f t="shared" si="430"/>
        <v>4.8650793650793647</v>
      </c>
      <c r="AV83" s="232">
        <f t="shared" si="431"/>
        <v>220</v>
      </c>
      <c r="AW83" s="233">
        <f t="shared" si="432"/>
        <v>306.5</v>
      </c>
      <c r="AX83" s="257">
        <v>140.92307692307691</v>
      </c>
      <c r="AY83" s="355">
        <v>147.24137931034483</v>
      </c>
      <c r="AZ83" s="232">
        <f t="shared" si="433"/>
        <v>5495.9999999999991</v>
      </c>
      <c r="BA83" s="233">
        <f t="shared" si="434"/>
        <v>8540</v>
      </c>
      <c r="BB83" s="257">
        <v>123</v>
      </c>
      <c r="BC83" s="355">
        <v>140.80000000000001</v>
      </c>
      <c r="BD83" s="232">
        <f t="shared" si="435"/>
        <v>984</v>
      </c>
      <c r="BE83" s="233">
        <f t="shared" si="436"/>
        <v>704</v>
      </c>
      <c r="BF83" s="254"/>
      <c r="BG83" s="253"/>
      <c r="BH83" s="232">
        <f t="shared" si="437"/>
        <v>0</v>
      </c>
      <c r="BI83" s="233">
        <f t="shared" si="438"/>
        <v>0</v>
      </c>
      <c r="BJ83" s="232">
        <f t="shared" si="439"/>
        <v>137.87234042553189</v>
      </c>
      <c r="BK83" s="233">
        <f t="shared" si="440"/>
        <v>146.73015873015873</v>
      </c>
      <c r="BL83" s="232">
        <f t="shared" si="441"/>
        <v>6479.9999999999991</v>
      </c>
      <c r="BM83" s="233">
        <f t="shared" si="442"/>
        <v>9244</v>
      </c>
      <c r="BN83" s="257">
        <v>1811</v>
      </c>
      <c r="BO83" s="356">
        <v>1843</v>
      </c>
      <c r="BP83" s="232">
        <f t="shared" si="443"/>
        <v>1811</v>
      </c>
      <c r="BQ83" s="233">
        <f t="shared" si="444"/>
        <v>1843</v>
      </c>
      <c r="BR83" s="257">
        <v>39</v>
      </c>
      <c r="BS83" s="357">
        <v>163</v>
      </c>
      <c r="BT83" s="232">
        <f t="shared" si="445"/>
        <v>39</v>
      </c>
      <c r="BU83" s="233">
        <f t="shared" si="446"/>
        <v>163</v>
      </c>
      <c r="BV83" s="257"/>
      <c r="BW83" s="256"/>
      <c r="BX83" s="232">
        <f t="shared" si="447"/>
        <v>0</v>
      </c>
      <c r="BY83" s="233">
        <f t="shared" si="448"/>
        <v>0</v>
      </c>
      <c r="BZ83" s="225">
        <f t="shared" si="449"/>
        <v>1850</v>
      </c>
      <c r="CA83" s="233">
        <f t="shared" si="450"/>
        <v>2006</v>
      </c>
      <c r="CB83" s="225">
        <f t="shared" si="451"/>
        <v>1850</v>
      </c>
      <c r="CC83" s="233">
        <f t="shared" si="452"/>
        <v>2006</v>
      </c>
      <c r="CD83" s="336">
        <v>4.9102705687465491</v>
      </c>
      <c r="CE83" s="353">
        <v>4.867607162235486</v>
      </c>
      <c r="CF83" s="232">
        <f t="shared" si="453"/>
        <v>8892.5</v>
      </c>
      <c r="CG83" s="233">
        <f t="shared" si="454"/>
        <v>8971</v>
      </c>
      <c r="CH83" s="336">
        <v>4.1794871794871797</v>
      </c>
      <c r="CI83" s="353">
        <v>4.6134969325153374</v>
      </c>
      <c r="CJ83" s="232">
        <f t="shared" si="455"/>
        <v>163</v>
      </c>
      <c r="CK83" s="233">
        <f t="shared" si="456"/>
        <v>752</v>
      </c>
      <c r="CL83" s="336"/>
      <c r="CM83" s="286"/>
      <c r="CN83" s="232">
        <f t="shared" si="457"/>
        <v>0</v>
      </c>
      <c r="CO83" s="233">
        <f t="shared" si="458"/>
        <v>0</v>
      </c>
      <c r="CP83" s="232">
        <f t="shared" si="459"/>
        <v>4.8948648648648652</v>
      </c>
      <c r="CQ83" s="546">
        <f t="shared" si="460"/>
        <v>4.8469591226321036</v>
      </c>
      <c r="CR83" s="232">
        <f t="shared" si="461"/>
        <v>9055.5</v>
      </c>
      <c r="CS83" s="233">
        <f t="shared" si="462"/>
        <v>9723</v>
      </c>
      <c r="CT83" s="257">
        <v>148.30607951408061</v>
      </c>
      <c r="CU83" s="355">
        <v>146.98406402604448</v>
      </c>
      <c r="CV83" s="232">
        <f t="shared" si="463"/>
        <v>268582.31</v>
      </c>
      <c r="CW83" s="233">
        <f t="shared" si="464"/>
        <v>270891.62999999995</v>
      </c>
      <c r="CX83" s="257">
        <v>136.45282051282052</v>
      </c>
      <c r="CY83" s="355">
        <v>143.74846625766872</v>
      </c>
      <c r="CZ83" s="232">
        <f t="shared" si="465"/>
        <v>5321.6600000000008</v>
      </c>
      <c r="DA83" s="233">
        <f t="shared" si="466"/>
        <v>23431.000000000004</v>
      </c>
      <c r="DB83" s="254"/>
      <c r="DC83" s="253"/>
      <c r="DD83" s="232">
        <f t="shared" si="467"/>
        <v>0</v>
      </c>
      <c r="DE83" s="233">
        <f t="shared" si="468"/>
        <v>0</v>
      </c>
      <c r="DF83" s="232">
        <f t="shared" si="469"/>
        <v>148.05619999999999</v>
      </c>
      <c r="DG83" s="233">
        <f t="shared" si="470"/>
        <v>146.72115154536388</v>
      </c>
      <c r="DH83" s="232">
        <f t="shared" si="471"/>
        <v>273903.96999999997</v>
      </c>
      <c r="DI83" s="233">
        <f t="shared" si="472"/>
        <v>294322.62999999995</v>
      </c>
      <c r="DJ83" s="232">
        <f t="shared" si="473"/>
        <v>1897</v>
      </c>
      <c r="DK83" s="233">
        <f t="shared" si="474"/>
        <v>2069</v>
      </c>
      <c r="DL83" s="232">
        <f t="shared" si="475"/>
        <v>1897</v>
      </c>
      <c r="DM83" s="233">
        <f t="shared" si="476"/>
        <v>2069</v>
      </c>
      <c r="DN83" s="545">
        <f t="shared" si="477"/>
        <v>4.889562467053242</v>
      </c>
      <c r="DO83" s="546">
        <f t="shared" si="478"/>
        <v>4.8475108748187532</v>
      </c>
      <c r="DP83" s="232">
        <f t="shared" si="479"/>
        <v>9275.5</v>
      </c>
      <c r="DQ83" s="233">
        <f t="shared" si="480"/>
        <v>10029.5</v>
      </c>
      <c r="DR83" s="232">
        <f t="shared" si="481"/>
        <v>147.80388508170793</v>
      </c>
      <c r="DS83" s="233">
        <f t="shared" si="482"/>
        <v>146.72142580956981</v>
      </c>
      <c r="DT83" s="232">
        <f t="shared" si="483"/>
        <v>280383.96999999997</v>
      </c>
      <c r="DU83" s="233">
        <f t="shared" si="484"/>
        <v>303566.62999999995</v>
      </c>
      <c r="DV83" s="257">
        <v>820</v>
      </c>
      <c r="DW83" s="356">
        <v>818</v>
      </c>
      <c r="DX83" s="232">
        <f t="shared" si="485"/>
        <v>820</v>
      </c>
      <c r="DY83" s="233">
        <f t="shared" si="486"/>
        <v>818</v>
      </c>
      <c r="DZ83" s="257">
        <v>89</v>
      </c>
      <c r="EA83" s="357">
        <v>97</v>
      </c>
      <c r="EB83" s="232">
        <f t="shared" si="487"/>
        <v>89</v>
      </c>
      <c r="EC83" s="233">
        <f t="shared" si="488"/>
        <v>97</v>
      </c>
      <c r="ED83" s="257"/>
      <c r="EE83" s="256"/>
      <c r="EF83" s="232">
        <f t="shared" si="489"/>
        <v>0</v>
      </c>
      <c r="EG83" s="233">
        <f t="shared" si="490"/>
        <v>0</v>
      </c>
      <c r="EH83" s="225">
        <f t="shared" si="491"/>
        <v>909</v>
      </c>
      <c r="EI83" s="233">
        <f t="shared" si="492"/>
        <v>915</v>
      </c>
      <c r="EJ83" s="225">
        <f t="shared" si="493"/>
        <v>909</v>
      </c>
      <c r="EK83" s="233">
        <f t="shared" si="494"/>
        <v>915</v>
      </c>
      <c r="EL83" s="336">
        <v>3.9152439024390242</v>
      </c>
      <c r="EM83" s="353">
        <v>3.8337408312958434</v>
      </c>
      <c r="EN83" s="232">
        <f t="shared" si="495"/>
        <v>3210.5</v>
      </c>
      <c r="EO83" s="233">
        <f t="shared" si="496"/>
        <v>3136</v>
      </c>
      <c r="EP83" s="336">
        <v>3.3258426966292136</v>
      </c>
      <c r="EQ83" s="353">
        <v>3.561855670103093</v>
      </c>
      <c r="ER83" s="232">
        <f t="shared" si="497"/>
        <v>296</v>
      </c>
      <c r="ES83" s="233">
        <f t="shared" si="498"/>
        <v>345.5</v>
      </c>
      <c r="ET83" s="336"/>
      <c r="EU83" s="358"/>
      <c r="EV83" s="232">
        <f t="shared" si="499"/>
        <v>0</v>
      </c>
      <c r="EW83" s="233">
        <f t="shared" si="500"/>
        <v>0</v>
      </c>
      <c r="EX83" s="545">
        <f t="shared" si="501"/>
        <v>3.8575357535753576</v>
      </c>
      <c r="EY83" s="546">
        <f t="shared" si="502"/>
        <v>3.8049180327868855</v>
      </c>
      <c r="EZ83" s="232">
        <f t="shared" si="503"/>
        <v>3506.5</v>
      </c>
      <c r="FA83" s="233">
        <f t="shared" si="504"/>
        <v>3481.5</v>
      </c>
      <c r="FB83" s="257">
        <v>110.59510975609756</v>
      </c>
      <c r="FC83" s="355">
        <v>108.78056234718827</v>
      </c>
      <c r="FD83" s="232">
        <f t="shared" si="505"/>
        <v>90687.989999999991</v>
      </c>
      <c r="FE83" s="233">
        <f t="shared" si="506"/>
        <v>88982.5</v>
      </c>
      <c r="FF83" s="257">
        <v>86.790224719101118</v>
      </c>
      <c r="FG83" s="355">
        <v>93.371134020618555</v>
      </c>
      <c r="FH83" s="232">
        <f t="shared" si="507"/>
        <v>7724.33</v>
      </c>
      <c r="FI83" s="233">
        <f t="shared" si="508"/>
        <v>9057</v>
      </c>
      <c r="FJ83" s="254"/>
      <c r="FK83" s="491"/>
      <c r="FL83" s="232">
        <f t="shared" si="509"/>
        <v>0</v>
      </c>
      <c r="FM83" s="233">
        <f t="shared" si="510"/>
        <v>0</v>
      </c>
      <c r="FN83" s="232">
        <f t="shared" si="511"/>
        <v>108.26437843784377</v>
      </c>
      <c r="FO83" s="233">
        <f t="shared" si="512"/>
        <v>107.14699453551913</v>
      </c>
      <c r="FP83" s="232">
        <f t="shared" si="513"/>
        <v>98412.319999999992</v>
      </c>
      <c r="FQ83" s="233">
        <f t="shared" si="514"/>
        <v>98039.5</v>
      </c>
      <c r="FR83" s="257">
        <v>1</v>
      </c>
      <c r="FS83" s="738">
        <v>2</v>
      </c>
      <c r="FT83" s="232">
        <f t="shared" si="515"/>
        <v>1</v>
      </c>
      <c r="FU83" s="233">
        <f t="shared" si="516"/>
        <v>2</v>
      </c>
      <c r="FV83" s="257">
        <v>0</v>
      </c>
      <c r="FW83" s="256"/>
      <c r="FX83" s="232">
        <f t="shared" si="517"/>
        <v>0</v>
      </c>
      <c r="FY83" s="233">
        <f t="shared" si="518"/>
        <v>0</v>
      </c>
      <c r="FZ83" s="747">
        <v>125</v>
      </c>
      <c r="GA83" s="738">
        <v>125</v>
      </c>
      <c r="GB83" s="232">
        <f t="shared" si="519"/>
        <v>125</v>
      </c>
      <c r="GC83" s="233">
        <f t="shared" si="520"/>
        <v>250</v>
      </c>
      <c r="GD83" s="249">
        <f t="shared" si="521"/>
        <v>2670</v>
      </c>
      <c r="GE83" s="233">
        <f t="shared" si="522"/>
        <v>2719</v>
      </c>
      <c r="GF83" s="232">
        <f t="shared" si="523"/>
        <v>2670</v>
      </c>
      <c r="GG83" s="233">
        <f t="shared" si="524"/>
        <v>2719</v>
      </c>
      <c r="GH83" s="232">
        <f t="shared" si="525"/>
        <v>12291</v>
      </c>
      <c r="GI83" s="233">
        <f t="shared" si="526"/>
        <v>12389.5</v>
      </c>
      <c r="GJ83" s="232">
        <f t="shared" si="527"/>
        <v>364766.3</v>
      </c>
      <c r="GK83" s="233">
        <f t="shared" si="528"/>
        <v>368414.12999999995</v>
      </c>
      <c r="GL83" s="249">
        <f t="shared" si="529"/>
        <v>136</v>
      </c>
      <c r="GM83" s="233">
        <f t="shared" si="530"/>
        <v>265</v>
      </c>
      <c r="GN83" s="232">
        <f t="shared" si="531"/>
        <v>136</v>
      </c>
      <c r="GO83" s="233">
        <f t="shared" si="532"/>
        <v>265</v>
      </c>
      <c r="GP83" s="232">
        <f t="shared" si="533"/>
        <v>491</v>
      </c>
      <c r="GQ83" s="233">
        <f t="shared" si="534"/>
        <v>1121.5</v>
      </c>
      <c r="GR83" s="232">
        <f t="shared" si="535"/>
        <v>14029.990000000002</v>
      </c>
      <c r="GS83" s="233">
        <f t="shared" si="536"/>
        <v>33192</v>
      </c>
      <c r="GT83" s="249">
        <f t="shared" si="537"/>
        <v>2806</v>
      </c>
      <c r="GU83" s="233">
        <f t="shared" si="538"/>
        <v>2984</v>
      </c>
      <c r="GV83" s="232">
        <f t="shared" si="539"/>
        <v>2806</v>
      </c>
      <c r="GW83" s="233">
        <f t="shared" si="540"/>
        <v>2984</v>
      </c>
      <c r="GX83" s="232">
        <f t="shared" si="541"/>
        <v>12782</v>
      </c>
      <c r="GY83" s="233">
        <f t="shared" si="542"/>
        <v>13511</v>
      </c>
      <c r="GZ83" s="232">
        <f t="shared" si="543"/>
        <v>378796.29</v>
      </c>
      <c r="HA83" s="233">
        <f t="shared" si="544"/>
        <v>401606.12999999995</v>
      </c>
      <c r="HB83" s="249">
        <f t="shared" si="545"/>
        <v>0</v>
      </c>
      <c r="HC83" s="233">
        <f t="shared" si="546"/>
        <v>0</v>
      </c>
      <c r="HD83" s="232">
        <f t="shared" si="547"/>
        <v>0</v>
      </c>
      <c r="HE83" s="233">
        <f t="shared" si="548"/>
        <v>0</v>
      </c>
      <c r="HF83" s="232" t="str">
        <f t="shared" si="549"/>
        <v/>
      </c>
      <c r="HG83" s="233" t="str">
        <f t="shared" si="550"/>
        <v/>
      </c>
      <c r="HH83" s="232" t="str">
        <f t="shared" si="551"/>
        <v/>
      </c>
      <c r="HI83" s="233" t="str">
        <f t="shared" si="552"/>
        <v/>
      </c>
      <c r="HJ83" s="249">
        <f t="shared" si="553"/>
        <v>12782</v>
      </c>
      <c r="HK83" s="233">
        <f t="shared" si="554"/>
        <v>13511</v>
      </c>
      <c r="HL83" s="232">
        <f t="shared" si="555"/>
        <v>378921.29</v>
      </c>
      <c r="HM83" s="232">
        <f t="shared" si="556"/>
        <v>401856.12999999995</v>
      </c>
    </row>
    <row r="84" spans="1:221" ht="15.75">
      <c r="A84" s="347" t="s">
        <v>44</v>
      </c>
      <c r="B84" s="348" t="s">
        <v>632</v>
      </c>
      <c r="C84" s="349"/>
      <c r="D84" s="347">
        <v>139931</v>
      </c>
      <c r="E84" s="350">
        <v>3</v>
      </c>
      <c r="F84" s="332">
        <v>2630</v>
      </c>
      <c r="G84" s="255">
        <v>2671</v>
      </c>
      <c r="H84" s="254">
        <v>16</v>
      </c>
      <c r="I84" s="255">
        <v>24</v>
      </c>
      <c r="J84" s="232">
        <f t="shared" si="408"/>
        <v>2614</v>
      </c>
      <c r="K84" s="233">
        <f t="shared" si="409"/>
        <v>2647</v>
      </c>
      <c r="L84" s="333">
        <v>120</v>
      </c>
      <c r="M84" s="333">
        <v>120</v>
      </c>
      <c r="N84" s="232">
        <f t="shared" si="557"/>
        <v>2614</v>
      </c>
      <c r="O84" s="233">
        <f t="shared" si="410"/>
        <v>2647</v>
      </c>
      <c r="P84" s="232">
        <f t="shared" si="411"/>
        <v>2614</v>
      </c>
      <c r="Q84" s="233">
        <f t="shared" si="412"/>
        <v>2647</v>
      </c>
      <c r="R84" s="254">
        <v>59</v>
      </c>
      <c r="S84" s="351">
        <v>44</v>
      </c>
      <c r="T84" s="232">
        <f t="shared" si="413"/>
        <v>59</v>
      </c>
      <c r="U84" s="233">
        <f t="shared" si="414"/>
        <v>44</v>
      </c>
      <c r="V84" s="257">
        <v>5</v>
      </c>
      <c r="W84" s="351">
        <v>16</v>
      </c>
      <c r="X84" s="232">
        <f t="shared" si="415"/>
        <v>5</v>
      </c>
      <c r="Y84" s="233">
        <f t="shared" si="416"/>
        <v>16</v>
      </c>
      <c r="Z84" s="257"/>
      <c r="AA84" s="256"/>
      <c r="AB84" s="232">
        <f t="shared" si="417"/>
        <v>0</v>
      </c>
      <c r="AC84" s="233">
        <f t="shared" si="418"/>
        <v>0</v>
      </c>
      <c r="AD84" s="225">
        <f t="shared" si="419"/>
        <v>64</v>
      </c>
      <c r="AE84" s="233">
        <f t="shared" si="420"/>
        <v>60</v>
      </c>
      <c r="AF84" s="225">
        <f t="shared" si="421"/>
        <v>64</v>
      </c>
      <c r="AG84" s="233">
        <f t="shared" si="422"/>
        <v>60</v>
      </c>
      <c r="AH84" s="245">
        <v>5.0338983050847457</v>
      </c>
      <c r="AI84" s="352">
        <v>4.9431818181818183</v>
      </c>
      <c r="AJ84" s="232">
        <f t="shared" si="423"/>
        <v>297</v>
      </c>
      <c r="AK84" s="233">
        <f t="shared" si="424"/>
        <v>217.5</v>
      </c>
      <c r="AL84" s="245">
        <v>4.4000000000000004</v>
      </c>
      <c r="AM84" s="286">
        <v>4.1875</v>
      </c>
      <c r="AN84" s="232">
        <f t="shared" si="425"/>
        <v>22</v>
      </c>
      <c r="AO84" s="233">
        <f t="shared" si="426"/>
        <v>67</v>
      </c>
      <c r="AP84" s="245"/>
      <c r="AQ84" s="354"/>
      <c r="AR84" s="232">
        <f t="shared" si="427"/>
        <v>0</v>
      </c>
      <c r="AS84" s="233">
        <f t="shared" si="428"/>
        <v>0</v>
      </c>
      <c r="AT84" s="545">
        <f t="shared" si="429"/>
        <v>4.984375</v>
      </c>
      <c r="AU84" s="546">
        <f t="shared" si="430"/>
        <v>4.7416666666666663</v>
      </c>
      <c r="AV84" s="232">
        <f t="shared" si="431"/>
        <v>319</v>
      </c>
      <c r="AW84" s="233">
        <f t="shared" si="432"/>
        <v>284.5</v>
      </c>
      <c r="AX84" s="257">
        <v>141.70610169491525</v>
      </c>
      <c r="AY84" s="355">
        <v>144.89386363636365</v>
      </c>
      <c r="AZ84" s="232">
        <f t="shared" si="433"/>
        <v>8360.66</v>
      </c>
      <c r="BA84" s="233">
        <f t="shared" si="434"/>
        <v>6375.3300000000008</v>
      </c>
      <c r="BB84" s="257">
        <v>117.60000000000001</v>
      </c>
      <c r="BC84" s="355">
        <v>148.375</v>
      </c>
      <c r="BD84" s="232">
        <f t="shared" si="435"/>
        <v>588</v>
      </c>
      <c r="BE84" s="233">
        <f t="shared" si="436"/>
        <v>2374</v>
      </c>
      <c r="BF84" s="254"/>
      <c r="BG84" s="253"/>
      <c r="BH84" s="232">
        <f t="shared" si="437"/>
        <v>0</v>
      </c>
      <c r="BI84" s="233">
        <f t="shared" si="438"/>
        <v>0</v>
      </c>
      <c r="BJ84" s="232">
        <f t="shared" si="439"/>
        <v>139.8228125</v>
      </c>
      <c r="BK84" s="233">
        <f t="shared" si="440"/>
        <v>145.8221666666667</v>
      </c>
      <c r="BL84" s="232">
        <f t="shared" si="441"/>
        <v>8948.66</v>
      </c>
      <c r="BM84" s="233">
        <f t="shared" si="442"/>
        <v>8749.3300000000017</v>
      </c>
      <c r="BN84" s="257">
        <v>1365</v>
      </c>
      <c r="BO84" s="356">
        <v>1325</v>
      </c>
      <c r="BP84" s="232">
        <f t="shared" si="443"/>
        <v>1365</v>
      </c>
      <c r="BQ84" s="233">
        <f t="shared" si="444"/>
        <v>1325</v>
      </c>
      <c r="BR84" s="257">
        <v>154</v>
      </c>
      <c r="BS84" s="357">
        <v>229</v>
      </c>
      <c r="BT84" s="232">
        <f t="shared" si="445"/>
        <v>154</v>
      </c>
      <c r="BU84" s="233">
        <f t="shared" si="446"/>
        <v>229</v>
      </c>
      <c r="BV84" s="257"/>
      <c r="BW84" s="256"/>
      <c r="BX84" s="232">
        <f t="shared" si="447"/>
        <v>0</v>
      </c>
      <c r="BY84" s="233">
        <f t="shared" si="448"/>
        <v>0</v>
      </c>
      <c r="BZ84" s="225">
        <f t="shared" si="449"/>
        <v>1519</v>
      </c>
      <c r="CA84" s="233">
        <f t="shared" si="450"/>
        <v>1554</v>
      </c>
      <c r="CB84" s="225">
        <f t="shared" si="451"/>
        <v>1519</v>
      </c>
      <c r="CC84" s="233">
        <f t="shared" si="452"/>
        <v>1554</v>
      </c>
      <c r="CD84" s="336">
        <v>5.4058608058608062</v>
      </c>
      <c r="CE84" s="353">
        <v>5.1969811320754715</v>
      </c>
      <c r="CF84" s="232">
        <f t="shared" si="453"/>
        <v>7379.0000000000009</v>
      </c>
      <c r="CG84" s="233">
        <f t="shared" si="454"/>
        <v>6886</v>
      </c>
      <c r="CH84" s="336">
        <v>5.1038961038961039</v>
      </c>
      <c r="CI84" s="353">
        <v>5.1855895196506552</v>
      </c>
      <c r="CJ84" s="232">
        <f t="shared" si="455"/>
        <v>786</v>
      </c>
      <c r="CK84" s="233">
        <f t="shared" si="456"/>
        <v>1187.5</v>
      </c>
      <c r="CL84" s="336"/>
      <c r="CM84" s="358"/>
      <c r="CN84" s="232">
        <f t="shared" si="457"/>
        <v>0</v>
      </c>
      <c r="CO84" s="233">
        <f t="shared" si="458"/>
        <v>0</v>
      </c>
      <c r="CP84" s="232">
        <f t="shared" si="459"/>
        <v>5.3752468729427259</v>
      </c>
      <c r="CQ84" s="546">
        <f t="shared" si="460"/>
        <v>5.1953024453024454</v>
      </c>
      <c r="CR84" s="232">
        <f t="shared" si="461"/>
        <v>8165.0000000000009</v>
      </c>
      <c r="CS84" s="233">
        <f t="shared" si="462"/>
        <v>8073.5</v>
      </c>
      <c r="CT84" s="257">
        <v>146.89542124542123</v>
      </c>
      <c r="CU84" s="355">
        <v>146.7083924528302</v>
      </c>
      <c r="CV84" s="232">
        <f t="shared" si="463"/>
        <v>200512.24999999997</v>
      </c>
      <c r="CW84" s="233">
        <f t="shared" si="464"/>
        <v>194388.62000000002</v>
      </c>
      <c r="CX84" s="257">
        <v>142.64279220779221</v>
      </c>
      <c r="CY84" s="355">
        <v>149.47008733624455</v>
      </c>
      <c r="CZ84" s="232">
        <f t="shared" si="465"/>
        <v>21966.99</v>
      </c>
      <c r="DA84" s="233">
        <f t="shared" si="466"/>
        <v>34228.65</v>
      </c>
      <c r="DB84" s="254"/>
      <c r="DC84" s="253"/>
      <c r="DD84" s="232">
        <f t="shared" si="467"/>
        <v>0</v>
      </c>
      <c r="DE84" s="233">
        <f t="shared" si="468"/>
        <v>0</v>
      </c>
      <c r="DF84" s="232">
        <f t="shared" si="469"/>
        <v>146.4642791310072</v>
      </c>
      <c r="DG84" s="233">
        <f t="shared" si="470"/>
        <v>147.11536036036037</v>
      </c>
      <c r="DH84" s="232">
        <f t="shared" si="471"/>
        <v>222479.23999999993</v>
      </c>
      <c r="DI84" s="233">
        <f t="shared" si="472"/>
        <v>228617.27000000002</v>
      </c>
      <c r="DJ84" s="232">
        <f t="shared" si="473"/>
        <v>1583</v>
      </c>
      <c r="DK84" s="233">
        <f t="shared" si="474"/>
        <v>1614</v>
      </c>
      <c r="DL84" s="232">
        <f t="shared" si="475"/>
        <v>1583</v>
      </c>
      <c r="DM84" s="233">
        <f t="shared" si="476"/>
        <v>1614</v>
      </c>
      <c r="DN84" s="545">
        <f t="shared" si="477"/>
        <v>5.3594440934933667</v>
      </c>
      <c r="DO84" s="546">
        <f t="shared" si="478"/>
        <v>5.1784386617100369</v>
      </c>
      <c r="DP84" s="232">
        <f t="shared" si="479"/>
        <v>8484</v>
      </c>
      <c r="DQ84" s="233">
        <f t="shared" si="480"/>
        <v>8358</v>
      </c>
      <c r="DR84" s="232">
        <f t="shared" si="481"/>
        <v>146.19576753000626</v>
      </c>
      <c r="DS84" s="233">
        <f t="shared" si="482"/>
        <v>147.06728624535319</v>
      </c>
      <c r="DT84" s="232">
        <f t="shared" si="483"/>
        <v>231427.89999999991</v>
      </c>
      <c r="DU84" s="233">
        <f t="shared" si="484"/>
        <v>237366.60000000003</v>
      </c>
      <c r="DV84" s="257">
        <v>885</v>
      </c>
      <c r="DW84" s="356">
        <v>904</v>
      </c>
      <c r="DX84" s="232">
        <f t="shared" si="485"/>
        <v>885</v>
      </c>
      <c r="DY84" s="233">
        <f t="shared" si="486"/>
        <v>904</v>
      </c>
      <c r="DZ84" s="257">
        <v>136</v>
      </c>
      <c r="EA84" s="357">
        <v>127</v>
      </c>
      <c r="EB84" s="232">
        <f t="shared" si="487"/>
        <v>136</v>
      </c>
      <c r="EC84" s="233">
        <f t="shared" si="488"/>
        <v>127</v>
      </c>
      <c r="ED84" s="257"/>
      <c r="EE84" s="256"/>
      <c r="EF84" s="232">
        <f t="shared" si="489"/>
        <v>0</v>
      </c>
      <c r="EG84" s="233">
        <f t="shared" si="490"/>
        <v>0</v>
      </c>
      <c r="EH84" s="225">
        <f t="shared" si="491"/>
        <v>1021</v>
      </c>
      <c r="EI84" s="233">
        <f t="shared" si="492"/>
        <v>1031</v>
      </c>
      <c r="EJ84" s="225">
        <f t="shared" si="493"/>
        <v>1021</v>
      </c>
      <c r="EK84" s="233">
        <f t="shared" si="494"/>
        <v>1031</v>
      </c>
      <c r="EL84" s="336">
        <v>3.8937853107344633</v>
      </c>
      <c r="EM84" s="353">
        <v>3.8412610619469025</v>
      </c>
      <c r="EN84" s="232">
        <f t="shared" si="495"/>
        <v>3446</v>
      </c>
      <c r="EO84" s="233">
        <f t="shared" si="496"/>
        <v>3472.5</v>
      </c>
      <c r="EP84" s="336">
        <v>3.5330882352941178</v>
      </c>
      <c r="EQ84" s="353">
        <v>4.0669291338582676</v>
      </c>
      <c r="ER84" s="232">
        <f t="shared" si="497"/>
        <v>480.5</v>
      </c>
      <c r="ES84" s="233">
        <f t="shared" si="498"/>
        <v>516.5</v>
      </c>
      <c r="ET84" s="336"/>
      <c r="EU84" s="358"/>
      <c r="EV84" s="232">
        <f t="shared" si="499"/>
        <v>0</v>
      </c>
      <c r="EW84" s="233">
        <f t="shared" si="500"/>
        <v>0</v>
      </c>
      <c r="EX84" s="545">
        <f t="shared" si="501"/>
        <v>3.8457394711067581</v>
      </c>
      <c r="EY84" s="546">
        <f t="shared" si="502"/>
        <v>3.8690591658583897</v>
      </c>
      <c r="EZ84" s="232">
        <f t="shared" si="503"/>
        <v>3926.5</v>
      </c>
      <c r="FA84" s="233">
        <f t="shared" si="504"/>
        <v>3989</v>
      </c>
      <c r="FB84" s="257">
        <v>103.19466666666668</v>
      </c>
      <c r="FC84" s="355">
        <v>104.23889380530973</v>
      </c>
      <c r="FD84" s="232">
        <f t="shared" si="505"/>
        <v>91327.280000000013</v>
      </c>
      <c r="FE84" s="233">
        <f t="shared" si="506"/>
        <v>94231.959999999992</v>
      </c>
      <c r="FF84" s="257">
        <v>78.823455882352945</v>
      </c>
      <c r="FG84" s="355">
        <v>84.220393700787412</v>
      </c>
      <c r="FH84" s="232">
        <f t="shared" si="507"/>
        <v>10719.99</v>
      </c>
      <c r="FI84" s="233">
        <f t="shared" si="508"/>
        <v>10695.990000000002</v>
      </c>
      <c r="FJ84" s="254"/>
      <c r="FK84" s="253"/>
      <c r="FL84" s="232">
        <f t="shared" si="509"/>
        <v>0</v>
      </c>
      <c r="FM84" s="233">
        <f t="shared" si="510"/>
        <v>0</v>
      </c>
      <c r="FN84" s="232">
        <f t="shared" si="511"/>
        <v>99.948354554358488</v>
      </c>
      <c r="FO84" s="233">
        <f t="shared" si="512"/>
        <v>101.77298739088263</v>
      </c>
      <c r="FP84" s="232">
        <f t="shared" si="513"/>
        <v>102047.27000000002</v>
      </c>
      <c r="FQ84" s="233">
        <f t="shared" si="514"/>
        <v>104927.95</v>
      </c>
      <c r="FR84" s="257">
        <v>10</v>
      </c>
      <c r="FS84" s="738">
        <v>2</v>
      </c>
      <c r="FT84" s="232">
        <f t="shared" si="515"/>
        <v>10</v>
      </c>
      <c r="FU84" s="233">
        <f t="shared" si="516"/>
        <v>2</v>
      </c>
      <c r="FV84" s="257">
        <v>3.35</v>
      </c>
      <c r="FW84" s="256"/>
      <c r="FX84" s="232">
        <f t="shared" si="517"/>
        <v>33.5</v>
      </c>
      <c r="FY84" s="233">
        <f t="shared" si="518"/>
        <v>0</v>
      </c>
      <c r="FZ84" s="257">
        <v>64.7</v>
      </c>
      <c r="GA84" s="738">
        <v>125</v>
      </c>
      <c r="GB84" s="232">
        <f t="shared" si="519"/>
        <v>647</v>
      </c>
      <c r="GC84" s="233">
        <f t="shared" si="520"/>
        <v>250</v>
      </c>
      <c r="GD84" s="249">
        <f t="shared" si="521"/>
        <v>2309</v>
      </c>
      <c r="GE84" s="233">
        <f t="shared" si="522"/>
        <v>2273</v>
      </c>
      <c r="GF84" s="232">
        <f t="shared" si="523"/>
        <v>2309</v>
      </c>
      <c r="GG84" s="233">
        <f t="shared" si="524"/>
        <v>2273</v>
      </c>
      <c r="GH84" s="232">
        <f t="shared" si="525"/>
        <v>11122</v>
      </c>
      <c r="GI84" s="233">
        <f t="shared" si="526"/>
        <v>10576</v>
      </c>
      <c r="GJ84" s="232">
        <f t="shared" si="527"/>
        <v>300200.19</v>
      </c>
      <c r="GK84" s="233">
        <f t="shared" si="528"/>
        <v>294995.91000000003</v>
      </c>
      <c r="GL84" s="249">
        <f t="shared" si="529"/>
        <v>295</v>
      </c>
      <c r="GM84" s="233">
        <f t="shared" si="530"/>
        <v>372</v>
      </c>
      <c r="GN84" s="232">
        <f t="shared" si="531"/>
        <v>295</v>
      </c>
      <c r="GO84" s="233">
        <f t="shared" si="532"/>
        <v>372</v>
      </c>
      <c r="GP84" s="232">
        <f t="shared" si="533"/>
        <v>1288.5</v>
      </c>
      <c r="GQ84" s="233">
        <f t="shared" si="534"/>
        <v>1771</v>
      </c>
      <c r="GR84" s="232">
        <f t="shared" si="535"/>
        <v>33274.980000000003</v>
      </c>
      <c r="GS84" s="233">
        <f t="shared" si="536"/>
        <v>47298.64</v>
      </c>
      <c r="GT84" s="249">
        <f t="shared" si="537"/>
        <v>2604</v>
      </c>
      <c r="GU84" s="233">
        <f t="shared" si="538"/>
        <v>2645</v>
      </c>
      <c r="GV84" s="232">
        <f t="shared" si="539"/>
        <v>2604</v>
      </c>
      <c r="GW84" s="233">
        <f t="shared" si="540"/>
        <v>2645</v>
      </c>
      <c r="GX84" s="232">
        <f t="shared" si="541"/>
        <v>12410.5</v>
      </c>
      <c r="GY84" s="233">
        <f t="shared" si="542"/>
        <v>12347</v>
      </c>
      <c r="GZ84" s="232">
        <f t="shared" si="543"/>
        <v>333475.17</v>
      </c>
      <c r="HA84" s="233">
        <f t="shared" si="544"/>
        <v>342294.55000000005</v>
      </c>
      <c r="HB84" s="249">
        <f t="shared" si="545"/>
        <v>0</v>
      </c>
      <c r="HC84" s="233">
        <f t="shared" si="546"/>
        <v>0</v>
      </c>
      <c r="HD84" s="232">
        <f t="shared" si="547"/>
        <v>0</v>
      </c>
      <c r="HE84" s="233">
        <f t="shared" si="548"/>
        <v>0</v>
      </c>
      <c r="HF84" s="232" t="str">
        <f t="shared" si="549"/>
        <v/>
      </c>
      <c r="HG84" s="233" t="str">
        <f t="shared" si="550"/>
        <v/>
      </c>
      <c r="HH84" s="232" t="str">
        <f t="shared" si="551"/>
        <v/>
      </c>
      <c r="HI84" s="233" t="str">
        <f t="shared" si="552"/>
        <v/>
      </c>
      <c r="HJ84" s="249">
        <f t="shared" si="553"/>
        <v>12444</v>
      </c>
      <c r="HK84" s="233">
        <f t="shared" si="554"/>
        <v>12347</v>
      </c>
      <c r="HL84" s="232">
        <f t="shared" si="555"/>
        <v>334122.16999999993</v>
      </c>
      <c r="HM84" s="232">
        <f t="shared" si="556"/>
        <v>342544.55000000005</v>
      </c>
    </row>
    <row r="85" spans="1:221" ht="15.75">
      <c r="A85" s="347" t="s">
        <v>44</v>
      </c>
      <c r="B85" s="348" t="s">
        <v>633</v>
      </c>
      <c r="C85" s="349"/>
      <c r="D85" s="347">
        <v>141334</v>
      </c>
      <c r="E85" s="350">
        <v>3</v>
      </c>
      <c r="F85" s="332">
        <v>1407</v>
      </c>
      <c r="G85" s="255">
        <v>1470</v>
      </c>
      <c r="H85" s="254">
        <v>9</v>
      </c>
      <c r="I85" s="255">
        <v>6</v>
      </c>
      <c r="J85" s="232">
        <f t="shared" si="408"/>
        <v>1398</v>
      </c>
      <c r="K85" s="233">
        <f t="shared" si="409"/>
        <v>1464</v>
      </c>
      <c r="L85" s="333">
        <v>120</v>
      </c>
      <c r="M85" s="333">
        <v>120</v>
      </c>
      <c r="N85" s="232">
        <f t="shared" si="557"/>
        <v>1398</v>
      </c>
      <c r="O85" s="233">
        <f t="shared" si="410"/>
        <v>1464</v>
      </c>
      <c r="P85" s="232">
        <f t="shared" si="411"/>
        <v>1398</v>
      </c>
      <c r="Q85" s="233">
        <f t="shared" si="412"/>
        <v>1464</v>
      </c>
      <c r="R85" s="254">
        <v>9</v>
      </c>
      <c r="S85" s="351">
        <v>21</v>
      </c>
      <c r="T85" s="232">
        <f t="shared" si="413"/>
        <v>9</v>
      </c>
      <c r="U85" s="233">
        <f t="shared" si="414"/>
        <v>21</v>
      </c>
      <c r="V85" s="257">
        <v>4</v>
      </c>
      <c r="W85" s="351">
        <v>3</v>
      </c>
      <c r="X85" s="232">
        <f t="shared" si="415"/>
        <v>4</v>
      </c>
      <c r="Y85" s="233">
        <f t="shared" si="416"/>
        <v>3</v>
      </c>
      <c r="Z85" s="257"/>
      <c r="AA85" s="256"/>
      <c r="AB85" s="232">
        <f t="shared" si="417"/>
        <v>0</v>
      </c>
      <c r="AC85" s="233">
        <f t="shared" si="418"/>
        <v>0</v>
      </c>
      <c r="AD85" s="225">
        <f t="shared" si="419"/>
        <v>13</v>
      </c>
      <c r="AE85" s="233">
        <f t="shared" si="420"/>
        <v>24</v>
      </c>
      <c r="AF85" s="225">
        <f t="shared" si="421"/>
        <v>13</v>
      </c>
      <c r="AG85" s="233">
        <f t="shared" si="422"/>
        <v>24</v>
      </c>
      <c r="AH85" s="245">
        <v>2.8888888888888893</v>
      </c>
      <c r="AI85" s="352">
        <v>4.3809523809523805</v>
      </c>
      <c r="AJ85" s="232">
        <f t="shared" si="423"/>
        <v>26.000000000000004</v>
      </c>
      <c r="AK85" s="233">
        <f t="shared" si="424"/>
        <v>91.999999999999986</v>
      </c>
      <c r="AL85" s="245">
        <v>2.75</v>
      </c>
      <c r="AM85" s="353">
        <v>3</v>
      </c>
      <c r="AN85" s="232">
        <f t="shared" si="425"/>
        <v>11</v>
      </c>
      <c r="AO85" s="233">
        <f t="shared" si="426"/>
        <v>9</v>
      </c>
      <c r="AP85" s="245"/>
      <c r="AQ85" s="354"/>
      <c r="AR85" s="232">
        <f t="shared" si="427"/>
        <v>0</v>
      </c>
      <c r="AS85" s="233">
        <f t="shared" si="428"/>
        <v>0</v>
      </c>
      <c r="AT85" s="545">
        <f t="shared" si="429"/>
        <v>2.8461538461538463</v>
      </c>
      <c r="AU85" s="546">
        <f t="shared" si="430"/>
        <v>4.208333333333333</v>
      </c>
      <c r="AV85" s="232">
        <f t="shared" si="431"/>
        <v>37</v>
      </c>
      <c r="AW85" s="233">
        <f t="shared" si="432"/>
        <v>101</v>
      </c>
      <c r="AX85" s="257">
        <v>134.77777777777777</v>
      </c>
      <c r="AY85" s="355">
        <v>138.0952380952381</v>
      </c>
      <c r="AZ85" s="232">
        <f t="shared" si="433"/>
        <v>1213</v>
      </c>
      <c r="BA85" s="233">
        <f t="shared" si="434"/>
        <v>2900</v>
      </c>
      <c r="BB85" s="257">
        <v>127.25</v>
      </c>
      <c r="BC85" s="355">
        <v>133.66666666666666</v>
      </c>
      <c r="BD85" s="232">
        <f t="shared" si="435"/>
        <v>509</v>
      </c>
      <c r="BE85" s="233">
        <f t="shared" si="436"/>
        <v>401</v>
      </c>
      <c r="BF85" s="254"/>
      <c r="BG85" s="253"/>
      <c r="BH85" s="232">
        <f t="shared" si="437"/>
        <v>0</v>
      </c>
      <c r="BI85" s="233">
        <f t="shared" si="438"/>
        <v>0</v>
      </c>
      <c r="BJ85" s="232">
        <f t="shared" si="439"/>
        <v>132.46153846153845</v>
      </c>
      <c r="BK85" s="233">
        <f t="shared" si="440"/>
        <v>137.54166666666666</v>
      </c>
      <c r="BL85" s="232">
        <f t="shared" si="441"/>
        <v>1722</v>
      </c>
      <c r="BM85" s="233">
        <f t="shared" si="442"/>
        <v>3301</v>
      </c>
      <c r="BN85" s="257">
        <v>759</v>
      </c>
      <c r="BO85" s="356">
        <v>799</v>
      </c>
      <c r="BP85" s="232">
        <f t="shared" si="443"/>
        <v>759</v>
      </c>
      <c r="BQ85" s="233">
        <f t="shared" si="444"/>
        <v>799</v>
      </c>
      <c r="BR85" s="257">
        <v>24</v>
      </c>
      <c r="BS85" s="357">
        <v>41</v>
      </c>
      <c r="BT85" s="232">
        <f t="shared" si="445"/>
        <v>24</v>
      </c>
      <c r="BU85" s="233">
        <f t="shared" si="446"/>
        <v>41</v>
      </c>
      <c r="BV85" s="257"/>
      <c r="BW85" s="256"/>
      <c r="BX85" s="232">
        <f t="shared" si="447"/>
        <v>0</v>
      </c>
      <c r="BY85" s="233">
        <f t="shared" si="448"/>
        <v>0</v>
      </c>
      <c r="BZ85" s="225">
        <f t="shared" si="449"/>
        <v>783</v>
      </c>
      <c r="CA85" s="233">
        <f t="shared" si="450"/>
        <v>840</v>
      </c>
      <c r="CB85" s="225">
        <f t="shared" si="451"/>
        <v>783</v>
      </c>
      <c r="CC85" s="233">
        <f t="shared" si="452"/>
        <v>840</v>
      </c>
      <c r="CD85" s="336">
        <v>5.4822134387351777</v>
      </c>
      <c r="CE85" s="353">
        <v>5.4267834793491865</v>
      </c>
      <c r="CF85" s="232">
        <f t="shared" si="453"/>
        <v>4161</v>
      </c>
      <c r="CG85" s="233">
        <f t="shared" si="454"/>
        <v>4336</v>
      </c>
      <c r="CH85" s="336">
        <v>7.125</v>
      </c>
      <c r="CI85" s="353">
        <v>6.6829268292682924</v>
      </c>
      <c r="CJ85" s="232">
        <f t="shared" si="455"/>
        <v>171</v>
      </c>
      <c r="CK85" s="233">
        <f t="shared" si="456"/>
        <v>274</v>
      </c>
      <c r="CL85" s="336"/>
      <c r="CM85" s="358"/>
      <c r="CN85" s="232">
        <f t="shared" si="457"/>
        <v>0</v>
      </c>
      <c r="CO85" s="233">
        <f t="shared" si="458"/>
        <v>0</v>
      </c>
      <c r="CP85" s="232">
        <f t="shared" si="459"/>
        <v>5.5325670498084287</v>
      </c>
      <c r="CQ85" s="546">
        <f t="shared" si="460"/>
        <v>5.4880952380952381</v>
      </c>
      <c r="CR85" s="232">
        <f t="shared" si="461"/>
        <v>4332</v>
      </c>
      <c r="CS85" s="233">
        <f t="shared" si="462"/>
        <v>4610</v>
      </c>
      <c r="CT85" s="257">
        <v>144.18483530961791</v>
      </c>
      <c r="CU85" s="355">
        <v>145.45677096370466</v>
      </c>
      <c r="CV85" s="232">
        <f t="shared" si="463"/>
        <v>109436.29</v>
      </c>
      <c r="CW85" s="233">
        <f t="shared" si="464"/>
        <v>116219.96000000002</v>
      </c>
      <c r="CX85" s="257">
        <v>142.08291666666668</v>
      </c>
      <c r="CY85" s="355">
        <v>142.6007317073171</v>
      </c>
      <c r="CZ85" s="232">
        <f t="shared" si="465"/>
        <v>3409.9900000000002</v>
      </c>
      <c r="DA85" s="233">
        <f t="shared" si="466"/>
        <v>5846.630000000001</v>
      </c>
      <c r="DB85" s="254"/>
      <c r="DC85" s="253"/>
      <c r="DD85" s="232">
        <f t="shared" si="467"/>
        <v>0</v>
      </c>
      <c r="DE85" s="233">
        <f t="shared" si="468"/>
        <v>0</v>
      </c>
      <c r="DF85" s="232">
        <f t="shared" si="469"/>
        <v>144.12040868454662</v>
      </c>
      <c r="DG85" s="233">
        <f t="shared" si="470"/>
        <v>145.31736904761908</v>
      </c>
      <c r="DH85" s="232">
        <f t="shared" si="471"/>
        <v>112846.28</v>
      </c>
      <c r="DI85" s="233">
        <f t="shared" si="472"/>
        <v>122066.59000000003</v>
      </c>
      <c r="DJ85" s="232">
        <f t="shared" si="473"/>
        <v>796</v>
      </c>
      <c r="DK85" s="233">
        <f t="shared" si="474"/>
        <v>864</v>
      </c>
      <c r="DL85" s="232">
        <f t="shared" si="475"/>
        <v>796</v>
      </c>
      <c r="DM85" s="233">
        <f t="shared" si="476"/>
        <v>864</v>
      </c>
      <c r="DN85" s="545">
        <f t="shared" si="477"/>
        <v>5.4886934673366836</v>
      </c>
      <c r="DO85" s="546">
        <f t="shared" si="478"/>
        <v>5.4525462962962967</v>
      </c>
      <c r="DP85" s="232">
        <f t="shared" si="479"/>
        <v>4369</v>
      </c>
      <c r="DQ85" s="233">
        <f t="shared" si="480"/>
        <v>4711</v>
      </c>
      <c r="DR85" s="232">
        <f t="shared" si="481"/>
        <v>143.93</v>
      </c>
      <c r="DS85" s="233">
        <f t="shared" si="482"/>
        <v>145.10137731481484</v>
      </c>
      <c r="DT85" s="232">
        <f t="shared" si="483"/>
        <v>114568.28</v>
      </c>
      <c r="DU85" s="233">
        <f t="shared" si="484"/>
        <v>125367.59000000003</v>
      </c>
      <c r="DV85" s="257">
        <v>415</v>
      </c>
      <c r="DW85" s="356">
        <v>384</v>
      </c>
      <c r="DX85" s="232">
        <f t="shared" si="485"/>
        <v>415</v>
      </c>
      <c r="DY85" s="233">
        <f t="shared" si="486"/>
        <v>384</v>
      </c>
      <c r="DZ85" s="257">
        <v>187</v>
      </c>
      <c r="EA85" s="357">
        <v>215</v>
      </c>
      <c r="EB85" s="232">
        <f t="shared" si="487"/>
        <v>187</v>
      </c>
      <c r="EC85" s="233">
        <f t="shared" si="488"/>
        <v>215</v>
      </c>
      <c r="ED85" s="257"/>
      <c r="EE85" s="256"/>
      <c r="EF85" s="232">
        <f t="shared" si="489"/>
        <v>0</v>
      </c>
      <c r="EG85" s="233">
        <f t="shared" si="490"/>
        <v>0</v>
      </c>
      <c r="EH85" s="225">
        <f t="shared" si="491"/>
        <v>602</v>
      </c>
      <c r="EI85" s="233">
        <f t="shared" si="492"/>
        <v>599</v>
      </c>
      <c r="EJ85" s="225">
        <f t="shared" si="493"/>
        <v>602</v>
      </c>
      <c r="EK85" s="233">
        <f t="shared" si="494"/>
        <v>599</v>
      </c>
      <c r="EL85" s="336">
        <v>3.8963855421686748</v>
      </c>
      <c r="EM85" s="353">
        <v>3.91796875</v>
      </c>
      <c r="EN85" s="232">
        <f t="shared" si="495"/>
        <v>1617</v>
      </c>
      <c r="EO85" s="233">
        <f t="shared" si="496"/>
        <v>1504.5</v>
      </c>
      <c r="EP85" s="336">
        <v>3.6176470588235294</v>
      </c>
      <c r="EQ85" s="353">
        <v>3.5418604651162795</v>
      </c>
      <c r="ER85" s="232">
        <f t="shared" si="497"/>
        <v>676.5</v>
      </c>
      <c r="ES85" s="233">
        <f t="shared" si="498"/>
        <v>761.50000000000011</v>
      </c>
      <c r="ET85" s="336"/>
      <c r="EU85" s="358"/>
      <c r="EV85" s="232">
        <f t="shared" si="499"/>
        <v>0</v>
      </c>
      <c r="EW85" s="233">
        <f t="shared" si="500"/>
        <v>0</v>
      </c>
      <c r="EX85" s="545">
        <f t="shared" si="501"/>
        <v>3.8098006644518274</v>
      </c>
      <c r="EY85" s="546">
        <f t="shared" si="502"/>
        <v>3.7829716193656093</v>
      </c>
      <c r="EZ85" s="232">
        <f t="shared" si="503"/>
        <v>2293.5</v>
      </c>
      <c r="FA85" s="233">
        <f t="shared" si="504"/>
        <v>2266</v>
      </c>
      <c r="FB85" s="257">
        <v>103.10518072289156</v>
      </c>
      <c r="FC85" s="355">
        <v>101.25255208333334</v>
      </c>
      <c r="FD85" s="232">
        <f t="shared" si="505"/>
        <v>42788.649999999994</v>
      </c>
      <c r="FE85" s="233">
        <f t="shared" si="506"/>
        <v>38880.980000000003</v>
      </c>
      <c r="FF85" s="257">
        <v>78.584652406417106</v>
      </c>
      <c r="FG85" s="355">
        <v>69.007674418604651</v>
      </c>
      <c r="FH85" s="232">
        <f t="shared" si="507"/>
        <v>14695.329999999998</v>
      </c>
      <c r="FI85" s="233">
        <f t="shared" si="508"/>
        <v>14836.65</v>
      </c>
      <c r="FJ85" s="254"/>
      <c r="FK85" s="253"/>
      <c r="FL85" s="232">
        <f t="shared" si="509"/>
        <v>0</v>
      </c>
      <c r="FM85" s="233">
        <f t="shared" si="510"/>
        <v>0</v>
      </c>
      <c r="FN85" s="232">
        <f t="shared" si="511"/>
        <v>95.488338870431889</v>
      </c>
      <c r="FO85" s="233">
        <f t="shared" si="512"/>
        <v>89.678848080133562</v>
      </c>
      <c r="FP85" s="232">
        <f t="shared" si="513"/>
        <v>57483.979999999996</v>
      </c>
      <c r="FQ85" s="233">
        <f t="shared" si="514"/>
        <v>53717.630000000005</v>
      </c>
      <c r="FR85" s="257"/>
      <c r="FS85" s="738">
        <v>1</v>
      </c>
      <c r="FT85" s="232">
        <f t="shared" si="515"/>
        <v>0</v>
      </c>
      <c r="FU85" s="233">
        <f t="shared" si="516"/>
        <v>1</v>
      </c>
      <c r="FV85" s="257"/>
      <c r="FW85" s="256"/>
      <c r="FX85" s="232">
        <f t="shared" si="517"/>
        <v>0</v>
      </c>
      <c r="FY85" s="233">
        <f t="shared" si="518"/>
        <v>0</v>
      </c>
      <c r="FZ85" s="257"/>
      <c r="GA85" s="738">
        <v>125</v>
      </c>
      <c r="GB85" s="232">
        <f t="shared" si="519"/>
        <v>0</v>
      </c>
      <c r="GC85" s="233">
        <f t="shared" si="520"/>
        <v>125</v>
      </c>
      <c r="GD85" s="249">
        <f t="shared" si="521"/>
        <v>1183</v>
      </c>
      <c r="GE85" s="233">
        <f t="shared" si="522"/>
        <v>1204</v>
      </c>
      <c r="GF85" s="232">
        <f t="shared" si="523"/>
        <v>1183</v>
      </c>
      <c r="GG85" s="233">
        <f t="shared" si="524"/>
        <v>1204</v>
      </c>
      <c r="GH85" s="232">
        <f t="shared" si="525"/>
        <v>5804</v>
      </c>
      <c r="GI85" s="233">
        <f t="shared" si="526"/>
        <v>5932.5</v>
      </c>
      <c r="GJ85" s="232">
        <f t="shared" si="527"/>
        <v>153437.94</v>
      </c>
      <c r="GK85" s="233">
        <f t="shared" si="528"/>
        <v>158000.94000000003</v>
      </c>
      <c r="GL85" s="249">
        <f t="shared" si="529"/>
        <v>215</v>
      </c>
      <c r="GM85" s="233">
        <f t="shared" si="530"/>
        <v>259</v>
      </c>
      <c r="GN85" s="232">
        <f t="shared" si="531"/>
        <v>215</v>
      </c>
      <c r="GO85" s="233">
        <f t="shared" si="532"/>
        <v>259</v>
      </c>
      <c r="GP85" s="232">
        <f t="shared" si="533"/>
        <v>858.5</v>
      </c>
      <c r="GQ85" s="233">
        <f t="shared" si="534"/>
        <v>1044.5</v>
      </c>
      <c r="GR85" s="232">
        <f t="shared" si="535"/>
        <v>18614.32</v>
      </c>
      <c r="GS85" s="233">
        <f t="shared" si="536"/>
        <v>21084.28</v>
      </c>
      <c r="GT85" s="249">
        <f t="shared" si="537"/>
        <v>1398</v>
      </c>
      <c r="GU85" s="233">
        <f t="shared" si="538"/>
        <v>1463</v>
      </c>
      <c r="GV85" s="232">
        <f t="shared" si="539"/>
        <v>1398</v>
      </c>
      <c r="GW85" s="233">
        <f t="shared" si="540"/>
        <v>1463</v>
      </c>
      <c r="GX85" s="232">
        <f t="shared" si="541"/>
        <v>6662.5</v>
      </c>
      <c r="GY85" s="233">
        <f t="shared" si="542"/>
        <v>6977</v>
      </c>
      <c r="GZ85" s="232">
        <f t="shared" si="543"/>
        <v>172052.26</v>
      </c>
      <c r="HA85" s="233">
        <f t="shared" si="544"/>
        <v>179085.22000000003</v>
      </c>
      <c r="HB85" s="249">
        <f t="shared" si="545"/>
        <v>0</v>
      </c>
      <c r="HC85" s="233">
        <f t="shared" si="546"/>
        <v>0</v>
      </c>
      <c r="HD85" s="232">
        <f t="shared" si="547"/>
        <v>0</v>
      </c>
      <c r="HE85" s="233">
        <f t="shared" si="548"/>
        <v>0</v>
      </c>
      <c r="HF85" s="232" t="str">
        <f t="shared" si="549"/>
        <v/>
      </c>
      <c r="HG85" s="233" t="str">
        <f t="shared" si="550"/>
        <v/>
      </c>
      <c r="HH85" s="232" t="str">
        <f t="shared" si="551"/>
        <v/>
      </c>
      <c r="HI85" s="233" t="str">
        <f t="shared" si="552"/>
        <v/>
      </c>
      <c r="HJ85" s="249">
        <f t="shared" si="553"/>
        <v>6662.5</v>
      </c>
      <c r="HK85" s="233">
        <f t="shared" si="554"/>
        <v>6977</v>
      </c>
      <c r="HL85" s="232">
        <f t="shared" si="555"/>
        <v>172052.26</v>
      </c>
      <c r="HM85" s="232">
        <f t="shared" si="556"/>
        <v>179210.22000000003</v>
      </c>
    </row>
    <row r="86" spans="1:221" ht="15.75">
      <c r="A86" s="347" t="s">
        <v>44</v>
      </c>
      <c r="B86" s="348" t="s">
        <v>634</v>
      </c>
      <c r="C86" s="349"/>
      <c r="D86" s="347">
        <v>141264</v>
      </c>
      <c r="E86" s="350">
        <v>3</v>
      </c>
      <c r="F86" s="332">
        <v>1655</v>
      </c>
      <c r="G86" s="255">
        <v>1660</v>
      </c>
      <c r="H86" s="254">
        <v>66</v>
      </c>
      <c r="I86" s="255">
        <v>62</v>
      </c>
      <c r="J86" s="232">
        <f t="shared" si="408"/>
        <v>1589</v>
      </c>
      <c r="K86" s="233">
        <f t="shared" si="409"/>
        <v>1598</v>
      </c>
      <c r="L86" s="333">
        <v>120</v>
      </c>
      <c r="M86" s="333">
        <v>120</v>
      </c>
      <c r="N86" s="232">
        <f t="shared" si="557"/>
        <v>1589</v>
      </c>
      <c r="O86" s="233">
        <f t="shared" si="410"/>
        <v>1598</v>
      </c>
      <c r="P86" s="232">
        <f t="shared" si="411"/>
        <v>1589</v>
      </c>
      <c r="Q86" s="233">
        <f t="shared" si="412"/>
        <v>1598</v>
      </c>
      <c r="R86" s="254">
        <v>16</v>
      </c>
      <c r="S86" s="351">
        <v>25</v>
      </c>
      <c r="T86" s="232">
        <f t="shared" si="413"/>
        <v>16</v>
      </c>
      <c r="U86" s="233">
        <f t="shared" si="414"/>
        <v>25</v>
      </c>
      <c r="V86" s="257">
        <v>2</v>
      </c>
      <c r="W86" s="351">
        <v>2</v>
      </c>
      <c r="X86" s="232">
        <f t="shared" si="415"/>
        <v>2</v>
      </c>
      <c r="Y86" s="233">
        <f t="shared" si="416"/>
        <v>2</v>
      </c>
      <c r="Z86" s="257"/>
      <c r="AA86" s="256"/>
      <c r="AB86" s="232">
        <f t="shared" si="417"/>
        <v>0</v>
      </c>
      <c r="AC86" s="233">
        <f t="shared" si="418"/>
        <v>0</v>
      </c>
      <c r="AD86" s="225">
        <f t="shared" si="419"/>
        <v>18</v>
      </c>
      <c r="AE86" s="233">
        <f t="shared" si="420"/>
        <v>27</v>
      </c>
      <c r="AF86" s="225">
        <f t="shared" si="421"/>
        <v>18</v>
      </c>
      <c r="AG86" s="233">
        <f t="shared" si="422"/>
        <v>27</v>
      </c>
      <c r="AH86" s="245">
        <v>4.1875</v>
      </c>
      <c r="AI86" s="352">
        <v>5.24</v>
      </c>
      <c r="AJ86" s="232">
        <f t="shared" si="423"/>
        <v>67</v>
      </c>
      <c r="AK86" s="233">
        <f t="shared" si="424"/>
        <v>131</v>
      </c>
      <c r="AL86" s="245">
        <v>7.5</v>
      </c>
      <c r="AM86" s="353">
        <v>3.5</v>
      </c>
      <c r="AN86" s="232">
        <f t="shared" si="425"/>
        <v>15</v>
      </c>
      <c r="AO86" s="233">
        <f t="shared" si="426"/>
        <v>7</v>
      </c>
      <c r="AP86" s="245"/>
      <c r="AQ86" s="354"/>
      <c r="AR86" s="232">
        <f t="shared" si="427"/>
        <v>0</v>
      </c>
      <c r="AS86" s="233">
        <f t="shared" si="428"/>
        <v>0</v>
      </c>
      <c r="AT86" s="545">
        <f t="shared" si="429"/>
        <v>4.5555555555555554</v>
      </c>
      <c r="AU86" s="546">
        <f t="shared" si="430"/>
        <v>5.1111111111111107</v>
      </c>
      <c r="AV86" s="232">
        <f t="shared" si="431"/>
        <v>82</v>
      </c>
      <c r="AW86" s="233">
        <f t="shared" si="432"/>
        <v>138</v>
      </c>
      <c r="AX86" s="257">
        <v>139.6875</v>
      </c>
      <c r="AY86" s="355">
        <v>145.12</v>
      </c>
      <c r="AZ86" s="232">
        <f t="shared" si="433"/>
        <v>2235</v>
      </c>
      <c r="BA86" s="233">
        <f t="shared" si="434"/>
        <v>3628</v>
      </c>
      <c r="BB86" s="257">
        <v>175</v>
      </c>
      <c r="BC86" s="355">
        <v>130.5</v>
      </c>
      <c r="BD86" s="232">
        <f t="shared" si="435"/>
        <v>350</v>
      </c>
      <c r="BE86" s="233">
        <f t="shared" si="436"/>
        <v>261</v>
      </c>
      <c r="BF86" s="254"/>
      <c r="BG86" s="253"/>
      <c r="BH86" s="232">
        <f t="shared" si="437"/>
        <v>0</v>
      </c>
      <c r="BI86" s="233">
        <f t="shared" si="438"/>
        <v>0</v>
      </c>
      <c r="BJ86" s="232">
        <f t="shared" si="439"/>
        <v>143.61111111111111</v>
      </c>
      <c r="BK86" s="233">
        <f t="shared" si="440"/>
        <v>144.03703703703704</v>
      </c>
      <c r="BL86" s="232">
        <f t="shared" si="441"/>
        <v>2585</v>
      </c>
      <c r="BM86" s="233">
        <f t="shared" si="442"/>
        <v>3889</v>
      </c>
      <c r="BN86" s="257">
        <v>806</v>
      </c>
      <c r="BO86" s="356">
        <v>854</v>
      </c>
      <c r="BP86" s="232">
        <f t="shared" si="443"/>
        <v>806</v>
      </c>
      <c r="BQ86" s="233">
        <f t="shared" si="444"/>
        <v>854</v>
      </c>
      <c r="BR86" s="257">
        <v>38</v>
      </c>
      <c r="BS86" s="357">
        <v>31</v>
      </c>
      <c r="BT86" s="232">
        <f t="shared" si="445"/>
        <v>38</v>
      </c>
      <c r="BU86" s="233">
        <f t="shared" si="446"/>
        <v>31</v>
      </c>
      <c r="BV86" s="257"/>
      <c r="BW86" s="256"/>
      <c r="BX86" s="232">
        <f t="shared" si="447"/>
        <v>0</v>
      </c>
      <c r="BY86" s="233">
        <f t="shared" si="448"/>
        <v>0</v>
      </c>
      <c r="BZ86" s="225">
        <f t="shared" si="449"/>
        <v>844</v>
      </c>
      <c r="CA86" s="233">
        <f t="shared" si="450"/>
        <v>885</v>
      </c>
      <c r="CB86" s="225">
        <f t="shared" si="451"/>
        <v>844</v>
      </c>
      <c r="CC86" s="233">
        <f t="shared" si="452"/>
        <v>885</v>
      </c>
      <c r="CD86" s="336">
        <v>5.3864764267990077</v>
      </c>
      <c r="CE86" s="353">
        <v>5.4004683840749417</v>
      </c>
      <c r="CF86" s="232">
        <f t="shared" si="453"/>
        <v>4341.5</v>
      </c>
      <c r="CG86" s="233">
        <f t="shared" si="454"/>
        <v>4612</v>
      </c>
      <c r="CH86" s="336">
        <v>6.9868421052631584</v>
      </c>
      <c r="CI86" s="353">
        <v>6.3870967741935489</v>
      </c>
      <c r="CJ86" s="232">
        <f t="shared" si="455"/>
        <v>265.5</v>
      </c>
      <c r="CK86" s="233">
        <f t="shared" si="456"/>
        <v>198.00000000000003</v>
      </c>
      <c r="CL86" s="336"/>
      <c r="CM86" s="358"/>
      <c r="CN86" s="232">
        <f t="shared" si="457"/>
        <v>0</v>
      </c>
      <c r="CO86" s="233">
        <f t="shared" si="458"/>
        <v>0</v>
      </c>
      <c r="CP86" s="232">
        <f t="shared" si="459"/>
        <v>5.4585308056872037</v>
      </c>
      <c r="CQ86" s="546">
        <f t="shared" si="460"/>
        <v>5.4350282485875709</v>
      </c>
      <c r="CR86" s="232">
        <f t="shared" si="461"/>
        <v>4607</v>
      </c>
      <c r="CS86" s="233">
        <f t="shared" si="462"/>
        <v>4810</v>
      </c>
      <c r="CT86" s="257">
        <v>142.71828784119108</v>
      </c>
      <c r="CU86" s="355">
        <v>142.74892271662765</v>
      </c>
      <c r="CV86" s="232">
        <f t="shared" si="463"/>
        <v>115030.94000000002</v>
      </c>
      <c r="CW86" s="233">
        <f t="shared" si="464"/>
        <v>121907.58000000002</v>
      </c>
      <c r="CX86" s="257">
        <v>135.10447368421055</v>
      </c>
      <c r="CY86" s="355">
        <v>129.32193548387096</v>
      </c>
      <c r="CZ86" s="232">
        <f t="shared" si="465"/>
        <v>5133.9700000000012</v>
      </c>
      <c r="DA86" s="233">
        <f t="shared" si="466"/>
        <v>4008.9799999999996</v>
      </c>
      <c r="DB86" s="254"/>
      <c r="DC86" s="253"/>
      <c r="DD86" s="232">
        <f t="shared" si="467"/>
        <v>0</v>
      </c>
      <c r="DE86" s="233">
        <f t="shared" si="468"/>
        <v>0</v>
      </c>
      <c r="DF86" s="232">
        <f t="shared" si="469"/>
        <v>142.37548578199053</v>
      </c>
      <c r="DG86" s="233">
        <f t="shared" si="470"/>
        <v>142.2785988700565</v>
      </c>
      <c r="DH86" s="232">
        <f t="shared" si="471"/>
        <v>120164.91</v>
      </c>
      <c r="DI86" s="233">
        <f t="shared" si="472"/>
        <v>125916.56</v>
      </c>
      <c r="DJ86" s="232">
        <f t="shared" si="473"/>
        <v>862</v>
      </c>
      <c r="DK86" s="233">
        <f t="shared" si="474"/>
        <v>912</v>
      </c>
      <c r="DL86" s="232">
        <f t="shared" si="475"/>
        <v>862</v>
      </c>
      <c r="DM86" s="233">
        <f t="shared" si="476"/>
        <v>912</v>
      </c>
      <c r="DN86" s="545">
        <f t="shared" si="477"/>
        <v>5.4396751740139209</v>
      </c>
      <c r="DO86" s="546">
        <f t="shared" si="478"/>
        <v>5.4254385964912277</v>
      </c>
      <c r="DP86" s="232">
        <f t="shared" si="479"/>
        <v>4689</v>
      </c>
      <c r="DQ86" s="233">
        <f t="shared" si="480"/>
        <v>4948</v>
      </c>
      <c r="DR86" s="232">
        <f t="shared" si="481"/>
        <v>142.40128770301624</v>
      </c>
      <c r="DS86" s="233">
        <f t="shared" si="482"/>
        <v>142.33065789473685</v>
      </c>
      <c r="DT86" s="232">
        <f t="shared" si="483"/>
        <v>122749.91</v>
      </c>
      <c r="DU86" s="233">
        <f t="shared" si="484"/>
        <v>129805.56</v>
      </c>
      <c r="DV86" s="257">
        <v>557</v>
      </c>
      <c r="DW86" s="356">
        <v>547</v>
      </c>
      <c r="DX86" s="232">
        <f t="shared" si="485"/>
        <v>557</v>
      </c>
      <c r="DY86" s="233">
        <f t="shared" si="486"/>
        <v>547</v>
      </c>
      <c r="DZ86" s="257">
        <v>170</v>
      </c>
      <c r="EA86" s="357">
        <v>139</v>
      </c>
      <c r="EB86" s="232">
        <f t="shared" si="487"/>
        <v>170</v>
      </c>
      <c r="EC86" s="233">
        <f t="shared" si="488"/>
        <v>139</v>
      </c>
      <c r="ED86" s="257"/>
      <c r="EE86" s="256"/>
      <c r="EF86" s="232">
        <f t="shared" si="489"/>
        <v>0</v>
      </c>
      <c r="EG86" s="233">
        <f t="shared" si="490"/>
        <v>0</v>
      </c>
      <c r="EH86" s="225">
        <f t="shared" si="491"/>
        <v>727</v>
      </c>
      <c r="EI86" s="233">
        <f t="shared" si="492"/>
        <v>686</v>
      </c>
      <c r="EJ86" s="225">
        <f t="shared" si="493"/>
        <v>727</v>
      </c>
      <c r="EK86" s="233">
        <f t="shared" si="494"/>
        <v>686</v>
      </c>
      <c r="EL86" s="336">
        <v>3.7971274685816878</v>
      </c>
      <c r="EM86" s="353">
        <v>3.9122486288848264</v>
      </c>
      <c r="EN86" s="232">
        <f t="shared" si="495"/>
        <v>2115</v>
      </c>
      <c r="EO86" s="233">
        <f t="shared" si="496"/>
        <v>2140</v>
      </c>
      <c r="EP86" s="336">
        <v>3.9794117647058824</v>
      </c>
      <c r="EQ86" s="353">
        <v>3.9784172661870505</v>
      </c>
      <c r="ER86" s="232">
        <f t="shared" si="497"/>
        <v>676.5</v>
      </c>
      <c r="ES86" s="233">
        <f t="shared" si="498"/>
        <v>553</v>
      </c>
      <c r="ET86" s="336"/>
      <c r="EU86" s="358"/>
      <c r="EV86" s="232">
        <f t="shared" si="499"/>
        <v>0</v>
      </c>
      <c r="EW86" s="233">
        <f t="shared" si="500"/>
        <v>0</v>
      </c>
      <c r="EX86" s="545">
        <f t="shared" si="501"/>
        <v>3.8397524071526821</v>
      </c>
      <c r="EY86" s="546">
        <f t="shared" si="502"/>
        <v>3.925655976676385</v>
      </c>
      <c r="EZ86" s="232">
        <f t="shared" si="503"/>
        <v>2791.5</v>
      </c>
      <c r="FA86" s="233">
        <f t="shared" si="504"/>
        <v>2693</v>
      </c>
      <c r="FB86" s="257">
        <v>95.132782764811495</v>
      </c>
      <c r="FC86" s="355">
        <v>96.889049360146259</v>
      </c>
      <c r="FD86" s="232">
        <f t="shared" si="505"/>
        <v>52988.959999999999</v>
      </c>
      <c r="FE86" s="233">
        <f t="shared" si="506"/>
        <v>52998.310000000005</v>
      </c>
      <c r="FF86" s="257">
        <v>77.182294117647061</v>
      </c>
      <c r="FG86" s="355">
        <v>85.251726618705035</v>
      </c>
      <c r="FH86" s="232">
        <f t="shared" si="507"/>
        <v>13120.99</v>
      </c>
      <c r="FI86" s="233">
        <f t="shared" si="508"/>
        <v>11849.99</v>
      </c>
      <c r="FJ86" s="254"/>
      <c r="FK86" s="253"/>
      <c r="FL86" s="232">
        <f t="shared" si="509"/>
        <v>0</v>
      </c>
      <c r="FM86" s="233">
        <f t="shared" si="510"/>
        <v>0</v>
      </c>
      <c r="FN86" s="232">
        <f t="shared" si="511"/>
        <v>90.935281980742772</v>
      </c>
      <c r="FO86" s="233">
        <f t="shared" si="512"/>
        <v>94.531049562682213</v>
      </c>
      <c r="FP86" s="232">
        <f t="shared" si="513"/>
        <v>66109.95</v>
      </c>
      <c r="FQ86" s="233">
        <f t="shared" si="514"/>
        <v>64848.299999999996</v>
      </c>
      <c r="FR86" s="257"/>
      <c r="FS86" s="529"/>
      <c r="FT86" s="232">
        <f t="shared" si="515"/>
        <v>0</v>
      </c>
      <c r="FU86" s="233">
        <f t="shared" si="516"/>
        <v>0</v>
      </c>
      <c r="FV86" s="257"/>
      <c r="FW86" s="256"/>
      <c r="FX86" s="232">
        <f t="shared" si="517"/>
        <v>0</v>
      </c>
      <c r="FY86" s="233">
        <f t="shared" si="518"/>
        <v>0</v>
      </c>
      <c r="FZ86" s="257"/>
      <c r="GA86" s="256"/>
      <c r="GB86" s="232">
        <f t="shared" si="519"/>
        <v>0</v>
      </c>
      <c r="GC86" s="233">
        <f t="shared" si="520"/>
        <v>0</v>
      </c>
      <c r="GD86" s="249">
        <f t="shared" si="521"/>
        <v>1379</v>
      </c>
      <c r="GE86" s="233">
        <f t="shared" si="522"/>
        <v>1426</v>
      </c>
      <c r="GF86" s="232">
        <f t="shared" si="523"/>
        <v>1379</v>
      </c>
      <c r="GG86" s="233">
        <f t="shared" si="524"/>
        <v>1426</v>
      </c>
      <c r="GH86" s="232">
        <f t="shared" si="525"/>
        <v>6523.5</v>
      </c>
      <c r="GI86" s="233">
        <f t="shared" si="526"/>
        <v>6883</v>
      </c>
      <c r="GJ86" s="232">
        <f t="shared" si="527"/>
        <v>170254.90000000002</v>
      </c>
      <c r="GK86" s="233">
        <f t="shared" si="528"/>
        <v>178533.89</v>
      </c>
      <c r="GL86" s="249">
        <f t="shared" si="529"/>
        <v>210</v>
      </c>
      <c r="GM86" s="233">
        <f t="shared" si="530"/>
        <v>172</v>
      </c>
      <c r="GN86" s="232">
        <f t="shared" si="531"/>
        <v>210</v>
      </c>
      <c r="GO86" s="233">
        <f t="shared" si="532"/>
        <v>172</v>
      </c>
      <c r="GP86" s="232">
        <f t="shared" si="533"/>
        <v>957</v>
      </c>
      <c r="GQ86" s="233">
        <f t="shared" si="534"/>
        <v>758</v>
      </c>
      <c r="GR86" s="232">
        <f t="shared" si="535"/>
        <v>18604.96</v>
      </c>
      <c r="GS86" s="233">
        <f t="shared" si="536"/>
        <v>16119.97</v>
      </c>
      <c r="GT86" s="249">
        <f t="shared" si="537"/>
        <v>1589</v>
      </c>
      <c r="GU86" s="233">
        <f t="shared" si="538"/>
        <v>1598</v>
      </c>
      <c r="GV86" s="232">
        <f t="shared" si="539"/>
        <v>1589</v>
      </c>
      <c r="GW86" s="233">
        <f t="shared" si="540"/>
        <v>1598</v>
      </c>
      <c r="GX86" s="232">
        <f t="shared" si="541"/>
        <v>7480.5</v>
      </c>
      <c r="GY86" s="233">
        <f t="shared" si="542"/>
        <v>7641</v>
      </c>
      <c r="GZ86" s="232">
        <f t="shared" si="543"/>
        <v>188859.86000000002</v>
      </c>
      <c r="HA86" s="233">
        <f t="shared" si="544"/>
        <v>194653.86000000002</v>
      </c>
      <c r="HB86" s="249">
        <f t="shared" si="545"/>
        <v>0</v>
      </c>
      <c r="HC86" s="233">
        <f t="shared" si="546"/>
        <v>0</v>
      </c>
      <c r="HD86" s="232">
        <f t="shared" si="547"/>
        <v>0</v>
      </c>
      <c r="HE86" s="233">
        <f t="shared" si="548"/>
        <v>0</v>
      </c>
      <c r="HF86" s="232" t="str">
        <f t="shared" si="549"/>
        <v/>
      </c>
      <c r="HG86" s="233" t="str">
        <f t="shared" si="550"/>
        <v/>
      </c>
      <c r="HH86" s="232" t="str">
        <f t="shared" si="551"/>
        <v/>
      </c>
      <c r="HI86" s="233" t="str">
        <f t="shared" si="552"/>
        <v/>
      </c>
      <c r="HJ86" s="249">
        <f t="shared" si="553"/>
        <v>7480.5</v>
      </c>
      <c r="HK86" s="233">
        <f t="shared" si="554"/>
        <v>7641</v>
      </c>
      <c r="HL86" s="232">
        <f t="shared" si="555"/>
        <v>188859.86</v>
      </c>
      <c r="HM86" s="232">
        <f t="shared" si="556"/>
        <v>194653.86</v>
      </c>
    </row>
    <row r="87" spans="1:221" ht="15.75">
      <c r="A87" s="347" t="s">
        <v>44</v>
      </c>
      <c r="B87" s="348" t="s">
        <v>635</v>
      </c>
      <c r="C87" s="349"/>
      <c r="D87" s="347">
        <v>138716</v>
      </c>
      <c r="E87" s="350">
        <v>4</v>
      </c>
      <c r="F87" s="332">
        <v>508</v>
      </c>
      <c r="G87" s="255">
        <v>563</v>
      </c>
      <c r="H87" s="254">
        <v>1</v>
      </c>
      <c r="I87" s="255">
        <v>4</v>
      </c>
      <c r="J87" s="232">
        <f t="shared" si="408"/>
        <v>507</v>
      </c>
      <c r="K87" s="233">
        <f t="shared" si="409"/>
        <v>559</v>
      </c>
      <c r="L87" s="333">
        <v>120</v>
      </c>
      <c r="M87" s="333">
        <v>120</v>
      </c>
      <c r="N87" s="232">
        <f t="shared" si="557"/>
        <v>507</v>
      </c>
      <c r="O87" s="233">
        <f t="shared" si="410"/>
        <v>559</v>
      </c>
      <c r="P87" s="232">
        <f t="shared" si="411"/>
        <v>507</v>
      </c>
      <c r="Q87" s="233">
        <f t="shared" si="412"/>
        <v>559</v>
      </c>
      <c r="R87" s="254">
        <v>0</v>
      </c>
      <c r="S87" s="351">
        <v>3</v>
      </c>
      <c r="T87" s="232">
        <f t="shared" si="413"/>
        <v>0</v>
      </c>
      <c r="U87" s="233">
        <f t="shared" si="414"/>
        <v>3</v>
      </c>
      <c r="V87" s="257">
        <v>0</v>
      </c>
      <c r="W87" s="351">
        <v>0</v>
      </c>
      <c r="X87" s="232">
        <f t="shared" si="415"/>
        <v>0</v>
      </c>
      <c r="Y87" s="233">
        <f t="shared" si="416"/>
        <v>0</v>
      </c>
      <c r="Z87" s="257"/>
      <c r="AA87" s="256"/>
      <c r="AB87" s="232">
        <f t="shared" si="417"/>
        <v>0</v>
      </c>
      <c r="AC87" s="233">
        <f t="shared" si="418"/>
        <v>0</v>
      </c>
      <c r="AD87" s="225">
        <f t="shared" si="419"/>
        <v>0</v>
      </c>
      <c r="AE87" s="233">
        <f t="shared" si="420"/>
        <v>3</v>
      </c>
      <c r="AF87" s="225">
        <f t="shared" si="421"/>
        <v>0</v>
      </c>
      <c r="AG87" s="233">
        <f t="shared" si="422"/>
        <v>3</v>
      </c>
      <c r="AH87" s="245">
        <v>0</v>
      </c>
      <c r="AI87" s="352">
        <v>5.6666666666666661</v>
      </c>
      <c r="AJ87" s="232">
        <f t="shared" si="423"/>
        <v>0</v>
      </c>
      <c r="AK87" s="233">
        <f t="shared" si="424"/>
        <v>17</v>
      </c>
      <c r="AL87" s="245">
        <v>0</v>
      </c>
      <c r="AM87" s="353">
        <v>0</v>
      </c>
      <c r="AN87" s="232">
        <f t="shared" si="425"/>
        <v>0</v>
      </c>
      <c r="AO87" s="233">
        <f t="shared" si="426"/>
        <v>0</v>
      </c>
      <c r="AP87" s="245"/>
      <c r="AQ87" s="354"/>
      <c r="AR87" s="232">
        <f t="shared" si="427"/>
        <v>0</v>
      </c>
      <c r="AS87" s="233">
        <f t="shared" si="428"/>
        <v>0</v>
      </c>
      <c r="AT87" s="545">
        <f t="shared" si="429"/>
        <v>0</v>
      </c>
      <c r="AU87" s="546">
        <f t="shared" si="430"/>
        <v>5.666666666666667</v>
      </c>
      <c r="AV87" s="232">
        <f t="shared" si="431"/>
        <v>0</v>
      </c>
      <c r="AW87" s="233">
        <f t="shared" si="432"/>
        <v>17</v>
      </c>
      <c r="AX87" s="257">
        <v>0</v>
      </c>
      <c r="AY87" s="355">
        <v>126.66666666666666</v>
      </c>
      <c r="AZ87" s="232">
        <f t="shared" si="433"/>
        <v>0</v>
      </c>
      <c r="BA87" s="233">
        <f t="shared" si="434"/>
        <v>380</v>
      </c>
      <c r="BB87" s="257">
        <v>0</v>
      </c>
      <c r="BC87" s="355">
        <v>0</v>
      </c>
      <c r="BD87" s="232">
        <f t="shared" si="435"/>
        <v>0</v>
      </c>
      <c r="BE87" s="233">
        <f t="shared" si="436"/>
        <v>0</v>
      </c>
      <c r="BF87" s="254"/>
      <c r="BG87" s="253"/>
      <c r="BH87" s="232">
        <f t="shared" si="437"/>
        <v>0</v>
      </c>
      <c r="BI87" s="233">
        <f t="shared" si="438"/>
        <v>0</v>
      </c>
      <c r="BJ87" s="232">
        <f t="shared" si="439"/>
        <v>0</v>
      </c>
      <c r="BK87" s="233">
        <f t="shared" si="440"/>
        <v>126.66666666666667</v>
      </c>
      <c r="BL87" s="232">
        <f t="shared" si="441"/>
        <v>0</v>
      </c>
      <c r="BM87" s="233">
        <f t="shared" si="442"/>
        <v>380</v>
      </c>
      <c r="BN87" s="257">
        <v>284</v>
      </c>
      <c r="BO87" s="356">
        <v>321</v>
      </c>
      <c r="BP87" s="232">
        <f t="shared" si="443"/>
        <v>284</v>
      </c>
      <c r="BQ87" s="233">
        <f t="shared" si="444"/>
        <v>321</v>
      </c>
      <c r="BR87" s="257">
        <v>16</v>
      </c>
      <c r="BS87" s="357">
        <v>15</v>
      </c>
      <c r="BT87" s="232">
        <f t="shared" si="445"/>
        <v>16</v>
      </c>
      <c r="BU87" s="233">
        <f t="shared" si="446"/>
        <v>15</v>
      </c>
      <c r="BV87" s="257"/>
      <c r="BW87" s="256"/>
      <c r="BX87" s="232">
        <f t="shared" si="447"/>
        <v>0</v>
      </c>
      <c r="BY87" s="233">
        <f t="shared" si="448"/>
        <v>0</v>
      </c>
      <c r="BZ87" s="225">
        <f t="shared" si="449"/>
        <v>300</v>
      </c>
      <c r="CA87" s="233">
        <f t="shared" si="450"/>
        <v>336</v>
      </c>
      <c r="CB87" s="225">
        <f t="shared" si="451"/>
        <v>300</v>
      </c>
      <c r="CC87" s="233">
        <f t="shared" si="452"/>
        <v>336</v>
      </c>
      <c r="CD87" s="336">
        <v>5.526408450704225</v>
      </c>
      <c r="CE87" s="353">
        <v>5.4704049844236762</v>
      </c>
      <c r="CF87" s="232">
        <f t="shared" si="453"/>
        <v>1569.5</v>
      </c>
      <c r="CG87" s="233">
        <f t="shared" si="454"/>
        <v>1756</v>
      </c>
      <c r="CH87" s="336">
        <v>6.1875</v>
      </c>
      <c r="CI87" s="353">
        <v>6.9333333333333336</v>
      </c>
      <c r="CJ87" s="232">
        <f t="shared" si="455"/>
        <v>99</v>
      </c>
      <c r="CK87" s="233">
        <f t="shared" si="456"/>
        <v>104</v>
      </c>
      <c r="CL87" s="336"/>
      <c r="CM87" s="358"/>
      <c r="CN87" s="232">
        <f t="shared" si="457"/>
        <v>0</v>
      </c>
      <c r="CO87" s="233">
        <f t="shared" si="458"/>
        <v>0</v>
      </c>
      <c r="CP87" s="232">
        <f t="shared" si="459"/>
        <v>5.5616666666666665</v>
      </c>
      <c r="CQ87" s="546">
        <f t="shared" si="460"/>
        <v>5.5357142857142856</v>
      </c>
      <c r="CR87" s="232">
        <f t="shared" si="461"/>
        <v>1668.5</v>
      </c>
      <c r="CS87" s="233">
        <f t="shared" si="462"/>
        <v>1860</v>
      </c>
      <c r="CT87" s="257">
        <v>150.5655985915493</v>
      </c>
      <c r="CU87" s="355">
        <v>151.82330218068535</v>
      </c>
      <c r="CV87" s="232">
        <f t="shared" si="463"/>
        <v>42760.630000000005</v>
      </c>
      <c r="CW87" s="233">
        <f t="shared" si="464"/>
        <v>48735.28</v>
      </c>
      <c r="CX87" s="257">
        <v>119.499375</v>
      </c>
      <c r="CY87" s="355">
        <v>116.91</v>
      </c>
      <c r="CZ87" s="232">
        <f t="shared" si="465"/>
        <v>1911.99</v>
      </c>
      <c r="DA87" s="233">
        <f t="shared" si="466"/>
        <v>1753.6499999999999</v>
      </c>
      <c r="DB87" s="254"/>
      <c r="DC87" s="253"/>
      <c r="DD87" s="232">
        <f t="shared" si="467"/>
        <v>0</v>
      </c>
      <c r="DE87" s="233">
        <f t="shared" si="468"/>
        <v>0</v>
      </c>
      <c r="DF87" s="232">
        <f t="shared" si="469"/>
        <v>148.90873333333334</v>
      </c>
      <c r="DG87" s="233">
        <f t="shared" si="470"/>
        <v>150.26467261904762</v>
      </c>
      <c r="DH87" s="232">
        <f t="shared" si="471"/>
        <v>44672.62</v>
      </c>
      <c r="DI87" s="233">
        <f t="shared" si="472"/>
        <v>50488.93</v>
      </c>
      <c r="DJ87" s="232">
        <f t="shared" si="473"/>
        <v>300</v>
      </c>
      <c r="DK87" s="233">
        <f t="shared" si="474"/>
        <v>339</v>
      </c>
      <c r="DL87" s="232">
        <f t="shared" si="475"/>
        <v>300</v>
      </c>
      <c r="DM87" s="233">
        <f t="shared" si="476"/>
        <v>339</v>
      </c>
      <c r="DN87" s="545">
        <f t="shared" si="477"/>
        <v>5.5616666666666665</v>
      </c>
      <c r="DO87" s="546">
        <f t="shared" si="478"/>
        <v>5.5368731563421827</v>
      </c>
      <c r="DP87" s="232">
        <f t="shared" si="479"/>
        <v>1668.5</v>
      </c>
      <c r="DQ87" s="233">
        <f t="shared" si="480"/>
        <v>1877</v>
      </c>
      <c r="DR87" s="232">
        <f t="shared" si="481"/>
        <v>148.90873333333334</v>
      </c>
      <c r="DS87" s="233">
        <f t="shared" si="482"/>
        <v>150.05584070796459</v>
      </c>
      <c r="DT87" s="232">
        <f t="shared" si="483"/>
        <v>44672.62</v>
      </c>
      <c r="DU87" s="233">
        <f t="shared" si="484"/>
        <v>50868.929999999993</v>
      </c>
      <c r="DV87" s="257">
        <v>144</v>
      </c>
      <c r="DW87" s="356">
        <v>166</v>
      </c>
      <c r="DX87" s="232">
        <f t="shared" si="485"/>
        <v>144</v>
      </c>
      <c r="DY87" s="233">
        <f t="shared" si="486"/>
        <v>166</v>
      </c>
      <c r="DZ87" s="257">
        <v>62</v>
      </c>
      <c r="EA87" s="357">
        <v>54</v>
      </c>
      <c r="EB87" s="232">
        <f t="shared" si="487"/>
        <v>62</v>
      </c>
      <c r="EC87" s="233">
        <f t="shared" si="488"/>
        <v>54</v>
      </c>
      <c r="ED87" s="257"/>
      <c r="EE87" s="256"/>
      <c r="EF87" s="232">
        <f t="shared" si="489"/>
        <v>0</v>
      </c>
      <c r="EG87" s="233">
        <f t="shared" si="490"/>
        <v>0</v>
      </c>
      <c r="EH87" s="225">
        <f t="shared" si="491"/>
        <v>206</v>
      </c>
      <c r="EI87" s="233">
        <f t="shared" si="492"/>
        <v>220</v>
      </c>
      <c r="EJ87" s="225">
        <f t="shared" si="493"/>
        <v>206</v>
      </c>
      <c r="EK87" s="233">
        <f t="shared" si="494"/>
        <v>220</v>
      </c>
      <c r="EL87" s="336">
        <v>3.9375</v>
      </c>
      <c r="EM87" s="353">
        <v>3.8614457831325302</v>
      </c>
      <c r="EN87" s="232">
        <f t="shared" si="495"/>
        <v>567</v>
      </c>
      <c r="EO87" s="233">
        <f t="shared" si="496"/>
        <v>641</v>
      </c>
      <c r="EP87" s="336">
        <v>4.193548387096774</v>
      </c>
      <c r="EQ87" s="353">
        <v>4.2037037037037042</v>
      </c>
      <c r="ER87" s="232">
        <f t="shared" si="497"/>
        <v>260</v>
      </c>
      <c r="ES87" s="233">
        <f t="shared" si="498"/>
        <v>227.00000000000003</v>
      </c>
      <c r="ET87" s="336"/>
      <c r="EU87" s="358"/>
      <c r="EV87" s="232">
        <f t="shared" si="499"/>
        <v>0</v>
      </c>
      <c r="EW87" s="233">
        <f t="shared" si="500"/>
        <v>0</v>
      </c>
      <c r="EX87" s="545">
        <f t="shared" si="501"/>
        <v>4.0145631067961167</v>
      </c>
      <c r="EY87" s="546">
        <f t="shared" si="502"/>
        <v>3.9454545454545453</v>
      </c>
      <c r="EZ87" s="232">
        <f t="shared" si="503"/>
        <v>827</v>
      </c>
      <c r="FA87" s="233">
        <f t="shared" si="504"/>
        <v>868</v>
      </c>
      <c r="FB87" s="257">
        <v>99.372638888888886</v>
      </c>
      <c r="FC87" s="355">
        <v>98.813192771084346</v>
      </c>
      <c r="FD87" s="232">
        <f t="shared" si="505"/>
        <v>14309.66</v>
      </c>
      <c r="FE87" s="233">
        <f t="shared" si="506"/>
        <v>16402.990000000002</v>
      </c>
      <c r="FF87" s="257">
        <v>72.58564516129033</v>
      </c>
      <c r="FG87" s="355">
        <v>83.147777777777776</v>
      </c>
      <c r="FH87" s="232">
        <f t="shared" si="507"/>
        <v>4500.3100000000004</v>
      </c>
      <c r="FI87" s="233">
        <f t="shared" si="508"/>
        <v>4489.9799999999996</v>
      </c>
      <c r="FJ87" s="254"/>
      <c r="FK87" s="253"/>
      <c r="FL87" s="232">
        <f t="shared" si="509"/>
        <v>0</v>
      </c>
      <c r="FM87" s="233">
        <f t="shared" si="510"/>
        <v>0</v>
      </c>
      <c r="FN87" s="232">
        <f t="shared" si="511"/>
        <v>91.310533980582534</v>
      </c>
      <c r="FO87" s="233">
        <f t="shared" si="512"/>
        <v>94.968045454545461</v>
      </c>
      <c r="FP87" s="232">
        <f t="shared" si="513"/>
        <v>18809.97</v>
      </c>
      <c r="FQ87" s="233">
        <f t="shared" si="514"/>
        <v>20892.97</v>
      </c>
      <c r="FR87" s="257">
        <v>1</v>
      </c>
      <c r="FS87" s="529"/>
      <c r="FT87" s="232">
        <f t="shared" si="515"/>
        <v>1</v>
      </c>
      <c r="FU87" s="233">
        <f t="shared" si="516"/>
        <v>0</v>
      </c>
      <c r="FV87" s="257">
        <v>3.5</v>
      </c>
      <c r="FW87" s="256"/>
      <c r="FX87" s="232">
        <f t="shared" si="517"/>
        <v>3.5</v>
      </c>
      <c r="FY87" s="233">
        <f t="shared" si="518"/>
        <v>0</v>
      </c>
      <c r="FZ87" s="257">
        <v>116</v>
      </c>
      <c r="GA87" s="256"/>
      <c r="GB87" s="232">
        <f t="shared" si="519"/>
        <v>116</v>
      </c>
      <c r="GC87" s="233">
        <f t="shared" si="520"/>
        <v>0</v>
      </c>
      <c r="GD87" s="249">
        <f t="shared" si="521"/>
        <v>428</v>
      </c>
      <c r="GE87" s="233">
        <f t="shared" si="522"/>
        <v>490</v>
      </c>
      <c r="GF87" s="232">
        <f t="shared" si="523"/>
        <v>428</v>
      </c>
      <c r="GG87" s="233">
        <f t="shared" si="524"/>
        <v>490</v>
      </c>
      <c r="GH87" s="232">
        <f t="shared" si="525"/>
        <v>2136.5</v>
      </c>
      <c r="GI87" s="233">
        <f t="shared" si="526"/>
        <v>2414</v>
      </c>
      <c r="GJ87" s="232">
        <f t="shared" si="527"/>
        <v>57070.290000000008</v>
      </c>
      <c r="GK87" s="233">
        <f t="shared" si="528"/>
        <v>65518.270000000004</v>
      </c>
      <c r="GL87" s="249">
        <f t="shared" si="529"/>
        <v>78</v>
      </c>
      <c r="GM87" s="233">
        <f t="shared" si="530"/>
        <v>69</v>
      </c>
      <c r="GN87" s="232">
        <f t="shared" si="531"/>
        <v>78</v>
      </c>
      <c r="GO87" s="233">
        <f t="shared" si="532"/>
        <v>69</v>
      </c>
      <c r="GP87" s="232">
        <f t="shared" si="533"/>
        <v>359</v>
      </c>
      <c r="GQ87" s="233">
        <f t="shared" si="534"/>
        <v>331</v>
      </c>
      <c r="GR87" s="232">
        <f t="shared" si="535"/>
        <v>6412.3</v>
      </c>
      <c r="GS87" s="233">
        <f t="shared" si="536"/>
        <v>6243.6299999999992</v>
      </c>
      <c r="GT87" s="249">
        <f t="shared" si="537"/>
        <v>506</v>
      </c>
      <c r="GU87" s="233">
        <f t="shared" si="538"/>
        <v>559</v>
      </c>
      <c r="GV87" s="232">
        <f t="shared" si="539"/>
        <v>506</v>
      </c>
      <c r="GW87" s="233">
        <f t="shared" si="540"/>
        <v>559</v>
      </c>
      <c r="GX87" s="232">
        <f t="shared" si="541"/>
        <v>2495.5</v>
      </c>
      <c r="GY87" s="233">
        <f t="shared" si="542"/>
        <v>2745</v>
      </c>
      <c r="GZ87" s="232">
        <f t="shared" si="543"/>
        <v>63482.590000000011</v>
      </c>
      <c r="HA87" s="233">
        <f t="shared" si="544"/>
        <v>71761.900000000009</v>
      </c>
      <c r="HB87" s="249">
        <f t="shared" si="545"/>
        <v>0</v>
      </c>
      <c r="HC87" s="233">
        <f t="shared" si="546"/>
        <v>0</v>
      </c>
      <c r="HD87" s="232">
        <f t="shared" si="547"/>
        <v>0</v>
      </c>
      <c r="HE87" s="233">
        <f t="shared" si="548"/>
        <v>0</v>
      </c>
      <c r="HF87" s="232" t="str">
        <f t="shared" si="549"/>
        <v/>
      </c>
      <c r="HG87" s="233" t="str">
        <f t="shared" si="550"/>
        <v/>
      </c>
      <c r="HH87" s="232" t="str">
        <f t="shared" si="551"/>
        <v/>
      </c>
      <c r="HI87" s="233" t="str">
        <f t="shared" si="552"/>
        <v/>
      </c>
      <c r="HJ87" s="249">
        <f t="shared" si="553"/>
        <v>2499</v>
      </c>
      <c r="HK87" s="233">
        <f t="shared" si="554"/>
        <v>2745</v>
      </c>
      <c r="HL87" s="232">
        <f t="shared" si="555"/>
        <v>63598.590000000004</v>
      </c>
      <c r="HM87" s="232">
        <f t="shared" si="556"/>
        <v>71761.899999999994</v>
      </c>
    </row>
    <row r="88" spans="1:221" ht="15.75">
      <c r="A88" s="347" t="s">
        <v>44</v>
      </c>
      <c r="B88" s="348" t="s">
        <v>636</v>
      </c>
      <c r="C88" s="349"/>
      <c r="D88" s="347">
        <v>138789</v>
      </c>
      <c r="E88" s="350">
        <v>4</v>
      </c>
      <c r="F88" s="332">
        <v>868</v>
      </c>
      <c r="G88" s="255">
        <v>908</v>
      </c>
      <c r="H88" s="254">
        <v>7</v>
      </c>
      <c r="I88" s="255">
        <v>6</v>
      </c>
      <c r="J88" s="232">
        <f t="shared" si="408"/>
        <v>861</v>
      </c>
      <c r="K88" s="233">
        <f t="shared" si="409"/>
        <v>902</v>
      </c>
      <c r="L88" s="333">
        <v>120</v>
      </c>
      <c r="M88" s="333">
        <v>120</v>
      </c>
      <c r="N88" s="232">
        <f t="shared" si="557"/>
        <v>861</v>
      </c>
      <c r="O88" s="233">
        <f t="shared" si="410"/>
        <v>902</v>
      </c>
      <c r="P88" s="232">
        <f t="shared" si="411"/>
        <v>861</v>
      </c>
      <c r="Q88" s="233">
        <f t="shared" si="412"/>
        <v>902</v>
      </c>
      <c r="R88" s="254">
        <v>11</v>
      </c>
      <c r="S88" s="351">
        <v>16</v>
      </c>
      <c r="T88" s="232">
        <f t="shared" si="413"/>
        <v>11</v>
      </c>
      <c r="U88" s="233">
        <f t="shared" si="414"/>
        <v>16</v>
      </c>
      <c r="V88" s="257">
        <v>6</v>
      </c>
      <c r="W88" s="351">
        <v>0</v>
      </c>
      <c r="X88" s="232">
        <f t="shared" si="415"/>
        <v>6</v>
      </c>
      <c r="Y88" s="233">
        <f t="shared" si="416"/>
        <v>0</v>
      </c>
      <c r="Z88" s="257"/>
      <c r="AA88" s="256"/>
      <c r="AB88" s="232">
        <f t="shared" si="417"/>
        <v>0</v>
      </c>
      <c r="AC88" s="233">
        <f t="shared" si="418"/>
        <v>0</v>
      </c>
      <c r="AD88" s="225">
        <f t="shared" si="419"/>
        <v>17</v>
      </c>
      <c r="AE88" s="233">
        <f t="shared" si="420"/>
        <v>16</v>
      </c>
      <c r="AF88" s="225">
        <f t="shared" si="421"/>
        <v>17</v>
      </c>
      <c r="AG88" s="233">
        <f t="shared" si="422"/>
        <v>16</v>
      </c>
      <c r="AH88" s="245">
        <v>6.3181818181818192</v>
      </c>
      <c r="AI88" s="352">
        <v>6.21875</v>
      </c>
      <c r="AJ88" s="232">
        <f t="shared" si="423"/>
        <v>69.500000000000014</v>
      </c>
      <c r="AK88" s="233">
        <f t="shared" si="424"/>
        <v>99.5</v>
      </c>
      <c r="AL88" s="245">
        <v>5</v>
      </c>
      <c r="AM88" s="353">
        <v>0</v>
      </c>
      <c r="AN88" s="232">
        <f t="shared" si="425"/>
        <v>30</v>
      </c>
      <c r="AO88" s="233">
        <f t="shared" si="426"/>
        <v>0</v>
      </c>
      <c r="AP88" s="245"/>
      <c r="AQ88" s="354"/>
      <c r="AR88" s="232">
        <f t="shared" si="427"/>
        <v>0</v>
      </c>
      <c r="AS88" s="233">
        <f t="shared" si="428"/>
        <v>0</v>
      </c>
      <c r="AT88" s="545">
        <f t="shared" si="429"/>
        <v>5.8529411764705888</v>
      </c>
      <c r="AU88" s="546">
        <f t="shared" si="430"/>
        <v>6.21875</v>
      </c>
      <c r="AV88" s="232">
        <f t="shared" si="431"/>
        <v>99.500000000000014</v>
      </c>
      <c r="AW88" s="233">
        <f t="shared" si="432"/>
        <v>99.5</v>
      </c>
      <c r="AX88" s="257">
        <v>158.63636363636365</v>
      </c>
      <c r="AY88" s="355">
        <v>139.62437500000001</v>
      </c>
      <c r="AZ88" s="232">
        <f t="shared" si="433"/>
        <v>1745.0000000000002</v>
      </c>
      <c r="BA88" s="233">
        <f t="shared" si="434"/>
        <v>2233.9900000000002</v>
      </c>
      <c r="BB88" s="257">
        <v>115.5</v>
      </c>
      <c r="BC88" s="355">
        <v>0</v>
      </c>
      <c r="BD88" s="232">
        <f t="shared" si="435"/>
        <v>693</v>
      </c>
      <c r="BE88" s="233">
        <f t="shared" si="436"/>
        <v>0</v>
      </c>
      <c r="BF88" s="254"/>
      <c r="BG88" s="253"/>
      <c r="BH88" s="232">
        <f t="shared" si="437"/>
        <v>0</v>
      </c>
      <c r="BI88" s="233">
        <f t="shared" si="438"/>
        <v>0</v>
      </c>
      <c r="BJ88" s="232">
        <f t="shared" si="439"/>
        <v>143.41176470588235</v>
      </c>
      <c r="BK88" s="233">
        <f t="shared" si="440"/>
        <v>139.62437500000001</v>
      </c>
      <c r="BL88" s="232">
        <f t="shared" si="441"/>
        <v>2438</v>
      </c>
      <c r="BM88" s="233">
        <f t="shared" si="442"/>
        <v>2233.9900000000002</v>
      </c>
      <c r="BN88" s="257">
        <v>278</v>
      </c>
      <c r="BO88" s="356">
        <v>311</v>
      </c>
      <c r="BP88" s="232">
        <f t="shared" si="443"/>
        <v>278</v>
      </c>
      <c r="BQ88" s="233">
        <f t="shared" si="444"/>
        <v>311</v>
      </c>
      <c r="BR88" s="257">
        <v>58</v>
      </c>
      <c r="BS88" s="357">
        <v>65</v>
      </c>
      <c r="BT88" s="232">
        <f t="shared" si="445"/>
        <v>58</v>
      </c>
      <c r="BU88" s="233">
        <f t="shared" si="446"/>
        <v>65</v>
      </c>
      <c r="BV88" s="257"/>
      <c r="BW88" s="256"/>
      <c r="BX88" s="232">
        <f t="shared" si="447"/>
        <v>0</v>
      </c>
      <c r="BY88" s="233">
        <f t="shared" si="448"/>
        <v>0</v>
      </c>
      <c r="BZ88" s="225">
        <f t="shared" si="449"/>
        <v>336</v>
      </c>
      <c r="CA88" s="233">
        <f t="shared" si="450"/>
        <v>376</v>
      </c>
      <c r="CB88" s="225">
        <f t="shared" si="451"/>
        <v>336</v>
      </c>
      <c r="CC88" s="233">
        <f t="shared" si="452"/>
        <v>376</v>
      </c>
      <c r="CD88" s="336">
        <v>5.6258992805755392</v>
      </c>
      <c r="CE88" s="353">
        <v>5.863344051446945</v>
      </c>
      <c r="CF88" s="232">
        <f t="shared" si="453"/>
        <v>1564</v>
      </c>
      <c r="CG88" s="233">
        <f t="shared" si="454"/>
        <v>1823.5</v>
      </c>
      <c r="CH88" s="336">
        <v>6.4396551724137936</v>
      </c>
      <c r="CI88" s="353">
        <v>5.7846153846153845</v>
      </c>
      <c r="CJ88" s="232">
        <f t="shared" si="455"/>
        <v>373.5</v>
      </c>
      <c r="CK88" s="233">
        <f t="shared" si="456"/>
        <v>376</v>
      </c>
      <c r="CL88" s="336"/>
      <c r="CM88" s="358"/>
      <c r="CN88" s="232">
        <f t="shared" si="457"/>
        <v>0</v>
      </c>
      <c r="CO88" s="233">
        <f t="shared" si="458"/>
        <v>0</v>
      </c>
      <c r="CP88" s="232">
        <f t="shared" si="459"/>
        <v>5.7663690476190474</v>
      </c>
      <c r="CQ88" s="546">
        <f t="shared" si="460"/>
        <v>5.8497340425531918</v>
      </c>
      <c r="CR88" s="232">
        <f t="shared" si="461"/>
        <v>1937.5</v>
      </c>
      <c r="CS88" s="233">
        <f t="shared" si="462"/>
        <v>2199.5</v>
      </c>
      <c r="CT88" s="257">
        <v>138.05737410071944</v>
      </c>
      <c r="CU88" s="355">
        <v>141.27845659163989</v>
      </c>
      <c r="CV88" s="232">
        <f t="shared" si="463"/>
        <v>38379.950000000004</v>
      </c>
      <c r="CW88" s="233">
        <f t="shared" si="464"/>
        <v>43937.600000000006</v>
      </c>
      <c r="CX88" s="257">
        <v>125.56810344827588</v>
      </c>
      <c r="CY88" s="355">
        <v>122.56861538461538</v>
      </c>
      <c r="CZ88" s="232">
        <f t="shared" si="465"/>
        <v>7282.9500000000007</v>
      </c>
      <c r="DA88" s="233">
        <f t="shared" si="466"/>
        <v>7966.96</v>
      </c>
      <c r="DB88" s="254"/>
      <c r="DC88" s="253"/>
      <c r="DD88" s="232">
        <f t="shared" si="467"/>
        <v>0</v>
      </c>
      <c r="DE88" s="233">
        <f t="shared" si="468"/>
        <v>0</v>
      </c>
      <c r="DF88" s="232">
        <f t="shared" si="469"/>
        <v>135.90148809523811</v>
      </c>
      <c r="DG88" s="233">
        <f t="shared" si="470"/>
        <v>138.0440425531915</v>
      </c>
      <c r="DH88" s="232">
        <f t="shared" si="471"/>
        <v>45662.9</v>
      </c>
      <c r="DI88" s="233">
        <f t="shared" si="472"/>
        <v>51904.560000000005</v>
      </c>
      <c r="DJ88" s="232">
        <f t="shared" si="473"/>
        <v>353</v>
      </c>
      <c r="DK88" s="233">
        <f t="shared" si="474"/>
        <v>392</v>
      </c>
      <c r="DL88" s="232">
        <f t="shared" si="475"/>
        <v>353</v>
      </c>
      <c r="DM88" s="233">
        <f t="shared" si="476"/>
        <v>392</v>
      </c>
      <c r="DN88" s="545">
        <f t="shared" si="477"/>
        <v>5.7705382436260626</v>
      </c>
      <c r="DO88" s="546">
        <f t="shared" si="478"/>
        <v>5.8647959183673466</v>
      </c>
      <c r="DP88" s="232">
        <f t="shared" si="479"/>
        <v>2037</v>
      </c>
      <c r="DQ88" s="233">
        <f t="shared" si="480"/>
        <v>2299</v>
      </c>
      <c r="DR88" s="232">
        <f t="shared" si="481"/>
        <v>136.26317280453259</v>
      </c>
      <c r="DS88" s="233">
        <f t="shared" si="482"/>
        <v>138.10854591836735</v>
      </c>
      <c r="DT88" s="232">
        <f t="shared" si="483"/>
        <v>48100.9</v>
      </c>
      <c r="DU88" s="233">
        <f t="shared" si="484"/>
        <v>54138.55</v>
      </c>
      <c r="DV88" s="257">
        <v>292</v>
      </c>
      <c r="DW88" s="356">
        <v>313</v>
      </c>
      <c r="DX88" s="232">
        <f t="shared" si="485"/>
        <v>292</v>
      </c>
      <c r="DY88" s="233">
        <f t="shared" si="486"/>
        <v>313</v>
      </c>
      <c r="DZ88" s="257">
        <v>213</v>
      </c>
      <c r="EA88" s="357">
        <v>197</v>
      </c>
      <c r="EB88" s="232">
        <f t="shared" si="487"/>
        <v>213</v>
      </c>
      <c r="EC88" s="233">
        <f t="shared" si="488"/>
        <v>197</v>
      </c>
      <c r="ED88" s="257"/>
      <c r="EE88" s="256"/>
      <c r="EF88" s="232">
        <f t="shared" si="489"/>
        <v>0</v>
      </c>
      <c r="EG88" s="233">
        <f t="shared" si="490"/>
        <v>0</v>
      </c>
      <c r="EH88" s="225">
        <f t="shared" si="491"/>
        <v>505</v>
      </c>
      <c r="EI88" s="233">
        <f t="shared" si="492"/>
        <v>510</v>
      </c>
      <c r="EJ88" s="225">
        <f t="shared" si="493"/>
        <v>505</v>
      </c>
      <c r="EK88" s="233">
        <f t="shared" si="494"/>
        <v>510</v>
      </c>
      <c r="EL88" s="336">
        <v>3.8013698630136985</v>
      </c>
      <c r="EM88" s="353">
        <v>3.8322683706070286</v>
      </c>
      <c r="EN88" s="232">
        <f t="shared" si="495"/>
        <v>1110</v>
      </c>
      <c r="EO88" s="233">
        <f t="shared" si="496"/>
        <v>1199.5</v>
      </c>
      <c r="EP88" s="336">
        <v>4.274647887323944</v>
      </c>
      <c r="EQ88" s="353">
        <v>4.1370558375634516</v>
      </c>
      <c r="ER88" s="232">
        <f t="shared" si="497"/>
        <v>910.50000000000011</v>
      </c>
      <c r="ES88" s="233">
        <f t="shared" si="498"/>
        <v>815</v>
      </c>
      <c r="ET88" s="336"/>
      <c r="EU88" s="358"/>
      <c r="EV88" s="232">
        <f t="shared" si="499"/>
        <v>0</v>
      </c>
      <c r="EW88" s="233">
        <f t="shared" si="500"/>
        <v>0</v>
      </c>
      <c r="EX88" s="545">
        <f t="shared" si="501"/>
        <v>4.0009900990099005</v>
      </c>
      <c r="EY88" s="546">
        <f t="shared" si="502"/>
        <v>3.95</v>
      </c>
      <c r="EZ88" s="232">
        <f t="shared" si="503"/>
        <v>2020.4999999999998</v>
      </c>
      <c r="FA88" s="233">
        <f t="shared" si="504"/>
        <v>2014.5</v>
      </c>
      <c r="FB88" s="257">
        <v>95.928013698630139</v>
      </c>
      <c r="FC88" s="355">
        <v>96.834856230031946</v>
      </c>
      <c r="FD88" s="232">
        <f t="shared" si="505"/>
        <v>28010.98</v>
      </c>
      <c r="FE88" s="233">
        <f t="shared" si="506"/>
        <v>30309.309999999998</v>
      </c>
      <c r="FF88" s="257">
        <v>84.494366197183098</v>
      </c>
      <c r="FG88" s="355">
        <v>86.927106598984778</v>
      </c>
      <c r="FH88" s="232">
        <f t="shared" si="507"/>
        <v>17997.3</v>
      </c>
      <c r="FI88" s="233">
        <f t="shared" si="508"/>
        <v>17124.640000000003</v>
      </c>
      <c r="FJ88" s="254"/>
      <c r="FK88" s="253"/>
      <c r="FL88" s="232">
        <f t="shared" si="509"/>
        <v>0</v>
      </c>
      <c r="FM88" s="233">
        <f t="shared" si="510"/>
        <v>0</v>
      </c>
      <c r="FN88" s="232">
        <f t="shared" si="511"/>
        <v>91.105504950495046</v>
      </c>
      <c r="FO88" s="233">
        <f t="shared" si="512"/>
        <v>93.007745098039209</v>
      </c>
      <c r="FP88" s="232">
        <f t="shared" si="513"/>
        <v>46008.28</v>
      </c>
      <c r="FQ88" s="233">
        <f t="shared" si="514"/>
        <v>47433.95</v>
      </c>
      <c r="FR88" s="257">
        <v>3</v>
      </c>
      <c r="FS88" s="529"/>
      <c r="FT88" s="232">
        <f t="shared" si="515"/>
        <v>3</v>
      </c>
      <c r="FU88" s="233">
        <f t="shared" si="516"/>
        <v>0</v>
      </c>
      <c r="FV88" s="257">
        <v>2.17</v>
      </c>
      <c r="FW88" s="256"/>
      <c r="FX88" s="232">
        <f t="shared" si="517"/>
        <v>6.51</v>
      </c>
      <c r="FY88" s="233">
        <f t="shared" si="518"/>
        <v>0</v>
      </c>
      <c r="FZ88" s="257">
        <v>69.67</v>
      </c>
      <c r="GA88" s="256"/>
      <c r="GB88" s="232">
        <f t="shared" si="519"/>
        <v>209.01</v>
      </c>
      <c r="GC88" s="233">
        <f t="shared" si="520"/>
        <v>0</v>
      </c>
      <c r="GD88" s="249">
        <f t="shared" si="521"/>
        <v>581</v>
      </c>
      <c r="GE88" s="233">
        <f t="shared" si="522"/>
        <v>640</v>
      </c>
      <c r="GF88" s="232">
        <f t="shared" si="523"/>
        <v>581</v>
      </c>
      <c r="GG88" s="233">
        <f t="shared" si="524"/>
        <v>640</v>
      </c>
      <c r="GH88" s="232">
        <f t="shared" si="525"/>
        <v>2743.5</v>
      </c>
      <c r="GI88" s="233">
        <f t="shared" si="526"/>
        <v>3122.5</v>
      </c>
      <c r="GJ88" s="232">
        <f t="shared" si="527"/>
        <v>68135.930000000008</v>
      </c>
      <c r="GK88" s="233">
        <f t="shared" si="528"/>
        <v>76480.899999999994</v>
      </c>
      <c r="GL88" s="249">
        <f t="shared" si="529"/>
        <v>277</v>
      </c>
      <c r="GM88" s="233">
        <f t="shared" si="530"/>
        <v>262</v>
      </c>
      <c r="GN88" s="232">
        <f t="shared" si="531"/>
        <v>277</v>
      </c>
      <c r="GO88" s="233">
        <f t="shared" si="532"/>
        <v>262</v>
      </c>
      <c r="GP88" s="232">
        <f t="shared" si="533"/>
        <v>1314</v>
      </c>
      <c r="GQ88" s="233">
        <f t="shared" si="534"/>
        <v>1191</v>
      </c>
      <c r="GR88" s="232">
        <f t="shared" si="535"/>
        <v>25973.25</v>
      </c>
      <c r="GS88" s="233">
        <f t="shared" si="536"/>
        <v>25091.600000000002</v>
      </c>
      <c r="GT88" s="249">
        <f t="shared" si="537"/>
        <v>858</v>
      </c>
      <c r="GU88" s="233">
        <f t="shared" si="538"/>
        <v>902</v>
      </c>
      <c r="GV88" s="232">
        <f t="shared" si="539"/>
        <v>858</v>
      </c>
      <c r="GW88" s="233">
        <f t="shared" si="540"/>
        <v>902</v>
      </c>
      <c r="GX88" s="232">
        <f t="shared" si="541"/>
        <v>4057.5</v>
      </c>
      <c r="GY88" s="233">
        <f t="shared" si="542"/>
        <v>4313.5</v>
      </c>
      <c r="GZ88" s="232">
        <f t="shared" si="543"/>
        <v>94109.180000000008</v>
      </c>
      <c r="HA88" s="233">
        <f t="shared" si="544"/>
        <v>101572.5</v>
      </c>
      <c r="HB88" s="249">
        <f t="shared" si="545"/>
        <v>0</v>
      </c>
      <c r="HC88" s="233">
        <f t="shared" si="546"/>
        <v>0</v>
      </c>
      <c r="HD88" s="232">
        <f t="shared" si="547"/>
        <v>0</v>
      </c>
      <c r="HE88" s="233">
        <f t="shared" si="548"/>
        <v>0</v>
      </c>
      <c r="HF88" s="232" t="str">
        <f t="shared" si="549"/>
        <v/>
      </c>
      <c r="HG88" s="233" t="str">
        <f t="shared" si="550"/>
        <v/>
      </c>
      <c r="HH88" s="232" t="str">
        <f t="shared" si="551"/>
        <v/>
      </c>
      <c r="HI88" s="233" t="str">
        <f t="shared" si="552"/>
        <v/>
      </c>
      <c r="HJ88" s="249">
        <f t="shared" si="553"/>
        <v>4064.01</v>
      </c>
      <c r="HK88" s="233">
        <f t="shared" si="554"/>
        <v>4313.5</v>
      </c>
      <c r="HL88" s="232">
        <f t="shared" si="555"/>
        <v>94318.189999999988</v>
      </c>
      <c r="HM88" s="232">
        <f t="shared" si="556"/>
        <v>101572.5</v>
      </c>
    </row>
    <row r="89" spans="1:221" ht="15.75">
      <c r="A89" s="347" t="s">
        <v>44</v>
      </c>
      <c r="B89" s="348" t="s">
        <v>637</v>
      </c>
      <c r="C89" s="349"/>
      <c r="D89" s="347">
        <v>139366</v>
      </c>
      <c r="E89" s="350">
        <v>4</v>
      </c>
      <c r="F89" s="332">
        <v>881</v>
      </c>
      <c r="G89" s="255">
        <v>907</v>
      </c>
      <c r="H89" s="254">
        <v>6</v>
      </c>
      <c r="I89" s="255">
        <v>6</v>
      </c>
      <c r="J89" s="232">
        <f t="shared" si="408"/>
        <v>875</v>
      </c>
      <c r="K89" s="233">
        <f t="shared" si="409"/>
        <v>901</v>
      </c>
      <c r="L89" s="333">
        <v>120</v>
      </c>
      <c r="M89" s="333">
        <v>120</v>
      </c>
      <c r="N89" s="232">
        <f t="shared" si="557"/>
        <v>875</v>
      </c>
      <c r="O89" s="233">
        <f t="shared" si="410"/>
        <v>901</v>
      </c>
      <c r="P89" s="232">
        <f t="shared" si="411"/>
        <v>875</v>
      </c>
      <c r="Q89" s="233">
        <f t="shared" si="412"/>
        <v>901</v>
      </c>
      <c r="R89" s="254">
        <v>7</v>
      </c>
      <c r="S89" s="351">
        <v>5</v>
      </c>
      <c r="T89" s="232">
        <f t="shared" si="413"/>
        <v>7</v>
      </c>
      <c r="U89" s="233">
        <f t="shared" si="414"/>
        <v>5</v>
      </c>
      <c r="V89" s="257">
        <v>5</v>
      </c>
      <c r="W89" s="351">
        <v>0</v>
      </c>
      <c r="X89" s="232">
        <f t="shared" si="415"/>
        <v>5</v>
      </c>
      <c r="Y89" s="233">
        <f t="shared" si="416"/>
        <v>0</v>
      </c>
      <c r="Z89" s="257"/>
      <c r="AA89" s="256"/>
      <c r="AB89" s="232">
        <f t="shared" si="417"/>
        <v>0</v>
      </c>
      <c r="AC89" s="233">
        <f t="shared" si="418"/>
        <v>0</v>
      </c>
      <c r="AD89" s="225">
        <f t="shared" si="419"/>
        <v>12</v>
      </c>
      <c r="AE89" s="233">
        <f t="shared" si="420"/>
        <v>5</v>
      </c>
      <c r="AF89" s="225">
        <f t="shared" si="421"/>
        <v>12</v>
      </c>
      <c r="AG89" s="233">
        <f t="shared" si="422"/>
        <v>5</v>
      </c>
      <c r="AH89" s="245">
        <v>4.7142857142857144</v>
      </c>
      <c r="AI89" s="352">
        <v>6</v>
      </c>
      <c r="AJ89" s="232">
        <f t="shared" si="423"/>
        <v>33</v>
      </c>
      <c r="AK89" s="233">
        <f t="shared" si="424"/>
        <v>30</v>
      </c>
      <c r="AL89" s="245">
        <v>4.8</v>
      </c>
      <c r="AM89" s="353">
        <v>0</v>
      </c>
      <c r="AN89" s="232">
        <f t="shared" si="425"/>
        <v>24</v>
      </c>
      <c r="AO89" s="233">
        <f t="shared" si="426"/>
        <v>0</v>
      </c>
      <c r="AP89" s="245"/>
      <c r="AQ89" s="354"/>
      <c r="AR89" s="232">
        <f t="shared" si="427"/>
        <v>0</v>
      </c>
      <c r="AS89" s="233">
        <f t="shared" si="428"/>
        <v>0</v>
      </c>
      <c r="AT89" s="545">
        <f t="shared" si="429"/>
        <v>4.75</v>
      </c>
      <c r="AU89" s="546">
        <f t="shared" si="430"/>
        <v>6</v>
      </c>
      <c r="AV89" s="232">
        <f t="shared" si="431"/>
        <v>57</v>
      </c>
      <c r="AW89" s="233">
        <f t="shared" si="432"/>
        <v>30</v>
      </c>
      <c r="AX89" s="257">
        <v>134</v>
      </c>
      <c r="AY89" s="355">
        <v>135.732</v>
      </c>
      <c r="AZ89" s="232">
        <f t="shared" si="433"/>
        <v>938</v>
      </c>
      <c r="BA89" s="233">
        <f t="shared" si="434"/>
        <v>678.66</v>
      </c>
      <c r="BB89" s="257">
        <v>142.4</v>
      </c>
      <c r="BC89" s="355">
        <v>0</v>
      </c>
      <c r="BD89" s="232">
        <f t="shared" si="435"/>
        <v>712</v>
      </c>
      <c r="BE89" s="233">
        <f t="shared" si="436"/>
        <v>0</v>
      </c>
      <c r="BF89" s="254"/>
      <c r="BG89" s="253"/>
      <c r="BH89" s="232">
        <f t="shared" si="437"/>
        <v>0</v>
      </c>
      <c r="BI89" s="233">
        <f t="shared" si="438"/>
        <v>0</v>
      </c>
      <c r="BJ89" s="232">
        <f t="shared" si="439"/>
        <v>137.5</v>
      </c>
      <c r="BK89" s="233">
        <f t="shared" si="440"/>
        <v>135.732</v>
      </c>
      <c r="BL89" s="232">
        <f t="shared" si="441"/>
        <v>1650</v>
      </c>
      <c r="BM89" s="233">
        <f t="shared" si="442"/>
        <v>678.66</v>
      </c>
      <c r="BN89" s="257">
        <v>459</v>
      </c>
      <c r="BO89" s="356">
        <v>432</v>
      </c>
      <c r="BP89" s="232">
        <f t="shared" si="443"/>
        <v>459</v>
      </c>
      <c r="BQ89" s="233">
        <f t="shared" si="444"/>
        <v>432</v>
      </c>
      <c r="BR89" s="257">
        <v>47</v>
      </c>
      <c r="BS89" s="357">
        <v>45</v>
      </c>
      <c r="BT89" s="232">
        <f t="shared" si="445"/>
        <v>47</v>
      </c>
      <c r="BU89" s="233">
        <f t="shared" si="446"/>
        <v>45</v>
      </c>
      <c r="BV89" s="257"/>
      <c r="BW89" s="256"/>
      <c r="BX89" s="232">
        <f t="shared" si="447"/>
        <v>0</v>
      </c>
      <c r="BY89" s="233">
        <f t="shared" si="448"/>
        <v>0</v>
      </c>
      <c r="BZ89" s="225">
        <f t="shared" si="449"/>
        <v>506</v>
      </c>
      <c r="CA89" s="233">
        <f t="shared" si="450"/>
        <v>477</v>
      </c>
      <c r="CB89" s="225">
        <f t="shared" si="451"/>
        <v>506</v>
      </c>
      <c r="CC89" s="233">
        <f t="shared" si="452"/>
        <v>477</v>
      </c>
      <c r="CD89" s="336">
        <v>5.7777777777777786</v>
      </c>
      <c r="CE89" s="353">
        <v>5.8391203703703711</v>
      </c>
      <c r="CF89" s="232">
        <f t="shared" si="453"/>
        <v>2652.0000000000005</v>
      </c>
      <c r="CG89" s="233">
        <f t="shared" si="454"/>
        <v>2522.5000000000005</v>
      </c>
      <c r="CH89" s="336">
        <v>7.2553191489361701</v>
      </c>
      <c r="CI89" s="353">
        <v>7.3</v>
      </c>
      <c r="CJ89" s="232">
        <f t="shared" si="455"/>
        <v>341</v>
      </c>
      <c r="CK89" s="233">
        <f t="shared" si="456"/>
        <v>328.5</v>
      </c>
      <c r="CL89" s="336"/>
      <c r="CM89" s="358"/>
      <c r="CN89" s="232">
        <f t="shared" si="457"/>
        <v>0</v>
      </c>
      <c r="CO89" s="233">
        <f t="shared" si="458"/>
        <v>0</v>
      </c>
      <c r="CP89" s="232">
        <f t="shared" si="459"/>
        <v>5.9150197628458505</v>
      </c>
      <c r="CQ89" s="546">
        <f t="shared" si="460"/>
        <v>5.9769392033542985</v>
      </c>
      <c r="CR89" s="232">
        <f t="shared" si="461"/>
        <v>2993.0000000000005</v>
      </c>
      <c r="CS89" s="233">
        <f t="shared" si="462"/>
        <v>2851.0000000000005</v>
      </c>
      <c r="CT89" s="257">
        <v>145.66067538126362</v>
      </c>
      <c r="CU89" s="355">
        <v>148.1387037037037</v>
      </c>
      <c r="CV89" s="232">
        <f t="shared" si="463"/>
        <v>66858.25</v>
      </c>
      <c r="CW89" s="233">
        <f t="shared" si="464"/>
        <v>63995.92</v>
      </c>
      <c r="CX89" s="257">
        <v>148.66617021276596</v>
      </c>
      <c r="CY89" s="355">
        <v>144.24377777777778</v>
      </c>
      <c r="CZ89" s="232">
        <f t="shared" si="465"/>
        <v>6987.31</v>
      </c>
      <c r="DA89" s="233">
        <f t="shared" si="466"/>
        <v>6490.97</v>
      </c>
      <c r="DB89" s="254"/>
      <c r="DC89" s="253"/>
      <c r="DD89" s="232">
        <f t="shared" si="467"/>
        <v>0</v>
      </c>
      <c r="DE89" s="233">
        <f t="shared" si="468"/>
        <v>0</v>
      </c>
      <c r="DF89" s="232">
        <f t="shared" si="469"/>
        <v>145.93984189723321</v>
      </c>
      <c r="DG89" s="233">
        <f t="shared" si="470"/>
        <v>147.77125786163521</v>
      </c>
      <c r="DH89" s="232">
        <f t="shared" si="471"/>
        <v>73845.56</v>
      </c>
      <c r="DI89" s="233">
        <f t="shared" si="472"/>
        <v>70486.89</v>
      </c>
      <c r="DJ89" s="232">
        <f t="shared" si="473"/>
        <v>518</v>
      </c>
      <c r="DK89" s="233">
        <f t="shared" si="474"/>
        <v>482</v>
      </c>
      <c r="DL89" s="232">
        <f t="shared" si="475"/>
        <v>518</v>
      </c>
      <c r="DM89" s="233">
        <f t="shared" si="476"/>
        <v>482</v>
      </c>
      <c r="DN89" s="545">
        <f t="shared" si="477"/>
        <v>5.8880308880308885</v>
      </c>
      <c r="DO89" s="546">
        <f t="shared" si="478"/>
        <v>5.9771784232365155</v>
      </c>
      <c r="DP89" s="232">
        <f t="shared" si="479"/>
        <v>3050.0000000000005</v>
      </c>
      <c r="DQ89" s="233">
        <f t="shared" si="480"/>
        <v>2881.0000000000005</v>
      </c>
      <c r="DR89" s="232">
        <f t="shared" si="481"/>
        <v>145.74432432432431</v>
      </c>
      <c r="DS89" s="233">
        <f t="shared" si="482"/>
        <v>147.64636929460582</v>
      </c>
      <c r="DT89" s="232">
        <f t="shared" si="483"/>
        <v>75495.56</v>
      </c>
      <c r="DU89" s="233">
        <f t="shared" si="484"/>
        <v>71165.55</v>
      </c>
      <c r="DV89" s="257">
        <v>240</v>
      </c>
      <c r="DW89" s="356">
        <v>290</v>
      </c>
      <c r="DX89" s="232">
        <f t="shared" si="485"/>
        <v>240</v>
      </c>
      <c r="DY89" s="233">
        <f t="shared" si="486"/>
        <v>290</v>
      </c>
      <c r="DZ89" s="257">
        <v>117</v>
      </c>
      <c r="EA89" s="357">
        <v>129</v>
      </c>
      <c r="EB89" s="232">
        <f t="shared" si="487"/>
        <v>117</v>
      </c>
      <c r="EC89" s="233">
        <f t="shared" si="488"/>
        <v>129</v>
      </c>
      <c r="ED89" s="257"/>
      <c r="EE89" s="256"/>
      <c r="EF89" s="232">
        <f t="shared" si="489"/>
        <v>0</v>
      </c>
      <c r="EG89" s="233">
        <f t="shared" si="490"/>
        <v>0</v>
      </c>
      <c r="EH89" s="225">
        <f t="shared" si="491"/>
        <v>357</v>
      </c>
      <c r="EI89" s="233">
        <f t="shared" si="492"/>
        <v>419</v>
      </c>
      <c r="EJ89" s="225">
        <f t="shared" si="493"/>
        <v>357</v>
      </c>
      <c r="EK89" s="233">
        <f t="shared" si="494"/>
        <v>419</v>
      </c>
      <c r="EL89" s="336">
        <v>4.166666666666667</v>
      </c>
      <c r="EM89" s="353">
        <v>4.1862068965517247</v>
      </c>
      <c r="EN89" s="232">
        <f t="shared" si="495"/>
        <v>1000.0000000000001</v>
      </c>
      <c r="EO89" s="233">
        <f t="shared" si="496"/>
        <v>1214.0000000000002</v>
      </c>
      <c r="EP89" s="336">
        <v>4.7179487179487181</v>
      </c>
      <c r="EQ89" s="353">
        <v>4.5465116279069768</v>
      </c>
      <c r="ER89" s="232">
        <f t="shared" si="497"/>
        <v>552</v>
      </c>
      <c r="ES89" s="233">
        <f t="shared" si="498"/>
        <v>586.5</v>
      </c>
      <c r="ET89" s="336"/>
      <c r="EU89" s="358"/>
      <c r="EV89" s="232">
        <f t="shared" si="499"/>
        <v>0</v>
      </c>
      <c r="EW89" s="233">
        <f t="shared" si="500"/>
        <v>0</v>
      </c>
      <c r="EX89" s="545">
        <f t="shared" si="501"/>
        <v>4.3473389355742293</v>
      </c>
      <c r="EY89" s="546">
        <f t="shared" si="502"/>
        <v>4.2971360381861583</v>
      </c>
      <c r="EZ89" s="232">
        <f t="shared" si="503"/>
        <v>1551.9999999999998</v>
      </c>
      <c r="FA89" s="233">
        <f t="shared" si="504"/>
        <v>1800.5000000000002</v>
      </c>
      <c r="FB89" s="257">
        <v>103.88191666666668</v>
      </c>
      <c r="FC89" s="355">
        <v>103.9906551724138</v>
      </c>
      <c r="FD89" s="232">
        <f t="shared" si="505"/>
        <v>24931.660000000003</v>
      </c>
      <c r="FE89" s="233">
        <f t="shared" si="506"/>
        <v>30157.29</v>
      </c>
      <c r="FF89" s="257">
        <v>94.247692307692304</v>
      </c>
      <c r="FG89" s="355">
        <v>91.007519379844965</v>
      </c>
      <c r="FH89" s="232">
        <f t="shared" si="507"/>
        <v>11026.98</v>
      </c>
      <c r="FI89" s="233">
        <f t="shared" si="508"/>
        <v>11739.970000000001</v>
      </c>
      <c r="FJ89" s="254"/>
      <c r="FK89" s="253"/>
      <c r="FL89" s="232">
        <f t="shared" si="509"/>
        <v>0</v>
      </c>
      <c r="FM89" s="233">
        <f t="shared" si="510"/>
        <v>0</v>
      </c>
      <c r="FN89" s="232">
        <f t="shared" si="511"/>
        <v>100.72448179271709</v>
      </c>
      <c r="FO89" s="233">
        <f t="shared" si="512"/>
        <v>99.99346062052507</v>
      </c>
      <c r="FP89" s="232">
        <f t="shared" si="513"/>
        <v>35958.639999999999</v>
      </c>
      <c r="FQ89" s="233">
        <f t="shared" si="514"/>
        <v>41897.26</v>
      </c>
      <c r="FR89" s="257"/>
      <c r="FS89" s="529"/>
      <c r="FT89" s="232">
        <f t="shared" si="515"/>
        <v>0</v>
      </c>
      <c r="FU89" s="233">
        <f t="shared" si="516"/>
        <v>0</v>
      </c>
      <c r="FV89" s="257"/>
      <c r="FW89" s="256"/>
      <c r="FX89" s="232">
        <f t="shared" si="517"/>
        <v>0</v>
      </c>
      <c r="FY89" s="233">
        <f t="shared" si="518"/>
        <v>0</v>
      </c>
      <c r="FZ89" s="257"/>
      <c r="GA89" s="256"/>
      <c r="GB89" s="232">
        <f t="shared" si="519"/>
        <v>0</v>
      </c>
      <c r="GC89" s="233">
        <f t="shared" si="520"/>
        <v>0</v>
      </c>
      <c r="GD89" s="249">
        <f t="shared" si="521"/>
        <v>706</v>
      </c>
      <c r="GE89" s="233">
        <f t="shared" si="522"/>
        <v>727</v>
      </c>
      <c r="GF89" s="232">
        <f t="shared" si="523"/>
        <v>706</v>
      </c>
      <c r="GG89" s="233">
        <f t="shared" si="524"/>
        <v>727</v>
      </c>
      <c r="GH89" s="232">
        <f t="shared" si="525"/>
        <v>3685.0000000000005</v>
      </c>
      <c r="GI89" s="233">
        <f t="shared" si="526"/>
        <v>3766.5000000000009</v>
      </c>
      <c r="GJ89" s="232">
        <f t="shared" si="527"/>
        <v>92727.91</v>
      </c>
      <c r="GK89" s="233">
        <f t="shared" si="528"/>
        <v>94831.87</v>
      </c>
      <c r="GL89" s="249">
        <f t="shared" si="529"/>
        <v>169</v>
      </c>
      <c r="GM89" s="233">
        <f t="shared" si="530"/>
        <v>174</v>
      </c>
      <c r="GN89" s="232">
        <f t="shared" si="531"/>
        <v>169</v>
      </c>
      <c r="GO89" s="233">
        <f t="shared" si="532"/>
        <v>174</v>
      </c>
      <c r="GP89" s="232">
        <f t="shared" si="533"/>
        <v>917</v>
      </c>
      <c r="GQ89" s="233">
        <f t="shared" si="534"/>
        <v>915</v>
      </c>
      <c r="GR89" s="232">
        <f t="shared" si="535"/>
        <v>18726.29</v>
      </c>
      <c r="GS89" s="233">
        <f t="shared" si="536"/>
        <v>18230.940000000002</v>
      </c>
      <c r="GT89" s="249">
        <f t="shared" si="537"/>
        <v>875</v>
      </c>
      <c r="GU89" s="233">
        <f t="shared" si="538"/>
        <v>901</v>
      </c>
      <c r="GV89" s="232">
        <f t="shared" si="539"/>
        <v>875</v>
      </c>
      <c r="GW89" s="233">
        <f t="shared" si="540"/>
        <v>901</v>
      </c>
      <c r="GX89" s="232">
        <f t="shared" si="541"/>
        <v>4602</v>
      </c>
      <c r="GY89" s="233">
        <f t="shared" si="542"/>
        <v>4681.5000000000009</v>
      </c>
      <c r="GZ89" s="232">
        <f t="shared" si="543"/>
        <v>111454.20000000001</v>
      </c>
      <c r="HA89" s="233">
        <f t="shared" si="544"/>
        <v>113062.81</v>
      </c>
      <c r="HB89" s="249">
        <f t="shared" si="545"/>
        <v>0</v>
      </c>
      <c r="HC89" s="233">
        <f t="shared" si="546"/>
        <v>0</v>
      </c>
      <c r="HD89" s="232">
        <f t="shared" si="547"/>
        <v>0</v>
      </c>
      <c r="HE89" s="233">
        <f t="shared" si="548"/>
        <v>0</v>
      </c>
      <c r="HF89" s="232" t="str">
        <f t="shared" si="549"/>
        <v/>
      </c>
      <c r="HG89" s="233" t="str">
        <f t="shared" si="550"/>
        <v/>
      </c>
      <c r="HH89" s="232" t="str">
        <f t="shared" si="551"/>
        <v/>
      </c>
      <c r="HI89" s="233" t="str">
        <f t="shared" si="552"/>
        <v/>
      </c>
      <c r="HJ89" s="249">
        <f t="shared" si="553"/>
        <v>4602</v>
      </c>
      <c r="HK89" s="233">
        <f t="shared" si="554"/>
        <v>4681.5000000000009</v>
      </c>
      <c r="HL89" s="232">
        <f t="shared" si="555"/>
        <v>111454.2</v>
      </c>
      <c r="HM89" s="232">
        <f t="shared" si="556"/>
        <v>113062.81</v>
      </c>
    </row>
    <row r="90" spans="1:221" ht="15.75">
      <c r="A90" s="347" t="s">
        <v>44</v>
      </c>
      <c r="B90" s="348" t="s">
        <v>638</v>
      </c>
      <c r="C90" s="349"/>
      <c r="D90" s="347">
        <v>139861</v>
      </c>
      <c r="E90" s="350">
        <v>4</v>
      </c>
      <c r="F90" s="332">
        <v>999</v>
      </c>
      <c r="G90" s="255">
        <v>1105</v>
      </c>
      <c r="H90" s="254">
        <v>6</v>
      </c>
      <c r="I90" s="255">
        <v>8</v>
      </c>
      <c r="J90" s="232">
        <f t="shared" si="408"/>
        <v>993</v>
      </c>
      <c r="K90" s="233">
        <f t="shared" si="409"/>
        <v>1097</v>
      </c>
      <c r="L90" s="333">
        <v>120</v>
      </c>
      <c r="M90" s="333">
        <v>120</v>
      </c>
      <c r="N90" s="232">
        <f t="shared" si="557"/>
        <v>993</v>
      </c>
      <c r="O90" s="233">
        <f t="shared" si="410"/>
        <v>1097</v>
      </c>
      <c r="P90" s="232">
        <f t="shared" si="411"/>
        <v>993</v>
      </c>
      <c r="Q90" s="233">
        <f t="shared" si="412"/>
        <v>1097</v>
      </c>
      <c r="R90" s="254">
        <v>7</v>
      </c>
      <c r="S90" s="351">
        <v>11</v>
      </c>
      <c r="T90" s="232">
        <f t="shared" si="413"/>
        <v>7</v>
      </c>
      <c r="U90" s="233">
        <f t="shared" si="414"/>
        <v>11</v>
      </c>
      <c r="V90" s="257">
        <v>2</v>
      </c>
      <c r="W90" s="351">
        <v>0</v>
      </c>
      <c r="X90" s="232">
        <f t="shared" si="415"/>
        <v>2</v>
      </c>
      <c r="Y90" s="233">
        <f t="shared" si="416"/>
        <v>0</v>
      </c>
      <c r="Z90" s="257"/>
      <c r="AA90" s="256"/>
      <c r="AB90" s="232">
        <f t="shared" si="417"/>
        <v>0</v>
      </c>
      <c r="AC90" s="233">
        <f t="shared" si="418"/>
        <v>0</v>
      </c>
      <c r="AD90" s="225">
        <f t="shared" si="419"/>
        <v>9</v>
      </c>
      <c r="AE90" s="233">
        <f t="shared" si="420"/>
        <v>11</v>
      </c>
      <c r="AF90" s="225">
        <f t="shared" si="421"/>
        <v>9</v>
      </c>
      <c r="AG90" s="233">
        <f t="shared" si="422"/>
        <v>11</v>
      </c>
      <c r="AH90" s="245">
        <v>3.8571428571428572</v>
      </c>
      <c r="AI90" s="352">
        <v>4.9090909090909092</v>
      </c>
      <c r="AJ90" s="232">
        <f t="shared" si="423"/>
        <v>27</v>
      </c>
      <c r="AK90" s="233">
        <f t="shared" si="424"/>
        <v>54</v>
      </c>
      <c r="AL90" s="245">
        <v>3</v>
      </c>
      <c r="AM90" s="353">
        <v>0</v>
      </c>
      <c r="AN90" s="232">
        <f t="shared" si="425"/>
        <v>6</v>
      </c>
      <c r="AO90" s="233">
        <f t="shared" si="426"/>
        <v>0</v>
      </c>
      <c r="AP90" s="245"/>
      <c r="AQ90" s="354"/>
      <c r="AR90" s="232">
        <f t="shared" si="427"/>
        <v>0</v>
      </c>
      <c r="AS90" s="233">
        <f t="shared" si="428"/>
        <v>0</v>
      </c>
      <c r="AT90" s="545">
        <f t="shared" si="429"/>
        <v>3.6666666666666665</v>
      </c>
      <c r="AU90" s="546">
        <f t="shared" si="430"/>
        <v>4.9090909090909092</v>
      </c>
      <c r="AV90" s="232">
        <f t="shared" si="431"/>
        <v>33</v>
      </c>
      <c r="AW90" s="233">
        <f t="shared" si="432"/>
        <v>54</v>
      </c>
      <c r="AX90" s="257">
        <v>110.57142857142857</v>
      </c>
      <c r="AY90" s="355">
        <v>132.63636363636365</v>
      </c>
      <c r="AZ90" s="232">
        <f t="shared" si="433"/>
        <v>774</v>
      </c>
      <c r="BA90" s="233">
        <f t="shared" si="434"/>
        <v>1459.0000000000002</v>
      </c>
      <c r="BB90" s="257">
        <v>83.5</v>
      </c>
      <c r="BC90" s="355">
        <v>0</v>
      </c>
      <c r="BD90" s="232">
        <f t="shared" si="435"/>
        <v>167</v>
      </c>
      <c r="BE90" s="233">
        <f t="shared" si="436"/>
        <v>0</v>
      </c>
      <c r="BF90" s="254"/>
      <c r="BG90" s="253"/>
      <c r="BH90" s="232">
        <f t="shared" si="437"/>
        <v>0</v>
      </c>
      <c r="BI90" s="233">
        <f t="shared" si="438"/>
        <v>0</v>
      </c>
      <c r="BJ90" s="232">
        <f t="shared" si="439"/>
        <v>104.55555555555556</v>
      </c>
      <c r="BK90" s="233">
        <f t="shared" si="440"/>
        <v>132.63636363636365</v>
      </c>
      <c r="BL90" s="232">
        <f t="shared" si="441"/>
        <v>941</v>
      </c>
      <c r="BM90" s="233">
        <f t="shared" si="442"/>
        <v>1459.0000000000002</v>
      </c>
      <c r="BN90" s="257">
        <v>571</v>
      </c>
      <c r="BO90" s="356">
        <v>656</v>
      </c>
      <c r="BP90" s="232">
        <f t="shared" si="443"/>
        <v>571</v>
      </c>
      <c r="BQ90" s="233">
        <f t="shared" si="444"/>
        <v>656</v>
      </c>
      <c r="BR90" s="257">
        <v>20</v>
      </c>
      <c r="BS90" s="357">
        <v>37</v>
      </c>
      <c r="BT90" s="232">
        <f t="shared" si="445"/>
        <v>20</v>
      </c>
      <c r="BU90" s="233">
        <f t="shared" si="446"/>
        <v>37</v>
      </c>
      <c r="BV90" s="257"/>
      <c r="BW90" s="256"/>
      <c r="BX90" s="232">
        <f t="shared" si="447"/>
        <v>0</v>
      </c>
      <c r="BY90" s="233">
        <f t="shared" si="448"/>
        <v>0</v>
      </c>
      <c r="BZ90" s="225">
        <f t="shared" si="449"/>
        <v>591</v>
      </c>
      <c r="CA90" s="233">
        <f t="shared" si="450"/>
        <v>693</v>
      </c>
      <c r="CB90" s="225">
        <f t="shared" si="451"/>
        <v>591</v>
      </c>
      <c r="CC90" s="233">
        <f t="shared" si="452"/>
        <v>693</v>
      </c>
      <c r="CD90" s="336">
        <v>4.8528896672504382</v>
      </c>
      <c r="CE90" s="353">
        <v>4.9550304878048781</v>
      </c>
      <c r="CF90" s="232">
        <f t="shared" si="453"/>
        <v>2771.0000000000005</v>
      </c>
      <c r="CG90" s="233">
        <f t="shared" si="454"/>
        <v>3250.5</v>
      </c>
      <c r="CH90" s="336">
        <v>5.25</v>
      </c>
      <c r="CI90" s="353">
        <v>4.5810810810810816</v>
      </c>
      <c r="CJ90" s="232">
        <f t="shared" si="455"/>
        <v>105</v>
      </c>
      <c r="CK90" s="233">
        <f t="shared" si="456"/>
        <v>169.50000000000003</v>
      </c>
      <c r="CL90" s="336"/>
      <c r="CM90" s="358"/>
      <c r="CN90" s="232">
        <f t="shared" si="457"/>
        <v>0</v>
      </c>
      <c r="CO90" s="233">
        <f t="shared" si="458"/>
        <v>0</v>
      </c>
      <c r="CP90" s="232">
        <f t="shared" si="459"/>
        <v>4.8663282571912019</v>
      </c>
      <c r="CQ90" s="546">
        <f t="shared" si="460"/>
        <v>4.9350649350649354</v>
      </c>
      <c r="CR90" s="232">
        <f t="shared" si="461"/>
        <v>2876.0000000000005</v>
      </c>
      <c r="CS90" s="233">
        <f t="shared" si="462"/>
        <v>3420</v>
      </c>
      <c r="CT90" s="257">
        <v>133.10038528896672</v>
      </c>
      <c r="CU90" s="355">
        <v>134.04368902439023</v>
      </c>
      <c r="CV90" s="232">
        <f t="shared" si="463"/>
        <v>76000.319999999992</v>
      </c>
      <c r="CW90" s="233">
        <f t="shared" si="464"/>
        <v>87932.659999999989</v>
      </c>
      <c r="CX90" s="257">
        <v>140.05000000000001</v>
      </c>
      <c r="CY90" s="355">
        <v>134.16216216216216</v>
      </c>
      <c r="CZ90" s="232">
        <f t="shared" si="465"/>
        <v>2801</v>
      </c>
      <c r="DA90" s="233">
        <f t="shared" si="466"/>
        <v>4964</v>
      </c>
      <c r="DB90" s="254"/>
      <c r="DC90" s="253"/>
      <c r="DD90" s="232">
        <f t="shared" si="467"/>
        <v>0</v>
      </c>
      <c r="DE90" s="233">
        <f t="shared" si="468"/>
        <v>0</v>
      </c>
      <c r="DF90" s="232">
        <f t="shared" si="469"/>
        <v>133.33556683587139</v>
      </c>
      <c r="DG90" s="233">
        <f t="shared" si="470"/>
        <v>134.05001443001441</v>
      </c>
      <c r="DH90" s="232">
        <f t="shared" si="471"/>
        <v>78801.319999999992</v>
      </c>
      <c r="DI90" s="233">
        <f t="shared" si="472"/>
        <v>92896.659999999989</v>
      </c>
      <c r="DJ90" s="232">
        <f t="shared" si="473"/>
        <v>600</v>
      </c>
      <c r="DK90" s="233">
        <f t="shared" si="474"/>
        <v>704</v>
      </c>
      <c r="DL90" s="232">
        <f t="shared" si="475"/>
        <v>600</v>
      </c>
      <c r="DM90" s="233">
        <f t="shared" si="476"/>
        <v>704</v>
      </c>
      <c r="DN90" s="545">
        <f t="shared" si="477"/>
        <v>4.8483333333333345</v>
      </c>
      <c r="DO90" s="546">
        <f t="shared" si="478"/>
        <v>4.9346590909090908</v>
      </c>
      <c r="DP90" s="232">
        <f t="shared" si="479"/>
        <v>2909.0000000000009</v>
      </c>
      <c r="DQ90" s="233">
        <f t="shared" si="480"/>
        <v>3474</v>
      </c>
      <c r="DR90" s="232">
        <f t="shared" si="481"/>
        <v>132.90386666666666</v>
      </c>
      <c r="DS90" s="233">
        <f t="shared" si="482"/>
        <v>134.02792613636362</v>
      </c>
      <c r="DT90" s="232">
        <f t="shared" si="483"/>
        <v>79742.319999999992</v>
      </c>
      <c r="DU90" s="233">
        <f t="shared" si="484"/>
        <v>94355.659999999989</v>
      </c>
      <c r="DV90" s="257">
        <v>325</v>
      </c>
      <c r="DW90" s="356">
        <v>321</v>
      </c>
      <c r="DX90" s="232">
        <f t="shared" si="485"/>
        <v>325</v>
      </c>
      <c r="DY90" s="233">
        <f t="shared" si="486"/>
        <v>321</v>
      </c>
      <c r="DZ90" s="257">
        <v>67</v>
      </c>
      <c r="EA90" s="357">
        <v>72</v>
      </c>
      <c r="EB90" s="232">
        <f t="shared" si="487"/>
        <v>67</v>
      </c>
      <c r="EC90" s="233">
        <f t="shared" si="488"/>
        <v>72</v>
      </c>
      <c r="ED90" s="257"/>
      <c r="EE90" s="256"/>
      <c r="EF90" s="232">
        <f t="shared" si="489"/>
        <v>0</v>
      </c>
      <c r="EG90" s="233">
        <f t="shared" si="490"/>
        <v>0</v>
      </c>
      <c r="EH90" s="225">
        <f t="shared" si="491"/>
        <v>392</v>
      </c>
      <c r="EI90" s="233">
        <f t="shared" si="492"/>
        <v>393</v>
      </c>
      <c r="EJ90" s="225">
        <f t="shared" si="493"/>
        <v>392</v>
      </c>
      <c r="EK90" s="233">
        <f t="shared" si="494"/>
        <v>393</v>
      </c>
      <c r="EL90" s="336">
        <v>3.7061538461538466</v>
      </c>
      <c r="EM90" s="353">
        <v>3.9314641744548289</v>
      </c>
      <c r="EN90" s="232">
        <f t="shared" si="495"/>
        <v>1204.5000000000002</v>
      </c>
      <c r="EO90" s="233">
        <f t="shared" si="496"/>
        <v>1262</v>
      </c>
      <c r="EP90" s="336">
        <v>3.5895522388059704</v>
      </c>
      <c r="EQ90" s="353">
        <v>3.8194444444444446</v>
      </c>
      <c r="ER90" s="232">
        <f t="shared" si="497"/>
        <v>240.50000000000003</v>
      </c>
      <c r="ES90" s="233">
        <f t="shared" si="498"/>
        <v>275</v>
      </c>
      <c r="ET90" s="336"/>
      <c r="EU90" s="358"/>
      <c r="EV90" s="232">
        <f t="shared" si="499"/>
        <v>0</v>
      </c>
      <c r="EW90" s="233">
        <f t="shared" si="500"/>
        <v>0</v>
      </c>
      <c r="EX90" s="545">
        <f t="shared" si="501"/>
        <v>3.6862244897959191</v>
      </c>
      <c r="EY90" s="546">
        <f t="shared" si="502"/>
        <v>3.9109414758269718</v>
      </c>
      <c r="EZ90" s="232">
        <f t="shared" si="503"/>
        <v>1445.0000000000002</v>
      </c>
      <c r="FA90" s="233">
        <f t="shared" si="504"/>
        <v>1537</v>
      </c>
      <c r="FB90" s="257">
        <v>95.04098461538463</v>
      </c>
      <c r="FC90" s="355">
        <v>97.380031152647973</v>
      </c>
      <c r="FD90" s="232">
        <f t="shared" si="505"/>
        <v>30888.320000000003</v>
      </c>
      <c r="FE90" s="233">
        <f t="shared" si="506"/>
        <v>31258.989999999998</v>
      </c>
      <c r="FF90" s="257">
        <v>70.80074626865671</v>
      </c>
      <c r="FG90" s="355">
        <v>78.032361111111115</v>
      </c>
      <c r="FH90" s="232">
        <f t="shared" si="507"/>
        <v>4743.6499999999996</v>
      </c>
      <c r="FI90" s="233">
        <f t="shared" si="508"/>
        <v>5618.33</v>
      </c>
      <c r="FJ90" s="254"/>
      <c r="FK90" s="253"/>
      <c r="FL90" s="232">
        <f t="shared" si="509"/>
        <v>0</v>
      </c>
      <c r="FM90" s="233">
        <f t="shared" si="510"/>
        <v>0</v>
      </c>
      <c r="FN90" s="232">
        <f t="shared" si="511"/>
        <v>90.897882653061231</v>
      </c>
      <c r="FO90" s="233">
        <f t="shared" si="512"/>
        <v>93.835419847328239</v>
      </c>
      <c r="FP90" s="232">
        <f t="shared" si="513"/>
        <v>35631.97</v>
      </c>
      <c r="FQ90" s="233">
        <f t="shared" si="514"/>
        <v>36877.32</v>
      </c>
      <c r="FR90" s="257">
        <v>1</v>
      </c>
      <c r="FS90" s="529"/>
      <c r="FT90" s="232">
        <f t="shared" si="515"/>
        <v>1</v>
      </c>
      <c r="FU90" s="233">
        <f t="shared" si="516"/>
        <v>0</v>
      </c>
      <c r="FV90" s="257">
        <v>2.17</v>
      </c>
      <c r="FW90" s="256"/>
      <c r="FX90" s="232">
        <f t="shared" si="517"/>
        <v>2.17</v>
      </c>
      <c r="FY90" s="233">
        <f t="shared" si="518"/>
        <v>0</v>
      </c>
      <c r="FZ90" s="257">
        <v>48</v>
      </c>
      <c r="GA90" s="256"/>
      <c r="GB90" s="232">
        <f t="shared" si="519"/>
        <v>48</v>
      </c>
      <c r="GC90" s="233">
        <f t="shared" si="520"/>
        <v>0</v>
      </c>
      <c r="GD90" s="249">
        <f t="shared" si="521"/>
        <v>903</v>
      </c>
      <c r="GE90" s="233">
        <f t="shared" si="522"/>
        <v>988</v>
      </c>
      <c r="GF90" s="232">
        <f t="shared" si="523"/>
        <v>903</v>
      </c>
      <c r="GG90" s="233">
        <f t="shared" si="524"/>
        <v>988</v>
      </c>
      <c r="GH90" s="232">
        <f t="shared" si="525"/>
        <v>4002.5000000000009</v>
      </c>
      <c r="GI90" s="233">
        <f t="shared" si="526"/>
        <v>4566.5</v>
      </c>
      <c r="GJ90" s="232">
        <f t="shared" si="527"/>
        <v>107662.64</v>
      </c>
      <c r="GK90" s="233">
        <f t="shared" si="528"/>
        <v>120650.65</v>
      </c>
      <c r="GL90" s="249">
        <f t="shared" si="529"/>
        <v>89</v>
      </c>
      <c r="GM90" s="233">
        <f t="shared" si="530"/>
        <v>109</v>
      </c>
      <c r="GN90" s="232">
        <f t="shared" si="531"/>
        <v>89</v>
      </c>
      <c r="GO90" s="233">
        <f t="shared" si="532"/>
        <v>109</v>
      </c>
      <c r="GP90" s="232">
        <f t="shared" si="533"/>
        <v>351.5</v>
      </c>
      <c r="GQ90" s="233">
        <f t="shared" si="534"/>
        <v>444.5</v>
      </c>
      <c r="GR90" s="232">
        <f t="shared" si="535"/>
        <v>7711.65</v>
      </c>
      <c r="GS90" s="233">
        <f t="shared" si="536"/>
        <v>10582.33</v>
      </c>
      <c r="GT90" s="249">
        <f t="shared" si="537"/>
        <v>992</v>
      </c>
      <c r="GU90" s="233">
        <f t="shared" si="538"/>
        <v>1097</v>
      </c>
      <c r="GV90" s="232">
        <f t="shared" si="539"/>
        <v>992</v>
      </c>
      <c r="GW90" s="233">
        <f t="shared" si="540"/>
        <v>1097</v>
      </c>
      <c r="GX90" s="232">
        <f t="shared" si="541"/>
        <v>4354.0000000000009</v>
      </c>
      <c r="GY90" s="233">
        <f t="shared" si="542"/>
        <v>5011</v>
      </c>
      <c r="GZ90" s="232">
        <f t="shared" si="543"/>
        <v>115374.29</v>
      </c>
      <c r="HA90" s="233">
        <f t="shared" si="544"/>
        <v>131232.97999999998</v>
      </c>
      <c r="HB90" s="249">
        <f t="shared" si="545"/>
        <v>0</v>
      </c>
      <c r="HC90" s="233">
        <f t="shared" si="546"/>
        <v>0</v>
      </c>
      <c r="HD90" s="232">
        <f t="shared" si="547"/>
        <v>0</v>
      </c>
      <c r="HE90" s="233">
        <f t="shared" si="548"/>
        <v>0</v>
      </c>
      <c r="HF90" s="232" t="str">
        <f t="shared" si="549"/>
        <v/>
      </c>
      <c r="HG90" s="233" t="str">
        <f t="shared" si="550"/>
        <v/>
      </c>
      <c r="HH90" s="232" t="str">
        <f t="shared" si="551"/>
        <v/>
      </c>
      <c r="HI90" s="233" t="str">
        <f t="shared" si="552"/>
        <v/>
      </c>
      <c r="HJ90" s="249">
        <f t="shared" si="553"/>
        <v>4356.170000000001</v>
      </c>
      <c r="HK90" s="233">
        <f t="shared" si="554"/>
        <v>5011</v>
      </c>
      <c r="HL90" s="232">
        <f t="shared" si="555"/>
        <v>115422.29</v>
      </c>
      <c r="HM90" s="232">
        <f t="shared" si="556"/>
        <v>131232.97999999998</v>
      </c>
    </row>
    <row r="91" spans="1:221" ht="15.75">
      <c r="A91" s="347" t="s">
        <v>44</v>
      </c>
      <c r="B91" s="348" t="s">
        <v>639</v>
      </c>
      <c r="C91" s="359" t="s">
        <v>685</v>
      </c>
      <c r="D91" s="347">
        <v>140164</v>
      </c>
      <c r="E91" s="350">
        <v>4</v>
      </c>
      <c r="F91" s="332">
        <v>3133</v>
      </c>
      <c r="G91" s="253">
        <v>3319</v>
      </c>
      <c r="H91" s="254">
        <v>20</v>
      </c>
      <c r="I91" s="255">
        <v>21</v>
      </c>
      <c r="J91" s="232">
        <f t="shared" si="408"/>
        <v>3113</v>
      </c>
      <c r="K91" s="233">
        <f t="shared" si="409"/>
        <v>3298</v>
      </c>
      <c r="L91" s="333">
        <v>120</v>
      </c>
      <c r="M91" s="333">
        <v>120</v>
      </c>
      <c r="N91" s="232">
        <f t="shared" si="557"/>
        <v>3113</v>
      </c>
      <c r="O91" s="233">
        <f t="shared" si="410"/>
        <v>3298</v>
      </c>
      <c r="P91" s="232">
        <f t="shared" si="411"/>
        <v>3113</v>
      </c>
      <c r="Q91" s="233">
        <f t="shared" si="412"/>
        <v>3298</v>
      </c>
      <c r="R91" s="254">
        <v>39</v>
      </c>
      <c r="S91" s="351">
        <v>43</v>
      </c>
      <c r="T91" s="232">
        <f t="shared" si="413"/>
        <v>39</v>
      </c>
      <c r="U91" s="233">
        <f t="shared" si="414"/>
        <v>43</v>
      </c>
      <c r="V91" s="257">
        <v>7</v>
      </c>
      <c r="W91" s="351">
        <v>13</v>
      </c>
      <c r="X91" s="232">
        <f t="shared" si="415"/>
        <v>7</v>
      </c>
      <c r="Y91" s="233">
        <f t="shared" si="416"/>
        <v>13</v>
      </c>
      <c r="Z91" s="257"/>
      <c r="AA91" s="256"/>
      <c r="AB91" s="232">
        <f t="shared" si="417"/>
        <v>0</v>
      </c>
      <c r="AC91" s="233">
        <f t="shared" si="418"/>
        <v>0</v>
      </c>
      <c r="AD91" s="225">
        <f t="shared" si="419"/>
        <v>46</v>
      </c>
      <c r="AE91" s="233">
        <f t="shared" si="420"/>
        <v>56</v>
      </c>
      <c r="AF91" s="225">
        <f t="shared" si="421"/>
        <v>46</v>
      </c>
      <c r="AG91" s="233">
        <f t="shared" si="422"/>
        <v>56</v>
      </c>
      <c r="AH91" s="245">
        <v>4.9615384615384617</v>
      </c>
      <c r="AI91" s="352">
        <v>4.5697674418604652</v>
      </c>
      <c r="AJ91" s="232">
        <f t="shared" si="423"/>
        <v>193.5</v>
      </c>
      <c r="AK91" s="233">
        <f t="shared" si="424"/>
        <v>196.5</v>
      </c>
      <c r="AL91" s="245">
        <v>5.7142857142857144</v>
      </c>
      <c r="AM91" s="353">
        <v>4.7692307692307692</v>
      </c>
      <c r="AN91" s="232">
        <f t="shared" si="425"/>
        <v>40</v>
      </c>
      <c r="AO91" s="233">
        <f t="shared" si="426"/>
        <v>62</v>
      </c>
      <c r="AP91" s="245"/>
      <c r="AQ91" s="354"/>
      <c r="AR91" s="232">
        <f t="shared" si="427"/>
        <v>0</v>
      </c>
      <c r="AS91" s="233">
        <f t="shared" si="428"/>
        <v>0</v>
      </c>
      <c r="AT91" s="545">
        <f t="shared" si="429"/>
        <v>5.0760869565217392</v>
      </c>
      <c r="AU91" s="546">
        <f t="shared" si="430"/>
        <v>4.6160714285714288</v>
      </c>
      <c r="AV91" s="232">
        <f t="shared" si="431"/>
        <v>233.5</v>
      </c>
      <c r="AW91" s="233">
        <f t="shared" si="432"/>
        <v>258.5</v>
      </c>
      <c r="AX91" s="257">
        <v>132.99128205128204</v>
      </c>
      <c r="AY91" s="355">
        <v>136.18604651162789</v>
      </c>
      <c r="AZ91" s="232">
        <f t="shared" si="433"/>
        <v>5186.66</v>
      </c>
      <c r="BA91" s="233">
        <f t="shared" si="434"/>
        <v>5855.9999999999991</v>
      </c>
      <c r="BB91" s="257">
        <v>140.38</v>
      </c>
      <c r="BC91" s="355">
        <v>141.56384615384616</v>
      </c>
      <c r="BD91" s="232">
        <f t="shared" si="435"/>
        <v>982.66</v>
      </c>
      <c r="BE91" s="233">
        <f t="shared" si="436"/>
        <v>1840.33</v>
      </c>
      <c r="BF91" s="254"/>
      <c r="BG91" s="253"/>
      <c r="BH91" s="232">
        <f t="shared" si="437"/>
        <v>0</v>
      </c>
      <c r="BI91" s="233">
        <f t="shared" si="438"/>
        <v>0</v>
      </c>
      <c r="BJ91" s="232">
        <f t="shared" si="439"/>
        <v>134.11565217391305</v>
      </c>
      <c r="BK91" s="233">
        <f t="shared" si="440"/>
        <v>137.43446428571426</v>
      </c>
      <c r="BL91" s="232">
        <f t="shared" si="441"/>
        <v>6169.3200000000006</v>
      </c>
      <c r="BM91" s="233">
        <f t="shared" si="442"/>
        <v>7696.3299999999981</v>
      </c>
      <c r="BN91" s="257">
        <v>1091</v>
      </c>
      <c r="BO91" s="356">
        <v>1237</v>
      </c>
      <c r="BP91" s="232">
        <f t="shared" si="443"/>
        <v>1091</v>
      </c>
      <c r="BQ91" s="233">
        <f t="shared" si="444"/>
        <v>1237</v>
      </c>
      <c r="BR91" s="257">
        <v>160</v>
      </c>
      <c r="BS91" s="357">
        <v>147</v>
      </c>
      <c r="BT91" s="232">
        <f t="shared" si="445"/>
        <v>160</v>
      </c>
      <c r="BU91" s="233">
        <f t="shared" si="446"/>
        <v>147</v>
      </c>
      <c r="BV91" s="257"/>
      <c r="BW91" s="256"/>
      <c r="BX91" s="232">
        <f t="shared" si="447"/>
        <v>0</v>
      </c>
      <c r="BY91" s="233">
        <f t="shared" si="448"/>
        <v>0</v>
      </c>
      <c r="BZ91" s="225">
        <f t="shared" si="449"/>
        <v>1251</v>
      </c>
      <c r="CA91" s="233">
        <f t="shared" si="450"/>
        <v>1384</v>
      </c>
      <c r="CB91" s="225">
        <f t="shared" si="451"/>
        <v>1251</v>
      </c>
      <c r="CC91" s="233">
        <f t="shared" si="452"/>
        <v>1384</v>
      </c>
      <c r="CD91" s="336">
        <v>5.7011915673693867</v>
      </c>
      <c r="CE91" s="353">
        <v>5.6645109135004041</v>
      </c>
      <c r="CF91" s="232">
        <f t="shared" si="453"/>
        <v>6220.0000000000009</v>
      </c>
      <c r="CG91" s="233">
        <f t="shared" si="454"/>
        <v>7007</v>
      </c>
      <c r="CH91" s="336">
        <v>7.0406250000000004</v>
      </c>
      <c r="CI91" s="353">
        <v>6.7687074829931975</v>
      </c>
      <c r="CJ91" s="232">
        <f t="shared" si="455"/>
        <v>1126.5</v>
      </c>
      <c r="CK91" s="233">
        <f t="shared" si="456"/>
        <v>995</v>
      </c>
      <c r="CL91" s="336"/>
      <c r="CM91" s="358"/>
      <c r="CN91" s="232">
        <f t="shared" si="457"/>
        <v>0</v>
      </c>
      <c r="CO91" s="233">
        <f t="shared" si="458"/>
        <v>0</v>
      </c>
      <c r="CP91" s="232">
        <f t="shared" si="459"/>
        <v>5.8725019984012796</v>
      </c>
      <c r="CQ91" s="546">
        <f t="shared" si="460"/>
        <v>5.7817919075144513</v>
      </c>
      <c r="CR91" s="232">
        <f t="shared" si="461"/>
        <v>7346.5000000000009</v>
      </c>
      <c r="CS91" s="233">
        <f t="shared" si="462"/>
        <v>8002.0000000000009</v>
      </c>
      <c r="CT91" s="257">
        <v>141.96597616865262</v>
      </c>
      <c r="CU91" s="355">
        <v>143.19772837510106</v>
      </c>
      <c r="CV91" s="232">
        <f t="shared" si="463"/>
        <v>154884.88</v>
      </c>
      <c r="CW91" s="233">
        <f t="shared" si="464"/>
        <v>177135.59000000003</v>
      </c>
      <c r="CX91" s="257">
        <v>139.986875</v>
      </c>
      <c r="CY91" s="355">
        <v>132.93394557823129</v>
      </c>
      <c r="CZ91" s="232">
        <f t="shared" si="465"/>
        <v>22397.9</v>
      </c>
      <c r="DA91" s="233">
        <f t="shared" si="466"/>
        <v>19541.29</v>
      </c>
      <c r="DB91" s="254"/>
      <c r="DC91" s="253"/>
      <c r="DD91" s="232">
        <f t="shared" si="467"/>
        <v>0</v>
      </c>
      <c r="DE91" s="233">
        <f t="shared" si="468"/>
        <v>0</v>
      </c>
      <c r="DF91" s="232">
        <f t="shared" si="469"/>
        <v>141.71285371702638</v>
      </c>
      <c r="DG91" s="233">
        <f t="shared" si="470"/>
        <v>142.10757225433528</v>
      </c>
      <c r="DH91" s="232">
        <f t="shared" si="471"/>
        <v>177282.78</v>
      </c>
      <c r="DI91" s="233">
        <f t="shared" si="472"/>
        <v>196676.88000000003</v>
      </c>
      <c r="DJ91" s="232">
        <f t="shared" si="473"/>
        <v>1297</v>
      </c>
      <c r="DK91" s="233">
        <f t="shared" si="474"/>
        <v>1440</v>
      </c>
      <c r="DL91" s="232">
        <f t="shared" si="475"/>
        <v>1297</v>
      </c>
      <c r="DM91" s="233">
        <f t="shared" si="476"/>
        <v>1440</v>
      </c>
      <c r="DN91" s="545">
        <f t="shared" si="477"/>
        <v>5.8442559753276804</v>
      </c>
      <c r="DO91" s="546">
        <f t="shared" si="478"/>
        <v>5.7364583333333332</v>
      </c>
      <c r="DP91" s="232">
        <f t="shared" si="479"/>
        <v>7580.0000000000018</v>
      </c>
      <c r="DQ91" s="233">
        <f t="shared" si="480"/>
        <v>8260.5</v>
      </c>
      <c r="DR91" s="232">
        <f t="shared" si="481"/>
        <v>141.44340786430223</v>
      </c>
      <c r="DS91" s="233">
        <f t="shared" si="482"/>
        <v>141.92584027777778</v>
      </c>
      <c r="DT91" s="232">
        <f t="shared" si="483"/>
        <v>183452.1</v>
      </c>
      <c r="DU91" s="233">
        <f t="shared" si="484"/>
        <v>204373.21</v>
      </c>
      <c r="DV91" s="257">
        <v>1215</v>
      </c>
      <c r="DW91" s="356">
        <v>1243</v>
      </c>
      <c r="DX91" s="232">
        <f t="shared" si="485"/>
        <v>1215</v>
      </c>
      <c r="DY91" s="233">
        <f t="shared" si="486"/>
        <v>1243</v>
      </c>
      <c r="DZ91" s="257">
        <v>601</v>
      </c>
      <c r="EA91" s="357">
        <v>613</v>
      </c>
      <c r="EB91" s="232">
        <f t="shared" si="487"/>
        <v>601</v>
      </c>
      <c r="EC91" s="233">
        <f t="shared" si="488"/>
        <v>613</v>
      </c>
      <c r="ED91" s="257"/>
      <c r="EE91" s="256"/>
      <c r="EF91" s="232">
        <f t="shared" si="489"/>
        <v>0</v>
      </c>
      <c r="EG91" s="233">
        <f t="shared" si="490"/>
        <v>0</v>
      </c>
      <c r="EH91" s="225">
        <f t="shared" si="491"/>
        <v>1816</v>
      </c>
      <c r="EI91" s="233">
        <f t="shared" si="492"/>
        <v>1856</v>
      </c>
      <c r="EJ91" s="225">
        <f t="shared" si="493"/>
        <v>1816</v>
      </c>
      <c r="EK91" s="233">
        <f t="shared" si="494"/>
        <v>1856</v>
      </c>
      <c r="EL91" s="336">
        <v>4.086831275720165</v>
      </c>
      <c r="EM91" s="353">
        <v>4.0132743362831862</v>
      </c>
      <c r="EN91" s="232">
        <f t="shared" si="495"/>
        <v>4965.5000000000009</v>
      </c>
      <c r="EO91" s="233">
        <f t="shared" si="496"/>
        <v>4988.5</v>
      </c>
      <c r="EP91" s="336">
        <v>4.712146422628952</v>
      </c>
      <c r="EQ91" s="353">
        <v>4.7642740619902124</v>
      </c>
      <c r="ER91" s="232">
        <f t="shared" si="497"/>
        <v>2832</v>
      </c>
      <c r="ES91" s="233">
        <f t="shared" si="498"/>
        <v>2920.5</v>
      </c>
      <c r="ET91" s="336"/>
      <c r="EU91" s="358"/>
      <c r="EV91" s="232">
        <f t="shared" si="499"/>
        <v>0</v>
      </c>
      <c r="EW91" s="233">
        <f t="shared" si="500"/>
        <v>0</v>
      </c>
      <c r="EX91" s="545">
        <f t="shared" si="501"/>
        <v>4.2937775330396484</v>
      </c>
      <c r="EY91" s="546">
        <f t="shared" si="502"/>
        <v>4.2613146551724137</v>
      </c>
      <c r="EZ91" s="232">
        <f t="shared" si="503"/>
        <v>7797.5000000000018</v>
      </c>
      <c r="FA91" s="233">
        <f t="shared" si="504"/>
        <v>7909</v>
      </c>
      <c r="FB91" s="257">
        <v>99.420814814814818</v>
      </c>
      <c r="FC91" s="355">
        <v>98.285575221238943</v>
      </c>
      <c r="FD91" s="232">
        <f t="shared" si="505"/>
        <v>120796.29000000001</v>
      </c>
      <c r="FE91" s="233">
        <f t="shared" si="506"/>
        <v>122168.97</v>
      </c>
      <c r="FF91" s="257">
        <v>93.652595673876874</v>
      </c>
      <c r="FG91" s="355">
        <v>94.087928221859713</v>
      </c>
      <c r="FH91" s="232">
        <f t="shared" si="507"/>
        <v>56285.21</v>
      </c>
      <c r="FI91" s="233">
        <f t="shared" si="508"/>
        <v>57675.9</v>
      </c>
      <c r="FJ91" s="254"/>
      <c r="FK91" s="253"/>
      <c r="FL91" s="232">
        <f t="shared" si="509"/>
        <v>0</v>
      </c>
      <c r="FM91" s="233">
        <f t="shared" si="510"/>
        <v>0</v>
      </c>
      <c r="FN91" s="232">
        <f t="shared" si="511"/>
        <v>97.511839207048453</v>
      </c>
      <c r="FO91" s="233">
        <f t="shared" si="512"/>
        <v>96.899175646551726</v>
      </c>
      <c r="FP91" s="232">
        <f t="shared" si="513"/>
        <v>177081.5</v>
      </c>
      <c r="FQ91" s="233">
        <f t="shared" si="514"/>
        <v>179844.87</v>
      </c>
      <c r="FR91" s="257"/>
      <c r="FS91" s="738">
        <v>2</v>
      </c>
      <c r="FT91" s="232">
        <f t="shared" si="515"/>
        <v>0</v>
      </c>
      <c r="FU91" s="233">
        <f t="shared" si="516"/>
        <v>2</v>
      </c>
      <c r="FV91" s="257"/>
      <c r="FW91" s="256"/>
      <c r="FX91" s="232">
        <f t="shared" si="517"/>
        <v>0</v>
      </c>
      <c r="FY91" s="233">
        <f t="shared" si="518"/>
        <v>0</v>
      </c>
      <c r="FZ91" s="257"/>
      <c r="GA91" s="738">
        <v>125</v>
      </c>
      <c r="GB91" s="232">
        <f t="shared" si="519"/>
        <v>0</v>
      </c>
      <c r="GC91" s="233">
        <f t="shared" si="520"/>
        <v>250</v>
      </c>
      <c r="GD91" s="249">
        <f t="shared" si="521"/>
        <v>2345</v>
      </c>
      <c r="GE91" s="233">
        <f t="shared" si="522"/>
        <v>2523</v>
      </c>
      <c r="GF91" s="232">
        <f t="shared" si="523"/>
        <v>2345</v>
      </c>
      <c r="GG91" s="233">
        <f t="shared" si="524"/>
        <v>2523</v>
      </c>
      <c r="GH91" s="232">
        <f t="shared" si="525"/>
        <v>11379.000000000002</v>
      </c>
      <c r="GI91" s="233">
        <f t="shared" si="526"/>
        <v>12192</v>
      </c>
      <c r="GJ91" s="232">
        <f t="shared" si="527"/>
        <v>280867.83</v>
      </c>
      <c r="GK91" s="233">
        <f t="shared" si="528"/>
        <v>305160.56000000006</v>
      </c>
      <c r="GL91" s="249">
        <f t="shared" si="529"/>
        <v>768</v>
      </c>
      <c r="GM91" s="233">
        <f t="shared" si="530"/>
        <v>773</v>
      </c>
      <c r="GN91" s="232">
        <f t="shared" si="531"/>
        <v>768</v>
      </c>
      <c r="GO91" s="233">
        <f t="shared" si="532"/>
        <v>773</v>
      </c>
      <c r="GP91" s="232">
        <f t="shared" si="533"/>
        <v>3998.5</v>
      </c>
      <c r="GQ91" s="233">
        <f t="shared" si="534"/>
        <v>3977.5</v>
      </c>
      <c r="GR91" s="232">
        <f t="shared" si="535"/>
        <v>79665.77</v>
      </c>
      <c r="GS91" s="233">
        <f t="shared" si="536"/>
        <v>79057.52</v>
      </c>
      <c r="GT91" s="249">
        <f t="shared" si="537"/>
        <v>3113</v>
      </c>
      <c r="GU91" s="233">
        <f t="shared" si="538"/>
        <v>3296</v>
      </c>
      <c r="GV91" s="232">
        <f t="shared" si="539"/>
        <v>3113</v>
      </c>
      <c r="GW91" s="233">
        <f t="shared" si="540"/>
        <v>3296</v>
      </c>
      <c r="GX91" s="232">
        <f t="shared" si="541"/>
        <v>15377.500000000002</v>
      </c>
      <c r="GY91" s="233">
        <f t="shared" si="542"/>
        <v>16169.5</v>
      </c>
      <c r="GZ91" s="232">
        <f t="shared" si="543"/>
        <v>360533.60000000003</v>
      </c>
      <c r="HA91" s="233">
        <f t="shared" si="544"/>
        <v>384218.08000000007</v>
      </c>
      <c r="HB91" s="249">
        <f t="shared" si="545"/>
        <v>0</v>
      </c>
      <c r="HC91" s="233">
        <f t="shared" si="546"/>
        <v>0</v>
      </c>
      <c r="HD91" s="232">
        <f t="shared" si="547"/>
        <v>0</v>
      </c>
      <c r="HE91" s="233">
        <f t="shared" si="548"/>
        <v>0</v>
      </c>
      <c r="HF91" s="232" t="str">
        <f t="shared" si="549"/>
        <v/>
      </c>
      <c r="HG91" s="233" t="str">
        <f t="shared" si="550"/>
        <v/>
      </c>
      <c r="HH91" s="232" t="str">
        <f t="shared" si="551"/>
        <v/>
      </c>
      <c r="HI91" s="233" t="str">
        <f t="shared" si="552"/>
        <v/>
      </c>
      <c r="HJ91" s="249">
        <f t="shared" si="553"/>
        <v>15377.500000000004</v>
      </c>
      <c r="HK91" s="233">
        <f t="shared" si="554"/>
        <v>16169.5</v>
      </c>
      <c r="HL91" s="232">
        <f t="shared" si="555"/>
        <v>360533.6</v>
      </c>
      <c r="HM91" s="232">
        <f t="shared" si="556"/>
        <v>384468.07999999996</v>
      </c>
    </row>
    <row r="92" spans="1:221" ht="15.75">
      <c r="A92" s="347" t="s">
        <v>44</v>
      </c>
      <c r="B92" s="348" t="s">
        <v>640</v>
      </c>
      <c r="C92" s="359" t="s">
        <v>686</v>
      </c>
      <c r="D92" s="347">
        <v>138983</v>
      </c>
      <c r="E92" s="350">
        <v>5</v>
      </c>
      <c r="F92" s="332">
        <v>633</v>
      </c>
      <c r="G92" s="253">
        <v>657</v>
      </c>
      <c r="H92" s="254">
        <v>7</v>
      </c>
      <c r="I92" s="255">
        <v>9</v>
      </c>
      <c r="J92" s="232">
        <f t="shared" si="408"/>
        <v>626</v>
      </c>
      <c r="K92" s="233">
        <f t="shared" si="409"/>
        <v>648</v>
      </c>
      <c r="L92" s="333">
        <v>120</v>
      </c>
      <c r="M92" s="333">
        <v>120</v>
      </c>
      <c r="N92" s="232">
        <f t="shared" si="557"/>
        <v>626</v>
      </c>
      <c r="O92" s="233">
        <f t="shared" si="410"/>
        <v>648</v>
      </c>
      <c r="P92" s="232">
        <f t="shared" si="411"/>
        <v>626</v>
      </c>
      <c r="Q92" s="233">
        <f t="shared" si="412"/>
        <v>648</v>
      </c>
      <c r="R92" s="254">
        <v>11</v>
      </c>
      <c r="S92" s="351">
        <v>8</v>
      </c>
      <c r="T92" s="232">
        <f t="shared" si="413"/>
        <v>11</v>
      </c>
      <c r="U92" s="233">
        <f t="shared" si="414"/>
        <v>8</v>
      </c>
      <c r="V92" s="257">
        <v>1</v>
      </c>
      <c r="W92" s="351">
        <v>5</v>
      </c>
      <c r="X92" s="232">
        <f t="shared" si="415"/>
        <v>1</v>
      </c>
      <c r="Y92" s="233">
        <f t="shared" si="416"/>
        <v>5</v>
      </c>
      <c r="Z92" s="257"/>
      <c r="AA92" s="256"/>
      <c r="AB92" s="232">
        <f t="shared" si="417"/>
        <v>0</v>
      </c>
      <c r="AC92" s="233">
        <f t="shared" si="418"/>
        <v>0</v>
      </c>
      <c r="AD92" s="225">
        <f t="shared" si="419"/>
        <v>12</v>
      </c>
      <c r="AE92" s="233">
        <f t="shared" si="420"/>
        <v>13</v>
      </c>
      <c r="AF92" s="225">
        <f t="shared" si="421"/>
        <v>12</v>
      </c>
      <c r="AG92" s="233">
        <f t="shared" si="422"/>
        <v>13</v>
      </c>
      <c r="AH92" s="245">
        <v>5.1818181818181817</v>
      </c>
      <c r="AI92" s="352">
        <v>6.625</v>
      </c>
      <c r="AJ92" s="232">
        <f t="shared" si="423"/>
        <v>57</v>
      </c>
      <c r="AK92" s="233">
        <f t="shared" si="424"/>
        <v>53</v>
      </c>
      <c r="AL92" s="245">
        <v>8</v>
      </c>
      <c r="AM92" s="353">
        <v>6.8</v>
      </c>
      <c r="AN92" s="232">
        <f t="shared" si="425"/>
        <v>8</v>
      </c>
      <c r="AO92" s="233">
        <f t="shared" si="426"/>
        <v>34</v>
      </c>
      <c r="AP92" s="245"/>
      <c r="AQ92" s="354"/>
      <c r="AR92" s="232">
        <f t="shared" si="427"/>
        <v>0</v>
      </c>
      <c r="AS92" s="233">
        <f t="shared" si="428"/>
        <v>0</v>
      </c>
      <c r="AT92" s="545">
        <f t="shared" si="429"/>
        <v>5.416666666666667</v>
      </c>
      <c r="AU92" s="546">
        <f t="shared" si="430"/>
        <v>6.6923076923076925</v>
      </c>
      <c r="AV92" s="232">
        <f t="shared" si="431"/>
        <v>65</v>
      </c>
      <c r="AW92" s="233">
        <f t="shared" si="432"/>
        <v>87</v>
      </c>
      <c r="AX92" s="257">
        <v>142.27272727272728</v>
      </c>
      <c r="AY92" s="355">
        <v>162.95750000000001</v>
      </c>
      <c r="AZ92" s="232">
        <f t="shared" si="433"/>
        <v>1565</v>
      </c>
      <c r="BA92" s="233">
        <f t="shared" si="434"/>
        <v>1303.6600000000001</v>
      </c>
      <c r="BB92" s="257">
        <v>177</v>
      </c>
      <c r="BC92" s="355">
        <v>154.20000000000002</v>
      </c>
      <c r="BD92" s="232">
        <f t="shared" si="435"/>
        <v>177</v>
      </c>
      <c r="BE92" s="233">
        <f t="shared" si="436"/>
        <v>771.00000000000011</v>
      </c>
      <c r="BF92" s="254"/>
      <c r="BG92" s="253"/>
      <c r="BH92" s="232">
        <f t="shared" si="437"/>
        <v>0</v>
      </c>
      <c r="BI92" s="233">
        <f t="shared" si="438"/>
        <v>0</v>
      </c>
      <c r="BJ92" s="232">
        <f t="shared" si="439"/>
        <v>145.16666666666666</v>
      </c>
      <c r="BK92" s="233">
        <f t="shared" si="440"/>
        <v>159.5892307692308</v>
      </c>
      <c r="BL92" s="232">
        <f t="shared" si="441"/>
        <v>1742</v>
      </c>
      <c r="BM92" s="233">
        <f t="shared" si="442"/>
        <v>2074.6600000000003</v>
      </c>
      <c r="BN92" s="257">
        <v>285</v>
      </c>
      <c r="BO92" s="356">
        <v>317</v>
      </c>
      <c r="BP92" s="232">
        <f t="shared" si="443"/>
        <v>285</v>
      </c>
      <c r="BQ92" s="233">
        <f t="shared" si="444"/>
        <v>317</v>
      </c>
      <c r="BR92" s="257">
        <v>40</v>
      </c>
      <c r="BS92" s="357">
        <v>39</v>
      </c>
      <c r="BT92" s="232">
        <f t="shared" si="445"/>
        <v>40</v>
      </c>
      <c r="BU92" s="233">
        <f t="shared" si="446"/>
        <v>39</v>
      </c>
      <c r="BV92" s="257"/>
      <c r="BW92" s="256"/>
      <c r="BX92" s="232">
        <f t="shared" si="447"/>
        <v>0</v>
      </c>
      <c r="BY92" s="233">
        <f t="shared" si="448"/>
        <v>0</v>
      </c>
      <c r="BZ92" s="225">
        <f t="shared" si="449"/>
        <v>325</v>
      </c>
      <c r="CA92" s="233">
        <f t="shared" si="450"/>
        <v>356</v>
      </c>
      <c r="CB92" s="225">
        <f t="shared" si="451"/>
        <v>325</v>
      </c>
      <c r="CC92" s="233">
        <f t="shared" si="452"/>
        <v>356</v>
      </c>
      <c r="CD92" s="336">
        <v>6.2280701754385959</v>
      </c>
      <c r="CE92" s="353">
        <v>6.2602523659306</v>
      </c>
      <c r="CF92" s="232">
        <f t="shared" si="453"/>
        <v>1774.9999999999998</v>
      </c>
      <c r="CG92" s="233">
        <f t="shared" si="454"/>
        <v>1984.5000000000002</v>
      </c>
      <c r="CH92" s="336">
        <v>7.2374999999999998</v>
      </c>
      <c r="CI92" s="353">
        <v>7.2564102564102564</v>
      </c>
      <c r="CJ92" s="232">
        <f t="shared" si="455"/>
        <v>289.5</v>
      </c>
      <c r="CK92" s="233">
        <f t="shared" si="456"/>
        <v>283</v>
      </c>
      <c r="CL92" s="336"/>
      <c r="CM92" s="358"/>
      <c r="CN92" s="232">
        <f t="shared" si="457"/>
        <v>0</v>
      </c>
      <c r="CO92" s="233">
        <f t="shared" si="458"/>
        <v>0</v>
      </c>
      <c r="CP92" s="232">
        <f t="shared" si="459"/>
        <v>6.3523076923076927</v>
      </c>
      <c r="CQ92" s="546">
        <f t="shared" si="460"/>
        <v>6.3693820224719104</v>
      </c>
      <c r="CR92" s="232">
        <f t="shared" si="461"/>
        <v>2064.5</v>
      </c>
      <c r="CS92" s="233">
        <f t="shared" si="462"/>
        <v>2267.5</v>
      </c>
      <c r="CT92" s="257">
        <v>149.83610526315789</v>
      </c>
      <c r="CU92" s="355">
        <v>148.33624605678233</v>
      </c>
      <c r="CV92" s="232">
        <f t="shared" si="463"/>
        <v>42703.29</v>
      </c>
      <c r="CW92" s="233">
        <f t="shared" si="464"/>
        <v>47022.59</v>
      </c>
      <c r="CX92" s="257">
        <v>147.09100000000001</v>
      </c>
      <c r="CY92" s="355">
        <v>147.26435897435897</v>
      </c>
      <c r="CZ92" s="232">
        <f t="shared" si="465"/>
        <v>5883.64</v>
      </c>
      <c r="DA92" s="233">
        <f t="shared" si="466"/>
        <v>5743.3099999999995</v>
      </c>
      <c r="DB92" s="254"/>
      <c r="DC92" s="253"/>
      <c r="DD92" s="232">
        <f t="shared" si="467"/>
        <v>0</v>
      </c>
      <c r="DE92" s="233">
        <f t="shared" si="468"/>
        <v>0</v>
      </c>
      <c r="DF92" s="232">
        <f t="shared" si="469"/>
        <v>149.49824615384617</v>
      </c>
      <c r="DG92" s="233">
        <f t="shared" si="470"/>
        <v>148.21882022471908</v>
      </c>
      <c r="DH92" s="232">
        <f t="shared" si="471"/>
        <v>48586.930000000008</v>
      </c>
      <c r="DI92" s="233">
        <f t="shared" si="472"/>
        <v>52765.899999999994</v>
      </c>
      <c r="DJ92" s="232">
        <f t="shared" si="473"/>
        <v>337</v>
      </c>
      <c r="DK92" s="233">
        <f t="shared" si="474"/>
        <v>369</v>
      </c>
      <c r="DL92" s="232">
        <f t="shared" si="475"/>
        <v>337</v>
      </c>
      <c r="DM92" s="233">
        <f t="shared" si="476"/>
        <v>369</v>
      </c>
      <c r="DN92" s="545">
        <f t="shared" si="477"/>
        <v>6.318991097922849</v>
      </c>
      <c r="DO92" s="546">
        <f t="shared" si="478"/>
        <v>6.3807588075880757</v>
      </c>
      <c r="DP92" s="232">
        <f t="shared" si="479"/>
        <v>2129.5</v>
      </c>
      <c r="DQ92" s="233">
        <f t="shared" si="480"/>
        <v>2354.5</v>
      </c>
      <c r="DR92" s="232">
        <f t="shared" si="481"/>
        <v>149.34400593471813</v>
      </c>
      <c r="DS92" s="233">
        <f t="shared" si="482"/>
        <v>148.61940379403794</v>
      </c>
      <c r="DT92" s="232">
        <f t="shared" si="483"/>
        <v>50328.930000000008</v>
      </c>
      <c r="DU92" s="233">
        <f t="shared" si="484"/>
        <v>54840.56</v>
      </c>
      <c r="DV92" s="257">
        <v>203</v>
      </c>
      <c r="DW92" s="356">
        <v>188</v>
      </c>
      <c r="DX92" s="232">
        <f t="shared" si="485"/>
        <v>203</v>
      </c>
      <c r="DY92" s="233">
        <f t="shared" si="486"/>
        <v>188</v>
      </c>
      <c r="DZ92" s="257">
        <v>86</v>
      </c>
      <c r="EA92" s="357">
        <v>91</v>
      </c>
      <c r="EB92" s="232">
        <f t="shared" si="487"/>
        <v>86</v>
      </c>
      <c r="EC92" s="233">
        <f t="shared" si="488"/>
        <v>91</v>
      </c>
      <c r="ED92" s="257"/>
      <c r="EE92" s="256"/>
      <c r="EF92" s="232">
        <f t="shared" si="489"/>
        <v>0</v>
      </c>
      <c r="EG92" s="233">
        <f t="shared" si="490"/>
        <v>0</v>
      </c>
      <c r="EH92" s="225">
        <f t="shared" si="491"/>
        <v>289</v>
      </c>
      <c r="EI92" s="233">
        <f t="shared" si="492"/>
        <v>279</v>
      </c>
      <c r="EJ92" s="225">
        <f t="shared" si="493"/>
        <v>289</v>
      </c>
      <c r="EK92" s="233">
        <f t="shared" si="494"/>
        <v>279</v>
      </c>
      <c r="EL92" s="336">
        <v>4.3571428571428577</v>
      </c>
      <c r="EM92" s="353">
        <v>4.4441489361702127</v>
      </c>
      <c r="EN92" s="232">
        <f t="shared" si="495"/>
        <v>884.50000000000011</v>
      </c>
      <c r="EO92" s="233">
        <f t="shared" si="496"/>
        <v>835.5</v>
      </c>
      <c r="EP92" s="336">
        <v>4.9593023255813957</v>
      </c>
      <c r="EQ92" s="353">
        <v>4.802197802197802</v>
      </c>
      <c r="ER92" s="232">
        <f t="shared" si="497"/>
        <v>426.50000000000006</v>
      </c>
      <c r="ES92" s="233">
        <f t="shared" si="498"/>
        <v>437</v>
      </c>
      <c r="ET92" s="336"/>
      <c r="EU92" s="358"/>
      <c r="EV92" s="232">
        <f t="shared" si="499"/>
        <v>0</v>
      </c>
      <c r="EW92" s="233">
        <f t="shared" si="500"/>
        <v>0</v>
      </c>
      <c r="EX92" s="545">
        <f t="shared" si="501"/>
        <v>4.5363321799307963</v>
      </c>
      <c r="EY92" s="546">
        <f t="shared" si="502"/>
        <v>4.5609318996415773</v>
      </c>
      <c r="EZ92" s="232">
        <f t="shared" si="503"/>
        <v>1311.0000000000002</v>
      </c>
      <c r="FA92" s="233">
        <f t="shared" si="504"/>
        <v>1272.5</v>
      </c>
      <c r="FB92" s="257">
        <v>106.64364532019705</v>
      </c>
      <c r="FC92" s="355">
        <v>108.86159574468086</v>
      </c>
      <c r="FD92" s="232">
        <f t="shared" si="505"/>
        <v>21648.66</v>
      </c>
      <c r="FE92" s="233">
        <f t="shared" si="506"/>
        <v>20465.98</v>
      </c>
      <c r="FF92" s="257">
        <v>98.786744186046505</v>
      </c>
      <c r="FG92" s="355">
        <v>98.303846153846152</v>
      </c>
      <c r="FH92" s="232">
        <f t="shared" si="507"/>
        <v>8495.66</v>
      </c>
      <c r="FI92" s="233">
        <f t="shared" si="508"/>
        <v>8945.65</v>
      </c>
      <c r="FJ92" s="254"/>
      <c r="FK92" s="253"/>
      <c r="FL92" s="232">
        <f t="shared" si="509"/>
        <v>0</v>
      </c>
      <c r="FM92" s="233">
        <f t="shared" si="510"/>
        <v>0</v>
      </c>
      <c r="FN92" s="232">
        <f t="shared" si="511"/>
        <v>104.30560553633218</v>
      </c>
      <c r="FO92" s="233">
        <f t="shared" si="512"/>
        <v>105.41802867383511</v>
      </c>
      <c r="FP92" s="232">
        <f t="shared" si="513"/>
        <v>30144.32</v>
      </c>
      <c r="FQ92" s="233">
        <f t="shared" si="514"/>
        <v>29411.629999999997</v>
      </c>
      <c r="FR92" s="257"/>
      <c r="FS92" s="529"/>
      <c r="FT92" s="232">
        <f t="shared" si="515"/>
        <v>0</v>
      </c>
      <c r="FU92" s="233">
        <f t="shared" si="516"/>
        <v>0</v>
      </c>
      <c r="FV92" s="257"/>
      <c r="FW92" s="256"/>
      <c r="FX92" s="232">
        <f t="shared" si="517"/>
        <v>0</v>
      </c>
      <c r="FY92" s="233">
        <f t="shared" si="518"/>
        <v>0</v>
      </c>
      <c r="FZ92" s="257"/>
      <c r="GA92" s="256"/>
      <c r="GB92" s="232">
        <f t="shared" si="519"/>
        <v>0</v>
      </c>
      <c r="GC92" s="233">
        <f t="shared" si="520"/>
        <v>0</v>
      </c>
      <c r="GD92" s="249">
        <f t="shared" si="521"/>
        <v>499</v>
      </c>
      <c r="GE92" s="233">
        <f t="shared" si="522"/>
        <v>513</v>
      </c>
      <c r="GF92" s="232">
        <f t="shared" si="523"/>
        <v>499</v>
      </c>
      <c r="GG92" s="233">
        <f t="shared" si="524"/>
        <v>513</v>
      </c>
      <c r="GH92" s="232">
        <f t="shared" si="525"/>
        <v>2716.5</v>
      </c>
      <c r="GI92" s="233">
        <f t="shared" si="526"/>
        <v>2873</v>
      </c>
      <c r="GJ92" s="232">
        <f t="shared" si="527"/>
        <v>65916.95</v>
      </c>
      <c r="GK92" s="233">
        <f t="shared" si="528"/>
        <v>68792.23</v>
      </c>
      <c r="GL92" s="249">
        <f t="shared" si="529"/>
        <v>127</v>
      </c>
      <c r="GM92" s="233">
        <f t="shared" si="530"/>
        <v>135</v>
      </c>
      <c r="GN92" s="232">
        <f t="shared" si="531"/>
        <v>127</v>
      </c>
      <c r="GO92" s="233">
        <f t="shared" si="532"/>
        <v>135</v>
      </c>
      <c r="GP92" s="232">
        <f t="shared" si="533"/>
        <v>724</v>
      </c>
      <c r="GQ92" s="233">
        <f t="shared" si="534"/>
        <v>754</v>
      </c>
      <c r="GR92" s="232">
        <f t="shared" si="535"/>
        <v>14556.3</v>
      </c>
      <c r="GS92" s="233">
        <f t="shared" si="536"/>
        <v>15459.96</v>
      </c>
      <c r="GT92" s="249">
        <f t="shared" si="537"/>
        <v>626</v>
      </c>
      <c r="GU92" s="233">
        <f t="shared" si="538"/>
        <v>648</v>
      </c>
      <c r="GV92" s="232">
        <f t="shared" si="539"/>
        <v>626</v>
      </c>
      <c r="GW92" s="233">
        <f t="shared" si="540"/>
        <v>648</v>
      </c>
      <c r="GX92" s="232">
        <f t="shared" si="541"/>
        <v>3440.5</v>
      </c>
      <c r="GY92" s="233">
        <f t="shared" si="542"/>
        <v>3627</v>
      </c>
      <c r="GZ92" s="232">
        <f t="shared" si="543"/>
        <v>80473.25</v>
      </c>
      <c r="HA92" s="233">
        <f t="shared" si="544"/>
        <v>84252.19</v>
      </c>
      <c r="HB92" s="249">
        <f t="shared" si="545"/>
        <v>0</v>
      </c>
      <c r="HC92" s="233">
        <f t="shared" si="546"/>
        <v>0</v>
      </c>
      <c r="HD92" s="232">
        <f t="shared" si="547"/>
        <v>0</v>
      </c>
      <c r="HE92" s="233">
        <f t="shared" si="548"/>
        <v>0</v>
      </c>
      <c r="HF92" s="232" t="str">
        <f t="shared" si="549"/>
        <v/>
      </c>
      <c r="HG92" s="233" t="str">
        <f t="shared" si="550"/>
        <v/>
      </c>
      <c r="HH92" s="232" t="str">
        <f t="shared" si="551"/>
        <v/>
      </c>
      <c r="HI92" s="233" t="str">
        <f t="shared" si="552"/>
        <v/>
      </c>
      <c r="HJ92" s="249">
        <f t="shared" si="553"/>
        <v>3440.5</v>
      </c>
      <c r="HK92" s="233">
        <f t="shared" si="554"/>
        <v>3627</v>
      </c>
      <c r="HL92" s="232">
        <f t="shared" si="555"/>
        <v>80473.25</v>
      </c>
      <c r="HM92" s="232">
        <f t="shared" si="556"/>
        <v>84252.19</v>
      </c>
    </row>
    <row r="93" spans="1:221" ht="15.75">
      <c r="A93" s="347" t="s">
        <v>44</v>
      </c>
      <c r="B93" s="348" t="s">
        <v>645</v>
      </c>
      <c r="C93" s="388" t="s">
        <v>687</v>
      </c>
      <c r="D93" s="347">
        <v>139311</v>
      </c>
      <c r="E93" s="389">
        <v>5</v>
      </c>
      <c r="F93" s="332">
        <v>950</v>
      </c>
      <c r="G93" s="253">
        <v>1004</v>
      </c>
      <c r="H93" s="254">
        <v>7</v>
      </c>
      <c r="I93" s="255">
        <v>10</v>
      </c>
      <c r="J93" s="232">
        <f t="shared" si="408"/>
        <v>943</v>
      </c>
      <c r="K93" s="233">
        <f t="shared" si="409"/>
        <v>994</v>
      </c>
      <c r="L93" s="333">
        <v>120</v>
      </c>
      <c r="M93" s="333">
        <v>120</v>
      </c>
      <c r="N93" s="232">
        <f t="shared" si="557"/>
        <v>943</v>
      </c>
      <c r="O93" s="233">
        <f t="shared" si="410"/>
        <v>994</v>
      </c>
      <c r="P93" s="232">
        <f t="shared" si="411"/>
        <v>943</v>
      </c>
      <c r="Q93" s="233">
        <f t="shared" si="412"/>
        <v>994</v>
      </c>
      <c r="R93" s="254">
        <v>2</v>
      </c>
      <c r="S93" s="351">
        <v>2</v>
      </c>
      <c r="T93" s="232">
        <f t="shared" si="413"/>
        <v>2</v>
      </c>
      <c r="U93" s="233">
        <f t="shared" si="414"/>
        <v>2</v>
      </c>
      <c r="V93" s="257">
        <v>1</v>
      </c>
      <c r="W93" s="351">
        <v>0</v>
      </c>
      <c r="X93" s="232">
        <f t="shared" si="415"/>
        <v>1</v>
      </c>
      <c r="Y93" s="233">
        <f t="shared" si="416"/>
        <v>0</v>
      </c>
      <c r="Z93" s="257"/>
      <c r="AA93" s="256"/>
      <c r="AB93" s="232">
        <f t="shared" si="417"/>
        <v>0</v>
      </c>
      <c r="AC93" s="233">
        <f t="shared" si="418"/>
        <v>0</v>
      </c>
      <c r="AD93" s="225">
        <f t="shared" si="419"/>
        <v>3</v>
      </c>
      <c r="AE93" s="233">
        <f t="shared" si="420"/>
        <v>2</v>
      </c>
      <c r="AF93" s="225">
        <f t="shared" si="421"/>
        <v>3</v>
      </c>
      <c r="AG93" s="233">
        <f t="shared" si="422"/>
        <v>2</v>
      </c>
      <c r="AH93" s="245">
        <v>3.5</v>
      </c>
      <c r="AI93" s="352">
        <v>5</v>
      </c>
      <c r="AJ93" s="232">
        <f t="shared" si="423"/>
        <v>7</v>
      </c>
      <c r="AK93" s="233">
        <f t="shared" si="424"/>
        <v>10</v>
      </c>
      <c r="AL93" s="245">
        <v>7</v>
      </c>
      <c r="AM93" s="353">
        <v>0</v>
      </c>
      <c r="AN93" s="232">
        <f t="shared" si="425"/>
        <v>7</v>
      </c>
      <c r="AO93" s="233">
        <f t="shared" si="426"/>
        <v>0</v>
      </c>
      <c r="AP93" s="245"/>
      <c r="AQ93" s="354"/>
      <c r="AR93" s="232">
        <f t="shared" si="427"/>
        <v>0</v>
      </c>
      <c r="AS93" s="233">
        <f t="shared" si="428"/>
        <v>0</v>
      </c>
      <c r="AT93" s="545">
        <f t="shared" si="429"/>
        <v>4.666666666666667</v>
      </c>
      <c r="AU93" s="546">
        <f t="shared" si="430"/>
        <v>5</v>
      </c>
      <c r="AV93" s="232">
        <f t="shared" si="431"/>
        <v>14</v>
      </c>
      <c r="AW93" s="233">
        <f t="shared" si="432"/>
        <v>10</v>
      </c>
      <c r="AX93" s="257">
        <v>131</v>
      </c>
      <c r="AY93" s="355">
        <v>142.5</v>
      </c>
      <c r="AZ93" s="232">
        <f t="shared" si="433"/>
        <v>262</v>
      </c>
      <c r="BA93" s="233">
        <f t="shared" si="434"/>
        <v>285</v>
      </c>
      <c r="BB93" s="257">
        <v>219</v>
      </c>
      <c r="BC93" s="355">
        <v>0</v>
      </c>
      <c r="BD93" s="232">
        <f t="shared" si="435"/>
        <v>219</v>
      </c>
      <c r="BE93" s="233">
        <f t="shared" si="436"/>
        <v>0</v>
      </c>
      <c r="BF93" s="254"/>
      <c r="BG93" s="253"/>
      <c r="BH93" s="232">
        <f t="shared" si="437"/>
        <v>0</v>
      </c>
      <c r="BI93" s="233">
        <f t="shared" si="438"/>
        <v>0</v>
      </c>
      <c r="BJ93" s="232">
        <f t="shared" si="439"/>
        <v>160.33333333333334</v>
      </c>
      <c r="BK93" s="233">
        <f t="shared" si="440"/>
        <v>142.5</v>
      </c>
      <c r="BL93" s="232">
        <f t="shared" si="441"/>
        <v>481</v>
      </c>
      <c r="BM93" s="233">
        <f t="shared" si="442"/>
        <v>285</v>
      </c>
      <c r="BN93" s="257">
        <v>233</v>
      </c>
      <c r="BO93" s="356">
        <v>227</v>
      </c>
      <c r="BP93" s="232">
        <f t="shared" si="443"/>
        <v>233</v>
      </c>
      <c r="BQ93" s="233">
        <f t="shared" si="444"/>
        <v>227</v>
      </c>
      <c r="BR93" s="257">
        <v>57</v>
      </c>
      <c r="BS93" s="357">
        <v>71</v>
      </c>
      <c r="BT93" s="232">
        <f t="shared" si="445"/>
        <v>57</v>
      </c>
      <c r="BU93" s="233">
        <f t="shared" si="446"/>
        <v>71</v>
      </c>
      <c r="BV93" s="257"/>
      <c r="BW93" s="256"/>
      <c r="BX93" s="232">
        <f t="shared" si="447"/>
        <v>0</v>
      </c>
      <c r="BY93" s="233">
        <f t="shared" si="448"/>
        <v>0</v>
      </c>
      <c r="BZ93" s="225">
        <f t="shared" si="449"/>
        <v>290</v>
      </c>
      <c r="CA93" s="233">
        <f t="shared" si="450"/>
        <v>298</v>
      </c>
      <c r="CB93" s="225">
        <f t="shared" si="451"/>
        <v>290</v>
      </c>
      <c r="CC93" s="233">
        <f t="shared" si="452"/>
        <v>298</v>
      </c>
      <c r="CD93" s="336">
        <v>5.7768240343347639</v>
      </c>
      <c r="CE93" s="353">
        <v>5.8237885462555061</v>
      </c>
      <c r="CF93" s="232">
        <f t="shared" si="453"/>
        <v>1346</v>
      </c>
      <c r="CG93" s="233">
        <f t="shared" si="454"/>
        <v>1322</v>
      </c>
      <c r="CH93" s="336">
        <v>6.9385964912280702</v>
      </c>
      <c r="CI93" s="353">
        <v>6.3873239436619711</v>
      </c>
      <c r="CJ93" s="232">
        <f t="shared" si="455"/>
        <v>395.5</v>
      </c>
      <c r="CK93" s="233">
        <f t="shared" si="456"/>
        <v>453.49999999999994</v>
      </c>
      <c r="CL93" s="336"/>
      <c r="CM93" s="358"/>
      <c r="CN93" s="232">
        <f t="shared" si="457"/>
        <v>0</v>
      </c>
      <c r="CO93" s="233">
        <f t="shared" si="458"/>
        <v>0</v>
      </c>
      <c r="CP93" s="232">
        <f t="shared" si="459"/>
        <v>6.0051724137931037</v>
      </c>
      <c r="CQ93" s="546">
        <f t="shared" si="460"/>
        <v>5.9580536912751674</v>
      </c>
      <c r="CR93" s="232">
        <f t="shared" si="461"/>
        <v>1741.5</v>
      </c>
      <c r="CS93" s="233">
        <f t="shared" si="462"/>
        <v>1775.4999999999998</v>
      </c>
      <c r="CT93" s="257">
        <v>139.7780686695279</v>
      </c>
      <c r="CU93" s="355">
        <v>137.96607929515417</v>
      </c>
      <c r="CV93" s="232">
        <f t="shared" si="463"/>
        <v>32568.29</v>
      </c>
      <c r="CW93" s="233">
        <f t="shared" si="464"/>
        <v>31318.299999999996</v>
      </c>
      <c r="CX93" s="257">
        <v>134.96403508771931</v>
      </c>
      <c r="CY93" s="355">
        <v>125.36070422535211</v>
      </c>
      <c r="CZ93" s="232">
        <f t="shared" si="465"/>
        <v>7692.9500000000007</v>
      </c>
      <c r="DA93" s="233">
        <f t="shared" si="466"/>
        <v>8900.61</v>
      </c>
      <c r="DB93" s="254"/>
      <c r="DC93" s="253"/>
      <c r="DD93" s="232">
        <f t="shared" si="467"/>
        <v>0</v>
      </c>
      <c r="DE93" s="233">
        <f t="shared" si="468"/>
        <v>0</v>
      </c>
      <c r="DF93" s="232">
        <f t="shared" si="469"/>
        <v>138.83186206896553</v>
      </c>
      <c r="DG93" s="233">
        <f t="shared" si="470"/>
        <v>134.96278523489931</v>
      </c>
      <c r="DH93" s="232">
        <f t="shared" si="471"/>
        <v>40261.240000000005</v>
      </c>
      <c r="DI93" s="233">
        <f t="shared" si="472"/>
        <v>40218.909999999996</v>
      </c>
      <c r="DJ93" s="232">
        <f t="shared" si="473"/>
        <v>293</v>
      </c>
      <c r="DK93" s="233">
        <f t="shared" si="474"/>
        <v>300</v>
      </c>
      <c r="DL93" s="232">
        <f t="shared" si="475"/>
        <v>293</v>
      </c>
      <c r="DM93" s="233">
        <f t="shared" si="476"/>
        <v>300</v>
      </c>
      <c r="DN93" s="545">
        <f t="shared" si="477"/>
        <v>5.9914675767918091</v>
      </c>
      <c r="DO93" s="546">
        <f t="shared" si="478"/>
        <v>5.9516666666666662</v>
      </c>
      <c r="DP93" s="232">
        <f t="shared" si="479"/>
        <v>1755.5</v>
      </c>
      <c r="DQ93" s="233">
        <f t="shared" si="480"/>
        <v>1785.4999999999998</v>
      </c>
      <c r="DR93" s="232">
        <f t="shared" si="481"/>
        <v>139.05201365187716</v>
      </c>
      <c r="DS93" s="233">
        <f t="shared" si="482"/>
        <v>135.01303333333331</v>
      </c>
      <c r="DT93" s="232">
        <f t="shared" si="483"/>
        <v>40742.240000000005</v>
      </c>
      <c r="DU93" s="233">
        <f t="shared" si="484"/>
        <v>40503.909999999996</v>
      </c>
      <c r="DV93" s="257">
        <v>356</v>
      </c>
      <c r="DW93" s="356">
        <v>367</v>
      </c>
      <c r="DX93" s="232">
        <f t="shared" si="485"/>
        <v>356</v>
      </c>
      <c r="DY93" s="233">
        <f t="shared" si="486"/>
        <v>367</v>
      </c>
      <c r="DZ93" s="257">
        <v>294</v>
      </c>
      <c r="EA93" s="357">
        <v>327</v>
      </c>
      <c r="EB93" s="232">
        <f t="shared" si="487"/>
        <v>294</v>
      </c>
      <c r="EC93" s="233">
        <f t="shared" si="488"/>
        <v>327</v>
      </c>
      <c r="ED93" s="257"/>
      <c r="EE93" s="256"/>
      <c r="EF93" s="232">
        <f t="shared" si="489"/>
        <v>0</v>
      </c>
      <c r="EG93" s="233">
        <f t="shared" si="490"/>
        <v>0</v>
      </c>
      <c r="EH93" s="225">
        <f t="shared" si="491"/>
        <v>650</v>
      </c>
      <c r="EI93" s="233">
        <f t="shared" si="492"/>
        <v>694</v>
      </c>
      <c r="EJ93" s="225">
        <f t="shared" si="493"/>
        <v>650</v>
      </c>
      <c r="EK93" s="233">
        <f t="shared" si="494"/>
        <v>694</v>
      </c>
      <c r="EL93" s="336">
        <v>3.9115168539325844</v>
      </c>
      <c r="EM93" s="353">
        <v>4.0885558583106265</v>
      </c>
      <c r="EN93" s="232">
        <f t="shared" si="495"/>
        <v>1392.5</v>
      </c>
      <c r="EO93" s="233">
        <f t="shared" si="496"/>
        <v>1500.5</v>
      </c>
      <c r="EP93" s="336">
        <v>4.8554421768707483</v>
      </c>
      <c r="EQ93" s="353">
        <v>4.7920489296636086</v>
      </c>
      <c r="ER93" s="232">
        <f t="shared" si="497"/>
        <v>1427.5</v>
      </c>
      <c r="ES93" s="233">
        <f t="shared" si="498"/>
        <v>1567</v>
      </c>
      <c r="ET93" s="336"/>
      <c r="EU93" s="358"/>
      <c r="EV93" s="232">
        <f t="shared" si="499"/>
        <v>0</v>
      </c>
      <c r="EW93" s="233">
        <f t="shared" si="500"/>
        <v>0</v>
      </c>
      <c r="EX93" s="545">
        <f t="shared" si="501"/>
        <v>4.3384615384615381</v>
      </c>
      <c r="EY93" s="546">
        <f t="shared" si="502"/>
        <v>4.4200288184438037</v>
      </c>
      <c r="EZ93" s="232">
        <f t="shared" si="503"/>
        <v>2820</v>
      </c>
      <c r="FA93" s="233">
        <f t="shared" si="504"/>
        <v>3067.4999999999995</v>
      </c>
      <c r="FB93" s="257">
        <v>92.540196629213483</v>
      </c>
      <c r="FC93" s="355">
        <v>93.245122615803808</v>
      </c>
      <c r="FD93" s="232">
        <f t="shared" si="505"/>
        <v>32944.31</v>
      </c>
      <c r="FE93" s="233">
        <f t="shared" si="506"/>
        <v>34220.959999999999</v>
      </c>
      <c r="FF93" s="257">
        <v>89.434081632653076</v>
      </c>
      <c r="FG93" s="355">
        <v>85.42590214067279</v>
      </c>
      <c r="FH93" s="232">
        <f t="shared" si="507"/>
        <v>26293.620000000003</v>
      </c>
      <c r="FI93" s="233">
        <f t="shared" si="508"/>
        <v>27934.27</v>
      </c>
      <c r="FJ93" s="254"/>
      <c r="FK93" s="253"/>
      <c r="FL93" s="232">
        <f t="shared" si="509"/>
        <v>0</v>
      </c>
      <c r="FM93" s="233">
        <f t="shared" si="510"/>
        <v>0</v>
      </c>
      <c r="FN93" s="232">
        <f t="shared" si="511"/>
        <v>91.13527692307693</v>
      </c>
      <c r="FO93" s="233">
        <f t="shared" si="512"/>
        <v>89.560850144092214</v>
      </c>
      <c r="FP93" s="232">
        <f t="shared" si="513"/>
        <v>59237.930000000008</v>
      </c>
      <c r="FQ93" s="233">
        <f t="shared" si="514"/>
        <v>62155.229999999996</v>
      </c>
      <c r="FR93" s="257"/>
      <c r="FS93" s="529"/>
      <c r="FT93" s="232">
        <f t="shared" si="515"/>
        <v>0</v>
      </c>
      <c r="FU93" s="233">
        <f t="shared" si="516"/>
        <v>0</v>
      </c>
      <c r="FV93" s="257"/>
      <c r="FW93" s="256"/>
      <c r="FX93" s="232">
        <f t="shared" si="517"/>
        <v>0</v>
      </c>
      <c r="FY93" s="233">
        <f t="shared" si="518"/>
        <v>0</v>
      </c>
      <c r="FZ93" s="257"/>
      <c r="GA93" s="256"/>
      <c r="GB93" s="232">
        <f t="shared" si="519"/>
        <v>0</v>
      </c>
      <c r="GC93" s="233">
        <f t="shared" si="520"/>
        <v>0</v>
      </c>
      <c r="GD93" s="249">
        <f t="shared" si="521"/>
        <v>591</v>
      </c>
      <c r="GE93" s="233">
        <f t="shared" si="522"/>
        <v>596</v>
      </c>
      <c r="GF93" s="232">
        <f t="shared" si="523"/>
        <v>591</v>
      </c>
      <c r="GG93" s="233">
        <f t="shared" si="524"/>
        <v>596</v>
      </c>
      <c r="GH93" s="232">
        <f t="shared" si="525"/>
        <v>2745.5</v>
      </c>
      <c r="GI93" s="233">
        <f t="shared" si="526"/>
        <v>2832.5</v>
      </c>
      <c r="GJ93" s="232">
        <f t="shared" si="527"/>
        <v>65774.600000000006</v>
      </c>
      <c r="GK93" s="233">
        <f t="shared" si="528"/>
        <v>65824.259999999995</v>
      </c>
      <c r="GL93" s="249">
        <f t="shared" si="529"/>
        <v>352</v>
      </c>
      <c r="GM93" s="233">
        <f t="shared" si="530"/>
        <v>398</v>
      </c>
      <c r="GN93" s="232">
        <f t="shared" si="531"/>
        <v>352</v>
      </c>
      <c r="GO93" s="233">
        <f t="shared" si="532"/>
        <v>398</v>
      </c>
      <c r="GP93" s="232">
        <f t="shared" si="533"/>
        <v>1830</v>
      </c>
      <c r="GQ93" s="233">
        <f t="shared" si="534"/>
        <v>2020.5</v>
      </c>
      <c r="GR93" s="232">
        <f t="shared" si="535"/>
        <v>34205.570000000007</v>
      </c>
      <c r="GS93" s="233">
        <f t="shared" si="536"/>
        <v>36834.880000000005</v>
      </c>
      <c r="GT93" s="249">
        <f t="shared" si="537"/>
        <v>943</v>
      </c>
      <c r="GU93" s="233">
        <f t="shared" si="538"/>
        <v>994</v>
      </c>
      <c r="GV93" s="232">
        <f t="shared" si="539"/>
        <v>943</v>
      </c>
      <c r="GW93" s="233">
        <f t="shared" si="540"/>
        <v>994</v>
      </c>
      <c r="GX93" s="232">
        <f t="shared" si="541"/>
        <v>4575.5</v>
      </c>
      <c r="GY93" s="233">
        <f t="shared" si="542"/>
        <v>4853</v>
      </c>
      <c r="GZ93" s="232">
        <f t="shared" si="543"/>
        <v>99980.170000000013</v>
      </c>
      <c r="HA93" s="233">
        <f t="shared" si="544"/>
        <v>102659.14</v>
      </c>
      <c r="HB93" s="249">
        <f t="shared" si="545"/>
        <v>0</v>
      </c>
      <c r="HC93" s="233">
        <f t="shared" si="546"/>
        <v>0</v>
      </c>
      <c r="HD93" s="232">
        <f t="shared" si="547"/>
        <v>0</v>
      </c>
      <c r="HE93" s="233">
        <f t="shared" si="548"/>
        <v>0</v>
      </c>
      <c r="HF93" s="232" t="str">
        <f t="shared" si="549"/>
        <v/>
      </c>
      <c r="HG93" s="233" t="str">
        <f t="shared" si="550"/>
        <v/>
      </c>
      <c r="HH93" s="232" t="str">
        <f t="shared" si="551"/>
        <v/>
      </c>
      <c r="HI93" s="233" t="str">
        <f t="shared" si="552"/>
        <v/>
      </c>
      <c r="HJ93" s="249">
        <f t="shared" si="553"/>
        <v>4575.5</v>
      </c>
      <c r="HK93" s="233">
        <f t="shared" si="554"/>
        <v>4852.9999999999991</v>
      </c>
      <c r="HL93" s="232">
        <f t="shared" si="555"/>
        <v>99980.170000000013</v>
      </c>
      <c r="HM93" s="232">
        <f t="shared" si="556"/>
        <v>102659.13999999998</v>
      </c>
    </row>
    <row r="94" spans="1:221" ht="15.75">
      <c r="A94" s="347" t="s">
        <v>44</v>
      </c>
      <c r="B94" s="348" t="s">
        <v>641</v>
      </c>
      <c r="C94" s="349"/>
      <c r="D94" s="347">
        <v>139719</v>
      </c>
      <c r="E94" s="350">
        <v>5</v>
      </c>
      <c r="F94" s="332">
        <v>241</v>
      </c>
      <c r="G94" s="253">
        <v>251</v>
      </c>
      <c r="H94" s="254">
        <v>2</v>
      </c>
      <c r="I94" s="255">
        <v>0</v>
      </c>
      <c r="J94" s="232">
        <f t="shared" si="408"/>
        <v>239</v>
      </c>
      <c r="K94" s="233">
        <f t="shared" si="409"/>
        <v>251</v>
      </c>
      <c r="L94" s="333">
        <v>120</v>
      </c>
      <c r="M94" s="333">
        <v>120</v>
      </c>
      <c r="N94" s="232">
        <f t="shared" si="557"/>
        <v>239</v>
      </c>
      <c r="O94" s="233">
        <f t="shared" si="410"/>
        <v>251</v>
      </c>
      <c r="P94" s="232">
        <f t="shared" si="411"/>
        <v>239</v>
      </c>
      <c r="Q94" s="233">
        <f t="shared" si="412"/>
        <v>251</v>
      </c>
      <c r="R94" s="254">
        <v>1</v>
      </c>
      <c r="S94" s="351">
        <v>6</v>
      </c>
      <c r="T94" s="232">
        <f t="shared" si="413"/>
        <v>1</v>
      </c>
      <c r="U94" s="233">
        <f t="shared" si="414"/>
        <v>6</v>
      </c>
      <c r="V94" s="257">
        <v>0</v>
      </c>
      <c r="W94" s="351">
        <v>0</v>
      </c>
      <c r="X94" s="232">
        <f t="shared" si="415"/>
        <v>0</v>
      </c>
      <c r="Y94" s="233">
        <f t="shared" si="416"/>
        <v>0</v>
      </c>
      <c r="Z94" s="257"/>
      <c r="AA94" s="256"/>
      <c r="AB94" s="232">
        <f t="shared" si="417"/>
        <v>0</v>
      </c>
      <c r="AC94" s="233">
        <f t="shared" si="418"/>
        <v>0</v>
      </c>
      <c r="AD94" s="225">
        <f t="shared" si="419"/>
        <v>1</v>
      </c>
      <c r="AE94" s="233">
        <f t="shared" si="420"/>
        <v>6</v>
      </c>
      <c r="AF94" s="225">
        <f t="shared" si="421"/>
        <v>1</v>
      </c>
      <c r="AG94" s="233">
        <f t="shared" si="422"/>
        <v>6</v>
      </c>
      <c r="AH94" s="245">
        <v>4</v>
      </c>
      <c r="AI94" s="352">
        <v>5.3333333333333339</v>
      </c>
      <c r="AJ94" s="232">
        <f t="shared" si="423"/>
        <v>4</v>
      </c>
      <c r="AK94" s="233">
        <f t="shared" si="424"/>
        <v>32</v>
      </c>
      <c r="AL94" s="245">
        <v>0</v>
      </c>
      <c r="AM94" s="353">
        <v>0</v>
      </c>
      <c r="AN94" s="232">
        <f t="shared" si="425"/>
        <v>0</v>
      </c>
      <c r="AO94" s="233">
        <f t="shared" si="426"/>
        <v>0</v>
      </c>
      <c r="AP94" s="245"/>
      <c r="AQ94" s="354"/>
      <c r="AR94" s="232">
        <f t="shared" si="427"/>
        <v>0</v>
      </c>
      <c r="AS94" s="233">
        <f t="shared" si="428"/>
        <v>0</v>
      </c>
      <c r="AT94" s="545">
        <f t="shared" si="429"/>
        <v>4</v>
      </c>
      <c r="AU94" s="546">
        <f t="shared" si="430"/>
        <v>5.333333333333333</v>
      </c>
      <c r="AV94" s="232">
        <f t="shared" si="431"/>
        <v>4</v>
      </c>
      <c r="AW94" s="233">
        <f t="shared" si="432"/>
        <v>32</v>
      </c>
      <c r="AX94" s="257">
        <v>144</v>
      </c>
      <c r="AY94" s="355">
        <v>147.5</v>
      </c>
      <c r="AZ94" s="232">
        <f t="shared" si="433"/>
        <v>144</v>
      </c>
      <c r="BA94" s="233">
        <f t="shared" si="434"/>
        <v>885</v>
      </c>
      <c r="BB94" s="257">
        <v>0</v>
      </c>
      <c r="BC94" s="355">
        <v>0</v>
      </c>
      <c r="BD94" s="232">
        <f t="shared" si="435"/>
        <v>0</v>
      </c>
      <c r="BE94" s="233">
        <f t="shared" si="436"/>
        <v>0</v>
      </c>
      <c r="BF94" s="254"/>
      <c r="BG94" s="253"/>
      <c r="BH94" s="232">
        <f t="shared" si="437"/>
        <v>0</v>
      </c>
      <c r="BI94" s="233">
        <f t="shared" si="438"/>
        <v>0</v>
      </c>
      <c r="BJ94" s="232">
        <f t="shared" si="439"/>
        <v>144</v>
      </c>
      <c r="BK94" s="233">
        <f t="shared" si="440"/>
        <v>147.5</v>
      </c>
      <c r="BL94" s="232">
        <f t="shared" si="441"/>
        <v>144</v>
      </c>
      <c r="BM94" s="233">
        <f t="shared" si="442"/>
        <v>885</v>
      </c>
      <c r="BN94" s="257">
        <v>170</v>
      </c>
      <c r="BO94" s="356">
        <v>164</v>
      </c>
      <c r="BP94" s="232">
        <f t="shared" si="443"/>
        <v>170</v>
      </c>
      <c r="BQ94" s="233">
        <f t="shared" si="444"/>
        <v>164</v>
      </c>
      <c r="BR94" s="257">
        <v>6</v>
      </c>
      <c r="BS94" s="357">
        <v>4</v>
      </c>
      <c r="BT94" s="232">
        <f t="shared" si="445"/>
        <v>6</v>
      </c>
      <c r="BU94" s="233">
        <f t="shared" si="446"/>
        <v>4</v>
      </c>
      <c r="BV94" s="257"/>
      <c r="BW94" s="256"/>
      <c r="BX94" s="232">
        <f t="shared" si="447"/>
        <v>0</v>
      </c>
      <c r="BY94" s="233">
        <f t="shared" si="448"/>
        <v>0</v>
      </c>
      <c r="BZ94" s="225">
        <f t="shared" si="449"/>
        <v>176</v>
      </c>
      <c r="CA94" s="233">
        <f t="shared" si="450"/>
        <v>168</v>
      </c>
      <c r="CB94" s="225">
        <f t="shared" si="451"/>
        <v>176</v>
      </c>
      <c r="CC94" s="233">
        <f t="shared" si="452"/>
        <v>168</v>
      </c>
      <c r="CD94" s="336">
        <v>5.5117647058823529</v>
      </c>
      <c r="CE94" s="353">
        <v>5.5</v>
      </c>
      <c r="CF94" s="232">
        <f t="shared" si="453"/>
        <v>937</v>
      </c>
      <c r="CG94" s="233">
        <f t="shared" si="454"/>
        <v>902</v>
      </c>
      <c r="CH94" s="336">
        <v>8.1666666666666661</v>
      </c>
      <c r="CI94" s="353">
        <v>6.25</v>
      </c>
      <c r="CJ94" s="232">
        <f t="shared" si="455"/>
        <v>49</v>
      </c>
      <c r="CK94" s="233">
        <f t="shared" si="456"/>
        <v>25</v>
      </c>
      <c r="CL94" s="336"/>
      <c r="CM94" s="358"/>
      <c r="CN94" s="232">
        <f t="shared" si="457"/>
        <v>0</v>
      </c>
      <c r="CO94" s="233">
        <f t="shared" si="458"/>
        <v>0</v>
      </c>
      <c r="CP94" s="232">
        <f t="shared" si="459"/>
        <v>5.6022727272727275</v>
      </c>
      <c r="CQ94" s="546">
        <f t="shared" si="460"/>
        <v>5.5178571428571432</v>
      </c>
      <c r="CR94" s="232">
        <f t="shared" si="461"/>
        <v>986</v>
      </c>
      <c r="CS94" s="233">
        <f t="shared" si="462"/>
        <v>927.00000000000011</v>
      </c>
      <c r="CT94" s="257">
        <v>155.04500000000002</v>
      </c>
      <c r="CU94" s="355">
        <v>153.52219512195123</v>
      </c>
      <c r="CV94" s="232">
        <f t="shared" si="463"/>
        <v>26357.65</v>
      </c>
      <c r="CW94" s="233">
        <f t="shared" si="464"/>
        <v>25177.640000000003</v>
      </c>
      <c r="CX94" s="257">
        <v>150.66666666666666</v>
      </c>
      <c r="CY94" s="355">
        <v>81.75</v>
      </c>
      <c r="CZ94" s="232">
        <f t="shared" si="465"/>
        <v>904</v>
      </c>
      <c r="DA94" s="233">
        <f t="shared" si="466"/>
        <v>327</v>
      </c>
      <c r="DB94" s="254"/>
      <c r="DC94" s="253"/>
      <c r="DD94" s="232">
        <f t="shared" si="467"/>
        <v>0</v>
      </c>
      <c r="DE94" s="233">
        <f t="shared" si="468"/>
        <v>0</v>
      </c>
      <c r="DF94" s="232">
        <f t="shared" si="469"/>
        <v>154.89573863636363</v>
      </c>
      <c r="DG94" s="233">
        <f t="shared" si="470"/>
        <v>151.81333333333336</v>
      </c>
      <c r="DH94" s="232">
        <f t="shared" si="471"/>
        <v>27261.649999999998</v>
      </c>
      <c r="DI94" s="233">
        <f t="shared" si="472"/>
        <v>25504.640000000003</v>
      </c>
      <c r="DJ94" s="232">
        <f t="shared" si="473"/>
        <v>177</v>
      </c>
      <c r="DK94" s="233">
        <f t="shared" si="474"/>
        <v>174</v>
      </c>
      <c r="DL94" s="232">
        <f t="shared" si="475"/>
        <v>177</v>
      </c>
      <c r="DM94" s="233">
        <f t="shared" si="476"/>
        <v>174</v>
      </c>
      <c r="DN94" s="545">
        <f t="shared" si="477"/>
        <v>5.593220338983051</v>
      </c>
      <c r="DO94" s="546">
        <f t="shared" si="478"/>
        <v>5.5114942528735638</v>
      </c>
      <c r="DP94" s="232">
        <f t="shared" si="479"/>
        <v>990</v>
      </c>
      <c r="DQ94" s="233">
        <f t="shared" si="480"/>
        <v>959.00000000000011</v>
      </c>
      <c r="DR94" s="232">
        <f t="shared" si="481"/>
        <v>154.83418079096043</v>
      </c>
      <c r="DS94" s="233">
        <f t="shared" si="482"/>
        <v>151.66459770114943</v>
      </c>
      <c r="DT94" s="232">
        <f t="shared" si="483"/>
        <v>27405.649999999998</v>
      </c>
      <c r="DU94" s="233">
        <f t="shared" si="484"/>
        <v>26389.64</v>
      </c>
      <c r="DV94" s="257">
        <v>50</v>
      </c>
      <c r="DW94" s="356">
        <v>66</v>
      </c>
      <c r="DX94" s="232">
        <f t="shared" si="485"/>
        <v>50</v>
      </c>
      <c r="DY94" s="233">
        <f t="shared" si="486"/>
        <v>66</v>
      </c>
      <c r="DZ94" s="257">
        <v>12</v>
      </c>
      <c r="EA94" s="357">
        <v>11</v>
      </c>
      <c r="EB94" s="232">
        <f t="shared" si="487"/>
        <v>12</v>
      </c>
      <c r="EC94" s="233">
        <f t="shared" si="488"/>
        <v>11</v>
      </c>
      <c r="ED94" s="257"/>
      <c r="EE94" s="256"/>
      <c r="EF94" s="232">
        <f t="shared" si="489"/>
        <v>0</v>
      </c>
      <c r="EG94" s="233">
        <f t="shared" si="490"/>
        <v>0</v>
      </c>
      <c r="EH94" s="225">
        <f t="shared" si="491"/>
        <v>62</v>
      </c>
      <c r="EI94" s="233">
        <f t="shared" si="492"/>
        <v>77</v>
      </c>
      <c r="EJ94" s="225">
        <f t="shared" si="493"/>
        <v>62</v>
      </c>
      <c r="EK94" s="233">
        <f t="shared" si="494"/>
        <v>77</v>
      </c>
      <c r="EL94" s="336">
        <v>4.01</v>
      </c>
      <c r="EM94" s="353">
        <v>3.9772727272727275</v>
      </c>
      <c r="EN94" s="232">
        <f t="shared" si="495"/>
        <v>200.5</v>
      </c>
      <c r="EO94" s="233">
        <f t="shared" si="496"/>
        <v>262.5</v>
      </c>
      <c r="EP94" s="336">
        <v>4.958333333333333</v>
      </c>
      <c r="EQ94" s="353">
        <v>3.7272727272727275</v>
      </c>
      <c r="ER94" s="232">
        <f t="shared" si="497"/>
        <v>59.5</v>
      </c>
      <c r="ES94" s="233">
        <f t="shared" si="498"/>
        <v>41</v>
      </c>
      <c r="ET94" s="336"/>
      <c r="EU94" s="358"/>
      <c r="EV94" s="232">
        <f t="shared" si="499"/>
        <v>0</v>
      </c>
      <c r="EW94" s="233">
        <f t="shared" si="500"/>
        <v>0</v>
      </c>
      <c r="EX94" s="545">
        <f t="shared" si="501"/>
        <v>4.193548387096774</v>
      </c>
      <c r="EY94" s="546">
        <f t="shared" si="502"/>
        <v>3.9415584415584415</v>
      </c>
      <c r="EZ94" s="232">
        <f t="shared" si="503"/>
        <v>260</v>
      </c>
      <c r="FA94" s="233">
        <f t="shared" si="504"/>
        <v>303.5</v>
      </c>
      <c r="FB94" s="257">
        <v>109.0866</v>
      </c>
      <c r="FC94" s="355">
        <v>108.8989393939394</v>
      </c>
      <c r="FD94" s="232">
        <f t="shared" si="505"/>
        <v>5454.33</v>
      </c>
      <c r="FE94" s="233">
        <f t="shared" si="506"/>
        <v>7187.3300000000008</v>
      </c>
      <c r="FF94" s="257">
        <v>93.583333333333343</v>
      </c>
      <c r="FG94" s="355">
        <v>97.545454545454547</v>
      </c>
      <c r="FH94" s="232">
        <f t="shared" si="507"/>
        <v>1123</v>
      </c>
      <c r="FI94" s="233">
        <f t="shared" si="508"/>
        <v>1073</v>
      </c>
      <c r="FJ94" s="254"/>
      <c r="FK94" s="253"/>
      <c r="FL94" s="232">
        <f t="shared" si="509"/>
        <v>0</v>
      </c>
      <c r="FM94" s="233">
        <f t="shared" si="510"/>
        <v>0</v>
      </c>
      <c r="FN94" s="232">
        <f t="shared" si="511"/>
        <v>106.08596774193548</v>
      </c>
      <c r="FO94" s="233">
        <f t="shared" si="512"/>
        <v>107.27701298701301</v>
      </c>
      <c r="FP94" s="232">
        <f t="shared" si="513"/>
        <v>6577.33</v>
      </c>
      <c r="FQ94" s="233">
        <f t="shared" si="514"/>
        <v>8260.3300000000017</v>
      </c>
      <c r="FR94" s="257"/>
      <c r="FS94" s="529"/>
      <c r="FT94" s="232">
        <f t="shared" si="515"/>
        <v>0</v>
      </c>
      <c r="FU94" s="233">
        <f t="shared" si="516"/>
        <v>0</v>
      </c>
      <c r="FV94" s="257"/>
      <c r="FW94" s="256"/>
      <c r="FX94" s="232">
        <f t="shared" si="517"/>
        <v>0</v>
      </c>
      <c r="FY94" s="233">
        <f t="shared" si="518"/>
        <v>0</v>
      </c>
      <c r="FZ94" s="257"/>
      <c r="GA94" s="256"/>
      <c r="GB94" s="232">
        <f t="shared" si="519"/>
        <v>0</v>
      </c>
      <c r="GC94" s="233">
        <f t="shared" si="520"/>
        <v>0</v>
      </c>
      <c r="GD94" s="249">
        <f t="shared" si="521"/>
        <v>221</v>
      </c>
      <c r="GE94" s="233">
        <f t="shared" si="522"/>
        <v>236</v>
      </c>
      <c r="GF94" s="232">
        <f t="shared" si="523"/>
        <v>221</v>
      </c>
      <c r="GG94" s="233">
        <f t="shared" si="524"/>
        <v>236</v>
      </c>
      <c r="GH94" s="232">
        <f t="shared" si="525"/>
        <v>1141.5</v>
      </c>
      <c r="GI94" s="233">
        <f t="shared" si="526"/>
        <v>1196.5</v>
      </c>
      <c r="GJ94" s="232">
        <f t="shared" si="527"/>
        <v>31955.980000000003</v>
      </c>
      <c r="GK94" s="233">
        <f t="shared" si="528"/>
        <v>33249.97</v>
      </c>
      <c r="GL94" s="249">
        <f t="shared" si="529"/>
        <v>18</v>
      </c>
      <c r="GM94" s="233">
        <f t="shared" si="530"/>
        <v>15</v>
      </c>
      <c r="GN94" s="232">
        <f t="shared" si="531"/>
        <v>18</v>
      </c>
      <c r="GO94" s="233">
        <f t="shared" si="532"/>
        <v>15</v>
      </c>
      <c r="GP94" s="232">
        <f t="shared" si="533"/>
        <v>108.5</v>
      </c>
      <c r="GQ94" s="233">
        <f t="shared" si="534"/>
        <v>66</v>
      </c>
      <c r="GR94" s="232">
        <f t="shared" si="535"/>
        <v>2027</v>
      </c>
      <c r="GS94" s="233">
        <f t="shared" si="536"/>
        <v>1400</v>
      </c>
      <c r="GT94" s="249">
        <f t="shared" si="537"/>
        <v>239</v>
      </c>
      <c r="GU94" s="233">
        <f t="shared" si="538"/>
        <v>251</v>
      </c>
      <c r="GV94" s="232">
        <f t="shared" si="539"/>
        <v>239</v>
      </c>
      <c r="GW94" s="233">
        <f t="shared" si="540"/>
        <v>251</v>
      </c>
      <c r="GX94" s="232">
        <f t="shared" si="541"/>
        <v>1250</v>
      </c>
      <c r="GY94" s="233">
        <f t="shared" si="542"/>
        <v>1262.5</v>
      </c>
      <c r="GZ94" s="232">
        <f t="shared" si="543"/>
        <v>33982.980000000003</v>
      </c>
      <c r="HA94" s="233">
        <f t="shared" si="544"/>
        <v>34649.97</v>
      </c>
      <c r="HB94" s="249">
        <f t="shared" si="545"/>
        <v>0</v>
      </c>
      <c r="HC94" s="233">
        <f t="shared" si="546"/>
        <v>0</v>
      </c>
      <c r="HD94" s="232">
        <f t="shared" si="547"/>
        <v>0</v>
      </c>
      <c r="HE94" s="233">
        <f t="shared" si="548"/>
        <v>0</v>
      </c>
      <c r="HF94" s="232" t="str">
        <f t="shared" si="549"/>
        <v/>
      </c>
      <c r="HG94" s="233" t="str">
        <f t="shared" si="550"/>
        <v/>
      </c>
      <c r="HH94" s="232" t="str">
        <f t="shared" si="551"/>
        <v/>
      </c>
      <c r="HI94" s="233" t="str">
        <f t="shared" si="552"/>
        <v/>
      </c>
      <c r="HJ94" s="249">
        <f t="shared" si="553"/>
        <v>1250</v>
      </c>
      <c r="HK94" s="233">
        <f t="shared" si="554"/>
        <v>1262.5</v>
      </c>
      <c r="HL94" s="232">
        <f t="shared" si="555"/>
        <v>33982.979999999996</v>
      </c>
      <c r="HM94" s="232">
        <f t="shared" si="556"/>
        <v>34649.97</v>
      </c>
    </row>
    <row r="95" spans="1:221" ht="15.75">
      <c r="A95" s="347" t="s">
        <v>44</v>
      </c>
      <c r="B95" s="348" t="s">
        <v>642</v>
      </c>
      <c r="C95" s="349"/>
      <c r="D95" s="347">
        <v>139764</v>
      </c>
      <c r="E95" s="350">
        <v>5</v>
      </c>
      <c r="F95" s="332">
        <v>407</v>
      </c>
      <c r="G95" s="253">
        <v>523</v>
      </c>
      <c r="H95" s="254">
        <v>0</v>
      </c>
      <c r="I95" s="255">
        <v>0</v>
      </c>
      <c r="J95" s="232">
        <f t="shared" si="408"/>
        <v>407</v>
      </c>
      <c r="K95" s="233">
        <f t="shared" si="409"/>
        <v>523</v>
      </c>
      <c r="L95" s="333">
        <v>120</v>
      </c>
      <c r="M95" s="333">
        <v>120</v>
      </c>
      <c r="N95" s="232">
        <f t="shared" si="557"/>
        <v>407</v>
      </c>
      <c r="O95" s="233">
        <f t="shared" si="410"/>
        <v>523</v>
      </c>
      <c r="P95" s="232">
        <f t="shared" si="411"/>
        <v>407</v>
      </c>
      <c r="Q95" s="233">
        <f t="shared" si="412"/>
        <v>523</v>
      </c>
      <c r="R95" s="254">
        <v>4</v>
      </c>
      <c r="S95" s="351">
        <v>8</v>
      </c>
      <c r="T95" s="232">
        <f t="shared" si="413"/>
        <v>4</v>
      </c>
      <c r="U95" s="233">
        <f t="shared" si="414"/>
        <v>8</v>
      </c>
      <c r="V95" s="257">
        <v>0</v>
      </c>
      <c r="W95" s="351">
        <v>1</v>
      </c>
      <c r="X95" s="232">
        <f t="shared" si="415"/>
        <v>0</v>
      </c>
      <c r="Y95" s="233">
        <f t="shared" si="416"/>
        <v>1</v>
      </c>
      <c r="Z95" s="257"/>
      <c r="AA95" s="256"/>
      <c r="AB95" s="232">
        <f t="shared" si="417"/>
        <v>0</v>
      </c>
      <c r="AC95" s="233">
        <f t="shared" si="418"/>
        <v>0</v>
      </c>
      <c r="AD95" s="225">
        <f t="shared" si="419"/>
        <v>4</v>
      </c>
      <c r="AE95" s="233">
        <f t="shared" si="420"/>
        <v>9</v>
      </c>
      <c r="AF95" s="225">
        <f t="shared" si="421"/>
        <v>4</v>
      </c>
      <c r="AG95" s="233">
        <f t="shared" si="422"/>
        <v>9</v>
      </c>
      <c r="AH95" s="245">
        <v>4</v>
      </c>
      <c r="AI95" s="352">
        <v>5.1875</v>
      </c>
      <c r="AJ95" s="232">
        <f t="shared" si="423"/>
        <v>16</v>
      </c>
      <c r="AK95" s="233">
        <f t="shared" si="424"/>
        <v>41.5</v>
      </c>
      <c r="AL95" s="245">
        <v>0</v>
      </c>
      <c r="AM95" s="353">
        <v>5</v>
      </c>
      <c r="AN95" s="232">
        <f t="shared" si="425"/>
        <v>0</v>
      </c>
      <c r="AO95" s="233">
        <f t="shared" si="426"/>
        <v>5</v>
      </c>
      <c r="AP95" s="245"/>
      <c r="AQ95" s="354"/>
      <c r="AR95" s="232">
        <f t="shared" si="427"/>
        <v>0</v>
      </c>
      <c r="AS95" s="233">
        <f t="shared" si="428"/>
        <v>0</v>
      </c>
      <c r="AT95" s="545">
        <f t="shared" si="429"/>
        <v>4</v>
      </c>
      <c r="AU95" s="546">
        <f t="shared" si="430"/>
        <v>5.166666666666667</v>
      </c>
      <c r="AV95" s="232">
        <f t="shared" si="431"/>
        <v>16</v>
      </c>
      <c r="AW95" s="233">
        <f t="shared" si="432"/>
        <v>46.5</v>
      </c>
      <c r="AX95" s="257">
        <v>136.5</v>
      </c>
      <c r="AY95" s="355">
        <v>144.375</v>
      </c>
      <c r="AZ95" s="232">
        <f t="shared" si="433"/>
        <v>546</v>
      </c>
      <c r="BA95" s="233">
        <f t="shared" si="434"/>
        <v>1155</v>
      </c>
      <c r="BB95" s="257">
        <v>0</v>
      </c>
      <c r="BC95" s="355">
        <v>149</v>
      </c>
      <c r="BD95" s="232">
        <f t="shared" si="435"/>
        <v>0</v>
      </c>
      <c r="BE95" s="233">
        <f t="shared" si="436"/>
        <v>149</v>
      </c>
      <c r="BF95" s="254"/>
      <c r="BG95" s="253"/>
      <c r="BH95" s="232">
        <f t="shared" si="437"/>
        <v>0</v>
      </c>
      <c r="BI95" s="233">
        <f t="shared" si="438"/>
        <v>0</v>
      </c>
      <c r="BJ95" s="232">
        <f t="shared" si="439"/>
        <v>136.5</v>
      </c>
      <c r="BK95" s="233">
        <f t="shared" si="440"/>
        <v>144.88888888888889</v>
      </c>
      <c r="BL95" s="232">
        <f t="shared" si="441"/>
        <v>546</v>
      </c>
      <c r="BM95" s="233">
        <f t="shared" si="442"/>
        <v>1304</v>
      </c>
      <c r="BN95" s="257">
        <v>135</v>
      </c>
      <c r="BO95" s="356">
        <v>150</v>
      </c>
      <c r="BP95" s="232">
        <f t="shared" si="443"/>
        <v>135</v>
      </c>
      <c r="BQ95" s="233">
        <f t="shared" si="444"/>
        <v>150</v>
      </c>
      <c r="BR95" s="257">
        <v>21</v>
      </c>
      <c r="BS95" s="357">
        <v>21</v>
      </c>
      <c r="BT95" s="232">
        <f t="shared" si="445"/>
        <v>21</v>
      </c>
      <c r="BU95" s="233">
        <f t="shared" si="446"/>
        <v>21</v>
      </c>
      <c r="BV95" s="257"/>
      <c r="BW95" s="256"/>
      <c r="BX95" s="232">
        <f t="shared" si="447"/>
        <v>0</v>
      </c>
      <c r="BY95" s="233">
        <f t="shared" si="448"/>
        <v>0</v>
      </c>
      <c r="BZ95" s="225">
        <f t="shared" si="449"/>
        <v>156</v>
      </c>
      <c r="CA95" s="233">
        <f t="shared" si="450"/>
        <v>171</v>
      </c>
      <c r="CB95" s="225">
        <f t="shared" si="451"/>
        <v>156</v>
      </c>
      <c r="CC95" s="233">
        <f t="shared" si="452"/>
        <v>171</v>
      </c>
      <c r="CD95" s="336">
        <v>5.9629629629629628</v>
      </c>
      <c r="CE95" s="353">
        <v>5.45</v>
      </c>
      <c r="CF95" s="232">
        <f t="shared" si="453"/>
        <v>805</v>
      </c>
      <c r="CG95" s="233">
        <f t="shared" si="454"/>
        <v>817.5</v>
      </c>
      <c r="CH95" s="336">
        <v>7.3571428571428568</v>
      </c>
      <c r="CI95" s="353">
        <v>6.8333333333333339</v>
      </c>
      <c r="CJ95" s="232">
        <f t="shared" si="455"/>
        <v>154.5</v>
      </c>
      <c r="CK95" s="233">
        <f t="shared" si="456"/>
        <v>143.5</v>
      </c>
      <c r="CL95" s="336"/>
      <c r="CM95" s="358"/>
      <c r="CN95" s="232">
        <f t="shared" si="457"/>
        <v>0</v>
      </c>
      <c r="CO95" s="233">
        <f t="shared" si="458"/>
        <v>0</v>
      </c>
      <c r="CP95" s="232">
        <f t="shared" si="459"/>
        <v>6.1506410256410255</v>
      </c>
      <c r="CQ95" s="546">
        <f t="shared" si="460"/>
        <v>5.6198830409356724</v>
      </c>
      <c r="CR95" s="232">
        <f t="shared" si="461"/>
        <v>959.5</v>
      </c>
      <c r="CS95" s="233">
        <f t="shared" si="462"/>
        <v>961</v>
      </c>
      <c r="CT95" s="257">
        <v>145.68629629629629</v>
      </c>
      <c r="CU95" s="355">
        <v>143.32873333333333</v>
      </c>
      <c r="CV95" s="232">
        <f t="shared" si="463"/>
        <v>19667.649999999998</v>
      </c>
      <c r="CW95" s="233">
        <f t="shared" si="464"/>
        <v>21499.31</v>
      </c>
      <c r="CX95" s="257">
        <v>156.38095238095238</v>
      </c>
      <c r="CY95" s="355">
        <v>128.17380952380952</v>
      </c>
      <c r="CZ95" s="232">
        <f t="shared" si="465"/>
        <v>3284</v>
      </c>
      <c r="DA95" s="233">
        <f t="shared" si="466"/>
        <v>2691.65</v>
      </c>
      <c r="DB95" s="254"/>
      <c r="DC95" s="253"/>
      <c r="DD95" s="232">
        <f t="shared" si="467"/>
        <v>0</v>
      </c>
      <c r="DE95" s="233">
        <f t="shared" si="468"/>
        <v>0</v>
      </c>
      <c r="DF95" s="232">
        <f t="shared" si="469"/>
        <v>147.12596153846152</v>
      </c>
      <c r="DG95" s="233">
        <f t="shared" si="470"/>
        <v>141.4676023391813</v>
      </c>
      <c r="DH95" s="232">
        <f t="shared" si="471"/>
        <v>22951.649999999998</v>
      </c>
      <c r="DI95" s="233">
        <f t="shared" si="472"/>
        <v>24190.960000000003</v>
      </c>
      <c r="DJ95" s="232">
        <f t="shared" si="473"/>
        <v>160</v>
      </c>
      <c r="DK95" s="233">
        <f t="shared" si="474"/>
        <v>180</v>
      </c>
      <c r="DL95" s="232">
        <f t="shared" si="475"/>
        <v>160</v>
      </c>
      <c r="DM95" s="233">
        <f t="shared" si="476"/>
        <v>180</v>
      </c>
      <c r="DN95" s="545">
        <f t="shared" si="477"/>
        <v>6.0968749999999998</v>
      </c>
      <c r="DO95" s="546">
        <f t="shared" si="478"/>
        <v>5.5972222222222223</v>
      </c>
      <c r="DP95" s="232">
        <f t="shared" si="479"/>
        <v>975.5</v>
      </c>
      <c r="DQ95" s="233">
        <f t="shared" si="480"/>
        <v>1007.5</v>
      </c>
      <c r="DR95" s="232">
        <f t="shared" si="481"/>
        <v>146.86031249999999</v>
      </c>
      <c r="DS95" s="233">
        <f t="shared" si="482"/>
        <v>141.63866666666669</v>
      </c>
      <c r="DT95" s="232">
        <f t="shared" si="483"/>
        <v>23497.649999999998</v>
      </c>
      <c r="DU95" s="233">
        <f t="shared" si="484"/>
        <v>25494.960000000006</v>
      </c>
      <c r="DV95" s="257">
        <v>153</v>
      </c>
      <c r="DW95" s="356">
        <v>242</v>
      </c>
      <c r="DX95" s="232">
        <f t="shared" si="485"/>
        <v>153</v>
      </c>
      <c r="DY95" s="233">
        <f t="shared" si="486"/>
        <v>242</v>
      </c>
      <c r="DZ95" s="257">
        <v>94</v>
      </c>
      <c r="EA95" s="357">
        <v>100</v>
      </c>
      <c r="EB95" s="232">
        <f t="shared" si="487"/>
        <v>94</v>
      </c>
      <c r="EC95" s="233">
        <f t="shared" si="488"/>
        <v>100</v>
      </c>
      <c r="ED95" s="257"/>
      <c r="EE95" s="256"/>
      <c r="EF95" s="232">
        <f t="shared" si="489"/>
        <v>0</v>
      </c>
      <c r="EG95" s="233">
        <f t="shared" si="490"/>
        <v>0</v>
      </c>
      <c r="EH95" s="225">
        <f t="shared" si="491"/>
        <v>247</v>
      </c>
      <c r="EI95" s="233">
        <f t="shared" si="492"/>
        <v>342</v>
      </c>
      <c r="EJ95" s="225">
        <f t="shared" si="493"/>
        <v>247</v>
      </c>
      <c r="EK95" s="233">
        <f t="shared" si="494"/>
        <v>342</v>
      </c>
      <c r="EL95" s="336">
        <v>3.2581699346405233</v>
      </c>
      <c r="EM95" s="353">
        <v>3.0227272727272725</v>
      </c>
      <c r="EN95" s="232">
        <f t="shared" si="495"/>
        <v>498.50000000000006</v>
      </c>
      <c r="EO95" s="233">
        <f t="shared" si="496"/>
        <v>731.49999999999989</v>
      </c>
      <c r="EP95" s="336">
        <v>3.5159574468085104</v>
      </c>
      <c r="EQ95" s="353">
        <v>3.5</v>
      </c>
      <c r="ER95" s="232">
        <f t="shared" si="497"/>
        <v>330.5</v>
      </c>
      <c r="ES95" s="233">
        <f t="shared" si="498"/>
        <v>350</v>
      </c>
      <c r="ET95" s="336"/>
      <c r="EU95" s="358"/>
      <c r="EV95" s="232">
        <f t="shared" si="499"/>
        <v>0</v>
      </c>
      <c r="EW95" s="233">
        <f t="shared" si="500"/>
        <v>0</v>
      </c>
      <c r="EX95" s="545">
        <f t="shared" si="501"/>
        <v>3.3562753036437245</v>
      </c>
      <c r="EY95" s="546">
        <f t="shared" si="502"/>
        <v>3.1622807017543861</v>
      </c>
      <c r="EZ95" s="232">
        <f t="shared" si="503"/>
        <v>829</v>
      </c>
      <c r="FA95" s="233">
        <f t="shared" si="504"/>
        <v>1081.5</v>
      </c>
      <c r="FB95" s="257">
        <v>84.176405228758185</v>
      </c>
      <c r="FC95" s="355">
        <v>78.470991735537197</v>
      </c>
      <c r="FD95" s="232">
        <f t="shared" si="505"/>
        <v>12878.990000000002</v>
      </c>
      <c r="FE95" s="233">
        <f t="shared" si="506"/>
        <v>18989.980000000003</v>
      </c>
      <c r="FF95" s="257">
        <v>65.343829787234043</v>
      </c>
      <c r="FG95" s="355">
        <v>62.759900000000002</v>
      </c>
      <c r="FH95" s="232">
        <f t="shared" si="507"/>
        <v>6142.32</v>
      </c>
      <c r="FI95" s="233">
        <f t="shared" si="508"/>
        <v>6275.99</v>
      </c>
      <c r="FJ95" s="254"/>
      <c r="FK95" s="253"/>
      <c r="FL95" s="232">
        <f t="shared" si="509"/>
        <v>0</v>
      </c>
      <c r="FM95" s="233">
        <f t="shared" si="510"/>
        <v>0</v>
      </c>
      <c r="FN95" s="232">
        <f t="shared" si="511"/>
        <v>77.009352226720651</v>
      </c>
      <c r="FO95" s="233">
        <f t="shared" si="512"/>
        <v>73.877105263157901</v>
      </c>
      <c r="FP95" s="232">
        <f t="shared" si="513"/>
        <v>19021.310000000001</v>
      </c>
      <c r="FQ95" s="233">
        <f t="shared" si="514"/>
        <v>25265.97</v>
      </c>
      <c r="FR95" s="257"/>
      <c r="FS95" s="738">
        <v>1</v>
      </c>
      <c r="FT95" s="232">
        <f t="shared" si="515"/>
        <v>0</v>
      </c>
      <c r="FU95" s="233">
        <f t="shared" si="516"/>
        <v>1</v>
      </c>
      <c r="FV95" s="257"/>
      <c r="FW95" s="256"/>
      <c r="FX95" s="232">
        <f t="shared" si="517"/>
        <v>0</v>
      </c>
      <c r="FY95" s="233">
        <f t="shared" si="518"/>
        <v>0</v>
      </c>
      <c r="FZ95" s="257"/>
      <c r="GA95" s="738">
        <v>125</v>
      </c>
      <c r="GB95" s="232">
        <f t="shared" si="519"/>
        <v>0</v>
      </c>
      <c r="GC95" s="233">
        <f t="shared" si="520"/>
        <v>125</v>
      </c>
      <c r="GD95" s="249">
        <f t="shared" si="521"/>
        <v>292</v>
      </c>
      <c r="GE95" s="233">
        <f t="shared" si="522"/>
        <v>400</v>
      </c>
      <c r="GF95" s="232">
        <f t="shared" si="523"/>
        <v>292</v>
      </c>
      <c r="GG95" s="233">
        <f t="shared" si="524"/>
        <v>400</v>
      </c>
      <c r="GH95" s="232">
        <f t="shared" si="525"/>
        <v>1319.5</v>
      </c>
      <c r="GI95" s="233">
        <f t="shared" si="526"/>
        <v>1590.5</v>
      </c>
      <c r="GJ95" s="232">
        <f t="shared" si="527"/>
        <v>33092.639999999999</v>
      </c>
      <c r="GK95" s="233">
        <f t="shared" si="528"/>
        <v>41644.290000000008</v>
      </c>
      <c r="GL95" s="249">
        <f t="shared" si="529"/>
        <v>115</v>
      </c>
      <c r="GM95" s="233">
        <f t="shared" si="530"/>
        <v>122</v>
      </c>
      <c r="GN95" s="232">
        <f t="shared" si="531"/>
        <v>115</v>
      </c>
      <c r="GO95" s="233">
        <f t="shared" si="532"/>
        <v>122</v>
      </c>
      <c r="GP95" s="232">
        <f t="shared" si="533"/>
        <v>485</v>
      </c>
      <c r="GQ95" s="233">
        <f t="shared" si="534"/>
        <v>498.5</v>
      </c>
      <c r="GR95" s="232">
        <f t="shared" si="535"/>
        <v>9426.32</v>
      </c>
      <c r="GS95" s="233">
        <f t="shared" si="536"/>
        <v>9116.64</v>
      </c>
      <c r="GT95" s="249">
        <f t="shared" si="537"/>
        <v>407</v>
      </c>
      <c r="GU95" s="233">
        <f t="shared" si="538"/>
        <v>522</v>
      </c>
      <c r="GV95" s="232">
        <f t="shared" si="539"/>
        <v>407</v>
      </c>
      <c r="GW95" s="233">
        <f t="shared" si="540"/>
        <v>522</v>
      </c>
      <c r="GX95" s="232">
        <f t="shared" si="541"/>
        <v>1804.5</v>
      </c>
      <c r="GY95" s="233">
        <f t="shared" si="542"/>
        <v>2089</v>
      </c>
      <c r="GZ95" s="232">
        <f t="shared" si="543"/>
        <v>42518.96</v>
      </c>
      <c r="HA95" s="233">
        <f t="shared" si="544"/>
        <v>50760.930000000008</v>
      </c>
      <c r="HB95" s="249">
        <f t="shared" si="545"/>
        <v>0</v>
      </c>
      <c r="HC95" s="233">
        <f t="shared" si="546"/>
        <v>0</v>
      </c>
      <c r="HD95" s="232">
        <f t="shared" si="547"/>
        <v>0</v>
      </c>
      <c r="HE95" s="233">
        <f t="shared" si="548"/>
        <v>0</v>
      </c>
      <c r="HF95" s="232" t="str">
        <f t="shared" si="549"/>
        <v/>
      </c>
      <c r="HG95" s="233" t="str">
        <f t="shared" si="550"/>
        <v/>
      </c>
      <c r="HH95" s="232" t="str">
        <f t="shared" si="551"/>
        <v/>
      </c>
      <c r="HI95" s="233" t="str">
        <f t="shared" si="552"/>
        <v/>
      </c>
      <c r="HJ95" s="249">
        <f t="shared" si="553"/>
        <v>1804.5</v>
      </c>
      <c r="HK95" s="233">
        <f t="shared" si="554"/>
        <v>2089</v>
      </c>
      <c r="HL95" s="232">
        <f t="shared" si="555"/>
        <v>42518.96</v>
      </c>
      <c r="HM95" s="232">
        <f t="shared" si="556"/>
        <v>50885.930000000008</v>
      </c>
    </row>
    <row r="96" spans="1:221" ht="15.75">
      <c r="A96" s="347" t="s">
        <v>44</v>
      </c>
      <c r="B96" s="348" t="s">
        <v>643</v>
      </c>
      <c r="C96" s="359" t="s">
        <v>686</v>
      </c>
      <c r="D96" s="347">
        <v>140669</v>
      </c>
      <c r="E96" s="350">
        <v>5</v>
      </c>
      <c r="F96" s="332">
        <v>836</v>
      </c>
      <c r="G96" s="253">
        <v>851</v>
      </c>
      <c r="H96" s="254">
        <v>0</v>
      </c>
      <c r="I96" s="255">
        <v>3</v>
      </c>
      <c r="J96" s="232">
        <f t="shared" si="408"/>
        <v>836</v>
      </c>
      <c r="K96" s="233">
        <f t="shared" si="409"/>
        <v>848</v>
      </c>
      <c r="L96" s="333">
        <v>120</v>
      </c>
      <c r="M96" s="333">
        <v>120</v>
      </c>
      <c r="N96" s="232">
        <f t="shared" si="557"/>
        <v>836</v>
      </c>
      <c r="O96" s="233">
        <f t="shared" si="410"/>
        <v>848</v>
      </c>
      <c r="P96" s="232">
        <f t="shared" si="411"/>
        <v>836</v>
      </c>
      <c r="Q96" s="233">
        <f t="shared" si="412"/>
        <v>848</v>
      </c>
      <c r="R96" s="254">
        <v>3</v>
      </c>
      <c r="S96" s="351">
        <v>4</v>
      </c>
      <c r="T96" s="232">
        <f t="shared" si="413"/>
        <v>3</v>
      </c>
      <c r="U96" s="233">
        <f t="shared" si="414"/>
        <v>4</v>
      </c>
      <c r="V96" s="257">
        <v>2</v>
      </c>
      <c r="W96" s="351">
        <v>1</v>
      </c>
      <c r="X96" s="232">
        <f t="shared" si="415"/>
        <v>2</v>
      </c>
      <c r="Y96" s="233">
        <f t="shared" si="416"/>
        <v>1</v>
      </c>
      <c r="Z96" s="257"/>
      <c r="AA96" s="256"/>
      <c r="AB96" s="232">
        <f t="shared" si="417"/>
        <v>0</v>
      </c>
      <c r="AC96" s="233">
        <f t="shared" si="418"/>
        <v>0</v>
      </c>
      <c r="AD96" s="225">
        <f t="shared" si="419"/>
        <v>5</v>
      </c>
      <c r="AE96" s="233">
        <f t="shared" si="420"/>
        <v>5</v>
      </c>
      <c r="AF96" s="225">
        <f t="shared" si="421"/>
        <v>5</v>
      </c>
      <c r="AG96" s="233">
        <f t="shared" si="422"/>
        <v>5</v>
      </c>
      <c r="AH96" s="245">
        <v>3.333333333333333</v>
      </c>
      <c r="AI96" s="352">
        <v>4.875</v>
      </c>
      <c r="AJ96" s="232">
        <f t="shared" si="423"/>
        <v>10</v>
      </c>
      <c r="AK96" s="233">
        <f t="shared" si="424"/>
        <v>19.5</v>
      </c>
      <c r="AL96" s="245">
        <v>4</v>
      </c>
      <c r="AM96" s="353">
        <v>3</v>
      </c>
      <c r="AN96" s="232">
        <f t="shared" si="425"/>
        <v>8</v>
      </c>
      <c r="AO96" s="233">
        <f t="shared" si="426"/>
        <v>3</v>
      </c>
      <c r="AP96" s="245"/>
      <c r="AQ96" s="354"/>
      <c r="AR96" s="232">
        <f t="shared" si="427"/>
        <v>0</v>
      </c>
      <c r="AS96" s="233">
        <f t="shared" si="428"/>
        <v>0</v>
      </c>
      <c r="AT96" s="545">
        <f t="shared" si="429"/>
        <v>3.6</v>
      </c>
      <c r="AU96" s="546">
        <f t="shared" si="430"/>
        <v>4.5</v>
      </c>
      <c r="AV96" s="232">
        <f t="shared" si="431"/>
        <v>18</v>
      </c>
      <c r="AW96" s="233">
        <f t="shared" si="432"/>
        <v>22.5</v>
      </c>
      <c r="AX96" s="257">
        <v>113.33333333333334</v>
      </c>
      <c r="AY96" s="355">
        <v>129.5</v>
      </c>
      <c r="AZ96" s="232">
        <f t="shared" si="433"/>
        <v>340</v>
      </c>
      <c r="BA96" s="233">
        <f t="shared" si="434"/>
        <v>518</v>
      </c>
      <c r="BB96" s="257">
        <v>144.5</v>
      </c>
      <c r="BC96" s="355">
        <v>122</v>
      </c>
      <c r="BD96" s="232">
        <f t="shared" si="435"/>
        <v>289</v>
      </c>
      <c r="BE96" s="233">
        <f t="shared" si="436"/>
        <v>122</v>
      </c>
      <c r="BF96" s="254"/>
      <c r="BG96" s="253"/>
      <c r="BH96" s="232">
        <f t="shared" si="437"/>
        <v>0</v>
      </c>
      <c r="BI96" s="233">
        <f t="shared" si="438"/>
        <v>0</v>
      </c>
      <c r="BJ96" s="232">
        <f t="shared" si="439"/>
        <v>125.8</v>
      </c>
      <c r="BK96" s="233">
        <f t="shared" si="440"/>
        <v>128</v>
      </c>
      <c r="BL96" s="232">
        <f t="shared" si="441"/>
        <v>629</v>
      </c>
      <c r="BM96" s="233">
        <f t="shared" si="442"/>
        <v>640</v>
      </c>
      <c r="BN96" s="257">
        <v>402</v>
      </c>
      <c r="BO96" s="356">
        <v>418</v>
      </c>
      <c r="BP96" s="232">
        <f t="shared" si="443"/>
        <v>402</v>
      </c>
      <c r="BQ96" s="233">
        <f t="shared" si="444"/>
        <v>418</v>
      </c>
      <c r="BR96" s="257">
        <v>23</v>
      </c>
      <c r="BS96" s="357">
        <v>35</v>
      </c>
      <c r="BT96" s="232">
        <f t="shared" si="445"/>
        <v>23</v>
      </c>
      <c r="BU96" s="233">
        <f t="shared" si="446"/>
        <v>35</v>
      </c>
      <c r="BV96" s="257"/>
      <c r="BW96" s="256"/>
      <c r="BX96" s="232">
        <f t="shared" si="447"/>
        <v>0</v>
      </c>
      <c r="BY96" s="233">
        <f t="shared" si="448"/>
        <v>0</v>
      </c>
      <c r="BZ96" s="225">
        <f t="shared" si="449"/>
        <v>425</v>
      </c>
      <c r="CA96" s="233">
        <f t="shared" si="450"/>
        <v>453</v>
      </c>
      <c r="CB96" s="225">
        <f t="shared" si="451"/>
        <v>425</v>
      </c>
      <c r="CC96" s="233">
        <f t="shared" si="452"/>
        <v>453</v>
      </c>
      <c r="CD96" s="336">
        <v>5.1106965174129355</v>
      </c>
      <c r="CE96" s="353">
        <v>5.1136363636363642</v>
      </c>
      <c r="CF96" s="232">
        <f t="shared" si="453"/>
        <v>2054.5</v>
      </c>
      <c r="CG96" s="233">
        <f t="shared" si="454"/>
        <v>2137.5000000000005</v>
      </c>
      <c r="CH96" s="336">
        <v>5.4565217391304355</v>
      </c>
      <c r="CI96" s="353">
        <v>5.6000000000000005</v>
      </c>
      <c r="CJ96" s="232">
        <f t="shared" si="455"/>
        <v>125.50000000000001</v>
      </c>
      <c r="CK96" s="233">
        <f t="shared" si="456"/>
        <v>196.00000000000003</v>
      </c>
      <c r="CL96" s="336"/>
      <c r="CM96" s="358"/>
      <c r="CN96" s="232">
        <f t="shared" si="457"/>
        <v>0</v>
      </c>
      <c r="CO96" s="233">
        <f t="shared" si="458"/>
        <v>0</v>
      </c>
      <c r="CP96" s="232">
        <f t="shared" si="459"/>
        <v>5.1294117647058828</v>
      </c>
      <c r="CQ96" s="546">
        <f t="shared" si="460"/>
        <v>5.1512141280353214</v>
      </c>
      <c r="CR96" s="232">
        <f t="shared" si="461"/>
        <v>2180</v>
      </c>
      <c r="CS96" s="233">
        <f t="shared" si="462"/>
        <v>2333.5000000000005</v>
      </c>
      <c r="CT96" s="257">
        <v>139.8192039800995</v>
      </c>
      <c r="CU96" s="355">
        <v>141.34208133971291</v>
      </c>
      <c r="CV96" s="232">
        <f t="shared" si="463"/>
        <v>56207.32</v>
      </c>
      <c r="CW96" s="233">
        <f t="shared" si="464"/>
        <v>59080.99</v>
      </c>
      <c r="CX96" s="257">
        <v>139.62304347826085</v>
      </c>
      <c r="CY96" s="355">
        <v>146.46657142857143</v>
      </c>
      <c r="CZ96" s="232">
        <f t="shared" si="465"/>
        <v>3211.3299999999995</v>
      </c>
      <c r="DA96" s="233">
        <f t="shared" si="466"/>
        <v>5126.33</v>
      </c>
      <c r="DB96" s="254"/>
      <c r="DC96" s="253"/>
      <c r="DD96" s="232">
        <f t="shared" si="467"/>
        <v>0</v>
      </c>
      <c r="DE96" s="233">
        <f t="shared" si="468"/>
        <v>0</v>
      </c>
      <c r="DF96" s="232">
        <f t="shared" si="469"/>
        <v>139.80858823529411</v>
      </c>
      <c r="DG96" s="233">
        <f t="shared" si="470"/>
        <v>141.7380132450331</v>
      </c>
      <c r="DH96" s="232">
        <f t="shared" si="471"/>
        <v>59418.649999999994</v>
      </c>
      <c r="DI96" s="233">
        <f t="shared" si="472"/>
        <v>64207.319999999992</v>
      </c>
      <c r="DJ96" s="232">
        <f t="shared" si="473"/>
        <v>430</v>
      </c>
      <c r="DK96" s="233">
        <f t="shared" si="474"/>
        <v>458</v>
      </c>
      <c r="DL96" s="232">
        <f t="shared" si="475"/>
        <v>430</v>
      </c>
      <c r="DM96" s="233">
        <f t="shared" si="476"/>
        <v>458</v>
      </c>
      <c r="DN96" s="545">
        <f t="shared" si="477"/>
        <v>5.1116279069767439</v>
      </c>
      <c r="DO96" s="546">
        <f t="shared" si="478"/>
        <v>5.1441048034934509</v>
      </c>
      <c r="DP96" s="232">
        <f t="shared" si="479"/>
        <v>2198</v>
      </c>
      <c r="DQ96" s="233">
        <f t="shared" si="480"/>
        <v>2356.0000000000005</v>
      </c>
      <c r="DR96" s="232">
        <f t="shared" si="481"/>
        <v>139.64569767441859</v>
      </c>
      <c r="DS96" s="233">
        <f t="shared" si="482"/>
        <v>141.58803493449781</v>
      </c>
      <c r="DT96" s="232">
        <f t="shared" si="483"/>
        <v>60047.649999999994</v>
      </c>
      <c r="DU96" s="233">
        <f t="shared" si="484"/>
        <v>64847.32</v>
      </c>
      <c r="DV96" s="257">
        <v>293</v>
      </c>
      <c r="DW96" s="356">
        <v>283</v>
      </c>
      <c r="DX96" s="232">
        <f t="shared" si="485"/>
        <v>293</v>
      </c>
      <c r="DY96" s="233">
        <f t="shared" si="486"/>
        <v>283</v>
      </c>
      <c r="DZ96" s="257">
        <v>113</v>
      </c>
      <c r="EA96" s="357">
        <v>106</v>
      </c>
      <c r="EB96" s="232">
        <f t="shared" si="487"/>
        <v>113</v>
      </c>
      <c r="EC96" s="233">
        <f t="shared" si="488"/>
        <v>106</v>
      </c>
      <c r="ED96" s="257"/>
      <c r="EE96" s="256"/>
      <c r="EF96" s="232">
        <f t="shared" si="489"/>
        <v>0</v>
      </c>
      <c r="EG96" s="233">
        <f t="shared" si="490"/>
        <v>0</v>
      </c>
      <c r="EH96" s="225">
        <f t="shared" si="491"/>
        <v>406</v>
      </c>
      <c r="EI96" s="233">
        <f t="shared" si="492"/>
        <v>389</v>
      </c>
      <c r="EJ96" s="225">
        <f t="shared" si="493"/>
        <v>406</v>
      </c>
      <c r="EK96" s="233">
        <f t="shared" si="494"/>
        <v>389</v>
      </c>
      <c r="EL96" s="336">
        <v>3.68259385665529</v>
      </c>
      <c r="EM96" s="353">
        <v>3.5512367491166077</v>
      </c>
      <c r="EN96" s="232">
        <f t="shared" si="495"/>
        <v>1079</v>
      </c>
      <c r="EO96" s="233">
        <f t="shared" si="496"/>
        <v>1005</v>
      </c>
      <c r="EP96" s="336">
        <v>3.9646017699115044</v>
      </c>
      <c r="EQ96" s="353">
        <v>4.3254716981132075</v>
      </c>
      <c r="ER96" s="232">
        <f t="shared" si="497"/>
        <v>448</v>
      </c>
      <c r="ES96" s="233">
        <f t="shared" si="498"/>
        <v>458.5</v>
      </c>
      <c r="ET96" s="336"/>
      <c r="EU96" s="358"/>
      <c r="EV96" s="232">
        <f t="shared" si="499"/>
        <v>0</v>
      </c>
      <c r="EW96" s="233">
        <f t="shared" si="500"/>
        <v>0</v>
      </c>
      <c r="EX96" s="545">
        <f t="shared" si="501"/>
        <v>3.7610837438423643</v>
      </c>
      <c r="EY96" s="546">
        <f t="shared" si="502"/>
        <v>3.7622107969151672</v>
      </c>
      <c r="EZ96" s="232">
        <f t="shared" si="503"/>
        <v>1527</v>
      </c>
      <c r="FA96" s="233">
        <f t="shared" si="504"/>
        <v>1463.5</v>
      </c>
      <c r="FB96" s="257">
        <v>93.949931740614346</v>
      </c>
      <c r="FC96" s="355">
        <v>89.426325088339226</v>
      </c>
      <c r="FD96" s="232">
        <f t="shared" si="505"/>
        <v>27527.33</v>
      </c>
      <c r="FE96" s="233">
        <f t="shared" si="506"/>
        <v>25307.65</v>
      </c>
      <c r="FF96" s="257">
        <v>74.501415929203546</v>
      </c>
      <c r="FG96" s="355">
        <v>73.861603773584903</v>
      </c>
      <c r="FH96" s="232">
        <f t="shared" si="507"/>
        <v>8418.66</v>
      </c>
      <c r="FI96" s="233">
        <f t="shared" si="508"/>
        <v>7829.33</v>
      </c>
      <c r="FJ96" s="254"/>
      <c r="FK96" s="253"/>
      <c r="FL96" s="232">
        <f t="shared" si="509"/>
        <v>0</v>
      </c>
      <c r="FM96" s="233">
        <f t="shared" si="510"/>
        <v>0</v>
      </c>
      <c r="FN96" s="232">
        <f t="shared" si="511"/>
        <v>88.536921182266028</v>
      </c>
      <c r="FO96" s="233">
        <f t="shared" si="512"/>
        <v>85.185038560411314</v>
      </c>
      <c r="FP96" s="232">
        <f t="shared" si="513"/>
        <v>35945.990000000005</v>
      </c>
      <c r="FQ96" s="233">
        <f t="shared" si="514"/>
        <v>33136.980000000003</v>
      </c>
      <c r="FR96" s="257"/>
      <c r="FS96" s="738">
        <v>1</v>
      </c>
      <c r="FT96" s="232">
        <f t="shared" si="515"/>
        <v>0</v>
      </c>
      <c r="FU96" s="233">
        <f t="shared" si="516"/>
        <v>1</v>
      </c>
      <c r="FV96" s="257"/>
      <c r="FW96" s="256"/>
      <c r="FX96" s="232">
        <f t="shared" si="517"/>
        <v>0</v>
      </c>
      <c r="FY96" s="233">
        <f t="shared" si="518"/>
        <v>0</v>
      </c>
      <c r="FZ96" s="257"/>
      <c r="GA96" s="738">
        <v>125</v>
      </c>
      <c r="GB96" s="232">
        <f t="shared" si="519"/>
        <v>0</v>
      </c>
      <c r="GC96" s="233">
        <f t="shared" si="520"/>
        <v>125</v>
      </c>
      <c r="GD96" s="249">
        <f t="shared" si="521"/>
        <v>698</v>
      </c>
      <c r="GE96" s="233">
        <f t="shared" si="522"/>
        <v>705</v>
      </c>
      <c r="GF96" s="232">
        <f t="shared" si="523"/>
        <v>698</v>
      </c>
      <c r="GG96" s="233">
        <f t="shared" si="524"/>
        <v>705</v>
      </c>
      <c r="GH96" s="232">
        <f t="shared" si="525"/>
        <v>3143.5</v>
      </c>
      <c r="GI96" s="233">
        <f t="shared" si="526"/>
        <v>3162.0000000000005</v>
      </c>
      <c r="GJ96" s="232">
        <f t="shared" si="527"/>
        <v>84074.65</v>
      </c>
      <c r="GK96" s="233">
        <f t="shared" si="528"/>
        <v>84906.64</v>
      </c>
      <c r="GL96" s="249">
        <f t="shared" si="529"/>
        <v>138</v>
      </c>
      <c r="GM96" s="233">
        <f t="shared" si="530"/>
        <v>142</v>
      </c>
      <c r="GN96" s="232">
        <f t="shared" si="531"/>
        <v>138</v>
      </c>
      <c r="GO96" s="233">
        <f t="shared" si="532"/>
        <v>142</v>
      </c>
      <c r="GP96" s="232">
        <f t="shared" si="533"/>
        <v>581.5</v>
      </c>
      <c r="GQ96" s="233">
        <f t="shared" si="534"/>
        <v>657.5</v>
      </c>
      <c r="GR96" s="232">
        <f t="shared" si="535"/>
        <v>11918.99</v>
      </c>
      <c r="GS96" s="233">
        <f t="shared" si="536"/>
        <v>13077.66</v>
      </c>
      <c r="GT96" s="249">
        <f t="shared" si="537"/>
        <v>836</v>
      </c>
      <c r="GU96" s="233">
        <f t="shared" si="538"/>
        <v>847</v>
      </c>
      <c r="GV96" s="232">
        <f t="shared" si="539"/>
        <v>836</v>
      </c>
      <c r="GW96" s="233">
        <f t="shared" si="540"/>
        <v>847</v>
      </c>
      <c r="GX96" s="232">
        <f t="shared" si="541"/>
        <v>3725</v>
      </c>
      <c r="GY96" s="233">
        <f t="shared" si="542"/>
        <v>3819.5000000000005</v>
      </c>
      <c r="GZ96" s="232">
        <f t="shared" si="543"/>
        <v>95993.64</v>
      </c>
      <c r="HA96" s="233">
        <f t="shared" si="544"/>
        <v>97984.3</v>
      </c>
      <c r="HB96" s="249">
        <f t="shared" si="545"/>
        <v>0</v>
      </c>
      <c r="HC96" s="233">
        <f t="shared" si="546"/>
        <v>0</v>
      </c>
      <c r="HD96" s="232">
        <f t="shared" si="547"/>
        <v>0</v>
      </c>
      <c r="HE96" s="233">
        <f t="shared" si="548"/>
        <v>0</v>
      </c>
      <c r="HF96" s="232" t="str">
        <f t="shared" si="549"/>
        <v/>
      </c>
      <c r="HG96" s="233" t="str">
        <f t="shared" si="550"/>
        <v/>
      </c>
      <c r="HH96" s="232" t="str">
        <f t="shared" si="551"/>
        <v/>
      </c>
      <c r="HI96" s="233" t="str">
        <f t="shared" si="552"/>
        <v/>
      </c>
      <c r="HJ96" s="249">
        <f t="shared" si="553"/>
        <v>3725</v>
      </c>
      <c r="HK96" s="233">
        <f t="shared" si="554"/>
        <v>3819.5000000000005</v>
      </c>
      <c r="HL96" s="232">
        <f t="shared" si="555"/>
        <v>95993.64</v>
      </c>
      <c r="HM96" s="232">
        <f t="shared" si="556"/>
        <v>98109.3</v>
      </c>
    </row>
    <row r="97" spans="1:221" ht="15.75">
      <c r="A97" s="347" t="s">
        <v>44</v>
      </c>
      <c r="B97" s="348" t="s">
        <v>644</v>
      </c>
      <c r="C97" s="349"/>
      <c r="D97" s="347">
        <v>140960</v>
      </c>
      <c r="E97" s="350">
        <v>5</v>
      </c>
      <c r="F97" s="332">
        <v>389</v>
      </c>
      <c r="G97" s="253">
        <v>370</v>
      </c>
      <c r="H97" s="254">
        <v>1</v>
      </c>
      <c r="I97" s="255">
        <v>1</v>
      </c>
      <c r="J97" s="232">
        <f t="shared" si="408"/>
        <v>388</v>
      </c>
      <c r="K97" s="233">
        <f t="shared" si="409"/>
        <v>369</v>
      </c>
      <c r="L97" s="333">
        <v>120</v>
      </c>
      <c r="M97" s="333">
        <v>120</v>
      </c>
      <c r="N97" s="232">
        <f t="shared" si="557"/>
        <v>388</v>
      </c>
      <c r="O97" s="233">
        <f t="shared" si="410"/>
        <v>369</v>
      </c>
      <c r="P97" s="232">
        <f t="shared" si="411"/>
        <v>388</v>
      </c>
      <c r="Q97" s="233">
        <f t="shared" si="412"/>
        <v>369</v>
      </c>
      <c r="R97" s="254">
        <v>3</v>
      </c>
      <c r="S97" s="351">
        <v>3</v>
      </c>
      <c r="T97" s="232">
        <f t="shared" si="413"/>
        <v>3</v>
      </c>
      <c r="U97" s="233">
        <f t="shared" si="414"/>
        <v>3</v>
      </c>
      <c r="V97" s="257">
        <v>0</v>
      </c>
      <c r="W97" s="351">
        <v>0</v>
      </c>
      <c r="X97" s="232">
        <f t="shared" si="415"/>
        <v>0</v>
      </c>
      <c r="Y97" s="233">
        <f t="shared" si="416"/>
        <v>0</v>
      </c>
      <c r="Z97" s="257"/>
      <c r="AA97" s="256"/>
      <c r="AB97" s="232">
        <f t="shared" si="417"/>
        <v>0</v>
      </c>
      <c r="AC97" s="233">
        <f t="shared" si="418"/>
        <v>0</v>
      </c>
      <c r="AD97" s="225">
        <f t="shared" si="419"/>
        <v>3</v>
      </c>
      <c r="AE97" s="233">
        <f t="shared" si="420"/>
        <v>3</v>
      </c>
      <c r="AF97" s="225">
        <f t="shared" si="421"/>
        <v>3</v>
      </c>
      <c r="AG97" s="233">
        <f t="shared" si="422"/>
        <v>3</v>
      </c>
      <c r="AH97" s="245">
        <v>5</v>
      </c>
      <c r="AI97" s="352">
        <v>5.6666666666666661</v>
      </c>
      <c r="AJ97" s="232">
        <f t="shared" si="423"/>
        <v>15</v>
      </c>
      <c r="AK97" s="233">
        <f t="shared" si="424"/>
        <v>17</v>
      </c>
      <c r="AL97" s="245">
        <v>0</v>
      </c>
      <c r="AM97" s="353">
        <v>0</v>
      </c>
      <c r="AN97" s="232">
        <f t="shared" si="425"/>
        <v>0</v>
      </c>
      <c r="AO97" s="233">
        <f t="shared" si="426"/>
        <v>0</v>
      </c>
      <c r="AP97" s="245"/>
      <c r="AQ97" s="354"/>
      <c r="AR97" s="232">
        <f t="shared" si="427"/>
        <v>0</v>
      </c>
      <c r="AS97" s="233">
        <f t="shared" si="428"/>
        <v>0</v>
      </c>
      <c r="AT97" s="545">
        <f t="shared" si="429"/>
        <v>5</v>
      </c>
      <c r="AU97" s="546">
        <f t="shared" si="430"/>
        <v>5.666666666666667</v>
      </c>
      <c r="AV97" s="232">
        <f t="shared" si="431"/>
        <v>15</v>
      </c>
      <c r="AW97" s="233">
        <f t="shared" si="432"/>
        <v>17</v>
      </c>
      <c r="AX97" s="257">
        <v>147.66666666666666</v>
      </c>
      <c r="AY97" s="355">
        <v>156</v>
      </c>
      <c r="AZ97" s="232">
        <f t="shared" si="433"/>
        <v>443</v>
      </c>
      <c r="BA97" s="233">
        <f t="shared" si="434"/>
        <v>468</v>
      </c>
      <c r="BB97" s="257">
        <v>0</v>
      </c>
      <c r="BC97" s="355">
        <v>0</v>
      </c>
      <c r="BD97" s="232">
        <f t="shared" si="435"/>
        <v>0</v>
      </c>
      <c r="BE97" s="233">
        <f t="shared" si="436"/>
        <v>0</v>
      </c>
      <c r="BF97" s="254"/>
      <c r="BG97" s="253"/>
      <c r="BH97" s="232">
        <f t="shared" si="437"/>
        <v>0</v>
      </c>
      <c r="BI97" s="233">
        <f t="shared" si="438"/>
        <v>0</v>
      </c>
      <c r="BJ97" s="232">
        <f t="shared" si="439"/>
        <v>147.66666666666666</v>
      </c>
      <c r="BK97" s="233">
        <f t="shared" si="440"/>
        <v>156</v>
      </c>
      <c r="BL97" s="232">
        <f t="shared" si="441"/>
        <v>443</v>
      </c>
      <c r="BM97" s="233">
        <f t="shared" si="442"/>
        <v>468</v>
      </c>
      <c r="BN97" s="257">
        <v>247</v>
      </c>
      <c r="BO97" s="356">
        <v>249</v>
      </c>
      <c r="BP97" s="232">
        <f t="shared" si="443"/>
        <v>247</v>
      </c>
      <c r="BQ97" s="233">
        <f t="shared" si="444"/>
        <v>249</v>
      </c>
      <c r="BR97" s="257">
        <v>19</v>
      </c>
      <c r="BS97" s="357">
        <v>13</v>
      </c>
      <c r="BT97" s="232">
        <f t="shared" si="445"/>
        <v>19</v>
      </c>
      <c r="BU97" s="233">
        <f t="shared" si="446"/>
        <v>13</v>
      </c>
      <c r="BV97" s="257"/>
      <c r="BW97" s="256"/>
      <c r="BX97" s="232">
        <f t="shared" si="447"/>
        <v>0</v>
      </c>
      <c r="BY97" s="233">
        <f t="shared" si="448"/>
        <v>0</v>
      </c>
      <c r="BZ97" s="225">
        <f t="shared" si="449"/>
        <v>266</v>
      </c>
      <c r="CA97" s="233">
        <f t="shared" si="450"/>
        <v>262</v>
      </c>
      <c r="CB97" s="225">
        <f t="shared" si="451"/>
        <v>266</v>
      </c>
      <c r="CC97" s="233">
        <f t="shared" si="452"/>
        <v>262</v>
      </c>
      <c r="CD97" s="336">
        <v>5.2935222672064777</v>
      </c>
      <c r="CE97" s="353">
        <v>5.5220883534136549</v>
      </c>
      <c r="CF97" s="232">
        <f t="shared" si="453"/>
        <v>1307.5</v>
      </c>
      <c r="CG97" s="233">
        <f t="shared" si="454"/>
        <v>1375</v>
      </c>
      <c r="CH97" s="336">
        <v>6.2105263157894743</v>
      </c>
      <c r="CI97" s="353">
        <v>6</v>
      </c>
      <c r="CJ97" s="232">
        <f t="shared" si="455"/>
        <v>118.00000000000001</v>
      </c>
      <c r="CK97" s="233">
        <f t="shared" si="456"/>
        <v>78</v>
      </c>
      <c r="CL97" s="336"/>
      <c r="CM97" s="358"/>
      <c r="CN97" s="232">
        <f t="shared" si="457"/>
        <v>0</v>
      </c>
      <c r="CO97" s="233">
        <f t="shared" si="458"/>
        <v>0</v>
      </c>
      <c r="CP97" s="232">
        <f t="shared" si="459"/>
        <v>5.3590225563909772</v>
      </c>
      <c r="CQ97" s="546">
        <f t="shared" si="460"/>
        <v>5.5458015267175576</v>
      </c>
      <c r="CR97" s="232">
        <f t="shared" si="461"/>
        <v>1425.5</v>
      </c>
      <c r="CS97" s="233">
        <f t="shared" si="462"/>
        <v>1453</v>
      </c>
      <c r="CT97" s="257">
        <v>154.8042914979757</v>
      </c>
      <c r="CU97" s="355">
        <v>155.94100401606426</v>
      </c>
      <c r="CV97" s="232">
        <f t="shared" si="463"/>
        <v>38236.659999999996</v>
      </c>
      <c r="CW97" s="233">
        <f t="shared" si="464"/>
        <v>38829.31</v>
      </c>
      <c r="CX97" s="257">
        <v>159.63157894736841</v>
      </c>
      <c r="CY97" s="355">
        <v>153.12769230769231</v>
      </c>
      <c r="CZ97" s="232">
        <f t="shared" si="465"/>
        <v>3033</v>
      </c>
      <c r="DA97" s="233">
        <f t="shared" si="466"/>
        <v>1990.66</v>
      </c>
      <c r="DB97" s="254"/>
      <c r="DC97" s="253"/>
      <c r="DD97" s="232">
        <f t="shared" si="467"/>
        <v>0</v>
      </c>
      <c r="DE97" s="233">
        <f t="shared" si="468"/>
        <v>0</v>
      </c>
      <c r="DF97" s="232">
        <f t="shared" si="469"/>
        <v>155.14909774436089</v>
      </c>
      <c r="DG97" s="233">
        <f t="shared" si="470"/>
        <v>155.80141221374046</v>
      </c>
      <c r="DH97" s="232">
        <f t="shared" si="471"/>
        <v>41269.659999999996</v>
      </c>
      <c r="DI97" s="233">
        <f t="shared" si="472"/>
        <v>40819.97</v>
      </c>
      <c r="DJ97" s="232">
        <f t="shared" si="473"/>
        <v>269</v>
      </c>
      <c r="DK97" s="233">
        <f t="shared" si="474"/>
        <v>265</v>
      </c>
      <c r="DL97" s="232">
        <f t="shared" si="475"/>
        <v>269</v>
      </c>
      <c r="DM97" s="233">
        <f t="shared" si="476"/>
        <v>265</v>
      </c>
      <c r="DN97" s="545">
        <f t="shared" si="477"/>
        <v>5.3550185873605951</v>
      </c>
      <c r="DO97" s="546">
        <f t="shared" si="478"/>
        <v>5.5471698113207548</v>
      </c>
      <c r="DP97" s="232">
        <f t="shared" si="479"/>
        <v>1440.5</v>
      </c>
      <c r="DQ97" s="233">
        <f t="shared" si="480"/>
        <v>1470</v>
      </c>
      <c r="DR97" s="232">
        <f t="shared" si="481"/>
        <v>155.06565055762081</v>
      </c>
      <c r="DS97" s="233">
        <f t="shared" si="482"/>
        <v>155.80366037735848</v>
      </c>
      <c r="DT97" s="232">
        <f t="shared" si="483"/>
        <v>41712.659999999996</v>
      </c>
      <c r="DU97" s="233">
        <f t="shared" si="484"/>
        <v>41287.97</v>
      </c>
      <c r="DV97" s="257">
        <v>94</v>
      </c>
      <c r="DW97" s="356">
        <v>80</v>
      </c>
      <c r="DX97" s="232">
        <f t="shared" si="485"/>
        <v>94</v>
      </c>
      <c r="DY97" s="233">
        <f t="shared" si="486"/>
        <v>80</v>
      </c>
      <c r="DZ97" s="257">
        <v>25</v>
      </c>
      <c r="EA97" s="357">
        <v>24</v>
      </c>
      <c r="EB97" s="232">
        <f t="shared" si="487"/>
        <v>25</v>
      </c>
      <c r="EC97" s="233">
        <f t="shared" si="488"/>
        <v>24</v>
      </c>
      <c r="ED97" s="257"/>
      <c r="EE97" s="256"/>
      <c r="EF97" s="232">
        <f t="shared" si="489"/>
        <v>0</v>
      </c>
      <c r="EG97" s="233">
        <f t="shared" si="490"/>
        <v>0</v>
      </c>
      <c r="EH97" s="225">
        <f t="shared" si="491"/>
        <v>119</v>
      </c>
      <c r="EI97" s="233">
        <f t="shared" si="492"/>
        <v>104</v>
      </c>
      <c r="EJ97" s="225">
        <f t="shared" si="493"/>
        <v>119</v>
      </c>
      <c r="EK97" s="233">
        <f t="shared" si="494"/>
        <v>104</v>
      </c>
      <c r="EL97" s="336">
        <v>4.3297872340425538</v>
      </c>
      <c r="EM97" s="353">
        <v>4.0562500000000004</v>
      </c>
      <c r="EN97" s="232">
        <f t="shared" si="495"/>
        <v>407.00000000000006</v>
      </c>
      <c r="EO97" s="233">
        <f t="shared" si="496"/>
        <v>324.5</v>
      </c>
      <c r="EP97" s="336">
        <v>3.98</v>
      </c>
      <c r="EQ97" s="353">
        <v>4.375</v>
      </c>
      <c r="ER97" s="232">
        <f t="shared" si="497"/>
        <v>99.5</v>
      </c>
      <c r="ES97" s="233">
        <f t="shared" si="498"/>
        <v>105</v>
      </c>
      <c r="ET97" s="336"/>
      <c r="EU97" s="358"/>
      <c r="EV97" s="232">
        <f t="shared" si="499"/>
        <v>0</v>
      </c>
      <c r="EW97" s="233">
        <f t="shared" si="500"/>
        <v>0</v>
      </c>
      <c r="EX97" s="545">
        <f t="shared" si="501"/>
        <v>4.2563025210084042</v>
      </c>
      <c r="EY97" s="546">
        <f t="shared" si="502"/>
        <v>4.1298076923076925</v>
      </c>
      <c r="EZ97" s="232">
        <f t="shared" si="503"/>
        <v>506.50000000000011</v>
      </c>
      <c r="FA97" s="233">
        <f t="shared" si="504"/>
        <v>429.5</v>
      </c>
      <c r="FB97" s="257">
        <v>111.76574468085106</v>
      </c>
      <c r="FC97" s="355">
        <v>106.81237499999999</v>
      </c>
      <c r="FD97" s="232">
        <f t="shared" si="505"/>
        <v>10505.98</v>
      </c>
      <c r="FE97" s="233">
        <f t="shared" si="506"/>
        <v>8544.99</v>
      </c>
      <c r="FF97" s="257">
        <v>102.36</v>
      </c>
      <c r="FG97" s="355">
        <v>96.958333333333343</v>
      </c>
      <c r="FH97" s="232">
        <f t="shared" si="507"/>
        <v>2559</v>
      </c>
      <c r="FI97" s="233">
        <f t="shared" si="508"/>
        <v>2327</v>
      </c>
      <c r="FJ97" s="254"/>
      <c r="FK97" s="253"/>
      <c r="FL97" s="232">
        <f t="shared" si="509"/>
        <v>0</v>
      </c>
      <c r="FM97" s="233">
        <f t="shared" si="510"/>
        <v>0</v>
      </c>
      <c r="FN97" s="232">
        <f t="shared" si="511"/>
        <v>109.78974789915966</v>
      </c>
      <c r="FO97" s="233">
        <f t="shared" si="512"/>
        <v>104.53836538461539</v>
      </c>
      <c r="FP97" s="232">
        <f t="shared" si="513"/>
        <v>13064.98</v>
      </c>
      <c r="FQ97" s="233">
        <f t="shared" si="514"/>
        <v>10871.99</v>
      </c>
      <c r="FR97" s="257"/>
      <c r="FS97" s="529"/>
      <c r="FT97" s="232">
        <f t="shared" si="515"/>
        <v>0</v>
      </c>
      <c r="FU97" s="233">
        <f t="shared" si="516"/>
        <v>0</v>
      </c>
      <c r="FV97" s="257"/>
      <c r="FW97" s="256"/>
      <c r="FX97" s="232">
        <f t="shared" si="517"/>
        <v>0</v>
      </c>
      <c r="FY97" s="233">
        <f t="shared" si="518"/>
        <v>0</v>
      </c>
      <c r="FZ97" s="257"/>
      <c r="GA97" s="256"/>
      <c r="GB97" s="232">
        <f t="shared" si="519"/>
        <v>0</v>
      </c>
      <c r="GC97" s="233">
        <f t="shared" si="520"/>
        <v>0</v>
      </c>
      <c r="GD97" s="249">
        <f t="shared" si="521"/>
        <v>344</v>
      </c>
      <c r="GE97" s="233">
        <f t="shared" si="522"/>
        <v>332</v>
      </c>
      <c r="GF97" s="232">
        <f t="shared" si="523"/>
        <v>344</v>
      </c>
      <c r="GG97" s="233">
        <f t="shared" si="524"/>
        <v>332</v>
      </c>
      <c r="GH97" s="232">
        <f t="shared" si="525"/>
        <v>1729.5</v>
      </c>
      <c r="GI97" s="233">
        <f t="shared" si="526"/>
        <v>1716.5</v>
      </c>
      <c r="GJ97" s="232">
        <f t="shared" si="527"/>
        <v>49185.64</v>
      </c>
      <c r="GK97" s="233">
        <f t="shared" si="528"/>
        <v>47842.299999999996</v>
      </c>
      <c r="GL97" s="249">
        <f t="shared" si="529"/>
        <v>44</v>
      </c>
      <c r="GM97" s="233">
        <f t="shared" si="530"/>
        <v>37</v>
      </c>
      <c r="GN97" s="232">
        <f t="shared" si="531"/>
        <v>44</v>
      </c>
      <c r="GO97" s="233">
        <f t="shared" si="532"/>
        <v>37</v>
      </c>
      <c r="GP97" s="232">
        <f t="shared" si="533"/>
        <v>217.5</v>
      </c>
      <c r="GQ97" s="233">
        <f t="shared" si="534"/>
        <v>183</v>
      </c>
      <c r="GR97" s="232">
        <f t="shared" si="535"/>
        <v>5592</v>
      </c>
      <c r="GS97" s="233">
        <f t="shared" si="536"/>
        <v>4317.66</v>
      </c>
      <c r="GT97" s="249">
        <f t="shared" si="537"/>
        <v>388</v>
      </c>
      <c r="GU97" s="233">
        <f t="shared" si="538"/>
        <v>369</v>
      </c>
      <c r="GV97" s="232">
        <f t="shared" si="539"/>
        <v>388</v>
      </c>
      <c r="GW97" s="233">
        <f t="shared" si="540"/>
        <v>369</v>
      </c>
      <c r="GX97" s="232">
        <f t="shared" si="541"/>
        <v>1947</v>
      </c>
      <c r="GY97" s="233">
        <f t="shared" si="542"/>
        <v>1899.5</v>
      </c>
      <c r="GZ97" s="232">
        <f t="shared" si="543"/>
        <v>54777.64</v>
      </c>
      <c r="HA97" s="233">
        <f t="shared" si="544"/>
        <v>52159.959999999992</v>
      </c>
      <c r="HB97" s="249">
        <f t="shared" si="545"/>
        <v>0</v>
      </c>
      <c r="HC97" s="233">
        <f t="shared" si="546"/>
        <v>0</v>
      </c>
      <c r="HD97" s="232">
        <f t="shared" si="547"/>
        <v>0</v>
      </c>
      <c r="HE97" s="233">
        <f t="shared" si="548"/>
        <v>0</v>
      </c>
      <c r="HF97" s="232" t="str">
        <f t="shared" si="549"/>
        <v/>
      </c>
      <c r="HG97" s="233" t="str">
        <f t="shared" si="550"/>
        <v/>
      </c>
      <c r="HH97" s="232" t="str">
        <f t="shared" si="551"/>
        <v/>
      </c>
      <c r="HI97" s="233" t="str">
        <f t="shared" si="552"/>
        <v/>
      </c>
      <c r="HJ97" s="249">
        <f t="shared" si="553"/>
        <v>1947</v>
      </c>
      <c r="HK97" s="233">
        <f t="shared" si="554"/>
        <v>1899.5</v>
      </c>
      <c r="HL97" s="232">
        <f t="shared" si="555"/>
        <v>54777.64</v>
      </c>
      <c r="HM97" s="232">
        <f t="shared" si="556"/>
        <v>52159.96</v>
      </c>
    </row>
    <row r="98" spans="1:221" ht="15.75">
      <c r="A98" s="347" t="s">
        <v>44</v>
      </c>
      <c r="B98" s="348" t="s">
        <v>661</v>
      </c>
      <c r="C98" s="388" t="s">
        <v>688</v>
      </c>
      <c r="D98" s="347">
        <v>447689</v>
      </c>
      <c r="E98" s="389">
        <v>6</v>
      </c>
      <c r="F98" s="332">
        <v>91</v>
      </c>
      <c r="G98" s="253">
        <v>185</v>
      </c>
      <c r="H98" s="254">
        <v>0</v>
      </c>
      <c r="I98" s="255">
        <v>0</v>
      </c>
      <c r="J98" s="232">
        <f t="shared" si="408"/>
        <v>91</v>
      </c>
      <c r="K98" s="233">
        <f t="shared" si="409"/>
        <v>185</v>
      </c>
      <c r="L98" s="333">
        <v>120</v>
      </c>
      <c r="M98" s="333">
        <v>120</v>
      </c>
      <c r="N98" s="232">
        <f t="shared" si="557"/>
        <v>91</v>
      </c>
      <c r="O98" s="233">
        <f t="shared" si="410"/>
        <v>185</v>
      </c>
      <c r="P98" s="232">
        <f t="shared" si="411"/>
        <v>91</v>
      </c>
      <c r="Q98" s="233">
        <f t="shared" si="412"/>
        <v>185</v>
      </c>
      <c r="R98" s="254">
        <v>0</v>
      </c>
      <c r="S98" s="351">
        <v>0</v>
      </c>
      <c r="T98" s="232">
        <f t="shared" si="413"/>
        <v>0</v>
      </c>
      <c r="U98" s="233">
        <f t="shared" si="414"/>
        <v>0</v>
      </c>
      <c r="V98" s="547">
        <v>0</v>
      </c>
      <c r="W98" s="351">
        <v>0</v>
      </c>
      <c r="X98" s="232">
        <f t="shared" si="415"/>
        <v>0</v>
      </c>
      <c r="Y98" s="233">
        <f t="shared" si="416"/>
        <v>0</v>
      </c>
      <c r="Z98" s="257"/>
      <c r="AA98" s="256"/>
      <c r="AB98" s="232">
        <f t="shared" si="417"/>
        <v>0</v>
      </c>
      <c r="AC98" s="233">
        <f t="shared" si="418"/>
        <v>0</v>
      </c>
      <c r="AD98" s="225">
        <f t="shared" si="419"/>
        <v>0</v>
      </c>
      <c r="AE98" s="233">
        <f t="shared" si="420"/>
        <v>0</v>
      </c>
      <c r="AF98" s="225">
        <f t="shared" si="421"/>
        <v>0</v>
      </c>
      <c r="AG98" s="233">
        <f t="shared" si="422"/>
        <v>0</v>
      </c>
      <c r="AH98" s="245">
        <v>0</v>
      </c>
      <c r="AI98" s="352"/>
      <c r="AJ98" s="232">
        <f t="shared" si="423"/>
        <v>0</v>
      </c>
      <c r="AK98" s="233">
        <f t="shared" si="424"/>
        <v>0</v>
      </c>
      <c r="AL98" s="245">
        <v>0</v>
      </c>
      <c r="AM98" s="573"/>
      <c r="AN98" s="232">
        <f t="shared" si="425"/>
        <v>0</v>
      </c>
      <c r="AO98" s="233">
        <f t="shared" si="426"/>
        <v>0</v>
      </c>
      <c r="AP98" s="245"/>
      <c r="AQ98" s="354"/>
      <c r="AR98" s="232">
        <f t="shared" si="427"/>
        <v>0</v>
      </c>
      <c r="AS98" s="233">
        <f t="shared" si="428"/>
        <v>0</v>
      </c>
      <c r="AT98" s="545">
        <f t="shared" si="429"/>
        <v>0</v>
      </c>
      <c r="AU98" s="546">
        <f t="shared" si="430"/>
        <v>0</v>
      </c>
      <c r="AV98" s="232">
        <f t="shared" si="431"/>
        <v>0</v>
      </c>
      <c r="AW98" s="233">
        <f t="shared" si="432"/>
        <v>0</v>
      </c>
      <c r="AX98" s="257">
        <v>0</v>
      </c>
      <c r="AY98" s="427"/>
      <c r="AZ98" s="232">
        <f t="shared" si="433"/>
        <v>0</v>
      </c>
      <c r="BA98" s="233">
        <f t="shared" si="434"/>
        <v>0</v>
      </c>
      <c r="BB98" s="257">
        <v>0</v>
      </c>
      <c r="BC98" s="427"/>
      <c r="BD98" s="232">
        <f t="shared" si="435"/>
        <v>0</v>
      </c>
      <c r="BE98" s="233">
        <f t="shared" si="436"/>
        <v>0</v>
      </c>
      <c r="BF98" s="254"/>
      <c r="BG98" s="253"/>
      <c r="BH98" s="232">
        <f t="shared" si="437"/>
        <v>0</v>
      </c>
      <c r="BI98" s="233">
        <f t="shared" si="438"/>
        <v>0</v>
      </c>
      <c r="BJ98" s="232">
        <f t="shared" si="439"/>
        <v>0</v>
      </c>
      <c r="BK98" s="233">
        <f t="shared" si="440"/>
        <v>0</v>
      </c>
      <c r="BL98" s="232">
        <f t="shared" si="441"/>
        <v>0</v>
      </c>
      <c r="BM98" s="233">
        <f t="shared" si="442"/>
        <v>0</v>
      </c>
      <c r="BN98" s="257"/>
      <c r="BO98" s="356">
        <v>1</v>
      </c>
      <c r="BP98" s="232">
        <f t="shared" si="443"/>
        <v>0</v>
      </c>
      <c r="BQ98" s="233">
        <f t="shared" si="444"/>
        <v>1</v>
      </c>
      <c r="BR98" s="257"/>
      <c r="BS98" s="576">
        <v>2</v>
      </c>
      <c r="BT98" s="232">
        <f t="shared" si="445"/>
        <v>0</v>
      </c>
      <c r="BU98" s="233">
        <f t="shared" si="446"/>
        <v>2</v>
      </c>
      <c r="BV98" s="257"/>
      <c r="BW98" s="256"/>
      <c r="BX98" s="232">
        <f t="shared" si="447"/>
        <v>0</v>
      </c>
      <c r="BY98" s="233">
        <f t="shared" si="448"/>
        <v>0</v>
      </c>
      <c r="BZ98" s="225">
        <f t="shared" si="449"/>
        <v>0</v>
      </c>
      <c r="CA98" s="233">
        <f t="shared" si="450"/>
        <v>3</v>
      </c>
      <c r="CB98" s="225">
        <f t="shared" si="451"/>
        <v>0</v>
      </c>
      <c r="CC98" s="233">
        <f t="shared" si="452"/>
        <v>3</v>
      </c>
      <c r="CD98" s="336"/>
      <c r="CE98" s="578">
        <v>4</v>
      </c>
      <c r="CF98" s="232">
        <f t="shared" si="453"/>
        <v>0</v>
      </c>
      <c r="CG98" s="233">
        <f t="shared" si="454"/>
        <v>4</v>
      </c>
      <c r="CH98" s="336"/>
      <c r="CI98" s="578">
        <v>3.5</v>
      </c>
      <c r="CJ98" s="232">
        <f t="shared" si="455"/>
        <v>0</v>
      </c>
      <c r="CK98" s="233">
        <f t="shared" si="456"/>
        <v>7</v>
      </c>
      <c r="CL98" s="336"/>
      <c r="CM98" s="580"/>
      <c r="CN98" s="232">
        <f t="shared" si="457"/>
        <v>0</v>
      </c>
      <c r="CO98" s="233">
        <f t="shared" si="458"/>
        <v>0</v>
      </c>
      <c r="CP98" s="232">
        <f t="shared" si="459"/>
        <v>0</v>
      </c>
      <c r="CQ98" s="546">
        <f t="shared" si="460"/>
        <v>3.6666666666666665</v>
      </c>
      <c r="CR98" s="232">
        <f t="shared" si="461"/>
        <v>0</v>
      </c>
      <c r="CS98" s="233">
        <f t="shared" si="462"/>
        <v>11</v>
      </c>
      <c r="CT98" s="257"/>
      <c r="CU98" s="582">
        <v>129</v>
      </c>
      <c r="CV98" s="232">
        <f t="shared" si="463"/>
        <v>0</v>
      </c>
      <c r="CW98" s="233">
        <f t="shared" si="464"/>
        <v>129</v>
      </c>
      <c r="CX98" s="257"/>
      <c r="CY98" s="582">
        <v>121.5</v>
      </c>
      <c r="CZ98" s="232">
        <f t="shared" si="465"/>
        <v>0</v>
      </c>
      <c r="DA98" s="233">
        <f t="shared" si="466"/>
        <v>243</v>
      </c>
      <c r="DB98" s="254"/>
      <c r="DC98" s="253"/>
      <c r="DD98" s="232">
        <f t="shared" si="467"/>
        <v>0</v>
      </c>
      <c r="DE98" s="233">
        <f t="shared" si="468"/>
        <v>0</v>
      </c>
      <c r="DF98" s="232">
        <f t="shared" si="469"/>
        <v>0</v>
      </c>
      <c r="DG98" s="233">
        <f t="shared" si="470"/>
        <v>124</v>
      </c>
      <c r="DH98" s="232">
        <f t="shared" si="471"/>
        <v>0</v>
      </c>
      <c r="DI98" s="233">
        <f t="shared" si="472"/>
        <v>372</v>
      </c>
      <c r="DJ98" s="232">
        <f t="shared" si="473"/>
        <v>0</v>
      </c>
      <c r="DK98" s="233">
        <f t="shared" si="474"/>
        <v>3</v>
      </c>
      <c r="DL98" s="232">
        <f t="shared" si="475"/>
        <v>0</v>
      </c>
      <c r="DM98" s="233">
        <f t="shared" si="476"/>
        <v>3</v>
      </c>
      <c r="DN98" s="545">
        <f t="shared" si="477"/>
        <v>0</v>
      </c>
      <c r="DO98" s="546">
        <f t="shared" si="478"/>
        <v>3.6666666666666665</v>
      </c>
      <c r="DP98" s="232">
        <f t="shared" si="479"/>
        <v>0</v>
      </c>
      <c r="DQ98" s="233">
        <f t="shared" si="480"/>
        <v>11</v>
      </c>
      <c r="DR98" s="232">
        <f t="shared" si="481"/>
        <v>0</v>
      </c>
      <c r="DS98" s="233">
        <f t="shared" si="482"/>
        <v>124</v>
      </c>
      <c r="DT98" s="232">
        <f t="shared" si="483"/>
        <v>0</v>
      </c>
      <c r="DU98" s="233">
        <f t="shared" si="484"/>
        <v>372</v>
      </c>
      <c r="DV98" s="257">
        <v>56</v>
      </c>
      <c r="DW98" s="576">
        <v>99</v>
      </c>
      <c r="DX98" s="232">
        <f t="shared" si="485"/>
        <v>56</v>
      </c>
      <c r="DY98" s="233">
        <f t="shared" si="486"/>
        <v>99</v>
      </c>
      <c r="DZ98" s="257">
        <v>35</v>
      </c>
      <c r="EA98" s="576">
        <v>83</v>
      </c>
      <c r="EB98" s="232">
        <f t="shared" si="487"/>
        <v>35</v>
      </c>
      <c r="EC98" s="233">
        <f t="shared" si="488"/>
        <v>83</v>
      </c>
      <c r="ED98" s="257"/>
      <c r="EE98" s="256"/>
      <c r="EF98" s="232">
        <f t="shared" si="489"/>
        <v>0</v>
      </c>
      <c r="EG98" s="233">
        <f t="shared" si="490"/>
        <v>0</v>
      </c>
      <c r="EH98" s="225">
        <f t="shared" si="491"/>
        <v>91</v>
      </c>
      <c r="EI98" s="233">
        <f t="shared" si="492"/>
        <v>182</v>
      </c>
      <c r="EJ98" s="225">
        <f t="shared" si="493"/>
        <v>91</v>
      </c>
      <c r="EK98" s="233">
        <f t="shared" si="494"/>
        <v>182</v>
      </c>
      <c r="EL98" s="336">
        <v>2.69</v>
      </c>
      <c r="EM98" s="578">
        <v>3.14</v>
      </c>
      <c r="EN98" s="232">
        <f t="shared" si="495"/>
        <v>150.63999999999999</v>
      </c>
      <c r="EO98" s="233">
        <f t="shared" si="496"/>
        <v>310.86</v>
      </c>
      <c r="EP98" s="336">
        <v>3.07</v>
      </c>
      <c r="EQ98" s="578">
        <v>3.2</v>
      </c>
      <c r="ER98" s="232">
        <f t="shared" si="497"/>
        <v>107.44999999999999</v>
      </c>
      <c r="ES98" s="233">
        <f t="shared" si="498"/>
        <v>265.60000000000002</v>
      </c>
      <c r="ET98" s="336"/>
      <c r="EU98" s="580"/>
      <c r="EV98" s="232">
        <f t="shared" si="499"/>
        <v>0</v>
      </c>
      <c r="EW98" s="233">
        <f t="shared" si="500"/>
        <v>0</v>
      </c>
      <c r="EX98" s="545">
        <f t="shared" si="501"/>
        <v>2.836153846153846</v>
      </c>
      <c r="EY98" s="546">
        <f t="shared" si="502"/>
        <v>3.1673626373626376</v>
      </c>
      <c r="EZ98" s="232">
        <f t="shared" si="503"/>
        <v>258.08999999999997</v>
      </c>
      <c r="FA98" s="233">
        <f t="shared" si="504"/>
        <v>576.46</v>
      </c>
      <c r="FB98" s="257">
        <v>69.3</v>
      </c>
      <c r="FC98" s="582">
        <v>79.83</v>
      </c>
      <c r="FD98" s="232">
        <f t="shared" si="505"/>
        <v>3880.7999999999997</v>
      </c>
      <c r="FE98" s="233">
        <f t="shared" si="506"/>
        <v>7903.17</v>
      </c>
      <c r="FF98" s="257">
        <v>65.77</v>
      </c>
      <c r="FG98" s="582">
        <v>56.28</v>
      </c>
      <c r="FH98" s="232">
        <f t="shared" si="507"/>
        <v>2301.9499999999998</v>
      </c>
      <c r="FI98" s="233">
        <f t="shared" si="508"/>
        <v>4671.24</v>
      </c>
      <c r="FJ98" s="254"/>
      <c r="FK98" s="253"/>
      <c r="FL98" s="232">
        <f t="shared" si="509"/>
        <v>0</v>
      </c>
      <c r="FM98" s="233">
        <f t="shared" si="510"/>
        <v>0</v>
      </c>
      <c r="FN98" s="232">
        <f t="shared" si="511"/>
        <v>67.942307692307693</v>
      </c>
      <c r="FO98" s="233">
        <f t="shared" si="512"/>
        <v>69.090164835164828</v>
      </c>
      <c r="FP98" s="232">
        <f t="shared" si="513"/>
        <v>6182.75</v>
      </c>
      <c r="FQ98" s="233">
        <f t="shared" si="514"/>
        <v>12574.409999999998</v>
      </c>
      <c r="FR98" s="257"/>
      <c r="FS98" s="529"/>
      <c r="FT98" s="232">
        <f t="shared" si="515"/>
        <v>0</v>
      </c>
      <c r="FU98" s="233">
        <f t="shared" si="516"/>
        <v>0</v>
      </c>
      <c r="FV98" s="257"/>
      <c r="FW98" s="256"/>
      <c r="FX98" s="232">
        <f t="shared" si="517"/>
        <v>0</v>
      </c>
      <c r="FY98" s="233">
        <f t="shared" si="518"/>
        <v>0</v>
      </c>
      <c r="FZ98" s="257"/>
      <c r="GA98" s="256"/>
      <c r="GB98" s="232">
        <f t="shared" si="519"/>
        <v>0</v>
      </c>
      <c r="GC98" s="233">
        <f t="shared" si="520"/>
        <v>0</v>
      </c>
      <c r="GD98" s="249">
        <f t="shared" si="521"/>
        <v>56</v>
      </c>
      <c r="GE98" s="233">
        <f t="shared" si="522"/>
        <v>100</v>
      </c>
      <c r="GF98" s="232">
        <f t="shared" si="523"/>
        <v>56</v>
      </c>
      <c r="GG98" s="233">
        <f t="shared" si="524"/>
        <v>100</v>
      </c>
      <c r="GH98" s="232">
        <f t="shared" si="525"/>
        <v>150.63999999999999</v>
      </c>
      <c r="GI98" s="233">
        <f t="shared" si="526"/>
        <v>314.86</v>
      </c>
      <c r="GJ98" s="232">
        <f t="shared" si="527"/>
        <v>3880.7999999999997</v>
      </c>
      <c r="GK98" s="233">
        <f t="shared" si="528"/>
        <v>8032.17</v>
      </c>
      <c r="GL98" s="249">
        <f t="shared" si="529"/>
        <v>35</v>
      </c>
      <c r="GM98" s="233">
        <f t="shared" si="530"/>
        <v>85</v>
      </c>
      <c r="GN98" s="232">
        <f t="shared" si="531"/>
        <v>35</v>
      </c>
      <c r="GO98" s="233">
        <f t="shared" si="532"/>
        <v>85</v>
      </c>
      <c r="GP98" s="232">
        <f t="shared" si="533"/>
        <v>107.44999999999999</v>
      </c>
      <c r="GQ98" s="233">
        <f t="shared" si="534"/>
        <v>272.60000000000002</v>
      </c>
      <c r="GR98" s="232">
        <f t="shared" si="535"/>
        <v>2301.9499999999998</v>
      </c>
      <c r="GS98" s="233">
        <f t="shared" si="536"/>
        <v>4914.24</v>
      </c>
      <c r="GT98" s="249">
        <f t="shared" si="537"/>
        <v>91</v>
      </c>
      <c r="GU98" s="233">
        <f t="shared" si="538"/>
        <v>185</v>
      </c>
      <c r="GV98" s="232">
        <f t="shared" si="539"/>
        <v>91</v>
      </c>
      <c r="GW98" s="233">
        <f t="shared" si="540"/>
        <v>185</v>
      </c>
      <c r="GX98" s="232">
        <f t="shared" si="541"/>
        <v>258.08999999999997</v>
      </c>
      <c r="GY98" s="233">
        <f t="shared" si="542"/>
        <v>587.46</v>
      </c>
      <c r="GZ98" s="232">
        <f t="shared" si="543"/>
        <v>6182.75</v>
      </c>
      <c r="HA98" s="233">
        <f t="shared" si="544"/>
        <v>12946.41</v>
      </c>
      <c r="HB98" s="249">
        <f t="shared" si="545"/>
        <v>0</v>
      </c>
      <c r="HC98" s="233">
        <f t="shared" si="546"/>
        <v>0</v>
      </c>
      <c r="HD98" s="232">
        <f t="shared" si="547"/>
        <v>0</v>
      </c>
      <c r="HE98" s="233">
        <f t="shared" si="548"/>
        <v>0</v>
      </c>
      <c r="HF98" s="232" t="str">
        <f t="shared" si="549"/>
        <v/>
      </c>
      <c r="HG98" s="233" t="str">
        <f t="shared" si="550"/>
        <v/>
      </c>
      <c r="HH98" s="232" t="str">
        <f t="shared" si="551"/>
        <v/>
      </c>
      <c r="HI98" s="233" t="str">
        <f t="shared" si="552"/>
        <v/>
      </c>
      <c r="HJ98" s="249">
        <f t="shared" si="553"/>
        <v>258.08999999999997</v>
      </c>
      <c r="HK98" s="233">
        <f t="shared" si="554"/>
        <v>587.46</v>
      </c>
      <c r="HL98" s="232">
        <f t="shared" si="555"/>
        <v>6182.75</v>
      </c>
      <c r="HM98" s="232">
        <f t="shared" si="556"/>
        <v>12946.409999999998</v>
      </c>
    </row>
    <row r="99" spans="1:221" ht="15.75">
      <c r="A99" s="347" t="s">
        <v>44</v>
      </c>
      <c r="B99" s="348" t="s">
        <v>646</v>
      </c>
      <c r="C99" s="349"/>
      <c r="D99" s="347">
        <v>140322</v>
      </c>
      <c r="E99" s="350">
        <v>6</v>
      </c>
      <c r="F99" s="332">
        <v>443</v>
      </c>
      <c r="G99" s="253">
        <v>517</v>
      </c>
      <c r="H99" s="254">
        <v>0</v>
      </c>
      <c r="I99" s="779">
        <v>0</v>
      </c>
      <c r="J99" s="232">
        <f t="shared" si="408"/>
        <v>443</v>
      </c>
      <c r="K99" s="233">
        <f t="shared" si="409"/>
        <v>517</v>
      </c>
      <c r="L99" s="333">
        <v>120</v>
      </c>
      <c r="M99" s="333">
        <v>120</v>
      </c>
      <c r="N99" s="232">
        <f t="shared" si="557"/>
        <v>443</v>
      </c>
      <c r="O99" s="233">
        <f t="shared" si="410"/>
        <v>517</v>
      </c>
      <c r="P99" s="232">
        <f t="shared" si="411"/>
        <v>443</v>
      </c>
      <c r="Q99" s="233">
        <f t="shared" si="412"/>
        <v>517</v>
      </c>
      <c r="R99" s="254">
        <v>6</v>
      </c>
      <c r="S99" s="351">
        <v>7</v>
      </c>
      <c r="T99" s="232">
        <f t="shared" si="413"/>
        <v>6</v>
      </c>
      <c r="U99" s="233">
        <f t="shared" si="414"/>
        <v>7</v>
      </c>
      <c r="V99" s="257">
        <v>2</v>
      </c>
      <c r="W99" s="351">
        <v>1</v>
      </c>
      <c r="X99" s="232">
        <f t="shared" si="415"/>
        <v>2</v>
      </c>
      <c r="Y99" s="233">
        <f t="shared" si="416"/>
        <v>1</v>
      </c>
      <c r="Z99" s="257"/>
      <c r="AA99" s="256"/>
      <c r="AB99" s="232">
        <f t="shared" si="417"/>
        <v>0</v>
      </c>
      <c r="AC99" s="233">
        <f t="shared" si="418"/>
        <v>0</v>
      </c>
      <c r="AD99" s="225">
        <f t="shared" si="419"/>
        <v>8</v>
      </c>
      <c r="AE99" s="233">
        <f t="shared" si="420"/>
        <v>8</v>
      </c>
      <c r="AF99" s="225">
        <f t="shared" si="421"/>
        <v>8</v>
      </c>
      <c r="AG99" s="233">
        <f t="shared" si="422"/>
        <v>8</v>
      </c>
      <c r="AH99" s="245">
        <v>4.75</v>
      </c>
      <c r="AI99" s="352">
        <v>5.5</v>
      </c>
      <c r="AJ99" s="232">
        <f t="shared" si="423"/>
        <v>28.5</v>
      </c>
      <c r="AK99" s="233">
        <f t="shared" si="424"/>
        <v>38.5</v>
      </c>
      <c r="AL99" s="245">
        <v>4</v>
      </c>
      <c r="AM99" s="570">
        <v>8.5</v>
      </c>
      <c r="AN99" s="232">
        <f t="shared" si="425"/>
        <v>8</v>
      </c>
      <c r="AO99" s="233">
        <f t="shared" si="426"/>
        <v>8.5</v>
      </c>
      <c r="AP99" s="245"/>
      <c r="AQ99" s="354"/>
      <c r="AR99" s="232">
        <f t="shared" si="427"/>
        <v>0</v>
      </c>
      <c r="AS99" s="233">
        <f t="shared" si="428"/>
        <v>0</v>
      </c>
      <c r="AT99" s="545">
        <f t="shared" si="429"/>
        <v>4.5625</v>
      </c>
      <c r="AU99" s="546">
        <f t="shared" si="430"/>
        <v>5.875</v>
      </c>
      <c r="AV99" s="232">
        <f t="shared" si="431"/>
        <v>36.5</v>
      </c>
      <c r="AW99" s="233">
        <f t="shared" si="432"/>
        <v>47</v>
      </c>
      <c r="AX99" s="257">
        <v>127.33333333333334</v>
      </c>
      <c r="AY99" s="355">
        <v>126.57142857142857</v>
      </c>
      <c r="AZ99" s="232">
        <f t="shared" si="433"/>
        <v>764</v>
      </c>
      <c r="BA99" s="233">
        <f t="shared" si="434"/>
        <v>886</v>
      </c>
      <c r="BB99" s="257">
        <v>123.5</v>
      </c>
      <c r="BC99" s="355">
        <v>126</v>
      </c>
      <c r="BD99" s="232">
        <f t="shared" si="435"/>
        <v>247</v>
      </c>
      <c r="BE99" s="233">
        <f t="shared" si="436"/>
        <v>126</v>
      </c>
      <c r="BF99" s="254"/>
      <c r="BG99" s="253"/>
      <c r="BH99" s="232">
        <f t="shared" si="437"/>
        <v>0</v>
      </c>
      <c r="BI99" s="233">
        <f t="shared" si="438"/>
        <v>0</v>
      </c>
      <c r="BJ99" s="232">
        <f t="shared" si="439"/>
        <v>126.375</v>
      </c>
      <c r="BK99" s="233">
        <f t="shared" si="440"/>
        <v>126.5</v>
      </c>
      <c r="BL99" s="232">
        <f t="shared" si="441"/>
        <v>1011</v>
      </c>
      <c r="BM99" s="233">
        <f t="shared" si="442"/>
        <v>1012</v>
      </c>
      <c r="BN99" s="257">
        <v>136</v>
      </c>
      <c r="BO99" s="356">
        <v>165</v>
      </c>
      <c r="BP99" s="232">
        <f t="shared" si="443"/>
        <v>136</v>
      </c>
      <c r="BQ99" s="233">
        <f t="shared" si="444"/>
        <v>165</v>
      </c>
      <c r="BR99" s="257">
        <v>61</v>
      </c>
      <c r="BS99" s="357">
        <v>59</v>
      </c>
      <c r="BT99" s="232">
        <f t="shared" si="445"/>
        <v>61</v>
      </c>
      <c r="BU99" s="233">
        <f t="shared" si="446"/>
        <v>59</v>
      </c>
      <c r="BV99" s="257"/>
      <c r="BW99" s="256"/>
      <c r="BX99" s="232">
        <f t="shared" si="447"/>
        <v>0</v>
      </c>
      <c r="BY99" s="233">
        <f t="shared" si="448"/>
        <v>0</v>
      </c>
      <c r="BZ99" s="225">
        <f t="shared" si="449"/>
        <v>197</v>
      </c>
      <c r="CA99" s="233">
        <f t="shared" si="450"/>
        <v>224</v>
      </c>
      <c r="CB99" s="225">
        <f t="shared" si="451"/>
        <v>197</v>
      </c>
      <c r="CC99" s="233">
        <f t="shared" si="452"/>
        <v>224</v>
      </c>
      <c r="CD99" s="336">
        <v>6.819852941176471</v>
      </c>
      <c r="CE99" s="353">
        <v>6.4333333333333336</v>
      </c>
      <c r="CF99" s="232">
        <f t="shared" si="453"/>
        <v>927.5</v>
      </c>
      <c r="CG99" s="233">
        <f t="shared" si="454"/>
        <v>1061.5</v>
      </c>
      <c r="CH99" s="336">
        <v>7.9344262295081966</v>
      </c>
      <c r="CI99" s="353">
        <v>7.7372881355932206</v>
      </c>
      <c r="CJ99" s="232">
        <f t="shared" si="455"/>
        <v>484</v>
      </c>
      <c r="CK99" s="233">
        <f t="shared" si="456"/>
        <v>456.5</v>
      </c>
      <c r="CL99" s="336"/>
      <c r="CM99" s="358"/>
      <c r="CN99" s="232">
        <f t="shared" si="457"/>
        <v>0</v>
      </c>
      <c r="CO99" s="233">
        <f t="shared" si="458"/>
        <v>0</v>
      </c>
      <c r="CP99" s="232">
        <f t="shared" si="459"/>
        <v>7.1649746192893398</v>
      </c>
      <c r="CQ99" s="546">
        <f t="shared" si="460"/>
        <v>6.7767857142857144</v>
      </c>
      <c r="CR99" s="232">
        <f t="shared" si="461"/>
        <v>1411.5</v>
      </c>
      <c r="CS99" s="233">
        <f t="shared" si="462"/>
        <v>1518</v>
      </c>
      <c r="CT99" s="257">
        <v>147.39904411764707</v>
      </c>
      <c r="CU99" s="355">
        <v>144.95303030303032</v>
      </c>
      <c r="CV99" s="232">
        <f t="shared" si="463"/>
        <v>20046.27</v>
      </c>
      <c r="CW99" s="233">
        <f t="shared" si="464"/>
        <v>23917.250000000004</v>
      </c>
      <c r="CX99" s="257">
        <v>140.83524590163935</v>
      </c>
      <c r="CY99" s="355">
        <v>137.4564406779661</v>
      </c>
      <c r="CZ99" s="232">
        <f t="shared" si="465"/>
        <v>8590.9500000000007</v>
      </c>
      <c r="DA99" s="233">
        <f t="shared" si="466"/>
        <v>8109.93</v>
      </c>
      <c r="DB99" s="254"/>
      <c r="DC99" s="253"/>
      <c r="DD99" s="232">
        <f t="shared" si="467"/>
        <v>0</v>
      </c>
      <c r="DE99" s="233">
        <f t="shared" si="468"/>
        <v>0</v>
      </c>
      <c r="DF99" s="232">
        <f t="shared" si="469"/>
        <v>145.36659898477157</v>
      </c>
      <c r="DG99" s="233">
        <f t="shared" si="470"/>
        <v>142.97848214285716</v>
      </c>
      <c r="DH99" s="232">
        <f t="shared" si="471"/>
        <v>28637.22</v>
      </c>
      <c r="DI99" s="233">
        <f t="shared" si="472"/>
        <v>32027.180000000004</v>
      </c>
      <c r="DJ99" s="232">
        <f t="shared" si="473"/>
        <v>205</v>
      </c>
      <c r="DK99" s="233">
        <f t="shared" si="474"/>
        <v>232</v>
      </c>
      <c r="DL99" s="232">
        <f t="shared" si="475"/>
        <v>205</v>
      </c>
      <c r="DM99" s="233">
        <f t="shared" si="476"/>
        <v>232</v>
      </c>
      <c r="DN99" s="545">
        <f t="shared" si="477"/>
        <v>7.0634146341463415</v>
      </c>
      <c r="DO99" s="546">
        <f t="shared" si="478"/>
        <v>6.7456896551724137</v>
      </c>
      <c r="DP99" s="232">
        <f t="shared" si="479"/>
        <v>1448</v>
      </c>
      <c r="DQ99" s="233">
        <f t="shared" si="480"/>
        <v>1565</v>
      </c>
      <c r="DR99" s="232">
        <f t="shared" si="481"/>
        <v>144.62546341463414</v>
      </c>
      <c r="DS99" s="233">
        <f t="shared" si="482"/>
        <v>142.41025862068969</v>
      </c>
      <c r="DT99" s="232">
        <f t="shared" si="483"/>
        <v>29648.219999999998</v>
      </c>
      <c r="DU99" s="233">
        <f t="shared" si="484"/>
        <v>33039.180000000008</v>
      </c>
      <c r="DV99" s="257">
        <v>117</v>
      </c>
      <c r="DW99" s="356">
        <v>154</v>
      </c>
      <c r="DX99" s="232">
        <f t="shared" si="485"/>
        <v>117</v>
      </c>
      <c r="DY99" s="233">
        <f t="shared" si="486"/>
        <v>154</v>
      </c>
      <c r="DZ99" s="257">
        <v>121</v>
      </c>
      <c r="EA99" s="357">
        <v>131</v>
      </c>
      <c r="EB99" s="232">
        <f t="shared" si="487"/>
        <v>121</v>
      </c>
      <c r="EC99" s="233">
        <f t="shared" si="488"/>
        <v>131</v>
      </c>
      <c r="ED99" s="257"/>
      <c r="EE99" s="256"/>
      <c r="EF99" s="232">
        <f t="shared" si="489"/>
        <v>0</v>
      </c>
      <c r="EG99" s="233">
        <f t="shared" si="490"/>
        <v>0</v>
      </c>
      <c r="EH99" s="225">
        <f t="shared" si="491"/>
        <v>238</v>
      </c>
      <c r="EI99" s="233">
        <f t="shared" si="492"/>
        <v>285</v>
      </c>
      <c r="EJ99" s="225">
        <f t="shared" si="493"/>
        <v>238</v>
      </c>
      <c r="EK99" s="233">
        <f t="shared" si="494"/>
        <v>285</v>
      </c>
      <c r="EL99" s="336">
        <v>3.7521367521367526</v>
      </c>
      <c r="EM99" s="353">
        <v>4.3181818181818183</v>
      </c>
      <c r="EN99" s="232">
        <f t="shared" si="495"/>
        <v>439.00000000000006</v>
      </c>
      <c r="EO99" s="233">
        <f t="shared" si="496"/>
        <v>665</v>
      </c>
      <c r="EP99" s="336">
        <v>5.2355371900826446</v>
      </c>
      <c r="EQ99" s="353">
        <v>5.0916030534351142</v>
      </c>
      <c r="ER99" s="232">
        <f t="shared" si="497"/>
        <v>633.5</v>
      </c>
      <c r="ES99" s="233">
        <f t="shared" si="498"/>
        <v>667</v>
      </c>
      <c r="ET99" s="336"/>
      <c r="EU99" s="358"/>
      <c r="EV99" s="232">
        <f t="shared" si="499"/>
        <v>0</v>
      </c>
      <c r="EW99" s="233">
        <f t="shared" si="500"/>
        <v>0</v>
      </c>
      <c r="EX99" s="545">
        <f t="shared" si="501"/>
        <v>4.5063025210084033</v>
      </c>
      <c r="EY99" s="546">
        <f t="shared" si="502"/>
        <v>4.6736842105263161</v>
      </c>
      <c r="EZ99" s="232">
        <f t="shared" si="503"/>
        <v>1072.5</v>
      </c>
      <c r="FA99" s="233">
        <f t="shared" si="504"/>
        <v>1332</v>
      </c>
      <c r="FB99" s="257">
        <v>99.19367521367522</v>
      </c>
      <c r="FC99" s="355">
        <v>105.55837662337663</v>
      </c>
      <c r="FD99" s="232">
        <f t="shared" si="505"/>
        <v>11605.660000000002</v>
      </c>
      <c r="FE99" s="233">
        <f t="shared" si="506"/>
        <v>16255.990000000002</v>
      </c>
      <c r="FF99" s="257">
        <v>98.994297520661149</v>
      </c>
      <c r="FG99" s="355">
        <v>95.401679389312974</v>
      </c>
      <c r="FH99" s="232">
        <f t="shared" si="507"/>
        <v>11978.31</v>
      </c>
      <c r="FI99" s="233">
        <f t="shared" si="508"/>
        <v>12497.619999999999</v>
      </c>
      <c r="FJ99" s="254"/>
      <c r="FK99" s="253"/>
      <c r="FL99" s="232">
        <f t="shared" si="509"/>
        <v>0</v>
      </c>
      <c r="FM99" s="233">
        <f t="shared" si="510"/>
        <v>0</v>
      </c>
      <c r="FN99" s="232">
        <f t="shared" si="511"/>
        <v>99.092310924369755</v>
      </c>
      <c r="FO99" s="233">
        <f t="shared" si="512"/>
        <v>100.88985964912281</v>
      </c>
      <c r="FP99" s="232">
        <f t="shared" si="513"/>
        <v>23583.97</v>
      </c>
      <c r="FQ99" s="233">
        <f t="shared" si="514"/>
        <v>28753.61</v>
      </c>
      <c r="FR99" s="257"/>
      <c r="FS99" s="529"/>
      <c r="FT99" s="232">
        <f t="shared" si="515"/>
        <v>0</v>
      </c>
      <c r="FU99" s="233">
        <f t="shared" si="516"/>
        <v>0</v>
      </c>
      <c r="FV99" s="257"/>
      <c r="FW99" s="256"/>
      <c r="FX99" s="232">
        <f t="shared" si="517"/>
        <v>0</v>
      </c>
      <c r="FY99" s="233">
        <f t="shared" si="518"/>
        <v>0</v>
      </c>
      <c r="FZ99" s="257"/>
      <c r="GA99" s="256"/>
      <c r="GB99" s="232">
        <f t="shared" si="519"/>
        <v>0</v>
      </c>
      <c r="GC99" s="233">
        <f t="shared" si="520"/>
        <v>0</v>
      </c>
      <c r="GD99" s="249">
        <f t="shared" si="521"/>
        <v>259</v>
      </c>
      <c r="GE99" s="233">
        <f t="shared" si="522"/>
        <v>326</v>
      </c>
      <c r="GF99" s="232">
        <f t="shared" si="523"/>
        <v>259</v>
      </c>
      <c r="GG99" s="233">
        <f t="shared" si="524"/>
        <v>326</v>
      </c>
      <c r="GH99" s="232">
        <f t="shared" si="525"/>
        <v>1395</v>
      </c>
      <c r="GI99" s="233">
        <f t="shared" si="526"/>
        <v>1765</v>
      </c>
      <c r="GJ99" s="232">
        <f t="shared" si="527"/>
        <v>32415.93</v>
      </c>
      <c r="GK99" s="233">
        <f t="shared" si="528"/>
        <v>41059.240000000005</v>
      </c>
      <c r="GL99" s="249">
        <f t="shared" si="529"/>
        <v>184</v>
      </c>
      <c r="GM99" s="233">
        <f t="shared" si="530"/>
        <v>191</v>
      </c>
      <c r="GN99" s="232">
        <f t="shared" si="531"/>
        <v>184</v>
      </c>
      <c r="GO99" s="233">
        <f t="shared" si="532"/>
        <v>191</v>
      </c>
      <c r="GP99" s="232">
        <f t="shared" si="533"/>
        <v>1125.5</v>
      </c>
      <c r="GQ99" s="233">
        <f t="shared" si="534"/>
        <v>1132</v>
      </c>
      <c r="GR99" s="232">
        <f t="shared" si="535"/>
        <v>20816.260000000002</v>
      </c>
      <c r="GS99" s="233">
        <f t="shared" si="536"/>
        <v>20733.55</v>
      </c>
      <c r="GT99" s="249">
        <f t="shared" si="537"/>
        <v>443</v>
      </c>
      <c r="GU99" s="233">
        <f t="shared" si="538"/>
        <v>517</v>
      </c>
      <c r="GV99" s="232">
        <f t="shared" si="539"/>
        <v>443</v>
      </c>
      <c r="GW99" s="233">
        <f t="shared" si="540"/>
        <v>517</v>
      </c>
      <c r="GX99" s="232">
        <f t="shared" si="541"/>
        <v>2520.5</v>
      </c>
      <c r="GY99" s="233">
        <f t="shared" si="542"/>
        <v>2897</v>
      </c>
      <c r="GZ99" s="232">
        <f t="shared" si="543"/>
        <v>53232.19</v>
      </c>
      <c r="HA99" s="233">
        <f t="shared" si="544"/>
        <v>61792.790000000008</v>
      </c>
      <c r="HB99" s="249">
        <f t="shared" si="545"/>
        <v>0</v>
      </c>
      <c r="HC99" s="233">
        <f t="shared" si="546"/>
        <v>0</v>
      </c>
      <c r="HD99" s="232">
        <f t="shared" si="547"/>
        <v>0</v>
      </c>
      <c r="HE99" s="233">
        <f t="shared" si="548"/>
        <v>0</v>
      </c>
      <c r="HF99" s="232" t="str">
        <f t="shared" si="549"/>
        <v/>
      </c>
      <c r="HG99" s="233" t="str">
        <f t="shared" si="550"/>
        <v/>
      </c>
      <c r="HH99" s="232" t="str">
        <f t="shared" si="551"/>
        <v/>
      </c>
      <c r="HI99" s="233" t="str">
        <f t="shared" si="552"/>
        <v/>
      </c>
      <c r="HJ99" s="249">
        <f t="shared" si="553"/>
        <v>2520.5</v>
      </c>
      <c r="HK99" s="233">
        <f t="shared" si="554"/>
        <v>2897</v>
      </c>
      <c r="HL99" s="232">
        <f t="shared" si="555"/>
        <v>53232.19</v>
      </c>
      <c r="HM99" s="232">
        <f t="shared" si="556"/>
        <v>61792.790000000008</v>
      </c>
    </row>
    <row r="100" spans="1:221" ht="15.75">
      <c r="A100" s="347" t="s">
        <v>44</v>
      </c>
      <c r="B100" s="348" t="s">
        <v>647</v>
      </c>
      <c r="C100" s="349"/>
      <c r="D100" s="347">
        <v>139463</v>
      </c>
      <c r="E100" s="350">
        <v>7</v>
      </c>
      <c r="F100" s="332">
        <v>350</v>
      </c>
      <c r="G100" s="253">
        <v>310</v>
      </c>
      <c r="H100" s="254">
        <v>6</v>
      </c>
      <c r="I100" s="255">
        <v>8</v>
      </c>
      <c r="J100" s="232">
        <f t="shared" si="408"/>
        <v>344</v>
      </c>
      <c r="K100" s="233">
        <f t="shared" si="409"/>
        <v>302</v>
      </c>
      <c r="L100" s="333">
        <v>64</v>
      </c>
      <c r="M100" s="333">
        <v>64</v>
      </c>
      <c r="N100" s="232">
        <f t="shared" si="557"/>
        <v>344</v>
      </c>
      <c r="O100" s="233">
        <f t="shared" si="410"/>
        <v>302</v>
      </c>
      <c r="P100" s="232">
        <f t="shared" si="411"/>
        <v>344</v>
      </c>
      <c r="Q100" s="233">
        <f t="shared" si="412"/>
        <v>302</v>
      </c>
      <c r="R100" s="254">
        <v>3</v>
      </c>
      <c r="S100" s="351">
        <v>5</v>
      </c>
      <c r="T100" s="232">
        <f t="shared" si="413"/>
        <v>3</v>
      </c>
      <c r="U100" s="233">
        <f t="shared" si="414"/>
        <v>5</v>
      </c>
      <c r="V100" s="257">
        <v>3</v>
      </c>
      <c r="W100" s="351">
        <v>3</v>
      </c>
      <c r="X100" s="232">
        <f t="shared" si="415"/>
        <v>3</v>
      </c>
      <c r="Y100" s="233">
        <f t="shared" si="416"/>
        <v>3</v>
      </c>
      <c r="Z100" s="257"/>
      <c r="AA100" s="256"/>
      <c r="AB100" s="232">
        <f t="shared" si="417"/>
        <v>0</v>
      </c>
      <c r="AC100" s="233">
        <f t="shared" si="418"/>
        <v>0</v>
      </c>
      <c r="AD100" s="225">
        <f t="shared" si="419"/>
        <v>6</v>
      </c>
      <c r="AE100" s="233">
        <f t="shared" si="420"/>
        <v>8</v>
      </c>
      <c r="AF100" s="225">
        <f t="shared" si="421"/>
        <v>6</v>
      </c>
      <c r="AG100" s="233">
        <f t="shared" si="422"/>
        <v>8</v>
      </c>
      <c r="AH100" s="245">
        <v>3.67</v>
      </c>
      <c r="AI100" s="352">
        <v>3.2</v>
      </c>
      <c r="AJ100" s="232">
        <f t="shared" si="423"/>
        <v>11.01</v>
      </c>
      <c r="AK100" s="233">
        <f t="shared" si="424"/>
        <v>16</v>
      </c>
      <c r="AL100" s="245">
        <v>4.17</v>
      </c>
      <c r="AM100" s="352">
        <v>4.67</v>
      </c>
      <c r="AN100" s="232">
        <f t="shared" si="425"/>
        <v>12.51</v>
      </c>
      <c r="AO100" s="233">
        <f t="shared" si="426"/>
        <v>14.01</v>
      </c>
      <c r="AP100" s="245"/>
      <c r="AQ100" s="354"/>
      <c r="AR100" s="232">
        <f t="shared" si="427"/>
        <v>0</v>
      </c>
      <c r="AS100" s="233">
        <f t="shared" si="428"/>
        <v>0</v>
      </c>
      <c r="AT100" s="545">
        <f t="shared" si="429"/>
        <v>3.92</v>
      </c>
      <c r="AU100" s="546">
        <f t="shared" si="430"/>
        <v>3.7512499999999998</v>
      </c>
      <c r="AV100" s="232">
        <f t="shared" si="431"/>
        <v>23.52</v>
      </c>
      <c r="AW100" s="233">
        <f t="shared" si="432"/>
        <v>30.009999999999998</v>
      </c>
      <c r="AX100" s="257">
        <v>99</v>
      </c>
      <c r="AY100" s="355">
        <v>87.8</v>
      </c>
      <c r="AZ100" s="232">
        <f t="shared" si="433"/>
        <v>297</v>
      </c>
      <c r="BA100" s="233">
        <f t="shared" si="434"/>
        <v>439</v>
      </c>
      <c r="BB100" s="257">
        <v>68.666666666666671</v>
      </c>
      <c r="BC100" s="355">
        <v>91</v>
      </c>
      <c r="BD100" s="232">
        <f t="shared" si="435"/>
        <v>206</v>
      </c>
      <c r="BE100" s="233">
        <f t="shared" si="436"/>
        <v>273</v>
      </c>
      <c r="BF100" s="254"/>
      <c r="BG100" s="253"/>
      <c r="BH100" s="232">
        <f t="shared" si="437"/>
        <v>0</v>
      </c>
      <c r="BI100" s="233">
        <f t="shared" si="438"/>
        <v>0</v>
      </c>
      <c r="BJ100" s="232">
        <f t="shared" si="439"/>
        <v>83.833333333333329</v>
      </c>
      <c r="BK100" s="233">
        <f t="shared" si="440"/>
        <v>89</v>
      </c>
      <c r="BL100" s="232">
        <f t="shared" si="441"/>
        <v>503</v>
      </c>
      <c r="BM100" s="233">
        <f t="shared" si="442"/>
        <v>712</v>
      </c>
      <c r="BN100" s="257">
        <v>160</v>
      </c>
      <c r="BO100" s="356">
        <v>142</v>
      </c>
      <c r="BP100" s="232">
        <f t="shared" si="443"/>
        <v>160</v>
      </c>
      <c r="BQ100" s="233">
        <f t="shared" si="444"/>
        <v>142</v>
      </c>
      <c r="BR100" s="257">
        <v>71</v>
      </c>
      <c r="BS100" s="357">
        <v>64</v>
      </c>
      <c r="BT100" s="232">
        <f t="shared" si="445"/>
        <v>71</v>
      </c>
      <c r="BU100" s="233">
        <f t="shared" si="446"/>
        <v>64</v>
      </c>
      <c r="BV100" s="257"/>
      <c r="BW100" s="256"/>
      <c r="BX100" s="232">
        <f t="shared" si="447"/>
        <v>0</v>
      </c>
      <c r="BY100" s="233">
        <f t="shared" si="448"/>
        <v>0</v>
      </c>
      <c r="BZ100" s="225">
        <f t="shared" si="449"/>
        <v>231</v>
      </c>
      <c r="CA100" s="233">
        <f t="shared" si="450"/>
        <v>206</v>
      </c>
      <c r="CB100" s="225">
        <f t="shared" si="451"/>
        <v>231</v>
      </c>
      <c r="CC100" s="233">
        <f t="shared" si="452"/>
        <v>206</v>
      </c>
      <c r="CD100" s="336">
        <v>5.15625</v>
      </c>
      <c r="CE100" s="353">
        <v>5.3169014084507049</v>
      </c>
      <c r="CF100" s="232">
        <f t="shared" si="453"/>
        <v>825</v>
      </c>
      <c r="CG100" s="233">
        <f t="shared" si="454"/>
        <v>755.00000000000011</v>
      </c>
      <c r="CH100" s="336">
        <v>6.774647887323944</v>
      </c>
      <c r="CI100" s="353">
        <v>6.75</v>
      </c>
      <c r="CJ100" s="232">
        <f t="shared" si="455"/>
        <v>481</v>
      </c>
      <c r="CK100" s="233">
        <f t="shared" si="456"/>
        <v>432</v>
      </c>
      <c r="CL100" s="336"/>
      <c r="CM100" s="358"/>
      <c r="CN100" s="232">
        <f t="shared" si="457"/>
        <v>0</v>
      </c>
      <c r="CO100" s="233">
        <f t="shared" si="458"/>
        <v>0</v>
      </c>
      <c r="CP100" s="232">
        <f t="shared" si="459"/>
        <v>5.6536796536796539</v>
      </c>
      <c r="CQ100" s="546">
        <f t="shared" si="460"/>
        <v>5.7621359223300974</v>
      </c>
      <c r="CR100" s="232">
        <f t="shared" si="461"/>
        <v>1306</v>
      </c>
      <c r="CS100" s="233">
        <f t="shared" si="462"/>
        <v>1187</v>
      </c>
      <c r="CT100" s="257">
        <v>95.545437500000006</v>
      </c>
      <c r="CU100" s="355">
        <v>95.65457746478873</v>
      </c>
      <c r="CV100" s="232">
        <f t="shared" si="463"/>
        <v>15287.27</v>
      </c>
      <c r="CW100" s="233">
        <f t="shared" si="464"/>
        <v>13582.949999999999</v>
      </c>
      <c r="CX100" s="257">
        <v>91.529859154929582</v>
      </c>
      <c r="CY100" s="355">
        <v>91.900312499999998</v>
      </c>
      <c r="CZ100" s="232">
        <f t="shared" si="465"/>
        <v>6498.62</v>
      </c>
      <c r="DA100" s="233">
        <f t="shared" si="466"/>
        <v>5881.62</v>
      </c>
      <c r="DB100" s="254"/>
      <c r="DC100" s="253"/>
      <c r="DD100" s="232">
        <f t="shared" si="467"/>
        <v>0</v>
      </c>
      <c r="DE100" s="233">
        <f t="shared" si="468"/>
        <v>0</v>
      </c>
      <c r="DF100" s="232">
        <f t="shared" si="469"/>
        <v>94.311212121212122</v>
      </c>
      <c r="DG100" s="233">
        <f t="shared" si="470"/>
        <v>94.488203883495146</v>
      </c>
      <c r="DH100" s="232">
        <f t="shared" si="471"/>
        <v>21785.89</v>
      </c>
      <c r="DI100" s="233">
        <f t="shared" si="472"/>
        <v>19464.57</v>
      </c>
      <c r="DJ100" s="232">
        <f t="shared" si="473"/>
        <v>237</v>
      </c>
      <c r="DK100" s="233">
        <f t="shared" si="474"/>
        <v>214</v>
      </c>
      <c r="DL100" s="232">
        <f t="shared" si="475"/>
        <v>237</v>
      </c>
      <c r="DM100" s="233">
        <f t="shared" si="476"/>
        <v>214</v>
      </c>
      <c r="DN100" s="545">
        <f t="shared" si="477"/>
        <v>5.6097890295358646</v>
      </c>
      <c r="DO100" s="546">
        <f t="shared" si="478"/>
        <v>5.6869626168224299</v>
      </c>
      <c r="DP100" s="232">
        <f t="shared" si="479"/>
        <v>1329.52</v>
      </c>
      <c r="DQ100" s="233">
        <f t="shared" si="480"/>
        <v>1217.01</v>
      </c>
      <c r="DR100" s="232">
        <f t="shared" si="481"/>
        <v>94.04594936708861</v>
      </c>
      <c r="DS100" s="233">
        <f t="shared" si="482"/>
        <v>94.283037383177572</v>
      </c>
      <c r="DT100" s="232">
        <f t="shared" si="483"/>
        <v>22288.89</v>
      </c>
      <c r="DU100" s="233">
        <f t="shared" si="484"/>
        <v>20176.57</v>
      </c>
      <c r="DV100" s="257">
        <v>59</v>
      </c>
      <c r="DW100" s="356">
        <v>49</v>
      </c>
      <c r="DX100" s="232">
        <f t="shared" si="485"/>
        <v>59</v>
      </c>
      <c r="DY100" s="233">
        <f t="shared" si="486"/>
        <v>49</v>
      </c>
      <c r="DZ100" s="257">
        <v>48</v>
      </c>
      <c r="EA100" s="357">
        <v>39</v>
      </c>
      <c r="EB100" s="232">
        <f t="shared" si="487"/>
        <v>48</v>
      </c>
      <c r="EC100" s="233">
        <f t="shared" si="488"/>
        <v>39</v>
      </c>
      <c r="ED100" s="257"/>
      <c r="EE100" s="256"/>
      <c r="EF100" s="232">
        <f t="shared" si="489"/>
        <v>0</v>
      </c>
      <c r="EG100" s="233">
        <f t="shared" si="490"/>
        <v>0</v>
      </c>
      <c r="EH100" s="225">
        <f t="shared" si="491"/>
        <v>107</v>
      </c>
      <c r="EI100" s="233">
        <f t="shared" si="492"/>
        <v>88</v>
      </c>
      <c r="EJ100" s="225">
        <f t="shared" si="493"/>
        <v>107</v>
      </c>
      <c r="EK100" s="233">
        <f t="shared" si="494"/>
        <v>88</v>
      </c>
      <c r="EL100" s="336">
        <v>3.906779661016949</v>
      </c>
      <c r="EM100" s="353">
        <v>3.8979591836734695</v>
      </c>
      <c r="EN100" s="232">
        <f t="shared" si="495"/>
        <v>230.5</v>
      </c>
      <c r="EO100" s="233">
        <f t="shared" si="496"/>
        <v>191</v>
      </c>
      <c r="EP100" s="336">
        <v>4.520833333333333</v>
      </c>
      <c r="EQ100" s="353">
        <v>4.5256410256410255</v>
      </c>
      <c r="ER100" s="232">
        <f t="shared" si="497"/>
        <v>217</v>
      </c>
      <c r="ES100" s="233">
        <f t="shared" si="498"/>
        <v>176.5</v>
      </c>
      <c r="ET100" s="336"/>
      <c r="EU100" s="358"/>
      <c r="EV100" s="232">
        <f t="shared" si="499"/>
        <v>0</v>
      </c>
      <c r="EW100" s="233">
        <f t="shared" si="500"/>
        <v>0</v>
      </c>
      <c r="EX100" s="545">
        <f t="shared" si="501"/>
        <v>4.1822429906542054</v>
      </c>
      <c r="EY100" s="546">
        <f t="shared" si="502"/>
        <v>4.1761363636363633</v>
      </c>
      <c r="EZ100" s="232">
        <f t="shared" si="503"/>
        <v>447.5</v>
      </c>
      <c r="FA100" s="233">
        <f t="shared" si="504"/>
        <v>367.5</v>
      </c>
      <c r="FB100" s="257">
        <v>73.593220338983045</v>
      </c>
      <c r="FC100" s="355">
        <v>75.809387755102051</v>
      </c>
      <c r="FD100" s="232">
        <f t="shared" si="505"/>
        <v>4342</v>
      </c>
      <c r="FE100" s="233">
        <f t="shared" si="506"/>
        <v>3714.6600000000003</v>
      </c>
      <c r="FF100" s="257">
        <v>73.992916666666673</v>
      </c>
      <c r="FG100" s="355">
        <v>66.23897435897436</v>
      </c>
      <c r="FH100" s="232">
        <f t="shared" si="507"/>
        <v>3551.6600000000003</v>
      </c>
      <c r="FI100" s="233">
        <f t="shared" si="508"/>
        <v>2583.3200000000002</v>
      </c>
      <c r="FJ100" s="254"/>
      <c r="FK100" s="253"/>
      <c r="FL100" s="232">
        <f t="shared" si="509"/>
        <v>0</v>
      </c>
      <c r="FM100" s="233">
        <f t="shared" si="510"/>
        <v>0</v>
      </c>
      <c r="FN100" s="232">
        <f t="shared" si="511"/>
        <v>73.772523364485977</v>
      </c>
      <c r="FO100" s="233">
        <f t="shared" si="512"/>
        <v>71.567954545454555</v>
      </c>
      <c r="FP100" s="232">
        <f t="shared" si="513"/>
        <v>7893.66</v>
      </c>
      <c r="FQ100" s="233">
        <f t="shared" si="514"/>
        <v>6297.9800000000005</v>
      </c>
      <c r="FR100" s="257"/>
      <c r="FS100" s="529"/>
      <c r="FT100" s="232">
        <f t="shared" si="515"/>
        <v>0</v>
      </c>
      <c r="FU100" s="233">
        <f t="shared" si="516"/>
        <v>0</v>
      </c>
      <c r="FV100" s="257"/>
      <c r="FW100" s="256"/>
      <c r="FX100" s="232">
        <f t="shared" si="517"/>
        <v>0</v>
      </c>
      <c r="FY100" s="233">
        <f t="shared" si="518"/>
        <v>0</v>
      </c>
      <c r="FZ100" s="257"/>
      <c r="GA100" s="256"/>
      <c r="GB100" s="232">
        <f t="shared" si="519"/>
        <v>0</v>
      </c>
      <c r="GC100" s="233">
        <f t="shared" si="520"/>
        <v>0</v>
      </c>
      <c r="GD100" s="249">
        <f t="shared" si="521"/>
        <v>222</v>
      </c>
      <c r="GE100" s="233">
        <f t="shared" si="522"/>
        <v>196</v>
      </c>
      <c r="GF100" s="232">
        <f t="shared" si="523"/>
        <v>222</v>
      </c>
      <c r="GG100" s="233">
        <f t="shared" si="524"/>
        <v>196</v>
      </c>
      <c r="GH100" s="232">
        <f t="shared" si="525"/>
        <v>1066.51</v>
      </c>
      <c r="GI100" s="233">
        <f t="shared" si="526"/>
        <v>962.00000000000011</v>
      </c>
      <c r="GJ100" s="232">
        <f t="shared" si="527"/>
        <v>19926.27</v>
      </c>
      <c r="GK100" s="233">
        <f t="shared" si="528"/>
        <v>17736.61</v>
      </c>
      <c r="GL100" s="249">
        <f t="shared" si="529"/>
        <v>122</v>
      </c>
      <c r="GM100" s="233">
        <f t="shared" si="530"/>
        <v>106</v>
      </c>
      <c r="GN100" s="232">
        <f t="shared" si="531"/>
        <v>122</v>
      </c>
      <c r="GO100" s="233">
        <f t="shared" si="532"/>
        <v>106</v>
      </c>
      <c r="GP100" s="232">
        <f t="shared" si="533"/>
        <v>710.51</v>
      </c>
      <c r="GQ100" s="233">
        <f t="shared" si="534"/>
        <v>622.51</v>
      </c>
      <c r="GR100" s="232">
        <f t="shared" si="535"/>
        <v>10256.280000000001</v>
      </c>
      <c r="GS100" s="233">
        <f t="shared" si="536"/>
        <v>8737.94</v>
      </c>
      <c r="GT100" s="249">
        <f t="shared" si="537"/>
        <v>344</v>
      </c>
      <c r="GU100" s="233">
        <f t="shared" si="538"/>
        <v>302</v>
      </c>
      <c r="GV100" s="232">
        <f t="shared" si="539"/>
        <v>344</v>
      </c>
      <c r="GW100" s="233">
        <f t="shared" si="540"/>
        <v>302</v>
      </c>
      <c r="GX100" s="232">
        <f t="shared" si="541"/>
        <v>1777.02</v>
      </c>
      <c r="GY100" s="233">
        <f t="shared" si="542"/>
        <v>1584.5100000000002</v>
      </c>
      <c r="GZ100" s="232">
        <f t="shared" si="543"/>
        <v>30182.550000000003</v>
      </c>
      <c r="HA100" s="233">
        <f t="shared" si="544"/>
        <v>26474.550000000003</v>
      </c>
      <c r="HB100" s="249">
        <f t="shared" si="545"/>
        <v>0</v>
      </c>
      <c r="HC100" s="233">
        <f t="shared" si="546"/>
        <v>0</v>
      </c>
      <c r="HD100" s="232">
        <f t="shared" si="547"/>
        <v>0</v>
      </c>
      <c r="HE100" s="233">
        <f t="shared" si="548"/>
        <v>0</v>
      </c>
      <c r="HF100" s="232" t="str">
        <f t="shared" si="549"/>
        <v/>
      </c>
      <c r="HG100" s="233" t="str">
        <f t="shared" si="550"/>
        <v/>
      </c>
      <c r="HH100" s="232" t="str">
        <f t="shared" si="551"/>
        <v/>
      </c>
      <c r="HI100" s="233" t="str">
        <f t="shared" si="552"/>
        <v/>
      </c>
      <c r="HJ100" s="249">
        <f t="shared" si="553"/>
        <v>1777.02</v>
      </c>
      <c r="HK100" s="233">
        <f t="shared" si="554"/>
        <v>1584.51</v>
      </c>
      <c r="HL100" s="232">
        <f t="shared" si="555"/>
        <v>30182.55</v>
      </c>
      <c r="HM100" s="232">
        <f t="shared" si="556"/>
        <v>26474.55</v>
      </c>
    </row>
    <row r="101" spans="1:221" ht="15.75">
      <c r="A101" s="360" t="s">
        <v>44</v>
      </c>
      <c r="B101" s="361" t="s">
        <v>648</v>
      </c>
      <c r="C101" s="362"/>
      <c r="D101" s="360">
        <v>139773</v>
      </c>
      <c r="E101" s="363">
        <v>7</v>
      </c>
      <c r="F101" s="332">
        <v>735</v>
      </c>
      <c r="G101" s="253">
        <v>768</v>
      </c>
      <c r="H101" s="254">
        <v>0</v>
      </c>
      <c r="I101" s="255">
        <v>13</v>
      </c>
      <c r="J101" s="232">
        <f t="shared" si="408"/>
        <v>735</v>
      </c>
      <c r="K101" s="233">
        <f t="shared" si="409"/>
        <v>755</v>
      </c>
      <c r="L101" s="333">
        <v>64</v>
      </c>
      <c r="M101" s="333">
        <v>64</v>
      </c>
      <c r="N101" s="232">
        <f t="shared" si="557"/>
        <v>735</v>
      </c>
      <c r="O101" s="233">
        <f t="shared" si="410"/>
        <v>755</v>
      </c>
      <c r="P101" s="232">
        <f t="shared" si="411"/>
        <v>735</v>
      </c>
      <c r="Q101" s="233">
        <f t="shared" si="412"/>
        <v>755</v>
      </c>
      <c r="R101" s="254">
        <v>5</v>
      </c>
      <c r="S101" s="569">
        <v>7</v>
      </c>
      <c r="T101" s="232">
        <f t="shared" si="413"/>
        <v>5</v>
      </c>
      <c r="U101" s="233">
        <f t="shared" si="414"/>
        <v>7</v>
      </c>
      <c r="V101" s="257">
        <v>3</v>
      </c>
      <c r="W101" s="569">
        <v>1</v>
      </c>
      <c r="X101" s="232">
        <f t="shared" si="415"/>
        <v>3</v>
      </c>
      <c r="Y101" s="233">
        <f t="shared" si="416"/>
        <v>1</v>
      </c>
      <c r="Z101" s="257"/>
      <c r="AA101" s="256"/>
      <c r="AB101" s="232">
        <f t="shared" si="417"/>
        <v>0</v>
      </c>
      <c r="AC101" s="233">
        <f t="shared" si="418"/>
        <v>0</v>
      </c>
      <c r="AD101" s="225">
        <f t="shared" si="419"/>
        <v>8</v>
      </c>
      <c r="AE101" s="233">
        <f t="shared" si="420"/>
        <v>8</v>
      </c>
      <c r="AF101" s="225">
        <f t="shared" si="421"/>
        <v>8</v>
      </c>
      <c r="AG101" s="233">
        <f t="shared" si="422"/>
        <v>8</v>
      </c>
      <c r="AH101" s="245">
        <v>2.8000000000000003</v>
      </c>
      <c r="AI101" s="571">
        <v>3.64</v>
      </c>
      <c r="AJ101" s="232">
        <f t="shared" si="423"/>
        <v>14.000000000000002</v>
      </c>
      <c r="AK101" s="233">
        <f t="shared" si="424"/>
        <v>25.48</v>
      </c>
      <c r="AL101" s="245">
        <v>2</v>
      </c>
      <c r="AM101" s="571">
        <v>10</v>
      </c>
      <c r="AN101" s="232">
        <f t="shared" si="425"/>
        <v>6</v>
      </c>
      <c r="AO101" s="233">
        <f t="shared" si="426"/>
        <v>10</v>
      </c>
      <c r="AP101" s="245"/>
      <c r="AQ101" s="354"/>
      <c r="AR101" s="232">
        <f t="shared" si="427"/>
        <v>0</v>
      </c>
      <c r="AS101" s="233">
        <f t="shared" si="428"/>
        <v>0</v>
      </c>
      <c r="AT101" s="545">
        <f t="shared" si="429"/>
        <v>2.5</v>
      </c>
      <c r="AU101" s="546">
        <f t="shared" si="430"/>
        <v>4.4350000000000005</v>
      </c>
      <c r="AV101" s="232">
        <f t="shared" si="431"/>
        <v>20</v>
      </c>
      <c r="AW101" s="233">
        <f t="shared" si="432"/>
        <v>35.480000000000004</v>
      </c>
      <c r="AX101" s="257">
        <v>75.8</v>
      </c>
      <c r="AY101" s="355">
        <v>83</v>
      </c>
      <c r="AZ101" s="232">
        <f t="shared" si="433"/>
        <v>379</v>
      </c>
      <c r="BA101" s="233">
        <f t="shared" si="434"/>
        <v>581</v>
      </c>
      <c r="BB101" s="257">
        <v>46</v>
      </c>
      <c r="BC101" s="355">
        <v>77</v>
      </c>
      <c r="BD101" s="232">
        <f t="shared" si="435"/>
        <v>138</v>
      </c>
      <c r="BE101" s="233">
        <f t="shared" si="436"/>
        <v>77</v>
      </c>
      <c r="BF101" s="254"/>
      <c r="BG101" s="253"/>
      <c r="BH101" s="232">
        <f t="shared" si="437"/>
        <v>0</v>
      </c>
      <c r="BI101" s="233">
        <f t="shared" si="438"/>
        <v>0</v>
      </c>
      <c r="BJ101" s="232">
        <f t="shared" si="439"/>
        <v>64.625</v>
      </c>
      <c r="BK101" s="233">
        <f t="shared" si="440"/>
        <v>82.25</v>
      </c>
      <c r="BL101" s="232">
        <f t="shared" si="441"/>
        <v>517</v>
      </c>
      <c r="BM101" s="233">
        <f t="shared" si="442"/>
        <v>658</v>
      </c>
      <c r="BN101" s="257">
        <v>414</v>
      </c>
      <c r="BO101" s="356">
        <v>388</v>
      </c>
      <c r="BP101" s="232">
        <f t="shared" si="443"/>
        <v>414</v>
      </c>
      <c r="BQ101" s="233">
        <f t="shared" si="444"/>
        <v>388</v>
      </c>
      <c r="BR101" s="257">
        <v>77</v>
      </c>
      <c r="BS101" s="357">
        <v>95</v>
      </c>
      <c r="BT101" s="232">
        <f t="shared" si="445"/>
        <v>77</v>
      </c>
      <c r="BU101" s="233">
        <f t="shared" si="446"/>
        <v>95</v>
      </c>
      <c r="BV101" s="257"/>
      <c r="BW101" s="256"/>
      <c r="BX101" s="232">
        <f t="shared" si="447"/>
        <v>0</v>
      </c>
      <c r="BY101" s="233">
        <f t="shared" si="448"/>
        <v>0</v>
      </c>
      <c r="BZ101" s="225">
        <f t="shared" si="449"/>
        <v>491</v>
      </c>
      <c r="CA101" s="233">
        <f t="shared" si="450"/>
        <v>483</v>
      </c>
      <c r="CB101" s="225">
        <f t="shared" si="451"/>
        <v>491</v>
      </c>
      <c r="CC101" s="233">
        <f t="shared" si="452"/>
        <v>483</v>
      </c>
      <c r="CD101" s="336">
        <v>4.3055555555555554</v>
      </c>
      <c r="CE101" s="353">
        <v>4.3015463917525771</v>
      </c>
      <c r="CF101" s="232">
        <f t="shared" si="453"/>
        <v>1782.5</v>
      </c>
      <c r="CG101" s="233">
        <f t="shared" si="454"/>
        <v>1669</v>
      </c>
      <c r="CH101" s="336">
        <v>4.8116883116883118</v>
      </c>
      <c r="CI101" s="353">
        <v>5.03684210526316</v>
      </c>
      <c r="CJ101" s="232">
        <f t="shared" si="455"/>
        <v>370.5</v>
      </c>
      <c r="CK101" s="233">
        <f t="shared" si="456"/>
        <v>478.50000000000023</v>
      </c>
      <c r="CL101" s="336"/>
      <c r="CM101" s="358"/>
      <c r="CN101" s="232">
        <f t="shared" si="457"/>
        <v>0</v>
      </c>
      <c r="CO101" s="233">
        <f t="shared" si="458"/>
        <v>0</v>
      </c>
      <c r="CP101" s="232">
        <f t="shared" si="459"/>
        <v>4.3849287169042768</v>
      </c>
      <c r="CQ101" s="546">
        <f t="shared" si="460"/>
        <v>4.446169772256729</v>
      </c>
      <c r="CR101" s="232">
        <f t="shared" si="461"/>
        <v>2153</v>
      </c>
      <c r="CS101" s="233">
        <f t="shared" si="462"/>
        <v>2147.5</v>
      </c>
      <c r="CT101" s="257">
        <v>78.837294685990344</v>
      </c>
      <c r="CU101" s="355">
        <v>83.071288659793808</v>
      </c>
      <c r="CV101" s="232">
        <f t="shared" si="463"/>
        <v>32638.640000000003</v>
      </c>
      <c r="CW101" s="233">
        <f t="shared" si="464"/>
        <v>32231.659999999996</v>
      </c>
      <c r="CX101" s="257">
        <v>71.900129870129874</v>
      </c>
      <c r="CY101" s="355">
        <v>78.154105263157902</v>
      </c>
      <c r="CZ101" s="232">
        <f t="shared" si="465"/>
        <v>5536.31</v>
      </c>
      <c r="DA101" s="233">
        <f t="shared" si="466"/>
        <v>7424.64</v>
      </c>
      <c r="DB101" s="254"/>
      <c r="DC101" s="253"/>
      <c r="DD101" s="232">
        <f t="shared" si="467"/>
        <v>0</v>
      </c>
      <c r="DE101" s="233">
        <f t="shared" si="468"/>
        <v>0</v>
      </c>
      <c r="DF101" s="232">
        <f t="shared" si="469"/>
        <v>77.749389002036665</v>
      </c>
      <c r="DG101" s="233">
        <f t="shared" si="470"/>
        <v>82.104140786749468</v>
      </c>
      <c r="DH101" s="232">
        <f t="shared" si="471"/>
        <v>38174.950000000004</v>
      </c>
      <c r="DI101" s="233">
        <f t="shared" si="472"/>
        <v>39656.299999999996</v>
      </c>
      <c r="DJ101" s="232">
        <f t="shared" si="473"/>
        <v>499</v>
      </c>
      <c r="DK101" s="233">
        <f t="shared" si="474"/>
        <v>491</v>
      </c>
      <c r="DL101" s="232">
        <f t="shared" si="475"/>
        <v>499</v>
      </c>
      <c r="DM101" s="233">
        <f t="shared" si="476"/>
        <v>491</v>
      </c>
      <c r="DN101" s="545">
        <f t="shared" si="477"/>
        <v>4.3547094188376754</v>
      </c>
      <c r="DO101" s="546">
        <f t="shared" si="478"/>
        <v>4.445987780040733</v>
      </c>
      <c r="DP101" s="232">
        <f t="shared" si="479"/>
        <v>2173</v>
      </c>
      <c r="DQ101" s="233">
        <f t="shared" si="480"/>
        <v>2182.98</v>
      </c>
      <c r="DR101" s="232">
        <f t="shared" si="481"/>
        <v>77.538977955911832</v>
      </c>
      <c r="DS101" s="233">
        <f t="shared" si="482"/>
        <v>82.106517311608954</v>
      </c>
      <c r="DT101" s="232">
        <f t="shared" si="483"/>
        <v>38691.950000000004</v>
      </c>
      <c r="DU101" s="233">
        <f t="shared" si="484"/>
        <v>40314.299999999996</v>
      </c>
      <c r="DV101" s="257">
        <v>138</v>
      </c>
      <c r="DW101" s="356">
        <v>143</v>
      </c>
      <c r="DX101" s="232">
        <f t="shared" si="485"/>
        <v>138</v>
      </c>
      <c r="DY101" s="233">
        <f t="shared" si="486"/>
        <v>143</v>
      </c>
      <c r="DZ101" s="257">
        <v>97</v>
      </c>
      <c r="EA101" s="357">
        <v>121</v>
      </c>
      <c r="EB101" s="232">
        <f t="shared" si="487"/>
        <v>97</v>
      </c>
      <c r="EC101" s="233">
        <f t="shared" si="488"/>
        <v>121</v>
      </c>
      <c r="ED101" s="257"/>
      <c r="EE101" s="256"/>
      <c r="EF101" s="232">
        <f t="shared" si="489"/>
        <v>0</v>
      </c>
      <c r="EG101" s="233">
        <f t="shared" si="490"/>
        <v>0</v>
      </c>
      <c r="EH101" s="225">
        <f t="shared" si="491"/>
        <v>235</v>
      </c>
      <c r="EI101" s="233">
        <f t="shared" si="492"/>
        <v>264</v>
      </c>
      <c r="EJ101" s="225">
        <f t="shared" si="493"/>
        <v>235</v>
      </c>
      <c r="EK101" s="233">
        <f t="shared" si="494"/>
        <v>264</v>
      </c>
      <c r="EL101" s="336">
        <v>2.9202898550724639</v>
      </c>
      <c r="EM101" s="353">
        <v>3.4125874125874129</v>
      </c>
      <c r="EN101" s="232">
        <f t="shared" si="495"/>
        <v>403</v>
      </c>
      <c r="EO101" s="233">
        <f t="shared" si="496"/>
        <v>488.00000000000006</v>
      </c>
      <c r="EP101" s="336">
        <v>3.5463917525773194</v>
      </c>
      <c r="EQ101" s="353">
        <v>3.6983471074380168</v>
      </c>
      <c r="ER101" s="232">
        <f t="shared" si="497"/>
        <v>344</v>
      </c>
      <c r="ES101" s="233">
        <f t="shared" si="498"/>
        <v>447.5</v>
      </c>
      <c r="ET101" s="336"/>
      <c r="EU101" s="358"/>
      <c r="EV101" s="232">
        <f t="shared" si="499"/>
        <v>0</v>
      </c>
      <c r="EW101" s="233">
        <f t="shared" si="500"/>
        <v>0</v>
      </c>
      <c r="EX101" s="545">
        <f t="shared" si="501"/>
        <v>3.1787234042553192</v>
      </c>
      <c r="EY101" s="546">
        <f t="shared" si="502"/>
        <v>3.543560606060606</v>
      </c>
      <c r="EZ101" s="232">
        <f t="shared" si="503"/>
        <v>747</v>
      </c>
      <c r="FA101" s="233">
        <f t="shared" si="504"/>
        <v>935.5</v>
      </c>
      <c r="FB101" s="257">
        <v>52.855072463768124</v>
      </c>
      <c r="FC101" s="355">
        <v>62.340279720279725</v>
      </c>
      <c r="FD101" s="232">
        <f t="shared" si="505"/>
        <v>7294.0000000000009</v>
      </c>
      <c r="FE101" s="233">
        <f t="shared" si="506"/>
        <v>8914.66</v>
      </c>
      <c r="FF101" s="257">
        <v>47.078969072164945</v>
      </c>
      <c r="FG101" s="355">
        <v>52.118347107438012</v>
      </c>
      <c r="FH101" s="232">
        <f t="shared" si="507"/>
        <v>4566.66</v>
      </c>
      <c r="FI101" s="233">
        <f t="shared" si="508"/>
        <v>6306.32</v>
      </c>
      <c r="FJ101" s="254"/>
      <c r="FK101" s="253"/>
      <c r="FL101" s="232">
        <f t="shared" si="509"/>
        <v>0</v>
      </c>
      <c r="FM101" s="233">
        <f t="shared" si="510"/>
        <v>0</v>
      </c>
      <c r="FN101" s="232">
        <f t="shared" si="511"/>
        <v>50.470893617021275</v>
      </c>
      <c r="FO101" s="233">
        <f t="shared" si="512"/>
        <v>57.655227272727274</v>
      </c>
      <c r="FP101" s="232">
        <f t="shared" si="513"/>
        <v>11860.66</v>
      </c>
      <c r="FQ101" s="233">
        <f t="shared" si="514"/>
        <v>15220.98</v>
      </c>
      <c r="FR101" s="257">
        <v>1</v>
      </c>
      <c r="FS101" s="529"/>
      <c r="FT101" s="232">
        <f t="shared" si="515"/>
        <v>1</v>
      </c>
      <c r="FU101" s="233">
        <f t="shared" si="516"/>
        <v>0</v>
      </c>
      <c r="FV101" s="257">
        <v>2</v>
      </c>
      <c r="FW101" s="256"/>
      <c r="FX101" s="232">
        <f t="shared" si="517"/>
        <v>2</v>
      </c>
      <c r="FY101" s="233">
        <f t="shared" si="518"/>
        <v>0</v>
      </c>
      <c r="FZ101" s="257">
        <v>48</v>
      </c>
      <c r="GA101" s="256"/>
      <c r="GB101" s="232">
        <f t="shared" si="519"/>
        <v>48</v>
      </c>
      <c r="GC101" s="233">
        <f t="shared" si="520"/>
        <v>0</v>
      </c>
      <c r="GD101" s="249">
        <f t="shared" si="521"/>
        <v>557</v>
      </c>
      <c r="GE101" s="233">
        <f t="shared" si="522"/>
        <v>538</v>
      </c>
      <c r="GF101" s="232">
        <f t="shared" si="523"/>
        <v>557</v>
      </c>
      <c r="GG101" s="233">
        <f t="shared" si="524"/>
        <v>538</v>
      </c>
      <c r="GH101" s="232">
        <f t="shared" si="525"/>
        <v>2199.5</v>
      </c>
      <c r="GI101" s="233">
        <f t="shared" si="526"/>
        <v>2182.48</v>
      </c>
      <c r="GJ101" s="232">
        <f t="shared" si="527"/>
        <v>40311.64</v>
      </c>
      <c r="GK101" s="233">
        <f t="shared" si="528"/>
        <v>41727.319999999992</v>
      </c>
      <c r="GL101" s="249">
        <f t="shared" si="529"/>
        <v>177</v>
      </c>
      <c r="GM101" s="233">
        <f t="shared" si="530"/>
        <v>217</v>
      </c>
      <c r="GN101" s="232">
        <f t="shared" si="531"/>
        <v>177</v>
      </c>
      <c r="GO101" s="233">
        <f t="shared" si="532"/>
        <v>217</v>
      </c>
      <c r="GP101" s="232">
        <f t="shared" si="533"/>
        <v>720.5</v>
      </c>
      <c r="GQ101" s="233">
        <f t="shared" si="534"/>
        <v>936.00000000000023</v>
      </c>
      <c r="GR101" s="232">
        <f t="shared" si="535"/>
        <v>10240.970000000001</v>
      </c>
      <c r="GS101" s="233">
        <f t="shared" si="536"/>
        <v>13807.96</v>
      </c>
      <c r="GT101" s="249">
        <f t="shared" si="537"/>
        <v>734</v>
      </c>
      <c r="GU101" s="233">
        <f t="shared" si="538"/>
        <v>755</v>
      </c>
      <c r="GV101" s="232">
        <f t="shared" si="539"/>
        <v>734</v>
      </c>
      <c r="GW101" s="233">
        <f t="shared" si="540"/>
        <v>755</v>
      </c>
      <c r="GX101" s="232">
        <f t="shared" si="541"/>
        <v>2920</v>
      </c>
      <c r="GY101" s="233">
        <f t="shared" si="542"/>
        <v>3118.4800000000005</v>
      </c>
      <c r="GZ101" s="232">
        <f t="shared" si="543"/>
        <v>50552.61</v>
      </c>
      <c r="HA101" s="233">
        <f t="shared" si="544"/>
        <v>55535.279999999992</v>
      </c>
      <c r="HB101" s="249">
        <f t="shared" si="545"/>
        <v>0</v>
      </c>
      <c r="HC101" s="233">
        <f t="shared" si="546"/>
        <v>0</v>
      </c>
      <c r="HD101" s="232">
        <f t="shared" si="547"/>
        <v>0</v>
      </c>
      <c r="HE101" s="233">
        <f t="shared" si="548"/>
        <v>0</v>
      </c>
      <c r="HF101" s="232" t="str">
        <f t="shared" si="549"/>
        <v/>
      </c>
      <c r="HG101" s="233" t="str">
        <f t="shared" si="550"/>
        <v/>
      </c>
      <c r="HH101" s="232" t="str">
        <f t="shared" si="551"/>
        <v/>
      </c>
      <c r="HI101" s="233" t="str">
        <f t="shared" si="552"/>
        <v/>
      </c>
      <c r="HJ101" s="249">
        <f t="shared" si="553"/>
        <v>2922</v>
      </c>
      <c r="HK101" s="233">
        <f t="shared" si="554"/>
        <v>3118.48</v>
      </c>
      <c r="HL101" s="232">
        <f t="shared" si="555"/>
        <v>50600.61</v>
      </c>
      <c r="HM101" s="232">
        <f t="shared" si="556"/>
        <v>55535.28</v>
      </c>
    </row>
    <row r="102" spans="1:221" ht="15.75">
      <c r="A102" s="347" t="s">
        <v>44</v>
      </c>
      <c r="B102" s="348" t="s">
        <v>655</v>
      </c>
      <c r="C102" s="388" t="s">
        <v>691</v>
      </c>
      <c r="D102" s="347">
        <v>139968</v>
      </c>
      <c r="E102" s="392">
        <v>7</v>
      </c>
      <c r="F102" s="332">
        <v>435</v>
      </c>
      <c r="G102" s="253">
        <v>452</v>
      </c>
      <c r="H102" s="254">
        <v>2</v>
      </c>
      <c r="I102" s="255">
        <v>13</v>
      </c>
      <c r="J102" s="232">
        <f t="shared" si="408"/>
        <v>433</v>
      </c>
      <c r="K102" s="233">
        <f t="shared" si="409"/>
        <v>439</v>
      </c>
      <c r="L102" s="333">
        <v>64</v>
      </c>
      <c r="M102" s="333">
        <v>64</v>
      </c>
      <c r="N102" s="232">
        <f t="shared" si="557"/>
        <v>433</v>
      </c>
      <c r="O102" s="233">
        <f t="shared" si="410"/>
        <v>439</v>
      </c>
      <c r="P102" s="232">
        <f t="shared" si="411"/>
        <v>433</v>
      </c>
      <c r="Q102" s="233">
        <f t="shared" si="412"/>
        <v>439</v>
      </c>
      <c r="R102" s="254">
        <v>7</v>
      </c>
      <c r="S102" s="356">
        <v>9</v>
      </c>
      <c r="T102" s="232">
        <f t="shared" si="413"/>
        <v>7</v>
      </c>
      <c r="U102" s="233">
        <f t="shared" si="414"/>
        <v>9</v>
      </c>
      <c r="V102" s="547">
        <v>4</v>
      </c>
      <c r="W102" s="356">
        <v>3</v>
      </c>
      <c r="X102" s="232">
        <f t="shared" si="415"/>
        <v>4</v>
      </c>
      <c r="Y102" s="233">
        <f t="shared" si="416"/>
        <v>3</v>
      </c>
      <c r="Z102" s="257"/>
      <c r="AA102" s="256"/>
      <c r="AB102" s="232">
        <f t="shared" si="417"/>
        <v>0</v>
      </c>
      <c r="AC102" s="233">
        <f t="shared" si="418"/>
        <v>0</v>
      </c>
      <c r="AD102" s="225">
        <f t="shared" si="419"/>
        <v>11</v>
      </c>
      <c r="AE102" s="233">
        <f t="shared" si="420"/>
        <v>12</v>
      </c>
      <c r="AF102" s="225">
        <f t="shared" si="421"/>
        <v>11</v>
      </c>
      <c r="AG102" s="233">
        <f t="shared" si="422"/>
        <v>12</v>
      </c>
      <c r="AH102" s="245">
        <v>3.6428571428571428</v>
      </c>
      <c r="AI102" s="353">
        <v>3.5555555555555554</v>
      </c>
      <c r="AJ102" s="232">
        <f t="shared" si="423"/>
        <v>25.5</v>
      </c>
      <c r="AK102" s="233">
        <f t="shared" si="424"/>
        <v>32</v>
      </c>
      <c r="AL102" s="245">
        <v>2.75</v>
      </c>
      <c r="AM102" s="353">
        <v>3.333333333333333</v>
      </c>
      <c r="AN102" s="232">
        <f t="shared" si="425"/>
        <v>11</v>
      </c>
      <c r="AO102" s="233">
        <f t="shared" si="426"/>
        <v>10</v>
      </c>
      <c r="AP102" s="245"/>
      <c r="AQ102" s="354"/>
      <c r="AR102" s="232">
        <f t="shared" si="427"/>
        <v>0</v>
      </c>
      <c r="AS102" s="233">
        <f t="shared" si="428"/>
        <v>0</v>
      </c>
      <c r="AT102" s="545">
        <f t="shared" si="429"/>
        <v>3.3181818181818183</v>
      </c>
      <c r="AU102" s="546">
        <f t="shared" si="430"/>
        <v>3.5</v>
      </c>
      <c r="AV102" s="232">
        <f t="shared" si="431"/>
        <v>36.5</v>
      </c>
      <c r="AW102" s="233">
        <f t="shared" si="432"/>
        <v>42</v>
      </c>
      <c r="AX102" s="257">
        <v>81</v>
      </c>
      <c r="AY102" s="355">
        <v>75.777777777777771</v>
      </c>
      <c r="AZ102" s="232">
        <f t="shared" si="433"/>
        <v>567</v>
      </c>
      <c r="BA102" s="233">
        <f t="shared" si="434"/>
        <v>682</v>
      </c>
      <c r="BB102" s="257">
        <v>67</v>
      </c>
      <c r="BC102" s="355">
        <v>49</v>
      </c>
      <c r="BD102" s="232">
        <f t="shared" si="435"/>
        <v>268</v>
      </c>
      <c r="BE102" s="233">
        <f t="shared" si="436"/>
        <v>147</v>
      </c>
      <c r="BF102" s="254"/>
      <c r="BG102" s="253"/>
      <c r="BH102" s="232">
        <f t="shared" si="437"/>
        <v>0</v>
      </c>
      <c r="BI102" s="233">
        <f t="shared" si="438"/>
        <v>0</v>
      </c>
      <c r="BJ102" s="232">
        <f t="shared" si="439"/>
        <v>75.909090909090907</v>
      </c>
      <c r="BK102" s="233">
        <f t="shared" si="440"/>
        <v>69.083333333333329</v>
      </c>
      <c r="BL102" s="232">
        <f t="shared" si="441"/>
        <v>835</v>
      </c>
      <c r="BM102" s="233">
        <f t="shared" si="442"/>
        <v>829</v>
      </c>
      <c r="BN102" s="257">
        <v>231</v>
      </c>
      <c r="BO102" s="356">
        <v>254</v>
      </c>
      <c r="BP102" s="232">
        <f t="shared" si="443"/>
        <v>231</v>
      </c>
      <c r="BQ102" s="233">
        <f t="shared" si="444"/>
        <v>254</v>
      </c>
      <c r="BR102" s="257">
        <v>44</v>
      </c>
      <c r="BS102" s="357">
        <v>36</v>
      </c>
      <c r="BT102" s="232">
        <f t="shared" si="445"/>
        <v>44</v>
      </c>
      <c r="BU102" s="233">
        <f t="shared" si="446"/>
        <v>36</v>
      </c>
      <c r="BV102" s="257"/>
      <c r="BW102" s="256"/>
      <c r="BX102" s="232">
        <f t="shared" si="447"/>
        <v>0</v>
      </c>
      <c r="BY102" s="233">
        <f t="shared" si="448"/>
        <v>0</v>
      </c>
      <c r="BZ102" s="225">
        <f t="shared" si="449"/>
        <v>275</v>
      </c>
      <c r="CA102" s="233">
        <f t="shared" si="450"/>
        <v>290</v>
      </c>
      <c r="CB102" s="225">
        <f t="shared" si="451"/>
        <v>275</v>
      </c>
      <c r="CC102" s="233">
        <f t="shared" si="452"/>
        <v>290</v>
      </c>
      <c r="CD102" s="336">
        <v>4.0064935064935066</v>
      </c>
      <c r="CE102" s="353">
        <v>4.1751968503937009</v>
      </c>
      <c r="CF102" s="232">
        <f t="shared" si="453"/>
        <v>925.5</v>
      </c>
      <c r="CG102" s="233">
        <f t="shared" si="454"/>
        <v>1060.5</v>
      </c>
      <c r="CH102" s="336">
        <v>5.8522727272727275</v>
      </c>
      <c r="CI102" s="353">
        <v>5.9861111111111107</v>
      </c>
      <c r="CJ102" s="232">
        <f t="shared" si="455"/>
        <v>257.5</v>
      </c>
      <c r="CK102" s="233">
        <f t="shared" si="456"/>
        <v>215.5</v>
      </c>
      <c r="CL102" s="336"/>
      <c r="CM102" s="358"/>
      <c r="CN102" s="232">
        <f t="shared" si="457"/>
        <v>0</v>
      </c>
      <c r="CO102" s="233">
        <f t="shared" si="458"/>
        <v>0</v>
      </c>
      <c r="CP102" s="232">
        <f t="shared" si="459"/>
        <v>4.3018181818181818</v>
      </c>
      <c r="CQ102" s="546">
        <f t="shared" si="460"/>
        <v>4.4000000000000004</v>
      </c>
      <c r="CR102" s="232">
        <f t="shared" si="461"/>
        <v>1183</v>
      </c>
      <c r="CS102" s="233">
        <f t="shared" si="462"/>
        <v>1276</v>
      </c>
      <c r="CT102" s="257">
        <v>80.555497835497832</v>
      </c>
      <c r="CU102" s="355">
        <v>81.738818897637799</v>
      </c>
      <c r="CV102" s="232">
        <f t="shared" si="463"/>
        <v>18608.32</v>
      </c>
      <c r="CW102" s="233">
        <f t="shared" si="464"/>
        <v>20761.66</v>
      </c>
      <c r="CX102" s="257">
        <v>81.55977272727273</v>
      </c>
      <c r="CY102" s="355">
        <v>88.360833333333346</v>
      </c>
      <c r="CZ102" s="232">
        <f t="shared" si="465"/>
        <v>3588.63</v>
      </c>
      <c r="DA102" s="233">
        <f t="shared" si="466"/>
        <v>3180.9900000000007</v>
      </c>
      <c r="DB102" s="254"/>
      <c r="DC102" s="253"/>
      <c r="DD102" s="232">
        <f t="shared" si="467"/>
        <v>0</v>
      </c>
      <c r="DE102" s="233">
        <f t="shared" si="468"/>
        <v>0</v>
      </c>
      <c r="DF102" s="232">
        <f t="shared" si="469"/>
        <v>80.716181818181823</v>
      </c>
      <c r="DG102" s="233">
        <f t="shared" si="470"/>
        <v>82.56086206896552</v>
      </c>
      <c r="DH102" s="232">
        <f t="shared" si="471"/>
        <v>22196.95</v>
      </c>
      <c r="DI102" s="233">
        <f t="shared" si="472"/>
        <v>23942.65</v>
      </c>
      <c r="DJ102" s="232">
        <f t="shared" si="473"/>
        <v>286</v>
      </c>
      <c r="DK102" s="233">
        <f t="shared" si="474"/>
        <v>302</v>
      </c>
      <c r="DL102" s="232">
        <f t="shared" si="475"/>
        <v>286</v>
      </c>
      <c r="DM102" s="233">
        <f t="shared" si="476"/>
        <v>302</v>
      </c>
      <c r="DN102" s="545">
        <f t="shared" si="477"/>
        <v>4.2639860139860142</v>
      </c>
      <c r="DO102" s="546">
        <f t="shared" si="478"/>
        <v>4.3642384105960268</v>
      </c>
      <c r="DP102" s="232">
        <f t="shared" si="479"/>
        <v>1219.5</v>
      </c>
      <c r="DQ102" s="233">
        <f t="shared" si="480"/>
        <v>1318</v>
      </c>
      <c r="DR102" s="232">
        <f t="shared" si="481"/>
        <v>80.53129370629371</v>
      </c>
      <c r="DS102" s="233">
        <f t="shared" si="482"/>
        <v>82.025331125827819</v>
      </c>
      <c r="DT102" s="232">
        <f t="shared" si="483"/>
        <v>23031.95</v>
      </c>
      <c r="DU102" s="233">
        <f t="shared" si="484"/>
        <v>24771.65</v>
      </c>
      <c r="DV102" s="257">
        <v>60</v>
      </c>
      <c r="DW102" s="356">
        <v>64</v>
      </c>
      <c r="DX102" s="232">
        <f t="shared" si="485"/>
        <v>60</v>
      </c>
      <c r="DY102" s="233">
        <f t="shared" si="486"/>
        <v>64</v>
      </c>
      <c r="DZ102" s="257">
        <v>87</v>
      </c>
      <c r="EA102" s="357">
        <v>73</v>
      </c>
      <c r="EB102" s="232">
        <f t="shared" si="487"/>
        <v>87</v>
      </c>
      <c r="EC102" s="233">
        <f t="shared" si="488"/>
        <v>73</v>
      </c>
      <c r="ED102" s="257"/>
      <c r="EE102" s="256"/>
      <c r="EF102" s="232">
        <f t="shared" si="489"/>
        <v>0</v>
      </c>
      <c r="EG102" s="233">
        <f t="shared" si="490"/>
        <v>0</v>
      </c>
      <c r="EH102" s="225">
        <f t="shared" si="491"/>
        <v>147</v>
      </c>
      <c r="EI102" s="233">
        <f t="shared" si="492"/>
        <v>137</v>
      </c>
      <c r="EJ102" s="225">
        <f t="shared" si="493"/>
        <v>147</v>
      </c>
      <c r="EK102" s="233">
        <f t="shared" si="494"/>
        <v>137</v>
      </c>
      <c r="EL102" s="336">
        <v>3.5750000000000002</v>
      </c>
      <c r="EM102" s="353">
        <v>3.625</v>
      </c>
      <c r="EN102" s="232">
        <f t="shared" si="495"/>
        <v>214.5</v>
      </c>
      <c r="EO102" s="233">
        <f t="shared" si="496"/>
        <v>232</v>
      </c>
      <c r="EP102" s="336">
        <v>3.132183908045977</v>
      </c>
      <c r="EQ102" s="353">
        <v>3.7534246575342469</v>
      </c>
      <c r="ER102" s="232">
        <f t="shared" si="497"/>
        <v>272.5</v>
      </c>
      <c r="ES102" s="233">
        <f t="shared" si="498"/>
        <v>274</v>
      </c>
      <c r="ET102" s="336"/>
      <c r="EU102" s="358"/>
      <c r="EV102" s="232">
        <f t="shared" si="499"/>
        <v>0</v>
      </c>
      <c r="EW102" s="233">
        <f t="shared" si="500"/>
        <v>0</v>
      </c>
      <c r="EX102" s="545">
        <f t="shared" si="501"/>
        <v>3.3129251700680271</v>
      </c>
      <c r="EY102" s="546">
        <f t="shared" si="502"/>
        <v>3.6934306569343067</v>
      </c>
      <c r="EZ102" s="232">
        <f t="shared" si="503"/>
        <v>487</v>
      </c>
      <c r="FA102" s="233">
        <f t="shared" si="504"/>
        <v>506</v>
      </c>
      <c r="FB102" s="257">
        <v>62.221833333333336</v>
      </c>
      <c r="FC102" s="355">
        <v>62.442656249999999</v>
      </c>
      <c r="FD102" s="232">
        <f t="shared" si="505"/>
        <v>3733.3100000000004</v>
      </c>
      <c r="FE102" s="233">
        <f t="shared" si="506"/>
        <v>3996.33</v>
      </c>
      <c r="FF102" s="257">
        <v>49.858160919540232</v>
      </c>
      <c r="FG102" s="355">
        <v>57.497671232876712</v>
      </c>
      <c r="FH102" s="232">
        <f t="shared" si="507"/>
        <v>4337.66</v>
      </c>
      <c r="FI102" s="233">
        <f t="shared" si="508"/>
        <v>4197.33</v>
      </c>
      <c r="FJ102" s="254"/>
      <c r="FK102" s="253"/>
      <c r="FL102" s="232">
        <f t="shared" si="509"/>
        <v>0</v>
      </c>
      <c r="FM102" s="233">
        <f t="shared" si="510"/>
        <v>0</v>
      </c>
      <c r="FN102" s="232">
        <f t="shared" si="511"/>
        <v>54.904557823129252</v>
      </c>
      <c r="FO102" s="233">
        <f t="shared" si="512"/>
        <v>59.807737226277368</v>
      </c>
      <c r="FP102" s="232">
        <f t="shared" si="513"/>
        <v>8070.97</v>
      </c>
      <c r="FQ102" s="233">
        <f t="shared" si="514"/>
        <v>8193.66</v>
      </c>
      <c r="FR102" s="257"/>
      <c r="FS102" s="529"/>
      <c r="FT102" s="232">
        <f t="shared" si="515"/>
        <v>0</v>
      </c>
      <c r="FU102" s="233">
        <f t="shared" si="516"/>
        <v>0</v>
      </c>
      <c r="FV102" s="257"/>
      <c r="FW102" s="256"/>
      <c r="FX102" s="232">
        <f t="shared" si="517"/>
        <v>0</v>
      </c>
      <c r="FY102" s="233">
        <f t="shared" si="518"/>
        <v>0</v>
      </c>
      <c r="FZ102" s="257"/>
      <c r="GA102" s="256"/>
      <c r="GB102" s="232">
        <f t="shared" si="519"/>
        <v>0</v>
      </c>
      <c r="GC102" s="233">
        <f t="shared" si="520"/>
        <v>0</v>
      </c>
      <c r="GD102" s="249">
        <f t="shared" si="521"/>
        <v>298</v>
      </c>
      <c r="GE102" s="233">
        <f t="shared" si="522"/>
        <v>327</v>
      </c>
      <c r="GF102" s="232">
        <f t="shared" si="523"/>
        <v>298</v>
      </c>
      <c r="GG102" s="233">
        <f t="shared" si="524"/>
        <v>327</v>
      </c>
      <c r="GH102" s="232">
        <f t="shared" si="525"/>
        <v>1165.5</v>
      </c>
      <c r="GI102" s="233">
        <f t="shared" si="526"/>
        <v>1324.5</v>
      </c>
      <c r="GJ102" s="232">
        <f t="shared" si="527"/>
        <v>22908.63</v>
      </c>
      <c r="GK102" s="233">
        <f t="shared" si="528"/>
        <v>25439.989999999998</v>
      </c>
      <c r="GL102" s="249">
        <f t="shared" si="529"/>
        <v>135</v>
      </c>
      <c r="GM102" s="233">
        <f t="shared" si="530"/>
        <v>112</v>
      </c>
      <c r="GN102" s="232">
        <f t="shared" si="531"/>
        <v>135</v>
      </c>
      <c r="GO102" s="233">
        <f t="shared" si="532"/>
        <v>112</v>
      </c>
      <c r="GP102" s="232">
        <f t="shared" si="533"/>
        <v>541</v>
      </c>
      <c r="GQ102" s="233">
        <f t="shared" si="534"/>
        <v>499.5</v>
      </c>
      <c r="GR102" s="232">
        <f t="shared" si="535"/>
        <v>8194.2900000000009</v>
      </c>
      <c r="GS102" s="233">
        <f t="shared" si="536"/>
        <v>7525.3200000000006</v>
      </c>
      <c r="GT102" s="249">
        <f t="shared" si="537"/>
        <v>433</v>
      </c>
      <c r="GU102" s="233">
        <f t="shared" si="538"/>
        <v>439</v>
      </c>
      <c r="GV102" s="232">
        <f t="shared" si="539"/>
        <v>433</v>
      </c>
      <c r="GW102" s="233">
        <f t="shared" si="540"/>
        <v>439</v>
      </c>
      <c r="GX102" s="232">
        <f t="shared" si="541"/>
        <v>1706.5</v>
      </c>
      <c r="GY102" s="233">
        <f t="shared" si="542"/>
        <v>1824</v>
      </c>
      <c r="GZ102" s="232">
        <f t="shared" si="543"/>
        <v>31102.920000000002</v>
      </c>
      <c r="HA102" s="233">
        <f t="shared" si="544"/>
        <v>32965.31</v>
      </c>
      <c r="HB102" s="249">
        <f t="shared" si="545"/>
        <v>0</v>
      </c>
      <c r="HC102" s="233">
        <f t="shared" si="546"/>
        <v>0</v>
      </c>
      <c r="HD102" s="232">
        <f t="shared" si="547"/>
        <v>0</v>
      </c>
      <c r="HE102" s="233">
        <f t="shared" si="548"/>
        <v>0</v>
      </c>
      <c r="HF102" s="232" t="str">
        <f t="shared" si="549"/>
        <v/>
      </c>
      <c r="HG102" s="233" t="str">
        <f t="shared" si="550"/>
        <v/>
      </c>
      <c r="HH102" s="232" t="str">
        <f t="shared" si="551"/>
        <v/>
      </c>
      <c r="HI102" s="233" t="str">
        <f t="shared" si="552"/>
        <v/>
      </c>
      <c r="HJ102" s="249">
        <f t="shared" si="553"/>
        <v>1706.5</v>
      </c>
      <c r="HK102" s="233">
        <f t="shared" si="554"/>
        <v>1824</v>
      </c>
      <c r="HL102" s="232">
        <f t="shared" si="555"/>
        <v>31102.920000000002</v>
      </c>
      <c r="HM102" s="232">
        <f t="shared" si="556"/>
        <v>32965.31</v>
      </c>
    </row>
    <row r="103" spans="1:221" ht="15.75">
      <c r="A103" s="347" t="s">
        <v>44</v>
      </c>
      <c r="B103" s="348" t="s">
        <v>649</v>
      </c>
      <c r="C103" s="349"/>
      <c r="D103" s="347">
        <v>244437</v>
      </c>
      <c r="E103" s="350">
        <v>8</v>
      </c>
      <c r="F103" s="332">
        <v>1655</v>
      </c>
      <c r="G103" s="253">
        <v>1807</v>
      </c>
      <c r="H103" s="254">
        <v>9</v>
      </c>
      <c r="I103" s="255">
        <v>16</v>
      </c>
      <c r="J103" s="232">
        <f t="shared" si="408"/>
        <v>1646</v>
      </c>
      <c r="K103" s="233">
        <f t="shared" si="409"/>
        <v>1791</v>
      </c>
      <c r="L103" s="333">
        <v>64</v>
      </c>
      <c r="M103" s="333">
        <v>64</v>
      </c>
      <c r="N103" s="232">
        <f t="shared" si="557"/>
        <v>1646</v>
      </c>
      <c r="O103" s="233">
        <f t="shared" si="410"/>
        <v>1791</v>
      </c>
      <c r="P103" s="232">
        <f t="shared" si="411"/>
        <v>1646</v>
      </c>
      <c r="Q103" s="233">
        <f t="shared" si="412"/>
        <v>1791</v>
      </c>
      <c r="R103" s="254">
        <v>12</v>
      </c>
      <c r="S103" s="356">
        <v>19</v>
      </c>
      <c r="T103" s="232">
        <f t="shared" si="413"/>
        <v>12</v>
      </c>
      <c r="U103" s="233">
        <f t="shared" si="414"/>
        <v>19</v>
      </c>
      <c r="V103" s="537">
        <v>13</v>
      </c>
      <c r="W103" s="356">
        <v>15</v>
      </c>
      <c r="X103" s="232">
        <f t="shared" si="415"/>
        <v>13</v>
      </c>
      <c r="Y103" s="233">
        <f t="shared" si="416"/>
        <v>15</v>
      </c>
      <c r="Z103" s="257"/>
      <c r="AA103" s="256"/>
      <c r="AB103" s="232">
        <f t="shared" si="417"/>
        <v>0</v>
      </c>
      <c r="AC103" s="233">
        <f t="shared" si="418"/>
        <v>0</v>
      </c>
      <c r="AD103" s="225">
        <f t="shared" si="419"/>
        <v>25</v>
      </c>
      <c r="AE103" s="233">
        <f t="shared" si="420"/>
        <v>34</v>
      </c>
      <c r="AF103" s="225">
        <f t="shared" si="421"/>
        <v>25</v>
      </c>
      <c r="AG103" s="233">
        <f t="shared" si="422"/>
        <v>34</v>
      </c>
      <c r="AH103" s="245">
        <v>4.625</v>
      </c>
      <c r="AI103" s="353">
        <v>3.5</v>
      </c>
      <c r="AJ103" s="232">
        <f t="shared" si="423"/>
        <v>55.5</v>
      </c>
      <c r="AK103" s="233">
        <f t="shared" si="424"/>
        <v>66.5</v>
      </c>
      <c r="AL103" s="245">
        <v>6.1923076923076934</v>
      </c>
      <c r="AM103" s="353">
        <v>2.4</v>
      </c>
      <c r="AN103" s="232">
        <f t="shared" si="425"/>
        <v>80.500000000000014</v>
      </c>
      <c r="AO103" s="233">
        <f t="shared" si="426"/>
        <v>36</v>
      </c>
      <c r="AP103" s="245"/>
      <c r="AQ103" s="354"/>
      <c r="AR103" s="232">
        <f t="shared" si="427"/>
        <v>0</v>
      </c>
      <c r="AS103" s="233">
        <f t="shared" si="428"/>
        <v>0</v>
      </c>
      <c r="AT103" s="545">
        <f t="shared" si="429"/>
        <v>5.44</v>
      </c>
      <c r="AU103" s="546">
        <f t="shared" si="430"/>
        <v>3.0147058823529411</v>
      </c>
      <c r="AV103" s="232">
        <f t="shared" si="431"/>
        <v>136</v>
      </c>
      <c r="AW103" s="233">
        <f t="shared" si="432"/>
        <v>102.5</v>
      </c>
      <c r="AX103" s="257">
        <v>90.665833333333339</v>
      </c>
      <c r="AY103" s="355">
        <v>79.333157894736843</v>
      </c>
      <c r="AZ103" s="232">
        <f t="shared" si="433"/>
        <v>1087.99</v>
      </c>
      <c r="BA103" s="233">
        <f t="shared" si="434"/>
        <v>1507.33</v>
      </c>
      <c r="BB103" s="257">
        <v>87.89769230769231</v>
      </c>
      <c r="BC103" s="355">
        <v>70.866666666666674</v>
      </c>
      <c r="BD103" s="232">
        <f t="shared" si="435"/>
        <v>1142.67</v>
      </c>
      <c r="BE103" s="233">
        <f t="shared" si="436"/>
        <v>1063</v>
      </c>
      <c r="BF103" s="254"/>
      <c r="BG103" s="253"/>
      <c r="BH103" s="232">
        <f t="shared" si="437"/>
        <v>0</v>
      </c>
      <c r="BI103" s="233">
        <f t="shared" si="438"/>
        <v>0</v>
      </c>
      <c r="BJ103" s="232">
        <f t="shared" si="439"/>
        <v>89.226399999999998</v>
      </c>
      <c r="BK103" s="233">
        <f t="shared" si="440"/>
        <v>75.597941176470584</v>
      </c>
      <c r="BL103" s="232">
        <f t="shared" si="441"/>
        <v>2230.66</v>
      </c>
      <c r="BM103" s="233">
        <f t="shared" si="442"/>
        <v>2570.33</v>
      </c>
      <c r="BN103" s="257">
        <v>566</v>
      </c>
      <c r="BO103" s="356">
        <v>590</v>
      </c>
      <c r="BP103" s="232">
        <f t="shared" si="443"/>
        <v>566</v>
      </c>
      <c r="BQ103" s="233">
        <f t="shared" si="444"/>
        <v>590</v>
      </c>
      <c r="BR103" s="257">
        <v>324</v>
      </c>
      <c r="BS103" s="357">
        <v>341</v>
      </c>
      <c r="BT103" s="232">
        <f t="shared" si="445"/>
        <v>324</v>
      </c>
      <c r="BU103" s="233">
        <f t="shared" si="446"/>
        <v>341</v>
      </c>
      <c r="BV103" s="257"/>
      <c r="BW103" s="256"/>
      <c r="BX103" s="232">
        <f t="shared" si="447"/>
        <v>0</v>
      </c>
      <c r="BY103" s="233">
        <f t="shared" si="448"/>
        <v>0</v>
      </c>
      <c r="BZ103" s="225">
        <f t="shared" si="449"/>
        <v>890</v>
      </c>
      <c r="CA103" s="233">
        <f t="shared" si="450"/>
        <v>931</v>
      </c>
      <c r="CB103" s="225">
        <f t="shared" si="451"/>
        <v>890</v>
      </c>
      <c r="CC103" s="233">
        <f t="shared" si="452"/>
        <v>931</v>
      </c>
      <c r="CD103" s="336">
        <v>4.4240282685512371</v>
      </c>
      <c r="CE103" s="353">
        <v>4.615254237288136</v>
      </c>
      <c r="CF103" s="232">
        <f t="shared" si="453"/>
        <v>2504</v>
      </c>
      <c r="CG103" s="233">
        <f t="shared" si="454"/>
        <v>2723.0000000000005</v>
      </c>
      <c r="CH103" s="336">
        <v>5.8580246913580245</v>
      </c>
      <c r="CI103" s="353">
        <v>5.5733137829912032</v>
      </c>
      <c r="CJ103" s="232">
        <f t="shared" si="455"/>
        <v>1898</v>
      </c>
      <c r="CK103" s="233">
        <f t="shared" si="456"/>
        <v>1900.5000000000002</v>
      </c>
      <c r="CL103" s="336"/>
      <c r="CM103" s="358"/>
      <c r="CN103" s="232">
        <f t="shared" si="457"/>
        <v>0</v>
      </c>
      <c r="CO103" s="233">
        <f t="shared" si="458"/>
        <v>0</v>
      </c>
      <c r="CP103" s="232">
        <f t="shared" si="459"/>
        <v>4.9460674157303375</v>
      </c>
      <c r="CQ103" s="546">
        <f t="shared" si="460"/>
        <v>4.9661654135338358</v>
      </c>
      <c r="CR103" s="232">
        <f t="shared" si="461"/>
        <v>4402</v>
      </c>
      <c r="CS103" s="233">
        <f t="shared" si="462"/>
        <v>4623.5000000000009</v>
      </c>
      <c r="CT103" s="257">
        <v>85.200212014134266</v>
      </c>
      <c r="CU103" s="355">
        <v>86.671949152542368</v>
      </c>
      <c r="CV103" s="232">
        <f t="shared" si="463"/>
        <v>48223.319999999992</v>
      </c>
      <c r="CW103" s="233">
        <f t="shared" si="464"/>
        <v>51136.45</v>
      </c>
      <c r="CX103" s="257">
        <v>84.025030864197532</v>
      </c>
      <c r="CY103" s="355">
        <v>83.598181818181828</v>
      </c>
      <c r="CZ103" s="232">
        <f t="shared" si="465"/>
        <v>27224.11</v>
      </c>
      <c r="DA103" s="233">
        <f t="shared" si="466"/>
        <v>28506.980000000003</v>
      </c>
      <c r="DB103" s="254"/>
      <c r="DC103" s="253"/>
      <c r="DD103" s="232">
        <f t="shared" si="467"/>
        <v>0</v>
      </c>
      <c r="DE103" s="233">
        <f t="shared" si="468"/>
        <v>0</v>
      </c>
      <c r="DF103" s="232">
        <f t="shared" si="469"/>
        <v>84.772393258426959</v>
      </c>
      <c r="DG103" s="233">
        <f t="shared" si="470"/>
        <v>85.546111707841021</v>
      </c>
      <c r="DH103" s="232">
        <f t="shared" si="471"/>
        <v>75447.429999999993</v>
      </c>
      <c r="DI103" s="233">
        <f t="shared" si="472"/>
        <v>79643.429999999993</v>
      </c>
      <c r="DJ103" s="232">
        <f t="shared" si="473"/>
        <v>915</v>
      </c>
      <c r="DK103" s="233">
        <f t="shared" si="474"/>
        <v>965</v>
      </c>
      <c r="DL103" s="232">
        <f t="shared" si="475"/>
        <v>915</v>
      </c>
      <c r="DM103" s="233">
        <f t="shared" si="476"/>
        <v>965</v>
      </c>
      <c r="DN103" s="545">
        <f t="shared" si="477"/>
        <v>4.9595628415300546</v>
      </c>
      <c r="DO103" s="546">
        <f t="shared" si="478"/>
        <v>4.8974093264248717</v>
      </c>
      <c r="DP103" s="232">
        <f t="shared" si="479"/>
        <v>4538</v>
      </c>
      <c r="DQ103" s="233">
        <f t="shared" si="480"/>
        <v>4726.0000000000009</v>
      </c>
      <c r="DR103" s="232">
        <f t="shared" si="481"/>
        <v>84.89408743169399</v>
      </c>
      <c r="DS103" s="233">
        <f t="shared" si="482"/>
        <v>85.195606217616572</v>
      </c>
      <c r="DT103" s="232">
        <f t="shared" si="483"/>
        <v>77678.09</v>
      </c>
      <c r="DU103" s="233">
        <f t="shared" si="484"/>
        <v>82213.759999999995</v>
      </c>
      <c r="DV103" s="257">
        <v>311</v>
      </c>
      <c r="DW103" s="356">
        <v>367</v>
      </c>
      <c r="DX103" s="232">
        <f t="shared" si="485"/>
        <v>311</v>
      </c>
      <c r="DY103" s="233">
        <f t="shared" si="486"/>
        <v>367</v>
      </c>
      <c r="DZ103" s="257">
        <v>419</v>
      </c>
      <c r="EA103" s="357">
        <v>458</v>
      </c>
      <c r="EB103" s="232">
        <f t="shared" si="487"/>
        <v>419</v>
      </c>
      <c r="EC103" s="233">
        <f t="shared" si="488"/>
        <v>458</v>
      </c>
      <c r="ED103" s="257"/>
      <c r="EE103" s="256"/>
      <c r="EF103" s="232">
        <f t="shared" si="489"/>
        <v>0</v>
      </c>
      <c r="EG103" s="233">
        <f t="shared" si="490"/>
        <v>0</v>
      </c>
      <c r="EH103" s="225">
        <f t="shared" si="491"/>
        <v>730</v>
      </c>
      <c r="EI103" s="233">
        <f t="shared" si="492"/>
        <v>825</v>
      </c>
      <c r="EJ103" s="225">
        <f t="shared" si="493"/>
        <v>730</v>
      </c>
      <c r="EK103" s="233">
        <f t="shared" si="494"/>
        <v>825</v>
      </c>
      <c r="EL103" s="336">
        <v>3.630225080385852</v>
      </c>
      <c r="EM103" s="353">
        <v>3.6852861035422344</v>
      </c>
      <c r="EN103" s="232">
        <f t="shared" si="495"/>
        <v>1129</v>
      </c>
      <c r="EO103" s="233">
        <f t="shared" si="496"/>
        <v>1352.5</v>
      </c>
      <c r="EP103" s="336">
        <v>4.5632458233890212</v>
      </c>
      <c r="EQ103" s="353">
        <v>4.6681222707423577</v>
      </c>
      <c r="ER103" s="232">
        <f t="shared" si="497"/>
        <v>1911.9999999999998</v>
      </c>
      <c r="ES103" s="233">
        <f t="shared" si="498"/>
        <v>2138</v>
      </c>
      <c r="ET103" s="336"/>
      <c r="EU103" s="358"/>
      <c r="EV103" s="232">
        <f t="shared" si="499"/>
        <v>0</v>
      </c>
      <c r="EW103" s="233">
        <f t="shared" si="500"/>
        <v>0</v>
      </c>
      <c r="EX103" s="545">
        <f t="shared" si="501"/>
        <v>4.1657534246575345</v>
      </c>
      <c r="EY103" s="546">
        <f t="shared" si="502"/>
        <v>4.2309090909090905</v>
      </c>
      <c r="EZ103" s="232">
        <f t="shared" si="503"/>
        <v>3041</v>
      </c>
      <c r="FA103" s="233">
        <f t="shared" si="504"/>
        <v>3490.4999999999995</v>
      </c>
      <c r="FB103" s="257">
        <v>68.620610932475884</v>
      </c>
      <c r="FC103" s="355">
        <v>72.217983651226163</v>
      </c>
      <c r="FD103" s="232">
        <f t="shared" si="505"/>
        <v>21341.01</v>
      </c>
      <c r="FE103" s="233">
        <f t="shared" si="506"/>
        <v>26504.000000000004</v>
      </c>
      <c r="FF103" s="257">
        <v>64.644391408114558</v>
      </c>
      <c r="FG103" s="355">
        <v>65.751790393013096</v>
      </c>
      <c r="FH103" s="232">
        <f t="shared" si="507"/>
        <v>27086</v>
      </c>
      <c r="FI103" s="233">
        <f t="shared" si="508"/>
        <v>30114.319999999996</v>
      </c>
      <c r="FJ103" s="254"/>
      <c r="FK103" s="253"/>
      <c r="FL103" s="232">
        <f t="shared" si="509"/>
        <v>0</v>
      </c>
      <c r="FM103" s="233">
        <f t="shared" si="510"/>
        <v>0</v>
      </c>
      <c r="FN103" s="232">
        <f t="shared" si="511"/>
        <v>66.338369863013696</v>
      </c>
      <c r="FO103" s="233">
        <f t="shared" si="512"/>
        <v>68.628266666666661</v>
      </c>
      <c r="FP103" s="232">
        <f t="shared" si="513"/>
        <v>48427.009999999995</v>
      </c>
      <c r="FQ103" s="233">
        <f t="shared" si="514"/>
        <v>56618.319999999992</v>
      </c>
      <c r="FR103" s="257">
        <v>1</v>
      </c>
      <c r="FS103" s="738">
        <v>1</v>
      </c>
      <c r="FT103" s="232">
        <f t="shared" si="515"/>
        <v>1</v>
      </c>
      <c r="FU103" s="233">
        <f t="shared" si="516"/>
        <v>1</v>
      </c>
      <c r="FV103" s="257">
        <v>0</v>
      </c>
      <c r="FW103" s="256"/>
      <c r="FX103" s="232">
        <f t="shared" si="517"/>
        <v>0</v>
      </c>
      <c r="FY103" s="233">
        <f t="shared" si="518"/>
        <v>0</v>
      </c>
      <c r="FZ103" s="747">
        <v>64</v>
      </c>
      <c r="GA103" s="738">
        <v>64</v>
      </c>
      <c r="GB103" s="232">
        <f t="shared" si="519"/>
        <v>64</v>
      </c>
      <c r="GC103" s="233">
        <f t="shared" si="520"/>
        <v>64</v>
      </c>
      <c r="GD103" s="249">
        <f t="shared" si="521"/>
        <v>889</v>
      </c>
      <c r="GE103" s="233">
        <f t="shared" si="522"/>
        <v>976</v>
      </c>
      <c r="GF103" s="232">
        <f t="shared" si="523"/>
        <v>889</v>
      </c>
      <c r="GG103" s="233">
        <f t="shared" si="524"/>
        <v>976</v>
      </c>
      <c r="GH103" s="232">
        <f t="shared" si="525"/>
        <v>3688.5</v>
      </c>
      <c r="GI103" s="233">
        <f t="shared" si="526"/>
        <v>4142</v>
      </c>
      <c r="GJ103" s="232">
        <f t="shared" si="527"/>
        <v>70652.319999999992</v>
      </c>
      <c r="GK103" s="233">
        <f t="shared" si="528"/>
        <v>79147.78</v>
      </c>
      <c r="GL103" s="249">
        <f t="shared" si="529"/>
        <v>756</v>
      </c>
      <c r="GM103" s="233">
        <f t="shared" si="530"/>
        <v>814</v>
      </c>
      <c r="GN103" s="232">
        <f t="shared" si="531"/>
        <v>756</v>
      </c>
      <c r="GO103" s="233">
        <f t="shared" si="532"/>
        <v>814</v>
      </c>
      <c r="GP103" s="232">
        <f t="shared" si="533"/>
        <v>3890.5</v>
      </c>
      <c r="GQ103" s="233">
        <f t="shared" si="534"/>
        <v>4074.5</v>
      </c>
      <c r="GR103" s="232">
        <f t="shared" si="535"/>
        <v>55452.78</v>
      </c>
      <c r="GS103" s="233">
        <f t="shared" si="536"/>
        <v>59684.3</v>
      </c>
      <c r="GT103" s="249">
        <f t="shared" si="537"/>
        <v>1645</v>
      </c>
      <c r="GU103" s="233">
        <f t="shared" si="538"/>
        <v>1790</v>
      </c>
      <c r="GV103" s="232">
        <f t="shared" si="539"/>
        <v>1645</v>
      </c>
      <c r="GW103" s="233">
        <f t="shared" si="540"/>
        <v>1790</v>
      </c>
      <c r="GX103" s="232">
        <f t="shared" si="541"/>
        <v>7579</v>
      </c>
      <c r="GY103" s="233">
        <f t="shared" si="542"/>
        <v>8216.5</v>
      </c>
      <c r="GZ103" s="232">
        <f t="shared" si="543"/>
        <v>126105.09999999999</v>
      </c>
      <c r="HA103" s="233">
        <f t="shared" si="544"/>
        <v>138832.08000000002</v>
      </c>
      <c r="HB103" s="249">
        <f t="shared" si="545"/>
        <v>0</v>
      </c>
      <c r="HC103" s="233">
        <f t="shared" si="546"/>
        <v>0</v>
      </c>
      <c r="HD103" s="232">
        <f t="shared" si="547"/>
        <v>0</v>
      </c>
      <c r="HE103" s="233">
        <f t="shared" si="548"/>
        <v>0</v>
      </c>
      <c r="HF103" s="232" t="str">
        <f t="shared" si="549"/>
        <v/>
      </c>
      <c r="HG103" s="233" t="str">
        <f t="shared" si="550"/>
        <v/>
      </c>
      <c r="HH103" s="232" t="str">
        <f t="shared" si="551"/>
        <v/>
      </c>
      <c r="HI103" s="233" t="str">
        <f t="shared" si="552"/>
        <v/>
      </c>
      <c r="HJ103" s="249">
        <f t="shared" si="553"/>
        <v>7579</v>
      </c>
      <c r="HK103" s="233">
        <f t="shared" si="554"/>
        <v>8216.5</v>
      </c>
      <c r="HL103" s="232">
        <f t="shared" si="555"/>
        <v>126169.09999999999</v>
      </c>
      <c r="HM103" s="232">
        <f t="shared" si="556"/>
        <v>138896.07999999999</v>
      </c>
    </row>
    <row r="104" spans="1:221" ht="15.75">
      <c r="A104" s="347" t="s">
        <v>44</v>
      </c>
      <c r="B104" s="348" t="s">
        <v>650</v>
      </c>
      <c r="C104" s="359" t="s">
        <v>690</v>
      </c>
      <c r="D104" s="347">
        <v>138558</v>
      </c>
      <c r="E104" s="350">
        <v>9</v>
      </c>
      <c r="F104" s="332">
        <v>452</v>
      </c>
      <c r="G104" s="253">
        <v>507</v>
      </c>
      <c r="H104" s="254">
        <v>7</v>
      </c>
      <c r="I104" s="255">
        <v>6</v>
      </c>
      <c r="J104" s="232">
        <f t="shared" si="408"/>
        <v>445</v>
      </c>
      <c r="K104" s="233">
        <f t="shared" si="409"/>
        <v>501</v>
      </c>
      <c r="L104" s="333">
        <v>64</v>
      </c>
      <c r="M104" s="333">
        <v>64</v>
      </c>
      <c r="N104" s="232">
        <f t="shared" si="557"/>
        <v>445</v>
      </c>
      <c r="O104" s="233">
        <f t="shared" si="410"/>
        <v>501</v>
      </c>
      <c r="P104" s="232">
        <f t="shared" si="411"/>
        <v>445</v>
      </c>
      <c r="Q104" s="233">
        <f t="shared" si="412"/>
        <v>501</v>
      </c>
      <c r="R104" s="254">
        <v>7</v>
      </c>
      <c r="S104" s="356">
        <v>4</v>
      </c>
      <c r="T104" s="232">
        <f t="shared" si="413"/>
        <v>7</v>
      </c>
      <c r="U104" s="233">
        <f t="shared" si="414"/>
        <v>4</v>
      </c>
      <c r="V104" s="537">
        <v>2</v>
      </c>
      <c r="W104" s="356">
        <v>2</v>
      </c>
      <c r="X104" s="232">
        <f t="shared" si="415"/>
        <v>2</v>
      </c>
      <c r="Y104" s="233">
        <f t="shared" si="416"/>
        <v>2</v>
      </c>
      <c r="Z104" s="257"/>
      <c r="AA104" s="256"/>
      <c r="AB104" s="232">
        <f t="shared" si="417"/>
        <v>0</v>
      </c>
      <c r="AC104" s="233">
        <f t="shared" si="418"/>
        <v>0</v>
      </c>
      <c r="AD104" s="225">
        <f t="shared" si="419"/>
        <v>9</v>
      </c>
      <c r="AE104" s="233">
        <f t="shared" si="420"/>
        <v>6</v>
      </c>
      <c r="AF104" s="225">
        <f t="shared" si="421"/>
        <v>9</v>
      </c>
      <c r="AG104" s="233">
        <f t="shared" si="422"/>
        <v>6</v>
      </c>
      <c r="AH104" s="245">
        <v>3.0714285714285716</v>
      </c>
      <c r="AI104" s="353">
        <v>2.75</v>
      </c>
      <c r="AJ104" s="232">
        <f t="shared" si="423"/>
        <v>21.5</v>
      </c>
      <c r="AK104" s="233">
        <f t="shared" si="424"/>
        <v>11</v>
      </c>
      <c r="AL104" s="245">
        <v>4.25</v>
      </c>
      <c r="AM104" s="353">
        <v>3.5</v>
      </c>
      <c r="AN104" s="232">
        <f t="shared" si="425"/>
        <v>8.5</v>
      </c>
      <c r="AO104" s="233">
        <f t="shared" si="426"/>
        <v>7</v>
      </c>
      <c r="AP104" s="245"/>
      <c r="AQ104" s="354"/>
      <c r="AR104" s="232">
        <f t="shared" si="427"/>
        <v>0</v>
      </c>
      <c r="AS104" s="233">
        <f t="shared" si="428"/>
        <v>0</v>
      </c>
      <c r="AT104" s="545">
        <f t="shared" si="429"/>
        <v>3.3333333333333335</v>
      </c>
      <c r="AU104" s="546">
        <f t="shared" si="430"/>
        <v>3</v>
      </c>
      <c r="AV104" s="232">
        <f t="shared" si="431"/>
        <v>30</v>
      </c>
      <c r="AW104" s="233">
        <f t="shared" si="432"/>
        <v>18</v>
      </c>
      <c r="AX104" s="257">
        <v>78.571428571428569</v>
      </c>
      <c r="AY104" s="355">
        <v>83.25</v>
      </c>
      <c r="AZ104" s="232">
        <f t="shared" si="433"/>
        <v>550</v>
      </c>
      <c r="BA104" s="233">
        <f t="shared" si="434"/>
        <v>333</v>
      </c>
      <c r="BB104" s="257">
        <v>90.5</v>
      </c>
      <c r="BC104" s="355">
        <v>72.5</v>
      </c>
      <c r="BD104" s="232">
        <f t="shared" si="435"/>
        <v>181</v>
      </c>
      <c r="BE104" s="233">
        <f t="shared" si="436"/>
        <v>145</v>
      </c>
      <c r="BF104" s="254"/>
      <c r="BG104" s="253"/>
      <c r="BH104" s="232">
        <f t="shared" si="437"/>
        <v>0</v>
      </c>
      <c r="BI104" s="233">
        <f t="shared" si="438"/>
        <v>0</v>
      </c>
      <c r="BJ104" s="232">
        <f t="shared" si="439"/>
        <v>81.222222222222229</v>
      </c>
      <c r="BK104" s="233">
        <f t="shared" si="440"/>
        <v>79.666666666666671</v>
      </c>
      <c r="BL104" s="232">
        <f t="shared" si="441"/>
        <v>731</v>
      </c>
      <c r="BM104" s="233">
        <f t="shared" si="442"/>
        <v>478</v>
      </c>
      <c r="BN104" s="257">
        <v>269</v>
      </c>
      <c r="BO104" s="356">
        <v>325</v>
      </c>
      <c r="BP104" s="232">
        <f t="shared" si="443"/>
        <v>269</v>
      </c>
      <c r="BQ104" s="233">
        <f t="shared" si="444"/>
        <v>325</v>
      </c>
      <c r="BR104" s="257">
        <v>51</v>
      </c>
      <c r="BS104" s="357">
        <v>44</v>
      </c>
      <c r="BT104" s="232">
        <f t="shared" si="445"/>
        <v>51</v>
      </c>
      <c r="BU104" s="233">
        <f t="shared" si="446"/>
        <v>44</v>
      </c>
      <c r="BV104" s="257"/>
      <c r="BW104" s="256"/>
      <c r="BX104" s="232">
        <f t="shared" si="447"/>
        <v>0</v>
      </c>
      <c r="BY104" s="233">
        <f t="shared" si="448"/>
        <v>0</v>
      </c>
      <c r="BZ104" s="225">
        <f t="shared" si="449"/>
        <v>320</v>
      </c>
      <c r="CA104" s="233">
        <f t="shared" si="450"/>
        <v>369</v>
      </c>
      <c r="CB104" s="225">
        <f t="shared" si="451"/>
        <v>320</v>
      </c>
      <c r="CC104" s="233">
        <f t="shared" si="452"/>
        <v>369</v>
      </c>
      <c r="CD104" s="336">
        <v>4.3048327137546476</v>
      </c>
      <c r="CE104" s="353">
        <v>4.2861538461538462</v>
      </c>
      <c r="CF104" s="232">
        <f t="shared" si="453"/>
        <v>1158.0000000000002</v>
      </c>
      <c r="CG104" s="233">
        <f t="shared" si="454"/>
        <v>1393</v>
      </c>
      <c r="CH104" s="336">
        <v>4.9509803921568629</v>
      </c>
      <c r="CI104" s="353">
        <v>5.4659090909090917</v>
      </c>
      <c r="CJ104" s="232">
        <f t="shared" si="455"/>
        <v>252.5</v>
      </c>
      <c r="CK104" s="233">
        <f t="shared" si="456"/>
        <v>240.50000000000003</v>
      </c>
      <c r="CL104" s="336"/>
      <c r="CM104" s="358"/>
      <c r="CN104" s="232">
        <f t="shared" si="457"/>
        <v>0</v>
      </c>
      <c r="CO104" s="233">
        <f t="shared" si="458"/>
        <v>0</v>
      </c>
      <c r="CP104" s="232">
        <f t="shared" si="459"/>
        <v>4.4078125000000004</v>
      </c>
      <c r="CQ104" s="546">
        <f t="shared" si="460"/>
        <v>4.4268292682926829</v>
      </c>
      <c r="CR104" s="232">
        <f t="shared" si="461"/>
        <v>1410.5</v>
      </c>
      <c r="CS104" s="233">
        <f t="shared" si="462"/>
        <v>1633.5</v>
      </c>
      <c r="CT104" s="257">
        <v>86.758252788104087</v>
      </c>
      <c r="CU104" s="355">
        <v>85.502399999999994</v>
      </c>
      <c r="CV104" s="232">
        <f t="shared" si="463"/>
        <v>23337.97</v>
      </c>
      <c r="CW104" s="233">
        <f t="shared" si="464"/>
        <v>27788.28</v>
      </c>
      <c r="CX104" s="257">
        <v>78.986666666666665</v>
      </c>
      <c r="CY104" s="355">
        <v>74.007500000000007</v>
      </c>
      <c r="CZ104" s="232">
        <f t="shared" si="465"/>
        <v>4028.3199999999997</v>
      </c>
      <c r="DA104" s="233">
        <f t="shared" si="466"/>
        <v>3256.3300000000004</v>
      </c>
      <c r="DB104" s="254"/>
      <c r="DC104" s="253"/>
      <c r="DD104" s="232">
        <f t="shared" si="467"/>
        <v>0</v>
      </c>
      <c r="DE104" s="233">
        <f t="shared" si="468"/>
        <v>0</v>
      </c>
      <c r="DF104" s="232">
        <f t="shared" si="469"/>
        <v>85.519656249999997</v>
      </c>
      <c r="DG104" s="233">
        <f t="shared" si="470"/>
        <v>84.131734417344177</v>
      </c>
      <c r="DH104" s="232">
        <f t="shared" si="471"/>
        <v>27366.29</v>
      </c>
      <c r="DI104" s="233">
        <f t="shared" si="472"/>
        <v>31044.61</v>
      </c>
      <c r="DJ104" s="232">
        <f t="shared" si="473"/>
        <v>329</v>
      </c>
      <c r="DK104" s="233">
        <f t="shared" si="474"/>
        <v>375</v>
      </c>
      <c r="DL104" s="232">
        <f t="shared" si="475"/>
        <v>329</v>
      </c>
      <c r="DM104" s="233">
        <f t="shared" si="476"/>
        <v>375</v>
      </c>
      <c r="DN104" s="545">
        <f t="shared" si="477"/>
        <v>4.3784194528875382</v>
      </c>
      <c r="DO104" s="546">
        <f t="shared" si="478"/>
        <v>4.4039999999999999</v>
      </c>
      <c r="DP104" s="232">
        <f t="shared" si="479"/>
        <v>1440.5</v>
      </c>
      <c r="DQ104" s="233">
        <f t="shared" si="480"/>
        <v>1651.5</v>
      </c>
      <c r="DR104" s="232">
        <f t="shared" si="481"/>
        <v>85.4020972644377</v>
      </c>
      <c r="DS104" s="233">
        <f t="shared" si="482"/>
        <v>84.060293333333334</v>
      </c>
      <c r="DT104" s="232">
        <f t="shared" si="483"/>
        <v>28097.290000000005</v>
      </c>
      <c r="DU104" s="233">
        <f t="shared" si="484"/>
        <v>31522.61</v>
      </c>
      <c r="DV104" s="257">
        <v>58</v>
      </c>
      <c r="DW104" s="356">
        <v>76</v>
      </c>
      <c r="DX104" s="232">
        <f t="shared" si="485"/>
        <v>58</v>
      </c>
      <c r="DY104" s="233">
        <f t="shared" si="486"/>
        <v>76</v>
      </c>
      <c r="DZ104" s="257">
        <v>58</v>
      </c>
      <c r="EA104" s="357">
        <v>50</v>
      </c>
      <c r="EB104" s="232">
        <f t="shared" si="487"/>
        <v>58</v>
      </c>
      <c r="EC104" s="233">
        <f t="shared" si="488"/>
        <v>50</v>
      </c>
      <c r="ED104" s="257"/>
      <c r="EE104" s="256"/>
      <c r="EF104" s="232">
        <f t="shared" si="489"/>
        <v>0</v>
      </c>
      <c r="EG104" s="233">
        <f t="shared" si="490"/>
        <v>0</v>
      </c>
      <c r="EH104" s="225">
        <f t="shared" si="491"/>
        <v>116</v>
      </c>
      <c r="EI104" s="233">
        <f t="shared" si="492"/>
        <v>126</v>
      </c>
      <c r="EJ104" s="225">
        <f t="shared" si="493"/>
        <v>116</v>
      </c>
      <c r="EK104" s="233">
        <f t="shared" si="494"/>
        <v>126</v>
      </c>
      <c r="EL104" s="336">
        <v>3.5517241379310343</v>
      </c>
      <c r="EM104" s="353">
        <v>3.2105263157894735</v>
      </c>
      <c r="EN104" s="232">
        <f t="shared" si="495"/>
        <v>206</v>
      </c>
      <c r="EO104" s="233">
        <f t="shared" si="496"/>
        <v>243.99999999999997</v>
      </c>
      <c r="EP104" s="336">
        <v>3.2068965517241379</v>
      </c>
      <c r="EQ104" s="353">
        <v>3.27</v>
      </c>
      <c r="ER104" s="232">
        <f t="shared" si="497"/>
        <v>186</v>
      </c>
      <c r="ES104" s="233">
        <f t="shared" si="498"/>
        <v>163.5</v>
      </c>
      <c r="ET104" s="336"/>
      <c r="EU104" s="358"/>
      <c r="EV104" s="232">
        <f t="shared" si="499"/>
        <v>0</v>
      </c>
      <c r="EW104" s="233">
        <f t="shared" si="500"/>
        <v>0</v>
      </c>
      <c r="EX104" s="545">
        <f t="shared" si="501"/>
        <v>3.3793103448275863</v>
      </c>
      <c r="EY104" s="546">
        <f t="shared" si="502"/>
        <v>3.2341269841269842</v>
      </c>
      <c r="EZ104" s="232">
        <f t="shared" si="503"/>
        <v>392</v>
      </c>
      <c r="FA104" s="233">
        <f t="shared" si="504"/>
        <v>407.5</v>
      </c>
      <c r="FB104" s="257">
        <v>68.64344827586207</v>
      </c>
      <c r="FC104" s="355">
        <v>65.469210526315791</v>
      </c>
      <c r="FD104" s="232">
        <f t="shared" si="505"/>
        <v>3981.32</v>
      </c>
      <c r="FE104" s="233">
        <f t="shared" si="506"/>
        <v>4975.66</v>
      </c>
      <c r="FF104" s="257">
        <v>46.884999999999998</v>
      </c>
      <c r="FG104" s="355">
        <v>48.493200000000002</v>
      </c>
      <c r="FH104" s="232">
        <f t="shared" si="507"/>
        <v>2719.33</v>
      </c>
      <c r="FI104" s="233">
        <f t="shared" si="508"/>
        <v>2424.66</v>
      </c>
      <c r="FJ104" s="254"/>
      <c r="FK104" s="253"/>
      <c r="FL104" s="232">
        <f t="shared" si="509"/>
        <v>0</v>
      </c>
      <c r="FM104" s="233">
        <f t="shared" si="510"/>
        <v>0</v>
      </c>
      <c r="FN104" s="232">
        <f t="shared" si="511"/>
        <v>57.764224137931031</v>
      </c>
      <c r="FO104" s="233">
        <f t="shared" si="512"/>
        <v>58.732698412698412</v>
      </c>
      <c r="FP104" s="232">
        <f t="shared" si="513"/>
        <v>6700.65</v>
      </c>
      <c r="FQ104" s="233">
        <f t="shared" si="514"/>
        <v>7400.32</v>
      </c>
      <c r="FR104" s="257"/>
      <c r="FS104" s="529"/>
      <c r="FT104" s="232">
        <f t="shared" si="515"/>
        <v>0</v>
      </c>
      <c r="FU104" s="233">
        <f t="shared" si="516"/>
        <v>0</v>
      </c>
      <c r="FV104" s="257"/>
      <c r="FW104" s="256"/>
      <c r="FX104" s="232">
        <f t="shared" si="517"/>
        <v>0</v>
      </c>
      <c r="FY104" s="233">
        <f t="shared" si="518"/>
        <v>0</v>
      </c>
      <c r="FZ104" s="257"/>
      <c r="GA104" s="256"/>
      <c r="GB104" s="232">
        <f t="shared" si="519"/>
        <v>0</v>
      </c>
      <c r="GC104" s="233">
        <f t="shared" si="520"/>
        <v>0</v>
      </c>
      <c r="GD104" s="249">
        <f t="shared" si="521"/>
        <v>334</v>
      </c>
      <c r="GE104" s="233">
        <f t="shared" si="522"/>
        <v>405</v>
      </c>
      <c r="GF104" s="232">
        <f t="shared" si="523"/>
        <v>334</v>
      </c>
      <c r="GG104" s="233">
        <f t="shared" si="524"/>
        <v>405</v>
      </c>
      <c r="GH104" s="232">
        <f t="shared" si="525"/>
        <v>1385.5000000000002</v>
      </c>
      <c r="GI104" s="233">
        <f t="shared" si="526"/>
        <v>1648</v>
      </c>
      <c r="GJ104" s="232">
        <f t="shared" si="527"/>
        <v>27869.29</v>
      </c>
      <c r="GK104" s="233">
        <f t="shared" si="528"/>
        <v>33096.94</v>
      </c>
      <c r="GL104" s="249">
        <f t="shared" si="529"/>
        <v>111</v>
      </c>
      <c r="GM104" s="233">
        <f t="shared" si="530"/>
        <v>96</v>
      </c>
      <c r="GN104" s="232">
        <f t="shared" si="531"/>
        <v>111</v>
      </c>
      <c r="GO104" s="233">
        <f t="shared" si="532"/>
        <v>96</v>
      </c>
      <c r="GP104" s="232">
        <f t="shared" si="533"/>
        <v>447</v>
      </c>
      <c r="GQ104" s="233">
        <f t="shared" si="534"/>
        <v>411</v>
      </c>
      <c r="GR104" s="232">
        <f t="shared" si="535"/>
        <v>6928.65</v>
      </c>
      <c r="GS104" s="233">
        <f t="shared" si="536"/>
        <v>5825.99</v>
      </c>
      <c r="GT104" s="249">
        <f t="shared" si="537"/>
        <v>445</v>
      </c>
      <c r="GU104" s="233">
        <f t="shared" si="538"/>
        <v>501</v>
      </c>
      <c r="GV104" s="232">
        <f t="shared" si="539"/>
        <v>445</v>
      </c>
      <c r="GW104" s="233">
        <f t="shared" si="540"/>
        <v>501</v>
      </c>
      <c r="GX104" s="232">
        <f t="shared" si="541"/>
        <v>1832.5000000000002</v>
      </c>
      <c r="GY104" s="233">
        <f t="shared" si="542"/>
        <v>2059</v>
      </c>
      <c r="GZ104" s="232">
        <f t="shared" si="543"/>
        <v>34797.94</v>
      </c>
      <c r="HA104" s="233">
        <f t="shared" si="544"/>
        <v>38922.93</v>
      </c>
      <c r="HB104" s="249">
        <f t="shared" si="545"/>
        <v>0</v>
      </c>
      <c r="HC104" s="233">
        <f t="shared" si="546"/>
        <v>0</v>
      </c>
      <c r="HD104" s="232">
        <f t="shared" si="547"/>
        <v>0</v>
      </c>
      <c r="HE104" s="233">
        <f t="shared" si="548"/>
        <v>0</v>
      </c>
      <c r="HF104" s="232" t="str">
        <f t="shared" si="549"/>
        <v/>
      </c>
      <c r="HG104" s="233" t="str">
        <f t="shared" si="550"/>
        <v/>
      </c>
      <c r="HH104" s="232" t="str">
        <f t="shared" si="551"/>
        <v/>
      </c>
      <c r="HI104" s="233" t="str">
        <f t="shared" si="552"/>
        <v/>
      </c>
      <c r="HJ104" s="249">
        <f t="shared" si="553"/>
        <v>1832.5</v>
      </c>
      <c r="HK104" s="233">
        <f t="shared" si="554"/>
        <v>2059</v>
      </c>
      <c r="HL104" s="232">
        <f t="shared" si="555"/>
        <v>34797.94</v>
      </c>
      <c r="HM104" s="232">
        <f t="shared" si="556"/>
        <v>38922.93</v>
      </c>
    </row>
    <row r="105" spans="1:221" ht="15.75">
      <c r="A105" s="347" t="s">
        <v>44</v>
      </c>
      <c r="B105" s="348" t="s">
        <v>657</v>
      </c>
      <c r="C105" s="388" t="s">
        <v>692</v>
      </c>
      <c r="D105" s="347">
        <v>138901</v>
      </c>
      <c r="E105" s="392">
        <v>9</v>
      </c>
      <c r="F105" s="332">
        <v>234</v>
      </c>
      <c r="G105" s="253">
        <v>276</v>
      </c>
      <c r="H105" s="254">
        <v>4</v>
      </c>
      <c r="I105" s="255">
        <v>0</v>
      </c>
      <c r="J105" s="232">
        <f t="shared" si="408"/>
        <v>230</v>
      </c>
      <c r="K105" s="233">
        <f t="shared" si="409"/>
        <v>276</v>
      </c>
      <c r="L105" s="333">
        <v>64</v>
      </c>
      <c r="M105" s="333">
        <v>64</v>
      </c>
      <c r="N105" s="232">
        <f t="shared" si="557"/>
        <v>230</v>
      </c>
      <c r="O105" s="233">
        <f t="shared" si="410"/>
        <v>276</v>
      </c>
      <c r="P105" s="232">
        <f t="shared" si="411"/>
        <v>230</v>
      </c>
      <c r="Q105" s="233">
        <f t="shared" si="412"/>
        <v>276</v>
      </c>
      <c r="R105" s="254">
        <v>1</v>
      </c>
      <c r="S105" s="356">
        <v>0</v>
      </c>
      <c r="T105" s="232">
        <f t="shared" si="413"/>
        <v>1</v>
      </c>
      <c r="U105" s="233">
        <f t="shared" si="414"/>
        <v>0</v>
      </c>
      <c r="V105" s="254">
        <v>1</v>
      </c>
      <c r="W105" s="356">
        <v>1</v>
      </c>
      <c r="X105" s="232">
        <f t="shared" si="415"/>
        <v>1</v>
      </c>
      <c r="Y105" s="233">
        <f t="shared" si="416"/>
        <v>1</v>
      </c>
      <c r="Z105" s="257"/>
      <c r="AA105" s="256"/>
      <c r="AB105" s="232">
        <f t="shared" si="417"/>
        <v>0</v>
      </c>
      <c r="AC105" s="233">
        <f t="shared" si="418"/>
        <v>0</v>
      </c>
      <c r="AD105" s="225">
        <f t="shared" si="419"/>
        <v>2</v>
      </c>
      <c r="AE105" s="233">
        <f t="shared" si="420"/>
        <v>1</v>
      </c>
      <c r="AF105" s="225">
        <f t="shared" si="421"/>
        <v>2</v>
      </c>
      <c r="AG105" s="233">
        <f t="shared" si="422"/>
        <v>1</v>
      </c>
      <c r="AH105" s="245">
        <v>2</v>
      </c>
      <c r="AI105" s="353">
        <v>0</v>
      </c>
      <c r="AJ105" s="232">
        <f t="shared" si="423"/>
        <v>2</v>
      </c>
      <c r="AK105" s="233">
        <f t="shared" si="424"/>
        <v>0</v>
      </c>
      <c r="AL105" s="245">
        <v>10</v>
      </c>
      <c r="AM105" s="353">
        <v>2.5</v>
      </c>
      <c r="AN105" s="232">
        <f t="shared" si="425"/>
        <v>10</v>
      </c>
      <c r="AO105" s="233">
        <f t="shared" si="426"/>
        <v>2.5</v>
      </c>
      <c r="AP105" s="245"/>
      <c r="AQ105" s="354"/>
      <c r="AR105" s="232">
        <f t="shared" si="427"/>
        <v>0</v>
      </c>
      <c r="AS105" s="233">
        <f t="shared" si="428"/>
        <v>0</v>
      </c>
      <c r="AT105" s="545">
        <f t="shared" si="429"/>
        <v>6</v>
      </c>
      <c r="AU105" s="546">
        <f t="shared" si="430"/>
        <v>2.5</v>
      </c>
      <c r="AV105" s="232">
        <f t="shared" si="431"/>
        <v>12</v>
      </c>
      <c r="AW105" s="233">
        <f t="shared" si="432"/>
        <v>2.5</v>
      </c>
      <c r="AX105" s="257">
        <v>66</v>
      </c>
      <c r="AY105" s="355">
        <v>0</v>
      </c>
      <c r="AZ105" s="232">
        <f t="shared" si="433"/>
        <v>66</v>
      </c>
      <c r="BA105" s="233">
        <f t="shared" si="434"/>
        <v>0</v>
      </c>
      <c r="BB105" s="257">
        <v>60.33</v>
      </c>
      <c r="BC105" s="355">
        <v>66</v>
      </c>
      <c r="BD105" s="232">
        <f t="shared" si="435"/>
        <v>60.33</v>
      </c>
      <c r="BE105" s="233">
        <f t="shared" si="436"/>
        <v>66</v>
      </c>
      <c r="BF105" s="254"/>
      <c r="BG105" s="253"/>
      <c r="BH105" s="232">
        <f t="shared" si="437"/>
        <v>0</v>
      </c>
      <c r="BI105" s="233">
        <f t="shared" si="438"/>
        <v>0</v>
      </c>
      <c r="BJ105" s="232">
        <f t="shared" si="439"/>
        <v>63.164999999999999</v>
      </c>
      <c r="BK105" s="233">
        <f t="shared" si="440"/>
        <v>66</v>
      </c>
      <c r="BL105" s="232">
        <f t="shared" si="441"/>
        <v>126.33</v>
      </c>
      <c r="BM105" s="233">
        <f t="shared" si="442"/>
        <v>66</v>
      </c>
      <c r="BN105" s="257">
        <v>76</v>
      </c>
      <c r="BO105" s="356">
        <v>86</v>
      </c>
      <c r="BP105" s="232">
        <f t="shared" si="443"/>
        <v>76</v>
      </c>
      <c r="BQ105" s="233">
        <f t="shared" si="444"/>
        <v>86</v>
      </c>
      <c r="BR105" s="257">
        <v>50</v>
      </c>
      <c r="BS105" s="357">
        <v>58</v>
      </c>
      <c r="BT105" s="232">
        <f t="shared" si="445"/>
        <v>50</v>
      </c>
      <c r="BU105" s="233">
        <f t="shared" si="446"/>
        <v>58</v>
      </c>
      <c r="BV105" s="257"/>
      <c r="BW105" s="256"/>
      <c r="BX105" s="232">
        <f t="shared" si="447"/>
        <v>0</v>
      </c>
      <c r="BY105" s="233">
        <f t="shared" si="448"/>
        <v>0</v>
      </c>
      <c r="BZ105" s="225">
        <f t="shared" si="449"/>
        <v>126</v>
      </c>
      <c r="CA105" s="233">
        <f t="shared" si="450"/>
        <v>144</v>
      </c>
      <c r="CB105" s="225">
        <f t="shared" si="451"/>
        <v>126</v>
      </c>
      <c r="CC105" s="233">
        <f t="shared" si="452"/>
        <v>144</v>
      </c>
      <c r="CD105" s="336">
        <v>4.9407894736842106</v>
      </c>
      <c r="CE105" s="353">
        <v>4.5465116279069768</v>
      </c>
      <c r="CF105" s="232">
        <f t="shared" si="453"/>
        <v>375.5</v>
      </c>
      <c r="CG105" s="233">
        <f t="shared" si="454"/>
        <v>391</v>
      </c>
      <c r="CH105" s="336">
        <v>5.4</v>
      </c>
      <c r="CI105" s="353">
        <v>5.681034482758621</v>
      </c>
      <c r="CJ105" s="232">
        <f t="shared" si="455"/>
        <v>270</v>
      </c>
      <c r="CK105" s="233">
        <f t="shared" si="456"/>
        <v>329.5</v>
      </c>
      <c r="CL105" s="336"/>
      <c r="CM105" s="358"/>
      <c r="CN105" s="232">
        <f t="shared" si="457"/>
        <v>0</v>
      </c>
      <c r="CO105" s="233">
        <f t="shared" si="458"/>
        <v>0</v>
      </c>
      <c r="CP105" s="232">
        <f t="shared" si="459"/>
        <v>5.1230158730158726</v>
      </c>
      <c r="CQ105" s="546">
        <f t="shared" si="460"/>
        <v>5.0034722222222223</v>
      </c>
      <c r="CR105" s="232">
        <f t="shared" si="461"/>
        <v>645.5</v>
      </c>
      <c r="CS105" s="233">
        <f t="shared" si="462"/>
        <v>720.5</v>
      </c>
      <c r="CT105" s="257">
        <v>84.793552631578947</v>
      </c>
      <c r="CU105" s="355">
        <v>82.426279069767446</v>
      </c>
      <c r="CV105" s="232">
        <f t="shared" si="463"/>
        <v>6444.31</v>
      </c>
      <c r="CW105" s="233">
        <f t="shared" si="464"/>
        <v>7088.6600000000008</v>
      </c>
      <c r="CX105" s="257">
        <v>82.19959999999999</v>
      </c>
      <c r="CY105" s="355">
        <v>80.269655172413792</v>
      </c>
      <c r="CZ105" s="232">
        <f t="shared" si="465"/>
        <v>4109.9799999999996</v>
      </c>
      <c r="DA105" s="233">
        <f t="shared" si="466"/>
        <v>4655.6400000000003</v>
      </c>
      <c r="DB105" s="254"/>
      <c r="DC105" s="253"/>
      <c r="DD105" s="232">
        <f t="shared" si="467"/>
        <v>0</v>
      </c>
      <c r="DE105" s="233">
        <f t="shared" si="468"/>
        <v>0</v>
      </c>
      <c r="DF105" s="232">
        <f t="shared" si="469"/>
        <v>83.764206349206361</v>
      </c>
      <c r="DG105" s="233">
        <f t="shared" si="470"/>
        <v>81.557638888888903</v>
      </c>
      <c r="DH105" s="232">
        <f t="shared" si="471"/>
        <v>10554.29</v>
      </c>
      <c r="DI105" s="233">
        <f t="shared" si="472"/>
        <v>11744.300000000003</v>
      </c>
      <c r="DJ105" s="232">
        <f t="shared" si="473"/>
        <v>128</v>
      </c>
      <c r="DK105" s="233">
        <f t="shared" si="474"/>
        <v>145</v>
      </c>
      <c r="DL105" s="232">
        <f t="shared" si="475"/>
        <v>128</v>
      </c>
      <c r="DM105" s="233">
        <f t="shared" si="476"/>
        <v>145</v>
      </c>
      <c r="DN105" s="545">
        <f t="shared" si="477"/>
        <v>5.13671875</v>
      </c>
      <c r="DO105" s="546">
        <f t="shared" si="478"/>
        <v>4.9862068965517246</v>
      </c>
      <c r="DP105" s="232">
        <f t="shared" si="479"/>
        <v>657.5</v>
      </c>
      <c r="DQ105" s="233">
        <f t="shared" si="480"/>
        <v>723.00000000000011</v>
      </c>
      <c r="DR105" s="232">
        <f t="shared" si="481"/>
        <v>83.442343750000006</v>
      </c>
      <c r="DS105" s="233">
        <f t="shared" si="482"/>
        <v>81.450344827586221</v>
      </c>
      <c r="DT105" s="232">
        <f t="shared" si="483"/>
        <v>10680.62</v>
      </c>
      <c r="DU105" s="233">
        <f t="shared" si="484"/>
        <v>11810.300000000003</v>
      </c>
      <c r="DV105" s="257">
        <v>61</v>
      </c>
      <c r="DW105" s="356">
        <v>82</v>
      </c>
      <c r="DX105" s="232">
        <f t="shared" si="485"/>
        <v>61</v>
      </c>
      <c r="DY105" s="233">
        <f t="shared" si="486"/>
        <v>82</v>
      </c>
      <c r="DZ105" s="257">
        <v>40</v>
      </c>
      <c r="EA105" s="357">
        <v>48</v>
      </c>
      <c r="EB105" s="232">
        <f t="shared" si="487"/>
        <v>40</v>
      </c>
      <c r="EC105" s="233">
        <f t="shared" si="488"/>
        <v>48</v>
      </c>
      <c r="ED105" s="257"/>
      <c r="EE105" s="256"/>
      <c r="EF105" s="232">
        <f t="shared" si="489"/>
        <v>0</v>
      </c>
      <c r="EG105" s="233">
        <f t="shared" si="490"/>
        <v>0</v>
      </c>
      <c r="EH105" s="225">
        <f t="shared" si="491"/>
        <v>101</v>
      </c>
      <c r="EI105" s="233">
        <f t="shared" si="492"/>
        <v>130</v>
      </c>
      <c r="EJ105" s="225">
        <f t="shared" si="493"/>
        <v>101</v>
      </c>
      <c r="EK105" s="233">
        <f t="shared" si="494"/>
        <v>130</v>
      </c>
      <c r="EL105" s="336">
        <v>3.4672131147540983</v>
      </c>
      <c r="EM105" s="353">
        <v>3.5609756097560981</v>
      </c>
      <c r="EN105" s="232">
        <f t="shared" si="495"/>
        <v>211.5</v>
      </c>
      <c r="EO105" s="233">
        <f t="shared" si="496"/>
        <v>292.00000000000006</v>
      </c>
      <c r="EP105" s="336">
        <v>4.25</v>
      </c>
      <c r="EQ105" s="353">
        <v>4.3125</v>
      </c>
      <c r="ER105" s="232">
        <f t="shared" si="497"/>
        <v>170</v>
      </c>
      <c r="ES105" s="233">
        <f t="shared" si="498"/>
        <v>207</v>
      </c>
      <c r="ET105" s="336"/>
      <c r="EU105" s="358"/>
      <c r="EV105" s="232">
        <f t="shared" si="499"/>
        <v>0</v>
      </c>
      <c r="EW105" s="233">
        <f t="shared" si="500"/>
        <v>0</v>
      </c>
      <c r="EX105" s="545">
        <f t="shared" si="501"/>
        <v>3.777227722772277</v>
      </c>
      <c r="EY105" s="546">
        <f t="shared" si="502"/>
        <v>3.838461538461539</v>
      </c>
      <c r="EZ105" s="232">
        <f t="shared" si="503"/>
        <v>381.5</v>
      </c>
      <c r="FA105" s="233">
        <f t="shared" si="504"/>
        <v>499.00000000000006</v>
      </c>
      <c r="FB105" s="257">
        <v>66.311475409836063</v>
      </c>
      <c r="FC105" s="355">
        <v>65.983658536585367</v>
      </c>
      <c r="FD105" s="232">
        <f t="shared" si="505"/>
        <v>4045</v>
      </c>
      <c r="FE105" s="233">
        <f t="shared" si="506"/>
        <v>5410.66</v>
      </c>
      <c r="FF105" s="257">
        <v>63.074750000000002</v>
      </c>
      <c r="FG105" s="355">
        <v>68.770624999999995</v>
      </c>
      <c r="FH105" s="232">
        <f t="shared" si="507"/>
        <v>2522.9900000000002</v>
      </c>
      <c r="FI105" s="233">
        <f t="shared" si="508"/>
        <v>3300.99</v>
      </c>
      <c r="FJ105" s="254"/>
      <c r="FK105" s="253"/>
      <c r="FL105" s="232">
        <f t="shared" si="509"/>
        <v>0</v>
      </c>
      <c r="FM105" s="233">
        <f t="shared" si="510"/>
        <v>0</v>
      </c>
      <c r="FN105" s="232">
        <f t="shared" si="511"/>
        <v>65.029603960396031</v>
      </c>
      <c r="FO105" s="233">
        <f t="shared" si="512"/>
        <v>67.012692307692305</v>
      </c>
      <c r="FP105" s="232">
        <f t="shared" si="513"/>
        <v>6567.9899999999989</v>
      </c>
      <c r="FQ105" s="233">
        <f t="shared" si="514"/>
        <v>8711.65</v>
      </c>
      <c r="FR105" s="257">
        <v>1</v>
      </c>
      <c r="FS105" s="738">
        <v>1</v>
      </c>
      <c r="FT105" s="232">
        <f t="shared" si="515"/>
        <v>1</v>
      </c>
      <c r="FU105" s="233">
        <f t="shared" si="516"/>
        <v>1</v>
      </c>
      <c r="FV105" s="257">
        <v>6</v>
      </c>
      <c r="FW105" s="256"/>
      <c r="FX105" s="232">
        <f t="shared" si="517"/>
        <v>6</v>
      </c>
      <c r="FY105" s="233">
        <f t="shared" si="518"/>
        <v>0</v>
      </c>
      <c r="FZ105" s="257">
        <v>40</v>
      </c>
      <c r="GA105" s="738">
        <v>64</v>
      </c>
      <c r="GB105" s="232">
        <f t="shared" si="519"/>
        <v>40</v>
      </c>
      <c r="GC105" s="233">
        <f t="shared" si="520"/>
        <v>64</v>
      </c>
      <c r="GD105" s="249">
        <f t="shared" si="521"/>
        <v>138</v>
      </c>
      <c r="GE105" s="233">
        <f t="shared" si="522"/>
        <v>168</v>
      </c>
      <c r="GF105" s="232">
        <f t="shared" si="523"/>
        <v>138</v>
      </c>
      <c r="GG105" s="233">
        <f t="shared" si="524"/>
        <v>168</v>
      </c>
      <c r="GH105" s="232">
        <f t="shared" si="525"/>
        <v>589</v>
      </c>
      <c r="GI105" s="233">
        <f t="shared" si="526"/>
        <v>683</v>
      </c>
      <c r="GJ105" s="232">
        <f t="shared" si="527"/>
        <v>10555.310000000001</v>
      </c>
      <c r="GK105" s="233">
        <f t="shared" si="528"/>
        <v>12499.32</v>
      </c>
      <c r="GL105" s="249">
        <f t="shared" si="529"/>
        <v>91</v>
      </c>
      <c r="GM105" s="233">
        <f t="shared" si="530"/>
        <v>107</v>
      </c>
      <c r="GN105" s="232">
        <f t="shared" si="531"/>
        <v>91</v>
      </c>
      <c r="GO105" s="233">
        <f t="shared" si="532"/>
        <v>107</v>
      </c>
      <c r="GP105" s="232">
        <f t="shared" si="533"/>
        <v>450</v>
      </c>
      <c r="GQ105" s="233">
        <f t="shared" si="534"/>
        <v>539</v>
      </c>
      <c r="GR105" s="232">
        <f t="shared" si="535"/>
        <v>6693.2999999999993</v>
      </c>
      <c r="GS105" s="233">
        <f t="shared" si="536"/>
        <v>8022.63</v>
      </c>
      <c r="GT105" s="249">
        <f t="shared" si="537"/>
        <v>229</v>
      </c>
      <c r="GU105" s="233">
        <f t="shared" si="538"/>
        <v>275</v>
      </c>
      <c r="GV105" s="232">
        <f t="shared" si="539"/>
        <v>229</v>
      </c>
      <c r="GW105" s="233">
        <f t="shared" si="540"/>
        <v>275</v>
      </c>
      <c r="GX105" s="232">
        <f t="shared" si="541"/>
        <v>1039</v>
      </c>
      <c r="GY105" s="233">
        <f t="shared" si="542"/>
        <v>1222</v>
      </c>
      <c r="GZ105" s="232">
        <f t="shared" si="543"/>
        <v>17248.61</v>
      </c>
      <c r="HA105" s="233">
        <f t="shared" si="544"/>
        <v>20521.95</v>
      </c>
      <c r="HB105" s="249">
        <f t="shared" si="545"/>
        <v>0</v>
      </c>
      <c r="HC105" s="233">
        <f t="shared" si="546"/>
        <v>0</v>
      </c>
      <c r="HD105" s="232">
        <f t="shared" si="547"/>
        <v>0</v>
      </c>
      <c r="HE105" s="233">
        <f t="shared" si="548"/>
        <v>0</v>
      </c>
      <c r="HF105" s="232" t="str">
        <f t="shared" si="549"/>
        <v/>
      </c>
      <c r="HG105" s="233" t="str">
        <f t="shared" si="550"/>
        <v/>
      </c>
      <c r="HH105" s="232" t="str">
        <f t="shared" si="551"/>
        <v/>
      </c>
      <c r="HI105" s="233" t="str">
        <f t="shared" si="552"/>
        <v/>
      </c>
      <c r="HJ105" s="249">
        <f t="shared" si="553"/>
        <v>1045</v>
      </c>
      <c r="HK105" s="233">
        <f t="shared" si="554"/>
        <v>1222.0000000000002</v>
      </c>
      <c r="HL105" s="232">
        <f t="shared" si="555"/>
        <v>17288.61</v>
      </c>
      <c r="HM105" s="232">
        <f t="shared" si="556"/>
        <v>20585.950000000004</v>
      </c>
    </row>
    <row r="106" spans="1:221" ht="15.75">
      <c r="A106" s="347" t="s">
        <v>44</v>
      </c>
      <c r="B106" s="348" t="s">
        <v>651</v>
      </c>
      <c r="C106" s="349"/>
      <c r="D106" s="347">
        <v>139010</v>
      </c>
      <c r="E106" s="350">
        <v>9</v>
      </c>
      <c r="F106" s="332">
        <v>189</v>
      </c>
      <c r="G106" s="253">
        <v>212</v>
      </c>
      <c r="H106" s="254">
        <v>5</v>
      </c>
      <c r="I106" s="255">
        <v>9</v>
      </c>
      <c r="J106" s="232">
        <f t="shared" ref="J106:J137" si="558">F106-H106</f>
        <v>184</v>
      </c>
      <c r="K106" s="233">
        <f t="shared" ref="K106:K137" si="559">G106-I106</f>
        <v>203</v>
      </c>
      <c r="L106" s="333">
        <v>64</v>
      </c>
      <c r="M106" s="333">
        <v>64</v>
      </c>
      <c r="N106" s="232">
        <f t="shared" si="557"/>
        <v>184</v>
      </c>
      <c r="O106" s="233">
        <f t="shared" ref="O106:O137" si="560">+S106+W106+AA106+BO106+BS106+BW106+DW106+EA106+EE106+FS106</f>
        <v>203</v>
      </c>
      <c r="P106" s="232">
        <f t="shared" ref="P106:P137" si="561">+T106+X106+AB106+BP106+BT106+BX106+DX106+EB106+EF106+FT106</f>
        <v>184</v>
      </c>
      <c r="Q106" s="233">
        <f t="shared" ref="Q106:Q137" si="562">+U106+Y106+AC106+BQ106+BU106+BY106+DY106+EC106+EG106+FU106</f>
        <v>203</v>
      </c>
      <c r="R106" s="254">
        <v>6</v>
      </c>
      <c r="S106" s="356">
        <v>7</v>
      </c>
      <c r="T106" s="232">
        <f t="shared" ref="T106:T137" si="563">IF(AX106&gt;0,R106,)</f>
        <v>6</v>
      </c>
      <c r="U106" s="233">
        <f t="shared" ref="U106:U137" si="564">IF(AY106&gt;0,S106,)</f>
        <v>7</v>
      </c>
      <c r="V106" s="254">
        <v>10</v>
      </c>
      <c r="W106" s="356">
        <v>9</v>
      </c>
      <c r="X106" s="232">
        <f t="shared" ref="X106:X137" si="565">IF(BB106&gt;0,V106,)</f>
        <v>10</v>
      </c>
      <c r="Y106" s="233">
        <f t="shared" ref="Y106:Y137" si="566">IF(BC106&gt;0,W106,)</f>
        <v>9</v>
      </c>
      <c r="Z106" s="257"/>
      <c r="AA106" s="256"/>
      <c r="AB106" s="232">
        <f t="shared" ref="AB106:AB137" si="567">IF(BF106&gt;0,Z106,)</f>
        <v>0</v>
      </c>
      <c r="AC106" s="233">
        <f t="shared" ref="AC106:AC137" si="568">IF(BG106&gt;0,AA106,)</f>
        <v>0</v>
      </c>
      <c r="AD106" s="225">
        <f t="shared" ref="AD106:AD137" si="569">R106+V106+Z106</f>
        <v>16</v>
      </c>
      <c r="AE106" s="233">
        <f t="shared" ref="AE106:AE137" si="570">S106+W106+AA106</f>
        <v>16</v>
      </c>
      <c r="AF106" s="225">
        <f t="shared" ref="AF106:AF137" si="571">IF(BJ106&gt;0,AD106,)</f>
        <v>16</v>
      </c>
      <c r="AG106" s="233">
        <f t="shared" ref="AG106:AG137" si="572">IF(BK106&gt;0,AE106,)</f>
        <v>16</v>
      </c>
      <c r="AH106" s="245">
        <v>3.833333333333333</v>
      </c>
      <c r="AI106" s="353">
        <v>4.0714285714285721</v>
      </c>
      <c r="AJ106" s="232">
        <f t="shared" ref="AJ106:AJ137" si="573">IF(R106&gt;0,(R106*AH106),)</f>
        <v>23</v>
      </c>
      <c r="AK106" s="233">
        <f t="shared" ref="AK106:AK137" si="574">IF(S106&gt;0,(S106*AI106),)</f>
        <v>28.500000000000004</v>
      </c>
      <c r="AL106" s="245">
        <v>4.6500000000000004</v>
      </c>
      <c r="AM106" s="353">
        <v>5.3888888888888893</v>
      </c>
      <c r="AN106" s="232">
        <f t="shared" ref="AN106:AN137" si="575">IF(V106&gt;0,(V106*AL106),)</f>
        <v>46.5</v>
      </c>
      <c r="AO106" s="233">
        <f t="shared" ref="AO106:AO137" si="576">IF(W106&gt;0,(W106*AM106),)</f>
        <v>48.5</v>
      </c>
      <c r="AP106" s="245"/>
      <c r="AQ106" s="354"/>
      <c r="AR106" s="232">
        <f t="shared" ref="AR106:AR137" si="577">IF(Z106&gt;0,(Z106*AP106),)</f>
        <v>0</v>
      </c>
      <c r="AS106" s="233">
        <f t="shared" ref="AS106:AS137" si="578">IF(AA106&gt;0,(AA106*AQ106),)</f>
        <v>0</v>
      </c>
      <c r="AT106" s="545">
        <f t="shared" ref="AT106:AT137" si="579">IF(AD106&gt;0,((AJ106+AN106+AR106)/AD106),)</f>
        <v>4.34375</v>
      </c>
      <c r="AU106" s="546">
        <f t="shared" ref="AU106:AU137" si="580">IF(AE106&gt;0,((AK106+AO106+AS106)/AE106),)</f>
        <v>4.8125</v>
      </c>
      <c r="AV106" s="232">
        <f t="shared" ref="AV106:AV137" si="581">IF(AD106&gt;0,(AD106*AT106),)</f>
        <v>69.5</v>
      </c>
      <c r="AW106" s="233">
        <f t="shared" ref="AW106:AW137" si="582">IF(AE106&gt;0,(AE106*AU106),)</f>
        <v>77</v>
      </c>
      <c r="AX106" s="257">
        <v>89.666666666666657</v>
      </c>
      <c r="AY106" s="355">
        <v>95.285714285714292</v>
      </c>
      <c r="AZ106" s="232">
        <f t="shared" ref="AZ106:AZ137" si="583">IF(T106&gt;0,(T106*AX106),)</f>
        <v>538</v>
      </c>
      <c r="BA106" s="233">
        <f t="shared" ref="BA106:BA137" si="584">IF(U106&gt;0,(U106*AY106),)</f>
        <v>667</v>
      </c>
      <c r="BB106" s="257">
        <v>101.8</v>
      </c>
      <c r="BC106" s="355">
        <v>92.555555555555543</v>
      </c>
      <c r="BD106" s="232">
        <f t="shared" ref="BD106:BD137" si="585">IF(X106&gt;0,(X106*BB106),)</f>
        <v>1018</v>
      </c>
      <c r="BE106" s="233">
        <f t="shared" ref="BE106:BE137" si="586">IF(Y106&gt;0,(Y106*BC106),)</f>
        <v>832.99999999999989</v>
      </c>
      <c r="BF106" s="254"/>
      <c r="BG106" s="253"/>
      <c r="BH106" s="232">
        <f t="shared" ref="BH106:BH137" si="587">IF(AB106&gt;0,(AB106*BF106),)</f>
        <v>0</v>
      </c>
      <c r="BI106" s="233">
        <f t="shared" ref="BI106:BI137" si="588">IF(AC106&gt;0,(AC106*BG106),)</f>
        <v>0</v>
      </c>
      <c r="BJ106" s="232">
        <f t="shared" ref="BJ106:BJ137" si="589">IF((AZ106+BD106+BH106)&gt;0,((AZ106+BD106+BH106)/AD106),)</f>
        <v>97.25</v>
      </c>
      <c r="BK106" s="233">
        <f t="shared" ref="BK106:BK137" si="590">IF((BA106+BE106+BI106)&gt;0,((BA106+BE106+BI106)/AE106),)</f>
        <v>93.75</v>
      </c>
      <c r="BL106" s="232">
        <f t="shared" ref="BL106:BL137" si="591">IF(AF106&gt;0,(AD106*BJ106),)</f>
        <v>1556</v>
      </c>
      <c r="BM106" s="233">
        <f t="shared" ref="BM106:BM137" si="592">IF(AG106&gt;0,(AE106*BK106),)</f>
        <v>1500</v>
      </c>
      <c r="BN106" s="257">
        <v>53</v>
      </c>
      <c r="BO106" s="356">
        <v>71</v>
      </c>
      <c r="BP106" s="232">
        <f t="shared" ref="BP106:BP137" si="593">IF(CT106&gt;0,BN106,)</f>
        <v>53</v>
      </c>
      <c r="BQ106" s="233">
        <f t="shared" ref="BQ106:BQ137" si="594">IF(CU106&gt;0,BO106,)</f>
        <v>71</v>
      </c>
      <c r="BR106" s="257">
        <v>65</v>
      </c>
      <c r="BS106" s="357">
        <v>65</v>
      </c>
      <c r="BT106" s="232">
        <f t="shared" ref="BT106:BT137" si="595">IF(CX106&gt;0,BR106,)</f>
        <v>65</v>
      </c>
      <c r="BU106" s="233">
        <f t="shared" ref="BU106:BU137" si="596">IF(CY106&gt;0,BS106,)</f>
        <v>65</v>
      </c>
      <c r="BV106" s="257"/>
      <c r="BW106" s="256"/>
      <c r="BX106" s="232">
        <f t="shared" ref="BX106:BX137" si="597">IF(DB106&gt;0,BV106,)</f>
        <v>0</v>
      </c>
      <c r="BY106" s="233">
        <f t="shared" ref="BY106:BY137" si="598">IF(DC106&gt;0,BW106,)</f>
        <v>0</v>
      </c>
      <c r="BZ106" s="225">
        <f t="shared" ref="BZ106:BZ137" si="599">BN106+BR106+BV106</f>
        <v>118</v>
      </c>
      <c r="CA106" s="233">
        <f t="shared" ref="CA106:CA137" si="600">BO106+BS106+BW106</f>
        <v>136</v>
      </c>
      <c r="CB106" s="225">
        <f t="shared" ref="CB106:CB137" si="601">IF(DF106&gt;0,BZ106,)</f>
        <v>118</v>
      </c>
      <c r="CC106" s="233">
        <f t="shared" ref="CC106:CC137" si="602">IF(DG106&gt;0,CA106,)</f>
        <v>136</v>
      </c>
      <c r="CD106" s="336">
        <v>6.0471698113207548</v>
      </c>
      <c r="CE106" s="353">
        <v>5.3732394366197189</v>
      </c>
      <c r="CF106" s="232">
        <f t="shared" ref="CF106:CF137" si="603">IF(BN106&gt;0,(BN106*CD106),)</f>
        <v>320.5</v>
      </c>
      <c r="CG106" s="233">
        <f t="shared" ref="CG106:CG137" si="604">IF(BO106&gt;0,(BO106*CE106),)</f>
        <v>381.50000000000006</v>
      </c>
      <c r="CH106" s="336">
        <v>7.0461538461538469</v>
      </c>
      <c r="CI106" s="353">
        <v>6.5384615384615383</v>
      </c>
      <c r="CJ106" s="232">
        <f t="shared" ref="CJ106:CJ137" si="605">IF(BR106&gt;0,(BR106*CH106),)</f>
        <v>458.00000000000006</v>
      </c>
      <c r="CK106" s="233">
        <f t="shared" ref="CK106:CK137" si="606">IF(BS106&gt;0,(BS106*CI106),)</f>
        <v>425</v>
      </c>
      <c r="CL106" s="336"/>
      <c r="CM106" s="358"/>
      <c r="CN106" s="232">
        <f t="shared" ref="CN106:CN137" si="607">IF(BV106&gt;0,(BV106*CL106),)</f>
        <v>0</v>
      </c>
      <c r="CO106" s="233">
        <f t="shared" ref="CO106:CO137" si="608">IF(BW106&gt;0,(BW106*CM106),)</f>
        <v>0</v>
      </c>
      <c r="CP106" s="232">
        <f t="shared" ref="CP106:CP137" si="609">IF(BZ106&gt;0,((CF106+CJ106+CN106)/BZ106),)</f>
        <v>6.5974576271186445</v>
      </c>
      <c r="CQ106" s="546">
        <f t="shared" ref="CQ106:CQ137" si="610">IF(CA106&gt;0,((CG106+CK106+CO106)/CA106),)</f>
        <v>5.930147058823529</v>
      </c>
      <c r="CR106" s="232">
        <f t="shared" ref="CR106:CR137" si="611">IF(BZ106&gt;0,(BZ106*CP106),)</f>
        <v>778.5</v>
      </c>
      <c r="CS106" s="233">
        <f t="shared" ref="CS106:CS137" si="612">IF(CA106&gt;0,(CA106*CQ106),)</f>
        <v>806.5</v>
      </c>
      <c r="CT106" s="257">
        <v>100.21962264150943</v>
      </c>
      <c r="CU106" s="355">
        <v>91.727183098591539</v>
      </c>
      <c r="CV106" s="232">
        <f t="shared" ref="CV106:CV137" si="613">IF(BP106&gt;0,(BP106*CT106),)</f>
        <v>5311.6399999999994</v>
      </c>
      <c r="CW106" s="233">
        <f t="shared" ref="CW106:CW137" si="614">IF(BQ106&gt;0,(BQ106*CU106),)</f>
        <v>6512.6299999999992</v>
      </c>
      <c r="CX106" s="257">
        <v>102.00384615384615</v>
      </c>
      <c r="CY106" s="355">
        <v>100.89153846153846</v>
      </c>
      <c r="CZ106" s="232">
        <f t="shared" ref="CZ106:CZ137" si="615">IF(BT106&gt;0,(BT106*CX106),)</f>
        <v>6630.25</v>
      </c>
      <c r="DA106" s="233">
        <f t="shared" ref="DA106:DA137" si="616">IF(BU106&gt;0,(BU106*CY106),)</f>
        <v>6557.95</v>
      </c>
      <c r="DB106" s="254"/>
      <c r="DC106" s="253"/>
      <c r="DD106" s="232">
        <f t="shared" ref="DD106:DD137" si="617">IF(BX106&gt;0,(BX106*DB106),)</f>
        <v>0</v>
      </c>
      <c r="DE106" s="233">
        <f t="shared" ref="DE106:DE137" si="618">IF(BY106&gt;0,(BY106*DC106),)</f>
        <v>0</v>
      </c>
      <c r="DF106" s="232">
        <f t="shared" ref="DF106:DF137" si="619">IF((CV106+CZ106+DD106)&gt;0,((CV106+CZ106+DD106)/BZ106),)</f>
        <v>101.20245762711863</v>
      </c>
      <c r="DG106" s="233">
        <f t="shared" ref="DG106:DG137" si="620">IF((CW106+DA106+DE106)&gt;0,((CW106+DA106+DE106)/CA106),)</f>
        <v>96.107205882352929</v>
      </c>
      <c r="DH106" s="232">
        <f t="shared" ref="DH106:DH137" si="621">IF(CB106&gt;0,(BZ106*DF106),)</f>
        <v>11941.89</v>
      </c>
      <c r="DI106" s="233">
        <f t="shared" ref="DI106:DI137" si="622">IF(CC106&gt;0,(CA106*DG106),)</f>
        <v>13070.579999999998</v>
      </c>
      <c r="DJ106" s="232">
        <f t="shared" ref="DJ106:DJ137" si="623">AD106+BZ106</f>
        <v>134</v>
      </c>
      <c r="DK106" s="233">
        <f t="shared" ref="DK106:DK137" si="624">AE106+CA106</f>
        <v>152</v>
      </c>
      <c r="DL106" s="232">
        <f t="shared" ref="DL106:DL137" si="625">AF106+CB106</f>
        <v>134</v>
      </c>
      <c r="DM106" s="233">
        <f t="shared" ref="DM106:DM137" si="626">AG106+CC106</f>
        <v>152</v>
      </c>
      <c r="DN106" s="545">
        <f t="shared" ref="DN106:DN137" si="627">IF(DJ106&gt;0,((AD106*AT106)+(BZ106*CP106))/DJ106,)</f>
        <v>6.3283582089552235</v>
      </c>
      <c r="DO106" s="546">
        <f t="shared" ref="DO106:DO137" si="628">IF(DK106&gt;0,((AE106*AU106)+(CA106*CQ106))/DK106,)</f>
        <v>5.8125</v>
      </c>
      <c r="DP106" s="232">
        <f t="shared" ref="DP106:DP137" si="629">IF(DJ106&gt;0,(DJ106*DN106),)</f>
        <v>848</v>
      </c>
      <c r="DQ106" s="233">
        <f t="shared" ref="DQ106:DQ137" si="630">IF(DK106&gt;0,(DK106*DO106),)</f>
        <v>883.5</v>
      </c>
      <c r="DR106" s="232">
        <f t="shared" ref="DR106:DR137" si="631">IF(DL106&gt;0,((AF106*BJ106)+(CB106*DF106))/DL106,)</f>
        <v>100.7305223880597</v>
      </c>
      <c r="DS106" s="233">
        <f t="shared" ref="DS106:DS137" si="632">IF(DM106&gt;0,((AG106*BK106)+(CC106*DG106))/DM106,)</f>
        <v>95.859078947368403</v>
      </c>
      <c r="DT106" s="232">
        <f t="shared" ref="DT106:DT137" si="633">IF(DL106&gt;0,(DL106*DR106),)</f>
        <v>13497.89</v>
      </c>
      <c r="DU106" s="233">
        <f t="shared" ref="DU106:DU137" si="634">IF(DM106&gt;0,(DM106*DS106),)</f>
        <v>14570.579999999998</v>
      </c>
      <c r="DV106" s="257">
        <v>19</v>
      </c>
      <c r="DW106" s="356">
        <v>26</v>
      </c>
      <c r="DX106" s="232">
        <f t="shared" ref="DX106:DX137" si="635">IF(FB106&gt;0,DV106,)</f>
        <v>19</v>
      </c>
      <c r="DY106" s="233">
        <f t="shared" ref="DY106:DY137" si="636">IF(FC106&gt;0,DW106,)</f>
        <v>26</v>
      </c>
      <c r="DZ106" s="257">
        <v>30</v>
      </c>
      <c r="EA106" s="357">
        <v>25</v>
      </c>
      <c r="EB106" s="232">
        <f t="shared" ref="EB106:EB137" si="637">IF(FF106&gt;0,DZ106,)</f>
        <v>30</v>
      </c>
      <c r="EC106" s="233">
        <f t="shared" ref="EC106:EC137" si="638">IF(FG106&gt;0,EA106,)</f>
        <v>25</v>
      </c>
      <c r="ED106" s="257"/>
      <c r="EE106" s="256"/>
      <c r="EF106" s="232">
        <f t="shared" ref="EF106:EF137" si="639">IF(FJ106&gt;0,ED106,)</f>
        <v>0</v>
      </c>
      <c r="EG106" s="233">
        <f t="shared" ref="EG106:EG137" si="640">IF(FK106&gt;0,EE106,)</f>
        <v>0</v>
      </c>
      <c r="EH106" s="225">
        <f t="shared" ref="EH106:EH137" si="641">DV106+DZ106+ED106</f>
        <v>49</v>
      </c>
      <c r="EI106" s="233">
        <f t="shared" ref="EI106:EI137" si="642">DW106+EA106+EE106</f>
        <v>51</v>
      </c>
      <c r="EJ106" s="225">
        <f t="shared" ref="EJ106:EJ137" si="643">IF(FN106&gt;0,EH106,)</f>
        <v>49</v>
      </c>
      <c r="EK106" s="233">
        <f t="shared" ref="EK106:EK137" si="644">IF(FO106&gt;0,EI106,)</f>
        <v>51</v>
      </c>
      <c r="EL106" s="336">
        <v>3.8157894736842106</v>
      </c>
      <c r="EM106" s="353">
        <v>3.6538461538461537</v>
      </c>
      <c r="EN106" s="232">
        <f t="shared" ref="EN106:EN137" si="645">IF(DV106&gt;0,(DV106*EL106),)</f>
        <v>72.5</v>
      </c>
      <c r="EO106" s="233">
        <f t="shared" ref="EO106:EO137" si="646">IF(DW106&gt;0,(DW106*EM106),)</f>
        <v>95</v>
      </c>
      <c r="EP106" s="336">
        <v>5</v>
      </c>
      <c r="EQ106" s="353">
        <v>4.0999999999999996</v>
      </c>
      <c r="ER106" s="232">
        <f t="shared" ref="ER106:ER137" si="647">IF(DZ106&gt;0,(DZ106*EP106),)</f>
        <v>150</v>
      </c>
      <c r="ES106" s="233">
        <f t="shared" ref="ES106:ES137" si="648">IF(EA106&gt;0,(EA106*EQ106),)</f>
        <v>102.49999999999999</v>
      </c>
      <c r="ET106" s="336"/>
      <c r="EU106" s="358"/>
      <c r="EV106" s="232">
        <f t="shared" ref="EV106:EV137" si="649">IF(ED106&gt;0,(ED106*ET106),)</f>
        <v>0</v>
      </c>
      <c r="EW106" s="233">
        <f t="shared" ref="EW106:EW137" si="650">IF(EE106&gt;0,(EE106*EU106),)</f>
        <v>0</v>
      </c>
      <c r="EX106" s="545">
        <f t="shared" ref="EX106:EX137" si="651">IF(EH106&gt;0,((EN106+ER106+EV106)/EH106),)</f>
        <v>4.5408163265306118</v>
      </c>
      <c r="EY106" s="546">
        <f t="shared" ref="EY106:EY137" si="652">IF(EI106&gt;0,((EO106+ES106+EW106)/EI106),)</f>
        <v>3.8725490196078431</v>
      </c>
      <c r="EZ106" s="232">
        <f t="shared" ref="EZ106:EZ137" si="653">IF(EH106&gt;0,(EH106*EX106),)</f>
        <v>222.49999999999997</v>
      </c>
      <c r="FA106" s="233">
        <f t="shared" ref="FA106:FA137" si="654">IF(EI106&gt;0,(EI106*EY106),)</f>
        <v>197.5</v>
      </c>
      <c r="FB106" s="257">
        <v>73.280526315789473</v>
      </c>
      <c r="FC106" s="355">
        <v>70.589615384615385</v>
      </c>
      <c r="FD106" s="232">
        <f t="shared" ref="FD106:FD137" si="655">IF(DX106&gt;0,(DX106*FB106),)</f>
        <v>1392.33</v>
      </c>
      <c r="FE106" s="233">
        <f t="shared" ref="FE106:FE137" si="656">IF(DY106&gt;0,(DY106*FC106),)</f>
        <v>1835.33</v>
      </c>
      <c r="FF106" s="257">
        <v>61.344333333333338</v>
      </c>
      <c r="FG106" s="355">
        <v>61.906400000000005</v>
      </c>
      <c r="FH106" s="232">
        <f t="shared" ref="FH106:FH137" si="657">IF(EB106&gt;0,(EB106*FF106),)</f>
        <v>1840.3300000000002</v>
      </c>
      <c r="FI106" s="233">
        <f t="shared" ref="FI106:FI137" si="658">IF(EC106&gt;0,(EC106*FG106),)</f>
        <v>1547.66</v>
      </c>
      <c r="FJ106" s="254"/>
      <c r="FK106" s="253"/>
      <c r="FL106" s="232">
        <f t="shared" ref="FL106:FL137" si="659">IF(EF106&gt;0,(EF106*FJ106),)</f>
        <v>0</v>
      </c>
      <c r="FM106" s="233">
        <f t="shared" ref="FM106:FM137" si="660">IF(EG106&gt;0,(EG106*FK106),)</f>
        <v>0</v>
      </c>
      <c r="FN106" s="232">
        <f t="shared" ref="FN106:FN137" si="661">IF((FD106+FH106+FL106)&gt;0,((FD106+FH106+FL106)/EH106),)</f>
        <v>65.972653061224491</v>
      </c>
      <c r="FO106" s="233">
        <f t="shared" ref="FO106:FO137" si="662">IF((FE106+FI106+FM106)&gt;0,((FE106+FI106+FM106)/EI106),)</f>
        <v>66.333137254901956</v>
      </c>
      <c r="FP106" s="232">
        <f t="shared" ref="FP106:FP137" si="663">IF(EH106&gt;0,(EH106*FN106),)</f>
        <v>3232.66</v>
      </c>
      <c r="FQ106" s="233">
        <f t="shared" ref="FQ106:FQ137" si="664">IF(EI106&gt;0,(EI106*FO106),)</f>
        <v>3382.99</v>
      </c>
      <c r="FR106" s="257">
        <v>1</v>
      </c>
      <c r="FS106" s="529"/>
      <c r="FT106" s="232">
        <f t="shared" ref="FT106:FT137" si="665">IF(FZ106&gt;0,FR106,)</f>
        <v>1</v>
      </c>
      <c r="FU106" s="233">
        <f t="shared" ref="FU106:FU137" si="666">IF(GA106&gt;0,FS106,)</f>
        <v>0</v>
      </c>
      <c r="FV106" s="257">
        <v>1</v>
      </c>
      <c r="FW106" s="256"/>
      <c r="FX106" s="232">
        <f t="shared" ref="FX106:FX137" si="667">IF(FR106&gt;0,(FR106*FV106),)</f>
        <v>1</v>
      </c>
      <c r="FY106" s="233">
        <f t="shared" ref="FY106:FY137" si="668">IF(FS106&gt;0,(FS106*FW106),)</f>
        <v>0</v>
      </c>
      <c r="FZ106" s="747">
        <v>64</v>
      </c>
      <c r="GA106" s="256"/>
      <c r="GB106" s="232">
        <f t="shared" ref="GB106:GB137" si="669">IF(FZ106&gt;0,(FR106*FZ106),)</f>
        <v>64</v>
      </c>
      <c r="GC106" s="233">
        <f t="shared" ref="GC106:GC137" si="670">IF(GA106&gt;0,(FS106*GA106),)</f>
        <v>0</v>
      </c>
      <c r="GD106" s="249">
        <f t="shared" ref="GD106:GD137" si="671">(R106+BN106+DV106)</f>
        <v>78</v>
      </c>
      <c r="GE106" s="233">
        <f t="shared" ref="GE106:GE137" si="672">(S106+BO106+DW106)</f>
        <v>104</v>
      </c>
      <c r="GF106" s="232">
        <f t="shared" ref="GF106:GF137" si="673">(T106+BP106+DX106)</f>
        <v>78</v>
      </c>
      <c r="GG106" s="233">
        <f t="shared" ref="GG106:GG137" si="674">(U106+BQ106+DY106)</f>
        <v>104</v>
      </c>
      <c r="GH106" s="232">
        <f t="shared" ref="GH106:GH137" si="675">IF(GD106&gt;0,(AJ106+CF106+EN106),"")</f>
        <v>416</v>
      </c>
      <c r="GI106" s="233">
        <f t="shared" ref="GI106:GI137" si="676">IF(GE106&gt;0,(AK106+CG106+EO106),"")</f>
        <v>505.00000000000006</v>
      </c>
      <c r="GJ106" s="232">
        <f t="shared" ref="GJ106:GJ137" si="677">IF(GF106&gt;0,(AZ106+CV106+FD106),"")</f>
        <v>7241.9699999999993</v>
      </c>
      <c r="GK106" s="233">
        <f t="shared" ref="GK106:GK137" si="678">IF(GG106&gt;0,(BA106+CW106+FE106),"")</f>
        <v>9014.9599999999991</v>
      </c>
      <c r="GL106" s="249">
        <f t="shared" ref="GL106:GL137" si="679">(V106+BR106+DZ106)</f>
        <v>105</v>
      </c>
      <c r="GM106" s="233">
        <f t="shared" ref="GM106:GM137" si="680">(W106+BS106+EA106)</f>
        <v>99</v>
      </c>
      <c r="GN106" s="232">
        <f t="shared" ref="GN106:GN137" si="681">(X106+BT106+EB106)</f>
        <v>105</v>
      </c>
      <c r="GO106" s="233">
        <f t="shared" ref="GO106:GO137" si="682">(Y106+BU106+EC106)</f>
        <v>99</v>
      </c>
      <c r="GP106" s="232">
        <f t="shared" ref="GP106:GP137" si="683">IF(GL106&gt;0,AN106+CJ106+ER106,)</f>
        <v>654.5</v>
      </c>
      <c r="GQ106" s="233">
        <f t="shared" ref="GQ106:GQ137" si="684">IF(GM106&gt;0,AO106+CK106+ES106,)</f>
        <v>576</v>
      </c>
      <c r="GR106" s="232">
        <f t="shared" ref="GR106:GR137" si="685">IF(GN106&gt;0,BD106+CZ106+FH106,)</f>
        <v>9488.58</v>
      </c>
      <c r="GS106" s="233">
        <f t="shared" ref="GS106:GS137" si="686">IF(GO106&gt;0,BE106+DA106+FI106,)</f>
        <v>8938.61</v>
      </c>
      <c r="GT106" s="249">
        <f t="shared" ref="GT106:GT137" si="687">+GL106+GD106</f>
        <v>183</v>
      </c>
      <c r="GU106" s="233">
        <f t="shared" ref="GU106:GU137" si="688">+GM106+GE106</f>
        <v>203</v>
      </c>
      <c r="GV106" s="232">
        <f t="shared" ref="GV106:GV137" si="689">+GN106+GF106</f>
        <v>183</v>
      </c>
      <c r="GW106" s="233">
        <f t="shared" ref="GW106:GW137" si="690">+GO106+GG106</f>
        <v>203</v>
      </c>
      <c r="GX106" s="232">
        <f t="shared" ref="GX106:GX137" si="691">IF(GT106&gt;0,(GH106+GP106),"")</f>
        <v>1070.5</v>
      </c>
      <c r="GY106" s="233">
        <f t="shared" ref="GY106:GY137" si="692">IF(GU106&gt;0,(GI106+GQ106),"")</f>
        <v>1081</v>
      </c>
      <c r="GZ106" s="232">
        <f t="shared" ref="GZ106:GZ137" si="693">IF(GV106&gt;0,(GJ106+GR106),"")</f>
        <v>16730.55</v>
      </c>
      <c r="HA106" s="233">
        <f t="shared" ref="HA106:HA137" si="694">IF(GW106&gt;0,(GK106+GS106),"")</f>
        <v>17953.57</v>
      </c>
      <c r="HB106" s="249">
        <f t="shared" ref="HB106:HB137" si="695">(Z106+BV106+ED106)</f>
        <v>0</v>
      </c>
      <c r="HC106" s="233">
        <f t="shared" ref="HC106:HC137" si="696">(AA106+BW106+EE106)</f>
        <v>0</v>
      </c>
      <c r="HD106" s="232">
        <f t="shared" ref="HD106:HD137" si="697">(AB106+BX106+EF106)</f>
        <v>0</v>
      </c>
      <c r="HE106" s="233">
        <f t="shared" ref="HE106:HE137" si="698">(AC106+BY106+EG106)</f>
        <v>0</v>
      </c>
      <c r="HF106" s="232" t="str">
        <f t="shared" ref="HF106:HF137" si="699">IF(HB106&gt;0,(AR106+CN106+EV106),"")</f>
        <v/>
      </c>
      <c r="HG106" s="233" t="str">
        <f t="shared" ref="HG106:HG137" si="700">IF(HC106&gt;0,(AS106+CO106+EW106),"")</f>
        <v/>
      </c>
      <c r="HH106" s="232" t="str">
        <f t="shared" ref="HH106:HH137" si="701">IF(HD106&gt;0,(BH106+DD106+FL106),"")</f>
        <v/>
      </c>
      <c r="HI106" s="233" t="str">
        <f t="shared" ref="HI106:HI137" si="702">IF(HE106&gt;0,(BI106+DE106+FM106),"")</f>
        <v/>
      </c>
      <c r="HJ106" s="249">
        <f t="shared" ref="HJ106:HJ137" si="703">IF((DJ106+EH106+FR106)&gt;0,(DP106+EZ106+FX106),"")</f>
        <v>1071.5</v>
      </c>
      <c r="HK106" s="233">
        <f t="shared" ref="HK106:HK137" si="704">IF((DK106+EI106+FS106)&gt;0,(DQ106+FA106+FY106),"")</f>
        <v>1081</v>
      </c>
      <c r="HL106" s="232">
        <f t="shared" ref="HL106:HL137" si="705">IF((DL106+EJ106+FT106)&gt;0,(DT106+FP106+GB106),"")</f>
        <v>16794.55</v>
      </c>
      <c r="HM106" s="232">
        <f t="shared" ref="HM106:HM137" si="706">IF((DM106+EK106+FU106)&gt;0,(DU106+FQ106+GC106),"")</f>
        <v>17953.57</v>
      </c>
    </row>
    <row r="107" spans="1:221" ht="15.75">
      <c r="A107" s="347" t="s">
        <v>44</v>
      </c>
      <c r="B107" s="364" t="s">
        <v>652</v>
      </c>
      <c r="C107" s="359" t="s">
        <v>690</v>
      </c>
      <c r="D107" s="360">
        <v>139250</v>
      </c>
      <c r="E107" s="363">
        <v>9</v>
      </c>
      <c r="F107" s="332">
        <v>233</v>
      </c>
      <c r="G107" s="253">
        <v>291</v>
      </c>
      <c r="H107" s="254">
        <v>3</v>
      </c>
      <c r="I107" s="255">
        <v>7</v>
      </c>
      <c r="J107" s="232">
        <f t="shared" si="558"/>
        <v>230</v>
      </c>
      <c r="K107" s="233">
        <f t="shared" si="559"/>
        <v>284</v>
      </c>
      <c r="L107" s="333">
        <v>64</v>
      </c>
      <c r="M107" s="333">
        <v>64</v>
      </c>
      <c r="N107" s="232">
        <f t="shared" si="557"/>
        <v>230</v>
      </c>
      <c r="O107" s="233">
        <f t="shared" si="560"/>
        <v>284</v>
      </c>
      <c r="P107" s="232">
        <f t="shared" si="561"/>
        <v>230</v>
      </c>
      <c r="Q107" s="233">
        <f t="shared" si="562"/>
        <v>284</v>
      </c>
      <c r="R107" s="254">
        <v>3</v>
      </c>
      <c r="S107" s="356">
        <v>7</v>
      </c>
      <c r="T107" s="232">
        <f t="shared" si="563"/>
        <v>3</v>
      </c>
      <c r="U107" s="233">
        <f t="shared" si="564"/>
        <v>7</v>
      </c>
      <c r="V107" s="254">
        <v>1</v>
      </c>
      <c r="W107" s="356">
        <v>5</v>
      </c>
      <c r="X107" s="232">
        <f t="shared" si="565"/>
        <v>1</v>
      </c>
      <c r="Y107" s="233">
        <f t="shared" si="566"/>
        <v>5</v>
      </c>
      <c r="Z107" s="257"/>
      <c r="AA107" s="256"/>
      <c r="AB107" s="232">
        <f t="shared" si="567"/>
        <v>0</v>
      </c>
      <c r="AC107" s="233">
        <f t="shared" si="568"/>
        <v>0</v>
      </c>
      <c r="AD107" s="225">
        <f t="shared" si="569"/>
        <v>4</v>
      </c>
      <c r="AE107" s="233">
        <f t="shared" si="570"/>
        <v>12</v>
      </c>
      <c r="AF107" s="225">
        <f t="shared" si="571"/>
        <v>4</v>
      </c>
      <c r="AG107" s="233">
        <f t="shared" si="572"/>
        <v>12</v>
      </c>
      <c r="AH107" s="245">
        <v>3.666666666666667</v>
      </c>
      <c r="AI107" s="353">
        <v>3.4285714285714284</v>
      </c>
      <c r="AJ107" s="232">
        <f t="shared" si="573"/>
        <v>11</v>
      </c>
      <c r="AK107" s="233">
        <f t="shared" si="574"/>
        <v>24</v>
      </c>
      <c r="AL107" s="245">
        <v>5</v>
      </c>
      <c r="AM107" s="353">
        <v>6.4</v>
      </c>
      <c r="AN107" s="232">
        <f t="shared" si="575"/>
        <v>5</v>
      </c>
      <c r="AO107" s="233">
        <f t="shared" si="576"/>
        <v>32</v>
      </c>
      <c r="AP107" s="245"/>
      <c r="AQ107" s="354"/>
      <c r="AR107" s="232">
        <f t="shared" si="577"/>
        <v>0</v>
      </c>
      <c r="AS107" s="233">
        <f t="shared" si="578"/>
        <v>0</v>
      </c>
      <c r="AT107" s="545">
        <f t="shared" si="579"/>
        <v>4</v>
      </c>
      <c r="AU107" s="546">
        <f t="shared" si="580"/>
        <v>4.666666666666667</v>
      </c>
      <c r="AV107" s="232">
        <f t="shared" si="581"/>
        <v>16</v>
      </c>
      <c r="AW107" s="233">
        <f t="shared" si="582"/>
        <v>56</v>
      </c>
      <c r="AX107" s="257">
        <v>74.5</v>
      </c>
      <c r="AY107" s="355">
        <v>79.214285714285722</v>
      </c>
      <c r="AZ107" s="232">
        <f t="shared" si="583"/>
        <v>223.5</v>
      </c>
      <c r="BA107" s="233">
        <f t="shared" si="584"/>
        <v>554.5</v>
      </c>
      <c r="BB107" s="257">
        <v>111</v>
      </c>
      <c r="BC107" s="355">
        <v>80.998000000000005</v>
      </c>
      <c r="BD107" s="232">
        <f t="shared" si="585"/>
        <v>111</v>
      </c>
      <c r="BE107" s="233">
        <f t="shared" si="586"/>
        <v>404.99</v>
      </c>
      <c r="BF107" s="254"/>
      <c r="BG107" s="253"/>
      <c r="BH107" s="232">
        <f t="shared" si="587"/>
        <v>0</v>
      </c>
      <c r="BI107" s="233">
        <f t="shared" si="588"/>
        <v>0</v>
      </c>
      <c r="BJ107" s="232">
        <f t="shared" si="589"/>
        <v>83.625</v>
      </c>
      <c r="BK107" s="233">
        <f t="shared" si="590"/>
        <v>79.957499999999996</v>
      </c>
      <c r="BL107" s="232">
        <f t="shared" si="591"/>
        <v>334.5</v>
      </c>
      <c r="BM107" s="233">
        <f t="shared" si="592"/>
        <v>959.49</v>
      </c>
      <c r="BN107" s="257">
        <v>82</v>
      </c>
      <c r="BO107" s="356">
        <v>105</v>
      </c>
      <c r="BP107" s="232">
        <f t="shared" si="593"/>
        <v>82</v>
      </c>
      <c r="BQ107" s="233">
        <f t="shared" si="594"/>
        <v>105</v>
      </c>
      <c r="BR107" s="257">
        <v>68</v>
      </c>
      <c r="BS107" s="357">
        <v>69</v>
      </c>
      <c r="BT107" s="232">
        <f t="shared" si="595"/>
        <v>68</v>
      </c>
      <c r="BU107" s="233">
        <f t="shared" si="596"/>
        <v>69</v>
      </c>
      <c r="BV107" s="257"/>
      <c r="BW107" s="256"/>
      <c r="BX107" s="232">
        <f t="shared" si="597"/>
        <v>0</v>
      </c>
      <c r="BY107" s="233">
        <f t="shared" si="598"/>
        <v>0</v>
      </c>
      <c r="BZ107" s="225">
        <f t="shared" si="599"/>
        <v>150</v>
      </c>
      <c r="CA107" s="233">
        <f t="shared" si="600"/>
        <v>174</v>
      </c>
      <c r="CB107" s="225">
        <f t="shared" si="601"/>
        <v>150</v>
      </c>
      <c r="CC107" s="233">
        <f t="shared" si="602"/>
        <v>174</v>
      </c>
      <c r="CD107" s="336">
        <v>4.2987804878048781</v>
      </c>
      <c r="CE107" s="353">
        <v>5.2904761904761903</v>
      </c>
      <c r="CF107" s="232">
        <f t="shared" si="603"/>
        <v>352.5</v>
      </c>
      <c r="CG107" s="233">
        <f t="shared" si="604"/>
        <v>555.5</v>
      </c>
      <c r="CH107" s="336">
        <v>5.9558823529411766</v>
      </c>
      <c r="CI107" s="353">
        <v>6.4782608695652177</v>
      </c>
      <c r="CJ107" s="232">
        <f t="shared" si="605"/>
        <v>405</v>
      </c>
      <c r="CK107" s="233">
        <f t="shared" si="606"/>
        <v>447</v>
      </c>
      <c r="CL107" s="336"/>
      <c r="CM107" s="358"/>
      <c r="CN107" s="232">
        <f t="shared" si="607"/>
        <v>0</v>
      </c>
      <c r="CO107" s="233">
        <f t="shared" si="608"/>
        <v>0</v>
      </c>
      <c r="CP107" s="232">
        <f t="shared" si="609"/>
        <v>5.05</v>
      </c>
      <c r="CQ107" s="546">
        <f t="shared" si="610"/>
        <v>5.7614942528735629</v>
      </c>
      <c r="CR107" s="232">
        <f t="shared" si="611"/>
        <v>757.5</v>
      </c>
      <c r="CS107" s="233">
        <f t="shared" si="612"/>
        <v>1002.4999999999999</v>
      </c>
      <c r="CT107" s="257">
        <v>84.223292682926825</v>
      </c>
      <c r="CU107" s="355">
        <v>91.452095238095239</v>
      </c>
      <c r="CV107" s="232">
        <f t="shared" si="613"/>
        <v>6906.3099999999995</v>
      </c>
      <c r="CW107" s="233">
        <f t="shared" si="614"/>
        <v>9602.4699999999993</v>
      </c>
      <c r="CX107" s="257">
        <v>91.928235294117641</v>
      </c>
      <c r="CY107" s="355">
        <v>92.255507246376823</v>
      </c>
      <c r="CZ107" s="232">
        <f t="shared" si="615"/>
        <v>6251.12</v>
      </c>
      <c r="DA107" s="233">
        <f t="shared" si="616"/>
        <v>6365.630000000001</v>
      </c>
      <c r="DB107" s="254"/>
      <c r="DC107" s="253"/>
      <c r="DD107" s="232">
        <f t="shared" si="617"/>
        <v>0</v>
      </c>
      <c r="DE107" s="233">
        <f t="shared" si="618"/>
        <v>0</v>
      </c>
      <c r="DF107" s="232">
        <f t="shared" si="619"/>
        <v>87.716200000000001</v>
      </c>
      <c r="DG107" s="233">
        <f t="shared" si="620"/>
        <v>91.770689655172418</v>
      </c>
      <c r="DH107" s="232">
        <f t="shared" si="621"/>
        <v>13157.43</v>
      </c>
      <c r="DI107" s="233">
        <f t="shared" si="622"/>
        <v>15968.1</v>
      </c>
      <c r="DJ107" s="232">
        <f t="shared" si="623"/>
        <v>154</v>
      </c>
      <c r="DK107" s="233">
        <f t="shared" si="624"/>
        <v>186</v>
      </c>
      <c r="DL107" s="232">
        <f t="shared" si="625"/>
        <v>154</v>
      </c>
      <c r="DM107" s="233">
        <f t="shared" si="626"/>
        <v>186</v>
      </c>
      <c r="DN107" s="545">
        <f t="shared" si="627"/>
        <v>5.0227272727272725</v>
      </c>
      <c r="DO107" s="546">
        <f t="shared" si="628"/>
        <v>5.690860215053763</v>
      </c>
      <c r="DP107" s="232">
        <f t="shared" si="629"/>
        <v>773.5</v>
      </c>
      <c r="DQ107" s="233">
        <f t="shared" si="630"/>
        <v>1058.5</v>
      </c>
      <c r="DR107" s="232">
        <f t="shared" si="631"/>
        <v>87.609935064935073</v>
      </c>
      <c r="DS107" s="233">
        <f t="shared" si="632"/>
        <v>91.008548387096781</v>
      </c>
      <c r="DT107" s="232">
        <f t="shared" si="633"/>
        <v>13491.93</v>
      </c>
      <c r="DU107" s="233">
        <f t="shared" si="634"/>
        <v>16927.59</v>
      </c>
      <c r="DV107" s="257">
        <v>34</v>
      </c>
      <c r="DW107" s="356">
        <v>40</v>
      </c>
      <c r="DX107" s="232">
        <f t="shared" si="635"/>
        <v>34</v>
      </c>
      <c r="DY107" s="233">
        <f t="shared" si="636"/>
        <v>40</v>
      </c>
      <c r="DZ107" s="257">
        <v>41</v>
      </c>
      <c r="EA107" s="357">
        <v>58</v>
      </c>
      <c r="EB107" s="232">
        <f t="shared" si="637"/>
        <v>41</v>
      </c>
      <c r="EC107" s="233">
        <f t="shared" si="638"/>
        <v>58</v>
      </c>
      <c r="ED107" s="257"/>
      <c r="EE107" s="256"/>
      <c r="EF107" s="232">
        <f t="shared" si="639"/>
        <v>0</v>
      </c>
      <c r="EG107" s="233">
        <f t="shared" si="640"/>
        <v>0</v>
      </c>
      <c r="EH107" s="225">
        <f t="shared" si="641"/>
        <v>75</v>
      </c>
      <c r="EI107" s="233">
        <f t="shared" si="642"/>
        <v>98</v>
      </c>
      <c r="EJ107" s="225">
        <f t="shared" si="643"/>
        <v>75</v>
      </c>
      <c r="EK107" s="233">
        <f t="shared" si="644"/>
        <v>98</v>
      </c>
      <c r="EL107" s="336">
        <v>3.8088235294117645</v>
      </c>
      <c r="EM107" s="353">
        <v>4.0625</v>
      </c>
      <c r="EN107" s="232">
        <f t="shared" si="645"/>
        <v>129.5</v>
      </c>
      <c r="EO107" s="233">
        <f t="shared" si="646"/>
        <v>162.5</v>
      </c>
      <c r="EP107" s="336">
        <v>3.3414634146341462</v>
      </c>
      <c r="EQ107" s="353">
        <v>3.9482758620689657</v>
      </c>
      <c r="ER107" s="232">
        <f t="shared" si="647"/>
        <v>137</v>
      </c>
      <c r="ES107" s="233">
        <f t="shared" si="648"/>
        <v>229</v>
      </c>
      <c r="ET107" s="336"/>
      <c r="EU107" s="358"/>
      <c r="EV107" s="232">
        <f t="shared" si="649"/>
        <v>0</v>
      </c>
      <c r="EW107" s="233">
        <f t="shared" si="650"/>
        <v>0</v>
      </c>
      <c r="EX107" s="545">
        <f t="shared" si="651"/>
        <v>3.5533333333333332</v>
      </c>
      <c r="EY107" s="546">
        <f t="shared" si="652"/>
        <v>3.9948979591836733</v>
      </c>
      <c r="EZ107" s="232">
        <f t="shared" si="653"/>
        <v>266.5</v>
      </c>
      <c r="FA107" s="233">
        <f t="shared" si="654"/>
        <v>391.5</v>
      </c>
      <c r="FB107" s="257">
        <v>67.960588235294125</v>
      </c>
      <c r="FC107" s="355">
        <v>70.524750000000012</v>
      </c>
      <c r="FD107" s="232">
        <f t="shared" si="655"/>
        <v>2310.6600000000003</v>
      </c>
      <c r="FE107" s="233">
        <f t="shared" si="656"/>
        <v>2820.9900000000007</v>
      </c>
      <c r="FF107" s="257">
        <v>50.426829268292686</v>
      </c>
      <c r="FG107" s="355">
        <v>59.025689655172414</v>
      </c>
      <c r="FH107" s="232">
        <f t="shared" si="657"/>
        <v>2067.5</v>
      </c>
      <c r="FI107" s="233">
        <f t="shared" si="658"/>
        <v>3423.49</v>
      </c>
      <c r="FJ107" s="254"/>
      <c r="FK107" s="253"/>
      <c r="FL107" s="232">
        <f t="shared" si="659"/>
        <v>0</v>
      </c>
      <c r="FM107" s="233">
        <f t="shared" si="660"/>
        <v>0</v>
      </c>
      <c r="FN107" s="232">
        <f t="shared" si="661"/>
        <v>58.375466666666668</v>
      </c>
      <c r="FO107" s="233">
        <f t="shared" si="662"/>
        <v>63.719183673469395</v>
      </c>
      <c r="FP107" s="232">
        <f t="shared" si="663"/>
        <v>4378.16</v>
      </c>
      <c r="FQ107" s="233">
        <f t="shared" si="664"/>
        <v>6244.4800000000005</v>
      </c>
      <c r="FR107" s="257">
        <v>1</v>
      </c>
      <c r="FS107" s="529"/>
      <c r="FT107" s="232">
        <f t="shared" si="665"/>
        <v>1</v>
      </c>
      <c r="FU107" s="233">
        <f t="shared" si="666"/>
        <v>0</v>
      </c>
      <c r="FV107" s="257">
        <v>2</v>
      </c>
      <c r="FW107" s="256"/>
      <c r="FX107" s="232">
        <f t="shared" si="667"/>
        <v>2</v>
      </c>
      <c r="FY107" s="233">
        <f t="shared" si="668"/>
        <v>0</v>
      </c>
      <c r="FZ107" s="747">
        <v>64</v>
      </c>
      <c r="GA107" s="256"/>
      <c r="GB107" s="232">
        <f t="shared" si="669"/>
        <v>64</v>
      </c>
      <c r="GC107" s="233">
        <f t="shared" si="670"/>
        <v>0</v>
      </c>
      <c r="GD107" s="249">
        <f t="shared" si="671"/>
        <v>119</v>
      </c>
      <c r="GE107" s="233">
        <f t="shared" si="672"/>
        <v>152</v>
      </c>
      <c r="GF107" s="232">
        <f t="shared" si="673"/>
        <v>119</v>
      </c>
      <c r="GG107" s="233">
        <f t="shared" si="674"/>
        <v>152</v>
      </c>
      <c r="GH107" s="232">
        <f t="shared" si="675"/>
        <v>493</v>
      </c>
      <c r="GI107" s="233">
        <f t="shared" si="676"/>
        <v>742</v>
      </c>
      <c r="GJ107" s="232">
        <f t="shared" si="677"/>
        <v>9440.4699999999993</v>
      </c>
      <c r="GK107" s="233">
        <f t="shared" si="678"/>
        <v>12977.96</v>
      </c>
      <c r="GL107" s="249">
        <f t="shared" si="679"/>
        <v>110</v>
      </c>
      <c r="GM107" s="233">
        <f t="shared" si="680"/>
        <v>132</v>
      </c>
      <c r="GN107" s="232">
        <f t="shared" si="681"/>
        <v>110</v>
      </c>
      <c r="GO107" s="233">
        <f t="shared" si="682"/>
        <v>132</v>
      </c>
      <c r="GP107" s="232">
        <f t="shared" si="683"/>
        <v>547</v>
      </c>
      <c r="GQ107" s="233">
        <f t="shared" si="684"/>
        <v>708</v>
      </c>
      <c r="GR107" s="232">
        <f t="shared" si="685"/>
        <v>8429.619999999999</v>
      </c>
      <c r="GS107" s="233">
        <f t="shared" si="686"/>
        <v>10194.11</v>
      </c>
      <c r="GT107" s="249">
        <f t="shared" si="687"/>
        <v>229</v>
      </c>
      <c r="GU107" s="233">
        <f t="shared" si="688"/>
        <v>284</v>
      </c>
      <c r="GV107" s="232">
        <f t="shared" si="689"/>
        <v>229</v>
      </c>
      <c r="GW107" s="233">
        <f t="shared" si="690"/>
        <v>284</v>
      </c>
      <c r="GX107" s="232">
        <f t="shared" si="691"/>
        <v>1040</v>
      </c>
      <c r="GY107" s="233">
        <f t="shared" si="692"/>
        <v>1450</v>
      </c>
      <c r="GZ107" s="232">
        <f t="shared" si="693"/>
        <v>17870.089999999997</v>
      </c>
      <c r="HA107" s="233">
        <f t="shared" si="694"/>
        <v>23172.07</v>
      </c>
      <c r="HB107" s="249">
        <f t="shared" si="695"/>
        <v>0</v>
      </c>
      <c r="HC107" s="233">
        <f t="shared" si="696"/>
        <v>0</v>
      </c>
      <c r="HD107" s="232">
        <f t="shared" si="697"/>
        <v>0</v>
      </c>
      <c r="HE107" s="233">
        <f t="shared" si="698"/>
        <v>0</v>
      </c>
      <c r="HF107" s="232" t="str">
        <f t="shared" si="699"/>
        <v/>
      </c>
      <c r="HG107" s="233" t="str">
        <f t="shared" si="700"/>
        <v/>
      </c>
      <c r="HH107" s="232" t="str">
        <f t="shared" si="701"/>
        <v/>
      </c>
      <c r="HI107" s="233" t="str">
        <f t="shared" si="702"/>
        <v/>
      </c>
      <c r="HJ107" s="249">
        <f t="shared" si="703"/>
        <v>1042</v>
      </c>
      <c r="HK107" s="233">
        <f t="shared" si="704"/>
        <v>1450</v>
      </c>
      <c r="HL107" s="232">
        <f t="shared" si="705"/>
        <v>17934.09</v>
      </c>
      <c r="HM107" s="232">
        <f t="shared" si="706"/>
        <v>23172.07</v>
      </c>
    </row>
    <row r="108" spans="1:221" ht="15.75">
      <c r="A108" s="347" t="s">
        <v>44</v>
      </c>
      <c r="B108" s="364" t="s">
        <v>653</v>
      </c>
      <c r="C108" s="365"/>
      <c r="D108" s="347">
        <v>138691</v>
      </c>
      <c r="E108" s="350">
        <v>9</v>
      </c>
      <c r="F108" s="332">
        <v>628</v>
      </c>
      <c r="G108" s="253">
        <v>683</v>
      </c>
      <c r="H108" s="254">
        <v>9</v>
      </c>
      <c r="I108" s="255">
        <v>5</v>
      </c>
      <c r="J108" s="232">
        <f t="shared" si="558"/>
        <v>619</v>
      </c>
      <c r="K108" s="233">
        <f t="shared" si="559"/>
        <v>678</v>
      </c>
      <c r="L108" s="333">
        <v>64</v>
      </c>
      <c r="M108" s="333">
        <v>64</v>
      </c>
      <c r="N108" s="232">
        <f t="shared" si="557"/>
        <v>619</v>
      </c>
      <c r="O108" s="233">
        <f t="shared" si="560"/>
        <v>678</v>
      </c>
      <c r="P108" s="232">
        <f t="shared" si="561"/>
        <v>619</v>
      </c>
      <c r="Q108" s="233">
        <f t="shared" si="562"/>
        <v>678</v>
      </c>
      <c r="R108" s="254">
        <v>9</v>
      </c>
      <c r="S108" s="356">
        <v>7</v>
      </c>
      <c r="T108" s="232">
        <f t="shared" si="563"/>
        <v>9</v>
      </c>
      <c r="U108" s="233">
        <f t="shared" si="564"/>
        <v>7</v>
      </c>
      <c r="V108" s="254">
        <v>9</v>
      </c>
      <c r="W108" s="356">
        <v>8</v>
      </c>
      <c r="X108" s="232">
        <f t="shared" si="565"/>
        <v>9</v>
      </c>
      <c r="Y108" s="233">
        <f t="shared" si="566"/>
        <v>8</v>
      </c>
      <c r="Z108" s="257"/>
      <c r="AA108" s="256"/>
      <c r="AB108" s="232">
        <f t="shared" si="567"/>
        <v>0</v>
      </c>
      <c r="AC108" s="233">
        <f t="shared" si="568"/>
        <v>0</v>
      </c>
      <c r="AD108" s="225">
        <f t="shared" si="569"/>
        <v>18</v>
      </c>
      <c r="AE108" s="233">
        <f t="shared" si="570"/>
        <v>15</v>
      </c>
      <c r="AF108" s="225">
        <f t="shared" si="571"/>
        <v>18</v>
      </c>
      <c r="AG108" s="233">
        <f t="shared" si="572"/>
        <v>15</v>
      </c>
      <c r="AH108" s="245">
        <v>2.666666666666667</v>
      </c>
      <c r="AI108" s="353">
        <v>2.285714285714286</v>
      </c>
      <c r="AJ108" s="232">
        <f t="shared" si="573"/>
        <v>24.000000000000004</v>
      </c>
      <c r="AK108" s="233">
        <f t="shared" si="574"/>
        <v>16.000000000000004</v>
      </c>
      <c r="AL108" s="245">
        <v>2.8888888888888893</v>
      </c>
      <c r="AM108" s="353">
        <v>5.125</v>
      </c>
      <c r="AN108" s="232">
        <f t="shared" si="575"/>
        <v>26.000000000000004</v>
      </c>
      <c r="AO108" s="233">
        <f t="shared" si="576"/>
        <v>41</v>
      </c>
      <c r="AP108" s="245"/>
      <c r="AQ108" s="354"/>
      <c r="AR108" s="232">
        <f t="shared" si="577"/>
        <v>0</v>
      </c>
      <c r="AS108" s="233">
        <f t="shared" si="578"/>
        <v>0</v>
      </c>
      <c r="AT108" s="545">
        <f t="shared" si="579"/>
        <v>2.7777777777777781</v>
      </c>
      <c r="AU108" s="546">
        <f t="shared" si="580"/>
        <v>3.8</v>
      </c>
      <c r="AV108" s="232">
        <f t="shared" si="581"/>
        <v>50.000000000000007</v>
      </c>
      <c r="AW108" s="233">
        <f t="shared" si="582"/>
        <v>57</v>
      </c>
      <c r="AX108" s="257">
        <v>74.777777777777771</v>
      </c>
      <c r="AY108" s="355">
        <v>78.5</v>
      </c>
      <c r="AZ108" s="232">
        <f t="shared" si="583"/>
        <v>673</v>
      </c>
      <c r="BA108" s="233">
        <f t="shared" si="584"/>
        <v>549.5</v>
      </c>
      <c r="BB108" s="257">
        <v>77.222222222222229</v>
      </c>
      <c r="BC108" s="355">
        <v>84.125</v>
      </c>
      <c r="BD108" s="232">
        <f t="shared" si="585"/>
        <v>695</v>
      </c>
      <c r="BE108" s="233">
        <f t="shared" si="586"/>
        <v>673</v>
      </c>
      <c r="BF108" s="254"/>
      <c r="BG108" s="253"/>
      <c r="BH108" s="232">
        <f t="shared" si="587"/>
        <v>0</v>
      </c>
      <c r="BI108" s="233">
        <f t="shared" si="588"/>
        <v>0</v>
      </c>
      <c r="BJ108" s="232">
        <f t="shared" si="589"/>
        <v>76</v>
      </c>
      <c r="BK108" s="233">
        <f t="shared" si="590"/>
        <v>81.5</v>
      </c>
      <c r="BL108" s="232">
        <f t="shared" si="591"/>
        <v>1368</v>
      </c>
      <c r="BM108" s="233">
        <f t="shared" si="592"/>
        <v>1222.5</v>
      </c>
      <c r="BN108" s="257">
        <v>216</v>
      </c>
      <c r="BO108" s="356">
        <v>233</v>
      </c>
      <c r="BP108" s="232">
        <f t="shared" si="593"/>
        <v>216</v>
      </c>
      <c r="BQ108" s="233">
        <f t="shared" si="594"/>
        <v>233</v>
      </c>
      <c r="BR108" s="257">
        <v>98</v>
      </c>
      <c r="BS108" s="357">
        <v>107</v>
      </c>
      <c r="BT108" s="232">
        <f t="shared" si="595"/>
        <v>98</v>
      </c>
      <c r="BU108" s="233">
        <f t="shared" si="596"/>
        <v>107</v>
      </c>
      <c r="BV108" s="257"/>
      <c r="BW108" s="256"/>
      <c r="BX108" s="232">
        <f t="shared" si="597"/>
        <v>0</v>
      </c>
      <c r="BY108" s="233">
        <f t="shared" si="598"/>
        <v>0</v>
      </c>
      <c r="BZ108" s="225">
        <f t="shared" si="599"/>
        <v>314</v>
      </c>
      <c r="CA108" s="233">
        <f t="shared" si="600"/>
        <v>340</v>
      </c>
      <c r="CB108" s="225">
        <f t="shared" si="601"/>
        <v>314</v>
      </c>
      <c r="CC108" s="233">
        <f t="shared" si="602"/>
        <v>340</v>
      </c>
      <c r="CD108" s="336">
        <v>5.1921296296296298</v>
      </c>
      <c r="CE108" s="353">
        <v>5.2210300429184553</v>
      </c>
      <c r="CF108" s="232">
        <f t="shared" si="603"/>
        <v>1121.5</v>
      </c>
      <c r="CG108" s="233">
        <f t="shared" si="604"/>
        <v>1216.5</v>
      </c>
      <c r="CH108" s="336">
        <v>6.3571428571428568</v>
      </c>
      <c r="CI108" s="353">
        <v>5.8271028037383177</v>
      </c>
      <c r="CJ108" s="232">
        <f t="shared" si="605"/>
        <v>623</v>
      </c>
      <c r="CK108" s="233">
        <f t="shared" si="606"/>
        <v>623.5</v>
      </c>
      <c r="CL108" s="336"/>
      <c r="CM108" s="358"/>
      <c r="CN108" s="232">
        <f t="shared" si="607"/>
        <v>0</v>
      </c>
      <c r="CO108" s="233">
        <f t="shared" si="608"/>
        <v>0</v>
      </c>
      <c r="CP108" s="232">
        <f t="shared" si="609"/>
        <v>5.5557324840764331</v>
      </c>
      <c r="CQ108" s="546">
        <f t="shared" si="610"/>
        <v>5.4117647058823533</v>
      </c>
      <c r="CR108" s="232">
        <f t="shared" si="611"/>
        <v>1744.5</v>
      </c>
      <c r="CS108" s="233">
        <f t="shared" si="612"/>
        <v>1840</v>
      </c>
      <c r="CT108" s="257">
        <v>86.610787037037042</v>
      </c>
      <c r="CU108" s="355">
        <v>88.372918454935629</v>
      </c>
      <c r="CV108" s="232">
        <f t="shared" si="613"/>
        <v>18707.93</v>
      </c>
      <c r="CW108" s="233">
        <f t="shared" si="614"/>
        <v>20590.890000000003</v>
      </c>
      <c r="CX108" s="257">
        <v>87.485714285714295</v>
      </c>
      <c r="CY108" s="355">
        <v>84.278224299065428</v>
      </c>
      <c r="CZ108" s="232">
        <f t="shared" si="615"/>
        <v>8573.6</v>
      </c>
      <c r="DA108" s="233">
        <f t="shared" si="616"/>
        <v>9017.77</v>
      </c>
      <c r="DB108" s="254"/>
      <c r="DC108" s="253"/>
      <c r="DD108" s="232">
        <f t="shared" si="617"/>
        <v>0</v>
      </c>
      <c r="DE108" s="233">
        <f t="shared" si="618"/>
        <v>0</v>
      </c>
      <c r="DF108" s="232">
        <f t="shared" si="619"/>
        <v>86.88385350318471</v>
      </c>
      <c r="DG108" s="233">
        <f t="shared" si="620"/>
        <v>87.084294117647076</v>
      </c>
      <c r="DH108" s="232">
        <f t="shared" si="621"/>
        <v>27281.53</v>
      </c>
      <c r="DI108" s="233">
        <f t="shared" si="622"/>
        <v>29608.660000000007</v>
      </c>
      <c r="DJ108" s="232">
        <f t="shared" si="623"/>
        <v>332</v>
      </c>
      <c r="DK108" s="233">
        <f t="shared" si="624"/>
        <v>355</v>
      </c>
      <c r="DL108" s="232">
        <f t="shared" si="625"/>
        <v>332</v>
      </c>
      <c r="DM108" s="233">
        <f t="shared" si="626"/>
        <v>355</v>
      </c>
      <c r="DN108" s="545">
        <f t="shared" si="627"/>
        <v>5.4051204819277112</v>
      </c>
      <c r="DO108" s="546">
        <f t="shared" si="628"/>
        <v>5.3436619718309863</v>
      </c>
      <c r="DP108" s="232">
        <f t="shared" si="629"/>
        <v>1794.5000000000002</v>
      </c>
      <c r="DQ108" s="233">
        <f t="shared" si="630"/>
        <v>1897.0000000000002</v>
      </c>
      <c r="DR108" s="232">
        <f t="shared" si="631"/>
        <v>86.293765060240958</v>
      </c>
      <c r="DS108" s="233">
        <f t="shared" si="632"/>
        <v>86.848338028169039</v>
      </c>
      <c r="DT108" s="232">
        <f t="shared" si="633"/>
        <v>28649.53</v>
      </c>
      <c r="DU108" s="233">
        <f t="shared" si="634"/>
        <v>30831.160000000007</v>
      </c>
      <c r="DV108" s="257">
        <v>83</v>
      </c>
      <c r="DW108" s="356">
        <v>95</v>
      </c>
      <c r="DX108" s="232">
        <f t="shared" si="635"/>
        <v>83</v>
      </c>
      <c r="DY108" s="233">
        <f t="shared" si="636"/>
        <v>95</v>
      </c>
      <c r="DZ108" s="257">
        <v>204</v>
      </c>
      <c r="EA108" s="357">
        <v>228</v>
      </c>
      <c r="EB108" s="232">
        <f t="shared" si="637"/>
        <v>204</v>
      </c>
      <c r="EC108" s="233">
        <f t="shared" si="638"/>
        <v>228</v>
      </c>
      <c r="ED108" s="257"/>
      <c r="EE108" s="256"/>
      <c r="EF108" s="232">
        <f t="shared" si="639"/>
        <v>0</v>
      </c>
      <c r="EG108" s="233">
        <f t="shared" si="640"/>
        <v>0</v>
      </c>
      <c r="EH108" s="225">
        <f t="shared" si="641"/>
        <v>287</v>
      </c>
      <c r="EI108" s="233">
        <f t="shared" si="642"/>
        <v>323</v>
      </c>
      <c r="EJ108" s="225">
        <f t="shared" si="643"/>
        <v>287</v>
      </c>
      <c r="EK108" s="233">
        <f t="shared" si="644"/>
        <v>323</v>
      </c>
      <c r="EL108" s="336">
        <v>3.7349397590361448</v>
      </c>
      <c r="EM108" s="353">
        <v>3.4684210526315793</v>
      </c>
      <c r="EN108" s="232">
        <f t="shared" si="645"/>
        <v>310</v>
      </c>
      <c r="EO108" s="233">
        <f t="shared" si="646"/>
        <v>329.50000000000006</v>
      </c>
      <c r="EP108" s="336">
        <v>3.3210784313725492</v>
      </c>
      <c r="EQ108" s="353">
        <v>3.4649122807017547</v>
      </c>
      <c r="ER108" s="232">
        <f t="shared" si="647"/>
        <v>677.5</v>
      </c>
      <c r="ES108" s="233">
        <f t="shared" si="648"/>
        <v>790.00000000000011</v>
      </c>
      <c r="ET108" s="336"/>
      <c r="EU108" s="358"/>
      <c r="EV108" s="232">
        <f t="shared" si="649"/>
        <v>0</v>
      </c>
      <c r="EW108" s="233">
        <f t="shared" si="650"/>
        <v>0</v>
      </c>
      <c r="EX108" s="545">
        <f t="shared" si="651"/>
        <v>3.4407665505226479</v>
      </c>
      <c r="EY108" s="546">
        <f t="shared" si="652"/>
        <v>3.4659442724458209</v>
      </c>
      <c r="EZ108" s="232">
        <f t="shared" si="653"/>
        <v>987.5</v>
      </c>
      <c r="FA108" s="233">
        <f t="shared" si="654"/>
        <v>1119.5000000000002</v>
      </c>
      <c r="FB108" s="257">
        <v>64.381325301204811</v>
      </c>
      <c r="FC108" s="355">
        <v>67.159578947368416</v>
      </c>
      <c r="FD108" s="232">
        <f t="shared" si="655"/>
        <v>5343.65</v>
      </c>
      <c r="FE108" s="233">
        <f t="shared" si="656"/>
        <v>6380.16</v>
      </c>
      <c r="FF108" s="257">
        <v>52.791568627450978</v>
      </c>
      <c r="FG108" s="355">
        <v>52.649035087719298</v>
      </c>
      <c r="FH108" s="232">
        <f t="shared" si="657"/>
        <v>10769.48</v>
      </c>
      <c r="FI108" s="233">
        <f t="shared" si="658"/>
        <v>12003.98</v>
      </c>
      <c r="FJ108" s="254"/>
      <c r="FK108" s="253"/>
      <c r="FL108" s="232">
        <f t="shared" si="659"/>
        <v>0</v>
      </c>
      <c r="FM108" s="233">
        <f t="shared" si="660"/>
        <v>0</v>
      </c>
      <c r="FN108" s="232">
        <f t="shared" si="661"/>
        <v>56.143310104529611</v>
      </c>
      <c r="FO108" s="233">
        <f t="shared" si="662"/>
        <v>56.916842105263157</v>
      </c>
      <c r="FP108" s="232">
        <f t="shared" si="663"/>
        <v>16113.13</v>
      </c>
      <c r="FQ108" s="233">
        <f t="shared" si="664"/>
        <v>18384.14</v>
      </c>
      <c r="FR108" s="257"/>
      <c r="FS108" s="529"/>
      <c r="FT108" s="232">
        <f t="shared" si="665"/>
        <v>0</v>
      </c>
      <c r="FU108" s="233">
        <f t="shared" si="666"/>
        <v>0</v>
      </c>
      <c r="FV108" s="257"/>
      <c r="FW108" s="256"/>
      <c r="FX108" s="232">
        <f t="shared" si="667"/>
        <v>0</v>
      </c>
      <c r="FY108" s="233">
        <f t="shared" si="668"/>
        <v>0</v>
      </c>
      <c r="FZ108" s="257"/>
      <c r="GA108" s="256"/>
      <c r="GB108" s="232">
        <f t="shared" si="669"/>
        <v>0</v>
      </c>
      <c r="GC108" s="233">
        <f t="shared" si="670"/>
        <v>0</v>
      </c>
      <c r="GD108" s="249">
        <f t="shared" si="671"/>
        <v>308</v>
      </c>
      <c r="GE108" s="233">
        <f t="shared" si="672"/>
        <v>335</v>
      </c>
      <c r="GF108" s="232">
        <f t="shared" si="673"/>
        <v>308</v>
      </c>
      <c r="GG108" s="233">
        <f t="shared" si="674"/>
        <v>335</v>
      </c>
      <c r="GH108" s="232">
        <f t="shared" si="675"/>
        <v>1455.5</v>
      </c>
      <c r="GI108" s="233">
        <f t="shared" si="676"/>
        <v>1562</v>
      </c>
      <c r="GJ108" s="232">
        <f t="shared" si="677"/>
        <v>24724.58</v>
      </c>
      <c r="GK108" s="233">
        <f t="shared" si="678"/>
        <v>27520.550000000003</v>
      </c>
      <c r="GL108" s="249">
        <f t="shared" si="679"/>
        <v>311</v>
      </c>
      <c r="GM108" s="233">
        <f t="shared" si="680"/>
        <v>343</v>
      </c>
      <c r="GN108" s="232">
        <f t="shared" si="681"/>
        <v>311</v>
      </c>
      <c r="GO108" s="233">
        <f t="shared" si="682"/>
        <v>343</v>
      </c>
      <c r="GP108" s="232">
        <f t="shared" si="683"/>
        <v>1326.5</v>
      </c>
      <c r="GQ108" s="233">
        <f t="shared" si="684"/>
        <v>1454.5</v>
      </c>
      <c r="GR108" s="232">
        <f t="shared" si="685"/>
        <v>20038.080000000002</v>
      </c>
      <c r="GS108" s="233">
        <f t="shared" si="686"/>
        <v>21694.75</v>
      </c>
      <c r="GT108" s="249">
        <f t="shared" si="687"/>
        <v>619</v>
      </c>
      <c r="GU108" s="233">
        <f t="shared" si="688"/>
        <v>678</v>
      </c>
      <c r="GV108" s="232">
        <f t="shared" si="689"/>
        <v>619</v>
      </c>
      <c r="GW108" s="233">
        <f t="shared" si="690"/>
        <v>678</v>
      </c>
      <c r="GX108" s="232">
        <f t="shared" si="691"/>
        <v>2782</v>
      </c>
      <c r="GY108" s="233">
        <f t="shared" si="692"/>
        <v>3016.5</v>
      </c>
      <c r="GZ108" s="232">
        <f t="shared" si="693"/>
        <v>44762.66</v>
      </c>
      <c r="HA108" s="233">
        <f t="shared" si="694"/>
        <v>49215.3</v>
      </c>
      <c r="HB108" s="249">
        <f t="shared" si="695"/>
        <v>0</v>
      </c>
      <c r="HC108" s="233">
        <f t="shared" si="696"/>
        <v>0</v>
      </c>
      <c r="HD108" s="232">
        <f t="shared" si="697"/>
        <v>0</v>
      </c>
      <c r="HE108" s="233">
        <f t="shared" si="698"/>
        <v>0</v>
      </c>
      <c r="HF108" s="232" t="str">
        <f t="shared" si="699"/>
        <v/>
      </c>
      <c r="HG108" s="233" t="str">
        <f t="shared" si="700"/>
        <v/>
      </c>
      <c r="HH108" s="232" t="str">
        <f t="shared" si="701"/>
        <v/>
      </c>
      <c r="HI108" s="233" t="str">
        <f t="shared" si="702"/>
        <v/>
      </c>
      <c r="HJ108" s="249">
        <f t="shared" si="703"/>
        <v>2782</v>
      </c>
      <c r="HK108" s="233">
        <f t="shared" si="704"/>
        <v>3016.5000000000005</v>
      </c>
      <c r="HL108" s="232">
        <f t="shared" si="705"/>
        <v>44762.659999999996</v>
      </c>
      <c r="HM108" s="232">
        <f t="shared" si="706"/>
        <v>49215.3</v>
      </c>
    </row>
    <row r="109" spans="1:221" ht="15.75">
      <c r="A109" s="347" t="s">
        <v>44</v>
      </c>
      <c r="B109" s="348" t="s">
        <v>658</v>
      </c>
      <c r="C109" s="388" t="s">
        <v>692</v>
      </c>
      <c r="D109" s="347">
        <v>139621</v>
      </c>
      <c r="E109" s="392">
        <v>9</v>
      </c>
      <c r="F109" s="332">
        <v>144</v>
      </c>
      <c r="G109" s="253">
        <v>131</v>
      </c>
      <c r="H109" s="254">
        <v>2</v>
      </c>
      <c r="I109" s="255">
        <v>1</v>
      </c>
      <c r="J109" s="232">
        <f t="shared" si="558"/>
        <v>142</v>
      </c>
      <c r="K109" s="233">
        <f t="shared" si="559"/>
        <v>130</v>
      </c>
      <c r="L109" s="333">
        <v>64</v>
      </c>
      <c r="M109" s="333">
        <v>64</v>
      </c>
      <c r="N109" s="232">
        <f t="shared" si="557"/>
        <v>142</v>
      </c>
      <c r="O109" s="233">
        <f t="shared" si="560"/>
        <v>130</v>
      </c>
      <c r="P109" s="232">
        <f t="shared" si="561"/>
        <v>142</v>
      </c>
      <c r="Q109" s="233">
        <f t="shared" si="562"/>
        <v>130</v>
      </c>
      <c r="R109" s="254">
        <v>9</v>
      </c>
      <c r="S109" s="356">
        <v>11</v>
      </c>
      <c r="T109" s="232">
        <f t="shared" si="563"/>
        <v>9</v>
      </c>
      <c r="U109" s="233">
        <f t="shared" si="564"/>
        <v>11</v>
      </c>
      <c r="V109" s="254">
        <v>2</v>
      </c>
      <c r="W109" s="356">
        <v>1</v>
      </c>
      <c r="X109" s="232">
        <f t="shared" si="565"/>
        <v>2</v>
      </c>
      <c r="Y109" s="233">
        <f t="shared" si="566"/>
        <v>1</v>
      </c>
      <c r="Z109" s="257"/>
      <c r="AA109" s="256"/>
      <c r="AB109" s="232">
        <f t="shared" si="567"/>
        <v>0</v>
      </c>
      <c r="AC109" s="233">
        <f t="shared" si="568"/>
        <v>0</v>
      </c>
      <c r="AD109" s="225">
        <f t="shared" si="569"/>
        <v>11</v>
      </c>
      <c r="AE109" s="233">
        <f t="shared" si="570"/>
        <v>12</v>
      </c>
      <c r="AF109" s="225">
        <f t="shared" si="571"/>
        <v>11</v>
      </c>
      <c r="AG109" s="233">
        <f t="shared" si="572"/>
        <v>12</v>
      </c>
      <c r="AH109" s="245">
        <v>2.0555555555555554</v>
      </c>
      <c r="AI109" s="353">
        <v>3.1818181818181821</v>
      </c>
      <c r="AJ109" s="232">
        <f t="shared" si="573"/>
        <v>18.5</v>
      </c>
      <c r="AK109" s="233">
        <f t="shared" si="574"/>
        <v>35</v>
      </c>
      <c r="AL109" s="245">
        <v>1.75</v>
      </c>
      <c r="AM109" s="353">
        <v>10</v>
      </c>
      <c r="AN109" s="232">
        <f t="shared" si="575"/>
        <v>3.5</v>
      </c>
      <c r="AO109" s="233">
        <f t="shared" si="576"/>
        <v>10</v>
      </c>
      <c r="AP109" s="245"/>
      <c r="AQ109" s="354"/>
      <c r="AR109" s="232">
        <f t="shared" si="577"/>
        <v>0</v>
      </c>
      <c r="AS109" s="233">
        <f t="shared" si="578"/>
        <v>0</v>
      </c>
      <c r="AT109" s="545">
        <f t="shared" si="579"/>
        <v>2</v>
      </c>
      <c r="AU109" s="546">
        <f t="shared" si="580"/>
        <v>3.75</v>
      </c>
      <c r="AV109" s="232">
        <f t="shared" si="581"/>
        <v>22</v>
      </c>
      <c r="AW109" s="233">
        <f t="shared" si="582"/>
        <v>45</v>
      </c>
      <c r="AX109" s="257">
        <v>65.333333333333329</v>
      </c>
      <c r="AY109" s="355">
        <v>77.454545454545453</v>
      </c>
      <c r="AZ109" s="232">
        <f t="shared" si="583"/>
        <v>588</v>
      </c>
      <c r="BA109" s="233">
        <f t="shared" si="584"/>
        <v>852</v>
      </c>
      <c r="BB109" s="257">
        <v>53</v>
      </c>
      <c r="BC109" s="355">
        <v>89</v>
      </c>
      <c r="BD109" s="232">
        <f t="shared" si="585"/>
        <v>106</v>
      </c>
      <c r="BE109" s="233">
        <f t="shared" si="586"/>
        <v>89</v>
      </c>
      <c r="BF109" s="254"/>
      <c r="BG109" s="253"/>
      <c r="BH109" s="232">
        <f t="shared" si="587"/>
        <v>0</v>
      </c>
      <c r="BI109" s="233">
        <f t="shared" si="588"/>
        <v>0</v>
      </c>
      <c r="BJ109" s="232">
        <f t="shared" si="589"/>
        <v>63.090909090909093</v>
      </c>
      <c r="BK109" s="233">
        <f t="shared" si="590"/>
        <v>78.416666666666671</v>
      </c>
      <c r="BL109" s="232">
        <f t="shared" si="591"/>
        <v>694</v>
      </c>
      <c r="BM109" s="233">
        <f t="shared" si="592"/>
        <v>941</v>
      </c>
      <c r="BN109" s="257">
        <v>83</v>
      </c>
      <c r="BO109" s="356">
        <v>80</v>
      </c>
      <c r="BP109" s="232">
        <f t="shared" si="593"/>
        <v>83</v>
      </c>
      <c r="BQ109" s="233">
        <f t="shared" si="594"/>
        <v>80</v>
      </c>
      <c r="BR109" s="257">
        <v>24</v>
      </c>
      <c r="BS109" s="357">
        <v>7</v>
      </c>
      <c r="BT109" s="232">
        <f t="shared" si="595"/>
        <v>24</v>
      </c>
      <c r="BU109" s="233">
        <f t="shared" si="596"/>
        <v>7</v>
      </c>
      <c r="BV109" s="257"/>
      <c r="BW109" s="256"/>
      <c r="BX109" s="232">
        <f t="shared" si="597"/>
        <v>0</v>
      </c>
      <c r="BY109" s="233">
        <f t="shared" si="598"/>
        <v>0</v>
      </c>
      <c r="BZ109" s="225">
        <f t="shared" si="599"/>
        <v>107</v>
      </c>
      <c r="CA109" s="233">
        <f t="shared" si="600"/>
        <v>87</v>
      </c>
      <c r="CB109" s="225">
        <f t="shared" si="601"/>
        <v>107</v>
      </c>
      <c r="CC109" s="233">
        <f t="shared" si="602"/>
        <v>87</v>
      </c>
      <c r="CD109" s="336">
        <v>3.6626506024096388</v>
      </c>
      <c r="CE109" s="353">
        <v>4.05</v>
      </c>
      <c r="CF109" s="232">
        <f t="shared" si="603"/>
        <v>304</v>
      </c>
      <c r="CG109" s="233">
        <f t="shared" si="604"/>
        <v>324</v>
      </c>
      <c r="CH109" s="336">
        <v>4.291666666666667</v>
      </c>
      <c r="CI109" s="353">
        <v>7.5714285714285712</v>
      </c>
      <c r="CJ109" s="232">
        <f t="shared" si="605"/>
        <v>103</v>
      </c>
      <c r="CK109" s="233">
        <f t="shared" si="606"/>
        <v>53</v>
      </c>
      <c r="CL109" s="336"/>
      <c r="CM109" s="358"/>
      <c r="CN109" s="232">
        <f t="shared" si="607"/>
        <v>0</v>
      </c>
      <c r="CO109" s="233">
        <f t="shared" si="608"/>
        <v>0</v>
      </c>
      <c r="CP109" s="232">
        <f t="shared" si="609"/>
        <v>3.8037383177570092</v>
      </c>
      <c r="CQ109" s="546">
        <f t="shared" si="610"/>
        <v>4.333333333333333</v>
      </c>
      <c r="CR109" s="232">
        <f t="shared" si="611"/>
        <v>407</v>
      </c>
      <c r="CS109" s="233">
        <f t="shared" si="612"/>
        <v>377</v>
      </c>
      <c r="CT109" s="257">
        <v>74.714819277108433</v>
      </c>
      <c r="CU109" s="355">
        <v>76.328999999999994</v>
      </c>
      <c r="CV109" s="232">
        <f t="shared" si="613"/>
        <v>6201.33</v>
      </c>
      <c r="CW109" s="233">
        <f t="shared" si="614"/>
        <v>6106.32</v>
      </c>
      <c r="CX109" s="257">
        <v>74.055000000000007</v>
      </c>
      <c r="CY109" s="355">
        <v>75.570000000000007</v>
      </c>
      <c r="CZ109" s="232">
        <f t="shared" si="615"/>
        <v>1777.3200000000002</v>
      </c>
      <c r="DA109" s="233">
        <f t="shared" si="616"/>
        <v>528.99</v>
      </c>
      <c r="DB109" s="254"/>
      <c r="DC109" s="253"/>
      <c r="DD109" s="232">
        <f t="shared" si="617"/>
        <v>0</v>
      </c>
      <c r="DE109" s="233">
        <f t="shared" si="618"/>
        <v>0</v>
      </c>
      <c r="DF109" s="232">
        <f t="shared" si="619"/>
        <v>74.566822429906537</v>
      </c>
      <c r="DG109" s="233">
        <f t="shared" si="620"/>
        <v>76.267931034482757</v>
      </c>
      <c r="DH109" s="232">
        <f t="shared" si="621"/>
        <v>7978.65</v>
      </c>
      <c r="DI109" s="233">
        <f t="shared" si="622"/>
        <v>6635.3099999999995</v>
      </c>
      <c r="DJ109" s="232">
        <f t="shared" si="623"/>
        <v>118</v>
      </c>
      <c r="DK109" s="233">
        <f t="shared" si="624"/>
        <v>99</v>
      </c>
      <c r="DL109" s="232">
        <f t="shared" si="625"/>
        <v>118</v>
      </c>
      <c r="DM109" s="233">
        <f t="shared" si="626"/>
        <v>99</v>
      </c>
      <c r="DN109" s="545">
        <f t="shared" si="627"/>
        <v>3.6355932203389831</v>
      </c>
      <c r="DO109" s="546">
        <f t="shared" si="628"/>
        <v>4.262626262626263</v>
      </c>
      <c r="DP109" s="232">
        <f t="shared" si="629"/>
        <v>429</v>
      </c>
      <c r="DQ109" s="233">
        <f t="shared" si="630"/>
        <v>422.00000000000006</v>
      </c>
      <c r="DR109" s="232">
        <f t="shared" si="631"/>
        <v>73.497033898305077</v>
      </c>
      <c r="DS109" s="233">
        <f t="shared" si="632"/>
        <v>76.528383838383832</v>
      </c>
      <c r="DT109" s="232">
        <f t="shared" si="633"/>
        <v>8672.65</v>
      </c>
      <c r="DU109" s="233">
        <f t="shared" si="634"/>
        <v>7576.3099999999995</v>
      </c>
      <c r="DV109" s="257">
        <v>12</v>
      </c>
      <c r="DW109" s="356">
        <v>22</v>
      </c>
      <c r="DX109" s="232">
        <f t="shared" si="635"/>
        <v>12</v>
      </c>
      <c r="DY109" s="233">
        <f t="shared" si="636"/>
        <v>22</v>
      </c>
      <c r="DZ109" s="257">
        <v>12</v>
      </c>
      <c r="EA109" s="357">
        <v>8</v>
      </c>
      <c r="EB109" s="232">
        <f t="shared" si="637"/>
        <v>12</v>
      </c>
      <c r="EC109" s="233">
        <f t="shared" si="638"/>
        <v>8</v>
      </c>
      <c r="ED109" s="257"/>
      <c r="EE109" s="256"/>
      <c r="EF109" s="232">
        <f t="shared" si="639"/>
        <v>0</v>
      </c>
      <c r="EG109" s="233">
        <f t="shared" si="640"/>
        <v>0</v>
      </c>
      <c r="EH109" s="225">
        <f t="shared" si="641"/>
        <v>24</v>
      </c>
      <c r="EI109" s="233">
        <f t="shared" si="642"/>
        <v>30</v>
      </c>
      <c r="EJ109" s="225">
        <f t="shared" si="643"/>
        <v>24</v>
      </c>
      <c r="EK109" s="233">
        <f t="shared" si="644"/>
        <v>30</v>
      </c>
      <c r="EL109" s="336">
        <v>2.958333333333333</v>
      </c>
      <c r="EM109" s="353">
        <v>3.3181818181818183</v>
      </c>
      <c r="EN109" s="232">
        <f t="shared" si="645"/>
        <v>35.5</v>
      </c>
      <c r="EO109" s="233">
        <f t="shared" si="646"/>
        <v>73</v>
      </c>
      <c r="EP109" s="336">
        <v>3.5</v>
      </c>
      <c r="EQ109" s="353">
        <v>3.8125</v>
      </c>
      <c r="ER109" s="232">
        <f t="shared" si="647"/>
        <v>42</v>
      </c>
      <c r="ES109" s="233">
        <f t="shared" si="648"/>
        <v>30.5</v>
      </c>
      <c r="ET109" s="336"/>
      <c r="EU109" s="358"/>
      <c r="EV109" s="232">
        <f t="shared" si="649"/>
        <v>0</v>
      </c>
      <c r="EW109" s="233">
        <f t="shared" si="650"/>
        <v>0</v>
      </c>
      <c r="EX109" s="545">
        <f t="shared" si="651"/>
        <v>3.2291666666666665</v>
      </c>
      <c r="EY109" s="546">
        <f t="shared" si="652"/>
        <v>3.45</v>
      </c>
      <c r="EZ109" s="232">
        <f t="shared" si="653"/>
        <v>77.5</v>
      </c>
      <c r="FA109" s="233">
        <f t="shared" si="654"/>
        <v>103.5</v>
      </c>
      <c r="FB109" s="257">
        <v>63.083333333333329</v>
      </c>
      <c r="FC109" s="355">
        <v>62.651363636363641</v>
      </c>
      <c r="FD109" s="232">
        <f t="shared" si="655"/>
        <v>757</v>
      </c>
      <c r="FE109" s="233">
        <f t="shared" si="656"/>
        <v>1378.3300000000002</v>
      </c>
      <c r="FF109" s="257">
        <v>52.083333333333329</v>
      </c>
      <c r="FG109" s="355">
        <v>61.291249999999998</v>
      </c>
      <c r="FH109" s="232">
        <f t="shared" si="657"/>
        <v>625</v>
      </c>
      <c r="FI109" s="233">
        <f t="shared" si="658"/>
        <v>490.33</v>
      </c>
      <c r="FJ109" s="254"/>
      <c r="FK109" s="253"/>
      <c r="FL109" s="232">
        <f t="shared" si="659"/>
        <v>0</v>
      </c>
      <c r="FM109" s="233">
        <f t="shared" si="660"/>
        <v>0</v>
      </c>
      <c r="FN109" s="232">
        <f t="shared" si="661"/>
        <v>57.583333333333336</v>
      </c>
      <c r="FO109" s="233">
        <f t="shared" si="662"/>
        <v>62.288666666666671</v>
      </c>
      <c r="FP109" s="232">
        <f t="shared" si="663"/>
        <v>1382</v>
      </c>
      <c r="FQ109" s="233">
        <f t="shared" si="664"/>
        <v>1868.66</v>
      </c>
      <c r="FR109" s="257"/>
      <c r="FS109" s="738">
        <v>1</v>
      </c>
      <c r="FT109" s="232">
        <f t="shared" si="665"/>
        <v>0</v>
      </c>
      <c r="FU109" s="233">
        <f t="shared" si="666"/>
        <v>1</v>
      </c>
      <c r="FV109" s="257"/>
      <c r="FW109" s="256"/>
      <c r="FX109" s="232">
        <f t="shared" si="667"/>
        <v>0</v>
      </c>
      <c r="FY109" s="233">
        <f t="shared" si="668"/>
        <v>0</v>
      </c>
      <c r="FZ109" s="257"/>
      <c r="GA109" s="738">
        <v>64</v>
      </c>
      <c r="GB109" s="232">
        <f t="shared" si="669"/>
        <v>0</v>
      </c>
      <c r="GC109" s="233">
        <f t="shared" si="670"/>
        <v>64</v>
      </c>
      <c r="GD109" s="249">
        <f t="shared" si="671"/>
        <v>104</v>
      </c>
      <c r="GE109" s="233">
        <f t="shared" si="672"/>
        <v>113</v>
      </c>
      <c r="GF109" s="232">
        <f t="shared" si="673"/>
        <v>104</v>
      </c>
      <c r="GG109" s="233">
        <f t="shared" si="674"/>
        <v>113</v>
      </c>
      <c r="GH109" s="232">
        <f t="shared" si="675"/>
        <v>358</v>
      </c>
      <c r="GI109" s="233">
        <f t="shared" si="676"/>
        <v>432</v>
      </c>
      <c r="GJ109" s="232">
        <f t="shared" si="677"/>
        <v>7546.33</v>
      </c>
      <c r="GK109" s="233">
        <f t="shared" si="678"/>
        <v>8336.65</v>
      </c>
      <c r="GL109" s="249">
        <f t="shared" si="679"/>
        <v>38</v>
      </c>
      <c r="GM109" s="233">
        <f t="shared" si="680"/>
        <v>16</v>
      </c>
      <c r="GN109" s="232">
        <f t="shared" si="681"/>
        <v>38</v>
      </c>
      <c r="GO109" s="233">
        <f t="shared" si="682"/>
        <v>16</v>
      </c>
      <c r="GP109" s="232">
        <f t="shared" si="683"/>
        <v>148.5</v>
      </c>
      <c r="GQ109" s="233">
        <f t="shared" si="684"/>
        <v>93.5</v>
      </c>
      <c r="GR109" s="232">
        <f t="shared" si="685"/>
        <v>2508.3200000000002</v>
      </c>
      <c r="GS109" s="233">
        <f t="shared" si="686"/>
        <v>1108.32</v>
      </c>
      <c r="GT109" s="249">
        <f t="shared" si="687"/>
        <v>142</v>
      </c>
      <c r="GU109" s="233">
        <f t="shared" si="688"/>
        <v>129</v>
      </c>
      <c r="GV109" s="232">
        <f t="shared" si="689"/>
        <v>142</v>
      </c>
      <c r="GW109" s="233">
        <f t="shared" si="690"/>
        <v>129</v>
      </c>
      <c r="GX109" s="232">
        <f t="shared" si="691"/>
        <v>506.5</v>
      </c>
      <c r="GY109" s="233">
        <f t="shared" si="692"/>
        <v>525.5</v>
      </c>
      <c r="GZ109" s="232">
        <f t="shared" si="693"/>
        <v>10054.65</v>
      </c>
      <c r="HA109" s="233">
        <f t="shared" si="694"/>
        <v>9444.9699999999993</v>
      </c>
      <c r="HB109" s="249">
        <f t="shared" si="695"/>
        <v>0</v>
      </c>
      <c r="HC109" s="233">
        <f t="shared" si="696"/>
        <v>0</v>
      </c>
      <c r="HD109" s="232">
        <f t="shared" si="697"/>
        <v>0</v>
      </c>
      <c r="HE109" s="233">
        <f t="shared" si="698"/>
        <v>0</v>
      </c>
      <c r="HF109" s="232" t="str">
        <f t="shared" si="699"/>
        <v/>
      </c>
      <c r="HG109" s="233" t="str">
        <f t="shared" si="700"/>
        <v/>
      </c>
      <c r="HH109" s="232" t="str">
        <f t="shared" si="701"/>
        <v/>
      </c>
      <c r="HI109" s="233" t="str">
        <f t="shared" si="702"/>
        <v/>
      </c>
      <c r="HJ109" s="249">
        <f t="shared" si="703"/>
        <v>506.5</v>
      </c>
      <c r="HK109" s="233">
        <f t="shared" si="704"/>
        <v>525.5</v>
      </c>
      <c r="HL109" s="232">
        <f t="shared" si="705"/>
        <v>10054.65</v>
      </c>
      <c r="HM109" s="232">
        <f t="shared" si="706"/>
        <v>9508.9699999999993</v>
      </c>
    </row>
    <row r="110" spans="1:221" ht="15.75">
      <c r="A110" s="360" t="s">
        <v>44</v>
      </c>
      <c r="B110" s="366" t="s">
        <v>654</v>
      </c>
      <c r="C110" s="367"/>
      <c r="D110" s="360">
        <v>139700</v>
      </c>
      <c r="E110" s="363">
        <v>9</v>
      </c>
      <c r="F110" s="332">
        <v>492</v>
      </c>
      <c r="G110" s="253">
        <v>500</v>
      </c>
      <c r="H110" s="254">
        <v>3</v>
      </c>
      <c r="I110" s="255">
        <v>3</v>
      </c>
      <c r="J110" s="232">
        <f t="shared" si="558"/>
        <v>489</v>
      </c>
      <c r="K110" s="233">
        <f t="shared" si="559"/>
        <v>497</v>
      </c>
      <c r="L110" s="333">
        <v>64</v>
      </c>
      <c r="M110" s="333">
        <v>64</v>
      </c>
      <c r="N110" s="232">
        <f t="shared" si="557"/>
        <v>489</v>
      </c>
      <c r="O110" s="233">
        <f t="shared" si="560"/>
        <v>497</v>
      </c>
      <c r="P110" s="232">
        <f t="shared" si="561"/>
        <v>489</v>
      </c>
      <c r="Q110" s="233">
        <f t="shared" si="562"/>
        <v>497</v>
      </c>
      <c r="R110" s="254">
        <v>4</v>
      </c>
      <c r="S110" s="356">
        <v>3</v>
      </c>
      <c r="T110" s="232">
        <f t="shared" si="563"/>
        <v>4</v>
      </c>
      <c r="U110" s="233">
        <f t="shared" si="564"/>
        <v>3</v>
      </c>
      <c r="V110" s="254">
        <v>1</v>
      </c>
      <c r="W110" s="356">
        <v>2</v>
      </c>
      <c r="X110" s="232">
        <f t="shared" si="565"/>
        <v>1</v>
      </c>
      <c r="Y110" s="233">
        <f t="shared" si="566"/>
        <v>2</v>
      </c>
      <c r="Z110" s="257"/>
      <c r="AA110" s="256"/>
      <c r="AB110" s="232">
        <f t="shared" si="567"/>
        <v>0</v>
      </c>
      <c r="AC110" s="233">
        <f t="shared" si="568"/>
        <v>0</v>
      </c>
      <c r="AD110" s="225">
        <f t="shared" si="569"/>
        <v>5</v>
      </c>
      <c r="AE110" s="233">
        <f t="shared" si="570"/>
        <v>5</v>
      </c>
      <c r="AF110" s="225">
        <f t="shared" si="571"/>
        <v>5</v>
      </c>
      <c r="AG110" s="233">
        <f t="shared" si="572"/>
        <v>5</v>
      </c>
      <c r="AH110" s="245">
        <v>4.75</v>
      </c>
      <c r="AI110" s="353">
        <v>7</v>
      </c>
      <c r="AJ110" s="232">
        <f t="shared" si="573"/>
        <v>19</v>
      </c>
      <c r="AK110" s="233">
        <f t="shared" si="574"/>
        <v>21</v>
      </c>
      <c r="AL110" s="245">
        <v>5</v>
      </c>
      <c r="AM110" s="353">
        <v>3.5</v>
      </c>
      <c r="AN110" s="232">
        <f t="shared" si="575"/>
        <v>5</v>
      </c>
      <c r="AO110" s="233">
        <f t="shared" si="576"/>
        <v>7</v>
      </c>
      <c r="AP110" s="245"/>
      <c r="AQ110" s="354"/>
      <c r="AR110" s="232">
        <f t="shared" si="577"/>
        <v>0</v>
      </c>
      <c r="AS110" s="233">
        <f t="shared" si="578"/>
        <v>0</v>
      </c>
      <c r="AT110" s="545">
        <f t="shared" si="579"/>
        <v>4.8</v>
      </c>
      <c r="AU110" s="546">
        <f t="shared" si="580"/>
        <v>5.6</v>
      </c>
      <c r="AV110" s="232">
        <f t="shared" si="581"/>
        <v>24</v>
      </c>
      <c r="AW110" s="233">
        <f t="shared" si="582"/>
        <v>28</v>
      </c>
      <c r="AX110" s="257">
        <v>91.75</v>
      </c>
      <c r="AY110" s="355">
        <v>86.886666666666656</v>
      </c>
      <c r="AZ110" s="232">
        <f t="shared" si="583"/>
        <v>367</v>
      </c>
      <c r="BA110" s="233">
        <f t="shared" si="584"/>
        <v>260.65999999999997</v>
      </c>
      <c r="BB110" s="257">
        <v>86</v>
      </c>
      <c r="BC110" s="355">
        <v>77.33</v>
      </c>
      <c r="BD110" s="232">
        <f t="shared" si="585"/>
        <v>86</v>
      </c>
      <c r="BE110" s="233">
        <f t="shared" si="586"/>
        <v>154.66</v>
      </c>
      <c r="BF110" s="254"/>
      <c r="BG110" s="253"/>
      <c r="BH110" s="232">
        <f t="shared" si="587"/>
        <v>0</v>
      </c>
      <c r="BI110" s="233">
        <f t="shared" si="588"/>
        <v>0</v>
      </c>
      <c r="BJ110" s="232">
        <f t="shared" si="589"/>
        <v>90.6</v>
      </c>
      <c r="BK110" s="233">
        <f t="shared" si="590"/>
        <v>83.063999999999993</v>
      </c>
      <c r="BL110" s="232">
        <f t="shared" si="591"/>
        <v>453</v>
      </c>
      <c r="BM110" s="233">
        <f t="shared" si="592"/>
        <v>415.31999999999994</v>
      </c>
      <c r="BN110" s="257">
        <v>201</v>
      </c>
      <c r="BO110" s="356">
        <v>199</v>
      </c>
      <c r="BP110" s="232">
        <f t="shared" si="593"/>
        <v>201</v>
      </c>
      <c r="BQ110" s="233">
        <f t="shared" si="594"/>
        <v>199</v>
      </c>
      <c r="BR110" s="257">
        <v>60</v>
      </c>
      <c r="BS110" s="357">
        <v>67</v>
      </c>
      <c r="BT110" s="232">
        <f t="shared" si="595"/>
        <v>60</v>
      </c>
      <c r="BU110" s="233">
        <f t="shared" si="596"/>
        <v>67</v>
      </c>
      <c r="BV110" s="257"/>
      <c r="BW110" s="256"/>
      <c r="BX110" s="232">
        <f t="shared" si="597"/>
        <v>0</v>
      </c>
      <c r="BY110" s="233">
        <f t="shared" si="598"/>
        <v>0</v>
      </c>
      <c r="BZ110" s="225">
        <f t="shared" si="599"/>
        <v>261</v>
      </c>
      <c r="CA110" s="233">
        <f t="shared" si="600"/>
        <v>266</v>
      </c>
      <c r="CB110" s="225">
        <f t="shared" si="601"/>
        <v>261</v>
      </c>
      <c r="CC110" s="233">
        <f t="shared" si="602"/>
        <v>266</v>
      </c>
      <c r="CD110" s="336">
        <v>4.5373134328358207</v>
      </c>
      <c r="CE110" s="353">
        <v>4.9145728643216078</v>
      </c>
      <c r="CF110" s="232">
        <f t="shared" si="603"/>
        <v>912</v>
      </c>
      <c r="CG110" s="233">
        <f t="shared" si="604"/>
        <v>978</v>
      </c>
      <c r="CH110" s="336">
        <v>5.9</v>
      </c>
      <c r="CI110" s="353">
        <v>5.5373134328358207</v>
      </c>
      <c r="CJ110" s="232">
        <f t="shared" si="605"/>
        <v>354</v>
      </c>
      <c r="CK110" s="233">
        <f t="shared" si="606"/>
        <v>371</v>
      </c>
      <c r="CL110" s="336"/>
      <c r="CM110" s="358"/>
      <c r="CN110" s="232">
        <f t="shared" si="607"/>
        <v>0</v>
      </c>
      <c r="CO110" s="233">
        <f t="shared" si="608"/>
        <v>0</v>
      </c>
      <c r="CP110" s="232">
        <f t="shared" si="609"/>
        <v>4.8505747126436782</v>
      </c>
      <c r="CQ110" s="546">
        <f t="shared" si="610"/>
        <v>5.0714285714285712</v>
      </c>
      <c r="CR110" s="232">
        <f t="shared" si="611"/>
        <v>1266</v>
      </c>
      <c r="CS110" s="233">
        <f t="shared" si="612"/>
        <v>1349</v>
      </c>
      <c r="CT110" s="257">
        <v>80.714577114427854</v>
      </c>
      <c r="CU110" s="355">
        <v>82.232663316582915</v>
      </c>
      <c r="CV110" s="232">
        <f t="shared" si="613"/>
        <v>16223.63</v>
      </c>
      <c r="CW110" s="233">
        <f t="shared" si="614"/>
        <v>16364.3</v>
      </c>
      <c r="CX110" s="257">
        <v>81.343999999999994</v>
      </c>
      <c r="CY110" s="355">
        <v>81.138656716417913</v>
      </c>
      <c r="CZ110" s="232">
        <f t="shared" si="615"/>
        <v>4880.6399999999994</v>
      </c>
      <c r="DA110" s="233">
        <f t="shared" si="616"/>
        <v>5436.29</v>
      </c>
      <c r="DB110" s="254"/>
      <c r="DC110" s="253"/>
      <c r="DD110" s="232">
        <f t="shared" si="617"/>
        <v>0</v>
      </c>
      <c r="DE110" s="233">
        <f t="shared" si="618"/>
        <v>0</v>
      </c>
      <c r="DF110" s="232">
        <f t="shared" si="619"/>
        <v>80.859272030651326</v>
      </c>
      <c r="DG110" s="233">
        <f t="shared" si="620"/>
        <v>81.957105263157899</v>
      </c>
      <c r="DH110" s="232">
        <f t="shared" si="621"/>
        <v>21104.269999999997</v>
      </c>
      <c r="DI110" s="233">
        <f t="shared" si="622"/>
        <v>21800.59</v>
      </c>
      <c r="DJ110" s="232">
        <f t="shared" si="623"/>
        <v>266</v>
      </c>
      <c r="DK110" s="233">
        <f t="shared" si="624"/>
        <v>271</v>
      </c>
      <c r="DL110" s="232">
        <f t="shared" si="625"/>
        <v>266</v>
      </c>
      <c r="DM110" s="233">
        <f t="shared" si="626"/>
        <v>271</v>
      </c>
      <c r="DN110" s="545">
        <f t="shared" si="627"/>
        <v>4.8496240601503757</v>
      </c>
      <c r="DO110" s="546">
        <f t="shared" si="628"/>
        <v>5.0811808118081183</v>
      </c>
      <c r="DP110" s="232">
        <f t="shared" si="629"/>
        <v>1290</v>
      </c>
      <c r="DQ110" s="233">
        <f t="shared" si="630"/>
        <v>1377</v>
      </c>
      <c r="DR110" s="232">
        <f t="shared" si="631"/>
        <v>81.042368421052615</v>
      </c>
      <c r="DS110" s="233">
        <f t="shared" si="632"/>
        <v>81.977527675276747</v>
      </c>
      <c r="DT110" s="232">
        <f t="shared" si="633"/>
        <v>21557.269999999997</v>
      </c>
      <c r="DU110" s="233">
        <f t="shared" si="634"/>
        <v>22215.91</v>
      </c>
      <c r="DV110" s="257">
        <v>90</v>
      </c>
      <c r="DW110" s="356">
        <v>87</v>
      </c>
      <c r="DX110" s="232">
        <f t="shared" si="635"/>
        <v>90</v>
      </c>
      <c r="DY110" s="233">
        <f t="shared" si="636"/>
        <v>87</v>
      </c>
      <c r="DZ110" s="257">
        <v>116</v>
      </c>
      <c r="EA110" s="357">
        <v>139</v>
      </c>
      <c r="EB110" s="232">
        <f t="shared" si="637"/>
        <v>116</v>
      </c>
      <c r="EC110" s="233">
        <f t="shared" si="638"/>
        <v>139</v>
      </c>
      <c r="ED110" s="257"/>
      <c r="EE110" s="256"/>
      <c r="EF110" s="232">
        <f t="shared" si="639"/>
        <v>0</v>
      </c>
      <c r="EG110" s="233">
        <f t="shared" si="640"/>
        <v>0</v>
      </c>
      <c r="EH110" s="225">
        <f t="shared" si="641"/>
        <v>206</v>
      </c>
      <c r="EI110" s="233">
        <f t="shared" si="642"/>
        <v>226</v>
      </c>
      <c r="EJ110" s="225">
        <f t="shared" si="643"/>
        <v>206</v>
      </c>
      <c r="EK110" s="233">
        <f t="shared" si="644"/>
        <v>226</v>
      </c>
      <c r="EL110" s="336">
        <v>3.4777777777777779</v>
      </c>
      <c r="EM110" s="353">
        <v>3.4195402298850577</v>
      </c>
      <c r="EN110" s="232">
        <f t="shared" si="645"/>
        <v>313</v>
      </c>
      <c r="EO110" s="233">
        <f t="shared" si="646"/>
        <v>297.5</v>
      </c>
      <c r="EP110" s="336">
        <v>3.3922413793103448</v>
      </c>
      <c r="EQ110" s="353">
        <v>3.1330935251798557</v>
      </c>
      <c r="ER110" s="232">
        <f t="shared" si="647"/>
        <v>393.5</v>
      </c>
      <c r="ES110" s="233">
        <f t="shared" si="648"/>
        <v>435.49999999999994</v>
      </c>
      <c r="ET110" s="336"/>
      <c r="EU110" s="358"/>
      <c r="EV110" s="232">
        <f t="shared" si="649"/>
        <v>0</v>
      </c>
      <c r="EW110" s="233">
        <f t="shared" si="650"/>
        <v>0</v>
      </c>
      <c r="EX110" s="545">
        <f t="shared" si="651"/>
        <v>3.429611650485437</v>
      </c>
      <c r="EY110" s="546">
        <f t="shared" si="652"/>
        <v>3.2433628318584069</v>
      </c>
      <c r="EZ110" s="232">
        <f t="shared" si="653"/>
        <v>706.5</v>
      </c>
      <c r="FA110" s="233">
        <f t="shared" si="654"/>
        <v>733</v>
      </c>
      <c r="FB110" s="257">
        <v>64.251666666666665</v>
      </c>
      <c r="FC110" s="355">
        <v>67.559310344827594</v>
      </c>
      <c r="FD110" s="232">
        <f t="shared" si="655"/>
        <v>5782.65</v>
      </c>
      <c r="FE110" s="233">
        <f t="shared" si="656"/>
        <v>5877.6600000000008</v>
      </c>
      <c r="FF110" s="257">
        <v>54.172241379310343</v>
      </c>
      <c r="FG110" s="355">
        <v>55.625899280575538</v>
      </c>
      <c r="FH110" s="232">
        <f t="shared" si="657"/>
        <v>6283.98</v>
      </c>
      <c r="FI110" s="233">
        <f t="shared" si="658"/>
        <v>7732</v>
      </c>
      <c r="FJ110" s="254"/>
      <c r="FK110" s="253"/>
      <c r="FL110" s="232">
        <f t="shared" si="659"/>
        <v>0</v>
      </c>
      <c r="FM110" s="233">
        <f t="shared" si="660"/>
        <v>0</v>
      </c>
      <c r="FN110" s="232">
        <f t="shared" si="661"/>
        <v>58.575873786407762</v>
      </c>
      <c r="FO110" s="233">
        <f t="shared" si="662"/>
        <v>60.219734513274332</v>
      </c>
      <c r="FP110" s="232">
        <f t="shared" si="663"/>
        <v>12066.63</v>
      </c>
      <c r="FQ110" s="233">
        <f t="shared" si="664"/>
        <v>13609.66</v>
      </c>
      <c r="FR110" s="257">
        <v>17</v>
      </c>
      <c r="FS110" s="529"/>
      <c r="FT110" s="232">
        <f t="shared" si="665"/>
        <v>17</v>
      </c>
      <c r="FU110" s="233">
        <f t="shared" si="666"/>
        <v>0</v>
      </c>
      <c r="FV110" s="257">
        <v>2.21</v>
      </c>
      <c r="FW110" s="256"/>
      <c r="FX110" s="232">
        <f t="shared" si="667"/>
        <v>37.57</v>
      </c>
      <c r="FY110" s="233">
        <f t="shared" si="668"/>
        <v>0</v>
      </c>
      <c r="FZ110" s="257">
        <v>43.65</v>
      </c>
      <c r="GA110" s="256"/>
      <c r="GB110" s="232">
        <f t="shared" si="669"/>
        <v>742.05</v>
      </c>
      <c r="GC110" s="233">
        <f t="shared" si="670"/>
        <v>0</v>
      </c>
      <c r="GD110" s="249">
        <f t="shared" si="671"/>
        <v>295</v>
      </c>
      <c r="GE110" s="233">
        <f t="shared" si="672"/>
        <v>289</v>
      </c>
      <c r="GF110" s="232">
        <f t="shared" si="673"/>
        <v>295</v>
      </c>
      <c r="GG110" s="233">
        <f t="shared" si="674"/>
        <v>289</v>
      </c>
      <c r="GH110" s="232">
        <f t="shared" si="675"/>
        <v>1244</v>
      </c>
      <c r="GI110" s="233">
        <f t="shared" si="676"/>
        <v>1296.5</v>
      </c>
      <c r="GJ110" s="232">
        <f t="shared" si="677"/>
        <v>22373.279999999999</v>
      </c>
      <c r="GK110" s="233">
        <f t="shared" si="678"/>
        <v>22502.62</v>
      </c>
      <c r="GL110" s="249">
        <f t="shared" si="679"/>
        <v>177</v>
      </c>
      <c r="GM110" s="233">
        <f t="shared" si="680"/>
        <v>208</v>
      </c>
      <c r="GN110" s="232">
        <f t="shared" si="681"/>
        <v>177</v>
      </c>
      <c r="GO110" s="233">
        <f t="shared" si="682"/>
        <v>208</v>
      </c>
      <c r="GP110" s="232">
        <f t="shared" si="683"/>
        <v>752.5</v>
      </c>
      <c r="GQ110" s="233">
        <f t="shared" si="684"/>
        <v>813.5</v>
      </c>
      <c r="GR110" s="232">
        <f t="shared" si="685"/>
        <v>11250.619999999999</v>
      </c>
      <c r="GS110" s="233">
        <f t="shared" si="686"/>
        <v>13322.95</v>
      </c>
      <c r="GT110" s="249">
        <f t="shared" si="687"/>
        <v>472</v>
      </c>
      <c r="GU110" s="233">
        <f t="shared" si="688"/>
        <v>497</v>
      </c>
      <c r="GV110" s="232">
        <f t="shared" si="689"/>
        <v>472</v>
      </c>
      <c r="GW110" s="233">
        <f t="shared" si="690"/>
        <v>497</v>
      </c>
      <c r="GX110" s="232">
        <f t="shared" si="691"/>
        <v>1996.5</v>
      </c>
      <c r="GY110" s="233">
        <f t="shared" si="692"/>
        <v>2110</v>
      </c>
      <c r="GZ110" s="232">
        <f t="shared" si="693"/>
        <v>33623.899999999994</v>
      </c>
      <c r="HA110" s="233">
        <f t="shared" si="694"/>
        <v>35825.57</v>
      </c>
      <c r="HB110" s="249">
        <f t="shared" si="695"/>
        <v>0</v>
      </c>
      <c r="HC110" s="233">
        <f t="shared" si="696"/>
        <v>0</v>
      </c>
      <c r="HD110" s="232">
        <f t="shared" si="697"/>
        <v>0</v>
      </c>
      <c r="HE110" s="233">
        <f t="shared" si="698"/>
        <v>0</v>
      </c>
      <c r="HF110" s="232" t="str">
        <f t="shared" si="699"/>
        <v/>
      </c>
      <c r="HG110" s="233" t="str">
        <f t="shared" si="700"/>
        <v/>
      </c>
      <c r="HH110" s="232" t="str">
        <f t="shared" si="701"/>
        <v/>
      </c>
      <c r="HI110" s="233" t="str">
        <f t="shared" si="702"/>
        <v/>
      </c>
      <c r="HJ110" s="249">
        <f t="shared" si="703"/>
        <v>2034.07</v>
      </c>
      <c r="HK110" s="233">
        <f t="shared" si="704"/>
        <v>2110</v>
      </c>
      <c r="HL110" s="232">
        <f t="shared" si="705"/>
        <v>34365.949999999997</v>
      </c>
      <c r="HM110" s="232">
        <f t="shared" si="706"/>
        <v>35825.57</v>
      </c>
    </row>
    <row r="111" spans="1:221" ht="15.75">
      <c r="A111" s="347" t="s">
        <v>44</v>
      </c>
      <c r="B111" s="366" t="s">
        <v>656</v>
      </c>
      <c r="C111" s="359" t="s">
        <v>690</v>
      </c>
      <c r="D111" s="347">
        <v>140483</v>
      </c>
      <c r="E111" s="350">
        <v>9</v>
      </c>
      <c r="F111" s="332">
        <v>335</v>
      </c>
      <c r="G111" s="253">
        <v>384</v>
      </c>
      <c r="H111" s="254">
        <v>9</v>
      </c>
      <c r="I111" s="255">
        <v>10</v>
      </c>
      <c r="J111" s="232">
        <f t="shared" si="558"/>
        <v>326</v>
      </c>
      <c r="K111" s="233">
        <f t="shared" si="559"/>
        <v>374</v>
      </c>
      <c r="L111" s="333">
        <v>64</v>
      </c>
      <c r="M111" s="333">
        <v>64</v>
      </c>
      <c r="N111" s="232">
        <f t="shared" si="557"/>
        <v>326</v>
      </c>
      <c r="O111" s="233">
        <f t="shared" si="560"/>
        <v>374</v>
      </c>
      <c r="P111" s="232">
        <f t="shared" si="561"/>
        <v>326</v>
      </c>
      <c r="Q111" s="233">
        <f t="shared" si="562"/>
        <v>374</v>
      </c>
      <c r="R111" s="254">
        <v>10</v>
      </c>
      <c r="S111" s="356">
        <v>7</v>
      </c>
      <c r="T111" s="232">
        <f t="shared" si="563"/>
        <v>10</v>
      </c>
      <c r="U111" s="233">
        <f t="shared" si="564"/>
        <v>7</v>
      </c>
      <c r="V111" s="254">
        <v>2</v>
      </c>
      <c r="W111" s="356">
        <v>3</v>
      </c>
      <c r="X111" s="232">
        <f t="shared" si="565"/>
        <v>2</v>
      </c>
      <c r="Y111" s="233">
        <f t="shared" si="566"/>
        <v>3</v>
      </c>
      <c r="Z111" s="257"/>
      <c r="AA111" s="256"/>
      <c r="AB111" s="232">
        <f t="shared" si="567"/>
        <v>0</v>
      </c>
      <c r="AC111" s="233">
        <f t="shared" si="568"/>
        <v>0</v>
      </c>
      <c r="AD111" s="225">
        <f t="shared" si="569"/>
        <v>12</v>
      </c>
      <c r="AE111" s="233">
        <f t="shared" si="570"/>
        <v>10</v>
      </c>
      <c r="AF111" s="225">
        <f t="shared" si="571"/>
        <v>12</v>
      </c>
      <c r="AG111" s="233">
        <f t="shared" si="572"/>
        <v>10</v>
      </c>
      <c r="AH111" s="245">
        <v>2.4500000000000002</v>
      </c>
      <c r="AI111" s="353">
        <v>2.8571428571428572</v>
      </c>
      <c r="AJ111" s="232">
        <f t="shared" si="573"/>
        <v>24.5</v>
      </c>
      <c r="AK111" s="233">
        <f t="shared" si="574"/>
        <v>20</v>
      </c>
      <c r="AL111" s="245">
        <v>4</v>
      </c>
      <c r="AM111" s="353">
        <v>4</v>
      </c>
      <c r="AN111" s="232">
        <f t="shared" si="575"/>
        <v>8</v>
      </c>
      <c r="AO111" s="233">
        <f t="shared" si="576"/>
        <v>12</v>
      </c>
      <c r="AP111" s="245"/>
      <c r="AQ111" s="354"/>
      <c r="AR111" s="232">
        <f t="shared" si="577"/>
        <v>0</v>
      </c>
      <c r="AS111" s="233">
        <f t="shared" si="578"/>
        <v>0</v>
      </c>
      <c r="AT111" s="545">
        <f t="shared" si="579"/>
        <v>2.7083333333333335</v>
      </c>
      <c r="AU111" s="546">
        <f t="shared" si="580"/>
        <v>3.2</v>
      </c>
      <c r="AV111" s="232">
        <f t="shared" si="581"/>
        <v>32.5</v>
      </c>
      <c r="AW111" s="233">
        <f t="shared" si="582"/>
        <v>32</v>
      </c>
      <c r="AX111" s="257">
        <v>88.8</v>
      </c>
      <c r="AY111" s="355">
        <v>77.142857142857153</v>
      </c>
      <c r="AZ111" s="232">
        <f t="shared" si="583"/>
        <v>888</v>
      </c>
      <c r="BA111" s="233">
        <f t="shared" si="584"/>
        <v>540.00000000000011</v>
      </c>
      <c r="BB111" s="257">
        <v>91</v>
      </c>
      <c r="BC111" s="355">
        <v>71.776666666666671</v>
      </c>
      <c r="BD111" s="232">
        <f t="shared" si="585"/>
        <v>182</v>
      </c>
      <c r="BE111" s="233">
        <f t="shared" si="586"/>
        <v>215.33</v>
      </c>
      <c r="BF111" s="254"/>
      <c r="BG111" s="253"/>
      <c r="BH111" s="232">
        <f t="shared" si="587"/>
        <v>0</v>
      </c>
      <c r="BI111" s="233">
        <f t="shared" si="588"/>
        <v>0</v>
      </c>
      <c r="BJ111" s="232">
        <f t="shared" si="589"/>
        <v>89.166666666666671</v>
      </c>
      <c r="BK111" s="233">
        <f t="shared" si="590"/>
        <v>75.533000000000015</v>
      </c>
      <c r="BL111" s="232">
        <f t="shared" si="591"/>
        <v>1070</v>
      </c>
      <c r="BM111" s="233">
        <f t="shared" si="592"/>
        <v>755.33000000000015</v>
      </c>
      <c r="BN111" s="257">
        <v>148</v>
      </c>
      <c r="BO111" s="356">
        <v>189</v>
      </c>
      <c r="BP111" s="232">
        <f t="shared" si="593"/>
        <v>148</v>
      </c>
      <c r="BQ111" s="233">
        <f t="shared" si="594"/>
        <v>189</v>
      </c>
      <c r="BR111" s="257">
        <v>49</v>
      </c>
      <c r="BS111" s="357">
        <v>45</v>
      </c>
      <c r="BT111" s="232">
        <f t="shared" si="595"/>
        <v>49</v>
      </c>
      <c r="BU111" s="233">
        <f t="shared" si="596"/>
        <v>45</v>
      </c>
      <c r="BV111" s="257"/>
      <c r="BW111" s="256"/>
      <c r="BX111" s="232">
        <f t="shared" si="597"/>
        <v>0</v>
      </c>
      <c r="BY111" s="233">
        <f t="shared" si="598"/>
        <v>0</v>
      </c>
      <c r="BZ111" s="225">
        <f t="shared" si="599"/>
        <v>197</v>
      </c>
      <c r="CA111" s="233">
        <f t="shared" si="600"/>
        <v>234</v>
      </c>
      <c r="CB111" s="225">
        <f t="shared" si="601"/>
        <v>197</v>
      </c>
      <c r="CC111" s="233">
        <f t="shared" si="602"/>
        <v>234</v>
      </c>
      <c r="CD111" s="336">
        <v>4.0506756756756754</v>
      </c>
      <c r="CE111" s="353">
        <v>4.1243386243386242</v>
      </c>
      <c r="CF111" s="232">
        <f t="shared" si="603"/>
        <v>599.5</v>
      </c>
      <c r="CG111" s="233">
        <f t="shared" si="604"/>
        <v>779.5</v>
      </c>
      <c r="CH111" s="336">
        <v>6.5510204081632653</v>
      </c>
      <c r="CI111" s="353">
        <v>5.2</v>
      </c>
      <c r="CJ111" s="232">
        <f t="shared" si="605"/>
        <v>321</v>
      </c>
      <c r="CK111" s="233">
        <f t="shared" si="606"/>
        <v>234</v>
      </c>
      <c r="CL111" s="336"/>
      <c r="CM111" s="358"/>
      <c r="CN111" s="232">
        <f t="shared" si="607"/>
        <v>0</v>
      </c>
      <c r="CO111" s="233">
        <f t="shared" si="608"/>
        <v>0</v>
      </c>
      <c r="CP111" s="232">
        <f t="shared" si="609"/>
        <v>4.6725888324873095</v>
      </c>
      <c r="CQ111" s="546">
        <f t="shared" si="610"/>
        <v>4.3311965811965809</v>
      </c>
      <c r="CR111" s="232">
        <f t="shared" si="611"/>
        <v>920.5</v>
      </c>
      <c r="CS111" s="233">
        <f t="shared" si="612"/>
        <v>1013.4999999999999</v>
      </c>
      <c r="CT111" s="257">
        <v>85.270202702702704</v>
      </c>
      <c r="CU111" s="355">
        <v>87.356031746031746</v>
      </c>
      <c r="CV111" s="232">
        <f t="shared" si="613"/>
        <v>12619.99</v>
      </c>
      <c r="CW111" s="233">
        <f t="shared" si="614"/>
        <v>16510.29</v>
      </c>
      <c r="CX111" s="257">
        <v>89.814897959183668</v>
      </c>
      <c r="CY111" s="355">
        <v>84.346444444444444</v>
      </c>
      <c r="CZ111" s="232">
        <f t="shared" si="615"/>
        <v>4400.9299999999994</v>
      </c>
      <c r="DA111" s="233">
        <f t="shared" si="616"/>
        <v>3795.59</v>
      </c>
      <c r="DB111" s="254"/>
      <c r="DC111" s="253"/>
      <c r="DD111" s="232">
        <f t="shared" si="617"/>
        <v>0</v>
      </c>
      <c r="DE111" s="233">
        <f t="shared" si="618"/>
        <v>0</v>
      </c>
      <c r="DF111" s="232">
        <f t="shared" si="619"/>
        <v>86.400609137055824</v>
      </c>
      <c r="DG111" s="233">
        <f t="shared" si="620"/>
        <v>86.777264957264961</v>
      </c>
      <c r="DH111" s="232">
        <f t="shared" si="621"/>
        <v>17020.919999999998</v>
      </c>
      <c r="DI111" s="233">
        <f t="shared" si="622"/>
        <v>20305.88</v>
      </c>
      <c r="DJ111" s="232">
        <f t="shared" si="623"/>
        <v>209</v>
      </c>
      <c r="DK111" s="233">
        <f t="shared" si="624"/>
        <v>244</v>
      </c>
      <c r="DL111" s="232">
        <f t="shared" si="625"/>
        <v>209</v>
      </c>
      <c r="DM111" s="233">
        <f t="shared" si="626"/>
        <v>244</v>
      </c>
      <c r="DN111" s="545">
        <f t="shared" si="627"/>
        <v>4.5598086124401913</v>
      </c>
      <c r="DO111" s="546">
        <f t="shared" si="628"/>
        <v>4.2848360655737707</v>
      </c>
      <c r="DP111" s="232">
        <f t="shared" si="629"/>
        <v>953</v>
      </c>
      <c r="DQ111" s="233">
        <f t="shared" si="630"/>
        <v>1045.5</v>
      </c>
      <c r="DR111" s="232">
        <f t="shared" si="631"/>
        <v>86.559425837320561</v>
      </c>
      <c r="DS111" s="233">
        <f t="shared" si="632"/>
        <v>86.31643442622952</v>
      </c>
      <c r="DT111" s="232">
        <f t="shared" si="633"/>
        <v>18090.919999999998</v>
      </c>
      <c r="DU111" s="233">
        <f t="shared" si="634"/>
        <v>21061.210000000003</v>
      </c>
      <c r="DV111" s="257">
        <v>52</v>
      </c>
      <c r="DW111" s="356">
        <v>54</v>
      </c>
      <c r="DX111" s="232">
        <f t="shared" si="635"/>
        <v>52</v>
      </c>
      <c r="DY111" s="233">
        <f t="shared" si="636"/>
        <v>54</v>
      </c>
      <c r="DZ111" s="257">
        <v>43</v>
      </c>
      <c r="EA111" s="357">
        <v>49</v>
      </c>
      <c r="EB111" s="232">
        <f t="shared" si="637"/>
        <v>43</v>
      </c>
      <c r="EC111" s="233">
        <f t="shared" si="638"/>
        <v>49</v>
      </c>
      <c r="ED111" s="257"/>
      <c r="EE111" s="256"/>
      <c r="EF111" s="232">
        <f t="shared" si="639"/>
        <v>0</v>
      </c>
      <c r="EG111" s="233">
        <f t="shared" si="640"/>
        <v>0</v>
      </c>
      <c r="EH111" s="225">
        <f t="shared" si="641"/>
        <v>95</v>
      </c>
      <c r="EI111" s="233">
        <f t="shared" si="642"/>
        <v>103</v>
      </c>
      <c r="EJ111" s="225">
        <f t="shared" si="643"/>
        <v>95</v>
      </c>
      <c r="EK111" s="233">
        <f t="shared" si="644"/>
        <v>103</v>
      </c>
      <c r="EL111" s="336">
        <v>2.9038461538461537</v>
      </c>
      <c r="EM111" s="353">
        <v>2.7777777777777777</v>
      </c>
      <c r="EN111" s="232">
        <f t="shared" si="645"/>
        <v>151</v>
      </c>
      <c r="EO111" s="233">
        <f t="shared" si="646"/>
        <v>150</v>
      </c>
      <c r="EP111" s="336">
        <v>2.7674418604651163</v>
      </c>
      <c r="EQ111" s="353">
        <v>2.9183673469387754</v>
      </c>
      <c r="ER111" s="232">
        <f t="shared" si="647"/>
        <v>119</v>
      </c>
      <c r="ES111" s="233">
        <f t="shared" si="648"/>
        <v>143</v>
      </c>
      <c r="ET111" s="336"/>
      <c r="EU111" s="358"/>
      <c r="EV111" s="232">
        <f t="shared" si="649"/>
        <v>0</v>
      </c>
      <c r="EW111" s="233">
        <f t="shared" si="650"/>
        <v>0</v>
      </c>
      <c r="EX111" s="545">
        <f t="shared" si="651"/>
        <v>2.8421052631578947</v>
      </c>
      <c r="EY111" s="546">
        <f t="shared" si="652"/>
        <v>2.8446601941747574</v>
      </c>
      <c r="EZ111" s="232">
        <f t="shared" si="653"/>
        <v>270</v>
      </c>
      <c r="FA111" s="233">
        <f t="shared" si="654"/>
        <v>293</v>
      </c>
      <c r="FB111" s="257">
        <v>65.49942307692308</v>
      </c>
      <c r="FC111" s="355">
        <v>63.566851851851851</v>
      </c>
      <c r="FD111" s="232">
        <f t="shared" si="655"/>
        <v>3405.9700000000003</v>
      </c>
      <c r="FE111" s="233">
        <f t="shared" si="656"/>
        <v>3432.61</v>
      </c>
      <c r="FF111" s="257">
        <v>51.43116279069767</v>
      </c>
      <c r="FG111" s="355">
        <v>53.741428571428571</v>
      </c>
      <c r="FH111" s="232">
        <f t="shared" si="657"/>
        <v>2211.54</v>
      </c>
      <c r="FI111" s="233">
        <f t="shared" si="658"/>
        <v>2633.33</v>
      </c>
      <c r="FJ111" s="254"/>
      <c r="FK111" s="253"/>
      <c r="FL111" s="232">
        <f t="shared" si="659"/>
        <v>0</v>
      </c>
      <c r="FM111" s="233">
        <f t="shared" si="660"/>
        <v>0</v>
      </c>
      <c r="FN111" s="232">
        <f t="shared" si="661"/>
        <v>59.131684210526316</v>
      </c>
      <c r="FO111" s="233">
        <f t="shared" si="662"/>
        <v>58.892621359223305</v>
      </c>
      <c r="FP111" s="232">
        <f t="shared" si="663"/>
        <v>5617.51</v>
      </c>
      <c r="FQ111" s="233">
        <f t="shared" si="664"/>
        <v>6065.9400000000005</v>
      </c>
      <c r="FR111" s="257">
        <v>22</v>
      </c>
      <c r="FS111" s="738">
        <v>27</v>
      </c>
      <c r="FT111" s="232">
        <f t="shared" si="665"/>
        <v>22</v>
      </c>
      <c r="FU111" s="233">
        <f t="shared" si="666"/>
        <v>27</v>
      </c>
      <c r="FV111" s="257">
        <v>2.0499999999999998</v>
      </c>
      <c r="FW111" s="256"/>
      <c r="FX111" s="232">
        <f t="shared" si="667"/>
        <v>45.099999999999994</v>
      </c>
      <c r="FY111" s="233">
        <f t="shared" si="668"/>
        <v>0</v>
      </c>
      <c r="FZ111" s="257">
        <v>76.77</v>
      </c>
      <c r="GA111" s="738">
        <v>64</v>
      </c>
      <c r="GB111" s="232">
        <f t="shared" si="669"/>
        <v>1688.9399999999998</v>
      </c>
      <c r="GC111" s="233">
        <f t="shared" si="670"/>
        <v>1728</v>
      </c>
      <c r="GD111" s="249">
        <f t="shared" si="671"/>
        <v>210</v>
      </c>
      <c r="GE111" s="233">
        <f t="shared" si="672"/>
        <v>250</v>
      </c>
      <c r="GF111" s="232">
        <f t="shared" si="673"/>
        <v>210</v>
      </c>
      <c r="GG111" s="233">
        <f t="shared" si="674"/>
        <v>250</v>
      </c>
      <c r="GH111" s="232">
        <f t="shared" si="675"/>
        <v>775</v>
      </c>
      <c r="GI111" s="233">
        <f t="shared" si="676"/>
        <v>949.5</v>
      </c>
      <c r="GJ111" s="232">
        <f t="shared" si="677"/>
        <v>16913.96</v>
      </c>
      <c r="GK111" s="233">
        <f t="shared" si="678"/>
        <v>20482.900000000001</v>
      </c>
      <c r="GL111" s="249">
        <f t="shared" si="679"/>
        <v>94</v>
      </c>
      <c r="GM111" s="233">
        <f t="shared" si="680"/>
        <v>97</v>
      </c>
      <c r="GN111" s="232">
        <f t="shared" si="681"/>
        <v>94</v>
      </c>
      <c r="GO111" s="233">
        <f t="shared" si="682"/>
        <v>97</v>
      </c>
      <c r="GP111" s="232">
        <f t="shared" si="683"/>
        <v>448</v>
      </c>
      <c r="GQ111" s="233">
        <f t="shared" si="684"/>
        <v>389</v>
      </c>
      <c r="GR111" s="232">
        <f t="shared" si="685"/>
        <v>6794.4699999999993</v>
      </c>
      <c r="GS111" s="233">
        <f t="shared" si="686"/>
        <v>6644.25</v>
      </c>
      <c r="GT111" s="249">
        <f t="shared" si="687"/>
        <v>304</v>
      </c>
      <c r="GU111" s="233">
        <f t="shared" si="688"/>
        <v>347</v>
      </c>
      <c r="GV111" s="232">
        <f t="shared" si="689"/>
        <v>304</v>
      </c>
      <c r="GW111" s="233">
        <f t="shared" si="690"/>
        <v>347</v>
      </c>
      <c r="GX111" s="232">
        <f t="shared" si="691"/>
        <v>1223</v>
      </c>
      <c r="GY111" s="233">
        <f t="shared" si="692"/>
        <v>1338.5</v>
      </c>
      <c r="GZ111" s="232">
        <f t="shared" si="693"/>
        <v>23708.43</v>
      </c>
      <c r="HA111" s="233">
        <f t="shared" si="694"/>
        <v>27127.15</v>
      </c>
      <c r="HB111" s="249">
        <f t="shared" si="695"/>
        <v>0</v>
      </c>
      <c r="HC111" s="233">
        <f t="shared" si="696"/>
        <v>0</v>
      </c>
      <c r="HD111" s="232">
        <f t="shared" si="697"/>
        <v>0</v>
      </c>
      <c r="HE111" s="233">
        <f t="shared" si="698"/>
        <v>0</v>
      </c>
      <c r="HF111" s="232" t="str">
        <f t="shared" si="699"/>
        <v/>
      </c>
      <c r="HG111" s="233" t="str">
        <f t="shared" si="700"/>
        <v/>
      </c>
      <c r="HH111" s="232" t="str">
        <f t="shared" si="701"/>
        <v/>
      </c>
      <c r="HI111" s="233" t="str">
        <f t="shared" si="702"/>
        <v/>
      </c>
      <c r="HJ111" s="249">
        <f t="shared" si="703"/>
        <v>1268.0999999999999</v>
      </c>
      <c r="HK111" s="233">
        <f t="shared" si="704"/>
        <v>1338.5</v>
      </c>
      <c r="HL111" s="232">
        <f t="shared" si="705"/>
        <v>25397.37</v>
      </c>
      <c r="HM111" s="232">
        <f t="shared" si="706"/>
        <v>28855.15</v>
      </c>
    </row>
    <row r="112" spans="1:221" ht="15.75">
      <c r="A112" s="347" t="s">
        <v>44</v>
      </c>
      <c r="B112" s="348" t="s">
        <v>659</v>
      </c>
      <c r="C112" s="349"/>
      <c r="D112" s="347">
        <v>140997</v>
      </c>
      <c r="E112" s="350">
        <v>10</v>
      </c>
      <c r="F112" s="332">
        <v>255</v>
      </c>
      <c r="G112" s="253">
        <v>251</v>
      </c>
      <c r="H112" s="254">
        <v>8</v>
      </c>
      <c r="I112" s="255">
        <v>6</v>
      </c>
      <c r="J112" s="232">
        <f t="shared" si="558"/>
        <v>247</v>
      </c>
      <c r="K112" s="233">
        <f t="shared" si="559"/>
        <v>245</v>
      </c>
      <c r="L112" s="333">
        <v>64</v>
      </c>
      <c r="M112" s="333">
        <v>64</v>
      </c>
      <c r="N112" s="232">
        <f t="shared" si="557"/>
        <v>247</v>
      </c>
      <c r="O112" s="233">
        <f t="shared" si="560"/>
        <v>245</v>
      </c>
      <c r="P112" s="232">
        <f t="shared" si="561"/>
        <v>247</v>
      </c>
      <c r="Q112" s="233">
        <f t="shared" si="562"/>
        <v>245</v>
      </c>
      <c r="R112" s="254">
        <v>9</v>
      </c>
      <c r="S112" s="356">
        <v>1</v>
      </c>
      <c r="T112" s="232">
        <f t="shared" si="563"/>
        <v>9</v>
      </c>
      <c r="U112" s="233">
        <f t="shared" si="564"/>
        <v>1</v>
      </c>
      <c r="V112" s="254">
        <v>8</v>
      </c>
      <c r="W112" s="356">
        <v>1</v>
      </c>
      <c r="X112" s="232">
        <f t="shared" si="565"/>
        <v>8</v>
      </c>
      <c r="Y112" s="233">
        <f t="shared" si="566"/>
        <v>1</v>
      </c>
      <c r="Z112" s="257"/>
      <c r="AA112" s="256"/>
      <c r="AB112" s="232">
        <f t="shared" si="567"/>
        <v>0</v>
      </c>
      <c r="AC112" s="233">
        <f t="shared" si="568"/>
        <v>0</v>
      </c>
      <c r="AD112" s="225">
        <f t="shared" si="569"/>
        <v>17</v>
      </c>
      <c r="AE112" s="233">
        <f t="shared" si="570"/>
        <v>2</v>
      </c>
      <c r="AF112" s="225">
        <f t="shared" si="571"/>
        <v>17</v>
      </c>
      <c r="AG112" s="233">
        <f t="shared" si="572"/>
        <v>2</v>
      </c>
      <c r="AH112" s="245">
        <v>1.9444444444444446</v>
      </c>
      <c r="AI112" s="353">
        <v>2</v>
      </c>
      <c r="AJ112" s="232">
        <f t="shared" si="573"/>
        <v>17.5</v>
      </c>
      <c r="AK112" s="233">
        <f t="shared" si="574"/>
        <v>2</v>
      </c>
      <c r="AL112" s="245">
        <v>3</v>
      </c>
      <c r="AM112" s="353">
        <v>8</v>
      </c>
      <c r="AN112" s="232">
        <f t="shared" si="575"/>
        <v>24</v>
      </c>
      <c r="AO112" s="233">
        <f t="shared" si="576"/>
        <v>8</v>
      </c>
      <c r="AP112" s="245"/>
      <c r="AQ112" s="354"/>
      <c r="AR112" s="232">
        <f t="shared" si="577"/>
        <v>0</v>
      </c>
      <c r="AS112" s="233">
        <f t="shared" si="578"/>
        <v>0</v>
      </c>
      <c r="AT112" s="545">
        <f t="shared" si="579"/>
        <v>2.4411764705882355</v>
      </c>
      <c r="AU112" s="546">
        <f t="shared" si="580"/>
        <v>5</v>
      </c>
      <c r="AV112" s="232">
        <f t="shared" si="581"/>
        <v>41.5</v>
      </c>
      <c r="AW112" s="233">
        <f t="shared" si="582"/>
        <v>10</v>
      </c>
      <c r="AX112" s="257">
        <v>65.444444444444443</v>
      </c>
      <c r="AY112" s="355">
        <v>81</v>
      </c>
      <c r="AZ112" s="232">
        <f t="shared" si="583"/>
        <v>589</v>
      </c>
      <c r="BA112" s="233">
        <f t="shared" si="584"/>
        <v>81</v>
      </c>
      <c r="BB112" s="257">
        <v>78</v>
      </c>
      <c r="BC112" s="355">
        <v>122</v>
      </c>
      <c r="BD112" s="232">
        <f t="shared" si="585"/>
        <v>624</v>
      </c>
      <c r="BE112" s="233">
        <f t="shared" si="586"/>
        <v>122</v>
      </c>
      <c r="BF112" s="254"/>
      <c r="BG112" s="253"/>
      <c r="BH112" s="232">
        <f t="shared" si="587"/>
        <v>0</v>
      </c>
      <c r="BI112" s="233">
        <f t="shared" si="588"/>
        <v>0</v>
      </c>
      <c r="BJ112" s="232">
        <f t="shared" si="589"/>
        <v>71.352941176470594</v>
      </c>
      <c r="BK112" s="233">
        <f t="shared" si="590"/>
        <v>101.5</v>
      </c>
      <c r="BL112" s="232">
        <f t="shared" si="591"/>
        <v>1213</v>
      </c>
      <c r="BM112" s="233">
        <f t="shared" si="592"/>
        <v>203</v>
      </c>
      <c r="BN112" s="257">
        <v>130</v>
      </c>
      <c r="BO112" s="356">
        <v>136</v>
      </c>
      <c r="BP112" s="232">
        <f t="shared" si="593"/>
        <v>130</v>
      </c>
      <c r="BQ112" s="233">
        <f t="shared" si="594"/>
        <v>136</v>
      </c>
      <c r="BR112" s="257">
        <v>37</v>
      </c>
      <c r="BS112" s="357">
        <v>41</v>
      </c>
      <c r="BT112" s="232">
        <f t="shared" si="595"/>
        <v>37</v>
      </c>
      <c r="BU112" s="233">
        <f t="shared" si="596"/>
        <v>41</v>
      </c>
      <c r="BV112" s="257"/>
      <c r="BW112" s="256"/>
      <c r="BX112" s="232">
        <f t="shared" si="597"/>
        <v>0</v>
      </c>
      <c r="BY112" s="233">
        <f t="shared" si="598"/>
        <v>0</v>
      </c>
      <c r="BZ112" s="225">
        <f t="shared" si="599"/>
        <v>167</v>
      </c>
      <c r="CA112" s="233">
        <f t="shared" si="600"/>
        <v>177</v>
      </c>
      <c r="CB112" s="225">
        <f t="shared" si="601"/>
        <v>167</v>
      </c>
      <c r="CC112" s="233">
        <f t="shared" si="602"/>
        <v>177</v>
      </c>
      <c r="CD112" s="336">
        <v>4.161538461538461</v>
      </c>
      <c r="CE112" s="353">
        <v>4.3014705882352944</v>
      </c>
      <c r="CF112" s="232">
        <f t="shared" si="603"/>
        <v>540.99999999999989</v>
      </c>
      <c r="CG112" s="233">
        <f t="shared" si="604"/>
        <v>585</v>
      </c>
      <c r="CH112" s="336">
        <v>4.2837837837837842</v>
      </c>
      <c r="CI112" s="353">
        <v>4.975609756097561</v>
      </c>
      <c r="CJ112" s="232">
        <f t="shared" si="605"/>
        <v>158.50000000000003</v>
      </c>
      <c r="CK112" s="233">
        <f t="shared" si="606"/>
        <v>204</v>
      </c>
      <c r="CL112" s="336"/>
      <c r="CM112" s="358"/>
      <c r="CN112" s="232">
        <f t="shared" si="607"/>
        <v>0</v>
      </c>
      <c r="CO112" s="233">
        <f t="shared" si="608"/>
        <v>0</v>
      </c>
      <c r="CP112" s="232">
        <f t="shared" si="609"/>
        <v>4.1886227544910168</v>
      </c>
      <c r="CQ112" s="546">
        <f t="shared" si="610"/>
        <v>4.4576271186440675</v>
      </c>
      <c r="CR112" s="232">
        <f t="shared" si="611"/>
        <v>699.49999999999977</v>
      </c>
      <c r="CS112" s="233">
        <f t="shared" si="612"/>
        <v>788.99999999999989</v>
      </c>
      <c r="CT112" s="257">
        <v>80.164000000000001</v>
      </c>
      <c r="CU112" s="355">
        <v>80.749779411764706</v>
      </c>
      <c r="CV112" s="232">
        <f t="shared" si="613"/>
        <v>10421.32</v>
      </c>
      <c r="CW112" s="233">
        <f t="shared" si="614"/>
        <v>10981.97</v>
      </c>
      <c r="CX112" s="257">
        <v>78.017567567567568</v>
      </c>
      <c r="CY112" s="355">
        <v>80.837073170731713</v>
      </c>
      <c r="CZ112" s="232">
        <f t="shared" si="615"/>
        <v>2886.65</v>
      </c>
      <c r="DA112" s="233">
        <f t="shared" si="616"/>
        <v>3314.32</v>
      </c>
      <c r="DB112" s="254"/>
      <c r="DC112" s="253"/>
      <c r="DD112" s="232">
        <f t="shared" si="617"/>
        <v>0</v>
      </c>
      <c r="DE112" s="233">
        <f t="shared" si="618"/>
        <v>0</v>
      </c>
      <c r="DF112" s="232">
        <f t="shared" si="619"/>
        <v>79.68844311377245</v>
      </c>
      <c r="DG112" s="233">
        <f t="shared" si="620"/>
        <v>80.77</v>
      </c>
      <c r="DH112" s="232">
        <f t="shared" si="621"/>
        <v>13307.97</v>
      </c>
      <c r="DI112" s="233">
        <f t="shared" si="622"/>
        <v>14296.289999999999</v>
      </c>
      <c r="DJ112" s="232">
        <f t="shared" si="623"/>
        <v>184</v>
      </c>
      <c r="DK112" s="233">
        <f t="shared" si="624"/>
        <v>179</v>
      </c>
      <c r="DL112" s="232">
        <f t="shared" si="625"/>
        <v>184</v>
      </c>
      <c r="DM112" s="233">
        <f t="shared" si="626"/>
        <v>179</v>
      </c>
      <c r="DN112" s="545">
        <f t="shared" si="627"/>
        <v>4.0271739130434767</v>
      </c>
      <c r="DO112" s="546">
        <f t="shared" si="628"/>
        <v>4.4636871508379885</v>
      </c>
      <c r="DP112" s="232">
        <f t="shared" si="629"/>
        <v>740.99999999999977</v>
      </c>
      <c r="DQ112" s="233">
        <f t="shared" si="630"/>
        <v>798.99999999999989</v>
      </c>
      <c r="DR112" s="232">
        <f t="shared" si="631"/>
        <v>78.918315217391296</v>
      </c>
      <c r="DS112" s="233">
        <f t="shared" si="632"/>
        <v>81.001620111731839</v>
      </c>
      <c r="DT112" s="232">
        <f t="shared" si="633"/>
        <v>14520.969999999998</v>
      </c>
      <c r="DU112" s="233">
        <f t="shared" si="634"/>
        <v>14499.289999999999</v>
      </c>
      <c r="DV112" s="257">
        <v>29</v>
      </c>
      <c r="DW112" s="356">
        <v>24</v>
      </c>
      <c r="DX112" s="232">
        <f t="shared" si="635"/>
        <v>29</v>
      </c>
      <c r="DY112" s="233">
        <f t="shared" si="636"/>
        <v>24</v>
      </c>
      <c r="DZ112" s="257">
        <v>34</v>
      </c>
      <c r="EA112" s="357">
        <v>39</v>
      </c>
      <c r="EB112" s="232">
        <f t="shared" si="637"/>
        <v>34</v>
      </c>
      <c r="EC112" s="233">
        <f t="shared" si="638"/>
        <v>39</v>
      </c>
      <c r="ED112" s="257"/>
      <c r="EE112" s="256"/>
      <c r="EF112" s="232">
        <f t="shared" si="639"/>
        <v>0</v>
      </c>
      <c r="EG112" s="233">
        <f t="shared" si="640"/>
        <v>0</v>
      </c>
      <c r="EH112" s="225">
        <f t="shared" si="641"/>
        <v>63</v>
      </c>
      <c r="EI112" s="233">
        <f t="shared" si="642"/>
        <v>63</v>
      </c>
      <c r="EJ112" s="225">
        <f t="shared" si="643"/>
        <v>63</v>
      </c>
      <c r="EK112" s="233">
        <f t="shared" si="644"/>
        <v>63</v>
      </c>
      <c r="EL112" s="336">
        <v>3.1206896551724141</v>
      </c>
      <c r="EM112" s="353">
        <v>3.729166666666667</v>
      </c>
      <c r="EN112" s="232">
        <f t="shared" si="645"/>
        <v>90.500000000000014</v>
      </c>
      <c r="EO112" s="233">
        <f t="shared" si="646"/>
        <v>89.5</v>
      </c>
      <c r="EP112" s="336">
        <v>2.25</v>
      </c>
      <c r="EQ112" s="353">
        <v>2.5897435897435894</v>
      </c>
      <c r="ER112" s="232">
        <f t="shared" si="647"/>
        <v>76.5</v>
      </c>
      <c r="ES112" s="233">
        <f t="shared" si="648"/>
        <v>100.99999999999999</v>
      </c>
      <c r="ET112" s="336"/>
      <c r="EU112" s="358"/>
      <c r="EV112" s="232">
        <f t="shared" si="649"/>
        <v>0</v>
      </c>
      <c r="EW112" s="233">
        <f t="shared" si="650"/>
        <v>0</v>
      </c>
      <c r="EX112" s="545">
        <f t="shared" si="651"/>
        <v>2.6507936507936507</v>
      </c>
      <c r="EY112" s="546">
        <f t="shared" si="652"/>
        <v>3.0238095238095237</v>
      </c>
      <c r="EZ112" s="232">
        <f t="shared" si="653"/>
        <v>167</v>
      </c>
      <c r="FA112" s="233">
        <f t="shared" si="654"/>
        <v>190.5</v>
      </c>
      <c r="FB112" s="257">
        <v>63.620344827586209</v>
      </c>
      <c r="FC112" s="355">
        <v>59.860833333333332</v>
      </c>
      <c r="FD112" s="232">
        <f t="shared" si="655"/>
        <v>1844.99</v>
      </c>
      <c r="FE112" s="233">
        <f t="shared" si="656"/>
        <v>1436.6599999999999</v>
      </c>
      <c r="FF112" s="257">
        <v>45.264705882352935</v>
      </c>
      <c r="FG112" s="355">
        <v>47.350256410256407</v>
      </c>
      <c r="FH112" s="232">
        <f t="shared" si="657"/>
        <v>1538.9999999999998</v>
      </c>
      <c r="FI112" s="233">
        <f t="shared" si="658"/>
        <v>1846.6599999999999</v>
      </c>
      <c r="FJ112" s="254"/>
      <c r="FK112" s="253"/>
      <c r="FL112" s="232">
        <f t="shared" si="659"/>
        <v>0</v>
      </c>
      <c r="FM112" s="233">
        <f t="shared" si="660"/>
        <v>0</v>
      </c>
      <c r="FN112" s="232">
        <f t="shared" si="661"/>
        <v>53.714126984126978</v>
      </c>
      <c r="FO112" s="233">
        <f t="shared" si="662"/>
        <v>52.116190476190475</v>
      </c>
      <c r="FP112" s="232">
        <f t="shared" si="663"/>
        <v>3383.99</v>
      </c>
      <c r="FQ112" s="233">
        <f t="shared" si="664"/>
        <v>3283.3199999999997</v>
      </c>
      <c r="FR112" s="257"/>
      <c r="FS112" s="738">
        <v>3</v>
      </c>
      <c r="FT112" s="232">
        <f t="shared" si="665"/>
        <v>0</v>
      </c>
      <c r="FU112" s="233">
        <f t="shared" si="666"/>
        <v>3</v>
      </c>
      <c r="FV112" s="257"/>
      <c r="FW112" s="256"/>
      <c r="FX112" s="232">
        <f t="shared" si="667"/>
        <v>0</v>
      </c>
      <c r="FY112" s="233">
        <f t="shared" si="668"/>
        <v>0</v>
      </c>
      <c r="FZ112" s="257"/>
      <c r="GA112" s="738">
        <v>64</v>
      </c>
      <c r="GB112" s="232">
        <f t="shared" si="669"/>
        <v>0</v>
      </c>
      <c r="GC112" s="233">
        <f t="shared" si="670"/>
        <v>192</v>
      </c>
      <c r="GD112" s="249">
        <f t="shared" si="671"/>
        <v>168</v>
      </c>
      <c r="GE112" s="233">
        <f t="shared" si="672"/>
        <v>161</v>
      </c>
      <c r="GF112" s="232">
        <f t="shared" si="673"/>
        <v>168</v>
      </c>
      <c r="GG112" s="233">
        <f t="shared" si="674"/>
        <v>161</v>
      </c>
      <c r="GH112" s="232">
        <f t="shared" si="675"/>
        <v>648.99999999999989</v>
      </c>
      <c r="GI112" s="233">
        <f t="shared" si="676"/>
        <v>676.5</v>
      </c>
      <c r="GJ112" s="232">
        <f t="shared" si="677"/>
        <v>12855.31</v>
      </c>
      <c r="GK112" s="233">
        <f t="shared" si="678"/>
        <v>12499.63</v>
      </c>
      <c r="GL112" s="249">
        <f t="shared" si="679"/>
        <v>79</v>
      </c>
      <c r="GM112" s="233">
        <f t="shared" si="680"/>
        <v>81</v>
      </c>
      <c r="GN112" s="232">
        <f t="shared" si="681"/>
        <v>79</v>
      </c>
      <c r="GO112" s="233">
        <f t="shared" si="682"/>
        <v>81</v>
      </c>
      <c r="GP112" s="232">
        <f t="shared" si="683"/>
        <v>259</v>
      </c>
      <c r="GQ112" s="233">
        <f t="shared" si="684"/>
        <v>313</v>
      </c>
      <c r="GR112" s="232">
        <f t="shared" si="685"/>
        <v>5049.6499999999996</v>
      </c>
      <c r="GS112" s="233">
        <f t="shared" si="686"/>
        <v>5282.98</v>
      </c>
      <c r="GT112" s="249">
        <f t="shared" si="687"/>
        <v>247</v>
      </c>
      <c r="GU112" s="233">
        <f t="shared" si="688"/>
        <v>242</v>
      </c>
      <c r="GV112" s="232">
        <f t="shared" si="689"/>
        <v>247</v>
      </c>
      <c r="GW112" s="233">
        <f t="shared" si="690"/>
        <v>242</v>
      </c>
      <c r="GX112" s="232">
        <f t="shared" si="691"/>
        <v>907.99999999999989</v>
      </c>
      <c r="GY112" s="233">
        <f t="shared" si="692"/>
        <v>989.5</v>
      </c>
      <c r="GZ112" s="232">
        <f t="shared" si="693"/>
        <v>17904.96</v>
      </c>
      <c r="HA112" s="233">
        <f t="shared" si="694"/>
        <v>17782.61</v>
      </c>
      <c r="HB112" s="249">
        <f t="shared" si="695"/>
        <v>0</v>
      </c>
      <c r="HC112" s="233">
        <f t="shared" si="696"/>
        <v>0</v>
      </c>
      <c r="HD112" s="232">
        <f t="shared" si="697"/>
        <v>0</v>
      </c>
      <c r="HE112" s="233">
        <f t="shared" si="698"/>
        <v>0</v>
      </c>
      <c r="HF112" s="232" t="str">
        <f t="shared" si="699"/>
        <v/>
      </c>
      <c r="HG112" s="233" t="str">
        <f t="shared" si="700"/>
        <v/>
      </c>
      <c r="HH112" s="232" t="str">
        <f t="shared" si="701"/>
        <v/>
      </c>
      <c r="HI112" s="233" t="str">
        <f t="shared" si="702"/>
        <v/>
      </c>
      <c r="HJ112" s="249">
        <f t="shared" si="703"/>
        <v>907.99999999999977</v>
      </c>
      <c r="HK112" s="233">
        <f t="shared" si="704"/>
        <v>989.49999999999989</v>
      </c>
      <c r="HL112" s="232">
        <f t="shared" si="705"/>
        <v>17904.96</v>
      </c>
      <c r="HM112" s="232">
        <f t="shared" si="706"/>
        <v>17974.61</v>
      </c>
    </row>
    <row r="113" spans="1:221" ht="15.75">
      <c r="A113" s="347" t="s">
        <v>44</v>
      </c>
      <c r="B113" s="348" t="s">
        <v>660</v>
      </c>
      <c r="C113" s="349"/>
      <c r="D113" s="347">
        <v>141307</v>
      </c>
      <c r="E113" s="350">
        <v>10</v>
      </c>
      <c r="F113" s="332">
        <v>97</v>
      </c>
      <c r="G113" s="253">
        <v>105</v>
      </c>
      <c r="H113" s="254">
        <v>3</v>
      </c>
      <c r="I113" s="255">
        <v>2</v>
      </c>
      <c r="J113" s="232">
        <f t="shared" si="558"/>
        <v>94</v>
      </c>
      <c r="K113" s="233">
        <f t="shared" si="559"/>
        <v>103</v>
      </c>
      <c r="L113" s="333">
        <v>64</v>
      </c>
      <c r="M113" s="333">
        <v>64</v>
      </c>
      <c r="N113" s="232">
        <f t="shared" si="557"/>
        <v>94</v>
      </c>
      <c r="O113" s="233">
        <f t="shared" si="560"/>
        <v>103</v>
      </c>
      <c r="P113" s="232">
        <f t="shared" si="561"/>
        <v>94</v>
      </c>
      <c r="Q113" s="233">
        <f t="shared" si="562"/>
        <v>103</v>
      </c>
      <c r="R113" s="254">
        <v>1</v>
      </c>
      <c r="S113" s="568">
        <v>2</v>
      </c>
      <c r="T113" s="232">
        <f t="shared" si="563"/>
        <v>1</v>
      </c>
      <c r="U113" s="233">
        <f t="shared" si="564"/>
        <v>2</v>
      </c>
      <c r="V113" s="254">
        <v>0</v>
      </c>
      <c r="W113" s="568">
        <v>2</v>
      </c>
      <c r="X113" s="232">
        <f t="shared" si="565"/>
        <v>0</v>
      </c>
      <c r="Y113" s="233">
        <f t="shared" si="566"/>
        <v>2</v>
      </c>
      <c r="Z113" s="257"/>
      <c r="AA113" s="256"/>
      <c r="AB113" s="232">
        <f t="shared" si="567"/>
        <v>0</v>
      </c>
      <c r="AC113" s="233">
        <f t="shared" si="568"/>
        <v>0</v>
      </c>
      <c r="AD113" s="225">
        <f t="shared" si="569"/>
        <v>1</v>
      </c>
      <c r="AE113" s="233">
        <f t="shared" si="570"/>
        <v>4</v>
      </c>
      <c r="AF113" s="225">
        <f t="shared" si="571"/>
        <v>1</v>
      </c>
      <c r="AG113" s="233">
        <f t="shared" si="572"/>
        <v>4</v>
      </c>
      <c r="AH113" s="245">
        <v>2</v>
      </c>
      <c r="AI113" s="570">
        <v>1.25</v>
      </c>
      <c r="AJ113" s="232">
        <f t="shared" si="573"/>
        <v>2</v>
      </c>
      <c r="AK113" s="233">
        <f t="shared" si="574"/>
        <v>2.5</v>
      </c>
      <c r="AL113" s="245">
        <v>0</v>
      </c>
      <c r="AM113" s="570">
        <v>2</v>
      </c>
      <c r="AN113" s="232">
        <f t="shared" si="575"/>
        <v>0</v>
      </c>
      <c r="AO113" s="233">
        <f t="shared" si="576"/>
        <v>4</v>
      </c>
      <c r="AP113" s="245"/>
      <c r="AQ113" s="354"/>
      <c r="AR113" s="232">
        <f t="shared" si="577"/>
        <v>0</v>
      </c>
      <c r="AS113" s="233">
        <f t="shared" si="578"/>
        <v>0</v>
      </c>
      <c r="AT113" s="545">
        <f t="shared" si="579"/>
        <v>2</v>
      </c>
      <c r="AU113" s="546">
        <f t="shared" si="580"/>
        <v>1.625</v>
      </c>
      <c r="AV113" s="232">
        <f t="shared" si="581"/>
        <v>2</v>
      </c>
      <c r="AW113" s="233">
        <f t="shared" si="582"/>
        <v>6.5</v>
      </c>
      <c r="AX113" s="257">
        <v>67</v>
      </c>
      <c r="AY113" s="574">
        <v>69</v>
      </c>
      <c r="AZ113" s="232">
        <f t="shared" si="583"/>
        <v>67</v>
      </c>
      <c r="BA113" s="233">
        <f t="shared" si="584"/>
        <v>138</v>
      </c>
      <c r="BB113" s="257">
        <v>0</v>
      </c>
      <c r="BC113" s="574">
        <v>71</v>
      </c>
      <c r="BD113" s="232">
        <f t="shared" si="585"/>
        <v>0</v>
      </c>
      <c r="BE113" s="233">
        <f t="shared" si="586"/>
        <v>142</v>
      </c>
      <c r="BF113" s="254"/>
      <c r="BG113" s="253"/>
      <c r="BH113" s="232">
        <f t="shared" si="587"/>
        <v>0</v>
      </c>
      <c r="BI113" s="233">
        <f t="shared" si="588"/>
        <v>0</v>
      </c>
      <c r="BJ113" s="232">
        <f t="shared" si="589"/>
        <v>67</v>
      </c>
      <c r="BK113" s="233">
        <f t="shared" si="590"/>
        <v>70</v>
      </c>
      <c r="BL113" s="232">
        <f t="shared" si="591"/>
        <v>67</v>
      </c>
      <c r="BM113" s="233">
        <f t="shared" si="592"/>
        <v>280</v>
      </c>
      <c r="BN113" s="257">
        <v>58</v>
      </c>
      <c r="BO113" s="356">
        <v>62</v>
      </c>
      <c r="BP113" s="232">
        <f t="shared" si="593"/>
        <v>58</v>
      </c>
      <c r="BQ113" s="233">
        <f t="shared" si="594"/>
        <v>62</v>
      </c>
      <c r="BR113" s="257">
        <v>18</v>
      </c>
      <c r="BS113" s="577">
        <v>19</v>
      </c>
      <c r="BT113" s="232">
        <f t="shared" si="595"/>
        <v>18</v>
      </c>
      <c r="BU113" s="233">
        <f t="shared" si="596"/>
        <v>19</v>
      </c>
      <c r="BV113" s="257"/>
      <c r="BW113" s="256"/>
      <c r="BX113" s="232">
        <f t="shared" si="597"/>
        <v>0</v>
      </c>
      <c r="BY113" s="233">
        <f t="shared" si="598"/>
        <v>0</v>
      </c>
      <c r="BZ113" s="225">
        <f t="shared" si="599"/>
        <v>76</v>
      </c>
      <c r="CA113" s="233">
        <f t="shared" si="600"/>
        <v>81</v>
      </c>
      <c r="CB113" s="225">
        <f t="shared" si="601"/>
        <v>76</v>
      </c>
      <c r="CC113" s="233">
        <f t="shared" si="602"/>
        <v>81</v>
      </c>
      <c r="CD113" s="336">
        <v>4.2413793103448274</v>
      </c>
      <c r="CE113" s="579">
        <v>3.879032258064516</v>
      </c>
      <c r="CF113" s="232">
        <f t="shared" si="603"/>
        <v>246</v>
      </c>
      <c r="CG113" s="233">
        <f t="shared" si="604"/>
        <v>240.5</v>
      </c>
      <c r="CH113" s="336">
        <v>5.3333333333333339</v>
      </c>
      <c r="CI113" s="579">
        <v>5.447368421052631</v>
      </c>
      <c r="CJ113" s="232">
        <f t="shared" si="605"/>
        <v>96.000000000000014</v>
      </c>
      <c r="CK113" s="233">
        <f t="shared" si="606"/>
        <v>103.49999999999999</v>
      </c>
      <c r="CL113" s="336"/>
      <c r="CM113" s="581"/>
      <c r="CN113" s="232">
        <f t="shared" si="607"/>
        <v>0</v>
      </c>
      <c r="CO113" s="233">
        <f t="shared" si="608"/>
        <v>0</v>
      </c>
      <c r="CP113" s="232">
        <f t="shared" si="609"/>
        <v>4.5</v>
      </c>
      <c r="CQ113" s="546">
        <f t="shared" si="610"/>
        <v>4.2469135802469138</v>
      </c>
      <c r="CR113" s="232">
        <f t="shared" si="611"/>
        <v>342</v>
      </c>
      <c r="CS113" s="233">
        <f t="shared" si="612"/>
        <v>344</v>
      </c>
      <c r="CT113" s="257">
        <v>75.333275862068973</v>
      </c>
      <c r="CU113" s="574">
        <v>72.241774193548395</v>
      </c>
      <c r="CV113" s="232">
        <f t="shared" si="613"/>
        <v>4369.3300000000008</v>
      </c>
      <c r="CW113" s="233">
        <f t="shared" si="614"/>
        <v>4478.9900000000007</v>
      </c>
      <c r="CX113" s="257">
        <v>73.388888888888886</v>
      </c>
      <c r="CY113" s="574">
        <v>77.665789473684214</v>
      </c>
      <c r="CZ113" s="232">
        <f t="shared" si="615"/>
        <v>1321</v>
      </c>
      <c r="DA113" s="233">
        <f t="shared" si="616"/>
        <v>1475.65</v>
      </c>
      <c r="DB113" s="254"/>
      <c r="DC113" s="253"/>
      <c r="DD113" s="232">
        <f t="shared" si="617"/>
        <v>0</v>
      </c>
      <c r="DE113" s="233">
        <f t="shared" si="618"/>
        <v>0</v>
      </c>
      <c r="DF113" s="232">
        <f t="shared" si="619"/>
        <v>74.872763157894752</v>
      </c>
      <c r="DG113" s="233">
        <f t="shared" si="620"/>
        <v>73.514074074074088</v>
      </c>
      <c r="DH113" s="232">
        <f t="shared" si="621"/>
        <v>5690.3300000000008</v>
      </c>
      <c r="DI113" s="233">
        <f t="shared" si="622"/>
        <v>5954.6400000000012</v>
      </c>
      <c r="DJ113" s="232">
        <f t="shared" si="623"/>
        <v>77</v>
      </c>
      <c r="DK113" s="233">
        <f t="shared" si="624"/>
        <v>85</v>
      </c>
      <c r="DL113" s="232">
        <f t="shared" si="625"/>
        <v>77</v>
      </c>
      <c r="DM113" s="233">
        <f t="shared" si="626"/>
        <v>85</v>
      </c>
      <c r="DN113" s="545">
        <f t="shared" si="627"/>
        <v>4.4675324675324672</v>
      </c>
      <c r="DO113" s="546">
        <f t="shared" si="628"/>
        <v>4.1235294117647054</v>
      </c>
      <c r="DP113" s="232">
        <f t="shared" si="629"/>
        <v>344</v>
      </c>
      <c r="DQ113" s="233">
        <f t="shared" si="630"/>
        <v>350.49999999999994</v>
      </c>
      <c r="DR113" s="232">
        <f t="shared" si="631"/>
        <v>74.770519480519496</v>
      </c>
      <c r="DS113" s="233">
        <f t="shared" si="632"/>
        <v>73.348705882352959</v>
      </c>
      <c r="DT113" s="232">
        <f t="shared" si="633"/>
        <v>5757.3300000000008</v>
      </c>
      <c r="DU113" s="233">
        <f t="shared" si="634"/>
        <v>6234.6400000000012</v>
      </c>
      <c r="DV113" s="257">
        <v>8</v>
      </c>
      <c r="DW113" s="583">
        <v>13</v>
      </c>
      <c r="DX113" s="232">
        <f t="shared" si="635"/>
        <v>8</v>
      </c>
      <c r="DY113" s="233">
        <f t="shared" si="636"/>
        <v>13</v>
      </c>
      <c r="DZ113" s="257">
        <v>9</v>
      </c>
      <c r="EA113" s="577">
        <v>5</v>
      </c>
      <c r="EB113" s="232">
        <f t="shared" si="637"/>
        <v>9</v>
      </c>
      <c r="EC113" s="233">
        <f t="shared" si="638"/>
        <v>5</v>
      </c>
      <c r="ED113" s="257"/>
      <c r="EE113" s="256"/>
      <c r="EF113" s="232">
        <f t="shared" si="639"/>
        <v>0</v>
      </c>
      <c r="EG113" s="233">
        <f t="shared" si="640"/>
        <v>0</v>
      </c>
      <c r="EH113" s="225">
        <f t="shared" si="641"/>
        <v>17</v>
      </c>
      <c r="EI113" s="233">
        <f t="shared" si="642"/>
        <v>18</v>
      </c>
      <c r="EJ113" s="225">
        <f t="shared" si="643"/>
        <v>17</v>
      </c>
      <c r="EK113" s="233">
        <f t="shared" si="644"/>
        <v>18</v>
      </c>
      <c r="EL113" s="336">
        <v>2.625</v>
      </c>
      <c r="EM113" s="579">
        <v>3.7692307692307692</v>
      </c>
      <c r="EN113" s="232">
        <f t="shared" si="645"/>
        <v>21</v>
      </c>
      <c r="EO113" s="233">
        <f t="shared" si="646"/>
        <v>49</v>
      </c>
      <c r="EP113" s="336">
        <v>4.333333333333333</v>
      </c>
      <c r="EQ113" s="579">
        <v>5</v>
      </c>
      <c r="ER113" s="232">
        <f t="shared" si="647"/>
        <v>39</v>
      </c>
      <c r="ES113" s="233">
        <f t="shared" si="648"/>
        <v>25</v>
      </c>
      <c r="ET113" s="336"/>
      <c r="EU113" s="581"/>
      <c r="EV113" s="232">
        <f t="shared" si="649"/>
        <v>0</v>
      </c>
      <c r="EW113" s="233">
        <f t="shared" si="650"/>
        <v>0</v>
      </c>
      <c r="EX113" s="545">
        <f t="shared" si="651"/>
        <v>3.5294117647058822</v>
      </c>
      <c r="EY113" s="546">
        <f t="shared" si="652"/>
        <v>4.1111111111111107</v>
      </c>
      <c r="EZ113" s="232">
        <f t="shared" si="653"/>
        <v>60</v>
      </c>
      <c r="FA113" s="233">
        <f t="shared" si="654"/>
        <v>74</v>
      </c>
      <c r="FB113" s="257">
        <v>50.5</v>
      </c>
      <c r="FC113" s="574">
        <v>48.127692307692307</v>
      </c>
      <c r="FD113" s="232">
        <f t="shared" si="655"/>
        <v>404</v>
      </c>
      <c r="FE113" s="233">
        <f t="shared" si="656"/>
        <v>625.66</v>
      </c>
      <c r="FF113" s="257">
        <v>46.555555555555557</v>
      </c>
      <c r="FG113" s="574">
        <v>63.731999999999999</v>
      </c>
      <c r="FH113" s="232">
        <f t="shared" si="657"/>
        <v>419</v>
      </c>
      <c r="FI113" s="233">
        <f t="shared" si="658"/>
        <v>318.65999999999997</v>
      </c>
      <c r="FJ113" s="254"/>
      <c r="FK113" s="253"/>
      <c r="FL113" s="232">
        <f t="shared" si="659"/>
        <v>0</v>
      </c>
      <c r="FM113" s="233">
        <f t="shared" si="660"/>
        <v>0</v>
      </c>
      <c r="FN113" s="232">
        <f t="shared" si="661"/>
        <v>48.411764705882355</v>
      </c>
      <c r="FO113" s="233">
        <f t="shared" si="662"/>
        <v>52.462222222222216</v>
      </c>
      <c r="FP113" s="232">
        <f t="shared" si="663"/>
        <v>823</v>
      </c>
      <c r="FQ113" s="233">
        <f t="shared" si="664"/>
        <v>944.31999999999994</v>
      </c>
      <c r="FR113" s="257"/>
      <c r="FS113" s="256"/>
      <c r="FT113" s="232">
        <f t="shared" si="665"/>
        <v>0</v>
      </c>
      <c r="FU113" s="233">
        <f t="shared" si="666"/>
        <v>0</v>
      </c>
      <c r="FV113" s="257"/>
      <c r="FW113" s="256"/>
      <c r="FX113" s="232">
        <f t="shared" si="667"/>
        <v>0</v>
      </c>
      <c r="FY113" s="233">
        <f t="shared" si="668"/>
        <v>0</v>
      </c>
      <c r="FZ113" s="257"/>
      <c r="GA113" s="256"/>
      <c r="GB113" s="232">
        <f t="shared" si="669"/>
        <v>0</v>
      </c>
      <c r="GC113" s="233">
        <f t="shared" si="670"/>
        <v>0</v>
      </c>
      <c r="GD113" s="249">
        <f t="shared" si="671"/>
        <v>67</v>
      </c>
      <c r="GE113" s="233">
        <f t="shared" si="672"/>
        <v>77</v>
      </c>
      <c r="GF113" s="232">
        <f t="shared" si="673"/>
        <v>67</v>
      </c>
      <c r="GG113" s="233">
        <f t="shared" si="674"/>
        <v>77</v>
      </c>
      <c r="GH113" s="232">
        <f t="shared" si="675"/>
        <v>269</v>
      </c>
      <c r="GI113" s="233">
        <f t="shared" si="676"/>
        <v>292</v>
      </c>
      <c r="GJ113" s="232">
        <f t="shared" si="677"/>
        <v>4840.3300000000008</v>
      </c>
      <c r="GK113" s="233">
        <f t="shared" si="678"/>
        <v>5242.6500000000005</v>
      </c>
      <c r="GL113" s="249">
        <f t="shared" si="679"/>
        <v>27</v>
      </c>
      <c r="GM113" s="233">
        <f t="shared" si="680"/>
        <v>26</v>
      </c>
      <c r="GN113" s="232">
        <f t="shared" si="681"/>
        <v>27</v>
      </c>
      <c r="GO113" s="233">
        <f t="shared" si="682"/>
        <v>26</v>
      </c>
      <c r="GP113" s="232">
        <f t="shared" si="683"/>
        <v>135</v>
      </c>
      <c r="GQ113" s="233">
        <f t="shared" si="684"/>
        <v>132.5</v>
      </c>
      <c r="GR113" s="232">
        <f t="shared" si="685"/>
        <v>1740</v>
      </c>
      <c r="GS113" s="233">
        <f t="shared" si="686"/>
        <v>1936.31</v>
      </c>
      <c r="GT113" s="249">
        <f t="shared" si="687"/>
        <v>94</v>
      </c>
      <c r="GU113" s="233">
        <f t="shared" si="688"/>
        <v>103</v>
      </c>
      <c r="GV113" s="232">
        <f t="shared" si="689"/>
        <v>94</v>
      </c>
      <c r="GW113" s="233">
        <f t="shared" si="690"/>
        <v>103</v>
      </c>
      <c r="GX113" s="232">
        <f t="shared" si="691"/>
        <v>404</v>
      </c>
      <c r="GY113" s="233">
        <f t="shared" si="692"/>
        <v>424.5</v>
      </c>
      <c r="GZ113" s="232">
        <f t="shared" si="693"/>
        <v>6580.3300000000008</v>
      </c>
      <c r="HA113" s="233">
        <f t="shared" si="694"/>
        <v>7178.9600000000009</v>
      </c>
      <c r="HB113" s="249">
        <f t="shared" si="695"/>
        <v>0</v>
      </c>
      <c r="HC113" s="233">
        <f t="shared" si="696"/>
        <v>0</v>
      </c>
      <c r="HD113" s="232">
        <f t="shared" si="697"/>
        <v>0</v>
      </c>
      <c r="HE113" s="233">
        <f t="shared" si="698"/>
        <v>0</v>
      </c>
      <c r="HF113" s="232" t="str">
        <f t="shared" si="699"/>
        <v/>
      </c>
      <c r="HG113" s="233" t="str">
        <f t="shared" si="700"/>
        <v/>
      </c>
      <c r="HH113" s="232" t="str">
        <f t="shared" si="701"/>
        <v/>
      </c>
      <c r="HI113" s="233" t="str">
        <f t="shared" si="702"/>
        <v/>
      </c>
      <c r="HJ113" s="249">
        <f t="shared" si="703"/>
        <v>404</v>
      </c>
      <c r="HK113" s="233">
        <f t="shared" si="704"/>
        <v>424.49999999999994</v>
      </c>
      <c r="HL113" s="232">
        <f t="shared" si="705"/>
        <v>6580.3300000000008</v>
      </c>
      <c r="HM113" s="232">
        <f t="shared" si="706"/>
        <v>7178.9600000000009</v>
      </c>
    </row>
    <row r="114" spans="1:221" ht="15.75">
      <c r="A114" s="465" t="s">
        <v>83</v>
      </c>
      <c r="B114" s="466" t="s">
        <v>941</v>
      </c>
      <c r="C114" s="467"/>
      <c r="D114" s="465">
        <v>157085</v>
      </c>
      <c r="E114" s="252">
        <v>1</v>
      </c>
      <c r="F114" s="332">
        <v>3521</v>
      </c>
      <c r="G114" s="468">
        <v>3712</v>
      </c>
      <c r="H114" s="254"/>
      <c r="I114" s="255"/>
      <c r="J114" s="232">
        <f t="shared" si="558"/>
        <v>3521</v>
      </c>
      <c r="K114" s="233">
        <f t="shared" si="559"/>
        <v>3712</v>
      </c>
      <c r="L114" s="333"/>
      <c r="M114" s="253"/>
      <c r="N114" s="232">
        <f t="shared" si="557"/>
        <v>3521</v>
      </c>
      <c r="O114" s="233">
        <f t="shared" si="560"/>
        <v>3712</v>
      </c>
      <c r="P114" s="232">
        <f t="shared" si="561"/>
        <v>3521</v>
      </c>
      <c r="Q114" s="233">
        <f t="shared" si="562"/>
        <v>3712</v>
      </c>
      <c r="R114" s="254">
        <v>493</v>
      </c>
      <c r="S114" s="780">
        <v>488</v>
      </c>
      <c r="T114" s="232">
        <f t="shared" si="563"/>
        <v>493</v>
      </c>
      <c r="U114" s="233">
        <f t="shared" si="564"/>
        <v>488</v>
      </c>
      <c r="V114" s="254">
        <v>8</v>
      </c>
      <c r="W114" s="738">
        <v>14</v>
      </c>
      <c r="X114" s="232">
        <f t="shared" si="565"/>
        <v>8</v>
      </c>
      <c r="Y114" s="233">
        <f t="shared" si="566"/>
        <v>14</v>
      </c>
      <c r="Z114" s="257"/>
      <c r="AA114" s="256"/>
      <c r="AB114" s="232">
        <f t="shared" si="567"/>
        <v>0</v>
      </c>
      <c r="AC114" s="233">
        <f t="shared" si="568"/>
        <v>0</v>
      </c>
      <c r="AD114" s="225">
        <f t="shared" si="569"/>
        <v>501</v>
      </c>
      <c r="AE114" s="233">
        <f t="shared" si="570"/>
        <v>502</v>
      </c>
      <c r="AF114" s="225">
        <f t="shared" si="571"/>
        <v>501</v>
      </c>
      <c r="AG114" s="233">
        <f t="shared" si="572"/>
        <v>502</v>
      </c>
      <c r="AH114" s="245">
        <v>4.6399999999999997</v>
      </c>
      <c r="AI114" s="354">
        <v>4.5999999999999996</v>
      </c>
      <c r="AJ114" s="232">
        <f t="shared" si="573"/>
        <v>2287.52</v>
      </c>
      <c r="AK114" s="233">
        <f t="shared" si="574"/>
        <v>2244.7999999999997</v>
      </c>
      <c r="AL114" s="245">
        <v>3.88</v>
      </c>
      <c r="AM114" s="354">
        <v>4.8</v>
      </c>
      <c r="AN114" s="232">
        <f t="shared" si="575"/>
        <v>31.04</v>
      </c>
      <c r="AO114" s="233">
        <f t="shared" si="576"/>
        <v>67.2</v>
      </c>
      <c r="AP114" s="245"/>
      <c r="AQ114" s="354"/>
      <c r="AR114" s="232">
        <f t="shared" si="577"/>
        <v>0</v>
      </c>
      <c r="AS114" s="233">
        <f t="shared" si="578"/>
        <v>0</v>
      </c>
      <c r="AT114" s="545">
        <f t="shared" si="579"/>
        <v>4.6278642714570859</v>
      </c>
      <c r="AU114" s="546">
        <f t="shared" si="580"/>
        <v>4.6055776892430274</v>
      </c>
      <c r="AV114" s="232">
        <f t="shared" si="581"/>
        <v>2318.56</v>
      </c>
      <c r="AW114" s="233">
        <f t="shared" si="582"/>
        <v>2311.9999999999995</v>
      </c>
      <c r="AX114" s="257">
        <v>134.29</v>
      </c>
      <c r="AY114" s="735">
        <v>141.30000000000001</v>
      </c>
      <c r="AZ114" s="232">
        <f t="shared" si="583"/>
        <v>66204.97</v>
      </c>
      <c r="BA114" s="233">
        <f t="shared" si="584"/>
        <v>68954.400000000009</v>
      </c>
      <c r="BB114" s="257">
        <v>115.63</v>
      </c>
      <c r="BC114" s="735">
        <v>122.9</v>
      </c>
      <c r="BD114" s="232">
        <f t="shared" si="585"/>
        <v>925.04</v>
      </c>
      <c r="BE114" s="233">
        <f t="shared" si="586"/>
        <v>1720.6000000000001</v>
      </c>
      <c r="BF114" s="254"/>
      <c r="BG114" s="253">
        <v>0</v>
      </c>
      <c r="BH114" s="232">
        <f t="shared" si="587"/>
        <v>0</v>
      </c>
      <c r="BI114" s="233">
        <f t="shared" si="588"/>
        <v>0</v>
      </c>
      <c r="BJ114" s="232">
        <f t="shared" si="589"/>
        <v>133.99203592814371</v>
      </c>
      <c r="BK114" s="233">
        <f t="shared" si="590"/>
        <v>140.78685258964146</v>
      </c>
      <c r="BL114" s="232">
        <f t="shared" si="591"/>
        <v>67130.009999999995</v>
      </c>
      <c r="BM114" s="233">
        <f t="shared" si="592"/>
        <v>70675.000000000015</v>
      </c>
      <c r="BN114" s="257">
        <v>1932</v>
      </c>
      <c r="BO114" s="738">
        <v>2006</v>
      </c>
      <c r="BP114" s="232">
        <f t="shared" si="593"/>
        <v>1932</v>
      </c>
      <c r="BQ114" s="233">
        <f t="shared" si="594"/>
        <v>2006</v>
      </c>
      <c r="BR114" s="257">
        <v>52</v>
      </c>
      <c r="BS114" s="738">
        <v>64</v>
      </c>
      <c r="BT114" s="232">
        <f t="shared" si="595"/>
        <v>52</v>
      </c>
      <c r="BU114" s="233">
        <f t="shared" si="596"/>
        <v>64</v>
      </c>
      <c r="BV114" s="257"/>
      <c r="BW114" s="256"/>
      <c r="BX114" s="232">
        <f t="shared" si="597"/>
        <v>0</v>
      </c>
      <c r="BY114" s="233">
        <f t="shared" si="598"/>
        <v>0</v>
      </c>
      <c r="BZ114" s="225">
        <f t="shared" si="599"/>
        <v>1984</v>
      </c>
      <c r="CA114" s="233">
        <f t="shared" si="600"/>
        <v>2070</v>
      </c>
      <c r="CB114" s="225">
        <f t="shared" si="601"/>
        <v>1984</v>
      </c>
      <c r="CC114" s="233">
        <f t="shared" si="602"/>
        <v>2070</v>
      </c>
      <c r="CD114" s="336">
        <v>4.78</v>
      </c>
      <c r="CE114" s="286">
        <v>4.9000000000000004</v>
      </c>
      <c r="CF114" s="232">
        <f t="shared" si="603"/>
        <v>9234.9600000000009</v>
      </c>
      <c r="CG114" s="233">
        <f t="shared" si="604"/>
        <v>9829.4000000000015</v>
      </c>
      <c r="CH114" s="336">
        <v>4.6100000000000003</v>
      </c>
      <c r="CI114" s="286">
        <v>5</v>
      </c>
      <c r="CJ114" s="232">
        <f t="shared" si="605"/>
        <v>239.72000000000003</v>
      </c>
      <c r="CK114" s="233">
        <f t="shared" si="606"/>
        <v>320</v>
      </c>
      <c r="CL114" s="336"/>
      <c r="CM114" s="286">
        <v>0</v>
      </c>
      <c r="CN114" s="232">
        <f t="shared" si="607"/>
        <v>0</v>
      </c>
      <c r="CO114" s="233">
        <f t="shared" si="608"/>
        <v>0</v>
      </c>
      <c r="CP114" s="232">
        <f t="shared" si="609"/>
        <v>4.7755443548387095</v>
      </c>
      <c r="CQ114" s="546">
        <f t="shared" si="610"/>
        <v>4.9030917874396138</v>
      </c>
      <c r="CR114" s="232">
        <f t="shared" si="611"/>
        <v>9474.68</v>
      </c>
      <c r="CS114" s="233">
        <f t="shared" si="612"/>
        <v>10149.400000000001</v>
      </c>
      <c r="CT114" s="257">
        <v>136.41999999999999</v>
      </c>
      <c r="CU114" s="735">
        <v>148.80000000000001</v>
      </c>
      <c r="CV114" s="232">
        <f t="shared" si="613"/>
        <v>263563.44</v>
      </c>
      <c r="CW114" s="233">
        <f t="shared" si="614"/>
        <v>298492.80000000005</v>
      </c>
      <c r="CX114" s="257">
        <v>128.56</v>
      </c>
      <c r="CY114" s="735">
        <v>148.9</v>
      </c>
      <c r="CZ114" s="232">
        <f t="shared" si="615"/>
        <v>6685.12</v>
      </c>
      <c r="DA114" s="233">
        <f t="shared" si="616"/>
        <v>9529.6</v>
      </c>
      <c r="DB114" s="254"/>
      <c r="DC114" s="253"/>
      <c r="DD114" s="232">
        <f t="shared" si="617"/>
        <v>0</v>
      </c>
      <c r="DE114" s="233">
        <f t="shared" si="618"/>
        <v>0</v>
      </c>
      <c r="DF114" s="232">
        <f t="shared" si="619"/>
        <v>136.21399193548388</v>
      </c>
      <c r="DG114" s="233">
        <f t="shared" si="620"/>
        <v>148.80309178743963</v>
      </c>
      <c r="DH114" s="232">
        <f t="shared" si="621"/>
        <v>270248.56</v>
      </c>
      <c r="DI114" s="233">
        <f t="shared" si="622"/>
        <v>308022.40000000002</v>
      </c>
      <c r="DJ114" s="232">
        <f t="shared" si="623"/>
        <v>2485</v>
      </c>
      <c r="DK114" s="233">
        <f t="shared" si="624"/>
        <v>2572</v>
      </c>
      <c r="DL114" s="232">
        <f t="shared" si="625"/>
        <v>2485</v>
      </c>
      <c r="DM114" s="233">
        <f t="shared" si="626"/>
        <v>2572</v>
      </c>
      <c r="DN114" s="545">
        <f t="shared" si="627"/>
        <v>4.7457706237424544</v>
      </c>
      <c r="DO114" s="546">
        <f t="shared" si="628"/>
        <v>4.8450233281493009</v>
      </c>
      <c r="DP114" s="232">
        <f t="shared" si="629"/>
        <v>11793.24</v>
      </c>
      <c r="DQ114" s="233">
        <f t="shared" si="630"/>
        <v>12461.400000000001</v>
      </c>
      <c r="DR114" s="232">
        <f t="shared" si="631"/>
        <v>135.76602414486922</v>
      </c>
      <c r="DS114" s="233">
        <f t="shared" si="632"/>
        <v>147.23849144634528</v>
      </c>
      <c r="DT114" s="232">
        <f t="shared" si="633"/>
        <v>337378.57</v>
      </c>
      <c r="DU114" s="233">
        <f t="shared" si="634"/>
        <v>378697.40000000008</v>
      </c>
      <c r="DV114" s="257">
        <v>701</v>
      </c>
      <c r="DW114" s="738">
        <v>790</v>
      </c>
      <c r="DX114" s="232">
        <f t="shared" si="635"/>
        <v>701</v>
      </c>
      <c r="DY114" s="233">
        <f t="shared" si="636"/>
        <v>790</v>
      </c>
      <c r="DZ114" s="257">
        <v>146</v>
      </c>
      <c r="EA114" s="738">
        <v>234</v>
      </c>
      <c r="EB114" s="232">
        <f t="shared" si="637"/>
        <v>146</v>
      </c>
      <c r="EC114" s="233">
        <f t="shared" si="638"/>
        <v>234</v>
      </c>
      <c r="ED114" s="257"/>
      <c r="EE114" s="256"/>
      <c r="EF114" s="232">
        <f t="shared" si="639"/>
        <v>0</v>
      </c>
      <c r="EG114" s="233">
        <f t="shared" si="640"/>
        <v>0</v>
      </c>
      <c r="EH114" s="225">
        <f t="shared" si="641"/>
        <v>847</v>
      </c>
      <c r="EI114" s="233">
        <f t="shared" si="642"/>
        <v>1024</v>
      </c>
      <c r="EJ114" s="225">
        <f t="shared" si="643"/>
        <v>847</v>
      </c>
      <c r="EK114" s="233">
        <f t="shared" si="644"/>
        <v>1024</v>
      </c>
      <c r="EL114" s="336">
        <v>3.81</v>
      </c>
      <c r="EM114" s="286">
        <v>5.9</v>
      </c>
      <c r="EN114" s="232">
        <f t="shared" si="645"/>
        <v>2670.81</v>
      </c>
      <c r="EO114" s="233">
        <f t="shared" si="646"/>
        <v>4661</v>
      </c>
      <c r="EP114" s="336">
        <v>3.66</v>
      </c>
      <c r="EQ114" s="286">
        <v>6.5</v>
      </c>
      <c r="ER114" s="232">
        <f t="shared" si="647"/>
        <v>534.36</v>
      </c>
      <c r="ES114" s="233">
        <f t="shared" si="648"/>
        <v>1521</v>
      </c>
      <c r="ET114" s="336"/>
      <c r="EU114" s="286"/>
      <c r="EV114" s="232">
        <f t="shared" si="649"/>
        <v>0</v>
      </c>
      <c r="EW114" s="233">
        <f t="shared" si="650"/>
        <v>0</v>
      </c>
      <c r="EX114" s="545">
        <f t="shared" si="651"/>
        <v>3.7841440377804014</v>
      </c>
      <c r="EY114" s="546">
        <f t="shared" si="652"/>
        <v>6.037109375</v>
      </c>
      <c r="EZ114" s="232">
        <f t="shared" si="653"/>
        <v>3205.17</v>
      </c>
      <c r="FA114" s="233">
        <f t="shared" si="654"/>
        <v>6182</v>
      </c>
      <c r="FB114" s="257">
        <v>102.51</v>
      </c>
      <c r="FC114" s="735">
        <v>99.2</v>
      </c>
      <c r="FD114" s="232">
        <f t="shared" si="655"/>
        <v>71859.510000000009</v>
      </c>
      <c r="FE114" s="233">
        <f t="shared" si="656"/>
        <v>78368</v>
      </c>
      <c r="FF114" s="257">
        <v>88.38</v>
      </c>
      <c r="FG114" s="735">
        <v>101.2</v>
      </c>
      <c r="FH114" s="232">
        <f t="shared" si="657"/>
        <v>12903.48</v>
      </c>
      <c r="FI114" s="233">
        <f t="shared" si="658"/>
        <v>23680.799999999999</v>
      </c>
      <c r="FJ114" s="254"/>
      <c r="FK114" s="253"/>
      <c r="FL114" s="232">
        <f t="shared" si="659"/>
        <v>0</v>
      </c>
      <c r="FM114" s="233">
        <f t="shared" si="660"/>
        <v>0</v>
      </c>
      <c r="FN114" s="232">
        <f t="shared" si="661"/>
        <v>100.07436835891382</v>
      </c>
      <c r="FO114" s="233">
        <f t="shared" si="662"/>
        <v>99.657031250000003</v>
      </c>
      <c r="FP114" s="232">
        <f t="shared" si="663"/>
        <v>84762.99</v>
      </c>
      <c r="FQ114" s="233">
        <f t="shared" si="664"/>
        <v>102048.8</v>
      </c>
      <c r="FR114" s="257">
        <v>189</v>
      </c>
      <c r="FS114" s="735">
        <v>116</v>
      </c>
      <c r="FT114" s="232">
        <f t="shared" si="665"/>
        <v>189</v>
      </c>
      <c r="FU114" s="233">
        <f t="shared" si="666"/>
        <v>116</v>
      </c>
      <c r="FV114" s="257">
        <v>5.0999999999999996</v>
      </c>
      <c r="FW114" s="735">
        <v>6.7</v>
      </c>
      <c r="FX114" s="232">
        <f t="shared" si="667"/>
        <v>963.9</v>
      </c>
      <c r="FY114" s="233">
        <f t="shared" si="668"/>
        <v>777.2</v>
      </c>
      <c r="FZ114" s="257">
        <v>79.27</v>
      </c>
      <c r="GA114" s="735">
        <v>75.599999999999994</v>
      </c>
      <c r="GB114" s="232">
        <f t="shared" si="669"/>
        <v>14982.029999999999</v>
      </c>
      <c r="GC114" s="233">
        <f t="shared" si="670"/>
        <v>8769.5999999999985</v>
      </c>
      <c r="GD114" s="249">
        <f t="shared" si="671"/>
        <v>3126</v>
      </c>
      <c r="GE114" s="233">
        <f t="shared" si="672"/>
        <v>3284</v>
      </c>
      <c r="GF114" s="232">
        <f t="shared" si="673"/>
        <v>3126</v>
      </c>
      <c r="GG114" s="233">
        <f t="shared" si="674"/>
        <v>3284</v>
      </c>
      <c r="GH114" s="232">
        <f t="shared" si="675"/>
        <v>14193.29</v>
      </c>
      <c r="GI114" s="233">
        <f t="shared" si="676"/>
        <v>16735.2</v>
      </c>
      <c r="GJ114" s="232">
        <f t="shared" si="677"/>
        <v>401627.92000000004</v>
      </c>
      <c r="GK114" s="233">
        <f t="shared" si="678"/>
        <v>445815.20000000007</v>
      </c>
      <c r="GL114" s="249">
        <f t="shared" si="679"/>
        <v>206</v>
      </c>
      <c r="GM114" s="233">
        <f t="shared" si="680"/>
        <v>312</v>
      </c>
      <c r="GN114" s="232">
        <f t="shared" si="681"/>
        <v>206</v>
      </c>
      <c r="GO114" s="233">
        <f t="shared" si="682"/>
        <v>312</v>
      </c>
      <c r="GP114" s="232">
        <f t="shared" si="683"/>
        <v>805.12000000000012</v>
      </c>
      <c r="GQ114" s="233">
        <f t="shared" si="684"/>
        <v>1908.2</v>
      </c>
      <c r="GR114" s="232">
        <f t="shared" si="685"/>
        <v>20513.64</v>
      </c>
      <c r="GS114" s="233">
        <f t="shared" si="686"/>
        <v>34931</v>
      </c>
      <c r="GT114" s="249">
        <f t="shared" si="687"/>
        <v>3332</v>
      </c>
      <c r="GU114" s="233">
        <f t="shared" si="688"/>
        <v>3596</v>
      </c>
      <c r="GV114" s="232">
        <f t="shared" si="689"/>
        <v>3332</v>
      </c>
      <c r="GW114" s="233">
        <f t="shared" si="690"/>
        <v>3596</v>
      </c>
      <c r="GX114" s="232">
        <f t="shared" si="691"/>
        <v>14998.410000000002</v>
      </c>
      <c r="GY114" s="233">
        <f t="shared" si="692"/>
        <v>18643.400000000001</v>
      </c>
      <c r="GZ114" s="232">
        <f t="shared" si="693"/>
        <v>422141.56000000006</v>
      </c>
      <c r="HA114" s="233">
        <f t="shared" si="694"/>
        <v>480746.20000000007</v>
      </c>
      <c r="HB114" s="249">
        <f t="shared" si="695"/>
        <v>0</v>
      </c>
      <c r="HC114" s="233">
        <f t="shared" si="696"/>
        <v>0</v>
      </c>
      <c r="HD114" s="232">
        <f t="shared" si="697"/>
        <v>0</v>
      </c>
      <c r="HE114" s="233">
        <f t="shared" si="698"/>
        <v>0</v>
      </c>
      <c r="HF114" s="232" t="str">
        <f t="shared" si="699"/>
        <v/>
      </c>
      <c r="HG114" s="233" t="str">
        <f t="shared" si="700"/>
        <v/>
      </c>
      <c r="HH114" s="232" t="str">
        <f t="shared" si="701"/>
        <v/>
      </c>
      <c r="HI114" s="233" t="str">
        <f t="shared" si="702"/>
        <v/>
      </c>
      <c r="HJ114" s="249">
        <f t="shared" si="703"/>
        <v>15962.31</v>
      </c>
      <c r="HK114" s="233">
        <f t="shared" si="704"/>
        <v>19420.600000000002</v>
      </c>
      <c r="HL114" s="232">
        <f t="shared" si="705"/>
        <v>437123.58999999997</v>
      </c>
      <c r="HM114" s="232">
        <f t="shared" si="706"/>
        <v>489515.80000000005</v>
      </c>
    </row>
    <row r="115" spans="1:221" ht="15.75">
      <c r="A115" s="465" t="s">
        <v>83</v>
      </c>
      <c r="B115" s="466" t="s">
        <v>942</v>
      </c>
      <c r="C115" s="467"/>
      <c r="D115" s="465">
        <v>157289</v>
      </c>
      <c r="E115" s="252">
        <v>1</v>
      </c>
      <c r="F115" s="332">
        <v>2550</v>
      </c>
      <c r="G115" s="468">
        <v>2618</v>
      </c>
      <c r="H115" s="254"/>
      <c r="I115" s="255"/>
      <c r="J115" s="232">
        <f t="shared" si="558"/>
        <v>2550</v>
      </c>
      <c r="K115" s="233">
        <f t="shared" si="559"/>
        <v>2618</v>
      </c>
      <c r="L115" s="333"/>
      <c r="M115" s="253"/>
      <c r="N115" s="232">
        <f t="shared" si="557"/>
        <v>2550</v>
      </c>
      <c r="O115" s="233">
        <f t="shared" si="560"/>
        <v>2618</v>
      </c>
      <c r="P115" s="232">
        <f t="shared" si="561"/>
        <v>2550</v>
      </c>
      <c r="Q115" s="233">
        <f t="shared" si="562"/>
        <v>2618</v>
      </c>
      <c r="R115" s="254">
        <v>276</v>
      </c>
      <c r="S115" s="780">
        <v>297</v>
      </c>
      <c r="T115" s="232">
        <f t="shared" si="563"/>
        <v>276</v>
      </c>
      <c r="U115" s="233">
        <f t="shared" si="564"/>
        <v>297</v>
      </c>
      <c r="V115" s="254">
        <v>7</v>
      </c>
      <c r="W115" s="738">
        <v>9</v>
      </c>
      <c r="X115" s="232">
        <f t="shared" si="565"/>
        <v>7</v>
      </c>
      <c r="Y115" s="233">
        <f t="shared" si="566"/>
        <v>9</v>
      </c>
      <c r="Z115" s="257"/>
      <c r="AA115" s="256"/>
      <c r="AB115" s="232">
        <f t="shared" si="567"/>
        <v>0</v>
      </c>
      <c r="AC115" s="233">
        <f t="shared" si="568"/>
        <v>0</v>
      </c>
      <c r="AD115" s="225">
        <f t="shared" si="569"/>
        <v>283</v>
      </c>
      <c r="AE115" s="233">
        <f t="shared" si="570"/>
        <v>306</v>
      </c>
      <c r="AF115" s="225">
        <f t="shared" si="571"/>
        <v>283</v>
      </c>
      <c r="AG115" s="233">
        <f t="shared" si="572"/>
        <v>306</v>
      </c>
      <c r="AH115" s="245">
        <v>4.9000000000000004</v>
      </c>
      <c r="AI115" s="354">
        <v>4.9000000000000004</v>
      </c>
      <c r="AJ115" s="232">
        <f t="shared" si="573"/>
        <v>1352.4</v>
      </c>
      <c r="AK115" s="233">
        <f t="shared" si="574"/>
        <v>1455.3000000000002</v>
      </c>
      <c r="AL115" s="245">
        <v>6.57</v>
      </c>
      <c r="AM115" s="354">
        <v>6.3</v>
      </c>
      <c r="AN115" s="232">
        <f t="shared" si="575"/>
        <v>45.99</v>
      </c>
      <c r="AO115" s="233">
        <f t="shared" si="576"/>
        <v>56.699999999999996</v>
      </c>
      <c r="AP115" s="245"/>
      <c r="AQ115" s="354"/>
      <c r="AR115" s="232">
        <f t="shared" si="577"/>
        <v>0</v>
      </c>
      <c r="AS115" s="233">
        <f t="shared" si="578"/>
        <v>0</v>
      </c>
      <c r="AT115" s="545">
        <f t="shared" si="579"/>
        <v>4.9413074204946996</v>
      </c>
      <c r="AU115" s="546">
        <f t="shared" si="580"/>
        <v>4.9411764705882364</v>
      </c>
      <c r="AV115" s="232">
        <f t="shared" si="581"/>
        <v>1398.39</v>
      </c>
      <c r="AW115" s="233">
        <f t="shared" si="582"/>
        <v>1512.0000000000002</v>
      </c>
      <c r="AX115" s="257">
        <v>140.38999999999999</v>
      </c>
      <c r="AY115" s="735">
        <v>144</v>
      </c>
      <c r="AZ115" s="232">
        <f t="shared" si="583"/>
        <v>38747.64</v>
      </c>
      <c r="BA115" s="233">
        <f t="shared" si="584"/>
        <v>42768</v>
      </c>
      <c r="BB115" s="257">
        <v>146.13999999999999</v>
      </c>
      <c r="BC115" s="735">
        <v>138.80000000000001</v>
      </c>
      <c r="BD115" s="232">
        <f t="shared" si="585"/>
        <v>1022.9799999999999</v>
      </c>
      <c r="BE115" s="233">
        <f t="shared" si="586"/>
        <v>1249.2</v>
      </c>
      <c r="BF115" s="254"/>
      <c r="BG115" s="253">
        <v>0</v>
      </c>
      <c r="BH115" s="232">
        <f t="shared" si="587"/>
        <v>0</v>
      </c>
      <c r="BI115" s="233">
        <f t="shared" si="588"/>
        <v>0</v>
      </c>
      <c r="BJ115" s="232">
        <f t="shared" si="589"/>
        <v>140.5322261484099</v>
      </c>
      <c r="BK115" s="233">
        <f t="shared" si="590"/>
        <v>143.84705882352941</v>
      </c>
      <c r="BL115" s="232">
        <f t="shared" si="591"/>
        <v>39770.620000000003</v>
      </c>
      <c r="BM115" s="233">
        <f t="shared" si="592"/>
        <v>44017.2</v>
      </c>
      <c r="BN115" s="257">
        <v>1091</v>
      </c>
      <c r="BO115" s="738">
        <v>1154</v>
      </c>
      <c r="BP115" s="232">
        <f t="shared" si="593"/>
        <v>1091</v>
      </c>
      <c r="BQ115" s="233">
        <f t="shared" si="594"/>
        <v>1154</v>
      </c>
      <c r="BR115" s="257">
        <v>70</v>
      </c>
      <c r="BS115" s="738">
        <v>67</v>
      </c>
      <c r="BT115" s="232">
        <f t="shared" si="595"/>
        <v>70</v>
      </c>
      <c r="BU115" s="233">
        <f t="shared" si="596"/>
        <v>67</v>
      </c>
      <c r="BV115" s="257"/>
      <c r="BW115" s="256"/>
      <c r="BX115" s="232">
        <f t="shared" si="597"/>
        <v>0</v>
      </c>
      <c r="BY115" s="233">
        <f t="shared" si="598"/>
        <v>0</v>
      </c>
      <c r="BZ115" s="225">
        <f t="shared" si="599"/>
        <v>1161</v>
      </c>
      <c r="CA115" s="233">
        <f t="shared" si="600"/>
        <v>1221</v>
      </c>
      <c r="CB115" s="225">
        <f t="shared" si="601"/>
        <v>1161</v>
      </c>
      <c r="CC115" s="233">
        <f t="shared" si="602"/>
        <v>1221</v>
      </c>
      <c r="CD115" s="336">
        <v>5.2</v>
      </c>
      <c r="CE115" s="286">
        <v>5.4</v>
      </c>
      <c r="CF115" s="232">
        <f t="shared" si="603"/>
        <v>5673.2</v>
      </c>
      <c r="CG115" s="233">
        <f t="shared" si="604"/>
        <v>6231.6</v>
      </c>
      <c r="CH115" s="336">
        <v>6.29</v>
      </c>
      <c r="CI115" s="286">
        <v>6.7</v>
      </c>
      <c r="CJ115" s="232">
        <f t="shared" si="605"/>
        <v>440.3</v>
      </c>
      <c r="CK115" s="233">
        <f t="shared" si="606"/>
        <v>448.90000000000003</v>
      </c>
      <c r="CL115" s="336"/>
      <c r="CM115" s="286">
        <v>0</v>
      </c>
      <c r="CN115" s="232">
        <f t="shared" si="607"/>
        <v>0</v>
      </c>
      <c r="CO115" s="233">
        <f t="shared" si="608"/>
        <v>0</v>
      </c>
      <c r="CP115" s="232">
        <f t="shared" si="609"/>
        <v>5.2657192075796724</v>
      </c>
      <c r="CQ115" s="546">
        <f t="shared" si="610"/>
        <v>5.4713349713349713</v>
      </c>
      <c r="CR115" s="232">
        <f t="shared" si="611"/>
        <v>6113.5</v>
      </c>
      <c r="CS115" s="233">
        <f t="shared" si="612"/>
        <v>6680.5</v>
      </c>
      <c r="CT115" s="257">
        <v>143.6</v>
      </c>
      <c r="CU115" s="735">
        <v>145.30000000000001</v>
      </c>
      <c r="CV115" s="232">
        <f t="shared" si="613"/>
        <v>156667.6</v>
      </c>
      <c r="CW115" s="233">
        <f t="shared" si="614"/>
        <v>167676.20000000001</v>
      </c>
      <c r="CX115" s="257">
        <v>132.69999999999999</v>
      </c>
      <c r="CY115" s="735">
        <v>137.69999999999999</v>
      </c>
      <c r="CZ115" s="232">
        <f t="shared" si="615"/>
        <v>9289</v>
      </c>
      <c r="DA115" s="233">
        <f t="shared" si="616"/>
        <v>9225.9</v>
      </c>
      <c r="DB115" s="254"/>
      <c r="DC115" s="253"/>
      <c r="DD115" s="232">
        <f t="shared" si="617"/>
        <v>0</v>
      </c>
      <c r="DE115" s="233">
        <f t="shared" si="618"/>
        <v>0</v>
      </c>
      <c r="DF115" s="232">
        <f t="shared" si="619"/>
        <v>142.94280792420327</v>
      </c>
      <c r="DG115" s="233">
        <f t="shared" si="620"/>
        <v>144.88296478296479</v>
      </c>
      <c r="DH115" s="232">
        <f t="shared" si="621"/>
        <v>165956.59999999998</v>
      </c>
      <c r="DI115" s="233">
        <f t="shared" si="622"/>
        <v>176902.1</v>
      </c>
      <c r="DJ115" s="232">
        <f t="shared" si="623"/>
        <v>1444</v>
      </c>
      <c r="DK115" s="233">
        <f t="shared" si="624"/>
        <v>1527</v>
      </c>
      <c r="DL115" s="232">
        <f t="shared" si="625"/>
        <v>1444</v>
      </c>
      <c r="DM115" s="233">
        <f t="shared" si="626"/>
        <v>1527</v>
      </c>
      <c r="DN115" s="545">
        <f t="shared" si="627"/>
        <v>5.2021398891966761</v>
      </c>
      <c r="DO115" s="546">
        <f t="shared" si="628"/>
        <v>5.3650949574328752</v>
      </c>
      <c r="DP115" s="232">
        <f t="shared" si="629"/>
        <v>7511.89</v>
      </c>
      <c r="DQ115" s="233">
        <f t="shared" si="630"/>
        <v>8192.5</v>
      </c>
      <c r="DR115" s="232">
        <f t="shared" si="631"/>
        <v>142.47037396121883</v>
      </c>
      <c r="DS115" s="233">
        <f t="shared" si="632"/>
        <v>144.67537655533727</v>
      </c>
      <c r="DT115" s="232">
        <f t="shared" si="633"/>
        <v>205727.21999999997</v>
      </c>
      <c r="DU115" s="233">
        <f t="shared" si="634"/>
        <v>220919.30000000002</v>
      </c>
      <c r="DV115" s="257">
        <v>619</v>
      </c>
      <c r="DW115" s="738">
        <v>704</v>
      </c>
      <c r="DX115" s="232">
        <f t="shared" si="635"/>
        <v>619</v>
      </c>
      <c r="DY115" s="233">
        <f t="shared" si="636"/>
        <v>704</v>
      </c>
      <c r="DZ115" s="257">
        <v>239</v>
      </c>
      <c r="EA115" s="738">
        <v>272</v>
      </c>
      <c r="EB115" s="232">
        <f t="shared" si="637"/>
        <v>239</v>
      </c>
      <c r="EC115" s="233">
        <f t="shared" si="638"/>
        <v>272</v>
      </c>
      <c r="ED115" s="257"/>
      <c r="EE115" s="256"/>
      <c r="EF115" s="232">
        <f t="shared" si="639"/>
        <v>0</v>
      </c>
      <c r="EG115" s="233">
        <f t="shared" si="640"/>
        <v>0</v>
      </c>
      <c r="EH115" s="225">
        <f t="shared" si="641"/>
        <v>858</v>
      </c>
      <c r="EI115" s="233">
        <f t="shared" si="642"/>
        <v>976</v>
      </c>
      <c r="EJ115" s="225">
        <f t="shared" si="643"/>
        <v>858</v>
      </c>
      <c r="EK115" s="233">
        <f t="shared" si="644"/>
        <v>976</v>
      </c>
      <c r="EL115" s="336">
        <v>3.78</v>
      </c>
      <c r="EM115" s="286">
        <v>6.1</v>
      </c>
      <c r="EN115" s="232">
        <f t="shared" si="645"/>
        <v>2339.8199999999997</v>
      </c>
      <c r="EO115" s="233">
        <f t="shared" si="646"/>
        <v>4294.3999999999996</v>
      </c>
      <c r="EP115" s="336">
        <v>3.99</v>
      </c>
      <c r="EQ115" s="286">
        <v>6.5</v>
      </c>
      <c r="ER115" s="232">
        <f t="shared" si="647"/>
        <v>953.61</v>
      </c>
      <c r="ES115" s="233">
        <f t="shared" si="648"/>
        <v>1768</v>
      </c>
      <c r="ET115" s="336"/>
      <c r="EU115" s="286"/>
      <c r="EV115" s="232">
        <f t="shared" si="649"/>
        <v>0</v>
      </c>
      <c r="EW115" s="233">
        <f t="shared" si="650"/>
        <v>0</v>
      </c>
      <c r="EX115" s="545">
        <f t="shared" si="651"/>
        <v>3.8384965034965033</v>
      </c>
      <c r="EY115" s="546">
        <f t="shared" si="652"/>
        <v>6.2114754098360656</v>
      </c>
      <c r="EZ115" s="232">
        <f t="shared" si="653"/>
        <v>3293.43</v>
      </c>
      <c r="FA115" s="233">
        <f t="shared" si="654"/>
        <v>6062.4</v>
      </c>
      <c r="FB115" s="257">
        <v>97.46</v>
      </c>
      <c r="FC115" s="735">
        <v>100.2</v>
      </c>
      <c r="FD115" s="232">
        <f t="shared" si="655"/>
        <v>60327.74</v>
      </c>
      <c r="FE115" s="233">
        <f t="shared" si="656"/>
        <v>70540.800000000003</v>
      </c>
      <c r="FF115" s="257">
        <v>85.92</v>
      </c>
      <c r="FG115" s="735">
        <v>85.9</v>
      </c>
      <c r="FH115" s="232">
        <f t="shared" si="657"/>
        <v>20534.88</v>
      </c>
      <c r="FI115" s="233">
        <f t="shared" si="658"/>
        <v>23364.800000000003</v>
      </c>
      <c r="FJ115" s="254"/>
      <c r="FK115" s="253"/>
      <c r="FL115" s="232">
        <f t="shared" si="659"/>
        <v>0</v>
      </c>
      <c r="FM115" s="233">
        <f t="shared" si="660"/>
        <v>0</v>
      </c>
      <c r="FN115" s="232">
        <f t="shared" si="661"/>
        <v>94.245477855477844</v>
      </c>
      <c r="FO115" s="233">
        <f t="shared" si="662"/>
        <v>96.214754098360658</v>
      </c>
      <c r="FP115" s="232">
        <f t="shared" si="663"/>
        <v>80862.62</v>
      </c>
      <c r="FQ115" s="233">
        <f t="shared" si="664"/>
        <v>93905.600000000006</v>
      </c>
      <c r="FR115" s="257">
        <v>248</v>
      </c>
      <c r="FS115" s="735">
        <v>115</v>
      </c>
      <c r="FT115" s="232">
        <f t="shared" si="665"/>
        <v>248</v>
      </c>
      <c r="FU115" s="233">
        <f t="shared" si="666"/>
        <v>115</v>
      </c>
      <c r="FV115" s="257">
        <v>6.09</v>
      </c>
      <c r="FW115" s="735">
        <v>6.6</v>
      </c>
      <c r="FX115" s="232">
        <f t="shared" si="667"/>
        <v>1510.32</v>
      </c>
      <c r="FY115" s="233">
        <f t="shared" si="668"/>
        <v>759</v>
      </c>
      <c r="FZ115" s="257">
        <v>90.85</v>
      </c>
      <c r="GA115" s="735">
        <v>75.599999999999994</v>
      </c>
      <c r="GB115" s="232">
        <f t="shared" si="669"/>
        <v>22530.799999999999</v>
      </c>
      <c r="GC115" s="233">
        <f t="shared" si="670"/>
        <v>8694</v>
      </c>
      <c r="GD115" s="249">
        <f t="shared" si="671"/>
        <v>1986</v>
      </c>
      <c r="GE115" s="233">
        <f t="shared" si="672"/>
        <v>2155</v>
      </c>
      <c r="GF115" s="232">
        <f t="shared" si="673"/>
        <v>1986</v>
      </c>
      <c r="GG115" s="233">
        <f t="shared" si="674"/>
        <v>2155</v>
      </c>
      <c r="GH115" s="232">
        <f t="shared" si="675"/>
        <v>9365.42</v>
      </c>
      <c r="GI115" s="233">
        <f t="shared" si="676"/>
        <v>11981.3</v>
      </c>
      <c r="GJ115" s="232">
        <f t="shared" si="677"/>
        <v>255742.97999999998</v>
      </c>
      <c r="GK115" s="233">
        <f t="shared" si="678"/>
        <v>280985</v>
      </c>
      <c r="GL115" s="249">
        <f t="shared" si="679"/>
        <v>316</v>
      </c>
      <c r="GM115" s="233">
        <f t="shared" si="680"/>
        <v>348</v>
      </c>
      <c r="GN115" s="232">
        <f t="shared" si="681"/>
        <v>316</v>
      </c>
      <c r="GO115" s="233">
        <f t="shared" si="682"/>
        <v>348</v>
      </c>
      <c r="GP115" s="232">
        <f t="shared" si="683"/>
        <v>1439.9</v>
      </c>
      <c r="GQ115" s="233">
        <f t="shared" si="684"/>
        <v>2273.6</v>
      </c>
      <c r="GR115" s="232">
        <f t="shared" si="685"/>
        <v>30846.86</v>
      </c>
      <c r="GS115" s="233">
        <f t="shared" si="686"/>
        <v>33839.9</v>
      </c>
      <c r="GT115" s="249">
        <f t="shared" si="687"/>
        <v>2302</v>
      </c>
      <c r="GU115" s="233">
        <f t="shared" si="688"/>
        <v>2503</v>
      </c>
      <c r="GV115" s="232">
        <f t="shared" si="689"/>
        <v>2302</v>
      </c>
      <c r="GW115" s="233">
        <f t="shared" si="690"/>
        <v>2503</v>
      </c>
      <c r="GX115" s="232">
        <f t="shared" si="691"/>
        <v>10805.32</v>
      </c>
      <c r="GY115" s="233">
        <f t="shared" si="692"/>
        <v>14254.9</v>
      </c>
      <c r="GZ115" s="232">
        <f t="shared" si="693"/>
        <v>286589.83999999997</v>
      </c>
      <c r="HA115" s="233">
        <f t="shared" si="694"/>
        <v>314824.90000000002</v>
      </c>
      <c r="HB115" s="249">
        <f t="shared" si="695"/>
        <v>0</v>
      </c>
      <c r="HC115" s="233">
        <f t="shared" si="696"/>
        <v>0</v>
      </c>
      <c r="HD115" s="232">
        <f t="shared" si="697"/>
        <v>0</v>
      </c>
      <c r="HE115" s="233">
        <f t="shared" si="698"/>
        <v>0</v>
      </c>
      <c r="HF115" s="232" t="str">
        <f t="shared" si="699"/>
        <v/>
      </c>
      <c r="HG115" s="233" t="str">
        <f t="shared" si="700"/>
        <v/>
      </c>
      <c r="HH115" s="232" t="str">
        <f t="shared" si="701"/>
        <v/>
      </c>
      <c r="HI115" s="233" t="str">
        <f t="shared" si="702"/>
        <v/>
      </c>
      <c r="HJ115" s="249">
        <f t="shared" si="703"/>
        <v>12315.64</v>
      </c>
      <c r="HK115" s="233">
        <f t="shared" si="704"/>
        <v>15013.9</v>
      </c>
      <c r="HL115" s="232">
        <f t="shared" si="705"/>
        <v>309120.63999999996</v>
      </c>
      <c r="HM115" s="232">
        <f t="shared" si="706"/>
        <v>323518.90000000002</v>
      </c>
    </row>
    <row r="116" spans="1:221" ht="15.75">
      <c r="A116" s="465" t="s">
        <v>83</v>
      </c>
      <c r="B116" s="466" t="s">
        <v>943</v>
      </c>
      <c r="C116" s="467"/>
      <c r="D116" s="465">
        <v>156620</v>
      </c>
      <c r="E116" s="252">
        <v>3</v>
      </c>
      <c r="F116" s="332">
        <v>2125</v>
      </c>
      <c r="G116" s="468">
        <v>2135</v>
      </c>
      <c r="H116" s="254"/>
      <c r="I116" s="255"/>
      <c r="J116" s="232">
        <f t="shared" si="558"/>
        <v>2125</v>
      </c>
      <c r="K116" s="233">
        <f t="shared" si="559"/>
        <v>2135</v>
      </c>
      <c r="L116" s="333"/>
      <c r="M116" s="253"/>
      <c r="N116" s="232">
        <f t="shared" si="557"/>
        <v>2125</v>
      </c>
      <c r="O116" s="233">
        <f t="shared" si="560"/>
        <v>2135</v>
      </c>
      <c r="P116" s="232">
        <f t="shared" si="561"/>
        <v>2125</v>
      </c>
      <c r="Q116" s="233">
        <f t="shared" si="562"/>
        <v>2135</v>
      </c>
      <c r="R116" s="254">
        <v>151</v>
      </c>
      <c r="S116" s="780">
        <v>270</v>
      </c>
      <c r="T116" s="232">
        <f t="shared" si="563"/>
        <v>151</v>
      </c>
      <c r="U116" s="233">
        <f t="shared" si="564"/>
        <v>270</v>
      </c>
      <c r="V116" s="254">
        <v>3</v>
      </c>
      <c r="W116" s="738">
        <v>20</v>
      </c>
      <c r="X116" s="232">
        <f t="shared" si="565"/>
        <v>3</v>
      </c>
      <c r="Y116" s="233">
        <f t="shared" si="566"/>
        <v>20</v>
      </c>
      <c r="Z116" s="257"/>
      <c r="AA116" s="256"/>
      <c r="AB116" s="232">
        <f t="shared" si="567"/>
        <v>0</v>
      </c>
      <c r="AC116" s="233">
        <f t="shared" si="568"/>
        <v>0</v>
      </c>
      <c r="AD116" s="225">
        <f t="shared" si="569"/>
        <v>154</v>
      </c>
      <c r="AE116" s="233">
        <f t="shared" si="570"/>
        <v>290</v>
      </c>
      <c r="AF116" s="225">
        <f t="shared" si="571"/>
        <v>154</v>
      </c>
      <c r="AG116" s="233">
        <f t="shared" si="572"/>
        <v>290</v>
      </c>
      <c r="AH116" s="245">
        <v>5</v>
      </c>
      <c r="AI116" s="354">
        <v>5</v>
      </c>
      <c r="AJ116" s="232">
        <f t="shared" si="573"/>
        <v>755</v>
      </c>
      <c r="AK116" s="233">
        <f t="shared" si="574"/>
        <v>1350</v>
      </c>
      <c r="AL116" s="245">
        <v>5.33</v>
      </c>
      <c r="AM116" s="354">
        <v>5.5</v>
      </c>
      <c r="AN116" s="232">
        <f t="shared" si="575"/>
        <v>15.99</v>
      </c>
      <c r="AO116" s="233">
        <f t="shared" si="576"/>
        <v>110</v>
      </c>
      <c r="AP116" s="245"/>
      <c r="AQ116" s="354"/>
      <c r="AR116" s="232">
        <f t="shared" si="577"/>
        <v>0</v>
      </c>
      <c r="AS116" s="233">
        <f t="shared" si="578"/>
        <v>0</v>
      </c>
      <c r="AT116" s="545">
        <f t="shared" si="579"/>
        <v>5.0064285714285717</v>
      </c>
      <c r="AU116" s="546">
        <f t="shared" si="580"/>
        <v>5.0344827586206895</v>
      </c>
      <c r="AV116" s="232">
        <f t="shared" si="581"/>
        <v>770.99</v>
      </c>
      <c r="AW116" s="233">
        <f t="shared" si="582"/>
        <v>1460</v>
      </c>
      <c r="AX116" s="257">
        <v>142.35</v>
      </c>
      <c r="AY116" s="735">
        <v>147.19999999999999</v>
      </c>
      <c r="AZ116" s="232">
        <f t="shared" si="583"/>
        <v>21494.85</v>
      </c>
      <c r="BA116" s="233">
        <f t="shared" si="584"/>
        <v>39744</v>
      </c>
      <c r="BB116" s="257">
        <v>147</v>
      </c>
      <c r="BC116" s="735">
        <v>179.2</v>
      </c>
      <c r="BD116" s="232">
        <f t="shared" si="585"/>
        <v>441</v>
      </c>
      <c r="BE116" s="233">
        <f t="shared" si="586"/>
        <v>3584</v>
      </c>
      <c r="BF116" s="254"/>
      <c r="BG116" s="253">
        <v>0</v>
      </c>
      <c r="BH116" s="232">
        <f t="shared" si="587"/>
        <v>0</v>
      </c>
      <c r="BI116" s="233">
        <f t="shared" si="588"/>
        <v>0</v>
      </c>
      <c r="BJ116" s="232">
        <f t="shared" si="589"/>
        <v>142.4405844155844</v>
      </c>
      <c r="BK116" s="233">
        <f t="shared" si="590"/>
        <v>149.40689655172415</v>
      </c>
      <c r="BL116" s="232">
        <f t="shared" si="591"/>
        <v>21935.85</v>
      </c>
      <c r="BM116" s="233">
        <f t="shared" si="592"/>
        <v>43328</v>
      </c>
      <c r="BN116" s="257">
        <v>805</v>
      </c>
      <c r="BO116" s="738">
        <v>801</v>
      </c>
      <c r="BP116" s="232">
        <f t="shared" si="593"/>
        <v>805</v>
      </c>
      <c r="BQ116" s="233">
        <f t="shared" si="594"/>
        <v>801</v>
      </c>
      <c r="BR116" s="257">
        <v>51</v>
      </c>
      <c r="BS116" s="738">
        <v>52</v>
      </c>
      <c r="BT116" s="232">
        <f t="shared" si="595"/>
        <v>51</v>
      </c>
      <c r="BU116" s="233">
        <f t="shared" si="596"/>
        <v>52</v>
      </c>
      <c r="BV116" s="257"/>
      <c r="BW116" s="256"/>
      <c r="BX116" s="232">
        <f t="shared" si="597"/>
        <v>0</v>
      </c>
      <c r="BY116" s="233">
        <f t="shared" si="598"/>
        <v>0</v>
      </c>
      <c r="BZ116" s="225">
        <f t="shared" si="599"/>
        <v>856</v>
      </c>
      <c r="CA116" s="233">
        <f t="shared" si="600"/>
        <v>853</v>
      </c>
      <c r="CB116" s="225">
        <f t="shared" si="601"/>
        <v>856</v>
      </c>
      <c r="CC116" s="233">
        <f t="shared" si="602"/>
        <v>853</v>
      </c>
      <c r="CD116" s="336">
        <v>5.32</v>
      </c>
      <c r="CE116" s="286">
        <v>5.5</v>
      </c>
      <c r="CF116" s="232">
        <f t="shared" si="603"/>
        <v>4282.6000000000004</v>
      </c>
      <c r="CG116" s="233">
        <f t="shared" si="604"/>
        <v>4405.5</v>
      </c>
      <c r="CH116" s="336">
        <v>6.72</v>
      </c>
      <c r="CI116" s="286">
        <v>6.9</v>
      </c>
      <c r="CJ116" s="232">
        <f t="shared" si="605"/>
        <v>342.71999999999997</v>
      </c>
      <c r="CK116" s="233">
        <f t="shared" si="606"/>
        <v>358.8</v>
      </c>
      <c r="CL116" s="336"/>
      <c r="CM116" s="286">
        <v>0</v>
      </c>
      <c r="CN116" s="232">
        <f t="shared" si="607"/>
        <v>0</v>
      </c>
      <c r="CO116" s="233">
        <f t="shared" si="608"/>
        <v>0</v>
      </c>
      <c r="CP116" s="232">
        <f t="shared" si="609"/>
        <v>5.4034112149532714</v>
      </c>
      <c r="CQ116" s="546">
        <f t="shared" si="610"/>
        <v>5.5853458382180543</v>
      </c>
      <c r="CR116" s="232">
        <f t="shared" si="611"/>
        <v>4625.3200000000006</v>
      </c>
      <c r="CS116" s="233">
        <f t="shared" si="612"/>
        <v>4764.3</v>
      </c>
      <c r="CT116" s="257">
        <v>150.13</v>
      </c>
      <c r="CU116" s="735">
        <v>155.4</v>
      </c>
      <c r="CV116" s="232">
        <f t="shared" si="613"/>
        <v>120854.65</v>
      </c>
      <c r="CW116" s="233">
        <f t="shared" si="614"/>
        <v>124475.40000000001</v>
      </c>
      <c r="CX116" s="257">
        <v>139.51</v>
      </c>
      <c r="CY116" s="735">
        <v>152.5</v>
      </c>
      <c r="CZ116" s="232">
        <f t="shared" si="615"/>
        <v>7115.0099999999993</v>
      </c>
      <c r="DA116" s="233">
        <f t="shared" si="616"/>
        <v>7930</v>
      </c>
      <c r="DB116" s="254"/>
      <c r="DC116" s="253"/>
      <c r="DD116" s="232">
        <f t="shared" si="617"/>
        <v>0</v>
      </c>
      <c r="DE116" s="233">
        <f t="shared" si="618"/>
        <v>0</v>
      </c>
      <c r="DF116" s="232">
        <f t="shared" si="619"/>
        <v>149.49726635514017</v>
      </c>
      <c r="DG116" s="233">
        <f t="shared" si="620"/>
        <v>155.22321219226262</v>
      </c>
      <c r="DH116" s="232">
        <f t="shared" si="621"/>
        <v>127969.65999999999</v>
      </c>
      <c r="DI116" s="233">
        <f t="shared" si="622"/>
        <v>132405.40000000002</v>
      </c>
      <c r="DJ116" s="232">
        <f t="shared" si="623"/>
        <v>1010</v>
      </c>
      <c r="DK116" s="233">
        <f t="shared" si="624"/>
        <v>1143</v>
      </c>
      <c r="DL116" s="232">
        <f t="shared" si="625"/>
        <v>1010</v>
      </c>
      <c r="DM116" s="233">
        <f t="shared" si="626"/>
        <v>1143</v>
      </c>
      <c r="DN116" s="545">
        <f t="shared" si="627"/>
        <v>5.3428811881188123</v>
      </c>
      <c r="DO116" s="546">
        <f t="shared" si="628"/>
        <v>5.4455818022747158</v>
      </c>
      <c r="DP116" s="232">
        <f t="shared" si="629"/>
        <v>5396.31</v>
      </c>
      <c r="DQ116" s="233">
        <f t="shared" si="630"/>
        <v>6224.3</v>
      </c>
      <c r="DR116" s="232">
        <f t="shared" si="631"/>
        <v>148.42129702970294</v>
      </c>
      <c r="DS116" s="233">
        <f t="shared" si="632"/>
        <v>153.74750656167981</v>
      </c>
      <c r="DT116" s="232">
        <f t="shared" si="633"/>
        <v>149905.50999999998</v>
      </c>
      <c r="DU116" s="233">
        <f t="shared" si="634"/>
        <v>175733.40000000002</v>
      </c>
      <c r="DV116" s="257">
        <v>650</v>
      </c>
      <c r="DW116" s="738">
        <v>704</v>
      </c>
      <c r="DX116" s="232">
        <f t="shared" si="635"/>
        <v>650</v>
      </c>
      <c r="DY116" s="233">
        <f t="shared" si="636"/>
        <v>704</v>
      </c>
      <c r="DZ116" s="257">
        <v>189</v>
      </c>
      <c r="EA116" s="738">
        <v>196</v>
      </c>
      <c r="EB116" s="232">
        <f t="shared" si="637"/>
        <v>189</v>
      </c>
      <c r="EC116" s="233">
        <f t="shared" si="638"/>
        <v>196</v>
      </c>
      <c r="ED116" s="257"/>
      <c r="EE116" s="256"/>
      <c r="EF116" s="232">
        <f t="shared" si="639"/>
        <v>0</v>
      </c>
      <c r="EG116" s="233">
        <f t="shared" si="640"/>
        <v>0</v>
      </c>
      <c r="EH116" s="225">
        <f t="shared" si="641"/>
        <v>839</v>
      </c>
      <c r="EI116" s="233">
        <f t="shared" si="642"/>
        <v>900</v>
      </c>
      <c r="EJ116" s="225">
        <f t="shared" si="643"/>
        <v>839</v>
      </c>
      <c r="EK116" s="233">
        <f t="shared" si="644"/>
        <v>900</v>
      </c>
      <c r="EL116" s="336">
        <v>3.64</v>
      </c>
      <c r="EM116" s="286">
        <v>6.3</v>
      </c>
      <c r="EN116" s="232">
        <f t="shared" si="645"/>
        <v>2366</v>
      </c>
      <c r="EO116" s="233">
        <f t="shared" si="646"/>
        <v>4435.2</v>
      </c>
      <c r="EP116" s="336">
        <v>3.75</v>
      </c>
      <c r="EQ116" s="286">
        <v>6.8</v>
      </c>
      <c r="ER116" s="232">
        <f t="shared" si="647"/>
        <v>708.75</v>
      </c>
      <c r="ES116" s="233">
        <f t="shared" si="648"/>
        <v>1332.8</v>
      </c>
      <c r="ET116" s="336"/>
      <c r="EU116" s="286"/>
      <c r="EV116" s="232">
        <f t="shared" si="649"/>
        <v>0</v>
      </c>
      <c r="EW116" s="233">
        <f t="shared" si="650"/>
        <v>0</v>
      </c>
      <c r="EX116" s="545">
        <f t="shared" si="651"/>
        <v>3.6647794994040526</v>
      </c>
      <c r="EY116" s="546">
        <f t="shared" si="652"/>
        <v>6.4088888888888889</v>
      </c>
      <c r="EZ116" s="232">
        <f t="shared" si="653"/>
        <v>3074.75</v>
      </c>
      <c r="FA116" s="233">
        <f t="shared" si="654"/>
        <v>5768</v>
      </c>
      <c r="FB116" s="257">
        <v>96.42</v>
      </c>
      <c r="FC116" s="735">
        <v>94.8</v>
      </c>
      <c r="FD116" s="232">
        <f t="shared" si="655"/>
        <v>62673</v>
      </c>
      <c r="FE116" s="233">
        <f t="shared" si="656"/>
        <v>66739.199999999997</v>
      </c>
      <c r="FF116" s="257">
        <v>84.07</v>
      </c>
      <c r="FG116" s="735">
        <v>90</v>
      </c>
      <c r="FH116" s="232">
        <f t="shared" si="657"/>
        <v>15889.23</v>
      </c>
      <c r="FI116" s="233">
        <f t="shared" si="658"/>
        <v>17640</v>
      </c>
      <c r="FJ116" s="254"/>
      <c r="FK116" s="253"/>
      <c r="FL116" s="232">
        <f t="shared" si="659"/>
        <v>0</v>
      </c>
      <c r="FM116" s="233">
        <f t="shared" si="660"/>
        <v>0</v>
      </c>
      <c r="FN116" s="232">
        <f t="shared" si="661"/>
        <v>93.637938021454104</v>
      </c>
      <c r="FO116" s="233">
        <f t="shared" si="662"/>
        <v>93.754666666666665</v>
      </c>
      <c r="FP116" s="232">
        <f t="shared" si="663"/>
        <v>78562.23</v>
      </c>
      <c r="FQ116" s="233">
        <f t="shared" si="664"/>
        <v>84379.199999999997</v>
      </c>
      <c r="FR116" s="257">
        <v>276</v>
      </c>
      <c r="FS116" s="735">
        <v>92</v>
      </c>
      <c r="FT116" s="232">
        <f t="shared" si="665"/>
        <v>276</v>
      </c>
      <c r="FU116" s="233">
        <f t="shared" si="666"/>
        <v>92</v>
      </c>
      <c r="FV116" s="257">
        <v>6.17</v>
      </c>
      <c r="FW116" s="735">
        <v>6.9</v>
      </c>
      <c r="FX116" s="232">
        <f t="shared" si="667"/>
        <v>1702.92</v>
      </c>
      <c r="FY116" s="233">
        <f t="shared" si="668"/>
        <v>634.80000000000007</v>
      </c>
      <c r="FZ116" s="257">
        <v>105.04</v>
      </c>
      <c r="GA116" s="735">
        <v>83.4</v>
      </c>
      <c r="GB116" s="232">
        <f t="shared" si="669"/>
        <v>28991.040000000001</v>
      </c>
      <c r="GC116" s="233">
        <f t="shared" si="670"/>
        <v>7672.8</v>
      </c>
      <c r="GD116" s="249">
        <f t="shared" si="671"/>
        <v>1606</v>
      </c>
      <c r="GE116" s="233">
        <f t="shared" si="672"/>
        <v>1775</v>
      </c>
      <c r="GF116" s="232">
        <f t="shared" si="673"/>
        <v>1606</v>
      </c>
      <c r="GG116" s="233">
        <f t="shared" si="674"/>
        <v>1775</v>
      </c>
      <c r="GH116" s="232">
        <f t="shared" si="675"/>
        <v>7403.6</v>
      </c>
      <c r="GI116" s="233">
        <f t="shared" si="676"/>
        <v>10190.700000000001</v>
      </c>
      <c r="GJ116" s="232">
        <f t="shared" si="677"/>
        <v>205022.5</v>
      </c>
      <c r="GK116" s="233">
        <f t="shared" si="678"/>
        <v>230958.60000000003</v>
      </c>
      <c r="GL116" s="249">
        <f t="shared" si="679"/>
        <v>243</v>
      </c>
      <c r="GM116" s="233">
        <f t="shared" si="680"/>
        <v>268</v>
      </c>
      <c r="GN116" s="232">
        <f t="shared" si="681"/>
        <v>243</v>
      </c>
      <c r="GO116" s="233">
        <f t="shared" si="682"/>
        <v>268</v>
      </c>
      <c r="GP116" s="232">
        <f t="shared" si="683"/>
        <v>1067.46</v>
      </c>
      <c r="GQ116" s="233">
        <f t="shared" si="684"/>
        <v>1801.6</v>
      </c>
      <c r="GR116" s="232">
        <f t="shared" si="685"/>
        <v>23445.239999999998</v>
      </c>
      <c r="GS116" s="233">
        <f t="shared" si="686"/>
        <v>29154</v>
      </c>
      <c r="GT116" s="249">
        <f t="shared" si="687"/>
        <v>1849</v>
      </c>
      <c r="GU116" s="233">
        <f t="shared" si="688"/>
        <v>2043</v>
      </c>
      <c r="GV116" s="232">
        <f t="shared" si="689"/>
        <v>1849</v>
      </c>
      <c r="GW116" s="233">
        <f t="shared" si="690"/>
        <v>2043</v>
      </c>
      <c r="GX116" s="232">
        <f t="shared" si="691"/>
        <v>8471.0600000000013</v>
      </c>
      <c r="GY116" s="233">
        <f t="shared" si="692"/>
        <v>11992.300000000001</v>
      </c>
      <c r="GZ116" s="232">
        <f t="shared" si="693"/>
        <v>228467.74</v>
      </c>
      <c r="HA116" s="233">
        <f t="shared" si="694"/>
        <v>260112.60000000003</v>
      </c>
      <c r="HB116" s="249">
        <f t="shared" si="695"/>
        <v>0</v>
      </c>
      <c r="HC116" s="233">
        <f t="shared" si="696"/>
        <v>0</v>
      </c>
      <c r="HD116" s="232">
        <f t="shared" si="697"/>
        <v>0</v>
      </c>
      <c r="HE116" s="233">
        <f t="shared" si="698"/>
        <v>0</v>
      </c>
      <c r="HF116" s="232" t="str">
        <f t="shared" si="699"/>
        <v/>
      </c>
      <c r="HG116" s="233" t="str">
        <f t="shared" si="700"/>
        <v/>
      </c>
      <c r="HH116" s="232" t="str">
        <f t="shared" si="701"/>
        <v/>
      </c>
      <c r="HI116" s="233" t="str">
        <f t="shared" si="702"/>
        <v/>
      </c>
      <c r="HJ116" s="249">
        <f t="shared" si="703"/>
        <v>10173.980000000001</v>
      </c>
      <c r="HK116" s="233">
        <f t="shared" si="704"/>
        <v>12627.099999999999</v>
      </c>
      <c r="HL116" s="232">
        <f t="shared" si="705"/>
        <v>257458.78</v>
      </c>
      <c r="HM116" s="232">
        <f t="shared" si="706"/>
        <v>267785.40000000002</v>
      </c>
    </row>
    <row r="117" spans="1:221" ht="15.75">
      <c r="A117" s="465" t="s">
        <v>83</v>
      </c>
      <c r="B117" s="469" t="s">
        <v>944</v>
      </c>
      <c r="C117" s="470"/>
      <c r="D117" s="471">
        <v>157386</v>
      </c>
      <c r="E117" s="472">
        <v>3</v>
      </c>
      <c r="F117" s="332">
        <v>926</v>
      </c>
      <c r="G117" s="468">
        <v>1079</v>
      </c>
      <c r="H117" s="254"/>
      <c r="I117" s="255"/>
      <c r="J117" s="232">
        <f t="shared" si="558"/>
        <v>926</v>
      </c>
      <c r="K117" s="233">
        <f t="shared" si="559"/>
        <v>1079</v>
      </c>
      <c r="L117" s="333"/>
      <c r="M117" s="253"/>
      <c r="N117" s="232">
        <f t="shared" si="557"/>
        <v>926</v>
      </c>
      <c r="O117" s="233">
        <f t="shared" si="560"/>
        <v>1079</v>
      </c>
      <c r="P117" s="232">
        <f t="shared" si="561"/>
        <v>926</v>
      </c>
      <c r="Q117" s="233">
        <f t="shared" si="562"/>
        <v>1079</v>
      </c>
      <c r="R117" s="254">
        <v>111</v>
      </c>
      <c r="S117" s="780">
        <v>215</v>
      </c>
      <c r="T117" s="232">
        <f t="shared" si="563"/>
        <v>111</v>
      </c>
      <c r="U117" s="233">
        <f t="shared" si="564"/>
        <v>215</v>
      </c>
      <c r="V117" s="254">
        <v>1</v>
      </c>
      <c r="W117" s="738">
        <v>8</v>
      </c>
      <c r="X117" s="232">
        <f t="shared" si="565"/>
        <v>1</v>
      </c>
      <c r="Y117" s="233">
        <f t="shared" si="566"/>
        <v>8</v>
      </c>
      <c r="Z117" s="257"/>
      <c r="AA117" s="256"/>
      <c r="AB117" s="232">
        <f t="shared" si="567"/>
        <v>0</v>
      </c>
      <c r="AC117" s="233">
        <f t="shared" si="568"/>
        <v>0</v>
      </c>
      <c r="AD117" s="225">
        <f t="shared" si="569"/>
        <v>112</v>
      </c>
      <c r="AE117" s="233">
        <f t="shared" si="570"/>
        <v>223</v>
      </c>
      <c r="AF117" s="225">
        <f t="shared" si="571"/>
        <v>112</v>
      </c>
      <c r="AG117" s="233">
        <f t="shared" si="572"/>
        <v>223</v>
      </c>
      <c r="AH117" s="245">
        <v>4.9000000000000004</v>
      </c>
      <c r="AI117" s="354">
        <v>4.9000000000000004</v>
      </c>
      <c r="AJ117" s="232">
        <f t="shared" si="573"/>
        <v>543.90000000000009</v>
      </c>
      <c r="AK117" s="233">
        <f t="shared" si="574"/>
        <v>1053.5</v>
      </c>
      <c r="AL117" s="245">
        <v>5</v>
      </c>
      <c r="AM117" s="354">
        <v>5.3</v>
      </c>
      <c r="AN117" s="232">
        <f t="shared" si="575"/>
        <v>5</v>
      </c>
      <c r="AO117" s="233">
        <f t="shared" si="576"/>
        <v>42.4</v>
      </c>
      <c r="AP117" s="245"/>
      <c r="AQ117" s="354"/>
      <c r="AR117" s="232">
        <f t="shared" si="577"/>
        <v>0</v>
      </c>
      <c r="AS117" s="233">
        <f t="shared" si="578"/>
        <v>0</v>
      </c>
      <c r="AT117" s="545">
        <f t="shared" si="579"/>
        <v>4.9008928571428578</v>
      </c>
      <c r="AU117" s="546">
        <f t="shared" si="580"/>
        <v>4.9143497757847534</v>
      </c>
      <c r="AV117" s="232">
        <f t="shared" si="581"/>
        <v>548.90000000000009</v>
      </c>
      <c r="AW117" s="233">
        <f t="shared" si="582"/>
        <v>1095.9000000000001</v>
      </c>
      <c r="AX117" s="257">
        <v>140.04</v>
      </c>
      <c r="AY117" s="735">
        <v>141.6</v>
      </c>
      <c r="AZ117" s="232">
        <f t="shared" si="583"/>
        <v>15544.439999999999</v>
      </c>
      <c r="BA117" s="233">
        <f t="shared" si="584"/>
        <v>30444</v>
      </c>
      <c r="BB117" s="257">
        <v>186</v>
      </c>
      <c r="BC117" s="735">
        <v>143.9</v>
      </c>
      <c r="BD117" s="232">
        <f t="shared" si="585"/>
        <v>186</v>
      </c>
      <c r="BE117" s="233">
        <f t="shared" si="586"/>
        <v>1151.2</v>
      </c>
      <c r="BF117" s="254"/>
      <c r="BG117" s="253">
        <v>0</v>
      </c>
      <c r="BH117" s="232">
        <f t="shared" si="587"/>
        <v>0</v>
      </c>
      <c r="BI117" s="233">
        <f t="shared" si="588"/>
        <v>0</v>
      </c>
      <c r="BJ117" s="232">
        <f t="shared" si="589"/>
        <v>140.45035714285714</v>
      </c>
      <c r="BK117" s="233">
        <f t="shared" si="590"/>
        <v>141.68251121076233</v>
      </c>
      <c r="BL117" s="232">
        <f t="shared" si="591"/>
        <v>15730.44</v>
      </c>
      <c r="BM117" s="233">
        <f t="shared" si="592"/>
        <v>31595.200000000001</v>
      </c>
      <c r="BN117" s="257">
        <v>354</v>
      </c>
      <c r="BO117" s="738">
        <v>413</v>
      </c>
      <c r="BP117" s="232">
        <f t="shared" si="593"/>
        <v>354</v>
      </c>
      <c r="BQ117" s="233">
        <f t="shared" si="594"/>
        <v>413</v>
      </c>
      <c r="BR117" s="257">
        <v>14</v>
      </c>
      <c r="BS117" s="738">
        <v>11</v>
      </c>
      <c r="BT117" s="232">
        <f t="shared" si="595"/>
        <v>14</v>
      </c>
      <c r="BU117" s="233">
        <f t="shared" si="596"/>
        <v>11</v>
      </c>
      <c r="BV117" s="257"/>
      <c r="BW117" s="256"/>
      <c r="BX117" s="232">
        <f t="shared" si="597"/>
        <v>0</v>
      </c>
      <c r="BY117" s="233">
        <f t="shared" si="598"/>
        <v>0</v>
      </c>
      <c r="BZ117" s="225">
        <f t="shared" si="599"/>
        <v>368</v>
      </c>
      <c r="CA117" s="233">
        <f t="shared" si="600"/>
        <v>424</v>
      </c>
      <c r="CB117" s="225">
        <f t="shared" si="601"/>
        <v>368</v>
      </c>
      <c r="CC117" s="233">
        <f t="shared" si="602"/>
        <v>424</v>
      </c>
      <c r="CD117" s="336">
        <v>5.36</v>
      </c>
      <c r="CE117" s="286">
        <v>5.5</v>
      </c>
      <c r="CF117" s="232">
        <f t="shared" si="603"/>
        <v>1897.44</v>
      </c>
      <c r="CG117" s="233">
        <f t="shared" si="604"/>
        <v>2271.5</v>
      </c>
      <c r="CH117" s="336">
        <v>6.18</v>
      </c>
      <c r="CI117" s="286">
        <v>7.3</v>
      </c>
      <c r="CJ117" s="232">
        <f t="shared" si="605"/>
        <v>86.52</v>
      </c>
      <c r="CK117" s="233">
        <f t="shared" si="606"/>
        <v>80.3</v>
      </c>
      <c r="CL117" s="336"/>
      <c r="CM117" s="286">
        <v>0</v>
      </c>
      <c r="CN117" s="232">
        <f t="shared" si="607"/>
        <v>0</v>
      </c>
      <c r="CO117" s="233">
        <f t="shared" si="608"/>
        <v>0</v>
      </c>
      <c r="CP117" s="232">
        <f t="shared" si="609"/>
        <v>5.3911956521739128</v>
      </c>
      <c r="CQ117" s="546">
        <f t="shared" si="610"/>
        <v>5.5466981132075475</v>
      </c>
      <c r="CR117" s="232">
        <f t="shared" si="611"/>
        <v>1983.96</v>
      </c>
      <c r="CS117" s="233">
        <f t="shared" si="612"/>
        <v>2351.8000000000002</v>
      </c>
      <c r="CT117" s="257">
        <v>151.69</v>
      </c>
      <c r="CU117" s="735">
        <v>155.19999999999999</v>
      </c>
      <c r="CV117" s="232">
        <f t="shared" si="613"/>
        <v>53698.26</v>
      </c>
      <c r="CW117" s="233">
        <f t="shared" si="614"/>
        <v>64097.599999999999</v>
      </c>
      <c r="CX117" s="257">
        <v>158.57</v>
      </c>
      <c r="CY117" s="735">
        <v>150.69999999999999</v>
      </c>
      <c r="CZ117" s="232">
        <f t="shared" si="615"/>
        <v>2219.98</v>
      </c>
      <c r="DA117" s="233">
        <f t="shared" si="616"/>
        <v>1657.6999999999998</v>
      </c>
      <c r="DB117" s="254"/>
      <c r="DC117" s="253"/>
      <c r="DD117" s="232">
        <f t="shared" si="617"/>
        <v>0</v>
      </c>
      <c r="DE117" s="233">
        <f t="shared" si="618"/>
        <v>0</v>
      </c>
      <c r="DF117" s="232">
        <f t="shared" si="619"/>
        <v>151.95173913043479</v>
      </c>
      <c r="DG117" s="233">
        <f t="shared" si="620"/>
        <v>155.08325471698114</v>
      </c>
      <c r="DH117" s="232">
        <f t="shared" si="621"/>
        <v>55918.240000000005</v>
      </c>
      <c r="DI117" s="233">
        <f t="shared" si="622"/>
        <v>65755.3</v>
      </c>
      <c r="DJ117" s="232">
        <f t="shared" si="623"/>
        <v>480</v>
      </c>
      <c r="DK117" s="233">
        <f t="shared" si="624"/>
        <v>647</v>
      </c>
      <c r="DL117" s="232">
        <f t="shared" si="625"/>
        <v>480</v>
      </c>
      <c r="DM117" s="233">
        <f t="shared" si="626"/>
        <v>647</v>
      </c>
      <c r="DN117" s="545">
        <f t="shared" si="627"/>
        <v>5.276791666666667</v>
      </c>
      <c r="DO117" s="546">
        <f t="shared" si="628"/>
        <v>5.3287480680061829</v>
      </c>
      <c r="DP117" s="232">
        <f t="shared" si="629"/>
        <v>2532.86</v>
      </c>
      <c r="DQ117" s="233">
        <f t="shared" si="630"/>
        <v>3447.7000000000003</v>
      </c>
      <c r="DR117" s="232">
        <f t="shared" si="631"/>
        <v>149.26808333333335</v>
      </c>
      <c r="DS117" s="233">
        <f t="shared" si="632"/>
        <v>150.4644513137558</v>
      </c>
      <c r="DT117" s="232">
        <f t="shared" si="633"/>
        <v>71648.680000000008</v>
      </c>
      <c r="DU117" s="233">
        <f t="shared" si="634"/>
        <v>97350.5</v>
      </c>
      <c r="DV117" s="257">
        <v>177</v>
      </c>
      <c r="DW117" s="738">
        <v>304</v>
      </c>
      <c r="DX117" s="232">
        <f t="shared" si="635"/>
        <v>177</v>
      </c>
      <c r="DY117" s="233">
        <f t="shared" si="636"/>
        <v>304</v>
      </c>
      <c r="DZ117" s="257">
        <v>127</v>
      </c>
      <c r="EA117" s="738">
        <v>89</v>
      </c>
      <c r="EB117" s="232">
        <f t="shared" si="637"/>
        <v>127</v>
      </c>
      <c r="EC117" s="233">
        <f t="shared" si="638"/>
        <v>89</v>
      </c>
      <c r="ED117" s="257"/>
      <c r="EE117" s="256"/>
      <c r="EF117" s="232">
        <f t="shared" si="639"/>
        <v>0</v>
      </c>
      <c r="EG117" s="233">
        <f t="shared" si="640"/>
        <v>0</v>
      </c>
      <c r="EH117" s="225">
        <f t="shared" si="641"/>
        <v>304</v>
      </c>
      <c r="EI117" s="233">
        <f t="shared" si="642"/>
        <v>393</v>
      </c>
      <c r="EJ117" s="225">
        <f t="shared" si="643"/>
        <v>304</v>
      </c>
      <c r="EK117" s="233">
        <f t="shared" si="644"/>
        <v>393</v>
      </c>
      <c r="EL117" s="336">
        <v>4.1500000000000004</v>
      </c>
      <c r="EM117" s="286">
        <v>6.6</v>
      </c>
      <c r="EN117" s="232">
        <f t="shared" si="645"/>
        <v>734.55000000000007</v>
      </c>
      <c r="EO117" s="233">
        <f t="shared" si="646"/>
        <v>2006.3999999999999</v>
      </c>
      <c r="EP117" s="336">
        <v>3.58</v>
      </c>
      <c r="EQ117" s="286">
        <v>6.9</v>
      </c>
      <c r="ER117" s="232">
        <f t="shared" si="647"/>
        <v>454.66</v>
      </c>
      <c r="ES117" s="233">
        <f t="shared" si="648"/>
        <v>614.1</v>
      </c>
      <c r="ET117" s="336"/>
      <c r="EU117" s="286"/>
      <c r="EV117" s="232">
        <f t="shared" si="649"/>
        <v>0</v>
      </c>
      <c r="EW117" s="233">
        <f t="shared" si="650"/>
        <v>0</v>
      </c>
      <c r="EX117" s="545">
        <f t="shared" si="651"/>
        <v>3.9118750000000002</v>
      </c>
      <c r="EY117" s="546">
        <f t="shared" si="652"/>
        <v>6.6679389312977095</v>
      </c>
      <c r="EZ117" s="232">
        <f t="shared" si="653"/>
        <v>1189.21</v>
      </c>
      <c r="FA117" s="233">
        <f t="shared" si="654"/>
        <v>2620.5</v>
      </c>
      <c r="FB117" s="257">
        <v>111.29</v>
      </c>
      <c r="FC117" s="735">
        <v>89.4</v>
      </c>
      <c r="FD117" s="232">
        <f t="shared" si="655"/>
        <v>19698.330000000002</v>
      </c>
      <c r="FE117" s="233">
        <f t="shared" si="656"/>
        <v>27177.600000000002</v>
      </c>
      <c r="FF117" s="257">
        <v>91.81</v>
      </c>
      <c r="FG117" s="735">
        <v>86.7</v>
      </c>
      <c r="FH117" s="232">
        <f t="shared" si="657"/>
        <v>11659.87</v>
      </c>
      <c r="FI117" s="233">
        <f t="shared" si="658"/>
        <v>7716.3</v>
      </c>
      <c r="FJ117" s="254"/>
      <c r="FK117" s="253"/>
      <c r="FL117" s="232">
        <f t="shared" si="659"/>
        <v>0</v>
      </c>
      <c r="FM117" s="233">
        <f t="shared" si="660"/>
        <v>0</v>
      </c>
      <c r="FN117" s="232">
        <f t="shared" si="661"/>
        <v>103.15197368421055</v>
      </c>
      <c r="FO117" s="233">
        <f t="shared" si="662"/>
        <v>88.788549618320616</v>
      </c>
      <c r="FP117" s="232">
        <f t="shared" si="663"/>
        <v>31358.200000000004</v>
      </c>
      <c r="FQ117" s="233">
        <f t="shared" si="664"/>
        <v>34893.9</v>
      </c>
      <c r="FR117" s="257">
        <v>142</v>
      </c>
      <c r="FS117" s="735">
        <v>39</v>
      </c>
      <c r="FT117" s="232">
        <f t="shared" si="665"/>
        <v>142</v>
      </c>
      <c r="FU117" s="233">
        <f t="shared" si="666"/>
        <v>39</v>
      </c>
      <c r="FV117" s="257">
        <v>5.44</v>
      </c>
      <c r="FW117" s="735">
        <v>7</v>
      </c>
      <c r="FX117" s="232">
        <f t="shared" si="667"/>
        <v>772.48</v>
      </c>
      <c r="FY117" s="233">
        <f t="shared" si="668"/>
        <v>273</v>
      </c>
      <c r="FZ117" s="257">
        <v>105.99</v>
      </c>
      <c r="GA117" s="735">
        <v>61</v>
      </c>
      <c r="GB117" s="232">
        <f t="shared" si="669"/>
        <v>15050.58</v>
      </c>
      <c r="GC117" s="233">
        <f t="shared" si="670"/>
        <v>2379</v>
      </c>
      <c r="GD117" s="249">
        <f t="shared" si="671"/>
        <v>642</v>
      </c>
      <c r="GE117" s="233">
        <f t="shared" si="672"/>
        <v>932</v>
      </c>
      <c r="GF117" s="232">
        <f t="shared" si="673"/>
        <v>642</v>
      </c>
      <c r="GG117" s="233">
        <f t="shared" si="674"/>
        <v>932</v>
      </c>
      <c r="GH117" s="232">
        <f t="shared" si="675"/>
        <v>3175.8900000000003</v>
      </c>
      <c r="GI117" s="233">
        <f t="shared" si="676"/>
        <v>5331.4</v>
      </c>
      <c r="GJ117" s="232">
        <f t="shared" si="677"/>
        <v>88941.03</v>
      </c>
      <c r="GK117" s="233">
        <f t="shared" si="678"/>
        <v>121719.20000000001</v>
      </c>
      <c r="GL117" s="249">
        <f t="shared" si="679"/>
        <v>142</v>
      </c>
      <c r="GM117" s="233">
        <f t="shared" si="680"/>
        <v>108</v>
      </c>
      <c r="GN117" s="232">
        <f t="shared" si="681"/>
        <v>142</v>
      </c>
      <c r="GO117" s="233">
        <f t="shared" si="682"/>
        <v>108</v>
      </c>
      <c r="GP117" s="232">
        <f t="shared" si="683"/>
        <v>546.18000000000006</v>
      </c>
      <c r="GQ117" s="233">
        <f t="shared" si="684"/>
        <v>736.8</v>
      </c>
      <c r="GR117" s="232">
        <f t="shared" si="685"/>
        <v>14065.85</v>
      </c>
      <c r="GS117" s="233">
        <f t="shared" si="686"/>
        <v>10525.2</v>
      </c>
      <c r="GT117" s="249">
        <f t="shared" si="687"/>
        <v>784</v>
      </c>
      <c r="GU117" s="233">
        <f t="shared" si="688"/>
        <v>1040</v>
      </c>
      <c r="GV117" s="232">
        <f t="shared" si="689"/>
        <v>784</v>
      </c>
      <c r="GW117" s="233">
        <f t="shared" si="690"/>
        <v>1040</v>
      </c>
      <c r="GX117" s="232">
        <f t="shared" si="691"/>
        <v>3722.0700000000006</v>
      </c>
      <c r="GY117" s="233">
        <f t="shared" si="692"/>
        <v>6068.2</v>
      </c>
      <c r="GZ117" s="232">
        <f t="shared" si="693"/>
        <v>103006.88</v>
      </c>
      <c r="HA117" s="233">
        <f t="shared" si="694"/>
        <v>132244.40000000002</v>
      </c>
      <c r="HB117" s="249">
        <f t="shared" si="695"/>
        <v>0</v>
      </c>
      <c r="HC117" s="233">
        <f t="shared" si="696"/>
        <v>0</v>
      </c>
      <c r="HD117" s="232">
        <f t="shared" si="697"/>
        <v>0</v>
      </c>
      <c r="HE117" s="233">
        <f t="shared" si="698"/>
        <v>0</v>
      </c>
      <c r="HF117" s="232" t="str">
        <f t="shared" si="699"/>
        <v/>
      </c>
      <c r="HG117" s="233" t="str">
        <f t="shared" si="700"/>
        <v/>
      </c>
      <c r="HH117" s="232" t="str">
        <f t="shared" si="701"/>
        <v/>
      </c>
      <c r="HI117" s="233" t="str">
        <f t="shared" si="702"/>
        <v/>
      </c>
      <c r="HJ117" s="249">
        <f t="shared" si="703"/>
        <v>4494.55</v>
      </c>
      <c r="HK117" s="233">
        <f t="shared" si="704"/>
        <v>6341.2000000000007</v>
      </c>
      <c r="HL117" s="232">
        <f t="shared" si="705"/>
        <v>118057.46</v>
      </c>
      <c r="HM117" s="232">
        <f t="shared" si="706"/>
        <v>134623.4</v>
      </c>
    </row>
    <row r="118" spans="1:221" ht="15.75">
      <c r="A118" s="465" t="s">
        <v>83</v>
      </c>
      <c r="B118" s="466" t="s">
        <v>945</v>
      </c>
      <c r="C118" s="467"/>
      <c r="D118" s="465">
        <v>157401</v>
      </c>
      <c r="E118" s="252">
        <v>3</v>
      </c>
      <c r="F118" s="332">
        <v>1535</v>
      </c>
      <c r="G118" s="468">
        <v>1552</v>
      </c>
      <c r="H118" s="254"/>
      <c r="I118" s="255"/>
      <c r="J118" s="232">
        <f t="shared" si="558"/>
        <v>1535</v>
      </c>
      <c r="K118" s="233">
        <f t="shared" si="559"/>
        <v>1552</v>
      </c>
      <c r="L118" s="333"/>
      <c r="M118" s="253"/>
      <c r="N118" s="232">
        <f t="shared" si="557"/>
        <v>1535</v>
      </c>
      <c r="O118" s="233">
        <f t="shared" si="560"/>
        <v>1552</v>
      </c>
      <c r="P118" s="232">
        <f t="shared" si="561"/>
        <v>1535</v>
      </c>
      <c r="Q118" s="233">
        <f t="shared" si="562"/>
        <v>1552</v>
      </c>
      <c r="R118" s="254">
        <v>164</v>
      </c>
      <c r="S118" s="780">
        <v>257</v>
      </c>
      <c r="T118" s="232">
        <f t="shared" si="563"/>
        <v>164</v>
      </c>
      <c r="U118" s="233">
        <f t="shared" si="564"/>
        <v>257</v>
      </c>
      <c r="V118" s="254">
        <v>6</v>
      </c>
      <c r="W118" s="738">
        <v>7</v>
      </c>
      <c r="X118" s="232">
        <f t="shared" si="565"/>
        <v>6</v>
      </c>
      <c r="Y118" s="233">
        <f t="shared" si="566"/>
        <v>7</v>
      </c>
      <c r="Z118" s="257"/>
      <c r="AA118" s="256"/>
      <c r="AB118" s="232">
        <f t="shared" si="567"/>
        <v>0</v>
      </c>
      <c r="AC118" s="233">
        <f t="shared" si="568"/>
        <v>0</v>
      </c>
      <c r="AD118" s="225">
        <f t="shared" si="569"/>
        <v>170</v>
      </c>
      <c r="AE118" s="233">
        <f t="shared" si="570"/>
        <v>264</v>
      </c>
      <c r="AF118" s="225">
        <f t="shared" si="571"/>
        <v>170</v>
      </c>
      <c r="AG118" s="233">
        <f t="shared" si="572"/>
        <v>264</v>
      </c>
      <c r="AH118" s="245">
        <v>4.8</v>
      </c>
      <c r="AI118" s="354">
        <v>4.8</v>
      </c>
      <c r="AJ118" s="232">
        <f t="shared" si="573"/>
        <v>787.19999999999993</v>
      </c>
      <c r="AK118" s="233">
        <f t="shared" si="574"/>
        <v>1233.5999999999999</v>
      </c>
      <c r="AL118" s="245">
        <v>5.67</v>
      </c>
      <c r="AM118" s="354">
        <v>4.4000000000000004</v>
      </c>
      <c r="AN118" s="232">
        <f t="shared" si="575"/>
        <v>34.019999999999996</v>
      </c>
      <c r="AO118" s="233">
        <f t="shared" si="576"/>
        <v>30.800000000000004</v>
      </c>
      <c r="AP118" s="245"/>
      <c r="AQ118" s="354"/>
      <c r="AR118" s="232">
        <f t="shared" si="577"/>
        <v>0</v>
      </c>
      <c r="AS118" s="233">
        <f t="shared" si="578"/>
        <v>0</v>
      </c>
      <c r="AT118" s="545">
        <f t="shared" si="579"/>
        <v>4.830705882352941</v>
      </c>
      <c r="AU118" s="546">
        <f t="shared" si="580"/>
        <v>4.7893939393939391</v>
      </c>
      <c r="AV118" s="232">
        <f t="shared" si="581"/>
        <v>821.21999999999991</v>
      </c>
      <c r="AW118" s="233">
        <f t="shared" si="582"/>
        <v>1264.3999999999999</v>
      </c>
      <c r="AX118" s="257">
        <v>135.85</v>
      </c>
      <c r="AY118" s="735">
        <v>136.1</v>
      </c>
      <c r="AZ118" s="232">
        <f t="shared" si="583"/>
        <v>22279.399999999998</v>
      </c>
      <c r="BA118" s="233">
        <f t="shared" si="584"/>
        <v>34977.699999999997</v>
      </c>
      <c r="BB118" s="257">
        <v>146.66999999999999</v>
      </c>
      <c r="BC118" s="735">
        <v>132.69999999999999</v>
      </c>
      <c r="BD118" s="232">
        <f t="shared" si="585"/>
        <v>880.02</v>
      </c>
      <c r="BE118" s="233">
        <f t="shared" si="586"/>
        <v>928.89999999999986</v>
      </c>
      <c r="BF118" s="254"/>
      <c r="BG118" s="253">
        <v>0</v>
      </c>
      <c r="BH118" s="232">
        <f t="shared" si="587"/>
        <v>0</v>
      </c>
      <c r="BI118" s="233">
        <f t="shared" si="588"/>
        <v>0</v>
      </c>
      <c r="BJ118" s="232">
        <f t="shared" si="589"/>
        <v>136.23188235294117</v>
      </c>
      <c r="BK118" s="233">
        <f t="shared" si="590"/>
        <v>136.00984848484848</v>
      </c>
      <c r="BL118" s="232">
        <f t="shared" si="591"/>
        <v>23159.42</v>
      </c>
      <c r="BM118" s="233">
        <f t="shared" si="592"/>
        <v>35906.6</v>
      </c>
      <c r="BN118" s="257">
        <v>592</v>
      </c>
      <c r="BO118" s="738">
        <v>557</v>
      </c>
      <c r="BP118" s="232">
        <f t="shared" si="593"/>
        <v>592</v>
      </c>
      <c r="BQ118" s="233">
        <f t="shared" si="594"/>
        <v>557</v>
      </c>
      <c r="BR118" s="257">
        <v>26</v>
      </c>
      <c r="BS118" s="738">
        <v>20</v>
      </c>
      <c r="BT118" s="232">
        <f t="shared" si="595"/>
        <v>26</v>
      </c>
      <c r="BU118" s="233">
        <f t="shared" si="596"/>
        <v>20</v>
      </c>
      <c r="BV118" s="257"/>
      <c r="BW118" s="256"/>
      <c r="BX118" s="232">
        <f t="shared" si="597"/>
        <v>0</v>
      </c>
      <c r="BY118" s="233">
        <f t="shared" si="598"/>
        <v>0</v>
      </c>
      <c r="BZ118" s="225">
        <f t="shared" si="599"/>
        <v>618</v>
      </c>
      <c r="CA118" s="233">
        <f t="shared" si="600"/>
        <v>577</v>
      </c>
      <c r="CB118" s="225">
        <f t="shared" si="601"/>
        <v>618</v>
      </c>
      <c r="CC118" s="233">
        <f t="shared" si="602"/>
        <v>577</v>
      </c>
      <c r="CD118" s="336">
        <v>5.0199999999999996</v>
      </c>
      <c r="CE118" s="286">
        <v>5.3</v>
      </c>
      <c r="CF118" s="232">
        <f t="shared" si="603"/>
        <v>2971.8399999999997</v>
      </c>
      <c r="CG118" s="233">
        <f t="shared" si="604"/>
        <v>2952.1</v>
      </c>
      <c r="CH118" s="336">
        <v>6.13</v>
      </c>
      <c r="CI118" s="286">
        <v>6.2</v>
      </c>
      <c r="CJ118" s="232">
        <f t="shared" si="605"/>
        <v>159.38</v>
      </c>
      <c r="CK118" s="233">
        <f t="shared" si="606"/>
        <v>124</v>
      </c>
      <c r="CL118" s="336"/>
      <c r="CM118" s="286">
        <v>0</v>
      </c>
      <c r="CN118" s="232">
        <f t="shared" si="607"/>
        <v>0</v>
      </c>
      <c r="CO118" s="233">
        <f t="shared" si="608"/>
        <v>0</v>
      </c>
      <c r="CP118" s="232">
        <f t="shared" si="609"/>
        <v>5.0666990291262133</v>
      </c>
      <c r="CQ118" s="546">
        <f t="shared" si="610"/>
        <v>5.3311958405545923</v>
      </c>
      <c r="CR118" s="232">
        <f t="shared" si="611"/>
        <v>3131.22</v>
      </c>
      <c r="CS118" s="233">
        <f t="shared" si="612"/>
        <v>3076.1</v>
      </c>
      <c r="CT118" s="257">
        <v>145.75</v>
      </c>
      <c r="CU118" s="735">
        <v>144.69999999999999</v>
      </c>
      <c r="CV118" s="232">
        <f t="shared" si="613"/>
        <v>86284</v>
      </c>
      <c r="CW118" s="233">
        <f t="shared" si="614"/>
        <v>80597.899999999994</v>
      </c>
      <c r="CX118" s="257">
        <v>148.5</v>
      </c>
      <c r="CY118" s="735">
        <v>137.6</v>
      </c>
      <c r="CZ118" s="232">
        <f t="shared" si="615"/>
        <v>3861</v>
      </c>
      <c r="DA118" s="233">
        <f t="shared" si="616"/>
        <v>2752</v>
      </c>
      <c r="DB118" s="254"/>
      <c r="DC118" s="253"/>
      <c r="DD118" s="232">
        <f t="shared" si="617"/>
        <v>0</v>
      </c>
      <c r="DE118" s="233">
        <f t="shared" si="618"/>
        <v>0</v>
      </c>
      <c r="DF118" s="232">
        <f t="shared" si="619"/>
        <v>145.86569579288025</v>
      </c>
      <c r="DG118" s="233">
        <f t="shared" si="620"/>
        <v>144.45389948006931</v>
      </c>
      <c r="DH118" s="232">
        <f t="shared" si="621"/>
        <v>90144.999999999985</v>
      </c>
      <c r="DI118" s="233">
        <f t="shared" si="622"/>
        <v>83349.899999999994</v>
      </c>
      <c r="DJ118" s="232">
        <f t="shared" si="623"/>
        <v>788</v>
      </c>
      <c r="DK118" s="233">
        <f t="shared" si="624"/>
        <v>841</v>
      </c>
      <c r="DL118" s="232">
        <f t="shared" si="625"/>
        <v>788</v>
      </c>
      <c r="DM118" s="233">
        <f t="shared" si="626"/>
        <v>841</v>
      </c>
      <c r="DN118" s="545">
        <f t="shared" si="627"/>
        <v>5.0157868020304566</v>
      </c>
      <c r="DO118" s="546">
        <f t="shared" si="628"/>
        <v>5.1611177170035676</v>
      </c>
      <c r="DP118" s="232">
        <f t="shared" si="629"/>
        <v>3952.4399999999996</v>
      </c>
      <c r="DQ118" s="233">
        <f t="shared" si="630"/>
        <v>4340.5</v>
      </c>
      <c r="DR118" s="232">
        <f t="shared" si="631"/>
        <v>143.78733502538068</v>
      </c>
      <c r="DS118" s="233">
        <f t="shared" si="632"/>
        <v>141.80321046373365</v>
      </c>
      <c r="DT118" s="232">
        <f t="shared" si="633"/>
        <v>113304.41999999998</v>
      </c>
      <c r="DU118" s="233">
        <f t="shared" si="634"/>
        <v>119256.5</v>
      </c>
      <c r="DV118" s="257">
        <v>414</v>
      </c>
      <c r="DW118" s="738">
        <v>459</v>
      </c>
      <c r="DX118" s="232">
        <f t="shared" si="635"/>
        <v>414</v>
      </c>
      <c r="DY118" s="233">
        <f t="shared" si="636"/>
        <v>459</v>
      </c>
      <c r="DZ118" s="257">
        <v>212</v>
      </c>
      <c r="EA118" s="738">
        <v>197</v>
      </c>
      <c r="EB118" s="232">
        <f t="shared" si="637"/>
        <v>212</v>
      </c>
      <c r="EC118" s="233">
        <f t="shared" si="638"/>
        <v>197</v>
      </c>
      <c r="ED118" s="257"/>
      <c r="EE118" s="256"/>
      <c r="EF118" s="232">
        <f t="shared" si="639"/>
        <v>0</v>
      </c>
      <c r="EG118" s="233">
        <f t="shared" si="640"/>
        <v>0</v>
      </c>
      <c r="EH118" s="225">
        <f t="shared" si="641"/>
        <v>626</v>
      </c>
      <c r="EI118" s="233">
        <f t="shared" si="642"/>
        <v>656</v>
      </c>
      <c r="EJ118" s="225">
        <f t="shared" si="643"/>
        <v>626</v>
      </c>
      <c r="EK118" s="233">
        <f t="shared" si="644"/>
        <v>656</v>
      </c>
      <c r="EL118" s="336">
        <v>3.44</v>
      </c>
      <c r="EM118" s="286">
        <v>5.8</v>
      </c>
      <c r="EN118" s="232">
        <f t="shared" si="645"/>
        <v>1424.16</v>
      </c>
      <c r="EO118" s="233">
        <f t="shared" si="646"/>
        <v>2662.2</v>
      </c>
      <c r="EP118" s="336">
        <v>3.41</v>
      </c>
      <c r="EQ118" s="286">
        <v>6.6</v>
      </c>
      <c r="ER118" s="232">
        <f t="shared" si="647"/>
        <v>722.92000000000007</v>
      </c>
      <c r="ES118" s="233">
        <f t="shared" si="648"/>
        <v>1300.1999999999998</v>
      </c>
      <c r="ET118" s="336"/>
      <c r="EU118" s="286"/>
      <c r="EV118" s="232">
        <f t="shared" si="649"/>
        <v>0</v>
      </c>
      <c r="EW118" s="233">
        <f t="shared" si="650"/>
        <v>0</v>
      </c>
      <c r="EX118" s="545">
        <f t="shared" si="651"/>
        <v>3.4298402555910541</v>
      </c>
      <c r="EY118" s="546">
        <f t="shared" si="652"/>
        <v>6.0402439024390242</v>
      </c>
      <c r="EZ118" s="232">
        <f t="shared" si="653"/>
        <v>2147.08</v>
      </c>
      <c r="FA118" s="233">
        <f t="shared" si="654"/>
        <v>3962.4</v>
      </c>
      <c r="FB118" s="257">
        <v>93.8</v>
      </c>
      <c r="FC118" s="735">
        <v>83.8</v>
      </c>
      <c r="FD118" s="232">
        <f t="shared" si="655"/>
        <v>38833.199999999997</v>
      </c>
      <c r="FE118" s="233">
        <f t="shared" si="656"/>
        <v>38464.199999999997</v>
      </c>
      <c r="FF118" s="257">
        <v>75.33</v>
      </c>
      <c r="FG118" s="735">
        <v>76.5</v>
      </c>
      <c r="FH118" s="232">
        <f t="shared" si="657"/>
        <v>15969.96</v>
      </c>
      <c r="FI118" s="233">
        <f t="shared" si="658"/>
        <v>15070.5</v>
      </c>
      <c r="FJ118" s="254"/>
      <c r="FK118" s="253"/>
      <c r="FL118" s="232">
        <f t="shared" si="659"/>
        <v>0</v>
      </c>
      <c r="FM118" s="233">
        <f t="shared" si="660"/>
        <v>0</v>
      </c>
      <c r="FN118" s="232">
        <f t="shared" si="661"/>
        <v>87.544984025559103</v>
      </c>
      <c r="FO118" s="233">
        <f t="shared" si="662"/>
        <v>81.607774390243904</v>
      </c>
      <c r="FP118" s="232">
        <f t="shared" si="663"/>
        <v>54803.159999999996</v>
      </c>
      <c r="FQ118" s="233">
        <f t="shared" si="664"/>
        <v>53534.700000000004</v>
      </c>
      <c r="FR118" s="257">
        <v>121</v>
      </c>
      <c r="FS118" s="735">
        <v>55</v>
      </c>
      <c r="FT118" s="232">
        <f t="shared" si="665"/>
        <v>121</v>
      </c>
      <c r="FU118" s="233">
        <f t="shared" si="666"/>
        <v>55</v>
      </c>
      <c r="FV118" s="257">
        <v>5.35</v>
      </c>
      <c r="FW118" s="735">
        <v>6</v>
      </c>
      <c r="FX118" s="232">
        <f t="shared" si="667"/>
        <v>647.34999999999991</v>
      </c>
      <c r="FY118" s="233">
        <f t="shared" si="668"/>
        <v>330</v>
      </c>
      <c r="FZ118" s="257">
        <v>99.34</v>
      </c>
      <c r="GA118" s="735">
        <v>69.099999999999994</v>
      </c>
      <c r="GB118" s="232">
        <f t="shared" si="669"/>
        <v>12020.140000000001</v>
      </c>
      <c r="GC118" s="233">
        <f t="shared" si="670"/>
        <v>3800.4999999999995</v>
      </c>
      <c r="GD118" s="249">
        <f t="shared" si="671"/>
        <v>1170</v>
      </c>
      <c r="GE118" s="233">
        <f t="shared" si="672"/>
        <v>1273</v>
      </c>
      <c r="GF118" s="232">
        <f t="shared" si="673"/>
        <v>1170</v>
      </c>
      <c r="GG118" s="233">
        <f t="shared" si="674"/>
        <v>1273</v>
      </c>
      <c r="GH118" s="232">
        <f t="shared" si="675"/>
        <v>5183.2</v>
      </c>
      <c r="GI118" s="233">
        <f t="shared" si="676"/>
        <v>6847.9</v>
      </c>
      <c r="GJ118" s="232">
        <f t="shared" si="677"/>
        <v>147396.59999999998</v>
      </c>
      <c r="GK118" s="233">
        <f t="shared" si="678"/>
        <v>154039.79999999999</v>
      </c>
      <c r="GL118" s="249">
        <f t="shared" si="679"/>
        <v>244</v>
      </c>
      <c r="GM118" s="233">
        <f t="shared" si="680"/>
        <v>224</v>
      </c>
      <c r="GN118" s="232">
        <f t="shared" si="681"/>
        <v>244</v>
      </c>
      <c r="GO118" s="233">
        <f t="shared" si="682"/>
        <v>224</v>
      </c>
      <c r="GP118" s="232">
        <f t="shared" si="683"/>
        <v>916.32</v>
      </c>
      <c r="GQ118" s="233">
        <f t="shared" si="684"/>
        <v>1454.9999999999998</v>
      </c>
      <c r="GR118" s="232">
        <f t="shared" si="685"/>
        <v>20710.98</v>
      </c>
      <c r="GS118" s="233">
        <f t="shared" si="686"/>
        <v>18751.400000000001</v>
      </c>
      <c r="GT118" s="249">
        <f t="shared" si="687"/>
        <v>1414</v>
      </c>
      <c r="GU118" s="233">
        <f t="shared" si="688"/>
        <v>1497</v>
      </c>
      <c r="GV118" s="232">
        <f t="shared" si="689"/>
        <v>1414</v>
      </c>
      <c r="GW118" s="233">
        <f t="shared" si="690"/>
        <v>1497</v>
      </c>
      <c r="GX118" s="232">
        <f t="shared" si="691"/>
        <v>6099.5199999999995</v>
      </c>
      <c r="GY118" s="233">
        <f t="shared" si="692"/>
        <v>8302.9</v>
      </c>
      <c r="GZ118" s="232">
        <f t="shared" si="693"/>
        <v>168107.58</v>
      </c>
      <c r="HA118" s="233">
        <f t="shared" si="694"/>
        <v>172791.19999999998</v>
      </c>
      <c r="HB118" s="249">
        <f t="shared" si="695"/>
        <v>0</v>
      </c>
      <c r="HC118" s="233">
        <f t="shared" si="696"/>
        <v>0</v>
      </c>
      <c r="HD118" s="232">
        <f t="shared" si="697"/>
        <v>0</v>
      </c>
      <c r="HE118" s="233">
        <f t="shared" si="698"/>
        <v>0</v>
      </c>
      <c r="HF118" s="232" t="str">
        <f t="shared" si="699"/>
        <v/>
      </c>
      <c r="HG118" s="233" t="str">
        <f t="shared" si="700"/>
        <v/>
      </c>
      <c r="HH118" s="232" t="str">
        <f t="shared" si="701"/>
        <v/>
      </c>
      <c r="HI118" s="233" t="str">
        <f t="shared" si="702"/>
        <v/>
      </c>
      <c r="HJ118" s="249">
        <f t="shared" si="703"/>
        <v>6746.869999999999</v>
      </c>
      <c r="HK118" s="233">
        <f t="shared" si="704"/>
        <v>8632.9</v>
      </c>
      <c r="HL118" s="232">
        <f t="shared" si="705"/>
        <v>180127.72</v>
      </c>
      <c r="HM118" s="232">
        <f t="shared" si="706"/>
        <v>176591.7</v>
      </c>
    </row>
    <row r="119" spans="1:221" ht="15.75">
      <c r="A119" s="465" t="s">
        <v>83</v>
      </c>
      <c r="B119" s="466" t="s">
        <v>946</v>
      </c>
      <c r="C119" s="467"/>
      <c r="D119" s="465">
        <v>157951</v>
      </c>
      <c r="E119" s="252">
        <v>3</v>
      </c>
      <c r="F119" s="332">
        <v>2676</v>
      </c>
      <c r="G119" s="468">
        <v>2591</v>
      </c>
      <c r="H119" s="254"/>
      <c r="I119" s="255"/>
      <c r="J119" s="232">
        <f t="shared" si="558"/>
        <v>2676</v>
      </c>
      <c r="K119" s="233">
        <f t="shared" si="559"/>
        <v>2591</v>
      </c>
      <c r="L119" s="333"/>
      <c r="M119" s="253"/>
      <c r="N119" s="232">
        <f t="shared" si="557"/>
        <v>2676</v>
      </c>
      <c r="O119" s="233">
        <f t="shared" si="560"/>
        <v>2591</v>
      </c>
      <c r="P119" s="232">
        <f t="shared" si="561"/>
        <v>2676</v>
      </c>
      <c r="Q119" s="233">
        <f t="shared" si="562"/>
        <v>2591</v>
      </c>
      <c r="R119" s="254">
        <v>282</v>
      </c>
      <c r="S119" s="780">
        <v>396</v>
      </c>
      <c r="T119" s="232">
        <f t="shared" si="563"/>
        <v>282</v>
      </c>
      <c r="U119" s="233">
        <f t="shared" si="564"/>
        <v>396</v>
      </c>
      <c r="V119" s="254">
        <v>2</v>
      </c>
      <c r="W119" s="738">
        <v>3</v>
      </c>
      <c r="X119" s="232">
        <f t="shared" si="565"/>
        <v>2</v>
      </c>
      <c r="Y119" s="233">
        <f t="shared" si="566"/>
        <v>3</v>
      </c>
      <c r="Z119" s="257"/>
      <c r="AA119" s="256"/>
      <c r="AB119" s="232">
        <f t="shared" si="567"/>
        <v>0</v>
      </c>
      <c r="AC119" s="233">
        <f t="shared" si="568"/>
        <v>0</v>
      </c>
      <c r="AD119" s="225">
        <f t="shared" si="569"/>
        <v>284</v>
      </c>
      <c r="AE119" s="233">
        <f t="shared" si="570"/>
        <v>399</v>
      </c>
      <c r="AF119" s="225">
        <f t="shared" si="571"/>
        <v>284</v>
      </c>
      <c r="AG119" s="233">
        <f t="shared" si="572"/>
        <v>399</v>
      </c>
      <c r="AH119" s="245">
        <v>4.7</v>
      </c>
      <c r="AI119" s="354">
        <v>4.7</v>
      </c>
      <c r="AJ119" s="232">
        <f t="shared" si="573"/>
        <v>1325.4</v>
      </c>
      <c r="AK119" s="233">
        <f t="shared" si="574"/>
        <v>1861.2</v>
      </c>
      <c r="AL119" s="245">
        <v>5.5</v>
      </c>
      <c r="AM119" s="354">
        <v>4.8</v>
      </c>
      <c r="AN119" s="232">
        <f t="shared" si="575"/>
        <v>11</v>
      </c>
      <c r="AO119" s="233">
        <f t="shared" si="576"/>
        <v>14.399999999999999</v>
      </c>
      <c r="AP119" s="245"/>
      <c r="AQ119" s="354"/>
      <c r="AR119" s="232">
        <f t="shared" si="577"/>
        <v>0</v>
      </c>
      <c r="AS119" s="233">
        <f t="shared" si="578"/>
        <v>0</v>
      </c>
      <c r="AT119" s="545">
        <f t="shared" si="579"/>
        <v>4.7056338028169016</v>
      </c>
      <c r="AU119" s="546">
        <f t="shared" si="580"/>
        <v>4.7007518796992489</v>
      </c>
      <c r="AV119" s="232">
        <f t="shared" si="581"/>
        <v>1336.4</v>
      </c>
      <c r="AW119" s="233">
        <f t="shared" si="582"/>
        <v>1875.6000000000004</v>
      </c>
      <c r="AX119" s="257">
        <v>137.43</v>
      </c>
      <c r="AY119" s="735">
        <v>135.80000000000001</v>
      </c>
      <c r="AZ119" s="232">
        <f t="shared" si="583"/>
        <v>38755.26</v>
      </c>
      <c r="BA119" s="233">
        <f t="shared" si="584"/>
        <v>53776.800000000003</v>
      </c>
      <c r="BB119" s="257">
        <v>179.5</v>
      </c>
      <c r="BC119" s="735">
        <v>127.3</v>
      </c>
      <c r="BD119" s="232">
        <f t="shared" si="585"/>
        <v>359</v>
      </c>
      <c r="BE119" s="233">
        <f t="shared" si="586"/>
        <v>381.9</v>
      </c>
      <c r="BF119" s="254"/>
      <c r="BG119" s="253">
        <v>0</v>
      </c>
      <c r="BH119" s="232">
        <f t="shared" si="587"/>
        <v>0</v>
      </c>
      <c r="BI119" s="233">
        <f t="shared" si="588"/>
        <v>0</v>
      </c>
      <c r="BJ119" s="232">
        <f t="shared" si="589"/>
        <v>137.72626760563381</v>
      </c>
      <c r="BK119" s="233">
        <f t="shared" si="590"/>
        <v>135.73609022556391</v>
      </c>
      <c r="BL119" s="232">
        <f t="shared" si="591"/>
        <v>39114.26</v>
      </c>
      <c r="BM119" s="233">
        <f t="shared" si="592"/>
        <v>54158.700000000004</v>
      </c>
      <c r="BN119" s="257">
        <v>1185</v>
      </c>
      <c r="BO119" s="738">
        <v>1100</v>
      </c>
      <c r="BP119" s="232">
        <f t="shared" si="593"/>
        <v>1185</v>
      </c>
      <c r="BQ119" s="233">
        <f t="shared" si="594"/>
        <v>1100</v>
      </c>
      <c r="BR119" s="257">
        <v>108</v>
      </c>
      <c r="BS119" s="738">
        <v>65</v>
      </c>
      <c r="BT119" s="232">
        <f t="shared" si="595"/>
        <v>108</v>
      </c>
      <c r="BU119" s="233">
        <f t="shared" si="596"/>
        <v>65</v>
      </c>
      <c r="BV119" s="257"/>
      <c r="BW119" s="256"/>
      <c r="BX119" s="232">
        <f t="shared" si="597"/>
        <v>0</v>
      </c>
      <c r="BY119" s="233">
        <f t="shared" si="598"/>
        <v>0</v>
      </c>
      <c r="BZ119" s="225">
        <f t="shared" si="599"/>
        <v>1293</v>
      </c>
      <c r="CA119" s="233">
        <f t="shared" si="600"/>
        <v>1165</v>
      </c>
      <c r="CB119" s="225">
        <f t="shared" si="601"/>
        <v>1293</v>
      </c>
      <c r="CC119" s="233">
        <f t="shared" si="602"/>
        <v>1165</v>
      </c>
      <c r="CD119" s="336">
        <v>5.26</v>
      </c>
      <c r="CE119" s="286">
        <v>5.6</v>
      </c>
      <c r="CF119" s="232">
        <f t="shared" si="603"/>
        <v>6233.0999999999995</v>
      </c>
      <c r="CG119" s="233">
        <f t="shared" si="604"/>
        <v>6160</v>
      </c>
      <c r="CH119" s="336">
        <v>6.96</v>
      </c>
      <c r="CI119" s="286">
        <v>6.5</v>
      </c>
      <c r="CJ119" s="232">
        <f t="shared" si="605"/>
        <v>751.68</v>
      </c>
      <c r="CK119" s="233">
        <f t="shared" si="606"/>
        <v>422.5</v>
      </c>
      <c r="CL119" s="336"/>
      <c r="CM119" s="286">
        <v>0</v>
      </c>
      <c r="CN119" s="232">
        <f t="shared" si="607"/>
        <v>0</v>
      </c>
      <c r="CO119" s="233">
        <f t="shared" si="608"/>
        <v>0</v>
      </c>
      <c r="CP119" s="232">
        <f t="shared" si="609"/>
        <v>5.4019953596287698</v>
      </c>
      <c r="CQ119" s="546">
        <f t="shared" si="610"/>
        <v>5.6502145922746783</v>
      </c>
      <c r="CR119" s="232">
        <f t="shared" si="611"/>
        <v>6984.78</v>
      </c>
      <c r="CS119" s="233">
        <f t="shared" si="612"/>
        <v>6582.5</v>
      </c>
      <c r="CT119" s="257">
        <v>142.77000000000001</v>
      </c>
      <c r="CU119" s="735">
        <v>145.1</v>
      </c>
      <c r="CV119" s="232">
        <f t="shared" si="613"/>
        <v>169182.45</v>
      </c>
      <c r="CW119" s="233">
        <f t="shared" si="614"/>
        <v>159610</v>
      </c>
      <c r="CX119" s="257">
        <v>135.80000000000001</v>
      </c>
      <c r="CY119" s="735">
        <v>133.30000000000001</v>
      </c>
      <c r="CZ119" s="232">
        <f t="shared" si="615"/>
        <v>14666.400000000001</v>
      </c>
      <c r="DA119" s="233">
        <f t="shared" si="616"/>
        <v>8664.5</v>
      </c>
      <c r="DB119" s="254"/>
      <c r="DC119" s="253"/>
      <c r="DD119" s="232">
        <f t="shared" si="617"/>
        <v>0</v>
      </c>
      <c r="DE119" s="233">
        <f t="shared" si="618"/>
        <v>0</v>
      </c>
      <c r="DF119" s="232">
        <f t="shared" si="619"/>
        <v>142.18781902552206</v>
      </c>
      <c r="DG119" s="233">
        <f t="shared" si="620"/>
        <v>144.44163090128757</v>
      </c>
      <c r="DH119" s="232">
        <f t="shared" si="621"/>
        <v>183848.85000000003</v>
      </c>
      <c r="DI119" s="233">
        <f t="shared" si="622"/>
        <v>168274.50000000003</v>
      </c>
      <c r="DJ119" s="232">
        <f t="shared" si="623"/>
        <v>1577</v>
      </c>
      <c r="DK119" s="233">
        <f t="shared" si="624"/>
        <v>1564</v>
      </c>
      <c r="DL119" s="232">
        <f t="shared" si="625"/>
        <v>1577</v>
      </c>
      <c r="DM119" s="233">
        <f t="shared" si="626"/>
        <v>1564</v>
      </c>
      <c r="DN119" s="545">
        <f t="shared" si="627"/>
        <v>5.276588459099556</v>
      </c>
      <c r="DO119" s="546">
        <f t="shared" si="628"/>
        <v>5.4079923273657293</v>
      </c>
      <c r="DP119" s="232">
        <f t="shared" si="629"/>
        <v>8321.18</v>
      </c>
      <c r="DQ119" s="233">
        <f t="shared" si="630"/>
        <v>8458.1</v>
      </c>
      <c r="DR119" s="232">
        <f t="shared" si="631"/>
        <v>141.3843436905517</v>
      </c>
      <c r="DS119" s="233">
        <f t="shared" si="632"/>
        <v>142.22071611253199</v>
      </c>
      <c r="DT119" s="232">
        <f t="shared" si="633"/>
        <v>222963.11000000004</v>
      </c>
      <c r="DU119" s="233">
        <f t="shared" si="634"/>
        <v>222433.20000000004</v>
      </c>
      <c r="DV119" s="257">
        <v>507</v>
      </c>
      <c r="DW119" s="738">
        <v>650</v>
      </c>
      <c r="DX119" s="232">
        <f t="shared" si="635"/>
        <v>507</v>
      </c>
      <c r="DY119" s="233">
        <f t="shared" si="636"/>
        <v>650</v>
      </c>
      <c r="DZ119" s="257">
        <v>246</v>
      </c>
      <c r="EA119" s="738">
        <v>242</v>
      </c>
      <c r="EB119" s="232">
        <f t="shared" si="637"/>
        <v>246</v>
      </c>
      <c r="EC119" s="233">
        <f t="shared" si="638"/>
        <v>242</v>
      </c>
      <c r="ED119" s="257"/>
      <c r="EE119" s="256"/>
      <c r="EF119" s="232">
        <f t="shared" si="639"/>
        <v>0</v>
      </c>
      <c r="EG119" s="233">
        <f t="shared" si="640"/>
        <v>0</v>
      </c>
      <c r="EH119" s="225">
        <f t="shared" si="641"/>
        <v>753</v>
      </c>
      <c r="EI119" s="233">
        <f t="shared" si="642"/>
        <v>892</v>
      </c>
      <c r="EJ119" s="225">
        <f t="shared" si="643"/>
        <v>753</v>
      </c>
      <c r="EK119" s="233">
        <f t="shared" si="644"/>
        <v>892</v>
      </c>
      <c r="EL119" s="336">
        <v>3.94</v>
      </c>
      <c r="EM119" s="286">
        <v>5.8</v>
      </c>
      <c r="EN119" s="232">
        <f t="shared" si="645"/>
        <v>1997.58</v>
      </c>
      <c r="EO119" s="233">
        <f t="shared" si="646"/>
        <v>3770</v>
      </c>
      <c r="EP119" s="336">
        <v>3.52</v>
      </c>
      <c r="EQ119" s="286">
        <v>6.7</v>
      </c>
      <c r="ER119" s="232">
        <f t="shared" si="647"/>
        <v>865.92</v>
      </c>
      <c r="ES119" s="233">
        <f t="shared" si="648"/>
        <v>1621.4</v>
      </c>
      <c r="ET119" s="336"/>
      <c r="EU119" s="286"/>
      <c r="EV119" s="232">
        <f t="shared" si="649"/>
        <v>0</v>
      </c>
      <c r="EW119" s="233">
        <f t="shared" si="650"/>
        <v>0</v>
      </c>
      <c r="EX119" s="545">
        <f t="shared" si="651"/>
        <v>3.8027888446215141</v>
      </c>
      <c r="EY119" s="546">
        <f t="shared" si="652"/>
        <v>6.0441704035874437</v>
      </c>
      <c r="EZ119" s="232">
        <f t="shared" si="653"/>
        <v>2863.5</v>
      </c>
      <c r="FA119" s="233">
        <f t="shared" si="654"/>
        <v>5391.4</v>
      </c>
      <c r="FB119" s="257">
        <v>101.36</v>
      </c>
      <c r="FC119" s="735">
        <v>88.5</v>
      </c>
      <c r="FD119" s="232">
        <f t="shared" si="655"/>
        <v>51389.52</v>
      </c>
      <c r="FE119" s="233">
        <f t="shared" si="656"/>
        <v>57525</v>
      </c>
      <c r="FF119" s="257">
        <v>80.58</v>
      </c>
      <c r="FG119" s="735">
        <v>83.7</v>
      </c>
      <c r="FH119" s="232">
        <f t="shared" si="657"/>
        <v>19822.68</v>
      </c>
      <c r="FI119" s="233">
        <f t="shared" si="658"/>
        <v>20255.400000000001</v>
      </c>
      <c r="FJ119" s="254"/>
      <c r="FK119" s="253"/>
      <c r="FL119" s="232">
        <f t="shared" si="659"/>
        <v>0</v>
      </c>
      <c r="FM119" s="233">
        <f t="shared" si="660"/>
        <v>0</v>
      </c>
      <c r="FN119" s="232">
        <f t="shared" si="661"/>
        <v>94.571314741035849</v>
      </c>
      <c r="FO119" s="233">
        <f t="shared" si="662"/>
        <v>87.197757847533623</v>
      </c>
      <c r="FP119" s="232">
        <f t="shared" si="663"/>
        <v>71212.2</v>
      </c>
      <c r="FQ119" s="233">
        <f t="shared" si="664"/>
        <v>77780.399999999994</v>
      </c>
      <c r="FR119" s="257">
        <v>346</v>
      </c>
      <c r="FS119" s="735">
        <v>135</v>
      </c>
      <c r="FT119" s="232">
        <f t="shared" si="665"/>
        <v>346</v>
      </c>
      <c r="FU119" s="233">
        <f t="shared" si="666"/>
        <v>135</v>
      </c>
      <c r="FV119" s="257">
        <v>5.84</v>
      </c>
      <c r="FW119" s="735">
        <v>6.1</v>
      </c>
      <c r="FX119" s="232">
        <f t="shared" si="667"/>
        <v>2020.6399999999999</v>
      </c>
      <c r="FY119" s="233">
        <f t="shared" si="668"/>
        <v>823.5</v>
      </c>
      <c r="FZ119" s="257">
        <v>103.77</v>
      </c>
      <c r="GA119" s="735">
        <v>81.7</v>
      </c>
      <c r="GB119" s="232">
        <f t="shared" si="669"/>
        <v>35904.42</v>
      </c>
      <c r="GC119" s="233">
        <f t="shared" si="670"/>
        <v>11029.5</v>
      </c>
      <c r="GD119" s="249">
        <f t="shared" si="671"/>
        <v>1974</v>
      </c>
      <c r="GE119" s="233">
        <f t="shared" si="672"/>
        <v>2146</v>
      </c>
      <c r="GF119" s="232">
        <f t="shared" si="673"/>
        <v>1974</v>
      </c>
      <c r="GG119" s="233">
        <f t="shared" si="674"/>
        <v>2146</v>
      </c>
      <c r="GH119" s="232">
        <f t="shared" si="675"/>
        <v>9556.08</v>
      </c>
      <c r="GI119" s="233">
        <f t="shared" si="676"/>
        <v>11791.2</v>
      </c>
      <c r="GJ119" s="232">
        <f t="shared" si="677"/>
        <v>259327.23</v>
      </c>
      <c r="GK119" s="233">
        <f t="shared" si="678"/>
        <v>270911.8</v>
      </c>
      <c r="GL119" s="249">
        <f t="shared" si="679"/>
        <v>356</v>
      </c>
      <c r="GM119" s="233">
        <f t="shared" si="680"/>
        <v>310</v>
      </c>
      <c r="GN119" s="232">
        <f t="shared" si="681"/>
        <v>356</v>
      </c>
      <c r="GO119" s="233">
        <f t="shared" si="682"/>
        <v>310</v>
      </c>
      <c r="GP119" s="232">
        <f t="shared" si="683"/>
        <v>1628.6</v>
      </c>
      <c r="GQ119" s="233">
        <f t="shared" si="684"/>
        <v>2058.3000000000002</v>
      </c>
      <c r="GR119" s="232">
        <f t="shared" si="685"/>
        <v>34848.080000000002</v>
      </c>
      <c r="GS119" s="233">
        <f t="shared" si="686"/>
        <v>29301.800000000003</v>
      </c>
      <c r="GT119" s="249">
        <f t="shared" si="687"/>
        <v>2330</v>
      </c>
      <c r="GU119" s="233">
        <f t="shared" si="688"/>
        <v>2456</v>
      </c>
      <c r="GV119" s="232">
        <f t="shared" si="689"/>
        <v>2330</v>
      </c>
      <c r="GW119" s="233">
        <f t="shared" si="690"/>
        <v>2456</v>
      </c>
      <c r="GX119" s="232">
        <f t="shared" si="691"/>
        <v>11184.68</v>
      </c>
      <c r="GY119" s="233">
        <f t="shared" si="692"/>
        <v>13849.5</v>
      </c>
      <c r="GZ119" s="232">
        <f t="shared" si="693"/>
        <v>294175.31</v>
      </c>
      <c r="HA119" s="233">
        <f t="shared" si="694"/>
        <v>300213.59999999998</v>
      </c>
      <c r="HB119" s="249">
        <f t="shared" si="695"/>
        <v>0</v>
      </c>
      <c r="HC119" s="233">
        <f t="shared" si="696"/>
        <v>0</v>
      </c>
      <c r="HD119" s="232">
        <f t="shared" si="697"/>
        <v>0</v>
      </c>
      <c r="HE119" s="233">
        <f t="shared" si="698"/>
        <v>0</v>
      </c>
      <c r="HF119" s="232" t="str">
        <f t="shared" si="699"/>
        <v/>
      </c>
      <c r="HG119" s="233" t="str">
        <f t="shared" si="700"/>
        <v/>
      </c>
      <c r="HH119" s="232" t="str">
        <f t="shared" si="701"/>
        <v/>
      </c>
      <c r="HI119" s="233" t="str">
        <f t="shared" si="702"/>
        <v/>
      </c>
      <c r="HJ119" s="249">
        <f t="shared" si="703"/>
        <v>13205.32</v>
      </c>
      <c r="HK119" s="233">
        <f t="shared" si="704"/>
        <v>14673</v>
      </c>
      <c r="HL119" s="232">
        <f t="shared" si="705"/>
        <v>330079.73000000004</v>
      </c>
      <c r="HM119" s="232">
        <f t="shared" si="706"/>
        <v>311243.10000000003</v>
      </c>
    </row>
    <row r="120" spans="1:221" ht="15.75">
      <c r="A120" s="465" t="s">
        <v>83</v>
      </c>
      <c r="B120" s="469" t="s">
        <v>947</v>
      </c>
      <c r="C120" s="470"/>
      <c r="D120" s="471">
        <v>157058</v>
      </c>
      <c r="E120" s="472">
        <v>4</v>
      </c>
      <c r="F120" s="473">
        <v>213</v>
      </c>
      <c r="G120" s="468">
        <v>226</v>
      </c>
      <c r="H120" s="254"/>
      <c r="I120" s="255"/>
      <c r="J120" s="232">
        <f t="shared" si="558"/>
        <v>213</v>
      </c>
      <c r="K120" s="233">
        <f t="shared" si="559"/>
        <v>226</v>
      </c>
      <c r="L120" s="333"/>
      <c r="M120" s="253"/>
      <c r="N120" s="232">
        <f t="shared" si="557"/>
        <v>213</v>
      </c>
      <c r="O120" s="233">
        <f t="shared" si="560"/>
        <v>226</v>
      </c>
      <c r="P120" s="232">
        <f t="shared" si="561"/>
        <v>213</v>
      </c>
      <c r="Q120" s="233">
        <f t="shared" si="562"/>
        <v>226</v>
      </c>
      <c r="R120" s="254">
        <v>5</v>
      </c>
      <c r="S120" s="780">
        <v>2</v>
      </c>
      <c r="T120" s="232">
        <f t="shared" si="563"/>
        <v>5</v>
      </c>
      <c r="U120" s="233">
        <f t="shared" si="564"/>
        <v>2</v>
      </c>
      <c r="V120" s="254"/>
      <c r="W120" s="738">
        <v>0</v>
      </c>
      <c r="X120" s="232">
        <f t="shared" si="565"/>
        <v>0</v>
      </c>
      <c r="Y120" s="233">
        <f t="shared" si="566"/>
        <v>0</v>
      </c>
      <c r="Z120" s="257"/>
      <c r="AA120" s="256"/>
      <c r="AB120" s="232">
        <f t="shared" si="567"/>
        <v>0</v>
      </c>
      <c r="AC120" s="233">
        <f t="shared" si="568"/>
        <v>0</v>
      </c>
      <c r="AD120" s="225">
        <f t="shared" si="569"/>
        <v>5</v>
      </c>
      <c r="AE120" s="233">
        <f t="shared" si="570"/>
        <v>2</v>
      </c>
      <c r="AF120" s="225">
        <f t="shared" si="571"/>
        <v>5</v>
      </c>
      <c r="AG120" s="233">
        <f t="shared" si="572"/>
        <v>2</v>
      </c>
      <c r="AH120" s="245">
        <v>4</v>
      </c>
      <c r="AI120" s="354">
        <v>4</v>
      </c>
      <c r="AJ120" s="232">
        <f t="shared" si="573"/>
        <v>20</v>
      </c>
      <c r="AK120" s="233">
        <f t="shared" si="574"/>
        <v>8</v>
      </c>
      <c r="AL120" s="245"/>
      <c r="AM120" s="354">
        <v>0</v>
      </c>
      <c r="AN120" s="232">
        <f t="shared" si="575"/>
        <v>0</v>
      </c>
      <c r="AO120" s="233">
        <f t="shared" si="576"/>
        <v>0</v>
      </c>
      <c r="AP120" s="245"/>
      <c r="AQ120" s="354"/>
      <c r="AR120" s="232">
        <f t="shared" si="577"/>
        <v>0</v>
      </c>
      <c r="AS120" s="233">
        <f t="shared" si="578"/>
        <v>0</v>
      </c>
      <c r="AT120" s="545">
        <f t="shared" si="579"/>
        <v>4</v>
      </c>
      <c r="AU120" s="546">
        <f t="shared" si="580"/>
        <v>4</v>
      </c>
      <c r="AV120" s="232">
        <f t="shared" si="581"/>
        <v>20</v>
      </c>
      <c r="AW120" s="233">
        <f t="shared" si="582"/>
        <v>8</v>
      </c>
      <c r="AX120" s="257">
        <v>140.80000000000001</v>
      </c>
      <c r="AY120" s="735">
        <v>140</v>
      </c>
      <c r="AZ120" s="232">
        <f t="shared" si="583"/>
        <v>704</v>
      </c>
      <c r="BA120" s="233">
        <f t="shared" si="584"/>
        <v>280</v>
      </c>
      <c r="BB120" s="257"/>
      <c r="BC120" s="735">
        <v>0</v>
      </c>
      <c r="BD120" s="232">
        <f t="shared" si="585"/>
        <v>0</v>
      </c>
      <c r="BE120" s="233">
        <f t="shared" si="586"/>
        <v>0</v>
      </c>
      <c r="BF120" s="254"/>
      <c r="BG120" s="253">
        <v>0</v>
      </c>
      <c r="BH120" s="232">
        <f t="shared" si="587"/>
        <v>0</v>
      </c>
      <c r="BI120" s="233">
        <f t="shared" si="588"/>
        <v>0</v>
      </c>
      <c r="BJ120" s="232">
        <f t="shared" si="589"/>
        <v>140.80000000000001</v>
      </c>
      <c r="BK120" s="233">
        <f t="shared" si="590"/>
        <v>140</v>
      </c>
      <c r="BL120" s="232">
        <f t="shared" si="591"/>
        <v>704</v>
      </c>
      <c r="BM120" s="233">
        <f t="shared" si="592"/>
        <v>280</v>
      </c>
      <c r="BN120" s="257">
        <v>92</v>
      </c>
      <c r="BO120" s="738">
        <v>115</v>
      </c>
      <c r="BP120" s="232">
        <f t="shared" si="593"/>
        <v>92</v>
      </c>
      <c r="BQ120" s="233">
        <f t="shared" si="594"/>
        <v>115</v>
      </c>
      <c r="BR120" s="257">
        <v>15</v>
      </c>
      <c r="BS120" s="738">
        <v>3</v>
      </c>
      <c r="BT120" s="232">
        <f t="shared" si="595"/>
        <v>15</v>
      </c>
      <c r="BU120" s="233">
        <f t="shared" si="596"/>
        <v>3</v>
      </c>
      <c r="BV120" s="257"/>
      <c r="BW120" s="256"/>
      <c r="BX120" s="232">
        <f t="shared" si="597"/>
        <v>0</v>
      </c>
      <c r="BY120" s="233">
        <f t="shared" si="598"/>
        <v>0</v>
      </c>
      <c r="BZ120" s="225">
        <f t="shared" si="599"/>
        <v>107</v>
      </c>
      <c r="CA120" s="233">
        <f t="shared" si="600"/>
        <v>118</v>
      </c>
      <c r="CB120" s="225">
        <f t="shared" si="601"/>
        <v>107</v>
      </c>
      <c r="CC120" s="233">
        <f t="shared" si="602"/>
        <v>118</v>
      </c>
      <c r="CD120" s="336">
        <v>5.67</v>
      </c>
      <c r="CE120" s="286">
        <v>5.7</v>
      </c>
      <c r="CF120" s="232">
        <f t="shared" si="603"/>
        <v>521.64</v>
      </c>
      <c r="CG120" s="233">
        <f t="shared" si="604"/>
        <v>655.5</v>
      </c>
      <c r="CH120" s="336">
        <v>5.57</v>
      </c>
      <c r="CI120" s="286">
        <v>4.7</v>
      </c>
      <c r="CJ120" s="232">
        <f t="shared" si="605"/>
        <v>83.550000000000011</v>
      </c>
      <c r="CK120" s="233">
        <f t="shared" si="606"/>
        <v>14.100000000000001</v>
      </c>
      <c r="CL120" s="336"/>
      <c r="CM120" s="286">
        <v>0</v>
      </c>
      <c r="CN120" s="232">
        <f t="shared" si="607"/>
        <v>0</v>
      </c>
      <c r="CO120" s="233">
        <f t="shared" si="608"/>
        <v>0</v>
      </c>
      <c r="CP120" s="232">
        <f t="shared" si="609"/>
        <v>5.6559813084112154</v>
      </c>
      <c r="CQ120" s="546">
        <f t="shared" si="610"/>
        <v>5.6745762711864405</v>
      </c>
      <c r="CR120" s="232">
        <f t="shared" si="611"/>
        <v>605.19000000000005</v>
      </c>
      <c r="CS120" s="233">
        <f t="shared" si="612"/>
        <v>669.6</v>
      </c>
      <c r="CT120" s="257">
        <v>163.88</v>
      </c>
      <c r="CU120" s="735">
        <v>158.4</v>
      </c>
      <c r="CV120" s="232">
        <f t="shared" si="613"/>
        <v>15076.96</v>
      </c>
      <c r="CW120" s="233">
        <f t="shared" si="614"/>
        <v>18216</v>
      </c>
      <c r="CX120" s="257">
        <v>133.53</v>
      </c>
      <c r="CY120" s="735">
        <v>114</v>
      </c>
      <c r="CZ120" s="232">
        <f t="shared" si="615"/>
        <v>2002.95</v>
      </c>
      <c r="DA120" s="233">
        <f t="shared" si="616"/>
        <v>342</v>
      </c>
      <c r="DB120" s="254"/>
      <c r="DC120" s="253"/>
      <c r="DD120" s="232">
        <f t="shared" si="617"/>
        <v>0</v>
      </c>
      <c r="DE120" s="233">
        <f t="shared" si="618"/>
        <v>0</v>
      </c>
      <c r="DF120" s="232">
        <f t="shared" si="619"/>
        <v>159.62532710280374</v>
      </c>
      <c r="DG120" s="233">
        <f t="shared" si="620"/>
        <v>157.27118644067798</v>
      </c>
      <c r="DH120" s="232">
        <f t="shared" si="621"/>
        <v>17079.91</v>
      </c>
      <c r="DI120" s="233">
        <f t="shared" si="622"/>
        <v>18558</v>
      </c>
      <c r="DJ120" s="232">
        <f t="shared" si="623"/>
        <v>112</v>
      </c>
      <c r="DK120" s="233">
        <f t="shared" si="624"/>
        <v>120</v>
      </c>
      <c r="DL120" s="232">
        <f t="shared" si="625"/>
        <v>112</v>
      </c>
      <c r="DM120" s="233">
        <f t="shared" si="626"/>
        <v>120</v>
      </c>
      <c r="DN120" s="545">
        <f t="shared" si="627"/>
        <v>5.5820535714285722</v>
      </c>
      <c r="DO120" s="546">
        <f t="shared" si="628"/>
        <v>5.6466666666666665</v>
      </c>
      <c r="DP120" s="232">
        <f t="shared" si="629"/>
        <v>625.19000000000005</v>
      </c>
      <c r="DQ120" s="233">
        <f t="shared" si="630"/>
        <v>677.6</v>
      </c>
      <c r="DR120" s="232">
        <f t="shared" si="631"/>
        <v>158.7849107142857</v>
      </c>
      <c r="DS120" s="233">
        <f t="shared" si="632"/>
        <v>156.98333333333332</v>
      </c>
      <c r="DT120" s="232">
        <f t="shared" si="633"/>
        <v>17783.91</v>
      </c>
      <c r="DU120" s="233">
        <f t="shared" si="634"/>
        <v>18838</v>
      </c>
      <c r="DV120" s="257">
        <v>38</v>
      </c>
      <c r="DW120" s="738">
        <v>48</v>
      </c>
      <c r="DX120" s="232">
        <f t="shared" si="635"/>
        <v>38</v>
      </c>
      <c r="DY120" s="233">
        <f t="shared" si="636"/>
        <v>48</v>
      </c>
      <c r="DZ120" s="257">
        <v>14</v>
      </c>
      <c r="EA120" s="738">
        <v>24</v>
      </c>
      <c r="EB120" s="232">
        <f t="shared" si="637"/>
        <v>14</v>
      </c>
      <c r="EC120" s="233">
        <f t="shared" si="638"/>
        <v>24</v>
      </c>
      <c r="ED120" s="257"/>
      <c r="EE120" s="256"/>
      <c r="EF120" s="232">
        <f t="shared" si="639"/>
        <v>0</v>
      </c>
      <c r="EG120" s="233">
        <f t="shared" si="640"/>
        <v>0</v>
      </c>
      <c r="EH120" s="225">
        <f t="shared" si="641"/>
        <v>52</v>
      </c>
      <c r="EI120" s="233">
        <f t="shared" si="642"/>
        <v>72</v>
      </c>
      <c r="EJ120" s="225">
        <f t="shared" si="643"/>
        <v>52</v>
      </c>
      <c r="EK120" s="233">
        <f t="shared" si="644"/>
        <v>72</v>
      </c>
      <c r="EL120" s="336">
        <v>3.8</v>
      </c>
      <c r="EM120" s="286">
        <v>6.3</v>
      </c>
      <c r="EN120" s="232">
        <f t="shared" si="645"/>
        <v>144.4</v>
      </c>
      <c r="EO120" s="233">
        <f t="shared" si="646"/>
        <v>302.39999999999998</v>
      </c>
      <c r="EP120" s="336">
        <v>3.82</v>
      </c>
      <c r="EQ120" s="286">
        <v>8.1</v>
      </c>
      <c r="ER120" s="232">
        <f t="shared" si="647"/>
        <v>53.48</v>
      </c>
      <c r="ES120" s="233">
        <f t="shared" si="648"/>
        <v>194.39999999999998</v>
      </c>
      <c r="ET120" s="336"/>
      <c r="EU120" s="286"/>
      <c r="EV120" s="232">
        <f t="shared" si="649"/>
        <v>0</v>
      </c>
      <c r="EW120" s="233">
        <f t="shared" si="650"/>
        <v>0</v>
      </c>
      <c r="EX120" s="545">
        <f t="shared" si="651"/>
        <v>3.8053846153846154</v>
      </c>
      <c r="EY120" s="546">
        <f t="shared" si="652"/>
        <v>6.8999999999999995</v>
      </c>
      <c r="EZ120" s="232">
        <f t="shared" si="653"/>
        <v>197.88</v>
      </c>
      <c r="FA120" s="233">
        <f t="shared" si="654"/>
        <v>496.79999999999995</v>
      </c>
      <c r="FB120" s="257">
        <v>108.13</v>
      </c>
      <c r="FC120" s="735">
        <v>101.2</v>
      </c>
      <c r="FD120" s="232">
        <f t="shared" si="655"/>
        <v>4108.9399999999996</v>
      </c>
      <c r="FE120" s="233">
        <f t="shared" si="656"/>
        <v>4857.6000000000004</v>
      </c>
      <c r="FF120" s="257">
        <v>72.290000000000006</v>
      </c>
      <c r="FG120" s="735">
        <v>101.9</v>
      </c>
      <c r="FH120" s="232">
        <f t="shared" si="657"/>
        <v>1012.0600000000001</v>
      </c>
      <c r="FI120" s="233">
        <f t="shared" si="658"/>
        <v>2445.6000000000004</v>
      </c>
      <c r="FJ120" s="254"/>
      <c r="FK120" s="253"/>
      <c r="FL120" s="232">
        <f t="shared" si="659"/>
        <v>0</v>
      </c>
      <c r="FM120" s="233">
        <f t="shared" si="660"/>
        <v>0</v>
      </c>
      <c r="FN120" s="232">
        <f t="shared" si="661"/>
        <v>98.480769230769226</v>
      </c>
      <c r="FO120" s="233">
        <f t="shared" si="662"/>
        <v>101.43333333333334</v>
      </c>
      <c r="FP120" s="232">
        <f t="shared" si="663"/>
        <v>5121</v>
      </c>
      <c r="FQ120" s="233">
        <f t="shared" si="664"/>
        <v>7303.2000000000007</v>
      </c>
      <c r="FR120" s="257">
        <v>49</v>
      </c>
      <c r="FS120" s="735">
        <v>34</v>
      </c>
      <c r="FT120" s="232">
        <f t="shared" si="665"/>
        <v>49</v>
      </c>
      <c r="FU120" s="233">
        <f t="shared" si="666"/>
        <v>34</v>
      </c>
      <c r="FV120" s="257">
        <v>5.52</v>
      </c>
      <c r="FW120" s="735">
        <v>6.1</v>
      </c>
      <c r="FX120" s="232">
        <f t="shared" si="667"/>
        <v>270.47999999999996</v>
      </c>
      <c r="FY120" s="233">
        <f t="shared" si="668"/>
        <v>207.39999999999998</v>
      </c>
      <c r="FZ120" s="257">
        <v>85.96</v>
      </c>
      <c r="GA120" s="735">
        <v>93.2</v>
      </c>
      <c r="GB120" s="232">
        <f t="shared" si="669"/>
        <v>4212.04</v>
      </c>
      <c r="GC120" s="233">
        <f t="shared" si="670"/>
        <v>3168.8</v>
      </c>
      <c r="GD120" s="249">
        <f t="shared" si="671"/>
        <v>135</v>
      </c>
      <c r="GE120" s="233">
        <f t="shared" si="672"/>
        <v>165</v>
      </c>
      <c r="GF120" s="232">
        <f t="shared" si="673"/>
        <v>135</v>
      </c>
      <c r="GG120" s="233">
        <f t="shared" si="674"/>
        <v>165</v>
      </c>
      <c r="GH120" s="232">
        <f t="shared" si="675"/>
        <v>686.04</v>
      </c>
      <c r="GI120" s="233">
        <f t="shared" si="676"/>
        <v>965.9</v>
      </c>
      <c r="GJ120" s="232">
        <f t="shared" si="677"/>
        <v>19889.899999999998</v>
      </c>
      <c r="GK120" s="233">
        <f t="shared" si="678"/>
        <v>23353.599999999999</v>
      </c>
      <c r="GL120" s="249">
        <f t="shared" si="679"/>
        <v>29</v>
      </c>
      <c r="GM120" s="233">
        <f t="shared" si="680"/>
        <v>27</v>
      </c>
      <c r="GN120" s="232">
        <f t="shared" si="681"/>
        <v>29</v>
      </c>
      <c r="GO120" s="233">
        <f t="shared" si="682"/>
        <v>27</v>
      </c>
      <c r="GP120" s="232">
        <f t="shared" si="683"/>
        <v>137.03</v>
      </c>
      <c r="GQ120" s="233">
        <f t="shared" si="684"/>
        <v>208.49999999999997</v>
      </c>
      <c r="GR120" s="232">
        <f t="shared" si="685"/>
        <v>3015.01</v>
      </c>
      <c r="GS120" s="233">
        <f t="shared" si="686"/>
        <v>2787.6000000000004</v>
      </c>
      <c r="GT120" s="249">
        <f t="shared" si="687"/>
        <v>164</v>
      </c>
      <c r="GU120" s="233">
        <f t="shared" si="688"/>
        <v>192</v>
      </c>
      <c r="GV120" s="232">
        <f t="shared" si="689"/>
        <v>164</v>
      </c>
      <c r="GW120" s="233">
        <f t="shared" si="690"/>
        <v>192</v>
      </c>
      <c r="GX120" s="232">
        <f t="shared" si="691"/>
        <v>823.06999999999994</v>
      </c>
      <c r="GY120" s="233">
        <f t="shared" si="692"/>
        <v>1174.3999999999999</v>
      </c>
      <c r="GZ120" s="232">
        <f t="shared" si="693"/>
        <v>22904.909999999996</v>
      </c>
      <c r="HA120" s="233">
        <f t="shared" si="694"/>
        <v>26141.199999999997</v>
      </c>
      <c r="HB120" s="249">
        <f t="shared" si="695"/>
        <v>0</v>
      </c>
      <c r="HC120" s="233">
        <f t="shared" si="696"/>
        <v>0</v>
      </c>
      <c r="HD120" s="232">
        <f t="shared" si="697"/>
        <v>0</v>
      </c>
      <c r="HE120" s="233">
        <f t="shared" si="698"/>
        <v>0</v>
      </c>
      <c r="HF120" s="232" t="str">
        <f t="shared" si="699"/>
        <v/>
      </c>
      <c r="HG120" s="233" t="str">
        <f t="shared" si="700"/>
        <v/>
      </c>
      <c r="HH120" s="232" t="str">
        <f t="shared" si="701"/>
        <v/>
      </c>
      <c r="HI120" s="233" t="str">
        <f t="shared" si="702"/>
        <v/>
      </c>
      <c r="HJ120" s="249">
        <f t="shared" si="703"/>
        <v>1093.55</v>
      </c>
      <c r="HK120" s="233">
        <f t="shared" si="704"/>
        <v>1381.8000000000002</v>
      </c>
      <c r="HL120" s="232">
        <f t="shared" si="705"/>
        <v>27116.95</v>
      </c>
      <c r="HM120" s="232">
        <f t="shared" si="706"/>
        <v>29310</v>
      </c>
    </row>
    <row r="121" spans="1:221" ht="15.75">
      <c r="A121" s="465" t="s">
        <v>83</v>
      </c>
      <c r="B121" s="466" t="s">
        <v>948</v>
      </c>
      <c r="C121" s="467"/>
      <c r="D121" s="465">
        <v>157447</v>
      </c>
      <c r="E121" s="252">
        <v>4</v>
      </c>
      <c r="F121" s="473">
        <v>1988</v>
      </c>
      <c r="G121" s="468">
        <v>1974</v>
      </c>
      <c r="H121" s="254"/>
      <c r="I121" s="255"/>
      <c r="J121" s="232">
        <f t="shared" si="558"/>
        <v>1988</v>
      </c>
      <c r="K121" s="233">
        <f t="shared" si="559"/>
        <v>1974</v>
      </c>
      <c r="L121" s="333"/>
      <c r="M121" s="253"/>
      <c r="N121" s="232">
        <f t="shared" si="557"/>
        <v>1988</v>
      </c>
      <c r="O121" s="233">
        <f t="shared" si="560"/>
        <v>1974</v>
      </c>
      <c r="P121" s="232">
        <f t="shared" si="561"/>
        <v>1988</v>
      </c>
      <c r="Q121" s="233">
        <f t="shared" si="562"/>
        <v>1974</v>
      </c>
      <c r="R121" s="254">
        <v>49</v>
      </c>
      <c r="S121" s="780">
        <v>110</v>
      </c>
      <c r="T121" s="232">
        <f t="shared" si="563"/>
        <v>49</v>
      </c>
      <c r="U121" s="233">
        <f t="shared" si="564"/>
        <v>110</v>
      </c>
      <c r="V121" s="254">
        <v>4</v>
      </c>
      <c r="W121" s="738">
        <v>7</v>
      </c>
      <c r="X121" s="232">
        <f t="shared" si="565"/>
        <v>4</v>
      </c>
      <c r="Y121" s="233">
        <f t="shared" si="566"/>
        <v>7</v>
      </c>
      <c r="Z121" s="257"/>
      <c r="AA121" s="256"/>
      <c r="AB121" s="232">
        <f t="shared" si="567"/>
        <v>0</v>
      </c>
      <c r="AC121" s="233">
        <f t="shared" si="568"/>
        <v>0</v>
      </c>
      <c r="AD121" s="225">
        <f t="shared" si="569"/>
        <v>53</v>
      </c>
      <c r="AE121" s="233">
        <f t="shared" si="570"/>
        <v>117</v>
      </c>
      <c r="AF121" s="225">
        <f t="shared" si="571"/>
        <v>53</v>
      </c>
      <c r="AG121" s="233">
        <f t="shared" si="572"/>
        <v>117</v>
      </c>
      <c r="AH121" s="245">
        <v>4.7</v>
      </c>
      <c r="AI121" s="354">
        <v>4.7</v>
      </c>
      <c r="AJ121" s="232">
        <f t="shared" si="573"/>
        <v>230.3</v>
      </c>
      <c r="AK121" s="233">
        <f t="shared" si="574"/>
        <v>517</v>
      </c>
      <c r="AL121" s="245">
        <v>6</v>
      </c>
      <c r="AM121" s="354">
        <v>4.7</v>
      </c>
      <c r="AN121" s="232">
        <f t="shared" si="575"/>
        <v>24</v>
      </c>
      <c r="AO121" s="233">
        <f t="shared" si="576"/>
        <v>32.9</v>
      </c>
      <c r="AP121" s="245"/>
      <c r="AQ121" s="354"/>
      <c r="AR121" s="232">
        <f t="shared" si="577"/>
        <v>0</v>
      </c>
      <c r="AS121" s="233">
        <f t="shared" si="578"/>
        <v>0</v>
      </c>
      <c r="AT121" s="545">
        <f t="shared" si="579"/>
        <v>4.7981132075471704</v>
      </c>
      <c r="AU121" s="546">
        <f t="shared" si="580"/>
        <v>4.7</v>
      </c>
      <c r="AV121" s="232">
        <f t="shared" si="581"/>
        <v>254.30000000000004</v>
      </c>
      <c r="AW121" s="233">
        <f t="shared" si="582"/>
        <v>549.9</v>
      </c>
      <c r="AX121" s="257">
        <v>139.13999999999999</v>
      </c>
      <c r="AY121" s="735">
        <v>139.19999999999999</v>
      </c>
      <c r="AZ121" s="232">
        <f t="shared" si="583"/>
        <v>6817.86</v>
      </c>
      <c r="BA121" s="233">
        <f t="shared" si="584"/>
        <v>15311.999999999998</v>
      </c>
      <c r="BB121" s="257">
        <v>140.75</v>
      </c>
      <c r="BC121" s="735">
        <v>198.1</v>
      </c>
      <c r="BD121" s="232">
        <f t="shared" si="585"/>
        <v>563</v>
      </c>
      <c r="BE121" s="233">
        <f t="shared" si="586"/>
        <v>1386.7</v>
      </c>
      <c r="BF121" s="254"/>
      <c r="BG121" s="253">
        <v>0</v>
      </c>
      <c r="BH121" s="232">
        <f t="shared" si="587"/>
        <v>0</v>
      </c>
      <c r="BI121" s="233">
        <f t="shared" si="588"/>
        <v>0</v>
      </c>
      <c r="BJ121" s="232">
        <f t="shared" si="589"/>
        <v>139.26150943396226</v>
      </c>
      <c r="BK121" s="233">
        <f t="shared" si="590"/>
        <v>142.72393162393161</v>
      </c>
      <c r="BL121" s="232">
        <f t="shared" si="591"/>
        <v>7380.86</v>
      </c>
      <c r="BM121" s="233">
        <f t="shared" si="592"/>
        <v>16698.699999999997</v>
      </c>
      <c r="BN121" s="257">
        <v>869</v>
      </c>
      <c r="BO121" s="738">
        <v>801</v>
      </c>
      <c r="BP121" s="232">
        <f t="shared" si="593"/>
        <v>869</v>
      </c>
      <c r="BQ121" s="233">
        <f t="shared" si="594"/>
        <v>801</v>
      </c>
      <c r="BR121" s="257">
        <v>117</v>
      </c>
      <c r="BS121" s="738">
        <v>87</v>
      </c>
      <c r="BT121" s="232">
        <f t="shared" si="595"/>
        <v>117</v>
      </c>
      <c r="BU121" s="233">
        <f t="shared" si="596"/>
        <v>87</v>
      </c>
      <c r="BV121" s="257"/>
      <c r="BW121" s="256"/>
      <c r="BX121" s="232">
        <f t="shared" si="597"/>
        <v>0</v>
      </c>
      <c r="BY121" s="233">
        <f t="shared" si="598"/>
        <v>0</v>
      </c>
      <c r="BZ121" s="225">
        <f t="shared" si="599"/>
        <v>986</v>
      </c>
      <c r="CA121" s="233">
        <f t="shared" si="600"/>
        <v>888</v>
      </c>
      <c r="CB121" s="225">
        <f t="shared" si="601"/>
        <v>986</v>
      </c>
      <c r="CC121" s="233">
        <f t="shared" si="602"/>
        <v>888</v>
      </c>
      <c r="CD121" s="336">
        <v>5.58</v>
      </c>
      <c r="CE121" s="286">
        <v>5.9</v>
      </c>
      <c r="CF121" s="232">
        <f t="shared" si="603"/>
        <v>4849.0200000000004</v>
      </c>
      <c r="CG121" s="233">
        <f t="shared" si="604"/>
        <v>4725.9000000000005</v>
      </c>
      <c r="CH121" s="336">
        <v>6.92</v>
      </c>
      <c r="CI121" s="286">
        <v>7.8</v>
      </c>
      <c r="CJ121" s="232">
        <f t="shared" si="605"/>
        <v>809.64</v>
      </c>
      <c r="CK121" s="233">
        <f t="shared" si="606"/>
        <v>678.6</v>
      </c>
      <c r="CL121" s="336"/>
      <c r="CM121" s="286">
        <v>0</v>
      </c>
      <c r="CN121" s="232">
        <f t="shared" si="607"/>
        <v>0</v>
      </c>
      <c r="CO121" s="233">
        <f t="shared" si="608"/>
        <v>0</v>
      </c>
      <c r="CP121" s="232">
        <f t="shared" si="609"/>
        <v>5.7390060851926989</v>
      </c>
      <c r="CQ121" s="546">
        <f t="shared" si="610"/>
        <v>6.08614864864865</v>
      </c>
      <c r="CR121" s="232">
        <f t="shared" si="611"/>
        <v>5658.6600000000008</v>
      </c>
      <c r="CS121" s="233">
        <f t="shared" si="612"/>
        <v>5404.5000000000009</v>
      </c>
      <c r="CT121" s="257">
        <v>146.19</v>
      </c>
      <c r="CU121" s="735">
        <v>160.30000000000001</v>
      </c>
      <c r="CV121" s="232">
        <f t="shared" si="613"/>
        <v>127039.11</v>
      </c>
      <c r="CW121" s="233">
        <f t="shared" si="614"/>
        <v>128400.3</v>
      </c>
      <c r="CX121" s="257">
        <v>142.74</v>
      </c>
      <c r="CY121" s="735">
        <v>142.6</v>
      </c>
      <c r="CZ121" s="232">
        <f t="shared" si="615"/>
        <v>16700.580000000002</v>
      </c>
      <c r="DA121" s="233">
        <f t="shared" si="616"/>
        <v>12406.199999999999</v>
      </c>
      <c r="DB121" s="254"/>
      <c r="DC121" s="253"/>
      <c r="DD121" s="232">
        <f t="shared" si="617"/>
        <v>0</v>
      </c>
      <c r="DE121" s="233">
        <f t="shared" si="618"/>
        <v>0</v>
      </c>
      <c r="DF121" s="232">
        <f t="shared" si="619"/>
        <v>145.78061866125762</v>
      </c>
      <c r="DG121" s="233">
        <f t="shared" si="620"/>
        <v>158.56587837837839</v>
      </c>
      <c r="DH121" s="232">
        <f t="shared" si="621"/>
        <v>143739.69</v>
      </c>
      <c r="DI121" s="233">
        <f t="shared" si="622"/>
        <v>140806.5</v>
      </c>
      <c r="DJ121" s="232">
        <f t="shared" si="623"/>
        <v>1039</v>
      </c>
      <c r="DK121" s="233">
        <f t="shared" si="624"/>
        <v>1005</v>
      </c>
      <c r="DL121" s="232">
        <f t="shared" si="625"/>
        <v>1039</v>
      </c>
      <c r="DM121" s="233">
        <f t="shared" si="626"/>
        <v>1005</v>
      </c>
      <c r="DN121" s="545">
        <f t="shared" si="627"/>
        <v>5.6910105871029844</v>
      </c>
      <c r="DO121" s="546">
        <f t="shared" si="628"/>
        <v>5.9247761194029858</v>
      </c>
      <c r="DP121" s="232">
        <f t="shared" si="629"/>
        <v>5912.9600000000009</v>
      </c>
      <c r="DQ121" s="233">
        <f t="shared" si="630"/>
        <v>5954.4000000000005</v>
      </c>
      <c r="DR121" s="232">
        <f t="shared" si="631"/>
        <v>145.44807507218479</v>
      </c>
      <c r="DS121" s="233">
        <f t="shared" si="632"/>
        <v>156.72159203980101</v>
      </c>
      <c r="DT121" s="232">
        <f t="shared" si="633"/>
        <v>151120.54999999999</v>
      </c>
      <c r="DU121" s="233">
        <f t="shared" si="634"/>
        <v>157505.20000000001</v>
      </c>
      <c r="DV121" s="257">
        <v>466</v>
      </c>
      <c r="DW121" s="738">
        <v>568</v>
      </c>
      <c r="DX121" s="232">
        <f t="shared" si="635"/>
        <v>466</v>
      </c>
      <c r="DY121" s="233">
        <f t="shared" si="636"/>
        <v>568</v>
      </c>
      <c r="DZ121" s="257">
        <v>177</v>
      </c>
      <c r="EA121" s="738">
        <v>228</v>
      </c>
      <c r="EB121" s="232">
        <f t="shared" si="637"/>
        <v>177</v>
      </c>
      <c r="EC121" s="233">
        <f t="shared" si="638"/>
        <v>228</v>
      </c>
      <c r="ED121" s="257"/>
      <c r="EE121" s="256"/>
      <c r="EF121" s="232">
        <f t="shared" si="639"/>
        <v>0</v>
      </c>
      <c r="EG121" s="233">
        <f t="shared" si="640"/>
        <v>0</v>
      </c>
      <c r="EH121" s="225">
        <f t="shared" si="641"/>
        <v>643</v>
      </c>
      <c r="EI121" s="233">
        <f t="shared" si="642"/>
        <v>796</v>
      </c>
      <c r="EJ121" s="225">
        <f t="shared" si="643"/>
        <v>643</v>
      </c>
      <c r="EK121" s="233">
        <f t="shared" si="644"/>
        <v>796</v>
      </c>
      <c r="EL121" s="336">
        <v>4.09</v>
      </c>
      <c r="EM121" s="286">
        <v>5.2</v>
      </c>
      <c r="EN121" s="232">
        <f t="shared" si="645"/>
        <v>1905.9399999999998</v>
      </c>
      <c r="EO121" s="233">
        <f t="shared" si="646"/>
        <v>2953.6</v>
      </c>
      <c r="EP121" s="336">
        <v>4.16</v>
      </c>
      <c r="EQ121" s="286">
        <v>5.0999999999999996</v>
      </c>
      <c r="ER121" s="232">
        <f t="shared" si="647"/>
        <v>736.32</v>
      </c>
      <c r="ES121" s="233">
        <f t="shared" si="648"/>
        <v>1162.8</v>
      </c>
      <c r="ET121" s="336"/>
      <c r="EU121" s="286"/>
      <c r="EV121" s="232">
        <f t="shared" si="649"/>
        <v>0</v>
      </c>
      <c r="EW121" s="233">
        <f t="shared" si="650"/>
        <v>0</v>
      </c>
      <c r="EX121" s="545">
        <f t="shared" si="651"/>
        <v>4.1092690513219283</v>
      </c>
      <c r="EY121" s="546">
        <f t="shared" si="652"/>
        <v>5.171356783919598</v>
      </c>
      <c r="EZ121" s="232">
        <f t="shared" si="653"/>
        <v>2642.2599999999998</v>
      </c>
      <c r="FA121" s="233">
        <f t="shared" si="654"/>
        <v>4116.3999999999996</v>
      </c>
      <c r="FB121" s="257">
        <v>102.97</v>
      </c>
      <c r="FC121" s="735">
        <v>100</v>
      </c>
      <c r="FD121" s="232">
        <f t="shared" si="655"/>
        <v>47984.02</v>
      </c>
      <c r="FE121" s="233">
        <f t="shared" si="656"/>
        <v>56800</v>
      </c>
      <c r="FF121" s="257">
        <v>80.94</v>
      </c>
      <c r="FG121" s="735">
        <v>88.9</v>
      </c>
      <c r="FH121" s="232">
        <f t="shared" si="657"/>
        <v>14326.38</v>
      </c>
      <c r="FI121" s="233">
        <f t="shared" si="658"/>
        <v>20269.2</v>
      </c>
      <c r="FJ121" s="254"/>
      <c r="FK121" s="253"/>
      <c r="FL121" s="232">
        <f t="shared" si="659"/>
        <v>0</v>
      </c>
      <c r="FM121" s="233">
        <f t="shared" si="660"/>
        <v>0</v>
      </c>
      <c r="FN121" s="232">
        <f t="shared" si="661"/>
        <v>96.905754276827366</v>
      </c>
      <c r="FO121" s="233">
        <f t="shared" si="662"/>
        <v>96.820603015075378</v>
      </c>
      <c r="FP121" s="232">
        <f t="shared" si="663"/>
        <v>62310.399999999994</v>
      </c>
      <c r="FQ121" s="233">
        <f t="shared" si="664"/>
        <v>77069.2</v>
      </c>
      <c r="FR121" s="257">
        <v>306</v>
      </c>
      <c r="FS121" s="735">
        <v>173</v>
      </c>
      <c r="FT121" s="232">
        <f t="shared" si="665"/>
        <v>306</v>
      </c>
      <c r="FU121" s="233">
        <f t="shared" si="666"/>
        <v>173</v>
      </c>
      <c r="FV121" s="257">
        <v>5.43</v>
      </c>
      <c r="FW121" s="735">
        <v>5.8</v>
      </c>
      <c r="FX121" s="232">
        <f t="shared" si="667"/>
        <v>1661.58</v>
      </c>
      <c r="FY121" s="233">
        <f t="shared" si="668"/>
        <v>1003.4</v>
      </c>
      <c r="FZ121" s="257">
        <v>94.03</v>
      </c>
      <c r="GA121" s="735">
        <v>85.6</v>
      </c>
      <c r="GB121" s="232">
        <f t="shared" si="669"/>
        <v>28773.18</v>
      </c>
      <c r="GC121" s="233">
        <f t="shared" si="670"/>
        <v>14808.8</v>
      </c>
      <c r="GD121" s="249">
        <f t="shared" si="671"/>
        <v>1384</v>
      </c>
      <c r="GE121" s="233">
        <f t="shared" si="672"/>
        <v>1479</v>
      </c>
      <c r="GF121" s="232">
        <f t="shared" si="673"/>
        <v>1384</v>
      </c>
      <c r="GG121" s="233">
        <f t="shared" si="674"/>
        <v>1479</v>
      </c>
      <c r="GH121" s="232">
        <f t="shared" si="675"/>
        <v>6985.26</v>
      </c>
      <c r="GI121" s="233">
        <f t="shared" si="676"/>
        <v>8196.5</v>
      </c>
      <c r="GJ121" s="232">
        <f t="shared" si="677"/>
        <v>181840.99</v>
      </c>
      <c r="GK121" s="233">
        <f t="shared" si="678"/>
        <v>200512.3</v>
      </c>
      <c r="GL121" s="249">
        <f t="shared" si="679"/>
        <v>298</v>
      </c>
      <c r="GM121" s="233">
        <f t="shared" si="680"/>
        <v>322</v>
      </c>
      <c r="GN121" s="232">
        <f t="shared" si="681"/>
        <v>298</v>
      </c>
      <c r="GO121" s="233">
        <f t="shared" si="682"/>
        <v>322</v>
      </c>
      <c r="GP121" s="232">
        <f t="shared" si="683"/>
        <v>1569.96</v>
      </c>
      <c r="GQ121" s="233">
        <f t="shared" si="684"/>
        <v>1874.3</v>
      </c>
      <c r="GR121" s="232">
        <f t="shared" si="685"/>
        <v>31589.96</v>
      </c>
      <c r="GS121" s="233">
        <f t="shared" si="686"/>
        <v>34062.1</v>
      </c>
      <c r="GT121" s="249">
        <f t="shared" si="687"/>
        <v>1682</v>
      </c>
      <c r="GU121" s="233">
        <f t="shared" si="688"/>
        <v>1801</v>
      </c>
      <c r="GV121" s="232">
        <f t="shared" si="689"/>
        <v>1682</v>
      </c>
      <c r="GW121" s="233">
        <f t="shared" si="690"/>
        <v>1801</v>
      </c>
      <c r="GX121" s="232">
        <f t="shared" si="691"/>
        <v>8555.2200000000012</v>
      </c>
      <c r="GY121" s="233">
        <f t="shared" si="692"/>
        <v>10070.799999999999</v>
      </c>
      <c r="GZ121" s="232">
        <f t="shared" si="693"/>
        <v>213430.94999999998</v>
      </c>
      <c r="HA121" s="233">
        <f t="shared" si="694"/>
        <v>234574.4</v>
      </c>
      <c r="HB121" s="249">
        <f t="shared" si="695"/>
        <v>0</v>
      </c>
      <c r="HC121" s="233">
        <f t="shared" si="696"/>
        <v>0</v>
      </c>
      <c r="HD121" s="232">
        <f t="shared" si="697"/>
        <v>0</v>
      </c>
      <c r="HE121" s="233">
        <f t="shared" si="698"/>
        <v>0</v>
      </c>
      <c r="HF121" s="232" t="str">
        <f t="shared" si="699"/>
        <v/>
      </c>
      <c r="HG121" s="233" t="str">
        <f t="shared" si="700"/>
        <v/>
      </c>
      <c r="HH121" s="232" t="str">
        <f t="shared" si="701"/>
        <v/>
      </c>
      <c r="HI121" s="233" t="str">
        <f t="shared" si="702"/>
        <v/>
      </c>
      <c r="HJ121" s="249">
        <f t="shared" si="703"/>
        <v>10216.800000000001</v>
      </c>
      <c r="HK121" s="233">
        <f t="shared" si="704"/>
        <v>11074.199999999999</v>
      </c>
      <c r="HL121" s="232">
        <f t="shared" si="705"/>
        <v>242204.12999999998</v>
      </c>
      <c r="HM121" s="232">
        <f t="shared" si="706"/>
        <v>249383.2</v>
      </c>
    </row>
    <row r="122" spans="1:221" ht="15.75">
      <c r="A122" s="465" t="s">
        <v>83</v>
      </c>
      <c r="B122" s="466" t="s">
        <v>949</v>
      </c>
      <c r="C122" s="467"/>
      <c r="D122" s="465">
        <v>157173</v>
      </c>
      <c r="E122" s="252">
        <v>8</v>
      </c>
      <c r="F122" s="473">
        <v>1029</v>
      </c>
      <c r="G122" s="462">
        <v>1138</v>
      </c>
      <c r="H122" s="254"/>
      <c r="I122" s="255"/>
      <c r="J122" s="232">
        <f t="shared" si="558"/>
        <v>1029</v>
      </c>
      <c r="K122" s="233">
        <f t="shared" si="559"/>
        <v>1138</v>
      </c>
      <c r="L122" s="333"/>
      <c r="M122" s="253"/>
      <c r="N122" s="232">
        <f t="shared" si="557"/>
        <v>1029</v>
      </c>
      <c r="O122" s="233">
        <f t="shared" si="560"/>
        <v>1138</v>
      </c>
      <c r="P122" s="232">
        <f t="shared" si="561"/>
        <v>1029</v>
      </c>
      <c r="Q122" s="233">
        <f t="shared" si="562"/>
        <v>1138</v>
      </c>
      <c r="R122" s="254">
        <v>32</v>
      </c>
      <c r="S122" s="738">
        <v>70</v>
      </c>
      <c r="T122" s="232">
        <f t="shared" si="563"/>
        <v>32</v>
      </c>
      <c r="U122" s="233">
        <f t="shared" si="564"/>
        <v>70</v>
      </c>
      <c r="V122" s="254">
        <v>9</v>
      </c>
      <c r="W122" s="738">
        <v>10</v>
      </c>
      <c r="X122" s="232">
        <f t="shared" si="565"/>
        <v>9</v>
      </c>
      <c r="Y122" s="233">
        <f t="shared" si="566"/>
        <v>10</v>
      </c>
      <c r="Z122" s="257"/>
      <c r="AA122" s="256"/>
      <c r="AB122" s="232">
        <f t="shared" si="567"/>
        <v>0</v>
      </c>
      <c r="AC122" s="233">
        <f t="shared" si="568"/>
        <v>0</v>
      </c>
      <c r="AD122" s="225">
        <f t="shared" si="569"/>
        <v>41</v>
      </c>
      <c r="AE122" s="233">
        <f t="shared" si="570"/>
        <v>80</v>
      </c>
      <c r="AF122" s="225">
        <f t="shared" si="571"/>
        <v>41</v>
      </c>
      <c r="AG122" s="233">
        <f t="shared" si="572"/>
        <v>80</v>
      </c>
      <c r="AH122" s="245">
        <v>2.91</v>
      </c>
      <c r="AI122" s="354">
        <v>3.5</v>
      </c>
      <c r="AJ122" s="232">
        <f t="shared" si="573"/>
        <v>93.12</v>
      </c>
      <c r="AK122" s="233">
        <f t="shared" si="574"/>
        <v>245</v>
      </c>
      <c r="AL122" s="245">
        <v>2.94</v>
      </c>
      <c r="AM122" s="354">
        <v>3.7</v>
      </c>
      <c r="AN122" s="232">
        <f t="shared" si="575"/>
        <v>26.46</v>
      </c>
      <c r="AO122" s="233">
        <f t="shared" si="576"/>
        <v>37</v>
      </c>
      <c r="AP122" s="245"/>
      <c r="AQ122" s="354"/>
      <c r="AR122" s="232">
        <f t="shared" si="577"/>
        <v>0</v>
      </c>
      <c r="AS122" s="233">
        <f t="shared" si="578"/>
        <v>0</v>
      </c>
      <c r="AT122" s="545">
        <f t="shared" si="579"/>
        <v>2.9165853658536589</v>
      </c>
      <c r="AU122" s="546">
        <f t="shared" si="580"/>
        <v>3.5249999999999999</v>
      </c>
      <c r="AV122" s="232">
        <f t="shared" si="581"/>
        <v>119.58000000000001</v>
      </c>
      <c r="AW122" s="233">
        <f t="shared" si="582"/>
        <v>282</v>
      </c>
      <c r="AX122" s="257">
        <v>67.91</v>
      </c>
      <c r="AY122" s="735">
        <v>78.8</v>
      </c>
      <c r="AZ122" s="232">
        <f t="shared" si="583"/>
        <v>2173.12</v>
      </c>
      <c r="BA122" s="233">
        <f t="shared" si="584"/>
        <v>5516</v>
      </c>
      <c r="BB122" s="257">
        <v>66.33</v>
      </c>
      <c r="BC122" s="735">
        <v>77.599999999999994</v>
      </c>
      <c r="BD122" s="232">
        <f t="shared" si="585"/>
        <v>596.97</v>
      </c>
      <c r="BE122" s="233">
        <f t="shared" si="586"/>
        <v>776</v>
      </c>
      <c r="BF122" s="254"/>
      <c r="BG122" s="253">
        <v>0</v>
      </c>
      <c r="BH122" s="232">
        <f t="shared" si="587"/>
        <v>0</v>
      </c>
      <c r="BI122" s="233">
        <f t="shared" si="588"/>
        <v>0</v>
      </c>
      <c r="BJ122" s="232">
        <f t="shared" si="589"/>
        <v>67.563170731707316</v>
      </c>
      <c r="BK122" s="233">
        <f t="shared" si="590"/>
        <v>78.650000000000006</v>
      </c>
      <c r="BL122" s="232">
        <f t="shared" si="591"/>
        <v>2770.09</v>
      </c>
      <c r="BM122" s="233">
        <f t="shared" si="592"/>
        <v>6292</v>
      </c>
      <c r="BN122" s="257">
        <v>367</v>
      </c>
      <c r="BO122" s="738">
        <v>334</v>
      </c>
      <c r="BP122" s="232">
        <f t="shared" si="593"/>
        <v>367</v>
      </c>
      <c r="BQ122" s="233">
        <f t="shared" si="594"/>
        <v>334</v>
      </c>
      <c r="BR122" s="257">
        <v>209</v>
      </c>
      <c r="BS122" s="738">
        <v>135</v>
      </c>
      <c r="BT122" s="232">
        <f t="shared" si="595"/>
        <v>209</v>
      </c>
      <c r="BU122" s="233">
        <f t="shared" si="596"/>
        <v>135</v>
      </c>
      <c r="BV122" s="257"/>
      <c r="BW122" s="256"/>
      <c r="BX122" s="232">
        <f t="shared" si="597"/>
        <v>0</v>
      </c>
      <c r="BY122" s="233">
        <f t="shared" si="598"/>
        <v>0</v>
      </c>
      <c r="BZ122" s="225">
        <f t="shared" si="599"/>
        <v>576</v>
      </c>
      <c r="CA122" s="233">
        <f t="shared" si="600"/>
        <v>469</v>
      </c>
      <c r="CB122" s="225">
        <f t="shared" si="601"/>
        <v>576</v>
      </c>
      <c r="CC122" s="233">
        <f t="shared" si="602"/>
        <v>469</v>
      </c>
      <c r="CD122" s="336">
        <v>4.7300000000000004</v>
      </c>
      <c r="CE122" s="286">
        <v>4.8</v>
      </c>
      <c r="CF122" s="232">
        <f t="shared" si="603"/>
        <v>1735.91</v>
      </c>
      <c r="CG122" s="233">
        <f t="shared" si="604"/>
        <v>1603.2</v>
      </c>
      <c r="CH122" s="336">
        <v>5.7</v>
      </c>
      <c r="CI122" s="286">
        <v>6.2</v>
      </c>
      <c r="CJ122" s="232">
        <f t="shared" si="605"/>
        <v>1191.3</v>
      </c>
      <c r="CK122" s="233">
        <f t="shared" si="606"/>
        <v>837</v>
      </c>
      <c r="CL122" s="336"/>
      <c r="CM122" s="286">
        <v>0</v>
      </c>
      <c r="CN122" s="232">
        <f t="shared" si="607"/>
        <v>0</v>
      </c>
      <c r="CO122" s="233">
        <f t="shared" si="608"/>
        <v>0</v>
      </c>
      <c r="CP122" s="232">
        <f t="shared" si="609"/>
        <v>5.0819618055555553</v>
      </c>
      <c r="CQ122" s="546">
        <f t="shared" si="610"/>
        <v>5.2029850746268655</v>
      </c>
      <c r="CR122" s="232">
        <f t="shared" si="611"/>
        <v>2927.21</v>
      </c>
      <c r="CS122" s="233">
        <f t="shared" si="612"/>
        <v>2440.1999999999998</v>
      </c>
      <c r="CT122" s="257">
        <v>93.8</v>
      </c>
      <c r="CU122" s="735">
        <v>91.5</v>
      </c>
      <c r="CV122" s="232">
        <f t="shared" si="613"/>
        <v>34424.6</v>
      </c>
      <c r="CW122" s="233">
        <f t="shared" si="614"/>
        <v>30561</v>
      </c>
      <c r="CX122" s="257">
        <v>86.54</v>
      </c>
      <c r="CY122" s="735">
        <v>92.4</v>
      </c>
      <c r="CZ122" s="232">
        <f t="shared" si="615"/>
        <v>18086.86</v>
      </c>
      <c r="DA122" s="233">
        <f t="shared" si="616"/>
        <v>12474</v>
      </c>
      <c r="DB122" s="254"/>
      <c r="DC122" s="253"/>
      <c r="DD122" s="232">
        <f t="shared" si="617"/>
        <v>0</v>
      </c>
      <c r="DE122" s="233">
        <f t="shared" si="618"/>
        <v>0</v>
      </c>
      <c r="DF122" s="232">
        <f t="shared" si="619"/>
        <v>91.165729166666665</v>
      </c>
      <c r="DG122" s="233">
        <f t="shared" si="620"/>
        <v>91.759061833688705</v>
      </c>
      <c r="DH122" s="232">
        <f t="shared" si="621"/>
        <v>52511.46</v>
      </c>
      <c r="DI122" s="233">
        <f t="shared" si="622"/>
        <v>43035</v>
      </c>
      <c r="DJ122" s="232">
        <f t="shared" si="623"/>
        <v>617</v>
      </c>
      <c r="DK122" s="233">
        <f t="shared" si="624"/>
        <v>549</v>
      </c>
      <c r="DL122" s="232">
        <f t="shared" si="625"/>
        <v>617</v>
      </c>
      <c r="DM122" s="233">
        <f t="shared" si="626"/>
        <v>549</v>
      </c>
      <c r="DN122" s="545">
        <f t="shared" si="627"/>
        <v>4.9380713128038893</v>
      </c>
      <c r="DO122" s="546">
        <f t="shared" si="628"/>
        <v>4.9584699453551906</v>
      </c>
      <c r="DP122" s="232">
        <f t="shared" si="629"/>
        <v>3046.7899999999995</v>
      </c>
      <c r="DQ122" s="233">
        <f t="shared" si="630"/>
        <v>2722.2</v>
      </c>
      <c r="DR122" s="232">
        <f t="shared" si="631"/>
        <v>89.597325769854137</v>
      </c>
      <c r="DS122" s="233">
        <f t="shared" si="632"/>
        <v>89.848816029143904</v>
      </c>
      <c r="DT122" s="232">
        <f t="shared" si="633"/>
        <v>55281.55</v>
      </c>
      <c r="DU122" s="233">
        <f t="shared" si="634"/>
        <v>49327</v>
      </c>
      <c r="DV122" s="257">
        <v>150</v>
      </c>
      <c r="DW122" s="738">
        <v>345</v>
      </c>
      <c r="DX122" s="232">
        <f t="shared" si="635"/>
        <v>150</v>
      </c>
      <c r="DY122" s="233">
        <f t="shared" si="636"/>
        <v>345</v>
      </c>
      <c r="DZ122" s="257">
        <v>107</v>
      </c>
      <c r="EA122" s="738">
        <v>103</v>
      </c>
      <c r="EB122" s="232">
        <f t="shared" si="637"/>
        <v>107</v>
      </c>
      <c r="EC122" s="233">
        <f t="shared" si="638"/>
        <v>103</v>
      </c>
      <c r="ED122" s="257"/>
      <c r="EE122" s="256"/>
      <c r="EF122" s="232">
        <f t="shared" si="639"/>
        <v>0</v>
      </c>
      <c r="EG122" s="233">
        <f t="shared" si="640"/>
        <v>0</v>
      </c>
      <c r="EH122" s="225">
        <f t="shared" si="641"/>
        <v>257</v>
      </c>
      <c r="EI122" s="233">
        <f t="shared" si="642"/>
        <v>448</v>
      </c>
      <c r="EJ122" s="225">
        <f t="shared" si="643"/>
        <v>257</v>
      </c>
      <c r="EK122" s="233">
        <f t="shared" si="644"/>
        <v>448</v>
      </c>
      <c r="EL122" s="336">
        <v>3.61</v>
      </c>
      <c r="EM122" s="286">
        <v>6.3</v>
      </c>
      <c r="EN122" s="232">
        <f t="shared" si="645"/>
        <v>541.5</v>
      </c>
      <c r="EO122" s="233">
        <f t="shared" si="646"/>
        <v>2173.5</v>
      </c>
      <c r="EP122" s="336">
        <v>4.33</v>
      </c>
      <c r="EQ122" s="286">
        <v>6.1</v>
      </c>
      <c r="ER122" s="232">
        <f t="shared" si="647"/>
        <v>463.31</v>
      </c>
      <c r="ES122" s="233">
        <f t="shared" si="648"/>
        <v>628.29999999999995</v>
      </c>
      <c r="ET122" s="336"/>
      <c r="EU122" s="286"/>
      <c r="EV122" s="232">
        <f t="shared" si="649"/>
        <v>0</v>
      </c>
      <c r="EW122" s="233">
        <f t="shared" si="650"/>
        <v>0</v>
      </c>
      <c r="EX122" s="545">
        <f t="shared" si="651"/>
        <v>3.9097665369649803</v>
      </c>
      <c r="EY122" s="546">
        <f t="shared" si="652"/>
        <v>6.2540178571428573</v>
      </c>
      <c r="EZ122" s="232">
        <f t="shared" si="653"/>
        <v>1004.81</v>
      </c>
      <c r="FA122" s="233">
        <f t="shared" si="654"/>
        <v>2801.8</v>
      </c>
      <c r="FB122" s="257">
        <v>74.790000000000006</v>
      </c>
      <c r="FC122" s="735">
        <v>67.2</v>
      </c>
      <c r="FD122" s="232">
        <f t="shared" si="655"/>
        <v>11218.500000000002</v>
      </c>
      <c r="FE122" s="233">
        <f t="shared" si="656"/>
        <v>23184</v>
      </c>
      <c r="FF122" s="257">
        <v>68.58</v>
      </c>
      <c r="FG122" s="735">
        <v>68.599999999999994</v>
      </c>
      <c r="FH122" s="232">
        <f t="shared" si="657"/>
        <v>7338.0599999999995</v>
      </c>
      <c r="FI122" s="233">
        <f t="shared" si="658"/>
        <v>7065.7999999999993</v>
      </c>
      <c r="FJ122" s="254"/>
      <c r="FK122" s="253"/>
      <c r="FL122" s="232">
        <f t="shared" si="659"/>
        <v>0</v>
      </c>
      <c r="FM122" s="233">
        <f t="shared" si="660"/>
        <v>0</v>
      </c>
      <c r="FN122" s="232">
        <f t="shared" si="661"/>
        <v>72.204513618677055</v>
      </c>
      <c r="FO122" s="233">
        <f t="shared" si="662"/>
        <v>67.521874999999994</v>
      </c>
      <c r="FP122" s="232">
        <f t="shared" si="663"/>
        <v>18556.560000000001</v>
      </c>
      <c r="FQ122" s="233">
        <f t="shared" si="664"/>
        <v>30249.799999999996</v>
      </c>
      <c r="FR122" s="257">
        <v>155</v>
      </c>
      <c r="FS122" s="735">
        <v>141</v>
      </c>
      <c r="FT122" s="232">
        <f t="shared" si="665"/>
        <v>155</v>
      </c>
      <c r="FU122" s="233">
        <f t="shared" si="666"/>
        <v>141</v>
      </c>
      <c r="FV122" s="257">
        <v>4.8</v>
      </c>
      <c r="FW122" s="735">
        <v>6</v>
      </c>
      <c r="FX122" s="232">
        <f t="shared" si="667"/>
        <v>744</v>
      </c>
      <c r="FY122" s="233">
        <f t="shared" si="668"/>
        <v>846</v>
      </c>
      <c r="FZ122" s="257">
        <v>64.349999999999994</v>
      </c>
      <c r="GA122" s="735">
        <v>59.9</v>
      </c>
      <c r="GB122" s="232">
        <f t="shared" si="669"/>
        <v>9974.25</v>
      </c>
      <c r="GC122" s="233">
        <f t="shared" si="670"/>
        <v>8445.9</v>
      </c>
      <c r="GD122" s="249">
        <f t="shared" si="671"/>
        <v>549</v>
      </c>
      <c r="GE122" s="233">
        <f t="shared" si="672"/>
        <v>749</v>
      </c>
      <c r="GF122" s="232">
        <f t="shared" si="673"/>
        <v>549</v>
      </c>
      <c r="GG122" s="233">
        <f t="shared" si="674"/>
        <v>749</v>
      </c>
      <c r="GH122" s="232">
        <f t="shared" si="675"/>
        <v>2370.5300000000002</v>
      </c>
      <c r="GI122" s="233">
        <f t="shared" si="676"/>
        <v>4021.7</v>
      </c>
      <c r="GJ122" s="232">
        <f t="shared" si="677"/>
        <v>47816.22</v>
      </c>
      <c r="GK122" s="233">
        <f t="shared" si="678"/>
        <v>59261</v>
      </c>
      <c r="GL122" s="249">
        <f t="shared" si="679"/>
        <v>325</v>
      </c>
      <c r="GM122" s="233">
        <f t="shared" si="680"/>
        <v>248</v>
      </c>
      <c r="GN122" s="232">
        <f t="shared" si="681"/>
        <v>325</v>
      </c>
      <c r="GO122" s="233">
        <f t="shared" si="682"/>
        <v>248</v>
      </c>
      <c r="GP122" s="232">
        <f t="shared" si="683"/>
        <v>1681.07</v>
      </c>
      <c r="GQ122" s="233">
        <f t="shared" si="684"/>
        <v>1502.3</v>
      </c>
      <c r="GR122" s="232">
        <f t="shared" si="685"/>
        <v>26021.89</v>
      </c>
      <c r="GS122" s="233">
        <f t="shared" si="686"/>
        <v>20315.8</v>
      </c>
      <c r="GT122" s="249">
        <f t="shared" si="687"/>
        <v>874</v>
      </c>
      <c r="GU122" s="233">
        <f t="shared" si="688"/>
        <v>997</v>
      </c>
      <c r="GV122" s="232">
        <f t="shared" si="689"/>
        <v>874</v>
      </c>
      <c r="GW122" s="233">
        <f t="shared" si="690"/>
        <v>997</v>
      </c>
      <c r="GX122" s="232">
        <f t="shared" si="691"/>
        <v>4051.6000000000004</v>
      </c>
      <c r="GY122" s="233">
        <f t="shared" si="692"/>
        <v>5524</v>
      </c>
      <c r="GZ122" s="232">
        <f t="shared" si="693"/>
        <v>73838.11</v>
      </c>
      <c r="HA122" s="233">
        <f t="shared" si="694"/>
        <v>79576.800000000003</v>
      </c>
      <c r="HB122" s="249">
        <f t="shared" si="695"/>
        <v>0</v>
      </c>
      <c r="HC122" s="233">
        <f t="shared" si="696"/>
        <v>0</v>
      </c>
      <c r="HD122" s="232">
        <f t="shared" si="697"/>
        <v>0</v>
      </c>
      <c r="HE122" s="233">
        <f t="shared" si="698"/>
        <v>0</v>
      </c>
      <c r="HF122" s="232" t="str">
        <f t="shared" si="699"/>
        <v/>
      </c>
      <c r="HG122" s="233" t="str">
        <f t="shared" si="700"/>
        <v/>
      </c>
      <c r="HH122" s="232" t="str">
        <f t="shared" si="701"/>
        <v/>
      </c>
      <c r="HI122" s="233" t="str">
        <f t="shared" si="702"/>
        <v/>
      </c>
      <c r="HJ122" s="249">
        <f t="shared" si="703"/>
        <v>4795.5999999999995</v>
      </c>
      <c r="HK122" s="233">
        <f t="shared" si="704"/>
        <v>6370</v>
      </c>
      <c r="HL122" s="232">
        <f t="shared" si="705"/>
        <v>83812.36</v>
      </c>
      <c r="HM122" s="232">
        <f t="shared" si="706"/>
        <v>88022.699999999983</v>
      </c>
    </row>
    <row r="123" spans="1:221" ht="15.75">
      <c r="A123" s="465" t="s">
        <v>83</v>
      </c>
      <c r="B123" s="466" t="s">
        <v>950</v>
      </c>
      <c r="C123" s="467"/>
      <c r="D123" s="465">
        <v>156921</v>
      </c>
      <c r="E123" s="252">
        <v>8</v>
      </c>
      <c r="F123" s="473">
        <v>883</v>
      </c>
      <c r="G123" s="462">
        <v>955</v>
      </c>
      <c r="H123" s="254"/>
      <c r="I123" s="255"/>
      <c r="J123" s="232">
        <f t="shared" si="558"/>
        <v>883</v>
      </c>
      <c r="K123" s="233">
        <f t="shared" si="559"/>
        <v>955</v>
      </c>
      <c r="L123" s="333"/>
      <c r="M123" s="253"/>
      <c r="N123" s="232">
        <f t="shared" si="557"/>
        <v>883</v>
      </c>
      <c r="O123" s="233">
        <f t="shared" si="560"/>
        <v>955</v>
      </c>
      <c r="P123" s="232">
        <f t="shared" si="561"/>
        <v>883</v>
      </c>
      <c r="Q123" s="233">
        <f t="shared" si="562"/>
        <v>955</v>
      </c>
      <c r="R123" s="254">
        <v>2</v>
      </c>
      <c r="S123" s="738">
        <v>44</v>
      </c>
      <c r="T123" s="232">
        <f t="shared" si="563"/>
        <v>2</v>
      </c>
      <c r="U123" s="233">
        <f t="shared" si="564"/>
        <v>44</v>
      </c>
      <c r="V123" s="254">
        <v>1</v>
      </c>
      <c r="W123" s="738">
        <v>24</v>
      </c>
      <c r="X123" s="232">
        <f t="shared" si="565"/>
        <v>1</v>
      </c>
      <c r="Y123" s="233">
        <f t="shared" si="566"/>
        <v>24</v>
      </c>
      <c r="Z123" s="257"/>
      <c r="AA123" s="256"/>
      <c r="AB123" s="232">
        <f t="shared" si="567"/>
        <v>0</v>
      </c>
      <c r="AC123" s="233">
        <f t="shared" si="568"/>
        <v>0</v>
      </c>
      <c r="AD123" s="225">
        <f t="shared" si="569"/>
        <v>3</v>
      </c>
      <c r="AE123" s="233">
        <f t="shared" si="570"/>
        <v>68</v>
      </c>
      <c r="AF123" s="225">
        <f t="shared" si="571"/>
        <v>3</v>
      </c>
      <c r="AG123" s="233">
        <f t="shared" si="572"/>
        <v>68</v>
      </c>
      <c r="AH123" s="245">
        <v>4</v>
      </c>
      <c r="AI123" s="354">
        <v>4.2</v>
      </c>
      <c r="AJ123" s="232">
        <f t="shared" si="573"/>
        <v>8</v>
      </c>
      <c r="AK123" s="233">
        <f t="shared" si="574"/>
        <v>184.8</v>
      </c>
      <c r="AL123" s="245">
        <v>4</v>
      </c>
      <c r="AM123" s="354">
        <v>4.7</v>
      </c>
      <c r="AN123" s="232">
        <f t="shared" si="575"/>
        <v>4</v>
      </c>
      <c r="AO123" s="233">
        <f t="shared" si="576"/>
        <v>112.80000000000001</v>
      </c>
      <c r="AP123" s="245"/>
      <c r="AQ123" s="354"/>
      <c r="AR123" s="232">
        <f t="shared" si="577"/>
        <v>0</v>
      </c>
      <c r="AS123" s="233">
        <f t="shared" si="578"/>
        <v>0</v>
      </c>
      <c r="AT123" s="545">
        <f t="shared" si="579"/>
        <v>4</v>
      </c>
      <c r="AU123" s="546">
        <f t="shared" si="580"/>
        <v>4.3764705882352946</v>
      </c>
      <c r="AV123" s="232">
        <f t="shared" si="581"/>
        <v>12</v>
      </c>
      <c r="AW123" s="233">
        <f t="shared" si="582"/>
        <v>297.60000000000002</v>
      </c>
      <c r="AX123" s="257">
        <v>75.5</v>
      </c>
      <c r="AY123" s="735">
        <v>78.3</v>
      </c>
      <c r="AZ123" s="232">
        <f t="shared" si="583"/>
        <v>151</v>
      </c>
      <c r="BA123" s="233">
        <f t="shared" si="584"/>
        <v>3445.2</v>
      </c>
      <c r="BB123" s="257">
        <v>73</v>
      </c>
      <c r="BC123" s="735">
        <v>76.400000000000006</v>
      </c>
      <c r="BD123" s="232">
        <f t="shared" si="585"/>
        <v>73</v>
      </c>
      <c r="BE123" s="233">
        <f t="shared" si="586"/>
        <v>1833.6000000000001</v>
      </c>
      <c r="BF123" s="254"/>
      <c r="BG123" s="253">
        <v>0</v>
      </c>
      <c r="BH123" s="232">
        <f t="shared" si="587"/>
        <v>0</v>
      </c>
      <c r="BI123" s="233">
        <f t="shared" si="588"/>
        <v>0</v>
      </c>
      <c r="BJ123" s="232">
        <f t="shared" si="589"/>
        <v>74.666666666666671</v>
      </c>
      <c r="BK123" s="233">
        <f t="shared" si="590"/>
        <v>77.629411764705878</v>
      </c>
      <c r="BL123" s="232">
        <f t="shared" si="591"/>
        <v>224</v>
      </c>
      <c r="BM123" s="233">
        <f t="shared" si="592"/>
        <v>5278.7999999999993</v>
      </c>
      <c r="BN123" s="257">
        <v>235</v>
      </c>
      <c r="BO123" s="738">
        <v>239</v>
      </c>
      <c r="BP123" s="232">
        <f t="shared" si="593"/>
        <v>235</v>
      </c>
      <c r="BQ123" s="233">
        <f t="shared" si="594"/>
        <v>239</v>
      </c>
      <c r="BR123" s="257">
        <v>272</v>
      </c>
      <c r="BS123" s="738">
        <v>197</v>
      </c>
      <c r="BT123" s="232">
        <f t="shared" si="595"/>
        <v>272</v>
      </c>
      <c r="BU123" s="233">
        <f t="shared" si="596"/>
        <v>197</v>
      </c>
      <c r="BV123" s="257"/>
      <c r="BW123" s="256"/>
      <c r="BX123" s="232">
        <f t="shared" si="597"/>
        <v>0</v>
      </c>
      <c r="BY123" s="233">
        <f t="shared" si="598"/>
        <v>0</v>
      </c>
      <c r="BZ123" s="225">
        <f t="shared" si="599"/>
        <v>507</v>
      </c>
      <c r="CA123" s="233">
        <f t="shared" si="600"/>
        <v>436</v>
      </c>
      <c r="CB123" s="225">
        <f t="shared" si="601"/>
        <v>507</v>
      </c>
      <c r="CC123" s="233">
        <f t="shared" si="602"/>
        <v>436</v>
      </c>
      <c r="CD123" s="336">
        <v>4.9000000000000004</v>
      </c>
      <c r="CE123" s="286">
        <v>5.2</v>
      </c>
      <c r="CF123" s="232">
        <f t="shared" si="603"/>
        <v>1151.5</v>
      </c>
      <c r="CG123" s="233">
        <f t="shared" si="604"/>
        <v>1242.8</v>
      </c>
      <c r="CH123" s="336">
        <v>6</v>
      </c>
      <c r="CI123" s="286">
        <v>6.2</v>
      </c>
      <c r="CJ123" s="232">
        <f t="shared" si="605"/>
        <v>1632</v>
      </c>
      <c r="CK123" s="233">
        <f t="shared" si="606"/>
        <v>1221.4000000000001</v>
      </c>
      <c r="CL123" s="336"/>
      <c r="CM123" s="286">
        <v>0</v>
      </c>
      <c r="CN123" s="232">
        <f t="shared" si="607"/>
        <v>0</v>
      </c>
      <c r="CO123" s="233">
        <f t="shared" si="608"/>
        <v>0</v>
      </c>
      <c r="CP123" s="232">
        <f t="shared" si="609"/>
        <v>5.4901380670611442</v>
      </c>
      <c r="CQ123" s="546">
        <f t="shared" si="610"/>
        <v>5.6518348623853205</v>
      </c>
      <c r="CR123" s="232">
        <f t="shared" si="611"/>
        <v>2783.5</v>
      </c>
      <c r="CS123" s="233">
        <f t="shared" si="612"/>
        <v>2464.1999999999998</v>
      </c>
      <c r="CT123" s="257">
        <v>90.71</v>
      </c>
      <c r="CU123" s="735">
        <v>88.9</v>
      </c>
      <c r="CV123" s="232">
        <f t="shared" si="613"/>
        <v>21316.85</v>
      </c>
      <c r="CW123" s="233">
        <f t="shared" si="614"/>
        <v>21247.100000000002</v>
      </c>
      <c r="CX123" s="257">
        <v>79.239999999999995</v>
      </c>
      <c r="CY123" s="735">
        <v>83.2</v>
      </c>
      <c r="CZ123" s="232">
        <f t="shared" si="615"/>
        <v>21553.279999999999</v>
      </c>
      <c r="DA123" s="233">
        <f t="shared" si="616"/>
        <v>16390.400000000001</v>
      </c>
      <c r="DB123" s="254"/>
      <c r="DC123" s="253"/>
      <c r="DD123" s="232">
        <f t="shared" si="617"/>
        <v>0</v>
      </c>
      <c r="DE123" s="233">
        <f t="shared" si="618"/>
        <v>0</v>
      </c>
      <c r="DF123" s="232">
        <f t="shared" si="619"/>
        <v>84.556469428007887</v>
      </c>
      <c r="DG123" s="233">
        <f t="shared" si="620"/>
        <v>86.324541284403665</v>
      </c>
      <c r="DH123" s="232">
        <f t="shared" si="621"/>
        <v>42870.13</v>
      </c>
      <c r="DI123" s="233">
        <f t="shared" si="622"/>
        <v>37637.5</v>
      </c>
      <c r="DJ123" s="232">
        <f t="shared" si="623"/>
        <v>510</v>
      </c>
      <c r="DK123" s="233">
        <f t="shared" si="624"/>
        <v>504</v>
      </c>
      <c r="DL123" s="232">
        <f t="shared" si="625"/>
        <v>510</v>
      </c>
      <c r="DM123" s="233">
        <f t="shared" si="626"/>
        <v>504</v>
      </c>
      <c r="DN123" s="545">
        <f t="shared" si="627"/>
        <v>5.4813725490196079</v>
      </c>
      <c r="DO123" s="546">
        <f t="shared" si="628"/>
        <v>5.4797619047619044</v>
      </c>
      <c r="DP123" s="232">
        <f t="shared" si="629"/>
        <v>2795.5</v>
      </c>
      <c r="DQ123" s="233">
        <f t="shared" si="630"/>
        <v>2761.7999999999997</v>
      </c>
      <c r="DR123" s="232">
        <f t="shared" si="631"/>
        <v>84.498294117647049</v>
      </c>
      <c r="DS123" s="233">
        <f t="shared" si="632"/>
        <v>85.151388888888889</v>
      </c>
      <c r="DT123" s="232">
        <f t="shared" si="633"/>
        <v>43094.13</v>
      </c>
      <c r="DU123" s="233">
        <f t="shared" si="634"/>
        <v>42916.3</v>
      </c>
      <c r="DV123" s="257">
        <v>91</v>
      </c>
      <c r="DW123" s="738">
        <v>219</v>
      </c>
      <c r="DX123" s="232">
        <f t="shared" si="635"/>
        <v>91</v>
      </c>
      <c r="DY123" s="233">
        <f t="shared" si="636"/>
        <v>219</v>
      </c>
      <c r="DZ123" s="257">
        <v>125</v>
      </c>
      <c r="EA123" s="738">
        <v>138</v>
      </c>
      <c r="EB123" s="232">
        <f t="shared" si="637"/>
        <v>125</v>
      </c>
      <c r="EC123" s="233">
        <f t="shared" si="638"/>
        <v>138</v>
      </c>
      <c r="ED123" s="257"/>
      <c r="EE123" s="256"/>
      <c r="EF123" s="232">
        <f t="shared" si="639"/>
        <v>0</v>
      </c>
      <c r="EG123" s="233">
        <f t="shared" si="640"/>
        <v>0</v>
      </c>
      <c r="EH123" s="225">
        <f t="shared" si="641"/>
        <v>216</v>
      </c>
      <c r="EI123" s="233">
        <f t="shared" si="642"/>
        <v>357</v>
      </c>
      <c r="EJ123" s="225">
        <f t="shared" si="643"/>
        <v>216</v>
      </c>
      <c r="EK123" s="233">
        <f t="shared" si="644"/>
        <v>357</v>
      </c>
      <c r="EL123" s="336">
        <v>3.8</v>
      </c>
      <c r="EM123" s="286">
        <v>6.7</v>
      </c>
      <c r="EN123" s="232">
        <f t="shared" si="645"/>
        <v>345.8</v>
      </c>
      <c r="EO123" s="233">
        <f t="shared" si="646"/>
        <v>1467.3</v>
      </c>
      <c r="EP123" s="336">
        <v>4.08</v>
      </c>
      <c r="EQ123" s="286">
        <v>5.6</v>
      </c>
      <c r="ER123" s="232">
        <f t="shared" si="647"/>
        <v>510</v>
      </c>
      <c r="ES123" s="233">
        <f t="shared" si="648"/>
        <v>772.8</v>
      </c>
      <c r="ET123" s="336"/>
      <c r="EU123" s="286"/>
      <c r="EV123" s="232">
        <f t="shared" si="649"/>
        <v>0</v>
      </c>
      <c r="EW123" s="233">
        <f t="shared" si="650"/>
        <v>0</v>
      </c>
      <c r="EX123" s="545">
        <f t="shared" si="651"/>
        <v>3.962037037037037</v>
      </c>
      <c r="EY123" s="546">
        <f t="shared" si="652"/>
        <v>6.2747899159663865</v>
      </c>
      <c r="EZ123" s="232">
        <f t="shared" si="653"/>
        <v>855.8</v>
      </c>
      <c r="FA123" s="233">
        <f t="shared" si="654"/>
        <v>2240.1</v>
      </c>
      <c r="FB123" s="257">
        <v>68.849999999999994</v>
      </c>
      <c r="FC123" s="735">
        <v>62.2</v>
      </c>
      <c r="FD123" s="232">
        <f t="shared" si="655"/>
        <v>6265.3499999999995</v>
      </c>
      <c r="FE123" s="233">
        <f t="shared" si="656"/>
        <v>13621.800000000001</v>
      </c>
      <c r="FF123" s="257">
        <v>65.459999999999994</v>
      </c>
      <c r="FG123" s="735">
        <v>62</v>
      </c>
      <c r="FH123" s="232">
        <f t="shared" si="657"/>
        <v>8182.4999999999991</v>
      </c>
      <c r="FI123" s="233">
        <f t="shared" si="658"/>
        <v>8556</v>
      </c>
      <c r="FJ123" s="254"/>
      <c r="FK123" s="253"/>
      <c r="FL123" s="232">
        <f t="shared" si="659"/>
        <v>0</v>
      </c>
      <c r="FM123" s="233">
        <f t="shared" si="660"/>
        <v>0</v>
      </c>
      <c r="FN123" s="232">
        <f t="shared" si="661"/>
        <v>66.888194444444437</v>
      </c>
      <c r="FO123" s="233">
        <f t="shared" si="662"/>
        <v>62.122689075630262</v>
      </c>
      <c r="FP123" s="232">
        <f t="shared" si="663"/>
        <v>14447.849999999999</v>
      </c>
      <c r="FQ123" s="233">
        <f t="shared" si="664"/>
        <v>22177.800000000003</v>
      </c>
      <c r="FR123" s="257">
        <v>157</v>
      </c>
      <c r="FS123" s="735">
        <v>94</v>
      </c>
      <c r="FT123" s="232">
        <f t="shared" si="665"/>
        <v>157</v>
      </c>
      <c r="FU123" s="233">
        <f t="shared" si="666"/>
        <v>94</v>
      </c>
      <c r="FV123" s="257">
        <v>5</v>
      </c>
      <c r="FW123" s="735">
        <v>8.6</v>
      </c>
      <c r="FX123" s="232">
        <f t="shared" si="667"/>
        <v>785</v>
      </c>
      <c r="FY123" s="233">
        <f t="shared" si="668"/>
        <v>808.4</v>
      </c>
      <c r="FZ123" s="257">
        <v>64.12</v>
      </c>
      <c r="GA123" s="735">
        <v>71.099999999999994</v>
      </c>
      <c r="GB123" s="232">
        <f t="shared" si="669"/>
        <v>10066.84</v>
      </c>
      <c r="GC123" s="233">
        <f t="shared" si="670"/>
        <v>6683.4</v>
      </c>
      <c r="GD123" s="249">
        <f t="shared" si="671"/>
        <v>328</v>
      </c>
      <c r="GE123" s="233">
        <f t="shared" si="672"/>
        <v>502</v>
      </c>
      <c r="GF123" s="232">
        <f t="shared" si="673"/>
        <v>328</v>
      </c>
      <c r="GG123" s="233">
        <f t="shared" si="674"/>
        <v>502</v>
      </c>
      <c r="GH123" s="232">
        <f t="shared" si="675"/>
        <v>1505.3</v>
      </c>
      <c r="GI123" s="233">
        <f t="shared" si="676"/>
        <v>2894.8999999999996</v>
      </c>
      <c r="GJ123" s="232">
        <f t="shared" si="677"/>
        <v>27733.199999999997</v>
      </c>
      <c r="GK123" s="233">
        <f t="shared" si="678"/>
        <v>38314.100000000006</v>
      </c>
      <c r="GL123" s="249">
        <f t="shared" si="679"/>
        <v>398</v>
      </c>
      <c r="GM123" s="233">
        <f t="shared" si="680"/>
        <v>359</v>
      </c>
      <c r="GN123" s="232">
        <f t="shared" si="681"/>
        <v>398</v>
      </c>
      <c r="GO123" s="233">
        <f t="shared" si="682"/>
        <v>359</v>
      </c>
      <c r="GP123" s="232">
        <f t="shared" si="683"/>
        <v>2146</v>
      </c>
      <c r="GQ123" s="233">
        <f t="shared" si="684"/>
        <v>2107</v>
      </c>
      <c r="GR123" s="232">
        <f t="shared" si="685"/>
        <v>29808.78</v>
      </c>
      <c r="GS123" s="233">
        <f t="shared" si="686"/>
        <v>26780</v>
      </c>
      <c r="GT123" s="249">
        <f t="shared" si="687"/>
        <v>726</v>
      </c>
      <c r="GU123" s="233">
        <f t="shared" si="688"/>
        <v>861</v>
      </c>
      <c r="GV123" s="232">
        <f t="shared" si="689"/>
        <v>726</v>
      </c>
      <c r="GW123" s="233">
        <f t="shared" si="690"/>
        <v>861</v>
      </c>
      <c r="GX123" s="232">
        <f t="shared" si="691"/>
        <v>3651.3</v>
      </c>
      <c r="GY123" s="233">
        <f t="shared" si="692"/>
        <v>5001.8999999999996</v>
      </c>
      <c r="GZ123" s="232">
        <f t="shared" si="693"/>
        <v>57541.979999999996</v>
      </c>
      <c r="HA123" s="233">
        <f t="shared" si="694"/>
        <v>65094.100000000006</v>
      </c>
      <c r="HB123" s="249">
        <f t="shared" si="695"/>
        <v>0</v>
      </c>
      <c r="HC123" s="233">
        <f t="shared" si="696"/>
        <v>0</v>
      </c>
      <c r="HD123" s="232">
        <f t="shared" si="697"/>
        <v>0</v>
      </c>
      <c r="HE123" s="233">
        <f t="shared" si="698"/>
        <v>0</v>
      </c>
      <c r="HF123" s="232" t="str">
        <f t="shared" si="699"/>
        <v/>
      </c>
      <c r="HG123" s="233" t="str">
        <f t="shared" si="700"/>
        <v/>
      </c>
      <c r="HH123" s="232" t="str">
        <f t="shared" si="701"/>
        <v/>
      </c>
      <c r="HI123" s="233" t="str">
        <f t="shared" si="702"/>
        <v/>
      </c>
      <c r="HJ123" s="249">
        <f t="shared" si="703"/>
        <v>4436.3</v>
      </c>
      <c r="HK123" s="233">
        <f t="shared" si="704"/>
        <v>5810.2999999999993</v>
      </c>
      <c r="HL123" s="232">
        <f t="shared" si="705"/>
        <v>67608.819999999992</v>
      </c>
      <c r="HM123" s="232">
        <f t="shared" si="706"/>
        <v>71777.5</v>
      </c>
    </row>
    <row r="124" spans="1:221" ht="15.75">
      <c r="A124" s="465" t="s">
        <v>83</v>
      </c>
      <c r="B124" s="466" t="s">
        <v>951</v>
      </c>
      <c r="C124" s="467"/>
      <c r="D124" s="465">
        <v>156231</v>
      </c>
      <c r="E124" s="252">
        <v>9</v>
      </c>
      <c r="F124" s="473">
        <v>393</v>
      </c>
      <c r="G124" s="462">
        <v>410</v>
      </c>
      <c r="H124" s="254"/>
      <c r="I124" s="255"/>
      <c r="J124" s="232">
        <f t="shared" si="558"/>
        <v>393</v>
      </c>
      <c r="K124" s="233">
        <f t="shared" si="559"/>
        <v>410</v>
      </c>
      <c r="L124" s="333"/>
      <c r="M124" s="253"/>
      <c r="N124" s="232">
        <f t="shared" si="557"/>
        <v>393</v>
      </c>
      <c r="O124" s="233">
        <f t="shared" si="560"/>
        <v>410</v>
      </c>
      <c r="P124" s="232">
        <f t="shared" si="561"/>
        <v>393</v>
      </c>
      <c r="Q124" s="233">
        <f t="shared" si="562"/>
        <v>410</v>
      </c>
      <c r="R124" s="254">
        <v>9</v>
      </c>
      <c r="S124" s="738">
        <v>46</v>
      </c>
      <c r="T124" s="232">
        <f t="shared" si="563"/>
        <v>9</v>
      </c>
      <c r="U124" s="233">
        <f t="shared" si="564"/>
        <v>46</v>
      </c>
      <c r="V124" s="254">
        <v>2</v>
      </c>
      <c r="W124" s="738">
        <v>6</v>
      </c>
      <c r="X124" s="232">
        <f t="shared" si="565"/>
        <v>2</v>
      </c>
      <c r="Y124" s="233">
        <f t="shared" si="566"/>
        <v>6</v>
      </c>
      <c r="Z124" s="257"/>
      <c r="AA124" s="256"/>
      <c r="AB124" s="232">
        <f t="shared" si="567"/>
        <v>0</v>
      </c>
      <c r="AC124" s="233">
        <f t="shared" si="568"/>
        <v>0</v>
      </c>
      <c r="AD124" s="225">
        <f t="shared" si="569"/>
        <v>11</v>
      </c>
      <c r="AE124" s="233">
        <f t="shared" si="570"/>
        <v>52</v>
      </c>
      <c r="AF124" s="225">
        <f t="shared" si="571"/>
        <v>11</v>
      </c>
      <c r="AG124" s="233">
        <f t="shared" si="572"/>
        <v>52</v>
      </c>
      <c r="AH124" s="245">
        <v>3.22</v>
      </c>
      <c r="AI124" s="354">
        <v>3.4</v>
      </c>
      <c r="AJ124" s="232">
        <f t="shared" si="573"/>
        <v>28.98</v>
      </c>
      <c r="AK124" s="233">
        <f t="shared" si="574"/>
        <v>156.4</v>
      </c>
      <c r="AL124" s="245">
        <v>5.25</v>
      </c>
      <c r="AM124" s="354">
        <v>4.5</v>
      </c>
      <c r="AN124" s="232">
        <f t="shared" si="575"/>
        <v>10.5</v>
      </c>
      <c r="AO124" s="233">
        <f t="shared" si="576"/>
        <v>27</v>
      </c>
      <c r="AP124" s="245"/>
      <c r="AQ124" s="354"/>
      <c r="AR124" s="232">
        <f t="shared" si="577"/>
        <v>0</v>
      </c>
      <c r="AS124" s="233">
        <f t="shared" si="578"/>
        <v>0</v>
      </c>
      <c r="AT124" s="545">
        <f t="shared" si="579"/>
        <v>3.5890909090909093</v>
      </c>
      <c r="AU124" s="546">
        <f t="shared" si="580"/>
        <v>3.5269230769230768</v>
      </c>
      <c r="AV124" s="232">
        <f t="shared" si="581"/>
        <v>39.480000000000004</v>
      </c>
      <c r="AW124" s="233">
        <f t="shared" si="582"/>
        <v>183.4</v>
      </c>
      <c r="AX124" s="257">
        <v>79.89</v>
      </c>
      <c r="AY124" s="735">
        <v>76.7</v>
      </c>
      <c r="AZ124" s="232">
        <f t="shared" si="583"/>
        <v>719.01</v>
      </c>
      <c r="BA124" s="233">
        <f t="shared" si="584"/>
        <v>3528.2000000000003</v>
      </c>
      <c r="BB124" s="257">
        <v>101</v>
      </c>
      <c r="BC124" s="735">
        <v>67.2</v>
      </c>
      <c r="BD124" s="232">
        <f t="shared" si="585"/>
        <v>202</v>
      </c>
      <c r="BE124" s="233">
        <f t="shared" si="586"/>
        <v>403.20000000000005</v>
      </c>
      <c r="BF124" s="254"/>
      <c r="BG124" s="253">
        <v>0</v>
      </c>
      <c r="BH124" s="232">
        <f t="shared" si="587"/>
        <v>0</v>
      </c>
      <c r="BI124" s="233">
        <f t="shared" si="588"/>
        <v>0</v>
      </c>
      <c r="BJ124" s="232">
        <f t="shared" si="589"/>
        <v>83.728181818181824</v>
      </c>
      <c r="BK124" s="233">
        <f t="shared" si="590"/>
        <v>75.603846153846163</v>
      </c>
      <c r="BL124" s="232">
        <f t="shared" si="591"/>
        <v>921.0100000000001</v>
      </c>
      <c r="BM124" s="233">
        <f t="shared" si="592"/>
        <v>3931.4000000000005</v>
      </c>
      <c r="BN124" s="257">
        <v>138</v>
      </c>
      <c r="BO124" s="738">
        <v>152</v>
      </c>
      <c r="BP124" s="232">
        <f t="shared" si="593"/>
        <v>138</v>
      </c>
      <c r="BQ124" s="233">
        <f t="shared" si="594"/>
        <v>152</v>
      </c>
      <c r="BR124" s="257">
        <v>61</v>
      </c>
      <c r="BS124" s="738">
        <v>34</v>
      </c>
      <c r="BT124" s="232">
        <f t="shared" si="595"/>
        <v>61</v>
      </c>
      <c r="BU124" s="233">
        <f t="shared" si="596"/>
        <v>34</v>
      </c>
      <c r="BV124" s="257"/>
      <c r="BW124" s="256"/>
      <c r="BX124" s="232">
        <f t="shared" si="597"/>
        <v>0</v>
      </c>
      <c r="BY124" s="233">
        <f t="shared" si="598"/>
        <v>0</v>
      </c>
      <c r="BZ124" s="225">
        <f t="shared" si="599"/>
        <v>199</v>
      </c>
      <c r="CA124" s="233">
        <f t="shared" si="600"/>
        <v>186</v>
      </c>
      <c r="CB124" s="225">
        <f t="shared" si="601"/>
        <v>199</v>
      </c>
      <c r="CC124" s="233">
        <f t="shared" si="602"/>
        <v>186</v>
      </c>
      <c r="CD124" s="336">
        <v>4.66</v>
      </c>
      <c r="CE124" s="286">
        <v>5</v>
      </c>
      <c r="CF124" s="232">
        <f t="shared" si="603"/>
        <v>643.08000000000004</v>
      </c>
      <c r="CG124" s="233">
        <f t="shared" si="604"/>
        <v>760</v>
      </c>
      <c r="CH124" s="336">
        <v>6</v>
      </c>
      <c r="CI124" s="286">
        <v>6.7</v>
      </c>
      <c r="CJ124" s="232">
        <f t="shared" si="605"/>
        <v>366</v>
      </c>
      <c r="CK124" s="233">
        <f t="shared" si="606"/>
        <v>227.8</v>
      </c>
      <c r="CL124" s="336"/>
      <c r="CM124" s="286">
        <v>0</v>
      </c>
      <c r="CN124" s="232">
        <f t="shared" si="607"/>
        <v>0</v>
      </c>
      <c r="CO124" s="233">
        <f t="shared" si="608"/>
        <v>0</v>
      </c>
      <c r="CP124" s="232">
        <f t="shared" si="609"/>
        <v>5.070753768844221</v>
      </c>
      <c r="CQ124" s="546">
        <f t="shared" si="610"/>
        <v>5.3107526881720428</v>
      </c>
      <c r="CR124" s="232">
        <f t="shared" si="611"/>
        <v>1009.0799999999999</v>
      </c>
      <c r="CS124" s="233">
        <f t="shared" si="612"/>
        <v>987.8</v>
      </c>
      <c r="CT124" s="257">
        <v>90.39</v>
      </c>
      <c r="CU124" s="735">
        <v>90.9</v>
      </c>
      <c r="CV124" s="232">
        <f t="shared" si="613"/>
        <v>12473.82</v>
      </c>
      <c r="CW124" s="233">
        <f t="shared" si="614"/>
        <v>13816.800000000001</v>
      </c>
      <c r="CX124" s="257">
        <v>77.569999999999993</v>
      </c>
      <c r="CY124" s="735">
        <v>80.7</v>
      </c>
      <c r="CZ124" s="232">
        <f t="shared" si="615"/>
        <v>4731.7699999999995</v>
      </c>
      <c r="DA124" s="233">
        <f t="shared" si="616"/>
        <v>2743.8</v>
      </c>
      <c r="DB124" s="254"/>
      <c r="DC124" s="253"/>
      <c r="DD124" s="232">
        <f t="shared" si="617"/>
        <v>0</v>
      </c>
      <c r="DE124" s="233">
        <f t="shared" si="618"/>
        <v>0</v>
      </c>
      <c r="DF124" s="232">
        <f t="shared" si="619"/>
        <v>86.46025125628141</v>
      </c>
      <c r="DG124" s="233">
        <f t="shared" si="620"/>
        <v>89.035483870967752</v>
      </c>
      <c r="DH124" s="232">
        <f t="shared" si="621"/>
        <v>17205.59</v>
      </c>
      <c r="DI124" s="233">
        <f t="shared" si="622"/>
        <v>16560.600000000002</v>
      </c>
      <c r="DJ124" s="232">
        <f t="shared" si="623"/>
        <v>210</v>
      </c>
      <c r="DK124" s="233">
        <f t="shared" si="624"/>
        <v>238</v>
      </c>
      <c r="DL124" s="232">
        <f t="shared" si="625"/>
        <v>210</v>
      </c>
      <c r="DM124" s="233">
        <f t="shared" si="626"/>
        <v>238</v>
      </c>
      <c r="DN124" s="545">
        <f t="shared" si="627"/>
        <v>4.9931428571428569</v>
      </c>
      <c r="DO124" s="546">
        <f t="shared" si="628"/>
        <v>4.9210084033613448</v>
      </c>
      <c r="DP124" s="232">
        <f t="shared" si="629"/>
        <v>1048.56</v>
      </c>
      <c r="DQ124" s="233">
        <f t="shared" si="630"/>
        <v>1171.2</v>
      </c>
      <c r="DR124" s="232">
        <f t="shared" si="631"/>
        <v>86.317142857142855</v>
      </c>
      <c r="DS124" s="233">
        <f t="shared" si="632"/>
        <v>86.100840336134468</v>
      </c>
      <c r="DT124" s="232">
        <f t="shared" si="633"/>
        <v>18126.599999999999</v>
      </c>
      <c r="DU124" s="233">
        <f t="shared" si="634"/>
        <v>20492.000000000004</v>
      </c>
      <c r="DV124" s="257">
        <v>29</v>
      </c>
      <c r="DW124" s="738">
        <v>66</v>
      </c>
      <c r="DX124" s="232">
        <f t="shared" si="635"/>
        <v>29</v>
      </c>
      <c r="DY124" s="233">
        <f t="shared" si="636"/>
        <v>66</v>
      </c>
      <c r="DZ124" s="257">
        <v>26</v>
      </c>
      <c r="EA124" s="738">
        <v>23</v>
      </c>
      <c r="EB124" s="232">
        <f t="shared" si="637"/>
        <v>26</v>
      </c>
      <c r="EC124" s="233">
        <f t="shared" si="638"/>
        <v>23</v>
      </c>
      <c r="ED124" s="257"/>
      <c r="EE124" s="256"/>
      <c r="EF124" s="232">
        <f t="shared" si="639"/>
        <v>0</v>
      </c>
      <c r="EG124" s="233">
        <f t="shared" si="640"/>
        <v>0</v>
      </c>
      <c r="EH124" s="225">
        <f t="shared" si="641"/>
        <v>55</v>
      </c>
      <c r="EI124" s="233">
        <f t="shared" si="642"/>
        <v>89</v>
      </c>
      <c r="EJ124" s="225">
        <f t="shared" si="643"/>
        <v>55</v>
      </c>
      <c r="EK124" s="233">
        <f t="shared" si="644"/>
        <v>89</v>
      </c>
      <c r="EL124" s="336">
        <v>3.9</v>
      </c>
      <c r="EM124" s="286">
        <v>5.0999999999999996</v>
      </c>
      <c r="EN124" s="232">
        <f t="shared" si="645"/>
        <v>113.1</v>
      </c>
      <c r="EO124" s="233">
        <f t="shared" si="646"/>
        <v>336.59999999999997</v>
      </c>
      <c r="EP124" s="336">
        <v>4.08</v>
      </c>
      <c r="EQ124" s="286">
        <v>5.7</v>
      </c>
      <c r="ER124" s="232">
        <f t="shared" si="647"/>
        <v>106.08</v>
      </c>
      <c r="ES124" s="233">
        <f t="shared" si="648"/>
        <v>131.1</v>
      </c>
      <c r="ET124" s="336"/>
      <c r="EU124" s="286"/>
      <c r="EV124" s="232">
        <f t="shared" si="649"/>
        <v>0</v>
      </c>
      <c r="EW124" s="233">
        <f t="shared" si="650"/>
        <v>0</v>
      </c>
      <c r="EX124" s="545">
        <f t="shared" si="651"/>
        <v>3.9850909090909092</v>
      </c>
      <c r="EY124" s="546">
        <f t="shared" si="652"/>
        <v>5.2550561797752797</v>
      </c>
      <c r="EZ124" s="232">
        <f t="shared" si="653"/>
        <v>219.18</v>
      </c>
      <c r="FA124" s="233">
        <f t="shared" si="654"/>
        <v>467.69999999999987</v>
      </c>
      <c r="FB124" s="257">
        <v>78.31</v>
      </c>
      <c r="FC124" s="735">
        <v>66</v>
      </c>
      <c r="FD124" s="232">
        <f t="shared" si="655"/>
        <v>2270.9900000000002</v>
      </c>
      <c r="FE124" s="233">
        <f t="shared" si="656"/>
        <v>4356</v>
      </c>
      <c r="FF124" s="257">
        <v>70.36</v>
      </c>
      <c r="FG124" s="735">
        <v>63.9</v>
      </c>
      <c r="FH124" s="232">
        <f t="shared" si="657"/>
        <v>1829.36</v>
      </c>
      <c r="FI124" s="233">
        <f t="shared" si="658"/>
        <v>1469.7</v>
      </c>
      <c r="FJ124" s="254"/>
      <c r="FK124" s="253"/>
      <c r="FL124" s="232">
        <f t="shared" si="659"/>
        <v>0</v>
      </c>
      <c r="FM124" s="233">
        <f t="shared" si="660"/>
        <v>0</v>
      </c>
      <c r="FN124" s="232">
        <f t="shared" si="661"/>
        <v>74.551818181818192</v>
      </c>
      <c r="FO124" s="233">
        <f t="shared" si="662"/>
        <v>65.457303370786519</v>
      </c>
      <c r="FP124" s="232">
        <f t="shared" si="663"/>
        <v>4100.3500000000004</v>
      </c>
      <c r="FQ124" s="233">
        <f t="shared" si="664"/>
        <v>5825.7</v>
      </c>
      <c r="FR124" s="257">
        <v>128</v>
      </c>
      <c r="FS124" s="735">
        <v>83</v>
      </c>
      <c r="FT124" s="232">
        <f t="shared" si="665"/>
        <v>128</v>
      </c>
      <c r="FU124" s="233">
        <f t="shared" si="666"/>
        <v>83</v>
      </c>
      <c r="FV124" s="257">
        <v>5.39</v>
      </c>
      <c r="FW124" s="735">
        <v>7</v>
      </c>
      <c r="FX124" s="232">
        <f t="shared" si="667"/>
        <v>689.92</v>
      </c>
      <c r="FY124" s="233">
        <f t="shared" si="668"/>
        <v>581</v>
      </c>
      <c r="FZ124" s="257">
        <v>74.599999999999994</v>
      </c>
      <c r="GA124" s="735">
        <v>69.5</v>
      </c>
      <c r="GB124" s="232">
        <f t="shared" si="669"/>
        <v>9548.7999999999993</v>
      </c>
      <c r="GC124" s="233">
        <f t="shared" si="670"/>
        <v>5768.5</v>
      </c>
      <c r="GD124" s="249">
        <f t="shared" si="671"/>
        <v>176</v>
      </c>
      <c r="GE124" s="233">
        <f t="shared" si="672"/>
        <v>264</v>
      </c>
      <c r="GF124" s="232">
        <f t="shared" si="673"/>
        <v>176</v>
      </c>
      <c r="GG124" s="233">
        <f t="shared" si="674"/>
        <v>264</v>
      </c>
      <c r="GH124" s="232">
        <f t="shared" si="675"/>
        <v>785.16000000000008</v>
      </c>
      <c r="GI124" s="233">
        <f t="shared" si="676"/>
        <v>1253</v>
      </c>
      <c r="GJ124" s="232">
        <f t="shared" si="677"/>
        <v>15463.82</v>
      </c>
      <c r="GK124" s="233">
        <f t="shared" si="678"/>
        <v>21701</v>
      </c>
      <c r="GL124" s="249">
        <f t="shared" si="679"/>
        <v>89</v>
      </c>
      <c r="GM124" s="233">
        <f t="shared" si="680"/>
        <v>63</v>
      </c>
      <c r="GN124" s="232">
        <f t="shared" si="681"/>
        <v>89</v>
      </c>
      <c r="GO124" s="233">
        <f t="shared" si="682"/>
        <v>63</v>
      </c>
      <c r="GP124" s="232">
        <f t="shared" si="683"/>
        <v>482.58</v>
      </c>
      <c r="GQ124" s="233">
        <f t="shared" si="684"/>
        <v>385.9</v>
      </c>
      <c r="GR124" s="232">
        <f t="shared" si="685"/>
        <v>6763.1299999999992</v>
      </c>
      <c r="GS124" s="233">
        <f t="shared" si="686"/>
        <v>4616.7</v>
      </c>
      <c r="GT124" s="249">
        <f t="shared" si="687"/>
        <v>265</v>
      </c>
      <c r="GU124" s="233">
        <f t="shared" si="688"/>
        <v>327</v>
      </c>
      <c r="GV124" s="232">
        <f t="shared" si="689"/>
        <v>265</v>
      </c>
      <c r="GW124" s="233">
        <f t="shared" si="690"/>
        <v>327</v>
      </c>
      <c r="GX124" s="232">
        <f t="shared" si="691"/>
        <v>1267.74</v>
      </c>
      <c r="GY124" s="233">
        <f t="shared" si="692"/>
        <v>1638.9</v>
      </c>
      <c r="GZ124" s="232">
        <f t="shared" si="693"/>
        <v>22226.949999999997</v>
      </c>
      <c r="HA124" s="233">
        <f t="shared" si="694"/>
        <v>26317.7</v>
      </c>
      <c r="HB124" s="249">
        <f t="shared" si="695"/>
        <v>0</v>
      </c>
      <c r="HC124" s="233">
        <f t="shared" si="696"/>
        <v>0</v>
      </c>
      <c r="HD124" s="232">
        <f t="shared" si="697"/>
        <v>0</v>
      </c>
      <c r="HE124" s="233">
        <f t="shared" si="698"/>
        <v>0</v>
      </c>
      <c r="HF124" s="232" t="str">
        <f t="shared" si="699"/>
        <v/>
      </c>
      <c r="HG124" s="233" t="str">
        <f t="shared" si="700"/>
        <v/>
      </c>
      <c r="HH124" s="232" t="str">
        <f t="shared" si="701"/>
        <v/>
      </c>
      <c r="HI124" s="233" t="str">
        <f t="shared" si="702"/>
        <v/>
      </c>
      <c r="HJ124" s="249">
        <f t="shared" si="703"/>
        <v>1957.6599999999999</v>
      </c>
      <c r="HK124" s="233">
        <f t="shared" si="704"/>
        <v>2219.8999999999996</v>
      </c>
      <c r="HL124" s="232">
        <f t="shared" si="705"/>
        <v>31775.749999999996</v>
      </c>
      <c r="HM124" s="232">
        <f t="shared" si="706"/>
        <v>32086.200000000004</v>
      </c>
    </row>
    <row r="125" spans="1:221" ht="15.75">
      <c r="A125" s="465" t="s">
        <v>83</v>
      </c>
      <c r="B125" s="466" t="s">
        <v>952</v>
      </c>
      <c r="C125" s="467"/>
      <c r="D125" s="474">
        <v>157553</v>
      </c>
      <c r="E125" s="252">
        <v>9</v>
      </c>
      <c r="F125" s="473">
        <v>340</v>
      </c>
      <c r="G125" s="462">
        <v>324</v>
      </c>
      <c r="H125" s="254"/>
      <c r="I125" s="255"/>
      <c r="J125" s="232">
        <f t="shared" si="558"/>
        <v>340</v>
      </c>
      <c r="K125" s="233">
        <f t="shared" si="559"/>
        <v>324</v>
      </c>
      <c r="L125" s="333"/>
      <c r="M125" s="253"/>
      <c r="N125" s="232">
        <f t="shared" si="557"/>
        <v>340</v>
      </c>
      <c r="O125" s="233">
        <f t="shared" si="560"/>
        <v>324</v>
      </c>
      <c r="P125" s="232">
        <f t="shared" si="561"/>
        <v>340</v>
      </c>
      <c r="Q125" s="233">
        <f t="shared" si="562"/>
        <v>324</v>
      </c>
      <c r="R125" s="254">
        <v>4</v>
      </c>
      <c r="S125" s="738">
        <v>69</v>
      </c>
      <c r="T125" s="232">
        <f t="shared" si="563"/>
        <v>4</v>
      </c>
      <c r="U125" s="233">
        <f t="shared" si="564"/>
        <v>69</v>
      </c>
      <c r="V125" s="254">
        <v>1</v>
      </c>
      <c r="W125" s="738">
        <v>12</v>
      </c>
      <c r="X125" s="232">
        <f t="shared" si="565"/>
        <v>1</v>
      </c>
      <c r="Y125" s="233">
        <f t="shared" si="566"/>
        <v>12</v>
      </c>
      <c r="Z125" s="257"/>
      <c r="AA125" s="256"/>
      <c r="AB125" s="232">
        <f t="shared" si="567"/>
        <v>0</v>
      </c>
      <c r="AC125" s="233">
        <f t="shared" si="568"/>
        <v>0</v>
      </c>
      <c r="AD125" s="225">
        <f t="shared" si="569"/>
        <v>5</v>
      </c>
      <c r="AE125" s="233">
        <f t="shared" si="570"/>
        <v>81</v>
      </c>
      <c r="AF125" s="225">
        <f t="shared" si="571"/>
        <v>5</v>
      </c>
      <c r="AG125" s="233">
        <f t="shared" si="572"/>
        <v>81</v>
      </c>
      <c r="AH125" s="245">
        <v>3.25</v>
      </c>
      <c r="AI125" s="354">
        <v>3.8</v>
      </c>
      <c r="AJ125" s="232">
        <f t="shared" si="573"/>
        <v>13</v>
      </c>
      <c r="AK125" s="233">
        <f t="shared" si="574"/>
        <v>262.2</v>
      </c>
      <c r="AL125" s="245">
        <v>4</v>
      </c>
      <c r="AM125" s="354">
        <v>3.9</v>
      </c>
      <c r="AN125" s="232">
        <f t="shared" si="575"/>
        <v>4</v>
      </c>
      <c r="AO125" s="233">
        <f t="shared" si="576"/>
        <v>46.8</v>
      </c>
      <c r="AP125" s="245"/>
      <c r="AQ125" s="354"/>
      <c r="AR125" s="232">
        <f t="shared" si="577"/>
        <v>0</v>
      </c>
      <c r="AS125" s="233">
        <f t="shared" si="578"/>
        <v>0</v>
      </c>
      <c r="AT125" s="545">
        <f t="shared" si="579"/>
        <v>3.4</v>
      </c>
      <c r="AU125" s="546">
        <f t="shared" si="580"/>
        <v>3.8148148148148149</v>
      </c>
      <c r="AV125" s="232">
        <f t="shared" si="581"/>
        <v>17</v>
      </c>
      <c r="AW125" s="233">
        <f t="shared" si="582"/>
        <v>309</v>
      </c>
      <c r="AX125" s="257">
        <v>71.75</v>
      </c>
      <c r="AY125" s="735">
        <v>87.1</v>
      </c>
      <c r="AZ125" s="232">
        <f t="shared" si="583"/>
        <v>287</v>
      </c>
      <c r="BA125" s="233">
        <f t="shared" si="584"/>
        <v>6009.9</v>
      </c>
      <c r="BB125" s="257">
        <v>69.3</v>
      </c>
      <c r="BC125" s="735">
        <v>81.599999999999994</v>
      </c>
      <c r="BD125" s="232">
        <f t="shared" si="585"/>
        <v>69.3</v>
      </c>
      <c r="BE125" s="233">
        <f t="shared" si="586"/>
        <v>979.19999999999993</v>
      </c>
      <c r="BF125" s="254"/>
      <c r="BG125" s="253">
        <v>0</v>
      </c>
      <c r="BH125" s="232">
        <f t="shared" si="587"/>
        <v>0</v>
      </c>
      <c r="BI125" s="233">
        <f t="shared" si="588"/>
        <v>0</v>
      </c>
      <c r="BJ125" s="232">
        <f t="shared" si="589"/>
        <v>71.260000000000005</v>
      </c>
      <c r="BK125" s="233">
        <f t="shared" si="590"/>
        <v>86.285185185185185</v>
      </c>
      <c r="BL125" s="232">
        <f t="shared" si="591"/>
        <v>356.3</v>
      </c>
      <c r="BM125" s="233">
        <f t="shared" si="592"/>
        <v>6989.1</v>
      </c>
      <c r="BN125" s="257">
        <v>128</v>
      </c>
      <c r="BO125" s="738">
        <v>107</v>
      </c>
      <c r="BP125" s="232">
        <f t="shared" si="593"/>
        <v>128</v>
      </c>
      <c r="BQ125" s="233">
        <f t="shared" si="594"/>
        <v>107</v>
      </c>
      <c r="BR125" s="257">
        <v>40</v>
      </c>
      <c r="BS125" s="738">
        <v>26</v>
      </c>
      <c r="BT125" s="232">
        <f t="shared" si="595"/>
        <v>40</v>
      </c>
      <c r="BU125" s="233">
        <f t="shared" si="596"/>
        <v>26</v>
      </c>
      <c r="BV125" s="257"/>
      <c r="BW125" s="256"/>
      <c r="BX125" s="232">
        <f t="shared" si="597"/>
        <v>0</v>
      </c>
      <c r="BY125" s="233">
        <f t="shared" si="598"/>
        <v>0</v>
      </c>
      <c r="BZ125" s="225">
        <f t="shared" si="599"/>
        <v>168</v>
      </c>
      <c r="CA125" s="233">
        <f t="shared" si="600"/>
        <v>133</v>
      </c>
      <c r="CB125" s="225">
        <f t="shared" si="601"/>
        <v>168</v>
      </c>
      <c r="CC125" s="233">
        <f t="shared" si="602"/>
        <v>133</v>
      </c>
      <c r="CD125" s="336">
        <v>4.66</v>
      </c>
      <c r="CE125" s="286">
        <v>4.9000000000000004</v>
      </c>
      <c r="CF125" s="232">
        <f t="shared" si="603"/>
        <v>596.48</v>
      </c>
      <c r="CG125" s="233">
        <f t="shared" si="604"/>
        <v>524.30000000000007</v>
      </c>
      <c r="CH125" s="336">
        <v>5.8</v>
      </c>
      <c r="CI125" s="286">
        <v>6</v>
      </c>
      <c r="CJ125" s="232">
        <f t="shared" si="605"/>
        <v>232</v>
      </c>
      <c r="CK125" s="233">
        <f t="shared" si="606"/>
        <v>156</v>
      </c>
      <c r="CL125" s="336"/>
      <c r="CM125" s="286">
        <v>0</v>
      </c>
      <c r="CN125" s="232">
        <f t="shared" si="607"/>
        <v>0</v>
      </c>
      <c r="CO125" s="233">
        <f t="shared" si="608"/>
        <v>0</v>
      </c>
      <c r="CP125" s="232">
        <f t="shared" si="609"/>
        <v>4.9314285714285715</v>
      </c>
      <c r="CQ125" s="546">
        <f t="shared" si="610"/>
        <v>5.1150375939849626</v>
      </c>
      <c r="CR125" s="232">
        <f t="shared" si="611"/>
        <v>828.48</v>
      </c>
      <c r="CS125" s="233">
        <f t="shared" si="612"/>
        <v>680.30000000000007</v>
      </c>
      <c r="CT125" s="257">
        <v>91.74</v>
      </c>
      <c r="CU125" s="735">
        <v>91.1</v>
      </c>
      <c r="CV125" s="232">
        <f t="shared" si="613"/>
        <v>11742.72</v>
      </c>
      <c r="CW125" s="233">
        <f t="shared" si="614"/>
        <v>9747.6999999999989</v>
      </c>
      <c r="CX125" s="257">
        <v>70.069999999999993</v>
      </c>
      <c r="CY125" s="735">
        <v>83.3</v>
      </c>
      <c r="CZ125" s="232">
        <f t="shared" si="615"/>
        <v>2802.7999999999997</v>
      </c>
      <c r="DA125" s="233">
        <f t="shared" si="616"/>
        <v>2165.7999999999997</v>
      </c>
      <c r="DB125" s="254"/>
      <c r="DC125" s="253"/>
      <c r="DD125" s="232">
        <f t="shared" si="617"/>
        <v>0</v>
      </c>
      <c r="DE125" s="233">
        <f t="shared" si="618"/>
        <v>0</v>
      </c>
      <c r="DF125" s="232">
        <f t="shared" si="619"/>
        <v>86.580476190476176</v>
      </c>
      <c r="DG125" s="233">
        <f t="shared" si="620"/>
        <v>89.575187969924798</v>
      </c>
      <c r="DH125" s="232">
        <f t="shared" si="621"/>
        <v>14545.519999999997</v>
      </c>
      <c r="DI125" s="233">
        <f t="shared" si="622"/>
        <v>11913.499999999998</v>
      </c>
      <c r="DJ125" s="232">
        <f t="shared" si="623"/>
        <v>173</v>
      </c>
      <c r="DK125" s="233">
        <f t="shared" si="624"/>
        <v>214</v>
      </c>
      <c r="DL125" s="232">
        <f t="shared" si="625"/>
        <v>173</v>
      </c>
      <c r="DM125" s="233">
        <f t="shared" si="626"/>
        <v>214</v>
      </c>
      <c r="DN125" s="545">
        <f t="shared" si="627"/>
        <v>4.887167630057804</v>
      </c>
      <c r="DO125" s="546">
        <f t="shared" si="628"/>
        <v>4.6228971962616825</v>
      </c>
      <c r="DP125" s="232">
        <f t="shared" si="629"/>
        <v>845.48000000000013</v>
      </c>
      <c r="DQ125" s="233">
        <f t="shared" si="630"/>
        <v>989.30000000000007</v>
      </c>
      <c r="DR125" s="232">
        <f t="shared" si="631"/>
        <v>86.137687861271658</v>
      </c>
      <c r="DS125" s="233">
        <f t="shared" si="632"/>
        <v>88.329906542056065</v>
      </c>
      <c r="DT125" s="232">
        <f t="shared" si="633"/>
        <v>14901.819999999996</v>
      </c>
      <c r="DU125" s="233">
        <f t="shared" si="634"/>
        <v>18902.599999999999</v>
      </c>
      <c r="DV125" s="257">
        <v>20</v>
      </c>
      <c r="DW125" s="738">
        <v>68</v>
      </c>
      <c r="DX125" s="232">
        <f t="shared" si="635"/>
        <v>20</v>
      </c>
      <c r="DY125" s="233">
        <f t="shared" si="636"/>
        <v>68</v>
      </c>
      <c r="DZ125" s="257">
        <v>10</v>
      </c>
      <c r="EA125" s="738">
        <v>13</v>
      </c>
      <c r="EB125" s="232">
        <f t="shared" si="637"/>
        <v>10</v>
      </c>
      <c r="EC125" s="233">
        <f t="shared" si="638"/>
        <v>13</v>
      </c>
      <c r="ED125" s="257"/>
      <c r="EE125" s="256"/>
      <c r="EF125" s="232">
        <f t="shared" si="639"/>
        <v>0</v>
      </c>
      <c r="EG125" s="233">
        <f t="shared" si="640"/>
        <v>0</v>
      </c>
      <c r="EH125" s="225">
        <f t="shared" si="641"/>
        <v>30</v>
      </c>
      <c r="EI125" s="233">
        <f t="shared" si="642"/>
        <v>81</v>
      </c>
      <c r="EJ125" s="225">
        <f t="shared" si="643"/>
        <v>30</v>
      </c>
      <c r="EK125" s="233">
        <f t="shared" si="644"/>
        <v>81</v>
      </c>
      <c r="EL125" s="336">
        <v>3.5</v>
      </c>
      <c r="EM125" s="286">
        <v>6.1</v>
      </c>
      <c r="EN125" s="232">
        <f t="shared" si="645"/>
        <v>70</v>
      </c>
      <c r="EO125" s="233">
        <f t="shared" si="646"/>
        <v>414.79999999999995</v>
      </c>
      <c r="EP125" s="336">
        <v>3.35</v>
      </c>
      <c r="EQ125" s="286">
        <v>6.1</v>
      </c>
      <c r="ER125" s="232">
        <f t="shared" si="647"/>
        <v>33.5</v>
      </c>
      <c r="ES125" s="233">
        <f t="shared" si="648"/>
        <v>79.3</v>
      </c>
      <c r="ET125" s="336"/>
      <c r="EU125" s="286"/>
      <c r="EV125" s="232">
        <f t="shared" si="649"/>
        <v>0</v>
      </c>
      <c r="EW125" s="233">
        <f t="shared" si="650"/>
        <v>0</v>
      </c>
      <c r="EX125" s="545">
        <f t="shared" si="651"/>
        <v>3.45</v>
      </c>
      <c r="EY125" s="546">
        <f t="shared" si="652"/>
        <v>6.1</v>
      </c>
      <c r="EZ125" s="232">
        <f t="shared" si="653"/>
        <v>103.5</v>
      </c>
      <c r="FA125" s="233">
        <f t="shared" si="654"/>
        <v>494.09999999999997</v>
      </c>
      <c r="FB125" s="257">
        <v>63.23</v>
      </c>
      <c r="FC125" s="735">
        <v>62.8</v>
      </c>
      <c r="FD125" s="232">
        <f t="shared" si="655"/>
        <v>1264.5999999999999</v>
      </c>
      <c r="FE125" s="233">
        <f t="shared" si="656"/>
        <v>4270.3999999999996</v>
      </c>
      <c r="FF125" s="257">
        <v>59.6</v>
      </c>
      <c r="FG125" s="735">
        <v>57.5</v>
      </c>
      <c r="FH125" s="232">
        <f t="shared" si="657"/>
        <v>596</v>
      </c>
      <c r="FI125" s="233">
        <f t="shared" si="658"/>
        <v>747.5</v>
      </c>
      <c r="FJ125" s="254"/>
      <c r="FK125" s="253"/>
      <c r="FL125" s="232">
        <f t="shared" si="659"/>
        <v>0</v>
      </c>
      <c r="FM125" s="233">
        <f t="shared" si="660"/>
        <v>0</v>
      </c>
      <c r="FN125" s="232">
        <f t="shared" si="661"/>
        <v>62.019999999999996</v>
      </c>
      <c r="FO125" s="233">
        <f t="shared" si="662"/>
        <v>61.949382716049378</v>
      </c>
      <c r="FP125" s="232">
        <f t="shared" si="663"/>
        <v>1860.6</v>
      </c>
      <c r="FQ125" s="233">
        <f t="shared" si="664"/>
        <v>5017.8999999999996</v>
      </c>
      <c r="FR125" s="257">
        <v>137</v>
      </c>
      <c r="FS125" s="735">
        <v>29</v>
      </c>
      <c r="FT125" s="232">
        <f t="shared" si="665"/>
        <v>137</v>
      </c>
      <c r="FU125" s="233">
        <f t="shared" si="666"/>
        <v>29</v>
      </c>
      <c r="FV125" s="257">
        <v>4.68</v>
      </c>
      <c r="FW125" s="735">
        <v>6.9</v>
      </c>
      <c r="FX125" s="232">
        <f t="shared" si="667"/>
        <v>641.16</v>
      </c>
      <c r="FY125" s="233">
        <f t="shared" si="668"/>
        <v>200.10000000000002</v>
      </c>
      <c r="FZ125" s="257">
        <v>74.86</v>
      </c>
      <c r="GA125" s="735">
        <v>68.7</v>
      </c>
      <c r="GB125" s="232">
        <f t="shared" si="669"/>
        <v>10255.82</v>
      </c>
      <c r="GC125" s="233">
        <f t="shared" si="670"/>
        <v>1992.3000000000002</v>
      </c>
      <c r="GD125" s="249">
        <f t="shared" si="671"/>
        <v>152</v>
      </c>
      <c r="GE125" s="233">
        <f t="shared" si="672"/>
        <v>244</v>
      </c>
      <c r="GF125" s="232">
        <f t="shared" si="673"/>
        <v>152</v>
      </c>
      <c r="GG125" s="233">
        <f t="shared" si="674"/>
        <v>244</v>
      </c>
      <c r="GH125" s="232">
        <f t="shared" si="675"/>
        <v>679.48</v>
      </c>
      <c r="GI125" s="233">
        <f t="shared" si="676"/>
        <v>1201.3</v>
      </c>
      <c r="GJ125" s="232">
        <f t="shared" si="677"/>
        <v>13294.32</v>
      </c>
      <c r="GK125" s="233">
        <f t="shared" si="678"/>
        <v>20028</v>
      </c>
      <c r="GL125" s="249">
        <f t="shared" si="679"/>
        <v>51</v>
      </c>
      <c r="GM125" s="233">
        <f t="shared" si="680"/>
        <v>51</v>
      </c>
      <c r="GN125" s="232">
        <f t="shared" si="681"/>
        <v>51</v>
      </c>
      <c r="GO125" s="233">
        <f t="shared" si="682"/>
        <v>51</v>
      </c>
      <c r="GP125" s="232">
        <f t="shared" si="683"/>
        <v>269.5</v>
      </c>
      <c r="GQ125" s="233">
        <f t="shared" si="684"/>
        <v>282.10000000000002</v>
      </c>
      <c r="GR125" s="232">
        <f t="shared" si="685"/>
        <v>3468.1</v>
      </c>
      <c r="GS125" s="233">
        <f t="shared" si="686"/>
        <v>3892.4999999999995</v>
      </c>
      <c r="GT125" s="249">
        <f t="shared" si="687"/>
        <v>203</v>
      </c>
      <c r="GU125" s="233">
        <f t="shared" si="688"/>
        <v>295</v>
      </c>
      <c r="GV125" s="232">
        <f t="shared" si="689"/>
        <v>203</v>
      </c>
      <c r="GW125" s="233">
        <f t="shared" si="690"/>
        <v>295</v>
      </c>
      <c r="GX125" s="232">
        <f t="shared" si="691"/>
        <v>948.98</v>
      </c>
      <c r="GY125" s="233">
        <f t="shared" si="692"/>
        <v>1483.4</v>
      </c>
      <c r="GZ125" s="232">
        <f t="shared" si="693"/>
        <v>16762.419999999998</v>
      </c>
      <c r="HA125" s="233">
        <f t="shared" si="694"/>
        <v>23920.5</v>
      </c>
      <c r="HB125" s="249">
        <f t="shared" si="695"/>
        <v>0</v>
      </c>
      <c r="HC125" s="233">
        <f t="shared" si="696"/>
        <v>0</v>
      </c>
      <c r="HD125" s="232">
        <f t="shared" si="697"/>
        <v>0</v>
      </c>
      <c r="HE125" s="233">
        <f t="shared" si="698"/>
        <v>0</v>
      </c>
      <c r="HF125" s="232" t="str">
        <f t="shared" si="699"/>
        <v/>
      </c>
      <c r="HG125" s="233" t="str">
        <f t="shared" si="700"/>
        <v/>
      </c>
      <c r="HH125" s="232" t="str">
        <f t="shared" si="701"/>
        <v/>
      </c>
      <c r="HI125" s="233" t="str">
        <f t="shared" si="702"/>
        <v/>
      </c>
      <c r="HJ125" s="249">
        <f t="shared" si="703"/>
        <v>1590.14</v>
      </c>
      <c r="HK125" s="233">
        <f t="shared" si="704"/>
        <v>1683.5</v>
      </c>
      <c r="HL125" s="232">
        <f t="shared" si="705"/>
        <v>27018.239999999994</v>
      </c>
      <c r="HM125" s="232">
        <f t="shared" si="706"/>
        <v>25912.799999999999</v>
      </c>
    </row>
    <row r="126" spans="1:221" ht="15.75">
      <c r="A126" s="465" t="s">
        <v>83</v>
      </c>
      <c r="B126" s="466" t="s">
        <v>953</v>
      </c>
      <c r="C126" s="467"/>
      <c r="D126" s="474">
        <v>156648</v>
      </c>
      <c r="E126" s="252">
        <v>9</v>
      </c>
      <c r="F126" s="473">
        <v>527</v>
      </c>
      <c r="G126" s="462">
        <v>649</v>
      </c>
      <c r="H126" s="254"/>
      <c r="I126" s="255"/>
      <c r="J126" s="232">
        <f t="shared" si="558"/>
        <v>527</v>
      </c>
      <c r="K126" s="233">
        <f t="shared" si="559"/>
        <v>649</v>
      </c>
      <c r="L126" s="333"/>
      <c r="M126" s="253"/>
      <c r="N126" s="232">
        <f t="shared" si="557"/>
        <v>527</v>
      </c>
      <c r="O126" s="233">
        <f t="shared" si="560"/>
        <v>649</v>
      </c>
      <c r="P126" s="232">
        <f t="shared" si="561"/>
        <v>527</v>
      </c>
      <c r="Q126" s="233">
        <f t="shared" si="562"/>
        <v>649</v>
      </c>
      <c r="R126" s="254">
        <v>20</v>
      </c>
      <c r="S126" s="738">
        <v>29</v>
      </c>
      <c r="T126" s="232">
        <f t="shared" si="563"/>
        <v>20</v>
      </c>
      <c r="U126" s="233">
        <f t="shared" si="564"/>
        <v>29</v>
      </c>
      <c r="V126" s="254">
        <v>1</v>
      </c>
      <c r="W126" s="738">
        <v>6</v>
      </c>
      <c r="X126" s="232">
        <f t="shared" si="565"/>
        <v>1</v>
      </c>
      <c r="Y126" s="233">
        <f t="shared" si="566"/>
        <v>6</v>
      </c>
      <c r="Z126" s="257"/>
      <c r="AA126" s="256"/>
      <c r="AB126" s="232">
        <f t="shared" si="567"/>
        <v>0</v>
      </c>
      <c r="AC126" s="233">
        <f t="shared" si="568"/>
        <v>0</v>
      </c>
      <c r="AD126" s="225">
        <f t="shared" si="569"/>
        <v>21</v>
      </c>
      <c r="AE126" s="233">
        <f t="shared" si="570"/>
        <v>35</v>
      </c>
      <c r="AF126" s="225">
        <f t="shared" si="571"/>
        <v>21</v>
      </c>
      <c r="AG126" s="233">
        <f t="shared" si="572"/>
        <v>35</v>
      </c>
      <c r="AH126" s="245">
        <v>3.5</v>
      </c>
      <c r="AI126" s="354">
        <v>3.1</v>
      </c>
      <c r="AJ126" s="232">
        <f t="shared" si="573"/>
        <v>70</v>
      </c>
      <c r="AK126" s="233">
        <f t="shared" si="574"/>
        <v>89.9</v>
      </c>
      <c r="AL126" s="245">
        <v>7.5</v>
      </c>
      <c r="AM126" s="354">
        <v>3.2</v>
      </c>
      <c r="AN126" s="232">
        <f t="shared" si="575"/>
        <v>7.5</v>
      </c>
      <c r="AO126" s="233">
        <f t="shared" si="576"/>
        <v>19.200000000000003</v>
      </c>
      <c r="AP126" s="245"/>
      <c r="AQ126" s="354"/>
      <c r="AR126" s="232">
        <f t="shared" si="577"/>
        <v>0</v>
      </c>
      <c r="AS126" s="233">
        <f t="shared" si="578"/>
        <v>0</v>
      </c>
      <c r="AT126" s="545">
        <f t="shared" si="579"/>
        <v>3.6904761904761907</v>
      </c>
      <c r="AU126" s="546">
        <f t="shared" si="580"/>
        <v>3.1171428571428574</v>
      </c>
      <c r="AV126" s="232">
        <f t="shared" si="581"/>
        <v>77.5</v>
      </c>
      <c r="AW126" s="233">
        <f t="shared" si="582"/>
        <v>109.10000000000001</v>
      </c>
      <c r="AX126" s="257">
        <v>78.25</v>
      </c>
      <c r="AY126" s="735">
        <v>69.5</v>
      </c>
      <c r="AZ126" s="232">
        <f t="shared" si="583"/>
        <v>1565</v>
      </c>
      <c r="BA126" s="233">
        <f t="shared" si="584"/>
        <v>2015.5</v>
      </c>
      <c r="BB126" s="257">
        <v>76</v>
      </c>
      <c r="BC126" s="735">
        <v>72.8</v>
      </c>
      <c r="BD126" s="232">
        <f t="shared" si="585"/>
        <v>76</v>
      </c>
      <c r="BE126" s="233">
        <f t="shared" si="586"/>
        <v>436.79999999999995</v>
      </c>
      <c r="BF126" s="254"/>
      <c r="BG126" s="253">
        <v>0</v>
      </c>
      <c r="BH126" s="232">
        <f t="shared" si="587"/>
        <v>0</v>
      </c>
      <c r="BI126" s="233">
        <f t="shared" si="588"/>
        <v>0</v>
      </c>
      <c r="BJ126" s="232">
        <f t="shared" si="589"/>
        <v>78.142857142857139</v>
      </c>
      <c r="BK126" s="233">
        <f t="shared" si="590"/>
        <v>70.065714285714293</v>
      </c>
      <c r="BL126" s="232">
        <f t="shared" si="591"/>
        <v>1641</v>
      </c>
      <c r="BM126" s="233">
        <f t="shared" si="592"/>
        <v>2452.3000000000002</v>
      </c>
      <c r="BN126" s="257">
        <v>227</v>
      </c>
      <c r="BO126" s="738">
        <v>241</v>
      </c>
      <c r="BP126" s="232">
        <f t="shared" si="593"/>
        <v>227</v>
      </c>
      <c r="BQ126" s="233">
        <f t="shared" si="594"/>
        <v>241</v>
      </c>
      <c r="BR126" s="257">
        <v>108</v>
      </c>
      <c r="BS126" s="738">
        <v>116</v>
      </c>
      <c r="BT126" s="232">
        <f t="shared" si="595"/>
        <v>108</v>
      </c>
      <c r="BU126" s="233">
        <f t="shared" si="596"/>
        <v>116</v>
      </c>
      <c r="BV126" s="257"/>
      <c r="BW126" s="256"/>
      <c r="BX126" s="232">
        <f t="shared" si="597"/>
        <v>0</v>
      </c>
      <c r="BY126" s="233">
        <f t="shared" si="598"/>
        <v>0</v>
      </c>
      <c r="BZ126" s="225">
        <f t="shared" si="599"/>
        <v>335</v>
      </c>
      <c r="CA126" s="233">
        <f t="shared" si="600"/>
        <v>357</v>
      </c>
      <c r="CB126" s="225">
        <f t="shared" si="601"/>
        <v>335</v>
      </c>
      <c r="CC126" s="233">
        <f t="shared" si="602"/>
        <v>357</v>
      </c>
      <c r="CD126" s="336">
        <v>4.5199999999999996</v>
      </c>
      <c r="CE126" s="286">
        <v>5</v>
      </c>
      <c r="CF126" s="232">
        <f t="shared" si="603"/>
        <v>1026.04</v>
      </c>
      <c r="CG126" s="233">
        <f t="shared" si="604"/>
        <v>1205</v>
      </c>
      <c r="CH126" s="336">
        <v>5.2</v>
      </c>
      <c r="CI126" s="286">
        <v>5.9</v>
      </c>
      <c r="CJ126" s="232">
        <f t="shared" si="605"/>
        <v>561.6</v>
      </c>
      <c r="CK126" s="233">
        <f t="shared" si="606"/>
        <v>684.40000000000009</v>
      </c>
      <c r="CL126" s="336"/>
      <c r="CM126" s="286">
        <v>0</v>
      </c>
      <c r="CN126" s="232">
        <f t="shared" si="607"/>
        <v>0</v>
      </c>
      <c r="CO126" s="233">
        <f t="shared" si="608"/>
        <v>0</v>
      </c>
      <c r="CP126" s="232">
        <f t="shared" si="609"/>
        <v>4.7392238805970148</v>
      </c>
      <c r="CQ126" s="546">
        <f t="shared" si="610"/>
        <v>5.2924369747899158</v>
      </c>
      <c r="CR126" s="232">
        <f t="shared" si="611"/>
        <v>1587.6399999999999</v>
      </c>
      <c r="CS126" s="233">
        <f t="shared" si="612"/>
        <v>1889.3999999999999</v>
      </c>
      <c r="CT126" s="257">
        <v>89.74</v>
      </c>
      <c r="CU126" s="735">
        <v>90.2</v>
      </c>
      <c r="CV126" s="232">
        <f t="shared" si="613"/>
        <v>20370.98</v>
      </c>
      <c r="CW126" s="233">
        <f t="shared" si="614"/>
        <v>21738.2</v>
      </c>
      <c r="CX126" s="257">
        <v>83.2</v>
      </c>
      <c r="CY126" s="735">
        <v>84.8</v>
      </c>
      <c r="CZ126" s="232">
        <f t="shared" si="615"/>
        <v>8985.6</v>
      </c>
      <c r="DA126" s="233">
        <f t="shared" si="616"/>
        <v>9836.7999999999993</v>
      </c>
      <c r="DB126" s="254"/>
      <c r="DC126" s="253"/>
      <c r="DD126" s="232">
        <f t="shared" si="617"/>
        <v>0</v>
      </c>
      <c r="DE126" s="233">
        <f t="shared" si="618"/>
        <v>0</v>
      </c>
      <c r="DF126" s="232">
        <f t="shared" si="619"/>
        <v>87.631582089552239</v>
      </c>
      <c r="DG126" s="233">
        <f t="shared" si="620"/>
        <v>88.445378151260499</v>
      </c>
      <c r="DH126" s="232">
        <f t="shared" si="621"/>
        <v>29356.58</v>
      </c>
      <c r="DI126" s="233">
        <f t="shared" si="622"/>
        <v>31574.999999999996</v>
      </c>
      <c r="DJ126" s="232">
        <f t="shared" si="623"/>
        <v>356</v>
      </c>
      <c r="DK126" s="233">
        <f t="shared" si="624"/>
        <v>392</v>
      </c>
      <c r="DL126" s="232">
        <f t="shared" si="625"/>
        <v>356</v>
      </c>
      <c r="DM126" s="233">
        <f t="shared" si="626"/>
        <v>392</v>
      </c>
      <c r="DN126" s="545">
        <f t="shared" si="627"/>
        <v>4.6773595505617971</v>
      </c>
      <c r="DO126" s="546">
        <f t="shared" si="628"/>
        <v>5.0982142857142847</v>
      </c>
      <c r="DP126" s="232">
        <f t="shared" si="629"/>
        <v>1665.1399999999999</v>
      </c>
      <c r="DQ126" s="233">
        <f t="shared" si="630"/>
        <v>1998.4999999999995</v>
      </c>
      <c r="DR126" s="232">
        <f t="shared" si="631"/>
        <v>87.071853932584276</v>
      </c>
      <c r="DS126" s="233">
        <f t="shared" si="632"/>
        <v>86.804336734693862</v>
      </c>
      <c r="DT126" s="232">
        <f t="shared" si="633"/>
        <v>30997.58</v>
      </c>
      <c r="DU126" s="233">
        <f t="shared" si="634"/>
        <v>34027.299999999996</v>
      </c>
      <c r="DV126" s="257">
        <v>64</v>
      </c>
      <c r="DW126" s="738">
        <v>110</v>
      </c>
      <c r="DX126" s="232">
        <f t="shared" si="635"/>
        <v>64</v>
      </c>
      <c r="DY126" s="233">
        <f t="shared" si="636"/>
        <v>110</v>
      </c>
      <c r="DZ126" s="257">
        <v>46</v>
      </c>
      <c r="EA126" s="738">
        <v>71</v>
      </c>
      <c r="EB126" s="232">
        <f t="shared" si="637"/>
        <v>46</v>
      </c>
      <c r="EC126" s="233">
        <f t="shared" si="638"/>
        <v>71</v>
      </c>
      <c r="ED126" s="257"/>
      <c r="EE126" s="256"/>
      <c r="EF126" s="232">
        <f t="shared" si="639"/>
        <v>0</v>
      </c>
      <c r="EG126" s="233">
        <f t="shared" si="640"/>
        <v>0</v>
      </c>
      <c r="EH126" s="225">
        <f t="shared" si="641"/>
        <v>110</v>
      </c>
      <c r="EI126" s="233">
        <f t="shared" si="642"/>
        <v>181</v>
      </c>
      <c r="EJ126" s="225">
        <f t="shared" si="643"/>
        <v>110</v>
      </c>
      <c r="EK126" s="233">
        <f t="shared" si="644"/>
        <v>181</v>
      </c>
      <c r="EL126" s="336">
        <v>3.09</v>
      </c>
      <c r="EM126" s="286">
        <v>5.6</v>
      </c>
      <c r="EN126" s="232">
        <f t="shared" si="645"/>
        <v>197.76</v>
      </c>
      <c r="EO126" s="233">
        <f t="shared" si="646"/>
        <v>616</v>
      </c>
      <c r="EP126" s="336">
        <v>4.0199999999999996</v>
      </c>
      <c r="EQ126" s="286">
        <v>5.4</v>
      </c>
      <c r="ER126" s="232">
        <f t="shared" si="647"/>
        <v>184.92</v>
      </c>
      <c r="ES126" s="233">
        <f t="shared" si="648"/>
        <v>383.40000000000003</v>
      </c>
      <c r="ET126" s="336"/>
      <c r="EU126" s="286"/>
      <c r="EV126" s="232">
        <f t="shared" si="649"/>
        <v>0</v>
      </c>
      <c r="EW126" s="233">
        <f t="shared" si="650"/>
        <v>0</v>
      </c>
      <c r="EX126" s="545">
        <f t="shared" si="651"/>
        <v>3.4789090909090903</v>
      </c>
      <c r="EY126" s="546">
        <f t="shared" si="652"/>
        <v>5.5215469613259671</v>
      </c>
      <c r="EZ126" s="232">
        <f t="shared" si="653"/>
        <v>382.67999999999995</v>
      </c>
      <c r="FA126" s="233">
        <f t="shared" si="654"/>
        <v>999.40000000000009</v>
      </c>
      <c r="FB126" s="257">
        <v>67.66</v>
      </c>
      <c r="FC126" s="735">
        <v>62</v>
      </c>
      <c r="FD126" s="232">
        <f t="shared" si="655"/>
        <v>4330.24</v>
      </c>
      <c r="FE126" s="233">
        <f t="shared" si="656"/>
        <v>6820</v>
      </c>
      <c r="FF126" s="257">
        <v>61.3</v>
      </c>
      <c r="FG126" s="735">
        <v>59.6</v>
      </c>
      <c r="FH126" s="232">
        <f t="shared" si="657"/>
        <v>2819.7999999999997</v>
      </c>
      <c r="FI126" s="233">
        <f t="shared" si="658"/>
        <v>4231.6000000000004</v>
      </c>
      <c r="FJ126" s="254"/>
      <c r="FK126" s="253"/>
      <c r="FL126" s="232">
        <f t="shared" si="659"/>
        <v>0</v>
      </c>
      <c r="FM126" s="233">
        <f t="shared" si="660"/>
        <v>0</v>
      </c>
      <c r="FN126" s="232">
        <f t="shared" si="661"/>
        <v>65.00036363636363</v>
      </c>
      <c r="FO126" s="233">
        <f t="shared" si="662"/>
        <v>61.058563535911603</v>
      </c>
      <c r="FP126" s="232">
        <f t="shared" si="663"/>
        <v>7150.0399999999991</v>
      </c>
      <c r="FQ126" s="233">
        <f t="shared" si="664"/>
        <v>11051.6</v>
      </c>
      <c r="FR126" s="257">
        <v>61</v>
      </c>
      <c r="FS126" s="735">
        <v>76</v>
      </c>
      <c r="FT126" s="232">
        <f t="shared" si="665"/>
        <v>61</v>
      </c>
      <c r="FU126" s="233">
        <f t="shared" si="666"/>
        <v>76</v>
      </c>
      <c r="FV126" s="257">
        <v>3.96</v>
      </c>
      <c r="FW126" s="735">
        <v>7.1</v>
      </c>
      <c r="FX126" s="232">
        <f t="shared" si="667"/>
        <v>241.56</v>
      </c>
      <c r="FY126" s="233">
        <f t="shared" si="668"/>
        <v>539.6</v>
      </c>
      <c r="FZ126" s="257">
        <v>61.48</v>
      </c>
      <c r="GA126" s="735">
        <v>56.4</v>
      </c>
      <c r="GB126" s="232">
        <f t="shared" si="669"/>
        <v>3750.2799999999997</v>
      </c>
      <c r="GC126" s="233">
        <f t="shared" si="670"/>
        <v>4286.3999999999996</v>
      </c>
      <c r="GD126" s="249">
        <f t="shared" si="671"/>
        <v>311</v>
      </c>
      <c r="GE126" s="233">
        <f t="shared" si="672"/>
        <v>380</v>
      </c>
      <c r="GF126" s="232">
        <f t="shared" si="673"/>
        <v>311</v>
      </c>
      <c r="GG126" s="233">
        <f t="shared" si="674"/>
        <v>380</v>
      </c>
      <c r="GH126" s="232">
        <f t="shared" si="675"/>
        <v>1293.8</v>
      </c>
      <c r="GI126" s="233">
        <f t="shared" si="676"/>
        <v>1910.9</v>
      </c>
      <c r="GJ126" s="232">
        <f t="shared" si="677"/>
        <v>26266.22</v>
      </c>
      <c r="GK126" s="233">
        <f t="shared" si="678"/>
        <v>30573.7</v>
      </c>
      <c r="GL126" s="249">
        <f t="shared" si="679"/>
        <v>155</v>
      </c>
      <c r="GM126" s="233">
        <f t="shared" si="680"/>
        <v>193</v>
      </c>
      <c r="GN126" s="232">
        <f t="shared" si="681"/>
        <v>155</v>
      </c>
      <c r="GO126" s="233">
        <f t="shared" si="682"/>
        <v>193</v>
      </c>
      <c r="GP126" s="232">
        <f t="shared" si="683"/>
        <v>754.02</v>
      </c>
      <c r="GQ126" s="233">
        <f t="shared" si="684"/>
        <v>1087.0000000000002</v>
      </c>
      <c r="GR126" s="232">
        <f t="shared" si="685"/>
        <v>11881.4</v>
      </c>
      <c r="GS126" s="233">
        <f t="shared" si="686"/>
        <v>14505.199999999999</v>
      </c>
      <c r="GT126" s="249">
        <f t="shared" si="687"/>
        <v>466</v>
      </c>
      <c r="GU126" s="233">
        <f t="shared" si="688"/>
        <v>573</v>
      </c>
      <c r="GV126" s="232">
        <f t="shared" si="689"/>
        <v>466</v>
      </c>
      <c r="GW126" s="233">
        <f t="shared" si="690"/>
        <v>573</v>
      </c>
      <c r="GX126" s="232">
        <f t="shared" si="691"/>
        <v>2047.82</v>
      </c>
      <c r="GY126" s="233">
        <f t="shared" si="692"/>
        <v>2997.9000000000005</v>
      </c>
      <c r="GZ126" s="232">
        <f t="shared" si="693"/>
        <v>38147.620000000003</v>
      </c>
      <c r="HA126" s="233">
        <f t="shared" si="694"/>
        <v>45078.9</v>
      </c>
      <c r="HB126" s="249">
        <f t="shared" si="695"/>
        <v>0</v>
      </c>
      <c r="HC126" s="233">
        <f t="shared" si="696"/>
        <v>0</v>
      </c>
      <c r="HD126" s="232">
        <f t="shared" si="697"/>
        <v>0</v>
      </c>
      <c r="HE126" s="233">
        <f t="shared" si="698"/>
        <v>0</v>
      </c>
      <c r="HF126" s="232" t="str">
        <f t="shared" si="699"/>
        <v/>
      </c>
      <c r="HG126" s="233" t="str">
        <f t="shared" si="700"/>
        <v/>
      </c>
      <c r="HH126" s="232" t="str">
        <f t="shared" si="701"/>
        <v/>
      </c>
      <c r="HI126" s="233" t="str">
        <f t="shared" si="702"/>
        <v/>
      </c>
      <c r="HJ126" s="249">
        <f t="shared" si="703"/>
        <v>2289.3799999999997</v>
      </c>
      <c r="HK126" s="233">
        <f t="shared" si="704"/>
        <v>3537.4999999999995</v>
      </c>
      <c r="HL126" s="232">
        <f t="shared" si="705"/>
        <v>41897.9</v>
      </c>
      <c r="HM126" s="232">
        <f t="shared" si="706"/>
        <v>49365.299999999996</v>
      </c>
    </row>
    <row r="127" spans="1:221" ht="15.75">
      <c r="A127" s="465" t="s">
        <v>83</v>
      </c>
      <c r="B127" s="466" t="s">
        <v>962</v>
      </c>
      <c r="C127" s="478" t="s">
        <v>965</v>
      </c>
      <c r="D127" s="474">
        <v>156860</v>
      </c>
      <c r="E127" s="342">
        <v>9</v>
      </c>
      <c r="F127" s="473">
        <v>390</v>
      </c>
      <c r="G127" s="462">
        <v>430</v>
      </c>
      <c r="H127" s="254"/>
      <c r="I127" s="255"/>
      <c r="J127" s="232">
        <f t="shared" si="558"/>
        <v>390</v>
      </c>
      <c r="K127" s="233">
        <f t="shared" si="559"/>
        <v>430</v>
      </c>
      <c r="L127" s="333"/>
      <c r="M127" s="253"/>
      <c r="N127" s="232">
        <f t="shared" si="557"/>
        <v>390</v>
      </c>
      <c r="O127" s="233">
        <f t="shared" si="560"/>
        <v>430</v>
      </c>
      <c r="P127" s="232">
        <f t="shared" si="561"/>
        <v>390</v>
      </c>
      <c r="Q127" s="233">
        <f t="shared" si="562"/>
        <v>430</v>
      </c>
      <c r="R127" s="254">
        <v>2</v>
      </c>
      <c r="S127" s="738">
        <v>17</v>
      </c>
      <c r="T127" s="232">
        <f t="shared" si="563"/>
        <v>2</v>
      </c>
      <c r="U127" s="233">
        <f t="shared" si="564"/>
        <v>17</v>
      </c>
      <c r="V127" s="254">
        <v>0</v>
      </c>
      <c r="W127" s="738">
        <v>4</v>
      </c>
      <c r="X127" s="232">
        <f t="shared" si="565"/>
        <v>0</v>
      </c>
      <c r="Y127" s="233">
        <f t="shared" si="566"/>
        <v>4</v>
      </c>
      <c r="Z127" s="257"/>
      <c r="AA127" s="256"/>
      <c r="AB127" s="232">
        <f t="shared" si="567"/>
        <v>0</v>
      </c>
      <c r="AC127" s="233">
        <f t="shared" si="568"/>
        <v>0</v>
      </c>
      <c r="AD127" s="225">
        <f t="shared" si="569"/>
        <v>2</v>
      </c>
      <c r="AE127" s="233">
        <f t="shared" si="570"/>
        <v>21</v>
      </c>
      <c r="AF127" s="225">
        <f t="shared" si="571"/>
        <v>2</v>
      </c>
      <c r="AG127" s="233">
        <f t="shared" si="572"/>
        <v>21</v>
      </c>
      <c r="AH127" s="245">
        <v>2</v>
      </c>
      <c r="AI127" s="354">
        <v>2.9</v>
      </c>
      <c r="AJ127" s="232">
        <f t="shared" si="573"/>
        <v>4</v>
      </c>
      <c r="AK127" s="233">
        <f t="shared" si="574"/>
        <v>49.3</v>
      </c>
      <c r="AL127" s="245">
        <v>0</v>
      </c>
      <c r="AM127" s="354">
        <v>4.3</v>
      </c>
      <c r="AN127" s="232">
        <f t="shared" si="575"/>
        <v>0</v>
      </c>
      <c r="AO127" s="233">
        <f t="shared" si="576"/>
        <v>17.2</v>
      </c>
      <c r="AP127" s="245"/>
      <c r="AQ127" s="354"/>
      <c r="AR127" s="232">
        <f t="shared" si="577"/>
        <v>0</v>
      </c>
      <c r="AS127" s="233">
        <f t="shared" si="578"/>
        <v>0</v>
      </c>
      <c r="AT127" s="545">
        <f t="shared" si="579"/>
        <v>2</v>
      </c>
      <c r="AU127" s="546">
        <f t="shared" si="580"/>
        <v>3.1666666666666665</v>
      </c>
      <c r="AV127" s="232">
        <f t="shared" si="581"/>
        <v>4</v>
      </c>
      <c r="AW127" s="233">
        <f t="shared" si="582"/>
        <v>66.5</v>
      </c>
      <c r="AX127" s="257">
        <v>64</v>
      </c>
      <c r="AY127" s="735">
        <v>69.2</v>
      </c>
      <c r="AZ127" s="232">
        <f t="shared" si="583"/>
        <v>128</v>
      </c>
      <c r="BA127" s="233">
        <f t="shared" si="584"/>
        <v>1176.4000000000001</v>
      </c>
      <c r="BB127" s="257">
        <v>0</v>
      </c>
      <c r="BC127" s="735">
        <v>84.8</v>
      </c>
      <c r="BD127" s="232">
        <f t="shared" si="585"/>
        <v>0</v>
      </c>
      <c r="BE127" s="233">
        <f t="shared" si="586"/>
        <v>339.2</v>
      </c>
      <c r="BF127" s="254"/>
      <c r="BG127" s="253">
        <v>0</v>
      </c>
      <c r="BH127" s="232">
        <f t="shared" si="587"/>
        <v>0</v>
      </c>
      <c r="BI127" s="233">
        <f t="shared" si="588"/>
        <v>0</v>
      </c>
      <c r="BJ127" s="232">
        <f t="shared" si="589"/>
        <v>64</v>
      </c>
      <c r="BK127" s="233">
        <f t="shared" si="590"/>
        <v>72.171428571428578</v>
      </c>
      <c r="BL127" s="232">
        <f t="shared" si="591"/>
        <v>128</v>
      </c>
      <c r="BM127" s="233">
        <f t="shared" si="592"/>
        <v>1515.6000000000001</v>
      </c>
      <c r="BN127" s="257">
        <v>146</v>
      </c>
      <c r="BO127" s="738">
        <v>125</v>
      </c>
      <c r="BP127" s="232">
        <f t="shared" si="593"/>
        <v>146</v>
      </c>
      <c r="BQ127" s="233">
        <f t="shared" si="594"/>
        <v>125</v>
      </c>
      <c r="BR127" s="257">
        <v>109</v>
      </c>
      <c r="BS127" s="738">
        <v>101</v>
      </c>
      <c r="BT127" s="232">
        <f t="shared" si="595"/>
        <v>109</v>
      </c>
      <c r="BU127" s="233">
        <f t="shared" si="596"/>
        <v>101</v>
      </c>
      <c r="BV127" s="257"/>
      <c r="BW127" s="256"/>
      <c r="BX127" s="232">
        <f t="shared" si="597"/>
        <v>0</v>
      </c>
      <c r="BY127" s="233">
        <f t="shared" si="598"/>
        <v>0</v>
      </c>
      <c r="BZ127" s="225">
        <f t="shared" si="599"/>
        <v>255</v>
      </c>
      <c r="CA127" s="233">
        <f t="shared" si="600"/>
        <v>226</v>
      </c>
      <c r="CB127" s="225">
        <f t="shared" si="601"/>
        <v>255</v>
      </c>
      <c r="CC127" s="233">
        <f t="shared" si="602"/>
        <v>226</v>
      </c>
      <c r="CD127" s="336">
        <v>4.1399999999999997</v>
      </c>
      <c r="CE127" s="286">
        <v>4.5</v>
      </c>
      <c r="CF127" s="232">
        <f t="shared" si="603"/>
        <v>604.43999999999994</v>
      </c>
      <c r="CG127" s="233">
        <f t="shared" si="604"/>
        <v>562.5</v>
      </c>
      <c r="CH127" s="336">
        <v>5.2</v>
      </c>
      <c r="CI127" s="286">
        <v>5.7</v>
      </c>
      <c r="CJ127" s="232">
        <f t="shared" si="605"/>
        <v>566.80000000000007</v>
      </c>
      <c r="CK127" s="233">
        <f t="shared" si="606"/>
        <v>575.70000000000005</v>
      </c>
      <c r="CL127" s="336"/>
      <c r="CM127" s="286">
        <v>0</v>
      </c>
      <c r="CN127" s="232">
        <f t="shared" si="607"/>
        <v>0</v>
      </c>
      <c r="CO127" s="233">
        <f t="shared" si="608"/>
        <v>0</v>
      </c>
      <c r="CP127" s="232">
        <f t="shared" si="609"/>
        <v>4.5930980392156862</v>
      </c>
      <c r="CQ127" s="546">
        <f t="shared" si="610"/>
        <v>5.0362831858407082</v>
      </c>
      <c r="CR127" s="232">
        <f t="shared" si="611"/>
        <v>1171.24</v>
      </c>
      <c r="CS127" s="233">
        <f t="shared" si="612"/>
        <v>1138.2</v>
      </c>
      <c r="CT127" s="257">
        <v>79.55</v>
      </c>
      <c r="CU127" s="735">
        <v>83.9</v>
      </c>
      <c r="CV127" s="232">
        <f t="shared" si="613"/>
        <v>11614.3</v>
      </c>
      <c r="CW127" s="233">
        <f t="shared" si="614"/>
        <v>10487.5</v>
      </c>
      <c r="CX127" s="257">
        <v>71.760000000000005</v>
      </c>
      <c r="CY127" s="735">
        <v>79.2</v>
      </c>
      <c r="CZ127" s="232">
        <f t="shared" si="615"/>
        <v>7821.84</v>
      </c>
      <c r="DA127" s="233">
        <f t="shared" si="616"/>
        <v>7999.2000000000007</v>
      </c>
      <c r="DB127" s="254"/>
      <c r="DC127" s="253"/>
      <c r="DD127" s="232">
        <f t="shared" si="617"/>
        <v>0</v>
      </c>
      <c r="DE127" s="233">
        <f t="shared" si="618"/>
        <v>0</v>
      </c>
      <c r="DF127" s="232">
        <f t="shared" si="619"/>
        <v>76.2201568627451</v>
      </c>
      <c r="DG127" s="233">
        <f t="shared" si="620"/>
        <v>81.799557522123891</v>
      </c>
      <c r="DH127" s="232">
        <f t="shared" si="621"/>
        <v>19436.14</v>
      </c>
      <c r="DI127" s="233">
        <f t="shared" si="622"/>
        <v>18486.7</v>
      </c>
      <c r="DJ127" s="232">
        <f t="shared" si="623"/>
        <v>257</v>
      </c>
      <c r="DK127" s="233">
        <f t="shared" si="624"/>
        <v>247</v>
      </c>
      <c r="DL127" s="232">
        <f t="shared" si="625"/>
        <v>257</v>
      </c>
      <c r="DM127" s="233">
        <f t="shared" si="626"/>
        <v>247</v>
      </c>
      <c r="DN127" s="545">
        <f t="shared" si="627"/>
        <v>4.5729182879377435</v>
      </c>
      <c r="DO127" s="546">
        <f t="shared" si="628"/>
        <v>4.8773279352226719</v>
      </c>
      <c r="DP127" s="232">
        <f t="shared" si="629"/>
        <v>1175.24</v>
      </c>
      <c r="DQ127" s="233">
        <f t="shared" si="630"/>
        <v>1204.7</v>
      </c>
      <c r="DR127" s="232">
        <f t="shared" si="631"/>
        <v>76.125058365758747</v>
      </c>
      <c r="DS127" s="233">
        <f t="shared" si="632"/>
        <v>80.980971659919021</v>
      </c>
      <c r="DT127" s="232">
        <f t="shared" si="633"/>
        <v>19564.14</v>
      </c>
      <c r="DU127" s="233">
        <f t="shared" si="634"/>
        <v>20002.3</v>
      </c>
      <c r="DV127" s="257">
        <v>39</v>
      </c>
      <c r="DW127" s="738">
        <v>52</v>
      </c>
      <c r="DX127" s="232">
        <f t="shared" si="635"/>
        <v>39</v>
      </c>
      <c r="DY127" s="233">
        <f t="shared" si="636"/>
        <v>52</v>
      </c>
      <c r="DZ127" s="257">
        <v>48</v>
      </c>
      <c r="EA127" s="738">
        <v>58</v>
      </c>
      <c r="EB127" s="232">
        <f t="shared" si="637"/>
        <v>48</v>
      </c>
      <c r="EC127" s="233">
        <f t="shared" si="638"/>
        <v>58</v>
      </c>
      <c r="ED127" s="257"/>
      <c r="EE127" s="256"/>
      <c r="EF127" s="232">
        <f t="shared" si="639"/>
        <v>0</v>
      </c>
      <c r="EG127" s="233">
        <f t="shared" si="640"/>
        <v>0</v>
      </c>
      <c r="EH127" s="225">
        <f t="shared" si="641"/>
        <v>87</v>
      </c>
      <c r="EI127" s="233">
        <f t="shared" si="642"/>
        <v>110</v>
      </c>
      <c r="EJ127" s="225">
        <f t="shared" si="643"/>
        <v>87</v>
      </c>
      <c r="EK127" s="233">
        <f t="shared" si="644"/>
        <v>110</v>
      </c>
      <c r="EL127" s="336">
        <v>2.96</v>
      </c>
      <c r="EM127" s="286">
        <v>4.8</v>
      </c>
      <c r="EN127" s="232">
        <f t="shared" si="645"/>
        <v>115.44</v>
      </c>
      <c r="EO127" s="233">
        <f t="shared" si="646"/>
        <v>249.6</v>
      </c>
      <c r="EP127" s="336">
        <v>3</v>
      </c>
      <c r="EQ127" s="286">
        <v>3.8</v>
      </c>
      <c r="ER127" s="232">
        <f t="shared" si="647"/>
        <v>144</v>
      </c>
      <c r="ES127" s="233">
        <f t="shared" si="648"/>
        <v>220.39999999999998</v>
      </c>
      <c r="ET127" s="336"/>
      <c r="EU127" s="286"/>
      <c r="EV127" s="232">
        <f t="shared" si="649"/>
        <v>0</v>
      </c>
      <c r="EW127" s="233">
        <f t="shared" si="650"/>
        <v>0</v>
      </c>
      <c r="EX127" s="545">
        <f t="shared" si="651"/>
        <v>2.9820689655172412</v>
      </c>
      <c r="EY127" s="546">
        <f t="shared" si="652"/>
        <v>4.2727272727272725</v>
      </c>
      <c r="EZ127" s="232">
        <f t="shared" si="653"/>
        <v>259.44</v>
      </c>
      <c r="FA127" s="233">
        <f t="shared" si="654"/>
        <v>470</v>
      </c>
      <c r="FB127" s="257">
        <v>57.15</v>
      </c>
      <c r="FC127" s="735">
        <v>59.2</v>
      </c>
      <c r="FD127" s="232">
        <f t="shared" si="655"/>
        <v>2228.85</v>
      </c>
      <c r="FE127" s="233">
        <f t="shared" si="656"/>
        <v>3078.4</v>
      </c>
      <c r="FF127" s="257">
        <v>47.85</v>
      </c>
      <c r="FG127" s="735">
        <v>54.6</v>
      </c>
      <c r="FH127" s="232">
        <f t="shared" si="657"/>
        <v>2296.8000000000002</v>
      </c>
      <c r="FI127" s="233">
        <f t="shared" si="658"/>
        <v>3166.8</v>
      </c>
      <c r="FJ127" s="254"/>
      <c r="FK127" s="253"/>
      <c r="FL127" s="232">
        <f t="shared" si="659"/>
        <v>0</v>
      </c>
      <c r="FM127" s="233">
        <f t="shared" si="660"/>
        <v>0</v>
      </c>
      <c r="FN127" s="232">
        <f t="shared" si="661"/>
        <v>52.018965517241377</v>
      </c>
      <c r="FO127" s="233">
        <f t="shared" si="662"/>
        <v>56.774545454545461</v>
      </c>
      <c r="FP127" s="232">
        <f t="shared" si="663"/>
        <v>4525.6499999999996</v>
      </c>
      <c r="FQ127" s="233">
        <f t="shared" si="664"/>
        <v>6245.2000000000007</v>
      </c>
      <c r="FR127" s="257">
        <v>46</v>
      </c>
      <c r="FS127" s="735">
        <v>73</v>
      </c>
      <c r="FT127" s="232">
        <f t="shared" si="665"/>
        <v>46</v>
      </c>
      <c r="FU127" s="233">
        <f t="shared" si="666"/>
        <v>73</v>
      </c>
      <c r="FV127" s="257">
        <v>5.0999999999999996</v>
      </c>
      <c r="FW127" s="735">
        <v>9</v>
      </c>
      <c r="FX127" s="232">
        <f t="shared" si="667"/>
        <v>234.6</v>
      </c>
      <c r="FY127" s="233">
        <f t="shared" si="668"/>
        <v>657</v>
      </c>
      <c r="FZ127" s="257">
        <v>73.25</v>
      </c>
      <c r="GA127" s="735">
        <v>68.900000000000006</v>
      </c>
      <c r="GB127" s="232">
        <f t="shared" si="669"/>
        <v>3369.5</v>
      </c>
      <c r="GC127" s="233">
        <f t="shared" si="670"/>
        <v>5029.7000000000007</v>
      </c>
      <c r="GD127" s="249">
        <f t="shared" si="671"/>
        <v>187</v>
      </c>
      <c r="GE127" s="233">
        <f t="shared" si="672"/>
        <v>194</v>
      </c>
      <c r="GF127" s="232">
        <f t="shared" si="673"/>
        <v>187</v>
      </c>
      <c r="GG127" s="233">
        <f t="shared" si="674"/>
        <v>194</v>
      </c>
      <c r="GH127" s="232">
        <f t="shared" si="675"/>
        <v>723.87999999999988</v>
      </c>
      <c r="GI127" s="233">
        <f t="shared" si="676"/>
        <v>861.4</v>
      </c>
      <c r="GJ127" s="232">
        <f t="shared" si="677"/>
        <v>13971.15</v>
      </c>
      <c r="GK127" s="233">
        <f t="shared" si="678"/>
        <v>14742.3</v>
      </c>
      <c r="GL127" s="249">
        <f t="shared" si="679"/>
        <v>157</v>
      </c>
      <c r="GM127" s="233">
        <f t="shared" si="680"/>
        <v>163</v>
      </c>
      <c r="GN127" s="232">
        <f t="shared" si="681"/>
        <v>157</v>
      </c>
      <c r="GO127" s="233">
        <f t="shared" si="682"/>
        <v>163</v>
      </c>
      <c r="GP127" s="232">
        <f t="shared" si="683"/>
        <v>710.80000000000007</v>
      </c>
      <c r="GQ127" s="233">
        <f t="shared" si="684"/>
        <v>813.30000000000007</v>
      </c>
      <c r="GR127" s="232">
        <f t="shared" si="685"/>
        <v>10118.64</v>
      </c>
      <c r="GS127" s="233">
        <f t="shared" si="686"/>
        <v>11505.2</v>
      </c>
      <c r="GT127" s="249">
        <f t="shared" si="687"/>
        <v>344</v>
      </c>
      <c r="GU127" s="233">
        <f t="shared" si="688"/>
        <v>357</v>
      </c>
      <c r="GV127" s="232">
        <f t="shared" si="689"/>
        <v>344</v>
      </c>
      <c r="GW127" s="233">
        <f t="shared" si="690"/>
        <v>357</v>
      </c>
      <c r="GX127" s="232">
        <f t="shared" si="691"/>
        <v>1434.6799999999998</v>
      </c>
      <c r="GY127" s="233">
        <f t="shared" si="692"/>
        <v>1674.7</v>
      </c>
      <c r="GZ127" s="232">
        <f t="shared" si="693"/>
        <v>24089.79</v>
      </c>
      <c r="HA127" s="233">
        <f t="shared" si="694"/>
        <v>26247.5</v>
      </c>
      <c r="HB127" s="249">
        <f t="shared" si="695"/>
        <v>0</v>
      </c>
      <c r="HC127" s="233">
        <f t="shared" si="696"/>
        <v>0</v>
      </c>
      <c r="HD127" s="232">
        <f t="shared" si="697"/>
        <v>0</v>
      </c>
      <c r="HE127" s="233">
        <f t="shared" si="698"/>
        <v>0</v>
      </c>
      <c r="HF127" s="232" t="str">
        <f t="shared" si="699"/>
        <v/>
      </c>
      <c r="HG127" s="233" t="str">
        <f t="shared" si="700"/>
        <v/>
      </c>
      <c r="HH127" s="232" t="str">
        <f t="shared" si="701"/>
        <v/>
      </c>
      <c r="HI127" s="233" t="str">
        <f t="shared" si="702"/>
        <v/>
      </c>
      <c r="HJ127" s="249">
        <f t="shared" si="703"/>
        <v>1669.28</v>
      </c>
      <c r="HK127" s="233">
        <f t="shared" si="704"/>
        <v>2331.6999999999998</v>
      </c>
      <c r="HL127" s="232">
        <f t="shared" si="705"/>
        <v>27459.29</v>
      </c>
      <c r="HM127" s="232">
        <f t="shared" si="706"/>
        <v>31277.200000000001</v>
      </c>
    </row>
    <row r="128" spans="1:221" ht="15.75">
      <c r="A128" s="474" t="s">
        <v>83</v>
      </c>
      <c r="B128" s="475" t="s">
        <v>954</v>
      </c>
      <c r="C128" s="476"/>
      <c r="D128" s="474">
        <v>157304</v>
      </c>
      <c r="E128" s="477">
        <v>9</v>
      </c>
      <c r="F128" s="473">
        <v>474</v>
      </c>
      <c r="G128" s="462">
        <v>432</v>
      </c>
      <c r="H128" s="254"/>
      <c r="I128" s="255"/>
      <c r="J128" s="232">
        <f t="shared" si="558"/>
        <v>474</v>
      </c>
      <c r="K128" s="233">
        <f t="shared" si="559"/>
        <v>432</v>
      </c>
      <c r="L128" s="333"/>
      <c r="M128" s="253"/>
      <c r="N128" s="232">
        <f t="shared" si="557"/>
        <v>474</v>
      </c>
      <c r="O128" s="233">
        <f t="shared" si="560"/>
        <v>432</v>
      </c>
      <c r="P128" s="232">
        <f t="shared" si="561"/>
        <v>474</v>
      </c>
      <c r="Q128" s="233">
        <f t="shared" si="562"/>
        <v>432</v>
      </c>
      <c r="R128" s="254">
        <v>17</v>
      </c>
      <c r="S128" s="738">
        <v>64</v>
      </c>
      <c r="T128" s="232">
        <f t="shared" si="563"/>
        <v>17</v>
      </c>
      <c r="U128" s="233">
        <f t="shared" si="564"/>
        <v>64</v>
      </c>
      <c r="V128" s="254">
        <v>4</v>
      </c>
      <c r="W128" s="738">
        <v>13</v>
      </c>
      <c r="X128" s="232">
        <f t="shared" si="565"/>
        <v>4</v>
      </c>
      <c r="Y128" s="233">
        <f t="shared" si="566"/>
        <v>13</v>
      </c>
      <c r="Z128" s="257"/>
      <c r="AA128" s="256"/>
      <c r="AB128" s="232">
        <f t="shared" si="567"/>
        <v>0</v>
      </c>
      <c r="AC128" s="233">
        <f t="shared" si="568"/>
        <v>0</v>
      </c>
      <c r="AD128" s="225">
        <f t="shared" si="569"/>
        <v>21</v>
      </c>
      <c r="AE128" s="233">
        <f t="shared" si="570"/>
        <v>77</v>
      </c>
      <c r="AF128" s="225">
        <f t="shared" si="571"/>
        <v>21</v>
      </c>
      <c r="AG128" s="233">
        <f t="shared" si="572"/>
        <v>77</v>
      </c>
      <c r="AH128" s="245">
        <v>3.26</v>
      </c>
      <c r="AI128" s="354">
        <v>3.8</v>
      </c>
      <c r="AJ128" s="232">
        <f t="shared" si="573"/>
        <v>55.419999999999995</v>
      </c>
      <c r="AK128" s="233">
        <f t="shared" si="574"/>
        <v>243.2</v>
      </c>
      <c r="AL128" s="245">
        <v>3.5</v>
      </c>
      <c r="AM128" s="354">
        <v>3.9</v>
      </c>
      <c r="AN128" s="232">
        <f t="shared" si="575"/>
        <v>14</v>
      </c>
      <c r="AO128" s="233">
        <f t="shared" si="576"/>
        <v>50.699999999999996</v>
      </c>
      <c r="AP128" s="245"/>
      <c r="AQ128" s="354"/>
      <c r="AR128" s="232">
        <f t="shared" si="577"/>
        <v>0</v>
      </c>
      <c r="AS128" s="233">
        <f t="shared" si="578"/>
        <v>0</v>
      </c>
      <c r="AT128" s="545">
        <f t="shared" si="579"/>
        <v>3.3057142857142852</v>
      </c>
      <c r="AU128" s="546">
        <f t="shared" si="580"/>
        <v>3.8168831168831168</v>
      </c>
      <c r="AV128" s="232">
        <f t="shared" si="581"/>
        <v>69.419999999999987</v>
      </c>
      <c r="AW128" s="233">
        <f t="shared" si="582"/>
        <v>293.89999999999998</v>
      </c>
      <c r="AX128" s="257">
        <v>74.88</v>
      </c>
      <c r="AY128" s="735">
        <v>83.1</v>
      </c>
      <c r="AZ128" s="232">
        <f t="shared" si="583"/>
        <v>1272.96</v>
      </c>
      <c r="BA128" s="233">
        <f t="shared" si="584"/>
        <v>5318.4</v>
      </c>
      <c r="BB128" s="257">
        <v>89.5</v>
      </c>
      <c r="BC128" s="735">
        <v>82.8</v>
      </c>
      <c r="BD128" s="232">
        <f t="shared" si="585"/>
        <v>358</v>
      </c>
      <c r="BE128" s="233">
        <f t="shared" si="586"/>
        <v>1076.3999999999999</v>
      </c>
      <c r="BF128" s="254"/>
      <c r="BG128" s="253">
        <v>0</v>
      </c>
      <c r="BH128" s="232">
        <f t="shared" si="587"/>
        <v>0</v>
      </c>
      <c r="BI128" s="233">
        <f t="shared" si="588"/>
        <v>0</v>
      </c>
      <c r="BJ128" s="232">
        <f t="shared" si="589"/>
        <v>77.664761904761903</v>
      </c>
      <c r="BK128" s="233">
        <f t="shared" si="590"/>
        <v>83.049350649350643</v>
      </c>
      <c r="BL128" s="232">
        <f t="shared" si="591"/>
        <v>1630.96</v>
      </c>
      <c r="BM128" s="233">
        <f t="shared" si="592"/>
        <v>6394.7999999999993</v>
      </c>
      <c r="BN128" s="257">
        <v>184</v>
      </c>
      <c r="BO128" s="738">
        <v>145</v>
      </c>
      <c r="BP128" s="232">
        <f t="shared" si="593"/>
        <v>184</v>
      </c>
      <c r="BQ128" s="233">
        <f t="shared" si="594"/>
        <v>145</v>
      </c>
      <c r="BR128" s="257">
        <v>94</v>
      </c>
      <c r="BS128" s="738">
        <v>57</v>
      </c>
      <c r="BT128" s="232">
        <f t="shared" si="595"/>
        <v>94</v>
      </c>
      <c r="BU128" s="233">
        <f t="shared" si="596"/>
        <v>57</v>
      </c>
      <c r="BV128" s="257"/>
      <c r="BW128" s="256"/>
      <c r="BX128" s="232">
        <f t="shared" si="597"/>
        <v>0</v>
      </c>
      <c r="BY128" s="233">
        <f t="shared" si="598"/>
        <v>0</v>
      </c>
      <c r="BZ128" s="225">
        <f t="shared" si="599"/>
        <v>278</v>
      </c>
      <c r="CA128" s="233">
        <f t="shared" si="600"/>
        <v>202</v>
      </c>
      <c r="CB128" s="225">
        <f t="shared" si="601"/>
        <v>278</v>
      </c>
      <c r="CC128" s="233">
        <f t="shared" si="602"/>
        <v>202</v>
      </c>
      <c r="CD128" s="336">
        <v>4.34</v>
      </c>
      <c r="CE128" s="286">
        <v>5.0999999999999996</v>
      </c>
      <c r="CF128" s="232">
        <f t="shared" si="603"/>
        <v>798.56</v>
      </c>
      <c r="CG128" s="233">
        <f t="shared" si="604"/>
        <v>739.5</v>
      </c>
      <c r="CH128" s="336">
        <v>5.9</v>
      </c>
      <c r="CI128" s="286">
        <v>6.6</v>
      </c>
      <c r="CJ128" s="232">
        <f t="shared" si="605"/>
        <v>554.6</v>
      </c>
      <c r="CK128" s="233">
        <f t="shared" si="606"/>
        <v>376.2</v>
      </c>
      <c r="CL128" s="336"/>
      <c r="CM128" s="286">
        <v>0</v>
      </c>
      <c r="CN128" s="232">
        <f t="shared" si="607"/>
        <v>0</v>
      </c>
      <c r="CO128" s="233">
        <f t="shared" si="608"/>
        <v>0</v>
      </c>
      <c r="CP128" s="232">
        <f t="shared" si="609"/>
        <v>4.8674820143884885</v>
      </c>
      <c r="CQ128" s="546">
        <f t="shared" si="610"/>
        <v>5.5232673267326735</v>
      </c>
      <c r="CR128" s="232">
        <f t="shared" si="611"/>
        <v>1353.1599999999999</v>
      </c>
      <c r="CS128" s="233">
        <f t="shared" si="612"/>
        <v>1115.7</v>
      </c>
      <c r="CT128" s="257">
        <v>87.85</v>
      </c>
      <c r="CU128" s="735">
        <v>94.3</v>
      </c>
      <c r="CV128" s="232">
        <f t="shared" si="613"/>
        <v>16164.4</v>
      </c>
      <c r="CW128" s="233">
        <f t="shared" si="614"/>
        <v>13673.5</v>
      </c>
      <c r="CX128" s="257">
        <v>86.18</v>
      </c>
      <c r="CY128" s="735">
        <v>82.6</v>
      </c>
      <c r="CZ128" s="232">
        <f t="shared" si="615"/>
        <v>8100.920000000001</v>
      </c>
      <c r="DA128" s="233">
        <f t="shared" si="616"/>
        <v>4708.2</v>
      </c>
      <c r="DB128" s="254"/>
      <c r="DC128" s="253"/>
      <c r="DD128" s="232">
        <f t="shared" si="617"/>
        <v>0</v>
      </c>
      <c r="DE128" s="233">
        <f t="shared" si="618"/>
        <v>0</v>
      </c>
      <c r="DF128" s="232">
        <f t="shared" si="619"/>
        <v>87.28532374100719</v>
      </c>
      <c r="DG128" s="233">
        <f t="shared" si="620"/>
        <v>90.998514851485155</v>
      </c>
      <c r="DH128" s="232">
        <f t="shared" si="621"/>
        <v>24265.32</v>
      </c>
      <c r="DI128" s="233">
        <f t="shared" si="622"/>
        <v>18381.7</v>
      </c>
      <c r="DJ128" s="232">
        <f t="shared" si="623"/>
        <v>299</v>
      </c>
      <c r="DK128" s="233">
        <f t="shared" si="624"/>
        <v>279</v>
      </c>
      <c r="DL128" s="232">
        <f t="shared" si="625"/>
        <v>299</v>
      </c>
      <c r="DM128" s="233">
        <f t="shared" si="626"/>
        <v>279</v>
      </c>
      <c r="DN128" s="545">
        <f t="shared" si="627"/>
        <v>4.7577926421404682</v>
      </c>
      <c r="DO128" s="546">
        <f t="shared" si="628"/>
        <v>5.0523297491039427</v>
      </c>
      <c r="DP128" s="232">
        <f t="shared" si="629"/>
        <v>1422.58</v>
      </c>
      <c r="DQ128" s="233">
        <f t="shared" si="630"/>
        <v>1409.6</v>
      </c>
      <c r="DR128" s="232">
        <f t="shared" si="631"/>
        <v>86.609632107023401</v>
      </c>
      <c r="DS128" s="233">
        <f t="shared" si="632"/>
        <v>88.804659498207883</v>
      </c>
      <c r="DT128" s="232">
        <f t="shared" si="633"/>
        <v>25896.279999999995</v>
      </c>
      <c r="DU128" s="233">
        <f t="shared" si="634"/>
        <v>24776.5</v>
      </c>
      <c r="DV128" s="257">
        <v>8</v>
      </c>
      <c r="DW128" s="738">
        <v>64</v>
      </c>
      <c r="DX128" s="232">
        <f t="shared" si="635"/>
        <v>8</v>
      </c>
      <c r="DY128" s="233">
        <f t="shared" si="636"/>
        <v>64</v>
      </c>
      <c r="DZ128" s="257">
        <v>6</v>
      </c>
      <c r="EA128" s="738">
        <v>42</v>
      </c>
      <c r="EB128" s="232">
        <f t="shared" si="637"/>
        <v>6</v>
      </c>
      <c r="EC128" s="233">
        <f t="shared" si="638"/>
        <v>42</v>
      </c>
      <c r="ED128" s="257"/>
      <c r="EE128" s="256"/>
      <c r="EF128" s="232">
        <f t="shared" si="639"/>
        <v>0</v>
      </c>
      <c r="EG128" s="233">
        <f t="shared" si="640"/>
        <v>0</v>
      </c>
      <c r="EH128" s="225">
        <f t="shared" si="641"/>
        <v>14</v>
      </c>
      <c r="EI128" s="233">
        <f t="shared" si="642"/>
        <v>106</v>
      </c>
      <c r="EJ128" s="225">
        <f t="shared" si="643"/>
        <v>14</v>
      </c>
      <c r="EK128" s="233">
        <f t="shared" si="644"/>
        <v>106</v>
      </c>
      <c r="EL128" s="336">
        <v>2.13</v>
      </c>
      <c r="EM128" s="286">
        <v>5.9</v>
      </c>
      <c r="EN128" s="232">
        <f t="shared" si="645"/>
        <v>17.04</v>
      </c>
      <c r="EO128" s="233">
        <f t="shared" si="646"/>
        <v>377.6</v>
      </c>
      <c r="EP128" s="336">
        <v>3.67</v>
      </c>
      <c r="EQ128" s="286">
        <v>6.5</v>
      </c>
      <c r="ER128" s="232">
        <f t="shared" si="647"/>
        <v>22.02</v>
      </c>
      <c r="ES128" s="233">
        <f t="shared" si="648"/>
        <v>273</v>
      </c>
      <c r="ET128" s="336"/>
      <c r="EU128" s="286"/>
      <c r="EV128" s="232">
        <f t="shared" si="649"/>
        <v>0</v>
      </c>
      <c r="EW128" s="233">
        <f t="shared" si="650"/>
        <v>0</v>
      </c>
      <c r="EX128" s="545">
        <f t="shared" si="651"/>
        <v>2.79</v>
      </c>
      <c r="EY128" s="546">
        <f t="shared" si="652"/>
        <v>6.1377358490566039</v>
      </c>
      <c r="EZ128" s="232">
        <f t="shared" si="653"/>
        <v>39.06</v>
      </c>
      <c r="FA128" s="233">
        <f t="shared" si="654"/>
        <v>650.6</v>
      </c>
      <c r="FB128" s="257">
        <v>59.13</v>
      </c>
      <c r="FC128" s="735">
        <v>59.7</v>
      </c>
      <c r="FD128" s="232">
        <f t="shared" si="655"/>
        <v>473.04</v>
      </c>
      <c r="FE128" s="233">
        <f t="shared" si="656"/>
        <v>3820.8</v>
      </c>
      <c r="FF128" s="257">
        <v>61.67</v>
      </c>
      <c r="FG128" s="735">
        <v>64.2</v>
      </c>
      <c r="FH128" s="232">
        <f t="shared" si="657"/>
        <v>370.02</v>
      </c>
      <c r="FI128" s="233">
        <f t="shared" si="658"/>
        <v>2696.4</v>
      </c>
      <c r="FJ128" s="254"/>
      <c r="FK128" s="253"/>
      <c r="FL128" s="232">
        <f t="shared" si="659"/>
        <v>0</v>
      </c>
      <c r="FM128" s="233">
        <f t="shared" si="660"/>
        <v>0</v>
      </c>
      <c r="FN128" s="232">
        <f t="shared" si="661"/>
        <v>60.218571428571423</v>
      </c>
      <c r="FO128" s="233">
        <f t="shared" si="662"/>
        <v>61.483018867924535</v>
      </c>
      <c r="FP128" s="232">
        <f t="shared" si="663"/>
        <v>843.06</v>
      </c>
      <c r="FQ128" s="233">
        <f t="shared" si="664"/>
        <v>6517.2000000000007</v>
      </c>
      <c r="FR128" s="257">
        <v>161</v>
      </c>
      <c r="FS128" s="735">
        <v>47</v>
      </c>
      <c r="FT128" s="232">
        <f t="shared" si="665"/>
        <v>161</v>
      </c>
      <c r="FU128" s="233">
        <f t="shared" si="666"/>
        <v>47</v>
      </c>
      <c r="FV128" s="257">
        <v>4.4400000000000004</v>
      </c>
      <c r="FW128" s="735">
        <v>7.6</v>
      </c>
      <c r="FX128" s="232">
        <f t="shared" si="667"/>
        <v>714.84</v>
      </c>
      <c r="FY128" s="233">
        <f t="shared" si="668"/>
        <v>357.2</v>
      </c>
      <c r="FZ128" s="257">
        <v>67.239999999999995</v>
      </c>
      <c r="GA128" s="735">
        <v>82.8</v>
      </c>
      <c r="GB128" s="232">
        <f t="shared" si="669"/>
        <v>10825.64</v>
      </c>
      <c r="GC128" s="233">
        <f t="shared" si="670"/>
        <v>3891.6</v>
      </c>
      <c r="GD128" s="249">
        <f t="shared" si="671"/>
        <v>209</v>
      </c>
      <c r="GE128" s="233">
        <f t="shared" si="672"/>
        <v>273</v>
      </c>
      <c r="GF128" s="232">
        <f t="shared" si="673"/>
        <v>209</v>
      </c>
      <c r="GG128" s="233">
        <f t="shared" si="674"/>
        <v>273</v>
      </c>
      <c r="GH128" s="232">
        <f t="shared" si="675"/>
        <v>871.01999999999987</v>
      </c>
      <c r="GI128" s="233">
        <f t="shared" si="676"/>
        <v>1360.3000000000002</v>
      </c>
      <c r="GJ128" s="232">
        <f t="shared" si="677"/>
        <v>17910.400000000001</v>
      </c>
      <c r="GK128" s="233">
        <f t="shared" si="678"/>
        <v>22812.7</v>
      </c>
      <c r="GL128" s="249">
        <f t="shared" si="679"/>
        <v>104</v>
      </c>
      <c r="GM128" s="233">
        <f t="shared" si="680"/>
        <v>112</v>
      </c>
      <c r="GN128" s="232">
        <f t="shared" si="681"/>
        <v>104</v>
      </c>
      <c r="GO128" s="233">
        <f t="shared" si="682"/>
        <v>112</v>
      </c>
      <c r="GP128" s="232">
        <f t="shared" si="683"/>
        <v>590.62</v>
      </c>
      <c r="GQ128" s="233">
        <f t="shared" si="684"/>
        <v>699.9</v>
      </c>
      <c r="GR128" s="232">
        <f t="shared" si="685"/>
        <v>8828.9400000000023</v>
      </c>
      <c r="GS128" s="233">
        <f t="shared" si="686"/>
        <v>8481</v>
      </c>
      <c r="GT128" s="249">
        <f t="shared" si="687"/>
        <v>313</v>
      </c>
      <c r="GU128" s="233">
        <f t="shared" si="688"/>
        <v>385</v>
      </c>
      <c r="GV128" s="232">
        <f t="shared" si="689"/>
        <v>313</v>
      </c>
      <c r="GW128" s="233">
        <f t="shared" si="690"/>
        <v>385</v>
      </c>
      <c r="GX128" s="232">
        <f t="shared" si="691"/>
        <v>1461.6399999999999</v>
      </c>
      <c r="GY128" s="233">
        <f t="shared" si="692"/>
        <v>2060.2000000000003</v>
      </c>
      <c r="GZ128" s="232">
        <f t="shared" si="693"/>
        <v>26739.340000000004</v>
      </c>
      <c r="HA128" s="233">
        <f t="shared" si="694"/>
        <v>31293.7</v>
      </c>
      <c r="HB128" s="249">
        <f t="shared" si="695"/>
        <v>0</v>
      </c>
      <c r="HC128" s="233">
        <f t="shared" si="696"/>
        <v>0</v>
      </c>
      <c r="HD128" s="232">
        <f t="shared" si="697"/>
        <v>0</v>
      </c>
      <c r="HE128" s="233">
        <f t="shared" si="698"/>
        <v>0</v>
      </c>
      <c r="HF128" s="232" t="str">
        <f t="shared" si="699"/>
        <v/>
      </c>
      <c r="HG128" s="233" t="str">
        <f t="shared" si="700"/>
        <v/>
      </c>
      <c r="HH128" s="232" t="str">
        <f t="shared" si="701"/>
        <v/>
      </c>
      <c r="HI128" s="233" t="str">
        <f t="shared" si="702"/>
        <v/>
      </c>
      <c r="HJ128" s="249">
        <f t="shared" si="703"/>
        <v>2176.48</v>
      </c>
      <c r="HK128" s="233">
        <f t="shared" si="704"/>
        <v>2417.3999999999996</v>
      </c>
      <c r="HL128" s="232">
        <f t="shared" si="705"/>
        <v>37564.979999999996</v>
      </c>
      <c r="HM128" s="232">
        <f t="shared" si="706"/>
        <v>35185.300000000003</v>
      </c>
    </row>
    <row r="129" spans="1:221" ht="15.75">
      <c r="A129" s="474" t="s">
        <v>83</v>
      </c>
      <c r="B129" s="475" t="s">
        <v>955</v>
      </c>
      <c r="C129" s="476"/>
      <c r="D129" s="474">
        <v>157331</v>
      </c>
      <c r="E129" s="477">
        <v>9</v>
      </c>
      <c r="F129" s="473">
        <v>241</v>
      </c>
      <c r="G129" s="462">
        <v>266</v>
      </c>
      <c r="H129" s="254"/>
      <c r="I129" s="255"/>
      <c r="J129" s="232">
        <f t="shared" si="558"/>
        <v>241</v>
      </c>
      <c r="K129" s="233">
        <f t="shared" si="559"/>
        <v>266</v>
      </c>
      <c r="L129" s="333"/>
      <c r="M129" s="253"/>
      <c r="N129" s="232">
        <f t="shared" si="557"/>
        <v>241</v>
      </c>
      <c r="O129" s="233">
        <f t="shared" si="560"/>
        <v>266</v>
      </c>
      <c r="P129" s="232">
        <f t="shared" si="561"/>
        <v>241</v>
      </c>
      <c r="Q129" s="233">
        <f t="shared" si="562"/>
        <v>266</v>
      </c>
      <c r="R129" s="254">
        <v>4</v>
      </c>
      <c r="S129" s="738">
        <v>31</v>
      </c>
      <c r="T129" s="232">
        <f t="shared" si="563"/>
        <v>4</v>
      </c>
      <c r="U129" s="233">
        <f t="shared" si="564"/>
        <v>31</v>
      </c>
      <c r="V129" s="254">
        <v>0</v>
      </c>
      <c r="W129" s="738">
        <v>10</v>
      </c>
      <c r="X129" s="232">
        <f t="shared" si="565"/>
        <v>0</v>
      </c>
      <c r="Y129" s="233">
        <f t="shared" si="566"/>
        <v>10</v>
      </c>
      <c r="Z129" s="257"/>
      <c r="AA129" s="256"/>
      <c r="AB129" s="232">
        <f t="shared" si="567"/>
        <v>0</v>
      </c>
      <c r="AC129" s="233">
        <f t="shared" si="568"/>
        <v>0</v>
      </c>
      <c r="AD129" s="225">
        <f t="shared" si="569"/>
        <v>4</v>
      </c>
      <c r="AE129" s="233">
        <f t="shared" si="570"/>
        <v>41</v>
      </c>
      <c r="AF129" s="225">
        <f t="shared" si="571"/>
        <v>4</v>
      </c>
      <c r="AG129" s="233">
        <f t="shared" si="572"/>
        <v>41</v>
      </c>
      <c r="AH129" s="245">
        <v>3.75</v>
      </c>
      <c r="AI129" s="354">
        <v>3.4</v>
      </c>
      <c r="AJ129" s="232">
        <f t="shared" si="573"/>
        <v>15</v>
      </c>
      <c r="AK129" s="233">
        <f t="shared" si="574"/>
        <v>105.39999999999999</v>
      </c>
      <c r="AL129" s="245">
        <v>0</v>
      </c>
      <c r="AM129" s="354">
        <v>2.9</v>
      </c>
      <c r="AN129" s="232">
        <f t="shared" si="575"/>
        <v>0</v>
      </c>
      <c r="AO129" s="233">
        <f t="shared" si="576"/>
        <v>29</v>
      </c>
      <c r="AP129" s="245"/>
      <c r="AQ129" s="354"/>
      <c r="AR129" s="232">
        <f t="shared" si="577"/>
        <v>0</v>
      </c>
      <c r="AS129" s="233">
        <f t="shared" si="578"/>
        <v>0</v>
      </c>
      <c r="AT129" s="545">
        <f t="shared" si="579"/>
        <v>3.75</v>
      </c>
      <c r="AU129" s="546">
        <f t="shared" si="580"/>
        <v>3.2780487804878042</v>
      </c>
      <c r="AV129" s="232">
        <f t="shared" si="581"/>
        <v>15</v>
      </c>
      <c r="AW129" s="233">
        <f t="shared" si="582"/>
        <v>134.39999999999998</v>
      </c>
      <c r="AX129" s="257">
        <v>82.25</v>
      </c>
      <c r="AY129" s="735">
        <v>77.599999999999994</v>
      </c>
      <c r="AZ129" s="232">
        <f t="shared" si="583"/>
        <v>329</v>
      </c>
      <c r="BA129" s="233">
        <f t="shared" si="584"/>
        <v>2405.6</v>
      </c>
      <c r="BB129" s="257">
        <v>0</v>
      </c>
      <c r="BC129" s="735">
        <v>75.5</v>
      </c>
      <c r="BD129" s="232">
        <f t="shared" si="585"/>
        <v>0</v>
      </c>
      <c r="BE129" s="233">
        <f t="shared" si="586"/>
        <v>755</v>
      </c>
      <c r="BF129" s="254"/>
      <c r="BG129" s="253">
        <v>0</v>
      </c>
      <c r="BH129" s="232">
        <f t="shared" si="587"/>
        <v>0</v>
      </c>
      <c r="BI129" s="233">
        <f t="shared" si="588"/>
        <v>0</v>
      </c>
      <c r="BJ129" s="232">
        <f t="shared" si="589"/>
        <v>82.25</v>
      </c>
      <c r="BK129" s="233">
        <f t="shared" si="590"/>
        <v>77.087804878048772</v>
      </c>
      <c r="BL129" s="232">
        <f t="shared" si="591"/>
        <v>329</v>
      </c>
      <c r="BM129" s="233">
        <f t="shared" si="592"/>
        <v>3160.5999999999995</v>
      </c>
      <c r="BN129" s="257">
        <v>90</v>
      </c>
      <c r="BO129" s="738">
        <v>71</v>
      </c>
      <c r="BP129" s="232">
        <f t="shared" si="593"/>
        <v>90</v>
      </c>
      <c r="BQ129" s="233">
        <f t="shared" si="594"/>
        <v>71</v>
      </c>
      <c r="BR129" s="257">
        <v>44</v>
      </c>
      <c r="BS129" s="738">
        <v>56</v>
      </c>
      <c r="BT129" s="232">
        <f t="shared" si="595"/>
        <v>44</v>
      </c>
      <c r="BU129" s="233">
        <f t="shared" si="596"/>
        <v>56</v>
      </c>
      <c r="BV129" s="257"/>
      <c r="BW129" s="256"/>
      <c r="BX129" s="232">
        <f t="shared" si="597"/>
        <v>0</v>
      </c>
      <c r="BY129" s="233">
        <f t="shared" si="598"/>
        <v>0</v>
      </c>
      <c r="BZ129" s="225">
        <f t="shared" si="599"/>
        <v>134</v>
      </c>
      <c r="CA129" s="233">
        <f t="shared" si="600"/>
        <v>127</v>
      </c>
      <c r="CB129" s="225">
        <f t="shared" si="601"/>
        <v>134</v>
      </c>
      <c r="CC129" s="233">
        <f t="shared" si="602"/>
        <v>127</v>
      </c>
      <c r="CD129" s="336">
        <v>4.57</v>
      </c>
      <c r="CE129" s="286">
        <v>4.2</v>
      </c>
      <c r="CF129" s="232">
        <f t="shared" si="603"/>
        <v>411.3</v>
      </c>
      <c r="CG129" s="233">
        <f t="shared" si="604"/>
        <v>298.2</v>
      </c>
      <c r="CH129" s="336">
        <v>4.3</v>
      </c>
      <c r="CI129" s="286">
        <v>5.9</v>
      </c>
      <c r="CJ129" s="232">
        <f t="shared" si="605"/>
        <v>189.2</v>
      </c>
      <c r="CK129" s="233">
        <f t="shared" si="606"/>
        <v>330.40000000000003</v>
      </c>
      <c r="CL129" s="336"/>
      <c r="CM129" s="286">
        <v>0</v>
      </c>
      <c r="CN129" s="232">
        <f t="shared" si="607"/>
        <v>0</v>
      </c>
      <c r="CO129" s="233">
        <f t="shared" si="608"/>
        <v>0</v>
      </c>
      <c r="CP129" s="232">
        <f t="shared" si="609"/>
        <v>4.4813432835820892</v>
      </c>
      <c r="CQ129" s="546">
        <f t="shared" si="610"/>
        <v>4.9496062992125989</v>
      </c>
      <c r="CR129" s="232">
        <f t="shared" si="611"/>
        <v>600.5</v>
      </c>
      <c r="CS129" s="233">
        <f t="shared" si="612"/>
        <v>628.6</v>
      </c>
      <c r="CT129" s="257">
        <v>91.46</v>
      </c>
      <c r="CU129" s="735">
        <v>88.3</v>
      </c>
      <c r="CV129" s="232">
        <f t="shared" si="613"/>
        <v>8231.4</v>
      </c>
      <c r="CW129" s="233">
        <f t="shared" si="614"/>
        <v>6269.3</v>
      </c>
      <c r="CX129" s="257">
        <v>86.4</v>
      </c>
      <c r="CY129" s="735">
        <v>80.400000000000006</v>
      </c>
      <c r="CZ129" s="232">
        <f t="shared" si="615"/>
        <v>3801.6000000000004</v>
      </c>
      <c r="DA129" s="233">
        <f t="shared" si="616"/>
        <v>4502.4000000000005</v>
      </c>
      <c r="DB129" s="254"/>
      <c r="DC129" s="253"/>
      <c r="DD129" s="232">
        <f t="shared" si="617"/>
        <v>0</v>
      </c>
      <c r="DE129" s="233">
        <f t="shared" si="618"/>
        <v>0</v>
      </c>
      <c r="DF129" s="232">
        <f t="shared" si="619"/>
        <v>89.798507462686572</v>
      </c>
      <c r="DG129" s="233">
        <f t="shared" si="620"/>
        <v>84.816535433070868</v>
      </c>
      <c r="DH129" s="232">
        <f t="shared" si="621"/>
        <v>12033</v>
      </c>
      <c r="DI129" s="233">
        <f t="shared" si="622"/>
        <v>10771.7</v>
      </c>
      <c r="DJ129" s="232">
        <f t="shared" si="623"/>
        <v>138</v>
      </c>
      <c r="DK129" s="233">
        <f t="shared" si="624"/>
        <v>168</v>
      </c>
      <c r="DL129" s="232">
        <f t="shared" si="625"/>
        <v>138</v>
      </c>
      <c r="DM129" s="233">
        <f t="shared" si="626"/>
        <v>168</v>
      </c>
      <c r="DN129" s="545">
        <f t="shared" si="627"/>
        <v>4.4601449275362315</v>
      </c>
      <c r="DO129" s="546">
        <f t="shared" si="628"/>
        <v>4.541666666666667</v>
      </c>
      <c r="DP129" s="232">
        <f t="shared" si="629"/>
        <v>615.5</v>
      </c>
      <c r="DQ129" s="233">
        <f t="shared" si="630"/>
        <v>763</v>
      </c>
      <c r="DR129" s="232">
        <f t="shared" si="631"/>
        <v>89.579710144927532</v>
      </c>
      <c r="DS129" s="233">
        <f t="shared" si="632"/>
        <v>82.930357142857133</v>
      </c>
      <c r="DT129" s="232">
        <f t="shared" si="633"/>
        <v>12362</v>
      </c>
      <c r="DU129" s="233">
        <f t="shared" si="634"/>
        <v>13932.3</v>
      </c>
      <c r="DV129" s="257">
        <v>12</v>
      </c>
      <c r="DW129" s="738">
        <v>45</v>
      </c>
      <c r="DX129" s="232">
        <f t="shared" si="635"/>
        <v>12</v>
      </c>
      <c r="DY129" s="233">
        <f t="shared" si="636"/>
        <v>45</v>
      </c>
      <c r="DZ129" s="257">
        <v>15</v>
      </c>
      <c r="EA129" s="738">
        <v>22</v>
      </c>
      <c r="EB129" s="232">
        <f t="shared" si="637"/>
        <v>15</v>
      </c>
      <c r="EC129" s="233">
        <f t="shared" si="638"/>
        <v>22</v>
      </c>
      <c r="ED129" s="257"/>
      <c r="EE129" s="256"/>
      <c r="EF129" s="232">
        <f t="shared" si="639"/>
        <v>0</v>
      </c>
      <c r="EG129" s="233">
        <f t="shared" si="640"/>
        <v>0</v>
      </c>
      <c r="EH129" s="225">
        <f t="shared" si="641"/>
        <v>27</v>
      </c>
      <c r="EI129" s="233">
        <f t="shared" si="642"/>
        <v>67</v>
      </c>
      <c r="EJ129" s="225">
        <f t="shared" si="643"/>
        <v>27</v>
      </c>
      <c r="EK129" s="233">
        <f t="shared" si="644"/>
        <v>67</v>
      </c>
      <c r="EL129" s="336">
        <v>3.13</v>
      </c>
      <c r="EM129" s="286">
        <v>6.5</v>
      </c>
      <c r="EN129" s="232">
        <f t="shared" si="645"/>
        <v>37.56</v>
      </c>
      <c r="EO129" s="233">
        <f t="shared" si="646"/>
        <v>292.5</v>
      </c>
      <c r="EP129" s="336">
        <v>3.53</v>
      </c>
      <c r="EQ129" s="286">
        <v>7</v>
      </c>
      <c r="ER129" s="232">
        <f t="shared" si="647"/>
        <v>52.949999999999996</v>
      </c>
      <c r="ES129" s="233">
        <f t="shared" si="648"/>
        <v>154</v>
      </c>
      <c r="ET129" s="336"/>
      <c r="EU129" s="286"/>
      <c r="EV129" s="232">
        <f t="shared" si="649"/>
        <v>0</v>
      </c>
      <c r="EW129" s="233">
        <f t="shared" si="650"/>
        <v>0</v>
      </c>
      <c r="EX129" s="545">
        <f t="shared" si="651"/>
        <v>3.3522222222222218</v>
      </c>
      <c r="EY129" s="546">
        <f t="shared" si="652"/>
        <v>6.6641791044776122</v>
      </c>
      <c r="EZ129" s="232">
        <f t="shared" si="653"/>
        <v>90.509999999999991</v>
      </c>
      <c r="FA129" s="233">
        <f t="shared" si="654"/>
        <v>446.5</v>
      </c>
      <c r="FB129" s="257">
        <v>76.5</v>
      </c>
      <c r="FC129" s="735">
        <v>61.6</v>
      </c>
      <c r="FD129" s="232">
        <f t="shared" si="655"/>
        <v>918</v>
      </c>
      <c r="FE129" s="233">
        <f t="shared" si="656"/>
        <v>2772</v>
      </c>
      <c r="FF129" s="257">
        <v>58.6</v>
      </c>
      <c r="FG129" s="735">
        <v>64.8</v>
      </c>
      <c r="FH129" s="232">
        <f t="shared" si="657"/>
        <v>879</v>
      </c>
      <c r="FI129" s="233">
        <f t="shared" si="658"/>
        <v>1425.6</v>
      </c>
      <c r="FJ129" s="254"/>
      <c r="FK129" s="253"/>
      <c r="FL129" s="232">
        <f t="shared" si="659"/>
        <v>0</v>
      </c>
      <c r="FM129" s="233">
        <f t="shared" si="660"/>
        <v>0</v>
      </c>
      <c r="FN129" s="232">
        <f t="shared" si="661"/>
        <v>66.555555555555557</v>
      </c>
      <c r="FO129" s="233">
        <f t="shared" si="662"/>
        <v>62.650746268656725</v>
      </c>
      <c r="FP129" s="232">
        <f t="shared" si="663"/>
        <v>1797</v>
      </c>
      <c r="FQ129" s="233">
        <f t="shared" si="664"/>
        <v>4197.6000000000004</v>
      </c>
      <c r="FR129" s="257">
        <v>76</v>
      </c>
      <c r="FS129" s="735">
        <v>31</v>
      </c>
      <c r="FT129" s="232">
        <f t="shared" si="665"/>
        <v>76</v>
      </c>
      <c r="FU129" s="233">
        <f t="shared" si="666"/>
        <v>31</v>
      </c>
      <c r="FV129" s="257">
        <v>4.92</v>
      </c>
      <c r="FW129" s="735">
        <v>6.3</v>
      </c>
      <c r="FX129" s="232">
        <f t="shared" si="667"/>
        <v>373.92</v>
      </c>
      <c r="FY129" s="233">
        <f t="shared" si="668"/>
        <v>195.29999999999998</v>
      </c>
      <c r="FZ129" s="257">
        <v>75.930000000000007</v>
      </c>
      <c r="GA129" s="735">
        <v>58.8</v>
      </c>
      <c r="GB129" s="232">
        <f t="shared" si="669"/>
        <v>5770.68</v>
      </c>
      <c r="GC129" s="233">
        <f t="shared" si="670"/>
        <v>1822.8</v>
      </c>
      <c r="GD129" s="249">
        <f t="shared" si="671"/>
        <v>106</v>
      </c>
      <c r="GE129" s="233">
        <f t="shared" si="672"/>
        <v>147</v>
      </c>
      <c r="GF129" s="232">
        <f t="shared" si="673"/>
        <v>106</v>
      </c>
      <c r="GG129" s="233">
        <f t="shared" si="674"/>
        <v>147</v>
      </c>
      <c r="GH129" s="232">
        <f t="shared" si="675"/>
        <v>463.86</v>
      </c>
      <c r="GI129" s="233">
        <f t="shared" si="676"/>
        <v>696.09999999999991</v>
      </c>
      <c r="GJ129" s="232">
        <f t="shared" si="677"/>
        <v>9478.4</v>
      </c>
      <c r="GK129" s="233">
        <f t="shared" si="678"/>
        <v>11446.9</v>
      </c>
      <c r="GL129" s="249">
        <f t="shared" si="679"/>
        <v>59</v>
      </c>
      <c r="GM129" s="233">
        <f t="shared" si="680"/>
        <v>88</v>
      </c>
      <c r="GN129" s="232">
        <f t="shared" si="681"/>
        <v>59</v>
      </c>
      <c r="GO129" s="233">
        <f t="shared" si="682"/>
        <v>88</v>
      </c>
      <c r="GP129" s="232">
        <f t="shared" si="683"/>
        <v>242.14999999999998</v>
      </c>
      <c r="GQ129" s="233">
        <f t="shared" si="684"/>
        <v>513.40000000000009</v>
      </c>
      <c r="GR129" s="232">
        <f t="shared" si="685"/>
        <v>4680.6000000000004</v>
      </c>
      <c r="GS129" s="233">
        <f t="shared" si="686"/>
        <v>6683</v>
      </c>
      <c r="GT129" s="249">
        <f t="shared" si="687"/>
        <v>165</v>
      </c>
      <c r="GU129" s="233">
        <f t="shared" si="688"/>
        <v>235</v>
      </c>
      <c r="GV129" s="232">
        <f t="shared" si="689"/>
        <v>165</v>
      </c>
      <c r="GW129" s="233">
        <f t="shared" si="690"/>
        <v>235</v>
      </c>
      <c r="GX129" s="232">
        <f t="shared" si="691"/>
        <v>706.01</v>
      </c>
      <c r="GY129" s="233">
        <f t="shared" si="692"/>
        <v>1209.5</v>
      </c>
      <c r="GZ129" s="232">
        <f t="shared" si="693"/>
        <v>14159</v>
      </c>
      <c r="HA129" s="233">
        <f t="shared" si="694"/>
        <v>18129.900000000001</v>
      </c>
      <c r="HB129" s="249">
        <f t="shared" si="695"/>
        <v>0</v>
      </c>
      <c r="HC129" s="233">
        <f t="shared" si="696"/>
        <v>0</v>
      </c>
      <c r="HD129" s="232">
        <f t="shared" si="697"/>
        <v>0</v>
      </c>
      <c r="HE129" s="233">
        <f t="shared" si="698"/>
        <v>0</v>
      </c>
      <c r="HF129" s="232" t="str">
        <f t="shared" si="699"/>
        <v/>
      </c>
      <c r="HG129" s="233" t="str">
        <f t="shared" si="700"/>
        <v/>
      </c>
      <c r="HH129" s="232" t="str">
        <f t="shared" si="701"/>
        <v/>
      </c>
      <c r="HI129" s="233" t="str">
        <f t="shared" si="702"/>
        <v/>
      </c>
      <c r="HJ129" s="249">
        <f t="shared" si="703"/>
        <v>1079.93</v>
      </c>
      <c r="HK129" s="233">
        <f t="shared" si="704"/>
        <v>1404.8</v>
      </c>
      <c r="HL129" s="232">
        <f t="shared" si="705"/>
        <v>19929.68</v>
      </c>
      <c r="HM129" s="232">
        <f t="shared" si="706"/>
        <v>19952.7</v>
      </c>
    </row>
    <row r="130" spans="1:221" ht="15.75">
      <c r="A130" s="465" t="s">
        <v>83</v>
      </c>
      <c r="B130" s="466" t="s">
        <v>956</v>
      </c>
      <c r="C130" s="467"/>
      <c r="D130" s="474">
        <v>247940</v>
      </c>
      <c r="E130" s="252">
        <v>9</v>
      </c>
      <c r="F130" s="473">
        <v>491</v>
      </c>
      <c r="G130" s="462">
        <v>569</v>
      </c>
      <c r="H130" s="254"/>
      <c r="I130" s="255"/>
      <c r="J130" s="232">
        <f t="shared" si="558"/>
        <v>491</v>
      </c>
      <c r="K130" s="233">
        <f t="shared" si="559"/>
        <v>569</v>
      </c>
      <c r="L130" s="333"/>
      <c r="M130" s="253"/>
      <c r="N130" s="232">
        <f t="shared" si="557"/>
        <v>491</v>
      </c>
      <c r="O130" s="233">
        <f t="shared" si="560"/>
        <v>569</v>
      </c>
      <c r="P130" s="232">
        <f t="shared" si="561"/>
        <v>491</v>
      </c>
      <c r="Q130" s="233">
        <f t="shared" si="562"/>
        <v>569</v>
      </c>
      <c r="R130" s="254">
        <v>5</v>
      </c>
      <c r="S130" s="738">
        <v>122</v>
      </c>
      <c r="T130" s="232">
        <f t="shared" si="563"/>
        <v>5</v>
      </c>
      <c r="U130" s="233">
        <f t="shared" si="564"/>
        <v>122</v>
      </c>
      <c r="V130" s="254">
        <v>0</v>
      </c>
      <c r="W130" s="738">
        <v>24</v>
      </c>
      <c r="X130" s="232">
        <f t="shared" si="565"/>
        <v>0</v>
      </c>
      <c r="Y130" s="233">
        <f t="shared" si="566"/>
        <v>24</v>
      </c>
      <c r="Z130" s="257"/>
      <c r="AA130" s="256"/>
      <c r="AB130" s="232">
        <f t="shared" si="567"/>
        <v>0</v>
      </c>
      <c r="AC130" s="233">
        <f t="shared" si="568"/>
        <v>0</v>
      </c>
      <c r="AD130" s="225">
        <f t="shared" si="569"/>
        <v>5</v>
      </c>
      <c r="AE130" s="233">
        <f t="shared" si="570"/>
        <v>146</v>
      </c>
      <c r="AF130" s="225">
        <f t="shared" si="571"/>
        <v>5</v>
      </c>
      <c r="AG130" s="233">
        <f t="shared" si="572"/>
        <v>146</v>
      </c>
      <c r="AH130" s="245">
        <v>3.1</v>
      </c>
      <c r="AI130" s="354">
        <v>3.8</v>
      </c>
      <c r="AJ130" s="232">
        <f t="shared" si="573"/>
        <v>15.5</v>
      </c>
      <c r="AK130" s="233">
        <f t="shared" si="574"/>
        <v>463.59999999999997</v>
      </c>
      <c r="AL130" s="245">
        <v>0</v>
      </c>
      <c r="AM130" s="354">
        <v>4.0999999999999996</v>
      </c>
      <c r="AN130" s="232">
        <f t="shared" si="575"/>
        <v>0</v>
      </c>
      <c r="AO130" s="233">
        <f t="shared" si="576"/>
        <v>98.399999999999991</v>
      </c>
      <c r="AP130" s="245"/>
      <c r="AQ130" s="354"/>
      <c r="AR130" s="232">
        <f t="shared" si="577"/>
        <v>0</v>
      </c>
      <c r="AS130" s="233">
        <f t="shared" si="578"/>
        <v>0</v>
      </c>
      <c r="AT130" s="545">
        <f t="shared" si="579"/>
        <v>3.1</v>
      </c>
      <c r="AU130" s="546">
        <f t="shared" si="580"/>
        <v>3.8493150684931505</v>
      </c>
      <c r="AV130" s="232">
        <f t="shared" si="581"/>
        <v>15.5</v>
      </c>
      <c r="AW130" s="233">
        <f t="shared" si="582"/>
        <v>562</v>
      </c>
      <c r="AX130" s="257">
        <v>75.8</v>
      </c>
      <c r="AY130" s="735">
        <v>77.5</v>
      </c>
      <c r="AZ130" s="232">
        <f t="shared" si="583"/>
        <v>379</v>
      </c>
      <c r="BA130" s="233">
        <f t="shared" si="584"/>
        <v>9455</v>
      </c>
      <c r="BB130" s="257">
        <v>0</v>
      </c>
      <c r="BC130" s="735">
        <v>77.3</v>
      </c>
      <c r="BD130" s="232">
        <f t="shared" si="585"/>
        <v>0</v>
      </c>
      <c r="BE130" s="233">
        <f t="shared" si="586"/>
        <v>1855.1999999999998</v>
      </c>
      <c r="BF130" s="254"/>
      <c r="BG130" s="253">
        <v>0</v>
      </c>
      <c r="BH130" s="232">
        <f t="shared" si="587"/>
        <v>0</v>
      </c>
      <c r="BI130" s="233">
        <f t="shared" si="588"/>
        <v>0</v>
      </c>
      <c r="BJ130" s="232">
        <f t="shared" si="589"/>
        <v>75.8</v>
      </c>
      <c r="BK130" s="233">
        <f t="shared" si="590"/>
        <v>77.467123287671242</v>
      </c>
      <c r="BL130" s="232">
        <f t="shared" si="591"/>
        <v>379</v>
      </c>
      <c r="BM130" s="233">
        <f t="shared" si="592"/>
        <v>11310.2</v>
      </c>
      <c r="BN130" s="257">
        <v>145</v>
      </c>
      <c r="BO130" s="738">
        <v>132</v>
      </c>
      <c r="BP130" s="232">
        <f t="shared" si="593"/>
        <v>145</v>
      </c>
      <c r="BQ130" s="233">
        <f t="shared" si="594"/>
        <v>132</v>
      </c>
      <c r="BR130" s="257">
        <v>81</v>
      </c>
      <c r="BS130" s="738">
        <v>66</v>
      </c>
      <c r="BT130" s="232">
        <f t="shared" si="595"/>
        <v>81</v>
      </c>
      <c r="BU130" s="233">
        <f t="shared" si="596"/>
        <v>66</v>
      </c>
      <c r="BV130" s="257"/>
      <c r="BW130" s="256"/>
      <c r="BX130" s="232">
        <f t="shared" si="597"/>
        <v>0</v>
      </c>
      <c r="BY130" s="233">
        <f t="shared" si="598"/>
        <v>0</v>
      </c>
      <c r="BZ130" s="225">
        <f t="shared" si="599"/>
        <v>226</v>
      </c>
      <c r="CA130" s="233">
        <f t="shared" si="600"/>
        <v>198</v>
      </c>
      <c r="CB130" s="225">
        <f t="shared" si="601"/>
        <v>226</v>
      </c>
      <c r="CC130" s="233">
        <f t="shared" si="602"/>
        <v>198</v>
      </c>
      <c r="CD130" s="336">
        <v>5.17</v>
      </c>
      <c r="CE130" s="286">
        <v>5.7</v>
      </c>
      <c r="CF130" s="232">
        <f t="shared" si="603"/>
        <v>749.65</v>
      </c>
      <c r="CG130" s="233">
        <f t="shared" si="604"/>
        <v>752.4</v>
      </c>
      <c r="CH130" s="336">
        <v>6.1</v>
      </c>
      <c r="CI130" s="286">
        <v>6.8</v>
      </c>
      <c r="CJ130" s="232">
        <f t="shared" si="605"/>
        <v>494.09999999999997</v>
      </c>
      <c r="CK130" s="233">
        <f t="shared" si="606"/>
        <v>448.8</v>
      </c>
      <c r="CL130" s="336"/>
      <c r="CM130" s="286">
        <v>0</v>
      </c>
      <c r="CN130" s="232">
        <f t="shared" si="607"/>
        <v>0</v>
      </c>
      <c r="CO130" s="233">
        <f t="shared" si="608"/>
        <v>0</v>
      </c>
      <c r="CP130" s="232">
        <f t="shared" si="609"/>
        <v>5.5033185840707963</v>
      </c>
      <c r="CQ130" s="546">
        <f t="shared" si="610"/>
        <v>6.0666666666666673</v>
      </c>
      <c r="CR130" s="232">
        <f t="shared" si="611"/>
        <v>1243.75</v>
      </c>
      <c r="CS130" s="233">
        <f t="shared" si="612"/>
        <v>1201.2</v>
      </c>
      <c r="CT130" s="257">
        <v>89.1</v>
      </c>
      <c r="CU130" s="735">
        <v>95.5</v>
      </c>
      <c r="CV130" s="232">
        <f t="shared" si="613"/>
        <v>12919.5</v>
      </c>
      <c r="CW130" s="233">
        <f t="shared" si="614"/>
        <v>12606</v>
      </c>
      <c r="CX130" s="257">
        <v>84.85</v>
      </c>
      <c r="CY130" s="735">
        <v>81.2</v>
      </c>
      <c r="CZ130" s="232">
        <f t="shared" si="615"/>
        <v>6872.8499999999995</v>
      </c>
      <c r="DA130" s="233">
        <f t="shared" si="616"/>
        <v>5359.2</v>
      </c>
      <c r="DB130" s="254"/>
      <c r="DC130" s="253"/>
      <c r="DD130" s="232">
        <f t="shared" si="617"/>
        <v>0</v>
      </c>
      <c r="DE130" s="233">
        <f t="shared" si="618"/>
        <v>0</v>
      </c>
      <c r="DF130" s="232">
        <f t="shared" si="619"/>
        <v>87.576769911504414</v>
      </c>
      <c r="DG130" s="233">
        <f t="shared" si="620"/>
        <v>90.733333333333334</v>
      </c>
      <c r="DH130" s="232">
        <f t="shared" si="621"/>
        <v>19792.349999999999</v>
      </c>
      <c r="DI130" s="233">
        <f t="shared" si="622"/>
        <v>17965.2</v>
      </c>
      <c r="DJ130" s="232">
        <f t="shared" si="623"/>
        <v>231</v>
      </c>
      <c r="DK130" s="233">
        <f t="shared" si="624"/>
        <v>344</v>
      </c>
      <c r="DL130" s="232">
        <f t="shared" si="625"/>
        <v>231</v>
      </c>
      <c r="DM130" s="233">
        <f t="shared" si="626"/>
        <v>344</v>
      </c>
      <c r="DN130" s="545">
        <f t="shared" si="627"/>
        <v>5.4512987012987013</v>
      </c>
      <c r="DO130" s="546">
        <f t="shared" si="628"/>
        <v>5.1255813953488376</v>
      </c>
      <c r="DP130" s="232">
        <f t="shared" si="629"/>
        <v>1259.25</v>
      </c>
      <c r="DQ130" s="233">
        <f t="shared" si="630"/>
        <v>1763.2</v>
      </c>
      <c r="DR130" s="232">
        <f t="shared" si="631"/>
        <v>87.321861471861467</v>
      </c>
      <c r="DS130" s="233">
        <f t="shared" si="632"/>
        <v>85.102906976744194</v>
      </c>
      <c r="DT130" s="232">
        <f t="shared" si="633"/>
        <v>20171.349999999999</v>
      </c>
      <c r="DU130" s="233">
        <f t="shared" si="634"/>
        <v>29275.4</v>
      </c>
      <c r="DV130" s="257">
        <v>29</v>
      </c>
      <c r="DW130" s="738">
        <v>105</v>
      </c>
      <c r="DX130" s="232">
        <f t="shared" si="635"/>
        <v>29</v>
      </c>
      <c r="DY130" s="233">
        <f t="shared" si="636"/>
        <v>105</v>
      </c>
      <c r="DZ130" s="257">
        <v>24</v>
      </c>
      <c r="EA130" s="738">
        <v>29</v>
      </c>
      <c r="EB130" s="232">
        <f t="shared" si="637"/>
        <v>24</v>
      </c>
      <c r="EC130" s="233">
        <f t="shared" si="638"/>
        <v>29</v>
      </c>
      <c r="ED130" s="257"/>
      <c r="EE130" s="256"/>
      <c r="EF130" s="232">
        <f t="shared" si="639"/>
        <v>0</v>
      </c>
      <c r="EG130" s="233">
        <f t="shared" si="640"/>
        <v>0</v>
      </c>
      <c r="EH130" s="225">
        <f t="shared" si="641"/>
        <v>53</v>
      </c>
      <c r="EI130" s="233">
        <f t="shared" si="642"/>
        <v>134</v>
      </c>
      <c r="EJ130" s="225">
        <f t="shared" si="643"/>
        <v>53</v>
      </c>
      <c r="EK130" s="233">
        <f t="shared" si="644"/>
        <v>134</v>
      </c>
      <c r="EL130" s="336">
        <v>3.91</v>
      </c>
      <c r="EM130" s="286">
        <v>5.7</v>
      </c>
      <c r="EN130" s="232">
        <f t="shared" si="645"/>
        <v>113.39</v>
      </c>
      <c r="EO130" s="233">
        <f t="shared" si="646"/>
        <v>598.5</v>
      </c>
      <c r="EP130" s="336">
        <v>3.31</v>
      </c>
      <c r="EQ130" s="286">
        <v>5.2</v>
      </c>
      <c r="ER130" s="232">
        <f t="shared" si="647"/>
        <v>79.44</v>
      </c>
      <c r="ES130" s="233">
        <f t="shared" si="648"/>
        <v>150.80000000000001</v>
      </c>
      <c r="ET130" s="336"/>
      <c r="EU130" s="286"/>
      <c r="EV130" s="232">
        <f t="shared" si="649"/>
        <v>0</v>
      </c>
      <c r="EW130" s="233">
        <f t="shared" si="650"/>
        <v>0</v>
      </c>
      <c r="EX130" s="545">
        <f t="shared" si="651"/>
        <v>3.6383018867924526</v>
      </c>
      <c r="EY130" s="546">
        <f t="shared" si="652"/>
        <v>5.5917910447761194</v>
      </c>
      <c r="EZ130" s="232">
        <f t="shared" si="653"/>
        <v>192.82999999999998</v>
      </c>
      <c r="FA130" s="233">
        <f t="shared" si="654"/>
        <v>749.3</v>
      </c>
      <c r="FB130" s="257">
        <v>77.430000000000007</v>
      </c>
      <c r="FC130" s="735">
        <v>61</v>
      </c>
      <c r="FD130" s="232">
        <f t="shared" si="655"/>
        <v>2245.4700000000003</v>
      </c>
      <c r="FE130" s="233">
        <f t="shared" si="656"/>
        <v>6405</v>
      </c>
      <c r="FF130" s="257">
        <v>58.83</v>
      </c>
      <c r="FG130" s="735">
        <v>50.8</v>
      </c>
      <c r="FH130" s="232">
        <f t="shared" si="657"/>
        <v>1411.92</v>
      </c>
      <c r="FI130" s="233">
        <f t="shared" si="658"/>
        <v>1473.1999999999998</v>
      </c>
      <c r="FJ130" s="254"/>
      <c r="FK130" s="253"/>
      <c r="FL130" s="232">
        <f t="shared" si="659"/>
        <v>0</v>
      </c>
      <c r="FM130" s="233">
        <f t="shared" si="660"/>
        <v>0</v>
      </c>
      <c r="FN130" s="232">
        <f t="shared" si="661"/>
        <v>69.007358490566048</v>
      </c>
      <c r="FO130" s="233">
        <f t="shared" si="662"/>
        <v>58.792537313432831</v>
      </c>
      <c r="FP130" s="232">
        <f t="shared" si="663"/>
        <v>3657.3900000000003</v>
      </c>
      <c r="FQ130" s="233">
        <f t="shared" si="664"/>
        <v>7878.1999999999989</v>
      </c>
      <c r="FR130" s="257">
        <v>207</v>
      </c>
      <c r="FS130" s="735">
        <v>91</v>
      </c>
      <c r="FT130" s="232">
        <f t="shared" si="665"/>
        <v>207</v>
      </c>
      <c r="FU130" s="233">
        <f t="shared" si="666"/>
        <v>91</v>
      </c>
      <c r="FV130" s="257">
        <v>5.44</v>
      </c>
      <c r="FW130" s="735">
        <v>7.3</v>
      </c>
      <c r="FX130" s="232">
        <f t="shared" si="667"/>
        <v>1126.0800000000002</v>
      </c>
      <c r="FY130" s="233">
        <f t="shared" si="668"/>
        <v>664.3</v>
      </c>
      <c r="FZ130" s="257">
        <v>79.86</v>
      </c>
      <c r="GA130" s="735">
        <v>72.599999999999994</v>
      </c>
      <c r="GB130" s="232">
        <f t="shared" si="669"/>
        <v>16531.02</v>
      </c>
      <c r="GC130" s="233">
        <f t="shared" si="670"/>
        <v>6606.5999999999995</v>
      </c>
      <c r="GD130" s="249">
        <f t="shared" si="671"/>
        <v>179</v>
      </c>
      <c r="GE130" s="233">
        <f t="shared" si="672"/>
        <v>359</v>
      </c>
      <c r="GF130" s="232">
        <f t="shared" si="673"/>
        <v>179</v>
      </c>
      <c r="GG130" s="233">
        <f t="shared" si="674"/>
        <v>359</v>
      </c>
      <c r="GH130" s="232">
        <f t="shared" si="675"/>
        <v>878.54</v>
      </c>
      <c r="GI130" s="233">
        <f t="shared" si="676"/>
        <v>1814.5</v>
      </c>
      <c r="GJ130" s="232">
        <f t="shared" si="677"/>
        <v>15543.970000000001</v>
      </c>
      <c r="GK130" s="233">
        <f t="shared" si="678"/>
        <v>28466</v>
      </c>
      <c r="GL130" s="249">
        <f t="shared" si="679"/>
        <v>105</v>
      </c>
      <c r="GM130" s="233">
        <f t="shared" si="680"/>
        <v>119</v>
      </c>
      <c r="GN130" s="232">
        <f t="shared" si="681"/>
        <v>105</v>
      </c>
      <c r="GO130" s="233">
        <f t="shared" si="682"/>
        <v>119</v>
      </c>
      <c r="GP130" s="232">
        <f t="shared" si="683"/>
        <v>573.54</v>
      </c>
      <c r="GQ130" s="233">
        <f t="shared" si="684"/>
        <v>698</v>
      </c>
      <c r="GR130" s="232">
        <f t="shared" si="685"/>
        <v>8284.77</v>
      </c>
      <c r="GS130" s="233">
        <f t="shared" si="686"/>
        <v>8687.5999999999985</v>
      </c>
      <c r="GT130" s="249">
        <f t="shared" si="687"/>
        <v>284</v>
      </c>
      <c r="GU130" s="233">
        <f t="shared" si="688"/>
        <v>478</v>
      </c>
      <c r="GV130" s="232">
        <f t="shared" si="689"/>
        <v>284</v>
      </c>
      <c r="GW130" s="233">
        <f t="shared" si="690"/>
        <v>478</v>
      </c>
      <c r="GX130" s="232">
        <f t="shared" si="691"/>
        <v>1452.08</v>
      </c>
      <c r="GY130" s="233">
        <f t="shared" si="692"/>
        <v>2512.5</v>
      </c>
      <c r="GZ130" s="232">
        <f t="shared" si="693"/>
        <v>23828.74</v>
      </c>
      <c r="HA130" s="233">
        <f t="shared" si="694"/>
        <v>37153.599999999999</v>
      </c>
      <c r="HB130" s="249">
        <f t="shared" si="695"/>
        <v>0</v>
      </c>
      <c r="HC130" s="233">
        <f t="shared" si="696"/>
        <v>0</v>
      </c>
      <c r="HD130" s="232">
        <f t="shared" si="697"/>
        <v>0</v>
      </c>
      <c r="HE130" s="233">
        <f t="shared" si="698"/>
        <v>0</v>
      </c>
      <c r="HF130" s="232" t="str">
        <f t="shared" si="699"/>
        <v/>
      </c>
      <c r="HG130" s="233" t="str">
        <f t="shared" si="700"/>
        <v/>
      </c>
      <c r="HH130" s="232" t="str">
        <f t="shared" si="701"/>
        <v/>
      </c>
      <c r="HI130" s="233" t="str">
        <f t="shared" si="702"/>
        <v/>
      </c>
      <c r="HJ130" s="249">
        <f t="shared" si="703"/>
        <v>2578.16</v>
      </c>
      <c r="HK130" s="233">
        <f t="shared" si="704"/>
        <v>3176.8</v>
      </c>
      <c r="HL130" s="232">
        <f t="shared" si="705"/>
        <v>40359.759999999995</v>
      </c>
      <c r="HM130" s="232">
        <f t="shared" si="706"/>
        <v>43760.2</v>
      </c>
    </row>
    <row r="131" spans="1:221" ht="15.75">
      <c r="A131" s="465" t="s">
        <v>83</v>
      </c>
      <c r="B131" s="466" t="s">
        <v>957</v>
      </c>
      <c r="C131" s="470" t="s">
        <v>963</v>
      </c>
      <c r="D131" s="474">
        <v>157711</v>
      </c>
      <c r="E131" s="252">
        <v>9</v>
      </c>
      <c r="F131" s="473">
        <v>554</v>
      </c>
      <c r="G131" s="462">
        <v>614</v>
      </c>
      <c r="H131" s="254"/>
      <c r="I131" s="255"/>
      <c r="J131" s="232">
        <f t="shared" si="558"/>
        <v>554</v>
      </c>
      <c r="K131" s="233">
        <f t="shared" si="559"/>
        <v>614</v>
      </c>
      <c r="L131" s="333"/>
      <c r="M131" s="253"/>
      <c r="N131" s="232">
        <f t="shared" si="557"/>
        <v>554</v>
      </c>
      <c r="O131" s="233">
        <f t="shared" si="560"/>
        <v>614</v>
      </c>
      <c r="P131" s="232">
        <f t="shared" si="561"/>
        <v>554</v>
      </c>
      <c r="Q131" s="233">
        <f t="shared" si="562"/>
        <v>614</v>
      </c>
      <c r="R131" s="254">
        <v>11</v>
      </c>
      <c r="S131" s="738">
        <v>62</v>
      </c>
      <c r="T131" s="232">
        <f t="shared" si="563"/>
        <v>11</v>
      </c>
      <c r="U131" s="233">
        <f t="shared" si="564"/>
        <v>62</v>
      </c>
      <c r="V131" s="254">
        <v>0</v>
      </c>
      <c r="W131" s="738">
        <v>13</v>
      </c>
      <c r="X131" s="232">
        <f t="shared" si="565"/>
        <v>0</v>
      </c>
      <c r="Y131" s="233">
        <f t="shared" si="566"/>
        <v>13</v>
      </c>
      <c r="Z131" s="257"/>
      <c r="AA131" s="256"/>
      <c r="AB131" s="232">
        <f t="shared" si="567"/>
        <v>0</v>
      </c>
      <c r="AC131" s="233">
        <f t="shared" si="568"/>
        <v>0</v>
      </c>
      <c r="AD131" s="225">
        <f t="shared" si="569"/>
        <v>11</v>
      </c>
      <c r="AE131" s="233">
        <f t="shared" si="570"/>
        <v>75</v>
      </c>
      <c r="AF131" s="225">
        <f t="shared" si="571"/>
        <v>11</v>
      </c>
      <c r="AG131" s="233">
        <f t="shared" si="572"/>
        <v>75</v>
      </c>
      <c r="AH131" s="245">
        <v>3.05</v>
      </c>
      <c r="AI131" s="354">
        <v>3.5</v>
      </c>
      <c r="AJ131" s="232">
        <f t="shared" si="573"/>
        <v>33.549999999999997</v>
      </c>
      <c r="AK131" s="233">
        <f t="shared" si="574"/>
        <v>217</v>
      </c>
      <c r="AL131" s="245">
        <v>0</v>
      </c>
      <c r="AM131" s="354">
        <v>3.5</v>
      </c>
      <c r="AN131" s="232">
        <f t="shared" si="575"/>
        <v>0</v>
      </c>
      <c r="AO131" s="233">
        <f t="shared" si="576"/>
        <v>45.5</v>
      </c>
      <c r="AP131" s="245"/>
      <c r="AQ131" s="354"/>
      <c r="AR131" s="232">
        <f t="shared" si="577"/>
        <v>0</v>
      </c>
      <c r="AS131" s="233">
        <f t="shared" si="578"/>
        <v>0</v>
      </c>
      <c r="AT131" s="545">
        <f t="shared" si="579"/>
        <v>3.05</v>
      </c>
      <c r="AU131" s="546">
        <f t="shared" si="580"/>
        <v>3.5</v>
      </c>
      <c r="AV131" s="232">
        <f t="shared" si="581"/>
        <v>33.549999999999997</v>
      </c>
      <c r="AW131" s="233">
        <f t="shared" si="582"/>
        <v>262.5</v>
      </c>
      <c r="AX131" s="257">
        <v>71.45</v>
      </c>
      <c r="AY131" s="735">
        <v>76.099999999999994</v>
      </c>
      <c r="AZ131" s="232">
        <f t="shared" si="583"/>
        <v>785.95</v>
      </c>
      <c r="BA131" s="233">
        <f t="shared" si="584"/>
        <v>4718.2</v>
      </c>
      <c r="BB131" s="257">
        <v>0</v>
      </c>
      <c r="BC131" s="735">
        <v>73.7</v>
      </c>
      <c r="BD131" s="232">
        <f t="shared" si="585"/>
        <v>0</v>
      </c>
      <c r="BE131" s="233">
        <f t="shared" si="586"/>
        <v>958.1</v>
      </c>
      <c r="BF131" s="254"/>
      <c r="BG131" s="253">
        <v>0</v>
      </c>
      <c r="BH131" s="232">
        <f t="shared" si="587"/>
        <v>0</v>
      </c>
      <c r="BI131" s="233">
        <f t="shared" si="588"/>
        <v>0</v>
      </c>
      <c r="BJ131" s="232">
        <f t="shared" si="589"/>
        <v>71.45</v>
      </c>
      <c r="BK131" s="233">
        <f t="shared" si="590"/>
        <v>75.683999999999997</v>
      </c>
      <c r="BL131" s="232">
        <f t="shared" si="591"/>
        <v>785.95</v>
      </c>
      <c r="BM131" s="233">
        <f t="shared" si="592"/>
        <v>5676.3</v>
      </c>
      <c r="BN131" s="257">
        <v>267</v>
      </c>
      <c r="BO131" s="738">
        <v>262</v>
      </c>
      <c r="BP131" s="232">
        <f t="shared" si="593"/>
        <v>267</v>
      </c>
      <c r="BQ131" s="233">
        <f t="shared" si="594"/>
        <v>262</v>
      </c>
      <c r="BR131" s="257">
        <v>100</v>
      </c>
      <c r="BS131" s="738">
        <v>83</v>
      </c>
      <c r="BT131" s="232">
        <f t="shared" si="595"/>
        <v>100</v>
      </c>
      <c r="BU131" s="233">
        <f t="shared" si="596"/>
        <v>83</v>
      </c>
      <c r="BV131" s="257"/>
      <c r="BW131" s="256"/>
      <c r="BX131" s="232">
        <f t="shared" si="597"/>
        <v>0</v>
      </c>
      <c r="BY131" s="233">
        <f t="shared" si="598"/>
        <v>0</v>
      </c>
      <c r="BZ131" s="225">
        <f t="shared" si="599"/>
        <v>367</v>
      </c>
      <c r="CA131" s="233">
        <f t="shared" si="600"/>
        <v>345</v>
      </c>
      <c r="CB131" s="225">
        <f t="shared" si="601"/>
        <v>367</v>
      </c>
      <c r="CC131" s="233">
        <f t="shared" si="602"/>
        <v>345</v>
      </c>
      <c r="CD131" s="336">
        <v>4.51</v>
      </c>
      <c r="CE131" s="286">
        <v>4.9000000000000004</v>
      </c>
      <c r="CF131" s="232">
        <f t="shared" si="603"/>
        <v>1204.1699999999998</v>
      </c>
      <c r="CG131" s="233">
        <f t="shared" si="604"/>
        <v>1283.8000000000002</v>
      </c>
      <c r="CH131" s="336">
        <v>5.4</v>
      </c>
      <c r="CI131" s="286">
        <v>5.9</v>
      </c>
      <c r="CJ131" s="232">
        <f t="shared" si="605"/>
        <v>540</v>
      </c>
      <c r="CK131" s="233">
        <f t="shared" si="606"/>
        <v>489.70000000000005</v>
      </c>
      <c r="CL131" s="336"/>
      <c r="CM131" s="286">
        <v>0</v>
      </c>
      <c r="CN131" s="232">
        <f t="shared" si="607"/>
        <v>0</v>
      </c>
      <c r="CO131" s="233">
        <f t="shared" si="608"/>
        <v>0</v>
      </c>
      <c r="CP131" s="232">
        <f t="shared" si="609"/>
        <v>4.7525068119891003</v>
      </c>
      <c r="CQ131" s="546">
        <f t="shared" si="610"/>
        <v>5.1405797101449284</v>
      </c>
      <c r="CR131" s="232">
        <f t="shared" si="611"/>
        <v>1744.1699999999998</v>
      </c>
      <c r="CS131" s="233">
        <f t="shared" si="612"/>
        <v>1773.5000000000002</v>
      </c>
      <c r="CT131" s="257">
        <v>90.54</v>
      </c>
      <c r="CU131" s="735">
        <v>93.4</v>
      </c>
      <c r="CV131" s="232">
        <f t="shared" si="613"/>
        <v>24174.18</v>
      </c>
      <c r="CW131" s="233">
        <f t="shared" si="614"/>
        <v>24470.800000000003</v>
      </c>
      <c r="CX131" s="257">
        <v>78.510000000000005</v>
      </c>
      <c r="CY131" s="735">
        <v>85.2</v>
      </c>
      <c r="CZ131" s="232">
        <f t="shared" si="615"/>
        <v>7851.0000000000009</v>
      </c>
      <c r="DA131" s="233">
        <f t="shared" si="616"/>
        <v>7071.6</v>
      </c>
      <c r="DB131" s="254"/>
      <c r="DC131" s="253"/>
      <c r="DD131" s="232">
        <f t="shared" si="617"/>
        <v>0</v>
      </c>
      <c r="DE131" s="233">
        <f t="shared" si="618"/>
        <v>0</v>
      </c>
      <c r="DF131" s="232">
        <f t="shared" si="619"/>
        <v>87.262070844686647</v>
      </c>
      <c r="DG131" s="233">
        <f t="shared" si="620"/>
        <v>91.427246376811595</v>
      </c>
      <c r="DH131" s="232">
        <f t="shared" si="621"/>
        <v>32025.18</v>
      </c>
      <c r="DI131" s="233">
        <f t="shared" si="622"/>
        <v>31542.400000000001</v>
      </c>
      <c r="DJ131" s="232">
        <f t="shared" si="623"/>
        <v>378</v>
      </c>
      <c r="DK131" s="233">
        <f t="shared" si="624"/>
        <v>420</v>
      </c>
      <c r="DL131" s="232">
        <f t="shared" si="625"/>
        <v>378</v>
      </c>
      <c r="DM131" s="233">
        <f t="shared" si="626"/>
        <v>420</v>
      </c>
      <c r="DN131" s="545">
        <f t="shared" si="627"/>
        <v>4.7029629629629621</v>
      </c>
      <c r="DO131" s="546">
        <f t="shared" si="628"/>
        <v>4.8476190476190482</v>
      </c>
      <c r="DP131" s="232">
        <f t="shared" si="629"/>
        <v>1777.7199999999996</v>
      </c>
      <c r="DQ131" s="233">
        <f t="shared" si="630"/>
        <v>2036.0000000000002</v>
      </c>
      <c r="DR131" s="232">
        <f t="shared" si="631"/>
        <v>86.801931216931209</v>
      </c>
      <c r="DS131" s="233">
        <f t="shared" si="632"/>
        <v>88.615952380952393</v>
      </c>
      <c r="DT131" s="232">
        <f t="shared" si="633"/>
        <v>32811.129999999997</v>
      </c>
      <c r="DU131" s="233">
        <f t="shared" si="634"/>
        <v>37218.700000000004</v>
      </c>
      <c r="DV131" s="257">
        <v>37</v>
      </c>
      <c r="DW131" s="738">
        <v>105</v>
      </c>
      <c r="DX131" s="232">
        <f t="shared" si="635"/>
        <v>37</v>
      </c>
      <c r="DY131" s="233">
        <f t="shared" si="636"/>
        <v>105</v>
      </c>
      <c r="DZ131" s="257">
        <v>26</v>
      </c>
      <c r="EA131" s="738">
        <v>44</v>
      </c>
      <c r="EB131" s="232">
        <f t="shared" si="637"/>
        <v>26</v>
      </c>
      <c r="EC131" s="233">
        <f t="shared" si="638"/>
        <v>44</v>
      </c>
      <c r="ED131" s="257"/>
      <c r="EE131" s="256"/>
      <c r="EF131" s="232">
        <f t="shared" si="639"/>
        <v>0</v>
      </c>
      <c r="EG131" s="233">
        <f t="shared" si="640"/>
        <v>0</v>
      </c>
      <c r="EH131" s="225">
        <f t="shared" si="641"/>
        <v>63</v>
      </c>
      <c r="EI131" s="233">
        <f t="shared" si="642"/>
        <v>149</v>
      </c>
      <c r="EJ131" s="225">
        <f t="shared" si="643"/>
        <v>63</v>
      </c>
      <c r="EK131" s="233">
        <f t="shared" si="644"/>
        <v>149</v>
      </c>
      <c r="EL131" s="336">
        <v>3.2</v>
      </c>
      <c r="EM131" s="286">
        <v>6.2</v>
      </c>
      <c r="EN131" s="232">
        <f t="shared" si="645"/>
        <v>118.4</v>
      </c>
      <c r="EO131" s="233">
        <f t="shared" si="646"/>
        <v>651</v>
      </c>
      <c r="EP131" s="336">
        <v>4.25</v>
      </c>
      <c r="EQ131" s="286">
        <v>6.6</v>
      </c>
      <c r="ER131" s="232">
        <f t="shared" si="647"/>
        <v>110.5</v>
      </c>
      <c r="ES131" s="233">
        <f t="shared" si="648"/>
        <v>290.39999999999998</v>
      </c>
      <c r="ET131" s="336"/>
      <c r="EU131" s="286"/>
      <c r="EV131" s="232">
        <f t="shared" si="649"/>
        <v>0</v>
      </c>
      <c r="EW131" s="233">
        <f t="shared" si="650"/>
        <v>0</v>
      </c>
      <c r="EX131" s="545">
        <f t="shared" si="651"/>
        <v>3.6333333333333333</v>
      </c>
      <c r="EY131" s="546">
        <f t="shared" si="652"/>
        <v>6.3181208053691273</v>
      </c>
      <c r="EZ131" s="232">
        <f t="shared" si="653"/>
        <v>228.9</v>
      </c>
      <c r="FA131" s="233">
        <f t="shared" si="654"/>
        <v>941.4</v>
      </c>
      <c r="FB131" s="257">
        <v>70.84</v>
      </c>
      <c r="FC131" s="735">
        <v>64.7</v>
      </c>
      <c r="FD131" s="232">
        <f t="shared" si="655"/>
        <v>2621.08</v>
      </c>
      <c r="FE131" s="233">
        <f t="shared" si="656"/>
        <v>6793.5</v>
      </c>
      <c r="FF131" s="257">
        <v>67.88</v>
      </c>
      <c r="FG131" s="735">
        <v>59.2</v>
      </c>
      <c r="FH131" s="232">
        <f t="shared" si="657"/>
        <v>1764.8799999999999</v>
      </c>
      <c r="FI131" s="233">
        <f t="shared" si="658"/>
        <v>2604.8000000000002</v>
      </c>
      <c r="FJ131" s="254"/>
      <c r="FK131" s="253"/>
      <c r="FL131" s="232">
        <f t="shared" si="659"/>
        <v>0</v>
      </c>
      <c r="FM131" s="233">
        <f t="shared" si="660"/>
        <v>0</v>
      </c>
      <c r="FN131" s="232">
        <f t="shared" si="661"/>
        <v>69.618412698412698</v>
      </c>
      <c r="FO131" s="233">
        <f t="shared" si="662"/>
        <v>63.075838926174491</v>
      </c>
      <c r="FP131" s="232">
        <f t="shared" si="663"/>
        <v>4385.96</v>
      </c>
      <c r="FQ131" s="233">
        <f t="shared" si="664"/>
        <v>9398.2999999999993</v>
      </c>
      <c r="FR131" s="257">
        <v>113</v>
      </c>
      <c r="FS131" s="735">
        <v>45</v>
      </c>
      <c r="FT131" s="232">
        <f t="shared" si="665"/>
        <v>113</v>
      </c>
      <c r="FU131" s="233">
        <f t="shared" si="666"/>
        <v>45</v>
      </c>
      <c r="FV131" s="257">
        <v>4.88</v>
      </c>
      <c r="FW131" s="735">
        <v>6.5</v>
      </c>
      <c r="FX131" s="232">
        <f t="shared" si="667"/>
        <v>551.43999999999994</v>
      </c>
      <c r="FY131" s="233">
        <f t="shared" si="668"/>
        <v>292.5</v>
      </c>
      <c r="FZ131" s="257">
        <v>71.239999999999995</v>
      </c>
      <c r="GA131" s="735">
        <v>69.099999999999994</v>
      </c>
      <c r="GB131" s="232">
        <f t="shared" si="669"/>
        <v>8050.119999999999</v>
      </c>
      <c r="GC131" s="233">
        <f t="shared" si="670"/>
        <v>3109.4999999999995</v>
      </c>
      <c r="GD131" s="249">
        <f t="shared" si="671"/>
        <v>315</v>
      </c>
      <c r="GE131" s="233">
        <f t="shared" si="672"/>
        <v>429</v>
      </c>
      <c r="GF131" s="232">
        <f t="shared" si="673"/>
        <v>315</v>
      </c>
      <c r="GG131" s="233">
        <f t="shared" si="674"/>
        <v>429</v>
      </c>
      <c r="GH131" s="232">
        <f t="shared" si="675"/>
        <v>1356.12</v>
      </c>
      <c r="GI131" s="233">
        <f t="shared" si="676"/>
        <v>2151.8000000000002</v>
      </c>
      <c r="GJ131" s="232">
        <f t="shared" si="677"/>
        <v>27581.21</v>
      </c>
      <c r="GK131" s="233">
        <f t="shared" si="678"/>
        <v>35982.5</v>
      </c>
      <c r="GL131" s="249">
        <f t="shared" si="679"/>
        <v>126</v>
      </c>
      <c r="GM131" s="233">
        <f t="shared" si="680"/>
        <v>140</v>
      </c>
      <c r="GN131" s="232">
        <f t="shared" si="681"/>
        <v>126</v>
      </c>
      <c r="GO131" s="233">
        <f t="shared" si="682"/>
        <v>140</v>
      </c>
      <c r="GP131" s="232">
        <f t="shared" si="683"/>
        <v>650.5</v>
      </c>
      <c r="GQ131" s="233">
        <f t="shared" si="684"/>
        <v>825.6</v>
      </c>
      <c r="GR131" s="232">
        <f t="shared" si="685"/>
        <v>9615.880000000001</v>
      </c>
      <c r="GS131" s="233">
        <f t="shared" si="686"/>
        <v>10634.5</v>
      </c>
      <c r="GT131" s="249">
        <f t="shared" si="687"/>
        <v>441</v>
      </c>
      <c r="GU131" s="233">
        <f t="shared" si="688"/>
        <v>569</v>
      </c>
      <c r="GV131" s="232">
        <f t="shared" si="689"/>
        <v>441</v>
      </c>
      <c r="GW131" s="233">
        <f t="shared" si="690"/>
        <v>569</v>
      </c>
      <c r="GX131" s="232">
        <f t="shared" si="691"/>
        <v>2006.62</v>
      </c>
      <c r="GY131" s="233">
        <f t="shared" si="692"/>
        <v>2977.4</v>
      </c>
      <c r="GZ131" s="232">
        <f t="shared" si="693"/>
        <v>37197.089999999997</v>
      </c>
      <c r="HA131" s="233">
        <f t="shared" si="694"/>
        <v>46617</v>
      </c>
      <c r="HB131" s="249">
        <f t="shared" si="695"/>
        <v>0</v>
      </c>
      <c r="HC131" s="233">
        <f t="shared" si="696"/>
        <v>0</v>
      </c>
      <c r="HD131" s="232">
        <f t="shared" si="697"/>
        <v>0</v>
      </c>
      <c r="HE131" s="233">
        <f t="shared" si="698"/>
        <v>0</v>
      </c>
      <c r="HF131" s="232" t="str">
        <f t="shared" si="699"/>
        <v/>
      </c>
      <c r="HG131" s="233" t="str">
        <f t="shared" si="700"/>
        <v/>
      </c>
      <c r="HH131" s="232" t="str">
        <f t="shared" si="701"/>
        <v/>
      </c>
      <c r="HI131" s="233" t="str">
        <f t="shared" si="702"/>
        <v/>
      </c>
      <c r="HJ131" s="249">
        <f t="shared" si="703"/>
        <v>2558.0599999999995</v>
      </c>
      <c r="HK131" s="233">
        <f t="shared" si="704"/>
        <v>3269.9</v>
      </c>
      <c r="HL131" s="232">
        <f t="shared" si="705"/>
        <v>45247.209999999992</v>
      </c>
      <c r="HM131" s="232">
        <f t="shared" si="706"/>
        <v>49726.5</v>
      </c>
    </row>
    <row r="132" spans="1:221" ht="15.75">
      <c r="A132" s="465" t="s">
        <v>83</v>
      </c>
      <c r="B132" s="466" t="s">
        <v>958</v>
      </c>
      <c r="C132" s="470"/>
      <c r="D132" s="474">
        <v>157739</v>
      </c>
      <c r="E132" s="252">
        <v>9</v>
      </c>
      <c r="F132" s="473">
        <v>467</v>
      </c>
      <c r="G132" s="462">
        <v>402</v>
      </c>
      <c r="H132" s="254"/>
      <c r="I132" s="255"/>
      <c r="J132" s="232">
        <f t="shared" si="558"/>
        <v>467</v>
      </c>
      <c r="K132" s="233">
        <f t="shared" si="559"/>
        <v>402</v>
      </c>
      <c r="L132" s="333"/>
      <c r="M132" s="253"/>
      <c r="N132" s="232">
        <f t="shared" si="557"/>
        <v>467</v>
      </c>
      <c r="O132" s="233">
        <f t="shared" si="560"/>
        <v>402</v>
      </c>
      <c r="P132" s="232">
        <f t="shared" si="561"/>
        <v>467</v>
      </c>
      <c r="Q132" s="233">
        <f t="shared" si="562"/>
        <v>402</v>
      </c>
      <c r="R132" s="254">
        <v>3</v>
      </c>
      <c r="S132" s="738">
        <v>76</v>
      </c>
      <c r="T132" s="232">
        <f t="shared" si="563"/>
        <v>3</v>
      </c>
      <c r="U132" s="233">
        <f t="shared" si="564"/>
        <v>76</v>
      </c>
      <c r="V132" s="254">
        <v>1</v>
      </c>
      <c r="W132" s="738">
        <v>8</v>
      </c>
      <c r="X132" s="232">
        <f t="shared" si="565"/>
        <v>1</v>
      </c>
      <c r="Y132" s="233">
        <f t="shared" si="566"/>
        <v>8</v>
      </c>
      <c r="Z132" s="257"/>
      <c r="AA132" s="256"/>
      <c r="AB132" s="232">
        <f t="shared" si="567"/>
        <v>0</v>
      </c>
      <c r="AC132" s="233">
        <f t="shared" si="568"/>
        <v>0</v>
      </c>
      <c r="AD132" s="225">
        <f t="shared" si="569"/>
        <v>4</v>
      </c>
      <c r="AE132" s="233">
        <f t="shared" si="570"/>
        <v>84</v>
      </c>
      <c r="AF132" s="225">
        <f t="shared" si="571"/>
        <v>4</v>
      </c>
      <c r="AG132" s="233">
        <f t="shared" si="572"/>
        <v>84</v>
      </c>
      <c r="AH132" s="245">
        <v>5.33</v>
      </c>
      <c r="AI132" s="354">
        <v>3.7</v>
      </c>
      <c r="AJ132" s="232">
        <f t="shared" si="573"/>
        <v>15.99</v>
      </c>
      <c r="AK132" s="233">
        <f t="shared" si="574"/>
        <v>281.2</v>
      </c>
      <c r="AL132" s="245">
        <v>3.5</v>
      </c>
      <c r="AM132" s="354">
        <v>4.0999999999999996</v>
      </c>
      <c r="AN132" s="232">
        <f t="shared" si="575"/>
        <v>3.5</v>
      </c>
      <c r="AO132" s="233">
        <f t="shared" si="576"/>
        <v>32.799999999999997</v>
      </c>
      <c r="AP132" s="245"/>
      <c r="AQ132" s="354"/>
      <c r="AR132" s="232">
        <f t="shared" si="577"/>
        <v>0</v>
      </c>
      <c r="AS132" s="233">
        <f t="shared" si="578"/>
        <v>0</v>
      </c>
      <c r="AT132" s="545">
        <f t="shared" si="579"/>
        <v>4.8725000000000005</v>
      </c>
      <c r="AU132" s="546">
        <f t="shared" si="580"/>
        <v>3.7380952380952381</v>
      </c>
      <c r="AV132" s="232">
        <f t="shared" si="581"/>
        <v>19.490000000000002</v>
      </c>
      <c r="AW132" s="233">
        <f t="shared" si="582"/>
        <v>314</v>
      </c>
      <c r="AX132" s="257">
        <v>75.33</v>
      </c>
      <c r="AY132" s="735">
        <v>84.8</v>
      </c>
      <c r="AZ132" s="232">
        <f t="shared" si="583"/>
        <v>225.99</v>
      </c>
      <c r="BA132" s="233">
        <f t="shared" si="584"/>
        <v>6444.8</v>
      </c>
      <c r="BB132" s="257">
        <v>53</v>
      </c>
      <c r="BC132" s="735">
        <v>96.5</v>
      </c>
      <c r="BD132" s="232">
        <f t="shared" si="585"/>
        <v>53</v>
      </c>
      <c r="BE132" s="233">
        <f t="shared" si="586"/>
        <v>772</v>
      </c>
      <c r="BF132" s="254"/>
      <c r="BG132" s="253">
        <v>0</v>
      </c>
      <c r="BH132" s="232">
        <f t="shared" si="587"/>
        <v>0</v>
      </c>
      <c r="BI132" s="233">
        <f t="shared" si="588"/>
        <v>0</v>
      </c>
      <c r="BJ132" s="232">
        <f t="shared" si="589"/>
        <v>69.747500000000002</v>
      </c>
      <c r="BK132" s="233">
        <f t="shared" si="590"/>
        <v>85.914285714285711</v>
      </c>
      <c r="BL132" s="232">
        <f t="shared" si="591"/>
        <v>278.99</v>
      </c>
      <c r="BM132" s="233">
        <f t="shared" si="592"/>
        <v>7216.7999999999993</v>
      </c>
      <c r="BN132" s="257">
        <v>189</v>
      </c>
      <c r="BO132" s="738">
        <v>108</v>
      </c>
      <c r="BP132" s="232">
        <f t="shared" si="593"/>
        <v>189</v>
      </c>
      <c r="BQ132" s="233">
        <f t="shared" si="594"/>
        <v>108</v>
      </c>
      <c r="BR132" s="257">
        <v>50</v>
      </c>
      <c r="BS132" s="738">
        <v>42</v>
      </c>
      <c r="BT132" s="232">
        <f t="shared" si="595"/>
        <v>50</v>
      </c>
      <c r="BU132" s="233">
        <f t="shared" si="596"/>
        <v>42</v>
      </c>
      <c r="BV132" s="257"/>
      <c r="BW132" s="256"/>
      <c r="BX132" s="232">
        <f t="shared" si="597"/>
        <v>0</v>
      </c>
      <c r="BY132" s="233">
        <f t="shared" si="598"/>
        <v>0</v>
      </c>
      <c r="BZ132" s="225">
        <f t="shared" si="599"/>
        <v>239</v>
      </c>
      <c r="CA132" s="233">
        <f t="shared" si="600"/>
        <v>150</v>
      </c>
      <c r="CB132" s="225">
        <f t="shared" si="601"/>
        <v>239</v>
      </c>
      <c r="CC132" s="233">
        <f t="shared" si="602"/>
        <v>150</v>
      </c>
      <c r="CD132" s="336">
        <v>4.6900000000000004</v>
      </c>
      <c r="CE132" s="286">
        <v>4.8</v>
      </c>
      <c r="CF132" s="232">
        <f t="shared" si="603"/>
        <v>886.41000000000008</v>
      </c>
      <c r="CG132" s="233">
        <f t="shared" si="604"/>
        <v>518.4</v>
      </c>
      <c r="CH132" s="336">
        <v>5.4</v>
      </c>
      <c r="CI132" s="286">
        <v>6</v>
      </c>
      <c r="CJ132" s="232">
        <f t="shared" si="605"/>
        <v>270</v>
      </c>
      <c r="CK132" s="233">
        <f t="shared" si="606"/>
        <v>252</v>
      </c>
      <c r="CL132" s="336"/>
      <c r="CM132" s="286">
        <v>0</v>
      </c>
      <c r="CN132" s="232">
        <f t="shared" si="607"/>
        <v>0</v>
      </c>
      <c r="CO132" s="233">
        <f t="shared" si="608"/>
        <v>0</v>
      </c>
      <c r="CP132" s="232">
        <f t="shared" si="609"/>
        <v>4.8385355648535571</v>
      </c>
      <c r="CQ132" s="546">
        <f t="shared" si="610"/>
        <v>5.1360000000000001</v>
      </c>
      <c r="CR132" s="232">
        <f t="shared" si="611"/>
        <v>1156.4100000000001</v>
      </c>
      <c r="CS132" s="233">
        <f t="shared" si="612"/>
        <v>770.4</v>
      </c>
      <c r="CT132" s="257">
        <v>87.38</v>
      </c>
      <c r="CU132" s="735">
        <v>90.4</v>
      </c>
      <c r="CV132" s="232">
        <f t="shared" si="613"/>
        <v>16514.82</v>
      </c>
      <c r="CW132" s="233">
        <f t="shared" si="614"/>
        <v>9763.2000000000007</v>
      </c>
      <c r="CX132" s="257">
        <v>65.260000000000005</v>
      </c>
      <c r="CY132" s="735">
        <v>70.900000000000006</v>
      </c>
      <c r="CZ132" s="232">
        <f t="shared" si="615"/>
        <v>3263.0000000000005</v>
      </c>
      <c r="DA132" s="233">
        <f t="shared" si="616"/>
        <v>2977.8</v>
      </c>
      <c r="DB132" s="254"/>
      <c r="DC132" s="253"/>
      <c r="DD132" s="232">
        <f t="shared" si="617"/>
        <v>0</v>
      </c>
      <c r="DE132" s="233">
        <f t="shared" si="618"/>
        <v>0</v>
      </c>
      <c r="DF132" s="232">
        <f t="shared" si="619"/>
        <v>82.752384937238489</v>
      </c>
      <c r="DG132" s="233">
        <f t="shared" si="620"/>
        <v>84.94</v>
      </c>
      <c r="DH132" s="232">
        <f t="shared" si="621"/>
        <v>19777.82</v>
      </c>
      <c r="DI132" s="233">
        <f t="shared" si="622"/>
        <v>12741</v>
      </c>
      <c r="DJ132" s="232">
        <f t="shared" si="623"/>
        <v>243</v>
      </c>
      <c r="DK132" s="233">
        <f t="shared" si="624"/>
        <v>234</v>
      </c>
      <c r="DL132" s="232">
        <f t="shared" si="625"/>
        <v>243</v>
      </c>
      <c r="DM132" s="233">
        <f t="shared" si="626"/>
        <v>234</v>
      </c>
      <c r="DN132" s="545">
        <f t="shared" si="627"/>
        <v>4.8390946502057615</v>
      </c>
      <c r="DO132" s="546">
        <f t="shared" si="628"/>
        <v>4.6341880341880346</v>
      </c>
      <c r="DP132" s="232">
        <f t="shared" si="629"/>
        <v>1175.9000000000001</v>
      </c>
      <c r="DQ132" s="233">
        <f t="shared" si="630"/>
        <v>1084.4000000000001</v>
      </c>
      <c r="DR132" s="232">
        <f t="shared" si="631"/>
        <v>82.538312757201652</v>
      </c>
      <c r="DS132" s="233">
        <f t="shared" si="632"/>
        <v>85.28974358974358</v>
      </c>
      <c r="DT132" s="232">
        <f t="shared" si="633"/>
        <v>20056.810000000001</v>
      </c>
      <c r="DU132" s="233">
        <f t="shared" si="634"/>
        <v>19957.8</v>
      </c>
      <c r="DV132" s="257">
        <v>29</v>
      </c>
      <c r="DW132" s="738">
        <v>63</v>
      </c>
      <c r="DX132" s="232">
        <f t="shared" si="635"/>
        <v>29</v>
      </c>
      <c r="DY132" s="233">
        <f t="shared" si="636"/>
        <v>63</v>
      </c>
      <c r="DZ132" s="257">
        <v>6</v>
      </c>
      <c r="EA132" s="738">
        <v>18</v>
      </c>
      <c r="EB132" s="232">
        <f t="shared" si="637"/>
        <v>6</v>
      </c>
      <c r="EC132" s="233">
        <f t="shared" si="638"/>
        <v>18</v>
      </c>
      <c r="ED132" s="257"/>
      <c r="EE132" s="256"/>
      <c r="EF132" s="232">
        <f t="shared" si="639"/>
        <v>0</v>
      </c>
      <c r="EG132" s="233">
        <f t="shared" si="640"/>
        <v>0</v>
      </c>
      <c r="EH132" s="225">
        <f t="shared" si="641"/>
        <v>35</v>
      </c>
      <c r="EI132" s="233">
        <f t="shared" si="642"/>
        <v>81</v>
      </c>
      <c r="EJ132" s="225">
        <f t="shared" si="643"/>
        <v>35</v>
      </c>
      <c r="EK132" s="233">
        <f t="shared" si="644"/>
        <v>81</v>
      </c>
      <c r="EL132" s="336">
        <v>3.14</v>
      </c>
      <c r="EM132" s="286">
        <v>6.2</v>
      </c>
      <c r="EN132" s="232">
        <f t="shared" si="645"/>
        <v>91.06</v>
      </c>
      <c r="EO132" s="233">
        <f t="shared" si="646"/>
        <v>390.6</v>
      </c>
      <c r="EP132" s="336">
        <v>3.08</v>
      </c>
      <c r="EQ132" s="286">
        <v>6.8</v>
      </c>
      <c r="ER132" s="232">
        <f t="shared" si="647"/>
        <v>18.48</v>
      </c>
      <c r="ES132" s="233">
        <f t="shared" si="648"/>
        <v>122.39999999999999</v>
      </c>
      <c r="ET132" s="336"/>
      <c r="EU132" s="286"/>
      <c r="EV132" s="232">
        <f t="shared" si="649"/>
        <v>0</v>
      </c>
      <c r="EW132" s="233">
        <f t="shared" si="650"/>
        <v>0</v>
      </c>
      <c r="EX132" s="545">
        <f t="shared" si="651"/>
        <v>3.1297142857142859</v>
      </c>
      <c r="EY132" s="546">
        <f t="shared" si="652"/>
        <v>6.333333333333333</v>
      </c>
      <c r="EZ132" s="232">
        <f t="shared" si="653"/>
        <v>109.54</v>
      </c>
      <c r="FA132" s="233">
        <f t="shared" si="654"/>
        <v>513</v>
      </c>
      <c r="FB132" s="257">
        <v>74.48</v>
      </c>
      <c r="FC132" s="735">
        <v>57.7</v>
      </c>
      <c r="FD132" s="232">
        <f t="shared" si="655"/>
        <v>2159.92</v>
      </c>
      <c r="FE132" s="233">
        <f t="shared" si="656"/>
        <v>3635.1000000000004</v>
      </c>
      <c r="FF132" s="257">
        <v>65.5</v>
      </c>
      <c r="FG132" s="735">
        <v>61.4</v>
      </c>
      <c r="FH132" s="232">
        <f t="shared" si="657"/>
        <v>393</v>
      </c>
      <c r="FI132" s="233">
        <f t="shared" si="658"/>
        <v>1105.2</v>
      </c>
      <c r="FJ132" s="254"/>
      <c r="FK132" s="253"/>
      <c r="FL132" s="232">
        <f t="shared" si="659"/>
        <v>0</v>
      </c>
      <c r="FM132" s="233">
        <f t="shared" si="660"/>
        <v>0</v>
      </c>
      <c r="FN132" s="232">
        <f t="shared" si="661"/>
        <v>72.940571428571431</v>
      </c>
      <c r="FO132" s="233">
        <f t="shared" si="662"/>
        <v>58.522222222222226</v>
      </c>
      <c r="FP132" s="232">
        <f t="shared" si="663"/>
        <v>2552.92</v>
      </c>
      <c r="FQ132" s="233">
        <f t="shared" si="664"/>
        <v>4740.3</v>
      </c>
      <c r="FR132" s="257">
        <v>189</v>
      </c>
      <c r="FS132" s="735">
        <v>87</v>
      </c>
      <c r="FT132" s="232">
        <f t="shared" si="665"/>
        <v>189</v>
      </c>
      <c r="FU132" s="233">
        <f t="shared" si="666"/>
        <v>87</v>
      </c>
      <c r="FV132" s="257">
        <v>4.9800000000000004</v>
      </c>
      <c r="FW132" s="735">
        <v>5.9</v>
      </c>
      <c r="FX132" s="232">
        <f t="shared" si="667"/>
        <v>941.22</v>
      </c>
      <c r="FY132" s="233">
        <f t="shared" si="668"/>
        <v>513.30000000000007</v>
      </c>
      <c r="FZ132" s="257">
        <v>80.02</v>
      </c>
      <c r="GA132" s="735">
        <v>72</v>
      </c>
      <c r="GB132" s="232">
        <f t="shared" si="669"/>
        <v>15123.779999999999</v>
      </c>
      <c r="GC132" s="233">
        <f t="shared" si="670"/>
        <v>6264</v>
      </c>
      <c r="GD132" s="249">
        <f t="shared" si="671"/>
        <v>221</v>
      </c>
      <c r="GE132" s="233">
        <f t="shared" si="672"/>
        <v>247</v>
      </c>
      <c r="GF132" s="232">
        <f t="shared" si="673"/>
        <v>221</v>
      </c>
      <c r="GG132" s="233">
        <f t="shared" si="674"/>
        <v>247</v>
      </c>
      <c r="GH132" s="232">
        <f t="shared" si="675"/>
        <v>993.46</v>
      </c>
      <c r="GI132" s="233">
        <f t="shared" si="676"/>
        <v>1190.1999999999998</v>
      </c>
      <c r="GJ132" s="232">
        <f t="shared" si="677"/>
        <v>18900.730000000003</v>
      </c>
      <c r="GK132" s="233">
        <f t="shared" si="678"/>
        <v>19843.099999999999</v>
      </c>
      <c r="GL132" s="249">
        <f t="shared" si="679"/>
        <v>57</v>
      </c>
      <c r="GM132" s="233">
        <f t="shared" si="680"/>
        <v>68</v>
      </c>
      <c r="GN132" s="232">
        <f t="shared" si="681"/>
        <v>57</v>
      </c>
      <c r="GO132" s="233">
        <f t="shared" si="682"/>
        <v>68</v>
      </c>
      <c r="GP132" s="232">
        <f t="shared" si="683"/>
        <v>291.98</v>
      </c>
      <c r="GQ132" s="233">
        <f t="shared" si="684"/>
        <v>407.2</v>
      </c>
      <c r="GR132" s="232">
        <f t="shared" si="685"/>
        <v>3709.0000000000005</v>
      </c>
      <c r="GS132" s="233">
        <f t="shared" si="686"/>
        <v>4855</v>
      </c>
      <c r="GT132" s="249">
        <f t="shared" si="687"/>
        <v>278</v>
      </c>
      <c r="GU132" s="233">
        <f t="shared" si="688"/>
        <v>315</v>
      </c>
      <c r="GV132" s="232">
        <f t="shared" si="689"/>
        <v>278</v>
      </c>
      <c r="GW132" s="233">
        <f t="shared" si="690"/>
        <v>315</v>
      </c>
      <c r="GX132" s="232">
        <f t="shared" si="691"/>
        <v>1285.44</v>
      </c>
      <c r="GY132" s="233">
        <f t="shared" si="692"/>
        <v>1597.3999999999999</v>
      </c>
      <c r="GZ132" s="232">
        <f t="shared" si="693"/>
        <v>22609.730000000003</v>
      </c>
      <c r="HA132" s="233">
        <f t="shared" si="694"/>
        <v>24698.1</v>
      </c>
      <c r="HB132" s="249">
        <f t="shared" si="695"/>
        <v>0</v>
      </c>
      <c r="HC132" s="233">
        <f t="shared" si="696"/>
        <v>0</v>
      </c>
      <c r="HD132" s="232">
        <f t="shared" si="697"/>
        <v>0</v>
      </c>
      <c r="HE132" s="233">
        <f t="shared" si="698"/>
        <v>0</v>
      </c>
      <c r="HF132" s="232" t="str">
        <f t="shared" si="699"/>
        <v/>
      </c>
      <c r="HG132" s="233" t="str">
        <f t="shared" si="700"/>
        <v/>
      </c>
      <c r="HH132" s="232" t="str">
        <f t="shared" si="701"/>
        <v/>
      </c>
      <c r="HI132" s="233" t="str">
        <f t="shared" si="702"/>
        <v/>
      </c>
      <c r="HJ132" s="249">
        <f t="shared" si="703"/>
        <v>2226.66</v>
      </c>
      <c r="HK132" s="233">
        <f t="shared" si="704"/>
        <v>2110.7000000000003</v>
      </c>
      <c r="HL132" s="232">
        <f t="shared" si="705"/>
        <v>37733.51</v>
      </c>
      <c r="HM132" s="232">
        <f t="shared" si="706"/>
        <v>30962.1</v>
      </c>
    </row>
    <row r="133" spans="1:221" ht="15.75">
      <c r="A133" s="465" t="s">
        <v>83</v>
      </c>
      <c r="B133" s="466" t="s">
        <v>959</v>
      </c>
      <c r="C133" s="467"/>
      <c r="D133" s="474">
        <v>157483</v>
      </c>
      <c r="E133" s="252">
        <v>9</v>
      </c>
      <c r="F133" s="473">
        <v>501</v>
      </c>
      <c r="G133" s="462">
        <v>557</v>
      </c>
      <c r="H133" s="254"/>
      <c r="I133" s="255"/>
      <c r="J133" s="232">
        <f t="shared" si="558"/>
        <v>501</v>
      </c>
      <c r="K133" s="233">
        <f t="shared" si="559"/>
        <v>557</v>
      </c>
      <c r="L133" s="333"/>
      <c r="M133" s="253"/>
      <c r="N133" s="232">
        <f t="shared" si="557"/>
        <v>501</v>
      </c>
      <c r="O133" s="233">
        <f t="shared" si="560"/>
        <v>557</v>
      </c>
      <c r="P133" s="232">
        <f t="shared" si="561"/>
        <v>501</v>
      </c>
      <c r="Q133" s="233">
        <f t="shared" si="562"/>
        <v>557</v>
      </c>
      <c r="R133" s="254">
        <v>5</v>
      </c>
      <c r="S133" s="738">
        <v>112</v>
      </c>
      <c r="T133" s="232">
        <f t="shared" si="563"/>
        <v>5</v>
      </c>
      <c r="U133" s="233">
        <f t="shared" si="564"/>
        <v>112</v>
      </c>
      <c r="V133" s="254">
        <v>0</v>
      </c>
      <c r="W133" s="738">
        <v>41</v>
      </c>
      <c r="X133" s="232">
        <f t="shared" si="565"/>
        <v>0</v>
      </c>
      <c r="Y133" s="233">
        <f t="shared" si="566"/>
        <v>41</v>
      </c>
      <c r="Z133" s="257"/>
      <c r="AA133" s="256"/>
      <c r="AB133" s="232">
        <f t="shared" si="567"/>
        <v>0</v>
      </c>
      <c r="AC133" s="233">
        <f t="shared" si="568"/>
        <v>0</v>
      </c>
      <c r="AD133" s="225">
        <f t="shared" si="569"/>
        <v>5</v>
      </c>
      <c r="AE133" s="233">
        <f t="shared" si="570"/>
        <v>153</v>
      </c>
      <c r="AF133" s="225">
        <f t="shared" si="571"/>
        <v>5</v>
      </c>
      <c r="AG133" s="233">
        <f t="shared" si="572"/>
        <v>153</v>
      </c>
      <c r="AH133" s="245">
        <v>3.4</v>
      </c>
      <c r="AI133" s="354">
        <v>3.5</v>
      </c>
      <c r="AJ133" s="232">
        <f t="shared" si="573"/>
        <v>17</v>
      </c>
      <c r="AK133" s="233">
        <f t="shared" si="574"/>
        <v>392</v>
      </c>
      <c r="AL133" s="245">
        <v>0</v>
      </c>
      <c r="AM133" s="354">
        <v>3.9</v>
      </c>
      <c r="AN133" s="232">
        <f t="shared" si="575"/>
        <v>0</v>
      </c>
      <c r="AO133" s="233">
        <f t="shared" si="576"/>
        <v>159.9</v>
      </c>
      <c r="AP133" s="245"/>
      <c r="AQ133" s="354"/>
      <c r="AR133" s="232">
        <f t="shared" si="577"/>
        <v>0</v>
      </c>
      <c r="AS133" s="233">
        <f t="shared" si="578"/>
        <v>0</v>
      </c>
      <c r="AT133" s="545">
        <f t="shared" si="579"/>
        <v>3.4</v>
      </c>
      <c r="AU133" s="546">
        <f t="shared" si="580"/>
        <v>3.6071895424836602</v>
      </c>
      <c r="AV133" s="232">
        <f t="shared" si="581"/>
        <v>17</v>
      </c>
      <c r="AW133" s="233">
        <f t="shared" si="582"/>
        <v>551.9</v>
      </c>
      <c r="AX133" s="257">
        <v>67</v>
      </c>
      <c r="AY133" s="735">
        <v>77.099999999999994</v>
      </c>
      <c r="AZ133" s="232">
        <f t="shared" si="583"/>
        <v>335</v>
      </c>
      <c r="BA133" s="233">
        <f t="shared" si="584"/>
        <v>8635.1999999999989</v>
      </c>
      <c r="BB133" s="257">
        <v>0</v>
      </c>
      <c r="BC133" s="735">
        <v>85.6</v>
      </c>
      <c r="BD133" s="232">
        <f t="shared" si="585"/>
        <v>0</v>
      </c>
      <c r="BE133" s="233">
        <f t="shared" si="586"/>
        <v>3509.6</v>
      </c>
      <c r="BF133" s="254"/>
      <c r="BG133" s="253">
        <v>0</v>
      </c>
      <c r="BH133" s="232">
        <f t="shared" si="587"/>
        <v>0</v>
      </c>
      <c r="BI133" s="233">
        <f t="shared" si="588"/>
        <v>0</v>
      </c>
      <c r="BJ133" s="232">
        <f t="shared" si="589"/>
        <v>67</v>
      </c>
      <c r="BK133" s="233">
        <f t="shared" si="590"/>
        <v>79.37777777777778</v>
      </c>
      <c r="BL133" s="232">
        <f t="shared" si="591"/>
        <v>335</v>
      </c>
      <c r="BM133" s="233">
        <f t="shared" si="592"/>
        <v>12144.800000000001</v>
      </c>
      <c r="BN133" s="257">
        <v>162</v>
      </c>
      <c r="BO133" s="738">
        <v>128</v>
      </c>
      <c r="BP133" s="232">
        <f t="shared" si="593"/>
        <v>162</v>
      </c>
      <c r="BQ133" s="233">
        <f t="shared" si="594"/>
        <v>128</v>
      </c>
      <c r="BR133" s="257">
        <v>89</v>
      </c>
      <c r="BS133" s="738">
        <v>64</v>
      </c>
      <c r="BT133" s="232">
        <f t="shared" si="595"/>
        <v>89</v>
      </c>
      <c r="BU133" s="233">
        <f t="shared" si="596"/>
        <v>64</v>
      </c>
      <c r="BV133" s="257"/>
      <c r="BW133" s="256"/>
      <c r="BX133" s="232">
        <f t="shared" si="597"/>
        <v>0</v>
      </c>
      <c r="BY133" s="233">
        <f t="shared" si="598"/>
        <v>0</v>
      </c>
      <c r="BZ133" s="225">
        <f t="shared" si="599"/>
        <v>251</v>
      </c>
      <c r="CA133" s="233">
        <f t="shared" si="600"/>
        <v>192</v>
      </c>
      <c r="CB133" s="225">
        <f t="shared" si="601"/>
        <v>251</v>
      </c>
      <c r="CC133" s="233">
        <f t="shared" si="602"/>
        <v>192</v>
      </c>
      <c r="CD133" s="336">
        <v>5.04</v>
      </c>
      <c r="CE133" s="286">
        <v>5</v>
      </c>
      <c r="CF133" s="232">
        <f t="shared" si="603"/>
        <v>816.48</v>
      </c>
      <c r="CG133" s="233">
        <f t="shared" si="604"/>
        <v>640</v>
      </c>
      <c r="CH133" s="336">
        <v>5.0999999999999996</v>
      </c>
      <c r="CI133" s="286">
        <v>5.8</v>
      </c>
      <c r="CJ133" s="232">
        <f t="shared" si="605"/>
        <v>453.9</v>
      </c>
      <c r="CK133" s="233">
        <f t="shared" si="606"/>
        <v>371.2</v>
      </c>
      <c r="CL133" s="336"/>
      <c r="CM133" s="286">
        <v>0</v>
      </c>
      <c r="CN133" s="232">
        <f t="shared" si="607"/>
        <v>0</v>
      </c>
      <c r="CO133" s="233">
        <f t="shared" si="608"/>
        <v>0</v>
      </c>
      <c r="CP133" s="232">
        <f t="shared" si="609"/>
        <v>5.0612749003984066</v>
      </c>
      <c r="CQ133" s="546">
        <f t="shared" si="610"/>
        <v>5.2666666666666666</v>
      </c>
      <c r="CR133" s="232">
        <f t="shared" si="611"/>
        <v>1270.3800000000001</v>
      </c>
      <c r="CS133" s="233">
        <f t="shared" si="612"/>
        <v>1011.2</v>
      </c>
      <c r="CT133" s="257">
        <v>92.84</v>
      </c>
      <c r="CU133" s="735">
        <v>88.2</v>
      </c>
      <c r="CV133" s="232">
        <f t="shared" si="613"/>
        <v>15040.08</v>
      </c>
      <c r="CW133" s="233">
        <f t="shared" si="614"/>
        <v>11289.6</v>
      </c>
      <c r="CX133" s="257">
        <v>75.47</v>
      </c>
      <c r="CY133" s="735">
        <v>79.599999999999994</v>
      </c>
      <c r="CZ133" s="232">
        <f t="shared" si="615"/>
        <v>6716.83</v>
      </c>
      <c r="DA133" s="233">
        <f t="shared" si="616"/>
        <v>5094.3999999999996</v>
      </c>
      <c r="DB133" s="254"/>
      <c r="DC133" s="253"/>
      <c r="DD133" s="232">
        <f t="shared" si="617"/>
        <v>0</v>
      </c>
      <c r="DE133" s="233">
        <f t="shared" si="618"/>
        <v>0</v>
      </c>
      <c r="DF133" s="232">
        <f t="shared" si="619"/>
        <v>86.680916334661347</v>
      </c>
      <c r="DG133" s="233">
        <f t="shared" si="620"/>
        <v>85.333333333333329</v>
      </c>
      <c r="DH133" s="232">
        <f t="shared" si="621"/>
        <v>21756.91</v>
      </c>
      <c r="DI133" s="233">
        <f t="shared" si="622"/>
        <v>16384</v>
      </c>
      <c r="DJ133" s="232">
        <f t="shared" si="623"/>
        <v>256</v>
      </c>
      <c r="DK133" s="233">
        <f t="shared" si="624"/>
        <v>345</v>
      </c>
      <c r="DL133" s="232">
        <f t="shared" si="625"/>
        <v>256</v>
      </c>
      <c r="DM133" s="233">
        <f t="shared" si="626"/>
        <v>345</v>
      </c>
      <c r="DN133" s="545">
        <f t="shared" si="627"/>
        <v>5.0288281250000004</v>
      </c>
      <c r="DO133" s="546">
        <f t="shared" si="628"/>
        <v>4.5307246376811587</v>
      </c>
      <c r="DP133" s="232">
        <f t="shared" si="629"/>
        <v>1287.3800000000001</v>
      </c>
      <c r="DQ133" s="233">
        <f t="shared" si="630"/>
        <v>1563.0999999999997</v>
      </c>
      <c r="DR133" s="232">
        <f t="shared" si="631"/>
        <v>86.296523437499999</v>
      </c>
      <c r="DS133" s="233">
        <f t="shared" si="632"/>
        <v>82.69217391304349</v>
      </c>
      <c r="DT133" s="232">
        <f t="shared" si="633"/>
        <v>22091.91</v>
      </c>
      <c r="DU133" s="233">
        <f t="shared" si="634"/>
        <v>28528.800000000003</v>
      </c>
      <c r="DV133" s="257">
        <v>26</v>
      </c>
      <c r="DW133" s="738">
        <v>99</v>
      </c>
      <c r="DX133" s="232">
        <f t="shared" si="635"/>
        <v>26</v>
      </c>
      <c r="DY133" s="233">
        <f t="shared" si="636"/>
        <v>99</v>
      </c>
      <c r="DZ133" s="257">
        <v>31</v>
      </c>
      <c r="EA133" s="738">
        <v>69</v>
      </c>
      <c r="EB133" s="232">
        <f t="shared" si="637"/>
        <v>31</v>
      </c>
      <c r="EC133" s="233">
        <f t="shared" si="638"/>
        <v>69</v>
      </c>
      <c r="ED133" s="257"/>
      <c r="EE133" s="256"/>
      <c r="EF133" s="232">
        <f t="shared" si="639"/>
        <v>0</v>
      </c>
      <c r="EG133" s="233">
        <f t="shared" si="640"/>
        <v>0</v>
      </c>
      <c r="EH133" s="225">
        <f t="shared" si="641"/>
        <v>57</v>
      </c>
      <c r="EI133" s="233">
        <f t="shared" si="642"/>
        <v>168</v>
      </c>
      <c r="EJ133" s="225">
        <f t="shared" si="643"/>
        <v>57</v>
      </c>
      <c r="EK133" s="233">
        <f t="shared" si="644"/>
        <v>168</v>
      </c>
      <c r="EL133" s="336">
        <v>3.46</v>
      </c>
      <c r="EM133" s="286">
        <v>5.9</v>
      </c>
      <c r="EN133" s="232">
        <f t="shared" si="645"/>
        <v>89.96</v>
      </c>
      <c r="EO133" s="233">
        <f t="shared" si="646"/>
        <v>584.1</v>
      </c>
      <c r="EP133" s="336">
        <v>3.81</v>
      </c>
      <c r="EQ133" s="286">
        <v>5.2</v>
      </c>
      <c r="ER133" s="232">
        <f t="shared" si="647"/>
        <v>118.11</v>
      </c>
      <c r="ES133" s="233">
        <f t="shared" si="648"/>
        <v>358.8</v>
      </c>
      <c r="ET133" s="336"/>
      <c r="EU133" s="286"/>
      <c r="EV133" s="232">
        <f t="shared" si="649"/>
        <v>0</v>
      </c>
      <c r="EW133" s="233">
        <f t="shared" si="650"/>
        <v>0</v>
      </c>
      <c r="EX133" s="545">
        <f t="shared" si="651"/>
        <v>3.6503508771929822</v>
      </c>
      <c r="EY133" s="546">
        <f t="shared" si="652"/>
        <v>5.6125000000000007</v>
      </c>
      <c r="EZ133" s="232">
        <f t="shared" si="653"/>
        <v>208.07</v>
      </c>
      <c r="FA133" s="233">
        <f t="shared" si="654"/>
        <v>942.90000000000009</v>
      </c>
      <c r="FB133" s="257">
        <v>73.930000000000007</v>
      </c>
      <c r="FC133" s="735">
        <v>61.4</v>
      </c>
      <c r="FD133" s="232">
        <f t="shared" si="655"/>
        <v>1922.1800000000003</v>
      </c>
      <c r="FE133" s="233">
        <f t="shared" si="656"/>
        <v>6078.5999999999995</v>
      </c>
      <c r="FF133" s="257">
        <v>59.44</v>
      </c>
      <c r="FG133" s="735">
        <v>62.8</v>
      </c>
      <c r="FH133" s="232">
        <f t="shared" si="657"/>
        <v>1842.6399999999999</v>
      </c>
      <c r="FI133" s="233">
        <f t="shared" si="658"/>
        <v>4333.2</v>
      </c>
      <c r="FJ133" s="254"/>
      <c r="FK133" s="253"/>
      <c r="FL133" s="232">
        <f t="shared" si="659"/>
        <v>0</v>
      </c>
      <c r="FM133" s="233">
        <f t="shared" si="660"/>
        <v>0</v>
      </c>
      <c r="FN133" s="232">
        <f t="shared" si="661"/>
        <v>66.049473684210525</v>
      </c>
      <c r="FO133" s="233">
        <f t="shared" si="662"/>
        <v>61.974999999999994</v>
      </c>
      <c r="FP133" s="232">
        <f t="shared" si="663"/>
        <v>3764.82</v>
      </c>
      <c r="FQ133" s="233">
        <f t="shared" si="664"/>
        <v>10411.799999999999</v>
      </c>
      <c r="FR133" s="257">
        <v>188</v>
      </c>
      <c r="FS133" s="735">
        <v>44</v>
      </c>
      <c r="FT133" s="232">
        <f t="shared" si="665"/>
        <v>188</v>
      </c>
      <c r="FU133" s="233">
        <f t="shared" si="666"/>
        <v>44</v>
      </c>
      <c r="FV133" s="257">
        <v>5.59</v>
      </c>
      <c r="FW133" s="735">
        <v>6.3</v>
      </c>
      <c r="FX133" s="232">
        <f t="shared" si="667"/>
        <v>1050.92</v>
      </c>
      <c r="FY133" s="233">
        <f t="shared" si="668"/>
        <v>277.2</v>
      </c>
      <c r="FZ133" s="257">
        <v>78.89</v>
      </c>
      <c r="GA133" s="735">
        <v>60.8</v>
      </c>
      <c r="GB133" s="232">
        <f t="shared" si="669"/>
        <v>14831.32</v>
      </c>
      <c r="GC133" s="233">
        <f t="shared" si="670"/>
        <v>2675.2</v>
      </c>
      <c r="GD133" s="249">
        <f t="shared" si="671"/>
        <v>193</v>
      </c>
      <c r="GE133" s="233">
        <f t="shared" si="672"/>
        <v>339</v>
      </c>
      <c r="GF133" s="232">
        <f t="shared" si="673"/>
        <v>193</v>
      </c>
      <c r="GG133" s="233">
        <f t="shared" si="674"/>
        <v>339</v>
      </c>
      <c r="GH133" s="232">
        <f t="shared" si="675"/>
        <v>923.44</v>
      </c>
      <c r="GI133" s="233">
        <f t="shared" si="676"/>
        <v>1616.1</v>
      </c>
      <c r="GJ133" s="232">
        <f t="shared" si="677"/>
        <v>17297.260000000002</v>
      </c>
      <c r="GK133" s="233">
        <f t="shared" si="678"/>
        <v>26003.399999999998</v>
      </c>
      <c r="GL133" s="249">
        <f t="shared" si="679"/>
        <v>120</v>
      </c>
      <c r="GM133" s="233">
        <f t="shared" si="680"/>
        <v>174</v>
      </c>
      <c r="GN133" s="232">
        <f t="shared" si="681"/>
        <v>120</v>
      </c>
      <c r="GO133" s="233">
        <f t="shared" si="682"/>
        <v>174</v>
      </c>
      <c r="GP133" s="232">
        <f t="shared" si="683"/>
        <v>572.01</v>
      </c>
      <c r="GQ133" s="233">
        <f t="shared" si="684"/>
        <v>889.90000000000009</v>
      </c>
      <c r="GR133" s="232">
        <f t="shared" si="685"/>
        <v>8559.4699999999993</v>
      </c>
      <c r="GS133" s="233">
        <f t="shared" si="686"/>
        <v>12937.2</v>
      </c>
      <c r="GT133" s="249">
        <f t="shared" si="687"/>
        <v>313</v>
      </c>
      <c r="GU133" s="233">
        <f t="shared" si="688"/>
        <v>513</v>
      </c>
      <c r="GV133" s="232">
        <f t="shared" si="689"/>
        <v>313</v>
      </c>
      <c r="GW133" s="233">
        <f t="shared" si="690"/>
        <v>513</v>
      </c>
      <c r="GX133" s="232">
        <f t="shared" si="691"/>
        <v>1495.45</v>
      </c>
      <c r="GY133" s="233">
        <f t="shared" si="692"/>
        <v>2506</v>
      </c>
      <c r="GZ133" s="232">
        <f t="shared" si="693"/>
        <v>25856.730000000003</v>
      </c>
      <c r="HA133" s="233">
        <f t="shared" si="694"/>
        <v>38940.6</v>
      </c>
      <c r="HB133" s="249">
        <f t="shared" si="695"/>
        <v>0</v>
      </c>
      <c r="HC133" s="233">
        <f t="shared" si="696"/>
        <v>0</v>
      </c>
      <c r="HD133" s="232">
        <f t="shared" si="697"/>
        <v>0</v>
      </c>
      <c r="HE133" s="233">
        <f t="shared" si="698"/>
        <v>0</v>
      </c>
      <c r="HF133" s="232" t="str">
        <f t="shared" si="699"/>
        <v/>
      </c>
      <c r="HG133" s="233" t="str">
        <f t="shared" si="700"/>
        <v/>
      </c>
      <c r="HH133" s="232" t="str">
        <f t="shared" si="701"/>
        <v/>
      </c>
      <c r="HI133" s="233" t="str">
        <f t="shared" si="702"/>
        <v/>
      </c>
      <c r="HJ133" s="249">
        <f t="shared" si="703"/>
        <v>2546.37</v>
      </c>
      <c r="HK133" s="233">
        <f t="shared" si="704"/>
        <v>2783.2</v>
      </c>
      <c r="HL133" s="232">
        <f t="shared" si="705"/>
        <v>40688.050000000003</v>
      </c>
      <c r="HM133" s="232">
        <f t="shared" si="706"/>
        <v>41615.800000000003</v>
      </c>
    </row>
    <row r="134" spans="1:221" ht="15.75">
      <c r="A134" s="474" t="s">
        <v>83</v>
      </c>
      <c r="B134" s="466" t="s">
        <v>960</v>
      </c>
      <c r="C134" s="470" t="s">
        <v>964</v>
      </c>
      <c r="D134" s="474">
        <v>156790</v>
      </c>
      <c r="E134" s="252">
        <v>10</v>
      </c>
      <c r="F134" s="473">
        <v>363</v>
      </c>
      <c r="G134" s="462">
        <v>411</v>
      </c>
      <c r="H134" s="254"/>
      <c r="I134" s="255"/>
      <c r="J134" s="232">
        <f t="shared" si="558"/>
        <v>363</v>
      </c>
      <c r="K134" s="233">
        <f t="shared" si="559"/>
        <v>411</v>
      </c>
      <c r="L134" s="333"/>
      <c r="M134" s="253"/>
      <c r="N134" s="232">
        <f t="shared" si="557"/>
        <v>363</v>
      </c>
      <c r="O134" s="233">
        <f t="shared" si="560"/>
        <v>411</v>
      </c>
      <c r="P134" s="232">
        <f t="shared" si="561"/>
        <v>363</v>
      </c>
      <c r="Q134" s="233">
        <f t="shared" si="562"/>
        <v>411</v>
      </c>
      <c r="R134" s="254">
        <v>12</v>
      </c>
      <c r="S134" s="738">
        <v>78</v>
      </c>
      <c r="T134" s="232">
        <f t="shared" si="563"/>
        <v>12</v>
      </c>
      <c r="U134" s="233">
        <f t="shared" si="564"/>
        <v>78</v>
      </c>
      <c r="V134" s="254">
        <v>0</v>
      </c>
      <c r="W134" s="738">
        <v>8</v>
      </c>
      <c r="X134" s="232">
        <f t="shared" si="565"/>
        <v>0</v>
      </c>
      <c r="Y134" s="233">
        <f t="shared" si="566"/>
        <v>8</v>
      </c>
      <c r="Z134" s="257"/>
      <c r="AA134" s="256"/>
      <c r="AB134" s="232">
        <f t="shared" si="567"/>
        <v>0</v>
      </c>
      <c r="AC134" s="233">
        <f t="shared" si="568"/>
        <v>0</v>
      </c>
      <c r="AD134" s="225">
        <f t="shared" si="569"/>
        <v>12</v>
      </c>
      <c r="AE134" s="233">
        <f t="shared" si="570"/>
        <v>86</v>
      </c>
      <c r="AF134" s="225">
        <f t="shared" si="571"/>
        <v>12</v>
      </c>
      <c r="AG134" s="233">
        <f t="shared" si="572"/>
        <v>86</v>
      </c>
      <c r="AH134" s="245">
        <v>3.75</v>
      </c>
      <c r="AI134" s="354">
        <v>4.5999999999999996</v>
      </c>
      <c r="AJ134" s="232">
        <f t="shared" si="573"/>
        <v>45</v>
      </c>
      <c r="AK134" s="233">
        <f t="shared" si="574"/>
        <v>358.79999999999995</v>
      </c>
      <c r="AL134" s="245">
        <v>0</v>
      </c>
      <c r="AM134" s="354">
        <v>3.5</v>
      </c>
      <c r="AN134" s="232">
        <f t="shared" si="575"/>
        <v>0</v>
      </c>
      <c r="AO134" s="233">
        <f t="shared" si="576"/>
        <v>28</v>
      </c>
      <c r="AP134" s="245"/>
      <c r="AQ134" s="354"/>
      <c r="AR134" s="232">
        <f t="shared" si="577"/>
        <v>0</v>
      </c>
      <c r="AS134" s="233">
        <f t="shared" si="578"/>
        <v>0</v>
      </c>
      <c r="AT134" s="545">
        <f t="shared" si="579"/>
        <v>3.75</v>
      </c>
      <c r="AU134" s="546">
        <f t="shared" si="580"/>
        <v>4.4976744186046504</v>
      </c>
      <c r="AV134" s="232">
        <f t="shared" si="581"/>
        <v>45</v>
      </c>
      <c r="AW134" s="233">
        <f t="shared" si="582"/>
        <v>386.79999999999995</v>
      </c>
      <c r="AX134" s="257">
        <v>95.08</v>
      </c>
      <c r="AY134" s="735">
        <v>99.9</v>
      </c>
      <c r="AZ134" s="232">
        <f t="shared" si="583"/>
        <v>1140.96</v>
      </c>
      <c r="BA134" s="233">
        <f t="shared" si="584"/>
        <v>7792.2000000000007</v>
      </c>
      <c r="BB134" s="257">
        <v>0</v>
      </c>
      <c r="BC134" s="735">
        <v>89.4</v>
      </c>
      <c r="BD134" s="232">
        <f t="shared" si="585"/>
        <v>0</v>
      </c>
      <c r="BE134" s="233">
        <f t="shared" si="586"/>
        <v>715.2</v>
      </c>
      <c r="BF134" s="254"/>
      <c r="BG134" s="253">
        <v>0</v>
      </c>
      <c r="BH134" s="232">
        <f t="shared" si="587"/>
        <v>0</v>
      </c>
      <c r="BI134" s="233">
        <f t="shared" si="588"/>
        <v>0</v>
      </c>
      <c r="BJ134" s="232">
        <f t="shared" si="589"/>
        <v>95.08</v>
      </c>
      <c r="BK134" s="233">
        <f t="shared" si="590"/>
        <v>98.923255813953503</v>
      </c>
      <c r="BL134" s="232">
        <f t="shared" si="591"/>
        <v>1140.96</v>
      </c>
      <c r="BM134" s="233">
        <f t="shared" si="592"/>
        <v>8507.4000000000015</v>
      </c>
      <c r="BN134" s="257">
        <v>109</v>
      </c>
      <c r="BO134" s="738">
        <v>94</v>
      </c>
      <c r="BP134" s="232">
        <f t="shared" si="593"/>
        <v>109</v>
      </c>
      <c r="BQ134" s="233">
        <f t="shared" si="594"/>
        <v>94</v>
      </c>
      <c r="BR134" s="257">
        <v>50</v>
      </c>
      <c r="BS134" s="738">
        <v>40</v>
      </c>
      <c r="BT134" s="232">
        <f t="shared" si="595"/>
        <v>50</v>
      </c>
      <c r="BU134" s="233">
        <f t="shared" si="596"/>
        <v>40</v>
      </c>
      <c r="BV134" s="257"/>
      <c r="BW134" s="256"/>
      <c r="BX134" s="232">
        <f t="shared" si="597"/>
        <v>0</v>
      </c>
      <c r="BY134" s="233">
        <f t="shared" si="598"/>
        <v>0</v>
      </c>
      <c r="BZ134" s="225">
        <f t="shared" si="599"/>
        <v>159</v>
      </c>
      <c r="CA134" s="233">
        <f t="shared" si="600"/>
        <v>134</v>
      </c>
      <c r="CB134" s="225">
        <f t="shared" si="601"/>
        <v>159</v>
      </c>
      <c r="CC134" s="233">
        <f t="shared" si="602"/>
        <v>134</v>
      </c>
      <c r="CD134" s="336">
        <v>5.64</v>
      </c>
      <c r="CE134" s="286">
        <v>6.5</v>
      </c>
      <c r="CF134" s="232">
        <f t="shared" si="603"/>
        <v>614.76</v>
      </c>
      <c r="CG134" s="233">
        <f t="shared" si="604"/>
        <v>611</v>
      </c>
      <c r="CH134" s="336">
        <v>4.8</v>
      </c>
      <c r="CI134" s="286">
        <v>5.3</v>
      </c>
      <c r="CJ134" s="232">
        <f t="shared" si="605"/>
        <v>240</v>
      </c>
      <c r="CK134" s="233">
        <f t="shared" si="606"/>
        <v>212</v>
      </c>
      <c r="CL134" s="336"/>
      <c r="CM134" s="286">
        <v>0</v>
      </c>
      <c r="CN134" s="232">
        <f t="shared" si="607"/>
        <v>0</v>
      </c>
      <c r="CO134" s="233">
        <f t="shared" si="608"/>
        <v>0</v>
      </c>
      <c r="CP134" s="232">
        <f t="shared" si="609"/>
        <v>5.3758490566037738</v>
      </c>
      <c r="CQ134" s="546">
        <f t="shared" si="610"/>
        <v>6.1417910447761193</v>
      </c>
      <c r="CR134" s="232">
        <f t="shared" si="611"/>
        <v>854.76</v>
      </c>
      <c r="CS134" s="233">
        <f t="shared" si="612"/>
        <v>823</v>
      </c>
      <c r="CT134" s="257">
        <v>104.38</v>
      </c>
      <c r="CU134" s="735">
        <v>105.3</v>
      </c>
      <c r="CV134" s="232">
        <f t="shared" si="613"/>
        <v>11377.42</v>
      </c>
      <c r="CW134" s="233">
        <f t="shared" si="614"/>
        <v>9898.1999999999989</v>
      </c>
      <c r="CX134" s="257">
        <v>78.52</v>
      </c>
      <c r="CY134" s="735">
        <v>76.099999999999994</v>
      </c>
      <c r="CZ134" s="232">
        <f t="shared" si="615"/>
        <v>3926</v>
      </c>
      <c r="DA134" s="233">
        <f t="shared" si="616"/>
        <v>3044</v>
      </c>
      <c r="DB134" s="254"/>
      <c r="DC134" s="253"/>
      <c r="DD134" s="232">
        <f t="shared" si="617"/>
        <v>0</v>
      </c>
      <c r="DE134" s="233">
        <f t="shared" si="618"/>
        <v>0</v>
      </c>
      <c r="DF134" s="232">
        <f t="shared" si="619"/>
        <v>96.247924528301894</v>
      </c>
      <c r="DG134" s="233">
        <f t="shared" si="620"/>
        <v>96.583582089552237</v>
      </c>
      <c r="DH134" s="232">
        <f t="shared" si="621"/>
        <v>15303.420000000002</v>
      </c>
      <c r="DI134" s="233">
        <f t="shared" si="622"/>
        <v>12942.2</v>
      </c>
      <c r="DJ134" s="232">
        <f t="shared" si="623"/>
        <v>171</v>
      </c>
      <c r="DK134" s="233">
        <f t="shared" si="624"/>
        <v>220</v>
      </c>
      <c r="DL134" s="232">
        <f t="shared" si="625"/>
        <v>171</v>
      </c>
      <c r="DM134" s="233">
        <f t="shared" si="626"/>
        <v>220</v>
      </c>
      <c r="DN134" s="545">
        <f t="shared" si="627"/>
        <v>5.2617543859649123</v>
      </c>
      <c r="DO134" s="546">
        <f t="shared" si="628"/>
        <v>5.499090909090909</v>
      </c>
      <c r="DP134" s="232">
        <f t="shared" si="629"/>
        <v>899.76</v>
      </c>
      <c r="DQ134" s="233">
        <f t="shared" si="630"/>
        <v>1209.8</v>
      </c>
      <c r="DR134" s="232">
        <f t="shared" si="631"/>
        <v>96.165964912280714</v>
      </c>
      <c r="DS134" s="233">
        <f t="shared" si="632"/>
        <v>97.498181818181834</v>
      </c>
      <c r="DT134" s="232">
        <f t="shared" si="633"/>
        <v>16444.38</v>
      </c>
      <c r="DU134" s="233">
        <f t="shared" si="634"/>
        <v>21449.600000000002</v>
      </c>
      <c r="DV134" s="257">
        <v>25</v>
      </c>
      <c r="DW134" s="738">
        <v>74</v>
      </c>
      <c r="DX134" s="232">
        <f t="shared" si="635"/>
        <v>25</v>
      </c>
      <c r="DY134" s="233">
        <f t="shared" si="636"/>
        <v>74</v>
      </c>
      <c r="DZ134" s="257">
        <v>8</v>
      </c>
      <c r="EA134" s="738">
        <v>27</v>
      </c>
      <c r="EB134" s="232">
        <f t="shared" si="637"/>
        <v>8</v>
      </c>
      <c r="EC134" s="233">
        <f t="shared" si="638"/>
        <v>27</v>
      </c>
      <c r="ED134" s="257"/>
      <c r="EE134" s="256"/>
      <c r="EF134" s="232">
        <f t="shared" si="639"/>
        <v>0</v>
      </c>
      <c r="EG134" s="233">
        <f t="shared" si="640"/>
        <v>0</v>
      </c>
      <c r="EH134" s="225">
        <f t="shared" si="641"/>
        <v>33</v>
      </c>
      <c r="EI134" s="233">
        <f t="shared" si="642"/>
        <v>101</v>
      </c>
      <c r="EJ134" s="225">
        <f t="shared" si="643"/>
        <v>33</v>
      </c>
      <c r="EK134" s="233">
        <f t="shared" si="644"/>
        <v>101</v>
      </c>
      <c r="EL134" s="336">
        <v>3.56</v>
      </c>
      <c r="EM134" s="286">
        <v>6.5</v>
      </c>
      <c r="EN134" s="232">
        <f t="shared" si="645"/>
        <v>89</v>
      </c>
      <c r="EO134" s="233">
        <f t="shared" si="646"/>
        <v>481</v>
      </c>
      <c r="EP134" s="336">
        <v>4.63</v>
      </c>
      <c r="EQ134" s="286">
        <v>5.3</v>
      </c>
      <c r="ER134" s="232">
        <f t="shared" si="647"/>
        <v>37.04</v>
      </c>
      <c r="ES134" s="233">
        <f t="shared" si="648"/>
        <v>143.1</v>
      </c>
      <c r="ET134" s="336"/>
      <c r="EU134" s="286"/>
      <c r="EV134" s="232">
        <f t="shared" si="649"/>
        <v>0</v>
      </c>
      <c r="EW134" s="233">
        <f t="shared" si="650"/>
        <v>0</v>
      </c>
      <c r="EX134" s="545">
        <f t="shared" si="651"/>
        <v>3.8193939393939393</v>
      </c>
      <c r="EY134" s="546">
        <f t="shared" si="652"/>
        <v>6.1792079207920798</v>
      </c>
      <c r="EZ134" s="232">
        <f t="shared" si="653"/>
        <v>126.03999999999999</v>
      </c>
      <c r="FA134" s="233">
        <f t="shared" si="654"/>
        <v>624.1</v>
      </c>
      <c r="FB134" s="257">
        <v>65.08</v>
      </c>
      <c r="FC134" s="735">
        <v>60.8</v>
      </c>
      <c r="FD134" s="232">
        <f t="shared" si="655"/>
        <v>1627</v>
      </c>
      <c r="FE134" s="233">
        <f t="shared" si="656"/>
        <v>4499.2</v>
      </c>
      <c r="FF134" s="257">
        <v>63.25</v>
      </c>
      <c r="FG134" s="735">
        <v>58.1</v>
      </c>
      <c r="FH134" s="232">
        <f t="shared" si="657"/>
        <v>506</v>
      </c>
      <c r="FI134" s="233">
        <f t="shared" si="658"/>
        <v>1568.7</v>
      </c>
      <c r="FJ134" s="254"/>
      <c r="FK134" s="253"/>
      <c r="FL134" s="232">
        <f t="shared" si="659"/>
        <v>0</v>
      </c>
      <c r="FM134" s="233">
        <f t="shared" si="660"/>
        <v>0</v>
      </c>
      <c r="FN134" s="232">
        <f t="shared" si="661"/>
        <v>64.63636363636364</v>
      </c>
      <c r="FO134" s="233">
        <f t="shared" si="662"/>
        <v>60.078217821782175</v>
      </c>
      <c r="FP134" s="232">
        <f t="shared" si="663"/>
        <v>2133</v>
      </c>
      <c r="FQ134" s="233">
        <f t="shared" si="664"/>
        <v>6067.9</v>
      </c>
      <c r="FR134" s="257">
        <v>159</v>
      </c>
      <c r="FS134" s="735">
        <v>90</v>
      </c>
      <c r="FT134" s="232">
        <f t="shared" si="665"/>
        <v>159</v>
      </c>
      <c r="FU134" s="233">
        <f t="shared" si="666"/>
        <v>90</v>
      </c>
      <c r="FV134" s="257">
        <v>5.64</v>
      </c>
      <c r="FW134" s="735">
        <v>7.1</v>
      </c>
      <c r="FX134" s="232">
        <f t="shared" si="667"/>
        <v>896.76</v>
      </c>
      <c r="FY134" s="233">
        <f t="shared" si="668"/>
        <v>639</v>
      </c>
      <c r="FZ134" s="257">
        <v>88.27</v>
      </c>
      <c r="GA134" s="735">
        <v>77.8</v>
      </c>
      <c r="GB134" s="232">
        <f t="shared" si="669"/>
        <v>14034.929999999998</v>
      </c>
      <c r="GC134" s="233">
        <f t="shared" si="670"/>
        <v>7002</v>
      </c>
      <c r="GD134" s="249">
        <f t="shared" si="671"/>
        <v>146</v>
      </c>
      <c r="GE134" s="233">
        <f t="shared" si="672"/>
        <v>246</v>
      </c>
      <c r="GF134" s="232">
        <f t="shared" si="673"/>
        <v>146</v>
      </c>
      <c r="GG134" s="233">
        <f t="shared" si="674"/>
        <v>246</v>
      </c>
      <c r="GH134" s="232">
        <f t="shared" si="675"/>
        <v>748.76</v>
      </c>
      <c r="GI134" s="233">
        <f t="shared" si="676"/>
        <v>1450.8</v>
      </c>
      <c r="GJ134" s="232">
        <f t="shared" si="677"/>
        <v>14145.380000000001</v>
      </c>
      <c r="GK134" s="233">
        <f t="shared" si="678"/>
        <v>22189.600000000002</v>
      </c>
      <c r="GL134" s="249">
        <f t="shared" si="679"/>
        <v>58</v>
      </c>
      <c r="GM134" s="233">
        <f t="shared" si="680"/>
        <v>75</v>
      </c>
      <c r="GN134" s="232">
        <f t="shared" si="681"/>
        <v>58</v>
      </c>
      <c r="GO134" s="233">
        <f t="shared" si="682"/>
        <v>75</v>
      </c>
      <c r="GP134" s="232">
        <f t="shared" si="683"/>
        <v>277.04000000000002</v>
      </c>
      <c r="GQ134" s="233">
        <f t="shared" si="684"/>
        <v>383.1</v>
      </c>
      <c r="GR134" s="232">
        <f t="shared" si="685"/>
        <v>4432</v>
      </c>
      <c r="GS134" s="233">
        <f t="shared" si="686"/>
        <v>5327.9</v>
      </c>
      <c r="GT134" s="249">
        <f t="shared" si="687"/>
        <v>204</v>
      </c>
      <c r="GU134" s="233">
        <f t="shared" si="688"/>
        <v>321</v>
      </c>
      <c r="GV134" s="232">
        <f t="shared" si="689"/>
        <v>204</v>
      </c>
      <c r="GW134" s="233">
        <f t="shared" si="690"/>
        <v>321</v>
      </c>
      <c r="GX134" s="232">
        <f t="shared" si="691"/>
        <v>1025.8</v>
      </c>
      <c r="GY134" s="233">
        <f t="shared" si="692"/>
        <v>1833.9</v>
      </c>
      <c r="GZ134" s="232">
        <f t="shared" si="693"/>
        <v>18577.38</v>
      </c>
      <c r="HA134" s="233">
        <f t="shared" si="694"/>
        <v>27517.5</v>
      </c>
      <c r="HB134" s="249">
        <f t="shared" si="695"/>
        <v>0</v>
      </c>
      <c r="HC134" s="233">
        <f t="shared" si="696"/>
        <v>0</v>
      </c>
      <c r="HD134" s="232">
        <f t="shared" si="697"/>
        <v>0</v>
      </c>
      <c r="HE134" s="233">
        <f t="shared" si="698"/>
        <v>0</v>
      </c>
      <c r="HF134" s="232" t="str">
        <f t="shared" si="699"/>
        <v/>
      </c>
      <c r="HG134" s="233" t="str">
        <f t="shared" si="700"/>
        <v/>
      </c>
      <c r="HH134" s="232" t="str">
        <f t="shared" si="701"/>
        <v/>
      </c>
      <c r="HI134" s="233" t="str">
        <f t="shared" si="702"/>
        <v/>
      </c>
      <c r="HJ134" s="249">
        <f t="shared" si="703"/>
        <v>1922.56</v>
      </c>
      <c r="HK134" s="233">
        <f t="shared" si="704"/>
        <v>2472.9</v>
      </c>
      <c r="HL134" s="232">
        <f t="shared" si="705"/>
        <v>32612.309999999998</v>
      </c>
      <c r="HM134" s="232">
        <f t="shared" si="706"/>
        <v>34519.5</v>
      </c>
    </row>
    <row r="135" spans="1:221" ht="15.75">
      <c r="A135" s="465" t="s">
        <v>83</v>
      </c>
      <c r="B135" s="466" t="s">
        <v>961</v>
      </c>
      <c r="C135" s="467"/>
      <c r="D135" s="474">
        <v>156851</v>
      </c>
      <c r="E135" s="252">
        <v>10</v>
      </c>
      <c r="F135" s="473">
        <v>185</v>
      </c>
      <c r="G135" s="462">
        <v>191</v>
      </c>
      <c r="H135" s="254"/>
      <c r="I135" s="255"/>
      <c r="J135" s="232">
        <f t="shared" si="558"/>
        <v>185</v>
      </c>
      <c r="K135" s="233">
        <f t="shared" si="559"/>
        <v>191</v>
      </c>
      <c r="L135" s="333"/>
      <c r="M135" s="253"/>
      <c r="N135" s="232">
        <f t="shared" si="557"/>
        <v>185</v>
      </c>
      <c r="O135" s="233">
        <f t="shared" si="560"/>
        <v>191</v>
      </c>
      <c r="P135" s="232">
        <f t="shared" si="561"/>
        <v>185</v>
      </c>
      <c r="Q135" s="233">
        <f t="shared" si="562"/>
        <v>191</v>
      </c>
      <c r="R135" s="254">
        <v>9</v>
      </c>
      <c r="S135" s="738">
        <v>13</v>
      </c>
      <c r="T135" s="232">
        <f t="shared" si="563"/>
        <v>9</v>
      </c>
      <c r="U135" s="233">
        <f t="shared" si="564"/>
        <v>13</v>
      </c>
      <c r="V135" s="254">
        <v>2</v>
      </c>
      <c r="W135" s="738">
        <v>3</v>
      </c>
      <c r="X135" s="232">
        <f t="shared" si="565"/>
        <v>2</v>
      </c>
      <c r="Y135" s="233">
        <f t="shared" si="566"/>
        <v>3</v>
      </c>
      <c r="Z135" s="257"/>
      <c r="AA135" s="256"/>
      <c r="AB135" s="232">
        <f t="shared" si="567"/>
        <v>0</v>
      </c>
      <c r="AC135" s="233">
        <f t="shared" si="568"/>
        <v>0</v>
      </c>
      <c r="AD135" s="225">
        <f t="shared" si="569"/>
        <v>11</v>
      </c>
      <c r="AE135" s="233">
        <f t="shared" si="570"/>
        <v>16</v>
      </c>
      <c r="AF135" s="225">
        <f t="shared" si="571"/>
        <v>11</v>
      </c>
      <c r="AG135" s="233">
        <f t="shared" si="572"/>
        <v>16</v>
      </c>
      <c r="AH135" s="245">
        <v>3.94</v>
      </c>
      <c r="AI135" s="354">
        <v>3.6</v>
      </c>
      <c r="AJ135" s="232">
        <f t="shared" si="573"/>
        <v>35.46</v>
      </c>
      <c r="AK135" s="233">
        <f t="shared" si="574"/>
        <v>46.800000000000004</v>
      </c>
      <c r="AL135" s="245">
        <v>4</v>
      </c>
      <c r="AM135" s="354">
        <v>3.3</v>
      </c>
      <c r="AN135" s="232">
        <f t="shared" si="575"/>
        <v>8</v>
      </c>
      <c r="AO135" s="233">
        <f t="shared" si="576"/>
        <v>9.8999999999999986</v>
      </c>
      <c r="AP135" s="245"/>
      <c r="AQ135" s="354"/>
      <c r="AR135" s="232">
        <f t="shared" si="577"/>
        <v>0</v>
      </c>
      <c r="AS135" s="233">
        <f t="shared" si="578"/>
        <v>0</v>
      </c>
      <c r="AT135" s="545">
        <f t="shared" si="579"/>
        <v>3.9509090909090911</v>
      </c>
      <c r="AU135" s="546">
        <f t="shared" si="580"/>
        <v>3.5437500000000002</v>
      </c>
      <c r="AV135" s="232">
        <f t="shared" si="581"/>
        <v>43.46</v>
      </c>
      <c r="AW135" s="233">
        <f t="shared" si="582"/>
        <v>56.7</v>
      </c>
      <c r="AX135" s="257">
        <v>71.22</v>
      </c>
      <c r="AY135" s="735">
        <v>78</v>
      </c>
      <c r="AZ135" s="232">
        <f t="shared" si="583"/>
        <v>640.98</v>
      </c>
      <c r="BA135" s="233">
        <f t="shared" si="584"/>
        <v>1014</v>
      </c>
      <c r="BB135" s="257">
        <v>70.5</v>
      </c>
      <c r="BC135" s="735">
        <v>92.7</v>
      </c>
      <c r="BD135" s="232">
        <f t="shared" si="585"/>
        <v>141</v>
      </c>
      <c r="BE135" s="233">
        <f t="shared" si="586"/>
        <v>278.10000000000002</v>
      </c>
      <c r="BF135" s="254"/>
      <c r="BG135" s="253">
        <v>0</v>
      </c>
      <c r="BH135" s="232">
        <f t="shared" si="587"/>
        <v>0</v>
      </c>
      <c r="BI135" s="233">
        <f t="shared" si="588"/>
        <v>0</v>
      </c>
      <c r="BJ135" s="232">
        <f t="shared" si="589"/>
        <v>71.089090909090913</v>
      </c>
      <c r="BK135" s="233">
        <f t="shared" si="590"/>
        <v>80.756249999999994</v>
      </c>
      <c r="BL135" s="232">
        <f t="shared" si="591"/>
        <v>781.98</v>
      </c>
      <c r="BM135" s="233">
        <f t="shared" si="592"/>
        <v>1292.0999999999999</v>
      </c>
      <c r="BN135" s="257">
        <v>53</v>
      </c>
      <c r="BO135" s="738">
        <v>63</v>
      </c>
      <c r="BP135" s="232">
        <f t="shared" si="593"/>
        <v>53</v>
      </c>
      <c r="BQ135" s="233">
        <f t="shared" si="594"/>
        <v>63</v>
      </c>
      <c r="BR135" s="257">
        <v>41</v>
      </c>
      <c r="BS135" s="738">
        <v>37</v>
      </c>
      <c r="BT135" s="232">
        <f t="shared" si="595"/>
        <v>41</v>
      </c>
      <c r="BU135" s="233">
        <f t="shared" si="596"/>
        <v>37</v>
      </c>
      <c r="BV135" s="257"/>
      <c r="BW135" s="256"/>
      <c r="BX135" s="232">
        <f t="shared" si="597"/>
        <v>0</v>
      </c>
      <c r="BY135" s="233">
        <f t="shared" si="598"/>
        <v>0</v>
      </c>
      <c r="BZ135" s="225">
        <f t="shared" si="599"/>
        <v>94</v>
      </c>
      <c r="CA135" s="233">
        <f t="shared" si="600"/>
        <v>100</v>
      </c>
      <c r="CB135" s="225">
        <f t="shared" si="601"/>
        <v>94</v>
      </c>
      <c r="CC135" s="233">
        <f t="shared" si="602"/>
        <v>100</v>
      </c>
      <c r="CD135" s="336">
        <v>4.74</v>
      </c>
      <c r="CE135" s="286">
        <v>4.2</v>
      </c>
      <c r="CF135" s="232">
        <f t="shared" si="603"/>
        <v>251.22</v>
      </c>
      <c r="CG135" s="233">
        <f t="shared" si="604"/>
        <v>264.60000000000002</v>
      </c>
      <c r="CH135" s="336">
        <v>4.7</v>
      </c>
      <c r="CI135" s="286">
        <v>5.5</v>
      </c>
      <c r="CJ135" s="232">
        <f t="shared" si="605"/>
        <v>192.70000000000002</v>
      </c>
      <c r="CK135" s="233">
        <f t="shared" si="606"/>
        <v>203.5</v>
      </c>
      <c r="CL135" s="336"/>
      <c r="CM135" s="286">
        <v>0</v>
      </c>
      <c r="CN135" s="232">
        <f t="shared" si="607"/>
        <v>0</v>
      </c>
      <c r="CO135" s="233">
        <f t="shared" si="608"/>
        <v>0</v>
      </c>
      <c r="CP135" s="232">
        <f t="shared" si="609"/>
        <v>4.7225531914893617</v>
      </c>
      <c r="CQ135" s="546">
        <f t="shared" si="610"/>
        <v>4.681</v>
      </c>
      <c r="CR135" s="232">
        <f t="shared" si="611"/>
        <v>443.92</v>
      </c>
      <c r="CS135" s="233">
        <f t="shared" si="612"/>
        <v>468.1</v>
      </c>
      <c r="CT135" s="257">
        <v>88.23</v>
      </c>
      <c r="CU135" s="735">
        <v>84.7</v>
      </c>
      <c r="CV135" s="232">
        <f t="shared" si="613"/>
        <v>4676.1900000000005</v>
      </c>
      <c r="CW135" s="233">
        <f t="shared" si="614"/>
        <v>5336.1</v>
      </c>
      <c r="CX135" s="257">
        <v>71.680000000000007</v>
      </c>
      <c r="CY135" s="735">
        <v>79.3</v>
      </c>
      <c r="CZ135" s="232">
        <f t="shared" si="615"/>
        <v>2938.88</v>
      </c>
      <c r="DA135" s="233">
        <f t="shared" si="616"/>
        <v>2934.1</v>
      </c>
      <c r="DB135" s="254"/>
      <c r="DC135" s="253"/>
      <c r="DD135" s="232">
        <f t="shared" si="617"/>
        <v>0</v>
      </c>
      <c r="DE135" s="233">
        <f t="shared" si="618"/>
        <v>0</v>
      </c>
      <c r="DF135" s="232">
        <f t="shared" si="619"/>
        <v>81.011382978723404</v>
      </c>
      <c r="DG135" s="233">
        <f t="shared" si="620"/>
        <v>82.702000000000012</v>
      </c>
      <c r="DH135" s="232">
        <f t="shared" si="621"/>
        <v>7615.07</v>
      </c>
      <c r="DI135" s="233">
        <f t="shared" si="622"/>
        <v>8270.2000000000007</v>
      </c>
      <c r="DJ135" s="232">
        <f t="shared" si="623"/>
        <v>105</v>
      </c>
      <c r="DK135" s="233">
        <f t="shared" si="624"/>
        <v>116</v>
      </c>
      <c r="DL135" s="232">
        <f t="shared" si="625"/>
        <v>105</v>
      </c>
      <c r="DM135" s="233">
        <f t="shared" si="626"/>
        <v>116</v>
      </c>
      <c r="DN135" s="545">
        <f t="shared" si="627"/>
        <v>4.6417142857142855</v>
      </c>
      <c r="DO135" s="546">
        <f t="shared" si="628"/>
        <v>4.5241379310344829</v>
      </c>
      <c r="DP135" s="232">
        <f t="shared" si="629"/>
        <v>487.38</v>
      </c>
      <c r="DQ135" s="233">
        <f t="shared" si="630"/>
        <v>524.80000000000007</v>
      </c>
      <c r="DR135" s="232">
        <f t="shared" si="631"/>
        <v>79.971904761904753</v>
      </c>
      <c r="DS135" s="233">
        <f t="shared" si="632"/>
        <v>82.433620689655186</v>
      </c>
      <c r="DT135" s="232">
        <f t="shared" si="633"/>
        <v>8397.0499999999993</v>
      </c>
      <c r="DU135" s="233">
        <f t="shared" si="634"/>
        <v>9562.3000000000011</v>
      </c>
      <c r="DV135" s="257">
        <v>9</v>
      </c>
      <c r="DW135" s="738">
        <v>38</v>
      </c>
      <c r="DX135" s="232">
        <f t="shared" si="635"/>
        <v>9</v>
      </c>
      <c r="DY135" s="233">
        <f t="shared" si="636"/>
        <v>38</v>
      </c>
      <c r="DZ135" s="257">
        <v>16</v>
      </c>
      <c r="EA135" s="738">
        <v>20</v>
      </c>
      <c r="EB135" s="232">
        <f t="shared" si="637"/>
        <v>16</v>
      </c>
      <c r="EC135" s="233">
        <f t="shared" si="638"/>
        <v>20</v>
      </c>
      <c r="ED135" s="257"/>
      <c r="EE135" s="256"/>
      <c r="EF135" s="232">
        <f t="shared" si="639"/>
        <v>0</v>
      </c>
      <c r="EG135" s="233">
        <f t="shared" si="640"/>
        <v>0</v>
      </c>
      <c r="EH135" s="225">
        <f t="shared" si="641"/>
        <v>25</v>
      </c>
      <c r="EI135" s="233">
        <f t="shared" si="642"/>
        <v>58</v>
      </c>
      <c r="EJ135" s="225">
        <f t="shared" si="643"/>
        <v>25</v>
      </c>
      <c r="EK135" s="233">
        <f t="shared" si="644"/>
        <v>58</v>
      </c>
      <c r="EL135" s="336">
        <v>3.22</v>
      </c>
      <c r="EM135" s="286">
        <v>5.2</v>
      </c>
      <c r="EN135" s="232">
        <f t="shared" si="645"/>
        <v>28.98</v>
      </c>
      <c r="EO135" s="233">
        <f t="shared" si="646"/>
        <v>197.6</v>
      </c>
      <c r="EP135" s="336">
        <v>3.31</v>
      </c>
      <c r="EQ135" s="286">
        <v>5.4</v>
      </c>
      <c r="ER135" s="232">
        <f t="shared" si="647"/>
        <v>52.96</v>
      </c>
      <c r="ES135" s="233">
        <f t="shared" si="648"/>
        <v>108</v>
      </c>
      <c r="ET135" s="336"/>
      <c r="EU135" s="286"/>
      <c r="EV135" s="232">
        <f t="shared" si="649"/>
        <v>0</v>
      </c>
      <c r="EW135" s="233">
        <f t="shared" si="650"/>
        <v>0</v>
      </c>
      <c r="EX135" s="545">
        <f t="shared" si="651"/>
        <v>3.2776000000000001</v>
      </c>
      <c r="EY135" s="546">
        <f t="shared" si="652"/>
        <v>5.2689655172413801</v>
      </c>
      <c r="EZ135" s="232">
        <f t="shared" si="653"/>
        <v>81.94</v>
      </c>
      <c r="FA135" s="233">
        <f t="shared" si="654"/>
        <v>305.60000000000002</v>
      </c>
      <c r="FB135" s="257">
        <v>62.89</v>
      </c>
      <c r="FC135" s="735">
        <v>55.1</v>
      </c>
      <c r="FD135" s="232">
        <f t="shared" si="655"/>
        <v>566.01</v>
      </c>
      <c r="FE135" s="233">
        <f t="shared" si="656"/>
        <v>2093.8000000000002</v>
      </c>
      <c r="FF135" s="257">
        <v>60.81</v>
      </c>
      <c r="FG135" s="735">
        <v>53.6</v>
      </c>
      <c r="FH135" s="232">
        <f t="shared" si="657"/>
        <v>972.96</v>
      </c>
      <c r="FI135" s="233">
        <f t="shared" si="658"/>
        <v>1072</v>
      </c>
      <c r="FJ135" s="254"/>
      <c r="FK135" s="253"/>
      <c r="FL135" s="232">
        <f t="shared" si="659"/>
        <v>0</v>
      </c>
      <c r="FM135" s="233">
        <f t="shared" si="660"/>
        <v>0</v>
      </c>
      <c r="FN135" s="232">
        <f t="shared" si="661"/>
        <v>61.558799999999998</v>
      </c>
      <c r="FO135" s="233">
        <f t="shared" si="662"/>
        <v>54.58275862068966</v>
      </c>
      <c r="FP135" s="232">
        <f t="shared" si="663"/>
        <v>1538.97</v>
      </c>
      <c r="FQ135" s="233">
        <f t="shared" si="664"/>
        <v>3165.8</v>
      </c>
      <c r="FR135" s="257">
        <v>55</v>
      </c>
      <c r="FS135" s="735">
        <v>17</v>
      </c>
      <c r="FT135" s="232">
        <f t="shared" si="665"/>
        <v>55</v>
      </c>
      <c r="FU135" s="233">
        <f t="shared" si="666"/>
        <v>17</v>
      </c>
      <c r="FV135" s="257">
        <v>3.92</v>
      </c>
      <c r="FW135" s="735">
        <v>6.3</v>
      </c>
      <c r="FX135" s="232">
        <f t="shared" si="667"/>
        <v>215.6</v>
      </c>
      <c r="FY135" s="233">
        <f t="shared" si="668"/>
        <v>107.1</v>
      </c>
      <c r="FZ135" s="257">
        <v>54.51</v>
      </c>
      <c r="GA135" s="735">
        <v>63.1</v>
      </c>
      <c r="GB135" s="232">
        <f t="shared" si="669"/>
        <v>2998.0499999999997</v>
      </c>
      <c r="GC135" s="233">
        <f t="shared" si="670"/>
        <v>1072.7</v>
      </c>
      <c r="GD135" s="249">
        <f t="shared" si="671"/>
        <v>71</v>
      </c>
      <c r="GE135" s="233">
        <f t="shared" si="672"/>
        <v>114</v>
      </c>
      <c r="GF135" s="232">
        <f t="shared" si="673"/>
        <v>71</v>
      </c>
      <c r="GG135" s="233">
        <f t="shared" si="674"/>
        <v>114</v>
      </c>
      <c r="GH135" s="232">
        <f t="shared" si="675"/>
        <v>315.66000000000003</v>
      </c>
      <c r="GI135" s="233">
        <f t="shared" si="676"/>
        <v>509</v>
      </c>
      <c r="GJ135" s="232">
        <f t="shared" si="677"/>
        <v>5883.18</v>
      </c>
      <c r="GK135" s="233">
        <f t="shared" si="678"/>
        <v>8443.9000000000015</v>
      </c>
      <c r="GL135" s="249">
        <f t="shared" si="679"/>
        <v>59</v>
      </c>
      <c r="GM135" s="233">
        <f t="shared" si="680"/>
        <v>60</v>
      </c>
      <c r="GN135" s="232">
        <f t="shared" si="681"/>
        <v>59</v>
      </c>
      <c r="GO135" s="233">
        <f t="shared" si="682"/>
        <v>60</v>
      </c>
      <c r="GP135" s="232">
        <f t="shared" si="683"/>
        <v>253.66000000000003</v>
      </c>
      <c r="GQ135" s="233">
        <f t="shared" si="684"/>
        <v>321.39999999999998</v>
      </c>
      <c r="GR135" s="232">
        <f t="shared" si="685"/>
        <v>4052.84</v>
      </c>
      <c r="GS135" s="233">
        <f t="shared" si="686"/>
        <v>4284.2</v>
      </c>
      <c r="GT135" s="249">
        <f t="shared" si="687"/>
        <v>130</v>
      </c>
      <c r="GU135" s="233">
        <f t="shared" si="688"/>
        <v>174</v>
      </c>
      <c r="GV135" s="232">
        <f t="shared" si="689"/>
        <v>130</v>
      </c>
      <c r="GW135" s="233">
        <f t="shared" si="690"/>
        <v>174</v>
      </c>
      <c r="GX135" s="232">
        <f t="shared" si="691"/>
        <v>569.32000000000005</v>
      </c>
      <c r="GY135" s="233">
        <f t="shared" si="692"/>
        <v>830.4</v>
      </c>
      <c r="GZ135" s="232">
        <f t="shared" si="693"/>
        <v>9936.02</v>
      </c>
      <c r="HA135" s="233">
        <f t="shared" si="694"/>
        <v>12728.100000000002</v>
      </c>
      <c r="HB135" s="249">
        <f t="shared" si="695"/>
        <v>0</v>
      </c>
      <c r="HC135" s="233">
        <f t="shared" si="696"/>
        <v>0</v>
      </c>
      <c r="HD135" s="232">
        <f t="shared" si="697"/>
        <v>0</v>
      </c>
      <c r="HE135" s="233">
        <f t="shared" si="698"/>
        <v>0</v>
      </c>
      <c r="HF135" s="232" t="str">
        <f t="shared" si="699"/>
        <v/>
      </c>
      <c r="HG135" s="233" t="str">
        <f t="shared" si="700"/>
        <v/>
      </c>
      <c r="HH135" s="232" t="str">
        <f t="shared" si="701"/>
        <v/>
      </c>
      <c r="HI135" s="233" t="str">
        <f t="shared" si="702"/>
        <v/>
      </c>
      <c r="HJ135" s="249">
        <f t="shared" si="703"/>
        <v>784.92</v>
      </c>
      <c r="HK135" s="233">
        <f t="shared" si="704"/>
        <v>937.50000000000011</v>
      </c>
      <c r="HL135" s="232">
        <f t="shared" si="705"/>
        <v>12934.069999999998</v>
      </c>
      <c r="HM135" s="232">
        <f t="shared" si="706"/>
        <v>13800.800000000003</v>
      </c>
    </row>
    <row r="136" spans="1:221" ht="15.75">
      <c r="A136" s="368" t="s">
        <v>84</v>
      </c>
      <c r="B136" s="369" t="s">
        <v>662</v>
      </c>
      <c r="C136" s="370"/>
      <c r="D136" s="368">
        <v>159391</v>
      </c>
      <c r="E136" s="371">
        <v>1</v>
      </c>
      <c r="F136" s="332">
        <v>4388</v>
      </c>
      <c r="G136" s="372">
        <v>4440</v>
      </c>
      <c r="H136" s="254">
        <v>74</v>
      </c>
      <c r="I136" s="372">
        <v>93</v>
      </c>
      <c r="J136" s="232">
        <f t="shared" si="558"/>
        <v>4314</v>
      </c>
      <c r="K136" s="233">
        <f t="shared" si="559"/>
        <v>4347</v>
      </c>
      <c r="L136" s="253"/>
      <c r="M136" s="253"/>
      <c r="N136" s="232">
        <f t="shared" si="557"/>
        <v>4314</v>
      </c>
      <c r="O136" s="233">
        <f t="shared" si="560"/>
        <v>4347</v>
      </c>
      <c r="P136" s="232">
        <f t="shared" si="561"/>
        <v>0</v>
      </c>
      <c r="Q136" s="233">
        <f t="shared" si="562"/>
        <v>0</v>
      </c>
      <c r="R136" s="254">
        <v>131</v>
      </c>
      <c r="S136" s="373">
        <v>165</v>
      </c>
      <c r="T136" s="232">
        <f t="shared" si="563"/>
        <v>0</v>
      </c>
      <c r="U136" s="233">
        <f t="shared" si="564"/>
        <v>0</v>
      </c>
      <c r="V136" s="254"/>
      <c r="W136" s="373"/>
      <c r="X136" s="232">
        <f t="shared" si="565"/>
        <v>0</v>
      </c>
      <c r="Y136" s="233">
        <f t="shared" si="566"/>
        <v>0</v>
      </c>
      <c r="Z136" s="254"/>
      <c r="AA136" s="256"/>
      <c r="AB136" s="232">
        <f t="shared" si="567"/>
        <v>0</v>
      </c>
      <c r="AC136" s="233">
        <f t="shared" si="568"/>
        <v>0</v>
      </c>
      <c r="AD136" s="225">
        <f t="shared" si="569"/>
        <v>131</v>
      </c>
      <c r="AE136" s="233">
        <f t="shared" si="570"/>
        <v>165</v>
      </c>
      <c r="AF136" s="225">
        <f t="shared" si="571"/>
        <v>0</v>
      </c>
      <c r="AG136" s="233">
        <f t="shared" si="572"/>
        <v>0</v>
      </c>
      <c r="AH136" s="245">
        <v>4.2</v>
      </c>
      <c r="AI136" s="374">
        <v>4.1387878787878796</v>
      </c>
      <c r="AJ136" s="232">
        <f t="shared" si="573"/>
        <v>550.20000000000005</v>
      </c>
      <c r="AK136" s="233">
        <f t="shared" si="574"/>
        <v>682.90000000000009</v>
      </c>
      <c r="AL136" s="245"/>
      <c r="AM136" s="374"/>
      <c r="AN136" s="232">
        <f t="shared" si="575"/>
        <v>0</v>
      </c>
      <c r="AO136" s="233">
        <f t="shared" si="576"/>
        <v>0</v>
      </c>
      <c r="AP136" s="245"/>
      <c r="AQ136" s="286"/>
      <c r="AR136" s="232">
        <f t="shared" si="577"/>
        <v>0</v>
      </c>
      <c r="AS136" s="233">
        <f t="shared" si="578"/>
        <v>0</v>
      </c>
      <c r="AT136" s="545">
        <f t="shared" si="579"/>
        <v>4.2</v>
      </c>
      <c r="AU136" s="546">
        <f t="shared" si="580"/>
        <v>4.1387878787878796</v>
      </c>
      <c r="AV136" s="232">
        <f t="shared" si="581"/>
        <v>550.20000000000005</v>
      </c>
      <c r="AW136" s="233">
        <f t="shared" si="582"/>
        <v>682.90000000000009</v>
      </c>
      <c r="AX136" s="257"/>
      <c r="AY136" s="253"/>
      <c r="AZ136" s="232">
        <f t="shared" si="583"/>
        <v>0</v>
      </c>
      <c r="BA136" s="233">
        <f t="shared" si="584"/>
        <v>0</v>
      </c>
      <c r="BB136" s="257"/>
      <c r="BC136" s="253"/>
      <c r="BD136" s="232">
        <f t="shared" si="585"/>
        <v>0</v>
      </c>
      <c r="BE136" s="233">
        <f t="shared" si="586"/>
        <v>0</v>
      </c>
      <c r="BF136" s="254"/>
      <c r="BG136" s="253"/>
      <c r="BH136" s="232">
        <f t="shared" si="587"/>
        <v>0</v>
      </c>
      <c r="BI136" s="233">
        <f t="shared" si="588"/>
        <v>0</v>
      </c>
      <c r="BJ136" s="232">
        <f t="shared" si="589"/>
        <v>0</v>
      </c>
      <c r="BK136" s="233">
        <f t="shared" si="590"/>
        <v>0</v>
      </c>
      <c r="BL136" s="232">
        <f t="shared" si="591"/>
        <v>0</v>
      </c>
      <c r="BM136" s="233">
        <f t="shared" si="592"/>
        <v>0</v>
      </c>
      <c r="BN136" s="257">
        <v>3336</v>
      </c>
      <c r="BO136" s="373">
        <v>3278</v>
      </c>
      <c r="BP136" s="232">
        <f t="shared" si="593"/>
        <v>0</v>
      </c>
      <c r="BQ136" s="233">
        <f t="shared" si="594"/>
        <v>0</v>
      </c>
      <c r="BR136" s="257">
        <v>10</v>
      </c>
      <c r="BS136" s="373">
        <v>8</v>
      </c>
      <c r="BT136" s="232">
        <f t="shared" si="595"/>
        <v>0</v>
      </c>
      <c r="BU136" s="233">
        <f t="shared" si="596"/>
        <v>0</v>
      </c>
      <c r="BV136" s="254"/>
      <c r="BW136" s="256"/>
      <c r="BX136" s="232">
        <f t="shared" si="597"/>
        <v>0</v>
      </c>
      <c r="BY136" s="233">
        <f t="shared" si="598"/>
        <v>0</v>
      </c>
      <c r="BZ136" s="225">
        <f t="shared" si="599"/>
        <v>3346</v>
      </c>
      <c r="CA136" s="233">
        <f t="shared" si="600"/>
        <v>3286</v>
      </c>
      <c r="CB136" s="225">
        <f t="shared" si="601"/>
        <v>0</v>
      </c>
      <c r="CC136" s="233">
        <f t="shared" si="602"/>
        <v>0</v>
      </c>
      <c r="CD136" s="375">
        <v>4.5999999999999996</v>
      </c>
      <c r="CE136" s="374">
        <v>4.5671751067724227</v>
      </c>
      <c r="CF136" s="232">
        <f t="shared" si="603"/>
        <v>15345.599999999999</v>
      </c>
      <c r="CG136" s="233">
        <f t="shared" si="604"/>
        <v>14971.2</v>
      </c>
      <c r="CH136" s="375">
        <v>12.4</v>
      </c>
      <c r="CI136" s="374">
        <v>8.5462500000000006</v>
      </c>
      <c r="CJ136" s="232">
        <f t="shared" si="605"/>
        <v>124</v>
      </c>
      <c r="CK136" s="233">
        <f t="shared" si="606"/>
        <v>68.37</v>
      </c>
      <c r="CL136" s="375"/>
      <c r="CM136" s="286"/>
      <c r="CN136" s="232">
        <f t="shared" si="607"/>
        <v>0</v>
      </c>
      <c r="CO136" s="233">
        <f t="shared" si="608"/>
        <v>0</v>
      </c>
      <c r="CP136" s="232">
        <f t="shared" si="609"/>
        <v>4.6233114166168559</v>
      </c>
      <c r="CQ136" s="546">
        <f t="shared" si="610"/>
        <v>4.5768624467437622</v>
      </c>
      <c r="CR136" s="232">
        <f t="shared" si="611"/>
        <v>15469.6</v>
      </c>
      <c r="CS136" s="233">
        <f t="shared" si="612"/>
        <v>15039.570000000003</v>
      </c>
      <c r="CT136" s="257"/>
      <c r="CU136" s="253"/>
      <c r="CV136" s="232">
        <f t="shared" si="613"/>
        <v>0</v>
      </c>
      <c r="CW136" s="233">
        <f t="shared" si="614"/>
        <v>0</v>
      </c>
      <c r="CX136" s="257"/>
      <c r="CY136" s="253"/>
      <c r="CZ136" s="232">
        <f t="shared" si="615"/>
        <v>0</v>
      </c>
      <c r="DA136" s="233">
        <f t="shared" si="616"/>
        <v>0</v>
      </c>
      <c r="DB136" s="254"/>
      <c r="DC136" s="253"/>
      <c r="DD136" s="232">
        <f t="shared" si="617"/>
        <v>0</v>
      </c>
      <c r="DE136" s="233">
        <f t="shared" si="618"/>
        <v>0</v>
      </c>
      <c r="DF136" s="232">
        <f t="shared" si="619"/>
        <v>0</v>
      </c>
      <c r="DG136" s="233">
        <f t="shared" si="620"/>
        <v>0</v>
      </c>
      <c r="DH136" s="232">
        <f t="shared" si="621"/>
        <v>0</v>
      </c>
      <c r="DI136" s="233">
        <f t="shared" si="622"/>
        <v>0</v>
      </c>
      <c r="DJ136" s="232">
        <f t="shared" si="623"/>
        <v>3477</v>
      </c>
      <c r="DK136" s="233">
        <f t="shared" si="624"/>
        <v>3451</v>
      </c>
      <c r="DL136" s="232">
        <f t="shared" si="625"/>
        <v>0</v>
      </c>
      <c r="DM136" s="233">
        <f t="shared" si="626"/>
        <v>0</v>
      </c>
      <c r="DN136" s="545">
        <f t="shared" si="627"/>
        <v>4.6073626689675011</v>
      </c>
      <c r="DO136" s="546">
        <f t="shared" si="628"/>
        <v>4.555917125470879</v>
      </c>
      <c r="DP136" s="232">
        <f t="shared" si="629"/>
        <v>16019.800000000001</v>
      </c>
      <c r="DQ136" s="233">
        <f t="shared" si="630"/>
        <v>15722.470000000003</v>
      </c>
      <c r="DR136" s="232">
        <f t="shared" si="631"/>
        <v>0</v>
      </c>
      <c r="DS136" s="233">
        <f t="shared" si="632"/>
        <v>0</v>
      </c>
      <c r="DT136" s="232">
        <f t="shared" si="633"/>
        <v>0</v>
      </c>
      <c r="DU136" s="233">
        <f t="shared" si="634"/>
        <v>0</v>
      </c>
      <c r="DV136" s="257">
        <v>787</v>
      </c>
      <c r="DW136" s="376">
        <v>822</v>
      </c>
      <c r="DX136" s="232">
        <f t="shared" si="635"/>
        <v>0</v>
      </c>
      <c r="DY136" s="233">
        <f t="shared" si="636"/>
        <v>0</v>
      </c>
      <c r="DZ136" s="257">
        <v>50</v>
      </c>
      <c r="EA136" s="376">
        <v>73</v>
      </c>
      <c r="EB136" s="232">
        <f t="shared" si="637"/>
        <v>0</v>
      </c>
      <c r="EC136" s="233">
        <f t="shared" si="638"/>
        <v>0</v>
      </c>
      <c r="ED136" s="254"/>
      <c r="EE136" s="256"/>
      <c r="EF136" s="232">
        <f t="shared" si="639"/>
        <v>0</v>
      </c>
      <c r="EG136" s="233">
        <f t="shared" si="640"/>
        <v>0</v>
      </c>
      <c r="EH136" s="225">
        <f t="shared" si="641"/>
        <v>837</v>
      </c>
      <c r="EI136" s="233">
        <f t="shared" si="642"/>
        <v>895</v>
      </c>
      <c r="EJ136" s="225">
        <f t="shared" si="643"/>
        <v>0</v>
      </c>
      <c r="EK136" s="233">
        <f t="shared" si="644"/>
        <v>0</v>
      </c>
      <c r="EL136" s="375">
        <v>3.7</v>
      </c>
      <c r="EM136" s="374">
        <v>3.5274939172749389</v>
      </c>
      <c r="EN136" s="232">
        <f t="shared" si="645"/>
        <v>2911.9</v>
      </c>
      <c r="EO136" s="233">
        <f t="shared" si="646"/>
        <v>2899.6</v>
      </c>
      <c r="EP136" s="375">
        <v>5.8</v>
      </c>
      <c r="EQ136" s="374">
        <v>5.5439726027397258</v>
      </c>
      <c r="ER136" s="232">
        <f t="shared" si="647"/>
        <v>290</v>
      </c>
      <c r="ES136" s="233">
        <f t="shared" si="648"/>
        <v>404.71</v>
      </c>
      <c r="ET136" s="375"/>
      <c r="EU136" s="286"/>
      <c r="EV136" s="232">
        <f t="shared" si="649"/>
        <v>0</v>
      </c>
      <c r="EW136" s="233">
        <f t="shared" si="650"/>
        <v>0</v>
      </c>
      <c r="EX136" s="545">
        <f t="shared" si="651"/>
        <v>3.825448028673835</v>
      </c>
      <c r="EY136" s="546">
        <f t="shared" si="652"/>
        <v>3.6919664804469274</v>
      </c>
      <c r="EZ136" s="232">
        <f t="shared" si="653"/>
        <v>3201.9</v>
      </c>
      <c r="FA136" s="233">
        <f t="shared" si="654"/>
        <v>3304.31</v>
      </c>
      <c r="FB136" s="257"/>
      <c r="FC136" s="253"/>
      <c r="FD136" s="232">
        <f t="shared" si="655"/>
        <v>0</v>
      </c>
      <c r="FE136" s="233">
        <f t="shared" si="656"/>
        <v>0</v>
      </c>
      <c r="FF136" s="257"/>
      <c r="FG136" s="253"/>
      <c r="FH136" s="232">
        <f t="shared" si="657"/>
        <v>0</v>
      </c>
      <c r="FI136" s="233">
        <f t="shared" si="658"/>
        <v>0</v>
      </c>
      <c r="FJ136" s="254"/>
      <c r="FK136" s="253"/>
      <c r="FL136" s="232">
        <f t="shared" si="659"/>
        <v>0</v>
      </c>
      <c r="FM136" s="233">
        <f t="shared" si="660"/>
        <v>0</v>
      </c>
      <c r="FN136" s="232">
        <f t="shared" si="661"/>
        <v>0</v>
      </c>
      <c r="FO136" s="233">
        <f t="shared" si="662"/>
        <v>0</v>
      </c>
      <c r="FP136" s="232">
        <f t="shared" si="663"/>
        <v>0</v>
      </c>
      <c r="FQ136" s="233">
        <f t="shared" si="664"/>
        <v>0</v>
      </c>
      <c r="FR136" s="254"/>
      <c r="FS136" s="253">
        <v>1</v>
      </c>
      <c r="FT136" s="232">
        <f t="shared" si="665"/>
        <v>0</v>
      </c>
      <c r="FU136" s="233">
        <f t="shared" si="666"/>
        <v>0</v>
      </c>
      <c r="FV136" s="254"/>
      <c r="FW136" s="253"/>
      <c r="FX136" s="232">
        <f t="shared" si="667"/>
        <v>0</v>
      </c>
      <c r="FY136" s="233">
        <f t="shared" si="668"/>
        <v>0</v>
      </c>
      <c r="FZ136" s="254"/>
      <c r="GA136" s="253"/>
      <c r="GB136" s="232">
        <f t="shared" si="669"/>
        <v>0</v>
      </c>
      <c r="GC136" s="233">
        <f t="shared" si="670"/>
        <v>0</v>
      </c>
      <c r="GD136" s="249">
        <f t="shared" si="671"/>
        <v>4254</v>
      </c>
      <c r="GE136" s="233">
        <f t="shared" si="672"/>
        <v>4265</v>
      </c>
      <c r="GF136" s="232">
        <f t="shared" si="673"/>
        <v>0</v>
      </c>
      <c r="GG136" s="233">
        <f t="shared" si="674"/>
        <v>0</v>
      </c>
      <c r="GH136" s="232">
        <f t="shared" si="675"/>
        <v>18807.7</v>
      </c>
      <c r="GI136" s="233">
        <f t="shared" si="676"/>
        <v>18553.7</v>
      </c>
      <c r="GJ136" s="232" t="str">
        <f t="shared" si="677"/>
        <v/>
      </c>
      <c r="GK136" s="233" t="str">
        <f t="shared" si="678"/>
        <v/>
      </c>
      <c r="GL136" s="249">
        <f t="shared" si="679"/>
        <v>60</v>
      </c>
      <c r="GM136" s="233">
        <f t="shared" si="680"/>
        <v>81</v>
      </c>
      <c r="GN136" s="232">
        <f t="shared" si="681"/>
        <v>0</v>
      </c>
      <c r="GO136" s="233">
        <f t="shared" si="682"/>
        <v>0</v>
      </c>
      <c r="GP136" s="232">
        <f t="shared" si="683"/>
        <v>414</v>
      </c>
      <c r="GQ136" s="233">
        <f t="shared" si="684"/>
        <v>473.08</v>
      </c>
      <c r="GR136" s="232">
        <f t="shared" si="685"/>
        <v>0</v>
      </c>
      <c r="GS136" s="233">
        <f t="shared" si="686"/>
        <v>0</v>
      </c>
      <c r="GT136" s="249">
        <f t="shared" si="687"/>
        <v>4314</v>
      </c>
      <c r="GU136" s="233">
        <f t="shared" si="688"/>
        <v>4346</v>
      </c>
      <c r="GV136" s="232">
        <f t="shared" si="689"/>
        <v>0</v>
      </c>
      <c r="GW136" s="233">
        <f t="shared" si="690"/>
        <v>0</v>
      </c>
      <c r="GX136" s="232">
        <f t="shared" si="691"/>
        <v>19221.7</v>
      </c>
      <c r="GY136" s="233">
        <f t="shared" si="692"/>
        <v>19026.780000000002</v>
      </c>
      <c r="GZ136" s="232" t="str">
        <f t="shared" si="693"/>
        <v/>
      </c>
      <c r="HA136" s="233" t="str">
        <f t="shared" si="694"/>
        <v/>
      </c>
      <c r="HB136" s="249">
        <f t="shared" si="695"/>
        <v>0</v>
      </c>
      <c r="HC136" s="233">
        <f t="shared" si="696"/>
        <v>0</v>
      </c>
      <c r="HD136" s="232">
        <f t="shared" si="697"/>
        <v>0</v>
      </c>
      <c r="HE136" s="233">
        <f t="shared" si="698"/>
        <v>0</v>
      </c>
      <c r="HF136" s="232" t="str">
        <f t="shared" si="699"/>
        <v/>
      </c>
      <c r="HG136" s="233" t="str">
        <f t="shared" si="700"/>
        <v/>
      </c>
      <c r="HH136" s="232" t="str">
        <f t="shared" si="701"/>
        <v/>
      </c>
      <c r="HI136" s="233" t="str">
        <f t="shared" si="702"/>
        <v/>
      </c>
      <c r="HJ136" s="249">
        <f t="shared" si="703"/>
        <v>19221.7</v>
      </c>
      <c r="HK136" s="233">
        <f t="shared" si="704"/>
        <v>19026.780000000002</v>
      </c>
      <c r="HL136" s="232" t="str">
        <f t="shared" si="705"/>
        <v/>
      </c>
      <c r="HM136" s="232" t="str">
        <f t="shared" si="706"/>
        <v/>
      </c>
    </row>
    <row r="137" spans="1:221" ht="15.75">
      <c r="A137" s="368" t="s">
        <v>84</v>
      </c>
      <c r="B137" s="369" t="s">
        <v>663</v>
      </c>
      <c r="C137" s="370"/>
      <c r="D137" s="368">
        <v>159647</v>
      </c>
      <c r="E137" s="371">
        <v>2</v>
      </c>
      <c r="F137" s="332">
        <v>1275</v>
      </c>
      <c r="G137" s="372">
        <v>1234</v>
      </c>
      <c r="H137" s="254">
        <v>14</v>
      </c>
      <c r="I137" s="372">
        <v>18</v>
      </c>
      <c r="J137" s="232">
        <f t="shared" si="558"/>
        <v>1261</v>
      </c>
      <c r="K137" s="233">
        <f t="shared" si="559"/>
        <v>1216</v>
      </c>
      <c r="L137" s="253"/>
      <c r="M137" s="253"/>
      <c r="N137" s="232">
        <f t="shared" si="557"/>
        <v>1261</v>
      </c>
      <c r="O137" s="233">
        <f t="shared" si="560"/>
        <v>1216</v>
      </c>
      <c r="P137" s="232">
        <f t="shared" si="561"/>
        <v>0</v>
      </c>
      <c r="Q137" s="233">
        <f t="shared" si="562"/>
        <v>0</v>
      </c>
      <c r="R137" s="254">
        <v>73</v>
      </c>
      <c r="S137" s="373">
        <v>129</v>
      </c>
      <c r="T137" s="232">
        <f t="shared" si="563"/>
        <v>0</v>
      </c>
      <c r="U137" s="233">
        <f t="shared" si="564"/>
        <v>0</v>
      </c>
      <c r="V137" s="254">
        <v>1</v>
      </c>
      <c r="W137" s="373"/>
      <c r="X137" s="232">
        <f t="shared" si="565"/>
        <v>0</v>
      </c>
      <c r="Y137" s="233">
        <f t="shared" si="566"/>
        <v>0</v>
      </c>
      <c r="Z137" s="254"/>
      <c r="AA137" s="256"/>
      <c r="AB137" s="232">
        <f t="shared" si="567"/>
        <v>0</v>
      </c>
      <c r="AC137" s="233">
        <f t="shared" si="568"/>
        <v>0</v>
      </c>
      <c r="AD137" s="225">
        <f t="shared" si="569"/>
        <v>74</v>
      </c>
      <c r="AE137" s="233">
        <f t="shared" si="570"/>
        <v>129</v>
      </c>
      <c r="AF137" s="225">
        <f t="shared" si="571"/>
        <v>0</v>
      </c>
      <c r="AG137" s="233">
        <f t="shared" si="572"/>
        <v>0</v>
      </c>
      <c r="AH137" s="245">
        <v>3.8</v>
      </c>
      <c r="AI137" s="374">
        <v>3.8715503875968991</v>
      </c>
      <c r="AJ137" s="232">
        <f t="shared" si="573"/>
        <v>277.39999999999998</v>
      </c>
      <c r="AK137" s="233">
        <f t="shared" si="574"/>
        <v>499.43</v>
      </c>
      <c r="AL137" s="245">
        <v>6.7</v>
      </c>
      <c r="AM137" s="374"/>
      <c r="AN137" s="232">
        <f t="shared" si="575"/>
        <v>6.7</v>
      </c>
      <c r="AO137" s="233">
        <f t="shared" si="576"/>
        <v>0</v>
      </c>
      <c r="AP137" s="245"/>
      <c r="AQ137" s="286"/>
      <c r="AR137" s="232">
        <f t="shared" si="577"/>
        <v>0</v>
      </c>
      <c r="AS137" s="233">
        <f t="shared" si="578"/>
        <v>0</v>
      </c>
      <c r="AT137" s="545">
        <f t="shared" si="579"/>
        <v>3.8391891891891889</v>
      </c>
      <c r="AU137" s="546">
        <f t="shared" si="580"/>
        <v>3.8715503875968991</v>
      </c>
      <c r="AV137" s="232">
        <f t="shared" si="581"/>
        <v>284.09999999999997</v>
      </c>
      <c r="AW137" s="233">
        <f t="shared" si="582"/>
        <v>499.43</v>
      </c>
      <c r="AX137" s="257"/>
      <c r="AY137" s="253"/>
      <c r="AZ137" s="232">
        <f t="shared" si="583"/>
        <v>0</v>
      </c>
      <c r="BA137" s="233">
        <f t="shared" si="584"/>
        <v>0</v>
      </c>
      <c r="BB137" s="257"/>
      <c r="BC137" s="253"/>
      <c r="BD137" s="232">
        <f t="shared" si="585"/>
        <v>0</v>
      </c>
      <c r="BE137" s="233">
        <f t="shared" si="586"/>
        <v>0</v>
      </c>
      <c r="BF137" s="254"/>
      <c r="BG137" s="253"/>
      <c r="BH137" s="232">
        <f t="shared" si="587"/>
        <v>0</v>
      </c>
      <c r="BI137" s="233">
        <f t="shared" si="588"/>
        <v>0</v>
      </c>
      <c r="BJ137" s="232">
        <f t="shared" si="589"/>
        <v>0</v>
      </c>
      <c r="BK137" s="233">
        <f t="shared" si="590"/>
        <v>0</v>
      </c>
      <c r="BL137" s="232">
        <f t="shared" si="591"/>
        <v>0</v>
      </c>
      <c r="BM137" s="233">
        <f t="shared" si="592"/>
        <v>0</v>
      </c>
      <c r="BN137" s="257">
        <v>826</v>
      </c>
      <c r="BO137" s="373">
        <v>728</v>
      </c>
      <c r="BP137" s="232">
        <f t="shared" si="593"/>
        <v>0</v>
      </c>
      <c r="BQ137" s="233">
        <f t="shared" si="594"/>
        <v>0</v>
      </c>
      <c r="BR137" s="257">
        <v>15</v>
      </c>
      <c r="BS137" s="373">
        <v>9</v>
      </c>
      <c r="BT137" s="232">
        <f t="shared" si="595"/>
        <v>0</v>
      </c>
      <c r="BU137" s="233">
        <f t="shared" si="596"/>
        <v>0</v>
      </c>
      <c r="BV137" s="254"/>
      <c r="BW137" s="256"/>
      <c r="BX137" s="232">
        <f t="shared" si="597"/>
        <v>0</v>
      </c>
      <c r="BY137" s="233">
        <f t="shared" si="598"/>
        <v>0</v>
      </c>
      <c r="BZ137" s="225">
        <f t="shared" si="599"/>
        <v>841</v>
      </c>
      <c r="CA137" s="233">
        <f t="shared" si="600"/>
        <v>737</v>
      </c>
      <c r="CB137" s="225">
        <f t="shared" si="601"/>
        <v>0</v>
      </c>
      <c r="CC137" s="233">
        <f t="shared" si="602"/>
        <v>0</v>
      </c>
      <c r="CD137" s="375">
        <v>4.7</v>
      </c>
      <c r="CE137" s="374">
        <v>4.776991758241758</v>
      </c>
      <c r="CF137" s="232">
        <f t="shared" si="603"/>
        <v>3882.2000000000003</v>
      </c>
      <c r="CG137" s="233">
        <f t="shared" si="604"/>
        <v>3477.6499999999996</v>
      </c>
      <c r="CH137" s="375">
        <v>6.1</v>
      </c>
      <c r="CI137" s="374">
        <v>6.2722222222222221</v>
      </c>
      <c r="CJ137" s="232">
        <f t="shared" si="605"/>
        <v>91.5</v>
      </c>
      <c r="CK137" s="233">
        <f t="shared" si="606"/>
        <v>56.45</v>
      </c>
      <c r="CL137" s="375"/>
      <c r="CM137" s="286"/>
      <c r="CN137" s="232">
        <f t="shared" si="607"/>
        <v>0</v>
      </c>
      <c r="CO137" s="233">
        <f t="shared" si="608"/>
        <v>0</v>
      </c>
      <c r="CP137" s="232">
        <f t="shared" si="609"/>
        <v>4.7249702734839483</v>
      </c>
      <c r="CQ137" s="546">
        <f t="shared" si="610"/>
        <v>4.7952510176390764</v>
      </c>
      <c r="CR137" s="232">
        <f t="shared" si="611"/>
        <v>3973.7000000000003</v>
      </c>
      <c r="CS137" s="233">
        <f t="shared" si="612"/>
        <v>3534.0999999999995</v>
      </c>
      <c r="CT137" s="257"/>
      <c r="CU137" s="253"/>
      <c r="CV137" s="232">
        <f t="shared" si="613"/>
        <v>0</v>
      </c>
      <c r="CW137" s="233">
        <f t="shared" si="614"/>
        <v>0</v>
      </c>
      <c r="CX137" s="257"/>
      <c r="CY137" s="253"/>
      <c r="CZ137" s="232">
        <f t="shared" si="615"/>
        <v>0</v>
      </c>
      <c r="DA137" s="233">
        <f t="shared" si="616"/>
        <v>0</v>
      </c>
      <c r="DB137" s="254"/>
      <c r="DC137" s="253"/>
      <c r="DD137" s="232">
        <f t="shared" si="617"/>
        <v>0</v>
      </c>
      <c r="DE137" s="233">
        <f t="shared" si="618"/>
        <v>0</v>
      </c>
      <c r="DF137" s="232">
        <f t="shared" si="619"/>
        <v>0</v>
      </c>
      <c r="DG137" s="233">
        <f t="shared" si="620"/>
        <v>0</v>
      </c>
      <c r="DH137" s="232">
        <f t="shared" si="621"/>
        <v>0</v>
      </c>
      <c r="DI137" s="233">
        <f t="shared" si="622"/>
        <v>0</v>
      </c>
      <c r="DJ137" s="232">
        <f t="shared" si="623"/>
        <v>915</v>
      </c>
      <c r="DK137" s="233">
        <f t="shared" si="624"/>
        <v>866</v>
      </c>
      <c r="DL137" s="232">
        <f t="shared" si="625"/>
        <v>0</v>
      </c>
      <c r="DM137" s="233">
        <f t="shared" si="626"/>
        <v>0</v>
      </c>
      <c r="DN137" s="545">
        <f t="shared" si="627"/>
        <v>4.6533333333333333</v>
      </c>
      <c r="DO137" s="546">
        <f t="shared" si="628"/>
        <v>4.657655889145496</v>
      </c>
      <c r="DP137" s="232">
        <f t="shared" si="629"/>
        <v>4257.8</v>
      </c>
      <c r="DQ137" s="233">
        <f t="shared" si="630"/>
        <v>4033.5299999999997</v>
      </c>
      <c r="DR137" s="232">
        <f t="shared" si="631"/>
        <v>0</v>
      </c>
      <c r="DS137" s="233">
        <f t="shared" si="632"/>
        <v>0</v>
      </c>
      <c r="DT137" s="232">
        <f t="shared" si="633"/>
        <v>0</v>
      </c>
      <c r="DU137" s="233">
        <f t="shared" si="634"/>
        <v>0</v>
      </c>
      <c r="DV137" s="257">
        <v>294</v>
      </c>
      <c r="DW137" s="376">
        <v>290</v>
      </c>
      <c r="DX137" s="232">
        <f t="shared" si="635"/>
        <v>0</v>
      </c>
      <c r="DY137" s="233">
        <f t="shared" si="636"/>
        <v>0</v>
      </c>
      <c r="DZ137" s="257">
        <v>51</v>
      </c>
      <c r="EA137" s="376">
        <v>58</v>
      </c>
      <c r="EB137" s="232">
        <f t="shared" si="637"/>
        <v>0</v>
      </c>
      <c r="EC137" s="233">
        <f t="shared" si="638"/>
        <v>0</v>
      </c>
      <c r="ED137" s="254"/>
      <c r="EE137" s="256"/>
      <c r="EF137" s="232">
        <f t="shared" si="639"/>
        <v>0</v>
      </c>
      <c r="EG137" s="233">
        <f t="shared" si="640"/>
        <v>0</v>
      </c>
      <c r="EH137" s="225">
        <f t="shared" si="641"/>
        <v>345</v>
      </c>
      <c r="EI137" s="233">
        <f t="shared" si="642"/>
        <v>348</v>
      </c>
      <c r="EJ137" s="225">
        <f t="shared" si="643"/>
        <v>0</v>
      </c>
      <c r="EK137" s="233">
        <f t="shared" si="644"/>
        <v>0</v>
      </c>
      <c r="EL137" s="375">
        <v>3.6</v>
      </c>
      <c r="EM137" s="374">
        <v>3.7487931034482762</v>
      </c>
      <c r="EN137" s="232">
        <f t="shared" si="645"/>
        <v>1058.4000000000001</v>
      </c>
      <c r="EO137" s="233">
        <f t="shared" si="646"/>
        <v>1087.1500000000001</v>
      </c>
      <c r="EP137" s="375">
        <v>4</v>
      </c>
      <c r="EQ137" s="374">
        <v>5.9029310344827586</v>
      </c>
      <c r="ER137" s="232">
        <f t="shared" si="647"/>
        <v>204</v>
      </c>
      <c r="ES137" s="233">
        <f t="shared" si="648"/>
        <v>342.37</v>
      </c>
      <c r="ET137" s="375"/>
      <c r="EU137" s="286"/>
      <c r="EV137" s="232">
        <f t="shared" si="649"/>
        <v>0</v>
      </c>
      <c r="EW137" s="233">
        <f t="shared" si="650"/>
        <v>0</v>
      </c>
      <c r="EX137" s="545">
        <f t="shared" si="651"/>
        <v>3.6591304347826088</v>
      </c>
      <c r="EY137" s="546">
        <f t="shared" si="652"/>
        <v>4.1078160919540228</v>
      </c>
      <c r="EZ137" s="232">
        <f t="shared" si="653"/>
        <v>1262.4000000000001</v>
      </c>
      <c r="FA137" s="233">
        <f t="shared" si="654"/>
        <v>1429.52</v>
      </c>
      <c r="FB137" s="257"/>
      <c r="FC137" s="253"/>
      <c r="FD137" s="232">
        <f t="shared" si="655"/>
        <v>0</v>
      </c>
      <c r="FE137" s="233">
        <f t="shared" si="656"/>
        <v>0</v>
      </c>
      <c r="FF137" s="257"/>
      <c r="FG137" s="253"/>
      <c r="FH137" s="232">
        <f t="shared" si="657"/>
        <v>0</v>
      </c>
      <c r="FI137" s="233">
        <f t="shared" si="658"/>
        <v>0</v>
      </c>
      <c r="FJ137" s="254"/>
      <c r="FK137" s="253"/>
      <c r="FL137" s="232">
        <f t="shared" si="659"/>
        <v>0</v>
      </c>
      <c r="FM137" s="233">
        <f t="shared" si="660"/>
        <v>0</v>
      </c>
      <c r="FN137" s="232">
        <f t="shared" si="661"/>
        <v>0</v>
      </c>
      <c r="FO137" s="233">
        <f t="shared" si="662"/>
        <v>0</v>
      </c>
      <c r="FP137" s="232">
        <f t="shared" si="663"/>
        <v>0</v>
      </c>
      <c r="FQ137" s="233">
        <f t="shared" si="664"/>
        <v>0</v>
      </c>
      <c r="FR137" s="254">
        <v>1</v>
      </c>
      <c r="FS137" s="253">
        <v>2</v>
      </c>
      <c r="FT137" s="232">
        <f t="shared" si="665"/>
        <v>0</v>
      </c>
      <c r="FU137" s="233">
        <f t="shared" si="666"/>
        <v>0</v>
      </c>
      <c r="FV137" s="254"/>
      <c r="FW137" s="253"/>
      <c r="FX137" s="232">
        <f t="shared" si="667"/>
        <v>0</v>
      </c>
      <c r="FY137" s="233">
        <f t="shared" si="668"/>
        <v>0</v>
      </c>
      <c r="FZ137" s="254"/>
      <c r="GA137" s="253"/>
      <c r="GB137" s="232">
        <f t="shared" si="669"/>
        <v>0</v>
      </c>
      <c r="GC137" s="233">
        <f t="shared" si="670"/>
        <v>0</v>
      </c>
      <c r="GD137" s="249">
        <f t="shared" si="671"/>
        <v>1193</v>
      </c>
      <c r="GE137" s="233">
        <f t="shared" si="672"/>
        <v>1147</v>
      </c>
      <c r="GF137" s="232">
        <f t="shared" si="673"/>
        <v>0</v>
      </c>
      <c r="GG137" s="233">
        <f t="shared" si="674"/>
        <v>0</v>
      </c>
      <c r="GH137" s="232">
        <f t="shared" si="675"/>
        <v>5218</v>
      </c>
      <c r="GI137" s="233">
        <f t="shared" si="676"/>
        <v>5064.2299999999996</v>
      </c>
      <c r="GJ137" s="232" t="str">
        <f t="shared" si="677"/>
        <v/>
      </c>
      <c r="GK137" s="233" t="str">
        <f t="shared" si="678"/>
        <v/>
      </c>
      <c r="GL137" s="249">
        <f t="shared" si="679"/>
        <v>67</v>
      </c>
      <c r="GM137" s="233">
        <f t="shared" si="680"/>
        <v>67</v>
      </c>
      <c r="GN137" s="232">
        <f t="shared" si="681"/>
        <v>0</v>
      </c>
      <c r="GO137" s="233">
        <f t="shared" si="682"/>
        <v>0</v>
      </c>
      <c r="GP137" s="232">
        <f t="shared" si="683"/>
        <v>302.2</v>
      </c>
      <c r="GQ137" s="233">
        <f t="shared" si="684"/>
        <v>398.82</v>
      </c>
      <c r="GR137" s="232">
        <f t="shared" si="685"/>
        <v>0</v>
      </c>
      <c r="GS137" s="233">
        <f t="shared" si="686"/>
        <v>0</v>
      </c>
      <c r="GT137" s="249">
        <f t="shared" si="687"/>
        <v>1260</v>
      </c>
      <c r="GU137" s="233">
        <f t="shared" si="688"/>
        <v>1214</v>
      </c>
      <c r="GV137" s="232">
        <f t="shared" si="689"/>
        <v>0</v>
      </c>
      <c r="GW137" s="233">
        <f t="shared" si="690"/>
        <v>0</v>
      </c>
      <c r="GX137" s="232">
        <f t="shared" si="691"/>
        <v>5520.2</v>
      </c>
      <c r="GY137" s="233">
        <f t="shared" si="692"/>
        <v>5463.0499999999993</v>
      </c>
      <c r="GZ137" s="232" t="str">
        <f t="shared" si="693"/>
        <v/>
      </c>
      <c r="HA137" s="233" t="str">
        <f t="shared" si="694"/>
        <v/>
      </c>
      <c r="HB137" s="249">
        <f t="shared" si="695"/>
        <v>0</v>
      </c>
      <c r="HC137" s="233">
        <f t="shared" si="696"/>
        <v>0</v>
      </c>
      <c r="HD137" s="232">
        <f t="shared" si="697"/>
        <v>0</v>
      </c>
      <c r="HE137" s="233">
        <f t="shared" si="698"/>
        <v>0</v>
      </c>
      <c r="HF137" s="232" t="str">
        <f t="shared" si="699"/>
        <v/>
      </c>
      <c r="HG137" s="233" t="str">
        <f t="shared" si="700"/>
        <v/>
      </c>
      <c r="HH137" s="232" t="str">
        <f t="shared" si="701"/>
        <v/>
      </c>
      <c r="HI137" s="233" t="str">
        <f t="shared" si="702"/>
        <v/>
      </c>
      <c r="HJ137" s="249">
        <f t="shared" si="703"/>
        <v>5520.2000000000007</v>
      </c>
      <c r="HK137" s="233">
        <f t="shared" si="704"/>
        <v>5463.0499999999993</v>
      </c>
      <c r="HL137" s="232" t="str">
        <f t="shared" si="705"/>
        <v/>
      </c>
      <c r="HM137" s="232" t="str">
        <f t="shared" si="706"/>
        <v/>
      </c>
    </row>
    <row r="138" spans="1:221" ht="15.75">
      <c r="A138" s="368" t="s">
        <v>84</v>
      </c>
      <c r="B138" s="369" t="s">
        <v>664</v>
      </c>
      <c r="C138" s="370"/>
      <c r="D138" s="368">
        <v>160658</v>
      </c>
      <c r="E138" s="371">
        <v>2</v>
      </c>
      <c r="F138" s="332">
        <v>2138</v>
      </c>
      <c r="G138" s="372">
        <v>2279</v>
      </c>
      <c r="H138" s="254">
        <v>5</v>
      </c>
      <c r="I138" s="372">
        <v>11</v>
      </c>
      <c r="J138" s="232">
        <f t="shared" ref="J138:J158" si="707">F138-H138</f>
        <v>2133</v>
      </c>
      <c r="K138" s="233">
        <f t="shared" ref="K138:K158" si="708">G138-I138</f>
        <v>2268</v>
      </c>
      <c r="L138" s="253"/>
      <c r="M138" s="253"/>
      <c r="N138" s="232">
        <f t="shared" si="557"/>
        <v>2133</v>
      </c>
      <c r="O138" s="233">
        <f t="shared" ref="O138:O158" si="709">+S138+W138+AA138+BO138+BS138+BW138+DW138+EA138+EE138+FS138</f>
        <v>2268</v>
      </c>
      <c r="P138" s="232">
        <f t="shared" ref="P138:P158" si="710">+T138+X138+AB138+BP138+BT138+BX138+DX138+EB138+EF138+FT138</f>
        <v>0</v>
      </c>
      <c r="Q138" s="233">
        <f t="shared" ref="Q138:Q158" si="711">+U138+Y138+AC138+BQ138+BU138+BY138+DY138+EC138+EG138+FU138</f>
        <v>0</v>
      </c>
      <c r="R138" s="254">
        <v>121</v>
      </c>
      <c r="S138" s="373">
        <v>120</v>
      </c>
      <c r="T138" s="232">
        <f t="shared" ref="T138:T158" si="712">IF(AX138&gt;0,R138,)</f>
        <v>0</v>
      </c>
      <c r="U138" s="233">
        <f t="shared" ref="U138:U158" si="713">IF(AY138&gt;0,S138,)</f>
        <v>0</v>
      </c>
      <c r="V138" s="254">
        <v>2</v>
      </c>
      <c r="W138" s="373"/>
      <c r="X138" s="232">
        <f t="shared" ref="X138:X158" si="714">IF(BB138&gt;0,V138,)</f>
        <v>0</v>
      </c>
      <c r="Y138" s="233">
        <f t="shared" ref="Y138:Y158" si="715">IF(BC138&gt;0,W138,)</f>
        <v>0</v>
      </c>
      <c r="Z138" s="254"/>
      <c r="AA138" s="256"/>
      <c r="AB138" s="232">
        <f t="shared" ref="AB138:AB158" si="716">IF(BF138&gt;0,Z138,)</f>
        <v>0</v>
      </c>
      <c r="AC138" s="233">
        <f t="shared" ref="AC138:AC158" si="717">IF(BG138&gt;0,AA138,)</f>
        <v>0</v>
      </c>
      <c r="AD138" s="225">
        <f t="shared" ref="AD138:AD158" si="718">R138+V138+Z138</f>
        <v>123</v>
      </c>
      <c r="AE138" s="233">
        <f t="shared" ref="AE138:AE158" si="719">S138+W138+AA138</f>
        <v>120</v>
      </c>
      <c r="AF138" s="225">
        <f t="shared" ref="AF138:AF158" si="720">IF(BJ138&gt;0,AD138,)</f>
        <v>0</v>
      </c>
      <c r="AG138" s="233">
        <f t="shared" ref="AG138:AG158" si="721">IF(BK138&gt;0,AE138,)</f>
        <v>0</v>
      </c>
      <c r="AH138" s="245">
        <v>4.4000000000000004</v>
      </c>
      <c r="AI138" s="374">
        <v>4.4182499999999996</v>
      </c>
      <c r="AJ138" s="232">
        <f t="shared" ref="AJ138:AJ158" si="722">IF(R138&gt;0,(R138*AH138),)</f>
        <v>532.40000000000009</v>
      </c>
      <c r="AK138" s="233">
        <f t="shared" ref="AK138:AK158" si="723">IF(S138&gt;0,(S138*AI138),)</f>
        <v>530.18999999999994</v>
      </c>
      <c r="AL138" s="245">
        <v>5</v>
      </c>
      <c r="AM138" s="374"/>
      <c r="AN138" s="232">
        <f t="shared" ref="AN138:AN158" si="724">IF(V138&gt;0,(V138*AL138),)</f>
        <v>10</v>
      </c>
      <c r="AO138" s="233">
        <f t="shared" ref="AO138:AO158" si="725">IF(W138&gt;0,(W138*AM138),)</f>
        <v>0</v>
      </c>
      <c r="AP138" s="245"/>
      <c r="AQ138" s="286"/>
      <c r="AR138" s="232">
        <f t="shared" ref="AR138:AR158" si="726">IF(Z138&gt;0,(Z138*AP138),)</f>
        <v>0</v>
      </c>
      <c r="AS138" s="233">
        <f t="shared" ref="AS138:AS158" si="727">IF(AA138&gt;0,(AA138*AQ138),)</f>
        <v>0</v>
      </c>
      <c r="AT138" s="545">
        <f t="shared" ref="AT138:AT158" si="728">IF(AD138&gt;0,((AJ138+AN138+AR138)/AD138),)</f>
        <v>4.409756097560976</v>
      </c>
      <c r="AU138" s="546">
        <f t="shared" ref="AU138:AU158" si="729">IF(AE138&gt;0,((AK138+AO138+AS138)/AE138),)</f>
        <v>4.4182499999999996</v>
      </c>
      <c r="AV138" s="232">
        <f t="shared" ref="AV138:AV158" si="730">IF(AD138&gt;0,(AD138*AT138),)</f>
        <v>542.40000000000009</v>
      </c>
      <c r="AW138" s="233">
        <f t="shared" ref="AW138:AW158" si="731">IF(AE138&gt;0,(AE138*AU138),)</f>
        <v>530.18999999999994</v>
      </c>
      <c r="AX138" s="257"/>
      <c r="AY138" s="253"/>
      <c r="AZ138" s="232">
        <f t="shared" ref="AZ138:AZ158" si="732">IF(T138&gt;0,(T138*AX138),)</f>
        <v>0</v>
      </c>
      <c r="BA138" s="233">
        <f t="shared" ref="BA138:BA158" si="733">IF(U138&gt;0,(U138*AY138),)</f>
        <v>0</v>
      </c>
      <c r="BB138" s="257"/>
      <c r="BC138" s="253"/>
      <c r="BD138" s="232">
        <f t="shared" ref="BD138:BD158" si="734">IF(X138&gt;0,(X138*BB138),)</f>
        <v>0</v>
      </c>
      <c r="BE138" s="233">
        <f t="shared" ref="BE138:BE158" si="735">IF(Y138&gt;0,(Y138*BC138),)</f>
        <v>0</v>
      </c>
      <c r="BF138" s="254"/>
      <c r="BG138" s="253"/>
      <c r="BH138" s="232">
        <f t="shared" ref="BH138:BH158" si="736">IF(AB138&gt;0,(AB138*BF138),)</f>
        <v>0</v>
      </c>
      <c r="BI138" s="233">
        <f t="shared" ref="BI138:BI158" si="737">IF(AC138&gt;0,(AC138*BG138),)</f>
        <v>0</v>
      </c>
      <c r="BJ138" s="232">
        <f t="shared" ref="BJ138:BJ158" si="738">IF((AZ138+BD138+BH138)&gt;0,((AZ138+BD138+BH138)/AD138),)</f>
        <v>0</v>
      </c>
      <c r="BK138" s="233">
        <f t="shared" ref="BK138:BK158" si="739">IF((BA138+BE138+BI138)&gt;0,((BA138+BE138+BI138)/AE138),)</f>
        <v>0</v>
      </c>
      <c r="BL138" s="232">
        <f t="shared" ref="BL138:BL158" si="740">IF(AF138&gt;0,(AD138*BJ138),)</f>
        <v>0</v>
      </c>
      <c r="BM138" s="233">
        <f t="shared" ref="BM138:BM158" si="741">IF(AG138&gt;0,(AE138*BK138),)</f>
        <v>0</v>
      </c>
      <c r="BN138" s="257">
        <v>1348</v>
      </c>
      <c r="BO138" s="373">
        <v>1411</v>
      </c>
      <c r="BP138" s="232">
        <f t="shared" ref="BP138:BP158" si="742">IF(CT138&gt;0,BN138,)</f>
        <v>0</v>
      </c>
      <c r="BQ138" s="233">
        <f t="shared" ref="BQ138:BQ158" si="743">IF(CU138&gt;0,BO138,)</f>
        <v>0</v>
      </c>
      <c r="BR138" s="257">
        <v>39</v>
      </c>
      <c r="BS138" s="373">
        <v>47</v>
      </c>
      <c r="BT138" s="232">
        <f t="shared" ref="BT138:BT158" si="744">IF(CX138&gt;0,BR138,)</f>
        <v>0</v>
      </c>
      <c r="BU138" s="233">
        <f t="shared" ref="BU138:BU158" si="745">IF(CY138&gt;0,BS138,)</f>
        <v>0</v>
      </c>
      <c r="BV138" s="254"/>
      <c r="BW138" s="256"/>
      <c r="BX138" s="232">
        <f t="shared" ref="BX138:BX158" si="746">IF(DB138&gt;0,BV138,)</f>
        <v>0</v>
      </c>
      <c r="BY138" s="233">
        <f t="shared" ref="BY138:BY158" si="747">IF(DC138&gt;0,BW138,)</f>
        <v>0</v>
      </c>
      <c r="BZ138" s="225">
        <f t="shared" ref="BZ138:BZ158" si="748">BN138+BR138+BV138</f>
        <v>1387</v>
      </c>
      <c r="CA138" s="233">
        <f t="shared" ref="CA138:CA158" si="749">BO138+BS138+BW138</f>
        <v>1458</v>
      </c>
      <c r="CB138" s="225">
        <f t="shared" ref="CB138:CB158" si="750">IF(DF138&gt;0,BZ138,)</f>
        <v>0</v>
      </c>
      <c r="CC138" s="233">
        <f t="shared" ref="CC138:CC158" si="751">IF(DG138&gt;0,CA138,)</f>
        <v>0</v>
      </c>
      <c r="CD138" s="375">
        <v>5.5</v>
      </c>
      <c r="CE138" s="374">
        <v>5.5187243090007092</v>
      </c>
      <c r="CF138" s="232">
        <f t="shared" ref="CF138:CF158" si="752">IF(BN138&gt;0,(BN138*CD138),)</f>
        <v>7414</v>
      </c>
      <c r="CG138" s="233">
        <f t="shared" ref="CG138:CG158" si="753">IF(BO138&gt;0,(BO138*CE138),)</f>
        <v>7786.920000000001</v>
      </c>
      <c r="CH138" s="375">
        <v>7.8</v>
      </c>
      <c r="CI138" s="374">
        <v>8.131489361702128</v>
      </c>
      <c r="CJ138" s="232">
        <f t="shared" ref="CJ138:CJ158" si="754">IF(BR138&gt;0,(BR138*CH138),)</f>
        <v>304.2</v>
      </c>
      <c r="CK138" s="233">
        <f t="shared" ref="CK138:CK158" si="755">IF(BS138&gt;0,(BS138*CI138),)</f>
        <v>382.18</v>
      </c>
      <c r="CL138" s="375"/>
      <c r="CM138" s="286"/>
      <c r="CN138" s="232">
        <f t="shared" ref="CN138:CN158" si="756">IF(BV138&gt;0,(BV138*CL138),)</f>
        <v>0</v>
      </c>
      <c r="CO138" s="233">
        <f t="shared" ref="CO138:CO158" si="757">IF(BW138&gt;0,(BW138*CM138),)</f>
        <v>0</v>
      </c>
      <c r="CP138" s="232">
        <f t="shared" ref="CP138:CP158" si="758">IF(BZ138&gt;0,((CF138+CJ138+CN138)/BZ138),)</f>
        <v>5.5646719538572453</v>
      </c>
      <c r="CQ138" s="546">
        <f t="shared" ref="CQ138:CQ158" si="759">IF(CA138&gt;0,((CG138+CK138+CO138)/CA138),)</f>
        <v>5.602949245541839</v>
      </c>
      <c r="CR138" s="232">
        <f t="shared" ref="CR138:CR158" si="760">IF(BZ138&gt;0,(BZ138*CP138),)</f>
        <v>7718.1999999999989</v>
      </c>
      <c r="CS138" s="233">
        <f t="shared" ref="CS138:CS158" si="761">IF(CA138&gt;0,(CA138*CQ138),)</f>
        <v>8169.1000000000013</v>
      </c>
      <c r="CT138" s="257"/>
      <c r="CU138" s="253"/>
      <c r="CV138" s="232">
        <f t="shared" ref="CV138:CV158" si="762">IF(BP138&gt;0,(BP138*CT138),)</f>
        <v>0</v>
      </c>
      <c r="CW138" s="233">
        <f t="shared" ref="CW138:CW158" si="763">IF(BQ138&gt;0,(BQ138*CU138),)</f>
        <v>0</v>
      </c>
      <c r="CX138" s="257"/>
      <c r="CY138" s="253"/>
      <c r="CZ138" s="232">
        <f t="shared" ref="CZ138:CZ158" si="764">IF(BT138&gt;0,(BT138*CX138),)</f>
        <v>0</v>
      </c>
      <c r="DA138" s="233">
        <f t="shared" ref="DA138:DA158" si="765">IF(BU138&gt;0,(BU138*CY138),)</f>
        <v>0</v>
      </c>
      <c r="DB138" s="254"/>
      <c r="DC138" s="253"/>
      <c r="DD138" s="232">
        <f t="shared" ref="DD138:DD158" si="766">IF(BX138&gt;0,(BX138*DB138),)</f>
        <v>0</v>
      </c>
      <c r="DE138" s="233">
        <f t="shared" ref="DE138:DE158" si="767">IF(BY138&gt;0,(BY138*DC138),)</f>
        <v>0</v>
      </c>
      <c r="DF138" s="232">
        <f t="shared" ref="DF138:DF158" si="768">IF((CV138+CZ138+DD138)&gt;0,((CV138+CZ138+DD138)/BZ138),)</f>
        <v>0</v>
      </c>
      <c r="DG138" s="233">
        <f t="shared" ref="DG138:DG158" si="769">IF((CW138+DA138+DE138)&gt;0,((CW138+DA138+DE138)/CA138),)</f>
        <v>0</v>
      </c>
      <c r="DH138" s="232">
        <f t="shared" ref="DH138:DH158" si="770">IF(CB138&gt;0,(BZ138*DF138),)</f>
        <v>0</v>
      </c>
      <c r="DI138" s="233">
        <f t="shared" ref="DI138:DI158" si="771">IF(CC138&gt;0,(CA138*DG138),)</f>
        <v>0</v>
      </c>
      <c r="DJ138" s="232">
        <f t="shared" ref="DJ138:DJ158" si="772">AD138+BZ138</f>
        <v>1510</v>
      </c>
      <c r="DK138" s="233">
        <f t="shared" ref="DK138:DK158" si="773">AE138+CA138</f>
        <v>1578</v>
      </c>
      <c r="DL138" s="232">
        <f t="shared" ref="DL138:DL158" si="774">AF138+CB138</f>
        <v>0</v>
      </c>
      <c r="DM138" s="233">
        <f t="shared" ref="DM138:DM158" si="775">AG138+CC138</f>
        <v>0</v>
      </c>
      <c r="DN138" s="545">
        <f t="shared" ref="DN138:DN158" si="776">IF(DJ138&gt;0,((AD138*AT138)+(BZ138*CP138))/DJ138,)</f>
        <v>5.4705960264900648</v>
      </c>
      <c r="DO138" s="546">
        <f t="shared" ref="DO138:DO158" si="777">IF(DK138&gt;0,((AE138*AU138)+(CA138*CQ138))/DK138,)</f>
        <v>5.5128580481622311</v>
      </c>
      <c r="DP138" s="232">
        <f t="shared" ref="DP138:DP158" si="778">IF(DJ138&gt;0,(DJ138*DN138),)</f>
        <v>8260.5999999999985</v>
      </c>
      <c r="DQ138" s="233">
        <f t="shared" ref="DQ138:DQ158" si="779">IF(DK138&gt;0,(DK138*DO138),)</f>
        <v>8699.2900000000009</v>
      </c>
      <c r="DR138" s="232">
        <f t="shared" ref="DR138:DR158" si="780">IF(DL138&gt;0,((AF138*BJ138)+(CB138*DF138))/DL138,)</f>
        <v>0</v>
      </c>
      <c r="DS138" s="233">
        <f t="shared" ref="DS138:DS158" si="781">IF(DM138&gt;0,((AG138*BK138)+(CC138*DG138))/DM138,)</f>
        <v>0</v>
      </c>
      <c r="DT138" s="232">
        <f t="shared" ref="DT138:DT158" si="782">IF(DL138&gt;0,(DL138*DR138),)</f>
        <v>0</v>
      </c>
      <c r="DU138" s="233">
        <f t="shared" ref="DU138:DU158" si="783">IF(DM138&gt;0,(DM138*DS138),)</f>
        <v>0</v>
      </c>
      <c r="DV138" s="257">
        <v>543</v>
      </c>
      <c r="DW138" s="376">
        <v>574</v>
      </c>
      <c r="DX138" s="232">
        <f t="shared" ref="DX138:DX158" si="784">IF(FB138&gt;0,DV138,)</f>
        <v>0</v>
      </c>
      <c r="DY138" s="233">
        <f t="shared" ref="DY138:DY158" si="785">IF(FC138&gt;0,DW138,)</f>
        <v>0</v>
      </c>
      <c r="DZ138" s="257">
        <v>80</v>
      </c>
      <c r="EA138" s="376">
        <v>115</v>
      </c>
      <c r="EB138" s="232">
        <f t="shared" ref="EB138:EB158" si="786">IF(FF138&gt;0,DZ138,)</f>
        <v>0</v>
      </c>
      <c r="EC138" s="233">
        <f t="shared" ref="EC138:EC158" si="787">IF(FG138&gt;0,EA138,)</f>
        <v>0</v>
      </c>
      <c r="ED138" s="254"/>
      <c r="EE138" s="256"/>
      <c r="EF138" s="232">
        <f t="shared" ref="EF138:EF158" si="788">IF(FJ138&gt;0,ED138,)</f>
        <v>0</v>
      </c>
      <c r="EG138" s="233">
        <f t="shared" ref="EG138:EG158" si="789">IF(FK138&gt;0,EE138,)</f>
        <v>0</v>
      </c>
      <c r="EH138" s="225">
        <f t="shared" ref="EH138:EH158" si="790">DV138+DZ138+ED138</f>
        <v>623</v>
      </c>
      <c r="EI138" s="233">
        <f t="shared" ref="EI138:EI158" si="791">DW138+EA138+EE138</f>
        <v>689</v>
      </c>
      <c r="EJ138" s="225">
        <f t="shared" ref="EJ138:EJ158" si="792">IF(FN138&gt;0,EH138,)</f>
        <v>0</v>
      </c>
      <c r="EK138" s="233">
        <f t="shared" ref="EK138:EK158" si="793">IF(FO138&gt;0,EI138,)</f>
        <v>0</v>
      </c>
      <c r="EL138" s="375">
        <v>4.2</v>
      </c>
      <c r="EM138" s="374">
        <v>4.1208885017421597</v>
      </c>
      <c r="EN138" s="232">
        <f t="shared" ref="EN138:EN158" si="794">IF(DV138&gt;0,(DV138*EL138),)</f>
        <v>2280.6</v>
      </c>
      <c r="EO138" s="233">
        <f t="shared" ref="EO138:EO158" si="795">IF(DW138&gt;0,(DW138*EM138),)</f>
        <v>2365.39</v>
      </c>
      <c r="EP138" s="375">
        <v>6.2</v>
      </c>
      <c r="EQ138" s="374">
        <v>5.2594782608695656</v>
      </c>
      <c r="ER138" s="232">
        <f t="shared" ref="ER138:ER158" si="796">IF(DZ138&gt;0,(DZ138*EP138),)</f>
        <v>496</v>
      </c>
      <c r="ES138" s="233">
        <f t="shared" ref="ES138:ES158" si="797">IF(EA138&gt;0,(EA138*EQ138),)</f>
        <v>604.84</v>
      </c>
      <c r="ET138" s="375"/>
      <c r="EU138" s="286"/>
      <c r="EV138" s="232">
        <f t="shared" ref="EV138:EV158" si="798">IF(ED138&gt;0,(ED138*ET138),)</f>
        <v>0</v>
      </c>
      <c r="EW138" s="233">
        <f t="shared" ref="EW138:EW158" si="799">IF(EE138&gt;0,(EE138*EU138),)</f>
        <v>0</v>
      </c>
      <c r="EX138" s="545">
        <f t="shared" ref="EX138:EX158" si="800">IF(EH138&gt;0,((EN138+ER138+EV138)/EH138),)</f>
        <v>4.4568218298555378</v>
      </c>
      <c r="EY138" s="546">
        <f t="shared" ref="EY138:EY158" si="801">IF(EI138&gt;0,((EO138+ES138+EW138)/EI138),)</f>
        <v>4.3109288824383167</v>
      </c>
      <c r="EZ138" s="232">
        <f t="shared" ref="EZ138:EZ158" si="802">IF(EH138&gt;0,(EH138*EX138),)</f>
        <v>2776.6</v>
      </c>
      <c r="FA138" s="233">
        <f t="shared" ref="FA138:FA158" si="803">IF(EI138&gt;0,(EI138*EY138),)</f>
        <v>2970.23</v>
      </c>
      <c r="FB138" s="257"/>
      <c r="FC138" s="253"/>
      <c r="FD138" s="232">
        <f t="shared" ref="FD138:FD158" si="804">IF(DX138&gt;0,(DX138*FB138),)</f>
        <v>0</v>
      </c>
      <c r="FE138" s="233">
        <f t="shared" ref="FE138:FE158" si="805">IF(DY138&gt;0,(DY138*FC138),)</f>
        <v>0</v>
      </c>
      <c r="FF138" s="257"/>
      <c r="FG138" s="253"/>
      <c r="FH138" s="232">
        <f t="shared" ref="FH138:FH158" si="806">IF(EB138&gt;0,(EB138*FF138),)</f>
        <v>0</v>
      </c>
      <c r="FI138" s="233">
        <f t="shared" ref="FI138:FI158" si="807">IF(EC138&gt;0,(EC138*FG138),)</f>
        <v>0</v>
      </c>
      <c r="FJ138" s="254"/>
      <c r="FK138" s="253"/>
      <c r="FL138" s="232">
        <f t="shared" ref="FL138:FL158" si="808">IF(EF138&gt;0,(EF138*FJ138),)</f>
        <v>0</v>
      </c>
      <c r="FM138" s="233">
        <f t="shared" ref="FM138:FM158" si="809">IF(EG138&gt;0,(EG138*FK138),)</f>
        <v>0</v>
      </c>
      <c r="FN138" s="232">
        <f t="shared" ref="FN138:FN158" si="810">IF((FD138+FH138+FL138)&gt;0,((FD138+FH138+FL138)/EH138),)</f>
        <v>0</v>
      </c>
      <c r="FO138" s="233">
        <f t="shared" ref="FO138:FO158" si="811">IF((FE138+FI138+FM138)&gt;0,((FE138+FI138+FM138)/EI138),)</f>
        <v>0</v>
      </c>
      <c r="FP138" s="232">
        <f t="shared" ref="FP138:FP158" si="812">IF(EH138&gt;0,(EH138*FN138),)</f>
        <v>0</v>
      </c>
      <c r="FQ138" s="233">
        <f t="shared" ref="FQ138:FQ158" si="813">IF(EI138&gt;0,(EI138*FO138),)</f>
        <v>0</v>
      </c>
      <c r="FR138" s="254"/>
      <c r="FS138" s="253">
        <v>1</v>
      </c>
      <c r="FT138" s="232">
        <f t="shared" ref="FT138:FT158" si="814">IF(FZ138&gt;0,FR138,)</f>
        <v>0</v>
      </c>
      <c r="FU138" s="233">
        <f t="shared" ref="FU138:FU158" si="815">IF(GA138&gt;0,FS138,)</f>
        <v>0</v>
      </c>
      <c r="FV138" s="254"/>
      <c r="FW138" s="253"/>
      <c r="FX138" s="232">
        <f t="shared" ref="FX138:FX158" si="816">IF(FR138&gt;0,(FR138*FV138),)</f>
        <v>0</v>
      </c>
      <c r="FY138" s="233">
        <f t="shared" ref="FY138:FY158" si="817">IF(FS138&gt;0,(FS138*FW138),)</f>
        <v>0</v>
      </c>
      <c r="FZ138" s="254"/>
      <c r="GA138" s="253"/>
      <c r="GB138" s="232">
        <f t="shared" ref="GB138:GB158" si="818">IF(FZ138&gt;0,(FR138*FZ138),)</f>
        <v>0</v>
      </c>
      <c r="GC138" s="233">
        <f t="shared" ref="GC138:GC158" si="819">IF(GA138&gt;0,(FS138*GA138),)</f>
        <v>0</v>
      </c>
      <c r="GD138" s="249">
        <f t="shared" ref="GD138:GD158" si="820">(R138+BN138+DV138)</f>
        <v>2012</v>
      </c>
      <c r="GE138" s="233">
        <f t="shared" ref="GE138:GE158" si="821">(S138+BO138+DW138)</f>
        <v>2105</v>
      </c>
      <c r="GF138" s="232">
        <f t="shared" ref="GF138:GF158" si="822">(T138+BP138+DX138)</f>
        <v>0</v>
      </c>
      <c r="GG138" s="233">
        <f t="shared" ref="GG138:GG158" si="823">(U138+BQ138+DY138)</f>
        <v>0</v>
      </c>
      <c r="GH138" s="232">
        <f t="shared" ref="GH138:GH158" si="824">IF(GD138&gt;0,(AJ138+CF138+EN138),"")</f>
        <v>10227</v>
      </c>
      <c r="GI138" s="233">
        <f t="shared" ref="GI138:GI158" si="825">IF(GE138&gt;0,(AK138+CG138+EO138),"")</f>
        <v>10682.5</v>
      </c>
      <c r="GJ138" s="232" t="str">
        <f t="shared" ref="GJ138:GJ158" si="826">IF(GF138&gt;0,(AZ138+CV138+FD138),"")</f>
        <v/>
      </c>
      <c r="GK138" s="233" t="str">
        <f t="shared" ref="GK138:GK158" si="827">IF(GG138&gt;0,(BA138+CW138+FE138),"")</f>
        <v/>
      </c>
      <c r="GL138" s="249">
        <f t="shared" ref="GL138:GL158" si="828">(V138+BR138+DZ138)</f>
        <v>121</v>
      </c>
      <c r="GM138" s="233">
        <f t="shared" ref="GM138:GM158" si="829">(W138+BS138+EA138)</f>
        <v>162</v>
      </c>
      <c r="GN138" s="232">
        <f t="shared" ref="GN138:GN158" si="830">(X138+BT138+EB138)</f>
        <v>0</v>
      </c>
      <c r="GO138" s="233">
        <f t="shared" ref="GO138:GO158" si="831">(Y138+BU138+EC138)</f>
        <v>0</v>
      </c>
      <c r="GP138" s="232">
        <f t="shared" ref="GP138:GP158" si="832">IF(GL138&gt;0,AN138+CJ138+ER138,)</f>
        <v>810.2</v>
      </c>
      <c r="GQ138" s="233">
        <f t="shared" ref="GQ138:GQ158" si="833">IF(GM138&gt;0,AO138+CK138+ES138,)</f>
        <v>987.02</v>
      </c>
      <c r="GR138" s="232">
        <f t="shared" ref="GR138:GR158" si="834">IF(GN138&gt;0,BD138+CZ138+FH138,)</f>
        <v>0</v>
      </c>
      <c r="GS138" s="233">
        <f t="shared" ref="GS138:GS158" si="835">IF(GO138&gt;0,BE138+DA138+FI138,)</f>
        <v>0</v>
      </c>
      <c r="GT138" s="249">
        <f t="shared" ref="GT138:GT158" si="836">+GL138+GD138</f>
        <v>2133</v>
      </c>
      <c r="GU138" s="233">
        <f t="shared" ref="GU138:GU158" si="837">+GM138+GE138</f>
        <v>2267</v>
      </c>
      <c r="GV138" s="232">
        <f t="shared" ref="GV138:GV158" si="838">+GN138+GF138</f>
        <v>0</v>
      </c>
      <c r="GW138" s="233">
        <f t="shared" ref="GW138:GW158" si="839">+GO138+GG138</f>
        <v>0</v>
      </c>
      <c r="GX138" s="232">
        <f t="shared" ref="GX138:GX158" si="840">IF(GT138&gt;0,(GH138+GP138),"")</f>
        <v>11037.2</v>
      </c>
      <c r="GY138" s="233">
        <f t="shared" ref="GY138:GY158" si="841">IF(GU138&gt;0,(GI138+GQ138),"")</f>
        <v>11669.52</v>
      </c>
      <c r="GZ138" s="232" t="str">
        <f t="shared" ref="GZ138:GZ158" si="842">IF(GV138&gt;0,(GJ138+GR138),"")</f>
        <v/>
      </c>
      <c r="HA138" s="233" t="str">
        <f t="shared" ref="HA138:HA158" si="843">IF(GW138&gt;0,(GK138+GS138),"")</f>
        <v/>
      </c>
      <c r="HB138" s="249">
        <f t="shared" ref="HB138:HB158" si="844">(Z138+BV138+ED138)</f>
        <v>0</v>
      </c>
      <c r="HC138" s="233">
        <f t="shared" ref="HC138:HC158" si="845">(AA138+BW138+EE138)</f>
        <v>0</v>
      </c>
      <c r="HD138" s="232">
        <f t="shared" ref="HD138:HD158" si="846">(AB138+BX138+EF138)</f>
        <v>0</v>
      </c>
      <c r="HE138" s="233">
        <f t="shared" ref="HE138:HE158" si="847">(AC138+BY138+EG138)</f>
        <v>0</v>
      </c>
      <c r="HF138" s="232" t="str">
        <f t="shared" ref="HF138:HF158" si="848">IF(HB138&gt;0,(AR138+CN138+EV138),"")</f>
        <v/>
      </c>
      <c r="HG138" s="233" t="str">
        <f t="shared" ref="HG138:HG158" si="849">IF(HC138&gt;0,(AS138+CO138+EW138),"")</f>
        <v/>
      </c>
      <c r="HH138" s="232" t="str">
        <f t="shared" ref="HH138:HH158" si="850">IF(HD138&gt;0,(BH138+DD138+FL138),"")</f>
        <v/>
      </c>
      <c r="HI138" s="233" t="str">
        <f t="shared" ref="HI138:HI158" si="851">IF(HE138&gt;0,(BI138+DE138+FM138),"")</f>
        <v/>
      </c>
      <c r="HJ138" s="249">
        <f t="shared" ref="HJ138:HJ158" si="852">IF((DJ138+EH138+FR138)&gt;0,(DP138+EZ138+FX138),"")</f>
        <v>11037.199999999999</v>
      </c>
      <c r="HK138" s="233">
        <f t="shared" ref="HK138:HK158" si="853">IF((DK138+EI138+FS138)&gt;0,(DQ138+FA138+FY138),"")</f>
        <v>11669.52</v>
      </c>
      <c r="HL138" s="232" t="str">
        <f t="shared" ref="HL138:HL158" si="854">IF((DL138+EJ138+FT138)&gt;0,(DT138+FP138+GB138),"")</f>
        <v/>
      </c>
      <c r="HM138" s="232" t="str">
        <f t="shared" ref="HM138:HM158" si="855">IF((DM138+EK138+FU138)&gt;0,(DU138+FQ138+GC138),"")</f>
        <v/>
      </c>
    </row>
    <row r="139" spans="1:221" ht="15.75">
      <c r="A139" s="368" t="s">
        <v>84</v>
      </c>
      <c r="B139" s="369" t="s">
        <v>665</v>
      </c>
      <c r="C139" s="370"/>
      <c r="D139" s="368">
        <v>159939</v>
      </c>
      <c r="E139" s="371">
        <v>2</v>
      </c>
      <c r="F139" s="332">
        <v>1347</v>
      </c>
      <c r="G139" s="372">
        <v>1435</v>
      </c>
      <c r="H139" s="254">
        <v>42</v>
      </c>
      <c r="I139" s="372">
        <v>74</v>
      </c>
      <c r="J139" s="232">
        <f t="shared" si="707"/>
        <v>1305</v>
      </c>
      <c r="K139" s="233">
        <f t="shared" si="708"/>
        <v>1361</v>
      </c>
      <c r="L139" s="253"/>
      <c r="M139" s="253"/>
      <c r="N139" s="232">
        <f t="shared" ref="N139:N203" si="856">+R139+V139+Z139+BN139+BR139+BV139+DV139+DZ139+ED139+FR139</f>
        <v>1305</v>
      </c>
      <c r="O139" s="233">
        <f t="shared" si="709"/>
        <v>1361</v>
      </c>
      <c r="P139" s="232">
        <f t="shared" si="710"/>
        <v>0</v>
      </c>
      <c r="Q139" s="233">
        <f t="shared" si="711"/>
        <v>0</v>
      </c>
      <c r="R139" s="254">
        <v>7</v>
      </c>
      <c r="S139" s="373">
        <v>19</v>
      </c>
      <c r="T139" s="232">
        <f t="shared" si="712"/>
        <v>0</v>
      </c>
      <c r="U139" s="233">
        <f t="shared" si="713"/>
        <v>0</v>
      </c>
      <c r="V139" s="254">
        <v>1</v>
      </c>
      <c r="W139" s="373"/>
      <c r="X139" s="232">
        <f t="shared" si="714"/>
        <v>0</v>
      </c>
      <c r="Y139" s="233">
        <f t="shared" si="715"/>
        <v>0</v>
      </c>
      <c r="Z139" s="254"/>
      <c r="AA139" s="256"/>
      <c r="AB139" s="232">
        <f t="shared" si="716"/>
        <v>0</v>
      </c>
      <c r="AC139" s="233">
        <f t="shared" si="717"/>
        <v>0</v>
      </c>
      <c r="AD139" s="225">
        <f t="shared" si="718"/>
        <v>8</v>
      </c>
      <c r="AE139" s="233">
        <f t="shared" si="719"/>
        <v>19</v>
      </c>
      <c r="AF139" s="225">
        <f t="shared" si="720"/>
        <v>0</v>
      </c>
      <c r="AG139" s="233">
        <f t="shared" si="721"/>
        <v>0</v>
      </c>
      <c r="AH139" s="245">
        <v>5.3</v>
      </c>
      <c r="AI139" s="374">
        <v>5.7994736842105263</v>
      </c>
      <c r="AJ139" s="232">
        <f t="shared" si="722"/>
        <v>37.1</v>
      </c>
      <c r="AK139" s="233">
        <f t="shared" si="723"/>
        <v>110.19</v>
      </c>
      <c r="AL139" s="245">
        <v>5</v>
      </c>
      <c r="AM139" s="374"/>
      <c r="AN139" s="232">
        <f t="shared" si="724"/>
        <v>5</v>
      </c>
      <c r="AO139" s="233">
        <f t="shared" si="725"/>
        <v>0</v>
      </c>
      <c r="AP139" s="245"/>
      <c r="AQ139" s="286"/>
      <c r="AR139" s="232">
        <f t="shared" si="726"/>
        <v>0</v>
      </c>
      <c r="AS139" s="233">
        <f t="shared" si="727"/>
        <v>0</v>
      </c>
      <c r="AT139" s="545">
        <f t="shared" si="728"/>
        <v>5.2625000000000002</v>
      </c>
      <c r="AU139" s="546">
        <f t="shared" si="729"/>
        <v>5.7994736842105263</v>
      </c>
      <c r="AV139" s="232">
        <f t="shared" si="730"/>
        <v>42.1</v>
      </c>
      <c r="AW139" s="233">
        <f t="shared" si="731"/>
        <v>110.19</v>
      </c>
      <c r="AX139" s="257"/>
      <c r="AY139" s="253"/>
      <c r="AZ139" s="232">
        <f t="shared" si="732"/>
        <v>0</v>
      </c>
      <c r="BA139" s="233">
        <f t="shared" si="733"/>
        <v>0</v>
      </c>
      <c r="BB139" s="257"/>
      <c r="BC139" s="253"/>
      <c r="BD139" s="232">
        <f t="shared" si="734"/>
        <v>0</v>
      </c>
      <c r="BE139" s="233">
        <f t="shared" si="735"/>
        <v>0</v>
      </c>
      <c r="BF139" s="254"/>
      <c r="BG139" s="253"/>
      <c r="BH139" s="232">
        <f t="shared" si="736"/>
        <v>0</v>
      </c>
      <c r="BI139" s="233">
        <f t="shared" si="737"/>
        <v>0</v>
      </c>
      <c r="BJ139" s="232">
        <f t="shared" si="738"/>
        <v>0</v>
      </c>
      <c r="BK139" s="233">
        <f t="shared" si="739"/>
        <v>0</v>
      </c>
      <c r="BL139" s="232">
        <f t="shared" si="740"/>
        <v>0</v>
      </c>
      <c r="BM139" s="233">
        <f t="shared" si="741"/>
        <v>0</v>
      </c>
      <c r="BN139" s="257">
        <v>401</v>
      </c>
      <c r="BO139" s="373">
        <v>474</v>
      </c>
      <c r="BP139" s="232">
        <f t="shared" si="742"/>
        <v>0</v>
      </c>
      <c r="BQ139" s="233">
        <f t="shared" si="743"/>
        <v>0</v>
      </c>
      <c r="BR139" s="257">
        <v>47</v>
      </c>
      <c r="BS139" s="373">
        <v>30</v>
      </c>
      <c r="BT139" s="232">
        <f t="shared" si="744"/>
        <v>0</v>
      </c>
      <c r="BU139" s="233">
        <f t="shared" si="745"/>
        <v>0</v>
      </c>
      <c r="BV139" s="254"/>
      <c r="BW139" s="256"/>
      <c r="BX139" s="232">
        <f t="shared" si="746"/>
        <v>0</v>
      </c>
      <c r="BY139" s="233">
        <f t="shared" si="747"/>
        <v>0</v>
      </c>
      <c r="BZ139" s="225">
        <f t="shared" si="748"/>
        <v>448</v>
      </c>
      <c r="CA139" s="233">
        <f t="shared" si="749"/>
        <v>504</v>
      </c>
      <c r="CB139" s="225">
        <f t="shared" si="750"/>
        <v>0</v>
      </c>
      <c r="CC139" s="233">
        <f t="shared" si="751"/>
        <v>0</v>
      </c>
      <c r="CD139" s="375">
        <v>6.6</v>
      </c>
      <c r="CE139" s="374">
        <v>6.1298734177215186</v>
      </c>
      <c r="CF139" s="232">
        <f t="shared" si="752"/>
        <v>2646.6</v>
      </c>
      <c r="CG139" s="233">
        <f t="shared" si="753"/>
        <v>2905.56</v>
      </c>
      <c r="CH139" s="375">
        <v>7.5</v>
      </c>
      <c r="CI139" s="374">
        <v>8.6400000000000023</v>
      </c>
      <c r="CJ139" s="232">
        <f t="shared" si="754"/>
        <v>352.5</v>
      </c>
      <c r="CK139" s="233">
        <f t="shared" si="755"/>
        <v>259.20000000000005</v>
      </c>
      <c r="CL139" s="375"/>
      <c r="CM139" s="286"/>
      <c r="CN139" s="232">
        <f t="shared" si="756"/>
        <v>0</v>
      </c>
      <c r="CO139" s="233">
        <f t="shared" si="757"/>
        <v>0</v>
      </c>
      <c r="CP139" s="232">
        <f t="shared" si="758"/>
        <v>6.6944196428571425</v>
      </c>
      <c r="CQ139" s="546">
        <f t="shared" si="759"/>
        <v>6.2792857142857148</v>
      </c>
      <c r="CR139" s="232">
        <f t="shared" si="760"/>
        <v>2999.1</v>
      </c>
      <c r="CS139" s="233">
        <f t="shared" si="761"/>
        <v>3164.76</v>
      </c>
      <c r="CT139" s="257"/>
      <c r="CU139" s="253"/>
      <c r="CV139" s="232">
        <f t="shared" si="762"/>
        <v>0</v>
      </c>
      <c r="CW139" s="233">
        <f t="shared" si="763"/>
        <v>0</v>
      </c>
      <c r="CX139" s="257"/>
      <c r="CY139" s="253"/>
      <c r="CZ139" s="232">
        <f t="shared" si="764"/>
        <v>0</v>
      </c>
      <c r="DA139" s="233">
        <f t="shared" si="765"/>
        <v>0</v>
      </c>
      <c r="DB139" s="254"/>
      <c r="DC139" s="253"/>
      <c r="DD139" s="232">
        <f t="shared" si="766"/>
        <v>0</v>
      </c>
      <c r="DE139" s="233">
        <f t="shared" si="767"/>
        <v>0</v>
      </c>
      <c r="DF139" s="232">
        <f t="shared" si="768"/>
        <v>0</v>
      </c>
      <c r="DG139" s="233">
        <f t="shared" si="769"/>
        <v>0</v>
      </c>
      <c r="DH139" s="232">
        <f t="shared" si="770"/>
        <v>0</v>
      </c>
      <c r="DI139" s="233">
        <f t="shared" si="771"/>
        <v>0</v>
      </c>
      <c r="DJ139" s="232">
        <f t="shared" si="772"/>
        <v>456</v>
      </c>
      <c r="DK139" s="233">
        <f t="shared" si="773"/>
        <v>523</v>
      </c>
      <c r="DL139" s="232">
        <f t="shared" si="774"/>
        <v>0</v>
      </c>
      <c r="DM139" s="233">
        <f t="shared" si="775"/>
        <v>0</v>
      </c>
      <c r="DN139" s="545">
        <f t="shared" si="776"/>
        <v>6.6692982456140344</v>
      </c>
      <c r="DO139" s="546">
        <f t="shared" si="777"/>
        <v>6.2618546845124285</v>
      </c>
      <c r="DP139" s="232">
        <f t="shared" si="778"/>
        <v>3041.2</v>
      </c>
      <c r="DQ139" s="233">
        <f t="shared" si="779"/>
        <v>3274.9500000000003</v>
      </c>
      <c r="DR139" s="232">
        <f t="shared" si="780"/>
        <v>0</v>
      </c>
      <c r="DS139" s="233">
        <f t="shared" si="781"/>
        <v>0</v>
      </c>
      <c r="DT139" s="232">
        <f t="shared" si="782"/>
        <v>0</v>
      </c>
      <c r="DU139" s="233">
        <f t="shared" si="783"/>
        <v>0</v>
      </c>
      <c r="DV139" s="257">
        <v>726</v>
      </c>
      <c r="DW139" s="376">
        <v>721</v>
      </c>
      <c r="DX139" s="232">
        <f t="shared" si="784"/>
        <v>0</v>
      </c>
      <c r="DY139" s="233">
        <f t="shared" si="785"/>
        <v>0</v>
      </c>
      <c r="DZ139" s="257">
        <v>123</v>
      </c>
      <c r="EA139" s="376">
        <v>117</v>
      </c>
      <c r="EB139" s="232">
        <f t="shared" si="786"/>
        <v>0</v>
      </c>
      <c r="EC139" s="233">
        <f t="shared" si="787"/>
        <v>0</v>
      </c>
      <c r="ED139" s="254"/>
      <c r="EE139" s="256"/>
      <c r="EF139" s="232">
        <f t="shared" si="788"/>
        <v>0</v>
      </c>
      <c r="EG139" s="233">
        <f t="shared" si="789"/>
        <v>0</v>
      </c>
      <c r="EH139" s="225">
        <f t="shared" si="790"/>
        <v>849</v>
      </c>
      <c r="EI139" s="233">
        <f t="shared" si="791"/>
        <v>838</v>
      </c>
      <c r="EJ139" s="225">
        <f t="shared" si="792"/>
        <v>0</v>
      </c>
      <c r="EK139" s="233">
        <f t="shared" si="793"/>
        <v>0</v>
      </c>
      <c r="EL139" s="375">
        <v>4.2</v>
      </c>
      <c r="EM139" s="374">
        <v>3.9570457697642167</v>
      </c>
      <c r="EN139" s="232">
        <f t="shared" si="794"/>
        <v>3049.2000000000003</v>
      </c>
      <c r="EO139" s="233">
        <f t="shared" si="795"/>
        <v>2853.03</v>
      </c>
      <c r="EP139" s="375">
        <v>6</v>
      </c>
      <c r="EQ139" s="374">
        <v>5.7435897435897436</v>
      </c>
      <c r="ER139" s="232">
        <f t="shared" si="796"/>
        <v>738</v>
      </c>
      <c r="ES139" s="233">
        <f t="shared" si="797"/>
        <v>672</v>
      </c>
      <c r="ET139" s="375"/>
      <c r="EU139" s="286"/>
      <c r="EV139" s="232">
        <f t="shared" si="798"/>
        <v>0</v>
      </c>
      <c r="EW139" s="233">
        <f t="shared" si="799"/>
        <v>0</v>
      </c>
      <c r="EX139" s="545">
        <f t="shared" si="800"/>
        <v>4.4607773851590107</v>
      </c>
      <c r="EY139" s="546">
        <f t="shared" si="801"/>
        <v>4.2064797136038186</v>
      </c>
      <c r="EZ139" s="232">
        <f t="shared" si="802"/>
        <v>3787.2000000000003</v>
      </c>
      <c r="FA139" s="233">
        <f t="shared" si="803"/>
        <v>3525.0299999999997</v>
      </c>
      <c r="FB139" s="257"/>
      <c r="FC139" s="253"/>
      <c r="FD139" s="232">
        <f t="shared" si="804"/>
        <v>0</v>
      </c>
      <c r="FE139" s="233">
        <f t="shared" si="805"/>
        <v>0</v>
      </c>
      <c r="FF139" s="257"/>
      <c r="FG139" s="253"/>
      <c r="FH139" s="232">
        <f t="shared" si="806"/>
        <v>0</v>
      </c>
      <c r="FI139" s="233">
        <f t="shared" si="807"/>
        <v>0</v>
      </c>
      <c r="FJ139" s="254"/>
      <c r="FK139" s="253"/>
      <c r="FL139" s="232">
        <f t="shared" si="808"/>
        <v>0</v>
      </c>
      <c r="FM139" s="233">
        <f t="shared" si="809"/>
        <v>0</v>
      </c>
      <c r="FN139" s="232">
        <f t="shared" si="810"/>
        <v>0</v>
      </c>
      <c r="FO139" s="233">
        <f t="shared" si="811"/>
        <v>0</v>
      </c>
      <c r="FP139" s="232">
        <f t="shared" si="812"/>
        <v>0</v>
      </c>
      <c r="FQ139" s="233">
        <f t="shared" si="813"/>
        <v>0</v>
      </c>
      <c r="FR139" s="254"/>
      <c r="FS139" s="253"/>
      <c r="FT139" s="232">
        <f t="shared" si="814"/>
        <v>0</v>
      </c>
      <c r="FU139" s="233">
        <f t="shared" si="815"/>
        <v>0</v>
      </c>
      <c r="FV139" s="254"/>
      <c r="FW139" s="253"/>
      <c r="FX139" s="232">
        <f t="shared" si="816"/>
        <v>0</v>
      </c>
      <c r="FY139" s="233">
        <f t="shared" si="817"/>
        <v>0</v>
      </c>
      <c r="FZ139" s="254"/>
      <c r="GA139" s="253"/>
      <c r="GB139" s="232">
        <f t="shared" si="818"/>
        <v>0</v>
      </c>
      <c r="GC139" s="233">
        <f t="shared" si="819"/>
        <v>0</v>
      </c>
      <c r="GD139" s="249">
        <f t="shared" si="820"/>
        <v>1134</v>
      </c>
      <c r="GE139" s="233">
        <f t="shared" si="821"/>
        <v>1214</v>
      </c>
      <c r="GF139" s="232">
        <f t="shared" si="822"/>
        <v>0</v>
      </c>
      <c r="GG139" s="233">
        <f t="shared" si="823"/>
        <v>0</v>
      </c>
      <c r="GH139" s="232">
        <f t="shared" si="824"/>
        <v>5732.9</v>
      </c>
      <c r="GI139" s="233">
        <f t="shared" si="825"/>
        <v>5868.7800000000007</v>
      </c>
      <c r="GJ139" s="232" t="str">
        <f t="shared" si="826"/>
        <v/>
      </c>
      <c r="GK139" s="233" t="str">
        <f t="shared" si="827"/>
        <v/>
      </c>
      <c r="GL139" s="249">
        <f t="shared" si="828"/>
        <v>171</v>
      </c>
      <c r="GM139" s="233">
        <f t="shared" si="829"/>
        <v>147</v>
      </c>
      <c r="GN139" s="232">
        <f t="shared" si="830"/>
        <v>0</v>
      </c>
      <c r="GO139" s="233">
        <f t="shared" si="831"/>
        <v>0</v>
      </c>
      <c r="GP139" s="232">
        <f t="shared" si="832"/>
        <v>1095.5</v>
      </c>
      <c r="GQ139" s="233">
        <f t="shared" si="833"/>
        <v>931.2</v>
      </c>
      <c r="GR139" s="232">
        <f t="shared" si="834"/>
        <v>0</v>
      </c>
      <c r="GS139" s="233">
        <f t="shared" si="835"/>
        <v>0</v>
      </c>
      <c r="GT139" s="249">
        <f t="shared" si="836"/>
        <v>1305</v>
      </c>
      <c r="GU139" s="233">
        <f t="shared" si="837"/>
        <v>1361</v>
      </c>
      <c r="GV139" s="232">
        <f t="shared" si="838"/>
        <v>0</v>
      </c>
      <c r="GW139" s="233">
        <f t="shared" si="839"/>
        <v>0</v>
      </c>
      <c r="GX139" s="232">
        <f t="shared" si="840"/>
        <v>6828.4</v>
      </c>
      <c r="GY139" s="233">
        <f t="shared" si="841"/>
        <v>6799.9800000000005</v>
      </c>
      <c r="GZ139" s="232" t="str">
        <f t="shared" si="842"/>
        <v/>
      </c>
      <c r="HA139" s="233" t="str">
        <f t="shared" si="843"/>
        <v/>
      </c>
      <c r="HB139" s="249">
        <f t="shared" si="844"/>
        <v>0</v>
      </c>
      <c r="HC139" s="233">
        <f t="shared" si="845"/>
        <v>0</v>
      </c>
      <c r="HD139" s="232">
        <f t="shared" si="846"/>
        <v>0</v>
      </c>
      <c r="HE139" s="233">
        <f t="shared" si="847"/>
        <v>0</v>
      </c>
      <c r="HF139" s="232" t="str">
        <f t="shared" si="848"/>
        <v/>
      </c>
      <c r="HG139" s="233" t="str">
        <f t="shared" si="849"/>
        <v/>
      </c>
      <c r="HH139" s="232" t="str">
        <f t="shared" si="850"/>
        <v/>
      </c>
      <c r="HI139" s="233" t="str">
        <f t="shared" si="851"/>
        <v/>
      </c>
      <c r="HJ139" s="249">
        <f t="shared" si="852"/>
        <v>6828.4</v>
      </c>
      <c r="HK139" s="233">
        <f t="shared" si="853"/>
        <v>6799.98</v>
      </c>
      <c r="HL139" s="232" t="str">
        <f t="shared" si="854"/>
        <v/>
      </c>
      <c r="HM139" s="232" t="str">
        <f t="shared" si="855"/>
        <v/>
      </c>
    </row>
    <row r="140" spans="1:221" ht="15.75">
      <c r="A140" s="368" t="s">
        <v>84</v>
      </c>
      <c r="B140" s="369" t="s">
        <v>666</v>
      </c>
      <c r="C140" s="370"/>
      <c r="D140" s="368">
        <v>160612</v>
      </c>
      <c r="E140" s="371">
        <v>3</v>
      </c>
      <c r="F140" s="332">
        <v>1964</v>
      </c>
      <c r="G140" s="372">
        <v>1932</v>
      </c>
      <c r="H140" s="254">
        <v>17</v>
      </c>
      <c r="I140" s="372">
        <v>13</v>
      </c>
      <c r="J140" s="232">
        <f t="shared" si="707"/>
        <v>1947</v>
      </c>
      <c r="K140" s="233">
        <f t="shared" si="708"/>
        <v>1919</v>
      </c>
      <c r="L140" s="253"/>
      <c r="M140" s="253"/>
      <c r="N140" s="232">
        <f t="shared" si="856"/>
        <v>1947</v>
      </c>
      <c r="O140" s="233">
        <f t="shared" si="709"/>
        <v>1919</v>
      </c>
      <c r="P140" s="232">
        <f t="shared" si="710"/>
        <v>0</v>
      </c>
      <c r="Q140" s="233">
        <f t="shared" si="711"/>
        <v>0</v>
      </c>
      <c r="R140" s="254">
        <v>39</v>
      </c>
      <c r="S140" s="373">
        <v>67</v>
      </c>
      <c r="T140" s="232">
        <f t="shared" si="712"/>
        <v>0</v>
      </c>
      <c r="U140" s="233">
        <f t="shared" si="713"/>
        <v>0</v>
      </c>
      <c r="V140" s="254"/>
      <c r="W140" s="373"/>
      <c r="X140" s="232">
        <f t="shared" si="714"/>
        <v>0</v>
      </c>
      <c r="Y140" s="233">
        <f t="shared" si="715"/>
        <v>0</v>
      </c>
      <c r="Z140" s="254"/>
      <c r="AA140" s="256"/>
      <c r="AB140" s="232">
        <f t="shared" si="716"/>
        <v>0</v>
      </c>
      <c r="AC140" s="233">
        <f t="shared" si="717"/>
        <v>0</v>
      </c>
      <c r="AD140" s="225">
        <f t="shared" si="718"/>
        <v>39</v>
      </c>
      <c r="AE140" s="233">
        <f t="shared" si="719"/>
        <v>67</v>
      </c>
      <c r="AF140" s="225">
        <f t="shared" si="720"/>
        <v>0</v>
      </c>
      <c r="AG140" s="233">
        <f t="shared" si="721"/>
        <v>0</v>
      </c>
      <c r="AH140" s="245">
        <v>4.0999999999999996</v>
      </c>
      <c r="AI140" s="374">
        <v>4.2725373134328359</v>
      </c>
      <c r="AJ140" s="232">
        <f t="shared" si="722"/>
        <v>159.89999999999998</v>
      </c>
      <c r="AK140" s="233">
        <f t="shared" si="723"/>
        <v>286.26</v>
      </c>
      <c r="AL140" s="245"/>
      <c r="AM140" s="374"/>
      <c r="AN140" s="232">
        <f t="shared" si="724"/>
        <v>0</v>
      </c>
      <c r="AO140" s="233">
        <f t="shared" si="725"/>
        <v>0</v>
      </c>
      <c r="AP140" s="245"/>
      <c r="AQ140" s="286"/>
      <c r="AR140" s="232">
        <f t="shared" si="726"/>
        <v>0</v>
      </c>
      <c r="AS140" s="233">
        <f t="shared" si="727"/>
        <v>0</v>
      </c>
      <c r="AT140" s="545">
        <f t="shared" si="728"/>
        <v>4.0999999999999996</v>
      </c>
      <c r="AU140" s="546">
        <f t="shared" si="729"/>
        <v>4.2725373134328359</v>
      </c>
      <c r="AV140" s="232">
        <f t="shared" si="730"/>
        <v>159.89999999999998</v>
      </c>
      <c r="AW140" s="233">
        <f t="shared" si="731"/>
        <v>286.26</v>
      </c>
      <c r="AX140" s="257"/>
      <c r="AY140" s="253"/>
      <c r="AZ140" s="232">
        <f t="shared" si="732"/>
        <v>0</v>
      </c>
      <c r="BA140" s="233">
        <f t="shared" si="733"/>
        <v>0</v>
      </c>
      <c r="BB140" s="257"/>
      <c r="BC140" s="253"/>
      <c r="BD140" s="232">
        <f t="shared" si="734"/>
        <v>0</v>
      </c>
      <c r="BE140" s="233">
        <f t="shared" si="735"/>
        <v>0</v>
      </c>
      <c r="BF140" s="254"/>
      <c r="BG140" s="253"/>
      <c r="BH140" s="232">
        <f t="shared" si="736"/>
        <v>0</v>
      </c>
      <c r="BI140" s="233">
        <f t="shared" si="737"/>
        <v>0</v>
      </c>
      <c r="BJ140" s="232">
        <f t="shared" si="738"/>
        <v>0</v>
      </c>
      <c r="BK140" s="233">
        <f t="shared" si="739"/>
        <v>0</v>
      </c>
      <c r="BL140" s="232">
        <f t="shared" si="740"/>
        <v>0</v>
      </c>
      <c r="BM140" s="233">
        <f t="shared" si="741"/>
        <v>0</v>
      </c>
      <c r="BN140" s="257">
        <v>1114</v>
      </c>
      <c r="BO140" s="373">
        <v>1081</v>
      </c>
      <c r="BP140" s="232">
        <f t="shared" si="742"/>
        <v>0</v>
      </c>
      <c r="BQ140" s="233">
        <f t="shared" si="743"/>
        <v>0</v>
      </c>
      <c r="BR140" s="257">
        <v>36</v>
      </c>
      <c r="BS140" s="373">
        <v>67</v>
      </c>
      <c r="BT140" s="232">
        <f t="shared" si="744"/>
        <v>0</v>
      </c>
      <c r="BU140" s="233">
        <f t="shared" si="745"/>
        <v>0</v>
      </c>
      <c r="BV140" s="254"/>
      <c r="BW140" s="256"/>
      <c r="BX140" s="232">
        <f t="shared" si="746"/>
        <v>0</v>
      </c>
      <c r="BY140" s="233">
        <f t="shared" si="747"/>
        <v>0</v>
      </c>
      <c r="BZ140" s="225">
        <f t="shared" si="748"/>
        <v>1150</v>
      </c>
      <c r="CA140" s="233">
        <f t="shared" si="749"/>
        <v>1148</v>
      </c>
      <c r="CB140" s="225">
        <f t="shared" si="750"/>
        <v>0</v>
      </c>
      <c r="CC140" s="233">
        <f t="shared" si="751"/>
        <v>0</v>
      </c>
      <c r="CD140" s="375">
        <v>5.7</v>
      </c>
      <c r="CE140" s="374">
        <v>5.5561794634597597</v>
      </c>
      <c r="CF140" s="232">
        <f t="shared" si="752"/>
        <v>6349.8</v>
      </c>
      <c r="CG140" s="233">
        <f t="shared" si="753"/>
        <v>6006.2300000000005</v>
      </c>
      <c r="CH140" s="375">
        <v>7</v>
      </c>
      <c r="CI140" s="374">
        <v>6.6895522388059705</v>
      </c>
      <c r="CJ140" s="232">
        <f t="shared" si="754"/>
        <v>252</v>
      </c>
      <c r="CK140" s="233">
        <f t="shared" si="755"/>
        <v>448.20000000000005</v>
      </c>
      <c r="CL140" s="375"/>
      <c r="CM140" s="286"/>
      <c r="CN140" s="232">
        <f t="shared" si="756"/>
        <v>0</v>
      </c>
      <c r="CO140" s="233">
        <f t="shared" si="757"/>
        <v>0</v>
      </c>
      <c r="CP140" s="232">
        <f t="shared" si="758"/>
        <v>5.7406956521739136</v>
      </c>
      <c r="CQ140" s="546">
        <f t="shared" si="759"/>
        <v>5.6223257839721255</v>
      </c>
      <c r="CR140" s="232">
        <f t="shared" si="760"/>
        <v>6601.8000000000011</v>
      </c>
      <c r="CS140" s="233">
        <f t="shared" si="761"/>
        <v>6454.43</v>
      </c>
      <c r="CT140" s="257"/>
      <c r="CU140" s="253"/>
      <c r="CV140" s="232">
        <f t="shared" si="762"/>
        <v>0</v>
      </c>
      <c r="CW140" s="233">
        <f t="shared" si="763"/>
        <v>0</v>
      </c>
      <c r="CX140" s="257"/>
      <c r="CY140" s="253"/>
      <c r="CZ140" s="232">
        <f t="shared" si="764"/>
        <v>0</v>
      </c>
      <c r="DA140" s="233">
        <f t="shared" si="765"/>
        <v>0</v>
      </c>
      <c r="DB140" s="254"/>
      <c r="DC140" s="253"/>
      <c r="DD140" s="232">
        <f t="shared" si="766"/>
        <v>0</v>
      </c>
      <c r="DE140" s="233">
        <f t="shared" si="767"/>
        <v>0</v>
      </c>
      <c r="DF140" s="232">
        <f t="shared" si="768"/>
        <v>0</v>
      </c>
      <c r="DG140" s="233">
        <f t="shared" si="769"/>
        <v>0</v>
      </c>
      <c r="DH140" s="232">
        <f t="shared" si="770"/>
        <v>0</v>
      </c>
      <c r="DI140" s="233">
        <f t="shared" si="771"/>
        <v>0</v>
      </c>
      <c r="DJ140" s="232">
        <f t="shared" si="772"/>
        <v>1189</v>
      </c>
      <c r="DK140" s="233">
        <f t="shared" si="773"/>
        <v>1215</v>
      </c>
      <c r="DL140" s="232">
        <f t="shared" si="774"/>
        <v>0</v>
      </c>
      <c r="DM140" s="233">
        <f t="shared" si="775"/>
        <v>0</v>
      </c>
      <c r="DN140" s="545">
        <f t="shared" si="776"/>
        <v>5.6868797308662744</v>
      </c>
      <c r="DO140" s="546">
        <f t="shared" si="777"/>
        <v>5.5478930041152266</v>
      </c>
      <c r="DP140" s="232">
        <f t="shared" si="778"/>
        <v>6761.7</v>
      </c>
      <c r="DQ140" s="233">
        <f t="shared" si="779"/>
        <v>6740.6900000000005</v>
      </c>
      <c r="DR140" s="232">
        <f t="shared" si="780"/>
        <v>0</v>
      </c>
      <c r="DS140" s="233">
        <f t="shared" si="781"/>
        <v>0</v>
      </c>
      <c r="DT140" s="232">
        <f t="shared" si="782"/>
        <v>0</v>
      </c>
      <c r="DU140" s="233">
        <f t="shared" si="783"/>
        <v>0</v>
      </c>
      <c r="DV140" s="257">
        <v>636</v>
      </c>
      <c r="DW140" s="376">
        <v>575</v>
      </c>
      <c r="DX140" s="232">
        <f t="shared" si="784"/>
        <v>0</v>
      </c>
      <c r="DY140" s="233">
        <f t="shared" si="785"/>
        <v>0</v>
      </c>
      <c r="DZ140" s="257">
        <v>118</v>
      </c>
      <c r="EA140" s="376">
        <v>129</v>
      </c>
      <c r="EB140" s="232">
        <f t="shared" si="786"/>
        <v>0</v>
      </c>
      <c r="EC140" s="233">
        <f t="shared" si="787"/>
        <v>0</v>
      </c>
      <c r="ED140" s="254"/>
      <c r="EE140" s="256"/>
      <c r="EF140" s="232">
        <f t="shared" si="788"/>
        <v>0</v>
      </c>
      <c r="EG140" s="233">
        <f t="shared" si="789"/>
        <v>0</v>
      </c>
      <c r="EH140" s="225">
        <f t="shared" si="790"/>
        <v>754</v>
      </c>
      <c r="EI140" s="233">
        <f t="shared" si="791"/>
        <v>704</v>
      </c>
      <c r="EJ140" s="225">
        <f t="shared" si="792"/>
        <v>0</v>
      </c>
      <c r="EK140" s="233">
        <f t="shared" si="793"/>
        <v>0</v>
      </c>
      <c r="EL140" s="375">
        <v>4</v>
      </c>
      <c r="EM140" s="374">
        <v>3.9820521739130439</v>
      </c>
      <c r="EN140" s="232">
        <f t="shared" si="794"/>
        <v>2544</v>
      </c>
      <c r="EO140" s="233">
        <f t="shared" si="795"/>
        <v>2289.6800000000003</v>
      </c>
      <c r="EP140" s="375">
        <v>5.3</v>
      </c>
      <c r="EQ140" s="374">
        <v>5.4856589147286821</v>
      </c>
      <c r="ER140" s="232">
        <f t="shared" si="796"/>
        <v>625.4</v>
      </c>
      <c r="ES140" s="233">
        <f t="shared" si="797"/>
        <v>707.65</v>
      </c>
      <c r="ET140" s="375"/>
      <c r="EU140" s="286"/>
      <c r="EV140" s="232">
        <f t="shared" si="798"/>
        <v>0</v>
      </c>
      <c r="EW140" s="233">
        <f t="shared" si="799"/>
        <v>0</v>
      </c>
      <c r="EX140" s="545">
        <f t="shared" si="800"/>
        <v>4.203448275862069</v>
      </c>
      <c r="EY140" s="546">
        <f t="shared" si="801"/>
        <v>4.2575710227272729</v>
      </c>
      <c r="EZ140" s="232">
        <f t="shared" si="802"/>
        <v>3169.4</v>
      </c>
      <c r="FA140" s="233">
        <f t="shared" si="803"/>
        <v>2997.33</v>
      </c>
      <c r="FB140" s="257"/>
      <c r="FC140" s="253"/>
      <c r="FD140" s="232">
        <f t="shared" si="804"/>
        <v>0</v>
      </c>
      <c r="FE140" s="233">
        <f t="shared" si="805"/>
        <v>0</v>
      </c>
      <c r="FF140" s="257"/>
      <c r="FG140" s="253"/>
      <c r="FH140" s="232">
        <f t="shared" si="806"/>
        <v>0</v>
      </c>
      <c r="FI140" s="233">
        <f t="shared" si="807"/>
        <v>0</v>
      </c>
      <c r="FJ140" s="254"/>
      <c r="FK140" s="253"/>
      <c r="FL140" s="232">
        <f t="shared" si="808"/>
        <v>0</v>
      </c>
      <c r="FM140" s="233">
        <f t="shared" si="809"/>
        <v>0</v>
      </c>
      <c r="FN140" s="232">
        <f t="shared" si="810"/>
        <v>0</v>
      </c>
      <c r="FO140" s="233">
        <f t="shared" si="811"/>
        <v>0</v>
      </c>
      <c r="FP140" s="232">
        <f t="shared" si="812"/>
        <v>0</v>
      </c>
      <c r="FQ140" s="233">
        <f t="shared" si="813"/>
        <v>0</v>
      </c>
      <c r="FR140" s="254">
        <v>4</v>
      </c>
      <c r="FS140" s="253"/>
      <c r="FT140" s="232">
        <f t="shared" si="814"/>
        <v>0</v>
      </c>
      <c r="FU140" s="233">
        <f t="shared" si="815"/>
        <v>0</v>
      </c>
      <c r="FV140" s="254"/>
      <c r="FW140" s="253"/>
      <c r="FX140" s="232">
        <f t="shared" si="816"/>
        <v>0</v>
      </c>
      <c r="FY140" s="233">
        <f t="shared" si="817"/>
        <v>0</v>
      </c>
      <c r="FZ140" s="254"/>
      <c r="GA140" s="253"/>
      <c r="GB140" s="232">
        <f t="shared" si="818"/>
        <v>0</v>
      </c>
      <c r="GC140" s="233">
        <f t="shared" si="819"/>
        <v>0</v>
      </c>
      <c r="GD140" s="249">
        <f t="shared" si="820"/>
        <v>1789</v>
      </c>
      <c r="GE140" s="233">
        <f t="shared" si="821"/>
        <v>1723</v>
      </c>
      <c r="GF140" s="232">
        <f t="shared" si="822"/>
        <v>0</v>
      </c>
      <c r="GG140" s="233">
        <f t="shared" si="823"/>
        <v>0</v>
      </c>
      <c r="GH140" s="232">
        <f t="shared" si="824"/>
        <v>9053.7000000000007</v>
      </c>
      <c r="GI140" s="233">
        <f t="shared" si="825"/>
        <v>8582.1700000000019</v>
      </c>
      <c r="GJ140" s="232" t="str">
        <f t="shared" si="826"/>
        <v/>
      </c>
      <c r="GK140" s="233" t="str">
        <f t="shared" si="827"/>
        <v/>
      </c>
      <c r="GL140" s="249">
        <f t="shared" si="828"/>
        <v>154</v>
      </c>
      <c r="GM140" s="233">
        <f t="shared" si="829"/>
        <v>196</v>
      </c>
      <c r="GN140" s="232">
        <f t="shared" si="830"/>
        <v>0</v>
      </c>
      <c r="GO140" s="233">
        <f t="shared" si="831"/>
        <v>0</v>
      </c>
      <c r="GP140" s="232">
        <f t="shared" si="832"/>
        <v>877.4</v>
      </c>
      <c r="GQ140" s="233">
        <f t="shared" si="833"/>
        <v>1155.8499999999999</v>
      </c>
      <c r="GR140" s="232">
        <f t="shared" si="834"/>
        <v>0</v>
      </c>
      <c r="GS140" s="233">
        <f t="shared" si="835"/>
        <v>0</v>
      </c>
      <c r="GT140" s="249">
        <f t="shared" si="836"/>
        <v>1943</v>
      </c>
      <c r="GU140" s="233">
        <f t="shared" si="837"/>
        <v>1919</v>
      </c>
      <c r="GV140" s="232">
        <f t="shared" si="838"/>
        <v>0</v>
      </c>
      <c r="GW140" s="233">
        <f t="shared" si="839"/>
        <v>0</v>
      </c>
      <c r="GX140" s="232">
        <f t="shared" si="840"/>
        <v>9931.1</v>
      </c>
      <c r="GY140" s="233">
        <f t="shared" si="841"/>
        <v>9738.0200000000023</v>
      </c>
      <c r="GZ140" s="232" t="str">
        <f t="shared" si="842"/>
        <v/>
      </c>
      <c r="HA140" s="233" t="str">
        <f t="shared" si="843"/>
        <v/>
      </c>
      <c r="HB140" s="249">
        <f t="shared" si="844"/>
        <v>0</v>
      </c>
      <c r="HC140" s="233">
        <f t="shared" si="845"/>
        <v>0</v>
      </c>
      <c r="HD140" s="232">
        <f t="shared" si="846"/>
        <v>0</v>
      </c>
      <c r="HE140" s="233">
        <f t="shared" si="847"/>
        <v>0</v>
      </c>
      <c r="HF140" s="232" t="str">
        <f t="shared" si="848"/>
        <v/>
      </c>
      <c r="HG140" s="233" t="str">
        <f t="shared" si="849"/>
        <v/>
      </c>
      <c r="HH140" s="232" t="str">
        <f t="shared" si="850"/>
        <v/>
      </c>
      <c r="HI140" s="233" t="str">
        <f t="shared" si="851"/>
        <v/>
      </c>
      <c r="HJ140" s="249">
        <f t="shared" si="852"/>
        <v>9931.1</v>
      </c>
      <c r="HK140" s="233">
        <f t="shared" si="853"/>
        <v>9738.02</v>
      </c>
      <c r="HL140" s="232" t="str">
        <f t="shared" si="854"/>
        <v/>
      </c>
      <c r="HM140" s="232" t="str">
        <f t="shared" si="855"/>
        <v/>
      </c>
    </row>
    <row r="141" spans="1:221" ht="15.75">
      <c r="A141" s="368" t="s">
        <v>84</v>
      </c>
      <c r="B141" s="369" t="s">
        <v>667</v>
      </c>
      <c r="C141" s="370"/>
      <c r="D141" s="368">
        <v>160621</v>
      </c>
      <c r="E141" s="371">
        <v>3</v>
      </c>
      <c r="F141" s="332">
        <v>870</v>
      </c>
      <c r="G141" s="372">
        <v>826</v>
      </c>
      <c r="H141" s="254">
        <v>1</v>
      </c>
      <c r="I141" s="372">
        <v>1</v>
      </c>
      <c r="J141" s="232">
        <f t="shared" si="707"/>
        <v>869</v>
      </c>
      <c r="K141" s="233">
        <f t="shared" si="708"/>
        <v>825</v>
      </c>
      <c r="L141" s="253"/>
      <c r="M141" s="253"/>
      <c r="N141" s="232">
        <f t="shared" si="856"/>
        <v>869</v>
      </c>
      <c r="O141" s="233">
        <f t="shared" si="709"/>
        <v>825</v>
      </c>
      <c r="P141" s="232">
        <f t="shared" si="710"/>
        <v>0</v>
      </c>
      <c r="Q141" s="233">
        <f t="shared" si="711"/>
        <v>0</v>
      </c>
      <c r="R141" s="254">
        <v>10</v>
      </c>
      <c r="S141" s="373">
        <v>25</v>
      </c>
      <c r="T141" s="232">
        <f t="shared" si="712"/>
        <v>0</v>
      </c>
      <c r="U141" s="233">
        <f t="shared" si="713"/>
        <v>0</v>
      </c>
      <c r="V141" s="254"/>
      <c r="W141" s="373"/>
      <c r="X141" s="232">
        <f t="shared" si="714"/>
        <v>0</v>
      </c>
      <c r="Y141" s="233">
        <f t="shared" si="715"/>
        <v>0</v>
      </c>
      <c r="Z141" s="254"/>
      <c r="AA141" s="256"/>
      <c r="AB141" s="232">
        <f t="shared" si="716"/>
        <v>0</v>
      </c>
      <c r="AC141" s="233">
        <f t="shared" si="717"/>
        <v>0</v>
      </c>
      <c r="AD141" s="225">
        <f t="shared" si="718"/>
        <v>10</v>
      </c>
      <c r="AE141" s="233">
        <f t="shared" si="719"/>
        <v>25</v>
      </c>
      <c r="AF141" s="225">
        <f t="shared" si="720"/>
        <v>0</v>
      </c>
      <c r="AG141" s="233">
        <f t="shared" si="721"/>
        <v>0</v>
      </c>
      <c r="AH141" s="245">
        <v>4.2</v>
      </c>
      <c r="AI141" s="374">
        <v>4.2427999999999999</v>
      </c>
      <c r="AJ141" s="232">
        <f t="shared" si="722"/>
        <v>42</v>
      </c>
      <c r="AK141" s="233">
        <f t="shared" si="723"/>
        <v>106.07</v>
      </c>
      <c r="AL141" s="245"/>
      <c r="AM141" s="374"/>
      <c r="AN141" s="232">
        <f t="shared" si="724"/>
        <v>0</v>
      </c>
      <c r="AO141" s="233">
        <f t="shared" si="725"/>
        <v>0</v>
      </c>
      <c r="AP141" s="245"/>
      <c r="AQ141" s="286"/>
      <c r="AR141" s="232">
        <f t="shared" si="726"/>
        <v>0</v>
      </c>
      <c r="AS141" s="233">
        <f t="shared" si="727"/>
        <v>0</v>
      </c>
      <c r="AT141" s="545">
        <f t="shared" si="728"/>
        <v>4.2</v>
      </c>
      <c r="AU141" s="546">
        <f t="shared" si="729"/>
        <v>4.2427999999999999</v>
      </c>
      <c r="AV141" s="232">
        <f t="shared" si="730"/>
        <v>42</v>
      </c>
      <c r="AW141" s="233">
        <f t="shared" si="731"/>
        <v>106.07</v>
      </c>
      <c r="AX141" s="257"/>
      <c r="AY141" s="253"/>
      <c r="AZ141" s="232">
        <f t="shared" si="732"/>
        <v>0</v>
      </c>
      <c r="BA141" s="233">
        <f t="shared" si="733"/>
        <v>0</v>
      </c>
      <c r="BB141" s="257"/>
      <c r="BC141" s="253"/>
      <c r="BD141" s="232">
        <f t="shared" si="734"/>
        <v>0</v>
      </c>
      <c r="BE141" s="233">
        <f t="shared" si="735"/>
        <v>0</v>
      </c>
      <c r="BF141" s="254"/>
      <c r="BG141" s="253"/>
      <c r="BH141" s="232">
        <f t="shared" si="736"/>
        <v>0</v>
      </c>
      <c r="BI141" s="233">
        <f t="shared" si="737"/>
        <v>0</v>
      </c>
      <c r="BJ141" s="232">
        <f t="shared" si="738"/>
        <v>0</v>
      </c>
      <c r="BK141" s="233">
        <f t="shared" si="739"/>
        <v>0</v>
      </c>
      <c r="BL141" s="232">
        <f t="shared" si="740"/>
        <v>0</v>
      </c>
      <c r="BM141" s="233">
        <f t="shared" si="741"/>
        <v>0</v>
      </c>
      <c r="BN141" s="257">
        <v>530</v>
      </c>
      <c r="BO141" s="373">
        <v>515</v>
      </c>
      <c r="BP141" s="232">
        <f t="shared" si="742"/>
        <v>0</v>
      </c>
      <c r="BQ141" s="233">
        <f t="shared" si="743"/>
        <v>0</v>
      </c>
      <c r="BR141" s="257">
        <v>6</v>
      </c>
      <c r="BS141" s="373">
        <v>2</v>
      </c>
      <c r="BT141" s="232">
        <f t="shared" si="744"/>
        <v>0</v>
      </c>
      <c r="BU141" s="233">
        <f t="shared" si="745"/>
        <v>0</v>
      </c>
      <c r="BV141" s="254"/>
      <c r="BW141" s="256"/>
      <c r="BX141" s="232">
        <f t="shared" si="746"/>
        <v>0</v>
      </c>
      <c r="BY141" s="233">
        <f t="shared" si="747"/>
        <v>0</v>
      </c>
      <c r="BZ141" s="225">
        <f t="shared" si="748"/>
        <v>536</v>
      </c>
      <c r="CA141" s="233">
        <f t="shared" si="749"/>
        <v>517</v>
      </c>
      <c r="CB141" s="225">
        <f t="shared" si="750"/>
        <v>0</v>
      </c>
      <c r="CC141" s="233">
        <f t="shared" si="751"/>
        <v>0</v>
      </c>
      <c r="CD141" s="375">
        <v>6.1</v>
      </c>
      <c r="CE141" s="374">
        <v>6.4159029126213589</v>
      </c>
      <c r="CF141" s="232">
        <f t="shared" si="752"/>
        <v>3233</v>
      </c>
      <c r="CG141" s="233">
        <f t="shared" si="753"/>
        <v>3304.19</v>
      </c>
      <c r="CH141" s="375">
        <v>7.2</v>
      </c>
      <c r="CI141" s="374">
        <v>11.365</v>
      </c>
      <c r="CJ141" s="232">
        <f t="shared" si="754"/>
        <v>43.2</v>
      </c>
      <c r="CK141" s="233">
        <f t="shared" si="755"/>
        <v>22.73</v>
      </c>
      <c r="CL141" s="375"/>
      <c r="CM141" s="286"/>
      <c r="CN141" s="232">
        <f t="shared" si="756"/>
        <v>0</v>
      </c>
      <c r="CO141" s="233">
        <f t="shared" si="757"/>
        <v>0</v>
      </c>
      <c r="CP141" s="232">
        <f t="shared" si="758"/>
        <v>6.1123134328358208</v>
      </c>
      <c r="CQ141" s="546">
        <f t="shared" si="759"/>
        <v>6.4350483558994203</v>
      </c>
      <c r="CR141" s="232">
        <f t="shared" si="760"/>
        <v>3276.2</v>
      </c>
      <c r="CS141" s="233">
        <f t="shared" si="761"/>
        <v>3326.92</v>
      </c>
      <c r="CT141" s="257"/>
      <c r="CU141" s="253"/>
      <c r="CV141" s="232">
        <f t="shared" si="762"/>
        <v>0</v>
      </c>
      <c r="CW141" s="233">
        <f t="shared" si="763"/>
        <v>0</v>
      </c>
      <c r="CX141" s="257"/>
      <c r="CY141" s="253"/>
      <c r="CZ141" s="232">
        <f t="shared" si="764"/>
        <v>0</v>
      </c>
      <c r="DA141" s="233">
        <f t="shared" si="765"/>
        <v>0</v>
      </c>
      <c r="DB141" s="254"/>
      <c r="DC141" s="253"/>
      <c r="DD141" s="232">
        <f t="shared" si="766"/>
        <v>0</v>
      </c>
      <c r="DE141" s="233">
        <f t="shared" si="767"/>
        <v>0</v>
      </c>
      <c r="DF141" s="232">
        <f t="shared" si="768"/>
        <v>0</v>
      </c>
      <c r="DG141" s="233">
        <f t="shared" si="769"/>
        <v>0</v>
      </c>
      <c r="DH141" s="232">
        <f t="shared" si="770"/>
        <v>0</v>
      </c>
      <c r="DI141" s="233">
        <f t="shared" si="771"/>
        <v>0</v>
      </c>
      <c r="DJ141" s="232">
        <f t="shared" si="772"/>
        <v>546</v>
      </c>
      <c r="DK141" s="233">
        <f t="shared" si="773"/>
        <v>542</v>
      </c>
      <c r="DL141" s="232">
        <f t="shared" si="774"/>
        <v>0</v>
      </c>
      <c r="DM141" s="233">
        <f t="shared" si="775"/>
        <v>0</v>
      </c>
      <c r="DN141" s="545">
        <f t="shared" si="776"/>
        <v>6.077289377289377</v>
      </c>
      <c r="DO141" s="546">
        <f t="shared" si="777"/>
        <v>6.3339298892988936</v>
      </c>
      <c r="DP141" s="232">
        <f t="shared" si="778"/>
        <v>3318.2</v>
      </c>
      <c r="DQ141" s="233">
        <f t="shared" si="779"/>
        <v>3432.9900000000002</v>
      </c>
      <c r="DR141" s="232">
        <f t="shared" si="780"/>
        <v>0</v>
      </c>
      <c r="DS141" s="233">
        <f t="shared" si="781"/>
        <v>0</v>
      </c>
      <c r="DT141" s="232">
        <f t="shared" si="782"/>
        <v>0</v>
      </c>
      <c r="DU141" s="233">
        <f t="shared" si="783"/>
        <v>0</v>
      </c>
      <c r="DV141" s="257">
        <v>291</v>
      </c>
      <c r="DW141" s="376">
        <v>243</v>
      </c>
      <c r="DX141" s="232">
        <f t="shared" si="784"/>
        <v>0</v>
      </c>
      <c r="DY141" s="233">
        <f t="shared" si="785"/>
        <v>0</v>
      </c>
      <c r="DZ141" s="257">
        <v>32</v>
      </c>
      <c r="EA141" s="376">
        <v>40</v>
      </c>
      <c r="EB141" s="232">
        <f t="shared" si="786"/>
        <v>0</v>
      </c>
      <c r="EC141" s="233">
        <f t="shared" si="787"/>
        <v>0</v>
      </c>
      <c r="ED141" s="254"/>
      <c r="EE141" s="256"/>
      <c r="EF141" s="232">
        <f t="shared" si="788"/>
        <v>0</v>
      </c>
      <c r="EG141" s="233">
        <f t="shared" si="789"/>
        <v>0</v>
      </c>
      <c r="EH141" s="225">
        <f t="shared" si="790"/>
        <v>323</v>
      </c>
      <c r="EI141" s="233">
        <f t="shared" si="791"/>
        <v>283</v>
      </c>
      <c r="EJ141" s="225">
        <f t="shared" si="792"/>
        <v>0</v>
      </c>
      <c r="EK141" s="233">
        <f t="shared" si="793"/>
        <v>0</v>
      </c>
      <c r="EL141" s="375">
        <v>4.8</v>
      </c>
      <c r="EM141" s="374">
        <v>4.8655555555555541</v>
      </c>
      <c r="EN141" s="232">
        <f t="shared" si="794"/>
        <v>1396.8</v>
      </c>
      <c r="EO141" s="233">
        <f t="shared" si="795"/>
        <v>1182.3299999999997</v>
      </c>
      <c r="EP141" s="375">
        <v>6.8</v>
      </c>
      <c r="EQ141" s="374">
        <v>6.8489999999999993</v>
      </c>
      <c r="ER141" s="232">
        <f t="shared" si="796"/>
        <v>217.6</v>
      </c>
      <c r="ES141" s="233">
        <f t="shared" si="797"/>
        <v>273.95999999999998</v>
      </c>
      <c r="ET141" s="375"/>
      <c r="EU141" s="286"/>
      <c r="EV141" s="232">
        <f t="shared" si="798"/>
        <v>0</v>
      </c>
      <c r="EW141" s="233">
        <f t="shared" si="799"/>
        <v>0</v>
      </c>
      <c r="EX141" s="545">
        <f t="shared" si="800"/>
        <v>4.9981424148606806</v>
      </c>
      <c r="EY141" s="546">
        <f t="shared" si="801"/>
        <v>5.1459010600706705</v>
      </c>
      <c r="EZ141" s="232">
        <f t="shared" si="802"/>
        <v>1614.3999999999999</v>
      </c>
      <c r="FA141" s="233">
        <f t="shared" si="803"/>
        <v>1456.2899999999997</v>
      </c>
      <c r="FB141" s="257"/>
      <c r="FC141" s="253"/>
      <c r="FD141" s="232">
        <f t="shared" si="804"/>
        <v>0</v>
      </c>
      <c r="FE141" s="233">
        <f t="shared" si="805"/>
        <v>0</v>
      </c>
      <c r="FF141" s="257"/>
      <c r="FG141" s="253"/>
      <c r="FH141" s="232">
        <f t="shared" si="806"/>
        <v>0</v>
      </c>
      <c r="FI141" s="233">
        <f t="shared" si="807"/>
        <v>0</v>
      </c>
      <c r="FJ141" s="254"/>
      <c r="FK141" s="253"/>
      <c r="FL141" s="232">
        <f t="shared" si="808"/>
        <v>0</v>
      </c>
      <c r="FM141" s="233">
        <f t="shared" si="809"/>
        <v>0</v>
      </c>
      <c r="FN141" s="232">
        <f t="shared" si="810"/>
        <v>0</v>
      </c>
      <c r="FO141" s="233">
        <f t="shared" si="811"/>
        <v>0</v>
      </c>
      <c r="FP141" s="232">
        <f t="shared" si="812"/>
        <v>0</v>
      </c>
      <c r="FQ141" s="233">
        <f t="shared" si="813"/>
        <v>0</v>
      </c>
      <c r="FR141" s="254">
        <v>0</v>
      </c>
      <c r="FS141" s="253"/>
      <c r="FT141" s="232">
        <f t="shared" si="814"/>
        <v>0</v>
      </c>
      <c r="FU141" s="233">
        <f t="shared" si="815"/>
        <v>0</v>
      </c>
      <c r="FV141" s="254"/>
      <c r="FW141" s="253"/>
      <c r="FX141" s="232">
        <f t="shared" si="816"/>
        <v>0</v>
      </c>
      <c r="FY141" s="233">
        <f t="shared" si="817"/>
        <v>0</v>
      </c>
      <c r="FZ141" s="254"/>
      <c r="GA141" s="253"/>
      <c r="GB141" s="232">
        <f t="shared" si="818"/>
        <v>0</v>
      </c>
      <c r="GC141" s="233">
        <f t="shared" si="819"/>
        <v>0</v>
      </c>
      <c r="GD141" s="249">
        <f t="shared" si="820"/>
        <v>831</v>
      </c>
      <c r="GE141" s="233">
        <f t="shared" si="821"/>
        <v>783</v>
      </c>
      <c r="GF141" s="232">
        <f t="shared" si="822"/>
        <v>0</v>
      </c>
      <c r="GG141" s="233">
        <f t="shared" si="823"/>
        <v>0</v>
      </c>
      <c r="GH141" s="232">
        <f t="shared" si="824"/>
        <v>4671.8</v>
      </c>
      <c r="GI141" s="233">
        <f t="shared" si="825"/>
        <v>4592.59</v>
      </c>
      <c r="GJ141" s="232" t="str">
        <f t="shared" si="826"/>
        <v/>
      </c>
      <c r="GK141" s="233" t="str">
        <f t="shared" si="827"/>
        <v/>
      </c>
      <c r="GL141" s="249">
        <f t="shared" si="828"/>
        <v>38</v>
      </c>
      <c r="GM141" s="233">
        <f t="shared" si="829"/>
        <v>42</v>
      </c>
      <c r="GN141" s="232">
        <f t="shared" si="830"/>
        <v>0</v>
      </c>
      <c r="GO141" s="233">
        <f t="shared" si="831"/>
        <v>0</v>
      </c>
      <c r="GP141" s="232">
        <f t="shared" si="832"/>
        <v>260.8</v>
      </c>
      <c r="GQ141" s="233">
        <f t="shared" si="833"/>
        <v>296.69</v>
      </c>
      <c r="GR141" s="232">
        <f t="shared" si="834"/>
        <v>0</v>
      </c>
      <c r="GS141" s="233">
        <f t="shared" si="835"/>
        <v>0</v>
      </c>
      <c r="GT141" s="249">
        <f t="shared" si="836"/>
        <v>869</v>
      </c>
      <c r="GU141" s="233">
        <f t="shared" si="837"/>
        <v>825</v>
      </c>
      <c r="GV141" s="232">
        <f t="shared" si="838"/>
        <v>0</v>
      </c>
      <c r="GW141" s="233">
        <f t="shared" si="839"/>
        <v>0</v>
      </c>
      <c r="GX141" s="232">
        <f t="shared" si="840"/>
        <v>4932.6000000000004</v>
      </c>
      <c r="GY141" s="233">
        <f t="shared" si="841"/>
        <v>4889.28</v>
      </c>
      <c r="GZ141" s="232" t="str">
        <f t="shared" si="842"/>
        <v/>
      </c>
      <c r="HA141" s="233" t="str">
        <f t="shared" si="843"/>
        <v/>
      </c>
      <c r="HB141" s="249">
        <f t="shared" si="844"/>
        <v>0</v>
      </c>
      <c r="HC141" s="233">
        <f t="shared" si="845"/>
        <v>0</v>
      </c>
      <c r="HD141" s="232">
        <f t="shared" si="846"/>
        <v>0</v>
      </c>
      <c r="HE141" s="233">
        <f t="shared" si="847"/>
        <v>0</v>
      </c>
      <c r="HF141" s="232" t="str">
        <f t="shared" si="848"/>
        <v/>
      </c>
      <c r="HG141" s="233" t="str">
        <f t="shared" si="849"/>
        <v/>
      </c>
      <c r="HH141" s="232" t="str">
        <f t="shared" si="850"/>
        <v/>
      </c>
      <c r="HI141" s="233" t="str">
        <f t="shared" si="851"/>
        <v/>
      </c>
      <c r="HJ141" s="249">
        <f t="shared" si="852"/>
        <v>4932.5999999999995</v>
      </c>
      <c r="HK141" s="233">
        <f t="shared" si="853"/>
        <v>4889.28</v>
      </c>
      <c r="HL141" s="232" t="str">
        <f t="shared" si="854"/>
        <v/>
      </c>
      <c r="HM141" s="232" t="str">
        <f t="shared" si="855"/>
        <v/>
      </c>
    </row>
    <row r="142" spans="1:221" ht="15.75">
      <c r="A142" s="368" t="s">
        <v>84</v>
      </c>
      <c r="B142" s="369" t="s">
        <v>668</v>
      </c>
      <c r="C142" s="370"/>
      <c r="D142" s="368">
        <v>159993</v>
      </c>
      <c r="E142" s="371">
        <v>3</v>
      </c>
      <c r="F142" s="332">
        <v>1034</v>
      </c>
      <c r="G142" s="372">
        <v>1100</v>
      </c>
      <c r="H142" s="254">
        <v>10</v>
      </c>
      <c r="I142" s="372">
        <v>4</v>
      </c>
      <c r="J142" s="232">
        <f t="shared" si="707"/>
        <v>1024</v>
      </c>
      <c r="K142" s="233">
        <f t="shared" si="708"/>
        <v>1096</v>
      </c>
      <c r="L142" s="253"/>
      <c r="M142" s="253"/>
      <c r="N142" s="232">
        <f t="shared" si="856"/>
        <v>1024</v>
      </c>
      <c r="O142" s="233">
        <f t="shared" si="709"/>
        <v>1096</v>
      </c>
      <c r="P142" s="232">
        <f t="shared" si="710"/>
        <v>0</v>
      </c>
      <c r="Q142" s="233">
        <f t="shared" si="711"/>
        <v>0</v>
      </c>
      <c r="R142" s="254">
        <v>33</v>
      </c>
      <c r="S142" s="373">
        <v>98</v>
      </c>
      <c r="T142" s="232">
        <f t="shared" si="712"/>
        <v>0</v>
      </c>
      <c r="U142" s="233">
        <f t="shared" si="713"/>
        <v>0</v>
      </c>
      <c r="V142" s="254"/>
      <c r="W142" s="373"/>
      <c r="X142" s="232">
        <f t="shared" si="714"/>
        <v>0</v>
      </c>
      <c r="Y142" s="233">
        <f t="shared" si="715"/>
        <v>0</v>
      </c>
      <c r="Z142" s="254"/>
      <c r="AA142" s="256"/>
      <c r="AB142" s="232">
        <f t="shared" si="716"/>
        <v>0</v>
      </c>
      <c r="AC142" s="233">
        <f t="shared" si="717"/>
        <v>0</v>
      </c>
      <c r="AD142" s="225">
        <f t="shared" si="718"/>
        <v>33</v>
      </c>
      <c r="AE142" s="233">
        <f t="shared" si="719"/>
        <v>98</v>
      </c>
      <c r="AF142" s="225">
        <f t="shared" si="720"/>
        <v>0</v>
      </c>
      <c r="AG142" s="233">
        <f t="shared" si="721"/>
        <v>0</v>
      </c>
      <c r="AH142" s="245">
        <v>4</v>
      </c>
      <c r="AI142" s="374">
        <v>4.1563265306122448</v>
      </c>
      <c r="AJ142" s="232">
        <f t="shared" si="722"/>
        <v>132</v>
      </c>
      <c r="AK142" s="233">
        <f t="shared" si="723"/>
        <v>407.32</v>
      </c>
      <c r="AL142" s="245"/>
      <c r="AM142" s="374"/>
      <c r="AN142" s="232">
        <f t="shared" si="724"/>
        <v>0</v>
      </c>
      <c r="AO142" s="233">
        <f t="shared" si="725"/>
        <v>0</v>
      </c>
      <c r="AP142" s="245"/>
      <c r="AQ142" s="286"/>
      <c r="AR142" s="232">
        <f t="shared" si="726"/>
        <v>0</v>
      </c>
      <c r="AS142" s="233">
        <f t="shared" si="727"/>
        <v>0</v>
      </c>
      <c r="AT142" s="545">
        <f t="shared" si="728"/>
        <v>4</v>
      </c>
      <c r="AU142" s="546">
        <f t="shared" si="729"/>
        <v>4.1563265306122448</v>
      </c>
      <c r="AV142" s="232">
        <f t="shared" si="730"/>
        <v>132</v>
      </c>
      <c r="AW142" s="233">
        <f t="shared" si="731"/>
        <v>407.32</v>
      </c>
      <c r="AX142" s="257"/>
      <c r="AY142" s="253"/>
      <c r="AZ142" s="232">
        <f t="shared" si="732"/>
        <v>0</v>
      </c>
      <c r="BA142" s="233">
        <f t="shared" si="733"/>
        <v>0</v>
      </c>
      <c r="BB142" s="257"/>
      <c r="BC142" s="253"/>
      <c r="BD142" s="232">
        <f t="shared" si="734"/>
        <v>0</v>
      </c>
      <c r="BE142" s="233">
        <f t="shared" si="735"/>
        <v>0</v>
      </c>
      <c r="BF142" s="254"/>
      <c r="BG142" s="253"/>
      <c r="BH142" s="232">
        <f t="shared" si="736"/>
        <v>0</v>
      </c>
      <c r="BI142" s="233">
        <f t="shared" si="737"/>
        <v>0</v>
      </c>
      <c r="BJ142" s="232">
        <f t="shared" si="738"/>
        <v>0</v>
      </c>
      <c r="BK142" s="233">
        <f t="shared" si="739"/>
        <v>0</v>
      </c>
      <c r="BL142" s="232">
        <f t="shared" si="740"/>
        <v>0</v>
      </c>
      <c r="BM142" s="233">
        <f t="shared" si="741"/>
        <v>0</v>
      </c>
      <c r="BN142" s="257">
        <v>616</v>
      </c>
      <c r="BO142" s="373">
        <v>636</v>
      </c>
      <c r="BP142" s="232">
        <f t="shared" si="742"/>
        <v>0</v>
      </c>
      <c r="BQ142" s="233">
        <f t="shared" si="743"/>
        <v>0</v>
      </c>
      <c r="BR142" s="257">
        <v>14</v>
      </c>
      <c r="BS142" s="373">
        <v>12</v>
      </c>
      <c r="BT142" s="232">
        <f t="shared" si="744"/>
        <v>0</v>
      </c>
      <c r="BU142" s="233">
        <f t="shared" si="745"/>
        <v>0</v>
      </c>
      <c r="BV142" s="254"/>
      <c r="BW142" s="256"/>
      <c r="BX142" s="232">
        <f t="shared" si="746"/>
        <v>0</v>
      </c>
      <c r="BY142" s="233">
        <f t="shared" si="747"/>
        <v>0</v>
      </c>
      <c r="BZ142" s="225">
        <f t="shared" si="748"/>
        <v>630</v>
      </c>
      <c r="CA142" s="233">
        <f t="shared" si="749"/>
        <v>648</v>
      </c>
      <c r="CB142" s="225">
        <f t="shared" si="750"/>
        <v>0</v>
      </c>
      <c r="CC142" s="233">
        <f t="shared" si="751"/>
        <v>0</v>
      </c>
      <c r="CD142" s="375">
        <v>5.6</v>
      </c>
      <c r="CE142" s="374">
        <v>5.7036477987421383</v>
      </c>
      <c r="CF142" s="232">
        <f t="shared" si="752"/>
        <v>3449.6</v>
      </c>
      <c r="CG142" s="233">
        <f t="shared" si="753"/>
        <v>3627.52</v>
      </c>
      <c r="CH142" s="375">
        <v>8.6999999999999993</v>
      </c>
      <c r="CI142" s="374">
        <v>8.1875</v>
      </c>
      <c r="CJ142" s="232">
        <f t="shared" si="754"/>
        <v>121.79999999999998</v>
      </c>
      <c r="CK142" s="233">
        <f t="shared" si="755"/>
        <v>98.25</v>
      </c>
      <c r="CL142" s="375"/>
      <c r="CM142" s="286"/>
      <c r="CN142" s="232">
        <f t="shared" si="756"/>
        <v>0</v>
      </c>
      <c r="CO142" s="233">
        <f t="shared" si="757"/>
        <v>0</v>
      </c>
      <c r="CP142" s="232">
        <f t="shared" si="758"/>
        <v>5.6688888888888886</v>
      </c>
      <c r="CQ142" s="546">
        <f t="shared" si="759"/>
        <v>5.749645061728395</v>
      </c>
      <c r="CR142" s="232">
        <f t="shared" si="760"/>
        <v>3571.3999999999996</v>
      </c>
      <c r="CS142" s="233">
        <f t="shared" si="761"/>
        <v>3725.77</v>
      </c>
      <c r="CT142" s="257"/>
      <c r="CU142" s="253"/>
      <c r="CV142" s="232">
        <f t="shared" si="762"/>
        <v>0</v>
      </c>
      <c r="CW142" s="233">
        <f t="shared" si="763"/>
        <v>0</v>
      </c>
      <c r="CX142" s="257"/>
      <c r="CY142" s="253"/>
      <c r="CZ142" s="232">
        <f t="shared" si="764"/>
        <v>0</v>
      </c>
      <c r="DA142" s="233">
        <f t="shared" si="765"/>
        <v>0</v>
      </c>
      <c r="DB142" s="254"/>
      <c r="DC142" s="253"/>
      <c r="DD142" s="232">
        <f t="shared" si="766"/>
        <v>0</v>
      </c>
      <c r="DE142" s="233">
        <f t="shared" si="767"/>
        <v>0</v>
      </c>
      <c r="DF142" s="232">
        <f t="shared" si="768"/>
        <v>0</v>
      </c>
      <c r="DG142" s="233">
        <f t="shared" si="769"/>
        <v>0</v>
      </c>
      <c r="DH142" s="232">
        <f t="shared" si="770"/>
        <v>0</v>
      </c>
      <c r="DI142" s="233">
        <f t="shared" si="771"/>
        <v>0</v>
      </c>
      <c r="DJ142" s="232">
        <f t="shared" si="772"/>
        <v>663</v>
      </c>
      <c r="DK142" s="233">
        <f t="shared" si="773"/>
        <v>746</v>
      </c>
      <c r="DL142" s="232">
        <f t="shared" si="774"/>
        <v>0</v>
      </c>
      <c r="DM142" s="233">
        <f t="shared" si="775"/>
        <v>0</v>
      </c>
      <c r="DN142" s="545">
        <f t="shared" si="776"/>
        <v>5.5858220211161385</v>
      </c>
      <c r="DO142" s="546">
        <f t="shared" si="777"/>
        <v>5.5403351206434319</v>
      </c>
      <c r="DP142" s="232">
        <f t="shared" si="778"/>
        <v>3703.3999999999996</v>
      </c>
      <c r="DQ142" s="233">
        <f t="shared" si="779"/>
        <v>4133.09</v>
      </c>
      <c r="DR142" s="232">
        <f t="shared" si="780"/>
        <v>0</v>
      </c>
      <c r="DS142" s="233">
        <f t="shared" si="781"/>
        <v>0</v>
      </c>
      <c r="DT142" s="232">
        <f t="shared" si="782"/>
        <v>0</v>
      </c>
      <c r="DU142" s="233">
        <f t="shared" si="783"/>
        <v>0</v>
      </c>
      <c r="DV142" s="257">
        <v>301</v>
      </c>
      <c r="DW142" s="376">
        <v>294</v>
      </c>
      <c r="DX142" s="232">
        <f t="shared" si="784"/>
        <v>0</v>
      </c>
      <c r="DY142" s="233">
        <f t="shared" si="785"/>
        <v>0</v>
      </c>
      <c r="DZ142" s="257">
        <v>53</v>
      </c>
      <c r="EA142" s="376">
        <v>55</v>
      </c>
      <c r="EB142" s="232">
        <f t="shared" si="786"/>
        <v>0</v>
      </c>
      <c r="EC142" s="233">
        <f t="shared" si="787"/>
        <v>0</v>
      </c>
      <c r="ED142" s="254"/>
      <c r="EE142" s="256"/>
      <c r="EF142" s="232">
        <f t="shared" si="788"/>
        <v>0</v>
      </c>
      <c r="EG142" s="233">
        <f t="shared" si="789"/>
        <v>0</v>
      </c>
      <c r="EH142" s="225">
        <f t="shared" si="790"/>
        <v>354</v>
      </c>
      <c r="EI142" s="233">
        <f t="shared" si="791"/>
        <v>349</v>
      </c>
      <c r="EJ142" s="225">
        <f t="shared" si="792"/>
        <v>0</v>
      </c>
      <c r="EK142" s="233">
        <f t="shared" si="793"/>
        <v>0</v>
      </c>
      <c r="EL142" s="375">
        <v>4.3</v>
      </c>
      <c r="EM142" s="374">
        <v>3.8851360544217686</v>
      </c>
      <c r="EN142" s="232">
        <f t="shared" si="794"/>
        <v>1294.3</v>
      </c>
      <c r="EO142" s="233">
        <f t="shared" si="795"/>
        <v>1142.23</v>
      </c>
      <c r="EP142" s="375">
        <v>6.4</v>
      </c>
      <c r="EQ142" s="374">
        <v>7.1265454545454539</v>
      </c>
      <c r="ER142" s="232">
        <f t="shared" si="796"/>
        <v>339.20000000000005</v>
      </c>
      <c r="ES142" s="233">
        <f t="shared" si="797"/>
        <v>391.96</v>
      </c>
      <c r="ET142" s="375"/>
      <c r="EU142" s="286"/>
      <c r="EV142" s="232">
        <f t="shared" si="798"/>
        <v>0</v>
      </c>
      <c r="EW142" s="233">
        <f t="shared" si="799"/>
        <v>0</v>
      </c>
      <c r="EX142" s="545">
        <f t="shared" si="800"/>
        <v>4.6144067796610173</v>
      </c>
      <c r="EY142" s="546">
        <f t="shared" si="801"/>
        <v>4.3959598853868194</v>
      </c>
      <c r="EZ142" s="232">
        <f t="shared" si="802"/>
        <v>1633.5000000000002</v>
      </c>
      <c r="FA142" s="233">
        <f t="shared" si="803"/>
        <v>1534.19</v>
      </c>
      <c r="FB142" s="257"/>
      <c r="FC142" s="253"/>
      <c r="FD142" s="232">
        <f t="shared" si="804"/>
        <v>0</v>
      </c>
      <c r="FE142" s="233">
        <f t="shared" si="805"/>
        <v>0</v>
      </c>
      <c r="FF142" s="257"/>
      <c r="FG142" s="253"/>
      <c r="FH142" s="232">
        <f t="shared" si="806"/>
        <v>0</v>
      </c>
      <c r="FI142" s="233">
        <f t="shared" si="807"/>
        <v>0</v>
      </c>
      <c r="FJ142" s="254"/>
      <c r="FK142" s="253"/>
      <c r="FL142" s="232">
        <f t="shared" si="808"/>
        <v>0</v>
      </c>
      <c r="FM142" s="233">
        <f t="shared" si="809"/>
        <v>0</v>
      </c>
      <c r="FN142" s="232">
        <f t="shared" si="810"/>
        <v>0</v>
      </c>
      <c r="FO142" s="233">
        <f t="shared" si="811"/>
        <v>0</v>
      </c>
      <c r="FP142" s="232">
        <f t="shared" si="812"/>
        <v>0</v>
      </c>
      <c r="FQ142" s="233">
        <f t="shared" si="813"/>
        <v>0</v>
      </c>
      <c r="FR142" s="254">
        <v>7</v>
      </c>
      <c r="FS142" s="253">
        <v>1</v>
      </c>
      <c r="FT142" s="232">
        <f t="shared" si="814"/>
        <v>0</v>
      </c>
      <c r="FU142" s="233">
        <f t="shared" si="815"/>
        <v>0</v>
      </c>
      <c r="FV142" s="254"/>
      <c r="FW142" s="253"/>
      <c r="FX142" s="232">
        <f t="shared" si="816"/>
        <v>0</v>
      </c>
      <c r="FY142" s="233">
        <f t="shared" si="817"/>
        <v>0</v>
      </c>
      <c r="FZ142" s="254"/>
      <c r="GA142" s="253"/>
      <c r="GB142" s="232">
        <f t="shared" si="818"/>
        <v>0</v>
      </c>
      <c r="GC142" s="233">
        <f t="shared" si="819"/>
        <v>0</v>
      </c>
      <c r="GD142" s="249">
        <f t="shared" si="820"/>
        <v>950</v>
      </c>
      <c r="GE142" s="233">
        <f t="shared" si="821"/>
        <v>1028</v>
      </c>
      <c r="GF142" s="232">
        <f t="shared" si="822"/>
        <v>0</v>
      </c>
      <c r="GG142" s="233">
        <f t="shared" si="823"/>
        <v>0</v>
      </c>
      <c r="GH142" s="232">
        <f t="shared" si="824"/>
        <v>4875.8999999999996</v>
      </c>
      <c r="GI142" s="233">
        <f t="shared" si="825"/>
        <v>5177.07</v>
      </c>
      <c r="GJ142" s="232" t="str">
        <f t="shared" si="826"/>
        <v/>
      </c>
      <c r="GK142" s="233" t="str">
        <f t="shared" si="827"/>
        <v/>
      </c>
      <c r="GL142" s="249">
        <f t="shared" si="828"/>
        <v>67</v>
      </c>
      <c r="GM142" s="233">
        <f t="shared" si="829"/>
        <v>67</v>
      </c>
      <c r="GN142" s="232">
        <f t="shared" si="830"/>
        <v>0</v>
      </c>
      <c r="GO142" s="233">
        <f t="shared" si="831"/>
        <v>0</v>
      </c>
      <c r="GP142" s="232">
        <f t="shared" si="832"/>
        <v>461</v>
      </c>
      <c r="GQ142" s="233">
        <f t="shared" si="833"/>
        <v>490.21</v>
      </c>
      <c r="GR142" s="232">
        <f t="shared" si="834"/>
        <v>0</v>
      </c>
      <c r="GS142" s="233">
        <f t="shared" si="835"/>
        <v>0</v>
      </c>
      <c r="GT142" s="249">
        <f t="shared" si="836"/>
        <v>1017</v>
      </c>
      <c r="GU142" s="233">
        <f t="shared" si="837"/>
        <v>1095</v>
      </c>
      <c r="GV142" s="232">
        <f t="shared" si="838"/>
        <v>0</v>
      </c>
      <c r="GW142" s="233">
        <f t="shared" si="839"/>
        <v>0</v>
      </c>
      <c r="GX142" s="232">
        <f t="shared" si="840"/>
        <v>5336.9</v>
      </c>
      <c r="GY142" s="233">
        <f t="shared" si="841"/>
        <v>5667.28</v>
      </c>
      <c r="GZ142" s="232" t="str">
        <f t="shared" si="842"/>
        <v/>
      </c>
      <c r="HA142" s="233" t="str">
        <f t="shared" si="843"/>
        <v/>
      </c>
      <c r="HB142" s="249">
        <f t="shared" si="844"/>
        <v>0</v>
      </c>
      <c r="HC142" s="233">
        <f t="shared" si="845"/>
        <v>0</v>
      </c>
      <c r="HD142" s="232">
        <f t="shared" si="846"/>
        <v>0</v>
      </c>
      <c r="HE142" s="233">
        <f t="shared" si="847"/>
        <v>0</v>
      </c>
      <c r="HF142" s="232" t="str">
        <f t="shared" si="848"/>
        <v/>
      </c>
      <c r="HG142" s="233" t="str">
        <f t="shared" si="849"/>
        <v/>
      </c>
      <c r="HH142" s="232" t="str">
        <f t="shared" si="850"/>
        <v/>
      </c>
      <c r="HI142" s="233" t="str">
        <f t="shared" si="851"/>
        <v/>
      </c>
      <c r="HJ142" s="249">
        <f t="shared" si="852"/>
        <v>5336.9</v>
      </c>
      <c r="HK142" s="233">
        <f t="shared" si="853"/>
        <v>5667.2800000000007</v>
      </c>
      <c r="HL142" s="232" t="str">
        <f t="shared" si="854"/>
        <v/>
      </c>
      <c r="HM142" s="232" t="str">
        <f t="shared" si="855"/>
        <v/>
      </c>
    </row>
    <row r="143" spans="1:221" ht="15.75">
      <c r="A143" s="377" t="s">
        <v>84</v>
      </c>
      <c r="B143" s="369" t="s">
        <v>669</v>
      </c>
      <c r="C143" s="370"/>
      <c r="D143" s="368">
        <v>159009</v>
      </c>
      <c r="E143" s="371">
        <v>4</v>
      </c>
      <c r="F143" s="332">
        <v>713</v>
      </c>
      <c r="G143" s="372">
        <v>695</v>
      </c>
      <c r="H143" s="254">
        <v>19</v>
      </c>
      <c r="I143" s="372">
        <v>19</v>
      </c>
      <c r="J143" s="232">
        <f t="shared" si="707"/>
        <v>694</v>
      </c>
      <c r="K143" s="233">
        <f t="shared" si="708"/>
        <v>676</v>
      </c>
      <c r="L143" s="253"/>
      <c r="M143" s="253"/>
      <c r="N143" s="232">
        <f t="shared" si="856"/>
        <v>694</v>
      </c>
      <c r="O143" s="233">
        <f t="shared" si="709"/>
        <v>676</v>
      </c>
      <c r="P143" s="232">
        <f t="shared" si="710"/>
        <v>0</v>
      </c>
      <c r="Q143" s="233">
        <f t="shared" si="711"/>
        <v>0</v>
      </c>
      <c r="R143" s="254">
        <v>8</v>
      </c>
      <c r="S143" s="373">
        <v>11</v>
      </c>
      <c r="T143" s="232">
        <f t="shared" si="712"/>
        <v>0</v>
      </c>
      <c r="U143" s="233">
        <f t="shared" si="713"/>
        <v>0</v>
      </c>
      <c r="V143" s="254"/>
      <c r="W143" s="373"/>
      <c r="X143" s="232">
        <f t="shared" si="714"/>
        <v>0</v>
      </c>
      <c r="Y143" s="233">
        <f t="shared" si="715"/>
        <v>0</v>
      </c>
      <c r="Z143" s="254"/>
      <c r="AA143" s="256"/>
      <c r="AB143" s="232">
        <f t="shared" si="716"/>
        <v>0</v>
      </c>
      <c r="AC143" s="233">
        <f t="shared" si="717"/>
        <v>0</v>
      </c>
      <c r="AD143" s="225">
        <f t="shared" si="718"/>
        <v>8</v>
      </c>
      <c r="AE143" s="233">
        <f t="shared" si="719"/>
        <v>11</v>
      </c>
      <c r="AF143" s="225">
        <f t="shared" si="720"/>
        <v>0</v>
      </c>
      <c r="AG143" s="233">
        <f t="shared" si="721"/>
        <v>0</v>
      </c>
      <c r="AH143" s="245">
        <v>4.0999999999999996</v>
      </c>
      <c r="AI143" s="374">
        <v>4.919090909090909</v>
      </c>
      <c r="AJ143" s="232">
        <f t="shared" si="722"/>
        <v>32.799999999999997</v>
      </c>
      <c r="AK143" s="233">
        <f t="shared" si="723"/>
        <v>54.11</v>
      </c>
      <c r="AL143" s="245"/>
      <c r="AM143" s="374"/>
      <c r="AN143" s="232">
        <f t="shared" si="724"/>
        <v>0</v>
      </c>
      <c r="AO143" s="233">
        <f t="shared" si="725"/>
        <v>0</v>
      </c>
      <c r="AP143" s="245"/>
      <c r="AQ143" s="286"/>
      <c r="AR143" s="232">
        <f t="shared" si="726"/>
        <v>0</v>
      </c>
      <c r="AS143" s="233">
        <f t="shared" si="727"/>
        <v>0</v>
      </c>
      <c r="AT143" s="545">
        <f t="shared" si="728"/>
        <v>4.0999999999999996</v>
      </c>
      <c r="AU143" s="546">
        <f t="shared" si="729"/>
        <v>4.919090909090909</v>
      </c>
      <c r="AV143" s="232">
        <f t="shared" si="730"/>
        <v>32.799999999999997</v>
      </c>
      <c r="AW143" s="233">
        <f t="shared" si="731"/>
        <v>54.11</v>
      </c>
      <c r="AX143" s="257"/>
      <c r="AY143" s="253"/>
      <c r="AZ143" s="232">
        <f t="shared" si="732"/>
        <v>0</v>
      </c>
      <c r="BA143" s="233">
        <f t="shared" si="733"/>
        <v>0</v>
      </c>
      <c r="BB143" s="257"/>
      <c r="BC143" s="253"/>
      <c r="BD143" s="232">
        <f t="shared" si="734"/>
        <v>0</v>
      </c>
      <c r="BE143" s="233">
        <f t="shared" si="735"/>
        <v>0</v>
      </c>
      <c r="BF143" s="254"/>
      <c r="BG143" s="253"/>
      <c r="BH143" s="232">
        <f t="shared" si="736"/>
        <v>0</v>
      </c>
      <c r="BI143" s="233">
        <f t="shared" si="737"/>
        <v>0</v>
      </c>
      <c r="BJ143" s="232">
        <f t="shared" si="738"/>
        <v>0</v>
      </c>
      <c r="BK143" s="233">
        <f t="shared" si="739"/>
        <v>0</v>
      </c>
      <c r="BL143" s="232">
        <f t="shared" si="740"/>
        <v>0</v>
      </c>
      <c r="BM143" s="233">
        <f t="shared" si="741"/>
        <v>0</v>
      </c>
      <c r="BN143" s="257">
        <v>429</v>
      </c>
      <c r="BO143" s="373">
        <v>455</v>
      </c>
      <c r="BP143" s="232">
        <f t="shared" si="742"/>
        <v>0</v>
      </c>
      <c r="BQ143" s="233">
        <f t="shared" si="743"/>
        <v>0</v>
      </c>
      <c r="BR143" s="257">
        <v>9</v>
      </c>
      <c r="BS143" s="373">
        <v>7</v>
      </c>
      <c r="BT143" s="232">
        <f t="shared" si="744"/>
        <v>0</v>
      </c>
      <c r="BU143" s="233">
        <f t="shared" si="745"/>
        <v>0</v>
      </c>
      <c r="BV143" s="254"/>
      <c r="BW143" s="256"/>
      <c r="BX143" s="232">
        <f t="shared" si="746"/>
        <v>0</v>
      </c>
      <c r="BY143" s="233">
        <f t="shared" si="747"/>
        <v>0</v>
      </c>
      <c r="BZ143" s="225">
        <f t="shared" si="748"/>
        <v>438</v>
      </c>
      <c r="CA143" s="233">
        <f t="shared" si="749"/>
        <v>462</v>
      </c>
      <c r="CB143" s="225">
        <f t="shared" si="750"/>
        <v>0</v>
      </c>
      <c r="CC143" s="233">
        <f t="shared" si="751"/>
        <v>0</v>
      </c>
      <c r="CD143" s="375">
        <v>5.2</v>
      </c>
      <c r="CE143" s="374">
        <v>5.4522417582417591</v>
      </c>
      <c r="CF143" s="232">
        <f t="shared" si="752"/>
        <v>2230.8000000000002</v>
      </c>
      <c r="CG143" s="233">
        <f t="shared" si="753"/>
        <v>2480.7700000000004</v>
      </c>
      <c r="CH143" s="375">
        <v>7</v>
      </c>
      <c r="CI143" s="374">
        <v>6.1099999999999994</v>
      </c>
      <c r="CJ143" s="232">
        <f t="shared" si="754"/>
        <v>63</v>
      </c>
      <c r="CK143" s="233">
        <f t="shared" si="755"/>
        <v>42.769999999999996</v>
      </c>
      <c r="CL143" s="375"/>
      <c r="CM143" s="286"/>
      <c r="CN143" s="232">
        <f t="shared" si="756"/>
        <v>0</v>
      </c>
      <c r="CO143" s="233">
        <f t="shared" si="757"/>
        <v>0</v>
      </c>
      <c r="CP143" s="232">
        <f t="shared" si="758"/>
        <v>5.2369863013698632</v>
      </c>
      <c r="CQ143" s="546">
        <f t="shared" si="759"/>
        <v>5.462207792207793</v>
      </c>
      <c r="CR143" s="232">
        <f t="shared" si="760"/>
        <v>2293.8000000000002</v>
      </c>
      <c r="CS143" s="233">
        <f t="shared" si="761"/>
        <v>2523.5400000000004</v>
      </c>
      <c r="CT143" s="257"/>
      <c r="CU143" s="253"/>
      <c r="CV143" s="232">
        <f t="shared" si="762"/>
        <v>0</v>
      </c>
      <c r="CW143" s="233">
        <f t="shared" si="763"/>
        <v>0</v>
      </c>
      <c r="CX143" s="257"/>
      <c r="CY143" s="253"/>
      <c r="CZ143" s="232">
        <f t="shared" si="764"/>
        <v>0</v>
      </c>
      <c r="DA143" s="233">
        <f t="shared" si="765"/>
        <v>0</v>
      </c>
      <c r="DB143" s="254"/>
      <c r="DC143" s="253"/>
      <c r="DD143" s="232">
        <f t="shared" si="766"/>
        <v>0</v>
      </c>
      <c r="DE143" s="233">
        <f t="shared" si="767"/>
        <v>0</v>
      </c>
      <c r="DF143" s="232">
        <f t="shared" si="768"/>
        <v>0</v>
      </c>
      <c r="DG143" s="233">
        <f t="shared" si="769"/>
        <v>0</v>
      </c>
      <c r="DH143" s="232">
        <f t="shared" si="770"/>
        <v>0</v>
      </c>
      <c r="DI143" s="233">
        <f t="shared" si="771"/>
        <v>0</v>
      </c>
      <c r="DJ143" s="232">
        <f t="shared" si="772"/>
        <v>446</v>
      </c>
      <c r="DK143" s="233">
        <f t="shared" si="773"/>
        <v>473</v>
      </c>
      <c r="DL143" s="232">
        <f t="shared" si="774"/>
        <v>0</v>
      </c>
      <c r="DM143" s="233">
        <f t="shared" si="775"/>
        <v>0</v>
      </c>
      <c r="DN143" s="545">
        <f t="shared" si="776"/>
        <v>5.2165919282511215</v>
      </c>
      <c r="DO143" s="546">
        <f t="shared" si="777"/>
        <v>5.4495771670190285</v>
      </c>
      <c r="DP143" s="232">
        <f t="shared" si="778"/>
        <v>2326.6000000000004</v>
      </c>
      <c r="DQ143" s="233">
        <f t="shared" si="779"/>
        <v>2577.6500000000005</v>
      </c>
      <c r="DR143" s="232">
        <f t="shared" si="780"/>
        <v>0</v>
      </c>
      <c r="DS143" s="233">
        <f t="shared" si="781"/>
        <v>0</v>
      </c>
      <c r="DT143" s="232">
        <f t="shared" si="782"/>
        <v>0</v>
      </c>
      <c r="DU143" s="233">
        <f t="shared" si="783"/>
        <v>0</v>
      </c>
      <c r="DV143" s="257">
        <v>217</v>
      </c>
      <c r="DW143" s="376">
        <v>182</v>
      </c>
      <c r="DX143" s="232">
        <f t="shared" si="784"/>
        <v>0</v>
      </c>
      <c r="DY143" s="233">
        <f t="shared" si="785"/>
        <v>0</v>
      </c>
      <c r="DZ143" s="257">
        <v>28</v>
      </c>
      <c r="EA143" s="376">
        <v>21</v>
      </c>
      <c r="EB143" s="232">
        <f t="shared" si="786"/>
        <v>0</v>
      </c>
      <c r="EC143" s="233">
        <f t="shared" si="787"/>
        <v>0</v>
      </c>
      <c r="ED143" s="254"/>
      <c r="EE143" s="256"/>
      <c r="EF143" s="232">
        <f t="shared" si="788"/>
        <v>0</v>
      </c>
      <c r="EG143" s="233">
        <f t="shared" si="789"/>
        <v>0</v>
      </c>
      <c r="EH143" s="225">
        <f t="shared" si="790"/>
        <v>245</v>
      </c>
      <c r="EI143" s="233">
        <f t="shared" si="791"/>
        <v>203</v>
      </c>
      <c r="EJ143" s="225">
        <f t="shared" si="792"/>
        <v>0</v>
      </c>
      <c r="EK143" s="233">
        <f t="shared" si="793"/>
        <v>0</v>
      </c>
      <c r="EL143" s="375">
        <v>4</v>
      </c>
      <c r="EM143" s="374">
        <v>4.0904395604395605</v>
      </c>
      <c r="EN143" s="232">
        <f t="shared" si="794"/>
        <v>868</v>
      </c>
      <c r="EO143" s="233">
        <f t="shared" si="795"/>
        <v>744.46</v>
      </c>
      <c r="EP143" s="375">
        <v>5.2</v>
      </c>
      <c r="EQ143" s="374">
        <v>4.276190476190477</v>
      </c>
      <c r="ER143" s="232">
        <f t="shared" si="796"/>
        <v>145.6</v>
      </c>
      <c r="ES143" s="233">
        <f t="shared" si="797"/>
        <v>89.800000000000011</v>
      </c>
      <c r="ET143" s="375"/>
      <c r="EU143" s="286"/>
      <c r="EV143" s="232">
        <f t="shared" si="798"/>
        <v>0</v>
      </c>
      <c r="EW143" s="233">
        <f t="shared" si="799"/>
        <v>0</v>
      </c>
      <c r="EX143" s="545">
        <f t="shared" si="800"/>
        <v>4.137142857142857</v>
      </c>
      <c r="EY143" s="546">
        <f t="shared" si="801"/>
        <v>4.1096551724137926</v>
      </c>
      <c r="EZ143" s="232">
        <f t="shared" si="802"/>
        <v>1013.6</v>
      </c>
      <c r="FA143" s="233">
        <f t="shared" si="803"/>
        <v>834.25999999999988</v>
      </c>
      <c r="FB143" s="257"/>
      <c r="FC143" s="253"/>
      <c r="FD143" s="232">
        <f t="shared" si="804"/>
        <v>0</v>
      </c>
      <c r="FE143" s="233">
        <f t="shared" si="805"/>
        <v>0</v>
      </c>
      <c r="FF143" s="257"/>
      <c r="FG143" s="253"/>
      <c r="FH143" s="232">
        <f t="shared" si="806"/>
        <v>0</v>
      </c>
      <c r="FI143" s="233">
        <f t="shared" si="807"/>
        <v>0</v>
      </c>
      <c r="FJ143" s="254"/>
      <c r="FK143" s="253"/>
      <c r="FL143" s="232">
        <f t="shared" si="808"/>
        <v>0</v>
      </c>
      <c r="FM143" s="233">
        <f t="shared" si="809"/>
        <v>0</v>
      </c>
      <c r="FN143" s="232">
        <f t="shared" si="810"/>
        <v>0</v>
      </c>
      <c r="FO143" s="233">
        <f t="shared" si="811"/>
        <v>0</v>
      </c>
      <c r="FP143" s="232">
        <f t="shared" si="812"/>
        <v>0</v>
      </c>
      <c r="FQ143" s="233">
        <f t="shared" si="813"/>
        <v>0</v>
      </c>
      <c r="FR143" s="254">
        <v>3</v>
      </c>
      <c r="FS143" s="253"/>
      <c r="FT143" s="232">
        <f t="shared" si="814"/>
        <v>0</v>
      </c>
      <c r="FU143" s="233">
        <f t="shared" si="815"/>
        <v>0</v>
      </c>
      <c r="FV143" s="254"/>
      <c r="FW143" s="253"/>
      <c r="FX143" s="232">
        <f t="shared" si="816"/>
        <v>0</v>
      </c>
      <c r="FY143" s="233">
        <f t="shared" si="817"/>
        <v>0</v>
      </c>
      <c r="FZ143" s="254"/>
      <c r="GA143" s="253"/>
      <c r="GB143" s="232">
        <f t="shared" si="818"/>
        <v>0</v>
      </c>
      <c r="GC143" s="233">
        <f t="shared" si="819"/>
        <v>0</v>
      </c>
      <c r="GD143" s="249">
        <f t="shared" si="820"/>
        <v>654</v>
      </c>
      <c r="GE143" s="233">
        <f t="shared" si="821"/>
        <v>648</v>
      </c>
      <c r="GF143" s="232">
        <f t="shared" si="822"/>
        <v>0</v>
      </c>
      <c r="GG143" s="233">
        <f t="shared" si="823"/>
        <v>0</v>
      </c>
      <c r="GH143" s="232">
        <f t="shared" si="824"/>
        <v>3131.6000000000004</v>
      </c>
      <c r="GI143" s="233">
        <f t="shared" si="825"/>
        <v>3279.3400000000006</v>
      </c>
      <c r="GJ143" s="232" t="str">
        <f t="shared" si="826"/>
        <v/>
      </c>
      <c r="GK143" s="233" t="str">
        <f t="shared" si="827"/>
        <v/>
      </c>
      <c r="GL143" s="249">
        <f t="shared" si="828"/>
        <v>37</v>
      </c>
      <c r="GM143" s="233">
        <f t="shared" si="829"/>
        <v>28</v>
      </c>
      <c r="GN143" s="232">
        <f t="shared" si="830"/>
        <v>0</v>
      </c>
      <c r="GO143" s="233">
        <f t="shared" si="831"/>
        <v>0</v>
      </c>
      <c r="GP143" s="232">
        <f t="shared" si="832"/>
        <v>208.6</v>
      </c>
      <c r="GQ143" s="233">
        <f t="shared" si="833"/>
        <v>132.57</v>
      </c>
      <c r="GR143" s="232">
        <f t="shared" si="834"/>
        <v>0</v>
      </c>
      <c r="GS143" s="233">
        <f t="shared" si="835"/>
        <v>0</v>
      </c>
      <c r="GT143" s="249">
        <f t="shared" si="836"/>
        <v>691</v>
      </c>
      <c r="GU143" s="233">
        <f t="shared" si="837"/>
        <v>676</v>
      </c>
      <c r="GV143" s="232">
        <f t="shared" si="838"/>
        <v>0</v>
      </c>
      <c r="GW143" s="233">
        <f t="shared" si="839"/>
        <v>0</v>
      </c>
      <c r="GX143" s="232">
        <f t="shared" si="840"/>
        <v>3340.2000000000003</v>
      </c>
      <c r="GY143" s="233">
        <f t="shared" si="841"/>
        <v>3411.9100000000008</v>
      </c>
      <c r="GZ143" s="232" t="str">
        <f t="shared" si="842"/>
        <v/>
      </c>
      <c r="HA143" s="233" t="str">
        <f t="shared" si="843"/>
        <v/>
      </c>
      <c r="HB143" s="249">
        <f t="shared" si="844"/>
        <v>0</v>
      </c>
      <c r="HC143" s="233">
        <f t="shared" si="845"/>
        <v>0</v>
      </c>
      <c r="HD143" s="232">
        <f t="shared" si="846"/>
        <v>0</v>
      </c>
      <c r="HE143" s="233">
        <f t="shared" si="847"/>
        <v>0</v>
      </c>
      <c r="HF143" s="232" t="str">
        <f t="shared" si="848"/>
        <v/>
      </c>
      <c r="HG143" s="233" t="str">
        <f t="shared" si="849"/>
        <v/>
      </c>
      <c r="HH143" s="232" t="str">
        <f t="shared" si="850"/>
        <v/>
      </c>
      <c r="HI143" s="233" t="str">
        <f t="shared" si="851"/>
        <v/>
      </c>
      <c r="HJ143" s="249">
        <f t="shared" si="852"/>
        <v>3340.2000000000003</v>
      </c>
      <c r="HK143" s="233">
        <f t="shared" si="853"/>
        <v>3411.9100000000003</v>
      </c>
      <c r="HL143" s="232" t="str">
        <f t="shared" si="854"/>
        <v/>
      </c>
      <c r="HM143" s="232" t="str">
        <f t="shared" si="855"/>
        <v/>
      </c>
    </row>
    <row r="144" spans="1:221" ht="15.75">
      <c r="A144" s="377" t="s">
        <v>84</v>
      </c>
      <c r="B144" s="369" t="s">
        <v>670</v>
      </c>
      <c r="C144" s="370"/>
      <c r="D144" s="368">
        <v>159416</v>
      </c>
      <c r="E144" s="371">
        <v>4</v>
      </c>
      <c r="F144" s="332">
        <v>502</v>
      </c>
      <c r="G144" s="372">
        <v>565</v>
      </c>
      <c r="H144" s="254">
        <v>1</v>
      </c>
      <c r="I144" s="372">
        <v>5</v>
      </c>
      <c r="J144" s="232">
        <f t="shared" si="707"/>
        <v>501</v>
      </c>
      <c r="K144" s="233">
        <f t="shared" si="708"/>
        <v>560</v>
      </c>
      <c r="L144" s="253"/>
      <c r="M144" s="253"/>
      <c r="N144" s="232">
        <f t="shared" si="856"/>
        <v>501</v>
      </c>
      <c r="O144" s="233">
        <f t="shared" si="709"/>
        <v>560</v>
      </c>
      <c r="P144" s="232">
        <f t="shared" si="710"/>
        <v>0</v>
      </c>
      <c r="Q144" s="233">
        <f t="shared" si="711"/>
        <v>0</v>
      </c>
      <c r="R144" s="254">
        <v>10</v>
      </c>
      <c r="S144" s="373">
        <v>20</v>
      </c>
      <c r="T144" s="232">
        <f t="shared" si="712"/>
        <v>0</v>
      </c>
      <c r="U144" s="233">
        <f t="shared" si="713"/>
        <v>0</v>
      </c>
      <c r="V144" s="254"/>
      <c r="W144" s="373">
        <v>1</v>
      </c>
      <c r="X144" s="232">
        <f t="shared" si="714"/>
        <v>0</v>
      </c>
      <c r="Y144" s="233">
        <f t="shared" si="715"/>
        <v>0</v>
      </c>
      <c r="Z144" s="254"/>
      <c r="AA144" s="256"/>
      <c r="AB144" s="232">
        <f t="shared" si="716"/>
        <v>0</v>
      </c>
      <c r="AC144" s="233">
        <f t="shared" si="717"/>
        <v>0</v>
      </c>
      <c r="AD144" s="225">
        <f t="shared" si="718"/>
        <v>10</v>
      </c>
      <c r="AE144" s="233">
        <f t="shared" si="719"/>
        <v>21</v>
      </c>
      <c r="AF144" s="225">
        <f t="shared" si="720"/>
        <v>0</v>
      </c>
      <c r="AG144" s="233">
        <f t="shared" si="721"/>
        <v>0</v>
      </c>
      <c r="AH144" s="245">
        <v>4.4000000000000004</v>
      </c>
      <c r="AI144" s="374">
        <v>4.0994999999999999</v>
      </c>
      <c r="AJ144" s="232">
        <f t="shared" si="722"/>
        <v>44</v>
      </c>
      <c r="AK144" s="233">
        <f t="shared" si="723"/>
        <v>81.99</v>
      </c>
      <c r="AL144" s="245"/>
      <c r="AM144" s="374">
        <v>5.74</v>
      </c>
      <c r="AN144" s="232">
        <f t="shared" si="724"/>
        <v>0</v>
      </c>
      <c r="AO144" s="233">
        <f t="shared" si="725"/>
        <v>5.74</v>
      </c>
      <c r="AP144" s="245"/>
      <c r="AQ144" s="286"/>
      <c r="AR144" s="232">
        <f t="shared" si="726"/>
        <v>0</v>
      </c>
      <c r="AS144" s="233">
        <f t="shared" si="727"/>
        <v>0</v>
      </c>
      <c r="AT144" s="545">
        <f t="shared" si="728"/>
        <v>4.4000000000000004</v>
      </c>
      <c r="AU144" s="546">
        <f t="shared" si="729"/>
        <v>4.1776190476190473</v>
      </c>
      <c r="AV144" s="232">
        <f t="shared" si="730"/>
        <v>44</v>
      </c>
      <c r="AW144" s="233">
        <f t="shared" si="731"/>
        <v>87.72999999999999</v>
      </c>
      <c r="AX144" s="257"/>
      <c r="AY144" s="253"/>
      <c r="AZ144" s="232">
        <f t="shared" si="732"/>
        <v>0</v>
      </c>
      <c r="BA144" s="233">
        <f t="shared" si="733"/>
        <v>0</v>
      </c>
      <c r="BB144" s="257"/>
      <c r="BC144" s="253"/>
      <c r="BD144" s="232">
        <f t="shared" si="734"/>
        <v>0</v>
      </c>
      <c r="BE144" s="233">
        <f t="shared" si="735"/>
        <v>0</v>
      </c>
      <c r="BF144" s="254"/>
      <c r="BG144" s="253"/>
      <c r="BH144" s="232">
        <f t="shared" si="736"/>
        <v>0</v>
      </c>
      <c r="BI144" s="233">
        <f t="shared" si="737"/>
        <v>0</v>
      </c>
      <c r="BJ144" s="232">
        <f t="shared" si="738"/>
        <v>0</v>
      </c>
      <c r="BK144" s="233">
        <f t="shared" si="739"/>
        <v>0</v>
      </c>
      <c r="BL144" s="232">
        <f t="shared" si="740"/>
        <v>0</v>
      </c>
      <c r="BM144" s="233">
        <f t="shared" si="741"/>
        <v>0</v>
      </c>
      <c r="BN144" s="257">
        <v>161</v>
      </c>
      <c r="BO144" s="373">
        <v>154</v>
      </c>
      <c r="BP144" s="232">
        <f t="shared" si="742"/>
        <v>0</v>
      </c>
      <c r="BQ144" s="233">
        <f t="shared" si="743"/>
        <v>0</v>
      </c>
      <c r="BR144" s="257">
        <v>6</v>
      </c>
      <c r="BS144" s="373">
        <v>5</v>
      </c>
      <c r="BT144" s="232">
        <f t="shared" si="744"/>
        <v>0</v>
      </c>
      <c r="BU144" s="233">
        <f t="shared" si="745"/>
        <v>0</v>
      </c>
      <c r="BV144" s="254"/>
      <c r="BW144" s="256"/>
      <c r="BX144" s="232">
        <f t="shared" si="746"/>
        <v>0</v>
      </c>
      <c r="BY144" s="233">
        <f t="shared" si="747"/>
        <v>0</v>
      </c>
      <c r="BZ144" s="225">
        <f t="shared" si="748"/>
        <v>167</v>
      </c>
      <c r="CA144" s="233">
        <f t="shared" si="749"/>
        <v>159</v>
      </c>
      <c r="CB144" s="225">
        <f t="shared" si="750"/>
        <v>0</v>
      </c>
      <c r="CC144" s="233">
        <f t="shared" si="751"/>
        <v>0</v>
      </c>
      <c r="CD144" s="375">
        <v>6.1</v>
      </c>
      <c r="CE144" s="374">
        <v>5.9411688311688318</v>
      </c>
      <c r="CF144" s="232">
        <f t="shared" si="752"/>
        <v>982.09999999999991</v>
      </c>
      <c r="CG144" s="233">
        <f t="shared" si="753"/>
        <v>914.94</v>
      </c>
      <c r="CH144" s="375">
        <v>7.5</v>
      </c>
      <c r="CI144" s="374">
        <v>4.8659999999999997</v>
      </c>
      <c r="CJ144" s="232">
        <f t="shared" si="754"/>
        <v>45</v>
      </c>
      <c r="CK144" s="233">
        <f t="shared" si="755"/>
        <v>24.33</v>
      </c>
      <c r="CL144" s="375"/>
      <c r="CM144" s="286"/>
      <c r="CN144" s="232">
        <f t="shared" si="756"/>
        <v>0</v>
      </c>
      <c r="CO144" s="233">
        <f t="shared" si="757"/>
        <v>0</v>
      </c>
      <c r="CP144" s="232">
        <f t="shared" si="758"/>
        <v>6.1502994011976044</v>
      </c>
      <c r="CQ144" s="546">
        <f t="shared" si="759"/>
        <v>5.9073584905660379</v>
      </c>
      <c r="CR144" s="232">
        <f t="shared" si="760"/>
        <v>1027.0999999999999</v>
      </c>
      <c r="CS144" s="233">
        <f t="shared" si="761"/>
        <v>939.27</v>
      </c>
      <c r="CT144" s="257"/>
      <c r="CU144" s="253"/>
      <c r="CV144" s="232">
        <f t="shared" si="762"/>
        <v>0</v>
      </c>
      <c r="CW144" s="233">
        <f t="shared" si="763"/>
        <v>0</v>
      </c>
      <c r="CX144" s="257"/>
      <c r="CY144" s="253"/>
      <c r="CZ144" s="232">
        <f t="shared" si="764"/>
        <v>0</v>
      </c>
      <c r="DA144" s="233">
        <f t="shared" si="765"/>
        <v>0</v>
      </c>
      <c r="DB144" s="254"/>
      <c r="DC144" s="253"/>
      <c r="DD144" s="232">
        <f t="shared" si="766"/>
        <v>0</v>
      </c>
      <c r="DE144" s="233">
        <f t="shared" si="767"/>
        <v>0</v>
      </c>
      <c r="DF144" s="232">
        <f t="shared" si="768"/>
        <v>0</v>
      </c>
      <c r="DG144" s="233">
        <f t="shared" si="769"/>
        <v>0</v>
      </c>
      <c r="DH144" s="232">
        <f t="shared" si="770"/>
        <v>0</v>
      </c>
      <c r="DI144" s="233">
        <f t="shared" si="771"/>
        <v>0</v>
      </c>
      <c r="DJ144" s="232">
        <f t="shared" si="772"/>
        <v>177</v>
      </c>
      <c r="DK144" s="233">
        <f t="shared" si="773"/>
        <v>180</v>
      </c>
      <c r="DL144" s="232">
        <f t="shared" si="774"/>
        <v>0</v>
      </c>
      <c r="DM144" s="233">
        <f t="shared" si="775"/>
        <v>0</v>
      </c>
      <c r="DN144" s="545">
        <f t="shared" si="776"/>
        <v>6.051412429378531</v>
      </c>
      <c r="DO144" s="546">
        <f t="shared" si="777"/>
        <v>5.7055555555555557</v>
      </c>
      <c r="DP144" s="232">
        <f t="shared" si="778"/>
        <v>1071.0999999999999</v>
      </c>
      <c r="DQ144" s="233">
        <f t="shared" si="779"/>
        <v>1027</v>
      </c>
      <c r="DR144" s="232">
        <f t="shared" si="780"/>
        <v>0</v>
      </c>
      <c r="DS144" s="233">
        <f t="shared" si="781"/>
        <v>0</v>
      </c>
      <c r="DT144" s="232">
        <f t="shared" si="782"/>
        <v>0</v>
      </c>
      <c r="DU144" s="233">
        <f t="shared" si="783"/>
        <v>0</v>
      </c>
      <c r="DV144" s="257">
        <v>266</v>
      </c>
      <c r="DW144" s="376">
        <v>297</v>
      </c>
      <c r="DX144" s="232">
        <f t="shared" si="784"/>
        <v>0</v>
      </c>
      <c r="DY144" s="233">
        <f t="shared" si="785"/>
        <v>0</v>
      </c>
      <c r="DZ144" s="257">
        <v>58</v>
      </c>
      <c r="EA144" s="376">
        <v>83</v>
      </c>
      <c r="EB144" s="232">
        <f t="shared" si="786"/>
        <v>0</v>
      </c>
      <c r="EC144" s="233">
        <f t="shared" si="787"/>
        <v>0</v>
      </c>
      <c r="ED144" s="254"/>
      <c r="EE144" s="256"/>
      <c r="EF144" s="232">
        <f t="shared" si="788"/>
        <v>0</v>
      </c>
      <c r="EG144" s="233">
        <f t="shared" si="789"/>
        <v>0</v>
      </c>
      <c r="EH144" s="225">
        <f t="shared" si="790"/>
        <v>324</v>
      </c>
      <c r="EI144" s="233">
        <f t="shared" si="791"/>
        <v>380</v>
      </c>
      <c r="EJ144" s="225">
        <f t="shared" si="792"/>
        <v>0</v>
      </c>
      <c r="EK144" s="233">
        <f t="shared" si="793"/>
        <v>0</v>
      </c>
      <c r="EL144" s="375">
        <v>4.2</v>
      </c>
      <c r="EM144" s="374">
        <v>4.4128619528619533</v>
      </c>
      <c r="EN144" s="232">
        <f t="shared" si="794"/>
        <v>1117.2</v>
      </c>
      <c r="EO144" s="233">
        <f t="shared" si="795"/>
        <v>1310.6200000000001</v>
      </c>
      <c r="EP144" s="375">
        <v>6.1</v>
      </c>
      <c r="EQ144" s="374">
        <v>5.564578313253012</v>
      </c>
      <c r="ER144" s="232">
        <f t="shared" si="796"/>
        <v>353.79999999999995</v>
      </c>
      <c r="ES144" s="233">
        <f t="shared" si="797"/>
        <v>461.86</v>
      </c>
      <c r="ET144" s="375"/>
      <c r="EU144" s="286"/>
      <c r="EV144" s="232">
        <f t="shared" si="798"/>
        <v>0</v>
      </c>
      <c r="EW144" s="233">
        <f t="shared" si="799"/>
        <v>0</v>
      </c>
      <c r="EX144" s="545">
        <f t="shared" si="800"/>
        <v>4.5401234567901234</v>
      </c>
      <c r="EY144" s="546">
        <f t="shared" si="801"/>
        <v>4.664421052631579</v>
      </c>
      <c r="EZ144" s="232">
        <f t="shared" si="802"/>
        <v>1471</v>
      </c>
      <c r="FA144" s="233">
        <f t="shared" si="803"/>
        <v>1772.48</v>
      </c>
      <c r="FB144" s="257"/>
      <c r="FC144" s="253"/>
      <c r="FD144" s="232">
        <f t="shared" si="804"/>
        <v>0</v>
      </c>
      <c r="FE144" s="233">
        <f t="shared" si="805"/>
        <v>0</v>
      </c>
      <c r="FF144" s="257"/>
      <c r="FG144" s="253"/>
      <c r="FH144" s="232">
        <f t="shared" si="806"/>
        <v>0</v>
      </c>
      <c r="FI144" s="233">
        <f t="shared" si="807"/>
        <v>0</v>
      </c>
      <c r="FJ144" s="254"/>
      <c r="FK144" s="253"/>
      <c r="FL144" s="232">
        <f t="shared" si="808"/>
        <v>0</v>
      </c>
      <c r="FM144" s="233">
        <f t="shared" si="809"/>
        <v>0</v>
      </c>
      <c r="FN144" s="232">
        <f t="shared" si="810"/>
        <v>0</v>
      </c>
      <c r="FO144" s="233">
        <f t="shared" si="811"/>
        <v>0</v>
      </c>
      <c r="FP144" s="232">
        <f t="shared" si="812"/>
        <v>0</v>
      </c>
      <c r="FQ144" s="233">
        <f t="shared" si="813"/>
        <v>0</v>
      </c>
      <c r="FR144" s="254">
        <v>0</v>
      </c>
      <c r="FS144" s="253"/>
      <c r="FT144" s="232">
        <f t="shared" si="814"/>
        <v>0</v>
      </c>
      <c r="FU144" s="233">
        <f t="shared" si="815"/>
        <v>0</v>
      </c>
      <c r="FV144" s="254"/>
      <c r="FW144" s="253"/>
      <c r="FX144" s="232">
        <f t="shared" si="816"/>
        <v>0</v>
      </c>
      <c r="FY144" s="233">
        <f t="shared" si="817"/>
        <v>0</v>
      </c>
      <c r="FZ144" s="254"/>
      <c r="GA144" s="253"/>
      <c r="GB144" s="232">
        <f t="shared" si="818"/>
        <v>0</v>
      </c>
      <c r="GC144" s="233">
        <f t="shared" si="819"/>
        <v>0</v>
      </c>
      <c r="GD144" s="249">
        <f t="shared" si="820"/>
        <v>437</v>
      </c>
      <c r="GE144" s="233">
        <f t="shared" si="821"/>
        <v>471</v>
      </c>
      <c r="GF144" s="232">
        <f t="shared" si="822"/>
        <v>0</v>
      </c>
      <c r="GG144" s="233">
        <f t="shared" si="823"/>
        <v>0</v>
      </c>
      <c r="GH144" s="232">
        <f t="shared" si="824"/>
        <v>2143.3000000000002</v>
      </c>
      <c r="GI144" s="233">
        <f t="shared" si="825"/>
        <v>2307.5500000000002</v>
      </c>
      <c r="GJ144" s="232" t="str">
        <f t="shared" si="826"/>
        <v/>
      </c>
      <c r="GK144" s="233" t="str">
        <f t="shared" si="827"/>
        <v/>
      </c>
      <c r="GL144" s="249">
        <f t="shared" si="828"/>
        <v>64</v>
      </c>
      <c r="GM144" s="233">
        <f t="shared" si="829"/>
        <v>89</v>
      </c>
      <c r="GN144" s="232">
        <f t="shared" si="830"/>
        <v>0</v>
      </c>
      <c r="GO144" s="233">
        <f t="shared" si="831"/>
        <v>0</v>
      </c>
      <c r="GP144" s="232">
        <f t="shared" si="832"/>
        <v>398.79999999999995</v>
      </c>
      <c r="GQ144" s="233">
        <f t="shared" si="833"/>
        <v>491.93</v>
      </c>
      <c r="GR144" s="232">
        <f t="shared" si="834"/>
        <v>0</v>
      </c>
      <c r="GS144" s="233">
        <f t="shared" si="835"/>
        <v>0</v>
      </c>
      <c r="GT144" s="249">
        <f t="shared" si="836"/>
        <v>501</v>
      </c>
      <c r="GU144" s="233">
        <f t="shared" si="837"/>
        <v>560</v>
      </c>
      <c r="GV144" s="232">
        <f t="shared" si="838"/>
        <v>0</v>
      </c>
      <c r="GW144" s="233">
        <f t="shared" si="839"/>
        <v>0</v>
      </c>
      <c r="GX144" s="232">
        <f t="shared" si="840"/>
        <v>2542.1000000000004</v>
      </c>
      <c r="GY144" s="233">
        <f t="shared" si="841"/>
        <v>2799.48</v>
      </c>
      <c r="GZ144" s="232" t="str">
        <f t="shared" si="842"/>
        <v/>
      </c>
      <c r="HA144" s="233" t="str">
        <f t="shared" si="843"/>
        <v/>
      </c>
      <c r="HB144" s="249">
        <f t="shared" si="844"/>
        <v>0</v>
      </c>
      <c r="HC144" s="233">
        <f t="shared" si="845"/>
        <v>0</v>
      </c>
      <c r="HD144" s="232">
        <f t="shared" si="846"/>
        <v>0</v>
      </c>
      <c r="HE144" s="233">
        <f t="shared" si="847"/>
        <v>0</v>
      </c>
      <c r="HF144" s="232" t="str">
        <f t="shared" si="848"/>
        <v/>
      </c>
      <c r="HG144" s="233" t="str">
        <f t="shared" si="849"/>
        <v/>
      </c>
      <c r="HH144" s="232" t="str">
        <f t="shared" si="850"/>
        <v/>
      </c>
      <c r="HI144" s="233" t="str">
        <f t="shared" si="851"/>
        <v/>
      </c>
      <c r="HJ144" s="249">
        <f t="shared" si="852"/>
        <v>2542.1</v>
      </c>
      <c r="HK144" s="233">
        <f t="shared" si="853"/>
        <v>2799.48</v>
      </c>
      <c r="HL144" s="232" t="str">
        <f t="shared" si="854"/>
        <v/>
      </c>
      <c r="HM144" s="232" t="str">
        <f t="shared" si="855"/>
        <v/>
      </c>
    </row>
    <row r="145" spans="1:221" ht="15.75">
      <c r="A145" s="377" t="s">
        <v>84</v>
      </c>
      <c r="B145" s="369" t="s">
        <v>671</v>
      </c>
      <c r="C145" s="370"/>
      <c r="D145" s="368">
        <v>159717</v>
      </c>
      <c r="E145" s="371">
        <v>4</v>
      </c>
      <c r="F145" s="332">
        <v>975</v>
      </c>
      <c r="G145" s="372">
        <v>983</v>
      </c>
      <c r="H145" s="254">
        <v>13</v>
      </c>
      <c r="I145" s="372">
        <v>19</v>
      </c>
      <c r="J145" s="232">
        <f t="shared" si="707"/>
        <v>962</v>
      </c>
      <c r="K145" s="233">
        <f t="shared" si="708"/>
        <v>964</v>
      </c>
      <c r="L145" s="253"/>
      <c r="M145" s="253"/>
      <c r="N145" s="232">
        <f t="shared" si="856"/>
        <v>962</v>
      </c>
      <c r="O145" s="233">
        <f t="shared" si="709"/>
        <v>964</v>
      </c>
      <c r="P145" s="232">
        <f t="shared" si="710"/>
        <v>0</v>
      </c>
      <c r="Q145" s="233">
        <f t="shared" si="711"/>
        <v>0</v>
      </c>
      <c r="R145" s="254">
        <v>66</v>
      </c>
      <c r="S145" s="373">
        <v>50</v>
      </c>
      <c r="T145" s="232">
        <f t="shared" si="712"/>
        <v>0</v>
      </c>
      <c r="U145" s="233">
        <f t="shared" si="713"/>
        <v>0</v>
      </c>
      <c r="V145" s="254">
        <v>1</v>
      </c>
      <c r="W145" s="373">
        <v>1</v>
      </c>
      <c r="X145" s="232">
        <f t="shared" si="714"/>
        <v>0</v>
      </c>
      <c r="Y145" s="233">
        <f t="shared" si="715"/>
        <v>0</v>
      </c>
      <c r="Z145" s="254"/>
      <c r="AA145" s="256"/>
      <c r="AB145" s="232">
        <f t="shared" si="716"/>
        <v>0</v>
      </c>
      <c r="AC145" s="233">
        <f t="shared" si="717"/>
        <v>0</v>
      </c>
      <c r="AD145" s="225">
        <f t="shared" si="718"/>
        <v>67</v>
      </c>
      <c r="AE145" s="233">
        <f t="shared" si="719"/>
        <v>51</v>
      </c>
      <c r="AF145" s="225">
        <f t="shared" si="720"/>
        <v>0</v>
      </c>
      <c r="AG145" s="233">
        <f t="shared" si="721"/>
        <v>0</v>
      </c>
      <c r="AH145" s="245">
        <v>4.4000000000000004</v>
      </c>
      <c r="AI145" s="374">
        <v>4.5256000000000007</v>
      </c>
      <c r="AJ145" s="232">
        <f t="shared" si="722"/>
        <v>290.40000000000003</v>
      </c>
      <c r="AK145" s="233">
        <f t="shared" si="723"/>
        <v>226.28000000000003</v>
      </c>
      <c r="AL145" s="245">
        <v>4.3</v>
      </c>
      <c r="AM145" s="374">
        <v>13.34</v>
      </c>
      <c r="AN145" s="232">
        <f t="shared" si="724"/>
        <v>4.3</v>
      </c>
      <c r="AO145" s="233">
        <f t="shared" si="725"/>
        <v>13.34</v>
      </c>
      <c r="AP145" s="245"/>
      <c r="AQ145" s="286"/>
      <c r="AR145" s="232">
        <f t="shared" si="726"/>
        <v>0</v>
      </c>
      <c r="AS145" s="233">
        <f t="shared" si="727"/>
        <v>0</v>
      </c>
      <c r="AT145" s="545">
        <f t="shared" si="728"/>
        <v>4.3985074626865677</v>
      </c>
      <c r="AU145" s="546">
        <f t="shared" si="729"/>
        <v>4.6984313725490203</v>
      </c>
      <c r="AV145" s="232">
        <f t="shared" si="730"/>
        <v>294.70000000000005</v>
      </c>
      <c r="AW145" s="233">
        <f t="shared" si="731"/>
        <v>239.62000000000003</v>
      </c>
      <c r="AX145" s="257"/>
      <c r="AY145" s="253"/>
      <c r="AZ145" s="232">
        <f t="shared" si="732"/>
        <v>0</v>
      </c>
      <c r="BA145" s="233">
        <f t="shared" si="733"/>
        <v>0</v>
      </c>
      <c r="BB145" s="257"/>
      <c r="BC145" s="253"/>
      <c r="BD145" s="232">
        <f t="shared" si="734"/>
        <v>0</v>
      </c>
      <c r="BE145" s="233">
        <f t="shared" si="735"/>
        <v>0</v>
      </c>
      <c r="BF145" s="254"/>
      <c r="BG145" s="253"/>
      <c r="BH145" s="232">
        <f t="shared" si="736"/>
        <v>0</v>
      </c>
      <c r="BI145" s="233">
        <f t="shared" si="737"/>
        <v>0</v>
      </c>
      <c r="BJ145" s="232">
        <f t="shared" si="738"/>
        <v>0</v>
      </c>
      <c r="BK145" s="233">
        <f t="shared" si="739"/>
        <v>0</v>
      </c>
      <c r="BL145" s="232">
        <f t="shared" si="740"/>
        <v>0</v>
      </c>
      <c r="BM145" s="233">
        <f t="shared" si="741"/>
        <v>0</v>
      </c>
      <c r="BN145" s="257">
        <v>577</v>
      </c>
      <c r="BO145" s="373">
        <v>567</v>
      </c>
      <c r="BP145" s="232">
        <f t="shared" si="742"/>
        <v>0</v>
      </c>
      <c r="BQ145" s="233">
        <f t="shared" si="743"/>
        <v>0</v>
      </c>
      <c r="BR145" s="257">
        <v>11</v>
      </c>
      <c r="BS145" s="373">
        <v>14</v>
      </c>
      <c r="BT145" s="232">
        <f t="shared" si="744"/>
        <v>0</v>
      </c>
      <c r="BU145" s="233">
        <f t="shared" si="745"/>
        <v>0</v>
      </c>
      <c r="BV145" s="254"/>
      <c r="BW145" s="256"/>
      <c r="BX145" s="232">
        <f t="shared" si="746"/>
        <v>0</v>
      </c>
      <c r="BY145" s="233">
        <f t="shared" si="747"/>
        <v>0</v>
      </c>
      <c r="BZ145" s="225">
        <f t="shared" si="748"/>
        <v>588</v>
      </c>
      <c r="CA145" s="233">
        <f t="shared" si="749"/>
        <v>581</v>
      </c>
      <c r="CB145" s="225">
        <f t="shared" si="750"/>
        <v>0</v>
      </c>
      <c r="CC145" s="233">
        <f t="shared" si="751"/>
        <v>0</v>
      </c>
      <c r="CD145" s="375">
        <v>5.6</v>
      </c>
      <c r="CE145" s="374">
        <v>5.8844091710758377</v>
      </c>
      <c r="CF145" s="232">
        <f t="shared" si="752"/>
        <v>3231.2</v>
      </c>
      <c r="CG145" s="233">
        <f t="shared" si="753"/>
        <v>3336.46</v>
      </c>
      <c r="CH145" s="375">
        <v>9.3000000000000007</v>
      </c>
      <c r="CI145" s="374">
        <v>8.6150000000000002</v>
      </c>
      <c r="CJ145" s="232">
        <f t="shared" si="754"/>
        <v>102.30000000000001</v>
      </c>
      <c r="CK145" s="233">
        <f t="shared" si="755"/>
        <v>120.61</v>
      </c>
      <c r="CL145" s="375"/>
      <c r="CM145" s="286"/>
      <c r="CN145" s="232">
        <f t="shared" si="756"/>
        <v>0</v>
      </c>
      <c r="CO145" s="233">
        <f t="shared" si="757"/>
        <v>0</v>
      </c>
      <c r="CP145" s="232">
        <f t="shared" si="758"/>
        <v>5.6692176870748296</v>
      </c>
      <c r="CQ145" s="546">
        <f t="shared" si="759"/>
        <v>5.9502065404475042</v>
      </c>
      <c r="CR145" s="232">
        <f t="shared" si="760"/>
        <v>3333.5</v>
      </c>
      <c r="CS145" s="233">
        <f t="shared" si="761"/>
        <v>3457.0699999999997</v>
      </c>
      <c r="CT145" s="257"/>
      <c r="CU145" s="253"/>
      <c r="CV145" s="232">
        <f t="shared" si="762"/>
        <v>0</v>
      </c>
      <c r="CW145" s="233">
        <f t="shared" si="763"/>
        <v>0</v>
      </c>
      <c r="CX145" s="257"/>
      <c r="CY145" s="253"/>
      <c r="CZ145" s="232">
        <f t="shared" si="764"/>
        <v>0</v>
      </c>
      <c r="DA145" s="233">
        <f t="shared" si="765"/>
        <v>0</v>
      </c>
      <c r="DB145" s="254"/>
      <c r="DC145" s="253"/>
      <c r="DD145" s="232">
        <f t="shared" si="766"/>
        <v>0</v>
      </c>
      <c r="DE145" s="233">
        <f t="shared" si="767"/>
        <v>0</v>
      </c>
      <c r="DF145" s="232">
        <f t="shared" si="768"/>
        <v>0</v>
      </c>
      <c r="DG145" s="233">
        <f t="shared" si="769"/>
        <v>0</v>
      </c>
      <c r="DH145" s="232">
        <f t="shared" si="770"/>
        <v>0</v>
      </c>
      <c r="DI145" s="233">
        <f t="shared" si="771"/>
        <v>0</v>
      </c>
      <c r="DJ145" s="232">
        <f t="shared" si="772"/>
        <v>655</v>
      </c>
      <c r="DK145" s="233">
        <f t="shared" si="773"/>
        <v>632</v>
      </c>
      <c r="DL145" s="232">
        <f t="shared" si="774"/>
        <v>0</v>
      </c>
      <c r="DM145" s="233">
        <f t="shared" si="775"/>
        <v>0</v>
      </c>
      <c r="DN145" s="545">
        <f t="shared" si="776"/>
        <v>5.5392366412213736</v>
      </c>
      <c r="DO145" s="546">
        <f t="shared" si="777"/>
        <v>5.8491930379746826</v>
      </c>
      <c r="DP145" s="232">
        <f t="shared" si="778"/>
        <v>3628.2</v>
      </c>
      <c r="DQ145" s="233">
        <f t="shared" si="779"/>
        <v>3696.6899999999996</v>
      </c>
      <c r="DR145" s="232">
        <f t="shared" si="780"/>
        <v>0</v>
      </c>
      <c r="DS145" s="233">
        <f t="shared" si="781"/>
        <v>0</v>
      </c>
      <c r="DT145" s="232">
        <f t="shared" si="782"/>
        <v>0</v>
      </c>
      <c r="DU145" s="233">
        <f t="shared" si="783"/>
        <v>0</v>
      </c>
      <c r="DV145" s="257">
        <v>267</v>
      </c>
      <c r="DW145" s="376">
        <v>287</v>
      </c>
      <c r="DX145" s="232">
        <f t="shared" si="784"/>
        <v>0</v>
      </c>
      <c r="DY145" s="233">
        <f t="shared" si="785"/>
        <v>0</v>
      </c>
      <c r="DZ145" s="257">
        <v>30</v>
      </c>
      <c r="EA145" s="376">
        <v>43</v>
      </c>
      <c r="EB145" s="232">
        <f t="shared" si="786"/>
        <v>0</v>
      </c>
      <c r="EC145" s="233">
        <f t="shared" si="787"/>
        <v>0</v>
      </c>
      <c r="ED145" s="254"/>
      <c r="EE145" s="256"/>
      <c r="EF145" s="232">
        <f t="shared" si="788"/>
        <v>0</v>
      </c>
      <c r="EG145" s="233">
        <f t="shared" si="789"/>
        <v>0</v>
      </c>
      <c r="EH145" s="225">
        <f t="shared" si="790"/>
        <v>297</v>
      </c>
      <c r="EI145" s="233">
        <f t="shared" si="791"/>
        <v>330</v>
      </c>
      <c r="EJ145" s="225">
        <f t="shared" si="792"/>
        <v>0</v>
      </c>
      <c r="EK145" s="233">
        <f t="shared" si="793"/>
        <v>0</v>
      </c>
      <c r="EL145" s="375">
        <v>3.9</v>
      </c>
      <c r="EM145" s="374">
        <v>4.1263066202090588</v>
      </c>
      <c r="EN145" s="232">
        <f t="shared" si="794"/>
        <v>1041.3</v>
      </c>
      <c r="EO145" s="233">
        <f t="shared" si="795"/>
        <v>1184.2499999999998</v>
      </c>
      <c r="EP145" s="375">
        <v>6</v>
      </c>
      <c r="EQ145" s="374">
        <v>6.3667441860465113</v>
      </c>
      <c r="ER145" s="232">
        <f t="shared" si="796"/>
        <v>180</v>
      </c>
      <c r="ES145" s="233">
        <f t="shared" si="797"/>
        <v>273.77</v>
      </c>
      <c r="ET145" s="375"/>
      <c r="EU145" s="286"/>
      <c r="EV145" s="232">
        <f t="shared" si="798"/>
        <v>0</v>
      </c>
      <c r="EW145" s="233">
        <f t="shared" si="799"/>
        <v>0</v>
      </c>
      <c r="EX145" s="545">
        <f t="shared" si="800"/>
        <v>4.1121212121212123</v>
      </c>
      <c r="EY145" s="546">
        <f t="shared" si="801"/>
        <v>4.4182424242424236</v>
      </c>
      <c r="EZ145" s="232">
        <f t="shared" si="802"/>
        <v>1221.3</v>
      </c>
      <c r="FA145" s="233">
        <f t="shared" si="803"/>
        <v>1458.0199999999998</v>
      </c>
      <c r="FB145" s="257"/>
      <c r="FC145" s="253"/>
      <c r="FD145" s="232">
        <f t="shared" si="804"/>
        <v>0</v>
      </c>
      <c r="FE145" s="233">
        <f t="shared" si="805"/>
        <v>0</v>
      </c>
      <c r="FF145" s="257"/>
      <c r="FG145" s="253"/>
      <c r="FH145" s="232">
        <f t="shared" si="806"/>
        <v>0</v>
      </c>
      <c r="FI145" s="233">
        <f t="shared" si="807"/>
        <v>0</v>
      </c>
      <c r="FJ145" s="254"/>
      <c r="FK145" s="253"/>
      <c r="FL145" s="232">
        <f t="shared" si="808"/>
        <v>0</v>
      </c>
      <c r="FM145" s="233">
        <f t="shared" si="809"/>
        <v>0</v>
      </c>
      <c r="FN145" s="232">
        <f t="shared" si="810"/>
        <v>0</v>
      </c>
      <c r="FO145" s="233">
        <f t="shared" si="811"/>
        <v>0</v>
      </c>
      <c r="FP145" s="232">
        <f t="shared" si="812"/>
        <v>0</v>
      </c>
      <c r="FQ145" s="233">
        <f t="shared" si="813"/>
        <v>0</v>
      </c>
      <c r="FR145" s="254">
        <v>10</v>
      </c>
      <c r="FS145" s="253">
        <v>2</v>
      </c>
      <c r="FT145" s="232">
        <f t="shared" si="814"/>
        <v>0</v>
      </c>
      <c r="FU145" s="233">
        <f t="shared" si="815"/>
        <v>0</v>
      </c>
      <c r="FV145" s="254"/>
      <c r="FW145" s="253"/>
      <c r="FX145" s="232">
        <f t="shared" si="816"/>
        <v>0</v>
      </c>
      <c r="FY145" s="233">
        <f t="shared" si="817"/>
        <v>0</v>
      </c>
      <c r="FZ145" s="254"/>
      <c r="GA145" s="253"/>
      <c r="GB145" s="232">
        <f t="shared" si="818"/>
        <v>0</v>
      </c>
      <c r="GC145" s="233">
        <f t="shared" si="819"/>
        <v>0</v>
      </c>
      <c r="GD145" s="249">
        <f t="shared" si="820"/>
        <v>910</v>
      </c>
      <c r="GE145" s="233">
        <f t="shared" si="821"/>
        <v>904</v>
      </c>
      <c r="GF145" s="232">
        <f t="shared" si="822"/>
        <v>0</v>
      </c>
      <c r="GG145" s="233">
        <f t="shared" si="823"/>
        <v>0</v>
      </c>
      <c r="GH145" s="232">
        <f t="shared" si="824"/>
        <v>4562.8999999999996</v>
      </c>
      <c r="GI145" s="233">
        <f t="shared" si="825"/>
        <v>4746.99</v>
      </c>
      <c r="GJ145" s="232" t="str">
        <f t="shared" si="826"/>
        <v/>
      </c>
      <c r="GK145" s="233" t="str">
        <f t="shared" si="827"/>
        <v/>
      </c>
      <c r="GL145" s="249">
        <f t="shared" si="828"/>
        <v>42</v>
      </c>
      <c r="GM145" s="233">
        <f t="shared" si="829"/>
        <v>58</v>
      </c>
      <c r="GN145" s="232">
        <f t="shared" si="830"/>
        <v>0</v>
      </c>
      <c r="GO145" s="233">
        <f t="shared" si="831"/>
        <v>0</v>
      </c>
      <c r="GP145" s="232">
        <f t="shared" si="832"/>
        <v>286.60000000000002</v>
      </c>
      <c r="GQ145" s="233">
        <f t="shared" si="833"/>
        <v>407.71999999999997</v>
      </c>
      <c r="GR145" s="232">
        <f t="shared" si="834"/>
        <v>0</v>
      </c>
      <c r="GS145" s="233">
        <f t="shared" si="835"/>
        <v>0</v>
      </c>
      <c r="GT145" s="249">
        <f t="shared" si="836"/>
        <v>952</v>
      </c>
      <c r="GU145" s="233">
        <f t="shared" si="837"/>
        <v>962</v>
      </c>
      <c r="GV145" s="232">
        <f t="shared" si="838"/>
        <v>0</v>
      </c>
      <c r="GW145" s="233">
        <f t="shared" si="839"/>
        <v>0</v>
      </c>
      <c r="GX145" s="232">
        <f t="shared" si="840"/>
        <v>4849.5</v>
      </c>
      <c r="GY145" s="233">
        <f t="shared" si="841"/>
        <v>5154.71</v>
      </c>
      <c r="GZ145" s="232" t="str">
        <f t="shared" si="842"/>
        <v/>
      </c>
      <c r="HA145" s="233" t="str">
        <f t="shared" si="843"/>
        <v/>
      </c>
      <c r="HB145" s="249">
        <f t="shared" si="844"/>
        <v>0</v>
      </c>
      <c r="HC145" s="233">
        <f t="shared" si="845"/>
        <v>0</v>
      </c>
      <c r="HD145" s="232">
        <f t="shared" si="846"/>
        <v>0</v>
      </c>
      <c r="HE145" s="233">
        <f t="shared" si="847"/>
        <v>0</v>
      </c>
      <c r="HF145" s="232" t="str">
        <f t="shared" si="848"/>
        <v/>
      </c>
      <c r="HG145" s="233" t="str">
        <f t="shared" si="849"/>
        <v/>
      </c>
      <c r="HH145" s="232" t="str">
        <f t="shared" si="850"/>
        <v/>
      </c>
      <c r="HI145" s="233" t="str">
        <f t="shared" si="851"/>
        <v/>
      </c>
      <c r="HJ145" s="249">
        <f t="shared" si="852"/>
        <v>4849.5</v>
      </c>
      <c r="HK145" s="233">
        <f t="shared" si="853"/>
        <v>5154.7099999999991</v>
      </c>
      <c r="HL145" s="232" t="str">
        <f t="shared" si="854"/>
        <v/>
      </c>
      <c r="HM145" s="232" t="str">
        <f t="shared" si="855"/>
        <v/>
      </c>
    </row>
    <row r="146" spans="1:221" ht="15.75">
      <c r="A146" s="377" t="s">
        <v>84</v>
      </c>
      <c r="B146" s="369" t="s">
        <v>672</v>
      </c>
      <c r="C146" s="370"/>
      <c r="D146" s="368">
        <v>159966</v>
      </c>
      <c r="E146" s="371">
        <v>4</v>
      </c>
      <c r="F146" s="332">
        <v>938</v>
      </c>
      <c r="G146" s="372">
        <v>959</v>
      </c>
      <c r="H146" s="254">
        <v>8</v>
      </c>
      <c r="I146" s="372">
        <v>11</v>
      </c>
      <c r="J146" s="232">
        <f t="shared" si="707"/>
        <v>930</v>
      </c>
      <c r="K146" s="233">
        <f t="shared" si="708"/>
        <v>948</v>
      </c>
      <c r="L146" s="253"/>
      <c r="M146" s="253"/>
      <c r="N146" s="232">
        <f t="shared" si="856"/>
        <v>930</v>
      </c>
      <c r="O146" s="233">
        <f t="shared" si="709"/>
        <v>948</v>
      </c>
      <c r="P146" s="232">
        <f t="shared" si="710"/>
        <v>0</v>
      </c>
      <c r="Q146" s="233">
        <f t="shared" si="711"/>
        <v>0</v>
      </c>
      <c r="R146" s="254">
        <v>26</v>
      </c>
      <c r="S146" s="373">
        <v>35</v>
      </c>
      <c r="T146" s="232">
        <f t="shared" si="712"/>
        <v>0</v>
      </c>
      <c r="U146" s="233">
        <f t="shared" si="713"/>
        <v>0</v>
      </c>
      <c r="V146" s="254"/>
      <c r="W146" s="373"/>
      <c r="X146" s="232">
        <f t="shared" si="714"/>
        <v>0</v>
      </c>
      <c r="Y146" s="233">
        <f t="shared" si="715"/>
        <v>0</v>
      </c>
      <c r="Z146" s="254"/>
      <c r="AA146" s="256"/>
      <c r="AB146" s="232">
        <f t="shared" si="716"/>
        <v>0</v>
      </c>
      <c r="AC146" s="233">
        <f t="shared" si="717"/>
        <v>0</v>
      </c>
      <c r="AD146" s="225">
        <f t="shared" si="718"/>
        <v>26</v>
      </c>
      <c r="AE146" s="233">
        <f t="shared" si="719"/>
        <v>35</v>
      </c>
      <c r="AF146" s="225">
        <f t="shared" si="720"/>
        <v>0</v>
      </c>
      <c r="AG146" s="233">
        <f t="shared" si="721"/>
        <v>0</v>
      </c>
      <c r="AH146" s="245">
        <v>4.3</v>
      </c>
      <c r="AI146" s="374">
        <v>4.016285714285714</v>
      </c>
      <c r="AJ146" s="232">
        <f t="shared" si="722"/>
        <v>111.8</v>
      </c>
      <c r="AK146" s="233">
        <f t="shared" si="723"/>
        <v>140.57</v>
      </c>
      <c r="AL146" s="245"/>
      <c r="AM146" s="374"/>
      <c r="AN146" s="232">
        <f t="shared" si="724"/>
        <v>0</v>
      </c>
      <c r="AO146" s="233">
        <f t="shared" si="725"/>
        <v>0</v>
      </c>
      <c r="AP146" s="245"/>
      <c r="AQ146" s="286"/>
      <c r="AR146" s="232">
        <f t="shared" si="726"/>
        <v>0</v>
      </c>
      <c r="AS146" s="233">
        <f t="shared" si="727"/>
        <v>0</v>
      </c>
      <c r="AT146" s="545">
        <f t="shared" si="728"/>
        <v>4.3</v>
      </c>
      <c r="AU146" s="546">
        <f t="shared" si="729"/>
        <v>4.016285714285714</v>
      </c>
      <c r="AV146" s="232">
        <f t="shared" si="730"/>
        <v>111.8</v>
      </c>
      <c r="AW146" s="233">
        <f t="shared" si="731"/>
        <v>140.57</v>
      </c>
      <c r="AX146" s="257"/>
      <c r="AY146" s="253"/>
      <c r="AZ146" s="232">
        <f t="shared" si="732"/>
        <v>0</v>
      </c>
      <c r="BA146" s="233">
        <f t="shared" si="733"/>
        <v>0</v>
      </c>
      <c r="BB146" s="257"/>
      <c r="BC146" s="253"/>
      <c r="BD146" s="232">
        <f t="shared" si="734"/>
        <v>0</v>
      </c>
      <c r="BE146" s="233">
        <f t="shared" si="735"/>
        <v>0</v>
      </c>
      <c r="BF146" s="254"/>
      <c r="BG146" s="253"/>
      <c r="BH146" s="232">
        <f t="shared" si="736"/>
        <v>0</v>
      </c>
      <c r="BI146" s="233">
        <f t="shared" si="737"/>
        <v>0</v>
      </c>
      <c r="BJ146" s="232">
        <f t="shared" si="738"/>
        <v>0</v>
      </c>
      <c r="BK146" s="233">
        <f t="shared" si="739"/>
        <v>0</v>
      </c>
      <c r="BL146" s="232">
        <f t="shared" si="740"/>
        <v>0</v>
      </c>
      <c r="BM146" s="233">
        <f t="shared" si="741"/>
        <v>0</v>
      </c>
      <c r="BN146" s="257">
        <v>581</v>
      </c>
      <c r="BO146" s="373">
        <v>606</v>
      </c>
      <c r="BP146" s="232">
        <f t="shared" si="742"/>
        <v>0</v>
      </c>
      <c r="BQ146" s="233">
        <f t="shared" si="743"/>
        <v>0</v>
      </c>
      <c r="BR146" s="257">
        <v>15</v>
      </c>
      <c r="BS146" s="373">
        <v>19</v>
      </c>
      <c r="BT146" s="232">
        <f t="shared" si="744"/>
        <v>0</v>
      </c>
      <c r="BU146" s="233">
        <f t="shared" si="745"/>
        <v>0</v>
      </c>
      <c r="BV146" s="254"/>
      <c r="BW146" s="256"/>
      <c r="BX146" s="232">
        <f t="shared" si="746"/>
        <v>0</v>
      </c>
      <c r="BY146" s="233">
        <f t="shared" si="747"/>
        <v>0</v>
      </c>
      <c r="BZ146" s="225">
        <f t="shared" si="748"/>
        <v>596</v>
      </c>
      <c r="CA146" s="233">
        <f t="shared" si="749"/>
        <v>625</v>
      </c>
      <c r="CB146" s="225">
        <f t="shared" si="750"/>
        <v>0</v>
      </c>
      <c r="CC146" s="233">
        <f t="shared" si="751"/>
        <v>0</v>
      </c>
      <c r="CD146" s="375">
        <v>5.5</v>
      </c>
      <c r="CE146" s="374">
        <v>5.8248514851485149</v>
      </c>
      <c r="CF146" s="232">
        <f t="shared" si="752"/>
        <v>3195.5</v>
      </c>
      <c r="CG146" s="233">
        <f t="shared" si="753"/>
        <v>3529.86</v>
      </c>
      <c r="CH146" s="375">
        <v>8.1</v>
      </c>
      <c r="CI146" s="374">
        <v>6.9221052631578956</v>
      </c>
      <c r="CJ146" s="232">
        <f t="shared" si="754"/>
        <v>121.5</v>
      </c>
      <c r="CK146" s="233">
        <f t="shared" si="755"/>
        <v>131.52000000000001</v>
      </c>
      <c r="CL146" s="375"/>
      <c r="CM146" s="286"/>
      <c r="CN146" s="232">
        <f t="shared" si="756"/>
        <v>0</v>
      </c>
      <c r="CO146" s="233">
        <f t="shared" si="757"/>
        <v>0</v>
      </c>
      <c r="CP146" s="232">
        <f t="shared" si="758"/>
        <v>5.5654362416107386</v>
      </c>
      <c r="CQ146" s="546">
        <f t="shared" si="759"/>
        <v>5.8582080000000003</v>
      </c>
      <c r="CR146" s="232">
        <f t="shared" si="760"/>
        <v>3317</v>
      </c>
      <c r="CS146" s="233">
        <f t="shared" si="761"/>
        <v>3661.38</v>
      </c>
      <c r="CT146" s="257"/>
      <c r="CU146" s="253"/>
      <c r="CV146" s="232">
        <f t="shared" si="762"/>
        <v>0</v>
      </c>
      <c r="CW146" s="233">
        <f t="shared" si="763"/>
        <v>0</v>
      </c>
      <c r="CX146" s="257"/>
      <c r="CY146" s="253"/>
      <c r="CZ146" s="232">
        <f t="shared" si="764"/>
        <v>0</v>
      </c>
      <c r="DA146" s="233">
        <f t="shared" si="765"/>
        <v>0</v>
      </c>
      <c r="DB146" s="254"/>
      <c r="DC146" s="253"/>
      <c r="DD146" s="232">
        <f t="shared" si="766"/>
        <v>0</v>
      </c>
      <c r="DE146" s="233">
        <f t="shared" si="767"/>
        <v>0</v>
      </c>
      <c r="DF146" s="232">
        <f t="shared" si="768"/>
        <v>0</v>
      </c>
      <c r="DG146" s="233">
        <f t="shared" si="769"/>
        <v>0</v>
      </c>
      <c r="DH146" s="232">
        <f t="shared" si="770"/>
        <v>0</v>
      </c>
      <c r="DI146" s="233">
        <f t="shared" si="771"/>
        <v>0</v>
      </c>
      <c r="DJ146" s="232">
        <f t="shared" si="772"/>
        <v>622</v>
      </c>
      <c r="DK146" s="233">
        <f t="shared" si="773"/>
        <v>660</v>
      </c>
      <c r="DL146" s="232">
        <f t="shared" si="774"/>
        <v>0</v>
      </c>
      <c r="DM146" s="233">
        <f t="shared" si="775"/>
        <v>0</v>
      </c>
      <c r="DN146" s="545">
        <f t="shared" si="776"/>
        <v>5.5125401929260454</v>
      </c>
      <c r="DO146" s="546">
        <f t="shared" si="777"/>
        <v>5.7605303030303032</v>
      </c>
      <c r="DP146" s="232">
        <f t="shared" si="778"/>
        <v>3428.8</v>
      </c>
      <c r="DQ146" s="233">
        <f t="shared" si="779"/>
        <v>3801.9500000000003</v>
      </c>
      <c r="DR146" s="232">
        <f t="shared" si="780"/>
        <v>0</v>
      </c>
      <c r="DS146" s="233">
        <f t="shared" si="781"/>
        <v>0</v>
      </c>
      <c r="DT146" s="232">
        <f t="shared" si="782"/>
        <v>0</v>
      </c>
      <c r="DU146" s="233">
        <f t="shared" si="783"/>
        <v>0</v>
      </c>
      <c r="DV146" s="257">
        <v>245</v>
      </c>
      <c r="DW146" s="376">
        <v>227</v>
      </c>
      <c r="DX146" s="232">
        <f t="shared" si="784"/>
        <v>0</v>
      </c>
      <c r="DY146" s="233">
        <f t="shared" si="785"/>
        <v>0</v>
      </c>
      <c r="DZ146" s="257">
        <v>48</v>
      </c>
      <c r="EA146" s="376">
        <v>61</v>
      </c>
      <c r="EB146" s="232">
        <f t="shared" si="786"/>
        <v>0</v>
      </c>
      <c r="EC146" s="233">
        <f t="shared" si="787"/>
        <v>0</v>
      </c>
      <c r="ED146" s="254"/>
      <c r="EE146" s="256"/>
      <c r="EF146" s="232">
        <f t="shared" si="788"/>
        <v>0</v>
      </c>
      <c r="EG146" s="233">
        <f t="shared" si="789"/>
        <v>0</v>
      </c>
      <c r="EH146" s="225">
        <f t="shared" si="790"/>
        <v>293</v>
      </c>
      <c r="EI146" s="233">
        <f t="shared" si="791"/>
        <v>288</v>
      </c>
      <c r="EJ146" s="225">
        <f t="shared" si="792"/>
        <v>0</v>
      </c>
      <c r="EK146" s="233">
        <f t="shared" si="793"/>
        <v>0</v>
      </c>
      <c r="EL146" s="375">
        <v>4</v>
      </c>
      <c r="EM146" s="374">
        <v>4.0585903083700439</v>
      </c>
      <c r="EN146" s="232">
        <f t="shared" si="794"/>
        <v>980</v>
      </c>
      <c r="EO146" s="233">
        <f t="shared" si="795"/>
        <v>921.3</v>
      </c>
      <c r="EP146" s="375">
        <v>7.4</v>
      </c>
      <c r="EQ146" s="374">
        <v>5.6465573770491799</v>
      </c>
      <c r="ER146" s="232">
        <f t="shared" si="796"/>
        <v>355.20000000000005</v>
      </c>
      <c r="ES146" s="233">
        <f t="shared" si="797"/>
        <v>344.44</v>
      </c>
      <c r="ET146" s="375"/>
      <c r="EU146" s="286"/>
      <c r="EV146" s="232">
        <f t="shared" si="798"/>
        <v>0</v>
      </c>
      <c r="EW146" s="233">
        <f t="shared" si="799"/>
        <v>0</v>
      </c>
      <c r="EX146" s="545">
        <f t="shared" si="800"/>
        <v>4.5569965870307172</v>
      </c>
      <c r="EY146" s="546">
        <f t="shared" si="801"/>
        <v>4.3949305555555558</v>
      </c>
      <c r="EZ146" s="232">
        <f t="shared" si="802"/>
        <v>1335.2</v>
      </c>
      <c r="FA146" s="233">
        <f t="shared" si="803"/>
        <v>1265.74</v>
      </c>
      <c r="FB146" s="257"/>
      <c r="FC146" s="253"/>
      <c r="FD146" s="232">
        <f t="shared" si="804"/>
        <v>0</v>
      </c>
      <c r="FE146" s="233">
        <f t="shared" si="805"/>
        <v>0</v>
      </c>
      <c r="FF146" s="257"/>
      <c r="FG146" s="253"/>
      <c r="FH146" s="232">
        <f t="shared" si="806"/>
        <v>0</v>
      </c>
      <c r="FI146" s="233">
        <f t="shared" si="807"/>
        <v>0</v>
      </c>
      <c r="FJ146" s="254"/>
      <c r="FK146" s="253"/>
      <c r="FL146" s="232">
        <f t="shared" si="808"/>
        <v>0</v>
      </c>
      <c r="FM146" s="233">
        <f t="shared" si="809"/>
        <v>0</v>
      </c>
      <c r="FN146" s="232">
        <f t="shared" si="810"/>
        <v>0</v>
      </c>
      <c r="FO146" s="233">
        <f t="shared" si="811"/>
        <v>0</v>
      </c>
      <c r="FP146" s="232">
        <f t="shared" si="812"/>
        <v>0</v>
      </c>
      <c r="FQ146" s="233">
        <f t="shared" si="813"/>
        <v>0</v>
      </c>
      <c r="FR146" s="254">
        <v>15</v>
      </c>
      <c r="FS146" s="253"/>
      <c r="FT146" s="232">
        <f t="shared" si="814"/>
        <v>0</v>
      </c>
      <c r="FU146" s="233">
        <f t="shared" si="815"/>
        <v>0</v>
      </c>
      <c r="FV146" s="254"/>
      <c r="FW146" s="253"/>
      <c r="FX146" s="232">
        <f t="shared" si="816"/>
        <v>0</v>
      </c>
      <c r="FY146" s="233">
        <f t="shared" si="817"/>
        <v>0</v>
      </c>
      <c r="FZ146" s="254"/>
      <c r="GA146" s="253"/>
      <c r="GB146" s="232">
        <f t="shared" si="818"/>
        <v>0</v>
      </c>
      <c r="GC146" s="233">
        <f t="shared" si="819"/>
        <v>0</v>
      </c>
      <c r="GD146" s="249">
        <f t="shared" si="820"/>
        <v>852</v>
      </c>
      <c r="GE146" s="233">
        <f t="shared" si="821"/>
        <v>868</v>
      </c>
      <c r="GF146" s="232">
        <f t="shared" si="822"/>
        <v>0</v>
      </c>
      <c r="GG146" s="233">
        <f t="shared" si="823"/>
        <v>0</v>
      </c>
      <c r="GH146" s="232">
        <f t="shared" si="824"/>
        <v>4287.3</v>
      </c>
      <c r="GI146" s="233">
        <f t="shared" si="825"/>
        <v>4591.7300000000005</v>
      </c>
      <c r="GJ146" s="232" t="str">
        <f t="shared" si="826"/>
        <v/>
      </c>
      <c r="GK146" s="233" t="str">
        <f t="shared" si="827"/>
        <v/>
      </c>
      <c r="GL146" s="249">
        <f t="shared" si="828"/>
        <v>63</v>
      </c>
      <c r="GM146" s="233">
        <f t="shared" si="829"/>
        <v>80</v>
      </c>
      <c r="GN146" s="232">
        <f t="shared" si="830"/>
        <v>0</v>
      </c>
      <c r="GO146" s="233">
        <f t="shared" si="831"/>
        <v>0</v>
      </c>
      <c r="GP146" s="232">
        <f t="shared" si="832"/>
        <v>476.70000000000005</v>
      </c>
      <c r="GQ146" s="233">
        <f t="shared" si="833"/>
        <v>475.96000000000004</v>
      </c>
      <c r="GR146" s="232">
        <f t="shared" si="834"/>
        <v>0</v>
      </c>
      <c r="GS146" s="233">
        <f t="shared" si="835"/>
        <v>0</v>
      </c>
      <c r="GT146" s="249">
        <f t="shared" si="836"/>
        <v>915</v>
      </c>
      <c r="GU146" s="233">
        <f t="shared" si="837"/>
        <v>948</v>
      </c>
      <c r="GV146" s="232">
        <f t="shared" si="838"/>
        <v>0</v>
      </c>
      <c r="GW146" s="233">
        <f t="shared" si="839"/>
        <v>0</v>
      </c>
      <c r="GX146" s="232">
        <f t="shared" si="840"/>
        <v>4764</v>
      </c>
      <c r="GY146" s="233">
        <f t="shared" si="841"/>
        <v>5067.6900000000005</v>
      </c>
      <c r="GZ146" s="232" t="str">
        <f t="shared" si="842"/>
        <v/>
      </c>
      <c r="HA146" s="233" t="str">
        <f t="shared" si="843"/>
        <v/>
      </c>
      <c r="HB146" s="249">
        <f t="shared" si="844"/>
        <v>0</v>
      </c>
      <c r="HC146" s="233">
        <f t="shared" si="845"/>
        <v>0</v>
      </c>
      <c r="HD146" s="232">
        <f t="shared" si="846"/>
        <v>0</v>
      </c>
      <c r="HE146" s="233">
        <f t="shared" si="847"/>
        <v>0</v>
      </c>
      <c r="HF146" s="232" t="str">
        <f t="shared" si="848"/>
        <v/>
      </c>
      <c r="HG146" s="233" t="str">
        <f t="shared" si="849"/>
        <v/>
      </c>
      <c r="HH146" s="232" t="str">
        <f t="shared" si="850"/>
        <v/>
      </c>
      <c r="HI146" s="233" t="str">
        <f t="shared" si="851"/>
        <v/>
      </c>
      <c r="HJ146" s="249">
        <f t="shared" si="852"/>
        <v>4764</v>
      </c>
      <c r="HK146" s="233">
        <f t="shared" si="853"/>
        <v>5067.6900000000005</v>
      </c>
      <c r="HL146" s="232" t="str">
        <f t="shared" si="854"/>
        <v/>
      </c>
      <c r="HM146" s="232" t="str">
        <f t="shared" si="855"/>
        <v/>
      </c>
    </row>
    <row r="147" spans="1:221" ht="15.75">
      <c r="A147" s="377" t="s">
        <v>84</v>
      </c>
      <c r="B147" s="369" t="s">
        <v>673</v>
      </c>
      <c r="C147" s="370"/>
      <c r="D147" s="368">
        <v>160038</v>
      </c>
      <c r="E147" s="371">
        <v>4</v>
      </c>
      <c r="F147" s="332">
        <v>1098</v>
      </c>
      <c r="G147" s="372">
        <v>1089</v>
      </c>
      <c r="H147" s="254">
        <v>22</v>
      </c>
      <c r="I147" s="372">
        <v>12</v>
      </c>
      <c r="J147" s="232">
        <f t="shared" si="707"/>
        <v>1076</v>
      </c>
      <c r="K147" s="233">
        <f t="shared" si="708"/>
        <v>1077</v>
      </c>
      <c r="L147" s="253"/>
      <c r="M147" s="253"/>
      <c r="N147" s="232">
        <f t="shared" si="856"/>
        <v>1076</v>
      </c>
      <c r="O147" s="233">
        <f t="shared" si="709"/>
        <v>1077</v>
      </c>
      <c r="P147" s="232">
        <f t="shared" si="710"/>
        <v>0</v>
      </c>
      <c r="Q147" s="233">
        <f t="shared" si="711"/>
        <v>0</v>
      </c>
      <c r="R147" s="254">
        <v>53</v>
      </c>
      <c r="S147" s="373">
        <v>64</v>
      </c>
      <c r="T147" s="232">
        <f t="shared" si="712"/>
        <v>0</v>
      </c>
      <c r="U147" s="233">
        <f t="shared" si="713"/>
        <v>0</v>
      </c>
      <c r="V147" s="254"/>
      <c r="W147" s="373">
        <v>1</v>
      </c>
      <c r="X147" s="232">
        <f t="shared" si="714"/>
        <v>0</v>
      </c>
      <c r="Y147" s="233">
        <f t="shared" si="715"/>
        <v>0</v>
      </c>
      <c r="Z147" s="254"/>
      <c r="AA147" s="256"/>
      <c r="AB147" s="232">
        <f t="shared" si="716"/>
        <v>0</v>
      </c>
      <c r="AC147" s="233">
        <f t="shared" si="717"/>
        <v>0</v>
      </c>
      <c r="AD147" s="225">
        <f t="shared" si="718"/>
        <v>53</v>
      </c>
      <c r="AE147" s="233">
        <f t="shared" si="719"/>
        <v>65</v>
      </c>
      <c r="AF147" s="225">
        <f t="shared" si="720"/>
        <v>0</v>
      </c>
      <c r="AG147" s="233">
        <f t="shared" si="721"/>
        <v>0</v>
      </c>
      <c r="AH147" s="245">
        <v>4.0999999999999996</v>
      </c>
      <c r="AI147" s="374">
        <v>4.1070312500000004</v>
      </c>
      <c r="AJ147" s="232">
        <f t="shared" si="722"/>
        <v>217.29999999999998</v>
      </c>
      <c r="AK147" s="233">
        <f t="shared" si="723"/>
        <v>262.85000000000002</v>
      </c>
      <c r="AL147" s="245"/>
      <c r="AM147" s="374">
        <v>7.33</v>
      </c>
      <c r="AN147" s="232">
        <f t="shared" si="724"/>
        <v>0</v>
      </c>
      <c r="AO147" s="233">
        <f t="shared" si="725"/>
        <v>7.33</v>
      </c>
      <c r="AP147" s="245"/>
      <c r="AQ147" s="286"/>
      <c r="AR147" s="232">
        <f t="shared" si="726"/>
        <v>0</v>
      </c>
      <c r="AS147" s="233">
        <f t="shared" si="727"/>
        <v>0</v>
      </c>
      <c r="AT147" s="545">
        <f t="shared" si="728"/>
        <v>4.0999999999999996</v>
      </c>
      <c r="AU147" s="546">
        <f t="shared" si="729"/>
        <v>4.1566153846153844</v>
      </c>
      <c r="AV147" s="232">
        <f t="shared" si="730"/>
        <v>217.29999999999998</v>
      </c>
      <c r="AW147" s="233">
        <f t="shared" si="731"/>
        <v>270.18</v>
      </c>
      <c r="AX147" s="257"/>
      <c r="AY147" s="253"/>
      <c r="AZ147" s="232">
        <f t="shared" si="732"/>
        <v>0</v>
      </c>
      <c r="BA147" s="233">
        <f t="shared" si="733"/>
        <v>0</v>
      </c>
      <c r="BB147" s="257"/>
      <c r="BC147" s="253"/>
      <c r="BD147" s="232">
        <f t="shared" si="734"/>
        <v>0</v>
      </c>
      <c r="BE147" s="233">
        <f t="shared" si="735"/>
        <v>0</v>
      </c>
      <c r="BF147" s="254"/>
      <c r="BG147" s="253"/>
      <c r="BH147" s="232">
        <f t="shared" si="736"/>
        <v>0</v>
      </c>
      <c r="BI147" s="233">
        <f t="shared" si="737"/>
        <v>0</v>
      </c>
      <c r="BJ147" s="232">
        <f t="shared" si="738"/>
        <v>0</v>
      </c>
      <c r="BK147" s="233">
        <f t="shared" si="739"/>
        <v>0</v>
      </c>
      <c r="BL147" s="232">
        <f t="shared" si="740"/>
        <v>0</v>
      </c>
      <c r="BM147" s="233">
        <f t="shared" si="741"/>
        <v>0</v>
      </c>
      <c r="BN147" s="257">
        <v>543</v>
      </c>
      <c r="BO147" s="373">
        <v>539</v>
      </c>
      <c r="BP147" s="232">
        <f t="shared" si="742"/>
        <v>0</v>
      </c>
      <c r="BQ147" s="233">
        <f t="shared" si="743"/>
        <v>0</v>
      </c>
      <c r="BR147" s="257">
        <v>19</v>
      </c>
      <c r="BS147" s="373">
        <v>25</v>
      </c>
      <c r="BT147" s="232">
        <f t="shared" si="744"/>
        <v>0</v>
      </c>
      <c r="BU147" s="233">
        <f t="shared" si="745"/>
        <v>0</v>
      </c>
      <c r="BV147" s="254"/>
      <c r="BW147" s="256"/>
      <c r="BX147" s="232">
        <f t="shared" si="746"/>
        <v>0</v>
      </c>
      <c r="BY147" s="233">
        <f t="shared" si="747"/>
        <v>0</v>
      </c>
      <c r="BZ147" s="225">
        <f t="shared" si="748"/>
        <v>562</v>
      </c>
      <c r="CA147" s="233">
        <f t="shared" si="749"/>
        <v>564</v>
      </c>
      <c r="CB147" s="225">
        <f t="shared" si="750"/>
        <v>0</v>
      </c>
      <c r="CC147" s="233">
        <f t="shared" si="751"/>
        <v>0</v>
      </c>
      <c r="CD147" s="375">
        <v>5.4</v>
      </c>
      <c r="CE147" s="374">
        <v>5.5112801484230065</v>
      </c>
      <c r="CF147" s="232">
        <f t="shared" si="752"/>
        <v>2932.2000000000003</v>
      </c>
      <c r="CG147" s="233">
        <f t="shared" si="753"/>
        <v>2970.5800000000004</v>
      </c>
      <c r="CH147" s="375">
        <v>9.1999999999999993</v>
      </c>
      <c r="CI147" s="374">
        <v>8.329600000000001</v>
      </c>
      <c r="CJ147" s="232">
        <f t="shared" si="754"/>
        <v>174.79999999999998</v>
      </c>
      <c r="CK147" s="233">
        <f t="shared" si="755"/>
        <v>208.24000000000004</v>
      </c>
      <c r="CL147" s="375"/>
      <c r="CM147" s="286"/>
      <c r="CN147" s="232">
        <f t="shared" si="756"/>
        <v>0</v>
      </c>
      <c r="CO147" s="233">
        <f t="shared" si="757"/>
        <v>0</v>
      </c>
      <c r="CP147" s="232">
        <f t="shared" si="758"/>
        <v>5.5284697508896805</v>
      </c>
      <c r="CQ147" s="546">
        <f t="shared" si="759"/>
        <v>5.6362056737588659</v>
      </c>
      <c r="CR147" s="232">
        <f t="shared" si="760"/>
        <v>3107.0000000000005</v>
      </c>
      <c r="CS147" s="233">
        <f t="shared" si="761"/>
        <v>3178.8200000000006</v>
      </c>
      <c r="CT147" s="257"/>
      <c r="CU147" s="253"/>
      <c r="CV147" s="232">
        <f t="shared" si="762"/>
        <v>0</v>
      </c>
      <c r="CW147" s="233">
        <f t="shared" si="763"/>
        <v>0</v>
      </c>
      <c r="CX147" s="257"/>
      <c r="CY147" s="253"/>
      <c r="CZ147" s="232">
        <f t="shared" si="764"/>
        <v>0</v>
      </c>
      <c r="DA147" s="233">
        <f t="shared" si="765"/>
        <v>0</v>
      </c>
      <c r="DB147" s="254"/>
      <c r="DC147" s="253"/>
      <c r="DD147" s="232">
        <f t="shared" si="766"/>
        <v>0</v>
      </c>
      <c r="DE147" s="233">
        <f t="shared" si="767"/>
        <v>0</v>
      </c>
      <c r="DF147" s="232">
        <f t="shared" si="768"/>
        <v>0</v>
      </c>
      <c r="DG147" s="233">
        <f t="shared" si="769"/>
        <v>0</v>
      </c>
      <c r="DH147" s="232">
        <f t="shared" si="770"/>
        <v>0</v>
      </c>
      <c r="DI147" s="233">
        <f t="shared" si="771"/>
        <v>0</v>
      </c>
      <c r="DJ147" s="232">
        <f t="shared" si="772"/>
        <v>615</v>
      </c>
      <c r="DK147" s="233">
        <f t="shared" si="773"/>
        <v>629</v>
      </c>
      <c r="DL147" s="232">
        <f t="shared" si="774"/>
        <v>0</v>
      </c>
      <c r="DM147" s="233">
        <f t="shared" si="775"/>
        <v>0</v>
      </c>
      <c r="DN147" s="545">
        <f t="shared" si="776"/>
        <v>5.4053658536585374</v>
      </c>
      <c r="DO147" s="546">
        <f t="shared" si="777"/>
        <v>5.4833068362480137</v>
      </c>
      <c r="DP147" s="232">
        <f t="shared" si="778"/>
        <v>3324.3000000000006</v>
      </c>
      <c r="DQ147" s="233">
        <f t="shared" si="779"/>
        <v>3449.0000000000005</v>
      </c>
      <c r="DR147" s="232">
        <f t="shared" si="780"/>
        <v>0</v>
      </c>
      <c r="DS147" s="233">
        <f t="shared" si="781"/>
        <v>0</v>
      </c>
      <c r="DT147" s="232">
        <f t="shared" si="782"/>
        <v>0</v>
      </c>
      <c r="DU147" s="233">
        <f t="shared" si="783"/>
        <v>0</v>
      </c>
      <c r="DV147" s="257">
        <v>297</v>
      </c>
      <c r="DW147" s="376">
        <v>282</v>
      </c>
      <c r="DX147" s="232">
        <f t="shared" si="784"/>
        <v>0</v>
      </c>
      <c r="DY147" s="233">
        <f t="shared" si="785"/>
        <v>0</v>
      </c>
      <c r="DZ147" s="257">
        <v>152</v>
      </c>
      <c r="EA147" s="376">
        <v>162</v>
      </c>
      <c r="EB147" s="232">
        <f t="shared" si="786"/>
        <v>0</v>
      </c>
      <c r="EC147" s="233">
        <f t="shared" si="787"/>
        <v>0</v>
      </c>
      <c r="ED147" s="254"/>
      <c r="EE147" s="256"/>
      <c r="EF147" s="232">
        <f t="shared" si="788"/>
        <v>0</v>
      </c>
      <c r="EG147" s="233">
        <f t="shared" si="789"/>
        <v>0</v>
      </c>
      <c r="EH147" s="225">
        <f t="shared" si="790"/>
        <v>449</v>
      </c>
      <c r="EI147" s="233">
        <f t="shared" si="791"/>
        <v>444</v>
      </c>
      <c r="EJ147" s="225">
        <f t="shared" si="792"/>
        <v>0</v>
      </c>
      <c r="EK147" s="233">
        <f t="shared" si="793"/>
        <v>0</v>
      </c>
      <c r="EL147" s="375">
        <v>4.3</v>
      </c>
      <c r="EM147" s="374">
        <v>4.0712411347517738</v>
      </c>
      <c r="EN147" s="232">
        <f t="shared" si="794"/>
        <v>1277.0999999999999</v>
      </c>
      <c r="EO147" s="233">
        <f t="shared" si="795"/>
        <v>1148.0900000000001</v>
      </c>
      <c r="EP147" s="375">
        <v>5.5</v>
      </c>
      <c r="EQ147" s="374">
        <v>5.081975308641975</v>
      </c>
      <c r="ER147" s="232">
        <f t="shared" si="796"/>
        <v>836</v>
      </c>
      <c r="ES147" s="233">
        <f t="shared" si="797"/>
        <v>823.28</v>
      </c>
      <c r="ET147" s="375"/>
      <c r="EU147" s="286"/>
      <c r="EV147" s="232">
        <f t="shared" si="798"/>
        <v>0</v>
      </c>
      <c r="EW147" s="233">
        <f t="shared" si="799"/>
        <v>0</v>
      </c>
      <c r="EX147" s="545">
        <f t="shared" si="800"/>
        <v>4.7062360801781731</v>
      </c>
      <c r="EY147" s="546">
        <f t="shared" si="801"/>
        <v>4.4400225225225229</v>
      </c>
      <c r="EZ147" s="232">
        <f t="shared" si="802"/>
        <v>2113.1</v>
      </c>
      <c r="FA147" s="233">
        <f t="shared" si="803"/>
        <v>1971.3700000000001</v>
      </c>
      <c r="FB147" s="257"/>
      <c r="FC147" s="253"/>
      <c r="FD147" s="232">
        <f t="shared" si="804"/>
        <v>0</v>
      </c>
      <c r="FE147" s="233">
        <f t="shared" si="805"/>
        <v>0</v>
      </c>
      <c r="FF147" s="257"/>
      <c r="FG147" s="253"/>
      <c r="FH147" s="232">
        <f t="shared" si="806"/>
        <v>0</v>
      </c>
      <c r="FI147" s="233">
        <f t="shared" si="807"/>
        <v>0</v>
      </c>
      <c r="FJ147" s="254"/>
      <c r="FK147" s="253"/>
      <c r="FL147" s="232">
        <f t="shared" si="808"/>
        <v>0</v>
      </c>
      <c r="FM147" s="233">
        <f t="shared" si="809"/>
        <v>0</v>
      </c>
      <c r="FN147" s="232">
        <f t="shared" si="810"/>
        <v>0</v>
      </c>
      <c r="FO147" s="233">
        <f t="shared" si="811"/>
        <v>0</v>
      </c>
      <c r="FP147" s="232">
        <f t="shared" si="812"/>
        <v>0</v>
      </c>
      <c r="FQ147" s="233">
        <f t="shared" si="813"/>
        <v>0</v>
      </c>
      <c r="FR147" s="254">
        <v>12</v>
      </c>
      <c r="FS147" s="253">
        <v>4</v>
      </c>
      <c r="FT147" s="232">
        <f t="shared" si="814"/>
        <v>0</v>
      </c>
      <c r="FU147" s="233">
        <f t="shared" si="815"/>
        <v>0</v>
      </c>
      <c r="FV147" s="254"/>
      <c r="FW147" s="253"/>
      <c r="FX147" s="232">
        <f t="shared" si="816"/>
        <v>0</v>
      </c>
      <c r="FY147" s="233">
        <f t="shared" si="817"/>
        <v>0</v>
      </c>
      <c r="FZ147" s="254"/>
      <c r="GA147" s="253"/>
      <c r="GB147" s="232">
        <f t="shared" si="818"/>
        <v>0</v>
      </c>
      <c r="GC147" s="233">
        <f t="shared" si="819"/>
        <v>0</v>
      </c>
      <c r="GD147" s="249">
        <f t="shared" si="820"/>
        <v>893</v>
      </c>
      <c r="GE147" s="233">
        <f t="shared" si="821"/>
        <v>885</v>
      </c>
      <c r="GF147" s="232">
        <f t="shared" si="822"/>
        <v>0</v>
      </c>
      <c r="GG147" s="233">
        <f t="shared" si="823"/>
        <v>0</v>
      </c>
      <c r="GH147" s="232">
        <f t="shared" si="824"/>
        <v>4426.6000000000004</v>
      </c>
      <c r="GI147" s="233">
        <f t="shared" si="825"/>
        <v>4381.5200000000004</v>
      </c>
      <c r="GJ147" s="232" t="str">
        <f t="shared" si="826"/>
        <v/>
      </c>
      <c r="GK147" s="233" t="str">
        <f t="shared" si="827"/>
        <v/>
      </c>
      <c r="GL147" s="249">
        <f t="shared" si="828"/>
        <v>171</v>
      </c>
      <c r="GM147" s="233">
        <f t="shared" si="829"/>
        <v>188</v>
      </c>
      <c r="GN147" s="232">
        <f t="shared" si="830"/>
        <v>0</v>
      </c>
      <c r="GO147" s="233">
        <f t="shared" si="831"/>
        <v>0</v>
      </c>
      <c r="GP147" s="232">
        <f t="shared" si="832"/>
        <v>1010.8</v>
      </c>
      <c r="GQ147" s="233">
        <f t="shared" si="833"/>
        <v>1038.8499999999999</v>
      </c>
      <c r="GR147" s="232">
        <f t="shared" si="834"/>
        <v>0</v>
      </c>
      <c r="GS147" s="233">
        <f t="shared" si="835"/>
        <v>0</v>
      </c>
      <c r="GT147" s="249">
        <f t="shared" si="836"/>
        <v>1064</v>
      </c>
      <c r="GU147" s="233">
        <f t="shared" si="837"/>
        <v>1073</v>
      </c>
      <c r="GV147" s="232">
        <f t="shared" si="838"/>
        <v>0</v>
      </c>
      <c r="GW147" s="233">
        <f t="shared" si="839"/>
        <v>0</v>
      </c>
      <c r="GX147" s="232">
        <f t="shared" si="840"/>
        <v>5437.4000000000005</v>
      </c>
      <c r="GY147" s="233">
        <f t="shared" si="841"/>
        <v>5420.3700000000008</v>
      </c>
      <c r="GZ147" s="232" t="str">
        <f t="shared" si="842"/>
        <v/>
      </c>
      <c r="HA147" s="233" t="str">
        <f t="shared" si="843"/>
        <v/>
      </c>
      <c r="HB147" s="249">
        <f t="shared" si="844"/>
        <v>0</v>
      </c>
      <c r="HC147" s="233">
        <f t="shared" si="845"/>
        <v>0</v>
      </c>
      <c r="HD147" s="232">
        <f t="shared" si="846"/>
        <v>0</v>
      </c>
      <c r="HE147" s="233">
        <f t="shared" si="847"/>
        <v>0</v>
      </c>
      <c r="HF147" s="232" t="str">
        <f t="shared" si="848"/>
        <v/>
      </c>
      <c r="HG147" s="233" t="str">
        <f t="shared" si="849"/>
        <v/>
      </c>
      <c r="HH147" s="232" t="str">
        <f t="shared" si="850"/>
        <v/>
      </c>
      <c r="HI147" s="233" t="str">
        <f t="shared" si="851"/>
        <v/>
      </c>
      <c r="HJ147" s="249">
        <f t="shared" si="852"/>
        <v>5437.4000000000005</v>
      </c>
      <c r="HK147" s="233">
        <f t="shared" si="853"/>
        <v>5420.3700000000008</v>
      </c>
      <c r="HL147" s="232" t="str">
        <f t="shared" si="854"/>
        <v/>
      </c>
      <c r="HM147" s="232" t="str">
        <f t="shared" si="855"/>
        <v/>
      </c>
    </row>
    <row r="148" spans="1:221" ht="15.75">
      <c r="A148" s="377" t="s">
        <v>84</v>
      </c>
      <c r="B148" s="369" t="s">
        <v>674</v>
      </c>
      <c r="C148" s="378"/>
      <c r="D148" s="368">
        <v>160630</v>
      </c>
      <c r="E148" s="371">
        <v>4</v>
      </c>
      <c r="F148" s="332">
        <v>228</v>
      </c>
      <c r="G148" s="372">
        <v>274</v>
      </c>
      <c r="H148" s="254">
        <v>6</v>
      </c>
      <c r="I148" s="372">
        <v>3</v>
      </c>
      <c r="J148" s="232">
        <f t="shared" si="707"/>
        <v>222</v>
      </c>
      <c r="K148" s="233">
        <f t="shared" si="708"/>
        <v>271</v>
      </c>
      <c r="L148" s="253"/>
      <c r="M148" s="253"/>
      <c r="N148" s="232">
        <f t="shared" si="856"/>
        <v>222</v>
      </c>
      <c r="O148" s="233">
        <f t="shared" si="709"/>
        <v>271</v>
      </c>
      <c r="P148" s="232">
        <f t="shared" si="710"/>
        <v>0</v>
      </c>
      <c r="Q148" s="233">
        <f t="shared" si="711"/>
        <v>0</v>
      </c>
      <c r="R148" s="254"/>
      <c r="S148" s="373">
        <v>1</v>
      </c>
      <c r="T148" s="232">
        <f t="shared" si="712"/>
        <v>0</v>
      </c>
      <c r="U148" s="233">
        <f t="shared" si="713"/>
        <v>0</v>
      </c>
      <c r="V148" s="254"/>
      <c r="W148" s="373">
        <v>1</v>
      </c>
      <c r="X148" s="232">
        <f t="shared" si="714"/>
        <v>0</v>
      </c>
      <c r="Y148" s="233">
        <f t="shared" si="715"/>
        <v>0</v>
      </c>
      <c r="Z148" s="254"/>
      <c r="AA148" s="256"/>
      <c r="AB148" s="232">
        <f t="shared" si="716"/>
        <v>0</v>
      </c>
      <c r="AC148" s="233">
        <f t="shared" si="717"/>
        <v>0</v>
      </c>
      <c r="AD148" s="225">
        <f t="shared" si="718"/>
        <v>0</v>
      </c>
      <c r="AE148" s="233">
        <f t="shared" si="719"/>
        <v>2</v>
      </c>
      <c r="AF148" s="225">
        <f t="shared" si="720"/>
        <v>0</v>
      </c>
      <c r="AG148" s="233">
        <f t="shared" si="721"/>
        <v>0</v>
      </c>
      <c r="AH148" s="245"/>
      <c r="AI148" s="374">
        <v>4.74</v>
      </c>
      <c r="AJ148" s="232">
        <f t="shared" si="722"/>
        <v>0</v>
      </c>
      <c r="AK148" s="233">
        <f t="shared" si="723"/>
        <v>4.74</v>
      </c>
      <c r="AL148" s="245"/>
      <c r="AM148" s="374">
        <v>5.35</v>
      </c>
      <c r="AN148" s="232">
        <f t="shared" si="724"/>
        <v>0</v>
      </c>
      <c r="AO148" s="233">
        <f t="shared" si="725"/>
        <v>5.35</v>
      </c>
      <c r="AP148" s="245"/>
      <c r="AQ148" s="286"/>
      <c r="AR148" s="232">
        <f t="shared" si="726"/>
        <v>0</v>
      </c>
      <c r="AS148" s="233">
        <f t="shared" si="727"/>
        <v>0</v>
      </c>
      <c r="AT148" s="545">
        <f t="shared" si="728"/>
        <v>0</v>
      </c>
      <c r="AU148" s="546">
        <f t="shared" si="729"/>
        <v>5.0449999999999999</v>
      </c>
      <c r="AV148" s="232">
        <f t="shared" si="730"/>
        <v>0</v>
      </c>
      <c r="AW148" s="233">
        <f t="shared" si="731"/>
        <v>10.09</v>
      </c>
      <c r="AX148" s="257"/>
      <c r="AY148" s="253"/>
      <c r="AZ148" s="232">
        <f t="shared" si="732"/>
        <v>0</v>
      </c>
      <c r="BA148" s="233">
        <f t="shared" si="733"/>
        <v>0</v>
      </c>
      <c r="BB148" s="257"/>
      <c r="BC148" s="253"/>
      <c r="BD148" s="232">
        <f t="shared" si="734"/>
        <v>0</v>
      </c>
      <c r="BE148" s="233">
        <f t="shared" si="735"/>
        <v>0</v>
      </c>
      <c r="BF148" s="254"/>
      <c r="BG148" s="253"/>
      <c r="BH148" s="232">
        <f t="shared" si="736"/>
        <v>0</v>
      </c>
      <c r="BI148" s="233">
        <f t="shared" si="737"/>
        <v>0</v>
      </c>
      <c r="BJ148" s="232">
        <f t="shared" si="738"/>
        <v>0</v>
      </c>
      <c r="BK148" s="233">
        <f t="shared" si="739"/>
        <v>0</v>
      </c>
      <c r="BL148" s="232">
        <f t="shared" si="740"/>
        <v>0</v>
      </c>
      <c r="BM148" s="233">
        <f t="shared" si="741"/>
        <v>0</v>
      </c>
      <c r="BN148" s="257">
        <v>49</v>
      </c>
      <c r="BO148" s="373">
        <v>70</v>
      </c>
      <c r="BP148" s="232">
        <f t="shared" si="742"/>
        <v>0</v>
      </c>
      <c r="BQ148" s="233">
        <f t="shared" si="743"/>
        <v>0</v>
      </c>
      <c r="BR148" s="257">
        <v>9</v>
      </c>
      <c r="BS148" s="373">
        <v>4</v>
      </c>
      <c r="BT148" s="232">
        <f t="shared" si="744"/>
        <v>0</v>
      </c>
      <c r="BU148" s="233">
        <f t="shared" si="745"/>
        <v>0</v>
      </c>
      <c r="BV148" s="254"/>
      <c r="BW148" s="256"/>
      <c r="BX148" s="232">
        <f t="shared" si="746"/>
        <v>0</v>
      </c>
      <c r="BY148" s="233">
        <f t="shared" si="747"/>
        <v>0</v>
      </c>
      <c r="BZ148" s="225">
        <f t="shared" si="748"/>
        <v>58</v>
      </c>
      <c r="CA148" s="233">
        <f t="shared" si="749"/>
        <v>74</v>
      </c>
      <c r="CB148" s="225">
        <f t="shared" si="750"/>
        <v>0</v>
      </c>
      <c r="CC148" s="233">
        <f t="shared" si="751"/>
        <v>0</v>
      </c>
      <c r="CD148" s="375">
        <v>7.9</v>
      </c>
      <c r="CE148" s="374">
        <v>8.6994285714285713</v>
      </c>
      <c r="CF148" s="232">
        <f t="shared" si="752"/>
        <v>387.1</v>
      </c>
      <c r="CG148" s="233">
        <f t="shared" si="753"/>
        <v>608.96</v>
      </c>
      <c r="CH148" s="375">
        <v>9.9</v>
      </c>
      <c r="CI148" s="374">
        <v>9.4525000000000006</v>
      </c>
      <c r="CJ148" s="232">
        <f t="shared" si="754"/>
        <v>89.100000000000009</v>
      </c>
      <c r="CK148" s="233">
        <f t="shared" si="755"/>
        <v>37.81</v>
      </c>
      <c r="CL148" s="375"/>
      <c r="CM148" s="286"/>
      <c r="CN148" s="232">
        <f t="shared" si="756"/>
        <v>0</v>
      </c>
      <c r="CO148" s="233">
        <f t="shared" si="757"/>
        <v>0</v>
      </c>
      <c r="CP148" s="232">
        <f t="shared" si="758"/>
        <v>8.2103448275862085</v>
      </c>
      <c r="CQ148" s="546">
        <f t="shared" si="759"/>
        <v>8.7401351351351355</v>
      </c>
      <c r="CR148" s="232">
        <f t="shared" si="760"/>
        <v>476.2000000000001</v>
      </c>
      <c r="CS148" s="233">
        <f t="shared" si="761"/>
        <v>646.77</v>
      </c>
      <c r="CT148" s="257"/>
      <c r="CU148" s="253"/>
      <c r="CV148" s="232">
        <f t="shared" si="762"/>
        <v>0</v>
      </c>
      <c r="CW148" s="233">
        <f t="shared" si="763"/>
        <v>0</v>
      </c>
      <c r="CX148" s="257"/>
      <c r="CY148" s="253"/>
      <c r="CZ148" s="232">
        <f t="shared" si="764"/>
        <v>0</v>
      </c>
      <c r="DA148" s="233">
        <f t="shared" si="765"/>
        <v>0</v>
      </c>
      <c r="DB148" s="254"/>
      <c r="DC148" s="253"/>
      <c r="DD148" s="232">
        <f t="shared" si="766"/>
        <v>0</v>
      </c>
      <c r="DE148" s="233">
        <f t="shared" si="767"/>
        <v>0</v>
      </c>
      <c r="DF148" s="232">
        <f t="shared" si="768"/>
        <v>0</v>
      </c>
      <c r="DG148" s="233">
        <f t="shared" si="769"/>
        <v>0</v>
      </c>
      <c r="DH148" s="232">
        <f t="shared" si="770"/>
        <v>0</v>
      </c>
      <c r="DI148" s="233">
        <f t="shared" si="771"/>
        <v>0</v>
      </c>
      <c r="DJ148" s="232">
        <f t="shared" si="772"/>
        <v>58</v>
      </c>
      <c r="DK148" s="233">
        <f t="shared" si="773"/>
        <v>76</v>
      </c>
      <c r="DL148" s="232">
        <f t="shared" si="774"/>
        <v>0</v>
      </c>
      <c r="DM148" s="233">
        <f t="shared" si="775"/>
        <v>0</v>
      </c>
      <c r="DN148" s="545">
        <f t="shared" si="776"/>
        <v>8.2103448275862085</v>
      </c>
      <c r="DO148" s="546">
        <f t="shared" si="777"/>
        <v>8.6428947368421056</v>
      </c>
      <c r="DP148" s="232">
        <f t="shared" si="778"/>
        <v>476.2000000000001</v>
      </c>
      <c r="DQ148" s="233">
        <f t="shared" si="779"/>
        <v>656.86</v>
      </c>
      <c r="DR148" s="232">
        <f t="shared" si="780"/>
        <v>0</v>
      </c>
      <c r="DS148" s="233">
        <f t="shared" si="781"/>
        <v>0</v>
      </c>
      <c r="DT148" s="232">
        <f t="shared" si="782"/>
        <v>0</v>
      </c>
      <c r="DU148" s="233">
        <f t="shared" si="783"/>
        <v>0</v>
      </c>
      <c r="DV148" s="257">
        <v>124</v>
      </c>
      <c r="DW148" s="376">
        <v>152</v>
      </c>
      <c r="DX148" s="232">
        <f t="shared" si="784"/>
        <v>0</v>
      </c>
      <c r="DY148" s="233">
        <f t="shared" si="785"/>
        <v>0</v>
      </c>
      <c r="DZ148" s="257">
        <v>37</v>
      </c>
      <c r="EA148" s="376">
        <v>43</v>
      </c>
      <c r="EB148" s="232">
        <f t="shared" si="786"/>
        <v>0</v>
      </c>
      <c r="EC148" s="233">
        <f t="shared" si="787"/>
        <v>0</v>
      </c>
      <c r="ED148" s="254"/>
      <c r="EE148" s="256"/>
      <c r="EF148" s="232">
        <f t="shared" si="788"/>
        <v>0</v>
      </c>
      <c r="EG148" s="233">
        <f t="shared" si="789"/>
        <v>0</v>
      </c>
      <c r="EH148" s="225">
        <f t="shared" si="790"/>
        <v>161</v>
      </c>
      <c r="EI148" s="233">
        <f t="shared" si="791"/>
        <v>195</v>
      </c>
      <c r="EJ148" s="225">
        <f t="shared" si="792"/>
        <v>0</v>
      </c>
      <c r="EK148" s="233">
        <f t="shared" si="793"/>
        <v>0</v>
      </c>
      <c r="EL148" s="375">
        <v>5</v>
      </c>
      <c r="EM148" s="374">
        <v>4.6554605263157898</v>
      </c>
      <c r="EN148" s="232">
        <f t="shared" si="794"/>
        <v>620</v>
      </c>
      <c r="EO148" s="233">
        <f t="shared" si="795"/>
        <v>707.63</v>
      </c>
      <c r="EP148" s="375">
        <v>7</v>
      </c>
      <c r="EQ148" s="374">
        <v>5.6060465116279072</v>
      </c>
      <c r="ER148" s="232">
        <f t="shared" si="796"/>
        <v>259</v>
      </c>
      <c r="ES148" s="233">
        <f t="shared" si="797"/>
        <v>241.06</v>
      </c>
      <c r="ET148" s="375"/>
      <c r="EU148" s="286"/>
      <c r="EV148" s="232">
        <f t="shared" si="798"/>
        <v>0</v>
      </c>
      <c r="EW148" s="233">
        <f t="shared" si="799"/>
        <v>0</v>
      </c>
      <c r="EX148" s="545">
        <f t="shared" si="800"/>
        <v>5.4596273291925463</v>
      </c>
      <c r="EY148" s="546">
        <f t="shared" si="801"/>
        <v>4.8650769230769235</v>
      </c>
      <c r="EZ148" s="232">
        <f t="shared" si="802"/>
        <v>879</v>
      </c>
      <c r="FA148" s="233">
        <f t="shared" si="803"/>
        <v>948.69</v>
      </c>
      <c r="FB148" s="257"/>
      <c r="FC148" s="253"/>
      <c r="FD148" s="232">
        <f t="shared" si="804"/>
        <v>0</v>
      </c>
      <c r="FE148" s="233">
        <f t="shared" si="805"/>
        <v>0</v>
      </c>
      <c r="FF148" s="257"/>
      <c r="FG148" s="253"/>
      <c r="FH148" s="232">
        <f t="shared" si="806"/>
        <v>0</v>
      </c>
      <c r="FI148" s="233">
        <f t="shared" si="807"/>
        <v>0</v>
      </c>
      <c r="FJ148" s="254"/>
      <c r="FK148" s="253"/>
      <c r="FL148" s="232">
        <f t="shared" si="808"/>
        <v>0</v>
      </c>
      <c r="FM148" s="233">
        <f t="shared" si="809"/>
        <v>0</v>
      </c>
      <c r="FN148" s="232">
        <f t="shared" si="810"/>
        <v>0</v>
      </c>
      <c r="FO148" s="233">
        <f t="shared" si="811"/>
        <v>0</v>
      </c>
      <c r="FP148" s="232">
        <f t="shared" si="812"/>
        <v>0</v>
      </c>
      <c r="FQ148" s="233">
        <f t="shared" si="813"/>
        <v>0</v>
      </c>
      <c r="FR148" s="254">
        <v>3</v>
      </c>
      <c r="FS148" s="253"/>
      <c r="FT148" s="232">
        <f t="shared" si="814"/>
        <v>0</v>
      </c>
      <c r="FU148" s="233">
        <f t="shared" si="815"/>
        <v>0</v>
      </c>
      <c r="FV148" s="254"/>
      <c r="FW148" s="253"/>
      <c r="FX148" s="232">
        <f t="shared" si="816"/>
        <v>0</v>
      </c>
      <c r="FY148" s="233">
        <f t="shared" si="817"/>
        <v>0</v>
      </c>
      <c r="FZ148" s="254"/>
      <c r="GA148" s="253"/>
      <c r="GB148" s="232">
        <f t="shared" si="818"/>
        <v>0</v>
      </c>
      <c r="GC148" s="233">
        <f t="shared" si="819"/>
        <v>0</v>
      </c>
      <c r="GD148" s="249">
        <f t="shared" si="820"/>
        <v>173</v>
      </c>
      <c r="GE148" s="233">
        <f t="shared" si="821"/>
        <v>223</v>
      </c>
      <c r="GF148" s="232">
        <f t="shared" si="822"/>
        <v>0</v>
      </c>
      <c r="GG148" s="233">
        <f t="shared" si="823"/>
        <v>0</v>
      </c>
      <c r="GH148" s="232">
        <f t="shared" si="824"/>
        <v>1007.1</v>
      </c>
      <c r="GI148" s="233">
        <f t="shared" si="825"/>
        <v>1321.33</v>
      </c>
      <c r="GJ148" s="232" t="str">
        <f t="shared" si="826"/>
        <v/>
      </c>
      <c r="GK148" s="233" t="str">
        <f t="shared" si="827"/>
        <v/>
      </c>
      <c r="GL148" s="249">
        <f t="shared" si="828"/>
        <v>46</v>
      </c>
      <c r="GM148" s="233">
        <f t="shared" si="829"/>
        <v>48</v>
      </c>
      <c r="GN148" s="232">
        <f t="shared" si="830"/>
        <v>0</v>
      </c>
      <c r="GO148" s="233">
        <f t="shared" si="831"/>
        <v>0</v>
      </c>
      <c r="GP148" s="232">
        <f t="shared" si="832"/>
        <v>348.1</v>
      </c>
      <c r="GQ148" s="233">
        <f t="shared" si="833"/>
        <v>284.22000000000003</v>
      </c>
      <c r="GR148" s="232">
        <f t="shared" si="834"/>
        <v>0</v>
      </c>
      <c r="GS148" s="233">
        <f t="shared" si="835"/>
        <v>0</v>
      </c>
      <c r="GT148" s="249">
        <f t="shared" si="836"/>
        <v>219</v>
      </c>
      <c r="GU148" s="233">
        <f t="shared" si="837"/>
        <v>271</v>
      </c>
      <c r="GV148" s="232">
        <f t="shared" si="838"/>
        <v>0</v>
      </c>
      <c r="GW148" s="233">
        <f t="shared" si="839"/>
        <v>0</v>
      </c>
      <c r="GX148" s="232">
        <f t="shared" si="840"/>
        <v>1355.2</v>
      </c>
      <c r="GY148" s="233">
        <f t="shared" si="841"/>
        <v>1605.55</v>
      </c>
      <c r="GZ148" s="232" t="str">
        <f t="shared" si="842"/>
        <v/>
      </c>
      <c r="HA148" s="233" t="str">
        <f t="shared" si="843"/>
        <v/>
      </c>
      <c r="HB148" s="249">
        <f t="shared" si="844"/>
        <v>0</v>
      </c>
      <c r="HC148" s="233">
        <f t="shared" si="845"/>
        <v>0</v>
      </c>
      <c r="HD148" s="232">
        <f t="shared" si="846"/>
        <v>0</v>
      </c>
      <c r="HE148" s="233">
        <f t="shared" si="847"/>
        <v>0</v>
      </c>
      <c r="HF148" s="232" t="str">
        <f t="shared" si="848"/>
        <v/>
      </c>
      <c r="HG148" s="233" t="str">
        <f t="shared" si="849"/>
        <v/>
      </c>
      <c r="HH148" s="232" t="str">
        <f t="shared" si="850"/>
        <v/>
      </c>
      <c r="HI148" s="233" t="str">
        <f t="shared" si="851"/>
        <v/>
      </c>
      <c r="HJ148" s="249">
        <f t="shared" si="852"/>
        <v>1355.2</v>
      </c>
      <c r="HK148" s="233">
        <f t="shared" si="853"/>
        <v>1605.5500000000002</v>
      </c>
      <c r="HL148" s="232" t="str">
        <f t="shared" si="854"/>
        <v/>
      </c>
      <c r="HM148" s="232" t="str">
        <f t="shared" si="855"/>
        <v/>
      </c>
    </row>
    <row r="149" spans="1:221" ht="15.75">
      <c r="A149" s="377" t="s">
        <v>84</v>
      </c>
      <c r="B149" s="379" t="s">
        <v>675</v>
      </c>
      <c r="C149" s="390" t="s">
        <v>689</v>
      </c>
      <c r="D149" s="368">
        <v>159382</v>
      </c>
      <c r="E149" s="391">
        <v>6</v>
      </c>
      <c r="F149" s="332">
        <v>137</v>
      </c>
      <c r="G149" s="372">
        <v>161</v>
      </c>
      <c r="H149" s="254">
        <v>0</v>
      </c>
      <c r="I149" s="372">
        <v>1</v>
      </c>
      <c r="J149" s="232">
        <f t="shared" si="707"/>
        <v>137</v>
      </c>
      <c r="K149" s="233">
        <f t="shared" si="708"/>
        <v>160</v>
      </c>
      <c r="L149" s="253"/>
      <c r="M149" s="253"/>
      <c r="N149" s="232">
        <f t="shared" si="856"/>
        <v>137</v>
      </c>
      <c r="O149" s="233">
        <f t="shared" si="709"/>
        <v>160</v>
      </c>
      <c r="P149" s="232">
        <f t="shared" si="710"/>
        <v>0</v>
      </c>
      <c r="Q149" s="233">
        <f t="shared" si="711"/>
        <v>0</v>
      </c>
      <c r="R149" s="254">
        <v>2</v>
      </c>
      <c r="S149" s="373">
        <v>0</v>
      </c>
      <c r="T149" s="232">
        <f t="shared" si="712"/>
        <v>0</v>
      </c>
      <c r="U149" s="233">
        <f t="shared" si="713"/>
        <v>0</v>
      </c>
      <c r="V149" s="254"/>
      <c r="W149" s="373"/>
      <c r="X149" s="232">
        <f t="shared" si="714"/>
        <v>0</v>
      </c>
      <c r="Y149" s="233">
        <f t="shared" si="715"/>
        <v>0</v>
      </c>
      <c r="Z149" s="254"/>
      <c r="AA149" s="256"/>
      <c r="AB149" s="232">
        <f t="shared" si="716"/>
        <v>0</v>
      </c>
      <c r="AC149" s="233">
        <f t="shared" si="717"/>
        <v>0</v>
      </c>
      <c r="AD149" s="225">
        <f t="shared" si="718"/>
        <v>2</v>
      </c>
      <c r="AE149" s="233">
        <f t="shared" si="719"/>
        <v>0</v>
      </c>
      <c r="AF149" s="225">
        <f t="shared" si="720"/>
        <v>0</v>
      </c>
      <c r="AG149" s="233">
        <f t="shared" si="721"/>
        <v>0</v>
      </c>
      <c r="AH149" s="245">
        <v>4.7</v>
      </c>
      <c r="AI149" s="374"/>
      <c r="AJ149" s="232">
        <f t="shared" si="722"/>
        <v>9.4</v>
      </c>
      <c r="AK149" s="233">
        <f t="shared" si="723"/>
        <v>0</v>
      </c>
      <c r="AL149" s="245"/>
      <c r="AM149" s="374"/>
      <c r="AN149" s="232">
        <f t="shared" si="724"/>
        <v>0</v>
      </c>
      <c r="AO149" s="233">
        <f t="shared" si="725"/>
        <v>0</v>
      </c>
      <c r="AP149" s="245"/>
      <c r="AQ149" s="286"/>
      <c r="AR149" s="232">
        <f t="shared" si="726"/>
        <v>0</v>
      </c>
      <c r="AS149" s="233">
        <f t="shared" si="727"/>
        <v>0</v>
      </c>
      <c r="AT149" s="545">
        <f t="shared" si="728"/>
        <v>4.7</v>
      </c>
      <c r="AU149" s="546">
        <f t="shared" si="729"/>
        <v>0</v>
      </c>
      <c r="AV149" s="232">
        <f t="shared" si="730"/>
        <v>9.4</v>
      </c>
      <c r="AW149" s="233">
        <f t="shared" si="731"/>
        <v>0</v>
      </c>
      <c r="AX149" s="257"/>
      <c r="AY149" s="253"/>
      <c r="AZ149" s="232">
        <f t="shared" si="732"/>
        <v>0</v>
      </c>
      <c r="BA149" s="233">
        <f t="shared" si="733"/>
        <v>0</v>
      </c>
      <c r="BB149" s="257"/>
      <c r="BC149" s="253"/>
      <c r="BD149" s="232">
        <f t="shared" si="734"/>
        <v>0</v>
      </c>
      <c r="BE149" s="233">
        <f t="shared" si="735"/>
        <v>0</v>
      </c>
      <c r="BF149" s="254"/>
      <c r="BG149" s="253"/>
      <c r="BH149" s="232">
        <f t="shared" si="736"/>
        <v>0</v>
      </c>
      <c r="BI149" s="233">
        <f t="shared" si="737"/>
        <v>0</v>
      </c>
      <c r="BJ149" s="232">
        <f t="shared" si="738"/>
        <v>0</v>
      </c>
      <c r="BK149" s="233">
        <f t="shared" si="739"/>
        <v>0</v>
      </c>
      <c r="BL149" s="232">
        <f t="shared" si="740"/>
        <v>0</v>
      </c>
      <c r="BM149" s="233">
        <f t="shared" si="741"/>
        <v>0</v>
      </c>
      <c r="BN149" s="257">
        <v>52</v>
      </c>
      <c r="BO149" s="373">
        <v>61</v>
      </c>
      <c r="BP149" s="232">
        <f t="shared" si="742"/>
        <v>0</v>
      </c>
      <c r="BQ149" s="233">
        <f t="shared" si="743"/>
        <v>0</v>
      </c>
      <c r="BR149" s="257">
        <v>10</v>
      </c>
      <c r="BS149" s="373">
        <v>17</v>
      </c>
      <c r="BT149" s="232">
        <f t="shared" si="744"/>
        <v>0</v>
      </c>
      <c r="BU149" s="233">
        <f t="shared" si="745"/>
        <v>0</v>
      </c>
      <c r="BV149" s="254"/>
      <c r="BW149" s="256"/>
      <c r="BX149" s="232">
        <f t="shared" si="746"/>
        <v>0</v>
      </c>
      <c r="BY149" s="233">
        <f t="shared" si="747"/>
        <v>0</v>
      </c>
      <c r="BZ149" s="225">
        <f t="shared" si="748"/>
        <v>62</v>
      </c>
      <c r="CA149" s="233">
        <f t="shared" si="749"/>
        <v>78</v>
      </c>
      <c r="CB149" s="225">
        <f t="shared" si="750"/>
        <v>0</v>
      </c>
      <c r="CC149" s="233">
        <f t="shared" si="751"/>
        <v>0</v>
      </c>
      <c r="CD149" s="375">
        <v>6.2</v>
      </c>
      <c r="CE149" s="374">
        <v>7.4293442622950812</v>
      </c>
      <c r="CF149" s="232">
        <f t="shared" si="752"/>
        <v>322.40000000000003</v>
      </c>
      <c r="CG149" s="233">
        <f t="shared" si="753"/>
        <v>453.18999999999994</v>
      </c>
      <c r="CH149" s="375">
        <v>8.6999999999999993</v>
      </c>
      <c r="CI149" s="374">
        <v>8.2652941176470591</v>
      </c>
      <c r="CJ149" s="232">
        <f t="shared" si="754"/>
        <v>87</v>
      </c>
      <c r="CK149" s="233">
        <f t="shared" si="755"/>
        <v>140.51</v>
      </c>
      <c r="CL149" s="375"/>
      <c r="CM149" s="286"/>
      <c r="CN149" s="232">
        <f t="shared" si="756"/>
        <v>0</v>
      </c>
      <c r="CO149" s="233">
        <f t="shared" si="757"/>
        <v>0</v>
      </c>
      <c r="CP149" s="232">
        <f t="shared" si="758"/>
        <v>6.6032258064516132</v>
      </c>
      <c r="CQ149" s="546">
        <f t="shared" si="759"/>
        <v>7.6115384615384603</v>
      </c>
      <c r="CR149" s="232">
        <f t="shared" si="760"/>
        <v>409.40000000000003</v>
      </c>
      <c r="CS149" s="233">
        <f t="shared" si="761"/>
        <v>593.69999999999993</v>
      </c>
      <c r="CT149" s="257"/>
      <c r="CU149" s="253"/>
      <c r="CV149" s="232">
        <f t="shared" si="762"/>
        <v>0</v>
      </c>
      <c r="CW149" s="233">
        <f t="shared" si="763"/>
        <v>0</v>
      </c>
      <c r="CX149" s="257"/>
      <c r="CY149" s="253"/>
      <c r="CZ149" s="232">
        <f t="shared" si="764"/>
        <v>0</v>
      </c>
      <c r="DA149" s="233">
        <f t="shared" si="765"/>
        <v>0</v>
      </c>
      <c r="DB149" s="254"/>
      <c r="DC149" s="253"/>
      <c r="DD149" s="232">
        <f t="shared" si="766"/>
        <v>0</v>
      </c>
      <c r="DE149" s="233">
        <f t="shared" si="767"/>
        <v>0</v>
      </c>
      <c r="DF149" s="232">
        <f t="shared" si="768"/>
        <v>0</v>
      </c>
      <c r="DG149" s="233">
        <f t="shared" si="769"/>
        <v>0</v>
      </c>
      <c r="DH149" s="232">
        <f t="shared" si="770"/>
        <v>0</v>
      </c>
      <c r="DI149" s="233">
        <f t="shared" si="771"/>
        <v>0</v>
      </c>
      <c r="DJ149" s="232">
        <f t="shared" si="772"/>
        <v>64</v>
      </c>
      <c r="DK149" s="233">
        <f t="shared" si="773"/>
        <v>78</v>
      </c>
      <c r="DL149" s="232">
        <f t="shared" si="774"/>
        <v>0</v>
      </c>
      <c r="DM149" s="233">
        <f t="shared" si="775"/>
        <v>0</v>
      </c>
      <c r="DN149" s="545">
        <f t="shared" si="776"/>
        <v>6.5437500000000002</v>
      </c>
      <c r="DO149" s="546">
        <f t="shared" si="777"/>
        <v>7.6115384615384603</v>
      </c>
      <c r="DP149" s="232">
        <f t="shared" si="778"/>
        <v>418.8</v>
      </c>
      <c r="DQ149" s="233">
        <f t="shared" si="779"/>
        <v>593.69999999999993</v>
      </c>
      <c r="DR149" s="232">
        <f t="shared" si="780"/>
        <v>0</v>
      </c>
      <c r="DS149" s="233">
        <f t="shared" si="781"/>
        <v>0</v>
      </c>
      <c r="DT149" s="232">
        <f t="shared" si="782"/>
        <v>0</v>
      </c>
      <c r="DU149" s="233">
        <f t="shared" si="783"/>
        <v>0</v>
      </c>
      <c r="DV149" s="257">
        <v>54</v>
      </c>
      <c r="DW149" s="376">
        <v>62</v>
      </c>
      <c r="DX149" s="232">
        <f t="shared" si="784"/>
        <v>0</v>
      </c>
      <c r="DY149" s="233">
        <f t="shared" si="785"/>
        <v>0</v>
      </c>
      <c r="DZ149" s="257">
        <v>19</v>
      </c>
      <c r="EA149" s="376">
        <v>20</v>
      </c>
      <c r="EB149" s="232">
        <f t="shared" si="786"/>
        <v>0</v>
      </c>
      <c r="EC149" s="233">
        <f t="shared" si="787"/>
        <v>0</v>
      </c>
      <c r="ED149" s="254"/>
      <c r="EE149" s="256"/>
      <c r="EF149" s="232">
        <f t="shared" si="788"/>
        <v>0</v>
      </c>
      <c r="EG149" s="233">
        <f t="shared" si="789"/>
        <v>0</v>
      </c>
      <c r="EH149" s="225">
        <f t="shared" si="790"/>
        <v>73</v>
      </c>
      <c r="EI149" s="233">
        <f t="shared" si="791"/>
        <v>82</v>
      </c>
      <c r="EJ149" s="225">
        <f t="shared" si="792"/>
        <v>0</v>
      </c>
      <c r="EK149" s="233">
        <f t="shared" si="793"/>
        <v>0</v>
      </c>
      <c r="EL149" s="375">
        <v>3.8</v>
      </c>
      <c r="EM149" s="374">
        <v>4.1096774193548393</v>
      </c>
      <c r="EN149" s="232">
        <f t="shared" si="794"/>
        <v>205.2</v>
      </c>
      <c r="EO149" s="233">
        <f t="shared" si="795"/>
        <v>254.80000000000004</v>
      </c>
      <c r="EP149" s="375">
        <v>5.8</v>
      </c>
      <c r="EQ149" s="374">
        <v>8.0795000000000012</v>
      </c>
      <c r="ER149" s="232">
        <f t="shared" si="796"/>
        <v>110.2</v>
      </c>
      <c r="ES149" s="233">
        <f t="shared" si="797"/>
        <v>161.59000000000003</v>
      </c>
      <c r="ET149" s="375"/>
      <c r="EU149" s="286"/>
      <c r="EV149" s="232">
        <f t="shared" si="798"/>
        <v>0</v>
      </c>
      <c r="EW149" s="233">
        <f t="shared" si="799"/>
        <v>0</v>
      </c>
      <c r="EX149" s="545">
        <f t="shared" si="800"/>
        <v>4.3205479452054796</v>
      </c>
      <c r="EY149" s="546">
        <f t="shared" si="801"/>
        <v>5.0779268292682938</v>
      </c>
      <c r="EZ149" s="232">
        <f t="shared" si="802"/>
        <v>315.40000000000003</v>
      </c>
      <c r="FA149" s="233">
        <f t="shared" si="803"/>
        <v>416.3900000000001</v>
      </c>
      <c r="FB149" s="257"/>
      <c r="FC149" s="253"/>
      <c r="FD149" s="232">
        <f t="shared" si="804"/>
        <v>0</v>
      </c>
      <c r="FE149" s="233">
        <f t="shared" si="805"/>
        <v>0</v>
      </c>
      <c r="FF149" s="257"/>
      <c r="FG149" s="253"/>
      <c r="FH149" s="232">
        <f t="shared" si="806"/>
        <v>0</v>
      </c>
      <c r="FI149" s="233">
        <f t="shared" si="807"/>
        <v>0</v>
      </c>
      <c r="FJ149" s="254"/>
      <c r="FK149" s="253"/>
      <c r="FL149" s="232">
        <f t="shared" si="808"/>
        <v>0</v>
      </c>
      <c r="FM149" s="233">
        <f t="shared" si="809"/>
        <v>0</v>
      </c>
      <c r="FN149" s="232">
        <f t="shared" si="810"/>
        <v>0</v>
      </c>
      <c r="FO149" s="233">
        <f t="shared" si="811"/>
        <v>0</v>
      </c>
      <c r="FP149" s="232">
        <f t="shared" si="812"/>
        <v>0</v>
      </c>
      <c r="FQ149" s="233">
        <f t="shared" si="813"/>
        <v>0</v>
      </c>
      <c r="FR149" s="254">
        <v>0</v>
      </c>
      <c r="FS149" s="253"/>
      <c r="FT149" s="232">
        <f t="shared" si="814"/>
        <v>0</v>
      </c>
      <c r="FU149" s="233">
        <f t="shared" si="815"/>
        <v>0</v>
      </c>
      <c r="FV149" s="254"/>
      <c r="FW149" s="253"/>
      <c r="FX149" s="232">
        <f t="shared" si="816"/>
        <v>0</v>
      </c>
      <c r="FY149" s="233">
        <f t="shared" si="817"/>
        <v>0</v>
      </c>
      <c r="FZ149" s="254"/>
      <c r="GA149" s="253"/>
      <c r="GB149" s="232">
        <f t="shared" si="818"/>
        <v>0</v>
      </c>
      <c r="GC149" s="233">
        <f t="shared" si="819"/>
        <v>0</v>
      </c>
      <c r="GD149" s="249">
        <f t="shared" si="820"/>
        <v>108</v>
      </c>
      <c r="GE149" s="233">
        <f t="shared" si="821"/>
        <v>123</v>
      </c>
      <c r="GF149" s="232">
        <f t="shared" si="822"/>
        <v>0</v>
      </c>
      <c r="GG149" s="233">
        <f t="shared" si="823"/>
        <v>0</v>
      </c>
      <c r="GH149" s="232">
        <f t="shared" si="824"/>
        <v>537</v>
      </c>
      <c r="GI149" s="233">
        <f t="shared" si="825"/>
        <v>707.99</v>
      </c>
      <c r="GJ149" s="232" t="str">
        <f t="shared" si="826"/>
        <v/>
      </c>
      <c r="GK149" s="233" t="str">
        <f t="shared" si="827"/>
        <v/>
      </c>
      <c r="GL149" s="249">
        <f t="shared" si="828"/>
        <v>29</v>
      </c>
      <c r="GM149" s="233">
        <f t="shared" si="829"/>
        <v>37</v>
      </c>
      <c r="GN149" s="232">
        <f t="shared" si="830"/>
        <v>0</v>
      </c>
      <c r="GO149" s="233">
        <f t="shared" si="831"/>
        <v>0</v>
      </c>
      <c r="GP149" s="232">
        <f t="shared" si="832"/>
        <v>197.2</v>
      </c>
      <c r="GQ149" s="233">
        <f t="shared" si="833"/>
        <v>302.10000000000002</v>
      </c>
      <c r="GR149" s="232">
        <f t="shared" si="834"/>
        <v>0</v>
      </c>
      <c r="GS149" s="233">
        <f t="shared" si="835"/>
        <v>0</v>
      </c>
      <c r="GT149" s="249">
        <f t="shared" si="836"/>
        <v>137</v>
      </c>
      <c r="GU149" s="233">
        <f t="shared" si="837"/>
        <v>160</v>
      </c>
      <c r="GV149" s="232">
        <f t="shared" si="838"/>
        <v>0</v>
      </c>
      <c r="GW149" s="233">
        <f t="shared" si="839"/>
        <v>0</v>
      </c>
      <c r="GX149" s="232">
        <f t="shared" si="840"/>
        <v>734.2</v>
      </c>
      <c r="GY149" s="233">
        <f t="shared" si="841"/>
        <v>1010.09</v>
      </c>
      <c r="GZ149" s="232" t="str">
        <f t="shared" si="842"/>
        <v/>
      </c>
      <c r="HA149" s="233" t="str">
        <f t="shared" si="843"/>
        <v/>
      </c>
      <c r="HB149" s="249">
        <f t="shared" si="844"/>
        <v>0</v>
      </c>
      <c r="HC149" s="233">
        <f t="shared" si="845"/>
        <v>0</v>
      </c>
      <c r="HD149" s="232">
        <f t="shared" si="846"/>
        <v>0</v>
      </c>
      <c r="HE149" s="233">
        <f t="shared" si="847"/>
        <v>0</v>
      </c>
      <c r="HF149" s="232" t="str">
        <f t="shared" si="848"/>
        <v/>
      </c>
      <c r="HG149" s="233" t="str">
        <f t="shared" si="849"/>
        <v/>
      </c>
      <c r="HH149" s="232" t="str">
        <f t="shared" si="850"/>
        <v/>
      </c>
      <c r="HI149" s="233" t="str">
        <f t="shared" si="851"/>
        <v/>
      </c>
      <c r="HJ149" s="249">
        <f t="shared" si="852"/>
        <v>734.2</v>
      </c>
      <c r="HK149" s="233">
        <f t="shared" si="853"/>
        <v>1010.09</v>
      </c>
      <c r="HL149" s="232" t="str">
        <f t="shared" si="854"/>
        <v/>
      </c>
      <c r="HM149" s="232" t="str">
        <f t="shared" si="855"/>
        <v/>
      </c>
    </row>
    <row r="150" spans="1:221" ht="15.75">
      <c r="A150" s="377" t="s">
        <v>84</v>
      </c>
      <c r="B150" s="380" t="s">
        <v>676</v>
      </c>
      <c r="C150" s="381"/>
      <c r="D150" s="368">
        <v>437103</v>
      </c>
      <c r="E150" s="371">
        <v>8</v>
      </c>
      <c r="F150" s="332">
        <v>340</v>
      </c>
      <c r="G150" s="372">
        <v>385</v>
      </c>
      <c r="H150" s="254">
        <v>22</v>
      </c>
      <c r="I150" s="372">
        <v>25</v>
      </c>
      <c r="J150" s="232">
        <f t="shared" si="707"/>
        <v>318</v>
      </c>
      <c r="K150" s="233">
        <f t="shared" si="708"/>
        <v>360</v>
      </c>
      <c r="L150" s="253"/>
      <c r="M150" s="253"/>
      <c r="N150" s="232">
        <f t="shared" si="856"/>
        <v>318</v>
      </c>
      <c r="O150" s="233">
        <f t="shared" si="709"/>
        <v>360</v>
      </c>
      <c r="P150" s="232">
        <f t="shared" si="710"/>
        <v>0</v>
      </c>
      <c r="Q150" s="233">
        <f t="shared" si="711"/>
        <v>0</v>
      </c>
      <c r="R150" s="254">
        <v>4</v>
      </c>
      <c r="S150" s="373">
        <v>5</v>
      </c>
      <c r="T150" s="232">
        <f t="shared" si="712"/>
        <v>0</v>
      </c>
      <c r="U150" s="233">
        <f t="shared" si="713"/>
        <v>0</v>
      </c>
      <c r="V150" s="254"/>
      <c r="W150" s="373"/>
      <c r="X150" s="232">
        <f t="shared" si="714"/>
        <v>0</v>
      </c>
      <c r="Y150" s="233">
        <f t="shared" si="715"/>
        <v>0</v>
      </c>
      <c r="Z150" s="254"/>
      <c r="AA150" s="256"/>
      <c r="AB150" s="232">
        <f t="shared" si="716"/>
        <v>0</v>
      </c>
      <c r="AC150" s="233">
        <f t="shared" si="717"/>
        <v>0</v>
      </c>
      <c r="AD150" s="225">
        <f t="shared" si="718"/>
        <v>4</v>
      </c>
      <c r="AE150" s="233">
        <f t="shared" si="719"/>
        <v>5</v>
      </c>
      <c r="AF150" s="225">
        <f t="shared" si="720"/>
        <v>0</v>
      </c>
      <c r="AG150" s="233">
        <f t="shared" si="721"/>
        <v>0</v>
      </c>
      <c r="AH150" s="245">
        <v>2.8600000000000003</v>
      </c>
      <c r="AI150" s="374">
        <v>2.2600000000000002</v>
      </c>
      <c r="AJ150" s="232">
        <f t="shared" si="722"/>
        <v>11.440000000000001</v>
      </c>
      <c r="AK150" s="233">
        <f t="shared" si="723"/>
        <v>11.3</v>
      </c>
      <c r="AL150" s="245"/>
      <c r="AM150" s="374"/>
      <c r="AN150" s="232">
        <f t="shared" si="724"/>
        <v>0</v>
      </c>
      <c r="AO150" s="233">
        <f t="shared" si="725"/>
        <v>0</v>
      </c>
      <c r="AP150" s="245"/>
      <c r="AQ150" s="286"/>
      <c r="AR150" s="232">
        <f t="shared" si="726"/>
        <v>0</v>
      </c>
      <c r="AS150" s="233">
        <f t="shared" si="727"/>
        <v>0</v>
      </c>
      <c r="AT150" s="545">
        <f t="shared" si="728"/>
        <v>2.8600000000000003</v>
      </c>
      <c r="AU150" s="546">
        <f t="shared" si="729"/>
        <v>2.2600000000000002</v>
      </c>
      <c r="AV150" s="232">
        <f t="shared" si="730"/>
        <v>11.440000000000001</v>
      </c>
      <c r="AW150" s="233">
        <f t="shared" si="731"/>
        <v>11.3</v>
      </c>
      <c r="AX150" s="257"/>
      <c r="AY150" s="253"/>
      <c r="AZ150" s="232">
        <f t="shared" si="732"/>
        <v>0</v>
      </c>
      <c r="BA150" s="233">
        <f t="shared" si="733"/>
        <v>0</v>
      </c>
      <c r="BB150" s="257"/>
      <c r="BC150" s="253"/>
      <c r="BD150" s="232">
        <f t="shared" si="734"/>
        <v>0</v>
      </c>
      <c r="BE150" s="233">
        <f t="shared" si="735"/>
        <v>0</v>
      </c>
      <c r="BF150" s="254"/>
      <c r="BG150" s="253"/>
      <c r="BH150" s="232">
        <f t="shared" si="736"/>
        <v>0</v>
      </c>
      <c r="BI150" s="233">
        <f t="shared" si="737"/>
        <v>0</v>
      </c>
      <c r="BJ150" s="232">
        <f t="shared" si="738"/>
        <v>0</v>
      </c>
      <c r="BK150" s="233">
        <f t="shared" si="739"/>
        <v>0</v>
      </c>
      <c r="BL150" s="232">
        <f t="shared" si="740"/>
        <v>0</v>
      </c>
      <c r="BM150" s="233">
        <f t="shared" si="741"/>
        <v>0</v>
      </c>
      <c r="BN150" s="257">
        <v>94</v>
      </c>
      <c r="BO150" s="373">
        <v>124</v>
      </c>
      <c r="BP150" s="232">
        <f t="shared" si="742"/>
        <v>0</v>
      </c>
      <c r="BQ150" s="233">
        <f t="shared" si="743"/>
        <v>0</v>
      </c>
      <c r="BR150" s="257">
        <v>31</v>
      </c>
      <c r="BS150" s="373">
        <v>29</v>
      </c>
      <c r="BT150" s="232">
        <f t="shared" si="744"/>
        <v>0</v>
      </c>
      <c r="BU150" s="233">
        <f t="shared" si="745"/>
        <v>0</v>
      </c>
      <c r="BV150" s="254"/>
      <c r="BW150" s="256"/>
      <c r="BX150" s="232">
        <f t="shared" si="746"/>
        <v>0</v>
      </c>
      <c r="BY150" s="233">
        <f t="shared" si="747"/>
        <v>0</v>
      </c>
      <c r="BZ150" s="225">
        <f t="shared" si="748"/>
        <v>125</v>
      </c>
      <c r="CA150" s="233">
        <f t="shared" si="749"/>
        <v>153</v>
      </c>
      <c r="CB150" s="225">
        <f t="shared" si="750"/>
        <v>0</v>
      </c>
      <c r="CC150" s="233">
        <f t="shared" si="751"/>
        <v>0</v>
      </c>
      <c r="CD150" s="375">
        <v>3.9</v>
      </c>
      <c r="CE150" s="374">
        <v>4.1937903225806457</v>
      </c>
      <c r="CF150" s="232">
        <f t="shared" si="752"/>
        <v>366.59999999999997</v>
      </c>
      <c r="CG150" s="233">
        <f t="shared" si="753"/>
        <v>520.03000000000009</v>
      </c>
      <c r="CH150" s="375">
        <v>5.0999999999999996</v>
      </c>
      <c r="CI150" s="374">
        <v>5.93896551724138</v>
      </c>
      <c r="CJ150" s="232">
        <f t="shared" si="754"/>
        <v>158.1</v>
      </c>
      <c r="CK150" s="233">
        <f t="shared" si="755"/>
        <v>172.23000000000002</v>
      </c>
      <c r="CL150" s="375"/>
      <c r="CM150" s="286"/>
      <c r="CN150" s="232">
        <f t="shared" si="756"/>
        <v>0</v>
      </c>
      <c r="CO150" s="233">
        <f t="shared" si="757"/>
        <v>0</v>
      </c>
      <c r="CP150" s="232">
        <f t="shared" si="758"/>
        <v>4.1975999999999996</v>
      </c>
      <c r="CQ150" s="546">
        <f t="shared" si="759"/>
        <v>4.5245751633986933</v>
      </c>
      <c r="CR150" s="232">
        <f t="shared" si="760"/>
        <v>524.69999999999993</v>
      </c>
      <c r="CS150" s="233">
        <f t="shared" si="761"/>
        <v>692.2600000000001</v>
      </c>
      <c r="CT150" s="257"/>
      <c r="CU150" s="253"/>
      <c r="CV150" s="232">
        <f t="shared" si="762"/>
        <v>0</v>
      </c>
      <c r="CW150" s="233">
        <f t="shared" si="763"/>
        <v>0</v>
      </c>
      <c r="CX150" s="257"/>
      <c r="CY150" s="253"/>
      <c r="CZ150" s="232">
        <f t="shared" si="764"/>
        <v>0</v>
      </c>
      <c r="DA150" s="233">
        <f t="shared" si="765"/>
        <v>0</v>
      </c>
      <c r="DB150" s="254"/>
      <c r="DC150" s="253"/>
      <c r="DD150" s="232">
        <f t="shared" si="766"/>
        <v>0</v>
      </c>
      <c r="DE150" s="233">
        <f t="shared" si="767"/>
        <v>0</v>
      </c>
      <c r="DF150" s="232">
        <f t="shared" si="768"/>
        <v>0</v>
      </c>
      <c r="DG150" s="233">
        <f t="shared" si="769"/>
        <v>0</v>
      </c>
      <c r="DH150" s="232">
        <f t="shared" si="770"/>
        <v>0</v>
      </c>
      <c r="DI150" s="233">
        <f t="shared" si="771"/>
        <v>0</v>
      </c>
      <c r="DJ150" s="232">
        <f t="shared" si="772"/>
        <v>129</v>
      </c>
      <c r="DK150" s="233">
        <f t="shared" si="773"/>
        <v>158</v>
      </c>
      <c r="DL150" s="232">
        <f t="shared" si="774"/>
        <v>0</v>
      </c>
      <c r="DM150" s="233">
        <f t="shared" si="775"/>
        <v>0</v>
      </c>
      <c r="DN150" s="545">
        <f t="shared" si="776"/>
        <v>4.1561240310077521</v>
      </c>
      <c r="DO150" s="546">
        <f t="shared" si="777"/>
        <v>4.4529113924050634</v>
      </c>
      <c r="DP150" s="232">
        <f t="shared" si="778"/>
        <v>536.14</v>
      </c>
      <c r="DQ150" s="233">
        <f t="shared" si="779"/>
        <v>703.56000000000006</v>
      </c>
      <c r="DR150" s="232">
        <f t="shared" si="780"/>
        <v>0</v>
      </c>
      <c r="DS150" s="233">
        <f t="shared" si="781"/>
        <v>0</v>
      </c>
      <c r="DT150" s="232">
        <f t="shared" si="782"/>
        <v>0</v>
      </c>
      <c r="DU150" s="233">
        <f t="shared" si="783"/>
        <v>0</v>
      </c>
      <c r="DV150" s="257">
        <v>120</v>
      </c>
      <c r="DW150" s="376">
        <v>135</v>
      </c>
      <c r="DX150" s="232">
        <f t="shared" si="784"/>
        <v>0</v>
      </c>
      <c r="DY150" s="233">
        <f t="shared" si="785"/>
        <v>0</v>
      </c>
      <c r="DZ150" s="257">
        <v>58</v>
      </c>
      <c r="EA150" s="376">
        <v>67</v>
      </c>
      <c r="EB150" s="232">
        <f t="shared" si="786"/>
        <v>0</v>
      </c>
      <c r="EC150" s="233">
        <f t="shared" si="787"/>
        <v>0</v>
      </c>
      <c r="ED150" s="254"/>
      <c r="EE150" s="256"/>
      <c r="EF150" s="232">
        <f t="shared" si="788"/>
        <v>0</v>
      </c>
      <c r="EG150" s="233">
        <f t="shared" si="789"/>
        <v>0</v>
      </c>
      <c r="EH150" s="225">
        <f t="shared" si="790"/>
        <v>178</v>
      </c>
      <c r="EI150" s="233">
        <f t="shared" si="791"/>
        <v>202</v>
      </c>
      <c r="EJ150" s="225">
        <f t="shared" si="792"/>
        <v>0</v>
      </c>
      <c r="EK150" s="233">
        <f t="shared" si="793"/>
        <v>0</v>
      </c>
      <c r="EL150" s="375">
        <v>3.1</v>
      </c>
      <c r="EM150" s="374">
        <v>3.5139259259259261</v>
      </c>
      <c r="EN150" s="232">
        <f t="shared" si="794"/>
        <v>372</v>
      </c>
      <c r="EO150" s="233">
        <f t="shared" si="795"/>
        <v>474.38000000000005</v>
      </c>
      <c r="EP150" s="375">
        <v>3.6</v>
      </c>
      <c r="EQ150" s="374">
        <v>4.4174626865671645</v>
      </c>
      <c r="ER150" s="232">
        <f t="shared" si="796"/>
        <v>208.8</v>
      </c>
      <c r="ES150" s="233">
        <f t="shared" si="797"/>
        <v>295.97000000000003</v>
      </c>
      <c r="ET150" s="375"/>
      <c r="EU150" s="286"/>
      <c r="EV150" s="232">
        <f t="shared" si="798"/>
        <v>0</v>
      </c>
      <c r="EW150" s="233">
        <f t="shared" si="799"/>
        <v>0</v>
      </c>
      <c r="EX150" s="545">
        <f t="shared" si="800"/>
        <v>3.2629213483146065</v>
      </c>
      <c r="EY150" s="546">
        <f t="shared" si="801"/>
        <v>3.8136138613861394</v>
      </c>
      <c r="EZ150" s="232">
        <f t="shared" si="802"/>
        <v>580.79999999999995</v>
      </c>
      <c r="FA150" s="233">
        <f t="shared" si="803"/>
        <v>770.35000000000014</v>
      </c>
      <c r="FB150" s="257"/>
      <c r="FC150" s="253"/>
      <c r="FD150" s="232">
        <f t="shared" si="804"/>
        <v>0</v>
      </c>
      <c r="FE150" s="233">
        <f t="shared" si="805"/>
        <v>0</v>
      </c>
      <c r="FF150" s="257"/>
      <c r="FG150" s="253"/>
      <c r="FH150" s="232">
        <f t="shared" si="806"/>
        <v>0</v>
      </c>
      <c r="FI150" s="233">
        <f t="shared" si="807"/>
        <v>0</v>
      </c>
      <c r="FJ150" s="254"/>
      <c r="FK150" s="253"/>
      <c r="FL150" s="232">
        <f t="shared" si="808"/>
        <v>0</v>
      </c>
      <c r="FM150" s="233">
        <f t="shared" si="809"/>
        <v>0</v>
      </c>
      <c r="FN150" s="232">
        <f t="shared" si="810"/>
        <v>0</v>
      </c>
      <c r="FO150" s="233">
        <f t="shared" si="811"/>
        <v>0</v>
      </c>
      <c r="FP150" s="232">
        <f t="shared" si="812"/>
        <v>0</v>
      </c>
      <c r="FQ150" s="233">
        <f t="shared" si="813"/>
        <v>0</v>
      </c>
      <c r="FR150" s="254">
        <v>11</v>
      </c>
      <c r="FS150" s="253"/>
      <c r="FT150" s="232">
        <f t="shared" si="814"/>
        <v>0</v>
      </c>
      <c r="FU150" s="233">
        <f t="shared" si="815"/>
        <v>0</v>
      </c>
      <c r="FV150" s="254"/>
      <c r="FW150" s="253"/>
      <c r="FX150" s="232">
        <f t="shared" si="816"/>
        <v>0</v>
      </c>
      <c r="FY150" s="233">
        <f t="shared" si="817"/>
        <v>0</v>
      </c>
      <c r="FZ150" s="254"/>
      <c r="GA150" s="253"/>
      <c r="GB150" s="232">
        <f t="shared" si="818"/>
        <v>0</v>
      </c>
      <c r="GC150" s="233">
        <f t="shared" si="819"/>
        <v>0</v>
      </c>
      <c r="GD150" s="249">
        <f t="shared" si="820"/>
        <v>218</v>
      </c>
      <c r="GE150" s="233">
        <f t="shared" si="821"/>
        <v>264</v>
      </c>
      <c r="GF150" s="232">
        <f t="shared" si="822"/>
        <v>0</v>
      </c>
      <c r="GG150" s="233">
        <f t="shared" si="823"/>
        <v>0</v>
      </c>
      <c r="GH150" s="232">
        <f t="shared" si="824"/>
        <v>750.04</v>
      </c>
      <c r="GI150" s="233">
        <f t="shared" si="825"/>
        <v>1005.71</v>
      </c>
      <c r="GJ150" s="232" t="str">
        <f t="shared" si="826"/>
        <v/>
      </c>
      <c r="GK150" s="233" t="str">
        <f t="shared" si="827"/>
        <v/>
      </c>
      <c r="GL150" s="249">
        <f t="shared" si="828"/>
        <v>89</v>
      </c>
      <c r="GM150" s="233">
        <f t="shared" si="829"/>
        <v>96</v>
      </c>
      <c r="GN150" s="232">
        <f t="shared" si="830"/>
        <v>0</v>
      </c>
      <c r="GO150" s="233">
        <f t="shared" si="831"/>
        <v>0</v>
      </c>
      <c r="GP150" s="232">
        <f t="shared" si="832"/>
        <v>366.9</v>
      </c>
      <c r="GQ150" s="233">
        <f t="shared" si="833"/>
        <v>468.20000000000005</v>
      </c>
      <c r="GR150" s="232">
        <f t="shared" si="834"/>
        <v>0</v>
      </c>
      <c r="GS150" s="233">
        <f t="shared" si="835"/>
        <v>0</v>
      </c>
      <c r="GT150" s="249">
        <f t="shared" si="836"/>
        <v>307</v>
      </c>
      <c r="GU150" s="233">
        <f t="shared" si="837"/>
        <v>360</v>
      </c>
      <c r="GV150" s="232">
        <f t="shared" si="838"/>
        <v>0</v>
      </c>
      <c r="GW150" s="233">
        <f t="shared" si="839"/>
        <v>0</v>
      </c>
      <c r="GX150" s="232">
        <f t="shared" si="840"/>
        <v>1116.94</v>
      </c>
      <c r="GY150" s="233">
        <f t="shared" si="841"/>
        <v>1473.91</v>
      </c>
      <c r="GZ150" s="232" t="str">
        <f t="shared" si="842"/>
        <v/>
      </c>
      <c r="HA150" s="233" t="str">
        <f t="shared" si="843"/>
        <v/>
      </c>
      <c r="HB150" s="249">
        <f t="shared" si="844"/>
        <v>0</v>
      </c>
      <c r="HC150" s="233">
        <f t="shared" si="845"/>
        <v>0</v>
      </c>
      <c r="HD150" s="232">
        <f t="shared" si="846"/>
        <v>0</v>
      </c>
      <c r="HE150" s="233">
        <f t="shared" si="847"/>
        <v>0</v>
      </c>
      <c r="HF150" s="232" t="str">
        <f t="shared" si="848"/>
        <v/>
      </c>
      <c r="HG150" s="233" t="str">
        <f t="shared" si="849"/>
        <v/>
      </c>
      <c r="HH150" s="232" t="str">
        <f t="shared" si="850"/>
        <v/>
      </c>
      <c r="HI150" s="233" t="str">
        <f t="shared" si="851"/>
        <v/>
      </c>
      <c r="HJ150" s="249">
        <f t="shared" si="852"/>
        <v>1116.94</v>
      </c>
      <c r="HK150" s="233">
        <f t="shared" si="853"/>
        <v>1473.9100000000003</v>
      </c>
      <c r="HL150" s="232" t="str">
        <f t="shared" si="854"/>
        <v/>
      </c>
      <c r="HM150" s="232" t="str">
        <f t="shared" si="855"/>
        <v/>
      </c>
    </row>
    <row r="151" spans="1:221" ht="15.75">
      <c r="A151" s="377" t="s">
        <v>84</v>
      </c>
      <c r="B151" s="379" t="s">
        <v>677</v>
      </c>
      <c r="C151" s="381"/>
      <c r="D151" s="368">
        <v>158662</v>
      </c>
      <c r="E151" s="371">
        <v>8</v>
      </c>
      <c r="F151" s="332">
        <v>1020</v>
      </c>
      <c r="G151" s="372">
        <v>1116</v>
      </c>
      <c r="H151" s="254">
        <v>22</v>
      </c>
      <c r="I151" s="372">
        <v>17</v>
      </c>
      <c r="J151" s="232">
        <f t="shared" si="707"/>
        <v>998</v>
      </c>
      <c r="K151" s="233">
        <f t="shared" si="708"/>
        <v>1099</v>
      </c>
      <c r="L151" s="253"/>
      <c r="M151" s="253"/>
      <c r="N151" s="232">
        <f t="shared" si="856"/>
        <v>998</v>
      </c>
      <c r="O151" s="233">
        <f t="shared" si="709"/>
        <v>1099</v>
      </c>
      <c r="P151" s="232">
        <f t="shared" si="710"/>
        <v>0</v>
      </c>
      <c r="Q151" s="233">
        <f t="shared" si="711"/>
        <v>0</v>
      </c>
      <c r="R151" s="254">
        <v>14</v>
      </c>
      <c r="S151" s="373">
        <v>12</v>
      </c>
      <c r="T151" s="232">
        <f t="shared" si="712"/>
        <v>0</v>
      </c>
      <c r="U151" s="233">
        <f t="shared" si="713"/>
        <v>0</v>
      </c>
      <c r="V151" s="254">
        <v>5</v>
      </c>
      <c r="W151" s="373">
        <v>4</v>
      </c>
      <c r="X151" s="232">
        <f t="shared" si="714"/>
        <v>0</v>
      </c>
      <c r="Y151" s="233">
        <f t="shared" si="715"/>
        <v>0</v>
      </c>
      <c r="Z151" s="254"/>
      <c r="AA151" s="256"/>
      <c r="AB151" s="232">
        <f t="shared" si="716"/>
        <v>0</v>
      </c>
      <c r="AC151" s="233">
        <f t="shared" si="717"/>
        <v>0</v>
      </c>
      <c r="AD151" s="225">
        <f t="shared" si="718"/>
        <v>19</v>
      </c>
      <c r="AE151" s="233">
        <f t="shared" si="719"/>
        <v>16</v>
      </c>
      <c r="AF151" s="225">
        <f t="shared" si="720"/>
        <v>0</v>
      </c>
      <c r="AG151" s="233">
        <f t="shared" si="721"/>
        <v>0</v>
      </c>
      <c r="AH151" s="245">
        <v>4.8461538461538458</v>
      </c>
      <c r="AI151" s="374">
        <v>4.9375</v>
      </c>
      <c r="AJ151" s="232">
        <f t="shared" si="722"/>
        <v>67.84615384615384</v>
      </c>
      <c r="AK151" s="233">
        <f t="shared" si="723"/>
        <v>59.25</v>
      </c>
      <c r="AL151" s="245">
        <v>5.3</v>
      </c>
      <c r="AM151" s="374">
        <v>4.9949999999999992</v>
      </c>
      <c r="AN151" s="232">
        <f t="shared" si="724"/>
        <v>26.5</v>
      </c>
      <c r="AO151" s="233">
        <f t="shared" si="725"/>
        <v>19.979999999999997</v>
      </c>
      <c r="AP151" s="245"/>
      <c r="AQ151" s="286"/>
      <c r="AR151" s="232">
        <f t="shared" si="726"/>
        <v>0</v>
      </c>
      <c r="AS151" s="233">
        <f t="shared" si="727"/>
        <v>0</v>
      </c>
      <c r="AT151" s="545">
        <f t="shared" si="728"/>
        <v>4.9655870445344128</v>
      </c>
      <c r="AU151" s="546">
        <f t="shared" si="729"/>
        <v>4.9518749999999994</v>
      </c>
      <c r="AV151" s="232">
        <f t="shared" si="730"/>
        <v>94.34615384615384</v>
      </c>
      <c r="AW151" s="233">
        <f t="shared" si="731"/>
        <v>79.22999999999999</v>
      </c>
      <c r="AX151" s="257"/>
      <c r="AY151" s="253"/>
      <c r="AZ151" s="232">
        <f t="shared" si="732"/>
        <v>0</v>
      </c>
      <c r="BA151" s="233">
        <f t="shared" si="733"/>
        <v>0</v>
      </c>
      <c r="BB151" s="257"/>
      <c r="BC151" s="253"/>
      <c r="BD151" s="232">
        <f t="shared" si="734"/>
        <v>0</v>
      </c>
      <c r="BE151" s="233">
        <f t="shared" si="735"/>
        <v>0</v>
      </c>
      <c r="BF151" s="254"/>
      <c r="BG151" s="253"/>
      <c r="BH151" s="232">
        <f t="shared" si="736"/>
        <v>0</v>
      </c>
      <c r="BI151" s="233">
        <f t="shared" si="737"/>
        <v>0</v>
      </c>
      <c r="BJ151" s="232">
        <f t="shared" si="738"/>
        <v>0</v>
      </c>
      <c r="BK151" s="233">
        <f t="shared" si="739"/>
        <v>0</v>
      </c>
      <c r="BL151" s="232">
        <f t="shared" si="740"/>
        <v>0</v>
      </c>
      <c r="BM151" s="233">
        <f t="shared" si="741"/>
        <v>0</v>
      </c>
      <c r="BN151" s="257">
        <v>288</v>
      </c>
      <c r="BO151" s="373">
        <v>298</v>
      </c>
      <c r="BP151" s="232">
        <f t="shared" si="742"/>
        <v>0</v>
      </c>
      <c r="BQ151" s="233">
        <f t="shared" si="743"/>
        <v>0</v>
      </c>
      <c r="BR151" s="257">
        <v>107</v>
      </c>
      <c r="BS151" s="373">
        <v>123</v>
      </c>
      <c r="BT151" s="232">
        <f t="shared" si="744"/>
        <v>0</v>
      </c>
      <c r="BU151" s="233">
        <f t="shared" si="745"/>
        <v>0</v>
      </c>
      <c r="BV151" s="254"/>
      <c r="BW151" s="256"/>
      <c r="BX151" s="232">
        <f t="shared" si="746"/>
        <v>0</v>
      </c>
      <c r="BY151" s="233">
        <f t="shared" si="747"/>
        <v>0</v>
      </c>
      <c r="BZ151" s="225">
        <f t="shared" si="748"/>
        <v>395</v>
      </c>
      <c r="CA151" s="233">
        <f t="shared" si="749"/>
        <v>421</v>
      </c>
      <c r="CB151" s="225">
        <f t="shared" si="750"/>
        <v>0</v>
      </c>
      <c r="CC151" s="233">
        <f t="shared" si="751"/>
        <v>0</v>
      </c>
      <c r="CD151" s="375">
        <v>6.2</v>
      </c>
      <c r="CE151" s="374">
        <v>6.3925503355704691</v>
      </c>
      <c r="CF151" s="232">
        <f t="shared" si="752"/>
        <v>1785.6000000000001</v>
      </c>
      <c r="CG151" s="233">
        <f t="shared" si="753"/>
        <v>1904.9799999999998</v>
      </c>
      <c r="CH151" s="375">
        <v>8.1</v>
      </c>
      <c r="CI151" s="374">
        <v>7.6375609756097571</v>
      </c>
      <c r="CJ151" s="232">
        <f t="shared" si="754"/>
        <v>866.69999999999993</v>
      </c>
      <c r="CK151" s="233">
        <f t="shared" si="755"/>
        <v>939.42000000000007</v>
      </c>
      <c r="CL151" s="375"/>
      <c r="CM151" s="286"/>
      <c r="CN151" s="232">
        <f t="shared" si="756"/>
        <v>0</v>
      </c>
      <c r="CO151" s="233">
        <f t="shared" si="757"/>
        <v>0</v>
      </c>
      <c r="CP151" s="232">
        <f t="shared" si="758"/>
        <v>6.7146835443037975</v>
      </c>
      <c r="CQ151" s="546">
        <f t="shared" si="759"/>
        <v>6.7562945368171015</v>
      </c>
      <c r="CR151" s="232">
        <f t="shared" si="760"/>
        <v>2652.3</v>
      </c>
      <c r="CS151" s="233">
        <f t="shared" si="761"/>
        <v>2844.3999999999996</v>
      </c>
      <c r="CT151" s="257"/>
      <c r="CU151" s="253"/>
      <c r="CV151" s="232">
        <f t="shared" si="762"/>
        <v>0</v>
      </c>
      <c r="CW151" s="233">
        <f t="shared" si="763"/>
        <v>0</v>
      </c>
      <c r="CX151" s="257"/>
      <c r="CY151" s="253"/>
      <c r="CZ151" s="232">
        <f t="shared" si="764"/>
        <v>0</v>
      </c>
      <c r="DA151" s="233">
        <f t="shared" si="765"/>
        <v>0</v>
      </c>
      <c r="DB151" s="254"/>
      <c r="DC151" s="253"/>
      <c r="DD151" s="232">
        <f t="shared" si="766"/>
        <v>0</v>
      </c>
      <c r="DE151" s="233">
        <f t="shared" si="767"/>
        <v>0</v>
      </c>
      <c r="DF151" s="232">
        <f t="shared" si="768"/>
        <v>0</v>
      </c>
      <c r="DG151" s="233">
        <f t="shared" si="769"/>
        <v>0</v>
      </c>
      <c r="DH151" s="232">
        <f t="shared" si="770"/>
        <v>0</v>
      </c>
      <c r="DI151" s="233">
        <f t="shared" si="771"/>
        <v>0</v>
      </c>
      <c r="DJ151" s="232">
        <f t="shared" si="772"/>
        <v>414</v>
      </c>
      <c r="DK151" s="233">
        <f t="shared" si="773"/>
        <v>437</v>
      </c>
      <c r="DL151" s="232">
        <f t="shared" si="774"/>
        <v>0</v>
      </c>
      <c r="DM151" s="233">
        <f t="shared" si="775"/>
        <v>0</v>
      </c>
      <c r="DN151" s="545">
        <f t="shared" si="776"/>
        <v>6.6344109996283915</v>
      </c>
      <c r="DO151" s="546">
        <f t="shared" si="777"/>
        <v>6.6902288329519441</v>
      </c>
      <c r="DP151" s="232">
        <f t="shared" si="778"/>
        <v>2746.646153846154</v>
      </c>
      <c r="DQ151" s="233">
        <f t="shared" si="779"/>
        <v>2923.6299999999997</v>
      </c>
      <c r="DR151" s="232">
        <f t="shared" si="780"/>
        <v>0</v>
      </c>
      <c r="DS151" s="233">
        <f t="shared" si="781"/>
        <v>0</v>
      </c>
      <c r="DT151" s="232">
        <f t="shared" si="782"/>
        <v>0</v>
      </c>
      <c r="DU151" s="233">
        <f t="shared" si="783"/>
        <v>0</v>
      </c>
      <c r="DV151" s="257">
        <v>297</v>
      </c>
      <c r="DW151" s="376">
        <v>334</v>
      </c>
      <c r="DX151" s="232">
        <f t="shared" si="784"/>
        <v>0</v>
      </c>
      <c r="DY151" s="233">
        <f t="shared" si="785"/>
        <v>0</v>
      </c>
      <c r="DZ151" s="257">
        <v>270</v>
      </c>
      <c r="EA151" s="376">
        <v>328</v>
      </c>
      <c r="EB151" s="232">
        <f t="shared" si="786"/>
        <v>0</v>
      </c>
      <c r="EC151" s="233">
        <f t="shared" si="787"/>
        <v>0</v>
      </c>
      <c r="ED151" s="254"/>
      <c r="EE151" s="256"/>
      <c r="EF151" s="232">
        <f t="shared" si="788"/>
        <v>0</v>
      </c>
      <c r="EG151" s="233">
        <f t="shared" si="789"/>
        <v>0</v>
      </c>
      <c r="EH151" s="225">
        <f t="shared" si="790"/>
        <v>567</v>
      </c>
      <c r="EI151" s="233">
        <f t="shared" si="791"/>
        <v>662</v>
      </c>
      <c r="EJ151" s="225">
        <f t="shared" si="792"/>
        <v>0</v>
      </c>
      <c r="EK151" s="233">
        <f t="shared" si="793"/>
        <v>0</v>
      </c>
      <c r="EL151" s="375">
        <v>4.9000000000000004</v>
      </c>
      <c r="EM151" s="374">
        <v>4.7834730538922159</v>
      </c>
      <c r="EN151" s="232">
        <f t="shared" si="794"/>
        <v>1455.3000000000002</v>
      </c>
      <c r="EO151" s="233">
        <f t="shared" si="795"/>
        <v>1597.68</v>
      </c>
      <c r="EP151" s="375">
        <v>5</v>
      </c>
      <c r="EQ151" s="374">
        <v>5.3868597560975608</v>
      </c>
      <c r="ER151" s="232">
        <f t="shared" si="796"/>
        <v>1350</v>
      </c>
      <c r="ES151" s="233">
        <f t="shared" si="797"/>
        <v>1766.8899999999999</v>
      </c>
      <c r="ET151" s="375"/>
      <c r="EU151" s="286"/>
      <c r="EV151" s="232">
        <f t="shared" si="798"/>
        <v>0</v>
      </c>
      <c r="EW151" s="233">
        <f t="shared" si="799"/>
        <v>0</v>
      </c>
      <c r="EX151" s="545">
        <f t="shared" si="800"/>
        <v>4.9476190476190478</v>
      </c>
      <c r="EY151" s="546">
        <f t="shared" si="801"/>
        <v>5.0824320241691838</v>
      </c>
      <c r="EZ151" s="232">
        <f t="shared" si="802"/>
        <v>2805.3</v>
      </c>
      <c r="FA151" s="233">
        <f t="shared" si="803"/>
        <v>3364.5699999999997</v>
      </c>
      <c r="FB151" s="257"/>
      <c r="FC151" s="253"/>
      <c r="FD151" s="232">
        <f t="shared" si="804"/>
        <v>0</v>
      </c>
      <c r="FE151" s="233">
        <f t="shared" si="805"/>
        <v>0</v>
      </c>
      <c r="FF151" s="257"/>
      <c r="FG151" s="253"/>
      <c r="FH151" s="232">
        <f t="shared" si="806"/>
        <v>0</v>
      </c>
      <c r="FI151" s="233">
        <f t="shared" si="807"/>
        <v>0</v>
      </c>
      <c r="FJ151" s="254"/>
      <c r="FK151" s="253"/>
      <c r="FL151" s="232">
        <f t="shared" si="808"/>
        <v>0</v>
      </c>
      <c r="FM151" s="233">
        <f t="shared" si="809"/>
        <v>0</v>
      </c>
      <c r="FN151" s="232">
        <f t="shared" si="810"/>
        <v>0</v>
      </c>
      <c r="FO151" s="233">
        <f t="shared" si="811"/>
        <v>0</v>
      </c>
      <c r="FP151" s="232">
        <f t="shared" si="812"/>
        <v>0</v>
      </c>
      <c r="FQ151" s="233">
        <f t="shared" si="813"/>
        <v>0</v>
      </c>
      <c r="FR151" s="254">
        <v>17</v>
      </c>
      <c r="FS151" s="253"/>
      <c r="FT151" s="232">
        <f t="shared" si="814"/>
        <v>0</v>
      </c>
      <c r="FU151" s="233">
        <f t="shared" si="815"/>
        <v>0</v>
      </c>
      <c r="FV151" s="254"/>
      <c r="FW151" s="253"/>
      <c r="FX151" s="232">
        <f t="shared" si="816"/>
        <v>0</v>
      </c>
      <c r="FY151" s="233">
        <f t="shared" si="817"/>
        <v>0</v>
      </c>
      <c r="FZ151" s="254"/>
      <c r="GA151" s="253"/>
      <c r="GB151" s="232">
        <f t="shared" si="818"/>
        <v>0</v>
      </c>
      <c r="GC151" s="233">
        <f t="shared" si="819"/>
        <v>0</v>
      </c>
      <c r="GD151" s="249">
        <f t="shared" si="820"/>
        <v>599</v>
      </c>
      <c r="GE151" s="233">
        <f t="shared" si="821"/>
        <v>644</v>
      </c>
      <c r="GF151" s="232">
        <f t="shared" si="822"/>
        <v>0</v>
      </c>
      <c r="GG151" s="233">
        <f t="shared" si="823"/>
        <v>0</v>
      </c>
      <c r="GH151" s="232">
        <f t="shared" si="824"/>
        <v>3308.7461538461539</v>
      </c>
      <c r="GI151" s="233">
        <f t="shared" si="825"/>
        <v>3561.91</v>
      </c>
      <c r="GJ151" s="232" t="str">
        <f t="shared" si="826"/>
        <v/>
      </c>
      <c r="GK151" s="233" t="str">
        <f t="shared" si="827"/>
        <v/>
      </c>
      <c r="GL151" s="249">
        <f t="shared" si="828"/>
        <v>382</v>
      </c>
      <c r="GM151" s="233">
        <f t="shared" si="829"/>
        <v>455</v>
      </c>
      <c r="GN151" s="232">
        <f t="shared" si="830"/>
        <v>0</v>
      </c>
      <c r="GO151" s="233">
        <f t="shared" si="831"/>
        <v>0</v>
      </c>
      <c r="GP151" s="232">
        <f t="shared" si="832"/>
        <v>2243.1999999999998</v>
      </c>
      <c r="GQ151" s="233">
        <f t="shared" si="833"/>
        <v>2726.29</v>
      </c>
      <c r="GR151" s="232">
        <f t="shared" si="834"/>
        <v>0</v>
      </c>
      <c r="GS151" s="233">
        <f t="shared" si="835"/>
        <v>0</v>
      </c>
      <c r="GT151" s="249">
        <f t="shared" si="836"/>
        <v>981</v>
      </c>
      <c r="GU151" s="233">
        <f t="shared" si="837"/>
        <v>1099</v>
      </c>
      <c r="GV151" s="232">
        <f t="shared" si="838"/>
        <v>0</v>
      </c>
      <c r="GW151" s="233">
        <f t="shared" si="839"/>
        <v>0</v>
      </c>
      <c r="GX151" s="232">
        <f t="shared" si="840"/>
        <v>5551.9461538461537</v>
      </c>
      <c r="GY151" s="233">
        <f t="shared" si="841"/>
        <v>6288.2</v>
      </c>
      <c r="GZ151" s="232" t="str">
        <f t="shared" si="842"/>
        <v/>
      </c>
      <c r="HA151" s="233" t="str">
        <f t="shared" si="843"/>
        <v/>
      </c>
      <c r="HB151" s="249">
        <f t="shared" si="844"/>
        <v>0</v>
      </c>
      <c r="HC151" s="233">
        <f t="shared" si="845"/>
        <v>0</v>
      </c>
      <c r="HD151" s="232">
        <f t="shared" si="846"/>
        <v>0</v>
      </c>
      <c r="HE151" s="233">
        <f t="shared" si="847"/>
        <v>0</v>
      </c>
      <c r="HF151" s="232" t="str">
        <f t="shared" si="848"/>
        <v/>
      </c>
      <c r="HG151" s="233" t="str">
        <f t="shared" si="849"/>
        <v/>
      </c>
      <c r="HH151" s="232" t="str">
        <f t="shared" si="850"/>
        <v/>
      </c>
      <c r="HI151" s="233" t="str">
        <f t="shared" si="851"/>
        <v/>
      </c>
      <c r="HJ151" s="249">
        <f t="shared" si="852"/>
        <v>5551.9461538461546</v>
      </c>
      <c r="HK151" s="233">
        <f t="shared" si="853"/>
        <v>6288.1999999999989</v>
      </c>
      <c r="HL151" s="232" t="str">
        <f t="shared" si="854"/>
        <v/>
      </c>
      <c r="HM151" s="232" t="str">
        <f t="shared" si="855"/>
        <v/>
      </c>
    </row>
    <row r="152" spans="1:221" ht="15.75">
      <c r="A152" s="377" t="s">
        <v>84</v>
      </c>
      <c r="B152" s="369" t="s">
        <v>678</v>
      </c>
      <c r="C152" s="393" t="s">
        <v>693</v>
      </c>
      <c r="D152" s="368">
        <v>158431</v>
      </c>
      <c r="E152" s="371">
        <v>9</v>
      </c>
      <c r="F152" s="332">
        <v>482</v>
      </c>
      <c r="G152" s="372">
        <v>554</v>
      </c>
      <c r="H152" s="254">
        <v>1</v>
      </c>
      <c r="I152" s="372">
        <v>3</v>
      </c>
      <c r="J152" s="232">
        <f t="shared" si="707"/>
        <v>481</v>
      </c>
      <c r="K152" s="233">
        <f t="shared" si="708"/>
        <v>551</v>
      </c>
      <c r="L152" s="253"/>
      <c r="M152" s="253"/>
      <c r="N152" s="232">
        <f t="shared" si="856"/>
        <v>481</v>
      </c>
      <c r="O152" s="233">
        <f t="shared" si="709"/>
        <v>551</v>
      </c>
      <c r="P152" s="232">
        <f t="shared" si="710"/>
        <v>0</v>
      </c>
      <c r="Q152" s="233">
        <f t="shared" si="711"/>
        <v>0</v>
      </c>
      <c r="R152" s="254">
        <v>9</v>
      </c>
      <c r="S152" s="373">
        <v>22</v>
      </c>
      <c r="T152" s="232">
        <f t="shared" si="712"/>
        <v>0</v>
      </c>
      <c r="U152" s="233">
        <f t="shared" si="713"/>
        <v>0</v>
      </c>
      <c r="V152" s="254">
        <v>1</v>
      </c>
      <c r="W152" s="373">
        <v>1</v>
      </c>
      <c r="X152" s="232">
        <f t="shared" si="714"/>
        <v>0</v>
      </c>
      <c r="Y152" s="233">
        <f t="shared" si="715"/>
        <v>0</v>
      </c>
      <c r="Z152" s="254"/>
      <c r="AA152" s="256"/>
      <c r="AB152" s="232">
        <f t="shared" si="716"/>
        <v>0</v>
      </c>
      <c r="AC152" s="233">
        <f t="shared" si="717"/>
        <v>0</v>
      </c>
      <c r="AD152" s="225">
        <f t="shared" si="718"/>
        <v>10</v>
      </c>
      <c r="AE152" s="233">
        <f t="shared" si="719"/>
        <v>23</v>
      </c>
      <c r="AF152" s="225">
        <f t="shared" si="720"/>
        <v>0</v>
      </c>
      <c r="AG152" s="233">
        <f t="shared" si="721"/>
        <v>0</v>
      </c>
      <c r="AH152" s="245">
        <v>2.8066666666666666</v>
      </c>
      <c r="AI152" s="374">
        <v>2.4336363636363636</v>
      </c>
      <c r="AJ152" s="232">
        <f t="shared" si="722"/>
        <v>25.259999999999998</v>
      </c>
      <c r="AK152" s="233">
        <f t="shared" si="723"/>
        <v>53.54</v>
      </c>
      <c r="AL152" s="245">
        <v>3.74</v>
      </c>
      <c r="AM152" s="374">
        <v>2.95</v>
      </c>
      <c r="AN152" s="232">
        <f t="shared" si="724"/>
        <v>3.74</v>
      </c>
      <c r="AO152" s="233">
        <f t="shared" si="725"/>
        <v>2.95</v>
      </c>
      <c r="AP152" s="245"/>
      <c r="AQ152" s="286"/>
      <c r="AR152" s="232">
        <f t="shared" si="726"/>
        <v>0</v>
      </c>
      <c r="AS152" s="233">
        <f t="shared" si="727"/>
        <v>0</v>
      </c>
      <c r="AT152" s="545">
        <f t="shared" si="728"/>
        <v>2.9</v>
      </c>
      <c r="AU152" s="546">
        <f t="shared" si="729"/>
        <v>2.4560869565217391</v>
      </c>
      <c r="AV152" s="232">
        <f t="shared" si="730"/>
        <v>29</v>
      </c>
      <c r="AW152" s="233">
        <f t="shared" si="731"/>
        <v>56.49</v>
      </c>
      <c r="AX152" s="257"/>
      <c r="AY152" s="253"/>
      <c r="AZ152" s="232">
        <f t="shared" si="732"/>
        <v>0</v>
      </c>
      <c r="BA152" s="233">
        <f t="shared" si="733"/>
        <v>0</v>
      </c>
      <c r="BB152" s="257"/>
      <c r="BC152" s="253"/>
      <c r="BD152" s="232">
        <f t="shared" si="734"/>
        <v>0</v>
      </c>
      <c r="BE152" s="233">
        <f t="shared" si="735"/>
        <v>0</v>
      </c>
      <c r="BF152" s="254"/>
      <c r="BG152" s="253"/>
      <c r="BH152" s="232">
        <f t="shared" si="736"/>
        <v>0</v>
      </c>
      <c r="BI152" s="233">
        <f t="shared" si="737"/>
        <v>0</v>
      </c>
      <c r="BJ152" s="232">
        <f t="shared" si="738"/>
        <v>0</v>
      </c>
      <c r="BK152" s="233">
        <f t="shared" si="739"/>
        <v>0</v>
      </c>
      <c r="BL152" s="232">
        <f t="shared" si="740"/>
        <v>0</v>
      </c>
      <c r="BM152" s="233">
        <f t="shared" si="741"/>
        <v>0</v>
      </c>
      <c r="BN152" s="257">
        <v>163</v>
      </c>
      <c r="BO152" s="373">
        <v>222</v>
      </c>
      <c r="BP152" s="232">
        <f t="shared" si="742"/>
        <v>0</v>
      </c>
      <c r="BQ152" s="233">
        <f t="shared" si="743"/>
        <v>0</v>
      </c>
      <c r="BR152" s="257">
        <v>44</v>
      </c>
      <c r="BS152" s="373">
        <v>41</v>
      </c>
      <c r="BT152" s="232">
        <f t="shared" si="744"/>
        <v>0</v>
      </c>
      <c r="BU152" s="233">
        <f t="shared" si="745"/>
        <v>0</v>
      </c>
      <c r="BV152" s="254"/>
      <c r="BW152" s="256"/>
      <c r="BX152" s="232">
        <f t="shared" si="746"/>
        <v>0</v>
      </c>
      <c r="BY152" s="233">
        <f t="shared" si="747"/>
        <v>0</v>
      </c>
      <c r="BZ152" s="225">
        <f t="shared" si="748"/>
        <v>207</v>
      </c>
      <c r="CA152" s="233">
        <f t="shared" si="749"/>
        <v>263</v>
      </c>
      <c r="CB152" s="225">
        <f t="shared" si="750"/>
        <v>0</v>
      </c>
      <c r="CC152" s="233">
        <f t="shared" si="751"/>
        <v>0</v>
      </c>
      <c r="CD152" s="375">
        <v>3.6</v>
      </c>
      <c r="CE152" s="374">
        <v>4.0994144144144142</v>
      </c>
      <c r="CF152" s="232">
        <f t="shared" si="752"/>
        <v>586.80000000000007</v>
      </c>
      <c r="CG152" s="233">
        <f t="shared" si="753"/>
        <v>910.06999999999994</v>
      </c>
      <c r="CH152" s="375">
        <v>5.5</v>
      </c>
      <c r="CI152" s="374">
        <v>5.2565853658536579</v>
      </c>
      <c r="CJ152" s="232">
        <f t="shared" si="754"/>
        <v>242</v>
      </c>
      <c r="CK152" s="233">
        <f t="shared" si="755"/>
        <v>215.51999999999998</v>
      </c>
      <c r="CL152" s="375"/>
      <c r="CM152" s="286"/>
      <c r="CN152" s="232">
        <f t="shared" si="756"/>
        <v>0</v>
      </c>
      <c r="CO152" s="233">
        <f t="shared" si="757"/>
        <v>0</v>
      </c>
      <c r="CP152" s="232">
        <f t="shared" si="758"/>
        <v>4.0038647342995173</v>
      </c>
      <c r="CQ152" s="546">
        <f t="shared" si="759"/>
        <v>4.2798098859315585</v>
      </c>
      <c r="CR152" s="232">
        <f t="shared" si="760"/>
        <v>828.80000000000007</v>
      </c>
      <c r="CS152" s="233">
        <f t="shared" si="761"/>
        <v>1125.5899999999999</v>
      </c>
      <c r="CT152" s="257"/>
      <c r="CU152" s="253"/>
      <c r="CV152" s="232">
        <f t="shared" si="762"/>
        <v>0</v>
      </c>
      <c r="CW152" s="233">
        <f t="shared" si="763"/>
        <v>0</v>
      </c>
      <c r="CX152" s="257"/>
      <c r="CY152" s="253"/>
      <c r="CZ152" s="232">
        <f t="shared" si="764"/>
        <v>0</v>
      </c>
      <c r="DA152" s="233">
        <f t="shared" si="765"/>
        <v>0</v>
      </c>
      <c r="DB152" s="254"/>
      <c r="DC152" s="253"/>
      <c r="DD152" s="232">
        <f t="shared" si="766"/>
        <v>0</v>
      </c>
      <c r="DE152" s="233">
        <f t="shared" si="767"/>
        <v>0</v>
      </c>
      <c r="DF152" s="232">
        <f t="shared" si="768"/>
        <v>0</v>
      </c>
      <c r="DG152" s="233">
        <f t="shared" si="769"/>
        <v>0</v>
      </c>
      <c r="DH152" s="232">
        <f t="shared" si="770"/>
        <v>0</v>
      </c>
      <c r="DI152" s="233">
        <f t="shared" si="771"/>
        <v>0</v>
      </c>
      <c r="DJ152" s="232">
        <f t="shared" si="772"/>
        <v>217</v>
      </c>
      <c r="DK152" s="233">
        <f t="shared" si="773"/>
        <v>286</v>
      </c>
      <c r="DL152" s="232">
        <f t="shared" si="774"/>
        <v>0</v>
      </c>
      <c r="DM152" s="233">
        <f t="shared" si="775"/>
        <v>0</v>
      </c>
      <c r="DN152" s="545">
        <f t="shared" si="776"/>
        <v>3.9529953917050693</v>
      </c>
      <c r="DO152" s="546">
        <f t="shared" si="777"/>
        <v>4.1331468531468527</v>
      </c>
      <c r="DP152" s="232">
        <f t="shared" si="778"/>
        <v>857.80000000000007</v>
      </c>
      <c r="DQ152" s="233">
        <f t="shared" si="779"/>
        <v>1182.08</v>
      </c>
      <c r="DR152" s="232">
        <f t="shared" si="780"/>
        <v>0</v>
      </c>
      <c r="DS152" s="233">
        <f t="shared" si="781"/>
        <v>0</v>
      </c>
      <c r="DT152" s="232">
        <f t="shared" si="782"/>
        <v>0</v>
      </c>
      <c r="DU152" s="233">
        <f t="shared" si="783"/>
        <v>0</v>
      </c>
      <c r="DV152" s="257">
        <v>141</v>
      </c>
      <c r="DW152" s="376">
        <v>162</v>
      </c>
      <c r="DX152" s="232">
        <f t="shared" si="784"/>
        <v>0</v>
      </c>
      <c r="DY152" s="233">
        <f t="shared" si="785"/>
        <v>0</v>
      </c>
      <c r="DZ152" s="257">
        <v>92</v>
      </c>
      <c r="EA152" s="376">
        <v>98</v>
      </c>
      <c r="EB152" s="232">
        <f t="shared" si="786"/>
        <v>0</v>
      </c>
      <c r="EC152" s="233">
        <f t="shared" si="787"/>
        <v>0</v>
      </c>
      <c r="ED152" s="254"/>
      <c r="EE152" s="256"/>
      <c r="EF152" s="232">
        <f t="shared" si="788"/>
        <v>0</v>
      </c>
      <c r="EG152" s="233">
        <f t="shared" si="789"/>
        <v>0</v>
      </c>
      <c r="EH152" s="225">
        <f t="shared" si="790"/>
        <v>233</v>
      </c>
      <c r="EI152" s="233">
        <f t="shared" si="791"/>
        <v>260</v>
      </c>
      <c r="EJ152" s="225">
        <f t="shared" si="792"/>
        <v>0</v>
      </c>
      <c r="EK152" s="233">
        <f t="shared" si="793"/>
        <v>0</v>
      </c>
      <c r="EL152" s="375">
        <v>3</v>
      </c>
      <c r="EM152" s="374">
        <v>3.4154938271604935</v>
      </c>
      <c r="EN152" s="232">
        <f t="shared" si="794"/>
        <v>423</v>
      </c>
      <c r="EO152" s="233">
        <f t="shared" si="795"/>
        <v>553.30999999999995</v>
      </c>
      <c r="EP152" s="375">
        <v>4.5999999999999996</v>
      </c>
      <c r="EQ152" s="374">
        <v>5.2120408163265299</v>
      </c>
      <c r="ER152" s="232">
        <f t="shared" si="796"/>
        <v>423.2</v>
      </c>
      <c r="ES152" s="233">
        <f t="shared" si="797"/>
        <v>510.77999999999992</v>
      </c>
      <c r="ET152" s="375"/>
      <c r="EU152" s="286"/>
      <c r="EV152" s="232">
        <f t="shared" si="798"/>
        <v>0</v>
      </c>
      <c r="EW152" s="233">
        <f t="shared" si="799"/>
        <v>0</v>
      </c>
      <c r="EX152" s="545">
        <f t="shared" si="800"/>
        <v>3.6317596566523607</v>
      </c>
      <c r="EY152" s="546">
        <f t="shared" si="801"/>
        <v>4.092653846153846</v>
      </c>
      <c r="EZ152" s="232">
        <f t="shared" si="802"/>
        <v>846.2</v>
      </c>
      <c r="FA152" s="233">
        <f t="shared" si="803"/>
        <v>1064.0899999999999</v>
      </c>
      <c r="FB152" s="257"/>
      <c r="FC152" s="253"/>
      <c r="FD152" s="232">
        <f t="shared" si="804"/>
        <v>0</v>
      </c>
      <c r="FE152" s="233">
        <f t="shared" si="805"/>
        <v>0</v>
      </c>
      <c r="FF152" s="257"/>
      <c r="FG152" s="253"/>
      <c r="FH152" s="232">
        <f t="shared" si="806"/>
        <v>0</v>
      </c>
      <c r="FI152" s="233">
        <f t="shared" si="807"/>
        <v>0</v>
      </c>
      <c r="FJ152" s="254"/>
      <c r="FK152" s="253"/>
      <c r="FL152" s="232">
        <f t="shared" si="808"/>
        <v>0</v>
      </c>
      <c r="FM152" s="233">
        <f t="shared" si="809"/>
        <v>0</v>
      </c>
      <c r="FN152" s="232">
        <f t="shared" si="810"/>
        <v>0</v>
      </c>
      <c r="FO152" s="233">
        <f t="shared" si="811"/>
        <v>0</v>
      </c>
      <c r="FP152" s="232">
        <f t="shared" si="812"/>
        <v>0</v>
      </c>
      <c r="FQ152" s="233">
        <f t="shared" si="813"/>
        <v>0</v>
      </c>
      <c r="FR152" s="254">
        <v>31</v>
      </c>
      <c r="FS152" s="253">
        <v>5</v>
      </c>
      <c r="FT152" s="232">
        <f t="shared" si="814"/>
        <v>0</v>
      </c>
      <c r="FU152" s="233">
        <f t="shared" si="815"/>
        <v>0</v>
      </c>
      <c r="FV152" s="254"/>
      <c r="FW152" s="253"/>
      <c r="FX152" s="232">
        <f t="shared" si="816"/>
        <v>0</v>
      </c>
      <c r="FY152" s="233">
        <f t="shared" si="817"/>
        <v>0</v>
      </c>
      <c r="FZ152" s="254"/>
      <c r="GA152" s="253"/>
      <c r="GB152" s="232">
        <f t="shared" si="818"/>
        <v>0</v>
      </c>
      <c r="GC152" s="233">
        <f t="shared" si="819"/>
        <v>0</v>
      </c>
      <c r="GD152" s="249">
        <f t="shared" si="820"/>
        <v>313</v>
      </c>
      <c r="GE152" s="233">
        <f t="shared" si="821"/>
        <v>406</v>
      </c>
      <c r="GF152" s="232">
        <f t="shared" si="822"/>
        <v>0</v>
      </c>
      <c r="GG152" s="233">
        <f t="shared" si="823"/>
        <v>0</v>
      </c>
      <c r="GH152" s="232">
        <f t="shared" si="824"/>
        <v>1035.06</v>
      </c>
      <c r="GI152" s="233">
        <f t="shared" si="825"/>
        <v>1516.9199999999998</v>
      </c>
      <c r="GJ152" s="232" t="str">
        <f t="shared" si="826"/>
        <v/>
      </c>
      <c r="GK152" s="233" t="str">
        <f t="shared" si="827"/>
        <v/>
      </c>
      <c r="GL152" s="249">
        <f t="shared" si="828"/>
        <v>137</v>
      </c>
      <c r="GM152" s="233">
        <f t="shared" si="829"/>
        <v>140</v>
      </c>
      <c r="GN152" s="232">
        <f t="shared" si="830"/>
        <v>0</v>
      </c>
      <c r="GO152" s="233">
        <f t="shared" si="831"/>
        <v>0</v>
      </c>
      <c r="GP152" s="232">
        <f t="shared" si="832"/>
        <v>668.94</v>
      </c>
      <c r="GQ152" s="233">
        <f t="shared" si="833"/>
        <v>729.24999999999989</v>
      </c>
      <c r="GR152" s="232">
        <f t="shared" si="834"/>
        <v>0</v>
      </c>
      <c r="GS152" s="233">
        <f t="shared" si="835"/>
        <v>0</v>
      </c>
      <c r="GT152" s="249">
        <f t="shared" si="836"/>
        <v>450</v>
      </c>
      <c r="GU152" s="233">
        <f t="shared" si="837"/>
        <v>546</v>
      </c>
      <c r="GV152" s="232">
        <f t="shared" si="838"/>
        <v>0</v>
      </c>
      <c r="GW152" s="233">
        <f t="shared" si="839"/>
        <v>0</v>
      </c>
      <c r="GX152" s="232">
        <f t="shared" si="840"/>
        <v>1704</v>
      </c>
      <c r="GY152" s="233">
        <f t="shared" si="841"/>
        <v>2246.1699999999996</v>
      </c>
      <c r="GZ152" s="232" t="str">
        <f t="shared" si="842"/>
        <v/>
      </c>
      <c r="HA152" s="233" t="str">
        <f t="shared" si="843"/>
        <v/>
      </c>
      <c r="HB152" s="249">
        <f t="shared" si="844"/>
        <v>0</v>
      </c>
      <c r="HC152" s="233">
        <f t="shared" si="845"/>
        <v>0</v>
      </c>
      <c r="HD152" s="232">
        <f t="shared" si="846"/>
        <v>0</v>
      </c>
      <c r="HE152" s="233">
        <f t="shared" si="847"/>
        <v>0</v>
      </c>
      <c r="HF152" s="232" t="str">
        <f t="shared" si="848"/>
        <v/>
      </c>
      <c r="HG152" s="233" t="str">
        <f t="shared" si="849"/>
        <v/>
      </c>
      <c r="HH152" s="232" t="str">
        <f t="shared" si="850"/>
        <v/>
      </c>
      <c r="HI152" s="233" t="str">
        <f t="shared" si="851"/>
        <v/>
      </c>
      <c r="HJ152" s="249">
        <f t="shared" si="852"/>
        <v>1704</v>
      </c>
      <c r="HK152" s="233">
        <f t="shared" si="853"/>
        <v>2246.17</v>
      </c>
      <c r="HL152" s="232" t="str">
        <f t="shared" si="854"/>
        <v/>
      </c>
      <c r="HM152" s="232" t="str">
        <f t="shared" si="855"/>
        <v/>
      </c>
    </row>
    <row r="153" spans="1:221" ht="15.75">
      <c r="A153" s="377" t="s">
        <v>84</v>
      </c>
      <c r="B153" s="382" t="s">
        <v>679</v>
      </c>
      <c r="C153" s="383"/>
      <c r="D153" s="368">
        <v>159407</v>
      </c>
      <c r="E153" s="371">
        <v>9</v>
      </c>
      <c r="F153" s="332">
        <v>263</v>
      </c>
      <c r="G153" s="372">
        <v>270</v>
      </c>
      <c r="H153" s="254">
        <v>3</v>
      </c>
      <c r="I153" s="372">
        <v>1</v>
      </c>
      <c r="J153" s="232">
        <f t="shared" si="707"/>
        <v>260</v>
      </c>
      <c r="K153" s="233">
        <f t="shared" si="708"/>
        <v>269</v>
      </c>
      <c r="L153" s="253"/>
      <c r="M153" s="253"/>
      <c r="N153" s="232">
        <f t="shared" si="856"/>
        <v>260</v>
      </c>
      <c r="O153" s="233">
        <f t="shared" si="709"/>
        <v>269</v>
      </c>
      <c r="P153" s="232">
        <f t="shared" si="710"/>
        <v>0</v>
      </c>
      <c r="Q153" s="233">
        <f t="shared" si="711"/>
        <v>0</v>
      </c>
      <c r="R153" s="254">
        <v>6</v>
      </c>
      <c r="S153" s="373">
        <v>15</v>
      </c>
      <c r="T153" s="232">
        <f t="shared" si="712"/>
        <v>0</v>
      </c>
      <c r="U153" s="233">
        <f t="shared" si="713"/>
        <v>0</v>
      </c>
      <c r="V153" s="254"/>
      <c r="W153" s="373">
        <v>1</v>
      </c>
      <c r="X153" s="232">
        <f t="shared" si="714"/>
        <v>0</v>
      </c>
      <c r="Y153" s="233">
        <f t="shared" si="715"/>
        <v>0</v>
      </c>
      <c r="Z153" s="254"/>
      <c r="AA153" s="256"/>
      <c r="AB153" s="232">
        <f t="shared" si="716"/>
        <v>0</v>
      </c>
      <c r="AC153" s="233">
        <f t="shared" si="717"/>
        <v>0</v>
      </c>
      <c r="AD153" s="225">
        <f t="shared" si="718"/>
        <v>6</v>
      </c>
      <c r="AE153" s="233">
        <f t="shared" si="719"/>
        <v>16</v>
      </c>
      <c r="AF153" s="225">
        <f t="shared" si="720"/>
        <v>0</v>
      </c>
      <c r="AG153" s="233">
        <f t="shared" si="721"/>
        <v>0</v>
      </c>
      <c r="AH153" s="245">
        <v>2.1033333333333335</v>
      </c>
      <c r="AI153" s="374">
        <v>2.1520000000000001</v>
      </c>
      <c r="AJ153" s="232">
        <f t="shared" si="722"/>
        <v>12.620000000000001</v>
      </c>
      <c r="AK153" s="233">
        <f t="shared" si="723"/>
        <v>32.28</v>
      </c>
      <c r="AL153" s="245"/>
      <c r="AM153" s="374">
        <v>2.74</v>
      </c>
      <c r="AN153" s="232">
        <f t="shared" si="724"/>
        <v>0</v>
      </c>
      <c r="AO153" s="233">
        <f t="shared" si="725"/>
        <v>2.74</v>
      </c>
      <c r="AP153" s="245"/>
      <c r="AQ153" s="286"/>
      <c r="AR153" s="232">
        <f t="shared" si="726"/>
        <v>0</v>
      </c>
      <c r="AS153" s="233">
        <f t="shared" si="727"/>
        <v>0</v>
      </c>
      <c r="AT153" s="545">
        <f t="shared" si="728"/>
        <v>2.1033333333333335</v>
      </c>
      <c r="AU153" s="546">
        <f t="shared" si="729"/>
        <v>2.1887500000000002</v>
      </c>
      <c r="AV153" s="232">
        <f t="shared" si="730"/>
        <v>12.620000000000001</v>
      </c>
      <c r="AW153" s="233">
        <f t="shared" si="731"/>
        <v>35.020000000000003</v>
      </c>
      <c r="AX153" s="257"/>
      <c r="AY153" s="253"/>
      <c r="AZ153" s="232">
        <f t="shared" si="732"/>
        <v>0</v>
      </c>
      <c r="BA153" s="233">
        <f t="shared" si="733"/>
        <v>0</v>
      </c>
      <c r="BB153" s="257"/>
      <c r="BC153" s="253"/>
      <c r="BD153" s="232">
        <f t="shared" si="734"/>
        <v>0</v>
      </c>
      <c r="BE153" s="233">
        <f t="shared" si="735"/>
        <v>0</v>
      </c>
      <c r="BF153" s="254"/>
      <c r="BG153" s="253"/>
      <c r="BH153" s="232">
        <f t="shared" si="736"/>
        <v>0</v>
      </c>
      <c r="BI153" s="233">
        <f t="shared" si="737"/>
        <v>0</v>
      </c>
      <c r="BJ153" s="232">
        <f t="shared" si="738"/>
        <v>0</v>
      </c>
      <c r="BK153" s="233">
        <f t="shared" si="739"/>
        <v>0</v>
      </c>
      <c r="BL153" s="232">
        <f t="shared" si="740"/>
        <v>0</v>
      </c>
      <c r="BM153" s="233">
        <f t="shared" si="741"/>
        <v>0</v>
      </c>
      <c r="BN153" s="257">
        <v>108</v>
      </c>
      <c r="BO153" s="373">
        <v>118</v>
      </c>
      <c r="BP153" s="232">
        <f t="shared" si="742"/>
        <v>0</v>
      </c>
      <c r="BQ153" s="233">
        <f t="shared" si="743"/>
        <v>0</v>
      </c>
      <c r="BR153" s="257">
        <v>32</v>
      </c>
      <c r="BS153" s="373">
        <v>30</v>
      </c>
      <c r="BT153" s="232">
        <f t="shared" si="744"/>
        <v>0</v>
      </c>
      <c r="BU153" s="233">
        <f t="shared" si="745"/>
        <v>0</v>
      </c>
      <c r="BV153" s="254"/>
      <c r="BW153" s="256"/>
      <c r="BX153" s="232">
        <f t="shared" si="746"/>
        <v>0</v>
      </c>
      <c r="BY153" s="233">
        <f t="shared" si="747"/>
        <v>0</v>
      </c>
      <c r="BZ153" s="225">
        <f t="shared" si="748"/>
        <v>140</v>
      </c>
      <c r="CA153" s="233">
        <f t="shared" si="749"/>
        <v>148</v>
      </c>
      <c r="CB153" s="225">
        <f t="shared" si="750"/>
        <v>0</v>
      </c>
      <c r="CC153" s="233">
        <f t="shared" si="751"/>
        <v>0</v>
      </c>
      <c r="CD153" s="375">
        <v>4.4000000000000004</v>
      </c>
      <c r="CE153" s="374">
        <v>4.7188983050847462</v>
      </c>
      <c r="CF153" s="232">
        <f t="shared" si="752"/>
        <v>475.20000000000005</v>
      </c>
      <c r="CG153" s="233">
        <f t="shared" si="753"/>
        <v>556.83000000000004</v>
      </c>
      <c r="CH153" s="375">
        <v>6.5</v>
      </c>
      <c r="CI153" s="374">
        <v>6.480999999999999</v>
      </c>
      <c r="CJ153" s="232">
        <f t="shared" si="754"/>
        <v>208</v>
      </c>
      <c r="CK153" s="233">
        <f t="shared" si="755"/>
        <v>194.42999999999998</v>
      </c>
      <c r="CL153" s="375"/>
      <c r="CM153" s="384"/>
      <c r="CN153" s="232">
        <f t="shared" si="756"/>
        <v>0</v>
      </c>
      <c r="CO153" s="233">
        <f t="shared" si="757"/>
        <v>0</v>
      </c>
      <c r="CP153" s="232">
        <f t="shared" si="758"/>
        <v>4.88</v>
      </c>
      <c r="CQ153" s="546">
        <f t="shared" si="759"/>
        <v>5.0760810810810808</v>
      </c>
      <c r="CR153" s="232">
        <f t="shared" si="760"/>
        <v>683.19999999999993</v>
      </c>
      <c r="CS153" s="233">
        <f t="shared" si="761"/>
        <v>751.26</v>
      </c>
      <c r="CT153" s="257"/>
      <c r="CU153" s="253"/>
      <c r="CV153" s="232">
        <f t="shared" si="762"/>
        <v>0</v>
      </c>
      <c r="CW153" s="233">
        <f t="shared" si="763"/>
        <v>0</v>
      </c>
      <c r="CX153" s="257"/>
      <c r="CY153" s="253"/>
      <c r="CZ153" s="232">
        <f t="shared" si="764"/>
        <v>0</v>
      </c>
      <c r="DA153" s="233">
        <f t="shared" si="765"/>
        <v>0</v>
      </c>
      <c r="DB153" s="254"/>
      <c r="DC153" s="253"/>
      <c r="DD153" s="232">
        <f t="shared" si="766"/>
        <v>0</v>
      </c>
      <c r="DE153" s="233">
        <f t="shared" si="767"/>
        <v>0</v>
      </c>
      <c r="DF153" s="232">
        <f t="shared" si="768"/>
        <v>0</v>
      </c>
      <c r="DG153" s="233">
        <f t="shared" si="769"/>
        <v>0</v>
      </c>
      <c r="DH153" s="232">
        <f t="shared" si="770"/>
        <v>0</v>
      </c>
      <c r="DI153" s="233">
        <f t="shared" si="771"/>
        <v>0</v>
      </c>
      <c r="DJ153" s="232">
        <f t="shared" si="772"/>
        <v>146</v>
      </c>
      <c r="DK153" s="233">
        <f t="shared" si="773"/>
        <v>164</v>
      </c>
      <c r="DL153" s="232">
        <f t="shared" si="774"/>
        <v>0</v>
      </c>
      <c r="DM153" s="233">
        <f t="shared" si="775"/>
        <v>0</v>
      </c>
      <c r="DN153" s="545">
        <f t="shared" si="776"/>
        <v>4.765890410958904</v>
      </c>
      <c r="DO153" s="546">
        <f t="shared" si="777"/>
        <v>4.7943902439024386</v>
      </c>
      <c r="DP153" s="232">
        <f t="shared" si="778"/>
        <v>695.81999999999994</v>
      </c>
      <c r="DQ153" s="233">
        <f t="shared" si="779"/>
        <v>786.28</v>
      </c>
      <c r="DR153" s="232">
        <f t="shared" si="780"/>
        <v>0</v>
      </c>
      <c r="DS153" s="233">
        <f t="shared" si="781"/>
        <v>0</v>
      </c>
      <c r="DT153" s="232">
        <f t="shared" si="782"/>
        <v>0</v>
      </c>
      <c r="DU153" s="233">
        <f t="shared" si="783"/>
        <v>0</v>
      </c>
      <c r="DV153" s="257">
        <v>45</v>
      </c>
      <c r="DW153" s="376">
        <v>53</v>
      </c>
      <c r="DX153" s="232">
        <f t="shared" si="784"/>
        <v>0</v>
      </c>
      <c r="DY153" s="233">
        <f t="shared" si="785"/>
        <v>0</v>
      </c>
      <c r="DZ153" s="257">
        <v>61</v>
      </c>
      <c r="EA153" s="376">
        <v>52</v>
      </c>
      <c r="EB153" s="232">
        <f t="shared" si="786"/>
        <v>0</v>
      </c>
      <c r="EC153" s="233">
        <f t="shared" si="787"/>
        <v>0</v>
      </c>
      <c r="ED153" s="254"/>
      <c r="EE153" s="256"/>
      <c r="EF153" s="232">
        <f t="shared" si="788"/>
        <v>0</v>
      </c>
      <c r="EG153" s="233">
        <f t="shared" si="789"/>
        <v>0</v>
      </c>
      <c r="EH153" s="225">
        <f t="shared" si="790"/>
        <v>106</v>
      </c>
      <c r="EI153" s="233">
        <f t="shared" si="791"/>
        <v>105</v>
      </c>
      <c r="EJ153" s="225">
        <f t="shared" si="792"/>
        <v>0</v>
      </c>
      <c r="EK153" s="233">
        <f t="shared" si="793"/>
        <v>0</v>
      </c>
      <c r="EL153" s="375">
        <v>3.7</v>
      </c>
      <c r="EM153" s="374">
        <v>3.9984905660377361</v>
      </c>
      <c r="EN153" s="232">
        <f t="shared" si="794"/>
        <v>166.5</v>
      </c>
      <c r="EO153" s="233">
        <f t="shared" si="795"/>
        <v>211.92000000000002</v>
      </c>
      <c r="EP153" s="375">
        <v>4.5999999999999996</v>
      </c>
      <c r="EQ153" s="374">
        <v>4.5026923076923078</v>
      </c>
      <c r="ER153" s="232">
        <f t="shared" si="796"/>
        <v>280.59999999999997</v>
      </c>
      <c r="ES153" s="233">
        <f t="shared" si="797"/>
        <v>234.14000000000001</v>
      </c>
      <c r="ET153" s="375"/>
      <c r="EU153" s="384"/>
      <c r="EV153" s="232">
        <f t="shared" si="798"/>
        <v>0</v>
      </c>
      <c r="EW153" s="233">
        <f t="shared" si="799"/>
        <v>0</v>
      </c>
      <c r="EX153" s="545">
        <f t="shared" si="800"/>
        <v>4.2179245283018867</v>
      </c>
      <c r="EY153" s="546">
        <f t="shared" si="801"/>
        <v>4.2481904761904765</v>
      </c>
      <c r="EZ153" s="232">
        <f t="shared" si="802"/>
        <v>447.09999999999997</v>
      </c>
      <c r="FA153" s="233">
        <f t="shared" si="803"/>
        <v>446.06000000000006</v>
      </c>
      <c r="FB153" s="257"/>
      <c r="FC153" s="253"/>
      <c r="FD153" s="232">
        <f t="shared" si="804"/>
        <v>0</v>
      </c>
      <c r="FE153" s="233">
        <f t="shared" si="805"/>
        <v>0</v>
      </c>
      <c r="FF153" s="257"/>
      <c r="FG153" s="253"/>
      <c r="FH153" s="232">
        <f t="shared" si="806"/>
        <v>0</v>
      </c>
      <c r="FI153" s="233">
        <f t="shared" si="807"/>
        <v>0</v>
      </c>
      <c r="FJ153" s="254"/>
      <c r="FK153" s="253"/>
      <c r="FL153" s="232">
        <f t="shared" si="808"/>
        <v>0</v>
      </c>
      <c r="FM153" s="233">
        <f t="shared" si="809"/>
        <v>0</v>
      </c>
      <c r="FN153" s="232">
        <f t="shared" si="810"/>
        <v>0</v>
      </c>
      <c r="FO153" s="233">
        <f t="shared" si="811"/>
        <v>0</v>
      </c>
      <c r="FP153" s="232">
        <f t="shared" si="812"/>
        <v>0</v>
      </c>
      <c r="FQ153" s="233">
        <f t="shared" si="813"/>
        <v>0</v>
      </c>
      <c r="FR153" s="254">
        <v>8</v>
      </c>
      <c r="FS153" s="253"/>
      <c r="FT153" s="232">
        <f t="shared" si="814"/>
        <v>0</v>
      </c>
      <c r="FU153" s="233">
        <f t="shared" si="815"/>
        <v>0</v>
      </c>
      <c r="FV153" s="254"/>
      <c r="FW153" s="253"/>
      <c r="FX153" s="232">
        <f t="shared" si="816"/>
        <v>0</v>
      </c>
      <c r="FY153" s="233">
        <f t="shared" si="817"/>
        <v>0</v>
      </c>
      <c r="FZ153" s="254"/>
      <c r="GA153" s="253"/>
      <c r="GB153" s="232">
        <f t="shared" si="818"/>
        <v>0</v>
      </c>
      <c r="GC153" s="233">
        <f t="shared" si="819"/>
        <v>0</v>
      </c>
      <c r="GD153" s="249">
        <f t="shared" si="820"/>
        <v>159</v>
      </c>
      <c r="GE153" s="233">
        <f t="shared" si="821"/>
        <v>186</v>
      </c>
      <c r="GF153" s="232">
        <f t="shared" si="822"/>
        <v>0</v>
      </c>
      <c r="GG153" s="233">
        <f t="shared" si="823"/>
        <v>0</v>
      </c>
      <c r="GH153" s="232">
        <f t="shared" si="824"/>
        <v>654.32000000000005</v>
      </c>
      <c r="GI153" s="233">
        <f t="shared" si="825"/>
        <v>801.03</v>
      </c>
      <c r="GJ153" s="232" t="str">
        <f t="shared" si="826"/>
        <v/>
      </c>
      <c r="GK153" s="233" t="str">
        <f t="shared" si="827"/>
        <v/>
      </c>
      <c r="GL153" s="249">
        <f t="shared" si="828"/>
        <v>93</v>
      </c>
      <c r="GM153" s="233">
        <f t="shared" si="829"/>
        <v>83</v>
      </c>
      <c r="GN153" s="232">
        <f t="shared" si="830"/>
        <v>0</v>
      </c>
      <c r="GO153" s="233">
        <f t="shared" si="831"/>
        <v>0</v>
      </c>
      <c r="GP153" s="232">
        <f t="shared" si="832"/>
        <v>488.59999999999997</v>
      </c>
      <c r="GQ153" s="233">
        <f t="shared" si="833"/>
        <v>431.31</v>
      </c>
      <c r="GR153" s="232">
        <f t="shared" si="834"/>
        <v>0</v>
      </c>
      <c r="GS153" s="233">
        <f t="shared" si="835"/>
        <v>0</v>
      </c>
      <c r="GT153" s="249">
        <f t="shared" si="836"/>
        <v>252</v>
      </c>
      <c r="GU153" s="233">
        <f t="shared" si="837"/>
        <v>269</v>
      </c>
      <c r="GV153" s="232">
        <f t="shared" si="838"/>
        <v>0</v>
      </c>
      <c r="GW153" s="233">
        <f t="shared" si="839"/>
        <v>0</v>
      </c>
      <c r="GX153" s="232">
        <f t="shared" si="840"/>
        <v>1142.92</v>
      </c>
      <c r="GY153" s="233">
        <f t="shared" si="841"/>
        <v>1232.3399999999999</v>
      </c>
      <c r="GZ153" s="232" t="str">
        <f t="shared" si="842"/>
        <v/>
      </c>
      <c r="HA153" s="233" t="str">
        <f t="shared" si="843"/>
        <v/>
      </c>
      <c r="HB153" s="249">
        <f t="shared" si="844"/>
        <v>0</v>
      </c>
      <c r="HC153" s="233">
        <f t="shared" si="845"/>
        <v>0</v>
      </c>
      <c r="HD153" s="232">
        <f t="shared" si="846"/>
        <v>0</v>
      </c>
      <c r="HE153" s="233">
        <f t="shared" si="847"/>
        <v>0</v>
      </c>
      <c r="HF153" s="232" t="str">
        <f t="shared" si="848"/>
        <v/>
      </c>
      <c r="HG153" s="233" t="str">
        <f t="shared" si="849"/>
        <v/>
      </c>
      <c r="HH153" s="232" t="str">
        <f t="shared" si="850"/>
        <v/>
      </c>
      <c r="HI153" s="233" t="str">
        <f t="shared" si="851"/>
        <v/>
      </c>
      <c r="HJ153" s="249">
        <f t="shared" si="852"/>
        <v>1142.9199999999998</v>
      </c>
      <c r="HK153" s="233">
        <f t="shared" si="853"/>
        <v>1232.3400000000001</v>
      </c>
      <c r="HL153" s="232" t="str">
        <f t="shared" si="854"/>
        <v/>
      </c>
      <c r="HM153" s="232" t="str">
        <f t="shared" si="855"/>
        <v/>
      </c>
    </row>
    <row r="154" spans="1:221" ht="15.75">
      <c r="A154" s="377" t="s">
        <v>84</v>
      </c>
      <c r="B154" s="380" t="s">
        <v>680</v>
      </c>
      <c r="C154" s="381"/>
      <c r="D154" s="368">
        <v>434061</v>
      </c>
      <c r="E154" s="371">
        <v>9</v>
      </c>
      <c r="F154" s="332">
        <v>170</v>
      </c>
      <c r="G154" s="372">
        <v>211</v>
      </c>
      <c r="H154" s="254">
        <v>3</v>
      </c>
      <c r="I154" s="372">
        <v>2</v>
      </c>
      <c r="J154" s="232">
        <f t="shared" si="707"/>
        <v>167</v>
      </c>
      <c r="K154" s="233">
        <f t="shared" si="708"/>
        <v>209</v>
      </c>
      <c r="L154" s="253"/>
      <c r="M154" s="253"/>
      <c r="N154" s="232">
        <f t="shared" si="856"/>
        <v>167</v>
      </c>
      <c r="O154" s="233">
        <f t="shared" si="709"/>
        <v>209</v>
      </c>
      <c r="P154" s="232">
        <f t="shared" si="710"/>
        <v>0</v>
      </c>
      <c r="Q154" s="233">
        <f t="shared" si="711"/>
        <v>0</v>
      </c>
      <c r="R154" s="254">
        <v>3</v>
      </c>
      <c r="S154" s="373">
        <v>2</v>
      </c>
      <c r="T154" s="232">
        <f t="shared" si="712"/>
        <v>0</v>
      </c>
      <c r="U154" s="233">
        <f t="shared" si="713"/>
        <v>0</v>
      </c>
      <c r="V154" s="254"/>
      <c r="W154" s="373">
        <v>1</v>
      </c>
      <c r="X154" s="232">
        <f t="shared" si="714"/>
        <v>0</v>
      </c>
      <c r="Y154" s="233">
        <f t="shared" si="715"/>
        <v>0</v>
      </c>
      <c r="Z154" s="254"/>
      <c r="AA154" s="256"/>
      <c r="AB154" s="232">
        <f t="shared" si="716"/>
        <v>0</v>
      </c>
      <c r="AC154" s="233">
        <f t="shared" si="717"/>
        <v>0</v>
      </c>
      <c r="AD154" s="225">
        <f t="shared" si="718"/>
        <v>3</v>
      </c>
      <c r="AE154" s="233">
        <f t="shared" si="719"/>
        <v>3</v>
      </c>
      <c r="AF154" s="225">
        <f t="shared" si="720"/>
        <v>0</v>
      </c>
      <c r="AG154" s="233">
        <f t="shared" si="721"/>
        <v>0</v>
      </c>
      <c r="AH154" s="245">
        <v>1.74</v>
      </c>
      <c r="AI154" s="374">
        <v>3.24</v>
      </c>
      <c r="AJ154" s="232">
        <f t="shared" si="722"/>
        <v>5.22</v>
      </c>
      <c r="AK154" s="233">
        <f t="shared" si="723"/>
        <v>6.48</v>
      </c>
      <c r="AL154" s="245"/>
      <c r="AM154" s="374">
        <v>3.95</v>
      </c>
      <c r="AN154" s="232">
        <f t="shared" si="724"/>
        <v>0</v>
      </c>
      <c r="AO154" s="233">
        <f t="shared" si="725"/>
        <v>3.95</v>
      </c>
      <c r="AP154" s="245"/>
      <c r="AQ154" s="286"/>
      <c r="AR154" s="232">
        <f t="shared" si="726"/>
        <v>0</v>
      </c>
      <c r="AS154" s="233">
        <f t="shared" si="727"/>
        <v>0</v>
      </c>
      <c r="AT154" s="545">
        <f t="shared" si="728"/>
        <v>1.74</v>
      </c>
      <c r="AU154" s="546">
        <f t="shared" si="729"/>
        <v>3.4766666666666666</v>
      </c>
      <c r="AV154" s="232">
        <f t="shared" si="730"/>
        <v>5.22</v>
      </c>
      <c r="AW154" s="233">
        <f t="shared" si="731"/>
        <v>10.43</v>
      </c>
      <c r="AX154" s="257"/>
      <c r="AY154" s="253"/>
      <c r="AZ154" s="232">
        <f t="shared" si="732"/>
        <v>0</v>
      </c>
      <c r="BA154" s="233">
        <f t="shared" si="733"/>
        <v>0</v>
      </c>
      <c r="BB154" s="257"/>
      <c r="BC154" s="253"/>
      <c r="BD154" s="232">
        <f t="shared" si="734"/>
        <v>0</v>
      </c>
      <c r="BE154" s="233">
        <f t="shared" si="735"/>
        <v>0</v>
      </c>
      <c r="BF154" s="254"/>
      <c r="BG154" s="253"/>
      <c r="BH154" s="232">
        <f t="shared" si="736"/>
        <v>0</v>
      </c>
      <c r="BI154" s="233">
        <f t="shared" si="737"/>
        <v>0</v>
      </c>
      <c r="BJ154" s="232">
        <f t="shared" si="738"/>
        <v>0</v>
      </c>
      <c r="BK154" s="233">
        <f t="shared" si="739"/>
        <v>0</v>
      </c>
      <c r="BL154" s="232">
        <f t="shared" si="740"/>
        <v>0</v>
      </c>
      <c r="BM154" s="233">
        <f t="shared" si="741"/>
        <v>0</v>
      </c>
      <c r="BN154" s="257">
        <v>38</v>
      </c>
      <c r="BO154" s="373">
        <v>80</v>
      </c>
      <c r="BP154" s="232">
        <f t="shared" si="742"/>
        <v>0</v>
      </c>
      <c r="BQ154" s="233">
        <f t="shared" si="743"/>
        <v>0</v>
      </c>
      <c r="BR154" s="257">
        <v>25</v>
      </c>
      <c r="BS154" s="373">
        <v>24</v>
      </c>
      <c r="BT154" s="232">
        <f t="shared" si="744"/>
        <v>0</v>
      </c>
      <c r="BU154" s="233">
        <f t="shared" si="745"/>
        <v>0</v>
      </c>
      <c r="BV154" s="254"/>
      <c r="BW154" s="256"/>
      <c r="BX154" s="232">
        <f t="shared" si="746"/>
        <v>0</v>
      </c>
      <c r="BY154" s="233">
        <f t="shared" si="747"/>
        <v>0</v>
      </c>
      <c r="BZ154" s="225">
        <f t="shared" si="748"/>
        <v>63</v>
      </c>
      <c r="CA154" s="233">
        <f t="shared" si="749"/>
        <v>104</v>
      </c>
      <c r="CB154" s="225">
        <f t="shared" si="750"/>
        <v>0</v>
      </c>
      <c r="CC154" s="233">
        <f t="shared" si="751"/>
        <v>0</v>
      </c>
      <c r="CD154" s="375">
        <v>3.4</v>
      </c>
      <c r="CE154" s="374">
        <v>3.6868750000000006</v>
      </c>
      <c r="CF154" s="232">
        <f t="shared" si="752"/>
        <v>129.19999999999999</v>
      </c>
      <c r="CG154" s="233">
        <f t="shared" si="753"/>
        <v>294.95000000000005</v>
      </c>
      <c r="CH154" s="375">
        <v>4.8</v>
      </c>
      <c r="CI154" s="374">
        <v>5.1320833333333331</v>
      </c>
      <c r="CJ154" s="232">
        <f t="shared" si="754"/>
        <v>120</v>
      </c>
      <c r="CK154" s="233">
        <f t="shared" si="755"/>
        <v>123.16999999999999</v>
      </c>
      <c r="CL154" s="375"/>
      <c r="CM154" s="384"/>
      <c r="CN154" s="232">
        <f t="shared" si="756"/>
        <v>0</v>
      </c>
      <c r="CO154" s="233">
        <f t="shared" si="757"/>
        <v>0</v>
      </c>
      <c r="CP154" s="232">
        <f t="shared" si="758"/>
        <v>3.9555555555555553</v>
      </c>
      <c r="CQ154" s="546">
        <f t="shared" si="759"/>
        <v>4.0203846153846152</v>
      </c>
      <c r="CR154" s="232">
        <f t="shared" si="760"/>
        <v>249.2</v>
      </c>
      <c r="CS154" s="233">
        <f t="shared" si="761"/>
        <v>418.12</v>
      </c>
      <c r="CT154" s="257"/>
      <c r="CU154" s="253"/>
      <c r="CV154" s="232">
        <f t="shared" si="762"/>
        <v>0</v>
      </c>
      <c r="CW154" s="233">
        <f t="shared" si="763"/>
        <v>0</v>
      </c>
      <c r="CX154" s="257"/>
      <c r="CY154" s="253"/>
      <c r="CZ154" s="232">
        <f t="shared" si="764"/>
        <v>0</v>
      </c>
      <c r="DA154" s="233">
        <f t="shared" si="765"/>
        <v>0</v>
      </c>
      <c r="DB154" s="254"/>
      <c r="DC154" s="253"/>
      <c r="DD154" s="232">
        <f t="shared" si="766"/>
        <v>0</v>
      </c>
      <c r="DE154" s="233">
        <f t="shared" si="767"/>
        <v>0</v>
      </c>
      <c r="DF154" s="232">
        <f t="shared" si="768"/>
        <v>0</v>
      </c>
      <c r="DG154" s="233">
        <f t="shared" si="769"/>
        <v>0</v>
      </c>
      <c r="DH154" s="232">
        <f t="shared" si="770"/>
        <v>0</v>
      </c>
      <c r="DI154" s="233">
        <f t="shared" si="771"/>
        <v>0</v>
      </c>
      <c r="DJ154" s="232">
        <f t="shared" si="772"/>
        <v>66</v>
      </c>
      <c r="DK154" s="233">
        <f t="shared" si="773"/>
        <v>107</v>
      </c>
      <c r="DL154" s="232">
        <f t="shared" si="774"/>
        <v>0</v>
      </c>
      <c r="DM154" s="233">
        <f t="shared" si="775"/>
        <v>0</v>
      </c>
      <c r="DN154" s="545">
        <f t="shared" si="776"/>
        <v>3.8548484848484845</v>
      </c>
      <c r="DO154" s="546">
        <f t="shared" si="777"/>
        <v>4.005140186915888</v>
      </c>
      <c r="DP154" s="232">
        <f t="shared" si="778"/>
        <v>254.42</v>
      </c>
      <c r="DQ154" s="233">
        <f t="shared" si="779"/>
        <v>428.55</v>
      </c>
      <c r="DR154" s="232">
        <f t="shared" si="780"/>
        <v>0</v>
      </c>
      <c r="DS154" s="233">
        <f t="shared" si="781"/>
        <v>0</v>
      </c>
      <c r="DT154" s="232">
        <f t="shared" si="782"/>
        <v>0</v>
      </c>
      <c r="DU154" s="233">
        <f t="shared" si="783"/>
        <v>0</v>
      </c>
      <c r="DV154" s="257">
        <v>34</v>
      </c>
      <c r="DW154" s="376">
        <v>65</v>
      </c>
      <c r="DX154" s="232">
        <f t="shared" si="784"/>
        <v>0</v>
      </c>
      <c r="DY154" s="233">
        <f t="shared" si="785"/>
        <v>0</v>
      </c>
      <c r="DZ154" s="257">
        <v>36</v>
      </c>
      <c r="EA154" s="376">
        <v>37</v>
      </c>
      <c r="EB154" s="232">
        <f t="shared" si="786"/>
        <v>0</v>
      </c>
      <c r="EC154" s="233">
        <f t="shared" si="787"/>
        <v>0</v>
      </c>
      <c r="ED154" s="254"/>
      <c r="EE154" s="256"/>
      <c r="EF154" s="232">
        <f t="shared" si="788"/>
        <v>0</v>
      </c>
      <c r="EG154" s="233">
        <f t="shared" si="789"/>
        <v>0</v>
      </c>
      <c r="EH154" s="225">
        <f t="shared" si="790"/>
        <v>70</v>
      </c>
      <c r="EI154" s="233">
        <f t="shared" si="791"/>
        <v>102</v>
      </c>
      <c r="EJ154" s="225">
        <f t="shared" si="792"/>
        <v>0</v>
      </c>
      <c r="EK154" s="233">
        <f t="shared" si="793"/>
        <v>0</v>
      </c>
      <c r="EL154" s="375">
        <v>2.7</v>
      </c>
      <c r="EM154" s="374">
        <v>2.6606153846153839</v>
      </c>
      <c r="EN154" s="232">
        <f t="shared" si="794"/>
        <v>91.800000000000011</v>
      </c>
      <c r="EO154" s="233">
        <f t="shared" si="795"/>
        <v>172.93999999999997</v>
      </c>
      <c r="EP154" s="375">
        <v>4.4000000000000004</v>
      </c>
      <c r="EQ154" s="374">
        <v>4.5997297297297299</v>
      </c>
      <c r="ER154" s="232">
        <f t="shared" si="796"/>
        <v>158.4</v>
      </c>
      <c r="ES154" s="233">
        <f t="shared" si="797"/>
        <v>170.19</v>
      </c>
      <c r="ET154" s="375"/>
      <c r="EU154" s="384"/>
      <c r="EV154" s="232">
        <f t="shared" si="798"/>
        <v>0</v>
      </c>
      <c r="EW154" s="233">
        <f t="shared" si="799"/>
        <v>0</v>
      </c>
      <c r="EX154" s="545">
        <f t="shared" si="800"/>
        <v>3.5742857142857147</v>
      </c>
      <c r="EY154" s="546">
        <f t="shared" si="801"/>
        <v>3.364019607843137</v>
      </c>
      <c r="EZ154" s="232">
        <f t="shared" si="802"/>
        <v>250.20000000000005</v>
      </c>
      <c r="FA154" s="233">
        <f t="shared" si="803"/>
        <v>343.13</v>
      </c>
      <c r="FB154" s="257"/>
      <c r="FC154" s="253"/>
      <c r="FD154" s="232">
        <f t="shared" si="804"/>
        <v>0</v>
      </c>
      <c r="FE154" s="233">
        <f t="shared" si="805"/>
        <v>0</v>
      </c>
      <c r="FF154" s="257"/>
      <c r="FG154" s="253"/>
      <c r="FH154" s="232">
        <f t="shared" si="806"/>
        <v>0</v>
      </c>
      <c r="FI154" s="233">
        <f t="shared" si="807"/>
        <v>0</v>
      </c>
      <c r="FJ154" s="254"/>
      <c r="FK154" s="253"/>
      <c r="FL154" s="232">
        <f t="shared" si="808"/>
        <v>0</v>
      </c>
      <c r="FM154" s="233">
        <f t="shared" si="809"/>
        <v>0</v>
      </c>
      <c r="FN154" s="232">
        <f t="shared" si="810"/>
        <v>0</v>
      </c>
      <c r="FO154" s="233">
        <f t="shared" si="811"/>
        <v>0</v>
      </c>
      <c r="FP154" s="232">
        <f t="shared" si="812"/>
        <v>0</v>
      </c>
      <c r="FQ154" s="233">
        <f t="shared" si="813"/>
        <v>0</v>
      </c>
      <c r="FR154" s="254">
        <v>31</v>
      </c>
      <c r="FS154" s="253"/>
      <c r="FT154" s="232">
        <f t="shared" si="814"/>
        <v>0</v>
      </c>
      <c r="FU154" s="233">
        <f t="shared" si="815"/>
        <v>0</v>
      </c>
      <c r="FV154" s="254"/>
      <c r="FW154" s="253"/>
      <c r="FX154" s="232">
        <f t="shared" si="816"/>
        <v>0</v>
      </c>
      <c r="FY154" s="233">
        <f t="shared" si="817"/>
        <v>0</v>
      </c>
      <c r="FZ154" s="254"/>
      <c r="GA154" s="253"/>
      <c r="GB154" s="232">
        <f t="shared" si="818"/>
        <v>0</v>
      </c>
      <c r="GC154" s="233">
        <f t="shared" si="819"/>
        <v>0</v>
      </c>
      <c r="GD154" s="249">
        <f t="shared" si="820"/>
        <v>75</v>
      </c>
      <c r="GE154" s="233">
        <f t="shared" si="821"/>
        <v>147</v>
      </c>
      <c r="GF154" s="232">
        <f t="shared" si="822"/>
        <v>0</v>
      </c>
      <c r="GG154" s="233">
        <f t="shared" si="823"/>
        <v>0</v>
      </c>
      <c r="GH154" s="232">
        <f t="shared" si="824"/>
        <v>226.22</v>
      </c>
      <c r="GI154" s="233">
        <f t="shared" si="825"/>
        <v>474.37</v>
      </c>
      <c r="GJ154" s="232" t="str">
        <f t="shared" si="826"/>
        <v/>
      </c>
      <c r="GK154" s="233" t="str">
        <f t="shared" si="827"/>
        <v/>
      </c>
      <c r="GL154" s="249">
        <f t="shared" si="828"/>
        <v>61</v>
      </c>
      <c r="GM154" s="233">
        <f t="shared" si="829"/>
        <v>62</v>
      </c>
      <c r="GN154" s="232">
        <f t="shared" si="830"/>
        <v>0</v>
      </c>
      <c r="GO154" s="233">
        <f t="shared" si="831"/>
        <v>0</v>
      </c>
      <c r="GP154" s="232">
        <f t="shared" si="832"/>
        <v>278.39999999999998</v>
      </c>
      <c r="GQ154" s="233">
        <f t="shared" si="833"/>
        <v>297.31</v>
      </c>
      <c r="GR154" s="232">
        <f t="shared" si="834"/>
        <v>0</v>
      </c>
      <c r="GS154" s="233">
        <f t="shared" si="835"/>
        <v>0</v>
      </c>
      <c r="GT154" s="249">
        <f t="shared" si="836"/>
        <v>136</v>
      </c>
      <c r="GU154" s="233">
        <f t="shared" si="837"/>
        <v>209</v>
      </c>
      <c r="GV154" s="232">
        <f t="shared" si="838"/>
        <v>0</v>
      </c>
      <c r="GW154" s="233">
        <f t="shared" si="839"/>
        <v>0</v>
      </c>
      <c r="GX154" s="232">
        <f t="shared" si="840"/>
        <v>504.62</v>
      </c>
      <c r="GY154" s="233">
        <f t="shared" si="841"/>
        <v>771.68000000000006</v>
      </c>
      <c r="GZ154" s="232" t="str">
        <f t="shared" si="842"/>
        <v/>
      </c>
      <c r="HA154" s="233" t="str">
        <f t="shared" si="843"/>
        <v/>
      </c>
      <c r="HB154" s="249">
        <f t="shared" si="844"/>
        <v>0</v>
      </c>
      <c r="HC154" s="233">
        <f t="shared" si="845"/>
        <v>0</v>
      </c>
      <c r="HD154" s="232">
        <f t="shared" si="846"/>
        <v>0</v>
      </c>
      <c r="HE154" s="233">
        <f t="shared" si="847"/>
        <v>0</v>
      </c>
      <c r="HF154" s="232" t="str">
        <f t="shared" si="848"/>
        <v/>
      </c>
      <c r="HG154" s="233" t="str">
        <f t="shared" si="849"/>
        <v/>
      </c>
      <c r="HH154" s="232" t="str">
        <f t="shared" si="850"/>
        <v/>
      </c>
      <c r="HI154" s="233" t="str">
        <f t="shared" si="851"/>
        <v/>
      </c>
      <c r="HJ154" s="249">
        <f t="shared" si="852"/>
        <v>504.62</v>
      </c>
      <c r="HK154" s="233">
        <f t="shared" si="853"/>
        <v>771.68000000000006</v>
      </c>
      <c r="HL154" s="232" t="str">
        <f t="shared" si="854"/>
        <v/>
      </c>
      <c r="HM154" s="232" t="str">
        <f t="shared" si="855"/>
        <v/>
      </c>
    </row>
    <row r="155" spans="1:221" ht="15.75">
      <c r="A155" s="377" t="s">
        <v>84</v>
      </c>
      <c r="B155" s="379" t="s">
        <v>681</v>
      </c>
      <c r="C155" s="393" t="s">
        <v>694</v>
      </c>
      <c r="D155" s="368">
        <v>440624</v>
      </c>
      <c r="E155" s="371">
        <v>10</v>
      </c>
      <c r="F155" s="332">
        <v>99</v>
      </c>
      <c r="G155" s="372">
        <v>125</v>
      </c>
      <c r="H155" s="254">
        <v>0</v>
      </c>
      <c r="I155" s="372">
        <v>4</v>
      </c>
      <c r="J155" s="232">
        <f t="shared" si="707"/>
        <v>99</v>
      </c>
      <c r="K155" s="233">
        <f t="shared" si="708"/>
        <v>121</v>
      </c>
      <c r="L155" s="253"/>
      <c r="M155" s="253"/>
      <c r="N155" s="232">
        <f t="shared" si="856"/>
        <v>99</v>
      </c>
      <c r="O155" s="233">
        <f t="shared" si="709"/>
        <v>121</v>
      </c>
      <c r="P155" s="232">
        <f t="shared" si="710"/>
        <v>0</v>
      </c>
      <c r="Q155" s="233">
        <f t="shared" si="711"/>
        <v>0</v>
      </c>
      <c r="R155" s="254">
        <v>2</v>
      </c>
      <c r="S155" s="373">
        <v>4</v>
      </c>
      <c r="T155" s="232">
        <f t="shared" si="712"/>
        <v>0</v>
      </c>
      <c r="U155" s="233">
        <f t="shared" si="713"/>
        <v>0</v>
      </c>
      <c r="V155" s="254">
        <v>1</v>
      </c>
      <c r="W155" s="373">
        <v>1</v>
      </c>
      <c r="X155" s="232">
        <f t="shared" si="714"/>
        <v>0</v>
      </c>
      <c r="Y155" s="233">
        <f t="shared" si="715"/>
        <v>0</v>
      </c>
      <c r="Z155" s="254"/>
      <c r="AA155" s="256"/>
      <c r="AB155" s="232">
        <f t="shared" si="716"/>
        <v>0</v>
      </c>
      <c r="AC155" s="233">
        <f t="shared" si="717"/>
        <v>0</v>
      </c>
      <c r="AD155" s="225">
        <f t="shared" si="718"/>
        <v>3</v>
      </c>
      <c r="AE155" s="233">
        <f t="shared" si="719"/>
        <v>5</v>
      </c>
      <c r="AF155" s="225">
        <f t="shared" si="720"/>
        <v>0</v>
      </c>
      <c r="AG155" s="233">
        <f t="shared" si="721"/>
        <v>0</v>
      </c>
      <c r="AH155" s="245">
        <v>2.33</v>
      </c>
      <c r="AI155" s="374">
        <v>2.085</v>
      </c>
      <c r="AJ155" s="232">
        <f t="shared" si="722"/>
        <v>4.66</v>
      </c>
      <c r="AK155" s="233">
        <f t="shared" si="723"/>
        <v>8.34</v>
      </c>
      <c r="AL155" s="245">
        <v>1.7</v>
      </c>
      <c r="AM155" s="374">
        <v>2.33</v>
      </c>
      <c r="AN155" s="232">
        <f t="shared" si="724"/>
        <v>1.7</v>
      </c>
      <c r="AO155" s="233">
        <f t="shared" si="725"/>
        <v>2.33</v>
      </c>
      <c r="AP155" s="245"/>
      <c r="AQ155" s="286"/>
      <c r="AR155" s="232">
        <f t="shared" si="726"/>
        <v>0</v>
      </c>
      <c r="AS155" s="233">
        <f t="shared" si="727"/>
        <v>0</v>
      </c>
      <c r="AT155" s="545">
        <f t="shared" si="728"/>
        <v>2.12</v>
      </c>
      <c r="AU155" s="546">
        <f t="shared" si="729"/>
        <v>2.1339999999999999</v>
      </c>
      <c r="AV155" s="232">
        <f t="shared" si="730"/>
        <v>6.36</v>
      </c>
      <c r="AW155" s="233">
        <f t="shared" si="731"/>
        <v>10.67</v>
      </c>
      <c r="AX155" s="257"/>
      <c r="AY155" s="253"/>
      <c r="AZ155" s="232">
        <f t="shared" si="732"/>
        <v>0</v>
      </c>
      <c r="BA155" s="233">
        <f t="shared" si="733"/>
        <v>0</v>
      </c>
      <c r="BB155" s="257"/>
      <c r="BC155" s="253"/>
      <c r="BD155" s="232">
        <f t="shared" si="734"/>
        <v>0</v>
      </c>
      <c r="BE155" s="233">
        <f t="shared" si="735"/>
        <v>0</v>
      </c>
      <c r="BF155" s="254"/>
      <c r="BG155" s="253"/>
      <c r="BH155" s="232">
        <f t="shared" si="736"/>
        <v>0</v>
      </c>
      <c r="BI155" s="233">
        <f t="shared" si="737"/>
        <v>0</v>
      </c>
      <c r="BJ155" s="232">
        <f t="shared" si="738"/>
        <v>0</v>
      </c>
      <c r="BK155" s="233">
        <f t="shared" si="739"/>
        <v>0</v>
      </c>
      <c r="BL155" s="232">
        <f t="shared" si="740"/>
        <v>0</v>
      </c>
      <c r="BM155" s="233">
        <f t="shared" si="741"/>
        <v>0</v>
      </c>
      <c r="BN155" s="257">
        <v>33</v>
      </c>
      <c r="BO155" s="373">
        <v>56</v>
      </c>
      <c r="BP155" s="232">
        <f t="shared" si="742"/>
        <v>0</v>
      </c>
      <c r="BQ155" s="233">
        <f t="shared" si="743"/>
        <v>0</v>
      </c>
      <c r="BR155" s="257">
        <v>16</v>
      </c>
      <c r="BS155" s="373">
        <v>15</v>
      </c>
      <c r="BT155" s="232">
        <f t="shared" si="744"/>
        <v>0</v>
      </c>
      <c r="BU155" s="233">
        <f t="shared" si="745"/>
        <v>0</v>
      </c>
      <c r="BV155" s="254"/>
      <c r="BW155" s="256"/>
      <c r="BX155" s="232">
        <f t="shared" si="746"/>
        <v>0</v>
      </c>
      <c r="BY155" s="233">
        <f t="shared" si="747"/>
        <v>0</v>
      </c>
      <c r="BZ155" s="225">
        <f t="shared" si="748"/>
        <v>49</v>
      </c>
      <c r="CA155" s="233">
        <f t="shared" si="749"/>
        <v>71</v>
      </c>
      <c r="CB155" s="225">
        <f t="shared" si="750"/>
        <v>0</v>
      </c>
      <c r="CC155" s="233">
        <f t="shared" si="751"/>
        <v>0</v>
      </c>
      <c r="CD155" s="375">
        <v>2.9</v>
      </c>
      <c r="CE155" s="374">
        <v>2.9201785714285711</v>
      </c>
      <c r="CF155" s="232">
        <f t="shared" si="752"/>
        <v>95.7</v>
      </c>
      <c r="CG155" s="233">
        <f t="shared" si="753"/>
        <v>163.52999999999997</v>
      </c>
      <c r="CH155" s="375">
        <v>3.9</v>
      </c>
      <c r="CI155" s="374">
        <v>3.6733333333333329</v>
      </c>
      <c r="CJ155" s="232">
        <f t="shared" si="754"/>
        <v>62.4</v>
      </c>
      <c r="CK155" s="233">
        <f t="shared" si="755"/>
        <v>55.099999999999994</v>
      </c>
      <c r="CL155" s="375"/>
      <c r="CM155" s="384"/>
      <c r="CN155" s="232">
        <f t="shared" si="756"/>
        <v>0</v>
      </c>
      <c r="CO155" s="233">
        <f t="shared" si="757"/>
        <v>0</v>
      </c>
      <c r="CP155" s="232">
        <f t="shared" si="758"/>
        <v>3.2265306122448978</v>
      </c>
      <c r="CQ155" s="546">
        <f t="shared" si="759"/>
        <v>3.0792957746478868</v>
      </c>
      <c r="CR155" s="232">
        <f t="shared" si="760"/>
        <v>158.1</v>
      </c>
      <c r="CS155" s="233">
        <f t="shared" si="761"/>
        <v>218.62999999999997</v>
      </c>
      <c r="CT155" s="257"/>
      <c r="CU155" s="253"/>
      <c r="CV155" s="232">
        <f t="shared" si="762"/>
        <v>0</v>
      </c>
      <c r="CW155" s="233">
        <f t="shared" si="763"/>
        <v>0</v>
      </c>
      <c r="CX155" s="257"/>
      <c r="CY155" s="253"/>
      <c r="CZ155" s="232">
        <f t="shared" si="764"/>
        <v>0</v>
      </c>
      <c r="DA155" s="233">
        <f t="shared" si="765"/>
        <v>0</v>
      </c>
      <c r="DB155" s="254"/>
      <c r="DC155" s="253"/>
      <c r="DD155" s="232">
        <f t="shared" si="766"/>
        <v>0</v>
      </c>
      <c r="DE155" s="233">
        <f t="shared" si="767"/>
        <v>0</v>
      </c>
      <c r="DF155" s="232">
        <f t="shared" si="768"/>
        <v>0</v>
      </c>
      <c r="DG155" s="233">
        <f t="shared" si="769"/>
        <v>0</v>
      </c>
      <c r="DH155" s="232">
        <f t="shared" si="770"/>
        <v>0</v>
      </c>
      <c r="DI155" s="233">
        <f t="shared" si="771"/>
        <v>0</v>
      </c>
      <c r="DJ155" s="232">
        <f t="shared" si="772"/>
        <v>52</v>
      </c>
      <c r="DK155" s="233">
        <f t="shared" si="773"/>
        <v>76</v>
      </c>
      <c r="DL155" s="232">
        <f t="shared" si="774"/>
        <v>0</v>
      </c>
      <c r="DM155" s="233">
        <f t="shared" si="775"/>
        <v>0</v>
      </c>
      <c r="DN155" s="545">
        <f t="shared" si="776"/>
        <v>3.1626923076923079</v>
      </c>
      <c r="DO155" s="546">
        <f t="shared" si="777"/>
        <v>3.0171052631578941</v>
      </c>
      <c r="DP155" s="232">
        <f t="shared" si="778"/>
        <v>164.46</v>
      </c>
      <c r="DQ155" s="233">
        <f t="shared" si="779"/>
        <v>229.29999999999995</v>
      </c>
      <c r="DR155" s="232">
        <f t="shared" si="780"/>
        <v>0</v>
      </c>
      <c r="DS155" s="233">
        <f t="shared" si="781"/>
        <v>0</v>
      </c>
      <c r="DT155" s="232">
        <f t="shared" si="782"/>
        <v>0</v>
      </c>
      <c r="DU155" s="233">
        <f t="shared" si="783"/>
        <v>0</v>
      </c>
      <c r="DV155" s="257">
        <v>30</v>
      </c>
      <c r="DW155" s="376">
        <v>29</v>
      </c>
      <c r="DX155" s="232">
        <f t="shared" si="784"/>
        <v>0</v>
      </c>
      <c r="DY155" s="233">
        <f t="shared" si="785"/>
        <v>0</v>
      </c>
      <c r="DZ155" s="257">
        <v>16</v>
      </c>
      <c r="EA155" s="376">
        <v>16</v>
      </c>
      <c r="EB155" s="232">
        <f t="shared" si="786"/>
        <v>0</v>
      </c>
      <c r="EC155" s="233">
        <f t="shared" si="787"/>
        <v>0</v>
      </c>
      <c r="ED155" s="254"/>
      <c r="EE155" s="256"/>
      <c r="EF155" s="232">
        <f t="shared" si="788"/>
        <v>0</v>
      </c>
      <c r="EG155" s="233">
        <f t="shared" si="789"/>
        <v>0</v>
      </c>
      <c r="EH155" s="225">
        <f t="shared" si="790"/>
        <v>46</v>
      </c>
      <c r="EI155" s="233">
        <f t="shared" si="791"/>
        <v>45</v>
      </c>
      <c r="EJ155" s="225">
        <f t="shared" si="792"/>
        <v>0</v>
      </c>
      <c r="EK155" s="233">
        <f t="shared" si="793"/>
        <v>0</v>
      </c>
      <c r="EL155" s="375">
        <v>2.2000000000000002</v>
      </c>
      <c r="EM155" s="374">
        <v>2.1127586206896551</v>
      </c>
      <c r="EN155" s="232">
        <f t="shared" si="794"/>
        <v>66</v>
      </c>
      <c r="EO155" s="233">
        <f t="shared" si="795"/>
        <v>61.269999999999996</v>
      </c>
      <c r="EP155" s="375">
        <v>3.5</v>
      </c>
      <c r="EQ155" s="374">
        <v>2.7168749999999999</v>
      </c>
      <c r="ER155" s="232">
        <f t="shared" si="796"/>
        <v>56</v>
      </c>
      <c r="ES155" s="233">
        <f t="shared" si="797"/>
        <v>43.47</v>
      </c>
      <c r="ET155" s="375"/>
      <c r="EU155" s="384"/>
      <c r="EV155" s="232">
        <f t="shared" si="798"/>
        <v>0</v>
      </c>
      <c r="EW155" s="233">
        <f t="shared" si="799"/>
        <v>0</v>
      </c>
      <c r="EX155" s="545">
        <f t="shared" si="800"/>
        <v>2.652173913043478</v>
      </c>
      <c r="EY155" s="546">
        <f t="shared" si="801"/>
        <v>2.3275555555555556</v>
      </c>
      <c r="EZ155" s="232">
        <f t="shared" si="802"/>
        <v>121.99999999999999</v>
      </c>
      <c r="FA155" s="233">
        <f t="shared" si="803"/>
        <v>104.74000000000001</v>
      </c>
      <c r="FB155" s="257"/>
      <c r="FC155" s="253"/>
      <c r="FD155" s="232">
        <f t="shared" si="804"/>
        <v>0</v>
      </c>
      <c r="FE155" s="233">
        <f t="shared" si="805"/>
        <v>0</v>
      </c>
      <c r="FF155" s="257"/>
      <c r="FG155" s="253"/>
      <c r="FH155" s="232">
        <f t="shared" si="806"/>
        <v>0</v>
      </c>
      <c r="FI155" s="233">
        <f t="shared" si="807"/>
        <v>0</v>
      </c>
      <c r="FJ155" s="254"/>
      <c r="FK155" s="253"/>
      <c r="FL155" s="232">
        <f t="shared" si="808"/>
        <v>0</v>
      </c>
      <c r="FM155" s="233">
        <f t="shared" si="809"/>
        <v>0</v>
      </c>
      <c r="FN155" s="232">
        <f t="shared" si="810"/>
        <v>0</v>
      </c>
      <c r="FO155" s="233">
        <f t="shared" si="811"/>
        <v>0</v>
      </c>
      <c r="FP155" s="232">
        <f t="shared" si="812"/>
        <v>0</v>
      </c>
      <c r="FQ155" s="233">
        <f t="shared" si="813"/>
        <v>0</v>
      </c>
      <c r="FR155" s="254">
        <v>1</v>
      </c>
      <c r="FS155" s="253"/>
      <c r="FT155" s="232">
        <f t="shared" si="814"/>
        <v>0</v>
      </c>
      <c r="FU155" s="233">
        <f t="shared" si="815"/>
        <v>0</v>
      </c>
      <c r="FV155" s="254"/>
      <c r="FW155" s="253"/>
      <c r="FX155" s="232">
        <f t="shared" si="816"/>
        <v>0</v>
      </c>
      <c r="FY155" s="233">
        <f t="shared" si="817"/>
        <v>0</v>
      </c>
      <c r="FZ155" s="254"/>
      <c r="GA155" s="253"/>
      <c r="GB155" s="232">
        <f t="shared" si="818"/>
        <v>0</v>
      </c>
      <c r="GC155" s="233">
        <f t="shared" si="819"/>
        <v>0</v>
      </c>
      <c r="GD155" s="249">
        <f t="shared" si="820"/>
        <v>65</v>
      </c>
      <c r="GE155" s="233">
        <f t="shared" si="821"/>
        <v>89</v>
      </c>
      <c r="GF155" s="232">
        <f t="shared" si="822"/>
        <v>0</v>
      </c>
      <c r="GG155" s="233">
        <f t="shared" si="823"/>
        <v>0</v>
      </c>
      <c r="GH155" s="232">
        <f t="shared" si="824"/>
        <v>166.36</v>
      </c>
      <c r="GI155" s="233">
        <f t="shared" si="825"/>
        <v>233.14</v>
      </c>
      <c r="GJ155" s="232" t="str">
        <f t="shared" si="826"/>
        <v/>
      </c>
      <c r="GK155" s="233" t="str">
        <f t="shared" si="827"/>
        <v/>
      </c>
      <c r="GL155" s="249">
        <f t="shared" si="828"/>
        <v>33</v>
      </c>
      <c r="GM155" s="233">
        <f t="shared" si="829"/>
        <v>32</v>
      </c>
      <c r="GN155" s="232">
        <f t="shared" si="830"/>
        <v>0</v>
      </c>
      <c r="GO155" s="233">
        <f t="shared" si="831"/>
        <v>0</v>
      </c>
      <c r="GP155" s="232">
        <f t="shared" si="832"/>
        <v>120.1</v>
      </c>
      <c r="GQ155" s="233">
        <f t="shared" si="833"/>
        <v>100.89999999999999</v>
      </c>
      <c r="GR155" s="232">
        <f t="shared" si="834"/>
        <v>0</v>
      </c>
      <c r="GS155" s="233">
        <f t="shared" si="835"/>
        <v>0</v>
      </c>
      <c r="GT155" s="249">
        <f t="shared" si="836"/>
        <v>98</v>
      </c>
      <c r="GU155" s="233">
        <f t="shared" si="837"/>
        <v>121</v>
      </c>
      <c r="GV155" s="232">
        <f t="shared" si="838"/>
        <v>0</v>
      </c>
      <c r="GW155" s="233">
        <f t="shared" si="839"/>
        <v>0</v>
      </c>
      <c r="GX155" s="232">
        <f t="shared" si="840"/>
        <v>286.46000000000004</v>
      </c>
      <c r="GY155" s="233">
        <f t="shared" si="841"/>
        <v>334.03999999999996</v>
      </c>
      <c r="GZ155" s="232" t="str">
        <f t="shared" si="842"/>
        <v/>
      </c>
      <c r="HA155" s="233" t="str">
        <f t="shared" si="843"/>
        <v/>
      </c>
      <c r="HB155" s="249">
        <f t="shared" si="844"/>
        <v>0</v>
      </c>
      <c r="HC155" s="233">
        <f t="shared" si="845"/>
        <v>0</v>
      </c>
      <c r="HD155" s="232">
        <f t="shared" si="846"/>
        <v>0</v>
      </c>
      <c r="HE155" s="233">
        <f t="shared" si="847"/>
        <v>0</v>
      </c>
      <c r="HF155" s="232" t="str">
        <f t="shared" si="848"/>
        <v/>
      </c>
      <c r="HG155" s="233" t="str">
        <f t="shared" si="849"/>
        <v/>
      </c>
      <c r="HH155" s="232" t="str">
        <f t="shared" si="850"/>
        <v/>
      </c>
      <c r="HI155" s="233" t="str">
        <f t="shared" si="851"/>
        <v/>
      </c>
      <c r="HJ155" s="249">
        <f t="shared" si="852"/>
        <v>286.45999999999998</v>
      </c>
      <c r="HK155" s="233">
        <f t="shared" si="853"/>
        <v>334.03999999999996</v>
      </c>
      <c r="HL155" s="232" t="str">
        <f t="shared" si="854"/>
        <v/>
      </c>
      <c r="HM155" s="232" t="str">
        <f t="shared" si="855"/>
        <v/>
      </c>
    </row>
    <row r="156" spans="1:221" ht="15.75">
      <c r="A156" s="377" t="s">
        <v>84</v>
      </c>
      <c r="B156" s="369" t="s">
        <v>682</v>
      </c>
      <c r="C156" s="370"/>
      <c r="D156" s="368">
        <v>158884</v>
      </c>
      <c r="E156" s="371">
        <v>10</v>
      </c>
      <c r="F156" s="332">
        <v>130</v>
      </c>
      <c r="G156" s="372">
        <v>120</v>
      </c>
      <c r="H156" s="254">
        <v>1</v>
      </c>
      <c r="I156" s="372">
        <v>1</v>
      </c>
      <c r="J156" s="232">
        <f t="shared" si="707"/>
        <v>129</v>
      </c>
      <c r="K156" s="233">
        <f t="shared" si="708"/>
        <v>119</v>
      </c>
      <c r="L156" s="253"/>
      <c r="M156" s="253"/>
      <c r="N156" s="232">
        <f t="shared" si="856"/>
        <v>129</v>
      </c>
      <c r="O156" s="233">
        <f t="shared" si="709"/>
        <v>119</v>
      </c>
      <c r="P156" s="232">
        <f t="shared" si="710"/>
        <v>0</v>
      </c>
      <c r="Q156" s="233">
        <f t="shared" si="711"/>
        <v>0</v>
      </c>
      <c r="R156" s="254">
        <v>4</v>
      </c>
      <c r="S156" s="373">
        <v>5</v>
      </c>
      <c r="T156" s="232">
        <f t="shared" si="712"/>
        <v>0</v>
      </c>
      <c r="U156" s="233">
        <f t="shared" si="713"/>
        <v>0</v>
      </c>
      <c r="V156" s="254">
        <v>1</v>
      </c>
      <c r="W156" s="373">
        <v>1</v>
      </c>
      <c r="X156" s="232">
        <f t="shared" si="714"/>
        <v>0</v>
      </c>
      <c r="Y156" s="233">
        <f t="shared" si="715"/>
        <v>0</v>
      </c>
      <c r="Z156" s="254"/>
      <c r="AA156" s="256"/>
      <c r="AB156" s="232">
        <f t="shared" si="716"/>
        <v>0</v>
      </c>
      <c r="AC156" s="233">
        <f t="shared" si="717"/>
        <v>0</v>
      </c>
      <c r="AD156" s="225">
        <f t="shared" si="718"/>
        <v>5</v>
      </c>
      <c r="AE156" s="233">
        <f t="shared" si="719"/>
        <v>6</v>
      </c>
      <c r="AF156" s="225">
        <f t="shared" si="720"/>
        <v>0</v>
      </c>
      <c r="AG156" s="233">
        <f t="shared" si="721"/>
        <v>0</v>
      </c>
      <c r="AH156" s="245">
        <v>3.2050000000000001</v>
      </c>
      <c r="AI156" s="374">
        <v>2.6580000000000004</v>
      </c>
      <c r="AJ156" s="232">
        <f t="shared" si="722"/>
        <v>12.82</v>
      </c>
      <c r="AK156" s="233">
        <f t="shared" si="723"/>
        <v>13.290000000000003</v>
      </c>
      <c r="AL156" s="245">
        <v>2.33</v>
      </c>
      <c r="AM156" s="374">
        <v>2.74</v>
      </c>
      <c r="AN156" s="232">
        <f t="shared" si="724"/>
        <v>2.33</v>
      </c>
      <c r="AO156" s="233">
        <f t="shared" si="725"/>
        <v>2.74</v>
      </c>
      <c r="AP156" s="245"/>
      <c r="AQ156" s="286"/>
      <c r="AR156" s="232">
        <f t="shared" si="726"/>
        <v>0</v>
      </c>
      <c r="AS156" s="233">
        <f t="shared" si="727"/>
        <v>0</v>
      </c>
      <c r="AT156" s="545">
        <f t="shared" si="728"/>
        <v>3.0300000000000002</v>
      </c>
      <c r="AU156" s="546">
        <f t="shared" si="729"/>
        <v>2.6716666666666669</v>
      </c>
      <c r="AV156" s="232">
        <f t="shared" si="730"/>
        <v>15.150000000000002</v>
      </c>
      <c r="AW156" s="233">
        <f t="shared" si="731"/>
        <v>16.03</v>
      </c>
      <c r="AX156" s="257"/>
      <c r="AY156" s="253"/>
      <c r="AZ156" s="232">
        <f t="shared" si="732"/>
        <v>0</v>
      </c>
      <c r="BA156" s="233">
        <f t="shared" si="733"/>
        <v>0</v>
      </c>
      <c r="BB156" s="257"/>
      <c r="BC156" s="253"/>
      <c r="BD156" s="232">
        <f t="shared" si="734"/>
        <v>0</v>
      </c>
      <c r="BE156" s="233">
        <f t="shared" si="735"/>
        <v>0</v>
      </c>
      <c r="BF156" s="254"/>
      <c r="BG156" s="253"/>
      <c r="BH156" s="232">
        <f t="shared" si="736"/>
        <v>0</v>
      </c>
      <c r="BI156" s="233">
        <f t="shared" si="737"/>
        <v>0</v>
      </c>
      <c r="BJ156" s="232">
        <f t="shared" si="738"/>
        <v>0</v>
      </c>
      <c r="BK156" s="233">
        <f t="shared" si="739"/>
        <v>0</v>
      </c>
      <c r="BL156" s="232">
        <f t="shared" si="740"/>
        <v>0</v>
      </c>
      <c r="BM156" s="233">
        <f t="shared" si="741"/>
        <v>0</v>
      </c>
      <c r="BN156" s="257">
        <v>33</v>
      </c>
      <c r="BO156" s="373">
        <v>28</v>
      </c>
      <c r="BP156" s="232">
        <f t="shared" si="742"/>
        <v>0</v>
      </c>
      <c r="BQ156" s="233">
        <f t="shared" si="743"/>
        <v>0</v>
      </c>
      <c r="BR156" s="257">
        <v>6</v>
      </c>
      <c r="BS156" s="373">
        <v>10</v>
      </c>
      <c r="BT156" s="232">
        <f t="shared" si="744"/>
        <v>0</v>
      </c>
      <c r="BU156" s="233">
        <f t="shared" si="745"/>
        <v>0</v>
      </c>
      <c r="BV156" s="254"/>
      <c r="BW156" s="256"/>
      <c r="BX156" s="232">
        <f t="shared" si="746"/>
        <v>0</v>
      </c>
      <c r="BY156" s="233">
        <f t="shared" si="747"/>
        <v>0</v>
      </c>
      <c r="BZ156" s="225">
        <f t="shared" si="748"/>
        <v>39</v>
      </c>
      <c r="CA156" s="233">
        <f t="shared" si="749"/>
        <v>38</v>
      </c>
      <c r="CB156" s="225">
        <f t="shared" si="750"/>
        <v>0</v>
      </c>
      <c r="CC156" s="233">
        <f t="shared" si="751"/>
        <v>0</v>
      </c>
      <c r="CD156" s="375">
        <v>6.1</v>
      </c>
      <c r="CE156" s="374">
        <v>5.3439285714285711</v>
      </c>
      <c r="CF156" s="232">
        <f t="shared" si="752"/>
        <v>201.29999999999998</v>
      </c>
      <c r="CG156" s="233">
        <f t="shared" si="753"/>
        <v>149.63</v>
      </c>
      <c r="CH156" s="375">
        <v>6.1</v>
      </c>
      <c r="CI156" s="374">
        <v>9.0050000000000008</v>
      </c>
      <c r="CJ156" s="232">
        <f t="shared" si="754"/>
        <v>36.599999999999994</v>
      </c>
      <c r="CK156" s="233">
        <f t="shared" si="755"/>
        <v>90.050000000000011</v>
      </c>
      <c r="CL156" s="375"/>
      <c r="CM156" s="384"/>
      <c r="CN156" s="232">
        <f t="shared" si="756"/>
        <v>0</v>
      </c>
      <c r="CO156" s="233">
        <f t="shared" si="757"/>
        <v>0</v>
      </c>
      <c r="CP156" s="232">
        <f t="shared" si="758"/>
        <v>6.1</v>
      </c>
      <c r="CQ156" s="546">
        <f t="shared" si="759"/>
        <v>6.3073684210526322</v>
      </c>
      <c r="CR156" s="232">
        <f t="shared" si="760"/>
        <v>237.89999999999998</v>
      </c>
      <c r="CS156" s="233">
        <f t="shared" si="761"/>
        <v>239.68000000000004</v>
      </c>
      <c r="CT156" s="257"/>
      <c r="CU156" s="253"/>
      <c r="CV156" s="232">
        <f t="shared" si="762"/>
        <v>0</v>
      </c>
      <c r="CW156" s="233">
        <f t="shared" si="763"/>
        <v>0</v>
      </c>
      <c r="CX156" s="257"/>
      <c r="CY156" s="253"/>
      <c r="CZ156" s="232">
        <f t="shared" si="764"/>
        <v>0</v>
      </c>
      <c r="DA156" s="233">
        <f t="shared" si="765"/>
        <v>0</v>
      </c>
      <c r="DB156" s="254"/>
      <c r="DC156" s="253"/>
      <c r="DD156" s="232">
        <f t="shared" si="766"/>
        <v>0</v>
      </c>
      <c r="DE156" s="233">
        <f t="shared" si="767"/>
        <v>0</v>
      </c>
      <c r="DF156" s="232">
        <f t="shared" si="768"/>
        <v>0</v>
      </c>
      <c r="DG156" s="233">
        <f t="shared" si="769"/>
        <v>0</v>
      </c>
      <c r="DH156" s="232">
        <f t="shared" si="770"/>
        <v>0</v>
      </c>
      <c r="DI156" s="233">
        <f t="shared" si="771"/>
        <v>0</v>
      </c>
      <c r="DJ156" s="232">
        <f t="shared" si="772"/>
        <v>44</v>
      </c>
      <c r="DK156" s="233">
        <f t="shared" si="773"/>
        <v>44</v>
      </c>
      <c r="DL156" s="232">
        <f t="shared" si="774"/>
        <v>0</v>
      </c>
      <c r="DM156" s="233">
        <f t="shared" si="775"/>
        <v>0</v>
      </c>
      <c r="DN156" s="545">
        <f t="shared" si="776"/>
        <v>5.7511363636363635</v>
      </c>
      <c r="DO156" s="546">
        <f t="shared" si="777"/>
        <v>5.8115909090909099</v>
      </c>
      <c r="DP156" s="232">
        <f t="shared" si="778"/>
        <v>253.04999999999998</v>
      </c>
      <c r="DQ156" s="233">
        <f t="shared" si="779"/>
        <v>255.71000000000004</v>
      </c>
      <c r="DR156" s="232">
        <f t="shared" si="780"/>
        <v>0</v>
      </c>
      <c r="DS156" s="233">
        <f t="shared" si="781"/>
        <v>0</v>
      </c>
      <c r="DT156" s="232">
        <f t="shared" si="782"/>
        <v>0</v>
      </c>
      <c r="DU156" s="233">
        <f t="shared" si="783"/>
        <v>0</v>
      </c>
      <c r="DV156" s="257">
        <v>54</v>
      </c>
      <c r="DW156" s="376">
        <v>54</v>
      </c>
      <c r="DX156" s="232">
        <f t="shared" si="784"/>
        <v>0</v>
      </c>
      <c r="DY156" s="233">
        <f t="shared" si="785"/>
        <v>0</v>
      </c>
      <c r="DZ156" s="257">
        <v>27</v>
      </c>
      <c r="EA156" s="376">
        <v>21</v>
      </c>
      <c r="EB156" s="232">
        <f t="shared" si="786"/>
        <v>0</v>
      </c>
      <c r="EC156" s="233">
        <f t="shared" si="787"/>
        <v>0</v>
      </c>
      <c r="ED156" s="254"/>
      <c r="EE156" s="256"/>
      <c r="EF156" s="232">
        <f t="shared" si="788"/>
        <v>0</v>
      </c>
      <c r="EG156" s="233">
        <f t="shared" si="789"/>
        <v>0</v>
      </c>
      <c r="EH156" s="225">
        <f t="shared" si="790"/>
        <v>81</v>
      </c>
      <c r="EI156" s="233">
        <f t="shared" si="791"/>
        <v>75</v>
      </c>
      <c r="EJ156" s="225">
        <f t="shared" si="792"/>
        <v>0</v>
      </c>
      <c r="EK156" s="233">
        <f t="shared" si="793"/>
        <v>0</v>
      </c>
      <c r="EL156" s="375">
        <v>3</v>
      </c>
      <c r="EM156" s="374">
        <v>3.1185185185185182</v>
      </c>
      <c r="EN156" s="232">
        <f t="shared" si="794"/>
        <v>162</v>
      </c>
      <c r="EO156" s="233">
        <f t="shared" si="795"/>
        <v>168.39999999999998</v>
      </c>
      <c r="EP156" s="375">
        <v>5.3</v>
      </c>
      <c r="EQ156" s="374">
        <v>4.6285714285714281</v>
      </c>
      <c r="ER156" s="232">
        <f t="shared" si="796"/>
        <v>143.1</v>
      </c>
      <c r="ES156" s="233">
        <f t="shared" si="797"/>
        <v>97.199999999999989</v>
      </c>
      <c r="ET156" s="375"/>
      <c r="EU156" s="384"/>
      <c r="EV156" s="232">
        <f t="shared" si="798"/>
        <v>0</v>
      </c>
      <c r="EW156" s="233">
        <f t="shared" si="799"/>
        <v>0</v>
      </c>
      <c r="EX156" s="545">
        <f t="shared" si="800"/>
        <v>3.7666666666666671</v>
      </c>
      <c r="EY156" s="546">
        <f t="shared" si="801"/>
        <v>3.5413333333333328</v>
      </c>
      <c r="EZ156" s="232">
        <f t="shared" si="802"/>
        <v>305.10000000000002</v>
      </c>
      <c r="FA156" s="233">
        <f t="shared" si="803"/>
        <v>265.59999999999997</v>
      </c>
      <c r="FB156" s="257"/>
      <c r="FC156" s="253"/>
      <c r="FD156" s="232">
        <f t="shared" si="804"/>
        <v>0</v>
      </c>
      <c r="FE156" s="233">
        <f t="shared" si="805"/>
        <v>0</v>
      </c>
      <c r="FF156" s="257"/>
      <c r="FG156" s="253"/>
      <c r="FH156" s="232">
        <f t="shared" si="806"/>
        <v>0</v>
      </c>
      <c r="FI156" s="233">
        <f t="shared" si="807"/>
        <v>0</v>
      </c>
      <c r="FJ156" s="254"/>
      <c r="FK156" s="253"/>
      <c r="FL156" s="232">
        <f t="shared" si="808"/>
        <v>0</v>
      </c>
      <c r="FM156" s="233">
        <f t="shared" si="809"/>
        <v>0</v>
      </c>
      <c r="FN156" s="232">
        <f t="shared" si="810"/>
        <v>0</v>
      </c>
      <c r="FO156" s="233">
        <f t="shared" si="811"/>
        <v>0</v>
      </c>
      <c r="FP156" s="232">
        <f t="shared" si="812"/>
        <v>0</v>
      </c>
      <c r="FQ156" s="233">
        <f t="shared" si="813"/>
        <v>0</v>
      </c>
      <c r="FR156" s="254">
        <v>4</v>
      </c>
      <c r="FS156" s="253"/>
      <c r="FT156" s="232">
        <f t="shared" si="814"/>
        <v>0</v>
      </c>
      <c r="FU156" s="233">
        <f t="shared" si="815"/>
        <v>0</v>
      </c>
      <c r="FV156" s="254"/>
      <c r="FW156" s="253"/>
      <c r="FX156" s="232">
        <f t="shared" si="816"/>
        <v>0</v>
      </c>
      <c r="FY156" s="233">
        <f t="shared" si="817"/>
        <v>0</v>
      </c>
      <c r="FZ156" s="254"/>
      <c r="GA156" s="253"/>
      <c r="GB156" s="232">
        <f t="shared" si="818"/>
        <v>0</v>
      </c>
      <c r="GC156" s="233">
        <f t="shared" si="819"/>
        <v>0</v>
      </c>
      <c r="GD156" s="249">
        <f t="shared" si="820"/>
        <v>91</v>
      </c>
      <c r="GE156" s="233">
        <f t="shared" si="821"/>
        <v>87</v>
      </c>
      <c r="GF156" s="232">
        <f t="shared" si="822"/>
        <v>0</v>
      </c>
      <c r="GG156" s="233">
        <f t="shared" si="823"/>
        <v>0</v>
      </c>
      <c r="GH156" s="232">
        <f t="shared" si="824"/>
        <v>376.12</v>
      </c>
      <c r="GI156" s="233">
        <f t="shared" si="825"/>
        <v>331.31999999999994</v>
      </c>
      <c r="GJ156" s="232" t="str">
        <f t="shared" si="826"/>
        <v/>
      </c>
      <c r="GK156" s="233" t="str">
        <f t="shared" si="827"/>
        <v/>
      </c>
      <c r="GL156" s="249">
        <f t="shared" si="828"/>
        <v>34</v>
      </c>
      <c r="GM156" s="233">
        <f t="shared" si="829"/>
        <v>32</v>
      </c>
      <c r="GN156" s="232">
        <f t="shared" si="830"/>
        <v>0</v>
      </c>
      <c r="GO156" s="233">
        <f t="shared" si="831"/>
        <v>0</v>
      </c>
      <c r="GP156" s="232">
        <f t="shared" si="832"/>
        <v>182.02999999999997</v>
      </c>
      <c r="GQ156" s="233">
        <f t="shared" si="833"/>
        <v>189.99</v>
      </c>
      <c r="GR156" s="232">
        <f t="shared" si="834"/>
        <v>0</v>
      </c>
      <c r="GS156" s="233">
        <f t="shared" si="835"/>
        <v>0</v>
      </c>
      <c r="GT156" s="249">
        <f t="shared" si="836"/>
        <v>125</v>
      </c>
      <c r="GU156" s="233">
        <f t="shared" si="837"/>
        <v>119</v>
      </c>
      <c r="GV156" s="232">
        <f t="shared" si="838"/>
        <v>0</v>
      </c>
      <c r="GW156" s="233">
        <f t="shared" si="839"/>
        <v>0</v>
      </c>
      <c r="GX156" s="232">
        <f t="shared" si="840"/>
        <v>558.15</v>
      </c>
      <c r="GY156" s="233">
        <f t="shared" si="841"/>
        <v>521.30999999999995</v>
      </c>
      <c r="GZ156" s="232" t="str">
        <f t="shared" si="842"/>
        <v/>
      </c>
      <c r="HA156" s="233" t="str">
        <f t="shared" si="843"/>
        <v/>
      </c>
      <c r="HB156" s="249">
        <f t="shared" si="844"/>
        <v>0</v>
      </c>
      <c r="HC156" s="233">
        <f t="shared" si="845"/>
        <v>0</v>
      </c>
      <c r="HD156" s="232">
        <f t="shared" si="846"/>
        <v>0</v>
      </c>
      <c r="HE156" s="233">
        <f t="shared" si="847"/>
        <v>0</v>
      </c>
      <c r="HF156" s="232" t="str">
        <f t="shared" si="848"/>
        <v/>
      </c>
      <c r="HG156" s="233" t="str">
        <f t="shared" si="849"/>
        <v/>
      </c>
      <c r="HH156" s="232" t="str">
        <f t="shared" si="850"/>
        <v/>
      </c>
      <c r="HI156" s="233" t="str">
        <f t="shared" si="851"/>
        <v/>
      </c>
      <c r="HJ156" s="249">
        <f t="shared" si="852"/>
        <v>558.15</v>
      </c>
      <c r="HK156" s="233">
        <f t="shared" si="853"/>
        <v>521.30999999999995</v>
      </c>
      <c r="HL156" s="232" t="str">
        <f t="shared" si="854"/>
        <v/>
      </c>
      <c r="HM156" s="232" t="str">
        <f t="shared" si="855"/>
        <v/>
      </c>
    </row>
    <row r="157" spans="1:221" ht="15.75">
      <c r="A157" s="377" t="s">
        <v>84</v>
      </c>
      <c r="B157" s="379" t="s">
        <v>683</v>
      </c>
      <c r="C157" s="381"/>
      <c r="D157" s="368">
        <v>436304</v>
      </c>
      <c r="E157" s="371">
        <v>10</v>
      </c>
      <c r="F157" s="332">
        <v>78</v>
      </c>
      <c r="G157" s="372">
        <v>108</v>
      </c>
      <c r="H157" s="254">
        <v>3</v>
      </c>
      <c r="I157" s="372">
        <v>5</v>
      </c>
      <c r="J157" s="232">
        <f t="shared" si="707"/>
        <v>75</v>
      </c>
      <c r="K157" s="233">
        <f t="shared" si="708"/>
        <v>103</v>
      </c>
      <c r="L157" s="253"/>
      <c r="M157" s="253"/>
      <c r="N157" s="232">
        <f t="shared" si="856"/>
        <v>75</v>
      </c>
      <c r="O157" s="233">
        <f t="shared" si="709"/>
        <v>103</v>
      </c>
      <c r="P157" s="232">
        <f t="shared" si="710"/>
        <v>0</v>
      </c>
      <c r="Q157" s="233">
        <f t="shared" si="711"/>
        <v>0</v>
      </c>
      <c r="R157" s="254"/>
      <c r="S157" s="373">
        <v>2</v>
      </c>
      <c r="T157" s="232">
        <f t="shared" si="712"/>
        <v>0</v>
      </c>
      <c r="U157" s="233">
        <f t="shared" si="713"/>
        <v>0</v>
      </c>
      <c r="V157" s="254"/>
      <c r="W157" s="373"/>
      <c r="X157" s="232">
        <f t="shared" si="714"/>
        <v>0</v>
      </c>
      <c r="Y157" s="233">
        <f t="shared" si="715"/>
        <v>0</v>
      </c>
      <c r="Z157" s="254"/>
      <c r="AA157" s="256"/>
      <c r="AB157" s="232">
        <f t="shared" si="716"/>
        <v>0</v>
      </c>
      <c r="AC157" s="233">
        <f t="shared" si="717"/>
        <v>0</v>
      </c>
      <c r="AD157" s="225">
        <f t="shared" si="718"/>
        <v>0</v>
      </c>
      <c r="AE157" s="233">
        <f t="shared" si="719"/>
        <v>2</v>
      </c>
      <c r="AF157" s="225">
        <f t="shared" si="720"/>
        <v>0</v>
      </c>
      <c r="AG157" s="233">
        <f t="shared" si="721"/>
        <v>0</v>
      </c>
      <c r="AH157" s="245"/>
      <c r="AI157" s="374">
        <v>1.5349999999999999</v>
      </c>
      <c r="AJ157" s="232">
        <f t="shared" si="722"/>
        <v>0</v>
      </c>
      <c r="AK157" s="233">
        <f t="shared" si="723"/>
        <v>3.07</v>
      </c>
      <c r="AL157" s="245"/>
      <c r="AM157" s="374"/>
      <c r="AN157" s="232">
        <f t="shared" si="724"/>
        <v>0</v>
      </c>
      <c r="AO157" s="233">
        <f t="shared" si="725"/>
        <v>0</v>
      </c>
      <c r="AP157" s="245"/>
      <c r="AQ157" s="286"/>
      <c r="AR157" s="232">
        <f t="shared" si="726"/>
        <v>0</v>
      </c>
      <c r="AS157" s="233">
        <f t="shared" si="727"/>
        <v>0</v>
      </c>
      <c r="AT157" s="545">
        <f t="shared" si="728"/>
        <v>0</v>
      </c>
      <c r="AU157" s="546">
        <f t="shared" si="729"/>
        <v>1.5349999999999999</v>
      </c>
      <c r="AV157" s="232">
        <f t="shared" si="730"/>
        <v>0</v>
      </c>
      <c r="AW157" s="233">
        <f t="shared" si="731"/>
        <v>3.07</v>
      </c>
      <c r="AX157" s="257"/>
      <c r="AY157" s="253"/>
      <c r="AZ157" s="232">
        <f t="shared" si="732"/>
        <v>0</v>
      </c>
      <c r="BA157" s="233">
        <f t="shared" si="733"/>
        <v>0</v>
      </c>
      <c r="BB157" s="254"/>
      <c r="BC157" s="253"/>
      <c r="BD157" s="232">
        <f t="shared" si="734"/>
        <v>0</v>
      </c>
      <c r="BE157" s="233">
        <f t="shared" si="735"/>
        <v>0</v>
      </c>
      <c r="BF157" s="254"/>
      <c r="BG157" s="253"/>
      <c r="BH157" s="232">
        <f t="shared" si="736"/>
        <v>0</v>
      </c>
      <c r="BI157" s="233">
        <f t="shared" si="737"/>
        <v>0</v>
      </c>
      <c r="BJ157" s="232">
        <f t="shared" si="738"/>
        <v>0</v>
      </c>
      <c r="BK157" s="233">
        <f t="shared" si="739"/>
        <v>0</v>
      </c>
      <c r="BL157" s="232">
        <f t="shared" si="740"/>
        <v>0</v>
      </c>
      <c r="BM157" s="233">
        <f t="shared" si="741"/>
        <v>0</v>
      </c>
      <c r="BN157" s="257">
        <v>12</v>
      </c>
      <c r="BO157" s="373">
        <v>33</v>
      </c>
      <c r="BP157" s="232">
        <f t="shared" si="742"/>
        <v>0</v>
      </c>
      <c r="BQ157" s="233">
        <f t="shared" si="743"/>
        <v>0</v>
      </c>
      <c r="BR157" s="257">
        <v>22</v>
      </c>
      <c r="BS157" s="373">
        <v>8</v>
      </c>
      <c r="BT157" s="232">
        <f t="shared" si="744"/>
        <v>0</v>
      </c>
      <c r="BU157" s="233">
        <f t="shared" si="745"/>
        <v>0</v>
      </c>
      <c r="BV157" s="254"/>
      <c r="BW157" s="256"/>
      <c r="BX157" s="232">
        <f t="shared" si="746"/>
        <v>0</v>
      </c>
      <c r="BY157" s="233">
        <f t="shared" si="747"/>
        <v>0</v>
      </c>
      <c r="BZ157" s="225">
        <f t="shared" si="748"/>
        <v>34</v>
      </c>
      <c r="CA157" s="233">
        <f t="shared" si="749"/>
        <v>41</v>
      </c>
      <c r="CB157" s="225">
        <f t="shared" si="750"/>
        <v>0</v>
      </c>
      <c r="CC157" s="233">
        <f t="shared" si="751"/>
        <v>0</v>
      </c>
      <c r="CD157" s="375">
        <v>4.2</v>
      </c>
      <c r="CE157" s="374">
        <v>4.0615151515151515</v>
      </c>
      <c r="CF157" s="232">
        <f t="shared" si="752"/>
        <v>50.400000000000006</v>
      </c>
      <c r="CG157" s="233">
        <f t="shared" si="753"/>
        <v>134.03</v>
      </c>
      <c r="CH157" s="375">
        <v>4.4000000000000004</v>
      </c>
      <c r="CI157" s="374">
        <v>5.4787499999999998</v>
      </c>
      <c r="CJ157" s="232">
        <f t="shared" si="754"/>
        <v>96.800000000000011</v>
      </c>
      <c r="CK157" s="233">
        <f t="shared" si="755"/>
        <v>43.83</v>
      </c>
      <c r="CL157" s="375"/>
      <c r="CM157" s="384"/>
      <c r="CN157" s="232">
        <f t="shared" si="756"/>
        <v>0</v>
      </c>
      <c r="CO157" s="233">
        <f t="shared" si="757"/>
        <v>0</v>
      </c>
      <c r="CP157" s="232">
        <f t="shared" si="758"/>
        <v>4.329411764705883</v>
      </c>
      <c r="CQ157" s="546">
        <f t="shared" si="759"/>
        <v>4.3380487804878056</v>
      </c>
      <c r="CR157" s="232">
        <f t="shared" si="760"/>
        <v>147.20000000000002</v>
      </c>
      <c r="CS157" s="233">
        <f t="shared" si="761"/>
        <v>177.86000000000004</v>
      </c>
      <c r="CT157" s="254"/>
      <c r="CU157" s="253"/>
      <c r="CV157" s="232">
        <f t="shared" si="762"/>
        <v>0</v>
      </c>
      <c r="CW157" s="233">
        <f t="shared" si="763"/>
        <v>0</v>
      </c>
      <c r="CX157" s="254"/>
      <c r="CY157" s="253"/>
      <c r="CZ157" s="232">
        <f t="shared" si="764"/>
        <v>0</v>
      </c>
      <c r="DA157" s="233">
        <f t="shared" si="765"/>
        <v>0</v>
      </c>
      <c r="DB157" s="254"/>
      <c r="DC157" s="253"/>
      <c r="DD157" s="232">
        <f t="shared" si="766"/>
        <v>0</v>
      </c>
      <c r="DE157" s="233">
        <f t="shared" si="767"/>
        <v>0</v>
      </c>
      <c r="DF157" s="232">
        <f t="shared" si="768"/>
        <v>0</v>
      </c>
      <c r="DG157" s="233">
        <f t="shared" si="769"/>
        <v>0</v>
      </c>
      <c r="DH157" s="232">
        <f t="shared" si="770"/>
        <v>0</v>
      </c>
      <c r="DI157" s="233">
        <f t="shared" si="771"/>
        <v>0</v>
      </c>
      <c r="DJ157" s="232">
        <f t="shared" si="772"/>
        <v>34</v>
      </c>
      <c r="DK157" s="233">
        <f t="shared" si="773"/>
        <v>43</v>
      </c>
      <c r="DL157" s="232">
        <f t="shared" si="774"/>
        <v>0</v>
      </c>
      <c r="DM157" s="233">
        <f t="shared" si="775"/>
        <v>0</v>
      </c>
      <c r="DN157" s="545">
        <f t="shared" si="776"/>
        <v>4.329411764705883</v>
      </c>
      <c r="DO157" s="546">
        <f t="shared" si="777"/>
        <v>4.2076744186046522</v>
      </c>
      <c r="DP157" s="232">
        <f t="shared" si="778"/>
        <v>147.20000000000002</v>
      </c>
      <c r="DQ157" s="233">
        <f t="shared" si="779"/>
        <v>180.93000000000004</v>
      </c>
      <c r="DR157" s="232">
        <f t="shared" si="780"/>
        <v>0</v>
      </c>
      <c r="DS157" s="233">
        <f t="shared" si="781"/>
        <v>0</v>
      </c>
      <c r="DT157" s="232">
        <f t="shared" si="782"/>
        <v>0</v>
      </c>
      <c r="DU157" s="233">
        <f t="shared" si="783"/>
        <v>0</v>
      </c>
      <c r="DV157" s="257">
        <v>15</v>
      </c>
      <c r="DW157" s="376">
        <v>25</v>
      </c>
      <c r="DX157" s="232">
        <f t="shared" si="784"/>
        <v>0</v>
      </c>
      <c r="DY157" s="233">
        <f t="shared" si="785"/>
        <v>0</v>
      </c>
      <c r="DZ157" s="257">
        <v>9</v>
      </c>
      <c r="EA157" s="376">
        <v>35</v>
      </c>
      <c r="EB157" s="232">
        <f t="shared" si="786"/>
        <v>0</v>
      </c>
      <c r="EC157" s="233">
        <f t="shared" si="787"/>
        <v>0</v>
      </c>
      <c r="ED157" s="254"/>
      <c r="EE157" s="256"/>
      <c r="EF157" s="232">
        <f t="shared" si="788"/>
        <v>0</v>
      </c>
      <c r="EG157" s="233">
        <f t="shared" si="789"/>
        <v>0</v>
      </c>
      <c r="EH157" s="225">
        <f t="shared" si="790"/>
        <v>24</v>
      </c>
      <c r="EI157" s="233">
        <f t="shared" si="791"/>
        <v>60</v>
      </c>
      <c r="EJ157" s="225">
        <f t="shared" si="792"/>
        <v>0</v>
      </c>
      <c r="EK157" s="233">
        <f t="shared" si="793"/>
        <v>0</v>
      </c>
      <c r="EL157" s="375">
        <v>2.7</v>
      </c>
      <c r="EM157" s="374">
        <v>3.4643999999999995</v>
      </c>
      <c r="EN157" s="232">
        <f t="shared" si="794"/>
        <v>40.5</v>
      </c>
      <c r="EO157" s="233">
        <f t="shared" si="795"/>
        <v>86.609999999999985</v>
      </c>
      <c r="EP157" s="375">
        <v>2.8</v>
      </c>
      <c r="EQ157" s="374">
        <v>2.5362857142857145</v>
      </c>
      <c r="ER157" s="232">
        <f t="shared" si="796"/>
        <v>25.2</v>
      </c>
      <c r="ES157" s="233">
        <f t="shared" si="797"/>
        <v>88.77000000000001</v>
      </c>
      <c r="ET157" s="375"/>
      <c r="EU157" s="384"/>
      <c r="EV157" s="232">
        <f t="shared" si="798"/>
        <v>0</v>
      </c>
      <c r="EW157" s="233">
        <f t="shared" si="799"/>
        <v>0</v>
      </c>
      <c r="EX157" s="545">
        <f t="shared" si="800"/>
        <v>2.7375000000000003</v>
      </c>
      <c r="EY157" s="546">
        <f t="shared" si="801"/>
        <v>2.923</v>
      </c>
      <c r="EZ157" s="232">
        <f t="shared" si="802"/>
        <v>65.7</v>
      </c>
      <c r="FA157" s="233">
        <f t="shared" si="803"/>
        <v>175.38</v>
      </c>
      <c r="FB157" s="254"/>
      <c r="FC157" s="253"/>
      <c r="FD157" s="232">
        <f t="shared" si="804"/>
        <v>0</v>
      </c>
      <c r="FE157" s="233">
        <f t="shared" si="805"/>
        <v>0</v>
      </c>
      <c r="FF157" s="254"/>
      <c r="FG157" s="253"/>
      <c r="FH157" s="232">
        <f t="shared" si="806"/>
        <v>0</v>
      </c>
      <c r="FI157" s="233">
        <f t="shared" si="807"/>
        <v>0</v>
      </c>
      <c r="FJ157" s="254"/>
      <c r="FK157" s="253"/>
      <c r="FL157" s="232">
        <f t="shared" si="808"/>
        <v>0</v>
      </c>
      <c r="FM157" s="233">
        <f t="shared" si="809"/>
        <v>0</v>
      </c>
      <c r="FN157" s="232">
        <f t="shared" si="810"/>
        <v>0</v>
      </c>
      <c r="FO157" s="233">
        <f t="shared" si="811"/>
        <v>0</v>
      </c>
      <c r="FP157" s="232">
        <f t="shared" si="812"/>
        <v>0</v>
      </c>
      <c r="FQ157" s="233">
        <f t="shared" si="813"/>
        <v>0</v>
      </c>
      <c r="FR157" s="254">
        <v>17</v>
      </c>
      <c r="FS157" s="253"/>
      <c r="FT157" s="232">
        <f t="shared" si="814"/>
        <v>0</v>
      </c>
      <c r="FU157" s="233">
        <f t="shared" si="815"/>
        <v>0</v>
      </c>
      <c r="FV157" s="254"/>
      <c r="FW157" s="253"/>
      <c r="FX157" s="232">
        <f t="shared" si="816"/>
        <v>0</v>
      </c>
      <c r="FY157" s="233">
        <f t="shared" si="817"/>
        <v>0</v>
      </c>
      <c r="FZ157" s="254"/>
      <c r="GA157" s="253"/>
      <c r="GB157" s="232">
        <f t="shared" si="818"/>
        <v>0</v>
      </c>
      <c r="GC157" s="233">
        <f t="shared" si="819"/>
        <v>0</v>
      </c>
      <c r="GD157" s="249">
        <f t="shared" si="820"/>
        <v>27</v>
      </c>
      <c r="GE157" s="233">
        <f t="shared" si="821"/>
        <v>60</v>
      </c>
      <c r="GF157" s="232">
        <f t="shared" si="822"/>
        <v>0</v>
      </c>
      <c r="GG157" s="233">
        <f t="shared" si="823"/>
        <v>0</v>
      </c>
      <c r="GH157" s="232">
        <f t="shared" si="824"/>
        <v>90.9</v>
      </c>
      <c r="GI157" s="233">
        <f t="shared" si="825"/>
        <v>223.70999999999998</v>
      </c>
      <c r="GJ157" s="232" t="str">
        <f t="shared" si="826"/>
        <v/>
      </c>
      <c r="GK157" s="233" t="str">
        <f t="shared" si="827"/>
        <v/>
      </c>
      <c r="GL157" s="249">
        <f t="shared" si="828"/>
        <v>31</v>
      </c>
      <c r="GM157" s="233">
        <f t="shared" si="829"/>
        <v>43</v>
      </c>
      <c r="GN157" s="232">
        <f t="shared" si="830"/>
        <v>0</v>
      </c>
      <c r="GO157" s="233">
        <f t="shared" si="831"/>
        <v>0</v>
      </c>
      <c r="GP157" s="232">
        <f t="shared" si="832"/>
        <v>122.00000000000001</v>
      </c>
      <c r="GQ157" s="233">
        <f t="shared" si="833"/>
        <v>132.60000000000002</v>
      </c>
      <c r="GR157" s="232">
        <f t="shared" si="834"/>
        <v>0</v>
      </c>
      <c r="GS157" s="233">
        <f t="shared" si="835"/>
        <v>0</v>
      </c>
      <c r="GT157" s="249">
        <f t="shared" si="836"/>
        <v>58</v>
      </c>
      <c r="GU157" s="233">
        <f t="shared" si="837"/>
        <v>103</v>
      </c>
      <c r="GV157" s="232">
        <f t="shared" si="838"/>
        <v>0</v>
      </c>
      <c r="GW157" s="233">
        <f t="shared" si="839"/>
        <v>0</v>
      </c>
      <c r="GX157" s="232">
        <f t="shared" si="840"/>
        <v>212.90000000000003</v>
      </c>
      <c r="GY157" s="233">
        <f t="shared" si="841"/>
        <v>356.31</v>
      </c>
      <c r="GZ157" s="232" t="str">
        <f t="shared" si="842"/>
        <v/>
      </c>
      <c r="HA157" s="233" t="str">
        <f t="shared" si="843"/>
        <v/>
      </c>
      <c r="HB157" s="249">
        <f t="shared" si="844"/>
        <v>0</v>
      </c>
      <c r="HC157" s="233">
        <f t="shared" si="845"/>
        <v>0</v>
      </c>
      <c r="HD157" s="232">
        <f t="shared" si="846"/>
        <v>0</v>
      </c>
      <c r="HE157" s="233">
        <f t="shared" si="847"/>
        <v>0</v>
      </c>
      <c r="HF157" s="232" t="str">
        <f t="shared" si="848"/>
        <v/>
      </c>
      <c r="HG157" s="233" t="str">
        <f t="shared" si="849"/>
        <v/>
      </c>
      <c r="HH157" s="232" t="str">
        <f t="shared" si="850"/>
        <v/>
      </c>
      <c r="HI157" s="233" t="str">
        <f t="shared" si="851"/>
        <v/>
      </c>
      <c r="HJ157" s="249">
        <f t="shared" si="852"/>
        <v>212.90000000000003</v>
      </c>
      <c r="HK157" s="233">
        <f t="shared" si="853"/>
        <v>356.31000000000006</v>
      </c>
      <c r="HL157" s="232" t="str">
        <f t="shared" si="854"/>
        <v/>
      </c>
      <c r="HM157" s="232" t="str">
        <f t="shared" si="855"/>
        <v/>
      </c>
    </row>
    <row r="158" spans="1:221" ht="15.75">
      <c r="A158" s="385" t="s">
        <v>84</v>
      </c>
      <c r="B158" s="379" t="s">
        <v>684</v>
      </c>
      <c r="C158" s="393" t="s">
        <v>694</v>
      </c>
      <c r="D158" s="386">
        <v>160649</v>
      </c>
      <c r="E158" s="387">
        <v>10</v>
      </c>
      <c r="F158" s="332">
        <v>215</v>
      </c>
      <c r="G158" s="372">
        <v>271</v>
      </c>
      <c r="H158" s="254">
        <v>20</v>
      </c>
      <c r="I158" s="372">
        <v>9</v>
      </c>
      <c r="J158" s="232">
        <f t="shared" si="707"/>
        <v>195</v>
      </c>
      <c r="K158" s="233">
        <f t="shared" si="708"/>
        <v>262</v>
      </c>
      <c r="L158" s="253"/>
      <c r="M158" s="253"/>
      <c r="N158" s="232">
        <f t="shared" si="856"/>
        <v>195</v>
      </c>
      <c r="O158" s="233">
        <f t="shared" si="709"/>
        <v>262</v>
      </c>
      <c r="P158" s="232">
        <f t="shared" si="710"/>
        <v>0</v>
      </c>
      <c r="Q158" s="233">
        <f t="shared" si="711"/>
        <v>0</v>
      </c>
      <c r="R158" s="254">
        <v>1</v>
      </c>
      <c r="S158" s="373">
        <v>5</v>
      </c>
      <c r="T158" s="232">
        <f t="shared" si="712"/>
        <v>0</v>
      </c>
      <c r="U158" s="233">
        <f t="shared" si="713"/>
        <v>0</v>
      </c>
      <c r="V158" s="254"/>
      <c r="W158" s="373"/>
      <c r="X158" s="232">
        <f t="shared" si="714"/>
        <v>0</v>
      </c>
      <c r="Y158" s="233">
        <f t="shared" si="715"/>
        <v>0</v>
      </c>
      <c r="Z158" s="254"/>
      <c r="AA158" s="256"/>
      <c r="AB158" s="232">
        <f t="shared" si="716"/>
        <v>0</v>
      </c>
      <c r="AC158" s="233">
        <f t="shared" si="717"/>
        <v>0</v>
      </c>
      <c r="AD158" s="225">
        <f t="shared" si="718"/>
        <v>1</v>
      </c>
      <c r="AE158" s="233">
        <f t="shared" si="719"/>
        <v>5</v>
      </c>
      <c r="AF158" s="225">
        <f t="shared" si="720"/>
        <v>0</v>
      </c>
      <c r="AG158" s="233">
        <f t="shared" si="721"/>
        <v>0</v>
      </c>
      <c r="AH158" s="245">
        <v>2.74</v>
      </c>
      <c r="AI158" s="374">
        <v>2.54</v>
      </c>
      <c r="AJ158" s="232">
        <f t="shared" si="722"/>
        <v>2.74</v>
      </c>
      <c r="AK158" s="233">
        <f t="shared" si="723"/>
        <v>12.7</v>
      </c>
      <c r="AL158" s="245"/>
      <c r="AM158" s="374"/>
      <c r="AN158" s="232">
        <f t="shared" si="724"/>
        <v>0</v>
      </c>
      <c r="AO158" s="233">
        <f t="shared" si="725"/>
        <v>0</v>
      </c>
      <c r="AP158" s="245"/>
      <c r="AQ158" s="286"/>
      <c r="AR158" s="232">
        <f t="shared" si="726"/>
        <v>0</v>
      </c>
      <c r="AS158" s="233">
        <f t="shared" si="727"/>
        <v>0</v>
      </c>
      <c r="AT158" s="545">
        <f t="shared" si="728"/>
        <v>2.74</v>
      </c>
      <c r="AU158" s="546">
        <f t="shared" si="729"/>
        <v>2.54</v>
      </c>
      <c r="AV158" s="232">
        <f t="shared" si="730"/>
        <v>2.74</v>
      </c>
      <c r="AW158" s="233">
        <f t="shared" si="731"/>
        <v>12.7</v>
      </c>
      <c r="AX158" s="257"/>
      <c r="AY158" s="253"/>
      <c r="AZ158" s="232">
        <f t="shared" si="732"/>
        <v>0</v>
      </c>
      <c r="BA158" s="233">
        <f t="shared" si="733"/>
        <v>0</v>
      </c>
      <c r="BB158" s="254"/>
      <c r="BC158" s="253"/>
      <c r="BD158" s="232">
        <f t="shared" si="734"/>
        <v>0</v>
      </c>
      <c r="BE158" s="233">
        <f t="shared" si="735"/>
        <v>0</v>
      </c>
      <c r="BF158" s="254"/>
      <c r="BG158" s="253"/>
      <c r="BH158" s="232">
        <f t="shared" si="736"/>
        <v>0</v>
      </c>
      <c r="BI158" s="233">
        <f t="shared" si="737"/>
        <v>0</v>
      </c>
      <c r="BJ158" s="232">
        <f t="shared" si="738"/>
        <v>0</v>
      </c>
      <c r="BK158" s="233">
        <f t="shared" si="739"/>
        <v>0</v>
      </c>
      <c r="BL158" s="232">
        <f t="shared" si="740"/>
        <v>0</v>
      </c>
      <c r="BM158" s="233">
        <f t="shared" si="741"/>
        <v>0</v>
      </c>
      <c r="BN158" s="257">
        <v>66</v>
      </c>
      <c r="BO158" s="373">
        <v>74</v>
      </c>
      <c r="BP158" s="232">
        <f t="shared" si="742"/>
        <v>0</v>
      </c>
      <c r="BQ158" s="233">
        <f t="shared" si="743"/>
        <v>0</v>
      </c>
      <c r="BR158" s="257">
        <v>10</v>
      </c>
      <c r="BS158" s="373">
        <v>12</v>
      </c>
      <c r="BT158" s="232">
        <f t="shared" si="744"/>
        <v>0</v>
      </c>
      <c r="BU158" s="233">
        <f t="shared" si="745"/>
        <v>0</v>
      </c>
      <c r="BV158" s="254"/>
      <c r="BW158" s="256"/>
      <c r="BX158" s="232">
        <f t="shared" si="746"/>
        <v>0</v>
      </c>
      <c r="BY158" s="233">
        <f t="shared" si="747"/>
        <v>0</v>
      </c>
      <c r="BZ158" s="225">
        <f t="shared" si="748"/>
        <v>76</v>
      </c>
      <c r="CA158" s="233">
        <f t="shared" si="749"/>
        <v>86</v>
      </c>
      <c r="CB158" s="225">
        <f t="shared" si="750"/>
        <v>0</v>
      </c>
      <c r="CC158" s="233">
        <f t="shared" si="751"/>
        <v>0</v>
      </c>
      <c r="CD158" s="375">
        <v>5.7</v>
      </c>
      <c r="CE158" s="374">
        <v>6.063108108108108</v>
      </c>
      <c r="CF158" s="232">
        <f t="shared" si="752"/>
        <v>376.2</v>
      </c>
      <c r="CG158" s="233">
        <f t="shared" si="753"/>
        <v>448.67</v>
      </c>
      <c r="CH158" s="375">
        <v>5.3</v>
      </c>
      <c r="CI158" s="374">
        <v>8.2358333333333338</v>
      </c>
      <c r="CJ158" s="232">
        <f t="shared" si="754"/>
        <v>53</v>
      </c>
      <c r="CK158" s="233">
        <f t="shared" si="755"/>
        <v>98.830000000000013</v>
      </c>
      <c r="CL158" s="375"/>
      <c r="CM158" s="384"/>
      <c r="CN158" s="232">
        <f t="shared" si="756"/>
        <v>0</v>
      </c>
      <c r="CO158" s="233">
        <f t="shared" si="757"/>
        <v>0</v>
      </c>
      <c r="CP158" s="232">
        <f t="shared" si="758"/>
        <v>5.6473684210526311</v>
      </c>
      <c r="CQ158" s="546">
        <f t="shared" si="759"/>
        <v>6.3662790697674421</v>
      </c>
      <c r="CR158" s="232">
        <f t="shared" si="760"/>
        <v>429.2</v>
      </c>
      <c r="CS158" s="233">
        <f t="shared" si="761"/>
        <v>547.5</v>
      </c>
      <c r="CT158" s="254"/>
      <c r="CU158" s="253"/>
      <c r="CV158" s="232">
        <f t="shared" si="762"/>
        <v>0</v>
      </c>
      <c r="CW158" s="233">
        <f t="shared" si="763"/>
        <v>0</v>
      </c>
      <c r="CX158" s="254"/>
      <c r="CY158" s="253"/>
      <c r="CZ158" s="232">
        <f t="shared" si="764"/>
        <v>0</v>
      </c>
      <c r="DA158" s="233">
        <f t="shared" si="765"/>
        <v>0</v>
      </c>
      <c r="DB158" s="254"/>
      <c r="DC158" s="253"/>
      <c r="DD158" s="232">
        <f t="shared" si="766"/>
        <v>0</v>
      </c>
      <c r="DE158" s="233">
        <f t="shared" si="767"/>
        <v>0</v>
      </c>
      <c r="DF158" s="232">
        <f t="shared" si="768"/>
        <v>0</v>
      </c>
      <c r="DG158" s="233">
        <f t="shared" si="769"/>
        <v>0</v>
      </c>
      <c r="DH158" s="232">
        <f t="shared" si="770"/>
        <v>0</v>
      </c>
      <c r="DI158" s="233">
        <f t="shared" si="771"/>
        <v>0</v>
      </c>
      <c r="DJ158" s="232">
        <f t="shared" si="772"/>
        <v>77</v>
      </c>
      <c r="DK158" s="233">
        <f t="shared" si="773"/>
        <v>91</v>
      </c>
      <c r="DL158" s="232">
        <f t="shared" si="774"/>
        <v>0</v>
      </c>
      <c r="DM158" s="233">
        <f t="shared" si="775"/>
        <v>0</v>
      </c>
      <c r="DN158" s="545">
        <f t="shared" si="776"/>
        <v>5.6096103896103893</v>
      </c>
      <c r="DO158" s="546">
        <f t="shared" si="777"/>
        <v>6.1560439560439564</v>
      </c>
      <c r="DP158" s="232">
        <f t="shared" si="778"/>
        <v>431.94</v>
      </c>
      <c r="DQ158" s="233">
        <f t="shared" si="779"/>
        <v>560.20000000000005</v>
      </c>
      <c r="DR158" s="232">
        <f t="shared" si="780"/>
        <v>0</v>
      </c>
      <c r="DS158" s="233">
        <f t="shared" si="781"/>
        <v>0</v>
      </c>
      <c r="DT158" s="232">
        <f t="shared" si="782"/>
        <v>0</v>
      </c>
      <c r="DU158" s="233">
        <f t="shared" si="783"/>
        <v>0</v>
      </c>
      <c r="DV158" s="257">
        <v>87</v>
      </c>
      <c r="DW158" s="376">
        <v>127</v>
      </c>
      <c r="DX158" s="232">
        <f t="shared" si="784"/>
        <v>0</v>
      </c>
      <c r="DY158" s="233">
        <f t="shared" si="785"/>
        <v>0</v>
      </c>
      <c r="DZ158" s="257">
        <v>31</v>
      </c>
      <c r="EA158" s="376">
        <v>44</v>
      </c>
      <c r="EB158" s="232">
        <f t="shared" si="786"/>
        <v>0</v>
      </c>
      <c r="EC158" s="233">
        <f t="shared" si="787"/>
        <v>0</v>
      </c>
      <c r="ED158" s="254"/>
      <c r="EE158" s="256"/>
      <c r="EF158" s="232">
        <f t="shared" si="788"/>
        <v>0</v>
      </c>
      <c r="EG158" s="233">
        <f t="shared" si="789"/>
        <v>0</v>
      </c>
      <c r="EH158" s="225">
        <f t="shared" si="790"/>
        <v>118</v>
      </c>
      <c r="EI158" s="233">
        <f t="shared" si="791"/>
        <v>171</v>
      </c>
      <c r="EJ158" s="225">
        <f t="shared" si="792"/>
        <v>0</v>
      </c>
      <c r="EK158" s="233">
        <f t="shared" si="793"/>
        <v>0</v>
      </c>
      <c r="EL158" s="375">
        <v>3.4</v>
      </c>
      <c r="EM158" s="374">
        <v>3.7340944881889766</v>
      </c>
      <c r="EN158" s="232">
        <f t="shared" si="794"/>
        <v>295.8</v>
      </c>
      <c r="EO158" s="233">
        <f t="shared" si="795"/>
        <v>474.23</v>
      </c>
      <c r="EP158" s="375">
        <v>4.7</v>
      </c>
      <c r="EQ158" s="374">
        <v>4.503181818181818</v>
      </c>
      <c r="ER158" s="232">
        <f t="shared" si="796"/>
        <v>145.70000000000002</v>
      </c>
      <c r="ES158" s="233">
        <f t="shared" si="797"/>
        <v>198.14</v>
      </c>
      <c r="ET158" s="375"/>
      <c r="EU158" s="384"/>
      <c r="EV158" s="232">
        <f t="shared" si="798"/>
        <v>0</v>
      </c>
      <c r="EW158" s="233">
        <f t="shared" si="799"/>
        <v>0</v>
      </c>
      <c r="EX158" s="545">
        <f t="shared" si="800"/>
        <v>3.7415254237288136</v>
      </c>
      <c r="EY158" s="546">
        <f t="shared" si="801"/>
        <v>3.9319883040935673</v>
      </c>
      <c r="EZ158" s="232">
        <f t="shared" si="802"/>
        <v>441.5</v>
      </c>
      <c r="FA158" s="233">
        <f t="shared" si="803"/>
        <v>672.37</v>
      </c>
      <c r="FB158" s="254"/>
      <c r="FC158" s="253"/>
      <c r="FD158" s="232">
        <f t="shared" si="804"/>
        <v>0</v>
      </c>
      <c r="FE158" s="233">
        <f t="shared" si="805"/>
        <v>0</v>
      </c>
      <c r="FF158" s="254"/>
      <c r="FG158" s="253"/>
      <c r="FH158" s="232">
        <f t="shared" si="806"/>
        <v>0</v>
      </c>
      <c r="FI158" s="233">
        <f t="shared" si="807"/>
        <v>0</v>
      </c>
      <c r="FJ158" s="254"/>
      <c r="FK158" s="253"/>
      <c r="FL158" s="232">
        <f t="shared" si="808"/>
        <v>0</v>
      </c>
      <c r="FM158" s="233">
        <f t="shared" si="809"/>
        <v>0</v>
      </c>
      <c r="FN158" s="232">
        <f t="shared" si="810"/>
        <v>0</v>
      </c>
      <c r="FO158" s="233">
        <f t="shared" si="811"/>
        <v>0</v>
      </c>
      <c r="FP158" s="232">
        <f t="shared" si="812"/>
        <v>0</v>
      </c>
      <c r="FQ158" s="233">
        <f t="shared" si="813"/>
        <v>0</v>
      </c>
      <c r="FR158" s="254">
        <v>0</v>
      </c>
      <c r="FS158" s="253"/>
      <c r="FT158" s="232">
        <f t="shared" si="814"/>
        <v>0</v>
      </c>
      <c r="FU158" s="233">
        <f t="shared" si="815"/>
        <v>0</v>
      </c>
      <c r="FV158" s="254"/>
      <c r="FW158" s="253"/>
      <c r="FX158" s="232">
        <f t="shared" si="816"/>
        <v>0</v>
      </c>
      <c r="FY158" s="233">
        <f t="shared" si="817"/>
        <v>0</v>
      </c>
      <c r="FZ158" s="254"/>
      <c r="GA158" s="253"/>
      <c r="GB158" s="232">
        <f t="shared" si="818"/>
        <v>0</v>
      </c>
      <c r="GC158" s="233">
        <f t="shared" si="819"/>
        <v>0</v>
      </c>
      <c r="GD158" s="249">
        <f t="shared" si="820"/>
        <v>154</v>
      </c>
      <c r="GE158" s="233">
        <f t="shared" si="821"/>
        <v>206</v>
      </c>
      <c r="GF158" s="232">
        <f t="shared" si="822"/>
        <v>0</v>
      </c>
      <c r="GG158" s="233">
        <f t="shared" si="823"/>
        <v>0</v>
      </c>
      <c r="GH158" s="232">
        <f t="shared" si="824"/>
        <v>674.74</v>
      </c>
      <c r="GI158" s="233">
        <f t="shared" si="825"/>
        <v>935.6</v>
      </c>
      <c r="GJ158" s="232" t="str">
        <f t="shared" si="826"/>
        <v/>
      </c>
      <c r="GK158" s="233" t="str">
        <f t="shared" si="827"/>
        <v/>
      </c>
      <c r="GL158" s="249">
        <f t="shared" si="828"/>
        <v>41</v>
      </c>
      <c r="GM158" s="233">
        <f t="shared" si="829"/>
        <v>56</v>
      </c>
      <c r="GN158" s="232">
        <f t="shared" si="830"/>
        <v>0</v>
      </c>
      <c r="GO158" s="233">
        <f t="shared" si="831"/>
        <v>0</v>
      </c>
      <c r="GP158" s="232">
        <f t="shared" si="832"/>
        <v>198.70000000000002</v>
      </c>
      <c r="GQ158" s="233">
        <f t="shared" si="833"/>
        <v>296.97000000000003</v>
      </c>
      <c r="GR158" s="232">
        <f t="shared" si="834"/>
        <v>0</v>
      </c>
      <c r="GS158" s="233">
        <f t="shared" si="835"/>
        <v>0</v>
      </c>
      <c r="GT158" s="249">
        <f t="shared" si="836"/>
        <v>195</v>
      </c>
      <c r="GU158" s="233">
        <f t="shared" si="837"/>
        <v>262</v>
      </c>
      <c r="GV158" s="232">
        <f t="shared" si="838"/>
        <v>0</v>
      </c>
      <c r="GW158" s="233">
        <f t="shared" si="839"/>
        <v>0</v>
      </c>
      <c r="GX158" s="232">
        <f t="shared" si="840"/>
        <v>873.44</v>
      </c>
      <c r="GY158" s="233">
        <f t="shared" si="841"/>
        <v>1232.5700000000002</v>
      </c>
      <c r="GZ158" s="232" t="str">
        <f t="shared" si="842"/>
        <v/>
      </c>
      <c r="HA158" s="233" t="str">
        <f t="shared" si="843"/>
        <v/>
      </c>
      <c r="HB158" s="249">
        <f t="shared" si="844"/>
        <v>0</v>
      </c>
      <c r="HC158" s="233">
        <f t="shared" si="845"/>
        <v>0</v>
      </c>
      <c r="HD158" s="232">
        <f t="shared" si="846"/>
        <v>0</v>
      </c>
      <c r="HE158" s="233">
        <f t="shared" si="847"/>
        <v>0</v>
      </c>
      <c r="HF158" s="232" t="str">
        <f t="shared" si="848"/>
        <v/>
      </c>
      <c r="HG158" s="233" t="str">
        <f t="shared" si="849"/>
        <v/>
      </c>
      <c r="HH158" s="232" t="str">
        <f t="shared" si="850"/>
        <v/>
      </c>
      <c r="HI158" s="233" t="str">
        <f t="shared" si="851"/>
        <v/>
      </c>
      <c r="HJ158" s="249">
        <f t="shared" si="852"/>
        <v>873.44</v>
      </c>
      <c r="HK158" s="233">
        <f t="shared" si="853"/>
        <v>1232.5700000000002</v>
      </c>
      <c r="HL158" s="232" t="str">
        <f t="shared" si="854"/>
        <v/>
      </c>
      <c r="HM158" s="232" t="str">
        <f t="shared" si="855"/>
        <v/>
      </c>
    </row>
    <row r="159" spans="1:221" ht="15.75">
      <c r="A159" s="651" t="s">
        <v>107</v>
      </c>
      <c r="B159" s="652"/>
      <c r="C159" s="653"/>
      <c r="D159" s="654"/>
      <c r="E159" s="655"/>
      <c r="F159" s="656"/>
      <c r="G159" s="657"/>
      <c r="H159" s="504"/>
      <c r="I159" s="657"/>
      <c r="J159" s="658"/>
      <c r="K159" s="658"/>
      <c r="L159" s="536"/>
      <c r="M159" s="536"/>
      <c r="N159" s="232"/>
      <c r="O159" s="658"/>
      <c r="P159" s="658"/>
      <c r="Q159" s="658"/>
      <c r="R159" s="504"/>
      <c r="S159" s="659"/>
      <c r="T159" s="658"/>
      <c r="U159" s="658"/>
      <c r="V159" s="504"/>
      <c r="W159" s="659"/>
      <c r="X159" s="658"/>
      <c r="Y159" s="658"/>
      <c r="Z159" s="504"/>
      <c r="AA159" s="529"/>
      <c r="AB159" s="658"/>
      <c r="AC159" s="658"/>
      <c r="AD159" s="660"/>
      <c r="AE159" s="658"/>
      <c r="AF159" s="660"/>
      <c r="AG159" s="658"/>
      <c r="AH159" s="661"/>
      <c r="AI159" s="662"/>
      <c r="AJ159" s="658"/>
      <c r="AK159" s="658"/>
      <c r="AL159" s="661"/>
      <c r="AM159" s="662"/>
      <c r="AN159" s="658"/>
      <c r="AO159" s="658"/>
      <c r="AP159" s="661"/>
      <c r="AQ159" s="286"/>
      <c r="AR159" s="658"/>
      <c r="AS159" s="658"/>
      <c r="AT159" s="663"/>
      <c r="AU159" s="663"/>
      <c r="AV159" s="658"/>
      <c r="AW159" s="658"/>
      <c r="AX159" s="664"/>
      <c r="AY159" s="536"/>
      <c r="AZ159" s="658"/>
      <c r="BA159" s="658"/>
      <c r="BB159" s="504"/>
      <c r="BC159" s="536"/>
      <c r="BD159" s="658"/>
      <c r="BE159" s="658"/>
      <c r="BF159" s="504"/>
      <c r="BG159" s="536"/>
      <c r="BH159" s="658"/>
      <c r="BI159" s="658"/>
      <c r="BJ159" s="658"/>
      <c r="BK159" s="658"/>
      <c r="BL159" s="658"/>
      <c r="BM159" s="658"/>
      <c r="BN159" s="664"/>
      <c r="BO159" s="659"/>
      <c r="BP159" s="658"/>
      <c r="BQ159" s="658"/>
      <c r="BR159" s="504"/>
      <c r="BS159" s="659"/>
      <c r="BT159" s="658"/>
      <c r="BU159" s="658"/>
      <c r="BV159" s="504"/>
      <c r="BW159" s="529"/>
      <c r="BX159" s="658"/>
      <c r="BY159" s="658"/>
      <c r="BZ159" s="660"/>
      <c r="CA159" s="658"/>
      <c r="CB159" s="660"/>
      <c r="CC159" s="658"/>
      <c r="CD159" s="665"/>
      <c r="CE159" s="662"/>
      <c r="CF159" s="658"/>
      <c r="CG159" s="658"/>
      <c r="CH159" s="665"/>
      <c r="CI159" s="662"/>
      <c r="CJ159" s="658"/>
      <c r="CK159" s="658"/>
      <c r="CL159" s="665"/>
      <c r="CM159" s="666"/>
      <c r="CN159" s="658"/>
      <c r="CO159" s="658"/>
      <c r="CP159" s="658"/>
      <c r="CQ159" s="663"/>
      <c r="CR159" s="658"/>
      <c r="CS159" s="658"/>
      <c r="CT159" s="504"/>
      <c r="CU159" s="536"/>
      <c r="CV159" s="658"/>
      <c r="CW159" s="658"/>
      <c r="CX159" s="504"/>
      <c r="CY159" s="536"/>
      <c r="CZ159" s="658"/>
      <c r="DA159" s="658"/>
      <c r="DB159" s="504"/>
      <c r="DC159" s="536"/>
      <c r="DD159" s="658"/>
      <c r="DE159" s="658"/>
      <c r="DF159" s="658"/>
      <c r="DG159" s="658"/>
      <c r="DH159" s="658"/>
      <c r="DI159" s="658"/>
      <c r="DJ159" s="658"/>
      <c r="DK159" s="658"/>
      <c r="DL159" s="658"/>
      <c r="DM159" s="658"/>
      <c r="DN159" s="663"/>
      <c r="DO159" s="663"/>
      <c r="DP159" s="658"/>
      <c r="DQ159" s="658"/>
      <c r="DR159" s="658"/>
      <c r="DS159" s="658"/>
      <c r="DT159" s="658"/>
      <c r="DU159" s="658"/>
      <c r="DV159" s="664"/>
      <c r="DW159" s="667"/>
      <c r="DX159" s="658"/>
      <c r="DY159" s="658"/>
      <c r="DZ159" s="504"/>
      <c r="EA159" s="667"/>
      <c r="EB159" s="658"/>
      <c r="EC159" s="658"/>
      <c r="ED159" s="504"/>
      <c r="EE159" s="529"/>
      <c r="EF159" s="658"/>
      <c r="EG159" s="658"/>
      <c r="EH159" s="660"/>
      <c r="EI159" s="658"/>
      <c r="EJ159" s="660"/>
      <c r="EK159" s="658"/>
      <c r="EL159" s="665"/>
      <c r="EM159" s="662"/>
      <c r="EN159" s="658"/>
      <c r="EO159" s="658"/>
      <c r="EP159" s="665"/>
      <c r="EQ159" s="662"/>
      <c r="ER159" s="658"/>
      <c r="ES159" s="658"/>
      <c r="ET159" s="665"/>
      <c r="EU159" s="666"/>
      <c r="EV159" s="658"/>
      <c r="EW159" s="658"/>
      <c r="EX159" s="663"/>
      <c r="EY159" s="663"/>
      <c r="EZ159" s="658"/>
      <c r="FA159" s="658"/>
      <c r="FB159" s="504"/>
      <c r="FC159" s="536"/>
      <c r="FD159" s="658"/>
      <c r="FE159" s="658"/>
      <c r="FF159" s="504"/>
      <c r="FG159" s="536"/>
      <c r="FH159" s="658"/>
      <c r="FI159" s="658"/>
      <c r="FJ159" s="504"/>
      <c r="FK159" s="536"/>
      <c r="FL159" s="658"/>
      <c r="FM159" s="658"/>
      <c r="FN159" s="658"/>
      <c r="FO159" s="658"/>
      <c r="FP159" s="658"/>
      <c r="FQ159" s="658"/>
      <c r="FR159" s="504"/>
      <c r="FS159" s="536"/>
      <c r="FT159" s="658"/>
      <c r="FU159" s="658"/>
      <c r="FV159" s="504"/>
      <c r="FW159" s="536"/>
      <c r="FX159" s="658"/>
      <c r="FY159" s="658"/>
      <c r="FZ159" s="504"/>
      <c r="GA159" s="536"/>
      <c r="GB159" s="658"/>
      <c r="GC159" s="658"/>
      <c r="GD159" s="668"/>
      <c r="GE159" s="658"/>
      <c r="GF159" s="658"/>
      <c r="GG159" s="658"/>
      <c r="GH159" s="658"/>
      <c r="GI159" s="658"/>
      <c r="GJ159" s="658"/>
      <c r="GK159" s="658"/>
      <c r="GL159" s="668"/>
      <c r="GM159" s="658"/>
      <c r="GN159" s="658"/>
      <c r="GO159" s="658"/>
      <c r="GP159" s="658"/>
      <c r="GQ159" s="658"/>
      <c r="GR159" s="658"/>
      <c r="GS159" s="658"/>
      <c r="GT159" s="668"/>
      <c r="GU159" s="658"/>
      <c r="GV159" s="658"/>
      <c r="GW159" s="658"/>
      <c r="GX159" s="658"/>
      <c r="GY159" s="658"/>
      <c r="GZ159" s="658"/>
      <c r="HA159" s="658"/>
      <c r="HB159" s="668"/>
      <c r="HC159" s="658"/>
      <c r="HD159" s="658"/>
      <c r="HE159" s="658"/>
      <c r="HF159" s="658"/>
      <c r="HG159" s="658"/>
      <c r="HH159" s="658"/>
      <c r="HI159" s="658"/>
      <c r="HJ159" s="668"/>
      <c r="HK159" s="658"/>
      <c r="HL159" s="658"/>
      <c r="HM159" s="658"/>
    </row>
    <row r="160" spans="1:221" ht="15">
      <c r="A160" s="394" t="s">
        <v>108</v>
      </c>
      <c r="B160" s="395" t="s">
        <v>695</v>
      </c>
      <c r="C160" s="396"/>
      <c r="D160" s="397">
        <v>176080</v>
      </c>
      <c r="E160" s="398">
        <v>1</v>
      </c>
      <c r="F160" s="332">
        <v>2732</v>
      </c>
      <c r="G160" s="255">
        <v>2759</v>
      </c>
      <c r="H160" s="254">
        <v>50</v>
      </c>
      <c r="I160" s="255">
        <v>48</v>
      </c>
      <c r="J160" s="232">
        <f t="shared" ref="J160:J191" si="857">F160-H160</f>
        <v>2682</v>
      </c>
      <c r="K160" s="233">
        <f t="shared" ref="K160:K191" si="858">G160-I160</f>
        <v>2711</v>
      </c>
      <c r="L160" s="333">
        <v>120</v>
      </c>
      <c r="M160" s="253">
        <v>120</v>
      </c>
      <c r="N160" s="232">
        <f t="shared" si="856"/>
        <v>2682</v>
      </c>
      <c r="O160" s="233">
        <f t="shared" ref="O160:O191" si="859">+S160+W160+AA160+BO160+BS160+BW160+DW160+EA160+EE160+FS160</f>
        <v>2711</v>
      </c>
      <c r="P160" s="232">
        <f t="shared" ref="P160:P191" si="860">+T160+X160+AB160+BP160+BT160+BX160+DX160+EB160+EF160+FT160</f>
        <v>0</v>
      </c>
      <c r="Q160" s="233">
        <f t="shared" ref="Q160:Q191" si="861">+U160+Y160+AC160+BQ160+BU160+BY160+DY160+EC160+EG160+FU160</f>
        <v>0</v>
      </c>
      <c r="R160" s="254">
        <v>242</v>
      </c>
      <c r="S160" s="256">
        <v>115</v>
      </c>
      <c r="T160" s="232">
        <f t="shared" ref="T160:T191" si="862">IF(AX160&gt;0,R160,)</f>
        <v>0</v>
      </c>
      <c r="U160" s="233">
        <f t="shared" ref="U160:U191" si="863">IF(AY160&gt;0,S160,)</f>
        <v>0</v>
      </c>
      <c r="V160" s="257">
        <v>2</v>
      </c>
      <c r="W160" s="256">
        <v>2</v>
      </c>
      <c r="X160" s="232">
        <f t="shared" ref="X160:X191" si="864">IF(BB160&gt;0,V160,)</f>
        <v>0</v>
      </c>
      <c r="Y160" s="233">
        <f t="shared" ref="Y160:Y191" si="865">IF(BC160&gt;0,W160,)</f>
        <v>0</v>
      </c>
      <c r="Z160" s="257"/>
      <c r="AA160" s="256"/>
      <c r="AB160" s="232">
        <f t="shared" ref="AB160:AB191" si="866">IF(BF160&gt;0,Z160,)</f>
        <v>0</v>
      </c>
      <c r="AC160" s="233">
        <f t="shared" ref="AC160:AC191" si="867">IF(BG160&gt;0,AA160,)</f>
        <v>0</v>
      </c>
      <c r="AD160" s="225">
        <f t="shared" ref="AD160:AD191" si="868">R160+V160+Z160</f>
        <v>244</v>
      </c>
      <c r="AE160" s="233">
        <f t="shared" ref="AE160:AE191" si="869">S160+W160+AA160</f>
        <v>117</v>
      </c>
      <c r="AF160" s="225">
        <f t="shared" ref="AF160:AF191" si="870">IF(BJ160&gt;0,AD160,)</f>
        <v>0</v>
      </c>
      <c r="AG160" s="233">
        <f t="shared" ref="AG160:AG191" si="871">IF(BK160&gt;0,AE160,)</f>
        <v>0</v>
      </c>
      <c r="AH160" s="399">
        <v>4.53</v>
      </c>
      <c r="AI160" s="286">
        <v>5.3</v>
      </c>
      <c r="AJ160" s="232">
        <f t="shared" ref="AJ160:AJ191" si="872">IF(R160&gt;0,(R160*AH160),)</f>
        <v>1096.26</v>
      </c>
      <c r="AK160" s="233">
        <f t="shared" ref="AK160:AK191" si="873">IF(S160&gt;0,(S160*AI160),)</f>
        <v>609.5</v>
      </c>
      <c r="AL160" s="245">
        <v>5.5</v>
      </c>
      <c r="AM160" s="286">
        <v>6</v>
      </c>
      <c r="AN160" s="232">
        <f t="shared" ref="AN160:AN191" si="874">IF(V160&gt;0,(V160*AL160),)</f>
        <v>11</v>
      </c>
      <c r="AO160" s="233">
        <f t="shared" ref="AO160:AO191" si="875">IF(W160&gt;0,(W160*AM160),)</f>
        <v>12</v>
      </c>
      <c r="AP160" s="245"/>
      <c r="AQ160" s="286"/>
      <c r="AR160" s="232">
        <f t="shared" ref="AR160:AR191" si="876">IF(Z160&gt;0,(Z160*AP160),)</f>
        <v>0</v>
      </c>
      <c r="AS160" s="233">
        <f t="shared" ref="AS160:AS191" si="877">IF(AA160&gt;0,(AA160*AQ160),)</f>
        <v>0</v>
      </c>
      <c r="AT160" s="545">
        <f t="shared" ref="AT160:AT191" si="878">IF(AD160&gt;0,((AJ160+AN160+AR160)/AD160),)</f>
        <v>4.5379508196721314</v>
      </c>
      <c r="AU160" s="546">
        <f t="shared" ref="AU160:AU191" si="879">IF(AE160&gt;0,((AK160+AO160+AS160)/AE160),)</f>
        <v>5.3119658119658117</v>
      </c>
      <c r="AV160" s="232">
        <f t="shared" ref="AV160:AV191" si="880">IF(AD160&gt;0,(AD160*AT160),)</f>
        <v>1107.26</v>
      </c>
      <c r="AW160" s="233">
        <f t="shared" ref="AW160:AW191" si="881">IF(AE160&gt;0,(AE160*AU160),)</f>
        <v>621.5</v>
      </c>
      <c r="AX160" s="257"/>
      <c r="AY160" s="253"/>
      <c r="AZ160" s="232">
        <f t="shared" ref="AZ160:AZ191" si="882">IF(T160&gt;0,(T160*AX160),)</f>
        <v>0</v>
      </c>
      <c r="BA160" s="233">
        <f t="shared" ref="BA160:BA191" si="883">IF(U160&gt;0,(U160*AY160),)</f>
        <v>0</v>
      </c>
      <c r="BB160" s="254"/>
      <c r="BC160" s="253"/>
      <c r="BD160" s="232">
        <f t="shared" ref="BD160:BD191" si="884">IF(X160&gt;0,(X160*BB160),)</f>
        <v>0</v>
      </c>
      <c r="BE160" s="233">
        <f t="shared" ref="BE160:BE191" si="885">IF(Y160&gt;0,(Y160*BC160),)</f>
        <v>0</v>
      </c>
      <c r="BF160" s="254"/>
      <c r="BG160" s="253"/>
      <c r="BH160" s="232">
        <f t="shared" ref="BH160:BH191" si="886">IF(AB160&gt;0,(AB160*BF160),)</f>
        <v>0</v>
      </c>
      <c r="BI160" s="233">
        <f t="shared" ref="BI160:BI191" si="887">IF(AC160&gt;0,(AC160*BG160),)</f>
        <v>0</v>
      </c>
      <c r="BJ160" s="232">
        <f t="shared" ref="BJ160:BJ191" si="888">IF((AZ160+BD160+BH160)&gt;0,((AZ160+BD160+BH160)/AD160),)</f>
        <v>0</v>
      </c>
      <c r="BK160" s="233">
        <f t="shared" ref="BK160:BK191" si="889">IF((BA160+BE160+BI160)&gt;0,((BA160+BE160+BI160)/AE160),)</f>
        <v>0</v>
      </c>
      <c r="BL160" s="232">
        <f t="shared" ref="BL160:BL191" si="890">IF(AF160&gt;0,(AD160*BJ160),)</f>
        <v>0</v>
      </c>
      <c r="BM160" s="233">
        <f t="shared" ref="BM160:BM191" si="891">IF(AG160&gt;0,(AE160*BK160),)</f>
        <v>0</v>
      </c>
      <c r="BN160" s="257">
        <v>946</v>
      </c>
      <c r="BO160" s="256">
        <v>1148</v>
      </c>
      <c r="BP160" s="232">
        <f t="shared" ref="BP160:BP191" si="892">IF(CT160&gt;0,BN160,)</f>
        <v>0</v>
      </c>
      <c r="BQ160" s="233">
        <f t="shared" ref="BQ160:BQ191" si="893">IF(CU160&gt;0,BO160,)</f>
        <v>0</v>
      </c>
      <c r="BR160" s="254">
        <v>54</v>
      </c>
      <c r="BS160" s="256">
        <v>62</v>
      </c>
      <c r="BT160" s="232">
        <f t="shared" ref="BT160:BT191" si="894">IF(CX160&gt;0,BR160,)</f>
        <v>0</v>
      </c>
      <c r="BU160" s="233">
        <f t="shared" ref="BU160:BU191" si="895">IF(CY160&gt;0,BS160,)</f>
        <v>0</v>
      </c>
      <c r="BV160" s="254"/>
      <c r="BW160" s="256"/>
      <c r="BX160" s="232">
        <f t="shared" ref="BX160:BX191" si="896">IF(DB160&gt;0,BV160,)</f>
        <v>0</v>
      </c>
      <c r="BY160" s="233">
        <f t="shared" ref="BY160:BY191" si="897">IF(DC160&gt;0,BW160,)</f>
        <v>0</v>
      </c>
      <c r="BZ160" s="225">
        <f t="shared" ref="BZ160:BZ191" si="898">BN160+BR160+BV160</f>
        <v>1000</v>
      </c>
      <c r="CA160" s="233">
        <f t="shared" ref="CA160:CA191" si="899">BO160+BS160+BW160</f>
        <v>1210</v>
      </c>
      <c r="CB160" s="225">
        <f t="shared" ref="CB160:CB191" si="900">IF(DF160&gt;0,BZ160,)</f>
        <v>0</v>
      </c>
      <c r="CC160" s="233">
        <f t="shared" ref="CC160:CC191" si="901">IF(DG160&gt;0,CA160,)</f>
        <v>0</v>
      </c>
      <c r="CD160" s="400">
        <v>5.14</v>
      </c>
      <c r="CE160" s="286">
        <v>4.95</v>
      </c>
      <c r="CF160" s="232">
        <f t="shared" ref="CF160:CF191" si="902">IF(BN160&gt;0,(BN160*CD160),)</f>
        <v>4862.4399999999996</v>
      </c>
      <c r="CG160" s="233">
        <f t="shared" ref="CG160:CG191" si="903">IF(BO160&gt;0,(BO160*CE160),)</f>
        <v>5682.6</v>
      </c>
      <c r="CH160" s="336">
        <v>5</v>
      </c>
      <c r="CI160" s="286">
        <v>5.37</v>
      </c>
      <c r="CJ160" s="232">
        <f t="shared" ref="CJ160:CJ191" si="904">IF(BR160&gt;0,(BR160*CH160),)</f>
        <v>270</v>
      </c>
      <c r="CK160" s="233">
        <f t="shared" ref="CK160:CK191" si="905">IF(BS160&gt;0,(BS160*CI160),)</f>
        <v>332.94</v>
      </c>
      <c r="CL160" s="336"/>
      <c r="CM160" s="286"/>
      <c r="CN160" s="232">
        <f t="shared" ref="CN160:CN191" si="906">IF(BV160&gt;0,(BV160*CL160),)</f>
        <v>0</v>
      </c>
      <c r="CO160" s="233">
        <f t="shared" ref="CO160:CO191" si="907">IF(BW160&gt;0,(BW160*CM160),)</f>
        <v>0</v>
      </c>
      <c r="CP160" s="232">
        <f t="shared" ref="CP160:CP191" si="908">IF(BZ160&gt;0,((CF160+CJ160+CN160)/BZ160),)</f>
        <v>5.1324399999999999</v>
      </c>
      <c r="CQ160" s="546">
        <f t="shared" ref="CQ160:CQ191" si="909">IF(CA160&gt;0,((CG160+CK160+CO160)/CA160),)</f>
        <v>4.9715206611570251</v>
      </c>
      <c r="CR160" s="232">
        <f t="shared" ref="CR160:CR191" si="910">IF(BZ160&gt;0,(BZ160*CP160),)</f>
        <v>5132.4399999999996</v>
      </c>
      <c r="CS160" s="233">
        <f t="shared" ref="CS160:CS191" si="911">IF(CA160&gt;0,(CA160*CQ160),)</f>
        <v>6015.54</v>
      </c>
      <c r="CT160" s="254"/>
      <c r="CU160" s="253"/>
      <c r="CV160" s="232">
        <f t="shared" ref="CV160:CV191" si="912">IF(BP160&gt;0,(BP160*CT160),)</f>
        <v>0</v>
      </c>
      <c r="CW160" s="233">
        <f t="shared" ref="CW160:CW191" si="913">IF(BQ160&gt;0,(BQ160*CU160),)</f>
        <v>0</v>
      </c>
      <c r="CX160" s="254"/>
      <c r="CY160" s="253"/>
      <c r="CZ160" s="232">
        <f t="shared" ref="CZ160:CZ191" si="914">IF(BT160&gt;0,(BT160*CX160),)</f>
        <v>0</v>
      </c>
      <c r="DA160" s="233">
        <f t="shared" ref="DA160:DA191" si="915">IF(BU160&gt;0,(BU160*CY160),)</f>
        <v>0</v>
      </c>
      <c r="DB160" s="254"/>
      <c r="DC160" s="253"/>
      <c r="DD160" s="232">
        <f t="shared" ref="DD160:DD191" si="916">IF(BX160&gt;0,(BX160*DB160),)</f>
        <v>0</v>
      </c>
      <c r="DE160" s="233">
        <f t="shared" ref="DE160:DE191" si="917">IF(BY160&gt;0,(BY160*DC160),)</f>
        <v>0</v>
      </c>
      <c r="DF160" s="232">
        <f t="shared" ref="DF160:DF191" si="918">IF((CV160+CZ160+DD160)&gt;0,((CV160+CZ160+DD160)/BZ160),)</f>
        <v>0</v>
      </c>
      <c r="DG160" s="233">
        <f t="shared" ref="DG160:DG191" si="919">IF((CW160+DA160+DE160)&gt;0,((CW160+DA160+DE160)/CA160),)</f>
        <v>0</v>
      </c>
      <c r="DH160" s="232">
        <f t="shared" ref="DH160:DH191" si="920">IF(CB160&gt;0,(BZ160*DF160),)</f>
        <v>0</v>
      </c>
      <c r="DI160" s="233">
        <f t="shared" ref="DI160:DI191" si="921">IF(CC160&gt;0,(CA160*DG160),)</f>
        <v>0</v>
      </c>
      <c r="DJ160" s="232">
        <f t="shared" ref="DJ160:DJ191" si="922">AD160+BZ160</f>
        <v>1244</v>
      </c>
      <c r="DK160" s="233">
        <f t="shared" ref="DK160:DK191" si="923">AE160+CA160</f>
        <v>1327</v>
      </c>
      <c r="DL160" s="232">
        <f t="shared" ref="DL160:DL191" si="924">AF160+CB160</f>
        <v>0</v>
      </c>
      <c r="DM160" s="233">
        <f t="shared" ref="DM160:DM191" si="925">AG160+CC160</f>
        <v>0</v>
      </c>
      <c r="DN160" s="545">
        <f t="shared" ref="DN160:DN191" si="926">IF(DJ160&gt;0,((AD160*AT160)+(BZ160*CP160))/DJ160,)</f>
        <v>5.0158360128617359</v>
      </c>
      <c r="DO160" s="546">
        <f t="shared" ref="DO160:DO191" si="927">IF(DK160&gt;0,((AE160*AU160)+(CA160*CQ160))/DK160,)</f>
        <v>5.0015373021853806</v>
      </c>
      <c r="DP160" s="232">
        <f t="shared" ref="DP160:DP191" si="928">IF(DJ160&gt;0,(DJ160*DN160),)</f>
        <v>6239.7</v>
      </c>
      <c r="DQ160" s="233">
        <f t="shared" ref="DQ160:DQ191" si="929">IF(DK160&gt;0,(DK160*DO160),)</f>
        <v>6637.04</v>
      </c>
      <c r="DR160" s="232">
        <f t="shared" ref="DR160:DR191" si="930">IF(DL160&gt;0,((AF160*BJ160)+(CB160*DF160))/DL160,)</f>
        <v>0</v>
      </c>
      <c r="DS160" s="233">
        <f t="shared" ref="DS160:DS191" si="931">IF(DM160&gt;0,((AG160*BK160)+(CC160*DG160))/DM160,)</f>
        <v>0</v>
      </c>
      <c r="DT160" s="232">
        <f t="shared" ref="DT160:DT191" si="932">IF(DL160&gt;0,(DL160*DR160),)</f>
        <v>0</v>
      </c>
      <c r="DU160" s="233">
        <f t="shared" ref="DU160:DU191" si="933">IF(DM160&gt;0,(DM160*DS160),)</f>
        <v>0</v>
      </c>
      <c r="DV160" s="257">
        <v>1228</v>
      </c>
      <c r="DW160" s="256">
        <v>1146</v>
      </c>
      <c r="DX160" s="232">
        <f t="shared" ref="DX160:DX191" si="934">IF(FB160&gt;0,DV160,)</f>
        <v>0</v>
      </c>
      <c r="DY160" s="233">
        <f t="shared" ref="DY160:DY191" si="935">IF(FC160&gt;0,DW160,)</f>
        <v>0</v>
      </c>
      <c r="DZ160" s="254">
        <v>157</v>
      </c>
      <c r="EA160" s="256">
        <v>167</v>
      </c>
      <c r="EB160" s="232">
        <f t="shared" ref="EB160:EB191" si="936">IF(FF160&gt;0,DZ160,)</f>
        <v>0</v>
      </c>
      <c r="EC160" s="233">
        <f t="shared" ref="EC160:EC191" si="937">IF(FG160&gt;0,EA160,)</f>
        <v>0</v>
      </c>
      <c r="ED160" s="254"/>
      <c r="EE160" s="256"/>
      <c r="EF160" s="232">
        <f t="shared" ref="EF160:EF191" si="938">IF(FJ160&gt;0,ED160,)</f>
        <v>0</v>
      </c>
      <c r="EG160" s="233">
        <f t="shared" ref="EG160:EG191" si="939">IF(FK160&gt;0,EE160,)</f>
        <v>0</v>
      </c>
      <c r="EH160" s="225">
        <f t="shared" ref="EH160:EH191" si="940">DV160+DZ160+ED160</f>
        <v>1385</v>
      </c>
      <c r="EI160" s="233">
        <f t="shared" ref="EI160:EI191" si="941">DW160+EA160+EE160</f>
        <v>1313</v>
      </c>
      <c r="EJ160" s="225">
        <f t="shared" ref="EJ160:EJ191" si="942">IF(FN160&gt;0,EH160,)</f>
        <v>0</v>
      </c>
      <c r="EK160" s="233">
        <f t="shared" ref="EK160:EK191" si="943">IF(FO160&gt;0,EI160,)</f>
        <v>0</v>
      </c>
      <c r="EL160" s="400">
        <v>3.54</v>
      </c>
      <c r="EM160" s="286">
        <v>3.63</v>
      </c>
      <c r="EN160" s="232">
        <f t="shared" ref="EN160:EN191" si="944">IF(DV160&gt;0,(DV160*EL160),)</f>
        <v>4347.12</v>
      </c>
      <c r="EO160" s="233">
        <f t="shared" ref="EO160:EO191" si="945">IF(DW160&gt;0,(DW160*EM160),)</f>
        <v>4159.9799999999996</v>
      </c>
      <c r="EP160" s="400">
        <v>4.3</v>
      </c>
      <c r="EQ160" s="286">
        <v>4.26</v>
      </c>
      <c r="ER160" s="232">
        <f t="shared" ref="ER160:ER191" si="946">IF(DZ160&gt;0,(DZ160*EP160),)</f>
        <v>675.1</v>
      </c>
      <c r="ES160" s="233">
        <f t="shared" ref="ES160:ES191" si="947">IF(EA160&gt;0,(EA160*EQ160),)</f>
        <v>711.42</v>
      </c>
      <c r="ET160" s="336"/>
      <c r="EU160" s="286"/>
      <c r="EV160" s="232">
        <f t="shared" ref="EV160:EV191" si="948">IF(ED160&gt;0,(ED160*ET160),)</f>
        <v>0</v>
      </c>
      <c r="EW160" s="233">
        <f t="shared" ref="EW160:EW191" si="949">IF(EE160&gt;0,(EE160*EU160),)</f>
        <v>0</v>
      </c>
      <c r="EX160" s="545">
        <f t="shared" ref="EX160:EX191" si="950">IF(EH160&gt;0,((EN160+ER160+EV160)/EH160),)</f>
        <v>3.6261516245487369</v>
      </c>
      <c r="EY160" s="546">
        <f t="shared" ref="EY160:EY191" si="951">IF(EI160&gt;0,((EO160+ES160+EW160)/EI160),)</f>
        <v>3.7101294744859099</v>
      </c>
      <c r="EZ160" s="232">
        <f t="shared" ref="EZ160:EZ191" si="952">IF(EH160&gt;0,(EH160*EX160),)</f>
        <v>5022.22</v>
      </c>
      <c r="FA160" s="233">
        <f t="shared" ref="FA160:FA191" si="953">IF(EI160&gt;0,(EI160*EY160),)</f>
        <v>4871.3999999999996</v>
      </c>
      <c r="FB160" s="254"/>
      <c r="FC160" s="253"/>
      <c r="FD160" s="232">
        <f t="shared" ref="FD160:FD191" si="954">IF(DX160&gt;0,(DX160*FB160),)</f>
        <v>0</v>
      </c>
      <c r="FE160" s="233">
        <f t="shared" ref="FE160:FE191" si="955">IF(DY160&gt;0,(DY160*FC160),)</f>
        <v>0</v>
      </c>
      <c r="FF160" s="254"/>
      <c r="FG160" s="253"/>
      <c r="FH160" s="232">
        <f t="shared" ref="FH160:FH191" si="956">IF(EB160&gt;0,(EB160*FF160),)</f>
        <v>0</v>
      </c>
      <c r="FI160" s="233">
        <f t="shared" ref="FI160:FI191" si="957">IF(EC160&gt;0,(EC160*FG160),)</f>
        <v>0</v>
      </c>
      <c r="FJ160" s="254"/>
      <c r="FK160" s="253"/>
      <c r="FL160" s="232">
        <f t="shared" ref="FL160:FL191" si="958">IF(EF160&gt;0,(EF160*FJ160),)</f>
        <v>0</v>
      </c>
      <c r="FM160" s="233">
        <f t="shared" ref="FM160:FM191" si="959">IF(EG160&gt;0,(EG160*FK160),)</f>
        <v>0</v>
      </c>
      <c r="FN160" s="232">
        <f t="shared" ref="FN160:FN191" si="960">IF((FD160+FH160+FL160)&gt;0,((FD160+FH160+FL160)/EH160),)</f>
        <v>0</v>
      </c>
      <c r="FO160" s="233">
        <f t="shared" ref="FO160:FO191" si="961">IF((FE160+FI160+FM160)&gt;0,((FE160+FI160+FM160)/EI160),)</f>
        <v>0</v>
      </c>
      <c r="FP160" s="232">
        <f t="shared" ref="FP160:FP191" si="962">IF(EH160&gt;0,(EH160*FN160),)</f>
        <v>0</v>
      </c>
      <c r="FQ160" s="233">
        <f t="shared" ref="FQ160:FQ191" si="963">IF(EI160&gt;0,(EI160*FO160),)</f>
        <v>0</v>
      </c>
      <c r="FR160" s="254">
        <v>53</v>
      </c>
      <c r="FS160" s="253">
        <v>71</v>
      </c>
      <c r="FT160" s="232">
        <f t="shared" ref="FT160:FT191" si="964">IF(FZ160&gt;0,FR160,)</f>
        <v>0</v>
      </c>
      <c r="FU160" s="233">
        <f t="shared" ref="FU160:FU191" si="965">IF(GA160&gt;0,FS160,)</f>
        <v>0</v>
      </c>
      <c r="FV160" s="254">
        <v>6</v>
      </c>
      <c r="FW160" s="253">
        <v>4.57</v>
      </c>
      <c r="FX160" s="232">
        <f t="shared" ref="FX160:FX191" si="966">IF(FR160&gt;0,(FR160*FV160),)</f>
        <v>318</v>
      </c>
      <c r="FY160" s="233">
        <f t="shared" ref="FY160:FY191" si="967">IF(FS160&gt;0,(FS160*FW160),)</f>
        <v>324.47000000000003</v>
      </c>
      <c r="FZ160" s="254"/>
      <c r="GA160" s="253"/>
      <c r="GB160" s="232">
        <f t="shared" ref="GB160:GB191" si="968">IF(FZ160&gt;0,(FR160*FZ160),)</f>
        <v>0</v>
      </c>
      <c r="GC160" s="233">
        <f t="shared" ref="GC160:GC191" si="969">IF(GA160&gt;0,(FS160*GA160),)</f>
        <v>0</v>
      </c>
      <c r="GD160" s="249">
        <f t="shared" ref="GD160:GD191" si="970">(R160+BN160+DV160)</f>
        <v>2416</v>
      </c>
      <c r="GE160" s="233">
        <f t="shared" ref="GE160:GE191" si="971">(S160+BO160+DW160)</f>
        <v>2409</v>
      </c>
      <c r="GF160" s="232">
        <f t="shared" ref="GF160:GF191" si="972">(T160+BP160+DX160)</f>
        <v>0</v>
      </c>
      <c r="GG160" s="233">
        <f t="shared" ref="GG160:GG191" si="973">(U160+BQ160+DY160)</f>
        <v>0</v>
      </c>
      <c r="GH160" s="232">
        <f t="shared" ref="GH160:GH191" si="974">IF(GD160&gt;0,(AJ160+CF160+EN160),"")</f>
        <v>10305.82</v>
      </c>
      <c r="GI160" s="233">
        <f t="shared" ref="GI160:GI191" si="975">IF(GE160&gt;0,(AK160+CG160+EO160),"")</f>
        <v>10452.08</v>
      </c>
      <c r="GJ160" s="232" t="str">
        <f t="shared" ref="GJ160:GJ191" si="976">IF(GF160&gt;0,(AZ160+CV160+FD160),"")</f>
        <v/>
      </c>
      <c r="GK160" s="233" t="str">
        <f t="shared" ref="GK160:GK191" si="977">IF(GG160&gt;0,(BA160+CW160+FE160),"")</f>
        <v/>
      </c>
      <c r="GL160" s="249">
        <f t="shared" ref="GL160:GL191" si="978">(V160+BR160+DZ160)</f>
        <v>213</v>
      </c>
      <c r="GM160" s="233">
        <f t="shared" ref="GM160:GM191" si="979">(W160+BS160+EA160)</f>
        <v>231</v>
      </c>
      <c r="GN160" s="232">
        <f t="shared" ref="GN160:GN191" si="980">(X160+BT160+EB160)</f>
        <v>0</v>
      </c>
      <c r="GO160" s="233">
        <f t="shared" ref="GO160:GO191" si="981">(Y160+BU160+EC160)</f>
        <v>0</v>
      </c>
      <c r="GP160" s="232">
        <f t="shared" ref="GP160:GP191" si="982">IF(GL160&gt;0,AN160+CJ160+ER160,)</f>
        <v>956.1</v>
      </c>
      <c r="GQ160" s="233">
        <f t="shared" ref="GQ160:GQ191" si="983">IF(GM160&gt;0,AO160+CK160+ES160,)</f>
        <v>1056.3599999999999</v>
      </c>
      <c r="GR160" s="232">
        <f t="shared" ref="GR160:GR191" si="984">IF(GN160&gt;0,BD160+CZ160+FH160,)</f>
        <v>0</v>
      </c>
      <c r="GS160" s="233">
        <f t="shared" ref="GS160:GS191" si="985">IF(GO160&gt;0,BE160+DA160+FI160,)</f>
        <v>0</v>
      </c>
      <c r="GT160" s="249">
        <f t="shared" ref="GT160:GT191" si="986">+GL160+GD160</f>
        <v>2629</v>
      </c>
      <c r="GU160" s="233">
        <f t="shared" ref="GU160:GU191" si="987">+GM160+GE160</f>
        <v>2640</v>
      </c>
      <c r="GV160" s="232">
        <f t="shared" ref="GV160:GV191" si="988">+GN160+GF160</f>
        <v>0</v>
      </c>
      <c r="GW160" s="233">
        <f t="shared" ref="GW160:GW191" si="989">+GO160+GG160</f>
        <v>0</v>
      </c>
      <c r="GX160" s="232">
        <f t="shared" ref="GX160:GX191" si="990">IF(GT160&gt;0,(GH160+GP160),"")</f>
        <v>11261.92</v>
      </c>
      <c r="GY160" s="233">
        <f t="shared" ref="GY160:GY191" si="991">IF(GU160&gt;0,(GI160+GQ160),"")</f>
        <v>11508.44</v>
      </c>
      <c r="GZ160" s="232" t="str">
        <f t="shared" ref="GZ160:GZ191" si="992">IF(GV160&gt;0,(GJ160+GR160),"")</f>
        <v/>
      </c>
      <c r="HA160" s="233" t="str">
        <f t="shared" ref="HA160:HA191" si="993">IF(GW160&gt;0,(GK160+GS160),"")</f>
        <v/>
      </c>
      <c r="HB160" s="249">
        <f t="shared" ref="HB160:HB191" si="994">(Z160+BV160+ED160)</f>
        <v>0</v>
      </c>
      <c r="HC160" s="233">
        <f t="shared" ref="HC160:HC191" si="995">(AA160+BW160+EE160)</f>
        <v>0</v>
      </c>
      <c r="HD160" s="232">
        <f t="shared" ref="HD160:HD191" si="996">(AB160+BX160+EF160)</f>
        <v>0</v>
      </c>
      <c r="HE160" s="233">
        <f t="shared" ref="HE160:HE191" si="997">(AC160+BY160+EG160)</f>
        <v>0</v>
      </c>
      <c r="HF160" s="232" t="str">
        <f t="shared" ref="HF160:HF191" si="998">IF(HB160&gt;0,(AR160+CN160+EV160),"")</f>
        <v/>
      </c>
      <c r="HG160" s="233" t="str">
        <f t="shared" ref="HG160:HG191" si="999">IF(HC160&gt;0,(AS160+CO160+EW160),"")</f>
        <v/>
      </c>
      <c r="HH160" s="232" t="str">
        <f t="shared" ref="HH160:HH191" si="1000">IF(HD160&gt;0,(BH160+DD160+FL160),"")</f>
        <v/>
      </c>
      <c r="HI160" s="233" t="str">
        <f t="shared" ref="HI160:HI191" si="1001">IF(HE160&gt;0,(BI160+DE160+FM160),"")</f>
        <v/>
      </c>
      <c r="HJ160" s="249">
        <f t="shared" ref="HJ160:HJ191" si="1002">IF((DJ160+EH160+FR160)&gt;0,(DP160+EZ160+FX160),"")</f>
        <v>11579.92</v>
      </c>
      <c r="HK160" s="233">
        <f t="shared" ref="HK160:HK191" si="1003">IF((DK160+EI160+FS160)&gt;0,(DQ160+FA160+FY160),"")</f>
        <v>11832.909999999998</v>
      </c>
      <c r="HL160" s="232" t="str">
        <f t="shared" ref="HL160:HL191" si="1004">IF((DL160+EJ160+FT160)&gt;0,(DT160+FP160+GB160),"")</f>
        <v/>
      </c>
      <c r="HM160" s="232" t="str">
        <f t="shared" ref="HM160:HM191" si="1005">IF((DM160+EK160+FU160)&gt;0,(DU160+FQ160+GC160),"")</f>
        <v/>
      </c>
    </row>
    <row r="161" spans="1:221" ht="15">
      <c r="A161" s="394" t="s">
        <v>108</v>
      </c>
      <c r="B161" s="395" t="s">
        <v>696</v>
      </c>
      <c r="C161" s="396"/>
      <c r="D161" s="397">
        <v>176372</v>
      </c>
      <c r="E161" s="398">
        <v>1</v>
      </c>
      <c r="F161" s="332">
        <v>2555</v>
      </c>
      <c r="G161" s="255">
        <v>2361</v>
      </c>
      <c r="H161" s="254">
        <v>14</v>
      </c>
      <c r="I161" s="255">
        <v>15</v>
      </c>
      <c r="J161" s="232">
        <f t="shared" si="857"/>
        <v>2541</v>
      </c>
      <c r="K161" s="233">
        <f t="shared" si="858"/>
        <v>2346</v>
      </c>
      <c r="L161" s="333">
        <v>120</v>
      </c>
      <c r="M161" s="253">
        <v>120</v>
      </c>
      <c r="N161" s="232">
        <f t="shared" si="856"/>
        <v>2541</v>
      </c>
      <c r="O161" s="233">
        <f t="shared" si="859"/>
        <v>2346</v>
      </c>
      <c r="P161" s="232">
        <f t="shared" si="860"/>
        <v>0</v>
      </c>
      <c r="Q161" s="233">
        <f t="shared" si="861"/>
        <v>0</v>
      </c>
      <c r="R161" s="254">
        <v>28</v>
      </c>
      <c r="S161" s="256">
        <v>39</v>
      </c>
      <c r="T161" s="232">
        <f t="shared" si="862"/>
        <v>0</v>
      </c>
      <c r="U161" s="233">
        <f t="shared" si="863"/>
        <v>0</v>
      </c>
      <c r="V161" s="257">
        <v>3</v>
      </c>
      <c r="W161" s="256">
        <v>5</v>
      </c>
      <c r="X161" s="232">
        <f t="shared" si="864"/>
        <v>0</v>
      </c>
      <c r="Y161" s="233">
        <f t="shared" si="865"/>
        <v>0</v>
      </c>
      <c r="Z161" s="257"/>
      <c r="AA161" s="256"/>
      <c r="AB161" s="232">
        <f t="shared" si="866"/>
        <v>0</v>
      </c>
      <c r="AC161" s="233">
        <f t="shared" si="867"/>
        <v>0</v>
      </c>
      <c r="AD161" s="225">
        <f t="shared" si="868"/>
        <v>31</v>
      </c>
      <c r="AE161" s="233">
        <f t="shared" si="869"/>
        <v>44</v>
      </c>
      <c r="AF161" s="225">
        <f t="shared" si="870"/>
        <v>0</v>
      </c>
      <c r="AG161" s="233">
        <f t="shared" si="871"/>
        <v>0</v>
      </c>
      <c r="AH161" s="399">
        <v>5.47</v>
      </c>
      <c r="AI161" s="286">
        <v>4.54</v>
      </c>
      <c r="AJ161" s="232">
        <f t="shared" si="872"/>
        <v>153.16</v>
      </c>
      <c r="AK161" s="233">
        <f t="shared" si="873"/>
        <v>177.06</v>
      </c>
      <c r="AL161" s="245">
        <v>6.67</v>
      </c>
      <c r="AM161" s="286">
        <v>6.4</v>
      </c>
      <c r="AN161" s="232">
        <f t="shared" si="874"/>
        <v>20.009999999999998</v>
      </c>
      <c r="AO161" s="233">
        <f t="shared" si="875"/>
        <v>32</v>
      </c>
      <c r="AP161" s="245"/>
      <c r="AQ161" s="286"/>
      <c r="AR161" s="232">
        <f t="shared" si="876"/>
        <v>0</v>
      </c>
      <c r="AS161" s="233">
        <f t="shared" si="877"/>
        <v>0</v>
      </c>
      <c r="AT161" s="545">
        <f t="shared" si="878"/>
        <v>5.5861290322580643</v>
      </c>
      <c r="AU161" s="546">
        <f t="shared" si="879"/>
        <v>4.751363636363636</v>
      </c>
      <c r="AV161" s="232">
        <f t="shared" si="880"/>
        <v>173.17</v>
      </c>
      <c r="AW161" s="233">
        <f t="shared" si="881"/>
        <v>209.05999999999997</v>
      </c>
      <c r="AX161" s="257"/>
      <c r="AY161" s="253"/>
      <c r="AZ161" s="232">
        <f t="shared" si="882"/>
        <v>0</v>
      </c>
      <c r="BA161" s="233">
        <f t="shared" si="883"/>
        <v>0</v>
      </c>
      <c r="BB161" s="257"/>
      <c r="BC161" s="253"/>
      <c r="BD161" s="232">
        <f t="shared" si="884"/>
        <v>0</v>
      </c>
      <c r="BE161" s="233">
        <f t="shared" si="885"/>
        <v>0</v>
      </c>
      <c r="BF161" s="254"/>
      <c r="BG161" s="253"/>
      <c r="BH161" s="232">
        <f t="shared" si="886"/>
        <v>0</v>
      </c>
      <c r="BI161" s="233">
        <f t="shared" si="887"/>
        <v>0</v>
      </c>
      <c r="BJ161" s="232">
        <f t="shared" si="888"/>
        <v>0</v>
      </c>
      <c r="BK161" s="233">
        <f t="shared" si="889"/>
        <v>0</v>
      </c>
      <c r="BL161" s="232">
        <f t="shared" si="890"/>
        <v>0</v>
      </c>
      <c r="BM161" s="233">
        <f t="shared" si="891"/>
        <v>0</v>
      </c>
      <c r="BN161" s="257">
        <v>841</v>
      </c>
      <c r="BO161" s="256">
        <v>691</v>
      </c>
      <c r="BP161" s="232">
        <f t="shared" si="892"/>
        <v>0</v>
      </c>
      <c r="BQ161" s="233">
        <f t="shared" si="893"/>
        <v>0</v>
      </c>
      <c r="BR161" s="254">
        <v>46</v>
      </c>
      <c r="BS161" s="256">
        <v>36</v>
      </c>
      <c r="BT161" s="232">
        <f t="shared" si="894"/>
        <v>0</v>
      </c>
      <c r="BU161" s="233">
        <f t="shared" si="895"/>
        <v>0</v>
      </c>
      <c r="BV161" s="257"/>
      <c r="BW161" s="256"/>
      <c r="BX161" s="232">
        <f t="shared" si="896"/>
        <v>0</v>
      </c>
      <c r="BY161" s="233">
        <f t="shared" si="897"/>
        <v>0</v>
      </c>
      <c r="BZ161" s="225">
        <f t="shared" si="898"/>
        <v>887</v>
      </c>
      <c r="CA161" s="233">
        <f t="shared" si="899"/>
        <v>727</v>
      </c>
      <c r="CB161" s="225">
        <f t="shared" si="900"/>
        <v>0</v>
      </c>
      <c r="CC161" s="233">
        <f t="shared" si="901"/>
        <v>0</v>
      </c>
      <c r="CD161" s="400">
        <v>5.3</v>
      </c>
      <c r="CE161" s="286">
        <v>5.4</v>
      </c>
      <c r="CF161" s="232">
        <f t="shared" si="902"/>
        <v>4457.3</v>
      </c>
      <c r="CG161" s="233">
        <f t="shared" si="903"/>
        <v>3731.4</v>
      </c>
      <c r="CH161" s="400">
        <v>5.7</v>
      </c>
      <c r="CI161" s="286">
        <v>5.66</v>
      </c>
      <c r="CJ161" s="232">
        <f t="shared" si="904"/>
        <v>262.2</v>
      </c>
      <c r="CK161" s="233">
        <f t="shared" si="905"/>
        <v>203.76</v>
      </c>
      <c r="CL161" s="336"/>
      <c r="CM161" s="286"/>
      <c r="CN161" s="232">
        <f t="shared" si="906"/>
        <v>0</v>
      </c>
      <c r="CO161" s="233">
        <f t="shared" si="907"/>
        <v>0</v>
      </c>
      <c r="CP161" s="232">
        <f t="shared" si="908"/>
        <v>5.3207440811724913</v>
      </c>
      <c r="CQ161" s="546">
        <f t="shared" si="909"/>
        <v>5.4128748280605228</v>
      </c>
      <c r="CR161" s="232">
        <f t="shared" si="910"/>
        <v>4719.5</v>
      </c>
      <c r="CS161" s="233">
        <f t="shared" si="911"/>
        <v>3935.16</v>
      </c>
      <c r="CT161" s="257"/>
      <c r="CU161" s="253"/>
      <c r="CV161" s="232">
        <f t="shared" si="912"/>
        <v>0</v>
      </c>
      <c r="CW161" s="233">
        <f t="shared" si="913"/>
        <v>0</v>
      </c>
      <c r="CX161" s="254"/>
      <c r="CY161" s="253"/>
      <c r="CZ161" s="232">
        <f t="shared" si="914"/>
        <v>0</v>
      </c>
      <c r="DA161" s="233">
        <f t="shared" si="915"/>
        <v>0</v>
      </c>
      <c r="DB161" s="254"/>
      <c r="DC161" s="253"/>
      <c r="DD161" s="232">
        <f t="shared" si="916"/>
        <v>0</v>
      </c>
      <c r="DE161" s="233">
        <f t="shared" si="917"/>
        <v>0</v>
      </c>
      <c r="DF161" s="232">
        <f t="shared" si="918"/>
        <v>0</v>
      </c>
      <c r="DG161" s="233">
        <f t="shared" si="919"/>
        <v>0</v>
      </c>
      <c r="DH161" s="232">
        <f t="shared" si="920"/>
        <v>0</v>
      </c>
      <c r="DI161" s="233">
        <f t="shared" si="921"/>
        <v>0</v>
      </c>
      <c r="DJ161" s="232">
        <f t="shared" si="922"/>
        <v>918</v>
      </c>
      <c r="DK161" s="233">
        <f t="shared" si="923"/>
        <v>771</v>
      </c>
      <c r="DL161" s="232">
        <f t="shared" si="924"/>
        <v>0</v>
      </c>
      <c r="DM161" s="233">
        <f t="shared" si="925"/>
        <v>0</v>
      </c>
      <c r="DN161" s="545">
        <f t="shared" si="926"/>
        <v>5.3297058823529415</v>
      </c>
      <c r="DO161" s="546">
        <f t="shared" si="927"/>
        <v>5.3751232166018159</v>
      </c>
      <c r="DP161" s="232">
        <f t="shared" si="928"/>
        <v>4892.67</v>
      </c>
      <c r="DQ161" s="233">
        <f t="shared" si="929"/>
        <v>4144.22</v>
      </c>
      <c r="DR161" s="232">
        <f t="shared" si="930"/>
        <v>0</v>
      </c>
      <c r="DS161" s="233">
        <f t="shared" si="931"/>
        <v>0</v>
      </c>
      <c r="DT161" s="232">
        <f t="shared" si="932"/>
        <v>0</v>
      </c>
      <c r="DU161" s="233">
        <f t="shared" si="933"/>
        <v>0</v>
      </c>
      <c r="DV161" s="257">
        <v>1134</v>
      </c>
      <c r="DW161" s="256">
        <v>1110</v>
      </c>
      <c r="DX161" s="232">
        <f t="shared" si="934"/>
        <v>0</v>
      </c>
      <c r="DY161" s="233">
        <f t="shared" si="935"/>
        <v>0</v>
      </c>
      <c r="DZ161" s="254">
        <v>336</v>
      </c>
      <c r="EA161" s="256">
        <v>326</v>
      </c>
      <c r="EB161" s="232">
        <f t="shared" si="936"/>
        <v>0</v>
      </c>
      <c r="EC161" s="233">
        <f t="shared" si="937"/>
        <v>0</v>
      </c>
      <c r="ED161" s="257"/>
      <c r="EE161" s="256"/>
      <c r="EF161" s="232">
        <f t="shared" si="938"/>
        <v>0</v>
      </c>
      <c r="EG161" s="233">
        <f t="shared" si="939"/>
        <v>0</v>
      </c>
      <c r="EH161" s="225">
        <f t="shared" si="940"/>
        <v>1470</v>
      </c>
      <c r="EI161" s="233">
        <f t="shared" si="941"/>
        <v>1436</v>
      </c>
      <c r="EJ161" s="225">
        <f t="shared" si="942"/>
        <v>0</v>
      </c>
      <c r="EK161" s="233">
        <f t="shared" si="943"/>
        <v>0</v>
      </c>
      <c r="EL161" s="400">
        <v>3.79</v>
      </c>
      <c r="EM161" s="286">
        <v>3.73</v>
      </c>
      <c r="EN161" s="232">
        <f t="shared" si="944"/>
        <v>4297.8599999999997</v>
      </c>
      <c r="EO161" s="233">
        <f t="shared" si="945"/>
        <v>4140.3</v>
      </c>
      <c r="EP161" s="400">
        <v>3.88</v>
      </c>
      <c r="EQ161" s="286">
        <v>3.7</v>
      </c>
      <c r="ER161" s="232">
        <f t="shared" si="946"/>
        <v>1303.68</v>
      </c>
      <c r="ES161" s="233">
        <f t="shared" si="947"/>
        <v>1206.2</v>
      </c>
      <c r="ET161" s="336"/>
      <c r="EU161" s="286"/>
      <c r="EV161" s="232">
        <f t="shared" si="948"/>
        <v>0</v>
      </c>
      <c r="EW161" s="233">
        <f t="shared" si="949"/>
        <v>0</v>
      </c>
      <c r="EX161" s="545">
        <f t="shared" si="950"/>
        <v>3.8105714285714285</v>
      </c>
      <c r="EY161" s="546">
        <f t="shared" si="951"/>
        <v>3.7231894150417828</v>
      </c>
      <c r="EZ161" s="232">
        <f t="shared" si="952"/>
        <v>5601.54</v>
      </c>
      <c r="FA161" s="233">
        <f t="shared" si="953"/>
        <v>5346.5</v>
      </c>
      <c r="FB161" s="257"/>
      <c r="FC161" s="253"/>
      <c r="FD161" s="232">
        <f t="shared" si="954"/>
        <v>0</v>
      </c>
      <c r="FE161" s="233">
        <f t="shared" si="955"/>
        <v>0</v>
      </c>
      <c r="FF161" s="254"/>
      <c r="FG161" s="253"/>
      <c r="FH161" s="232">
        <f t="shared" si="956"/>
        <v>0</v>
      </c>
      <c r="FI161" s="233">
        <f t="shared" si="957"/>
        <v>0</v>
      </c>
      <c r="FJ161" s="254"/>
      <c r="FK161" s="253"/>
      <c r="FL161" s="232">
        <f t="shared" si="958"/>
        <v>0</v>
      </c>
      <c r="FM161" s="233">
        <f t="shared" si="959"/>
        <v>0</v>
      </c>
      <c r="FN161" s="232">
        <f t="shared" si="960"/>
        <v>0</v>
      </c>
      <c r="FO161" s="233">
        <f t="shared" si="961"/>
        <v>0</v>
      </c>
      <c r="FP161" s="232">
        <f t="shared" si="962"/>
        <v>0</v>
      </c>
      <c r="FQ161" s="233">
        <f t="shared" si="963"/>
        <v>0</v>
      </c>
      <c r="FR161" s="254">
        <v>153</v>
      </c>
      <c r="FS161" s="253">
        <v>139</v>
      </c>
      <c r="FT161" s="232">
        <f t="shared" si="964"/>
        <v>0</v>
      </c>
      <c r="FU161" s="233">
        <f t="shared" si="965"/>
        <v>0</v>
      </c>
      <c r="FV161" s="254">
        <v>4</v>
      </c>
      <c r="FW161" s="253">
        <v>4.96</v>
      </c>
      <c r="FX161" s="232">
        <f t="shared" si="966"/>
        <v>612</v>
      </c>
      <c r="FY161" s="233">
        <f t="shared" si="967"/>
        <v>689.43999999999994</v>
      </c>
      <c r="FZ161" s="254"/>
      <c r="GA161" s="253"/>
      <c r="GB161" s="232">
        <f t="shared" si="968"/>
        <v>0</v>
      </c>
      <c r="GC161" s="233">
        <f t="shared" si="969"/>
        <v>0</v>
      </c>
      <c r="GD161" s="249">
        <f t="shared" si="970"/>
        <v>2003</v>
      </c>
      <c r="GE161" s="233">
        <f t="shared" si="971"/>
        <v>1840</v>
      </c>
      <c r="GF161" s="232">
        <f t="shared" si="972"/>
        <v>0</v>
      </c>
      <c r="GG161" s="233">
        <f t="shared" si="973"/>
        <v>0</v>
      </c>
      <c r="GH161" s="232">
        <f t="shared" si="974"/>
        <v>8908.32</v>
      </c>
      <c r="GI161" s="233">
        <f t="shared" si="975"/>
        <v>8048.76</v>
      </c>
      <c r="GJ161" s="232" t="str">
        <f t="shared" si="976"/>
        <v/>
      </c>
      <c r="GK161" s="233" t="str">
        <f t="shared" si="977"/>
        <v/>
      </c>
      <c r="GL161" s="249">
        <f t="shared" si="978"/>
        <v>385</v>
      </c>
      <c r="GM161" s="233">
        <f t="shared" si="979"/>
        <v>367</v>
      </c>
      <c r="GN161" s="232">
        <f t="shared" si="980"/>
        <v>0</v>
      </c>
      <c r="GO161" s="233">
        <f t="shared" si="981"/>
        <v>0</v>
      </c>
      <c r="GP161" s="232">
        <f t="shared" si="982"/>
        <v>1585.89</v>
      </c>
      <c r="GQ161" s="233">
        <f t="shared" si="983"/>
        <v>1441.96</v>
      </c>
      <c r="GR161" s="232">
        <f t="shared" si="984"/>
        <v>0</v>
      </c>
      <c r="GS161" s="233">
        <f t="shared" si="985"/>
        <v>0</v>
      </c>
      <c r="GT161" s="249">
        <f t="shared" si="986"/>
        <v>2388</v>
      </c>
      <c r="GU161" s="233">
        <f t="shared" si="987"/>
        <v>2207</v>
      </c>
      <c r="GV161" s="232">
        <f t="shared" si="988"/>
        <v>0</v>
      </c>
      <c r="GW161" s="233">
        <f t="shared" si="989"/>
        <v>0</v>
      </c>
      <c r="GX161" s="232">
        <f t="shared" si="990"/>
        <v>10494.21</v>
      </c>
      <c r="GY161" s="233">
        <f t="shared" si="991"/>
        <v>9490.7200000000012</v>
      </c>
      <c r="GZ161" s="232" t="str">
        <f t="shared" si="992"/>
        <v/>
      </c>
      <c r="HA161" s="233" t="str">
        <f t="shared" si="993"/>
        <v/>
      </c>
      <c r="HB161" s="249">
        <f t="shared" si="994"/>
        <v>0</v>
      </c>
      <c r="HC161" s="233">
        <f t="shared" si="995"/>
        <v>0</v>
      </c>
      <c r="HD161" s="232">
        <f t="shared" si="996"/>
        <v>0</v>
      </c>
      <c r="HE161" s="233">
        <f t="shared" si="997"/>
        <v>0</v>
      </c>
      <c r="HF161" s="232" t="str">
        <f t="shared" si="998"/>
        <v/>
      </c>
      <c r="HG161" s="233" t="str">
        <f t="shared" si="999"/>
        <v/>
      </c>
      <c r="HH161" s="232" t="str">
        <f t="shared" si="1000"/>
        <v/>
      </c>
      <c r="HI161" s="233" t="str">
        <f t="shared" si="1001"/>
        <v/>
      </c>
      <c r="HJ161" s="249">
        <f t="shared" si="1002"/>
        <v>11106.21</v>
      </c>
      <c r="HK161" s="233">
        <f t="shared" si="1003"/>
        <v>10180.160000000002</v>
      </c>
      <c r="HL161" s="232" t="str">
        <f t="shared" si="1004"/>
        <v/>
      </c>
      <c r="HM161" s="232" t="str">
        <f t="shared" si="1005"/>
        <v/>
      </c>
    </row>
    <row r="162" spans="1:221" ht="15">
      <c r="A162" s="394" t="s">
        <v>108</v>
      </c>
      <c r="B162" s="395" t="s">
        <v>697</v>
      </c>
      <c r="C162" s="396"/>
      <c r="D162" s="397">
        <v>175856</v>
      </c>
      <c r="E162" s="398">
        <v>2</v>
      </c>
      <c r="F162" s="332">
        <v>982</v>
      </c>
      <c r="G162" s="255">
        <v>1033</v>
      </c>
      <c r="H162" s="254">
        <v>5</v>
      </c>
      <c r="I162" s="255">
        <v>2</v>
      </c>
      <c r="J162" s="232">
        <f t="shared" si="857"/>
        <v>977</v>
      </c>
      <c r="K162" s="233">
        <f t="shared" si="858"/>
        <v>1031</v>
      </c>
      <c r="L162" s="333">
        <v>120</v>
      </c>
      <c r="M162" s="253">
        <v>120</v>
      </c>
      <c r="N162" s="232">
        <f t="shared" si="856"/>
        <v>977</v>
      </c>
      <c r="O162" s="233">
        <f t="shared" si="859"/>
        <v>1031</v>
      </c>
      <c r="P162" s="232">
        <f t="shared" si="860"/>
        <v>0</v>
      </c>
      <c r="Q162" s="233">
        <f t="shared" si="861"/>
        <v>0</v>
      </c>
      <c r="R162" s="254">
        <v>13</v>
      </c>
      <c r="S162" s="256">
        <v>14</v>
      </c>
      <c r="T162" s="232">
        <f t="shared" si="862"/>
        <v>0</v>
      </c>
      <c r="U162" s="233">
        <f t="shared" si="863"/>
        <v>0</v>
      </c>
      <c r="V162" s="257">
        <v>16</v>
      </c>
      <c r="W162" s="256">
        <v>19</v>
      </c>
      <c r="X162" s="232">
        <f t="shared" si="864"/>
        <v>0</v>
      </c>
      <c r="Y162" s="233">
        <f t="shared" si="865"/>
        <v>0</v>
      </c>
      <c r="Z162" s="257"/>
      <c r="AA162" s="256"/>
      <c r="AB162" s="232">
        <f t="shared" si="866"/>
        <v>0</v>
      </c>
      <c r="AC162" s="233">
        <f t="shared" si="867"/>
        <v>0</v>
      </c>
      <c r="AD162" s="225">
        <f t="shared" si="868"/>
        <v>29</v>
      </c>
      <c r="AE162" s="233">
        <f t="shared" si="869"/>
        <v>33</v>
      </c>
      <c r="AF162" s="225">
        <f t="shared" si="870"/>
        <v>0</v>
      </c>
      <c r="AG162" s="233">
        <f t="shared" si="871"/>
        <v>0</v>
      </c>
      <c r="AH162" s="399">
        <v>4.5</v>
      </c>
      <c r="AI162" s="286">
        <v>6.5</v>
      </c>
      <c r="AJ162" s="232">
        <f t="shared" si="872"/>
        <v>58.5</v>
      </c>
      <c r="AK162" s="233">
        <f t="shared" si="873"/>
        <v>91</v>
      </c>
      <c r="AL162" s="245">
        <v>6.31</v>
      </c>
      <c r="AM162" s="286">
        <v>4.95</v>
      </c>
      <c r="AN162" s="232">
        <f t="shared" si="874"/>
        <v>100.96</v>
      </c>
      <c r="AO162" s="233">
        <f t="shared" si="875"/>
        <v>94.05</v>
      </c>
      <c r="AP162" s="245"/>
      <c r="AQ162" s="286"/>
      <c r="AR162" s="232">
        <f t="shared" si="876"/>
        <v>0</v>
      </c>
      <c r="AS162" s="233">
        <f t="shared" si="877"/>
        <v>0</v>
      </c>
      <c r="AT162" s="545">
        <f t="shared" si="878"/>
        <v>5.4986206896551719</v>
      </c>
      <c r="AU162" s="546">
        <f t="shared" si="879"/>
        <v>5.6075757575757583</v>
      </c>
      <c r="AV162" s="232">
        <f t="shared" si="880"/>
        <v>159.45999999999998</v>
      </c>
      <c r="AW162" s="233">
        <f t="shared" si="881"/>
        <v>185.05</v>
      </c>
      <c r="AX162" s="257"/>
      <c r="AY162" s="253"/>
      <c r="AZ162" s="232">
        <f t="shared" si="882"/>
        <v>0</v>
      </c>
      <c r="BA162" s="233">
        <f t="shared" si="883"/>
        <v>0</v>
      </c>
      <c r="BB162" s="257"/>
      <c r="BC162" s="253"/>
      <c r="BD162" s="232">
        <f t="shared" si="884"/>
        <v>0</v>
      </c>
      <c r="BE162" s="233">
        <f t="shared" si="885"/>
        <v>0</v>
      </c>
      <c r="BF162" s="254"/>
      <c r="BG162" s="253"/>
      <c r="BH162" s="232">
        <f t="shared" si="886"/>
        <v>0</v>
      </c>
      <c r="BI162" s="233">
        <f t="shared" si="887"/>
        <v>0</v>
      </c>
      <c r="BJ162" s="232">
        <f t="shared" si="888"/>
        <v>0</v>
      </c>
      <c r="BK162" s="233">
        <f t="shared" si="889"/>
        <v>0</v>
      </c>
      <c r="BL162" s="232">
        <f t="shared" si="890"/>
        <v>0</v>
      </c>
      <c r="BM162" s="233">
        <f t="shared" si="891"/>
        <v>0</v>
      </c>
      <c r="BN162" s="257">
        <v>424</v>
      </c>
      <c r="BO162" s="256">
        <v>420</v>
      </c>
      <c r="BP162" s="232">
        <f t="shared" si="892"/>
        <v>0</v>
      </c>
      <c r="BQ162" s="233">
        <f t="shared" si="893"/>
        <v>0</v>
      </c>
      <c r="BR162" s="257">
        <v>5</v>
      </c>
      <c r="BS162" s="256">
        <v>6</v>
      </c>
      <c r="BT162" s="232">
        <f t="shared" si="894"/>
        <v>0</v>
      </c>
      <c r="BU162" s="233">
        <f t="shared" si="895"/>
        <v>0</v>
      </c>
      <c r="BV162" s="257"/>
      <c r="BW162" s="256"/>
      <c r="BX162" s="232">
        <f t="shared" si="896"/>
        <v>0</v>
      </c>
      <c r="BY162" s="233">
        <f t="shared" si="897"/>
        <v>0</v>
      </c>
      <c r="BZ162" s="225">
        <f t="shared" si="898"/>
        <v>429</v>
      </c>
      <c r="CA162" s="233">
        <f t="shared" si="899"/>
        <v>426</v>
      </c>
      <c r="CB162" s="225">
        <f t="shared" si="900"/>
        <v>0</v>
      </c>
      <c r="CC162" s="233">
        <f t="shared" si="901"/>
        <v>0</v>
      </c>
      <c r="CD162" s="400">
        <v>5.52</v>
      </c>
      <c r="CE162" s="286">
        <v>5.46</v>
      </c>
      <c r="CF162" s="232">
        <f t="shared" si="902"/>
        <v>2340.48</v>
      </c>
      <c r="CG162" s="233">
        <f t="shared" si="903"/>
        <v>2293.1999999999998</v>
      </c>
      <c r="CH162" s="336">
        <v>6.5</v>
      </c>
      <c r="CI162" s="286">
        <v>7.75</v>
      </c>
      <c r="CJ162" s="232">
        <f t="shared" si="904"/>
        <v>32.5</v>
      </c>
      <c r="CK162" s="233">
        <f t="shared" si="905"/>
        <v>46.5</v>
      </c>
      <c r="CL162" s="336"/>
      <c r="CM162" s="286"/>
      <c r="CN162" s="232">
        <f t="shared" si="906"/>
        <v>0</v>
      </c>
      <c r="CO162" s="233">
        <f t="shared" si="907"/>
        <v>0</v>
      </c>
      <c r="CP162" s="232">
        <f t="shared" si="908"/>
        <v>5.5314219114219112</v>
      </c>
      <c r="CQ162" s="546">
        <f t="shared" si="909"/>
        <v>5.4922535211267602</v>
      </c>
      <c r="CR162" s="232">
        <f t="shared" si="910"/>
        <v>2372.98</v>
      </c>
      <c r="CS162" s="233">
        <f t="shared" si="911"/>
        <v>2339.6999999999998</v>
      </c>
      <c r="CT162" s="257"/>
      <c r="CU162" s="253"/>
      <c r="CV162" s="232">
        <f t="shared" si="912"/>
        <v>0</v>
      </c>
      <c r="CW162" s="233">
        <f t="shared" si="913"/>
        <v>0</v>
      </c>
      <c r="CX162" s="257"/>
      <c r="CY162" s="253"/>
      <c r="CZ162" s="232">
        <f t="shared" si="914"/>
        <v>0</v>
      </c>
      <c r="DA162" s="233">
        <f t="shared" si="915"/>
        <v>0</v>
      </c>
      <c r="DB162" s="254"/>
      <c r="DC162" s="253"/>
      <c r="DD162" s="232">
        <f t="shared" si="916"/>
        <v>0</v>
      </c>
      <c r="DE162" s="233">
        <f t="shared" si="917"/>
        <v>0</v>
      </c>
      <c r="DF162" s="232">
        <f t="shared" si="918"/>
        <v>0</v>
      </c>
      <c r="DG162" s="233">
        <f t="shared" si="919"/>
        <v>0</v>
      </c>
      <c r="DH162" s="232">
        <f t="shared" si="920"/>
        <v>0</v>
      </c>
      <c r="DI162" s="233">
        <f t="shared" si="921"/>
        <v>0</v>
      </c>
      <c r="DJ162" s="232">
        <f t="shared" si="922"/>
        <v>458</v>
      </c>
      <c r="DK162" s="233">
        <f t="shared" si="923"/>
        <v>459</v>
      </c>
      <c r="DL162" s="232">
        <f t="shared" si="924"/>
        <v>0</v>
      </c>
      <c r="DM162" s="233">
        <f t="shared" si="925"/>
        <v>0</v>
      </c>
      <c r="DN162" s="545">
        <f t="shared" si="926"/>
        <v>5.5293449781659394</v>
      </c>
      <c r="DO162" s="546">
        <f t="shared" si="927"/>
        <v>5.5005446623093679</v>
      </c>
      <c r="DP162" s="232">
        <f t="shared" si="928"/>
        <v>2532.44</v>
      </c>
      <c r="DQ162" s="233">
        <f t="shared" si="929"/>
        <v>2524.75</v>
      </c>
      <c r="DR162" s="232">
        <f t="shared" si="930"/>
        <v>0</v>
      </c>
      <c r="DS162" s="233">
        <f t="shared" si="931"/>
        <v>0</v>
      </c>
      <c r="DT162" s="232">
        <f t="shared" si="932"/>
        <v>0</v>
      </c>
      <c r="DU162" s="233">
        <f t="shared" si="933"/>
        <v>0</v>
      </c>
      <c r="DV162" s="257">
        <v>304</v>
      </c>
      <c r="DW162" s="256">
        <v>330</v>
      </c>
      <c r="DX162" s="232">
        <f t="shared" si="934"/>
        <v>0</v>
      </c>
      <c r="DY162" s="233">
        <f t="shared" si="935"/>
        <v>0</v>
      </c>
      <c r="DZ162" s="257">
        <v>95</v>
      </c>
      <c r="EA162" s="256">
        <v>118</v>
      </c>
      <c r="EB162" s="232">
        <f t="shared" si="936"/>
        <v>0</v>
      </c>
      <c r="EC162" s="233">
        <f t="shared" si="937"/>
        <v>0</v>
      </c>
      <c r="ED162" s="257"/>
      <c r="EE162" s="256">
        <v>11</v>
      </c>
      <c r="EF162" s="232">
        <f t="shared" si="938"/>
        <v>0</v>
      </c>
      <c r="EG162" s="233">
        <f t="shared" si="939"/>
        <v>0</v>
      </c>
      <c r="EH162" s="225">
        <f t="shared" si="940"/>
        <v>399</v>
      </c>
      <c r="EI162" s="233">
        <f t="shared" si="941"/>
        <v>459</v>
      </c>
      <c r="EJ162" s="225">
        <f t="shared" si="942"/>
        <v>0</v>
      </c>
      <c r="EK162" s="233">
        <f t="shared" si="943"/>
        <v>0</v>
      </c>
      <c r="EL162" s="400">
        <v>4.1500000000000004</v>
      </c>
      <c r="EM162" s="286">
        <v>4.25</v>
      </c>
      <c r="EN162" s="232">
        <f t="shared" si="944"/>
        <v>1261.6000000000001</v>
      </c>
      <c r="EO162" s="233">
        <f t="shared" si="945"/>
        <v>1402.5</v>
      </c>
      <c r="EP162" s="336">
        <v>4.54</v>
      </c>
      <c r="EQ162" s="286">
        <v>4.58</v>
      </c>
      <c r="ER162" s="232">
        <f t="shared" si="946"/>
        <v>431.3</v>
      </c>
      <c r="ES162" s="233">
        <f t="shared" si="947"/>
        <v>540.44000000000005</v>
      </c>
      <c r="ET162" s="336"/>
      <c r="EU162" s="286">
        <v>2</v>
      </c>
      <c r="EV162" s="232">
        <f t="shared" si="948"/>
        <v>0</v>
      </c>
      <c r="EW162" s="233">
        <f t="shared" si="949"/>
        <v>22</v>
      </c>
      <c r="EX162" s="545">
        <f t="shared" si="950"/>
        <v>4.2428571428571429</v>
      </c>
      <c r="EY162" s="546">
        <f t="shared" si="951"/>
        <v>4.2809150326797383</v>
      </c>
      <c r="EZ162" s="232">
        <f t="shared" si="952"/>
        <v>1692.9</v>
      </c>
      <c r="FA162" s="233">
        <f t="shared" si="953"/>
        <v>1964.9399999999998</v>
      </c>
      <c r="FB162" s="257"/>
      <c r="FC162" s="253"/>
      <c r="FD162" s="232">
        <f t="shared" si="954"/>
        <v>0</v>
      </c>
      <c r="FE162" s="233">
        <f t="shared" si="955"/>
        <v>0</v>
      </c>
      <c r="FF162" s="257"/>
      <c r="FG162" s="253"/>
      <c r="FH162" s="232">
        <f t="shared" si="956"/>
        <v>0</v>
      </c>
      <c r="FI162" s="233">
        <f t="shared" si="957"/>
        <v>0</v>
      </c>
      <c r="FJ162" s="254"/>
      <c r="FK162" s="253"/>
      <c r="FL162" s="232">
        <f t="shared" si="958"/>
        <v>0</v>
      </c>
      <c r="FM162" s="233">
        <f t="shared" si="959"/>
        <v>0</v>
      </c>
      <c r="FN162" s="232">
        <f t="shared" si="960"/>
        <v>0</v>
      </c>
      <c r="FO162" s="233">
        <f t="shared" si="961"/>
        <v>0</v>
      </c>
      <c r="FP162" s="232">
        <f t="shared" si="962"/>
        <v>0</v>
      </c>
      <c r="FQ162" s="233">
        <f t="shared" si="963"/>
        <v>0</v>
      </c>
      <c r="FR162" s="254">
        <v>120</v>
      </c>
      <c r="FS162" s="253">
        <v>113</v>
      </c>
      <c r="FT162" s="232">
        <f t="shared" si="964"/>
        <v>0</v>
      </c>
      <c r="FU162" s="233">
        <f t="shared" si="965"/>
        <v>0</v>
      </c>
      <c r="FV162" s="254">
        <v>6</v>
      </c>
      <c r="FW162" s="253">
        <v>6.45</v>
      </c>
      <c r="FX162" s="232">
        <f t="shared" si="966"/>
        <v>720</v>
      </c>
      <c r="FY162" s="233">
        <f t="shared" si="967"/>
        <v>728.85</v>
      </c>
      <c r="FZ162" s="254"/>
      <c r="GA162" s="253"/>
      <c r="GB162" s="232">
        <f t="shared" si="968"/>
        <v>0</v>
      </c>
      <c r="GC162" s="233">
        <f t="shared" si="969"/>
        <v>0</v>
      </c>
      <c r="GD162" s="249">
        <f t="shared" si="970"/>
        <v>741</v>
      </c>
      <c r="GE162" s="233">
        <f t="shared" si="971"/>
        <v>764</v>
      </c>
      <c r="GF162" s="232">
        <f t="shared" si="972"/>
        <v>0</v>
      </c>
      <c r="GG162" s="233">
        <f t="shared" si="973"/>
        <v>0</v>
      </c>
      <c r="GH162" s="232">
        <f t="shared" si="974"/>
        <v>3660.58</v>
      </c>
      <c r="GI162" s="233">
        <f t="shared" si="975"/>
        <v>3786.7</v>
      </c>
      <c r="GJ162" s="232" t="str">
        <f t="shared" si="976"/>
        <v/>
      </c>
      <c r="GK162" s="233" t="str">
        <f t="shared" si="977"/>
        <v/>
      </c>
      <c r="GL162" s="249">
        <f t="shared" si="978"/>
        <v>116</v>
      </c>
      <c r="GM162" s="233">
        <f t="shared" si="979"/>
        <v>143</v>
      </c>
      <c r="GN162" s="232">
        <f t="shared" si="980"/>
        <v>0</v>
      </c>
      <c r="GO162" s="233">
        <f t="shared" si="981"/>
        <v>0</v>
      </c>
      <c r="GP162" s="232">
        <f t="shared" si="982"/>
        <v>564.76</v>
      </c>
      <c r="GQ162" s="233">
        <f t="shared" si="983"/>
        <v>680.99</v>
      </c>
      <c r="GR162" s="232">
        <f t="shared" si="984"/>
        <v>0</v>
      </c>
      <c r="GS162" s="233">
        <f t="shared" si="985"/>
        <v>0</v>
      </c>
      <c r="GT162" s="249">
        <f t="shared" si="986"/>
        <v>857</v>
      </c>
      <c r="GU162" s="233">
        <f t="shared" si="987"/>
        <v>907</v>
      </c>
      <c r="GV162" s="232">
        <f t="shared" si="988"/>
        <v>0</v>
      </c>
      <c r="GW162" s="233">
        <f t="shared" si="989"/>
        <v>0</v>
      </c>
      <c r="GX162" s="232">
        <f t="shared" si="990"/>
        <v>4225.34</v>
      </c>
      <c r="GY162" s="233">
        <f t="shared" si="991"/>
        <v>4467.6899999999996</v>
      </c>
      <c r="GZ162" s="232" t="str">
        <f t="shared" si="992"/>
        <v/>
      </c>
      <c r="HA162" s="233" t="str">
        <f t="shared" si="993"/>
        <v/>
      </c>
      <c r="HB162" s="249">
        <f t="shared" si="994"/>
        <v>0</v>
      </c>
      <c r="HC162" s="233">
        <f t="shared" si="995"/>
        <v>11</v>
      </c>
      <c r="HD162" s="232">
        <f t="shared" si="996"/>
        <v>0</v>
      </c>
      <c r="HE162" s="233">
        <f t="shared" si="997"/>
        <v>0</v>
      </c>
      <c r="HF162" s="232" t="str">
        <f t="shared" si="998"/>
        <v/>
      </c>
      <c r="HG162" s="233">
        <f t="shared" si="999"/>
        <v>22</v>
      </c>
      <c r="HH162" s="232" t="str">
        <f t="shared" si="1000"/>
        <v/>
      </c>
      <c r="HI162" s="233" t="str">
        <f t="shared" si="1001"/>
        <v/>
      </c>
      <c r="HJ162" s="249">
        <f t="shared" si="1002"/>
        <v>4945.34</v>
      </c>
      <c r="HK162" s="233">
        <f t="shared" si="1003"/>
        <v>5218.54</v>
      </c>
      <c r="HL162" s="232" t="str">
        <f t="shared" si="1004"/>
        <v/>
      </c>
      <c r="HM162" s="232" t="str">
        <f t="shared" si="1005"/>
        <v/>
      </c>
    </row>
    <row r="163" spans="1:221" ht="15">
      <c r="A163" s="394" t="s">
        <v>108</v>
      </c>
      <c r="B163" s="395" t="s">
        <v>698</v>
      </c>
      <c r="C163" s="411" t="s">
        <v>846</v>
      </c>
      <c r="D163" s="397">
        <v>176017</v>
      </c>
      <c r="E163" s="398">
        <v>2</v>
      </c>
      <c r="F163" s="332">
        <v>2566</v>
      </c>
      <c r="G163" s="255">
        <v>2866</v>
      </c>
      <c r="H163" s="254">
        <v>42</v>
      </c>
      <c r="I163" s="255">
        <v>61</v>
      </c>
      <c r="J163" s="232">
        <f t="shared" si="857"/>
        <v>2524</v>
      </c>
      <c r="K163" s="233">
        <f t="shared" si="858"/>
        <v>2805</v>
      </c>
      <c r="L163" s="333">
        <v>120</v>
      </c>
      <c r="M163" s="253">
        <v>120</v>
      </c>
      <c r="N163" s="232">
        <f t="shared" si="856"/>
        <v>2524</v>
      </c>
      <c r="O163" s="233">
        <f t="shared" si="859"/>
        <v>2805</v>
      </c>
      <c r="P163" s="232">
        <f t="shared" si="860"/>
        <v>0</v>
      </c>
      <c r="Q163" s="233">
        <f t="shared" si="861"/>
        <v>0</v>
      </c>
      <c r="R163" s="254">
        <v>58</v>
      </c>
      <c r="S163" s="256">
        <v>50</v>
      </c>
      <c r="T163" s="232">
        <f t="shared" si="862"/>
        <v>0</v>
      </c>
      <c r="U163" s="233">
        <f t="shared" si="863"/>
        <v>0</v>
      </c>
      <c r="V163" s="257">
        <v>9</v>
      </c>
      <c r="W163" s="256">
        <v>12</v>
      </c>
      <c r="X163" s="232">
        <f t="shared" si="864"/>
        <v>0</v>
      </c>
      <c r="Y163" s="233">
        <f t="shared" si="865"/>
        <v>0</v>
      </c>
      <c r="Z163" s="257"/>
      <c r="AA163" s="256"/>
      <c r="AB163" s="232">
        <f t="shared" si="866"/>
        <v>0</v>
      </c>
      <c r="AC163" s="233">
        <f t="shared" si="867"/>
        <v>0</v>
      </c>
      <c r="AD163" s="225">
        <f t="shared" si="868"/>
        <v>67</v>
      </c>
      <c r="AE163" s="233">
        <f t="shared" si="869"/>
        <v>62</v>
      </c>
      <c r="AF163" s="225">
        <f t="shared" si="870"/>
        <v>0</v>
      </c>
      <c r="AG163" s="233">
        <f t="shared" si="871"/>
        <v>0</v>
      </c>
      <c r="AH163" s="245">
        <v>4.79</v>
      </c>
      <c r="AI163" s="286">
        <v>4.84</v>
      </c>
      <c r="AJ163" s="232">
        <f t="shared" si="872"/>
        <v>277.82</v>
      </c>
      <c r="AK163" s="233">
        <f t="shared" si="873"/>
        <v>242</v>
      </c>
      <c r="AL163" s="245">
        <v>4.0999999999999996</v>
      </c>
      <c r="AM163" s="286">
        <v>4.75</v>
      </c>
      <c r="AN163" s="232">
        <f t="shared" si="874"/>
        <v>36.9</v>
      </c>
      <c r="AO163" s="233">
        <f t="shared" si="875"/>
        <v>57</v>
      </c>
      <c r="AP163" s="245"/>
      <c r="AQ163" s="286"/>
      <c r="AR163" s="232">
        <f t="shared" si="876"/>
        <v>0</v>
      </c>
      <c r="AS163" s="233">
        <f t="shared" si="877"/>
        <v>0</v>
      </c>
      <c r="AT163" s="545">
        <f t="shared" si="878"/>
        <v>4.6973134328358208</v>
      </c>
      <c r="AU163" s="546">
        <f t="shared" si="879"/>
        <v>4.82258064516129</v>
      </c>
      <c r="AV163" s="232">
        <f t="shared" si="880"/>
        <v>314.71999999999997</v>
      </c>
      <c r="AW163" s="233">
        <f t="shared" si="881"/>
        <v>299</v>
      </c>
      <c r="AX163" s="257"/>
      <c r="AY163" s="253"/>
      <c r="AZ163" s="232">
        <f t="shared" si="882"/>
        <v>0</v>
      </c>
      <c r="BA163" s="233">
        <f t="shared" si="883"/>
        <v>0</v>
      </c>
      <c r="BB163" s="257"/>
      <c r="BC163" s="253"/>
      <c r="BD163" s="232">
        <f t="shared" si="884"/>
        <v>0</v>
      </c>
      <c r="BE163" s="233">
        <f t="shared" si="885"/>
        <v>0</v>
      </c>
      <c r="BF163" s="254"/>
      <c r="BG163" s="253"/>
      <c r="BH163" s="232">
        <f t="shared" si="886"/>
        <v>0</v>
      </c>
      <c r="BI163" s="233">
        <f t="shared" si="887"/>
        <v>0</v>
      </c>
      <c r="BJ163" s="232">
        <f t="shared" si="888"/>
        <v>0</v>
      </c>
      <c r="BK163" s="233">
        <f t="shared" si="889"/>
        <v>0</v>
      </c>
      <c r="BL163" s="232">
        <f t="shared" si="890"/>
        <v>0</v>
      </c>
      <c r="BM163" s="233">
        <f t="shared" si="891"/>
        <v>0</v>
      </c>
      <c r="BN163" s="257">
        <v>1274</v>
      </c>
      <c r="BO163" s="256">
        <v>1364</v>
      </c>
      <c r="BP163" s="232">
        <f t="shared" si="892"/>
        <v>0</v>
      </c>
      <c r="BQ163" s="233">
        <f t="shared" si="893"/>
        <v>0</v>
      </c>
      <c r="BR163" s="257">
        <v>138</v>
      </c>
      <c r="BS163" s="256">
        <v>154</v>
      </c>
      <c r="BT163" s="232">
        <f t="shared" si="894"/>
        <v>0</v>
      </c>
      <c r="BU163" s="233">
        <f t="shared" si="895"/>
        <v>0</v>
      </c>
      <c r="BV163" s="257"/>
      <c r="BW163" s="256"/>
      <c r="BX163" s="232">
        <f t="shared" si="896"/>
        <v>0</v>
      </c>
      <c r="BY163" s="233">
        <f t="shared" si="897"/>
        <v>0</v>
      </c>
      <c r="BZ163" s="225">
        <f t="shared" si="898"/>
        <v>1412</v>
      </c>
      <c r="CA163" s="233">
        <f t="shared" si="899"/>
        <v>1518</v>
      </c>
      <c r="CB163" s="225">
        <f t="shared" si="900"/>
        <v>0</v>
      </c>
      <c r="CC163" s="233">
        <f t="shared" si="901"/>
        <v>0</v>
      </c>
      <c r="CD163" s="336">
        <v>5</v>
      </c>
      <c r="CE163" s="286">
        <v>4.99</v>
      </c>
      <c r="CF163" s="232">
        <f t="shared" si="902"/>
        <v>6370</v>
      </c>
      <c r="CG163" s="233">
        <f t="shared" si="903"/>
        <v>6806.3600000000006</v>
      </c>
      <c r="CH163" s="400">
        <v>5.2</v>
      </c>
      <c r="CI163" s="286">
        <v>5.08</v>
      </c>
      <c r="CJ163" s="232">
        <f t="shared" si="904"/>
        <v>717.6</v>
      </c>
      <c r="CK163" s="233">
        <f t="shared" si="905"/>
        <v>782.32</v>
      </c>
      <c r="CL163" s="336"/>
      <c r="CM163" s="286"/>
      <c r="CN163" s="232">
        <f t="shared" si="906"/>
        <v>0</v>
      </c>
      <c r="CO163" s="233">
        <f t="shared" si="907"/>
        <v>0</v>
      </c>
      <c r="CP163" s="232">
        <f t="shared" si="908"/>
        <v>5.0195467422096316</v>
      </c>
      <c r="CQ163" s="546">
        <f t="shared" si="909"/>
        <v>4.9991304347826091</v>
      </c>
      <c r="CR163" s="232">
        <f t="shared" si="910"/>
        <v>7087.5999999999995</v>
      </c>
      <c r="CS163" s="233">
        <f t="shared" si="911"/>
        <v>7588.68</v>
      </c>
      <c r="CT163" s="257"/>
      <c r="CU163" s="253"/>
      <c r="CV163" s="232">
        <f t="shared" si="912"/>
        <v>0</v>
      </c>
      <c r="CW163" s="233">
        <f t="shared" si="913"/>
        <v>0</v>
      </c>
      <c r="CX163" s="257"/>
      <c r="CY163" s="253"/>
      <c r="CZ163" s="232">
        <f t="shared" si="914"/>
        <v>0</v>
      </c>
      <c r="DA163" s="233">
        <f t="shared" si="915"/>
        <v>0</v>
      </c>
      <c r="DB163" s="254"/>
      <c r="DC163" s="253"/>
      <c r="DD163" s="232">
        <f t="shared" si="916"/>
        <v>0</v>
      </c>
      <c r="DE163" s="233">
        <f t="shared" si="917"/>
        <v>0</v>
      </c>
      <c r="DF163" s="232">
        <f t="shared" si="918"/>
        <v>0</v>
      </c>
      <c r="DG163" s="233">
        <f t="shared" si="919"/>
        <v>0</v>
      </c>
      <c r="DH163" s="232">
        <f t="shared" si="920"/>
        <v>0</v>
      </c>
      <c r="DI163" s="233">
        <f t="shared" si="921"/>
        <v>0</v>
      </c>
      <c r="DJ163" s="232">
        <f t="shared" si="922"/>
        <v>1479</v>
      </c>
      <c r="DK163" s="233">
        <f t="shared" si="923"/>
        <v>1580</v>
      </c>
      <c r="DL163" s="232">
        <f t="shared" si="924"/>
        <v>0</v>
      </c>
      <c r="DM163" s="233">
        <f t="shared" si="925"/>
        <v>0</v>
      </c>
      <c r="DN163" s="545">
        <f t="shared" si="926"/>
        <v>5.0049492900608517</v>
      </c>
      <c r="DO163" s="546">
        <f t="shared" si="927"/>
        <v>4.99220253164557</v>
      </c>
      <c r="DP163" s="232">
        <f t="shared" si="928"/>
        <v>7402.32</v>
      </c>
      <c r="DQ163" s="233">
        <f t="shared" si="929"/>
        <v>7887.68</v>
      </c>
      <c r="DR163" s="232">
        <f t="shared" si="930"/>
        <v>0</v>
      </c>
      <c r="DS163" s="233">
        <f t="shared" si="931"/>
        <v>0</v>
      </c>
      <c r="DT163" s="232">
        <f t="shared" si="932"/>
        <v>0</v>
      </c>
      <c r="DU163" s="233">
        <f t="shared" si="933"/>
        <v>0</v>
      </c>
      <c r="DV163" s="257">
        <v>794</v>
      </c>
      <c r="DW163" s="256">
        <v>841</v>
      </c>
      <c r="DX163" s="232">
        <f t="shared" si="934"/>
        <v>0</v>
      </c>
      <c r="DY163" s="233">
        <f t="shared" si="935"/>
        <v>0</v>
      </c>
      <c r="DZ163" s="257">
        <v>116</v>
      </c>
      <c r="EA163" s="256">
        <v>125</v>
      </c>
      <c r="EB163" s="232">
        <f t="shared" si="936"/>
        <v>0</v>
      </c>
      <c r="EC163" s="233">
        <f t="shared" si="937"/>
        <v>0</v>
      </c>
      <c r="ED163" s="257">
        <v>7</v>
      </c>
      <c r="EE163" s="256">
        <v>89</v>
      </c>
      <c r="EF163" s="232">
        <f t="shared" si="938"/>
        <v>0</v>
      </c>
      <c r="EG163" s="233">
        <f t="shared" si="939"/>
        <v>0</v>
      </c>
      <c r="EH163" s="225">
        <f t="shared" si="940"/>
        <v>917</v>
      </c>
      <c r="EI163" s="233">
        <f t="shared" si="941"/>
        <v>1055</v>
      </c>
      <c r="EJ163" s="225">
        <f t="shared" si="942"/>
        <v>0</v>
      </c>
      <c r="EK163" s="233">
        <f t="shared" si="943"/>
        <v>0</v>
      </c>
      <c r="EL163" s="336">
        <v>3.68</v>
      </c>
      <c r="EM163" s="286">
        <v>3.64</v>
      </c>
      <c r="EN163" s="232">
        <f t="shared" si="944"/>
        <v>2921.92</v>
      </c>
      <c r="EO163" s="233">
        <f t="shared" si="945"/>
        <v>3061.2400000000002</v>
      </c>
      <c r="EP163" s="400">
        <v>4.2</v>
      </c>
      <c r="EQ163" s="286">
        <v>4.26</v>
      </c>
      <c r="ER163" s="232">
        <f t="shared" si="946"/>
        <v>487.20000000000005</v>
      </c>
      <c r="ES163" s="233">
        <f t="shared" si="947"/>
        <v>532.5</v>
      </c>
      <c r="ET163" s="336">
        <v>1.5</v>
      </c>
      <c r="EU163" s="286">
        <v>2.5</v>
      </c>
      <c r="EV163" s="232">
        <f t="shared" si="948"/>
        <v>10.5</v>
      </c>
      <c r="EW163" s="233">
        <f t="shared" si="949"/>
        <v>222.5</v>
      </c>
      <c r="EX163" s="545">
        <f t="shared" si="950"/>
        <v>3.7291384950926934</v>
      </c>
      <c r="EY163" s="546">
        <f t="shared" si="951"/>
        <v>3.6172890995260665</v>
      </c>
      <c r="EZ163" s="232">
        <f t="shared" si="952"/>
        <v>3419.62</v>
      </c>
      <c r="FA163" s="233">
        <f t="shared" si="953"/>
        <v>3816.2400000000002</v>
      </c>
      <c r="FB163" s="257"/>
      <c r="FC163" s="253"/>
      <c r="FD163" s="232">
        <f t="shared" si="954"/>
        <v>0</v>
      </c>
      <c r="FE163" s="233">
        <f t="shared" si="955"/>
        <v>0</v>
      </c>
      <c r="FF163" s="257"/>
      <c r="FG163" s="253"/>
      <c r="FH163" s="232">
        <f t="shared" si="956"/>
        <v>0</v>
      </c>
      <c r="FI163" s="233">
        <f t="shared" si="957"/>
        <v>0</v>
      </c>
      <c r="FJ163" s="254"/>
      <c r="FK163" s="253"/>
      <c r="FL163" s="232">
        <f t="shared" si="958"/>
        <v>0</v>
      </c>
      <c r="FM163" s="233">
        <f t="shared" si="959"/>
        <v>0</v>
      </c>
      <c r="FN163" s="232">
        <f t="shared" si="960"/>
        <v>0</v>
      </c>
      <c r="FO163" s="233">
        <f t="shared" si="961"/>
        <v>0</v>
      </c>
      <c r="FP163" s="232">
        <f t="shared" si="962"/>
        <v>0</v>
      </c>
      <c r="FQ163" s="233">
        <f t="shared" si="963"/>
        <v>0</v>
      </c>
      <c r="FR163" s="254">
        <v>128</v>
      </c>
      <c r="FS163" s="253">
        <v>170</v>
      </c>
      <c r="FT163" s="232">
        <f t="shared" si="964"/>
        <v>0</v>
      </c>
      <c r="FU163" s="233">
        <f t="shared" si="965"/>
        <v>0</v>
      </c>
      <c r="FV163" s="254">
        <v>4</v>
      </c>
      <c r="FW163" s="253">
        <v>3.74</v>
      </c>
      <c r="FX163" s="232">
        <f t="shared" si="966"/>
        <v>512</v>
      </c>
      <c r="FY163" s="233">
        <f t="shared" si="967"/>
        <v>635.80000000000007</v>
      </c>
      <c r="FZ163" s="254"/>
      <c r="GA163" s="253"/>
      <c r="GB163" s="232">
        <f t="shared" si="968"/>
        <v>0</v>
      </c>
      <c r="GC163" s="233">
        <f t="shared" si="969"/>
        <v>0</v>
      </c>
      <c r="GD163" s="249">
        <f t="shared" si="970"/>
        <v>2126</v>
      </c>
      <c r="GE163" s="233">
        <f t="shared" si="971"/>
        <v>2255</v>
      </c>
      <c r="GF163" s="232">
        <f t="shared" si="972"/>
        <v>0</v>
      </c>
      <c r="GG163" s="233">
        <f t="shared" si="973"/>
        <v>0</v>
      </c>
      <c r="GH163" s="232">
        <f t="shared" si="974"/>
        <v>9569.74</v>
      </c>
      <c r="GI163" s="233">
        <f t="shared" si="975"/>
        <v>10109.6</v>
      </c>
      <c r="GJ163" s="232" t="str">
        <f t="shared" si="976"/>
        <v/>
      </c>
      <c r="GK163" s="233" t="str">
        <f t="shared" si="977"/>
        <v/>
      </c>
      <c r="GL163" s="249">
        <f t="shared" si="978"/>
        <v>263</v>
      </c>
      <c r="GM163" s="233">
        <f t="shared" si="979"/>
        <v>291</v>
      </c>
      <c r="GN163" s="232">
        <f t="shared" si="980"/>
        <v>0</v>
      </c>
      <c r="GO163" s="233">
        <f t="shared" si="981"/>
        <v>0</v>
      </c>
      <c r="GP163" s="232">
        <f t="shared" si="982"/>
        <v>1241.7</v>
      </c>
      <c r="GQ163" s="233">
        <f t="shared" si="983"/>
        <v>1371.8200000000002</v>
      </c>
      <c r="GR163" s="232">
        <f t="shared" si="984"/>
        <v>0</v>
      </c>
      <c r="GS163" s="233">
        <f t="shared" si="985"/>
        <v>0</v>
      </c>
      <c r="GT163" s="249">
        <f t="shared" si="986"/>
        <v>2389</v>
      </c>
      <c r="GU163" s="233">
        <f t="shared" si="987"/>
        <v>2546</v>
      </c>
      <c r="GV163" s="232">
        <f t="shared" si="988"/>
        <v>0</v>
      </c>
      <c r="GW163" s="233">
        <f t="shared" si="989"/>
        <v>0</v>
      </c>
      <c r="GX163" s="232">
        <f t="shared" si="990"/>
        <v>10811.44</v>
      </c>
      <c r="GY163" s="233">
        <f t="shared" si="991"/>
        <v>11481.42</v>
      </c>
      <c r="GZ163" s="232" t="str">
        <f t="shared" si="992"/>
        <v/>
      </c>
      <c r="HA163" s="233" t="str">
        <f t="shared" si="993"/>
        <v/>
      </c>
      <c r="HB163" s="249">
        <f t="shared" si="994"/>
        <v>7</v>
      </c>
      <c r="HC163" s="233">
        <f t="shared" si="995"/>
        <v>89</v>
      </c>
      <c r="HD163" s="232">
        <f t="shared" si="996"/>
        <v>0</v>
      </c>
      <c r="HE163" s="233">
        <f t="shared" si="997"/>
        <v>0</v>
      </c>
      <c r="HF163" s="232">
        <f t="shared" si="998"/>
        <v>10.5</v>
      </c>
      <c r="HG163" s="233">
        <f t="shared" si="999"/>
        <v>222.5</v>
      </c>
      <c r="HH163" s="232" t="str">
        <f t="shared" si="1000"/>
        <v/>
      </c>
      <c r="HI163" s="233" t="str">
        <f t="shared" si="1001"/>
        <v/>
      </c>
      <c r="HJ163" s="249">
        <f t="shared" si="1002"/>
        <v>11333.939999999999</v>
      </c>
      <c r="HK163" s="233">
        <f t="shared" si="1003"/>
        <v>12339.72</v>
      </c>
      <c r="HL163" s="232" t="str">
        <f t="shared" si="1004"/>
        <v/>
      </c>
      <c r="HM163" s="232" t="str">
        <f t="shared" si="1005"/>
        <v/>
      </c>
    </row>
    <row r="164" spans="1:221" ht="15">
      <c r="A164" s="394" t="s">
        <v>108</v>
      </c>
      <c r="B164" s="395" t="s">
        <v>699</v>
      </c>
      <c r="C164" s="396"/>
      <c r="D164" s="397">
        <v>175342</v>
      </c>
      <c r="E164" s="398">
        <v>4</v>
      </c>
      <c r="F164" s="332">
        <v>357</v>
      </c>
      <c r="G164" s="255">
        <v>369</v>
      </c>
      <c r="H164" s="254">
        <v>0</v>
      </c>
      <c r="I164" s="255">
        <v>1</v>
      </c>
      <c r="J164" s="232">
        <f t="shared" si="857"/>
        <v>357</v>
      </c>
      <c r="K164" s="233">
        <f t="shared" si="858"/>
        <v>368</v>
      </c>
      <c r="L164" s="333">
        <v>120</v>
      </c>
      <c r="M164" s="253">
        <v>120</v>
      </c>
      <c r="N164" s="232">
        <f t="shared" si="856"/>
        <v>357</v>
      </c>
      <c r="O164" s="233">
        <f t="shared" si="859"/>
        <v>368</v>
      </c>
      <c r="P164" s="232">
        <f t="shared" si="860"/>
        <v>0</v>
      </c>
      <c r="Q164" s="233">
        <f t="shared" si="861"/>
        <v>0</v>
      </c>
      <c r="R164" s="254">
        <v>25</v>
      </c>
      <c r="S164" s="256">
        <v>33</v>
      </c>
      <c r="T164" s="232">
        <f t="shared" si="862"/>
        <v>0</v>
      </c>
      <c r="U164" s="233">
        <f t="shared" si="863"/>
        <v>0</v>
      </c>
      <c r="V164" s="257">
        <v>17</v>
      </c>
      <c r="W164" s="256">
        <v>16</v>
      </c>
      <c r="X164" s="232">
        <f t="shared" si="864"/>
        <v>0</v>
      </c>
      <c r="Y164" s="233">
        <f t="shared" si="865"/>
        <v>0</v>
      </c>
      <c r="Z164" s="257"/>
      <c r="AA164" s="256"/>
      <c r="AB164" s="232">
        <f t="shared" si="866"/>
        <v>0</v>
      </c>
      <c r="AC164" s="233">
        <f t="shared" si="867"/>
        <v>0</v>
      </c>
      <c r="AD164" s="225">
        <f t="shared" si="868"/>
        <v>42</v>
      </c>
      <c r="AE164" s="233">
        <f t="shared" si="869"/>
        <v>49</v>
      </c>
      <c r="AF164" s="225">
        <f t="shared" si="870"/>
        <v>0</v>
      </c>
      <c r="AG164" s="233">
        <f t="shared" si="871"/>
        <v>0</v>
      </c>
      <c r="AH164" s="399">
        <v>5.28</v>
      </c>
      <c r="AI164" s="286">
        <v>5.09</v>
      </c>
      <c r="AJ164" s="232">
        <f t="shared" si="872"/>
        <v>132</v>
      </c>
      <c r="AK164" s="233">
        <f t="shared" si="873"/>
        <v>167.97</v>
      </c>
      <c r="AL164" s="399">
        <v>4.12</v>
      </c>
      <c r="AM164" s="286">
        <v>4.75</v>
      </c>
      <c r="AN164" s="232">
        <f t="shared" si="874"/>
        <v>70.040000000000006</v>
      </c>
      <c r="AO164" s="233">
        <f t="shared" si="875"/>
        <v>76</v>
      </c>
      <c r="AP164" s="245"/>
      <c r="AQ164" s="286"/>
      <c r="AR164" s="232">
        <f t="shared" si="876"/>
        <v>0</v>
      </c>
      <c r="AS164" s="233">
        <f t="shared" si="877"/>
        <v>0</v>
      </c>
      <c r="AT164" s="545">
        <f t="shared" si="878"/>
        <v>4.8104761904761908</v>
      </c>
      <c r="AU164" s="546">
        <f t="shared" si="879"/>
        <v>4.978979591836735</v>
      </c>
      <c r="AV164" s="232">
        <f t="shared" si="880"/>
        <v>202.04000000000002</v>
      </c>
      <c r="AW164" s="233">
        <f t="shared" si="881"/>
        <v>243.97000000000003</v>
      </c>
      <c r="AX164" s="257"/>
      <c r="AY164" s="253"/>
      <c r="AZ164" s="232">
        <f t="shared" si="882"/>
        <v>0</v>
      </c>
      <c r="BA164" s="233">
        <f t="shared" si="883"/>
        <v>0</v>
      </c>
      <c r="BB164" s="257"/>
      <c r="BC164" s="253"/>
      <c r="BD164" s="232">
        <f t="shared" si="884"/>
        <v>0</v>
      </c>
      <c r="BE164" s="233">
        <f t="shared" si="885"/>
        <v>0</v>
      </c>
      <c r="BF164" s="254"/>
      <c r="BG164" s="253"/>
      <c r="BH164" s="232">
        <f t="shared" si="886"/>
        <v>0</v>
      </c>
      <c r="BI164" s="233">
        <f t="shared" si="887"/>
        <v>0</v>
      </c>
      <c r="BJ164" s="232">
        <f t="shared" si="888"/>
        <v>0</v>
      </c>
      <c r="BK164" s="233">
        <f t="shared" si="889"/>
        <v>0</v>
      </c>
      <c r="BL164" s="232">
        <f t="shared" si="890"/>
        <v>0</v>
      </c>
      <c r="BM164" s="233">
        <f t="shared" si="891"/>
        <v>0</v>
      </c>
      <c r="BN164" s="257">
        <v>140</v>
      </c>
      <c r="BO164" s="256">
        <v>159</v>
      </c>
      <c r="BP164" s="232">
        <f t="shared" si="892"/>
        <v>0</v>
      </c>
      <c r="BQ164" s="233">
        <f t="shared" si="893"/>
        <v>0</v>
      </c>
      <c r="BR164" s="257">
        <v>7</v>
      </c>
      <c r="BS164" s="256">
        <v>4</v>
      </c>
      <c r="BT164" s="232">
        <f t="shared" si="894"/>
        <v>0</v>
      </c>
      <c r="BU164" s="233">
        <f t="shared" si="895"/>
        <v>0</v>
      </c>
      <c r="BV164" s="257"/>
      <c r="BW164" s="256"/>
      <c r="BX164" s="232">
        <f t="shared" si="896"/>
        <v>0</v>
      </c>
      <c r="BY164" s="233">
        <f t="shared" si="897"/>
        <v>0</v>
      </c>
      <c r="BZ164" s="225">
        <f t="shared" si="898"/>
        <v>147</v>
      </c>
      <c r="CA164" s="233">
        <f t="shared" si="899"/>
        <v>163</v>
      </c>
      <c r="CB164" s="225">
        <f t="shared" si="900"/>
        <v>0</v>
      </c>
      <c r="CC164" s="233">
        <f t="shared" si="901"/>
        <v>0</v>
      </c>
      <c r="CD164" s="400">
        <v>5.15</v>
      </c>
      <c r="CE164" s="286">
        <v>5.1100000000000003</v>
      </c>
      <c r="CF164" s="232">
        <f t="shared" si="902"/>
        <v>721</v>
      </c>
      <c r="CG164" s="233">
        <f t="shared" si="903"/>
        <v>812.49</v>
      </c>
      <c r="CH164" s="400">
        <v>8.57</v>
      </c>
      <c r="CI164" s="286">
        <v>8.8800000000000008</v>
      </c>
      <c r="CJ164" s="232">
        <f t="shared" si="904"/>
        <v>59.99</v>
      </c>
      <c r="CK164" s="233">
        <f t="shared" si="905"/>
        <v>35.520000000000003</v>
      </c>
      <c r="CL164" s="336"/>
      <c r="CM164" s="286"/>
      <c r="CN164" s="232">
        <f t="shared" si="906"/>
        <v>0</v>
      </c>
      <c r="CO164" s="233">
        <f t="shared" si="907"/>
        <v>0</v>
      </c>
      <c r="CP164" s="232">
        <f t="shared" si="908"/>
        <v>5.3128571428571432</v>
      </c>
      <c r="CQ164" s="546">
        <f t="shared" si="909"/>
        <v>5.2025153374233124</v>
      </c>
      <c r="CR164" s="232">
        <f t="shared" si="910"/>
        <v>780.99</v>
      </c>
      <c r="CS164" s="233">
        <f t="shared" si="911"/>
        <v>848.00999999999988</v>
      </c>
      <c r="CT164" s="257"/>
      <c r="CU164" s="253"/>
      <c r="CV164" s="232">
        <f t="shared" si="912"/>
        <v>0</v>
      </c>
      <c r="CW164" s="233">
        <f t="shared" si="913"/>
        <v>0</v>
      </c>
      <c r="CX164" s="257"/>
      <c r="CY164" s="253"/>
      <c r="CZ164" s="232">
        <f t="shared" si="914"/>
        <v>0</v>
      </c>
      <c r="DA164" s="233">
        <f t="shared" si="915"/>
        <v>0</v>
      </c>
      <c r="DB164" s="254"/>
      <c r="DC164" s="253"/>
      <c r="DD164" s="232">
        <f t="shared" si="916"/>
        <v>0</v>
      </c>
      <c r="DE164" s="233">
        <f t="shared" si="917"/>
        <v>0</v>
      </c>
      <c r="DF164" s="232">
        <f t="shared" si="918"/>
        <v>0</v>
      </c>
      <c r="DG164" s="233">
        <f t="shared" si="919"/>
        <v>0</v>
      </c>
      <c r="DH164" s="232">
        <f t="shared" si="920"/>
        <v>0</v>
      </c>
      <c r="DI164" s="233">
        <f t="shared" si="921"/>
        <v>0</v>
      </c>
      <c r="DJ164" s="232">
        <f t="shared" si="922"/>
        <v>189</v>
      </c>
      <c r="DK164" s="233">
        <f t="shared" si="923"/>
        <v>212</v>
      </c>
      <c r="DL164" s="232">
        <f t="shared" si="924"/>
        <v>0</v>
      </c>
      <c r="DM164" s="233">
        <f t="shared" si="925"/>
        <v>0</v>
      </c>
      <c r="DN164" s="545">
        <f t="shared" si="926"/>
        <v>5.2012169312169307</v>
      </c>
      <c r="DO164" s="546">
        <f t="shared" si="927"/>
        <v>5.1508490566037732</v>
      </c>
      <c r="DP164" s="232">
        <f t="shared" si="928"/>
        <v>983.02999999999986</v>
      </c>
      <c r="DQ164" s="233">
        <f t="shared" si="929"/>
        <v>1091.98</v>
      </c>
      <c r="DR164" s="232">
        <f t="shared" si="930"/>
        <v>0</v>
      </c>
      <c r="DS164" s="233">
        <f t="shared" si="931"/>
        <v>0</v>
      </c>
      <c r="DT164" s="232">
        <f t="shared" si="932"/>
        <v>0</v>
      </c>
      <c r="DU164" s="233">
        <f t="shared" si="933"/>
        <v>0</v>
      </c>
      <c r="DV164" s="257">
        <v>100</v>
      </c>
      <c r="DW164" s="256">
        <v>86</v>
      </c>
      <c r="DX164" s="232">
        <f t="shared" si="934"/>
        <v>0</v>
      </c>
      <c r="DY164" s="233">
        <f t="shared" si="935"/>
        <v>0</v>
      </c>
      <c r="DZ164" s="257">
        <v>22</v>
      </c>
      <c r="EA164" s="256">
        <v>19</v>
      </c>
      <c r="EB164" s="232">
        <f t="shared" si="936"/>
        <v>0</v>
      </c>
      <c r="EC164" s="233">
        <f t="shared" si="937"/>
        <v>0</v>
      </c>
      <c r="ED164" s="257"/>
      <c r="EE164" s="256"/>
      <c r="EF164" s="232">
        <f t="shared" si="938"/>
        <v>0</v>
      </c>
      <c r="EG164" s="233">
        <f t="shared" si="939"/>
        <v>0</v>
      </c>
      <c r="EH164" s="225">
        <f t="shared" si="940"/>
        <v>122</v>
      </c>
      <c r="EI164" s="233">
        <f t="shared" si="941"/>
        <v>105</v>
      </c>
      <c r="EJ164" s="225">
        <f t="shared" si="942"/>
        <v>0</v>
      </c>
      <c r="EK164" s="233">
        <f t="shared" si="943"/>
        <v>0</v>
      </c>
      <c r="EL164" s="400">
        <v>3.8</v>
      </c>
      <c r="EM164" s="286">
        <v>3.34</v>
      </c>
      <c r="EN164" s="232">
        <f t="shared" si="944"/>
        <v>380</v>
      </c>
      <c r="EO164" s="233">
        <f t="shared" si="945"/>
        <v>287.24</v>
      </c>
      <c r="EP164" s="400">
        <v>4.57</v>
      </c>
      <c r="EQ164" s="286">
        <v>6.42</v>
      </c>
      <c r="ER164" s="232">
        <f t="shared" si="946"/>
        <v>100.54</v>
      </c>
      <c r="ES164" s="233">
        <f t="shared" si="947"/>
        <v>121.98</v>
      </c>
      <c r="ET164" s="336"/>
      <c r="EU164" s="286"/>
      <c r="EV164" s="232">
        <f t="shared" si="948"/>
        <v>0</v>
      </c>
      <c r="EW164" s="233">
        <f t="shared" si="949"/>
        <v>0</v>
      </c>
      <c r="EX164" s="545">
        <f t="shared" si="950"/>
        <v>3.9388524590163936</v>
      </c>
      <c r="EY164" s="546">
        <f t="shared" si="951"/>
        <v>3.8973333333333335</v>
      </c>
      <c r="EZ164" s="232">
        <f t="shared" si="952"/>
        <v>480.54</v>
      </c>
      <c r="FA164" s="233">
        <f t="shared" si="953"/>
        <v>409.22</v>
      </c>
      <c r="FB164" s="257"/>
      <c r="FC164" s="253"/>
      <c r="FD164" s="232">
        <f t="shared" si="954"/>
        <v>0</v>
      </c>
      <c r="FE164" s="233">
        <f t="shared" si="955"/>
        <v>0</v>
      </c>
      <c r="FF164" s="257"/>
      <c r="FG164" s="253"/>
      <c r="FH164" s="232">
        <f t="shared" si="956"/>
        <v>0</v>
      </c>
      <c r="FI164" s="233">
        <f t="shared" si="957"/>
        <v>0</v>
      </c>
      <c r="FJ164" s="254"/>
      <c r="FK164" s="253"/>
      <c r="FL164" s="232">
        <f t="shared" si="958"/>
        <v>0</v>
      </c>
      <c r="FM164" s="233">
        <f t="shared" si="959"/>
        <v>0</v>
      </c>
      <c r="FN164" s="232">
        <f t="shared" si="960"/>
        <v>0</v>
      </c>
      <c r="FO164" s="233">
        <f t="shared" si="961"/>
        <v>0</v>
      </c>
      <c r="FP164" s="232">
        <f t="shared" si="962"/>
        <v>0</v>
      </c>
      <c r="FQ164" s="233">
        <f t="shared" si="963"/>
        <v>0</v>
      </c>
      <c r="FR164" s="254">
        <v>46</v>
      </c>
      <c r="FS164" s="253">
        <v>51</v>
      </c>
      <c r="FT164" s="232">
        <f t="shared" si="964"/>
        <v>0</v>
      </c>
      <c r="FU164" s="233">
        <f t="shared" si="965"/>
        <v>0</v>
      </c>
      <c r="FV164" s="254">
        <v>6</v>
      </c>
      <c r="FW164" s="253">
        <v>4.99</v>
      </c>
      <c r="FX164" s="232">
        <f t="shared" si="966"/>
        <v>276</v>
      </c>
      <c r="FY164" s="233">
        <f t="shared" si="967"/>
        <v>254.49</v>
      </c>
      <c r="FZ164" s="254"/>
      <c r="GA164" s="253"/>
      <c r="GB164" s="232">
        <f t="shared" si="968"/>
        <v>0</v>
      </c>
      <c r="GC164" s="233">
        <f t="shared" si="969"/>
        <v>0</v>
      </c>
      <c r="GD164" s="249">
        <f t="shared" si="970"/>
        <v>265</v>
      </c>
      <c r="GE164" s="233">
        <f t="shared" si="971"/>
        <v>278</v>
      </c>
      <c r="GF164" s="232">
        <f t="shared" si="972"/>
        <v>0</v>
      </c>
      <c r="GG164" s="233">
        <f t="shared" si="973"/>
        <v>0</v>
      </c>
      <c r="GH164" s="232">
        <f t="shared" si="974"/>
        <v>1233</v>
      </c>
      <c r="GI164" s="233">
        <f t="shared" si="975"/>
        <v>1267.7</v>
      </c>
      <c r="GJ164" s="232" t="str">
        <f t="shared" si="976"/>
        <v/>
      </c>
      <c r="GK164" s="233" t="str">
        <f t="shared" si="977"/>
        <v/>
      </c>
      <c r="GL164" s="249">
        <f t="shared" si="978"/>
        <v>46</v>
      </c>
      <c r="GM164" s="233">
        <f t="shared" si="979"/>
        <v>39</v>
      </c>
      <c r="GN164" s="232">
        <f t="shared" si="980"/>
        <v>0</v>
      </c>
      <c r="GO164" s="233">
        <f t="shared" si="981"/>
        <v>0</v>
      </c>
      <c r="GP164" s="232">
        <f t="shared" si="982"/>
        <v>230.57</v>
      </c>
      <c r="GQ164" s="233">
        <f t="shared" si="983"/>
        <v>233.5</v>
      </c>
      <c r="GR164" s="232">
        <f t="shared" si="984"/>
        <v>0</v>
      </c>
      <c r="GS164" s="233">
        <f t="shared" si="985"/>
        <v>0</v>
      </c>
      <c r="GT164" s="249">
        <f t="shared" si="986"/>
        <v>311</v>
      </c>
      <c r="GU164" s="233">
        <f t="shared" si="987"/>
        <v>317</v>
      </c>
      <c r="GV164" s="232">
        <f t="shared" si="988"/>
        <v>0</v>
      </c>
      <c r="GW164" s="233">
        <f t="shared" si="989"/>
        <v>0</v>
      </c>
      <c r="GX164" s="232">
        <f t="shared" si="990"/>
        <v>1463.57</v>
      </c>
      <c r="GY164" s="233">
        <f t="shared" si="991"/>
        <v>1501.2</v>
      </c>
      <c r="GZ164" s="232" t="str">
        <f t="shared" si="992"/>
        <v/>
      </c>
      <c r="HA164" s="233" t="str">
        <f t="shared" si="993"/>
        <v/>
      </c>
      <c r="HB164" s="249">
        <f t="shared" si="994"/>
        <v>0</v>
      </c>
      <c r="HC164" s="233">
        <f t="shared" si="995"/>
        <v>0</v>
      </c>
      <c r="HD164" s="232">
        <f t="shared" si="996"/>
        <v>0</v>
      </c>
      <c r="HE164" s="233">
        <f t="shared" si="997"/>
        <v>0</v>
      </c>
      <c r="HF164" s="232" t="str">
        <f t="shared" si="998"/>
        <v/>
      </c>
      <c r="HG164" s="233" t="str">
        <f t="shared" si="999"/>
        <v/>
      </c>
      <c r="HH164" s="232" t="str">
        <f t="shared" si="1000"/>
        <v/>
      </c>
      <c r="HI164" s="233" t="str">
        <f t="shared" si="1001"/>
        <v/>
      </c>
      <c r="HJ164" s="249">
        <f t="shared" si="1002"/>
        <v>1739.57</v>
      </c>
      <c r="HK164" s="233">
        <f t="shared" si="1003"/>
        <v>1755.69</v>
      </c>
      <c r="HL164" s="232" t="str">
        <f t="shared" si="1004"/>
        <v/>
      </c>
      <c r="HM164" s="232" t="str">
        <f t="shared" si="1005"/>
        <v/>
      </c>
    </row>
    <row r="165" spans="1:221" ht="15">
      <c r="A165" s="394" t="s">
        <v>108</v>
      </c>
      <c r="B165" s="395" t="s">
        <v>700</v>
      </c>
      <c r="C165" s="396"/>
      <c r="D165" s="397">
        <v>175616</v>
      </c>
      <c r="E165" s="398">
        <v>4</v>
      </c>
      <c r="F165" s="332">
        <v>519</v>
      </c>
      <c r="G165" s="255">
        <v>559</v>
      </c>
      <c r="H165" s="254">
        <v>5</v>
      </c>
      <c r="I165" s="255">
        <v>4</v>
      </c>
      <c r="J165" s="232">
        <f t="shared" si="857"/>
        <v>514</v>
      </c>
      <c r="K165" s="233">
        <f t="shared" si="858"/>
        <v>555</v>
      </c>
      <c r="L165" s="333">
        <v>120</v>
      </c>
      <c r="M165" s="253">
        <v>120</v>
      </c>
      <c r="N165" s="232">
        <f t="shared" si="856"/>
        <v>514</v>
      </c>
      <c r="O165" s="233">
        <f t="shared" si="859"/>
        <v>555</v>
      </c>
      <c r="P165" s="232">
        <f t="shared" si="860"/>
        <v>0</v>
      </c>
      <c r="Q165" s="233">
        <f t="shared" si="861"/>
        <v>0</v>
      </c>
      <c r="R165" s="254">
        <v>60</v>
      </c>
      <c r="S165" s="256">
        <v>95</v>
      </c>
      <c r="T165" s="232">
        <f t="shared" si="862"/>
        <v>0</v>
      </c>
      <c r="U165" s="233">
        <f t="shared" si="863"/>
        <v>0</v>
      </c>
      <c r="V165" s="257">
        <v>4</v>
      </c>
      <c r="W165" s="256">
        <v>5</v>
      </c>
      <c r="X165" s="232">
        <f t="shared" si="864"/>
        <v>0</v>
      </c>
      <c r="Y165" s="233">
        <f t="shared" si="865"/>
        <v>0</v>
      </c>
      <c r="Z165" s="257"/>
      <c r="AA165" s="256"/>
      <c r="AB165" s="232">
        <f t="shared" si="866"/>
        <v>0</v>
      </c>
      <c r="AC165" s="233">
        <f t="shared" si="867"/>
        <v>0</v>
      </c>
      <c r="AD165" s="225">
        <f t="shared" si="868"/>
        <v>64</v>
      </c>
      <c r="AE165" s="233">
        <f t="shared" si="869"/>
        <v>100</v>
      </c>
      <c r="AF165" s="225">
        <f t="shared" si="870"/>
        <v>0</v>
      </c>
      <c r="AG165" s="233">
        <f t="shared" si="871"/>
        <v>0</v>
      </c>
      <c r="AH165" s="399">
        <v>4.62</v>
      </c>
      <c r="AI165" s="286">
        <v>4.67</v>
      </c>
      <c r="AJ165" s="232">
        <f t="shared" si="872"/>
        <v>277.2</v>
      </c>
      <c r="AK165" s="233">
        <f t="shared" si="873"/>
        <v>443.65</v>
      </c>
      <c r="AL165" s="399">
        <v>4.75</v>
      </c>
      <c r="AM165" s="286">
        <v>6.2</v>
      </c>
      <c r="AN165" s="232">
        <f t="shared" si="874"/>
        <v>19</v>
      </c>
      <c r="AO165" s="233">
        <f t="shared" si="875"/>
        <v>31</v>
      </c>
      <c r="AP165" s="245"/>
      <c r="AQ165" s="286"/>
      <c r="AR165" s="232">
        <f t="shared" si="876"/>
        <v>0</v>
      </c>
      <c r="AS165" s="233">
        <f t="shared" si="877"/>
        <v>0</v>
      </c>
      <c r="AT165" s="545">
        <f t="shared" si="878"/>
        <v>4.6281249999999998</v>
      </c>
      <c r="AU165" s="546">
        <f t="shared" si="879"/>
        <v>4.7465000000000002</v>
      </c>
      <c r="AV165" s="232">
        <f t="shared" si="880"/>
        <v>296.2</v>
      </c>
      <c r="AW165" s="233">
        <f t="shared" si="881"/>
        <v>474.65000000000003</v>
      </c>
      <c r="AX165" s="257"/>
      <c r="AY165" s="253"/>
      <c r="AZ165" s="232">
        <f t="shared" si="882"/>
        <v>0</v>
      </c>
      <c r="BA165" s="233">
        <f t="shared" si="883"/>
        <v>0</v>
      </c>
      <c r="BB165" s="257"/>
      <c r="BC165" s="253"/>
      <c r="BD165" s="232">
        <f t="shared" si="884"/>
        <v>0</v>
      </c>
      <c r="BE165" s="233">
        <f t="shared" si="885"/>
        <v>0</v>
      </c>
      <c r="BF165" s="254"/>
      <c r="BG165" s="253"/>
      <c r="BH165" s="232">
        <f t="shared" si="886"/>
        <v>0</v>
      </c>
      <c r="BI165" s="233">
        <f t="shared" si="887"/>
        <v>0</v>
      </c>
      <c r="BJ165" s="232">
        <f t="shared" si="888"/>
        <v>0</v>
      </c>
      <c r="BK165" s="233">
        <f t="shared" si="889"/>
        <v>0</v>
      </c>
      <c r="BL165" s="232">
        <f t="shared" si="890"/>
        <v>0</v>
      </c>
      <c r="BM165" s="233">
        <f t="shared" si="891"/>
        <v>0</v>
      </c>
      <c r="BN165" s="257">
        <v>111</v>
      </c>
      <c r="BO165" s="256">
        <v>109</v>
      </c>
      <c r="BP165" s="232">
        <f t="shared" si="892"/>
        <v>0</v>
      </c>
      <c r="BQ165" s="233">
        <f t="shared" si="893"/>
        <v>0</v>
      </c>
      <c r="BR165" s="257">
        <v>2</v>
      </c>
      <c r="BS165" s="256">
        <v>0</v>
      </c>
      <c r="BT165" s="232">
        <f t="shared" si="894"/>
        <v>0</v>
      </c>
      <c r="BU165" s="233">
        <f t="shared" si="895"/>
        <v>0</v>
      </c>
      <c r="BV165" s="257"/>
      <c r="BW165" s="256"/>
      <c r="BX165" s="232">
        <f t="shared" si="896"/>
        <v>0</v>
      </c>
      <c r="BY165" s="233">
        <f t="shared" si="897"/>
        <v>0</v>
      </c>
      <c r="BZ165" s="225">
        <f t="shared" si="898"/>
        <v>113</v>
      </c>
      <c r="CA165" s="233">
        <f t="shared" si="899"/>
        <v>109</v>
      </c>
      <c r="CB165" s="225">
        <f t="shared" si="900"/>
        <v>0</v>
      </c>
      <c r="CC165" s="233">
        <f t="shared" si="901"/>
        <v>0</v>
      </c>
      <c r="CD165" s="400">
        <v>5.42</v>
      </c>
      <c r="CE165" s="286">
        <v>5.73</v>
      </c>
      <c r="CF165" s="232">
        <f t="shared" si="902"/>
        <v>601.62</v>
      </c>
      <c r="CG165" s="233">
        <f t="shared" si="903"/>
        <v>624.57000000000005</v>
      </c>
      <c r="CH165" s="336">
        <v>7</v>
      </c>
      <c r="CI165" s="286">
        <v>0</v>
      </c>
      <c r="CJ165" s="232">
        <f t="shared" si="904"/>
        <v>14</v>
      </c>
      <c r="CK165" s="233">
        <f t="shared" si="905"/>
        <v>0</v>
      </c>
      <c r="CL165" s="336"/>
      <c r="CM165" s="286"/>
      <c r="CN165" s="232">
        <f t="shared" si="906"/>
        <v>0</v>
      </c>
      <c r="CO165" s="233">
        <f t="shared" si="907"/>
        <v>0</v>
      </c>
      <c r="CP165" s="232">
        <f t="shared" si="908"/>
        <v>5.4479646017699119</v>
      </c>
      <c r="CQ165" s="546">
        <f t="shared" si="909"/>
        <v>5.73</v>
      </c>
      <c r="CR165" s="232">
        <f t="shared" si="910"/>
        <v>615.62</v>
      </c>
      <c r="CS165" s="233">
        <f t="shared" si="911"/>
        <v>624.57000000000005</v>
      </c>
      <c r="CT165" s="257"/>
      <c r="CU165" s="253"/>
      <c r="CV165" s="232">
        <f t="shared" si="912"/>
        <v>0</v>
      </c>
      <c r="CW165" s="233">
        <f t="shared" si="913"/>
        <v>0</v>
      </c>
      <c r="CX165" s="257"/>
      <c r="CY165" s="253"/>
      <c r="CZ165" s="232">
        <f t="shared" si="914"/>
        <v>0</v>
      </c>
      <c r="DA165" s="233">
        <f t="shared" si="915"/>
        <v>0</v>
      </c>
      <c r="DB165" s="254"/>
      <c r="DC165" s="253"/>
      <c r="DD165" s="232">
        <f t="shared" si="916"/>
        <v>0</v>
      </c>
      <c r="DE165" s="233">
        <f t="shared" si="917"/>
        <v>0</v>
      </c>
      <c r="DF165" s="232">
        <f t="shared" si="918"/>
        <v>0</v>
      </c>
      <c r="DG165" s="233">
        <f t="shared" si="919"/>
        <v>0</v>
      </c>
      <c r="DH165" s="232">
        <f t="shared" si="920"/>
        <v>0</v>
      </c>
      <c r="DI165" s="233">
        <f t="shared" si="921"/>
        <v>0</v>
      </c>
      <c r="DJ165" s="232">
        <f t="shared" si="922"/>
        <v>177</v>
      </c>
      <c r="DK165" s="233">
        <f t="shared" si="923"/>
        <v>209</v>
      </c>
      <c r="DL165" s="232">
        <f t="shared" si="924"/>
        <v>0</v>
      </c>
      <c r="DM165" s="233">
        <f t="shared" si="925"/>
        <v>0</v>
      </c>
      <c r="DN165" s="545">
        <f t="shared" si="926"/>
        <v>5.1515254237288133</v>
      </c>
      <c r="DO165" s="546">
        <f t="shared" si="927"/>
        <v>5.259425837320574</v>
      </c>
      <c r="DP165" s="232">
        <f t="shared" si="928"/>
        <v>911.81999999999994</v>
      </c>
      <c r="DQ165" s="233">
        <f t="shared" si="929"/>
        <v>1099.22</v>
      </c>
      <c r="DR165" s="232">
        <f t="shared" si="930"/>
        <v>0</v>
      </c>
      <c r="DS165" s="233">
        <f t="shared" si="931"/>
        <v>0</v>
      </c>
      <c r="DT165" s="232">
        <f t="shared" si="932"/>
        <v>0</v>
      </c>
      <c r="DU165" s="233">
        <f t="shared" si="933"/>
        <v>0</v>
      </c>
      <c r="DV165" s="257">
        <v>274</v>
      </c>
      <c r="DW165" s="256">
        <v>267</v>
      </c>
      <c r="DX165" s="232">
        <f t="shared" si="934"/>
        <v>0</v>
      </c>
      <c r="DY165" s="233">
        <f t="shared" si="935"/>
        <v>0</v>
      </c>
      <c r="DZ165" s="257">
        <v>44</v>
      </c>
      <c r="EA165" s="256">
        <v>59</v>
      </c>
      <c r="EB165" s="232">
        <f t="shared" si="936"/>
        <v>0</v>
      </c>
      <c r="EC165" s="233">
        <f t="shared" si="937"/>
        <v>0</v>
      </c>
      <c r="ED165" s="257"/>
      <c r="EE165" s="256"/>
      <c r="EF165" s="232">
        <f t="shared" si="938"/>
        <v>0</v>
      </c>
      <c r="EG165" s="233">
        <f t="shared" si="939"/>
        <v>0</v>
      </c>
      <c r="EH165" s="225">
        <f t="shared" si="940"/>
        <v>318</v>
      </c>
      <c r="EI165" s="233">
        <f t="shared" si="941"/>
        <v>326</v>
      </c>
      <c r="EJ165" s="225">
        <f t="shared" si="942"/>
        <v>0</v>
      </c>
      <c r="EK165" s="233">
        <f t="shared" si="943"/>
        <v>0</v>
      </c>
      <c r="EL165" s="400">
        <v>3.7</v>
      </c>
      <c r="EM165" s="286">
        <v>3.79</v>
      </c>
      <c r="EN165" s="232">
        <f t="shared" si="944"/>
        <v>1013.8000000000001</v>
      </c>
      <c r="EO165" s="233">
        <f t="shared" si="945"/>
        <v>1011.9300000000001</v>
      </c>
      <c r="EP165" s="336">
        <v>3.26</v>
      </c>
      <c r="EQ165" s="286">
        <v>3.95</v>
      </c>
      <c r="ER165" s="232">
        <f t="shared" si="946"/>
        <v>143.44</v>
      </c>
      <c r="ES165" s="233">
        <f t="shared" si="947"/>
        <v>233.05</v>
      </c>
      <c r="ET165" s="336"/>
      <c r="EU165" s="286"/>
      <c r="EV165" s="232">
        <f t="shared" si="948"/>
        <v>0</v>
      </c>
      <c r="EW165" s="233">
        <f t="shared" si="949"/>
        <v>0</v>
      </c>
      <c r="EX165" s="545">
        <f t="shared" si="950"/>
        <v>3.6391194968553457</v>
      </c>
      <c r="EY165" s="546">
        <f t="shared" si="951"/>
        <v>3.8189570552147241</v>
      </c>
      <c r="EZ165" s="232">
        <f t="shared" si="952"/>
        <v>1157.24</v>
      </c>
      <c r="FA165" s="233">
        <f t="shared" si="953"/>
        <v>1244.98</v>
      </c>
      <c r="FB165" s="257"/>
      <c r="FC165" s="253"/>
      <c r="FD165" s="232">
        <f t="shared" si="954"/>
        <v>0</v>
      </c>
      <c r="FE165" s="233">
        <f t="shared" si="955"/>
        <v>0</v>
      </c>
      <c r="FF165" s="257"/>
      <c r="FG165" s="253"/>
      <c r="FH165" s="232">
        <f t="shared" si="956"/>
        <v>0</v>
      </c>
      <c r="FI165" s="233">
        <f t="shared" si="957"/>
        <v>0</v>
      </c>
      <c r="FJ165" s="254"/>
      <c r="FK165" s="253"/>
      <c r="FL165" s="232">
        <f t="shared" si="958"/>
        <v>0</v>
      </c>
      <c r="FM165" s="233">
        <f t="shared" si="959"/>
        <v>0</v>
      </c>
      <c r="FN165" s="232">
        <f t="shared" si="960"/>
        <v>0</v>
      </c>
      <c r="FO165" s="233">
        <f t="shared" si="961"/>
        <v>0</v>
      </c>
      <c r="FP165" s="232">
        <f t="shared" si="962"/>
        <v>0</v>
      </c>
      <c r="FQ165" s="233">
        <f t="shared" si="963"/>
        <v>0</v>
      </c>
      <c r="FR165" s="254">
        <v>19</v>
      </c>
      <c r="FS165" s="253">
        <v>20</v>
      </c>
      <c r="FT165" s="232">
        <f t="shared" si="964"/>
        <v>0</v>
      </c>
      <c r="FU165" s="233">
        <f t="shared" si="965"/>
        <v>0</v>
      </c>
      <c r="FV165" s="254">
        <v>4</v>
      </c>
      <c r="FW165" s="253">
        <v>4.88</v>
      </c>
      <c r="FX165" s="232">
        <f t="shared" si="966"/>
        <v>76</v>
      </c>
      <c r="FY165" s="233">
        <f t="shared" si="967"/>
        <v>97.6</v>
      </c>
      <c r="FZ165" s="254"/>
      <c r="GA165" s="253"/>
      <c r="GB165" s="232">
        <f t="shared" si="968"/>
        <v>0</v>
      </c>
      <c r="GC165" s="233">
        <f t="shared" si="969"/>
        <v>0</v>
      </c>
      <c r="GD165" s="249">
        <f t="shared" si="970"/>
        <v>445</v>
      </c>
      <c r="GE165" s="233">
        <f t="shared" si="971"/>
        <v>471</v>
      </c>
      <c r="GF165" s="232">
        <f t="shared" si="972"/>
        <v>0</v>
      </c>
      <c r="GG165" s="233">
        <f t="shared" si="973"/>
        <v>0</v>
      </c>
      <c r="GH165" s="232">
        <f t="shared" si="974"/>
        <v>1892.62</v>
      </c>
      <c r="GI165" s="233">
        <f t="shared" si="975"/>
        <v>2080.15</v>
      </c>
      <c r="GJ165" s="232" t="str">
        <f t="shared" si="976"/>
        <v/>
      </c>
      <c r="GK165" s="233" t="str">
        <f t="shared" si="977"/>
        <v/>
      </c>
      <c r="GL165" s="249">
        <f t="shared" si="978"/>
        <v>50</v>
      </c>
      <c r="GM165" s="233">
        <f t="shared" si="979"/>
        <v>64</v>
      </c>
      <c r="GN165" s="232">
        <f t="shared" si="980"/>
        <v>0</v>
      </c>
      <c r="GO165" s="233">
        <f t="shared" si="981"/>
        <v>0</v>
      </c>
      <c r="GP165" s="232">
        <f t="shared" si="982"/>
        <v>176.44</v>
      </c>
      <c r="GQ165" s="233">
        <f t="shared" si="983"/>
        <v>264.05</v>
      </c>
      <c r="GR165" s="232">
        <f t="shared" si="984"/>
        <v>0</v>
      </c>
      <c r="GS165" s="233">
        <f t="shared" si="985"/>
        <v>0</v>
      </c>
      <c r="GT165" s="249">
        <f t="shared" si="986"/>
        <v>495</v>
      </c>
      <c r="GU165" s="233">
        <f t="shared" si="987"/>
        <v>535</v>
      </c>
      <c r="GV165" s="232">
        <f t="shared" si="988"/>
        <v>0</v>
      </c>
      <c r="GW165" s="233">
        <f t="shared" si="989"/>
        <v>0</v>
      </c>
      <c r="GX165" s="232">
        <f t="shared" si="990"/>
        <v>2069.06</v>
      </c>
      <c r="GY165" s="233">
        <f t="shared" si="991"/>
        <v>2344.2000000000003</v>
      </c>
      <c r="GZ165" s="232" t="str">
        <f t="shared" si="992"/>
        <v/>
      </c>
      <c r="HA165" s="233" t="str">
        <f t="shared" si="993"/>
        <v/>
      </c>
      <c r="HB165" s="249">
        <f t="shared" si="994"/>
        <v>0</v>
      </c>
      <c r="HC165" s="233">
        <f t="shared" si="995"/>
        <v>0</v>
      </c>
      <c r="HD165" s="232">
        <f t="shared" si="996"/>
        <v>0</v>
      </c>
      <c r="HE165" s="233">
        <f t="shared" si="997"/>
        <v>0</v>
      </c>
      <c r="HF165" s="232" t="str">
        <f t="shared" si="998"/>
        <v/>
      </c>
      <c r="HG165" s="233" t="str">
        <f t="shared" si="999"/>
        <v/>
      </c>
      <c r="HH165" s="232" t="str">
        <f t="shared" si="1000"/>
        <v/>
      </c>
      <c r="HI165" s="233" t="str">
        <f t="shared" si="1001"/>
        <v/>
      </c>
      <c r="HJ165" s="249">
        <f t="shared" si="1002"/>
        <v>2145.06</v>
      </c>
      <c r="HK165" s="233">
        <f t="shared" si="1003"/>
        <v>2441.7999999999997</v>
      </c>
      <c r="HL165" s="232" t="str">
        <f t="shared" si="1004"/>
        <v/>
      </c>
      <c r="HM165" s="232" t="str">
        <f t="shared" si="1005"/>
        <v/>
      </c>
    </row>
    <row r="166" spans="1:221" ht="15">
      <c r="A166" s="394" t="s">
        <v>108</v>
      </c>
      <c r="B166" s="395" t="s">
        <v>701</v>
      </c>
      <c r="C166" s="396"/>
      <c r="D166" s="397">
        <v>176044</v>
      </c>
      <c r="E166" s="398">
        <v>4</v>
      </c>
      <c r="F166" s="332">
        <v>319</v>
      </c>
      <c r="G166" s="255">
        <v>305</v>
      </c>
      <c r="H166" s="254">
        <v>2</v>
      </c>
      <c r="I166" s="255">
        <v>7</v>
      </c>
      <c r="J166" s="232">
        <f t="shared" si="857"/>
        <v>317</v>
      </c>
      <c r="K166" s="233">
        <f t="shared" si="858"/>
        <v>298</v>
      </c>
      <c r="L166" s="333">
        <v>120</v>
      </c>
      <c r="M166" s="253">
        <v>120</v>
      </c>
      <c r="N166" s="232">
        <f t="shared" si="856"/>
        <v>317</v>
      </c>
      <c r="O166" s="233">
        <f t="shared" si="859"/>
        <v>298</v>
      </c>
      <c r="P166" s="232">
        <f t="shared" si="860"/>
        <v>0</v>
      </c>
      <c r="Q166" s="233">
        <f t="shared" si="861"/>
        <v>0</v>
      </c>
      <c r="R166" s="254">
        <v>3</v>
      </c>
      <c r="S166" s="256">
        <v>9</v>
      </c>
      <c r="T166" s="232">
        <f t="shared" si="862"/>
        <v>0</v>
      </c>
      <c r="U166" s="233">
        <f t="shared" si="863"/>
        <v>0</v>
      </c>
      <c r="V166" s="257">
        <v>15</v>
      </c>
      <c r="W166" s="256">
        <v>7</v>
      </c>
      <c r="X166" s="232">
        <f t="shared" si="864"/>
        <v>0</v>
      </c>
      <c r="Y166" s="233">
        <f t="shared" si="865"/>
        <v>0</v>
      </c>
      <c r="Z166" s="257"/>
      <c r="AA166" s="256"/>
      <c r="AB166" s="232">
        <f t="shared" si="866"/>
        <v>0</v>
      </c>
      <c r="AC166" s="233">
        <f t="shared" si="867"/>
        <v>0</v>
      </c>
      <c r="AD166" s="225">
        <f t="shared" si="868"/>
        <v>18</v>
      </c>
      <c r="AE166" s="233">
        <f t="shared" si="869"/>
        <v>16</v>
      </c>
      <c r="AF166" s="225">
        <f t="shared" si="870"/>
        <v>0</v>
      </c>
      <c r="AG166" s="233">
        <f t="shared" si="871"/>
        <v>0</v>
      </c>
      <c r="AH166" s="245">
        <v>7</v>
      </c>
      <c r="AI166" s="286">
        <v>6.89</v>
      </c>
      <c r="AJ166" s="232">
        <f t="shared" si="872"/>
        <v>21</v>
      </c>
      <c r="AK166" s="233">
        <f t="shared" si="873"/>
        <v>62.01</v>
      </c>
      <c r="AL166" s="245">
        <v>4.4400000000000004</v>
      </c>
      <c r="AM166" s="286">
        <v>5.43</v>
      </c>
      <c r="AN166" s="232">
        <f t="shared" si="874"/>
        <v>66.600000000000009</v>
      </c>
      <c r="AO166" s="233">
        <f t="shared" si="875"/>
        <v>38.01</v>
      </c>
      <c r="AP166" s="245"/>
      <c r="AQ166" s="286"/>
      <c r="AR166" s="232">
        <f t="shared" si="876"/>
        <v>0</v>
      </c>
      <c r="AS166" s="233">
        <f t="shared" si="877"/>
        <v>0</v>
      </c>
      <c r="AT166" s="545">
        <f t="shared" si="878"/>
        <v>4.8666666666666671</v>
      </c>
      <c r="AU166" s="546">
        <f t="shared" si="879"/>
        <v>6.2512499999999998</v>
      </c>
      <c r="AV166" s="232">
        <f t="shared" si="880"/>
        <v>87.600000000000009</v>
      </c>
      <c r="AW166" s="233">
        <f t="shared" si="881"/>
        <v>100.02</v>
      </c>
      <c r="AX166" s="257"/>
      <c r="AY166" s="253"/>
      <c r="AZ166" s="232">
        <f t="shared" si="882"/>
        <v>0</v>
      </c>
      <c r="BA166" s="233">
        <f t="shared" si="883"/>
        <v>0</v>
      </c>
      <c r="BB166" s="257"/>
      <c r="BC166" s="253"/>
      <c r="BD166" s="232">
        <f t="shared" si="884"/>
        <v>0</v>
      </c>
      <c r="BE166" s="233">
        <f t="shared" si="885"/>
        <v>0</v>
      </c>
      <c r="BF166" s="254"/>
      <c r="BG166" s="253"/>
      <c r="BH166" s="232">
        <f t="shared" si="886"/>
        <v>0</v>
      </c>
      <c r="BI166" s="233">
        <f t="shared" si="887"/>
        <v>0</v>
      </c>
      <c r="BJ166" s="232">
        <f t="shared" si="888"/>
        <v>0</v>
      </c>
      <c r="BK166" s="233">
        <f t="shared" si="889"/>
        <v>0</v>
      </c>
      <c r="BL166" s="232">
        <f t="shared" si="890"/>
        <v>0</v>
      </c>
      <c r="BM166" s="233">
        <f t="shared" si="891"/>
        <v>0</v>
      </c>
      <c r="BN166" s="257">
        <v>115</v>
      </c>
      <c r="BO166" s="256">
        <v>103</v>
      </c>
      <c r="BP166" s="232">
        <f t="shared" si="892"/>
        <v>0</v>
      </c>
      <c r="BQ166" s="233">
        <f t="shared" si="893"/>
        <v>0</v>
      </c>
      <c r="BR166" s="257">
        <v>0</v>
      </c>
      <c r="BS166" s="256">
        <v>3</v>
      </c>
      <c r="BT166" s="232">
        <f t="shared" si="894"/>
        <v>0</v>
      </c>
      <c r="BU166" s="233">
        <f t="shared" si="895"/>
        <v>0</v>
      </c>
      <c r="BV166" s="257"/>
      <c r="BW166" s="256"/>
      <c r="BX166" s="232">
        <f t="shared" si="896"/>
        <v>0</v>
      </c>
      <c r="BY166" s="233">
        <f t="shared" si="897"/>
        <v>0</v>
      </c>
      <c r="BZ166" s="225">
        <f t="shared" si="898"/>
        <v>115</v>
      </c>
      <c r="CA166" s="233">
        <f t="shared" si="899"/>
        <v>106</v>
      </c>
      <c r="CB166" s="225">
        <f t="shared" si="900"/>
        <v>0</v>
      </c>
      <c r="CC166" s="233">
        <f t="shared" si="901"/>
        <v>0</v>
      </c>
      <c r="CD166" s="400">
        <v>5.26</v>
      </c>
      <c r="CE166" s="286">
        <v>5.21</v>
      </c>
      <c r="CF166" s="232">
        <f t="shared" si="902"/>
        <v>604.9</v>
      </c>
      <c r="CG166" s="233">
        <f t="shared" si="903"/>
        <v>536.63</v>
      </c>
      <c r="CH166" s="336" t="s">
        <v>202</v>
      </c>
      <c r="CI166" s="286">
        <v>6</v>
      </c>
      <c r="CJ166" s="232">
        <f t="shared" si="904"/>
        <v>0</v>
      </c>
      <c r="CK166" s="233">
        <f t="shared" si="905"/>
        <v>18</v>
      </c>
      <c r="CL166" s="336"/>
      <c r="CM166" s="286"/>
      <c r="CN166" s="232">
        <f t="shared" si="906"/>
        <v>0</v>
      </c>
      <c r="CO166" s="233">
        <f t="shared" si="907"/>
        <v>0</v>
      </c>
      <c r="CP166" s="232">
        <f t="shared" si="908"/>
        <v>5.26</v>
      </c>
      <c r="CQ166" s="546">
        <f t="shared" si="909"/>
        <v>5.2323584905660381</v>
      </c>
      <c r="CR166" s="232">
        <f t="shared" si="910"/>
        <v>604.9</v>
      </c>
      <c r="CS166" s="233">
        <f t="shared" si="911"/>
        <v>554.63</v>
      </c>
      <c r="CT166" s="257"/>
      <c r="CU166" s="253"/>
      <c r="CV166" s="232">
        <f t="shared" si="912"/>
        <v>0</v>
      </c>
      <c r="CW166" s="233">
        <f t="shared" si="913"/>
        <v>0</v>
      </c>
      <c r="CX166" s="257"/>
      <c r="CY166" s="253"/>
      <c r="CZ166" s="232">
        <f t="shared" si="914"/>
        <v>0</v>
      </c>
      <c r="DA166" s="233">
        <f t="shared" si="915"/>
        <v>0</v>
      </c>
      <c r="DB166" s="254"/>
      <c r="DC166" s="253"/>
      <c r="DD166" s="232">
        <f t="shared" si="916"/>
        <v>0</v>
      </c>
      <c r="DE166" s="233">
        <f t="shared" si="917"/>
        <v>0</v>
      </c>
      <c r="DF166" s="232">
        <f t="shared" si="918"/>
        <v>0</v>
      </c>
      <c r="DG166" s="233">
        <f t="shared" si="919"/>
        <v>0</v>
      </c>
      <c r="DH166" s="232">
        <f t="shared" si="920"/>
        <v>0</v>
      </c>
      <c r="DI166" s="233">
        <f t="shared" si="921"/>
        <v>0</v>
      </c>
      <c r="DJ166" s="232">
        <f t="shared" si="922"/>
        <v>133</v>
      </c>
      <c r="DK166" s="233">
        <f t="shared" si="923"/>
        <v>122</v>
      </c>
      <c r="DL166" s="232">
        <f t="shared" si="924"/>
        <v>0</v>
      </c>
      <c r="DM166" s="233">
        <f t="shared" si="925"/>
        <v>0</v>
      </c>
      <c r="DN166" s="545">
        <f t="shared" si="926"/>
        <v>5.2067669172932334</v>
      </c>
      <c r="DO166" s="546">
        <f t="shared" si="927"/>
        <v>5.3659836065573767</v>
      </c>
      <c r="DP166" s="232">
        <f t="shared" si="928"/>
        <v>692.5</v>
      </c>
      <c r="DQ166" s="233">
        <f t="shared" si="929"/>
        <v>654.65</v>
      </c>
      <c r="DR166" s="232">
        <f t="shared" si="930"/>
        <v>0</v>
      </c>
      <c r="DS166" s="233">
        <f t="shared" si="931"/>
        <v>0</v>
      </c>
      <c r="DT166" s="232">
        <f t="shared" si="932"/>
        <v>0</v>
      </c>
      <c r="DU166" s="233">
        <f t="shared" si="933"/>
        <v>0</v>
      </c>
      <c r="DV166" s="257">
        <v>100</v>
      </c>
      <c r="DW166" s="256">
        <v>109</v>
      </c>
      <c r="DX166" s="232">
        <f t="shared" si="934"/>
        <v>0</v>
      </c>
      <c r="DY166" s="233">
        <f t="shared" si="935"/>
        <v>0</v>
      </c>
      <c r="DZ166" s="257">
        <v>40</v>
      </c>
      <c r="EA166" s="256">
        <v>36</v>
      </c>
      <c r="EB166" s="232">
        <f t="shared" si="936"/>
        <v>0</v>
      </c>
      <c r="EC166" s="233">
        <f t="shared" si="937"/>
        <v>0</v>
      </c>
      <c r="ED166" s="257"/>
      <c r="EE166" s="256"/>
      <c r="EF166" s="232">
        <f t="shared" si="938"/>
        <v>0</v>
      </c>
      <c r="EG166" s="233">
        <f t="shared" si="939"/>
        <v>0</v>
      </c>
      <c r="EH166" s="225">
        <f t="shared" si="940"/>
        <v>140</v>
      </c>
      <c r="EI166" s="233">
        <f t="shared" si="941"/>
        <v>145</v>
      </c>
      <c r="EJ166" s="225">
        <f t="shared" si="942"/>
        <v>0</v>
      </c>
      <c r="EK166" s="233">
        <f t="shared" si="943"/>
        <v>0</v>
      </c>
      <c r="EL166" s="336">
        <v>4</v>
      </c>
      <c r="EM166" s="286">
        <v>3.72</v>
      </c>
      <c r="EN166" s="232">
        <f t="shared" si="944"/>
        <v>400</v>
      </c>
      <c r="EO166" s="233">
        <f t="shared" si="945"/>
        <v>405.48</v>
      </c>
      <c r="EP166" s="400">
        <v>4.2</v>
      </c>
      <c r="EQ166" s="286">
        <v>4.1100000000000003</v>
      </c>
      <c r="ER166" s="232">
        <f t="shared" si="946"/>
        <v>168</v>
      </c>
      <c r="ES166" s="233">
        <f t="shared" si="947"/>
        <v>147.96</v>
      </c>
      <c r="ET166" s="336"/>
      <c r="EU166" s="286"/>
      <c r="EV166" s="232">
        <f t="shared" si="948"/>
        <v>0</v>
      </c>
      <c r="EW166" s="233">
        <f t="shared" si="949"/>
        <v>0</v>
      </c>
      <c r="EX166" s="545">
        <f t="shared" si="950"/>
        <v>4.0571428571428569</v>
      </c>
      <c r="EY166" s="546">
        <f t="shared" si="951"/>
        <v>3.8168275862068968</v>
      </c>
      <c r="EZ166" s="232">
        <f t="shared" si="952"/>
        <v>568</v>
      </c>
      <c r="FA166" s="233">
        <f t="shared" si="953"/>
        <v>553.44000000000005</v>
      </c>
      <c r="FB166" s="257"/>
      <c r="FC166" s="253"/>
      <c r="FD166" s="232">
        <f t="shared" si="954"/>
        <v>0</v>
      </c>
      <c r="FE166" s="233">
        <f t="shared" si="955"/>
        <v>0</v>
      </c>
      <c r="FF166" s="257"/>
      <c r="FG166" s="253"/>
      <c r="FH166" s="232">
        <f t="shared" si="956"/>
        <v>0</v>
      </c>
      <c r="FI166" s="233">
        <f t="shared" si="957"/>
        <v>0</v>
      </c>
      <c r="FJ166" s="254"/>
      <c r="FK166" s="253"/>
      <c r="FL166" s="232">
        <f t="shared" si="958"/>
        <v>0</v>
      </c>
      <c r="FM166" s="233">
        <f t="shared" si="959"/>
        <v>0</v>
      </c>
      <c r="FN166" s="232">
        <f t="shared" si="960"/>
        <v>0</v>
      </c>
      <c r="FO166" s="233">
        <f t="shared" si="961"/>
        <v>0</v>
      </c>
      <c r="FP166" s="232">
        <f t="shared" si="962"/>
        <v>0</v>
      </c>
      <c r="FQ166" s="233">
        <f t="shared" si="963"/>
        <v>0</v>
      </c>
      <c r="FR166" s="254">
        <v>44</v>
      </c>
      <c r="FS166" s="253">
        <v>31</v>
      </c>
      <c r="FT166" s="232">
        <f t="shared" si="964"/>
        <v>0</v>
      </c>
      <c r="FU166" s="233">
        <f t="shared" si="965"/>
        <v>0</v>
      </c>
      <c r="FV166" s="254">
        <v>7</v>
      </c>
      <c r="FW166" s="253">
        <v>6.7</v>
      </c>
      <c r="FX166" s="232">
        <f t="shared" si="966"/>
        <v>308</v>
      </c>
      <c r="FY166" s="233">
        <f t="shared" si="967"/>
        <v>207.70000000000002</v>
      </c>
      <c r="FZ166" s="254"/>
      <c r="GA166" s="253"/>
      <c r="GB166" s="232">
        <f t="shared" si="968"/>
        <v>0</v>
      </c>
      <c r="GC166" s="233">
        <f t="shared" si="969"/>
        <v>0</v>
      </c>
      <c r="GD166" s="249">
        <f t="shared" si="970"/>
        <v>218</v>
      </c>
      <c r="GE166" s="233">
        <f t="shared" si="971"/>
        <v>221</v>
      </c>
      <c r="GF166" s="232">
        <f t="shared" si="972"/>
        <v>0</v>
      </c>
      <c r="GG166" s="233">
        <f t="shared" si="973"/>
        <v>0</v>
      </c>
      <c r="GH166" s="232">
        <f t="shared" si="974"/>
        <v>1025.9000000000001</v>
      </c>
      <c r="GI166" s="233">
        <f t="shared" si="975"/>
        <v>1004.12</v>
      </c>
      <c r="GJ166" s="232" t="str">
        <f t="shared" si="976"/>
        <v/>
      </c>
      <c r="GK166" s="233" t="str">
        <f t="shared" si="977"/>
        <v/>
      </c>
      <c r="GL166" s="249">
        <f t="shared" si="978"/>
        <v>55</v>
      </c>
      <c r="GM166" s="233">
        <f t="shared" si="979"/>
        <v>46</v>
      </c>
      <c r="GN166" s="232">
        <f t="shared" si="980"/>
        <v>0</v>
      </c>
      <c r="GO166" s="233">
        <f t="shared" si="981"/>
        <v>0</v>
      </c>
      <c r="GP166" s="232">
        <f t="shared" si="982"/>
        <v>234.60000000000002</v>
      </c>
      <c r="GQ166" s="233">
        <f t="shared" si="983"/>
        <v>203.97</v>
      </c>
      <c r="GR166" s="232">
        <f t="shared" si="984"/>
        <v>0</v>
      </c>
      <c r="GS166" s="233">
        <f t="shared" si="985"/>
        <v>0</v>
      </c>
      <c r="GT166" s="249">
        <f t="shared" si="986"/>
        <v>273</v>
      </c>
      <c r="GU166" s="233">
        <f t="shared" si="987"/>
        <v>267</v>
      </c>
      <c r="GV166" s="232">
        <f t="shared" si="988"/>
        <v>0</v>
      </c>
      <c r="GW166" s="233">
        <f t="shared" si="989"/>
        <v>0</v>
      </c>
      <c r="GX166" s="232">
        <f t="shared" si="990"/>
        <v>1260.5</v>
      </c>
      <c r="GY166" s="233">
        <f t="shared" si="991"/>
        <v>1208.0899999999999</v>
      </c>
      <c r="GZ166" s="232" t="str">
        <f t="shared" si="992"/>
        <v/>
      </c>
      <c r="HA166" s="233" t="str">
        <f t="shared" si="993"/>
        <v/>
      </c>
      <c r="HB166" s="249">
        <f t="shared" si="994"/>
        <v>0</v>
      </c>
      <c r="HC166" s="233">
        <f t="shared" si="995"/>
        <v>0</v>
      </c>
      <c r="HD166" s="232">
        <f t="shared" si="996"/>
        <v>0</v>
      </c>
      <c r="HE166" s="233">
        <f t="shared" si="997"/>
        <v>0</v>
      </c>
      <c r="HF166" s="232" t="str">
        <f t="shared" si="998"/>
        <v/>
      </c>
      <c r="HG166" s="233" t="str">
        <f t="shared" si="999"/>
        <v/>
      </c>
      <c r="HH166" s="232" t="str">
        <f t="shared" si="1000"/>
        <v/>
      </c>
      <c r="HI166" s="233" t="str">
        <f t="shared" si="1001"/>
        <v/>
      </c>
      <c r="HJ166" s="249">
        <f t="shared" si="1002"/>
        <v>1568.5</v>
      </c>
      <c r="HK166" s="233">
        <f t="shared" si="1003"/>
        <v>1415.7900000000002</v>
      </c>
      <c r="HL166" s="232" t="str">
        <f t="shared" si="1004"/>
        <v/>
      </c>
      <c r="HM166" s="232" t="str">
        <f t="shared" si="1005"/>
        <v/>
      </c>
    </row>
    <row r="167" spans="1:221" ht="15">
      <c r="A167" s="394" t="s">
        <v>108</v>
      </c>
      <c r="B167" s="395" t="s">
        <v>702</v>
      </c>
      <c r="C167" s="396"/>
      <c r="D167" s="397">
        <v>176035</v>
      </c>
      <c r="E167" s="398">
        <v>5</v>
      </c>
      <c r="F167" s="332">
        <v>434</v>
      </c>
      <c r="G167" s="255">
        <v>460</v>
      </c>
      <c r="H167" s="254">
        <v>0</v>
      </c>
      <c r="I167" s="255">
        <v>0</v>
      </c>
      <c r="J167" s="232">
        <f t="shared" si="857"/>
        <v>434</v>
      </c>
      <c r="K167" s="233">
        <f t="shared" si="858"/>
        <v>460</v>
      </c>
      <c r="L167" s="333">
        <v>120</v>
      </c>
      <c r="M167" s="253">
        <v>120</v>
      </c>
      <c r="N167" s="232">
        <f t="shared" si="856"/>
        <v>434</v>
      </c>
      <c r="O167" s="233">
        <f t="shared" si="859"/>
        <v>460</v>
      </c>
      <c r="P167" s="232">
        <f t="shared" si="860"/>
        <v>0</v>
      </c>
      <c r="Q167" s="233">
        <f t="shared" si="861"/>
        <v>0</v>
      </c>
      <c r="R167" s="257">
        <v>5</v>
      </c>
      <c r="S167" s="256">
        <v>6</v>
      </c>
      <c r="T167" s="232">
        <f t="shared" si="862"/>
        <v>0</v>
      </c>
      <c r="U167" s="233">
        <f t="shared" si="863"/>
        <v>0</v>
      </c>
      <c r="V167" s="257">
        <v>9</v>
      </c>
      <c r="W167" s="256">
        <v>7</v>
      </c>
      <c r="X167" s="232">
        <f t="shared" si="864"/>
        <v>0</v>
      </c>
      <c r="Y167" s="233">
        <f t="shared" si="865"/>
        <v>0</v>
      </c>
      <c r="Z167" s="257"/>
      <c r="AA167" s="401"/>
      <c r="AB167" s="232">
        <f t="shared" si="866"/>
        <v>0</v>
      </c>
      <c r="AC167" s="233">
        <f t="shared" si="867"/>
        <v>0</v>
      </c>
      <c r="AD167" s="225">
        <f t="shared" si="868"/>
        <v>14</v>
      </c>
      <c r="AE167" s="233">
        <f t="shared" si="869"/>
        <v>13</v>
      </c>
      <c r="AF167" s="225">
        <f t="shared" si="870"/>
        <v>0</v>
      </c>
      <c r="AG167" s="233">
        <f t="shared" si="871"/>
        <v>0</v>
      </c>
      <c r="AH167" s="257">
        <v>4.4000000000000004</v>
      </c>
      <c r="AI167" s="286">
        <v>4.17</v>
      </c>
      <c r="AJ167" s="232">
        <f t="shared" si="872"/>
        <v>22</v>
      </c>
      <c r="AK167" s="233">
        <f t="shared" si="873"/>
        <v>25.02</v>
      </c>
      <c r="AL167" s="399">
        <v>4.78</v>
      </c>
      <c r="AM167" s="286">
        <v>4.57</v>
      </c>
      <c r="AN167" s="232">
        <f t="shared" si="874"/>
        <v>43.02</v>
      </c>
      <c r="AO167" s="233">
        <f t="shared" si="875"/>
        <v>31.990000000000002</v>
      </c>
      <c r="AP167" s="245"/>
      <c r="AQ167" s="286"/>
      <c r="AR167" s="232">
        <f t="shared" si="876"/>
        <v>0</v>
      </c>
      <c r="AS167" s="233">
        <f t="shared" si="877"/>
        <v>0</v>
      </c>
      <c r="AT167" s="545">
        <f t="shared" si="878"/>
        <v>4.644285714285715</v>
      </c>
      <c r="AU167" s="546">
        <f t="shared" si="879"/>
        <v>4.3853846153846154</v>
      </c>
      <c r="AV167" s="232">
        <f t="shared" si="880"/>
        <v>65.02000000000001</v>
      </c>
      <c r="AW167" s="233">
        <f t="shared" si="881"/>
        <v>57.01</v>
      </c>
      <c r="AX167" s="257"/>
      <c r="AY167" s="253"/>
      <c r="AZ167" s="232">
        <f t="shared" si="882"/>
        <v>0</v>
      </c>
      <c r="BA167" s="233">
        <f t="shared" si="883"/>
        <v>0</v>
      </c>
      <c r="BB167" s="257"/>
      <c r="BC167" s="253"/>
      <c r="BD167" s="232">
        <f t="shared" si="884"/>
        <v>0</v>
      </c>
      <c r="BE167" s="233">
        <f t="shared" si="885"/>
        <v>0</v>
      </c>
      <c r="BF167" s="254"/>
      <c r="BG167" s="253"/>
      <c r="BH167" s="232">
        <f t="shared" si="886"/>
        <v>0</v>
      </c>
      <c r="BI167" s="233">
        <f t="shared" si="887"/>
        <v>0</v>
      </c>
      <c r="BJ167" s="232">
        <f t="shared" si="888"/>
        <v>0</v>
      </c>
      <c r="BK167" s="233">
        <f t="shared" si="889"/>
        <v>0</v>
      </c>
      <c r="BL167" s="232">
        <f t="shared" si="890"/>
        <v>0</v>
      </c>
      <c r="BM167" s="233">
        <f t="shared" si="891"/>
        <v>0</v>
      </c>
      <c r="BN167" s="257">
        <v>96</v>
      </c>
      <c r="BO167" s="256">
        <v>83</v>
      </c>
      <c r="BP167" s="232">
        <f t="shared" si="892"/>
        <v>0</v>
      </c>
      <c r="BQ167" s="233">
        <f t="shared" si="893"/>
        <v>0</v>
      </c>
      <c r="BR167" s="257">
        <v>2</v>
      </c>
      <c r="BS167" s="256">
        <v>2</v>
      </c>
      <c r="BT167" s="232">
        <f t="shared" si="894"/>
        <v>0</v>
      </c>
      <c r="BU167" s="233">
        <f t="shared" si="895"/>
        <v>0</v>
      </c>
      <c r="BV167" s="257"/>
      <c r="BW167" s="256"/>
      <c r="BX167" s="232">
        <f t="shared" si="896"/>
        <v>0</v>
      </c>
      <c r="BY167" s="233">
        <f t="shared" si="897"/>
        <v>0</v>
      </c>
      <c r="BZ167" s="225">
        <f t="shared" si="898"/>
        <v>98</v>
      </c>
      <c r="CA167" s="233">
        <f t="shared" si="899"/>
        <v>85</v>
      </c>
      <c r="CB167" s="225">
        <f t="shared" si="900"/>
        <v>0</v>
      </c>
      <c r="CC167" s="233">
        <f t="shared" si="901"/>
        <v>0</v>
      </c>
      <c r="CD167" s="400">
        <v>5.46</v>
      </c>
      <c r="CE167" s="286">
        <v>5.42</v>
      </c>
      <c r="CF167" s="232">
        <f t="shared" si="902"/>
        <v>524.16</v>
      </c>
      <c r="CG167" s="233">
        <f t="shared" si="903"/>
        <v>449.86</v>
      </c>
      <c r="CH167" s="336">
        <v>10</v>
      </c>
      <c r="CI167" s="286">
        <v>9.75</v>
      </c>
      <c r="CJ167" s="232">
        <f t="shared" si="904"/>
        <v>20</v>
      </c>
      <c r="CK167" s="233">
        <f t="shared" si="905"/>
        <v>19.5</v>
      </c>
      <c r="CL167" s="336"/>
      <c r="CM167" s="286"/>
      <c r="CN167" s="232">
        <f t="shared" si="906"/>
        <v>0</v>
      </c>
      <c r="CO167" s="233">
        <f t="shared" si="907"/>
        <v>0</v>
      </c>
      <c r="CP167" s="232">
        <f t="shared" si="908"/>
        <v>5.5526530612244898</v>
      </c>
      <c r="CQ167" s="546">
        <f t="shared" si="909"/>
        <v>5.5218823529411765</v>
      </c>
      <c r="CR167" s="232">
        <f t="shared" si="910"/>
        <v>544.16</v>
      </c>
      <c r="CS167" s="233">
        <f t="shared" si="911"/>
        <v>469.36</v>
      </c>
      <c r="CT167" s="257"/>
      <c r="CU167" s="253"/>
      <c r="CV167" s="232">
        <f t="shared" si="912"/>
        <v>0</v>
      </c>
      <c r="CW167" s="233">
        <f t="shared" si="913"/>
        <v>0</v>
      </c>
      <c r="CX167" s="257"/>
      <c r="CY167" s="253"/>
      <c r="CZ167" s="232">
        <f t="shared" si="914"/>
        <v>0</v>
      </c>
      <c r="DA167" s="233">
        <f t="shared" si="915"/>
        <v>0</v>
      </c>
      <c r="DB167" s="254"/>
      <c r="DC167" s="253"/>
      <c r="DD167" s="232">
        <f t="shared" si="916"/>
        <v>0</v>
      </c>
      <c r="DE167" s="233">
        <f t="shared" si="917"/>
        <v>0</v>
      </c>
      <c r="DF167" s="232">
        <f t="shared" si="918"/>
        <v>0</v>
      </c>
      <c r="DG167" s="233">
        <f t="shared" si="919"/>
        <v>0</v>
      </c>
      <c r="DH167" s="232">
        <f t="shared" si="920"/>
        <v>0</v>
      </c>
      <c r="DI167" s="233">
        <f t="shared" si="921"/>
        <v>0</v>
      </c>
      <c r="DJ167" s="232">
        <f t="shared" si="922"/>
        <v>112</v>
      </c>
      <c r="DK167" s="233">
        <f t="shared" si="923"/>
        <v>98</v>
      </c>
      <c r="DL167" s="232">
        <f t="shared" si="924"/>
        <v>0</v>
      </c>
      <c r="DM167" s="233">
        <f t="shared" si="925"/>
        <v>0</v>
      </c>
      <c r="DN167" s="545">
        <f t="shared" si="926"/>
        <v>5.439107142857142</v>
      </c>
      <c r="DO167" s="546">
        <f t="shared" si="927"/>
        <v>5.3711224489795919</v>
      </c>
      <c r="DP167" s="232">
        <f t="shared" si="928"/>
        <v>609.17999999999995</v>
      </c>
      <c r="DQ167" s="233">
        <f t="shared" si="929"/>
        <v>526.37</v>
      </c>
      <c r="DR167" s="232">
        <f t="shared" si="930"/>
        <v>0</v>
      </c>
      <c r="DS167" s="233">
        <f t="shared" si="931"/>
        <v>0</v>
      </c>
      <c r="DT167" s="232">
        <f t="shared" si="932"/>
        <v>0</v>
      </c>
      <c r="DU167" s="233">
        <f t="shared" si="933"/>
        <v>0</v>
      </c>
      <c r="DV167" s="257">
        <v>225</v>
      </c>
      <c r="DW167" s="256">
        <v>245</v>
      </c>
      <c r="DX167" s="232">
        <f t="shared" si="934"/>
        <v>0</v>
      </c>
      <c r="DY167" s="233">
        <f t="shared" si="935"/>
        <v>0</v>
      </c>
      <c r="DZ167" s="257">
        <v>70</v>
      </c>
      <c r="EA167" s="256">
        <v>97</v>
      </c>
      <c r="EB167" s="232">
        <f t="shared" si="936"/>
        <v>0</v>
      </c>
      <c r="EC167" s="233">
        <f t="shared" si="937"/>
        <v>0</v>
      </c>
      <c r="ED167" s="257"/>
      <c r="EE167" s="256"/>
      <c r="EF167" s="232">
        <f t="shared" si="938"/>
        <v>0</v>
      </c>
      <c r="EG167" s="233">
        <f t="shared" si="939"/>
        <v>0</v>
      </c>
      <c r="EH167" s="225">
        <f t="shared" si="940"/>
        <v>295</v>
      </c>
      <c r="EI167" s="233">
        <f t="shared" si="941"/>
        <v>342</v>
      </c>
      <c r="EJ167" s="225">
        <f t="shared" si="942"/>
        <v>0</v>
      </c>
      <c r="EK167" s="233">
        <f t="shared" si="943"/>
        <v>0</v>
      </c>
      <c r="EL167" s="400">
        <v>3.7</v>
      </c>
      <c r="EM167" s="286">
        <v>3.47</v>
      </c>
      <c r="EN167" s="232">
        <f t="shared" si="944"/>
        <v>832.5</v>
      </c>
      <c r="EO167" s="233">
        <f t="shared" si="945"/>
        <v>850.15000000000009</v>
      </c>
      <c r="EP167" s="400">
        <v>3.64</v>
      </c>
      <c r="EQ167" s="286">
        <v>4.07</v>
      </c>
      <c r="ER167" s="232">
        <f t="shared" si="946"/>
        <v>254.8</v>
      </c>
      <c r="ES167" s="233">
        <f t="shared" si="947"/>
        <v>394.79</v>
      </c>
      <c r="ET167" s="336"/>
      <c r="EU167" s="286"/>
      <c r="EV167" s="232">
        <f t="shared" si="948"/>
        <v>0</v>
      </c>
      <c r="EW167" s="233">
        <f t="shared" si="949"/>
        <v>0</v>
      </c>
      <c r="EX167" s="545">
        <f t="shared" si="950"/>
        <v>3.6857627118644065</v>
      </c>
      <c r="EY167" s="546">
        <f t="shared" si="951"/>
        <v>3.6401754385964913</v>
      </c>
      <c r="EZ167" s="232">
        <f t="shared" si="952"/>
        <v>1087.3</v>
      </c>
      <c r="FA167" s="233">
        <f t="shared" si="953"/>
        <v>1244.94</v>
      </c>
      <c r="FB167" s="257"/>
      <c r="FC167" s="253"/>
      <c r="FD167" s="232">
        <f t="shared" si="954"/>
        <v>0</v>
      </c>
      <c r="FE167" s="233">
        <f t="shared" si="955"/>
        <v>0</v>
      </c>
      <c r="FF167" s="257"/>
      <c r="FG167" s="253"/>
      <c r="FH167" s="232">
        <f t="shared" si="956"/>
        <v>0</v>
      </c>
      <c r="FI167" s="233">
        <f t="shared" si="957"/>
        <v>0</v>
      </c>
      <c r="FJ167" s="254"/>
      <c r="FK167" s="253"/>
      <c r="FL167" s="232">
        <f t="shared" si="958"/>
        <v>0</v>
      </c>
      <c r="FM167" s="233">
        <f t="shared" si="959"/>
        <v>0</v>
      </c>
      <c r="FN167" s="232">
        <f t="shared" si="960"/>
        <v>0</v>
      </c>
      <c r="FO167" s="233">
        <f t="shared" si="961"/>
        <v>0</v>
      </c>
      <c r="FP167" s="232">
        <f t="shared" si="962"/>
        <v>0</v>
      </c>
      <c r="FQ167" s="233">
        <f t="shared" si="963"/>
        <v>0</v>
      </c>
      <c r="FR167" s="254">
        <v>27</v>
      </c>
      <c r="FS167" s="253">
        <v>20</v>
      </c>
      <c r="FT167" s="232">
        <f t="shared" si="964"/>
        <v>0</v>
      </c>
      <c r="FU167" s="233">
        <f t="shared" si="965"/>
        <v>0</v>
      </c>
      <c r="FV167" s="254">
        <v>7</v>
      </c>
      <c r="FW167" s="253">
        <v>5.83</v>
      </c>
      <c r="FX167" s="232">
        <f t="shared" si="966"/>
        <v>189</v>
      </c>
      <c r="FY167" s="233">
        <f t="shared" si="967"/>
        <v>116.6</v>
      </c>
      <c r="FZ167" s="254"/>
      <c r="GA167" s="253"/>
      <c r="GB167" s="232">
        <f t="shared" si="968"/>
        <v>0</v>
      </c>
      <c r="GC167" s="233">
        <f t="shared" si="969"/>
        <v>0</v>
      </c>
      <c r="GD167" s="249">
        <f t="shared" si="970"/>
        <v>326</v>
      </c>
      <c r="GE167" s="233">
        <f t="shared" si="971"/>
        <v>334</v>
      </c>
      <c r="GF167" s="232">
        <f t="shared" si="972"/>
        <v>0</v>
      </c>
      <c r="GG167" s="233">
        <f t="shared" si="973"/>
        <v>0</v>
      </c>
      <c r="GH167" s="232">
        <f t="shared" si="974"/>
        <v>1378.6599999999999</v>
      </c>
      <c r="GI167" s="233">
        <f t="shared" si="975"/>
        <v>1325.0300000000002</v>
      </c>
      <c r="GJ167" s="232" t="str">
        <f t="shared" si="976"/>
        <v/>
      </c>
      <c r="GK167" s="233" t="str">
        <f t="shared" si="977"/>
        <v/>
      </c>
      <c r="GL167" s="249">
        <f t="shared" si="978"/>
        <v>81</v>
      </c>
      <c r="GM167" s="233">
        <f t="shared" si="979"/>
        <v>106</v>
      </c>
      <c r="GN167" s="232">
        <f t="shared" si="980"/>
        <v>0</v>
      </c>
      <c r="GO167" s="233">
        <f t="shared" si="981"/>
        <v>0</v>
      </c>
      <c r="GP167" s="232">
        <f t="shared" si="982"/>
        <v>317.82</v>
      </c>
      <c r="GQ167" s="233">
        <f t="shared" si="983"/>
        <v>446.28000000000003</v>
      </c>
      <c r="GR167" s="232">
        <f t="shared" si="984"/>
        <v>0</v>
      </c>
      <c r="GS167" s="233">
        <f t="shared" si="985"/>
        <v>0</v>
      </c>
      <c r="GT167" s="249">
        <f t="shared" si="986"/>
        <v>407</v>
      </c>
      <c r="GU167" s="233">
        <f t="shared" si="987"/>
        <v>440</v>
      </c>
      <c r="GV167" s="232">
        <f t="shared" si="988"/>
        <v>0</v>
      </c>
      <c r="GW167" s="233">
        <f t="shared" si="989"/>
        <v>0</v>
      </c>
      <c r="GX167" s="232">
        <f t="shared" si="990"/>
        <v>1696.4799999999998</v>
      </c>
      <c r="GY167" s="233">
        <f t="shared" si="991"/>
        <v>1771.3100000000002</v>
      </c>
      <c r="GZ167" s="232" t="str">
        <f t="shared" si="992"/>
        <v/>
      </c>
      <c r="HA167" s="233" t="str">
        <f t="shared" si="993"/>
        <v/>
      </c>
      <c r="HB167" s="249">
        <f t="shared" si="994"/>
        <v>0</v>
      </c>
      <c r="HC167" s="233">
        <f t="shared" si="995"/>
        <v>0</v>
      </c>
      <c r="HD167" s="232">
        <f t="shared" si="996"/>
        <v>0</v>
      </c>
      <c r="HE167" s="233">
        <f t="shared" si="997"/>
        <v>0</v>
      </c>
      <c r="HF167" s="232" t="str">
        <f t="shared" si="998"/>
        <v/>
      </c>
      <c r="HG167" s="233" t="str">
        <f t="shared" si="999"/>
        <v/>
      </c>
      <c r="HH167" s="232" t="str">
        <f t="shared" si="1000"/>
        <v/>
      </c>
      <c r="HI167" s="233" t="str">
        <f t="shared" si="1001"/>
        <v/>
      </c>
      <c r="HJ167" s="249">
        <f t="shared" si="1002"/>
        <v>1885.48</v>
      </c>
      <c r="HK167" s="233">
        <f t="shared" si="1003"/>
        <v>1887.9099999999999</v>
      </c>
      <c r="HL167" s="232" t="str">
        <f t="shared" si="1004"/>
        <v/>
      </c>
      <c r="HM167" s="232" t="str">
        <f t="shared" si="1005"/>
        <v/>
      </c>
    </row>
    <row r="168" spans="1:221" ht="15">
      <c r="A168" s="479" t="s">
        <v>108</v>
      </c>
      <c r="B168" s="480" t="s">
        <v>966</v>
      </c>
      <c r="C168" s="481"/>
      <c r="D168" s="482">
        <v>175786</v>
      </c>
      <c r="E168" s="482">
        <v>8</v>
      </c>
      <c r="F168" s="332"/>
      <c r="G168" s="253">
        <v>1521</v>
      </c>
      <c r="H168" s="254"/>
      <c r="I168" s="255">
        <v>37</v>
      </c>
      <c r="J168" s="232">
        <f t="shared" si="857"/>
        <v>0</v>
      </c>
      <c r="K168" s="233">
        <f t="shared" si="858"/>
        <v>1484</v>
      </c>
      <c r="L168" s="333">
        <v>64</v>
      </c>
      <c r="M168" s="333">
        <v>64</v>
      </c>
      <c r="N168" s="232">
        <f t="shared" si="856"/>
        <v>0</v>
      </c>
      <c r="O168" s="233">
        <f t="shared" si="859"/>
        <v>1484</v>
      </c>
      <c r="P168" s="232">
        <f t="shared" si="860"/>
        <v>0</v>
      </c>
      <c r="Q168" s="233">
        <f t="shared" si="861"/>
        <v>0</v>
      </c>
      <c r="R168" s="257"/>
      <c r="S168" s="217">
        <v>1</v>
      </c>
      <c r="T168" s="232">
        <f t="shared" si="862"/>
        <v>0</v>
      </c>
      <c r="U168" s="233">
        <f t="shared" si="863"/>
        <v>0</v>
      </c>
      <c r="V168" s="257"/>
      <c r="W168" s="217">
        <v>41</v>
      </c>
      <c r="X168" s="232">
        <f t="shared" si="864"/>
        <v>0</v>
      </c>
      <c r="Y168" s="233">
        <f t="shared" si="865"/>
        <v>0</v>
      </c>
      <c r="Z168" s="257"/>
      <c r="AA168" s="217">
        <v>0</v>
      </c>
      <c r="AB168" s="232">
        <f t="shared" si="866"/>
        <v>0</v>
      </c>
      <c r="AC168" s="233">
        <f t="shared" si="867"/>
        <v>0</v>
      </c>
      <c r="AD168" s="225">
        <f t="shared" si="868"/>
        <v>0</v>
      </c>
      <c r="AE168" s="233">
        <f t="shared" si="869"/>
        <v>42</v>
      </c>
      <c r="AF168" s="225">
        <f t="shared" si="870"/>
        <v>0</v>
      </c>
      <c r="AG168" s="233">
        <f t="shared" si="871"/>
        <v>0</v>
      </c>
      <c r="AH168" s="257"/>
      <c r="AI168" s="71">
        <v>2.5</v>
      </c>
      <c r="AJ168" s="232">
        <f t="shared" si="872"/>
        <v>0</v>
      </c>
      <c r="AK168" s="233">
        <f t="shared" si="873"/>
        <v>2.5</v>
      </c>
      <c r="AL168" s="257"/>
      <c r="AM168" s="71">
        <v>3.8</v>
      </c>
      <c r="AN168" s="232">
        <f t="shared" si="874"/>
        <v>0</v>
      </c>
      <c r="AO168" s="233">
        <f t="shared" si="875"/>
        <v>155.79999999999998</v>
      </c>
      <c r="AP168" s="254"/>
      <c r="AQ168" s="256">
        <v>0</v>
      </c>
      <c r="AR168" s="232">
        <f t="shared" si="876"/>
        <v>0</v>
      </c>
      <c r="AS168" s="233">
        <f t="shared" si="877"/>
        <v>0</v>
      </c>
      <c r="AT168" s="545">
        <f t="shared" si="878"/>
        <v>0</v>
      </c>
      <c r="AU168" s="546">
        <f t="shared" si="879"/>
        <v>3.7690476190476185</v>
      </c>
      <c r="AV168" s="232">
        <f t="shared" si="880"/>
        <v>0</v>
      </c>
      <c r="AW168" s="233">
        <f t="shared" si="881"/>
        <v>158.29999999999998</v>
      </c>
      <c r="AX168" s="254"/>
      <c r="AY168" s="256"/>
      <c r="AZ168" s="232">
        <f t="shared" si="882"/>
        <v>0</v>
      </c>
      <c r="BA168" s="233">
        <f t="shared" si="883"/>
        <v>0</v>
      </c>
      <c r="BB168" s="254"/>
      <c r="BC168" s="256"/>
      <c r="BD168" s="232">
        <f t="shared" si="884"/>
        <v>0</v>
      </c>
      <c r="BE168" s="233">
        <f t="shared" si="885"/>
        <v>0</v>
      </c>
      <c r="BF168" s="254"/>
      <c r="BG168" s="256"/>
      <c r="BH168" s="232">
        <f t="shared" si="886"/>
        <v>0</v>
      </c>
      <c r="BI168" s="233">
        <f t="shared" si="887"/>
        <v>0</v>
      </c>
      <c r="BJ168" s="232">
        <f t="shared" si="888"/>
        <v>0</v>
      </c>
      <c r="BK168" s="233">
        <f t="shared" si="889"/>
        <v>0</v>
      </c>
      <c r="BL168" s="232">
        <f t="shared" si="890"/>
        <v>0</v>
      </c>
      <c r="BM168" s="233">
        <f t="shared" si="891"/>
        <v>0</v>
      </c>
      <c r="BN168" s="257"/>
      <c r="BO168" s="217">
        <v>562</v>
      </c>
      <c r="BP168" s="232">
        <f t="shared" si="892"/>
        <v>0</v>
      </c>
      <c r="BQ168" s="233">
        <f t="shared" si="893"/>
        <v>0</v>
      </c>
      <c r="BR168" s="257"/>
      <c r="BS168" s="217">
        <v>61</v>
      </c>
      <c r="BT168" s="232">
        <f t="shared" si="894"/>
        <v>0</v>
      </c>
      <c r="BU168" s="233">
        <f t="shared" si="895"/>
        <v>0</v>
      </c>
      <c r="BV168" s="254"/>
      <c r="BW168" s="256">
        <v>0</v>
      </c>
      <c r="BX168" s="232">
        <f t="shared" si="896"/>
        <v>0</v>
      </c>
      <c r="BY168" s="233">
        <f t="shared" si="897"/>
        <v>0</v>
      </c>
      <c r="BZ168" s="225">
        <f t="shared" si="898"/>
        <v>0</v>
      </c>
      <c r="CA168" s="233">
        <f t="shared" si="899"/>
        <v>623</v>
      </c>
      <c r="CB168" s="225">
        <f t="shared" si="900"/>
        <v>0</v>
      </c>
      <c r="CC168" s="233">
        <f t="shared" si="901"/>
        <v>0</v>
      </c>
      <c r="CD168" s="257"/>
      <c r="CE168" s="71">
        <v>3.98</v>
      </c>
      <c r="CF168" s="232">
        <f t="shared" si="902"/>
        <v>0</v>
      </c>
      <c r="CG168" s="233">
        <f t="shared" si="903"/>
        <v>2236.7599999999998</v>
      </c>
      <c r="CH168" s="257"/>
      <c r="CI168" s="71">
        <v>4.3</v>
      </c>
      <c r="CJ168" s="232">
        <f t="shared" si="904"/>
        <v>0</v>
      </c>
      <c r="CK168" s="233">
        <f t="shared" si="905"/>
        <v>262.3</v>
      </c>
      <c r="CL168" s="254"/>
      <c r="CM168" s="256">
        <v>0</v>
      </c>
      <c r="CN168" s="232">
        <f t="shared" si="906"/>
        <v>0</v>
      </c>
      <c r="CO168" s="233">
        <f t="shared" si="907"/>
        <v>0</v>
      </c>
      <c r="CP168" s="232">
        <f t="shared" si="908"/>
        <v>0</v>
      </c>
      <c r="CQ168" s="546">
        <f t="shared" si="909"/>
        <v>4.0113322632423758</v>
      </c>
      <c r="CR168" s="232">
        <f t="shared" si="910"/>
        <v>0</v>
      </c>
      <c r="CS168" s="233">
        <f t="shared" si="911"/>
        <v>2499.06</v>
      </c>
      <c r="CT168" s="254"/>
      <c r="CU168" s="256"/>
      <c r="CV168" s="232">
        <f t="shared" si="912"/>
        <v>0</v>
      </c>
      <c r="CW168" s="233">
        <f t="shared" si="913"/>
        <v>0</v>
      </c>
      <c r="CX168" s="254"/>
      <c r="CY168" s="256"/>
      <c r="CZ168" s="232">
        <f t="shared" si="914"/>
        <v>0</v>
      </c>
      <c r="DA168" s="233">
        <f t="shared" si="915"/>
        <v>0</v>
      </c>
      <c r="DB168" s="254"/>
      <c r="DC168" s="256"/>
      <c r="DD168" s="232">
        <f t="shared" si="916"/>
        <v>0</v>
      </c>
      <c r="DE168" s="233">
        <f t="shared" si="917"/>
        <v>0</v>
      </c>
      <c r="DF168" s="232">
        <f t="shared" si="918"/>
        <v>0</v>
      </c>
      <c r="DG168" s="233">
        <f t="shared" si="919"/>
        <v>0</v>
      </c>
      <c r="DH168" s="232">
        <f t="shared" si="920"/>
        <v>0</v>
      </c>
      <c r="DI168" s="233">
        <f t="shared" si="921"/>
        <v>0</v>
      </c>
      <c r="DJ168" s="232">
        <f t="shared" si="922"/>
        <v>0</v>
      </c>
      <c r="DK168" s="233">
        <f t="shared" si="923"/>
        <v>665</v>
      </c>
      <c r="DL168" s="232">
        <f t="shared" si="924"/>
        <v>0</v>
      </c>
      <c r="DM168" s="233">
        <f t="shared" si="925"/>
        <v>0</v>
      </c>
      <c r="DN168" s="545">
        <f t="shared" si="926"/>
        <v>0</v>
      </c>
      <c r="DO168" s="546">
        <f t="shared" si="927"/>
        <v>3.9960300751879703</v>
      </c>
      <c r="DP168" s="232">
        <f t="shared" si="928"/>
        <v>0</v>
      </c>
      <c r="DQ168" s="233">
        <f t="shared" si="929"/>
        <v>2657.36</v>
      </c>
      <c r="DR168" s="232">
        <f t="shared" si="930"/>
        <v>0</v>
      </c>
      <c r="DS168" s="233">
        <f t="shared" si="931"/>
        <v>0</v>
      </c>
      <c r="DT168" s="232">
        <f t="shared" si="932"/>
        <v>0</v>
      </c>
      <c r="DU168" s="233">
        <f t="shared" si="933"/>
        <v>0</v>
      </c>
      <c r="DV168" s="257"/>
      <c r="DW168" s="217">
        <v>342</v>
      </c>
      <c r="DX168" s="232">
        <f t="shared" si="934"/>
        <v>0</v>
      </c>
      <c r="DY168" s="233">
        <f t="shared" si="935"/>
        <v>0</v>
      </c>
      <c r="DZ168" s="257"/>
      <c r="EA168" s="217">
        <v>218</v>
      </c>
      <c r="EB168" s="232">
        <f t="shared" si="936"/>
        <v>0</v>
      </c>
      <c r="EC168" s="233">
        <f t="shared" si="937"/>
        <v>0</v>
      </c>
      <c r="ED168" s="254"/>
      <c r="EE168" s="256">
        <v>0</v>
      </c>
      <c r="EF168" s="232">
        <f t="shared" si="938"/>
        <v>0</v>
      </c>
      <c r="EG168" s="233">
        <f t="shared" si="939"/>
        <v>0</v>
      </c>
      <c r="EH168" s="225">
        <f t="shared" si="940"/>
        <v>0</v>
      </c>
      <c r="EI168" s="233">
        <f t="shared" si="941"/>
        <v>560</v>
      </c>
      <c r="EJ168" s="225">
        <f t="shared" si="942"/>
        <v>0</v>
      </c>
      <c r="EK168" s="233">
        <f t="shared" si="943"/>
        <v>0</v>
      </c>
      <c r="EL168" s="336"/>
      <c r="EM168" s="71">
        <v>5.0199999999999996</v>
      </c>
      <c r="EN168" s="232">
        <f t="shared" si="944"/>
        <v>0</v>
      </c>
      <c r="EO168" s="233">
        <f t="shared" si="945"/>
        <v>1716.84</v>
      </c>
      <c r="EP168" s="336"/>
      <c r="EQ168" s="71">
        <v>6.76</v>
      </c>
      <c r="ER168" s="232">
        <f t="shared" si="946"/>
        <v>0</v>
      </c>
      <c r="ES168" s="233">
        <f t="shared" si="947"/>
        <v>1473.68</v>
      </c>
      <c r="ET168" s="254"/>
      <c r="EU168" s="256">
        <v>0</v>
      </c>
      <c r="EV168" s="232">
        <f t="shared" si="948"/>
        <v>0</v>
      </c>
      <c r="EW168" s="233">
        <f t="shared" si="949"/>
        <v>0</v>
      </c>
      <c r="EX168" s="545">
        <f t="shared" si="950"/>
        <v>0</v>
      </c>
      <c r="EY168" s="546">
        <f t="shared" si="951"/>
        <v>5.6973571428571432</v>
      </c>
      <c r="EZ168" s="232">
        <f t="shared" si="952"/>
        <v>0</v>
      </c>
      <c r="FA168" s="233">
        <f t="shared" si="953"/>
        <v>3190.5200000000004</v>
      </c>
      <c r="FB168" s="254"/>
      <c r="FC168" s="256"/>
      <c r="FD168" s="232">
        <f t="shared" si="954"/>
        <v>0</v>
      </c>
      <c r="FE168" s="233">
        <f t="shared" si="955"/>
        <v>0</v>
      </c>
      <c r="FF168" s="254"/>
      <c r="FG168" s="256"/>
      <c r="FH168" s="232">
        <f t="shared" si="956"/>
        <v>0</v>
      </c>
      <c r="FI168" s="233">
        <f t="shared" si="957"/>
        <v>0</v>
      </c>
      <c r="FJ168" s="254"/>
      <c r="FK168" s="256"/>
      <c r="FL168" s="232">
        <f t="shared" si="958"/>
        <v>0</v>
      </c>
      <c r="FM168" s="233">
        <f t="shared" si="959"/>
        <v>0</v>
      </c>
      <c r="FN168" s="232">
        <f t="shared" si="960"/>
        <v>0</v>
      </c>
      <c r="FO168" s="233">
        <f t="shared" si="961"/>
        <v>0</v>
      </c>
      <c r="FP168" s="232">
        <f t="shared" si="962"/>
        <v>0</v>
      </c>
      <c r="FQ168" s="233">
        <f t="shared" si="963"/>
        <v>0</v>
      </c>
      <c r="FR168" s="257"/>
      <c r="FS168" s="217">
        <v>259</v>
      </c>
      <c r="FT168" s="232">
        <f t="shared" si="964"/>
        <v>0</v>
      </c>
      <c r="FU168" s="233">
        <f t="shared" si="965"/>
        <v>0</v>
      </c>
      <c r="FV168" s="257"/>
      <c r="FW168" s="217">
        <v>7.27</v>
      </c>
      <c r="FX168" s="232">
        <f t="shared" si="966"/>
        <v>0</v>
      </c>
      <c r="FY168" s="233">
        <f t="shared" si="967"/>
        <v>1882.9299999999998</v>
      </c>
      <c r="FZ168" s="254"/>
      <c r="GA168" s="256"/>
      <c r="GB168" s="232">
        <f t="shared" si="968"/>
        <v>0</v>
      </c>
      <c r="GC168" s="233">
        <f t="shared" si="969"/>
        <v>0</v>
      </c>
      <c r="GD168" s="249">
        <f t="shared" si="970"/>
        <v>0</v>
      </c>
      <c r="GE168" s="233">
        <f t="shared" si="971"/>
        <v>905</v>
      </c>
      <c r="GF168" s="232">
        <f t="shared" si="972"/>
        <v>0</v>
      </c>
      <c r="GG168" s="233">
        <f t="shared" si="973"/>
        <v>0</v>
      </c>
      <c r="GH168" s="232" t="str">
        <f t="shared" si="974"/>
        <v/>
      </c>
      <c r="GI168" s="233">
        <f t="shared" si="975"/>
        <v>3956.0999999999995</v>
      </c>
      <c r="GJ168" s="232" t="str">
        <f t="shared" si="976"/>
        <v/>
      </c>
      <c r="GK168" s="233" t="str">
        <f t="shared" si="977"/>
        <v/>
      </c>
      <c r="GL168" s="249">
        <f t="shared" si="978"/>
        <v>0</v>
      </c>
      <c r="GM168" s="233">
        <f t="shared" si="979"/>
        <v>320</v>
      </c>
      <c r="GN168" s="232">
        <f t="shared" si="980"/>
        <v>0</v>
      </c>
      <c r="GO168" s="233">
        <f t="shared" si="981"/>
        <v>0</v>
      </c>
      <c r="GP168" s="232">
        <f t="shared" si="982"/>
        <v>0</v>
      </c>
      <c r="GQ168" s="233">
        <f t="shared" si="983"/>
        <v>1891.7800000000002</v>
      </c>
      <c r="GR168" s="232">
        <f t="shared" si="984"/>
        <v>0</v>
      </c>
      <c r="GS168" s="233">
        <f t="shared" si="985"/>
        <v>0</v>
      </c>
      <c r="GT168" s="249">
        <f t="shared" si="986"/>
        <v>0</v>
      </c>
      <c r="GU168" s="233">
        <f t="shared" si="987"/>
        <v>1225</v>
      </c>
      <c r="GV168" s="232">
        <f t="shared" si="988"/>
        <v>0</v>
      </c>
      <c r="GW168" s="233">
        <f t="shared" si="989"/>
        <v>0</v>
      </c>
      <c r="GX168" s="232" t="str">
        <f t="shared" si="990"/>
        <v/>
      </c>
      <c r="GY168" s="233">
        <f t="shared" si="991"/>
        <v>5847.8799999999992</v>
      </c>
      <c r="GZ168" s="232" t="str">
        <f t="shared" si="992"/>
        <v/>
      </c>
      <c r="HA168" s="233" t="str">
        <f t="shared" si="993"/>
        <v/>
      </c>
      <c r="HB168" s="249">
        <f t="shared" si="994"/>
        <v>0</v>
      </c>
      <c r="HC168" s="233">
        <f t="shared" si="995"/>
        <v>0</v>
      </c>
      <c r="HD168" s="232">
        <f t="shared" si="996"/>
        <v>0</v>
      </c>
      <c r="HE168" s="233">
        <f t="shared" si="997"/>
        <v>0</v>
      </c>
      <c r="HF168" s="232" t="str">
        <f t="shared" si="998"/>
        <v/>
      </c>
      <c r="HG168" s="233" t="str">
        <f t="shared" si="999"/>
        <v/>
      </c>
      <c r="HH168" s="232" t="str">
        <f t="shared" si="1000"/>
        <v/>
      </c>
      <c r="HI168" s="233" t="str">
        <f t="shared" si="1001"/>
        <v/>
      </c>
      <c r="HJ168" s="249" t="str">
        <f t="shared" si="1002"/>
        <v/>
      </c>
      <c r="HK168" s="233">
        <f t="shared" si="1003"/>
        <v>7730.8100000000013</v>
      </c>
      <c r="HL168" s="232" t="str">
        <f t="shared" si="1004"/>
        <v/>
      </c>
      <c r="HM168" s="232" t="str">
        <f t="shared" si="1005"/>
        <v/>
      </c>
    </row>
    <row r="169" spans="1:221" ht="15">
      <c r="A169" s="479" t="s">
        <v>108</v>
      </c>
      <c r="B169" s="480" t="s">
        <v>967</v>
      </c>
      <c r="C169" s="481" t="s">
        <v>981</v>
      </c>
      <c r="D169" s="482">
        <v>175829</v>
      </c>
      <c r="E169" s="482">
        <v>8</v>
      </c>
      <c r="F169" s="332"/>
      <c r="G169" s="253">
        <v>1229</v>
      </c>
      <c r="H169" s="254"/>
      <c r="I169" s="255">
        <v>41</v>
      </c>
      <c r="J169" s="232">
        <f t="shared" si="857"/>
        <v>0</v>
      </c>
      <c r="K169" s="233">
        <f t="shared" si="858"/>
        <v>1188</v>
      </c>
      <c r="L169" s="333">
        <v>63</v>
      </c>
      <c r="M169" s="333">
        <v>63</v>
      </c>
      <c r="N169" s="232">
        <f t="shared" si="856"/>
        <v>0</v>
      </c>
      <c r="O169" s="233">
        <f t="shared" si="859"/>
        <v>1188</v>
      </c>
      <c r="P169" s="232">
        <f t="shared" si="860"/>
        <v>0</v>
      </c>
      <c r="Q169" s="233">
        <f t="shared" si="861"/>
        <v>0</v>
      </c>
      <c r="R169" s="257"/>
      <c r="S169" s="217">
        <v>1</v>
      </c>
      <c r="T169" s="232">
        <f t="shared" si="862"/>
        <v>0</v>
      </c>
      <c r="U169" s="233">
        <f t="shared" si="863"/>
        <v>0</v>
      </c>
      <c r="V169" s="257"/>
      <c r="W169" s="217">
        <v>20</v>
      </c>
      <c r="X169" s="232">
        <f t="shared" si="864"/>
        <v>0</v>
      </c>
      <c r="Y169" s="233">
        <f t="shared" si="865"/>
        <v>0</v>
      </c>
      <c r="Z169" s="257"/>
      <c r="AA169" s="217">
        <v>0</v>
      </c>
      <c r="AB169" s="232">
        <f t="shared" si="866"/>
        <v>0</v>
      </c>
      <c r="AC169" s="233">
        <f t="shared" si="867"/>
        <v>0</v>
      </c>
      <c r="AD169" s="225">
        <f t="shared" si="868"/>
        <v>0</v>
      </c>
      <c r="AE169" s="233">
        <f t="shared" si="869"/>
        <v>21</v>
      </c>
      <c r="AF169" s="225">
        <f t="shared" si="870"/>
        <v>0</v>
      </c>
      <c r="AG169" s="233">
        <f t="shared" si="871"/>
        <v>0</v>
      </c>
      <c r="AH169" s="257"/>
      <c r="AI169" s="71">
        <v>3.5</v>
      </c>
      <c r="AJ169" s="232">
        <f t="shared" si="872"/>
        <v>0</v>
      </c>
      <c r="AK169" s="233">
        <f t="shared" si="873"/>
        <v>3.5</v>
      </c>
      <c r="AL169" s="257"/>
      <c r="AM169" s="71">
        <v>3.4</v>
      </c>
      <c r="AN169" s="232">
        <f t="shared" si="874"/>
        <v>0</v>
      </c>
      <c r="AO169" s="233">
        <f t="shared" si="875"/>
        <v>68</v>
      </c>
      <c r="AP169" s="254"/>
      <c r="AQ169" s="256">
        <v>0</v>
      </c>
      <c r="AR169" s="232">
        <f t="shared" si="876"/>
        <v>0</v>
      </c>
      <c r="AS169" s="233">
        <f t="shared" si="877"/>
        <v>0</v>
      </c>
      <c r="AT169" s="545">
        <f t="shared" si="878"/>
        <v>0</v>
      </c>
      <c r="AU169" s="546">
        <f t="shared" si="879"/>
        <v>3.4047619047619047</v>
      </c>
      <c r="AV169" s="232">
        <f t="shared" si="880"/>
        <v>0</v>
      </c>
      <c r="AW169" s="233">
        <f t="shared" si="881"/>
        <v>71.5</v>
      </c>
      <c r="AX169" s="254"/>
      <c r="AY169" s="256"/>
      <c r="AZ169" s="232">
        <f t="shared" si="882"/>
        <v>0</v>
      </c>
      <c r="BA169" s="233">
        <f t="shared" si="883"/>
        <v>0</v>
      </c>
      <c r="BB169" s="254"/>
      <c r="BC169" s="256"/>
      <c r="BD169" s="232">
        <f t="shared" si="884"/>
        <v>0</v>
      </c>
      <c r="BE169" s="233">
        <f t="shared" si="885"/>
        <v>0</v>
      </c>
      <c r="BF169" s="254"/>
      <c r="BG169" s="256"/>
      <c r="BH169" s="232">
        <f t="shared" si="886"/>
        <v>0</v>
      </c>
      <c r="BI169" s="233">
        <f t="shared" si="887"/>
        <v>0</v>
      </c>
      <c r="BJ169" s="232">
        <f t="shared" si="888"/>
        <v>0</v>
      </c>
      <c r="BK169" s="233">
        <f t="shared" si="889"/>
        <v>0</v>
      </c>
      <c r="BL169" s="232">
        <f t="shared" si="890"/>
        <v>0</v>
      </c>
      <c r="BM169" s="233">
        <f t="shared" si="891"/>
        <v>0</v>
      </c>
      <c r="BN169" s="257"/>
      <c r="BO169" s="217">
        <v>466</v>
      </c>
      <c r="BP169" s="232">
        <f t="shared" si="892"/>
        <v>0</v>
      </c>
      <c r="BQ169" s="233">
        <f t="shared" si="893"/>
        <v>0</v>
      </c>
      <c r="BR169" s="257"/>
      <c r="BS169" s="217">
        <v>72</v>
      </c>
      <c r="BT169" s="232">
        <f t="shared" si="894"/>
        <v>0</v>
      </c>
      <c r="BU169" s="233">
        <f t="shared" si="895"/>
        <v>0</v>
      </c>
      <c r="BV169" s="254"/>
      <c r="BW169" s="256">
        <v>0</v>
      </c>
      <c r="BX169" s="232">
        <f t="shared" si="896"/>
        <v>0</v>
      </c>
      <c r="BY169" s="233">
        <f t="shared" si="897"/>
        <v>0</v>
      </c>
      <c r="BZ169" s="225">
        <f t="shared" si="898"/>
        <v>0</v>
      </c>
      <c r="CA169" s="233">
        <f t="shared" si="899"/>
        <v>538</v>
      </c>
      <c r="CB169" s="225">
        <f t="shared" si="900"/>
        <v>0</v>
      </c>
      <c r="CC169" s="233">
        <f t="shared" si="901"/>
        <v>0</v>
      </c>
      <c r="CD169" s="257"/>
      <c r="CE169" s="71">
        <v>3</v>
      </c>
      <c r="CF169" s="232">
        <f t="shared" si="902"/>
        <v>0</v>
      </c>
      <c r="CG169" s="233">
        <f t="shared" si="903"/>
        <v>1398</v>
      </c>
      <c r="CH169" s="257"/>
      <c r="CI169" s="71">
        <v>4</v>
      </c>
      <c r="CJ169" s="232">
        <f t="shared" si="904"/>
        <v>0</v>
      </c>
      <c r="CK169" s="233">
        <f t="shared" si="905"/>
        <v>288</v>
      </c>
      <c r="CL169" s="254"/>
      <c r="CM169" s="256">
        <v>0</v>
      </c>
      <c r="CN169" s="232">
        <f t="shared" si="906"/>
        <v>0</v>
      </c>
      <c r="CO169" s="233">
        <f t="shared" si="907"/>
        <v>0</v>
      </c>
      <c r="CP169" s="232">
        <f t="shared" si="908"/>
        <v>0</v>
      </c>
      <c r="CQ169" s="546">
        <f t="shared" si="909"/>
        <v>3.1338289962825279</v>
      </c>
      <c r="CR169" s="232">
        <f t="shared" si="910"/>
        <v>0</v>
      </c>
      <c r="CS169" s="233">
        <f t="shared" si="911"/>
        <v>1686</v>
      </c>
      <c r="CT169" s="254"/>
      <c r="CU169" s="256"/>
      <c r="CV169" s="232">
        <f t="shared" si="912"/>
        <v>0</v>
      </c>
      <c r="CW169" s="233">
        <f t="shared" si="913"/>
        <v>0</v>
      </c>
      <c r="CX169" s="254"/>
      <c r="CY169" s="256"/>
      <c r="CZ169" s="232">
        <f t="shared" si="914"/>
        <v>0</v>
      </c>
      <c r="DA169" s="233">
        <f t="shared" si="915"/>
        <v>0</v>
      </c>
      <c r="DB169" s="254"/>
      <c r="DC169" s="256"/>
      <c r="DD169" s="232">
        <f t="shared" si="916"/>
        <v>0</v>
      </c>
      <c r="DE169" s="233">
        <f t="shared" si="917"/>
        <v>0</v>
      </c>
      <c r="DF169" s="232">
        <f t="shared" si="918"/>
        <v>0</v>
      </c>
      <c r="DG169" s="233">
        <f t="shared" si="919"/>
        <v>0</v>
      </c>
      <c r="DH169" s="232">
        <f t="shared" si="920"/>
        <v>0</v>
      </c>
      <c r="DI169" s="233">
        <f t="shared" si="921"/>
        <v>0</v>
      </c>
      <c r="DJ169" s="232">
        <f t="shared" si="922"/>
        <v>0</v>
      </c>
      <c r="DK169" s="233">
        <f t="shared" si="923"/>
        <v>559</v>
      </c>
      <c r="DL169" s="232">
        <f t="shared" si="924"/>
        <v>0</v>
      </c>
      <c r="DM169" s="233">
        <f t="shared" si="925"/>
        <v>0</v>
      </c>
      <c r="DN169" s="545">
        <f t="shared" si="926"/>
        <v>0</v>
      </c>
      <c r="DO169" s="546">
        <f t="shared" si="927"/>
        <v>3.1440071556350628</v>
      </c>
      <c r="DP169" s="232">
        <f t="shared" si="928"/>
        <v>0</v>
      </c>
      <c r="DQ169" s="233">
        <f t="shared" si="929"/>
        <v>1757.5000000000002</v>
      </c>
      <c r="DR169" s="232">
        <f t="shared" si="930"/>
        <v>0</v>
      </c>
      <c r="DS169" s="233">
        <f t="shared" si="931"/>
        <v>0</v>
      </c>
      <c r="DT169" s="232">
        <f t="shared" si="932"/>
        <v>0</v>
      </c>
      <c r="DU169" s="233">
        <f t="shared" si="933"/>
        <v>0</v>
      </c>
      <c r="DV169" s="257"/>
      <c r="DW169" s="217">
        <v>200</v>
      </c>
      <c r="DX169" s="232">
        <f t="shared" si="934"/>
        <v>0</v>
      </c>
      <c r="DY169" s="233">
        <f t="shared" si="935"/>
        <v>0</v>
      </c>
      <c r="DZ169" s="257"/>
      <c r="EA169" s="217">
        <v>120</v>
      </c>
      <c r="EB169" s="232">
        <f t="shared" si="936"/>
        <v>0</v>
      </c>
      <c r="EC169" s="233">
        <f t="shared" si="937"/>
        <v>0</v>
      </c>
      <c r="ED169" s="254"/>
      <c r="EE169" s="256">
        <v>0</v>
      </c>
      <c r="EF169" s="232">
        <f t="shared" si="938"/>
        <v>0</v>
      </c>
      <c r="EG169" s="233">
        <f t="shared" si="939"/>
        <v>0</v>
      </c>
      <c r="EH169" s="225">
        <f t="shared" si="940"/>
        <v>0</v>
      </c>
      <c r="EI169" s="233">
        <f t="shared" si="941"/>
        <v>320</v>
      </c>
      <c r="EJ169" s="225">
        <f t="shared" si="942"/>
        <v>0</v>
      </c>
      <c r="EK169" s="233">
        <f t="shared" si="943"/>
        <v>0</v>
      </c>
      <c r="EL169" s="336"/>
      <c r="EM169" s="71">
        <v>4.66</v>
      </c>
      <c r="EN169" s="232">
        <f t="shared" si="944"/>
        <v>0</v>
      </c>
      <c r="EO169" s="233">
        <f t="shared" si="945"/>
        <v>932</v>
      </c>
      <c r="EP169" s="336"/>
      <c r="EQ169" s="71">
        <v>6.5</v>
      </c>
      <c r="ER169" s="232">
        <f t="shared" si="946"/>
        <v>0</v>
      </c>
      <c r="ES169" s="233">
        <f t="shared" si="947"/>
        <v>780</v>
      </c>
      <c r="ET169" s="254"/>
      <c r="EU169" s="256">
        <v>0</v>
      </c>
      <c r="EV169" s="232">
        <f t="shared" si="948"/>
        <v>0</v>
      </c>
      <c r="EW169" s="233">
        <f t="shared" si="949"/>
        <v>0</v>
      </c>
      <c r="EX169" s="545">
        <f t="shared" si="950"/>
        <v>0</v>
      </c>
      <c r="EY169" s="546">
        <f t="shared" si="951"/>
        <v>5.35</v>
      </c>
      <c r="EZ169" s="232">
        <f t="shared" si="952"/>
        <v>0</v>
      </c>
      <c r="FA169" s="233">
        <f t="shared" si="953"/>
        <v>1712</v>
      </c>
      <c r="FB169" s="254"/>
      <c r="FC169" s="256"/>
      <c r="FD169" s="232">
        <f t="shared" si="954"/>
        <v>0</v>
      </c>
      <c r="FE169" s="233">
        <f t="shared" si="955"/>
        <v>0</v>
      </c>
      <c r="FF169" s="254"/>
      <c r="FG169" s="256"/>
      <c r="FH169" s="232">
        <f t="shared" si="956"/>
        <v>0</v>
      </c>
      <c r="FI169" s="233">
        <f t="shared" si="957"/>
        <v>0</v>
      </c>
      <c r="FJ169" s="254"/>
      <c r="FK169" s="256"/>
      <c r="FL169" s="232">
        <f t="shared" si="958"/>
        <v>0</v>
      </c>
      <c r="FM169" s="233">
        <f t="shared" si="959"/>
        <v>0</v>
      </c>
      <c r="FN169" s="232">
        <f t="shared" si="960"/>
        <v>0</v>
      </c>
      <c r="FO169" s="233">
        <f t="shared" si="961"/>
        <v>0</v>
      </c>
      <c r="FP169" s="232">
        <f t="shared" si="962"/>
        <v>0</v>
      </c>
      <c r="FQ169" s="233">
        <f t="shared" si="963"/>
        <v>0</v>
      </c>
      <c r="FR169" s="257"/>
      <c r="FS169" s="217">
        <v>309</v>
      </c>
      <c r="FT169" s="232">
        <f t="shared" si="964"/>
        <v>0</v>
      </c>
      <c r="FU169" s="233">
        <f t="shared" si="965"/>
        <v>0</v>
      </c>
      <c r="FV169" s="257"/>
      <c r="FW169" s="217">
        <v>7.4</v>
      </c>
      <c r="FX169" s="232">
        <f t="shared" si="966"/>
        <v>0</v>
      </c>
      <c r="FY169" s="233">
        <f t="shared" si="967"/>
        <v>2286.6</v>
      </c>
      <c r="FZ169" s="254"/>
      <c r="GA169" s="256"/>
      <c r="GB169" s="232">
        <f t="shared" si="968"/>
        <v>0</v>
      </c>
      <c r="GC169" s="233">
        <f t="shared" si="969"/>
        <v>0</v>
      </c>
      <c r="GD169" s="249">
        <f t="shared" si="970"/>
        <v>0</v>
      </c>
      <c r="GE169" s="233">
        <f t="shared" si="971"/>
        <v>667</v>
      </c>
      <c r="GF169" s="232">
        <f t="shared" si="972"/>
        <v>0</v>
      </c>
      <c r="GG169" s="233">
        <f t="shared" si="973"/>
        <v>0</v>
      </c>
      <c r="GH169" s="232" t="str">
        <f t="shared" si="974"/>
        <v/>
      </c>
      <c r="GI169" s="233">
        <f t="shared" si="975"/>
        <v>2333.5</v>
      </c>
      <c r="GJ169" s="232" t="str">
        <f t="shared" si="976"/>
        <v/>
      </c>
      <c r="GK169" s="233" t="str">
        <f t="shared" si="977"/>
        <v/>
      </c>
      <c r="GL169" s="249">
        <f t="shared" si="978"/>
        <v>0</v>
      </c>
      <c r="GM169" s="233">
        <f t="shared" si="979"/>
        <v>212</v>
      </c>
      <c r="GN169" s="232">
        <f t="shared" si="980"/>
        <v>0</v>
      </c>
      <c r="GO169" s="233">
        <f t="shared" si="981"/>
        <v>0</v>
      </c>
      <c r="GP169" s="232">
        <f t="shared" si="982"/>
        <v>0</v>
      </c>
      <c r="GQ169" s="233">
        <f t="shared" si="983"/>
        <v>1136</v>
      </c>
      <c r="GR169" s="232">
        <f t="shared" si="984"/>
        <v>0</v>
      </c>
      <c r="GS169" s="233">
        <f t="shared" si="985"/>
        <v>0</v>
      </c>
      <c r="GT169" s="249">
        <f t="shared" si="986"/>
        <v>0</v>
      </c>
      <c r="GU169" s="233">
        <f t="shared" si="987"/>
        <v>879</v>
      </c>
      <c r="GV169" s="232">
        <f t="shared" si="988"/>
        <v>0</v>
      </c>
      <c r="GW169" s="233">
        <f t="shared" si="989"/>
        <v>0</v>
      </c>
      <c r="GX169" s="232" t="str">
        <f t="shared" si="990"/>
        <v/>
      </c>
      <c r="GY169" s="233">
        <f t="shared" si="991"/>
        <v>3469.5</v>
      </c>
      <c r="GZ169" s="232" t="str">
        <f t="shared" si="992"/>
        <v/>
      </c>
      <c r="HA169" s="233" t="str">
        <f t="shared" si="993"/>
        <v/>
      </c>
      <c r="HB169" s="249">
        <f t="shared" si="994"/>
        <v>0</v>
      </c>
      <c r="HC169" s="233">
        <f t="shared" si="995"/>
        <v>0</v>
      </c>
      <c r="HD169" s="232">
        <f t="shared" si="996"/>
        <v>0</v>
      </c>
      <c r="HE169" s="233">
        <f t="shared" si="997"/>
        <v>0</v>
      </c>
      <c r="HF169" s="232" t="str">
        <f t="shared" si="998"/>
        <v/>
      </c>
      <c r="HG169" s="233" t="str">
        <f t="shared" si="999"/>
        <v/>
      </c>
      <c r="HH169" s="232" t="str">
        <f t="shared" si="1000"/>
        <v/>
      </c>
      <c r="HI169" s="233" t="str">
        <f t="shared" si="1001"/>
        <v/>
      </c>
      <c r="HJ169" s="249" t="str">
        <f t="shared" si="1002"/>
        <v/>
      </c>
      <c r="HK169" s="233">
        <f t="shared" si="1003"/>
        <v>5756.1</v>
      </c>
      <c r="HL169" s="232" t="str">
        <f t="shared" si="1004"/>
        <v/>
      </c>
      <c r="HM169" s="232" t="str">
        <f t="shared" si="1005"/>
        <v/>
      </c>
    </row>
    <row r="170" spans="1:221" ht="15">
      <c r="A170" s="479" t="s">
        <v>108</v>
      </c>
      <c r="B170" s="480" t="s">
        <v>968</v>
      </c>
      <c r="C170" s="481" t="s">
        <v>981</v>
      </c>
      <c r="D170" s="482">
        <v>176071</v>
      </c>
      <c r="E170" s="482">
        <v>8</v>
      </c>
      <c r="F170" s="332"/>
      <c r="G170" s="253">
        <v>2165</v>
      </c>
      <c r="H170" s="254"/>
      <c r="I170" s="255">
        <v>81</v>
      </c>
      <c r="J170" s="232">
        <f t="shared" si="857"/>
        <v>0</v>
      </c>
      <c r="K170" s="233">
        <f t="shared" si="858"/>
        <v>2084</v>
      </c>
      <c r="L170" s="333">
        <v>64</v>
      </c>
      <c r="M170" s="333">
        <v>64</v>
      </c>
      <c r="N170" s="232">
        <f t="shared" si="856"/>
        <v>0</v>
      </c>
      <c r="O170" s="233">
        <f t="shared" si="859"/>
        <v>2084</v>
      </c>
      <c r="P170" s="232">
        <f t="shared" si="860"/>
        <v>0</v>
      </c>
      <c r="Q170" s="233">
        <f t="shared" si="861"/>
        <v>0</v>
      </c>
      <c r="R170" s="257"/>
      <c r="S170" s="217">
        <v>0</v>
      </c>
      <c r="T170" s="232">
        <f t="shared" si="862"/>
        <v>0</v>
      </c>
      <c r="U170" s="233">
        <f t="shared" si="863"/>
        <v>0</v>
      </c>
      <c r="V170" s="257"/>
      <c r="W170" s="217">
        <v>0</v>
      </c>
      <c r="X170" s="232">
        <f t="shared" si="864"/>
        <v>0</v>
      </c>
      <c r="Y170" s="233">
        <f t="shared" si="865"/>
        <v>0</v>
      </c>
      <c r="Z170" s="257"/>
      <c r="AA170" s="217">
        <v>0</v>
      </c>
      <c r="AB170" s="232">
        <f t="shared" si="866"/>
        <v>0</v>
      </c>
      <c r="AC170" s="233">
        <f t="shared" si="867"/>
        <v>0</v>
      </c>
      <c r="AD170" s="225">
        <f t="shared" si="868"/>
        <v>0</v>
      </c>
      <c r="AE170" s="233">
        <f t="shared" si="869"/>
        <v>0</v>
      </c>
      <c r="AF170" s="225">
        <f t="shared" si="870"/>
        <v>0</v>
      </c>
      <c r="AG170" s="233">
        <f t="shared" si="871"/>
        <v>0</v>
      </c>
      <c r="AH170" s="257"/>
      <c r="AI170" s="71">
        <v>0</v>
      </c>
      <c r="AJ170" s="232">
        <f t="shared" si="872"/>
        <v>0</v>
      </c>
      <c r="AK170" s="233">
        <f t="shared" si="873"/>
        <v>0</v>
      </c>
      <c r="AL170" s="257"/>
      <c r="AM170" s="71">
        <v>0</v>
      </c>
      <c r="AN170" s="232">
        <f t="shared" si="874"/>
        <v>0</v>
      </c>
      <c r="AO170" s="233">
        <f t="shared" si="875"/>
        <v>0</v>
      </c>
      <c r="AP170" s="254"/>
      <c r="AQ170" s="256">
        <v>0</v>
      </c>
      <c r="AR170" s="232">
        <f t="shared" si="876"/>
        <v>0</v>
      </c>
      <c r="AS170" s="233">
        <f t="shared" si="877"/>
        <v>0</v>
      </c>
      <c r="AT170" s="545">
        <f t="shared" si="878"/>
        <v>0</v>
      </c>
      <c r="AU170" s="546">
        <f t="shared" si="879"/>
        <v>0</v>
      </c>
      <c r="AV170" s="232">
        <f t="shared" si="880"/>
        <v>0</v>
      </c>
      <c r="AW170" s="233">
        <f t="shared" si="881"/>
        <v>0</v>
      </c>
      <c r="AX170" s="254"/>
      <c r="AY170" s="256"/>
      <c r="AZ170" s="232">
        <f t="shared" si="882"/>
        <v>0</v>
      </c>
      <c r="BA170" s="233">
        <f t="shared" si="883"/>
        <v>0</v>
      </c>
      <c r="BB170" s="254"/>
      <c r="BC170" s="256"/>
      <c r="BD170" s="232">
        <f t="shared" si="884"/>
        <v>0</v>
      </c>
      <c r="BE170" s="233">
        <f t="shared" si="885"/>
        <v>0</v>
      </c>
      <c r="BF170" s="254"/>
      <c r="BG170" s="256"/>
      <c r="BH170" s="232">
        <f t="shared" si="886"/>
        <v>0</v>
      </c>
      <c r="BI170" s="233">
        <f t="shared" si="887"/>
        <v>0</v>
      </c>
      <c r="BJ170" s="232">
        <f t="shared" si="888"/>
        <v>0</v>
      </c>
      <c r="BK170" s="233">
        <f t="shared" si="889"/>
        <v>0</v>
      </c>
      <c r="BL170" s="232">
        <f t="shared" si="890"/>
        <v>0</v>
      </c>
      <c r="BM170" s="233">
        <f t="shared" si="891"/>
        <v>0</v>
      </c>
      <c r="BN170" s="257"/>
      <c r="BO170" s="217">
        <v>264</v>
      </c>
      <c r="BP170" s="232">
        <f t="shared" si="892"/>
        <v>0</v>
      </c>
      <c r="BQ170" s="233">
        <f t="shared" si="893"/>
        <v>0</v>
      </c>
      <c r="BR170" s="257"/>
      <c r="BS170" s="217">
        <v>12</v>
      </c>
      <c r="BT170" s="232">
        <f t="shared" si="894"/>
        <v>0</v>
      </c>
      <c r="BU170" s="233">
        <f t="shared" si="895"/>
        <v>0</v>
      </c>
      <c r="BV170" s="254"/>
      <c r="BW170" s="256">
        <v>0</v>
      </c>
      <c r="BX170" s="232">
        <f t="shared" si="896"/>
        <v>0</v>
      </c>
      <c r="BY170" s="233">
        <f t="shared" si="897"/>
        <v>0</v>
      </c>
      <c r="BZ170" s="225">
        <f t="shared" si="898"/>
        <v>0</v>
      </c>
      <c r="CA170" s="233">
        <f t="shared" si="899"/>
        <v>276</v>
      </c>
      <c r="CB170" s="225">
        <f t="shared" si="900"/>
        <v>0</v>
      </c>
      <c r="CC170" s="233">
        <f t="shared" si="901"/>
        <v>0</v>
      </c>
      <c r="CD170" s="257"/>
      <c r="CE170" s="71">
        <v>2.73</v>
      </c>
      <c r="CF170" s="232">
        <f t="shared" si="902"/>
        <v>0</v>
      </c>
      <c r="CG170" s="233">
        <f t="shared" si="903"/>
        <v>720.72</v>
      </c>
      <c r="CH170" s="257"/>
      <c r="CI170" s="71">
        <v>2</v>
      </c>
      <c r="CJ170" s="232">
        <f t="shared" si="904"/>
        <v>0</v>
      </c>
      <c r="CK170" s="233">
        <f t="shared" si="905"/>
        <v>24</v>
      </c>
      <c r="CL170" s="254"/>
      <c r="CM170" s="256">
        <v>0</v>
      </c>
      <c r="CN170" s="232">
        <f t="shared" si="906"/>
        <v>0</v>
      </c>
      <c r="CO170" s="233">
        <f t="shared" si="907"/>
        <v>0</v>
      </c>
      <c r="CP170" s="232">
        <f t="shared" si="908"/>
        <v>0</v>
      </c>
      <c r="CQ170" s="546">
        <f t="shared" si="909"/>
        <v>2.6982608695652175</v>
      </c>
      <c r="CR170" s="232">
        <f t="shared" si="910"/>
        <v>0</v>
      </c>
      <c r="CS170" s="233">
        <f t="shared" si="911"/>
        <v>744.72</v>
      </c>
      <c r="CT170" s="254"/>
      <c r="CU170" s="256"/>
      <c r="CV170" s="232">
        <f t="shared" si="912"/>
        <v>0</v>
      </c>
      <c r="CW170" s="233">
        <f t="shared" si="913"/>
        <v>0</v>
      </c>
      <c r="CX170" s="254"/>
      <c r="CY170" s="256"/>
      <c r="CZ170" s="232">
        <f t="shared" si="914"/>
        <v>0</v>
      </c>
      <c r="DA170" s="233">
        <f t="shared" si="915"/>
        <v>0</v>
      </c>
      <c r="DB170" s="254"/>
      <c r="DC170" s="256"/>
      <c r="DD170" s="232">
        <f t="shared" si="916"/>
        <v>0</v>
      </c>
      <c r="DE170" s="233">
        <f t="shared" si="917"/>
        <v>0</v>
      </c>
      <c r="DF170" s="232">
        <f t="shared" si="918"/>
        <v>0</v>
      </c>
      <c r="DG170" s="233">
        <f t="shared" si="919"/>
        <v>0</v>
      </c>
      <c r="DH170" s="232">
        <f t="shared" si="920"/>
        <v>0</v>
      </c>
      <c r="DI170" s="233">
        <f t="shared" si="921"/>
        <v>0</v>
      </c>
      <c r="DJ170" s="232">
        <f t="shared" si="922"/>
        <v>0</v>
      </c>
      <c r="DK170" s="233">
        <f t="shared" si="923"/>
        <v>276</v>
      </c>
      <c r="DL170" s="232">
        <f t="shared" si="924"/>
        <v>0</v>
      </c>
      <c r="DM170" s="233">
        <f t="shared" si="925"/>
        <v>0</v>
      </c>
      <c r="DN170" s="545">
        <f t="shared" si="926"/>
        <v>0</v>
      </c>
      <c r="DO170" s="546">
        <f t="shared" si="927"/>
        <v>2.6982608695652175</v>
      </c>
      <c r="DP170" s="232">
        <f t="shared" si="928"/>
        <v>0</v>
      </c>
      <c r="DQ170" s="233">
        <f t="shared" si="929"/>
        <v>744.72</v>
      </c>
      <c r="DR170" s="232">
        <f t="shared" si="930"/>
        <v>0</v>
      </c>
      <c r="DS170" s="233">
        <f t="shared" si="931"/>
        <v>0</v>
      </c>
      <c r="DT170" s="232">
        <f t="shared" si="932"/>
        <v>0</v>
      </c>
      <c r="DU170" s="233">
        <f t="shared" si="933"/>
        <v>0</v>
      </c>
      <c r="DV170" s="257"/>
      <c r="DW170" s="217">
        <v>360</v>
      </c>
      <c r="DX170" s="232">
        <f t="shared" si="934"/>
        <v>0</v>
      </c>
      <c r="DY170" s="233">
        <f t="shared" si="935"/>
        <v>0</v>
      </c>
      <c r="DZ170" s="257"/>
      <c r="EA170" s="217">
        <v>303</v>
      </c>
      <c r="EB170" s="232">
        <f t="shared" si="936"/>
        <v>0</v>
      </c>
      <c r="EC170" s="233">
        <f t="shared" si="937"/>
        <v>0</v>
      </c>
      <c r="ED170" s="254"/>
      <c r="EE170" s="256">
        <v>0</v>
      </c>
      <c r="EF170" s="232">
        <f t="shared" si="938"/>
        <v>0</v>
      </c>
      <c r="EG170" s="233">
        <f t="shared" si="939"/>
        <v>0</v>
      </c>
      <c r="EH170" s="225">
        <f t="shared" si="940"/>
        <v>0</v>
      </c>
      <c r="EI170" s="233">
        <f t="shared" si="941"/>
        <v>663</v>
      </c>
      <c r="EJ170" s="225">
        <f t="shared" si="942"/>
        <v>0</v>
      </c>
      <c r="EK170" s="233">
        <f t="shared" si="943"/>
        <v>0</v>
      </c>
      <c r="EL170" s="336"/>
      <c r="EM170" s="71">
        <v>4.47</v>
      </c>
      <c r="EN170" s="232">
        <f t="shared" si="944"/>
        <v>0</v>
      </c>
      <c r="EO170" s="233">
        <f t="shared" si="945"/>
        <v>1609.1999999999998</v>
      </c>
      <c r="EP170" s="336"/>
      <c r="EQ170" s="71">
        <v>6.11</v>
      </c>
      <c r="ER170" s="232">
        <f t="shared" si="946"/>
        <v>0</v>
      </c>
      <c r="ES170" s="233">
        <f t="shared" si="947"/>
        <v>1851.3300000000002</v>
      </c>
      <c r="ET170" s="254"/>
      <c r="EU170" s="256">
        <v>0</v>
      </c>
      <c r="EV170" s="232">
        <f t="shared" si="948"/>
        <v>0</v>
      </c>
      <c r="EW170" s="233">
        <f t="shared" si="949"/>
        <v>0</v>
      </c>
      <c r="EX170" s="545">
        <f t="shared" si="950"/>
        <v>0</v>
      </c>
      <c r="EY170" s="546">
        <f t="shared" si="951"/>
        <v>5.2195022624434388</v>
      </c>
      <c r="EZ170" s="232">
        <f t="shared" si="952"/>
        <v>0</v>
      </c>
      <c r="FA170" s="233">
        <f t="shared" si="953"/>
        <v>3460.5299999999997</v>
      </c>
      <c r="FB170" s="254"/>
      <c r="FC170" s="256"/>
      <c r="FD170" s="232">
        <f t="shared" si="954"/>
        <v>0</v>
      </c>
      <c r="FE170" s="233">
        <f t="shared" si="955"/>
        <v>0</v>
      </c>
      <c r="FF170" s="254"/>
      <c r="FG170" s="256"/>
      <c r="FH170" s="232">
        <f t="shared" si="956"/>
        <v>0</v>
      </c>
      <c r="FI170" s="233">
        <f t="shared" si="957"/>
        <v>0</v>
      </c>
      <c r="FJ170" s="254"/>
      <c r="FK170" s="256"/>
      <c r="FL170" s="232">
        <f t="shared" si="958"/>
        <v>0</v>
      </c>
      <c r="FM170" s="233">
        <f t="shared" si="959"/>
        <v>0</v>
      </c>
      <c r="FN170" s="232">
        <f t="shared" si="960"/>
        <v>0</v>
      </c>
      <c r="FO170" s="233">
        <f t="shared" si="961"/>
        <v>0</v>
      </c>
      <c r="FP170" s="232">
        <f t="shared" si="962"/>
        <v>0</v>
      </c>
      <c r="FQ170" s="233">
        <f t="shared" si="963"/>
        <v>0</v>
      </c>
      <c r="FR170" s="257"/>
      <c r="FS170" s="217">
        <v>1145</v>
      </c>
      <c r="FT170" s="232">
        <f t="shared" si="964"/>
        <v>0</v>
      </c>
      <c r="FU170" s="233">
        <f t="shared" si="965"/>
        <v>0</v>
      </c>
      <c r="FV170" s="257"/>
      <c r="FW170" s="217">
        <v>5.26</v>
      </c>
      <c r="FX170" s="232">
        <f t="shared" si="966"/>
        <v>0</v>
      </c>
      <c r="FY170" s="233">
        <f t="shared" si="967"/>
        <v>6022.7</v>
      </c>
      <c r="FZ170" s="254"/>
      <c r="GA170" s="256"/>
      <c r="GB170" s="232">
        <f t="shared" si="968"/>
        <v>0</v>
      </c>
      <c r="GC170" s="233">
        <f t="shared" si="969"/>
        <v>0</v>
      </c>
      <c r="GD170" s="249">
        <f t="shared" si="970"/>
        <v>0</v>
      </c>
      <c r="GE170" s="233">
        <f t="shared" si="971"/>
        <v>624</v>
      </c>
      <c r="GF170" s="232">
        <f t="shared" si="972"/>
        <v>0</v>
      </c>
      <c r="GG170" s="233">
        <f t="shared" si="973"/>
        <v>0</v>
      </c>
      <c r="GH170" s="232" t="str">
        <f t="shared" si="974"/>
        <v/>
      </c>
      <c r="GI170" s="233">
        <f t="shared" si="975"/>
        <v>2329.92</v>
      </c>
      <c r="GJ170" s="232" t="str">
        <f t="shared" si="976"/>
        <v/>
      </c>
      <c r="GK170" s="233" t="str">
        <f t="shared" si="977"/>
        <v/>
      </c>
      <c r="GL170" s="249">
        <f t="shared" si="978"/>
        <v>0</v>
      </c>
      <c r="GM170" s="233">
        <f t="shared" si="979"/>
        <v>315</v>
      </c>
      <c r="GN170" s="232">
        <f t="shared" si="980"/>
        <v>0</v>
      </c>
      <c r="GO170" s="233">
        <f t="shared" si="981"/>
        <v>0</v>
      </c>
      <c r="GP170" s="232">
        <f t="shared" si="982"/>
        <v>0</v>
      </c>
      <c r="GQ170" s="233">
        <f t="shared" si="983"/>
        <v>1875.3300000000002</v>
      </c>
      <c r="GR170" s="232">
        <f t="shared" si="984"/>
        <v>0</v>
      </c>
      <c r="GS170" s="233">
        <f t="shared" si="985"/>
        <v>0</v>
      </c>
      <c r="GT170" s="249">
        <f t="shared" si="986"/>
        <v>0</v>
      </c>
      <c r="GU170" s="233">
        <f t="shared" si="987"/>
        <v>939</v>
      </c>
      <c r="GV170" s="232">
        <f t="shared" si="988"/>
        <v>0</v>
      </c>
      <c r="GW170" s="233">
        <f t="shared" si="989"/>
        <v>0</v>
      </c>
      <c r="GX170" s="232" t="str">
        <f t="shared" si="990"/>
        <v/>
      </c>
      <c r="GY170" s="233">
        <f t="shared" si="991"/>
        <v>4205.25</v>
      </c>
      <c r="GZ170" s="232" t="str">
        <f t="shared" si="992"/>
        <v/>
      </c>
      <c r="HA170" s="233" t="str">
        <f t="shared" si="993"/>
        <v/>
      </c>
      <c r="HB170" s="249">
        <f t="shared" si="994"/>
        <v>0</v>
      </c>
      <c r="HC170" s="233">
        <f t="shared" si="995"/>
        <v>0</v>
      </c>
      <c r="HD170" s="232">
        <f t="shared" si="996"/>
        <v>0</v>
      </c>
      <c r="HE170" s="233">
        <f t="shared" si="997"/>
        <v>0</v>
      </c>
      <c r="HF170" s="232" t="str">
        <f t="shared" si="998"/>
        <v/>
      </c>
      <c r="HG170" s="233" t="str">
        <f t="shared" si="999"/>
        <v/>
      </c>
      <c r="HH170" s="232" t="str">
        <f t="shared" si="1000"/>
        <v/>
      </c>
      <c r="HI170" s="233" t="str">
        <f t="shared" si="1001"/>
        <v/>
      </c>
      <c r="HJ170" s="249" t="str">
        <f t="shared" si="1002"/>
        <v/>
      </c>
      <c r="HK170" s="233">
        <f t="shared" si="1003"/>
        <v>10227.950000000001</v>
      </c>
      <c r="HL170" s="232" t="str">
        <f t="shared" si="1004"/>
        <v/>
      </c>
      <c r="HM170" s="232" t="str">
        <f t="shared" si="1005"/>
        <v/>
      </c>
    </row>
    <row r="171" spans="1:221" ht="15">
      <c r="A171" s="479" t="s">
        <v>108</v>
      </c>
      <c r="B171" s="480" t="s">
        <v>969</v>
      </c>
      <c r="C171" s="481" t="s">
        <v>981</v>
      </c>
      <c r="D171" s="482">
        <v>176178</v>
      </c>
      <c r="E171" s="482">
        <v>8</v>
      </c>
      <c r="F171" s="332"/>
      <c r="G171" s="253">
        <v>918</v>
      </c>
      <c r="H171" s="254"/>
      <c r="I171" s="255">
        <v>0</v>
      </c>
      <c r="J171" s="232">
        <f t="shared" si="857"/>
        <v>0</v>
      </c>
      <c r="K171" s="233">
        <f t="shared" si="858"/>
        <v>918</v>
      </c>
      <c r="L171" s="333">
        <v>64</v>
      </c>
      <c r="M171" s="333">
        <v>64</v>
      </c>
      <c r="N171" s="232">
        <f t="shared" si="856"/>
        <v>0</v>
      </c>
      <c r="O171" s="233">
        <f t="shared" si="859"/>
        <v>918</v>
      </c>
      <c r="P171" s="232">
        <f t="shared" si="860"/>
        <v>0</v>
      </c>
      <c r="Q171" s="233">
        <f t="shared" si="861"/>
        <v>0</v>
      </c>
      <c r="R171" s="257"/>
      <c r="S171" s="217">
        <v>0</v>
      </c>
      <c r="T171" s="232">
        <f t="shared" si="862"/>
        <v>0</v>
      </c>
      <c r="U171" s="233">
        <f t="shared" si="863"/>
        <v>0</v>
      </c>
      <c r="V171" s="257"/>
      <c r="W171" s="217">
        <v>2</v>
      </c>
      <c r="X171" s="232">
        <f t="shared" si="864"/>
        <v>0</v>
      </c>
      <c r="Y171" s="233">
        <f t="shared" si="865"/>
        <v>0</v>
      </c>
      <c r="Z171" s="257"/>
      <c r="AA171" s="217">
        <v>0</v>
      </c>
      <c r="AB171" s="232">
        <f t="shared" si="866"/>
        <v>0</v>
      </c>
      <c r="AC171" s="233">
        <f t="shared" si="867"/>
        <v>0</v>
      </c>
      <c r="AD171" s="225">
        <f t="shared" si="868"/>
        <v>0</v>
      </c>
      <c r="AE171" s="233">
        <f t="shared" si="869"/>
        <v>2</v>
      </c>
      <c r="AF171" s="225">
        <f t="shared" si="870"/>
        <v>0</v>
      </c>
      <c r="AG171" s="233">
        <f t="shared" si="871"/>
        <v>0</v>
      </c>
      <c r="AH171" s="257"/>
      <c r="AI171" s="71">
        <v>0</v>
      </c>
      <c r="AJ171" s="232">
        <f t="shared" si="872"/>
        <v>0</v>
      </c>
      <c r="AK171" s="233">
        <f t="shared" si="873"/>
        <v>0</v>
      </c>
      <c r="AL171" s="257"/>
      <c r="AM171" s="71">
        <v>3.5</v>
      </c>
      <c r="AN171" s="232">
        <f t="shared" si="874"/>
        <v>0</v>
      </c>
      <c r="AO171" s="233">
        <f t="shared" si="875"/>
        <v>7</v>
      </c>
      <c r="AP171" s="254"/>
      <c r="AQ171" s="256">
        <v>0</v>
      </c>
      <c r="AR171" s="232">
        <f t="shared" si="876"/>
        <v>0</v>
      </c>
      <c r="AS171" s="233">
        <f t="shared" si="877"/>
        <v>0</v>
      </c>
      <c r="AT171" s="545">
        <f t="shared" si="878"/>
        <v>0</v>
      </c>
      <c r="AU171" s="546">
        <f t="shared" si="879"/>
        <v>3.5</v>
      </c>
      <c r="AV171" s="232">
        <f t="shared" si="880"/>
        <v>0</v>
      </c>
      <c r="AW171" s="233">
        <f t="shared" si="881"/>
        <v>7</v>
      </c>
      <c r="AX171" s="254"/>
      <c r="AY171" s="256"/>
      <c r="AZ171" s="232">
        <f t="shared" si="882"/>
        <v>0</v>
      </c>
      <c r="BA171" s="233">
        <f t="shared" si="883"/>
        <v>0</v>
      </c>
      <c r="BB171" s="254"/>
      <c r="BC171" s="256"/>
      <c r="BD171" s="232">
        <f t="shared" si="884"/>
        <v>0</v>
      </c>
      <c r="BE171" s="233">
        <f t="shared" si="885"/>
        <v>0</v>
      </c>
      <c r="BF171" s="254"/>
      <c r="BG171" s="256"/>
      <c r="BH171" s="232">
        <f t="shared" si="886"/>
        <v>0</v>
      </c>
      <c r="BI171" s="233">
        <f t="shared" si="887"/>
        <v>0</v>
      </c>
      <c r="BJ171" s="232">
        <f t="shared" si="888"/>
        <v>0</v>
      </c>
      <c r="BK171" s="233">
        <f t="shared" si="889"/>
        <v>0</v>
      </c>
      <c r="BL171" s="232">
        <f t="shared" si="890"/>
        <v>0</v>
      </c>
      <c r="BM171" s="233">
        <f t="shared" si="891"/>
        <v>0</v>
      </c>
      <c r="BN171" s="257"/>
      <c r="BO171" s="217">
        <v>432</v>
      </c>
      <c r="BP171" s="232">
        <f t="shared" si="892"/>
        <v>0</v>
      </c>
      <c r="BQ171" s="233">
        <f t="shared" si="893"/>
        <v>0</v>
      </c>
      <c r="BR171" s="257"/>
      <c r="BS171" s="217">
        <v>12</v>
      </c>
      <c r="BT171" s="232">
        <f t="shared" si="894"/>
        <v>0</v>
      </c>
      <c r="BU171" s="233">
        <f t="shared" si="895"/>
        <v>0</v>
      </c>
      <c r="BV171" s="254"/>
      <c r="BW171" s="256">
        <v>0</v>
      </c>
      <c r="BX171" s="232">
        <f t="shared" si="896"/>
        <v>0</v>
      </c>
      <c r="BY171" s="233">
        <f t="shared" si="897"/>
        <v>0</v>
      </c>
      <c r="BZ171" s="225">
        <f t="shared" si="898"/>
        <v>0</v>
      </c>
      <c r="CA171" s="233">
        <f t="shared" si="899"/>
        <v>444</v>
      </c>
      <c r="CB171" s="225">
        <f t="shared" si="900"/>
        <v>0</v>
      </c>
      <c r="CC171" s="233">
        <f t="shared" si="901"/>
        <v>0</v>
      </c>
      <c r="CD171" s="257"/>
      <c r="CE171" s="71">
        <v>3.34</v>
      </c>
      <c r="CF171" s="232">
        <f t="shared" si="902"/>
        <v>0</v>
      </c>
      <c r="CG171" s="233">
        <f t="shared" si="903"/>
        <v>1442.8799999999999</v>
      </c>
      <c r="CH171" s="257"/>
      <c r="CI171" s="71">
        <v>3.5</v>
      </c>
      <c r="CJ171" s="232">
        <f t="shared" si="904"/>
        <v>0</v>
      </c>
      <c r="CK171" s="233">
        <f t="shared" si="905"/>
        <v>42</v>
      </c>
      <c r="CL171" s="254"/>
      <c r="CM171" s="256">
        <v>0</v>
      </c>
      <c r="CN171" s="232">
        <f t="shared" si="906"/>
        <v>0</v>
      </c>
      <c r="CO171" s="233">
        <f t="shared" si="907"/>
        <v>0</v>
      </c>
      <c r="CP171" s="232">
        <f t="shared" si="908"/>
        <v>0</v>
      </c>
      <c r="CQ171" s="546">
        <f t="shared" si="909"/>
        <v>3.3443243243243241</v>
      </c>
      <c r="CR171" s="232">
        <f t="shared" si="910"/>
        <v>0</v>
      </c>
      <c r="CS171" s="233">
        <f t="shared" si="911"/>
        <v>1484.8799999999999</v>
      </c>
      <c r="CT171" s="254"/>
      <c r="CU171" s="256"/>
      <c r="CV171" s="232">
        <f t="shared" si="912"/>
        <v>0</v>
      </c>
      <c r="CW171" s="233">
        <f t="shared" si="913"/>
        <v>0</v>
      </c>
      <c r="CX171" s="254"/>
      <c r="CY171" s="256"/>
      <c r="CZ171" s="232">
        <f t="shared" si="914"/>
        <v>0</v>
      </c>
      <c r="DA171" s="233">
        <f t="shared" si="915"/>
        <v>0</v>
      </c>
      <c r="DB171" s="254"/>
      <c r="DC171" s="256"/>
      <c r="DD171" s="232">
        <f t="shared" si="916"/>
        <v>0</v>
      </c>
      <c r="DE171" s="233">
        <f t="shared" si="917"/>
        <v>0</v>
      </c>
      <c r="DF171" s="232">
        <f t="shared" si="918"/>
        <v>0</v>
      </c>
      <c r="DG171" s="233">
        <f t="shared" si="919"/>
        <v>0</v>
      </c>
      <c r="DH171" s="232">
        <f t="shared" si="920"/>
        <v>0</v>
      </c>
      <c r="DI171" s="233">
        <f t="shared" si="921"/>
        <v>0</v>
      </c>
      <c r="DJ171" s="232">
        <f t="shared" si="922"/>
        <v>0</v>
      </c>
      <c r="DK171" s="233">
        <f t="shared" si="923"/>
        <v>446</v>
      </c>
      <c r="DL171" s="232">
        <f t="shared" si="924"/>
        <v>0</v>
      </c>
      <c r="DM171" s="233">
        <f t="shared" si="925"/>
        <v>0</v>
      </c>
      <c r="DN171" s="545">
        <f t="shared" si="926"/>
        <v>0</v>
      </c>
      <c r="DO171" s="546">
        <f t="shared" si="927"/>
        <v>3.3450224215246633</v>
      </c>
      <c r="DP171" s="232">
        <f t="shared" si="928"/>
        <v>0</v>
      </c>
      <c r="DQ171" s="233">
        <f t="shared" si="929"/>
        <v>1491.8799999999999</v>
      </c>
      <c r="DR171" s="232">
        <f t="shared" si="930"/>
        <v>0</v>
      </c>
      <c r="DS171" s="233">
        <f t="shared" si="931"/>
        <v>0</v>
      </c>
      <c r="DT171" s="232">
        <f t="shared" si="932"/>
        <v>0</v>
      </c>
      <c r="DU171" s="233">
        <f t="shared" si="933"/>
        <v>0</v>
      </c>
      <c r="DV171" s="257"/>
      <c r="DW171" s="217">
        <v>104</v>
      </c>
      <c r="DX171" s="232">
        <f t="shared" si="934"/>
        <v>0</v>
      </c>
      <c r="DY171" s="233">
        <f t="shared" si="935"/>
        <v>0</v>
      </c>
      <c r="DZ171" s="257"/>
      <c r="EA171" s="217">
        <v>55</v>
      </c>
      <c r="EB171" s="232">
        <f t="shared" si="936"/>
        <v>0</v>
      </c>
      <c r="EC171" s="233">
        <f t="shared" si="937"/>
        <v>0</v>
      </c>
      <c r="ED171" s="254"/>
      <c r="EE171" s="256">
        <v>0</v>
      </c>
      <c r="EF171" s="232">
        <f t="shared" si="938"/>
        <v>0</v>
      </c>
      <c r="EG171" s="233">
        <f t="shared" si="939"/>
        <v>0</v>
      </c>
      <c r="EH171" s="225">
        <f t="shared" si="940"/>
        <v>0</v>
      </c>
      <c r="EI171" s="233">
        <f t="shared" si="941"/>
        <v>159</v>
      </c>
      <c r="EJ171" s="225">
        <f t="shared" si="942"/>
        <v>0</v>
      </c>
      <c r="EK171" s="233">
        <f t="shared" si="943"/>
        <v>0</v>
      </c>
      <c r="EL171" s="336"/>
      <c r="EM171" s="71">
        <v>3.41</v>
      </c>
      <c r="EN171" s="232">
        <f t="shared" si="944"/>
        <v>0</v>
      </c>
      <c r="EO171" s="233">
        <f t="shared" si="945"/>
        <v>354.64</v>
      </c>
      <c r="EP171" s="336"/>
      <c r="EQ171" s="71">
        <v>4.62</v>
      </c>
      <c r="ER171" s="232">
        <f t="shared" si="946"/>
        <v>0</v>
      </c>
      <c r="ES171" s="233">
        <f t="shared" si="947"/>
        <v>254.1</v>
      </c>
      <c r="ET171" s="254"/>
      <c r="EU171" s="256">
        <v>0</v>
      </c>
      <c r="EV171" s="232">
        <f t="shared" si="948"/>
        <v>0</v>
      </c>
      <c r="EW171" s="233">
        <f t="shared" si="949"/>
        <v>0</v>
      </c>
      <c r="EX171" s="545">
        <f t="shared" si="950"/>
        <v>0</v>
      </c>
      <c r="EY171" s="546">
        <f t="shared" si="951"/>
        <v>3.828553459119497</v>
      </c>
      <c r="EZ171" s="232">
        <f t="shared" si="952"/>
        <v>0</v>
      </c>
      <c r="FA171" s="233">
        <f t="shared" si="953"/>
        <v>608.74</v>
      </c>
      <c r="FB171" s="254"/>
      <c r="FC171" s="256"/>
      <c r="FD171" s="232">
        <f t="shared" si="954"/>
        <v>0</v>
      </c>
      <c r="FE171" s="233">
        <f t="shared" si="955"/>
        <v>0</v>
      </c>
      <c r="FF171" s="254"/>
      <c r="FG171" s="256"/>
      <c r="FH171" s="232">
        <f t="shared" si="956"/>
        <v>0</v>
      </c>
      <c r="FI171" s="233">
        <f t="shared" si="957"/>
        <v>0</v>
      </c>
      <c r="FJ171" s="254"/>
      <c r="FK171" s="256"/>
      <c r="FL171" s="232">
        <f t="shared" si="958"/>
        <v>0</v>
      </c>
      <c r="FM171" s="233">
        <f t="shared" si="959"/>
        <v>0</v>
      </c>
      <c r="FN171" s="232">
        <f t="shared" si="960"/>
        <v>0</v>
      </c>
      <c r="FO171" s="233">
        <f t="shared" si="961"/>
        <v>0</v>
      </c>
      <c r="FP171" s="232">
        <f t="shared" si="962"/>
        <v>0</v>
      </c>
      <c r="FQ171" s="233">
        <f t="shared" si="963"/>
        <v>0</v>
      </c>
      <c r="FR171" s="257"/>
      <c r="FS171" s="217">
        <v>313</v>
      </c>
      <c r="FT171" s="232">
        <f t="shared" si="964"/>
        <v>0</v>
      </c>
      <c r="FU171" s="233">
        <f t="shared" si="965"/>
        <v>0</v>
      </c>
      <c r="FV171" s="257"/>
      <c r="FW171" s="217">
        <v>5.9</v>
      </c>
      <c r="FX171" s="232">
        <f t="shared" si="966"/>
        <v>0</v>
      </c>
      <c r="FY171" s="233">
        <f t="shared" si="967"/>
        <v>1846.7</v>
      </c>
      <c r="FZ171" s="254"/>
      <c r="GA171" s="256"/>
      <c r="GB171" s="232">
        <f t="shared" si="968"/>
        <v>0</v>
      </c>
      <c r="GC171" s="233">
        <f t="shared" si="969"/>
        <v>0</v>
      </c>
      <c r="GD171" s="249">
        <f t="shared" si="970"/>
        <v>0</v>
      </c>
      <c r="GE171" s="233">
        <f t="shared" si="971"/>
        <v>536</v>
      </c>
      <c r="GF171" s="232">
        <f t="shared" si="972"/>
        <v>0</v>
      </c>
      <c r="GG171" s="233">
        <f t="shared" si="973"/>
        <v>0</v>
      </c>
      <c r="GH171" s="232" t="str">
        <f t="shared" si="974"/>
        <v/>
      </c>
      <c r="GI171" s="233">
        <f t="shared" si="975"/>
        <v>1797.52</v>
      </c>
      <c r="GJ171" s="232" t="str">
        <f t="shared" si="976"/>
        <v/>
      </c>
      <c r="GK171" s="233" t="str">
        <f t="shared" si="977"/>
        <v/>
      </c>
      <c r="GL171" s="249">
        <f t="shared" si="978"/>
        <v>0</v>
      </c>
      <c r="GM171" s="233">
        <f t="shared" si="979"/>
        <v>69</v>
      </c>
      <c r="GN171" s="232">
        <f t="shared" si="980"/>
        <v>0</v>
      </c>
      <c r="GO171" s="233">
        <f t="shared" si="981"/>
        <v>0</v>
      </c>
      <c r="GP171" s="232">
        <f t="shared" si="982"/>
        <v>0</v>
      </c>
      <c r="GQ171" s="233">
        <f t="shared" si="983"/>
        <v>303.10000000000002</v>
      </c>
      <c r="GR171" s="232">
        <f t="shared" si="984"/>
        <v>0</v>
      </c>
      <c r="GS171" s="233">
        <f t="shared" si="985"/>
        <v>0</v>
      </c>
      <c r="GT171" s="249">
        <f t="shared" si="986"/>
        <v>0</v>
      </c>
      <c r="GU171" s="233">
        <f t="shared" si="987"/>
        <v>605</v>
      </c>
      <c r="GV171" s="232">
        <f t="shared" si="988"/>
        <v>0</v>
      </c>
      <c r="GW171" s="233">
        <f t="shared" si="989"/>
        <v>0</v>
      </c>
      <c r="GX171" s="232" t="str">
        <f t="shared" si="990"/>
        <v/>
      </c>
      <c r="GY171" s="233">
        <f t="shared" si="991"/>
        <v>2100.62</v>
      </c>
      <c r="GZ171" s="232" t="str">
        <f t="shared" si="992"/>
        <v/>
      </c>
      <c r="HA171" s="233" t="str">
        <f t="shared" si="993"/>
        <v/>
      </c>
      <c r="HB171" s="249">
        <f t="shared" si="994"/>
        <v>0</v>
      </c>
      <c r="HC171" s="233">
        <f t="shared" si="995"/>
        <v>0</v>
      </c>
      <c r="HD171" s="232">
        <f t="shared" si="996"/>
        <v>0</v>
      </c>
      <c r="HE171" s="233">
        <f t="shared" si="997"/>
        <v>0</v>
      </c>
      <c r="HF171" s="232" t="str">
        <f t="shared" si="998"/>
        <v/>
      </c>
      <c r="HG171" s="233" t="str">
        <f t="shared" si="999"/>
        <v/>
      </c>
      <c r="HH171" s="232" t="str">
        <f t="shared" si="1000"/>
        <v/>
      </c>
      <c r="HI171" s="233" t="str">
        <f t="shared" si="1001"/>
        <v/>
      </c>
      <c r="HJ171" s="249" t="str">
        <f t="shared" si="1002"/>
        <v/>
      </c>
      <c r="HK171" s="233">
        <f t="shared" si="1003"/>
        <v>3947.3199999999997</v>
      </c>
      <c r="HL171" s="232" t="str">
        <f t="shared" si="1004"/>
        <v/>
      </c>
      <c r="HM171" s="232" t="str">
        <f t="shared" si="1005"/>
        <v/>
      </c>
    </row>
    <row r="172" spans="1:221" ht="15">
      <c r="A172" s="479" t="s">
        <v>108</v>
      </c>
      <c r="B172" s="480" t="s">
        <v>970</v>
      </c>
      <c r="C172" s="481" t="s">
        <v>982</v>
      </c>
      <c r="D172" s="482">
        <v>175573</v>
      </c>
      <c r="E172" s="482">
        <v>9</v>
      </c>
      <c r="F172" s="332"/>
      <c r="G172" s="253">
        <v>569</v>
      </c>
      <c r="H172" s="254"/>
      <c r="I172" s="255">
        <v>3</v>
      </c>
      <c r="J172" s="232">
        <f t="shared" si="857"/>
        <v>0</v>
      </c>
      <c r="K172" s="233">
        <f t="shared" si="858"/>
        <v>566</v>
      </c>
      <c r="L172" s="333">
        <v>64</v>
      </c>
      <c r="M172" s="333">
        <v>64</v>
      </c>
      <c r="N172" s="232">
        <f t="shared" si="856"/>
        <v>0</v>
      </c>
      <c r="O172" s="233">
        <f t="shared" si="859"/>
        <v>566</v>
      </c>
      <c r="P172" s="232">
        <f t="shared" si="860"/>
        <v>0</v>
      </c>
      <c r="Q172" s="233">
        <f t="shared" si="861"/>
        <v>0</v>
      </c>
      <c r="R172" s="257"/>
      <c r="S172" s="217">
        <v>0</v>
      </c>
      <c r="T172" s="232">
        <f t="shared" si="862"/>
        <v>0</v>
      </c>
      <c r="U172" s="233">
        <f t="shared" si="863"/>
        <v>0</v>
      </c>
      <c r="V172" s="257"/>
      <c r="W172" s="217">
        <v>0</v>
      </c>
      <c r="X172" s="232">
        <f t="shared" si="864"/>
        <v>0</v>
      </c>
      <c r="Y172" s="233">
        <f t="shared" si="865"/>
        <v>0</v>
      </c>
      <c r="Z172" s="257"/>
      <c r="AA172" s="217">
        <v>0</v>
      </c>
      <c r="AB172" s="232">
        <f t="shared" si="866"/>
        <v>0</v>
      </c>
      <c r="AC172" s="233">
        <f t="shared" si="867"/>
        <v>0</v>
      </c>
      <c r="AD172" s="225">
        <f t="shared" si="868"/>
        <v>0</v>
      </c>
      <c r="AE172" s="233">
        <f t="shared" si="869"/>
        <v>0</v>
      </c>
      <c r="AF172" s="225">
        <f t="shared" si="870"/>
        <v>0</v>
      </c>
      <c r="AG172" s="233">
        <f t="shared" si="871"/>
        <v>0</v>
      </c>
      <c r="AH172" s="257"/>
      <c r="AI172" s="71">
        <v>0</v>
      </c>
      <c r="AJ172" s="232">
        <f t="shared" si="872"/>
        <v>0</v>
      </c>
      <c r="AK172" s="233">
        <f t="shared" si="873"/>
        <v>0</v>
      </c>
      <c r="AL172" s="257"/>
      <c r="AM172" s="71">
        <v>0</v>
      </c>
      <c r="AN172" s="232">
        <f t="shared" si="874"/>
        <v>0</v>
      </c>
      <c r="AO172" s="233">
        <f t="shared" si="875"/>
        <v>0</v>
      </c>
      <c r="AP172" s="254"/>
      <c r="AQ172" s="256">
        <v>0</v>
      </c>
      <c r="AR172" s="232">
        <f t="shared" si="876"/>
        <v>0</v>
      </c>
      <c r="AS172" s="233">
        <f t="shared" si="877"/>
        <v>0</v>
      </c>
      <c r="AT172" s="545">
        <f t="shared" si="878"/>
        <v>0</v>
      </c>
      <c r="AU172" s="546">
        <f t="shared" si="879"/>
        <v>0</v>
      </c>
      <c r="AV172" s="232">
        <f t="shared" si="880"/>
        <v>0</v>
      </c>
      <c r="AW172" s="233">
        <f t="shared" si="881"/>
        <v>0</v>
      </c>
      <c r="AX172" s="254"/>
      <c r="AY172" s="256"/>
      <c r="AZ172" s="232">
        <f t="shared" si="882"/>
        <v>0</v>
      </c>
      <c r="BA172" s="233">
        <f t="shared" si="883"/>
        <v>0</v>
      </c>
      <c r="BB172" s="254"/>
      <c r="BC172" s="256"/>
      <c r="BD172" s="232">
        <f t="shared" si="884"/>
        <v>0</v>
      </c>
      <c r="BE172" s="233">
        <f t="shared" si="885"/>
        <v>0</v>
      </c>
      <c r="BF172" s="254"/>
      <c r="BG172" s="256"/>
      <c r="BH172" s="232">
        <f t="shared" si="886"/>
        <v>0</v>
      </c>
      <c r="BI172" s="233">
        <f t="shared" si="887"/>
        <v>0</v>
      </c>
      <c r="BJ172" s="232">
        <f t="shared" si="888"/>
        <v>0</v>
      </c>
      <c r="BK172" s="233">
        <f t="shared" si="889"/>
        <v>0</v>
      </c>
      <c r="BL172" s="232">
        <f t="shared" si="890"/>
        <v>0</v>
      </c>
      <c r="BM172" s="233">
        <f t="shared" si="891"/>
        <v>0</v>
      </c>
      <c r="BN172" s="257"/>
      <c r="BO172" s="217">
        <v>151</v>
      </c>
      <c r="BP172" s="232">
        <f t="shared" si="892"/>
        <v>0</v>
      </c>
      <c r="BQ172" s="233">
        <f t="shared" si="893"/>
        <v>0</v>
      </c>
      <c r="BR172" s="257"/>
      <c r="BS172" s="217">
        <v>15</v>
      </c>
      <c r="BT172" s="232">
        <f t="shared" si="894"/>
        <v>0</v>
      </c>
      <c r="BU172" s="233">
        <f t="shared" si="895"/>
        <v>0</v>
      </c>
      <c r="BV172" s="254"/>
      <c r="BW172" s="256">
        <v>0</v>
      </c>
      <c r="BX172" s="232">
        <f t="shared" si="896"/>
        <v>0</v>
      </c>
      <c r="BY172" s="233">
        <f t="shared" si="897"/>
        <v>0</v>
      </c>
      <c r="BZ172" s="225">
        <f t="shared" si="898"/>
        <v>0</v>
      </c>
      <c r="CA172" s="233">
        <f t="shared" si="899"/>
        <v>166</v>
      </c>
      <c r="CB172" s="225">
        <f t="shared" si="900"/>
        <v>0</v>
      </c>
      <c r="CC172" s="233">
        <f t="shared" si="901"/>
        <v>0</v>
      </c>
      <c r="CD172" s="257"/>
      <c r="CE172" s="71">
        <v>2.59</v>
      </c>
      <c r="CF172" s="232">
        <f t="shared" si="902"/>
        <v>0</v>
      </c>
      <c r="CG172" s="233">
        <f t="shared" si="903"/>
        <v>391.09</v>
      </c>
      <c r="CH172" s="257"/>
      <c r="CI172" s="71">
        <v>2.37</v>
      </c>
      <c r="CJ172" s="232">
        <f t="shared" si="904"/>
        <v>0</v>
      </c>
      <c r="CK172" s="233">
        <f t="shared" si="905"/>
        <v>35.550000000000004</v>
      </c>
      <c r="CL172" s="254"/>
      <c r="CM172" s="256">
        <v>0</v>
      </c>
      <c r="CN172" s="232">
        <f t="shared" si="906"/>
        <v>0</v>
      </c>
      <c r="CO172" s="233">
        <f t="shared" si="907"/>
        <v>0</v>
      </c>
      <c r="CP172" s="232">
        <f t="shared" si="908"/>
        <v>0</v>
      </c>
      <c r="CQ172" s="546">
        <f t="shared" si="909"/>
        <v>2.5701204819277108</v>
      </c>
      <c r="CR172" s="232">
        <f t="shared" si="910"/>
        <v>0</v>
      </c>
      <c r="CS172" s="233">
        <f t="shared" si="911"/>
        <v>426.64</v>
      </c>
      <c r="CT172" s="254"/>
      <c r="CU172" s="256"/>
      <c r="CV172" s="232">
        <f t="shared" si="912"/>
        <v>0</v>
      </c>
      <c r="CW172" s="233">
        <f t="shared" si="913"/>
        <v>0</v>
      </c>
      <c r="CX172" s="254"/>
      <c r="CY172" s="256"/>
      <c r="CZ172" s="232">
        <f t="shared" si="914"/>
        <v>0</v>
      </c>
      <c r="DA172" s="233">
        <f t="shared" si="915"/>
        <v>0</v>
      </c>
      <c r="DB172" s="254"/>
      <c r="DC172" s="256"/>
      <c r="DD172" s="232">
        <f t="shared" si="916"/>
        <v>0</v>
      </c>
      <c r="DE172" s="233">
        <f t="shared" si="917"/>
        <v>0</v>
      </c>
      <c r="DF172" s="232">
        <f t="shared" si="918"/>
        <v>0</v>
      </c>
      <c r="DG172" s="233">
        <f t="shared" si="919"/>
        <v>0</v>
      </c>
      <c r="DH172" s="232">
        <f t="shared" si="920"/>
        <v>0</v>
      </c>
      <c r="DI172" s="233">
        <f t="shared" si="921"/>
        <v>0</v>
      </c>
      <c r="DJ172" s="232">
        <f t="shared" si="922"/>
        <v>0</v>
      </c>
      <c r="DK172" s="233">
        <f t="shared" si="923"/>
        <v>166</v>
      </c>
      <c r="DL172" s="232">
        <f t="shared" si="924"/>
        <v>0</v>
      </c>
      <c r="DM172" s="233">
        <f t="shared" si="925"/>
        <v>0</v>
      </c>
      <c r="DN172" s="545">
        <f t="shared" si="926"/>
        <v>0</v>
      </c>
      <c r="DO172" s="546">
        <f t="shared" si="927"/>
        <v>2.5701204819277108</v>
      </c>
      <c r="DP172" s="232">
        <f t="shared" si="928"/>
        <v>0</v>
      </c>
      <c r="DQ172" s="233">
        <f t="shared" si="929"/>
        <v>426.64</v>
      </c>
      <c r="DR172" s="232">
        <f t="shared" si="930"/>
        <v>0</v>
      </c>
      <c r="DS172" s="233">
        <f t="shared" si="931"/>
        <v>0</v>
      </c>
      <c r="DT172" s="232">
        <f t="shared" si="932"/>
        <v>0</v>
      </c>
      <c r="DU172" s="233">
        <f t="shared" si="933"/>
        <v>0</v>
      </c>
      <c r="DV172" s="257"/>
      <c r="DW172" s="217">
        <v>102</v>
      </c>
      <c r="DX172" s="232">
        <f t="shared" si="934"/>
        <v>0</v>
      </c>
      <c r="DY172" s="233">
        <f t="shared" si="935"/>
        <v>0</v>
      </c>
      <c r="DZ172" s="257"/>
      <c r="EA172" s="217">
        <v>37</v>
      </c>
      <c r="EB172" s="232">
        <f t="shared" si="936"/>
        <v>0</v>
      </c>
      <c r="EC172" s="233">
        <f t="shared" si="937"/>
        <v>0</v>
      </c>
      <c r="ED172" s="254"/>
      <c r="EE172" s="256">
        <v>0</v>
      </c>
      <c r="EF172" s="232">
        <f t="shared" si="938"/>
        <v>0</v>
      </c>
      <c r="EG172" s="233">
        <f t="shared" si="939"/>
        <v>0</v>
      </c>
      <c r="EH172" s="225">
        <f t="shared" si="940"/>
        <v>0</v>
      </c>
      <c r="EI172" s="233">
        <f t="shared" si="941"/>
        <v>139</v>
      </c>
      <c r="EJ172" s="225">
        <f t="shared" si="942"/>
        <v>0</v>
      </c>
      <c r="EK172" s="233">
        <f t="shared" si="943"/>
        <v>0</v>
      </c>
      <c r="EL172" s="336"/>
      <c r="EM172" s="71">
        <v>3.52</v>
      </c>
      <c r="EN172" s="232">
        <f t="shared" si="944"/>
        <v>0</v>
      </c>
      <c r="EO172" s="233">
        <f t="shared" si="945"/>
        <v>359.04</v>
      </c>
      <c r="EP172" s="336"/>
      <c r="EQ172" s="71">
        <v>4.99</v>
      </c>
      <c r="ER172" s="232">
        <f t="shared" si="946"/>
        <v>0</v>
      </c>
      <c r="ES172" s="233">
        <f t="shared" si="947"/>
        <v>184.63</v>
      </c>
      <c r="ET172" s="254"/>
      <c r="EU172" s="256">
        <v>0</v>
      </c>
      <c r="EV172" s="232">
        <f t="shared" si="948"/>
        <v>0</v>
      </c>
      <c r="EW172" s="233">
        <f t="shared" si="949"/>
        <v>0</v>
      </c>
      <c r="EX172" s="545">
        <f t="shared" si="950"/>
        <v>0</v>
      </c>
      <c r="EY172" s="546">
        <f t="shared" si="951"/>
        <v>3.9112949640287775</v>
      </c>
      <c r="EZ172" s="232">
        <f t="shared" si="952"/>
        <v>0</v>
      </c>
      <c r="FA172" s="233">
        <f t="shared" si="953"/>
        <v>543.67000000000007</v>
      </c>
      <c r="FB172" s="254"/>
      <c r="FC172" s="256"/>
      <c r="FD172" s="232">
        <f t="shared" si="954"/>
        <v>0</v>
      </c>
      <c r="FE172" s="233">
        <f t="shared" si="955"/>
        <v>0</v>
      </c>
      <c r="FF172" s="254"/>
      <c r="FG172" s="256"/>
      <c r="FH172" s="232">
        <f t="shared" si="956"/>
        <v>0</v>
      </c>
      <c r="FI172" s="233">
        <f t="shared" si="957"/>
        <v>0</v>
      </c>
      <c r="FJ172" s="254"/>
      <c r="FK172" s="256"/>
      <c r="FL172" s="232">
        <f t="shared" si="958"/>
        <v>0</v>
      </c>
      <c r="FM172" s="233">
        <f t="shared" si="959"/>
        <v>0</v>
      </c>
      <c r="FN172" s="232">
        <f t="shared" si="960"/>
        <v>0</v>
      </c>
      <c r="FO172" s="233">
        <f t="shared" si="961"/>
        <v>0</v>
      </c>
      <c r="FP172" s="232">
        <f t="shared" si="962"/>
        <v>0</v>
      </c>
      <c r="FQ172" s="233">
        <f t="shared" si="963"/>
        <v>0</v>
      </c>
      <c r="FR172" s="257"/>
      <c r="FS172" s="217">
        <v>261</v>
      </c>
      <c r="FT172" s="232">
        <f t="shared" si="964"/>
        <v>0</v>
      </c>
      <c r="FU172" s="233">
        <f t="shared" si="965"/>
        <v>0</v>
      </c>
      <c r="FV172" s="257"/>
      <c r="FW172" s="217">
        <v>4.55</v>
      </c>
      <c r="FX172" s="232">
        <f t="shared" si="966"/>
        <v>0</v>
      </c>
      <c r="FY172" s="233">
        <f t="shared" si="967"/>
        <v>1187.55</v>
      </c>
      <c r="FZ172" s="254"/>
      <c r="GA172" s="256"/>
      <c r="GB172" s="232">
        <f t="shared" si="968"/>
        <v>0</v>
      </c>
      <c r="GC172" s="233">
        <f t="shared" si="969"/>
        <v>0</v>
      </c>
      <c r="GD172" s="249">
        <f t="shared" si="970"/>
        <v>0</v>
      </c>
      <c r="GE172" s="233">
        <f t="shared" si="971"/>
        <v>253</v>
      </c>
      <c r="GF172" s="232">
        <f t="shared" si="972"/>
        <v>0</v>
      </c>
      <c r="GG172" s="233">
        <f t="shared" si="973"/>
        <v>0</v>
      </c>
      <c r="GH172" s="232" t="str">
        <f t="shared" si="974"/>
        <v/>
      </c>
      <c r="GI172" s="233">
        <f t="shared" si="975"/>
        <v>750.13</v>
      </c>
      <c r="GJ172" s="232" t="str">
        <f t="shared" si="976"/>
        <v/>
      </c>
      <c r="GK172" s="233" t="str">
        <f t="shared" si="977"/>
        <v/>
      </c>
      <c r="GL172" s="249">
        <f t="shared" si="978"/>
        <v>0</v>
      </c>
      <c r="GM172" s="233">
        <f t="shared" si="979"/>
        <v>52</v>
      </c>
      <c r="GN172" s="232">
        <f t="shared" si="980"/>
        <v>0</v>
      </c>
      <c r="GO172" s="233">
        <f t="shared" si="981"/>
        <v>0</v>
      </c>
      <c r="GP172" s="232">
        <f t="shared" si="982"/>
        <v>0</v>
      </c>
      <c r="GQ172" s="233">
        <f t="shared" si="983"/>
        <v>220.18</v>
      </c>
      <c r="GR172" s="232">
        <f t="shared" si="984"/>
        <v>0</v>
      </c>
      <c r="GS172" s="233">
        <f t="shared" si="985"/>
        <v>0</v>
      </c>
      <c r="GT172" s="249">
        <f t="shared" si="986"/>
        <v>0</v>
      </c>
      <c r="GU172" s="233">
        <f t="shared" si="987"/>
        <v>305</v>
      </c>
      <c r="GV172" s="232">
        <f t="shared" si="988"/>
        <v>0</v>
      </c>
      <c r="GW172" s="233">
        <f t="shared" si="989"/>
        <v>0</v>
      </c>
      <c r="GX172" s="232" t="str">
        <f t="shared" si="990"/>
        <v/>
      </c>
      <c r="GY172" s="233">
        <f t="shared" si="991"/>
        <v>970.31</v>
      </c>
      <c r="GZ172" s="232" t="str">
        <f t="shared" si="992"/>
        <v/>
      </c>
      <c r="HA172" s="233" t="str">
        <f t="shared" si="993"/>
        <v/>
      </c>
      <c r="HB172" s="249">
        <f t="shared" si="994"/>
        <v>0</v>
      </c>
      <c r="HC172" s="233">
        <f t="shared" si="995"/>
        <v>0</v>
      </c>
      <c r="HD172" s="232">
        <f t="shared" si="996"/>
        <v>0</v>
      </c>
      <c r="HE172" s="233">
        <f t="shared" si="997"/>
        <v>0</v>
      </c>
      <c r="HF172" s="232" t="str">
        <f t="shared" si="998"/>
        <v/>
      </c>
      <c r="HG172" s="233" t="str">
        <f t="shared" si="999"/>
        <v/>
      </c>
      <c r="HH172" s="232" t="str">
        <f t="shared" si="1000"/>
        <v/>
      </c>
      <c r="HI172" s="233" t="str">
        <f t="shared" si="1001"/>
        <v/>
      </c>
      <c r="HJ172" s="249" t="str">
        <f t="shared" si="1002"/>
        <v/>
      </c>
      <c r="HK172" s="233">
        <f t="shared" si="1003"/>
        <v>2157.86</v>
      </c>
      <c r="HL172" s="232" t="str">
        <f t="shared" si="1004"/>
        <v/>
      </c>
      <c r="HM172" s="232" t="str">
        <f t="shared" si="1005"/>
        <v/>
      </c>
    </row>
    <row r="173" spans="1:221" ht="15">
      <c r="A173" s="479" t="s">
        <v>108</v>
      </c>
      <c r="B173" s="480" t="s">
        <v>971</v>
      </c>
      <c r="C173" s="481" t="s">
        <v>982</v>
      </c>
      <c r="D173" s="482">
        <v>175643</v>
      </c>
      <c r="E173" s="482">
        <v>9</v>
      </c>
      <c r="F173" s="332"/>
      <c r="G173" s="253">
        <v>370</v>
      </c>
      <c r="H173" s="254"/>
      <c r="I173" s="255">
        <v>8</v>
      </c>
      <c r="J173" s="232">
        <f t="shared" si="857"/>
        <v>0</v>
      </c>
      <c r="K173" s="233">
        <f t="shared" si="858"/>
        <v>362</v>
      </c>
      <c r="L173" s="333">
        <v>64</v>
      </c>
      <c r="M173" s="333">
        <v>64</v>
      </c>
      <c r="N173" s="232">
        <f t="shared" si="856"/>
        <v>0</v>
      </c>
      <c r="O173" s="233">
        <f t="shared" si="859"/>
        <v>362</v>
      </c>
      <c r="P173" s="232">
        <f t="shared" si="860"/>
        <v>0</v>
      </c>
      <c r="Q173" s="233">
        <f t="shared" si="861"/>
        <v>0</v>
      </c>
      <c r="R173" s="257"/>
      <c r="S173" s="217">
        <v>0</v>
      </c>
      <c r="T173" s="232">
        <f t="shared" si="862"/>
        <v>0</v>
      </c>
      <c r="U173" s="233">
        <f t="shared" si="863"/>
        <v>0</v>
      </c>
      <c r="V173" s="257"/>
      <c r="W173" s="217">
        <v>0</v>
      </c>
      <c r="X173" s="232">
        <f t="shared" si="864"/>
        <v>0</v>
      </c>
      <c r="Y173" s="233">
        <f t="shared" si="865"/>
        <v>0</v>
      </c>
      <c r="Z173" s="257"/>
      <c r="AA173" s="217">
        <v>0</v>
      </c>
      <c r="AB173" s="232">
        <f t="shared" si="866"/>
        <v>0</v>
      </c>
      <c r="AC173" s="233">
        <f t="shared" si="867"/>
        <v>0</v>
      </c>
      <c r="AD173" s="225">
        <f t="shared" si="868"/>
        <v>0</v>
      </c>
      <c r="AE173" s="233">
        <f t="shared" si="869"/>
        <v>0</v>
      </c>
      <c r="AF173" s="225">
        <f t="shared" si="870"/>
        <v>0</v>
      </c>
      <c r="AG173" s="233">
        <f t="shared" si="871"/>
        <v>0</v>
      </c>
      <c r="AH173" s="257"/>
      <c r="AI173" s="71">
        <v>0</v>
      </c>
      <c r="AJ173" s="232">
        <f t="shared" si="872"/>
        <v>0</v>
      </c>
      <c r="AK173" s="233">
        <f t="shared" si="873"/>
        <v>0</v>
      </c>
      <c r="AL173" s="257"/>
      <c r="AM173" s="71">
        <v>0</v>
      </c>
      <c r="AN173" s="232">
        <f t="shared" si="874"/>
        <v>0</v>
      </c>
      <c r="AO173" s="233">
        <f t="shared" si="875"/>
        <v>0</v>
      </c>
      <c r="AP173" s="254"/>
      <c r="AQ173" s="256">
        <v>0</v>
      </c>
      <c r="AR173" s="232">
        <f t="shared" si="876"/>
        <v>0</v>
      </c>
      <c r="AS173" s="233">
        <f t="shared" si="877"/>
        <v>0</v>
      </c>
      <c r="AT173" s="545">
        <f t="shared" si="878"/>
        <v>0</v>
      </c>
      <c r="AU173" s="546">
        <f t="shared" si="879"/>
        <v>0</v>
      </c>
      <c r="AV173" s="232">
        <f t="shared" si="880"/>
        <v>0</v>
      </c>
      <c r="AW173" s="233">
        <f t="shared" si="881"/>
        <v>0</v>
      </c>
      <c r="AX173" s="254"/>
      <c r="AY173" s="256"/>
      <c r="AZ173" s="232">
        <f t="shared" si="882"/>
        <v>0</v>
      </c>
      <c r="BA173" s="233">
        <f t="shared" si="883"/>
        <v>0</v>
      </c>
      <c r="BB173" s="254"/>
      <c r="BC173" s="256"/>
      <c r="BD173" s="232">
        <f t="shared" si="884"/>
        <v>0</v>
      </c>
      <c r="BE173" s="233">
        <f t="shared" si="885"/>
        <v>0</v>
      </c>
      <c r="BF173" s="254"/>
      <c r="BG173" s="256"/>
      <c r="BH173" s="232">
        <f t="shared" si="886"/>
        <v>0</v>
      </c>
      <c r="BI173" s="233">
        <f t="shared" si="887"/>
        <v>0</v>
      </c>
      <c r="BJ173" s="232">
        <f t="shared" si="888"/>
        <v>0</v>
      </c>
      <c r="BK173" s="233">
        <f t="shared" si="889"/>
        <v>0</v>
      </c>
      <c r="BL173" s="232">
        <f t="shared" si="890"/>
        <v>0</v>
      </c>
      <c r="BM173" s="233">
        <f t="shared" si="891"/>
        <v>0</v>
      </c>
      <c r="BN173" s="257"/>
      <c r="BO173" s="217">
        <v>179</v>
      </c>
      <c r="BP173" s="232">
        <f t="shared" si="892"/>
        <v>0</v>
      </c>
      <c r="BQ173" s="233">
        <f t="shared" si="893"/>
        <v>0</v>
      </c>
      <c r="BR173" s="257"/>
      <c r="BS173" s="217">
        <v>32</v>
      </c>
      <c r="BT173" s="232">
        <f t="shared" si="894"/>
        <v>0</v>
      </c>
      <c r="BU173" s="233">
        <f t="shared" si="895"/>
        <v>0</v>
      </c>
      <c r="BV173" s="254"/>
      <c r="BW173" s="256">
        <v>0</v>
      </c>
      <c r="BX173" s="232">
        <f t="shared" si="896"/>
        <v>0</v>
      </c>
      <c r="BY173" s="233">
        <f t="shared" si="897"/>
        <v>0</v>
      </c>
      <c r="BZ173" s="225">
        <f t="shared" si="898"/>
        <v>0</v>
      </c>
      <c r="CA173" s="233">
        <f t="shared" si="899"/>
        <v>211</v>
      </c>
      <c r="CB173" s="225">
        <f t="shared" si="900"/>
        <v>0</v>
      </c>
      <c r="CC173" s="233">
        <f t="shared" si="901"/>
        <v>0</v>
      </c>
      <c r="CD173" s="257"/>
      <c r="CE173" s="71">
        <v>2.8</v>
      </c>
      <c r="CF173" s="232">
        <f t="shared" si="902"/>
        <v>0</v>
      </c>
      <c r="CG173" s="233">
        <f t="shared" si="903"/>
        <v>501.2</v>
      </c>
      <c r="CH173" s="257"/>
      <c r="CI173" s="71">
        <v>2.4700000000000002</v>
      </c>
      <c r="CJ173" s="232">
        <f t="shared" si="904"/>
        <v>0</v>
      </c>
      <c r="CK173" s="233">
        <f t="shared" si="905"/>
        <v>79.040000000000006</v>
      </c>
      <c r="CL173" s="254"/>
      <c r="CM173" s="256">
        <v>0</v>
      </c>
      <c r="CN173" s="232">
        <f t="shared" si="906"/>
        <v>0</v>
      </c>
      <c r="CO173" s="233">
        <f t="shared" si="907"/>
        <v>0</v>
      </c>
      <c r="CP173" s="232">
        <f t="shared" si="908"/>
        <v>0</v>
      </c>
      <c r="CQ173" s="546">
        <f t="shared" si="909"/>
        <v>2.749952606635071</v>
      </c>
      <c r="CR173" s="232">
        <f t="shared" si="910"/>
        <v>0</v>
      </c>
      <c r="CS173" s="233">
        <f t="shared" si="911"/>
        <v>580.24</v>
      </c>
      <c r="CT173" s="254"/>
      <c r="CU173" s="256"/>
      <c r="CV173" s="232">
        <f t="shared" si="912"/>
        <v>0</v>
      </c>
      <c r="CW173" s="233">
        <f t="shared" si="913"/>
        <v>0</v>
      </c>
      <c r="CX173" s="254"/>
      <c r="CY173" s="256"/>
      <c r="CZ173" s="232">
        <f t="shared" si="914"/>
        <v>0</v>
      </c>
      <c r="DA173" s="233">
        <f t="shared" si="915"/>
        <v>0</v>
      </c>
      <c r="DB173" s="254"/>
      <c r="DC173" s="256"/>
      <c r="DD173" s="232">
        <f t="shared" si="916"/>
        <v>0</v>
      </c>
      <c r="DE173" s="233">
        <f t="shared" si="917"/>
        <v>0</v>
      </c>
      <c r="DF173" s="232">
        <f t="shared" si="918"/>
        <v>0</v>
      </c>
      <c r="DG173" s="233">
        <f t="shared" si="919"/>
        <v>0</v>
      </c>
      <c r="DH173" s="232">
        <f t="shared" si="920"/>
        <v>0</v>
      </c>
      <c r="DI173" s="233">
        <f t="shared" si="921"/>
        <v>0</v>
      </c>
      <c r="DJ173" s="232">
        <f t="shared" si="922"/>
        <v>0</v>
      </c>
      <c r="DK173" s="233">
        <f t="shared" si="923"/>
        <v>211</v>
      </c>
      <c r="DL173" s="232">
        <f t="shared" si="924"/>
        <v>0</v>
      </c>
      <c r="DM173" s="233">
        <f t="shared" si="925"/>
        <v>0</v>
      </c>
      <c r="DN173" s="545">
        <f t="shared" si="926"/>
        <v>0</v>
      </c>
      <c r="DO173" s="546">
        <f t="shared" si="927"/>
        <v>2.749952606635071</v>
      </c>
      <c r="DP173" s="232">
        <f t="shared" si="928"/>
        <v>0</v>
      </c>
      <c r="DQ173" s="233">
        <f t="shared" si="929"/>
        <v>580.24</v>
      </c>
      <c r="DR173" s="232">
        <f t="shared" si="930"/>
        <v>0</v>
      </c>
      <c r="DS173" s="233">
        <f t="shared" si="931"/>
        <v>0</v>
      </c>
      <c r="DT173" s="232">
        <f t="shared" si="932"/>
        <v>0</v>
      </c>
      <c r="DU173" s="233">
        <f t="shared" si="933"/>
        <v>0</v>
      </c>
      <c r="DV173" s="257"/>
      <c r="DW173" s="217">
        <v>59</v>
      </c>
      <c r="DX173" s="232">
        <f t="shared" si="934"/>
        <v>0</v>
      </c>
      <c r="DY173" s="233">
        <f t="shared" si="935"/>
        <v>0</v>
      </c>
      <c r="DZ173" s="257"/>
      <c r="EA173" s="217">
        <v>23</v>
      </c>
      <c r="EB173" s="232">
        <f t="shared" si="936"/>
        <v>0</v>
      </c>
      <c r="EC173" s="233">
        <f t="shared" si="937"/>
        <v>0</v>
      </c>
      <c r="ED173" s="254"/>
      <c r="EE173" s="256">
        <v>0</v>
      </c>
      <c r="EF173" s="232">
        <f t="shared" si="938"/>
        <v>0</v>
      </c>
      <c r="EG173" s="233">
        <f t="shared" si="939"/>
        <v>0</v>
      </c>
      <c r="EH173" s="225">
        <f t="shared" si="940"/>
        <v>0</v>
      </c>
      <c r="EI173" s="233">
        <f t="shared" si="941"/>
        <v>82</v>
      </c>
      <c r="EJ173" s="225">
        <f t="shared" si="942"/>
        <v>0</v>
      </c>
      <c r="EK173" s="233">
        <f t="shared" si="943"/>
        <v>0</v>
      </c>
      <c r="EL173" s="336"/>
      <c r="EM173" s="71">
        <v>3.21</v>
      </c>
      <c r="EN173" s="232">
        <f t="shared" si="944"/>
        <v>0</v>
      </c>
      <c r="EO173" s="233">
        <f t="shared" si="945"/>
        <v>189.39</v>
      </c>
      <c r="EP173" s="336"/>
      <c r="EQ173" s="71">
        <v>6.78</v>
      </c>
      <c r="ER173" s="232">
        <f t="shared" si="946"/>
        <v>0</v>
      </c>
      <c r="ES173" s="233">
        <f t="shared" si="947"/>
        <v>155.94</v>
      </c>
      <c r="ET173" s="254"/>
      <c r="EU173" s="256">
        <v>0</v>
      </c>
      <c r="EV173" s="232">
        <f t="shared" si="948"/>
        <v>0</v>
      </c>
      <c r="EW173" s="233">
        <f t="shared" si="949"/>
        <v>0</v>
      </c>
      <c r="EX173" s="545">
        <f t="shared" si="950"/>
        <v>0</v>
      </c>
      <c r="EY173" s="546">
        <f t="shared" si="951"/>
        <v>4.2113414634146338</v>
      </c>
      <c r="EZ173" s="232">
        <f t="shared" si="952"/>
        <v>0</v>
      </c>
      <c r="FA173" s="233">
        <f t="shared" si="953"/>
        <v>345.33</v>
      </c>
      <c r="FB173" s="254"/>
      <c r="FC173" s="256"/>
      <c r="FD173" s="232">
        <f t="shared" si="954"/>
        <v>0</v>
      </c>
      <c r="FE173" s="233">
        <f t="shared" si="955"/>
        <v>0</v>
      </c>
      <c r="FF173" s="254"/>
      <c r="FG173" s="256"/>
      <c r="FH173" s="232">
        <f t="shared" si="956"/>
        <v>0</v>
      </c>
      <c r="FI173" s="233">
        <f t="shared" si="957"/>
        <v>0</v>
      </c>
      <c r="FJ173" s="254"/>
      <c r="FK173" s="256"/>
      <c r="FL173" s="232">
        <f t="shared" si="958"/>
        <v>0</v>
      </c>
      <c r="FM173" s="233">
        <f t="shared" si="959"/>
        <v>0</v>
      </c>
      <c r="FN173" s="232">
        <f t="shared" si="960"/>
        <v>0</v>
      </c>
      <c r="FO173" s="233">
        <f t="shared" si="961"/>
        <v>0</v>
      </c>
      <c r="FP173" s="232">
        <f t="shared" si="962"/>
        <v>0</v>
      </c>
      <c r="FQ173" s="233">
        <f t="shared" si="963"/>
        <v>0</v>
      </c>
      <c r="FR173" s="257"/>
      <c r="FS173" s="217">
        <v>69</v>
      </c>
      <c r="FT173" s="232">
        <f t="shared" si="964"/>
        <v>0</v>
      </c>
      <c r="FU173" s="233">
        <f t="shared" si="965"/>
        <v>0</v>
      </c>
      <c r="FV173" s="257"/>
      <c r="FW173" s="217">
        <v>7.2</v>
      </c>
      <c r="FX173" s="232">
        <f t="shared" si="966"/>
        <v>0</v>
      </c>
      <c r="FY173" s="233">
        <f t="shared" si="967"/>
        <v>496.8</v>
      </c>
      <c r="FZ173" s="254"/>
      <c r="GA173" s="256"/>
      <c r="GB173" s="232">
        <f t="shared" si="968"/>
        <v>0</v>
      </c>
      <c r="GC173" s="233">
        <f t="shared" si="969"/>
        <v>0</v>
      </c>
      <c r="GD173" s="249">
        <f t="shared" si="970"/>
        <v>0</v>
      </c>
      <c r="GE173" s="233">
        <f t="shared" si="971"/>
        <v>238</v>
      </c>
      <c r="GF173" s="232">
        <f t="shared" si="972"/>
        <v>0</v>
      </c>
      <c r="GG173" s="233">
        <f t="shared" si="973"/>
        <v>0</v>
      </c>
      <c r="GH173" s="232" t="str">
        <f t="shared" si="974"/>
        <v/>
      </c>
      <c r="GI173" s="233">
        <f t="shared" si="975"/>
        <v>690.58999999999992</v>
      </c>
      <c r="GJ173" s="232" t="str">
        <f t="shared" si="976"/>
        <v/>
      </c>
      <c r="GK173" s="233" t="str">
        <f t="shared" si="977"/>
        <v/>
      </c>
      <c r="GL173" s="249">
        <f t="shared" si="978"/>
        <v>0</v>
      </c>
      <c r="GM173" s="233">
        <f t="shared" si="979"/>
        <v>55</v>
      </c>
      <c r="GN173" s="232">
        <f t="shared" si="980"/>
        <v>0</v>
      </c>
      <c r="GO173" s="233">
        <f t="shared" si="981"/>
        <v>0</v>
      </c>
      <c r="GP173" s="232">
        <f t="shared" si="982"/>
        <v>0</v>
      </c>
      <c r="GQ173" s="233">
        <f t="shared" si="983"/>
        <v>234.98000000000002</v>
      </c>
      <c r="GR173" s="232">
        <f t="shared" si="984"/>
        <v>0</v>
      </c>
      <c r="GS173" s="233">
        <f t="shared" si="985"/>
        <v>0</v>
      </c>
      <c r="GT173" s="249">
        <f t="shared" si="986"/>
        <v>0</v>
      </c>
      <c r="GU173" s="233">
        <f t="shared" si="987"/>
        <v>293</v>
      </c>
      <c r="GV173" s="232">
        <f t="shared" si="988"/>
        <v>0</v>
      </c>
      <c r="GW173" s="233">
        <f t="shared" si="989"/>
        <v>0</v>
      </c>
      <c r="GX173" s="232" t="str">
        <f t="shared" si="990"/>
        <v/>
      </c>
      <c r="GY173" s="233">
        <f t="shared" si="991"/>
        <v>925.56999999999994</v>
      </c>
      <c r="GZ173" s="232" t="str">
        <f t="shared" si="992"/>
        <v/>
      </c>
      <c r="HA173" s="233" t="str">
        <f t="shared" si="993"/>
        <v/>
      </c>
      <c r="HB173" s="249">
        <f t="shared" si="994"/>
        <v>0</v>
      </c>
      <c r="HC173" s="233">
        <f t="shared" si="995"/>
        <v>0</v>
      </c>
      <c r="HD173" s="232">
        <f t="shared" si="996"/>
        <v>0</v>
      </c>
      <c r="HE173" s="233">
        <f t="shared" si="997"/>
        <v>0</v>
      </c>
      <c r="HF173" s="232" t="str">
        <f t="shared" si="998"/>
        <v/>
      </c>
      <c r="HG173" s="233" t="str">
        <f t="shared" si="999"/>
        <v/>
      </c>
      <c r="HH173" s="232" t="str">
        <f t="shared" si="1000"/>
        <v/>
      </c>
      <c r="HI173" s="233" t="str">
        <f t="shared" si="1001"/>
        <v/>
      </c>
      <c r="HJ173" s="249" t="str">
        <f t="shared" si="1002"/>
        <v/>
      </c>
      <c r="HK173" s="233">
        <f t="shared" si="1003"/>
        <v>1422.37</v>
      </c>
      <c r="HL173" s="232" t="str">
        <f t="shared" si="1004"/>
        <v/>
      </c>
      <c r="HM173" s="232" t="str">
        <f t="shared" si="1005"/>
        <v/>
      </c>
    </row>
    <row r="174" spans="1:221" ht="15">
      <c r="A174" s="479" t="s">
        <v>108</v>
      </c>
      <c r="B174" s="480" t="s">
        <v>972</v>
      </c>
      <c r="C174" s="481"/>
      <c r="D174" s="482">
        <v>175652</v>
      </c>
      <c r="E174" s="482">
        <v>9</v>
      </c>
      <c r="F174" s="332"/>
      <c r="G174" s="253">
        <v>613</v>
      </c>
      <c r="H174" s="254"/>
      <c r="I174" s="255">
        <v>10</v>
      </c>
      <c r="J174" s="232">
        <f t="shared" si="857"/>
        <v>0</v>
      </c>
      <c r="K174" s="233">
        <f t="shared" si="858"/>
        <v>603</v>
      </c>
      <c r="L174" s="333">
        <v>64</v>
      </c>
      <c r="M174" s="333">
        <v>64</v>
      </c>
      <c r="N174" s="232">
        <f t="shared" si="856"/>
        <v>0</v>
      </c>
      <c r="O174" s="233">
        <f t="shared" si="859"/>
        <v>603</v>
      </c>
      <c r="P174" s="232">
        <f t="shared" si="860"/>
        <v>0</v>
      </c>
      <c r="Q174" s="233">
        <f t="shared" si="861"/>
        <v>0</v>
      </c>
      <c r="R174" s="257"/>
      <c r="S174" s="217">
        <v>0</v>
      </c>
      <c r="T174" s="232">
        <f t="shared" si="862"/>
        <v>0</v>
      </c>
      <c r="U174" s="233">
        <f t="shared" si="863"/>
        <v>0</v>
      </c>
      <c r="V174" s="257"/>
      <c r="W174" s="217">
        <v>0</v>
      </c>
      <c r="X174" s="232">
        <f t="shared" si="864"/>
        <v>0</v>
      </c>
      <c r="Y174" s="233">
        <f t="shared" si="865"/>
        <v>0</v>
      </c>
      <c r="Z174" s="257"/>
      <c r="AA174" s="217">
        <v>0</v>
      </c>
      <c r="AB174" s="232">
        <f t="shared" si="866"/>
        <v>0</v>
      </c>
      <c r="AC174" s="233">
        <f t="shared" si="867"/>
        <v>0</v>
      </c>
      <c r="AD174" s="225">
        <f t="shared" si="868"/>
        <v>0</v>
      </c>
      <c r="AE174" s="233">
        <f t="shared" si="869"/>
        <v>0</v>
      </c>
      <c r="AF174" s="225">
        <f t="shared" si="870"/>
        <v>0</v>
      </c>
      <c r="AG174" s="233">
        <f t="shared" si="871"/>
        <v>0</v>
      </c>
      <c r="AH174" s="257"/>
      <c r="AI174" s="71">
        <v>0</v>
      </c>
      <c r="AJ174" s="232">
        <f t="shared" si="872"/>
        <v>0</v>
      </c>
      <c r="AK174" s="233">
        <f t="shared" si="873"/>
        <v>0</v>
      </c>
      <c r="AL174" s="257"/>
      <c r="AM174" s="71">
        <v>0</v>
      </c>
      <c r="AN174" s="232">
        <f t="shared" si="874"/>
        <v>0</v>
      </c>
      <c r="AO174" s="233">
        <f t="shared" si="875"/>
        <v>0</v>
      </c>
      <c r="AP174" s="254"/>
      <c r="AQ174" s="256">
        <v>0</v>
      </c>
      <c r="AR174" s="232">
        <f t="shared" si="876"/>
        <v>0</v>
      </c>
      <c r="AS174" s="233">
        <f t="shared" si="877"/>
        <v>0</v>
      </c>
      <c r="AT174" s="545">
        <f t="shared" si="878"/>
        <v>0</v>
      </c>
      <c r="AU174" s="546">
        <f t="shared" si="879"/>
        <v>0</v>
      </c>
      <c r="AV174" s="232">
        <f t="shared" si="880"/>
        <v>0</v>
      </c>
      <c r="AW174" s="233">
        <f t="shared" si="881"/>
        <v>0</v>
      </c>
      <c r="AX174" s="254"/>
      <c r="AY174" s="256"/>
      <c r="AZ174" s="232">
        <f t="shared" si="882"/>
        <v>0</v>
      </c>
      <c r="BA174" s="233">
        <f t="shared" si="883"/>
        <v>0</v>
      </c>
      <c r="BB174" s="254"/>
      <c r="BC174" s="256"/>
      <c r="BD174" s="232">
        <f t="shared" si="884"/>
        <v>0</v>
      </c>
      <c r="BE174" s="233">
        <f t="shared" si="885"/>
        <v>0</v>
      </c>
      <c r="BF174" s="254"/>
      <c r="BG174" s="256"/>
      <c r="BH174" s="232">
        <f t="shared" si="886"/>
        <v>0</v>
      </c>
      <c r="BI174" s="233">
        <f t="shared" si="887"/>
        <v>0</v>
      </c>
      <c r="BJ174" s="232">
        <f t="shared" si="888"/>
        <v>0</v>
      </c>
      <c r="BK174" s="233">
        <f t="shared" si="889"/>
        <v>0</v>
      </c>
      <c r="BL174" s="232">
        <f t="shared" si="890"/>
        <v>0</v>
      </c>
      <c r="BM174" s="233">
        <f t="shared" si="891"/>
        <v>0</v>
      </c>
      <c r="BN174" s="257"/>
      <c r="BO174" s="217">
        <v>94</v>
      </c>
      <c r="BP174" s="232">
        <f t="shared" si="892"/>
        <v>0</v>
      </c>
      <c r="BQ174" s="233">
        <f t="shared" si="893"/>
        <v>0</v>
      </c>
      <c r="BR174" s="257"/>
      <c r="BS174" s="217">
        <v>4</v>
      </c>
      <c r="BT174" s="232">
        <f t="shared" si="894"/>
        <v>0</v>
      </c>
      <c r="BU174" s="233">
        <f t="shared" si="895"/>
        <v>0</v>
      </c>
      <c r="BV174" s="254"/>
      <c r="BW174" s="256">
        <v>0</v>
      </c>
      <c r="BX174" s="232">
        <f t="shared" si="896"/>
        <v>0</v>
      </c>
      <c r="BY174" s="233">
        <f t="shared" si="897"/>
        <v>0</v>
      </c>
      <c r="BZ174" s="225">
        <f t="shared" si="898"/>
        <v>0</v>
      </c>
      <c r="CA174" s="233">
        <f t="shared" si="899"/>
        <v>98</v>
      </c>
      <c r="CB174" s="225">
        <f t="shared" si="900"/>
        <v>0</v>
      </c>
      <c r="CC174" s="233">
        <f t="shared" si="901"/>
        <v>0</v>
      </c>
      <c r="CD174" s="257"/>
      <c r="CE174" s="71">
        <v>2.16</v>
      </c>
      <c r="CF174" s="232">
        <f t="shared" si="902"/>
        <v>0</v>
      </c>
      <c r="CG174" s="233">
        <f t="shared" si="903"/>
        <v>203.04000000000002</v>
      </c>
      <c r="CH174" s="257"/>
      <c r="CI174" s="71">
        <v>3</v>
      </c>
      <c r="CJ174" s="232">
        <f t="shared" si="904"/>
        <v>0</v>
      </c>
      <c r="CK174" s="233">
        <f t="shared" si="905"/>
        <v>12</v>
      </c>
      <c r="CL174" s="254"/>
      <c r="CM174" s="256">
        <v>0</v>
      </c>
      <c r="CN174" s="232">
        <f t="shared" si="906"/>
        <v>0</v>
      </c>
      <c r="CO174" s="233">
        <f t="shared" si="907"/>
        <v>0</v>
      </c>
      <c r="CP174" s="232">
        <f t="shared" si="908"/>
        <v>0</v>
      </c>
      <c r="CQ174" s="546">
        <f t="shared" si="909"/>
        <v>2.1942857142857144</v>
      </c>
      <c r="CR174" s="232">
        <f t="shared" si="910"/>
        <v>0</v>
      </c>
      <c r="CS174" s="233">
        <f t="shared" si="911"/>
        <v>215.04000000000002</v>
      </c>
      <c r="CT174" s="254"/>
      <c r="CU174" s="256"/>
      <c r="CV174" s="232">
        <f t="shared" si="912"/>
        <v>0</v>
      </c>
      <c r="CW174" s="233">
        <f t="shared" si="913"/>
        <v>0</v>
      </c>
      <c r="CX174" s="254"/>
      <c r="CY174" s="256"/>
      <c r="CZ174" s="232">
        <f t="shared" si="914"/>
        <v>0</v>
      </c>
      <c r="DA174" s="233">
        <f t="shared" si="915"/>
        <v>0</v>
      </c>
      <c r="DB174" s="254"/>
      <c r="DC174" s="256"/>
      <c r="DD174" s="232">
        <f t="shared" si="916"/>
        <v>0</v>
      </c>
      <c r="DE174" s="233">
        <f t="shared" si="917"/>
        <v>0</v>
      </c>
      <c r="DF174" s="232">
        <f t="shared" si="918"/>
        <v>0</v>
      </c>
      <c r="DG174" s="233">
        <f t="shared" si="919"/>
        <v>0</v>
      </c>
      <c r="DH174" s="232">
        <f t="shared" si="920"/>
        <v>0</v>
      </c>
      <c r="DI174" s="233">
        <f t="shared" si="921"/>
        <v>0</v>
      </c>
      <c r="DJ174" s="232">
        <f t="shared" si="922"/>
        <v>0</v>
      </c>
      <c r="DK174" s="233">
        <f t="shared" si="923"/>
        <v>98</v>
      </c>
      <c r="DL174" s="232">
        <f t="shared" si="924"/>
        <v>0</v>
      </c>
      <c r="DM174" s="233">
        <f t="shared" si="925"/>
        <v>0</v>
      </c>
      <c r="DN174" s="545">
        <f t="shared" si="926"/>
        <v>0</v>
      </c>
      <c r="DO174" s="546">
        <f t="shared" si="927"/>
        <v>2.1942857142857144</v>
      </c>
      <c r="DP174" s="232">
        <f t="shared" si="928"/>
        <v>0</v>
      </c>
      <c r="DQ174" s="233">
        <f t="shared" si="929"/>
        <v>215.04000000000002</v>
      </c>
      <c r="DR174" s="232">
        <f t="shared" si="930"/>
        <v>0</v>
      </c>
      <c r="DS174" s="233">
        <f t="shared" si="931"/>
        <v>0</v>
      </c>
      <c r="DT174" s="232">
        <f t="shared" si="932"/>
        <v>0</v>
      </c>
      <c r="DU174" s="233">
        <f t="shared" si="933"/>
        <v>0</v>
      </c>
      <c r="DV174" s="257"/>
      <c r="DW174" s="217">
        <v>142</v>
      </c>
      <c r="DX174" s="232">
        <f t="shared" si="934"/>
        <v>0</v>
      </c>
      <c r="DY174" s="233">
        <f t="shared" si="935"/>
        <v>0</v>
      </c>
      <c r="DZ174" s="257"/>
      <c r="EA174" s="217">
        <v>63</v>
      </c>
      <c r="EB174" s="232">
        <f t="shared" si="936"/>
        <v>0</v>
      </c>
      <c r="EC174" s="233">
        <f t="shared" si="937"/>
        <v>0</v>
      </c>
      <c r="ED174" s="254"/>
      <c r="EE174" s="256">
        <v>0</v>
      </c>
      <c r="EF174" s="232">
        <f t="shared" si="938"/>
        <v>0</v>
      </c>
      <c r="EG174" s="233">
        <f t="shared" si="939"/>
        <v>0</v>
      </c>
      <c r="EH174" s="225">
        <f t="shared" si="940"/>
        <v>0</v>
      </c>
      <c r="EI174" s="233">
        <f t="shared" si="941"/>
        <v>205</v>
      </c>
      <c r="EJ174" s="225">
        <f t="shared" si="942"/>
        <v>0</v>
      </c>
      <c r="EK174" s="233">
        <f t="shared" si="943"/>
        <v>0</v>
      </c>
      <c r="EL174" s="336"/>
      <c r="EM174" s="71">
        <v>3.7</v>
      </c>
      <c r="EN174" s="232">
        <f t="shared" si="944"/>
        <v>0</v>
      </c>
      <c r="EO174" s="233">
        <f t="shared" si="945"/>
        <v>525.4</v>
      </c>
      <c r="EP174" s="336"/>
      <c r="EQ174" s="71">
        <v>5.77</v>
      </c>
      <c r="ER174" s="232">
        <f t="shared" si="946"/>
        <v>0</v>
      </c>
      <c r="ES174" s="233">
        <f t="shared" si="947"/>
        <v>363.51</v>
      </c>
      <c r="ET174" s="254"/>
      <c r="EU174" s="256">
        <v>0</v>
      </c>
      <c r="EV174" s="232">
        <f t="shared" si="948"/>
        <v>0</v>
      </c>
      <c r="EW174" s="233">
        <f t="shared" si="949"/>
        <v>0</v>
      </c>
      <c r="EX174" s="545">
        <f t="shared" si="950"/>
        <v>0</v>
      </c>
      <c r="EY174" s="546">
        <f t="shared" si="951"/>
        <v>4.3361463414634143</v>
      </c>
      <c r="EZ174" s="232">
        <f t="shared" si="952"/>
        <v>0</v>
      </c>
      <c r="FA174" s="233">
        <f t="shared" si="953"/>
        <v>888.91</v>
      </c>
      <c r="FB174" s="254"/>
      <c r="FC174" s="256"/>
      <c r="FD174" s="232">
        <f t="shared" si="954"/>
        <v>0</v>
      </c>
      <c r="FE174" s="233">
        <f t="shared" si="955"/>
        <v>0</v>
      </c>
      <c r="FF174" s="254"/>
      <c r="FG174" s="256"/>
      <c r="FH174" s="232">
        <f t="shared" si="956"/>
        <v>0</v>
      </c>
      <c r="FI174" s="233">
        <f t="shared" si="957"/>
        <v>0</v>
      </c>
      <c r="FJ174" s="254"/>
      <c r="FK174" s="256"/>
      <c r="FL174" s="232">
        <f t="shared" si="958"/>
        <v>0</v>
      </c>
      <c r="FM174" s="233">
        <f t="shared" si="959"/>
        <v>0</v>
      </c>
      <c r="FN174" s="232">
        <f t="shared" si="960"/>
        <v>0</v>
      </c>
      <c r="FO174" s="233">
        <f t="shared" si="961"/>
        <v>0</v>
      </c>
      <c r="FP174" s="232">
        <f t="shared" si="962"/>
        <v>0</v>
      </c>
      <c r="FQ174" s="233">
        <f t="shared" si="963"/>
        <v>0</v>
      </c>
      <c r="FR174" s="257"/>
      <c r="FS174" s="217">
        <v>300</v>
      </c>
      <c r="FT174" s="232">
        <f t="shared" si="964"/>
        <v>0</v>
      </c>
      <c r="FU174" s="233">
        <f t="shared" si="965"/>
        <v>0</v>
      </c>
      <c r="FV174" s="257"/>
      <c r="FW174" s="217">
        <v>4.76</v>
      </c>
      <c r="FX174" s="232">
        <f t="shared" si="966"/>
        <v>0</v>
      </c>
      <c r="FY174" s="233">
        <f t="shared" si="967"/>
        <v>1428</v>
      </c>
      <c r="FZ174" s="254"/>
      <c r="GA174" s="256"/>
      <c r="GB174" s="232">
        <f t="shared" si="968"/>
        <v>0</v>
      </c>
      <c r="GC174" s="233">
        <f t="shared" si="969"/>
        <v>0</v>
      </c>
      <c r="GD174" s="249">
        <f t="shared" si="970"/>
        <v>0</v>
      </c>
      <c r="GE174" s="233">
        <f t="shared" si="971"/>
        <v>236</v>
      </c>
      <c r="GF174" s="232">
        <f t="shared" si="972"/>
        <v>0</v>
      </c>
      <c r="GG174" s="233">
        <f t="shared" si="973"/>
        <v>0</v>
      </c>
      <c r="GH174" s="232" t="str">
        <f t="shared" si="974"/>
        <v/>
      </c>
      <c r="GI174" s="233">
        <f t="shared" si="975"/>
        <v>728.44</v>
      </c>
      <c r="GJ174" s="232" t="str">
        <f t="shared" si="976"/>
        <v/>
      </c>
      <c r="GK174" s="233" t="str">
        <f t="shared" si="977"/>
        <v/>
      </c>
      <c r="GL174" s="249">
        <f t="shared" si="978"/>
        <v>0</v>
      </c>
      <c r="GM174" s="233">
        <f t="shared" si="979"/>
        <v>67</v>
      </c>
      <c r="GN174" s="232">
        <f t="shared" si="980"/>
        <v>0</v>
      </c>
      <c r="GO174" s="233">
        <f t="shared" si="981"/>
        <v>0</v>
      </c>
      <c r="GP174" s="232">
        <f t="shared" si="982"/>
        <v>0</v>
      </c>
      <c r="GQ174" s="233">
        <f t="shared" si="983"/>
        <v>375.51</v>
      </c>
      <c r="GR174" s="232">
        <f t="shared" si="984"/>
        <v>0</v>
      </c>
      <c r="GS174" s="233">
        <f t="shared" si="985"/>
        <v>0</v>
      </c>
      <c r="GT174" s="249">
        <f t="shared" si="986"/>
        <v>0</v>
      </c>
      <c r="GU174" s="233">
        <f t="shared" si="987"/>
        <v>303</v>
      </c>
      <c r="GV174" s="232">
        <f t="shared" si="988"/>
        <v>0</v>
      </c>
      <c r="GW174" s="233">
        <f t="shared" si="989"/>
        <v>0</v>
      </c>
      <c r="GX174" s="232" t="str">
        <f t="shared" si="990"/>
        <v/>
      </c>
      <c r="GY174" s="233">
        <f t="shared" si="991"/>
        <v>1103.95</v>
      </c>
      <c r="GZ174" s="232" t="str">
        <f t="shared" si="992"/>
        <v/>
      </c>
      <c r="HA174" s="233" t="str">
        <f t="shared" si="993"/>
        <v/>
      </c>
      <c r="HB174" s="249">
        <f t="shared" si="994"/>
        <v>0</v>
      </c>
      <c r="HC174" s="233">
        <f t="shared" si="995"/>
        <v>0</v>
      </c>
      <c r="HD174" s="232">
        <f t="shared" si="996"/>
        <v>0</v>
      </c>
      <c r="HE174" s="233">
        <f t="shared" si="997"/>
        <v>0</v>
      </c>
      <c r="HF174" s="232" t="str">
        <f t="shared" si="998"/>
        <v/>
      </c>
      <c r="HG174" s="233" t="str">
        <f t="shared" si="999"/>
        <v/>
      </c>
      <c r="HH174" s="232" t="str">
        <f t="shared" si="1000"/>
        <v/>
      </c>
      <c r="HI174" s="233" t="str">
        <f t="shared" si="1001"/>
        <v/>
      </c>
      <c r="HJ174" s="249" t="str">
        <f t="shared" si="1002"/>
        <v/>
      </c>
      <c r="HK174" s="233">
        <f t="shared" si="1003"/>
        <v>2531.9499999999998</v>
      </c>
      <c r="HL174" s="232" t="str">
        <f t="shared" si="1004"/>
        <v/>
      </c>
      <c r="HM174" s="232" t="str">
        <f t="shared" si="1005"/>
        <v/>
      </c>
    </row>
    <row r="175" spans="1:221" ht="15">
      <c r="A175" s="479" t="s">
        <v>108</v>
      </c>
      <c r="B175" s="480" t="s">
        <v>973</v>
      </c>
      <c r="C175" s="481"/>
      <c r="D175" s="482">
        <v>175810</v>
      </c>
      <c r="E175" s="482">
        <v>9</v>
      </c>
      <c r="F175" s="332"/>
      <c r="G175" s="253">
        <v>983</v>
      </c>
      <c r="H175" s="254"/>
      <c r="I175" s="255">
        <v>18</v>
      </c>
      <c r="J175" s="232">
        <f t="shared" si="857"/>
        <v>0</v>
      </c>
      <c r="K175" s="233">
        <f t="shared" si="858"/>
        <v>965</v>
      </c>
      <c r="L175" s="333">
        <v>64</v>
      </c>
      <c r="M175" s="333">
        <v>64</v>
      </c>
      <c r="N175" s="232">
        <f t="shared" si="856"/>
        <v>0</v>
      </c>
      <c r="O175" s="233">
        <f t="shared" si="859"/>
        <v>965</v>
      </c>
      <c r="P175" s="232">
        <f t="shared" si="860"/>
        <v>0</v>
      </c>
      <c r="Q175" s="233">
        <f t="shared" si="861"/>
        <v>0</v>
      </c>
      <c r="R175" s="257"/>
      <c r="S175" s="217">
        <v>0</v>
      </c>
      <c r="T175" s="232">
        <f t="shared" si="862"/>
        <v>0</v>
      </c>
      <c r="U175" s="233">
        <f t="shared" si="863"/>
        <v>0</v>
      </c>
      <c r="V175" s="257"/>
      <c r="W175" s="217">
        <v>21</v>
      </c>
      <c r="X175" s="232">
        <f t="shared" si="864"/>
        <v>0</v>
      </c>
      <c r="Y175" s="233">
        <f t="shared" si="865"/>
        <v>0</v>
      </c>
      <c r="Z175" s="257"/>
      <c r="AA175" s="217">
        <v>0</v>
      </c>
      <c r="AB175" s="232">
        <f t="shared" si="866"/>
        <v>0</v>
      </c>
      <c r="AC175" s="233">
        <f t="shared" si="867"/>
        <v>0</v>
      </c>
      <c r="AD175" s="225">
        <f t="shared" si="868"/>
        <v>0</v>
      </c>
      <c r="AE175" s="233">
        <f t="shared" si="869"/>
        <v>21</v>
      </c>
      <c r="AF175" s="225">
        <f t="shared" si="870"/>
        <v>0</v>
      </c>
      <c r="AG175" s="233">
        <f t="shared" si="871"/>
        <v>0</v>
      </c>
      <c r="AH175" s="257"/>
      <c r="AI175" s="71">
        <v>0</v>
      </c>
      <c r="AJ175" s="232">
        <f t="shared" si="872"/>
        <v>0</v>
      </c>
      <c r="AK175" s="233">
        <f t="shared" si="873"/>
        <v>0</v>
      </c>
      <c r="AL175" s="257"/>
      <c r="AM175" s="71">
        <v>2.93</v>
      </c>
      <c r="AN175" s="232">
        <f t="shared" si="874"/>
        <v>0</v>
      </c>
      <c r="AO175" s="233">
        <f t="shared" si="875"/>
        <v>61.53</v>
      </c>
      <c r="AP175" s="254"/>
      <c r="AQ175" s="256">
        <v>0</v>
      </c>
      <c r="AR175" s="232">
        <f t="shared" si="876"/>
        <v>0</v>
      </c>
      <c r="AS175" s="233">
        <f t="shared" si="877"/>
        <v>0</v>
      </c>
      <c r="AT175" s="545">
        <f t="shared" si="878"/>
        <v>0</v>
      </c>
      <c r="AU175" s="546">
        <f t="shared" si="879"/>
        <v>2.93</v>
      </c>
      <c r="AV175" s="232">
        <f t="shared" si="880"/>
        <v>0</v>
      </c>
      <c r="AW175" s="233">
        <f t="shared" si="881"/>
        <v>61.53</v>
      </c>
      <c r="AX175" s="254"/>
      <c r="AY175" s="256"/>
      <c r="AZ175" s="232">
        <f t="shared" si="882"/>
        <v>0</v>
      </c>
      <c r="BA175" s="233">
        <f t="shared" si="883"/>
        <v>0</v>
      </c>
      <c r="BB175" s="254"/>
      <c r="BC175" s="256"/>
      <c r="BD175" s="232">
        <f t="shared" si="884"/>
        <v>0</v>
      </c>
      <c r="BE175" s="233">
        <f t="shared" si="885"/>
        <v>0</v>
      </c>
      <c r="BF175" s="254"/>
      <c r="BG175" s="256"/>
      <c r="BH175" s="232">
        <f t="shared" si="886"/>
        <v>0</v>
      </c>
      <c r="BI175" s="233">
        <f t="shared" si="887"/>
        <v>0</v>
      </c>
      <c r="BJ175" s="232">
        <f t="shared" si="888"/>
        <v>0</v>
      </c>
      <c r="BK175" s="233">
        <f t="shared" si="889"/>
        <v>0</v>
      </c>
      <c r="BL175" s="232">
        <f t="shared" si="890"/>
        <v>0</v>
      </c>
      <c r="BM175" s="233">
        <f t="shared" si="891"/>
        <v>0</v>
      </c>
      <c r="BN175" s="257"/>
      <c r="BO175" s="217">
        <v>153</v>
      </c>
      <c r="BP175" s="232">
        <f t="shared" si="892"/>
        <v>0</v>
      </c>
      <c r="BQ175" s="233">
        <f t="shared" si="893"/>
        <v>0</v>
      </c>
      <c r="BR175" s="257"/>
      <c r="BS175" s="217">
        <v>7</v>
      </c>
      <c r="BT175" s="232">
        <f t="shared" si="894"/>
        <v>0</v>
      </c>
      <c r="BU175" s="233">
        <f t="shared" si="895"/>
        <v>0</v>
      </c>
      <c r="BV175" s="254"/>
      <c r="BW175" s="256">
        <v>0</v>
      </c>
      <c r="BX175" s="232">
        <f t="shared" si="896"/>
        <v>0</v>
      </c>
      <c r="BY175" s="233">
        <f t="shared" si="897"/>
        <v>0</v>
      </c>
      <c r="BZ175" s="225">
        <f t="shared" si="898"/>
        <v>0</v>
      </c>
      <c r="CA175" s="233">
        <f t="shared" si="899"/>
        <v>160</v>
      </c>
      <c r="CB175" s="225">
        <f t="shared" si="900"/>
        <v>0</v>
      </c>
      <c r="CC175" s="233">
        <f t="shared" si="901"/>
        <v>0</v>
      </c>
      <c r="CD175" s="257"/>
      <c r="CE175" s="71">
        <v>2.97</v>
      </c>
      <c r="CF175" s="232">
        <f t="shared" si="902"/>
        <v>0</v>
      </c>
      <c r="CG175" s="233">
        <f t="shared" si="903"/>
        <v>454.41</v>
      </c>
      <c r="CH175" s="257"/>
      <c r="CI175" s="71">
        <v>3</v>
      </c>
      <c r="CJ175" s="232">
        <f t="shared" si="904"/>
        <v>0</v>
      </c>
      <c r="CK175" s="233">
        <f t="shared" si="905"/>
        <v>21</v>
      </c>
      <c r="CL175" s="254"/>
      <c r="CM175" s="256">
        <v>0</v>
      </c>
      <c r="CN175" s="232">
        <f t="shared" si="906"/>
        <v>0</v>
      </c>
      <c r="CO175" s="233">
        <f t="shared" si="907"/>
        <v>0</v>
      </c>
      <c r="CP175" s="232">
        <f t="shared" si="908"/>
        <v>0</v>
      </c>
      <c r="CQ175" s="546">
        <f t="shared" si="909"/>
        <v>2.9713125000000002</v>
      </c>
      <c r="CR175" s="232">
        <f t="shared" si="910"/>
        <v>0</v>
      </c>
      <c r="CS175" s="233">
        <f t="shared" si="911"/>
        <v>475.41</v>
      </c>
      <c r="CT175" s="254"/>
      <c r="CU175" s="256"/>
      <c r="CV175" s="232">
        <f t="shared" si="912"/>
        <v>0</v>
      </c>
      <c r="CW175" s="233">
        <f t="shared" si="913"/>
        <v>0</v>
      </c>
      <c r="CX175" s="254"/>
      <c r="CY175" s="256"/>
      <c r="CZ175" s="232">
        <f t="shared" si="914"/>
        <v>0</v>
      </c>
      <c r="DA175" s="233">
        <f t="shared" si="915"/>
        <v>0</v>
      </c>
      <c r="DB175" s="254"/>
      <c r="DC175" s="256"/>
      <c r="DD175" s="232">
        <f t="shared" si="916"/>
        <v>0</v>
      </c>
      <c r="DE175" s="233">
        <f t="shared" si="917"/>
        <v>0</v>
      </c>
      <c r="DF175" s="232">
        <f t="shared" si="918"/>
        <v>0</v>
      </c>
      <c r="DG175" s="233">
        <f t="shared" si="919"/>
        <v>0</v>
      </c>
      <c r="DH175" s="232">
        <f t="shared" si="920"/>
        <v>0</v>
      </c>
      <c r="DI175" s="233">
        <f t="shared" si="921"/>
        <v>0</v>
      </c>
      <c r="DJ175" s="232">
        <f t="shared" si="922"/>
        <v>0</v>
      </c>
      <c r="DK175" s="233">
        <f t="shared" si="923"/>
        <v>181</v>
      </c>
      <c r="DL175" s="232">
        <f t="shared" si="924"/>
        <v>0</v>
      </c>
      <c r="DM175" s="233">
        <f t="shared" si="925"/>
        <v>0</v>
      </c>
      <c r="DN175" s="545">
        <f t="shared" si="926"/>
        <v>0</v>
      </c>
      <c r="DO175" s="546">
        <f t="shared" si="927"/>
        <v>2.966519337016575</v>
      </c>
      <c r="DP175" s="232">
        <f t="shared" si="928"/>
        <v>0</v>
      </c>
      <c r="DQ175" s="233">
        <f t="shared" si="929"/>
        <v>536.94000000000005</v>
      </c>
      <c r="DR175" s="232">
        <f t="shared" si="930"/>
        <v>0</v>
      </c>
      <c r="DS175" s="233">
        <f t="shared" si="931"/>
        <v>0</v>
      </c>
      <c r="DT175" s="232">
        <f t="shared" si="932"/>
        <v>0</v>
      </c>
      <c r="DU175" s="233">
        <f t="shared" si="933"/>
        <v>0</v>
      </c>
      <c r="DV175" s="257"/>
      <c r="DW175" s="217">
        <v>213</v>
      </c>
      <c r="DX175" s="232">
        <f t="shared" si="934"/>
        <v>0</v>
      </c>
      <c r="DY175" s="233">
        <f t="shared" si="935"/>
        <v>0</v>
      </c>
      <c r="DZ175" s="257"/>
      <c r="EA175" s="217">
        <v>117</v>
      </c>
      <c r="EB175" s="232">
        <f t="shared" si="936"/>
        <v>0</v>
      </c>
      <c r="EC175" s="233">
        <f t="shared" si="937"/>
        <v>0</v>
      </c>
      <c r="ED175" s="254"/>
      <c r="EE175" s="256">
        <v>0</v>
      </c>
      <c r="EF175" s="232">
        <f t="shared" si="938"/>
        <v>0</v>
      </c>
      <c r="EG175" s="233">
        <f t="shared" si="939"/>
        <v>0</v>
      </c>
      <c r="EH175" s="225">
        <f t="shared" si="940"/>
        <v>0</v>
      </c>
      <c r="EI175" s="233">
        <f t="shared" si="941"/>
        <v>330</v>
      </c>
      <c r="EJ175" s="225">
        <f t="shared" si="942"/>
        <v>0</v>
      </c>
      <c r="EK175" s="233">
        <f t="shared" si="943"/>
        <v>0</v>
      </c>
      <c r="EL175" s="336"/>
      <c r="EM175" s="71">
        <v>3.34</v>
      </c>
      <c r="EN175" s="232">
        <f t="shared" si="944"/>
        <v>0</v>
      </c>
      <c r="EO175" s="233">
        <f t="shared" si="945"/>
        <v>711.42</v>
      </c>
      <c r="EP175" s="336"/>
      <c r="EQ175" s="71">
        <v>4.1500000000000004</v>
      </c>
      <c r="ER175" s="232">
        <f t="shared" si="946"/>
        <v>0</v>
      </c>
      <c r="ES175" s="233">
        <f t="shared" si="947"/>
        <v>485.55000000000007</v>
      </c>
      <c r="ET175" s="254"/>
      <c r="EU175" s="256">
        <v>0</v>
      </c>
      <c r="EV175" s="232">
        <f t="shared" si="948"/>
        <v>0</v>
      </c>
      <c r="EW175" s="233">
        <f t="shared" si="949"/>
        <v>0</v>
      </c>
      <c r="EX175" s="545">
        <f t="shared" si="950"/>
        <v>0</v>
      </c>
      <c r="EY175" s="546">
        <f t="shared" si="951"/>
        <v>3.6271818181818181</v>
      </c>
      <c r="EZ175" s="232">
        <f t="shared" si="952"/>
        <v>0</v>
      </c>
      <c r="FA175" s="233">
        <f t="shared" si="953"/>
        <v>1196.97</v>
      </c>
      <c r="FB175" s="254"/>
      <c r="FC175" s="256"/>
      <c r="FD175" s="232">
        <f t="shared" si="954"/>
        <v>0</v>
      </c>
      <c r="FE175" s="233">
        <f t="shared" si="955"/>
        <v>0</v>
      </c>
      <c r="FF175" s="254"/>
      <c r="FG175" s="256"/>
      <c r="FH175" s="232">
        <f t="shared" si="956"/>
        <v>0</v>
      </c>
      <c r="FI175" s="233">
        <f t="shared" si="957"/>
        <v>0</v>
      </c>
      <c r="FJ175" s="254"/>
      <c r="FK175" s="256"/>
      <c r="FL175" s="232">
        <f t="shared" si="958"/>
        <v>0</v>
      </c>
      <c r="FM175" s="233">
        <f t="shared" si="959"/>
        <v>0</v>
      </c>
      <c r="FN175" s="232">
        <f t="shared" si="960"/>
        <v>0</v>
      </c>
      <c r="FO175" s="233">
        <f t="shared" si="961"/>
        <v>0</v>
      </c>
      <c r="FP175" s="232">
        <f t="shared" si="962"/>
        <v>0</v>
      </c>
      <c r="FQ175" s="233">
        <f t="shared" si="963"/>
        <v>0</v>
      </c>
      <c r="FR175" s="257"/>
      <c r="FS175" s="217">
        <v>454</v>
      </c>
      <c r="FT175" s="232">
        <f t="shared" si="964"/>
        <v>0</v>
      </c>
      <c r="FU175" s="233">
        <f t="shared" si="965"/>
        <v>0</v>
      </c>
      <c r="FV175" s="257"/>
      <c r="FW175" s="217">
        <v>5.05</v>
      </c>
      <c r="FX175" s="232">
        <f t="shared" si="966"/>
        <v>0</v>
      </c>
      <c r="FY175" s="233">
        <f t="shared" si="967"/>
        <v>2292.6999999999998</v>
      </c>
      <c r="FZ175" s="254"/>
      <c r="GA175" s="256"/>
      <c r="GB175" s="232">
        <f t="shared" si="968"/>
        <v>0</v>
      </c>
      <c r="GC175" s="233">
        <f t="shared" si="969"/>
        <v>0</v>
      </c>
      <c r="GD175" s="249">
        <f t="shared" si="970"/>
        <v>0</v>
      </c>
      <c r="GE175" s="233">
        <f t="shared" si="971"/>
        <v>366</v>
      </c>
      <c r="GF175" s="232">
        <f t="shared" si="972"/>
        <v>0</v>
      </c>
      <c r="GG175" s="233">
        <f t="shared" si="973"/>
        <v>0</v>
      </c>
      <c r="GH175" s="232" t="str">
        <f t="shared" si="974"/>
        <v/>
      </c>
      <c r="GI175" s="233">
        <f t="shared" si="975"/>
        <v>1165.83</v>
      </c>
      <c r="GJ175" s="232" t="str">
        <f t="shared" si="976"/>
        <v/>
      </c>
      <c r="GK175" s="233" t="str">
        <f t="shared" si="977"/>
        <v/>
      </c>
      <c r="GL175" s="249">
        <f t="shared" si="978"/>
        <v>0</v>
      </c>
      <c r="GM175" s="233">
        <f t="shared" si="979"/>
        <v>145</v>
      </c>
      <c r="GN175" s="232">
        <f t="shared" si="980"/>
        <v>0</v>
      </c>
      <c r="GO175" s="233">
        <f t="shared" si="981"/>
        <v>0</v>
      </c>
      <c r="GP175" s="232">
        <f t="shared" si="982"/>
        <v>0</v>
      </c>
      <c r="GQ175" s="233">
        <f t="shared" si="983"/>
        <v>568.08000000000004</v>
      </c>
      <c r="GR175" s="232">
        <f t="shared" si="984"/>
        <v>0</v>
      </c>
      <c r="GS175" s="233">
        <f t="shared" si="985"/>
        <v>0</v>
      </c>
      <c r="GT175" s="249">
        <f t="shared" si="986"/>
        <v>0</v>
      </c>
      <c r="GU175" s="233">
        <f t="shared" si="987"/>
        <v>511</v>
      </c>
      <c r="GV175" s="232">
        <f t="shared" si="988"/>
        <v>0</v>
      </c>
      <c r="GW175" s="233">
        <f t="shared" si="989"/>
        <v>0</v>
      </c>
      <c r="GX175" s="232" t="str">
        <f t="shared" si="990"/>
        <v/>
      </c>
      <c r="GY175" s="233">
        <f t="shared" si="991"/>
        <v>1733.9099999999999</v>
      </c>
      <c r="GZ175" s="232" t="str">
        <f t="shared" si="992"/>
        <v/>
      </c>
      <c r="HA175" s="233" t="str">
        <f t="shared" si="993"/>
        <v/>
      </c>
      <c r="HB175" s="249">
        <f t="shared" si="994"/>
        <v>0</v>
      </c>
      <c r="HC175" s="233">
        <f t="shared" si="995"/>
        <v>0</v>
      </c>
      <c r="HD175" s="232">
        <f t="shared" si="996"/>
        <v>0</v>
      </c>
      <c r="HE175" s="233">
        <f t="shared" si="997"/>
        <v>0</v>
      </c>
      <c r="HF175" s="232" t="str">
        <f t="shared" si="998"/>
        <v/>
      </c>
      <c r="HG175" s="233" t="str">
        <f t="shared" si="999"/>
        <v/>
      </c>
      <c r="HH175" s="232" t="str">
        <f t="shared" si="1000"/>
        <v/>
      </c>
      <c r="HI175" s="233" t="str">
        <f t="shared" si="1001"/>
        <v/>
      </c>
      <c r="HJ175" s="249" t="str">
        <f t="shared" si="1002"/>
        <v/>
      </c>
      <c r="HK175" s="233">
        <f t="shared" si="1003"/>
        <v>4026.6099999999997</v>
      </c>
      <c r="HL175" s="232" t="str">
        <f t="shared" si="1004"/>
        <v/>
      </c>
      <c r="HM175" s="232" t="str">
        <f t="shared" si="1005"/>
        <v/>
      </c>
    </row>
    <row r="176" spans="1:221" ht="15">
      <c r="A176" s="479" t="s">
        <v>108</v>
      </c>
      <c r="B176" s="480" t="s">
        <v>974</v>
      </c>
      <c r="C176" s="481"/>
      <c r="D176" s="482">
        <v>175883</v>
      </c>
      <c r="E176" s="482">
        <v>9</v>
      </c>
      <c r="F176" s="332"/>
      <c r="G176" s="253">
        <v>613</v>
      </c>
      <c r="H176" s="254"/>
      <c r="I176" s="255">
        <v>5</v>
      </c>
      <c r="J176" s="232">
        <f t="shared" si="857"/>
        <v>0</v>
      </c>
      <c r="K176" s="233">
        <f t="shared" si="858"/>
        <v>608</v>
      </c>
      <c r="L176" s="333">
        <v>64</v>
      </c>
      <c r="M176" s="333">
        <v>64</v>
      </c>
      <c r="N176" s="232">
        <f t="shared" si="856"/>
        <v>0</v>
      </c>
      <c r="O176" s="233">
        <f t="shared" si="859"/>
        <v>608</v>
      </c>
      <c r="P176" s="232">
        <f t="shared" si="860"/>
        <v>0</v>
      </c>
      <c r="Q176" s="233">
        <f t="shared" si="861"/>
        <v>0</v>
      </c>
      <c r="R176" s="257"/>
      <c r="S176" s="217">
        <v>1</v>
      </c>
      <c r="T176" s="232">
        <f t="shared" si="862"/>
        <v>0</v>
      </c>
      <c r="U176" s="233">
        <f t="shared" si="863"/>
        <v>0</v>
      </c>
      <c r="V176" s="257"/>
      <c r="W176" s="217">
        <v>32</v>
      </c>
      <c r="X176" s="232">
        <f t="shared" si="864"/>
        <v>0</v>
      </c>
      <c r="Y176" s="233">
        <f t="shared" si="865"/>
        <v>0</v>
      </c>
      <c r="Z176" s="257"/>
      <c r="AA176" s="217">
        <v>0</v>
      </c>
      <c r="AB176" s="232">
        <f t="shared" si="866"/>
        <v>0</v>
      </c>
      <c r="AC176" s="233">
        <f t="shared" si="867"/>
        <v>0</v>
      </c>
      <c r="AD176" s="225">
        <f t="shared" si="868"/>
        <v>0</v>
      </c>
      <c r="AE176" s="233">
        <f t="shared" si="869"/>
        <v>33</v>
      </c>
      <c r="AF176" s="225">
        <f t="shared" si="870"/>
        <v>0</v>
      </c>
      <c r="AG176" s="233">
        <f t="shared" si="871"/>
        <v>0</v>
      </c>
      <c r="AH176" s="257"/>
      <c r="AI176" s="71">
        <v>2.5</v>
      </c>
      <c r="AJ176" s="232">
        <f t="shared" si="872"/>
        <v>0</v>
      </c>
      <c r="AK176" s="233">
        <f t="shared" si="873"/>
        <v>2.5</v>
      </c>
      <c r="AL176" s="257"/>
      <c r="AM176" s="71">
        <v>3.45</v>
      </c>
      <c r="AN176" s="232">
        <f t="shared" si="874"/>
        <v>0</v>
      </c>
      <c r="AO176" s="233">
        <f t="shared" si="875"/>
        <v>110.4</v>
      </c>
      <c r="AP176" s="254"/>
      <c r="AQ176" s="256">
        <v>0</v>
      </c>
      <c r="AR176" s="232">
        <f t="shared" si="876"/>
        <v>0</v>
      </c>
      <c r="AS176" s="233">
        <f t="shared" si="877"/>
        <v>0</v>
      </c>
      <c r="AT176" s="545">
        <f t="shared" si="878"/>
        <v>0</v>
      </c>
      <c r="AU176" s="546">
        <f t="shared" si="879"/>
        <v>3.4212121212121214</v>
      </c>
      <c r="AV176" s="232">
        <f t="shared" si="880"/>
        <v>0</v>
      </c>
      <c r="AW176" s="233">
        <f t="shared" si="881"/>
        <v>112.9</v>
      </c>
      <c r="AX176" s="254"/>
      <c r="AY176" s="256"/>
      <c r="AZ176" s="232">
        <f t="shared" si="882"/>
        <v>0</v>
      </c>
      <c r="BA176" s="233">
        <f t="shared" si="883"/>
        <v>0</v>
      </c>
      <c r="BB176" s="254"/>
      <c r="BC176" s="256"/>
      <c r="BD176" s="232">
        <f t="shared" si="884"/>
        <v>0</v>
      </c>
      <c r="BE176" s="233">
        <f t="shared" si="885"/>
        <v>0</v>
      </c>
      <c r="BF176" s="254"/>
      <c r="BG176" s="256"/>
      <c r="BH176" s="232">
        <f t="shared" si="886"/>
        <v>0</v>
      </c>
      <c r="BI176" s="233">
        <f t="shared" si="887"/>
        <v>0</v>
      </c>
      <c r="BJ176" s="232">
        <f t="shared" si="888"/>
        <v>0</v>
      </c>
      <c r="BK176" s="233">
        <f t="shared" si="889"/>
        <v>0</v>
      </c>
      <c r="BL176" s="232">
        <f t="shared" si="890"/>
        <v>0</v>
      </c>
      <c r="BM176" s="233">
        <f t="shared" si="891"/>
        <v>0</v>
      </c>
      <c r="BN176" s="257"/>
      <c r="BO176" s="217">
        <v>303</v>
      </c>
      <c r="BP176" s="232">
        <f t="shared" si="892"/>
        <v>0</v>
      </c>
      <c r="BQ176" s="233">
        <f t="shared" si="893"/>
        <v>0</v>
      </c>
      <c r="BR176" s="257"/>
      <c r="BS176" s="217">
        <v>50</v>
      </c>
      <c r="BT176" s="232">
        <f t="shared" si="894"/>
        <v>0</v>
      </c>
      <c r="BU176" s="233">
        <f t="shared" si="895"/>
        <v>0</v>
      </c>
      <c r="BV176" s="254"/>
      <c r="BW176" s="256">
        <v>0</v>
      </c>
      <c r="BX176" s="232">
        <f t="shared" si="896"/>
        <v>0</v>
      </c>
      <c r="BY176" s="233">
        <f t="shared" si="897"/>
        <v>0</v>
      </c>
      <c r="BZ176" s="225">
        <f t="shared" si="898"/>
        <v>0</v>
      </c>
      <c r="CA176" s="233">
        <f t="shared" si="899"/>
        <v>353</v>
      </c>
      <c r="CB176" s="225">
        <f t="shared" si="900"/>
        <v>0</v>
      </c>
      <c r="CC176" s="233">
        <f t="shared" si="901"/>
        <v>0</v>
      </c>
      <c r="CD176" s="257"/>
      <c r="CE176" s="71">
        <v>3.6</v>
      </c>
      <c r="CF176" s="232">
        <f t="shared" si="902"/>
        <v>0</v>
      </c>
      <c r="CG176" s="233">
        <f t="shared" si="903"/>
        <v>1090.8</v>
      </c>
      <c r="CH176" s="257"/>
      <c r="CI176" s="71">
        <v>3.68</v>
      </c>
      <c r="CJ176" s="232">
        <f t="shared" si="904"/>
        <v>0</v>
      </c>
      <c r="CK176" s="233">
        <f t="shared" si="905"/>
        <v>184</v>
      </c>
      <c r="CL176" s="254"/>
      <c r="CM176" s="256">
        <v>0</v>
      </c>
      <c r="CN176" s="232">
        <f t="shared" si="906"/>
        <v>0</v>
      </c>
      <c r="CO176" s="233">
        <f t="shared" si="907"/>
        <v>0</v>
      </c>
      <c r="CP176" s="232">
        <f t="shared" si="908"/>
        <v>0</v>
      </c>
      <c r="CQ176" s="546">
        <f t="shared" si="909"/>
        <v>3.6113314447592066</v>
      </c>
      <c r="CR176" s="232">
        <f t="shared" si="910"/>
        <v>0</v>
      </c>
      <c r="CS176" s="233">
        <f t="shared" si="911"/>
        <v>1274.8</v>
      </c>
      <c r="CT176" s="254"/>
      <c r="CU176" s="256"/>
      <c r="CV176" s="232">
        <f t="shared" si="912"/>
        <v>0</v>
      </c>
      <c r="CW176" s="233">
        <f t="shared" si="913"/>
        <v>0</v>
      </c>
      <c r="CX176" s="254"/>
      <c r="CY176" s="256"/>
      <c r="CZ176" s="232">
        <f t="shared" si="914"/>
        <v>0</v>
      </c>
      <c r="DA176" s="233">
        <f t="shared" si="915"/>
        <v>0</v>
      </c>
      <c r="DB176" s="254"/>
      <c r="DC176" s="256"/>
      <c r="DD176" s="232">
        <f t="shared" si="916"/>
        <v>0</v>
      </c>
      <c r="DE176" s="233">
        <f t="shared" si="917"/>
        <v>0</v>
      </c>
      <c r="DF176" s="232">
        <f t="shared" si="918"/>
        <v>0</v>
      </c>
      <c r="DG176" s="233">
        <f t="shared" si="919"/>
        <v>0</v>
      </c>
      <c r="DH176" s="232">
        <f t="shared" si="920"/>
        <v>0</v>
      </c>
      <c r="DI176" s="233">
        <f t="shared" si="921"/>
        <v>0</v>
      </c>
      <c r="DJ176" s="232">
        <f t="shared" si="922"/>
        <v>0</v>
      </c>
      <c r="DK176" s="233">
        <f t="shared" si="923"/>
        <v>386</v>
      </c>
      <c r="DL176" s="232">
        <f t="shared" si="924"/>
        <v>0</v>
      </c>
      <c r="DM176" s="233">
        <f t="shared" si="925"/>
        <v>0</v>
      </c>
      <c r="DN176" s="545">
        <f t="shared" si="926"/>
        <v>0</v>
      </c>
      <c r="DO176" s="546">
        <f t="shared" si="927"/>
        <v>3.5950777202072541</v>
      </c>
      <c r="DP176" s="232">
        <f t="shared" si="928"/>
        <v>0</v>
      </c>
      <c r="DQ176" s="233">
        <f t="shared" si="929"/>
        <v>1387.7</v>
      </c>
      <c r="DR176" s="232">
        <f t="shared" si="930"/>
        <v>0</v>
      </c>
      <c r="DS176" s="233">
        <f t="shared" si="931"/>
        <v>0</v>
      </c>
      <c r="DT176" s="232">
        <f t="shared" si="932"/>
        <v>0</v>
      </c>
      <c r="DU176" s="233">
        <f t="shared" si="933"/>
        <v>0</v>
      </c>
      <c r="DV176" s="257"/>
      <c r="DW176" s="217">
        <v>82</v>
      </c>
      <c r="DX176" s="232">
        <f t="shared" si="934"/>
        <v>0</v>
      </c>
      <c r="DY176" s="233">
        <f t="shared" si="935"/>
        <v>0</v>
      </c>
      <c r="DZ176" s="257"/>
      <c r="EA176" s="217">
        <v>26</v>
      </c>
      <c r="EB176" s="232">
        <f t="shared" si="936"/>
        <v>0</v>
      </c>
      <c r="EC176" s="233">
        <f t="shared" si="937"/>
        <v>0</v>
      </c>
      <c r="ED176" s="254"/>
      <c r="EE176" s="256">
        <v>0</v>
      </c>
      <c r="EF176" s="232">
        <f t="shared" si="938"/>
        <v>0</v>
      </c>
      <c r="EG176" s="233">
        <f t="shared" si="939"/>
        <v>0</v>
      </c>
      <c r="EH176" s="225">
        <f t="shared" si="940"/>
        <v>0</v>
      </c>
      <c r="EI176" s="233">
        <f t="shared" si="941"/>
        <v>108</v>
      </c>
      <c r="EJ176" s="225">
        <f t="shared" si="942"/>
        <v>0</v>
      </c>
      <c r="EK176" s="233">
        <f t="shared" si="943"/>
        <v>0</v>
      </c>
      <c r="EL176" s="336"/>
      <c r="EM176" s="71">
        <v>3.45</v>
      </c>
      <c r="EN176" s="232">
        <f t="shared" si="944"/>
        <v>0</v>
      </c>
      <c r="EO176" s="233">
        <f t="shared" si="945"/>
        <v>282.90000000000003</v>
      </c>
      <c r="EP176" s="336"/>
      <c r="EQ176" s="71">
        <v>6.52</v>
      </c>
      <c r="ER176" s="232">
        <f t="shared" si="946"/>
        <v>0</v>
      </c>
      <c r="ES176" s="233">
        <f t="shared" si="947"/>
        <v>169.51999999999998</v>
      </c>
      <c r="ET176" s="254"/>
      <c r="EU176" s="256">
        <v>0</v>
      </c>
      <c r="EV176" s="232">
        <f t="shared" si="948"/>
        <v>0</v>
      </c>
      <c r="EW176" s="233">
        <f t="shared" si="949"/>
        <v>0</v>
      </c>
      <c r="EX176" s="545">
        <f t="shared" si="950"/>
        <v>0</v>
      </c>
      <c r="EY176" s="546">
        <f t="shared" si="951"/>
        <v>4.1890740740740746</v>
      </c>
      <c r="EZ176" s="232">
        <f t="shared" si="952"/>
        <v>0</v>
      </c>
      <c r="FA176" s="233">
        <f t="shared" si="953"/>
        <v>452.42000000000007</v>
      </c>
      <c r="FB176" s="254"/>
      <c r="FC176" s="256"/>
      <c r="FD176" s="232">
        <f t="shared" si="954"/>
        <v>0</v>
      </c>
      <c r="FE176" s="233">
        <f t="shared" si="955"/>
        <v>0</v>
      </c>
      <c r="FF176" s="254"/>
      <c r="FG176" s="256"/>
      <c r="FH176" s="232">
        <f t="shared" si="956"/>
        <v>0</v>
      </c>
      <c r="FI176" s="233">
        <f t="shared" si="957"/>
        <v>0</v>
      </c>
      <c r="FJ176" s="254"/>
      <c r="FK176" s="256"/>
      <c r="FL176" s="232">
        <f t="shared" si="958"/>
        <v>0</v>
      </c>
      <c r="FM176" s="233">
        <f t="shared" si="959"/>
        <v>0</v>
      </c>
      <c r="FN176" s="232">
        <f t="shared" si="960"/>
        <v>0</v>
      </c>
      <c r="FO176" s="233">
        <f t="shared" si="961"/>
        <v>0</v>
      </c>
      <c r="FP176" s="232">
        <f t="shared" si="962"/>
        <v>0</v>
      </c>
      <c r="FQ176" s="233">
        <f t="shared" si="963"/>
        <v>0</v>
      </c>
      <c r="FR176" s="257"/>
      <c r="FS176" s="217">
        <v>114</v>
      </c>
      <c r="FT176" s="232">
        <f t="shared" si="964"/>
        <v>0</v>
      </c>
      <c r="FU176" s="233">
        <f t="shared" si="965"/>
        <v>0</v>
      </c>
      <c r="FV176" s="257"/>
      <c r="FW176" s="217">
        <v>4.79</v>
      </c>
      <c r="FX176" s="232">
        <f t="shared" si="966"/>
        <v>0</v>
      </c>
      <c r="FY176" s="233">
        <f t="shared" si="967"/>
        <v>546.06000000000006</v>
      </c>
      <c r="FZ176" s="254"/>
      <c r="GA176" s="256"/>
      <c r="GB176" s="232">
        <f t="shared" si="968"/>
        <v>0</v>
      </c>
      <c r="GC176" s="233">
        <f t="shared" si="969"/>
        <v>0</v>
      </c>
      <c r="GD176" s="249">
        <f t="shared" si="970"/>
        <v>0</v>
      </c>
      <c r="GE176" s="233">
        <f t="shared" si="971"/>
        <v>386</v>
      </c>
      <c r="GF176" s="232">
        <f t="shared" si="972"/>
        <v>0</v>
      </c>
      <c r="GG176" s="233">
        <f t="shared" si="973"/>
        <v>0</v>
      </c>
      <c r="GH176" s="232" t="str">
        <f t="shared" si="974"/>
        <v/>
      </c>
      <c r="GI176" s="233">
        <f t="shared" si="975"/>
        <v>1376.2</v>
      </c>
      <c r="GJ176" s="232" t="str">
        <f t="shared" si="976"/>
        <v/>
      </c>
      <c r="GK176" s="233" t="str">
        <f t="shared" si="977"/>
        <v/>
      </c>
      <c r="GL176" s="249">
        <f t="shared" si="978"/>
        <v>0</v>
      </c>
      <c r="GM176" s="233">
        <f t="shared" si="979"/>
        <v>108</v>
      </c>
      <c r="GN176" s="232">
        <f t="shared" si="980"/>
        <v>0</v>
      </c>
      <c r="GO176" s="233">
        <f t="shared" si="981"/>
        <v>0</v>
      </c>
      <c r="GP176" s="232">
        <f t="shared" si="982"/>
        <v>0</v>
      </c>
      <c r="GQ176" s="233">
        <f t="shared" si="983"/>
        <v>463.91999999999996</v>
      </c>
      <c r="GR176" s="232">
        <f t="shared" si="984"/>
        <v>0</v>
      </c>
      <c r="GS176" s="233">
        <f t="shared" si="985"/>
        <v>0</v>
      </c>
      <c r="GT176" s="249">
        <f t="shared" si="986"/>
        <v>0</v>
      </c>
      <c r="GU176" s="233">
        <f t="shared" si="987"/>
        <v>494</v>
      </c>
      <c r="GV176" s="232">
        <f t="shared" si="988"/>
        <v>0</v>
      </c>
      <c r="GW176" s="233">
        <f t="shared" si="989"/>
        <v>0</v>
      </c>
      <c r="GX176" s="232" t="str">
        <f t="shared" si="990"/>
        <v/>
      </c>
      <c r="GY176" s="233">
        <f t="shared" si="991"/>
        <v>1840.12</v>
      </c>
      <c r="GZ176" s="232" t="str">
        <f t="shared" si="992"/>
        <v/>
      </c>
      <c r="HA176" s="233" t="str">
        <f t="shared" si="993"/>
        <v/>
      </c>
      <c r="HB176" s="249">
        <f t="shared" si="994"/>
        <v>0</v>
      </c>
      <c r="HC176" s="233">
        <f t="shared" si="995"/>
        <v>0</v>
      </c>
      <c r="HD176" s="232">
        <f t="shared" si="996"/>
        <v>0</v>
      </c>
      <c r="HE176" s="233">
        <f t="shared" si="997"/>
        <v>0</v>
      </c>
      <c r="HF176" s="232" t="str">
        <f t="shared" si="998"/>
        <v/>
      </c>
      <c r="HG176" s="233" t="str">
        <f t="shared" si="999"/>
        <v/>
      </c>
      <c r="HH176" s="232" t="str">
        <f t="shared" si="1000"/>
        <v/>
      </c>
      <c r="HI176" s="233" t="str">
        <f t="shared" si="1001"/>
        <v/>
      </c>
      <c r="HJ176" s="249" t="str">
        <f t="shared" si="1002"/>
        <v/>
      </c>
      <c r="HK176" s="233">
        <f t="shared" si="1003"/>
        <v>2386.1800000000003</v>
      </c>
      <c r="HL176" s="232" t="str">
        <f t="shared" si="1004"/>
        <v/>
      </c>
      <c r="HM176" s="232" t="str">
        <f t="shared" si="1005"/>
        <v/>
      </c>
    </row>
    <row r="177" spans="1:221" ht="15">
      <c r="A177" s="479" t="s">
        <v>108</v>
      </c>
      <c r="B177" s="480" t="s">
        <v>975</v>
      </c>
      <c r="C177" s="481" t="s">
        <v>982</v>
      </c>
      <c r="D177" s="482">
        <v>175935</v>
      </c>
      <c r="E177" s="482">
        <v>9</v>
      </c>
      <c r="F177" s="332"/>
      <c r="G177" s="253">
        <v>524</v>
      </c>
      <c r="H177" s="254"/>
      <c r="I177" s="255">
        <v>7</v>
      </c>
      <c r="J177" s="232">
        <f t="shared" si="857"/>
        <v>0</v>
      </c>
      <c r="K177" s="233">
        <f t="shared" si="858"/>
        <v>517</v>
      </c>
      <c r="L177" s="333">
        <v>62</v>
      </c>
      <c r="M177" s="333">
        <v>62</v>
      </c>
      <c r="N177" s="232">
        <f t="shared" si="856"/>
        <v>0</v>
      </c>
      <c r="O177" s="233">
        <f t="shared" si="859"/>
        <v>517</v>
      </c>
      <c r="P177" s="232">
        <f t="shared" si="860"/>
        <v>0</v>
      </c>
      <c r="Q177" s="233">
        <f t="shared" si="861"/>
        <v>0</v>
      </c>
      <c r="R177" s="257"/>
      <c r="S177" s="217">
        <v>0</v>
      </c>
      <c r="T177" s="232">
        <f t="shared" si="862"/>
        <v>0</v>
      </c>
      <c r="U177" s="233">
        <f t="shared" si="863"/>
        <v>0</v>
      </c>
      <c r="V177" s="257"/>
      <c r="W177" s="217">
        <v>36</v>
      </c>
      <c r="X177" s="232">
        <f t="shared" si="864"/>
        <v>0</v>
      </c>
      <c r="Y177" s="233">
        <f t="shared" si="865"/>
        <v>0</v>
      </c>
      <c r="Z177" s="257"/>
      <c r="AA177" s="217">
        <v>0</v>
      </c>
      <c r="AB177" s="232">
        <f t="shared" si="866"/>
        <v>0</v>
      </c>
      <c r="AC177" s="233">
        <f t="shared" si="867"/>
        <v>0</v>
      </c>
      <c r="AD177" s="225">
        <f t="shared" si="868"/>
        <v>0</v>
      </c>
      <c r="AE177" s="233">
        <f t="shared" si="869"/>
        <v>36</v>
      </c>
      <c r="AF177" s="225">
        <f t="shared" si="870"/>
        <v>0</v>
      </c>
      <c r="AG177" s="233">
        <f t="shared" si="871"/>
        <v>0</v>
      </c>
      <c r="AH177" s="257"/>
      <c r="AI177" s="71">
        <v>0</v>
      </c>
      <c r="AJ177" s="232">
        <f t="shared" si="872"/>
        <v>0</v>
      </c>
      <c r="AK177" s="233">
        <f t="shared" si="873"/>
        <v>0</v>
      </c>
      <c r="AL177" s="257"/>
      <c r="AM177" s="71">
        <v>4.6500000000000004</v>
      </c>
      <c r="AN177" s="232">
        <f t="shared" si="874"/>
        <v>0</v>
      </c>
      <c r="AO177" s="233">
        <f t="shared" si="875"/>
        <v>167.4</v>
      </c>
      <c r="AP177" s="254"/>
      <c r="AQ177" s="256">
        <v>0</v>
      </c>
      <c r="AR177" s="232">
        <f t="shared" si="876"/>
        <v>0</v>
      </c>
      <c r="AS177" s="233">
        <f t="shared" si="877"/>
        <v>0</v>
      </c>
      <c r="AT177" s="545">
        <f t="shared" si="878"/>
        <v>0</v>
      </c>
      <c r="AU177" s="546">
        <f t="shared" si="879"/>
        <v>4.6500000000000004</v>
      </c>
      <c r="AV177" s="232">
        <f t="shared" si="880"/>
        <v>0</v>
      </c>
      <c r="AW177" s="233">
        <f t="shared" si="881"/>
        <v>167.4</v>
      </c>
      <c r="AX177" s="254"/>
      <c r="AY177" s="256"/>
      <c r="AZ177" s="232">
        <f t="shared" si="882"/>
        <v>0</v>
      </c>
      <c r="BA177" s="233">
        <f t="shared" si="883"/>
        <v>0</v>
      </c>
      <c r="BB177" s="254"/>
      <c r="BC177" s="256"/>
      <c r="BD177" s="232">
        <f t="shared" si="884"/>
        <v>0</v>
      </c>
      <c r="BE177" s="233">
        <f t="shared" si="885"/>
        <v>0</v>
      </c>
      <c r="BF177" s="254"/>
      <c r="BG177" s="256"/>
      <c r="BH177" s="232">
        <f t="shared" si="886"/>
        <v>0</v>
      </c>
      <c r="BI177" s="233">
        <f t="shared" si="887"/>
        <v>0</v>
      </c>
      <c r="BJ177" s="232">
        <f t="shared" si="888"/>
        <v>0</v>
      </c>
      <c r="BK177" s="233">
        <f t="shared" si="889"/>
        <v>0</v>
      </c>
      <c r="BL177" s="232">
        <f t="shared" si="890"/>
        <v>0</v>
      </c>
      <c r="BM177" s="233">
        <f t="shared" si="891"/>
        <v>0</v>
      </c>
      <c r="BN177" s="257"/>
      <c r="BO177" s="217">
        <v>82</v>
      </c>
      <c r="BP177" s="232">
        <f t="shared" si="892"/>
        <v>0</v>
      </c>
      <c r="BQ177" s="233">
        <f t="shared" si="893"/>
        <v>0</v>
      </c>
      <c r="BR177" s="257"/>
      <c r="BS177" s="217">
        <v>11</v>
      </c>
      <c r="BT177" s="232">
        <f t="shared" si="894"/>
        <v>0</v>
      </c>
      <c r="BU177" s="233">
        <f t="shared" si="895"/>
        <v>0</v>
      </c>
      <c r="BV177" s="254"/>
      <c r="BW177" s="256">
        <v>0</v>
      </c>
      <c r="BX177" s="232">
        <f t="shared" si="896"/>
        <v>0</v>
      </c>
      <c r="BY177" s="233">
        <f t="shared" si="897"/>
        <v>0</v>
      </c>
      <c r="BZ177" s="225">
        <f t="shared" si="898"/>
        <v>0</v>
      </c>
      <c r="CA177" s="233">
        <f t="shared" si="899"/>
        <v>93</v>
      </c>
      <c r="CB177" s="225">
        <f t="shared" si="900"/>
        <v>0</v>
      </c>
      <c r="CC177" s="233">
        <f t="shared" si="901"/>
        <v>0</v>
      </c>
      <c r="CD177" s="257"/>
      <c r="CE177" s="71">
        <v>5.64</v>
      </c>
      <c r="CF177" s="232">
        <f t="shared" si="902"/>
        <v>0</v>
      </c>
      <c r="CG177" s="233">
        <f t="shared" si="903"/>
        <v>462.47999999999996</v>
      </c>
      <c r="CH177" s="257"/>
      <c r="CI177" s="71">
        <v>5.45</v>
      </c>
      <c r="CJ177" s="232">
        <f t="shared" si="904"/>
        <v>0</v>
      </c>
      <c r="CK177" s="233">
        <f t="shared" si="905"/>
        <v>59.95</v>
      </c>
      <c r="CL177" s="254"/>
      <c r="CM177" s="256">
        <v>0</v>
      </c>
      <c r="CN177" s="232">
        <f t="shared" si="906"/>
        <v>0</v>
      </c>
      <c r="CO177" s="233">
        <f t="shared" si="907"/>
        <v>0</v>
      </c>
      <c r="CP177" s="232">
        <f t="shared" si="908"/>
        <v>0</v>
      </c>
      <c r="CQ177" s="546">
        <f t="shared" si="909"/>
        <v>5.6175268817204298</v>
      </c>
      <c r="CR177" s="232">
        <f t="shared" si="910"/>
        <v>0</v>
      </c>
      <c r="CS177" s="233">
        <f t="shared" si="911"/>
        <v>522.42999999999995</v>
      </c>
      <c r="CT177" s="254"/>
      <c r="CU177" s="256"/>
      <c r="CV177" s="232">
        <f t="shared" si="912"/>
        <v>0</v>
      </c>
      <c r="CW177" s="233">
        <f t="shared" si="913"/>
        <v>0</v>
      </c>
      <c r="CX177" s="254"/>
      <c r="CY177" s="256"/>
      <c r="CZ177" s="232">
        <f t="shared" si="914"/>
        <v>0</v>
      </c>
      <c r="DA177" s="233">
        <f t="shared" si="915"/>
        <v>0</v>
      </c>
      <c r="DB177" s="254"/>
      <c r="DC177" s="256"/>
      <c r="DD177" s="232">
        <f t="shared" si="916"/>
        <v>0</v>
      </c>
      <c r="DE177" s="233">
        <f t="shared" si="917"/>
        <v>0</v>
      </c>
      <c r="DF177" s="232">
        <f t="shared" si="918"/>
        <v>0</v>
      </c>
      <c r="DG177" s="233">
        <f t="shared" si="919"/>
        <v>0</v>
      </c>
      <c r="DH177" s="232">
        <f t="shared" si="920"/>
        <v>0</v>
      </c>
      <c r="DI177" s="233">
        <f t="shared" si="921"/>
        <v>0</v>
      </c>
      <c r="DJ177" s="232">
        <f t="shared" si="922"/>
        <v>0</v>
      </c>
      <c r="DK177" s="233">
        <f t="shared" si="923"/>
        <v>129</v>
      </c>
      <c r="DL177" s="232">
        <f t="shared" si="924"/>
        <v>0</v>
      </c>
      <c r="DM177" s="233">
        <f t="shared" si="925"/>
        <v>0</v>
      </c>
      <c r="DN177" s="545">
        <f t="shared" si="926"/>
        <v>0</v>
      </c>
      <c r="DO177" s="546">
        <f t="shared" si="927"/>
        <v>5.347519379844961</v>
      </c>
      <c r="DP177" s="232">
        <f t="shared" si="928"/>
        <v>0</v>
      </c>
      <c r="DQ177" s="233">
        <f t="shared" si="929"/>
        <v>689.82999999999993</v>
      </c>
      <c r="DR177" s="232">
        <f t="shared" si="930"/>
        <v>0</v>
      </c>
      <c r="DS177" s="233">
        <f t="shared" si="931"/>
        <v>0</v>
      </c>
      <c r="DT177" s="232">
        <f t="shared" si="932"/>
        <v>0</v>
      </c>
      <c r="DU177" s="233">
        <f t="shared" si="933"/>
        <v>0</v>
      </c>
      <c r="DV177" s="257"/>
      <c r="DW177" s="217">
        <v>48</v>
      </c>
      <c r="DX177" s="232">
        <f t="shared" si="934"/>
        <v>0</v>
      </c>
      <c r="DY177" s="233">
        <f t="shared" si="935"/>
        <v>0</v>
      </c>
      <c r="DZ177" s="257"/>
      <c r="EA177" s="217">
        <v>16</v>
      </c>
      <c r="EB177" s="232">
        <f t="shared" si="936"/>
        <v>0</v>
      </c>
      <c r="EC177" s="233">
        <f t="shared" si="937"/>
        <v>0</v>
      </c>
      <c r="ED177" s="254"/>
      <c r="EE177" s="256">
        <v>0</v>
      </c>
      <c r="EF177" s="232">
        <f t="shared" si="938"/>
        <v>0</v>
      </c>
      <c r="EG177" s="233">
        <f t="shared" si="939"/>
        <v>0</v>
      </c>
      <c r="EH177" s="225">
        <f t="shared" si="940"/>
        <v>0</v>
      </c>
      <c r="EI177" s="233">
        <f t="shared" si="941"/>
        <v>64</v>
      </c>
      <c r="EJ177" s="225">
        <f t="shared" si="942"/>
        <v>0</v>
      </c>
      <c r="EK177" s="233">
        <f t="shared" si="943"/>
        <v>0</v>
      </c>
      <c r="EL177" s="336"/>
      <c r="EM177" s="71">
        <v>3.26</v>
      </c>
      <c r="EN177" s="232">
        <f t="shared" si="944"/>
        <v>0</v>
      </c>
      <c r="EO177" s="233">
        <f t="shared" si="945"/>
        <v>156.47999999999999</v>
      </c>
      <c r="EP177" s="336"/>
      <c r="EQ177" s="71">
        <v>4</v>
      </c>
      <c r="ER177" s="232">
        <f t="shared" si="946"/>
        <v>0</v>
      </c>
      <c r="ES177" s="233">
        <f t="shared" si="947"/>
        <v>64</v>
      </c>
      <c r="ET177" s="254"/>
      <c r="EU177" s="256">
        <v>0</v>
      </c>
      <c r="EV177" s="232">
        <f t="shared" si="948"/>
        <v>0</v>
      </c>
      <c r="EW177" s="233">
        <f t="shared" si="949"/>
        <v>0</v>
      </c>
      <c r="EX177" s="545">
        <f t="shared" si="950"/>
        <v>0</v>
      </c>
      <c r="EY177" s="546">
        <f t="shared" si="951"/>
        <v>3.4449999999999998</v>
      </c>
      <c r="EZ177" s="232">
        <f t="shared" si="952"/>
        <v>0</v>
      </c>
      <c r="FA177" s="233">
        <f t="shared" si="953"/>
        <v>220.48</v>
      </c>
      <c r="FB177" s="254"/>
      <c r="FC177" s="256"/>
      <c r="FD177" s="232">
        <f t="shared" si="954"/>
        <v>0</v>
      </c>
      <c r="FE177" s="233">
        <f t="shared" si="955"/>
        <v>0</v>
      </c>
      <c r="FF177" s="254"/>
      <c r="FG177" s="256"/>
      <c r="FH177" s="232">
        <f t="shared" si="956"/>
        <v>0</v>
      </c>
      <c r="FI177" s="233">
        <f t="shared" si="957"/>
        <v>0</v>
      </c>
      <c r="FJ177" s="254"/>
      <c r="FK177" s="256"/>
      <c r="FL177" s="232">
        <f t="shared" si="958"/>
        <v>0</v>
      </c>
      <c r="FM177" s="233">
        <f t="shared" si="959"/>
        <v>0</v>
      </c>
      <c r="FN177" s="232">
        <f t="shared" si="960"/>
        <v>0</v>
      </c>
      <c r="FO177" s="233">
        <f t="shared" si="961"/>
        <v>0</v>
      </c>
      <c r="FP177" s="232">
        <f t="shared" si="962"/>
        <v>0</v>
      </c>
      <c r="FQ177" s="233">
        <f t="shared" si="963"/>
        <v>0</v>
      </c>
      <c r="FR177" s="257"/>
      <c r="FS177" s="217">
        <v>324</v>
      </c>
      <c r="FT177" s="232">
        <f t="shared" si="964"/>
        <v>0</v>
      </c>
      <c r="FU177" s="233">
        <f t="shared" si="965"/>
        <v>0</v>
      </c>
      <c r="FV177" s="257"/>
      <c r="FW177" s="217">
        <v>4.5999999999999996</v>
      </c>
      <c r="FX177" s="232">
        <f t="shared" si="966"/>
        <v>0</v>
      </c>
      <c r="FY177" s="233">
        <f t="shared" si="967"/>
        <v>1490.3999999999999</v>
      </c>
      <c r="FZ177" s="254"/>
      <c r="GA177" s="256"/>
      <c r="GB177" s="232">
        <f t="shared" si="968"/>
        <v>0</v>
      </c>
      <c r="GC177" s="233">
        <f t="shared" si="969"/>
        <v>0</v>
      </c>
      <c r="GD177" s="249">
        <f t="shared" si="970"/>
        <v>0</v>
      </c>
      <c r="GE177" s="233">
        <f t="shared" si="971"/>
        <v>130</v>
      </c>
      <c r="GF177" s="232">
        <f t="shared" si="972"/>
        <v>0</v>
      </c>
      <c r="GG177" s="233">
        <f t="shared" si="973"/>
        <v>0</v>
      </c>
      <c r="GH177" s="232" t="str">
        <f t="shared" si="974"/>
        <v/>
      </c>
      <c r="GI177" s="233">
        <f t="shared" si="975"/>
        <v>618.95999999999992</v>
      </c>
      <c r="GJ177" s="232" t="str">
        <f t="shared" si="976"/>
        <v/>
      </c>
      <c r="GK177" s="233" t="str">
        <f t="shared" si="977"/>
        <v/>
      </c>
      <c r="GL177" s="249">
        <f t="shared" si="978"/>
        <v>0</v>
      </c>
      <c r="GM177" s="233">
        <f t="shared" si="979"/>
        <v>63</v>
      </c>
      <c r="GN177" s="232">
        <f t="shared" si="980"/>
        <v>0</v>
      </c>
      <c r="GO177" s="233">
        <f t="shared" si="981"/>
        <v>0</v>
      </c>
      <c r="GP177" s="232">
        <f t="shared" si="982"/>
        <v>0</v>
      </c>
      <c r="GQ177" s="233">
        <f t="shared" si="983"/>
        <v>291.35000000000002</v>
      </c>
      <c r="GR177" s="232">
        <f t="shared" si="984"/>
        <v>0</v>
      </c>
      <c r="GS177" s="233">
        <f t="shared" si="985"/>
        <v>0</v>
      </c>
      <c r="GT177" s="249">
        <f t="shared" si="986"/>
        <v>0</v>
      </c>
      <c r="GU177" s="233">
        <f t="shared" si="987"/>
        <v>193</v>
      </c>
      <c r="GV177" s="232">
        <f t="shared" si="988"/>
        <v>0</v>
      </c>
      <c r="GW177" s="233">
        <f t="shared" si="989"/>
        <v>0</v>
      </c>
      <c r="GX177" s="232" t="str">
        <f t="shared" si="990"/>
        <v/>
      </c>
      <c r="GY177" s="233">
        <f t="shared" si="991"/>
        <v>910.31</v>
      </c>
      <c r="GZ177" s="232" t="str">
        <f t="shared" si="992"/>
        <v/>
      </c>
      <c r="HA177" s="233" t="str">
        <f t="shared" si="993"/>
        <v/>
      </c>
      <c r="HB177" s="249">
        <f t="shared" si="994"/>
        <v>0</v>
      </c>
      <c r="HC177" s="233">
        <f t="shared" si="995"/>
        <v>0</v>
      </c>
      <c r="HD177" s="232">
        <f t="shared" si="996"/>
        <v>0</v>
      </c>
      <c r="HE177" s="233">
        <f t="shared" si="997"/>
        <v>0</v>
      </c>
      <c r="HF177" s="232" t="str">
        <f t="shared" si="998"/>
        <v/>
      </c>
      <c r="HG177" s="233" t="str">
        <f t="shared" si="999"/>
        <v/>
      </c>
      <c r="HH177" s="232" t="str">
        <f t="shared" si="1000"/>
        <v/>
      </c>
      <c r="HI177" s="233" t="str">
        <f t="shared" si="1001"/>
        <v/>
      </c>
      <c r="HJ177" s="249" t="str">
        <f t="shared" si="1002"/>
        <v/>
      </c>
      <c r="HK177" s="233">
        <f t="shared" si="1003"/>
        <v>2400.71</v>
      </c>
      <c r="HL177" s="232" t="str">
        <f t="shared" si="1004"/>
        <v/>
      </c>
      <c r="HM177" s="232" t="str">
        <f t="shared" si="1005"/>
        <v/>
      </c>
    </row>
    <row r="178" spans="1:221" ht="15">
      <c r="A178" s="479" t="s">
        <v>108</v>
      </c>
      <c r="B178" s="480" t="s">
        <v>976</v>
      </c>
      <c r="C178" s="481" t="s">
        <v>982</v>
      </c>
      <c r="D178" s="482">
        <v>176008</v>
      </c>
      <c r="E178" s="482">
        <v>9</v>
      </c>
      <c r="F178" s="332"/>
      <c r="G178" s="253">
        <v>368</v>
      </c>
      <c r="H178" s="254"/>
      <c r="I178" s="255">
        <v>10</v>
      </c>
      <c r="J178" s="232">
        <f t="shared" si="857"/>
        <v>0</v>
      </c>
      <c r="K178" s="233">
        <f t="shared" si="858"/>
        <v>358</v>
      </c>
      <c r="L178" s="333">
        <v>62</v>
      </c>
      <c r="M178" s="333">
        <v>62</v>
      </c>
      <c r="N178" s="232">
        <f t="shared" si="856"/>
        <v>0</v>
      </c>
      <c r="O178" s="233">
        <f t="shared" si="859"/>
        <v>358</v>
      </c>
      <c r="P178" s="232">
        <f t="shared" si="860"/>
        <v>0</v>
      </c>
      <c r="Q178" s="233">
        <f t="shared" si="861"/>
        <v>0</v>
      </c>
      <c r="R178" s="257"/>
      <c r="S178" s="217">
        <v>0</v>
      </c>
      <c r="T178" s="232">
        <f t="shared" si="862"/>
        <v>0</v>
      </c>
      <c r="U178" s="233">
        <f t="shared" si="863"/>
        <v>0</v>
      </c>
      <c r="V178" s="257"/>
      <c r="W178" s="217">
        <v>0</v>
      </c>
      <c r="X178" s="232">
        <f t="shared" si="864"/>
        <v>0</v>
      </c>
      <c r="Y178" s="233">
        <f t="shared" si="865"/>
        <v>0</v>
      </c>
      <c r="Z178" s="257"/>
      <c r="AA178" s="217">
        <v>0</v>
      </c>
      <c r="AB178" s="232">
        <f t="shared" si="866"/>
        <v>0</v>
      </c>
      <c r="AC178" s="233">
        <f t="shared" si="867"/>
        <v>0</v>
      </c>
      <c r="AD178" s="225">
        <f t="shared" si="868"/>
        <v>0</v>
      </c>
      <c r="AE178" s="233">
        <f t="shared" si="869"/>
        <v>0</v>
      </c>
      <c r="AF178" s="225">
        <f t="shared" si="870"/>
        <v>0</v>
      </c>
      <c r="AG178" s="233">
        <f t="shared" si="871"/>
        <v>0</v>
      </c>
      <c r="AH178" s="257"/>
      <c r="AI178" s="71">
        <v>0</v>
      </c>
      <c r="AJ178" s="232">
        <f t="shared" si="872"/>
        <v>0</v>
      </c>
      <c r="AK178" s="233">
        <f t="shared" si="873"/>
        <v>0</v>
      </c>
      <c r="AL178" s="257"/>
      <c r="AM178" s="71">
        <v>0</v>
      </c>
      <c r="AN178" s="232">
        <f t="shared" si="874"/>
        <v>0</v>
      </c>
      <c r="AO178" s="233">
        <f t="shared" si="875"/>
        <v>0</v>
      </c>
      <c r="AP178" s="254"/>
      <c r="AQ178" s="256">
        <v>0</v>
      </c>
      <c r="AR178" s="232">
        <f t="shared" si="876"/>
        <v>0</v>
      </c>
      <c r="AS178" s="233">
        <f t="shared" si="877"/>
        <v>0</v>
      </c>
      <c r="AT178" s="545">
        <f t="shared" si="878"/>
        <v>0</v>
      </c>
      <c r="AU178" s="546">
        <f t="shared" si="879"/>
        <v>0</v>
      </c>
      <c r="AV178" s="232">
        <f t="shared" si="880"/>
        <v>0</v>
      </c>
      <c r="AW178" s="233">
        <f t="shared" si="881"/>
        <v>0</v>
      </c>
      <c r="AX178" s="254"/>
      <c r="AY178" s="256"/>
      <c r="AZ178" s="232">
        <f t="shared" si="882"/>
        <v>0</v>
      </c>
      <c r="BA178" s="233">
        <f t="shared" si="883"/>
        <v>0</v>
      </c>
      <c r="BB178" s="254"/>
      <c r="BC178" s="256"/>
      <c r="BD178" s="232">
        <f t="shared" si="884"/>
        <v>0</v>
      </c>
      <c r="BE178" s="233">
        <f t="shared" si="885"/>
        <v>0</v>
      </c>
      <c r="BF178" s="254"/>
      <c r="BG178" s="256"/>
      <c r="BH178" s="232">
        <f t="shared" si="886"/>
        <v>0</v>
      </c>
      <c r="BI178" s="233">
        <f t="shared" si="887"/>
        <v>0</v>
      </c>
      <c r="BJ178" s="232">
        <f t="shared" si="888"/>
        <v>0</v>
      </c>
      <c r="BK178" s="233">
        <f t="shared" si="889"/>
        <v>0</v>
      </c>
      <c r="BL178" s="232">
        <f t="shared" si="890"/>
        <v>0</v>
      </c>
      <c r="BM178" s="233">
        <f t="shared" si="891"/>
        <v>0</v>
      </c>
      <c r="BN178" s="257"/>
      <c r="BO178" s="217">
        <v>0</v>
      </c>
      <c r="BP178" s="232">
        <f t="shared" si="892"/>
        <v>0</v>
      </c>
      <c r="BQ178" s="233">
        <f t="shared" si="893"/>
        <v>0</v>
      </c>
      <c r="BR178" s="257"/>
      <c r="BS178" s="217">
        <v>0</v>
      </c>
      <c r="BT178" s="232">
        <f t="shared" si="894"/>
        <v>0</v>
      </c>
      <c r="BU178" s="233">
        <f t="shared" si="895"/>
        <v>0</v>
      </c>
      <c r="BV178" s="254"/>
      <c r="BW178" s="256">
        <v>0</v>
      </c>
      <c r="BX178" s="232">
        <f t="shared" si="896"/>
        <v>0</v>
      </c>
      <c r="BY178" s="233">
        <f t="shared" si="897"/>
        <v>0</v>
      </c>
      <c r="BZ178" s="225">
        <f t="shared" si="898"/>
        <v>0</v>
      </c>
      <c r="CA178" s="233">
        <f t="shared" si="899"/>
        <v>0</v>
      </c>
      <c r="CB178" s="225">
        <f t="shared" si="900"/>
        <v>0</v>
      </c>
      <c r="CC178" s="233">
        <f t="shared" si="901"/>
        <v>0</v>
      </c>
      <c r="CD178" s="257"/>
      <c r="CE178" s="71">
        <v>0</v>
      </c>
      <c r="CF178" s="232">
        <f t="shared" si="902"/>
        <v>0</v>
      </c>
      <c r="CG178" s="233">
        <f t="shared" si="903"/>
        <v>0</v>
      </c>
      <c r="CH178" s="257"/>
      <c r="CI178" s="71">
        <v>0</v>
      </c>
      <c r="CJ178" s="232">
        <f t="shared" si="904"/>
        <v>0</v>
      </c>
      <c r="CK178" s="233">
        <f t="shared" si="905"/>
        <v>0</v>
      </c>
      <c r="CL178" s="254"/>
      <c r="CM178" s="256">
        <v>0</v>
      </c>
      <c r="CN178" s="232">
        <f t="shared" si="906"/>
        <v>0</v>
      </c>
      <c r="CO178" s="233">
        <f t="shared" si="907"/>
        <v>0</v>
      </c>
      <c r="CP178" s="232">
        <f t="shared" si="908"/>
        <v>0</v>
      </c>
      <c r="CQ178" s="546">
        <f t="shared" si="909"/>
        <v>0</v>
      </c>
      <c r="CR178" s="232">
        <f t="shared" si="910"/>
        <v>0</v>
      </c>
      <c r="CS178" s="233">
        <f t="shared" si="911"/>
        <v>0</v>
      </c>
      <c r="CT178" s="254"/>
      <c r="CU178" s="256"/>
      <c r="CV178" s="232">
        <f t="shared" si="912"/>
        <v>0</v>
      </c>
      <c r="CW178" s="233">
        <f t="shared" si="913"/>
        <v>0</v>
      </c>
      <c r="CX178" s="254"/>
      <c r="CY178" s="256"/>
      <c r="CZ178" s="232">
        <f t="shared" si="914"/>
        <v>0</v>
      </c>
      <c r="DA178" s="233">
        <f t="shared" si="915"/>
        <v>0</v>
      </c>
      <c r="DB178" s="254"/>
      <c r="DC178" s="256"/>
      <c r="DD178" s="232">
        <f t="shared" si="916"/>
        <v>0</v>
      </c>
      <c r="DE178" s="233">
        <f t="shared" si="917"/>
        <v>0</v>
      </c>
      <c r="DF178" s="232">
        <f t="shared" si="918"/>
        <v>0</v>
      </c>
      <c r="DG178" s="233">
        <f t="shared" si="919"/>
        <v>0</v>
      </c>
      <c r="DH178" s="232">
        <f t="shared" si="920"/>
        <v>0</v>
      </c>
      <c r="DI178" s="233">
        <f t="shared" si="921"/>
        <v>0</v>
      </c>
      <c r="DJ178" s="232">
        <f t="shared" si="922"/>
        <v>0</v>
      </c>
      <c r="DK178" s="233">
        <f t="shared" si="923"/>
        <v>0</v>
      </c>
      <c r="DL178" s="232">
        <f t="shared" si="924"/>
        <v>0</v>
      </c>
      <c r="DM178" s="233">
        <f t="shared" si="925"/>
        <v>0</v>
      </c>
      <c r="DN178" s="545">
        <f t="shared" si="926"/>
        <v>0</v>
      </c>
      <c r="DO178" s="546">
        <f t="shared" si="927"/>
        <v>0</v>
      </c>
      <c r="DP178" s="232">
        <f t="shared" si="928"/>
        <v>0</v>
      </c>
      <c r="DQ178" s="233">
        <f t="shared" si="929"/>
        <v>0</v>
      </c>
      <c r="DR178" s="232">
        <f t="shared" si="930"/>
        <v>0</v>
      </c>
      <c r="DS178" s="233">
        <f t="shared" si="931"/>
        <v>0</v>
      </c>
      <c r="DT178" s="232">
        <f t="shared" si="932"/>
        <v>0</v>
      </c>
      <c r="DU178" s="233">
        <f t="shared" si="933"/>
        <v>0</v>
      </c>
      <c r="DV178" s="257"/>
      <c r="DW178" s="217">
        <v>0</v>
      </c>
      <c r="DX178" s="232">
        <f t="shared" si="934"/>
        <v>0</v>
      </c>
      <c r="DY178" s="233">
        <f t="shared" si="935"/>
        <v>0</v>
      </c>
      <c r="DZ178" s="257"/>
      <c r="EA178" s="217">
        <v>0</v>
      </c>
      <c r="EB178" s="232">
        <f t="shared" si="936"/>
        <v>0</v>
      </c>
      <c r="EC178" s="233">
        <f t="shared" si="937"/>
        <v>0</v>
      </c>
      <c r="ED178" s="254"/>
      <c r="EE178" s="256">
        <v>0</v>
      </c>
      <c r="EF178" s="232">
        <f t="shared" si="938"/>
        <v>0</v>
      </c>
      <c r="EG178" s="233">
        <f t="shared" si="939"/>
        <v>0</v>
      </c>
      <c r="EH178" s="225">
        <f t="shared" si="940"/>
        <v>0</v>
      </c>
      <c r="EI178" s="233">
        <f t="shared" si="941"/>
        <v>0</v>
      </c>
      <c r="EJ178" s="225">
        <f t="shared" si="942"/>
        <v>0</v>
      </c>
      <c r="EK178" s="233">
        <f t="shared" si="943"/>
        <v>0</v>
      </c>
      <c r="EL178" s="336"/>
      <c r="EM178" s="71">
        <v>0</v>
      </c>
      <c r="EN178" s="232">
        <f t="shared" si="944"/>
        <v>0</v>
      </c>
      <c r="EO178" s="233">
        <f t="shared" si="945"/>
        <v>0</v>
      </c>
      <c r="EP178" s="336"/>
      <c r="EQ178" s="71">
        <v>0</v>
      </c>
      <c r="ER178" s="232">
        <f t="shared" si="946"/>
        <v>0</v>
      </c>
      <c r="ES178" s="233">
        <f t="shared" si="947"/>
        <v>0</v>
      </c>
      <c r="ET178" s="254"/>
      <c r="EU178" s="256">
        <v>0</v>
      </c>
      <c r="EV178" s="232">
        <f t="shared" si="948"/>
        <v>0</v>
      </c>
      <c r="EW178" s="233">
        <f t="shared" si="949"/>
        <v>0</v>
      </c>
      <c r="EX178" s="545">
        <f t="shared" si="950"/>
        <v>0</v>
      </c>
      <c r="EY178" s="546">
        <f t="shared" si="951"/>
        <v>0</v>
      </c>
      <c r="EZ178" s="232">
        <f t="shared" si="952"/>
        <v>0</v>
      </c>
      <c r="FA178" s="233">
        <f t="shared" si="953"/>
        <v>0</v>
      </c>
      <c r="FB178" s="254"/>
      <c r="FC178" s="256"/>
      <c r="FD178" s="232">
        <f t="shared" si="954"/>
        <v>0</v>
      </c>
      <c r="FE178" s="233">
        <f t="shared" si="955"/>
        <v>0</v>
      </c>
      <c r="FF178" s="254"/>
      <c r="FG178" s="256"/>
      <c r="FH178" s="232">
        <f t="shared" si="956"/>
        <v>0</v>
      </c>
      <c r="FI178" s="233">
        <f t="shared" si="957"/>
        <v>0</v>
      </c>
      <c r="FJ178" s="254"/>
      <c r="FK178" s="256"/>
      <c r="FL178" s="232">
        <f t="shared" si="958"/>
        <v>0</v>
      </c>
      <c r="FM178" s="233">
        <f t="shared" si="959"/>
        <v>0</v>
      </c>
      <c r="FN178" s="232">
        <f t="shared" si="960"/>
        <v>0</v>
      </c>
      <c r="FO178" s="233">
        <f t="shared" si="961"/>
        <v>0</v>
      </c>
      <c r="FP178" s="232">
        <f t="shared" si="962"/>
        <v>0</v>
      </c>
      <c r="FQ178" s="233">
        <f t="shared" si="963"/>
        <v>0</v>
      </c>
      <c r="FR178" s="257"/>
      <c r="FS178" s="217">
        <v>358</v>
      </c>
      <c r="FT178" s="232">
        <f t="shared" si="964"/>
        <v>0</v>
      </c>
      <c r="FU178" s="233">
        <f t="shared" si="965"/>
        <v>0</v>
      </c>
      <c r="FV178" s="257"/>
      <c r="FW178" s="217">
        <v>4.24</v>
      </c>
      <c r="FX178" s="232">
        <f t="shared" si="966"/>
        <v>0</v>
      </c>
      <c r="FY178" s="233">
        <f t="shared" si="967"/>
        <v>1517.92</v>
      </c>
      <c r="FZ178" s="254"/>
      <c r="GA178" s="256"/>
      <c r="GB178" s="232">
        <f t="shared" si="968"/>
        <v>0</v>
      </c>
      <c r="GC178" s="233">
        <f t="shared" si="969"/>
        <v>0</v>
      </c>
      <c r="GD178" s="249">
        <f t="shared" si="970"/>
        <v>0</v>
      </c>
      <c r="GE178" s="233">
        <f t="shared" si="971"/>
        <v>0</v>
      </c>
      <c r="GF178" s="232">
        <f t="shared" si="972"/>
        <v>0</v>
      </c>
      <c r="GG178" s="233">
        <f t="shared" si="973"/>
        <v>0</v>
      </c>
      <c r="GH178" s="232" t="str">
        <f t="shared" si="974"/>
        <v/>
      </c>
      <c r="GI178" s="233" t="str">
        <f t="shared" si="975"/>
        <v/>
      </c>
      <c r="GJ178" s="232" t="str">
        <f t="shared" si="976"/>
        <v/>
      </c>
      <c r="GK178" s="233" t="str">
        <f t="shared" si="977"/>
        <v/>
      </c>
      <c r="GL178" s="249">
        <f t="shared" si="978"/>
        <v>0</v>
      </c>
      <c r="GM178" s="233">
        <f t="shared" si="979"/>
        <v>0</v>
      </c>
      <c r="GN178" s="232">
        <f t="shared" si="980"/>
        <v>0</v>
      </c>
      <c r="GO178" s="233">
        <f t="shared" si="981"/>
        <v>0</v>
      </c>
      <c r="GP178" s="232">
        <f t="shared" si="982"/>
        <v>0</v>
      </c>
      <c r="GQ178" s="233">
        <f t="shared" si="983"/>
        <v>0</v>
      </c>
      <c r="GR178" s="232">
        <f t="shared" si="984"/>
        <v>0</v>
      </c>
      <c r="GS178" s="233">
        <f t="shared" si="985"/>
        <v>0</v>
      </c>
      <c r="GT178" s="249">
        <f t="shared" si="986"/>
        <v>0</v>
      </c>
      <c r="GU178" s="233">
        <f t="shared" si="987"/>
        <v>0</v>
      </c>
      <c r="GV178" s="232">
        <f t="shared" si="988"/>
        <v>0</v>
      </c>
      <c r="GW178" s="233">
        <f t="shared" si="989"/>
        <v>0</v>
      </c>
      <c r="GX178" s="232" t="str">
        <f t="shared" si="990"/>
        <v/>
      </c>
      <c r="GY178" s="233" t="str">
        <f t="shared" si="991"/>
        <v/>
      </c>
      <c r="GZ178" s="232" t="str">
        <f t="shared" si="992"/>
        <v/>
      </c>
      <c r="HA178" s="233" t="str">
        <f t="shared" si="993"/>
        <v/>
      </c>
      <c r="HB178" s="249">
        <f t="shared" si="994"/>
        <v>0</v>
      </c>
      <c r="HC178" s="233">
        <f t="shared" si="995"/>
        <v>0</v>
      </c>
      <c r="HD178" s="232">
        <f t="shared" si="996"/>
        <v>0</v>
      </c>
      <c r="HE178" s="233">
        <f t="shared" si="997"/>
        <v>0</v>
      </c>
      <c r="HF178" s="232" t="str">
        <f t="shared" si="998"/>
        <v/>
      </c>
      <c r="HG178" s="233" t="str">
        <f t="shared" si="999"/>
        <v/>
      </c>
      <c r="HH178" s="232" t="str">
        <f t="shared" si="1000"/>
        <v/>
      </c>
      <c r="HI178" s="233" t="str">
        <f t="shared" si="1001"/>
        <v/>
      </c>
      <c r="HJ178" s="249" t="str">
        <f t="shared" si="1002"/>
        <v/>
      </c>
      <c r="HK178" s="233">
        <f t="shared" si="1003"/>
        <v>1517.92</v>
      </c>
      <c r="HL178" s="232" t="str">
        <f t="shared" si="1004"/>
        <v/>
      </c>
      <c r="HM178" s="232" t="str">
        <f t="shared" si="1005"/>
        <v/>
      </c>
    </row>
    <row r="179" spans="1:221" ht="15">
      <c r="A179" s="479" t="s">
        <v>108</v>
      </c>
      <c r="B179" s="480" t="s">
        <v>977</v>
      </c>
      <c r="C179" s="481" t="s">
        <v>982</v>
      </c>
      <c r="D179" s="482">
        <v>176169</v>
      </c>
      <c r="E179" s="482">
        <v>9</v>
      </c>
      <c r="F179" s="332"/>
      <c r="G179" s="253">
        <v>456</v>
      </c>
      <c r="H179" s="254"/>
      <c r="I179" s="255">
        <v>5</v>
      </c>
      <c r="J179" s="232">
        <f t="shared" si="857"/>
        <v>0</v>
      </c>
      <c r="K179" s="233">
        <f t="shared" si="858"/>
        <v>451</v>
      </c>
      <c r="L179" s="333">
        <v>63</v>
      </c>
      <c r="M179" s="333">
        <v>63</v>
      </c>
      <c r="N179" s="232">
        <f t="shared" si="856"/>
        <v>0</v>
      </c>
      <c r="O179" s="233">
        <f t="shared" si="859"/>
        <v>451</v>
      </c>
      <c r="P179" s="232">
        <f t="shared" si="860"/>
        <v>0</v>
      </c>
      <c r="Q179" s="233">
        <f t="shared" si="861"/>
        <v>0</v>
      </c>
      <c r="R179" s="257"/>
      <c r="S179" s="217">
        <v>0</v>
      </c>
      <c r="T179" s="232">
        <f t="shared" si="862"/>
        <v>0</v>
      </c>
      <c r="U179" s="233">
        <f t="shared" si="863"/>
        <v>0</v>
      </c>
      <c r="V179" s="257"/>
      <c r="W179" s="217">
        <v>11</v>
      </c>
      <c r="X179" s="232">
        <f t="shared" si="864"/>
        <v>0</v>
      </c>
      <c r="Y179" s="233">
        <f t="shared" si="865"/>
        <v>0</v>
      </c>
      <c r="Z179" s="257"/>
      <c r="AA179" s="217">
        <v>0</v>
      </c>
      <c r="AB179" s="232">
        <f t="shared" si="866"/>
        <v>0</v>
      </c>
      <c r="AC179" s="233">
        <f t="shared" si="867"/>
        <v>0</v>
      </c>
      <c r="AD179" s="225">
        <f t="shared" si="868"/>
        <v>0</v>
      </c>
      <c r="AE179" s="233">
        <f t="shared" si="869"/>
        <v>11</v>
      </c>
      <c r="AF179" s="225">
        <f t="shared" si="870"/>
        <v>0</v>
      </c>
      <c r="AG179" s="233">
        <f t="shared" si="871"/>
        <v>0</v>
      </c>
      <c r="AH179" s="257"/>
      <c r="AI179" s="71">
        <v>0</v>
      </c>
      <c r="AJ179" s="232">
        <f t="shared" si="872"/>
        <v>0</v>
      </c>
      <c r="AK179" s="233">
        <f t="shared" si="873"/>
        <v>0</v>
      </c>
      <c r="AL179" s="257"/>
      <c r="AM179" s="71">
        <v>2.95</v>
      </c>
      <c r="AN179" s="232">
        <f t="shared" si="874"/>
        <v>0</v>
      </c>
      <c r="AO179" s="233">
        <f t="shared" si="875"/>
        <v>32.450000000000003</v>
      </c>
      <c r="AP179" s="254"/>
      <c r="AQ179" s="256">
        <v>0</v>
      </c>
      <c r="AR179" s="232">
        <f t="shared" si="876"/>
        <v>0</v>
      </c>
      <c r="AS179" s="233">
        <f t="shared" si="877"/>
        <v>0</v>
      </c>
      <c r="AT179" s="545">
        <f t="shared" si="878"/>
        <v>0</v>
      </c>
      <c r="AU179" s="546">
        <f t="shared" si="879"/>
        <v>2.95</v>
      </c>
      <c r="AV179" s="232">
        <f t="shared" si="880"/>
        <v>0</v>
      </c>
      <c r="AW179" s="233">
        <f t="shared" si="881"/>
        <v>32.450000000000003</v>
      </c>
      <c r="AX179" s="254"/>
      <c r="AY179" s="256"/>
      <c r="AZ179" s="232">
        <f t="shared" si="882"/>
        <v>0</v>
      </c>
      <c r="BA179" s="233">
        <f t="shared" si="883"/>
        <v>0</v>
      </c>
      <c r="BB179" s="254"/>
      <c r="BC179" s="256"/>
      <c r="BD179" s="232">
        <f t="shared" si="884"/>
        <v>0</v>
      </c>
      <c r="BE179" s="233">
        <f t="shared" si="885"/>
        <v>0</v>
      </c>
      <c r="BF179" s="254"/>
      <c r="BG179" s="256"/>
      <c r="BH179" s="232">
        <f t="shared" si="886"/>
        <v>0</v>
      </c>
      <c r="BI179" s="233">
        <f t="shared" si="887"/>
        <v>0</v>
      </c>
      <c r="BJ179" s="232">
        <f t="shared" si="888"/>
        <v>0</v>
      </c>
      <c r="BK179" s="233">
        <f t="shared" si="889"/>
        <v>0</v>
      </c>
      <c r="BL179" s="232">
        <f t="shared" si="890"/>
        <v>0</v>
      </c>
      <c r="BM179" s="233">
        <f t="shared" si="891"/>
        <v>0</v>
      </c>
      <c r="BN179" s="257"/>
      <c r="BO179" s="217">
        <v>189</v>
      </c>
      <c r="BP179" s="232">
        <f t="shared" si="892"/>
        <v>0</v>
      </c>
      <c r="BQ179" s="233">
        <f t="shared" si="893"/>
        <v>0</v>
      </c>
      <c r="BR179" s="257"/>
      <c r="BS179" s="217">
        <v>11</v>
      </c>
      <c r="BT179" s="232">
        <f t="shared" si="894"/>
        <v>0</v>
      </c>
      <c r="BU179" s="233">
        <f t="shared" si="895"/>
        <v>0</v>
      </c>
      <c r="BV179" s="254"/>
      <c r="BW179" s="256">
        <v>0</v>
      </c>
      <c r="BX179" s="232">
        <f t="shared" si="896"/>
        <v>0</v>
      </c>
      <c r="BY179" s="233">
        <f t="shared" si="897"/>
        <v>0</v>
      </c>
      <c r="BZ179" s="225">
        <f t="shared" si="898"/>
        <v>0</v>
      </c>
      <c r="CA179" s="233">
        <f t="shared" si="899"/>
        <v>200</v>
      </c>
      <c r="CB179" s="225">
        <f t="shared" si="900"/>
        <v>0</v>
      </c>
      <c r="CC179" s="233">
        <f t="shared" si="901"/>
        <v>0</v>
      </c>
      <c r="CD179" s="257"/>
      <c r="CE179" s="71">
        <v>2.5099999999999998</v>
      </c>
      <c r="CF179" s="232">
        <f t="shared" si="902"/>
        <v>0</v>
      </c>
      <c r="CG179" s="233">
        <f t="shared" si="903"/>
        <v>474.39</v>
      </c>
      <c r="CH179" s="257"/>
      <c r="CI179" s="71">
        <v>2.59</v>
      </c>
      <c r="CJ179" s="232">
        <f t="shared" si="904"/>
        <v>0</v>
      </c>
      <c r="CK179" s="233">
        <f t="shared" si="905"/>
        <v>28.49</v>
      </c>
      <c r="CL179" s="254"/>
      <c r="CM179" s="256">
        <v>0</v>
      </c>
      <c r="CN179" s="232">
        <f t="shared" si="906"/>
        <v>0</v>
      </c>
      <c r="CO179" s="233">
        <f t="shared" si="907"/>
        <v>0</v>
      </c>
      <c r="CP179" s="232">
        <f t="shared" si="908"/>
        <v>0</v>
      </c>
      <c r="CQ179" s="546">
        <f t="shared" si="909"/>
        <v>2.5144000000000002</v>
      </c>
      <c r="CR179" s="232">
        <f t="shared" si="910"/>
        <v>0</v>
      </c>
      <c r="CS179" s="233">
        <f t="shared" si="911"/>
        <v>502.88000000000005</v>
      </c>
      <c r="CT179" s="254"/>
      <c r="CU179" s="256"/>
      <c r="CV179" s="232">
        <f t="shared" si="912"/>
        <v>0</v>
      </c>
      <c r="CW179" s="233">
        <f t="shared" si="913"/>
        <v>0</v>
      </c>
      <c r="CX179" s="254"/>
      <c r="CY179" s="256"/>
      <c r="CZ179" s="232">
        <f t="shared" si="914"/>
        <v>0</v>
      </c>
      <c r="DA179" s="233">
        <f t="shared" si="915"/>
        <v>0</v>
      </c>
      <c r="DB179" s="254"/>
      <c r="DC179" s="256"/>
      <c r="DD179" s="232">
        <f t="shared" si="916"/>
        <v>0</v>
      </c>
      <c r="DE179" s="233">
        <f t="shared" si="917"/>
        <v>0</v>
      </c>
      <c r="DF179" s="232">
        <f t="shared" si="918"/>
        <v>0</v>
      </c>
      <c r="DG179" s="233">
        <f t="shared" si="919"/>
        <v>0</v>
      </c>
      <c r="DH179" s="232">
        <f t="shared" si="920"/>
        <v>0</v>
      </c>
      <c r="DI179" s="233">
        <f t="shared" si="921"/>
        <v>0</v>
      </c>
      <c r="DJ179" s="232">
        <f t="shared" si="922"/>
        <v>0</v>
      </c>
      <c r="DK179" s="233">
        <f t="shared" si="923"/>
        <v>211</v>
      </c>
      <c r="DL179" s="232">
        <f t="shared" si="924"/>
        <v>0</v>
      </c>
      <c r="DM179" s="233">
        <f t="shared" si="925"/>
        <v>0</v>
      </c>
      <c r="DN179" s="545">
        <f t="shared" si="926"/>
        <v>0</v>
      </c>
      <c r="DO179" s="546">
        <f t="shared" si="927"/>
        <v>2.5371090047393365</v>
      </c>
      <c r="DP179" s="232">
        <f t="shared" si="928"/>
        <v>0</v>
      </c>
      <c r="DQ179" s="233">
        <f t="shared" si="929"/>
        <v>535.33000000000004</v>
      </c>
      <c r="DR179" s="232">
        <f t="shared" si="930"/>
        <v>0</v>
      </c>
      <c r="DS179" s="233">
        <f t="shared" si="931"/>
        <v>0</v>
      </c>
      <c r="DT179" s="232">
        <f t="shared" si="932"/>
        <v>0</v>
      </c>
      <c r="DU179" s="233">
        <f t="shared" si="933"/>
        <v>0</v>
      </c>
      <c r="DV179" s="257"/>
      <c r="DW179" s="217">
        <v>58</v>
      </c>
      <c r="DX179" s="232">
        <f t="shared" si="934"/>
        <v>0</v>
      </c>
      <c r="DY179" s="233">
        <f t="shared" si="935"/>
        <v>0</v>
      </c>
      <c r="DZ179" s="257"/>
      <c r="EA179" s="217">
        <v>14</v>
      </c>
      <c r="EB179" s="232">
        <f t="shared" si="936"/>
        <v>0</v>
      </c>
      <c r="EC179" s="233">
        <f t="shared" si="937"/>
        <v>0</v>
      </c>
      <c r="ED179" s="254"/>
      <c r="EE179" s="256">
        <v>0</v>
      </c>
      <c r="EF179" s="232">
        <f t="shared" si="938"/>
        <v>0</v>
      </c>
      <c r="EG179" s="233">
        <f t="shared" si="939"/>
        <v>0</v>
      </c>
      <c r="EH179" s="225">
        <f t="shared" si="940"/>
        <v>0</v>
      </c>
      <c r="EI179" s="233">
        <f t="shared" si="941"/>
        <v>72</v>
      </c>
      <c r="EJ179" s="225">
        <f t="shared" si="942"/>
        <v>0</v>
      </c>
      <c r="EK179" s="233">
        <f t="shared" si="943"/>
        <v>0</v>
      </c>
      <c r="EL179" s="336"/>
      <c r="EM179" s="71">
        <v>2.86</v>
      </c>
      <c r="EN179" s="232">
        <f t="shared" si="944"/>
        <v>0</v>
      </c>
      <c r="EO179" s="233">
        <f t="shared" si="945"/>
        <v>165.88</v>
      </c>
      <c r="EP179" s="336"/>
      <c r="EQ179" s="71">
        <v>3.71</v>
      </c>
      <c r="ER179" s="232">
        <f t="shared" si="946"/>
        <v>0</v>
      </c>
      <c r="ES179" s="233">
        <f t="shared" si="947"/>
        <v>51.94</v>
      </c>
      <c r="ET179" s="254"/>
      <c r="EU179" s="256">
        <v>0</v>
      </c>
      <c r="EV179" s="232">
        <f t="shared" si="948"/>
        <v>0</v>
      </c>
      <c r="EW179" s="233">
        <f t="shared" si="949"/>
        <v>0</v>
      </c>
      <c r="EX179" s="545">
        <f t="shared" si="950"/>
        <v>0</v>
      </c>
      <c r="EY179" s="546">
        <f t="shared" si="951"/>
        <v>3.0252777777777777</v>
      </c>
      <c r="EZ179" s="232">
        <f t="shared" si="952"/>
        <v>0</v>
      </c>
      <c r="FA179" s="233">
        <f t="shared" si="953"/>
        <v>217.82</v>
      </c>
      <c r="FB179" s="254"/>
      <c r="FC179" s="256"/>
      <c r="FD179" s="232">
        <f t="shared" si="954"/>
        <v>0</v>
      </c>
      <c r="FE179" s="233">
        <f t="shared" si="955"/>
        <v>0</v>
      </c>
      <c r="FF179" s="254"/>
      <c r="FG179" s="256"/>
      <c r="FH179" s="232">
        <f t="shared" si="956"/>
        <v>0</v>
      </c>
      <c r="FI179" s="233">
        <f t="shared" si="957"/>
        <v>0</v>
      </c>
      <c r="FJ179" s="254"/>
      <c r="FK179" s="256"/>
      <c r="FL179" s="232">
        <f t="shared" si="958"/>
        <v>0</v>
      </c>
      <c r="FM179" s="233">
        <f t="shared" si="959"/>
        <v>0</v>
      </c>
      <c r="FN179" s="232">
        <f t="shared" si="960"/>
        <v>0</v>
      </c>
      <c r="FO179" s="233">
        <f t="shared" si="961"/>
        <v>0</v>
      </c>
      <c r="FP179" s="232">
        <f t="shared" si="962"/>
        <v>0</v>
      </c>
      <c r="FQ179" s="233">
        <f t="shared" si="963"/>
        <v>0</v>
      </c>
      <c r="FR179" s="257"/>
      <c r="FS179" s="217">
        <v>168</v>
      </c>
      <c r="FT179" s="232">
        <f t="shared" si="964"/>
        <v>0</v>
      </c>
      <c r="FU179" s="233">
        <f t="shared" si="965"/>
        <v>0</v>
      </c>
      <c r="FV179" s="257"/>
      <c r="FW179" s="217">
        <v>6.47</v>
      </c>
      <c r="FX179" s="232">
        <f t="shared" si="966"/>
        <v>0</v>
      </c>
      <c r="FY179" s="233">
        <f t="shared" si="967"/>
        <v>1086.96</v>
      </c>
      <c r="FZ179" s="254"/>
      <c r="GA179" s="256"/>
      <c r="GB179" s="232">
        <f t="shared" si="968"/>
        <v>0</v>
      </c>
      <c r="GC179" s="233">
        <f t="shared" si="969"/>
        <v>0</v>
      </c>
      <c r="GD179" s="249">
        <f t="shared" si="970"/>
        <v>0</v>
      </c>
      <c r="GE179" s="233">
        <f t="shared" si="971"/>
        <v>247</v>
      </c>
      <c r="GF179" s="232">
        <f t="shared" si="972"/>
        <v>0</v>
      </c>
      <c r="GG179" s="233">
        <f t="shared" si="973"/>
        <v>0</v>
      </c>
      <c r="GH179" s="232" t="str">
        <f t="shared" si="974"/>
        <v/>
      </c>
      <c r="GI179" s="233">
        <f t="shared" si="975"/>
        <v>640.27</v>
      </c>
      <c r="GJ179" s="232" t="str">
        <f t="shared" si="976"/>
        <v/>
      </c>
      <c r="GK179" s="233" t="str">
        <f t="shared" si="977"/>
        <v/>
      </c>
      <c r="GL179" s="249">
        <f t="shared" si="978"/>
        <v>0</v>
      </c>
      <c r="GM179" s="233">
        <f t="shared" si="979"/>
        <v>36</v>
      </c>
      <c r="GN179" s="232">
        <f t="shared" si="980"/>
        <v>0</v>
      </c>
      <c r="GO179" s="233">
        <f t="shared" si="981"/>
        <v>0</v>
      </c>
      <c r="GP179" s="232">
        <f t="shared" si="982"/>
        <v>0</v>
      </c>
      <c r="GQ179" s="233">
        <f t="shared" si="983"/>
        <v>112.88</v>
      </c>
      <c r="GR179" s="232">
        <f t="shared" si="984"/>
        <v>0</v>
      </c>
      <c r="GS179" s="233">
        <f t="shared" si="985"/>
        <v>0</v>
      </c>
      <c r="GT179" s="249">
        <f t="shared" si="986"/>
        <v>0</v>
      </c>
      <c r="GU179" s="233">
        <f t="shared" si="987"/>
        <v>283</v>
      </c>
      <c r="GV179" s="232">
        <f t="shared" si="988"/>
        <v>0</v>
      </c>
      <c r="GW179" s="233">
        <f t="shared" si="989"/>
        <v>0</v>
      </c>
      <c r="GX179" s="232" t="str">
        <f t="shared" si="990"/>
        <v/>
      </c>
      <c r="GY179" s="233">
        <f t="shared" si="991"/>
        <v>753.15</v>
      </c>
      <c r="GZ179" s="232" t="str">
        <f t="shared" si="992"/>
        <v/>
      </c>
      <c r="HA179" s="233" t="str">
        <f t="shared" si="993"/>
        <v/>
      </c>
      <c r="HB179" s="249">
        <f t="shared" si="994"/>
        <v>0</v>
      </c>
      <c r="HC179" s="233">
        <f t="shared" si="995"/>
        <v>0</v>
      </c>
      <c r="HD179" s="232">
        <f t="shared" si="996"/>
        <v>0</v>
      </c>
      <c r="HE179" s="233">
        <f t="shared" si="997"/>
        <v>0</v>
      </c>
      <c r="HF179" s="232" t="str">
        <f t="shared" si="998"/>
        <v/>
      </c>
      <c r="HG179" s="233" t="str">
        <f t="shared" si="999"/>
        <v/>
      </c>
      <c r="HH179" s="232" t="str">
        <f t="shared" si="1000"/>
        <v/>
      </c>
      <c r="HI179" s="233" t="str">
        <f t="shared" si="1001"/>
        <v/>
      </c>
      <c r="HJ179" s="249" t="str">
        <f t="shared" si="1002"/>
        <v/>
      </c>
      <c r="HK179" s="233">
        <f t="shared" si="1003"/>
        <v>1840.1100000000001</v>
      </c>
      <c r="HL179" s="232" t="str">
        <f t="shared" si="1004"/>
        <v/>
      </c>
      <c r="HM179" s="232" t="str">
        <f t="shared" si="1005"/>
        <v/>
      </c>
    </row>
    <row r="180" spans="1:221" ht="15">
      <c r="A180" s="479" t="s">
        <v>108</v>
      </c>
      <c r="B180" s="480" t="s">
        <v>978</v>
      </c>
      <c r="C180" s="481"/>
      <c r="D180" s="482">
        <v>176239</v>
      </c>
      <c r="E180" s="482">
        <v>9</v>
      </c>
      <c r="F180" s="332"/>
      <c r="G180" s="253">
        <v>696</v>
      </c>
      <c r="H180" s="254"/>
      <c r="I180" s="255">
        <v>26</v>
      </c>
      <c r="J180" s="232">
        <f t="shared" si="857"/>
        <v>0</v>
      </c>
      <c r="K180" s="233">
        <f t="shared" si="858"/>
        <v>670</v>
      </c>
      <c r="L180" s="333">
        <v>64</v>
      </c>
      <c r="M180" s="333">
        <v>64</v>
      </c>
      <c r="N180" s="232">
        <f t="shared" si="856"/>
        <v>0</v>
      </c>
      <c r="O180" s="233">
        <f t="shared" si="859"/>
        <v>670</v>
      </c>
      <c r="P180" s="232">
        <f t="shared" si="860"/>
        <v>0</v>
      </c>
      <c r="Q180" s="233">
        <f t="shared" si="861"/>
        <v>0</v>
      </c>
      <c r="R180" s="257"/>
      <c r="S180" s="217">
        <v>2</v>
      </c>
      <c r="T180" s="232">
        <f t="shared" si="862"/>
        <v>0</v>
      </c>
      <c r="U180" s="233">
        <f t="shared" si="863"/>
        <v>0</v>
      </c>
      <c r="V180" s="257"/>
      <c r="W180" s="217">
        <v>33</v>
      </c>
      <c r="X180" s="232">
        <f t="shared" si="864"/>
        <v>0</v>
      </c>
      <c r="Y180" s="233">
        <f t="shared" si="865"/>
        <v>0</v>
      </c>
      <c r="Z180" s="257"/>
      <c r="AA180" s="217">
        <v>0</v>
      </c>
      <c r="AB180" s="232">
        <f t="shared" si="866"/>
        <v>0</v>
      </c>
      <c r="AC180" s="233">
        <f t="shared" si="867"/>
        <v>0</v>
      </c>
      <c r="AD180" s="225">
        <f t="shared" si="868"/>
        <v>0</v>
      </c>
      <c r="AE180" s="233">
        <f t="shared" si="869"/>
        <v>35</v>
      </c>
      <c r="AF180" s="225">
        <f t="shared" si="870"/>
        <v>0</v>
      </c>
      <c r="AG180" s="233">
        <f t="shared" si="871"/>
        <v>0</v>
      </c>
      <c r="AH180" s="257"/>
      <c r="AI180" s="71">
        <v>5</v>
      </c>
      <c r="AJ180" s="232">
        <f t="shared" si="872"/>
        <v>0</v>
      </c>
      <c r="AK180" s="233">
        <f t="shared" si="873"/>
        <v>10</v>
      </c>
      <c r="AL180" s="257"/>
      <c r="AM180" s="71">
        <v>4.41</v>
      </c>
      <c r="AN180" s="232">
        <f t="shared" si="874"/>
        <v>0</v>
      </c>
      <c r="AO180" s="233">
        <f t="shared" si="875"/>
        <v>145.53</v>
      </c>
      <c r="AP180" s="254"/>
      <c r="AQ180" s="256">
        <v>0</v>
      </c>
      <c r="AR180" s="232">
        <f t="shared" si="876"/>
        <v>0</v>
      </c>
      <c r="AS180" s="233">
        <f t="shared" si="877"/>
        <v>0</v>
      </c>
      <c r="AT180" s="545">
        <f t="shared" si="878"/>
        <v>0</v>
      </c>
      <c r="AU180" s="546">
        <f t="shared" si="879"/>
        <v>4.4437142857142859</v>
      </c>
      <c r="AV180" s="232">
        <f t="shared" si="880"/>
        <v>0</v>
      </c>
      <c r="AW180" s="233">
        <f t="shared" si="881"/>
        <v>155.53</v>
      </c>
      <c r="AX180" s="254"/>
      <c r="AY180" s="256"/>
      <c r="AZ180" s="232">
        <f t="shared" si="882"/>
        <v>0</v>
      </c>
      <c r="BA180" s="233">
        <f t="shared" si="883"/>
        <v>0</v>
      </c>
      <c r="BB180" s="254"/>
      <c r="BC180" s="256"/>
      <c r="BD180" s="232">
        <f t="shared" si="884"/>
        <v>0</v>
      </c>
      <c r="BE180" s="233">
        <f t="shared" si="885"/>
        <v>0</v>
      </c>
      <c r="BF180" s="254"/>
      <c r="BG180" s="256"/>
      <c r="BH180" s="232">
        <f t="shared" si="886"/>
        <v>0</v>
      </c>
      <c r="BI180" s="233">
        <f t="shared" si="887"/>
        <v>0</v>
      </c>
      <c r="BJ180" s="232">
        <f t="shared" si="888"/>
        <v>0</v>
      </c>
      <c r="BK180" s="233">
        <f t="shared" si="889"/>
        <v>0</v>
      </c>
      <c r="BL180" s="232">
        <f t="shared" si="890"/>
        <v>0</v>
      </c>
      <c r="BM180" s="233">
        <f t="shared" si="891"/>
        <v>0</v>
      </c>
      <c r="BN180" s="257"/>
      <c r="BO180" s="217">
        <v>188</v>
      </c>
      <c r="BP180" s="232">
        <f t="shared" si="892"/>
        <v>0</v>
      </c>
      <c r="BQ180" s="233">
        <f t="shared" si="893"/>
        <v>0</v>
      </c>
      <c r="BR180" s="257"/>
      <c r="BS180" s="217">
        <v>34</v>
      </c>
      <c r="BT180" s="232">
        <f t="shared" si="894"/>
        <v>0</v>
      </c>
      <c r="BU180" s="233">
        <f t="shared" si="895"/>
        <v>0</v>
      </c>
      <c r="BV180" s="254"/>
      <c r="BW180" s="256">
        <v>0</v>
      </c>
      <c r="BX180" s="232">
        <f t="shared" si="896"/>
        <v>0</v>
      </c>
      <c r="BY180" s="233">
        <f t="shared" si="897"/>
        <v>0</v>
      </c>
      <c r="BZ180" s="225">
        <f t="shared" si="898"/>
        <v>0</v>
      </c>
      <c r="CA180" s="233">
        <f t="shared" si="899"/>
        <v>222</v>
      </c>
      <c r="CB180" s="225">
        <f t="shared" si="900"/>
        <v>0</v>
      </c>
      <c r="CC180" s="233">
        <f t="shared" si="901"/>
        <v>0</v>
      </c>
      <c r="CD180" s="257"/>
      <c r="CE180" s="71">
        <v>4.4800000000000004</v>
      </c>
      <c r="CF180" s="232">
        <f t="shared" si="902"/>
        <v>0</v>
      </c>
      <c r="CG180" s="233">
        <f t="shared" si="903"/>
        <v>842.24000000000012</v>
      </c>
      <c r="CH180" s="257"/>
      <c r="CI180" s="71">
        <v>4.63</v>
      </c>
      <c r="CJ180" s="232">
        <f t="shared" si="904"/>
        <v>0</v>
      </c>
      <c r="CK180" s="233">
        <f t="shared" si="905"/>
        <v>157.41999999999999</v>
      </c>
      <c r="CL180" s="254"/>
      <c r="CM180" s="256">
        <v>0</v>
      </c>
      <c r="CN180" s="232">
        <f t="shared" si="906"/>
        <v>0</v>
      </c>
      <c r="CO180" s="233">
        <f t="shared" si="907"/>
        <v>0</v>
      </c>
      <c r="CP180" s="232">
        <f t="shared" si="908"/>
        <v>0</v>
      </c>
      <c r="CQ180" s="546">
        <f t="shared" si="909"/>
        <v>4.5029729729729731</v>
      </c>
      <c r="CR180" s="232">
        <f t="shared" si="910"/>
        <v>0</v>
      </c>
      <c r="CS180" s="233">
        <f t="shared" si="911"/>
        <v>999.66</v>
      </c>
      <c r="CT180" s="254"/>
      <c r="CU180" s="256"/>
      <c r="CV180" s="232">
        <f t="shared" si="912"/>
        <v>0</v>
      </c>
      <c r="CW180" s="233">
        <f t="shared" si="913"/>
        <v>0</v>
      </c>
      <c r="CX180" s="254"/>
      <c r="CY180" s="256"/>
      <c r="CZ180" s="232">
        <f t="shared" si="914"/>
        <v>0</v>
      </c>
      <c r="DA180" s="233">
        <f t="shared" si="915"/>
        <v>0</v>
      </c>
      <c r="DB180" s="254"/>
      <c r="DC180" s="256"/>
      <c r="DD180" s="232">
        <f t="shared" si="916"/>
        <v>0</v>
      </c>
      <c r="DE180" s="233">
        <f t="shared" si="917"/>
        <v>0</v>
      </c>
      <c r="DF180" s="232">
        <f t="shared" si="918"/>
        <v>0</v>
      </c>
      <c r="DG180" s="233">
        <f t="shared" si="919"/>
        <v>0</v>
      </c>
      <c r="DH180" s="232">
        <f t="shared" si="920"/>
        <v>0</v>
      </c>
      <c r="DI180" s="233">
        <f t="shared" si="921"/>
        <v>0</v>
      </c>
      <c r="DJ180" s="232">
        <f t="shared" si="922"/>
        <v>0</v>
      </c>
      <c r="DK180" s="233">
        <f t="shared" si="923"/>
        <v>257</v>
      </c>
      <c r="DL180" s="232">
        <f t="shared" si="924"/>
        <v>0</v>
      </c>
      <c r="DM180" s="233">
        <f t="shared" si="925"/>
        <v>0</v>
      </c>
      <c r="DN180" s="545">
        <f t="shared" si="926"/>
        <v>0</v>
      </c>
      <c r="DO180" s="546">
        <f t="shared" si="927"/>
        <v>4.4949027237354091</v>
      </c>
      <c r="DP180" s="232">
        <f t="shared" si="928"/>
        <v>0</v>
      </c>
      <c r="DQ180" s="233">
        <f t="shared" si="929"/>
        <v>1155.19</v>
      </c>
      <c r="DR180" s="232">
        <f t="shared" si="930"/>
        <v>0</v>
      </c>
      <c r="DS180" s="233">
        <f t="shared" si="931"/>
        <v>0</v>
      </c>
      <c r="DT180" s="232">
        <f t="shared" si="932"/>
        <v>0</v>
      </c>
      <c r="DU180" s="233">
        <f t="shared" si="933"/>
        <v>0</v>
      </c>
      <c r="DV180" s="257"/>
      <c r="DW180" s="217">
        <v>149</v>
      </c>
      <c r="DX180" s="232">
        <f t="shared" si="934"/>
        <v>0</v>
      </c>
      <c r="DY180" s="233">
        <f t="shared" si="935"/>
        <v>0</v>
      </c>
      <c r="DZ180" s="257"/>
      <c r="EA180" s="217">
        <v>74</v>
      </c>
      <c r="EB180" s="232">
        <f t="shared" si="936"/>
        <v>0</v>
      </c>
      <c r="EC180" s="233">
        <f t="shared" si="937"/>
        <v>0</v>
      </c>
      <c r="ED180" s="254"/>
      <c r="EE180" s="256">
        <v>0</v>
      </c>
      <c r="EF180" s="232">
        <f t="shared" si="938"/>
        <v>0</v>
      </c>
      <c r="EG180" s="233">
        <f t="shared" si="939"/>
        <v>0</v>
      </c>
      <c r="EH180" s="225">
        <f t="shared" si="940"/>
        <v>0</v>
      </c>
      <c r="EI180" s="233">
        <f t="shared" si="941"/>
        <v>223</v>
      </c>
      <c r="EJ180" s="225">
        <f t="shared" si="942"/>
        <v>0</v>
      </c>
      <c r="EK180" s="233">
        <f t="shared" si="943"/>
        <v>0</v>
      </c>
      <c r="EL180" s="336"/>
      <c r="EM180" s="71">
        <v>2.97</v>
      </c>
      <c r="EN180" s="232">
        <f t="shared" si="944"/>
        <v>0</v>
      </c>
      <c r="EO180" s="233">
        <f t="shared" si="945"/>
        <v>442.53000000000003</v>
      </c>
      <c r="EP180" s="336"/>
      <c r="EQ180" s="71">
        <v>4.7300000000000004</v>
      </c>
      <c r="ER180" s="232">
        <f t="shared" si="946"/>
        <v>0</v>
      </c>
      <c r="ES180" s="233">
        <f t="shared" si="947"/>
        <v>350.02000000000004</v>
      </c>
      <c r="ET180" s="254"/>
      <c r="EU180" s="256">
        <v>0</v>
      </c>
      <c r="EV180" s="232">
        <f t="shared" si="948"/>
        <v>0</v>
      </c>
      <c r="EW180" s="233">
        <f t="shared" si="949"/>
        <v>0</v>
      </c>
      <c r="EX180" s="545">
        <f t="shared" si="950"/>
        <v>0</v>
      </c>
      <c r="EY180" s="546">
        <f t="shared" si="951"/>
        <v>3.554035874439462</v>
      </c>
      <c r="EZ180" s="232">
        <f t="shared" si="952"/>
        <v>0</v>
      </c>
      <c r="FA180" s="233">
        <f t="shared" si="953"/>
        <v>792.55000000000007</v>
      </c>
      <c r="FB180" s="254"/>
      <c r="FC180" s="256"/>
      <c r="FD180" s="232">
        <f t="shared" si="954"/>
        <v>0</v>
      </c>
      <c r="FE180" s="233">
        <f t="shared" si="955"/>
        <v>0</v>
      </c>
      <c r="FF180" s="254"/>
      <c r="FG180" s="256"/>
      <c r="FH180" s="232">
        <f t="shared" si="956"/>
        <v>0</v>
      </c>
      <c r="FI180" s="233">
        <f t="shared" si="957"/>
        <v>0</v>
      </c>
      <c r="FJ180" s="254"/>
      <c r="FK180" s="256"/>
      <c r="FL180" s="232">
        <f t="shared" si="958"/>
        <v>0</v>
      </c>
      <c r="FM180" s="233">
        <f t="shared" si="959"/>
        <v>0</v>
      </c>
      <c r="FN180" s="232">
        <f t="shared" si="960"/>
        <v>0</v>
      </c>
      <c r="FO180" s="233">
        <f t="shared" si="961"/>
        <v>0</v>
      </c>
      <c r="FP180" s="232">
        <f t="shared" si="962"/>
        <v>0</v>
      </c>
      <c r="FQ180" s="233">
        <f t="shared" si="963"/>
        <v>0</v>
      </c>
      <c r="FR180" s="257"/>
      <c r="FS180" s="217">
        <v>190</v>
      </c>
      <c r="FT180" s="232">
        <f t="shared" si="964"/>
        <v>0</v>
      </c>
      <c r="FU180" s="233">
        <f t="shared" si="965"/>
        <v>0</v>
      </c>
      <c r="FV180" s="257"/>
      <c r="FW180" s="217">
        <v>5.23</v>
      </c>
      <c r="FX180" s="232">
        <f t="shared" si="966"/>
        <v>0</v>
      </c>
      <c r="FY180" s="233">
        <f t="shared" si="967"/>
        <v>993.7</v>
      </c>
      <c r="FZ180" s="254"/>
      <c r="GA180" s="256"/>
      <c r="GB180" s="232">
        <f t="shared" si="968"/>
        <v>0</v>
      </c>
      <c r="GC180" s="233">
        <f t="shared" si="969"/>
        <v>0</v>
      </c>
      <c r="GD180" s="249">
        <f t="shared" si="970"/>
        <v>0</v>
      </c>
      <c r="GE180" s="233">
        <f t="shared" si="971"/>
        <v>339</v>
      </c>
      <c r="GF180" s="232">
        <f t="shared" si="972"/>
        <v>0</v>
      </c>
      <c r="GG180" s="233">
        <f t="shared" si="973"/>
        <v>0</v>
      </c>
      <c r="GH180" s="232" t="str">
        <f t="shared" si="974"/>
        <v/>
      </c>
      <c r="GI180" s="233">
        <f t="shared" si="975"/>
        <v>1294.7700000000002</v>
      </c>
      <c r="GJ180" s="232" t="str">
        <f t="shared" si="976"/>
        <v/>
      </c>
      <c r="GK180" s="233" t="str">
        <f t="shared" si="977"/>
        <v/>
      </c>
      <c r="GL180" s="249">
        <f t="shared" si="978"/>
        <v>0</v>
      </c>
      <c r="GM180" s="233">
        <f t="shared" si="979"/>
        <v>141</v>
      </c>
      <c r="GN180" s="232">
        <f t="shared" si="980"/>
        <v>0</v>
      </c>
      <c r="GO180" s="233">
        <f t="shared" si="981"/>
        <v>0</v>
      </c>
      <c r="GP180" s="232">
        <f t="shared" si="982"/>
        <v>0</v>
      </c>
      <c r="GQ180" s="233">
        <f t="shared" si="983"/>
        <v>652.97</v>
      </c>
      <c r="GR180" s="232">
        <f t="shared" si="984"/>
        <v>0</v>
      </c>
      <c r="GS180" s="233">
        <f t="shared" si="985"/>
        <v>0</v>
      </c>
      <c r="GT180" s="249">
        <f t="shared" si="986"/>
        <v>0</v>
      </c>
      <c r="GU180" s="233">
        <f t="shared" si="987"/>
        <v>480</v>
      </c>
      <c r="GV180" s="232">
        <f t="shared" si="988"/>
        <v>0</v>
      </c>
      <c r="GW180" s="233">
        <f t="shared" si="989"/>
        <v>0</v>
      </c>
      <c r="GX180" s="232" t="str">
        <f t="shared" si="990"/>
        <v/>
      </c>
      <c r="GY180" s="233">
        <f t="shared" si="991"/>
        <v>1947.7400000000002</v>
      </c>
      <c r="GZ180" s="232" t="str">
        <f t="shared" si="992"/>
        <v/>
      </c>
      <c r="HA180" s="233" t="str">
        <f t="shared" si="993"/>
        <v/>
      </c>
      <c r="HB180" s="249">
        <f t="shared" si="994"/>
        <v>0</v>
      </c>
      <c r="HC180" s="233">
        <f t="shared" si="995"/>
        <v>0</v>
      </c>
      <c r="HD180" s="232">
        <f t="shared" si="996"/>
        <v>0</v>
      </c>
      <c r="HE180" s="233">
        <f t="shared" si="997"/>
        <v>0</v>
      </c>
      <c r="HF180" s="232" t="str">
        <f t="shared" si="998"/>
        <v/>
      </c>
      <c r="HG180" s="233" t="str">
        <f t="shared" si="999"/>
        <v/>
      </c>
      <c r="HH180" s="232" t="str">
        <f t="shared" si="1000"/>
        <v/>
      </c>
      <c r="HI180" s="233" t="str">
        <f t="shared" si="1001"/>
        <v/>
      </c>
      <c r="HJ180" s="249" t="str">
        <f t="shared" si="1002"/>
        <v/>
      </c>
      <c r="HK180" s="233">
        <f t="shared" si="1003"/>
        <v>2941.4400000000005</v>
      </c>
      <c r="HL180" s="232" t="str">
        <f t="shared" si="1004"/>
        <v/>
      </c>
      <c r="HM180" s="232" t="str">
        <f t="shared" si="1005"/>
        <v/>
      </c>
    </row>
    <row r="181" spans="1:221" ht="15">
      <c r="A181" s="479" t="s">
        <v>108</v>
      </c>
      <c r="B181" s="480" t="s">
        <v>979</v>
      </c>
      <c r="C181" s="481"/>
      <c r="D181" s="482">
        <v>175519</v>
      </c>
      <c r="E181" s="482">
        <v>10</v>
      </c>
      <c r="F181" s="332"/>
      <c r="G181" s="253">
        <v>180</v>
      </c>
      <c r="H181" s="254"/>
      <c r="I181" s="255">
        <v>0</v>
      </c>
      <c r="J181" s="232">
        <f t="shared" si="857"/>
        <v>0</v>
      </c>
      <c r="K181" s="233">
        <f t="shared" si="858"/>
        <v>180</v>
      </c>
      <c r="L181" s="333">
        <v>65</v>
      </c>
      <c r="M181" s="333">
        <v>65</v>
      </c>
      <c r="N181" s="232">
        <f t="shared" si="856"/>
        <v>0</v>
      </c>
      <c r="O181" s="233">
        <f t="shared" si="859"/>
        <v>180</v>
      </c>
      <c r="P181" s="232">
        <f t="shared" si="860"/>
        <v>0</v>
      </c>
      <c r="Q181" s="233">
        <f t="shared" si="861"/>
        <v>0</v>
      </c>
      <c r="R181" s="257"/>
      <c r="S181" s="217">
        <v>0</v>
      </c>
      <c r="T181" s="232">
        <f t="shared" si="862"/>
        <v>0</v>
      </c>
      <c r="U181" s="233">
        <f t="shared" si="863"/>
        <v>0</v>
      </c>
      <c r="V181" s="257"/>
      <c r="W181" s="217">
        <v>0</v>
      </c>
      <c r="X181" s="232">
        <f t="shared" si="864"/>
        <v>0</v>
      </c>
      <c r="Y181" s="233">
        <f t="shared" si="865"/>
        <v>0</v>
      </c>
      <c r="Z181" s="257"/>
      <c r="AA181" s="217">
        <v>0</v>
      </c>
      <c r="AB181" s="232">
        <f t="shared" si="866"/>
        <v>0</v>
      </c>
      <c r="AC181" s="233">
        <f t="shared" si="867"/>
        <v>0</v>
      </c>
      <c r="AD181" s="225">
        <f t="shared" si="868"/>
        <v>0</v>
      </c>
      <c r="AE181" s="233">
        <f t="shared" si="869"/>
        <v>0</v>
      </c>
      <c r="AF181" s="225">
        <f t="shared" si="870"/>
        <v>0</v>
      </c>
      <c r="AG181" s="233">
        <f t="shared" si="871"/>
        <v>0</v>
      </c>
      <c r="AH181" s="257"/>
      <c r="AI181" s="71">
        <v>0</v>
      </c>
      <c r="AJ181" s="232">
        <f t="shared" si="872"/>
        <v>0</v>
      </c>
      <c r="AK181" s="233">
        <f t="shared" si="873"/>
        <v>0</v>
      </c>
      <c r="AL181" s="257"/>
      <c r="AM181" s="71">
        <v>0</v>
      </c>
      <c r="AN181" s="232">
        <f t="shared" si="874"/>
        <v>0</v>
      </c>
      <c r="AO181" s="233">
        <f t="shared" si="875"/>
        <v>0</v>
      </c>
      <c r="AP181" s="254"/>
      <c r="AQ181" s="256">
        <v>0</v>
      </c>
      <c r="AR181" s="232">
        <f t="shared" si="876"/>
        <v>0</v>
      </c>
      <c r="AS181" s="233">
        <f t="shared" si="877"/>
        <v>0</v>
      </c>
      <c r="AT181" s="545">
        <f t="shared" si="878"/>
        <v>0</v>
      </c>
      <c r="AU181" s="546">
        <f t="shared" si="879"/>
        <v>0</v>
      </c>
      <c r="AV181" s="232">
        <f t="shared" si="880"/>
        <v>0</v>
      </c>
      <c r="AW181" s="233">
        <f t="shared" si="881"/>
        <v>0</v>
      </c>
      <c r="AX181" s="254"/>
      <c r="AY181" s="256"/>
      <c r="AZ181" s="232">
        <f t="shared" si="882"/>
        <v>0</v>
      </c>
      <c r="BA181" s="233">
        <f t="shared" si="883"/>
        <v>0</v>
      </c>
      <c r="BB181" s="254"/>
      <c r="BC181" s="256"/>
      <c r="BD181" s="232">
        <f t="shared" si="884"/>
        <v>0</v>
      </c>
      <c r="BE181" s="233">
        <f t="shared" si="885"/>
        <v>0</v>
      </c>
      <c r="BF181" s="254"/>
      <c r="BG181" s="256"/>
      <c r="BH181" s="232">
        <f t="shared" si="886"/>
        <v>0</v>
      </c>
      <c r="BI181" s="233">
        <f t="shared" si="887"/>
        <v>0</v>
      </c>
      <c r="BJ181" s="232">
        <f t="shared" si="888"/>
        <v>0</v>
      </c>
      <c r="BK181" s="233">
        <f t="shared" si="889"/>
        <v>0</v>
      </c>
      <c r="BL181" s="232">
        <f t="shared" si="890"/>
        <v>0</v>
      </c>
      <c r="BM181" s="233">
        <f t="shared" si="891"/>
        <v>0</v>
      </c>
      <c r="BN181" s="257"/>
      <c r="BO181" s="217">
        <v>0</v>
      </c>
      <c r="BP181" s="232">
        <f t="shared" si="892"/>
        <v>0</v>
      </c>
      <c r="BQ181" s="233">
        <f t="shared" si="893"/>
        <v>0</v>
      </c>
      <c r="BR181" s="257"/>
      <c r="BS181" s="217">
        <v>2</v>
      </c>
      <c r="BT181" s="232">
        <f t="shared" si="894"/>
        <v>0</v>
      </c>
      <c r="BU181" s="233">
        <f t="shared" si="895"/>
        <v>0</v>
      </c>
      <c r="BV181" s="254"/>
      <c r="BW181" s="256">
        <v>0</v>
      </c>
      <c r="BX181" s="232">
        <f t="shared" si="896"/>
        <v>0</v>
      </c>
      <c r="BY181" s="233">
        <f t="shared" si="897"/>
        <v>0</v>
      </c>
      <c r="BZ181" s="225">
        <f t="shared" si="898"/>
        <v>0</v>
      </c>
      <c r="CA181" s="233">
        <f t="shared" si="899"/>
        <v>2</v>
      </c>
      <c r="CB181" s="225">
        <f t="shared" si="900"/>
        <v>0</v>
      </c>
      <c r="CC181" s="233">
        <f t="shared" si="901"/>
        <v>0</v>
      </c>
      <c r="CD181" s="336"/>
      <c r="CE181" s="71">
        <v>0</v>
      </c>
      <c r="CF181" s="232">
        <f t="shared" si="902"/>
        <v>0</v>
      </c>
      <c r="CG181" s="233">
        <f t="shared" si="903"/>
        <v>0</v>
      </c>
      <c r="CH181" s="257"/>
      <c r="CI181" s="71">
        <v>3</v>
      </c>
      <c r="CJ181" s="232">
        <f t="shared" si="904"/>
        <v>0</v>
      </c>
      <c r="CK181" s="233">
        <f t="shared" si="905"/>
        <v>6</v>
      </c>
      <c r="CL181" s="254"/>
      <c r="CM181" s="256">
        <v>0</v>
      </c>
      <c r="CN181" s="232">
        <f t="shared" si="906"/>
        <v>0</v>
      </c>
      <c r="CO181" s="233">
        <f t="shared" si="907"/>
        <v>0</v>
      </c>
      <c r="CP181" s="232">
        <f t="shared" si="908"/>
        <v>0</v>
      </c>
      <c r="CQ181" s="546">
        <f t="shared" si="909"/>
        <v>3</v>
      </c>
      <c r="CR181" s="232">
        <f t="shared" si="910"/>
        <v>0</v>
      </c>
      <c r="CS181" s="233">
        <f t="shared" si="911"/>
        <v>6</v>
      </c>
      <c r="CT181" s="254"/>
      <c r="CU181" s="256"/>
      <c r="CV181" s="232">
        <f t="shared" si="912"/>
        <v>0</v>
      </c>
      <c r="CW181" s="233">
        <f t="shared" si="913"/>
        <v>0</v>
      </c>
      <c r="CX181" s="254"/>
      <c r="CY181" s="256"/>
      <c r="CZ181" s="232">
        <f t="shared" si="914"/>
        <v>0</v>
      </c>
      <c r="DA181" s="233">
        <f t="shared" si="915"/>
        <v>0</v>
      </c>
      <c r="DB181" s="254"/>
      <c r="DC181" s="256"/>
      <c r="DD181" s="232">
        <f t="shared" si="916"/>
        <v>0</v>
      </c>
      <c r="DE181" s="233">
        <f t="shared" si="917"/>
        <v>0</v>
      </c>
      <c r="DF181" s="232">
        <f t="shared" si="918"/>
        <v>0</v>
      </c>
      <c r="DG181" s="233">
        <f t="shared" si="919"/>
        <v>0</v>
      </c>
      <c r="DH181" s="232">
        <f t="shared" si="920"/>
        <v>0</v>
      </c>
      <c r="DI181" s="233">
        <f t="shared" si="921"/>
        <v>0</v>
      </c>
      <c r="DJ181" s="232">
        <f t="shared" si="922"/>
        <v>0</v>
      </c>
      <c r="DK181" s="233">
        <f t="shared" si="923"/>
        <v>2</v>
      </c>
      <c r="DL181" s="232">
        <f t="shared" si="924"/>
        <v>0</v>
      </c>
      <c r="DM181" s="233">
        <f t="shared" si="925"/>
        <v>0</v>
      </c>
      <c r="DN181" s="545">
        <f t="shared" si="926"/>
        <v>0</v>
      </c>
      <c r="DO181" s="546">
        <f t="shared" si="927"/>
        <v>3</v>
      </c>
      <c r="DP181" s="232">
        <f t="shared" si="928"/>
        <v>0</v>
      </c>
      <c r="DQ181" s="233">
        <f t="shared" si="929"/>
        <v>6</v>
      </c>
      <c r="DR181" s="232">
        <f t="shared" si="930"/>
        <v>0</v>
      </c>
      <c r="DS181" s="233">
        <f t="shared" si="931"/>
        <v>0</v>
      </c>
      <c r="DT181" s="232">
        <f t="shared" si="932"/>
        <v>0</v>
      </c>
      <c r="DU181" s="233">
        <f t="shared" si="933"/>
        <v>0</v>
      </c>
      <c r="DV181" s="257"/>
      <c r="DW181" s="217">
        <v>3</v>
      </c>
      <c r="DX181" s="232">
        <f t="shared" si="934"/>
        <v>0</v>
      </c>
      <c r="DY181" s="233">
        <f t="shared" si="935"/>
        <v>0</v>
      </c>
      <c r="DZ181" s="257"/>
      <c r="EA181" s="217">
        <v>1</v>
      </c>
      <c r="EB181" s="232">
        <f t="shared" si="936"/>
        <v>0</v>
      </c>
      <c r="EC181" s="233">
        <f t="shared" si="937"/>
        <v>0</v>
      </c>
      <c r="ED181" s="254"/>
      <c r="EE181" s="256">
        <v>0</v>
      </c>
      <c r="EF181" s="232">
        <f t="shared" si="938"/>
        <v>0</v>
      </c>
      <c r="EG181" s="233">
        <f t="shared" si="939"/>
        <v>0</v>
      </c>
      <c r="EH181" s="225">
        <f t="shared" si="940"/>
        <v>0</v>
      </c>
      <c r="EI181" s="233">
        <f t="shared" si="941"/>
        <v>4</v>
      </c>
      <c r="EJ181" s="225">
        <f t="shared" si="942"/>
        <v>0</v>
      </c>
      <c r="EK181" s="233">
        <f t="shared" si="943"/>
        <v>0</v>
      </c>
      <c r="EL181" s="336"/>
      <c r="EM181" s="71">
        <v>3.5</v>
      </c>
      <c r="EN181" s="232">
        <f t="shared" si="944"/>
        <v>0</v>
      </c>
      <c r="EO181" s="233">
        <f t="shared" si="945"/>
        <v>10.5</v>
      </c>
      <c r="EP181" s="336"/>
      <c r="EQ181" s="71">
        <v>3</v>
      </c>
      <c r="ER181" s="232">
        <f t="shared" si="946"/>
        <v>0</v>
      </c>
      <c r="ES181" s="233">
        <f t="shared" si="947"/>
        <v>3</v>
      </c>
      <c r="ET181" s="254"/>
      <c r="EU181" s="256">
        <v>0</v>
      </c>
      <c r="EV181" s="232">
        <f t="shared" si="948"/>
        <v>0</v>
      </c>
      <c r="EW181" s="233">
        <f t="shared" si="949"/>
        <v>0</v>
      </c>
      <c r="EX181" s="545">
        <f t="shared" si="950"/>
        <v>0</v>
      </c>
      <c r="EY181" s="546">
        <f t="shared" si="951"/>
        <v>3.375</v>
      </c>
      <c r="EZ181" s="232">
        <f t="shared" si="952"/>
        <v>0</v>
      </c>
      <c r="FA181" s="233">
        <f t="shared" si="953"/>
        <v>13.5</v>
      </c>
      <c r="FB181" s="254"/>
      <c r="FC181" s="256"/>
      <c r="FD181" s="232">
        <f t="shared" si="954"/>
        <v>0</v>
      </c>
      <c r="FE181" s="233">
        <f t="shared" si="955"/>
        <v>0</v>
      </c>
      <c r="FF181" s="254"/>
      <c r="FG181" s="256"/>
      <c r="FH181" s="232">
        <f t="shared" si="956"/>
        <v>0</v>
      </c>
      <c r="FI181" s="233">
        <f t="shared" si="957"/>
        <v>0</v>
      </c>
      <c r="FJ181" s="254"/>
      <c r="FK181" s="256"/>
      <c r="FL181" s="232">
        <f t="shared" si="958"/>
        <v>0</v>
      </c>
      <c r="FM181" s="233">
        <f t="shared" si="959"/>
        <v>0</v>
      </c>
      <c r="FN181" s="232">
        <f t="shared" si="960"/>
        <v>0</v>
      </c>
      <c r="FO181" s="233">
        <f t="shared" si="961"/>
        <v>0</v>
      </c>
      <c r="FP181" s="232">
        <f t="shared" si="962"/>
        <v>0</v>
      </c>
      <c r="FQ181" s="233">
        <f t="shared" si="963"/>
        <v>0</v>
      </c>
      <c r="FR181" s="257"/>
      <c r="FS181" s="217">
        <v>174</v>
      </c>
      <c r="FT181" s="232">
        <f t="shared" si="964"/>
        <v>0</v>
      </c>
      <c r="FU181" s="233">
        <f t="shared" si="965"/>
        <v>0</v>
      </c>
      <c r="FV181" s="257"/>
      <c r="FW181" s="217">
        <v>5.64</v>
      </c>
      <c r="FX181" s="232">
        <f t="shared" si="966"/>
        <v>0</v>
      </c>
      <c r="FY181" s="233">
        <f t="shared" si="967"/>
        <v>981.3599999999999</v>
      </c>
      <c r="FZ181" s="254"/>
      <c r="GA181" s="256"/>
      <c r="GB181" s="232">
        <f t="shared" si="968"/>
        <v>0</v>
      </c>
      <c r="GC181" s="233">
        <f t="shared" si="969"/>
        <v>0</v>
      </c>
      <c r="GD181" s="249">
        <f t="shared" si="970"/>
        <v>0</v>
      </c>
      <c r="GE181" s="233">
        <f t="shared" si="971"/>
        <v>3</v>
      </c>
      <c r="GF181" s="232">
        <f t="shared" si="972"/>
        <v>0</v>
      </c>
      <c r="GG181" s="233">
        <f t="shared" si="973"/>
        <v>0</v>
      </c>
      <c r="GH181" s="232" t="str">
        <f t="shared" si="974"/>
        <v/>
      </c>
      <c r="GI181" s="233">
        <f t="shared" si="975"/>
        <v>10.5</v>
      </c>
      <c r="GJ181" s="232" t="str">
        <f t="shared" si="976"/>
        <v/>
      </c>
      <c r="GK181" s="233" t="str">
        <f t="shared" si="977"/>
        <v/>
      </c>
      <c r="GL181" s="249">
        <f t="shared" si="978"/>
        <v>0</v>
      </c>
      <c r="GM181" s="233">
        <f t="shared" si="979"/>
        <v>3</v>
      </c>
      <c r="GN181" s="232">
        <f t="shared" si="980"/>
        <v>0</v>
      </c>
      <c r="GO181" s="233">
        <f t="shared" si="981"/>
        <v>0</v>
      </c>
      <c r="GP181" s="232">
        <f t="shared" si="982"/>
        <v>0</v>
      </c>
      <c r="GQ181" s="233">
        <f t="shared" si="983"/>
        <v>9</v>
      </c>
      <c r="GR181" s="232">
        <f t="shared" si="984"/>
        <v>0</v>
      </c>
      <c r="GS181" s="233">
        <f t="shared" si="985"/>
        <v>0</v>
      </c>
      <c r="GT181" s="249">
        <f t="shared" si="986"/>
        <v>0</v>
      </c>
      <c r="GU181" s="233">
        <f t="shared" si="987"/>
        <v>6</v>
      </c>
      <c r="GV181" s="232">
        <f t="shared" si="988"/>
        <v>0</v>
      </c>
      <c r="GW181" s="233">
        <f t="shared" si="989"/>
        <v>0</v>
      </c>
      <c r="GX181" s="232" t="str">
        <f t="shared" si="990"/>
        <v/>
      </c>
      <c r="GY181" s="233">
        <f t="shared" si="991"/>
        <v>19.5</v>
      </c>
      <c r="GZ181" s="232" t="str">
        <f t="shared" si="992"/>
        <v/>
      </c>
      <c r="HA181" s="233" t="str">
        <f t="shared" si="993"/>
        <v/>
      </c>
      <c r="HB181" s="249">
        <f t="shared" si="994"/>
        <v>0</v>
      </c>
      <c r="HC181" s="233">
        <f t="shared" si="995"/>
        <v>0</v>
      </c>
      <c r="HD181" s="232">
        <f t="shared" si="996"/>
        <v>0</v>
      </c>
      <c r="HE181" s="233">
        <f t="shared" si="997"/>
        <v>0</v>
      </c>
      <c r="HF181" s="232" t="str">
        <f t="shared" si="998"/>
        <v/>
      </c>
      <c r="HG181" s="233" t="str">
        <f t="shared" si="999"/>
        <v/>
      </c>
      <c r="HH181" s="232" t="str">
        <f t="shared" si="1000"/>
        <v/>
      </c>
      <c r="HI181" s="233" t="str">
        <f t="shared" si="1001"/>
        <v/>
      </c>
      <c r="HJ181" s="249" t="str">
        <f t="shared" si="1002"/>
        <v/>
      </c>
      <c r="HK181" s="233">
        <f t="shared" si="1003"/>
        <v>1000.8599999999999</v>
      </c>
      <c r="HL181" s="232" t="str">
        <f t="shared" si="1004"/>
        <v/>
      </c>
      <c r="HM181" s="232" t="str">
        <f t="shared" si="1005"/>
        <v/>
      </c>
    </row>
    <row r="182" spans="1:221" ht="15">
      <c r="A182" s="479" t="s">
        <v>108</v>
      </c>
      <c r="B182" s="480" t="s">
        <v>980</v>
      </c>
      <c r="C182" s="481"/>
      <c r="D182" s="482">
        <v>176354</v>
      </c>
      <c r="E182" s="482">
        <v>10</v>
      </c>
      <c r="F182" s="332"/>
      <c r="G182" s="253">
        <v>343</v>
      </c>
      <c r="H182" s="254"/>
      <c r="I182" s="255">
        <v>1</v>
      </c>
      <c r="J182" s="232">
        <f t="shared" si="857"/>
        <v>0</v>
      </c>
      <c r="K182" s="233">
        <f t="shared" si="858"/>
        <v>342</v>
      </c>
      <c r="L182" s="333">
        <v>64</v>
      </c>
      <c r="M182" s="333">
        <v>64</v>
      </c>
      <c r="N182" s="232">
        <f t="shared" si="856"/>
        <v>0</v>
      </c>
      <c r="O182" s="233">
        <f t="shared" si="859"/>
        <v>342</v>
      </c>
      <c r="P182" s="232">
        <f t="shared" si="860"/>
        <v>0</v>
      </c>
      <c r="Q182" s="233">
        <f t="shared" si="861"/>
        <v>0</v>
      </c>
      <c r="R182" s="257"/>
      <c r="S182" s="217">
        <v>0</v>
      </c>
      <c r="T182" s="232">
        <f t="shared" si="862"/>
        <v>0</v>
      </c>
      <c r="U182" s="233">
        <f t="shared" si="863"/>
        <v>0</v>
      </c>
      <c r="V182" s="257"/>
      <c r="W182" s="217">
        <v>0</v>
      </c>
      <c r="X182" s="232">
        <f t="shared" si="864"/>
        <v>0</v>
      </c>
      <c r="Y182" s="233">
        <f t="shared" si="865"/>
        <v>0</v>
      </c>
      <c r="Z182" s="257"/>
      <c r="AA182" s="217">
        <v>0</v>
      </c>
      <c r="AB182" s="232">
        <f t="shared" si="866"/>
        <v>0</v>
      </c>
      <c r="AC182" s="233">
        <f t="shared" si="867"/>
        <v>0</v>
      </c>
      <c r="AD182" s="225">
        <f t="shared" si="868"/>
        <v>0</v>
      </c>
      <c r="AE182" s="233">
        <f t="shared" si="869"/>
        <v>0</v>
      </c>
      <c r="AF182" s="225">
        <f t="shared" si="870"/>
        <v>0</v>
      </c>
      <c r="AG182" s="233">
        <f t="shared" si="871"/>
        <v>0</v>
      </c>
      <c r="AH182" s="257"/>
      <c r="AI182" s="71">
        <v>0</v>
      </c>
      <c r="AJ182" s="232">
        <f t="shared" si="872"/>
        <v>0</v>
      </c>
      <c r="AK182" s="233">
        <f t="shared" si="873"/>
        <v>0</v>
      </c>
      <c r="AL182" s="257"/>
      <c r="AM182" s="71">
        <v>0</v>
      </c>
      <c r="AN182" s="232">
        <f t="shared" si="874"/>
        <v>0</v>
      </c>
      <c r="AO182" s="233">
        <f t="shared" si="875"/>
        <v>0</v>
      </c>
      <c r="AP182" s="254"/>
      <c r="AQ182" s="256">
        <v>0</v>
      </c>
      <c r="AR182" s="232">
        <f t="shared" si="876"/>
        <v>0</v>
      </c>
      <c r="AS182" s="233">
        <f t="shared" si="877"/>
        <v>0</v>
      </c>
      <c r="AT182" s="545">
        <f t="shared" si="878"/>
        <v>0</v>
      </c>
      <c r="AU182" s="546">
        <f t="shared" si="879"/>
        <v>0</v>
      </c>
      <c r="AV182" s="232">
        <f t="shared" si="880"/>
        <v>0</v>
      </c>
      <c r="AW182" s="233">
        <f t="shared" si="881"/>
        <v>0</v>
      </c>
      <c r="AX182" s="254"/>
      <c r="AY182" s="256"/>
      <c r="AZ182" s="232">
        <f t="shared" si="882"/>
        <v>0</v>
      </c>
      <c r="BA182" s="233">
        <f t="shared" si="883"/>
        <v>0</v>
      </c>
      <c r="BB182" s="254"/>
      <c r="BC182" s="256"/>
      <c r="BD182" s="232">
        <f t="shared" si="884"/>
        <v>0</v>
      </c>
      <c r="BE182" s="233">
        <f t="shared" si="885"/>
        <v>0</v>
      </c>
      <c r="BF182" s="254"/>
      <c r="BG182" s="256"/>
      <c r="BH182" s="232">
        <f t="shared" si="886"/>
        <v>0</v>
      </c>
      <c r="BI182" s="233">
        <f t="shared" si="887"/>
        <v>0</v>
      </c>
      <c r="BJ182" s="232">
        <f t="shared" si="888"/>
        <v>0</v>
      </c>
      <c r="BK182" s="233">
        <f t="shared" si="889"/>
        <v>0</v>
      </c>
      <c r="BL182" s="232">
        <f t="shared" si="890"/>
        <v>0</v>
      </c>
      <c r="BM182" s="233">
        <f t="shared" si="891"/>
        <v>0</v>
      </c>
      <c r="BN182" s="257"/>
      <c r="BO182" s="217">
        <v>112</v>
      </c>
      <c r="BP182" s="232">
        <f t="shared" si="892"/>
        <v>0</v>
      </c>
      <c r="BQ182" s="233">
        <f t="shared" si="893"/>
        <v>0</v>
      </c>
      <c r="BR182" s="257"/>
      <c r="BS182" s="217">
        <v>8</v>
      </c>
      <c r="BT182" s="232">
        <f t="shared" si="894"/>
        <v>0</v>
      </c>
      <c r="BU182" s="233">
        <f t="shared" si="895"/>
        <v>0</v>
      </c>
      <c r="BV182" s="254"/>
      <c r="BW182" s="256">
        <v>0</v>
      </c>
      <c r="BX182" s="232">
        <f t="shared" si="896"/>
        <v>0</v>
      </c>
      <c r="BY182" s="233">
        <f t="shared" si="897"/>
        <v>0</v>
      </c>
      <c r="BZ182" s="225">
        <f t="shared" si="898"/>
        <v>0</v>
      </c>
      <c r="CA182" s="233">
        <f t="shared" si="899"/>
        <v>120</v>
      </c>
      <c r="CB182" s="225">
        <f t="shared" si="900"/>
        <v>0</v>
      </c>
      <c r="CC182" s="233">
        <f t="shared" si="901"/>
        <v>0</v>
      </c>
      <c r="CD182" s="336"/>
      <c r="CE182" s="71">
        <v>2.81</v>
      </c>
      <c r="CF182" s="232">
        <f t="shared" si="902"/>
        <v>0</v>
      </c>
      <c r="CG182" s="233">
        <f t="shared" si="903"/>
        <v>314.72000000000003</v>
      </c>
      <c r="CH182" s="336"/>
      <c r="CI182" s="71">
        <v>3.44</v>
      </c>
      <c r="CJ182" s="232">
        <f t="shared" si="904"/>
        <v>0</v>
      </c>
      <c r="CK182" s="233">
        <f t="shared" si="905"/>
        <v>27.52</v>
      </c>
      <c r="CL182" s="254"/>
      <c r="CM182" s="256">
        <v>0</v>
      </c>
      <c r="CN182" s="232">
        <f t="shared" si="906"/>
        <v>0</v>
      </c>
      <c r="CO182" s="233">
        <f t="shared" si="907"/>
        <v>0</v>
      </c>
      <c r="CP182" s="232">
        <f t="shared" si="908"/>
        <v>0</v>
      </c>
      <c r="CQ182" s="546">
        <f t="shared" si="909"/>
        <v>2.8519999999999999</v>
      </c>
      <c r="CR182" s="232">
        <f t="shared" si="910"/>
        <v>0</v>
      </c>
      <c r="CS182" s="233">
        <f t="shared" si="911"/>
        <v>342.24</v>
      </c>
      <c r="CT182" s="254"/>
      <c r="CU182" s="256"/>
      <c r="CV182" s="232">
        <f t="shared" si="912"/>
        <v>0</v>
      </c>
      <c r="CW182" s="233">
        <f t="shared" si="913"/>
        <v>0</v>
      </c>
      <c r="CX182" s="254"/>
      <c r="CY182" s="256"/>
      <c r="CZ182" s="232">
        <f t="shared" si="914"/>
        <v>0</v>
      </c>
      <c r="DA182" s="233">
        <f t="shared" si="915"/>
        <v>0</v>
      </c>
      <c r="DB182" s="254"/>
      <c r="DC182" s="256"/>
      <c r="DD182" s="232">
        <f t="shared" si="916"/>
        <v>0</v>
      </c>
      <c r="DE182" s="233">
        <f t="shared" si="917"/>
        <v>0</v>
      </c>
      <c r="DF182" s="232">
        <f t="shared" si="918"/>
        <v>0</v>
      </c>
      <c r="DG182" s="233">
        <f t="shared" si="919"/>
        <v>0</v>
      </c>
      <c r="DH182" s="232">
        <f t="shared" si="920"/>
        <v>0</v>
      </c>
      <c r="DI182" s="233">
        <f t="shared" si="921"/>
        <v>0</v>
      </c>
      <c r="DJ182" s="232">
        <f t="shared" si="922"/>
        <v>0</v>
      </c>
      <c r="DK182" s="233">
        <f t="shared" si="923"/>
        <v>120</v>
      </c>
      <c r="DL182" s="232">
        <f t="shared" si="924"/>
        <v>0</v>
      </c>
      <c r="DM182" s="233">
        <f t="shared" si="925"/>
        <v>0</v>
      </c>
      <c r="DN182" s="545">
        <f t="shared" si="926"/>
        <v>0</v>
      </c>
      <c r="DO182" s="546">
        <f t="shared" si="927"/>
        <v>2.8519999999999999</v>
      </c>
      <c r="DP182" s="232">
        <f t="shared" si="928"/>
        <v>0</v>
      </c>
      <c r="DQ182" s="233">
        <f t="shared" si="929"/>
        <v>342.24</v>
      </c>
      <c r="DR182" s="232">
        <f t="shared" si="930"/>
        <v>0</v>
      </c>
      <c r="DS182" s="233">
        <f t="shared" si="931"/>
        <v>0</v>
      </c>
      <c r="DT182" s="232">
        <f t="shared" si="932"/>
        <v>0</v>
      </c>
      <c r="DU182" s="233">
        <f t="shared" si="933"/>
        <v>0</v>
      </c>
      <c r="DV182" s="257"/>
      <c r="DW182" s="217">
        <v>56</v>
      </c>
      <c r="DX182" s="232">
        <f t="shared" si="934"/>
        <v>0</v>
      </c>
      <c r="DY182" s="233">
        <f t="shared" si="935"/>
        <v>0</v>
      </c>
      <c r="DZ182" s="257"/>
      <c r="EA182" s="217">
        <v>30</v>
      </c>
      <c r="EB182" s="232">
        <f t="shared" si="936"/>
        <v>0</v>
      </c>
      <c r="EC182" s="233">
        <f t="shared" si="937"/>
        <v>0</v>
      </c>
      <c r="ED182" s="254"/>
      <c r="EE182" s="256">
        <v>0</v>
      </c>
      <c r="EF182" s="232">
        <f t="shared" si="938"/>
        <v>0</v>
      </c>
      <c r="EG182" s="233">
        <f t="shared" si="939"/>
        <v>0</v>
      </c>
      <c r="EH182" s="225">
        <f t="shared" si="940"/>
        <v>0</v>
      </c>
      <c r="EI182" s="233">
        <f t="shared" si="941"/>
        <v>86</v>
      </c>
      <c r="EJ182" s="225">
        <f t="shared" si="942"/>
        <v>0</v>
      </c>
      <c r="EK182" s="233">
        <f t="shared" si="943"/>
        <v>0</v>
      </c>
      <c r="EL182" s="336"/>
      <c r="EM182" s="71">
        <v>4.7300000000000004</v>
      </c>
      <c r="EN182" s="232">
        <f t="shared" si="944"/>
        <v>0</v>
      </c>
      <c r="EO182" s="233">
        <f t="shared" si="945"/>
        <v>264.88</v>
      </c>
      <c r="EP182" s="336"/>
      <c r="EQ182" s="71">
        <v>5.25</v>
      </c>
      <c r="ER182" s="232">
        <f t="shared" si="946"/>
        <v>0</v>
      </c>
      <c r="ES182" s="233">
        <f t="shared" si="947"/>
        <v>157.5</v>
      </c>
      <c r="ET182" s="254"/>
      <c r="EU182" s="256">
        <v>0</v>
      </c>
      <c r="EV182" s="232">
        <f t="shared" si="948"/>
        <v>0</v>
      </c>
      <c r="EW182" s="233">
        <f t="shared" si="949"/>
        <v>0</v>
      </c>
      <c r="EX182" s="545">
        <f t="shared" si="950"/>
        <v>0</v>
      </c>
      <c r="EY182" s="546">
        <f t="shared" si="951"/>
        <v>4.9113953488372095</v>
      </c>
      <c r="EZ182" s="232">
        <f t="shared" si="952"/>
        <v>0</v>
      </c>
      <c r="FA182" s="233">
        <f t="shared" si="953"/>
        <v>422.38</v>
      </c>
      <c r="FB182" s="254"/>
      <c r="FC182" s="256"/>
      <c r="FD182" s="232">
        <f t="shared" si="954"/>
        <v>0</v>
      </c>
      <c r="FE182" s="233">
        <f t="shared" si="955"/>
        <v>0</v>
      </c>
      <c r="FF182" s="254"/>
      <c r="FG182" s="256"/>
      <c r="FH182" s="232">
        <f t="shared" si="956"/>
        <v>0</v>
      </c>
      <c r="FI182" s="233">
        <f t="shared" si="957"/>
        <v>0</v>
      </c>
      <c r="FJ182" s="254"/>
      <c r="FK182" s="256"/>
      <c r="FL182" s="232">
        <f t="shared" si="958"/>
        <v>0</v>
      </c>
      <c r="FM182" s="233">
        <f t="shared" si="959"/>
        <v>0</v>
      </c>
      <c r="FN182" s="232">
        <f t="shared" si="960"/>
        <v>0</v>
      </c>
      <c r="FO182" s="233">
        <f t="shared" si="961"/>
        <v>0</v>
      </c>
      <c r="FP182" s="232">
        <f t="shared" si="962"/>
        <v>0</v>
      </c>
      <c r="FQ182" s="233">
        <f t="shared" si="963"/>
        <v>0</v>
      </c>
      <c r="FR182" s="257"/>
      <c r="FS182" s="217">
        <v>136</v>
      </c>
      <c r="FT182" s="232">
        <f t="shared" si="964"/>
        <v>0</v>
      </c>
      <c r="FU182" s="233">
        <f t="shared" si="965"/>
        <v>0</v>
      </c>
      <c r="FV182" s="257"/>
      <c r="FW182" s="217">
        <v>5.55</v>
      </c>
      <c r="FX182" s="232">
        <f t="shared" si="966"/>
        <v>0</v>
      </c>
      <c r="FY182" s="233">
        <f t="shared" si="967"/>
        <v>754.8</v>
      </c>
      <c r="FZ182" s="254"/>
      <c r="GA182" s="256"/>
      <c r="GB182" s="232">
        <f t="shared" si="968"/>
        <v>0</v>
      </c>
      <c r="GC182" s="233">
        <f t="shared" si="969"/>
        <v>0</v>
      </c>
      <c r="GD182" s="249">
        <f t="shared" si="970"/>
        <v>0</v>
      </c>
      <c r="GE182" s="233">
        <f t="shared" si="971"/>
        <v>168</v>
      </c>
      <c r="GF182" s="232">
        <f t="shared" si="972"/>
        <v>0</v>
      </c>
      <c r="GG182" s="233">
        <f t="shared" si="973"/>
        <v>0</v>
      </c>
      <c r="GH182" s="232" t="str">
        <f t="shared" si="974"/>
        <v/>
      </c>
      <c r="GI182" s="233">
        <f t="shared" si="975"/>
        <v>579.6</v>
      </c>
      <c r="GJ182" s="232" t="str">
        <f t="shared" si="976"/>
        <v/>
      </c>
      <c r="GK182" s="233" t="str">
        <f t="shared" si="977"/>
        <v/>
      </c>
      <c r="GL182" s="249">
        <f t="shared" si="978"/>
        <v>0</v>
      </c>
      <c r="GM182" s="233">
        <f t="shared" si="979"/>
        <v>38</v>
      </c>
      <c r="GN182" s="232">
        <f t="shared" si="980"/>
        <v>0</v>
      </c>
      <c r="GO182" s="233">
        <f t="shared" si="981"/>
        <v>0</v>
      </c>
      <c r="GP182" s="232">
        <f t="shared" si="982"/>
        <v>0</v>
      </c>
      <c r="GQ182" s="233">
        <f t="shared" si="983"/>
        <v>185.02</v>
      </c>
      <c r="GR182" s="232">
        <f t="shared" si="984"/>
        <v>0</v>
      </c>
      <c r="GS182" s="233">
        <f t="shared" si="985"/>
        <v>0</v>
      </c>
      <c r="GT182" s="249">
        <f t="shared" si="986"/>
        <v>0</v>
      </c>
      <c r="GU182" s="233">
        <f t="shared" si="987"/>
        <v>206</v>
      </c>
      <c r="GV182" s="232">
        <f t="shared" si="988"/>
        <v>0</v>
      </c>
      <c r="GW182" s="233">
        <f t="shared" si="989"/>
        <v>0</v>
      </c>
      <c r="GX182" s="232" t="str">
        <f t="shared" si="990"/>
        <v/>
      </c>
      <c r="GY182" s="233">
        <f t="shared" si="991"/>
        <v>764.62</v>
      </c>
      <c r="GZ182" s="232" t="str">
        <f t="shared" si="992"/>
        <v/>
      </c>
      <c r="HA182" s="233" t="str">
        <f t="shared" si="993"/>
        <v/>
      </c>
      <c r="HB182" s="249">
        <f t="shared" si="994"/>
        <v>0</v>
      </c>
      <c r="HC182" s="233">
        <f t="shared" si="995"/>
        <v>0</v>
      </c>
      <c r="HD182" s="232">
        <f t="shared" si="996"/>
        <v>0</v>
      </c>
      <c r="HE182" s="233">
        <f t="shared" si="997"/>
        <v>0</v>
      </c>
      <c r="HF182" s="232" t="str">
        <f t="shared" si="998"/>
        <v/>
      </c>
      <c r="HG182" s="233" t="str">
        <f t="shared" si="999"/>
        <v/>
      </c>
      <c r="HH182" s="232" t="str">
        <f t="shared" si="1000"/>
        <v/>
      </c>
      <c r="HI182" s="233" t="str">
        <f t="shared" si="1001"/>
        <v/>
      </c>
      <c r="HJ182" s="249" t="str">
        <f t="shared" si="1002"/>
        <v/>
      </c>
      <c r="HK182" s="233">
        <f t="shared" si="1003"/>
        <v>1519.42</v>
      </c>
      <c r="HL182" s="232" t="str">
        <f t="shared" si="1004"/>
        <v/>
      </c>
      <c r="HM182" s="232" t="str">
        <f t="shared" si="1005"/>
        <v/>
      </c>
    </row>
    <row r="183" spans="1:221" ht="15">
      <c r="A183" s="402" t="s">
        <v>42</v>
      </c>
      <c r="B183" s="403" t="s">
        <v>703</v>
      </c>
      <c r="C183" s="404"/>
      <c r="D183" s="402">
        <v>199193</v>
      </c>
      <c r="E183" s="405">
        <v>1</v>
      </c>
      <c r="F183" s="332">
        <v>4790</v>
      </c>
      <c r="G183" s="253">
        <v>5182</v>
      </c>
      <c r="H183" s="254">
        <v>321</v>
      </c>
      <c r="I183" s="255">
        <v>366</v>
      </c>
      <c r="J183" s="232">
        <f t="shared" si="857"/>
        <v>4469</v>
      </c>
      <c r="K183" s="233">
        <f t="shared" si="858"/>
        <v>4816</v>
      </c>
      <c r="L183" s="333" t="s">
        <v>614</v>
      </c>
      <c r="M183" s="333" t="s">
        <v>614</v>
      </c>
      <c r="N183" s="232">
        <f t="shared" si="856"/>
        <v>4469</v>
      </c>
      <c r="O183" s="233">
        <f t="shared" si="859"/>
        <v>4816</v>
      </c>
      <c r="P183" s="232">
        <f t="shared" si="860"/>
        <v>4469</v>
      </c>
      <c r="Q183" s="233">
        <f t="shared" si="861"/>
        <v>4816</v>
      </c>
      <c r="R183" s="257">
        <v>44</v>
      </c>
      <c r="S183" s="256">
        <v>49</v>
      </c>
      <c r="T183" s="232">
        <f t="shared" si="862"/>
        <v>44</v>
      </c>
      <c r="U183" s="233">
        <f t="shared" si="863"/>
        <v>49</v>
      </c>
      <c r="V183" s="257">
        <v>0</v>
      </c>
      <c r="W183" s="256">
        <v>3</v>
      </c>
      <c r="X183" s="232">
        <f t="shared" si="864"/>
        <v>0</v>
      </c>
      <c r="Y183" s="233">
        <f t="shared" si="865"/>
        <v>3</v>
      </c>
      <c r="Z183" s="257">
        <v>0</v>
      </c>
      <c r="AA183" s="253">
        <v>0</v>
      </c>
      <c r="AB183" s="232">
        <f t="shared" si="866"/>
        <v>0</v>
      </c>
      <c r="AC183" s="233">
        <f t="shared" si="867"/>
        <v>0</v>
      </c>
      <c r="AD183" s="225">
        <f t="shared" si="868"/>
        <v>44</v>
      </c>
      <c r="AE183" s="233">
        <f t="shared" si="869"/>
        <v>52</v>
      </c>
      <c r="AF183" s="225">
        <f t="shared" si="870"/>
        <v>44</v>
      </c>
      <c r="AG183" s="233">
        <f t="shared" si="871"/>
        <v>52</v>
      </c>
      <c r="AH183" s="257">
        <v>4.5</v>
      </c>
      <c r="AI183" s="286">
        <v>5</v>
      </c>
      <c r="AJ183" s="232">
        <f t="shared" si="872"/>
        <v>198</v>
      </c>
      <c r="AK183" s="233">
        <f t="shared" si="873"/>
        <v>245</v>
      </c>
      <c r="AL183" s="257">
        <v>0</v>
      </c>
      <c r="AM183" s="286">
        <v>5.7</v>
      </c>
      <c r="AN183" s="232">
        <f t="shared" si="874"/>
        <v>0</v>
      </c>
      <c r="AO183" s="233">
        <f t="shared" si="875"/>
        <v>17.100000000000001</v>
      </c>
      <c r="AP183" s="245">
        <v>0</v>
      </c>
      <c r="AQ183" s="286">
        <v>0</v>
      </c>
      <c r="AR183" s="232">
        <f t="shared" si="876"/>
        <v>0</v>
      </c>
      <c r="AS183" s="233">
        <f t="shared" si="877"/>
        <v>0</v>
      </c>
      <c r="AT183" s="545">
        <f t="shared" si="878"/>
        <v>4.5</v>
      </c>
      <c r="AU183" s="546">
        <f t="shared" si="879"/>
        <v>5.0403846153846157</v>
      </c>
      <c r="AV183" s="232">
        <f t="shared" si="880"/>
        <v>198</v>
      </c>
      <c r="AW183" s="233">
        <f t="shared" si="881"/>
        <v>262.10000000000002</v>
      </c>
      <c r="AX183" s="257">
        <v>162.19999999999999</v>
      </c>
      <c r="AY183" s="253">
        <v>147.19999999999999</v>
      </c>
      <c r="AZ183" s="232">
        <f t="shared" si="882"/>
        <v>7136.7999999999993</v>
      </c>
      <c r="BA183" s="233">
        <f t="shared" si="883"/>
        <v>7212.7999999999993</v>
      </c>
      <c r="BB183" s="257">
        <v>0</v>
      </c>
      <c r="BC183" s="253">
        <v>112.3</v>
      </c>
      <c r="BD183" s="232">
        <f t="shared" si="884"/>
        <v>0</v>
      </c>
      <c r="BE183" s="233">
        <f t="shared" si="885"/>
        <v>336.9</v>
      </c>
      <c r="BF183" s="254">
        <v>0</v>
      </c>
      <c r="BG183" s="253">
        <v>0</v>
      </c>
      <c r="BH183" s="232">
        <f t="shared" si="886"/>
        <v>0</v>
      </c>
      <c r="BI183" s="233">
        <f t="shared" si="887"/>
        <v>0</v>
      </c>
      <c r="BJ183" s="232">
        <f t="shared" si="888"/>
        <v>162.19999999999999</v>
      </c>
      <c r="BK183" s="233">
        <f t="shared" si="889"/>
        <v>145.18653846153845</v>
      </c>
      <c r="BL183" s="232">
        <f t="shared" si="890"/>
        <v>7136.7999999999993</v>
      </c>
      <c r="BM183" s="233">
        <f t="shared" si="891"/>
        <v>7549.6999999999989</v>
      </c>
      <c r="BN183" s="257">
        <v>3326</v>
      </c>
      <c r="BO183" s="256">
        <v>3614</v>
      </c>
      <c r="BP183" s="232">
        <f t="shared" si="892"/>
        <v>3326</v>
      </c>
      <c r="BQ183" s="233">
        <f t="shared" si="893"/>
        <v>3614</v>
      </c>
      <c r="BR183" s="257">
        <v>3</v>
      </c>
      <c r="BS183" s="256">
        <v>6</v>
      </c>
      <c r="BT183" s="232">
        <f t="shared" si="894"/>
        <v>3</v>
      </c>
      <c r="BU183" s="233">
        <f t="shared" si="895"/>
        <v>6</v>
      </c>
      <c r="BV183" s="257">
        <v>1</v>
      </c>
      <c r="BW183" s="256">
        <v>0</v>
      </c>
      <c r="BX183" s="232">
        <f t="shared" si="896"/>
        <v>1</v>
      </c>
      <c r="BY183" s="233">
        <f t="shared" si="897"/>
        <v>0</v>
      </c>
      <c r="BZ183" s="225">
        <f t="shared" si="898"/>
        <v>3330</v>
      </c>
      <c r="CA183" s="233">
        <f t="shared" si="899"/>
        <v>3620</v>
      </c>
      <c r="CB183" s="225">
        <f t="shared" si="900"/>
        <v>3330</v>
      </c>
      <c r="CC183" s="233">
        <f t="shared" si="901"/>
        <v>3620</v>
      </c>
      <c r="CD183" s="336">
        <v>4.8</v>
      </c>
      <c r="CE183" s="286">
        <v>4.8</v>
      </c>
      <c r="CF183" s="232">
        <f t="shared" si="902"/>
        <v>15964.8</v>
      </c>
      <c r="CG183" s="233">
        <f t="shared" si="903"/>
        <v>17347.2</v>
      </c>
      <c r="CH183" s="336">
        <v>5.3</v>
      </c>
      <c r="CI183" s="286">
        <v>9.3000000000000007</v>
      </c>
      <c r="CJ183" s="232">
        <f t="shared" si="904"/>
        <v>15.899999999999999</v>
      </c>
      <c r="CK183" s="233">
        <f t="shared" si="905"/>
        <v>55.800000000000004</v>
      </c>
      <c r="CL183" s="336">
        <v>7</v>
      </c>
      <c r="CM183" s="286">
        <v>0</v>
      </c>
      <c r="CN183" s="232">
        <f t="shared" si="906"/>
        <v>7</v>
      </c>
      <c r="CO183" s="233">
        <f t="shared" si="907"/>
        <v>0</v>
      </c>
      <c r="CP183" s="232">
        <f t="shared" si="908"/>
        <v>4.8011111111111111</v>
      </c>
      <c r="CQ183" s="546">
        <f t="shared" si="909"/>
        <v>4.8074585635359117</v>
      </c>
      <c r="CR183" s="232">
        <f t="shared" si="910"/>
        <v>15987.7</v>
      </c>
      <c r="CS183" s="233">
        <f t="shared" si="911"/>
        <v>17403</v>
      </c>
      <c r="CT183" s="257">
        <v>148.4</v>
      </c>
      <c r="CU183" s="253">
        <v>138</v>
      </c>
      <c r="CV183" s="232">
        <f t="shared" si="912"/>
        <v>493578.4</v>
      </c>
      <c r="CW183" s="233">
        <f t="shared" si="913"/>
        <v>498732</v>
      </c>
      <c r="CX183" s="257">
        <v>154.69999999999999</v>
      </c>
      <c r="CY183" s="253">
        <v>135.5</v>
      </c>
      <c r="CZ183" s="232">
        <f t="shared" si="914"/>
        <v>464.09999999999997</v>
      </c>
      <c r="DA183" s="233">
        <f t="shared" si="915"/>
        <v>813</v>
      </c>
      <c r="DB183" s="254">
        <v>140</v>
      </c>
      <c r="DC183" s="253">
        <v>0</v>
      </c>
      <c r="DD183" s="232">
        <f t="shared" si="916"/>
        <v>140</v>
      </c>
      <c r="DE183" s="233">
        <f t="shared" si="917"/>
        <v>0</v>
      </c>
      <c r="DF183" s="232">
        <f t="shared" si="918"/>
        <v>148.40315315315314</v>
      </c>
      <c r="DG183" s="233">
        <f t="shared" si="919"/>
        <v>137.99585635359117</v>
      </c>
      <c r="DH183" s="232">
        <f t="shared" si="920"/>
        <v>494182.49999999994</v>
      </c>
      <c r="DI183" s="233">
        <f t="shared" si="921"/>
        <v>499545</v>
      </c>
      <c r="DJ183" s="232">
        <f t="shared" si="922"/>
        <v>3374</v>
      </c>
      <c r="DK183" s="233">
        <f t="shared" si="923"/>
        <v>3672</v>
      </c>
      <c r="DL183" s="232">
        <f t="shared" si="924"/>
        <v>3374</v>
      </c>
      <c r="DM183" s="233">
        <f t="shared" si="925"/>
        <v>3672</v>
      </c>
      <c r="DN183" s="545">
        <f t="shared" si="926"/>
        <v>4.7971843509187906</v>
      </c>
      <c r="DO183" s="546">
        <f t="shared" si="927"/>
        <v>4.8107570806100215</v>
      </c>
      <c r="DP183" s="232">
        <f t="shared" si="928"/>
        <v>16185.699999999999</v>
      </c>
      <c r="DQ183" s="233">
        <f t="shared" si="929"/>
        <v>17665.099999999999</v>
      </c>
      <c r="DR183" s="232">
        <f t="shared" si="930"/>
        <v>148.58307646710134</v>
      </c>
      <c r="DS183" s="233">
        <f t="shared" si="931"/>
        <v>138.09768518518518</v>
      </c>
      <c r="DT183" s="232">
        <f t="shared" si="932"/>
        <v>501319.29999999993</v>
      </c>
      <c r="DU183" s="233">
        <f t="shared" si="933"/>
        <v>507094.7</v>
      </c>
      <c r="DV183" s="257">
        <v>935</v>
      </c>
      <c r="DW183" s="256">
        <v>974</v>
      </c>
      <c r="DX183" s="232">
        <f t="shared" si="934"/>
        <v>935</v>
      </c>
      <c r="DY183" s="233">
        <f t="shared" si="935"/>
        <v>974</v>
      </c>
      <c r="DZ183" s="257">
        <v>77</v>
      </c>
      <c r="EA183" s="256">
        <v>92</v>
      </c>
      <c r="EB183" s="232">
        <f t="shared" si="936"/>
        <v>77</v>
      </c>
      <c r="EC183" s="233">
        <f t="shared" si="937"/>
        <v>92</v>
      </c>
      <c r="ED183" s="257">
        <v>6</v>
      </c>
      <c r="EE183" s="256">
        <v>7</v>
      </c>
      <c r="EF183" s="232">
        <f t="shared" si="938"/>
        <v>6</v>
      </c>
      <c r="EG183" s="233">
        <f t="shared" si="939"/>
        <v>7</v>
      </c>
      <c r="EH183" s="225">
        <f t="shared" si="940"/>
        <v>1018</v>
      </c>
      <c r="EI183" s="233">
        <f t="shared" si="941"/>
        <v>1073</v>
      </c>
      <c r="EJ183" s="225">
        <f t="shared" si="942"/>
        <v>1018</v>
      </c>
      <c r="EK183" s="233">
        <f t="shared" si="943"/>
        <v>1073</v>
      </c>
      <c r="EL183" s="336">
        <v>3.8</v>
      </c>
      <c r="EM183" s="286">
        <v>3.7</v>
      </c>
      <c r="EN183" s="232">
        <f t="shared" si="944"/>
        <v>3553</v>
      </c>
      <c r="EO183" s="233">
        <f t="shared" si="945"/>
        <v>3603.8</v>
      </c>
      <c r="EP183" s="336">
        <v>4.4000000000000004</v>
      </c>
      <c r="EQ183" s="286">
        <v>4.5</v>
      </c>
      <c r="ER183" s="232">
        <f t="shared" si="946"/>
        <v>338.8</v>
      </c>
      <c r="ES183" s="233">
        <f t="shared" si="947"/>
        <v>414</v>
      </c>
      <c r="ET183" s="336">
        <v>7.2</v>
      </c>
      <c r="EU183" s="286">
        <v>9</v>
      </c>
      <c r="EV183" s="232">
        <f t="shared" si="948"/>
        <v>43.2</v>
      </c>
      <c r="EW183" s="233">
        <f t="shared" si="949"/>
        <v>63</v>
      </c>
      <c r="EX183" s="545">
        <f t="shared" si="950"/>
        <v>3.8654223968565815</v>
      </c>
      <c r="EY183" s="546">
        <f t="shared" si="951"/>
        <v>3.8031686859273068</v>
      </c>
      <c r="EZ183" s="232">
        <f t="shared" si="952"/>
        <v>3935</v>
      </c>
      <c r="FA183" s="233">
        <f t="shared" si="953"/>
        <v>4080.8</v>
      </c>
      <c r="FB183" s="257">
        <v>146.9</v>
      </c>
      <c r="FC183" s="253">
        <v>144.6</v>
      </c>
      <c r="FD183" s="232">
        <f t="shared" si="954"/>
        <v>137351.5</v>
      </c>
      <c r="FE183" s="233">
        <f t="shared" si="955"/>
        <v>140840.4</v>
      </c>
      <c r="FF183" s="257">
        <v>145.5</v>
      </c>
      <c r="FG183" s="253">
        <v>148.69999999999999</v>
      </c>
      <c r="FH183" s="232">
        <f t="shared" si="956"/>
        <v>11203.5</v>
      </c>
      <c r="FI183" s="233">
        <f t="shared" si="957"/>
        <v>13680.4</v>
      </c>
      <c r="FJ183" s="254">
        <v>130.80000000000001</v>
      </c>
      <c r="FK183" s="253">
        <v>168.6</v>
      </c>
      <c r="FL183" s="232">
        <f t="shared" si="958"/>
        <v>784.80000000000007</v>
      </c>
      <c r="FM183" s="233">
        <f t="shared" si="959"/>
        <v>1180.2</v>
      </c>
      <c r="FN183" s="232">
        <f t="shared" si="960"/>
        <v>146.69921414538308</v>
      </c>
      <c r="FO183" s="233">
        <f t="shared" si="961"/>
        <v>145.1081081081081</v>
      </c>
      <c r="FP183" s="232">
        <f t="shared" si="962"/>
        <v>149339.79999999999</v>
      </c>
      <c r="FQ183" s="233">
        <f t="shared" si="963"/>
        <v>155701</v>
      </c>
      <c r="FR183" s="257">
        <v>77</v>
      </c>
      <c r="FS183" s="735">
        <v>71</v>
      </c>
      <c r="FT183" s="232">
        <f t="shared" si="964"/>
        <v>77</v>
      </c>
      <c r="FU183" s="233">
        <f t="shared" si="965"/>
        <v>71</v>
      </c>
      <c r="FV183" s="257">
        <v>6</v>
      </c>
      <c r="FW183" s="735">
        <v>7.3</v>
      </c>
      <c r="FX183" s="232">
        <f t="shared" si="966"/>
        <v>462</v>
      </c>
      <c r="FY183" s="233">
        <f t="shared" si="967"/>
        <v>518.29999999999995</v>
      </c>
      <c r="FZ183" s="254">
        <v>144.19999999999999</v>
      </c>
      <c r="GA183" s="735">
        <v>130.1</v>
      </c>
      <c r="GB183" s="232">
        <f t="shared" si="968"/>
        <v>11103.4</v>
      </c>
      <c r="GC183" s="233">
        <f t="shared" si="969"/>
        <v>9237.1</v>
      </c>
      <c r="GD183" s="249">
        <f t="shared" si="970"/>
        <v>4305</v>
      </c>
      <c r="GE183" s="233">
        <f t="shared" si="971"/>
        <v>4637</v>
      </c>
      <c r="GF183" s="232">
        <f t="shared" si="972"/>
        <v>4305</v>
      </c>
      <c r="GG183" s="233">
        <f t="shared" si="973"/>
        <v>4637</v>
      </c>
      <c r="GH183" s="232">
        <f t="shared" si="974"/>
        <v>19715.8</v>
      </c>
      <c r="GI183" s="233">
        <f t="shared" si="975"/>
        <v>21196</v>
      </c>
      <c r="GJ183" s="232">
        <f t="shared" si="976"/>
        <v>638066.69999999995</v>
      </c>
      <c r="GK183" s="233">
        <f t="shared" si="977"/>
        <v>646785.19999999995</v>
      </c>
      <c r="GL183" s="249">
        <f t="shared" si="978"/>
        <v>80</v>
      </c>
      <c r="GM183" s="233">
        <f t="shared" si="979"/>
        <v>101</v>
      </c>
      <c r="GN183" s="232">
        <f t="shared" si="980"/>
        <v>80</v>
      </c>
      <c r="GO183" s="233">
        <f t="shared" si="981"/>
        <v>101</v>
      </c>
      <c r="GP183" s="232">
        <f t="shared" si="982"/>
        <v>354.7</v>
      </c>
      <c r="GQ183" s="233">
        <f t="shared" si="983"/>
        <v>486.9</v>
      </c>
      <c r="GR183" s="232">
        <f t="shared" si="984"/>
        <v>11667.6</v>
      </c>
      <c r="GS183" s="233">
        <f t="shared" si="985"/>
        <v>14830.3</v>
      </c>
      <c r="GT183" s="249">
        <f t="shared" si="986"/>
        <v>4385</v>
      </c>
      <c r="GU183" s="233">
        <f t="shared" si="987"/>
        <v>4738</v>
      </c>
      <c r="GV183" s="232">
        <f t="shared" si="988"/>
        <v>4385</v>
      </c>
      <c r="GW183" s="233">
        <f t="shared" si="989"/>
        <v>4738</v>
      </c>
      <c r="GX183" s="232">
        <f t="shared" si="990"/>
        <v>20070.5</v>
      </c>
      <c r="GY183" s="233">
        <f t="shared" si="991"/>
        <v>21682.9</v>
      </c>
      <c r="GZ183" s="232">
        <f t="shared" si="992"/>
        <v>649734.29999999993</v>
      </c>
      <c r="HA183" s="233">
        <f t="shared" si="993"/>
        <v>661615.5</v>
      </c>
      <c r="HB183" s="249">
        <f t="shared" si="994"/>
        <v>7</v>
      </c>
      <c r="HC183" s="233">
        <f t="shared" si="995"/>
        <v>7</v>
      </c>
      <c r="HD183" s="232">
        <f t="shared" si="996"/>
        <v>7</v>
      </c>
      <c r="HE183" s="233">
        <f t="shared" si="997"/>
        <v>7</v>
      </c>
      <c r="HF183" s="232">
        <f t="shared" si="998"/>
        <v>50.2</v>
      </c>
      <c r="HG183" s="233">
        <f t="shared" si="999"/>
        <v>63</v>
      </c>
      <c r="HH183" s="232">
        <f t="shared" si="1000"/>
        <v>924.80000000000007</v>
      </c>
      <c r="HI183" s="233">
        <f t="shared" si="1001"/>
        <v>1180.2</v>
      </c>
      <c r="HJ183" s="249">
        <f t="shared" si="1002"/>
        <v>20582.699999999997</v>
      </c>
      <c r="HK183" s="233">
        <f t="shared" si="1003"/>
        <v>22264.199999999997</v>
      </c>
      <c r="HL183" s="232">
        <f t="shared" si="1004"/>
        <v>661762.49999999988</v>
      </c>
      <c r="HM183" s="232">
        <f t="shared" si="1005"/>
        <v>672032.79999999993</v>
      </c>
    </row>
    <row r="184" spans="1:221" ht="15">
      <c r="A184" s="402" t="s">
        <v>42</v>
      </c>
      <c r="B184" s="403" t="s">
        <v>704</v>
      </c>
      <c r="C184" s="404"/>
      <c r="D184" s="402">
        <v>199120</v>
      </c>
      <c r="E184" s="405">
        <v>1</v>
      </c>
      <c r="F184" s="332">
        <v>4396</v>
      </c>
      <c r="G184" s="253">
        <v>4654</v>
      </c>
      <c r="H184" s="254">
        <v>0</v>
      </c>
      <c r="I184" s="255">
        <v>0</v>
      </c>
      <c r="J184" s="232">
        <f t="shared" si="857"/>
        <v>4396</v>
      </c>
      <c r="K184" s="233">
        <f t="shared" si="858"/>
        <v>4654</v>
      </c>
      <c r="L184" s="333" t="s">
        <v>614</v>
      </c>
      <c r="M184" s="333" t="s">
        <v>614</v>
      </c>
      <c r="N184" s="232">
        <f t="shared" si="856"/>
        <v>4396</v>
      </c>
      <c r="O184" s="233">
        <f t="shared" si="859"/>
        <v>4654</v>
      </c>
      <c r="P184" s="232">
        <f t="shared" si="860"/>
        <v>4396</v>
      </c>
      <c r="Q184" s="233">
        <f t="shared" si="861"/>
        <v>4654</v>
      </c>
      <c r="R184" s="257">
        <v>12</v>
      </c>
      <c r="S184" s="256">
        <v>12</v>
      </c>
      <c r="T184" s="232">
        <f t="shared" si="862"/>
        <v>12</v>
      </c>
      <c r="U184" s="233">
        <f t="shared" si="863"/>
        <v>12</v>
      </c>
      <c r="V184" s="257">
        <v>0</v>
      </c>
      <c r="W184" s="256">
        <v>0</v>
      </c>
      <c r="X184" s="232">
        <f t="shared" si="864"/>
        <v>0</v>
      </c>
      <c r="Y184" s="233">
        <f t="shared" si="865"/>
        <v>0</v>
      </c>
      <c r="Z184" s="257">
        <v>0</v>
      </c>
      <c r="AA184" s="253">
        <v>0</v>
      </c>
      <c r="AB184" s="232">
        <f t="shared" si="866"/>
        <v>0</v>
      </c>
      <c r="AC184" s="233">
        <f t="shared" si="867"/>
        <v>0</v>
      </c>
      <c r="AD184" s="225">
        <f t="shared" si="868"/>
        <v>12</v>
      </c>
      <c r="AE184" s="233">
        <f t="shared" si="869"/>
        <v>12</v>
      </c>
      <c r="AF184" s="225">
        <f t="shared" si="870"/>
        <v>12</v>
      </c>
      <c r="AG184" s="233">
        <f t="shared" si="871"/>
        <v>12</v>
      </c>
      <c r="AH184" s="257">
        <v>3.8</v>
      </c>
      <c r="AI184" s="286">
        <v>4.3</v>
      </c>
      <c r="AJ184" s="232">
        <f t="shared" si="872"/>
        <v>45.599999999999994</v>
      </c>
      <c r="AK184" s="233">
        <f t="shared" si="873"/>
        <v>51.599999999999994</v>
      </c>
      <c r="AL184" s="257">
        <v>0</v>
      </c>
      <c r="AM184" s="286">
        <v>0</v>
      </c>
      <c r="AN184" s="232">
        <f t="shared" si="874"/>
        <v>0</v>
      </c>
      <c r="AO184" s="233">
        <f t="shared" si="875"/>
        <v>0</v>
      </c>
      <c r="AP184" s="245">
        <v>0</v>
      </c>
      <c r="AQ184" s="286">
        <v>0</v>
      </c>
      <c r="AR184" s="232">
        <f t="shared" si="876"/>
        <v>0</v>
      </c>
      <c r="AS184" s="233">
        <f t="shared" si="877"/>
        <v>0</v>
      </c>
      <c r="AT184" s="545">
        <f t="shared" si="878"/>
        <v>3.7999999999999994</v>
      </c>
      <c r="AU184" s="546">
        <f t="shared" si="879"/>
        <v>4.3</v>
      </c>
      <c r="AV184" s="232">
        <f t="shared" si="880"/>
        <v>45.599999999999994</v>
      </c>
      <c r="AW184" s="233">
        <f t="shared" si="881"/>
        <v>51.599999999999994</v>
      </c>
      <c r="AX184" s="257">
        <v>139.5</v>
      </c>
      <c r="AY184" s="253">
        <v>147.9</v>
      </c>
      <c r="AZ184" s="232">
        <f t="shared" si="882"/>
        <v>1674</v>
      </c>
      <c r="BA184" s="233">
        <f t="shared" si="883"/>
        <v>1774.8000000000002</v>
      </c>
      <c r="BB184" s="257">
        <v>0</v>
      </c>
      <c r="BC184" s="253">
        <v>0</v>
      </c>
      <c r="BD184" s="232">
        <f t="shared" si="884"/>
        <v>0</v>
      </c>
      <c r="BE184" s="233">
        <f t="shared" si="885"/>
        <v>0</v>
      </c>
      <c r="BF184" s="254">
        <v>0</v>
      </c>
      <c r="BG184" s="253">
        <v>0</v>
      </c>
      <c r="BH184" s="232">
        <f t="shared" si="886"/>
        <v>0</v>
      </c>
      <c r="BI184" s="233">
        <f t="shared" si="887"/>
        <v>0</v>
      </c>
      <c r="BJ184" s="232">
        <f t="shared" si="888"/>
        <v>139.5</v>
      </c>
      <c r="BK184" s="233">
        <f t="shared" si="889"/>
        <v>147.9</v>
      </c>
      <c r="BL184" s="232">
        <f t="shared" si="890"/>
        <v>1674</v>
      </c>
      <c r="BM184" s="233">
        <f t="shared" si="891"/>
        <v>1774.8000000000002</v>
      </c>
      <c r="BN184" s="257">
        <v>3503</v>
      </c>
      <c r="BO184" s="256">
        <v>3750</v>
      </c>
      <c r="BP184" s="232">
        <f t="shared" si="892"/>
        <v>3503</v>
      </c>
      <c r="BQ184" s="233">
        <f t="shared" si="893"/>
        <v>3750</v>
      </c>
      <c r="BR184" s="257">
        <v>4</v>
      </c>
      <c r="BS184" s="256">
        <v>11</v>
      </c>
      <c r="BT184" s="232">
        <f t="shared" si="894"/>
        <v>4</v>
      </c>
      <c r="BU184" s="233">
        <f t="shared" si="895"/>
        <v>11</v>
      </c>
      <c r="BV184" s="257">
        <v>1</v>
      </c>
      <c r="BW184" s="256">
        <v>0</v>
      </c>
      <c r="BX184" s="232">
        <f t="shared" si="896"/>
        <v>1</v>
      </c>
      <c r="BY184" s="233">
        <f t="shared" si="897"/>
        <v>0</v>
      </c>
      <c r="BZ184" s="225">
        <f t="shared" si="898"/>
        <v>3508</v>
      </c>
      <c r="CA184" s="233">
        <f t="shared" si="899"/>
        <v>3761</v>
      </c>
      <c r="CB184" s="225">
        <f t="shared" si="900"/>
        <v>3508</v>
      </c>
      <c r="CC184" s="233">
        <f t="shared" si="901"/>
        <v>3761</v>
      </c>
      <c r="CD184" s="336">
        <v>4.5</v>
      </c>
      <c r="CE184" s="286">
        <v>4.5</v>
      </c>
      <c r="CF184" s="232">
        <f t="shared" si="902"/>
        <v>15763.5</v>
      </c>
      <c r="CG184" s="233">
        <f t="shared" si="903"/>
        <v>16875</v>
      </c>
      <c r="CH184" s="336">
        <v>4</v>
      </c>
      <c r="CI184" s="286">
        <v>5.2</v>
      </c>
      <c r="CJ184" s="232">
        <f t="shared" si="904"/>
        <v>16</v>
      </c>
      <c r="CK184" s="233">
        <f t="shared" si="905"/>
        <v>57.2</v>
      </c>
      <c r="CL184" s="336">
        <v>11</v>
      </c>
      <c r="CM184" s="286">
        <v>0</v>
      </c>
      <c r="CN184" s="232">
        <f t="shared" si="906"/>
        <v>11</v>
      </c>
      <c r="CO184" s="233">
        <f t="shared" si="907"/>
        <v>0</v>
      </c>
      <c r="CP184" s="232">
        <f t="shared" si="908"/>
        <v>4.5012827822120869</v>
      </c>
      <c r="CQ184" s="546">
        <f t="shared" si="909"/>
        <v>4.5020473278383415</v>
      </c>
      <c r="CR184" s="232">
        <f t="shared" si="910"/>
        <v>15790.5</v>
      </c>
      <c r="CS184" s="233">
        <f t="shared" si="911"/>
        <v>16932.2</v>
      </c>
      <c r="CT184" s="257">
        <v>147.19999999999999</v>
      </c>
      <c r="CU184" s="253">
        <v>127.9</v>
      </c>
      <c r="CV184" s="232">
        <f t="shared" si="912"/>
        <v>515641.59999999998</v>
      </c>
      <c r="CW184" s="233">
        <f t="shared" si="913"/>
        <v>479625</v>
      </c>
      <c r="CX184" s="257">
        <v>148.80000000000001</v>
      </c>
      <c r="CY184" s="253">
        <v>119.8</v>
      </c>
      <c r="CZ184" s="232">
        <f t="shared" si="914"/>
        <v>595.20000000000005</v>
      </c>
      <c r="DA184" s="233">
        <f t="shared" si="915"/>
        <v>1317.8</v>
      </c>
      <c r="DB184" s="254">
        <v>158</v>
      </c>
      <c r="DC184" s="253">
        <v>0</v>
      </c>
      <c r="DD184" s="232">
        <f t="shared" si="916"/>
        <v>158</v>
      </c>
      <c r="DE184" s="233">
        <f t="shared" si="917"/>
        <v>0</v>
      </c>
      <c r="DF184" s="232">
        <f t="shared" si="918"/>
        <v>147.20490307867732</v>
      </c>
      <c r="DG184" s="233">
        <f t="shared" si="919"/>
        <v>127.87630949215634</v>
      </c>
      <c r="DH184" s="232">
        <f t="shared" si="920"/>
        <v>516394.80000000005</v>
      </c>
      <c r="DI184" s="233">
        <f t="shared" si="921"/>
        <v>480942.8</v>
      </c>
      <c r="DJ184" s="232">
        <f t="shared" si="922"/>
        <v>3520</v>
      </c>
      <c r="DK184" s="233">
        <f t="shared" si="923"/>
        <v>3773</v>
      </c>
      <c r="DL184" s="232">
        <f t="shared" si="924"/>
        <v>3520</v>
      </c>
      <c r="DM184" s="233">
        <f t="shared" si="925"/>
        <v>3773</v>
      </c>
      <c r="DN184" s="545">
        <f t="shared" si="926"/>
        <v>4.4988920454545456</v>
      </c>
      <c r="DO184" s="546">
        <f t="shared" si="927"/>
        <v>4.5014047177312477</v>
      </c>
      <c r="DP184" s="232">
        <f t="shared" si="928"/>
        <v>15836.1</v>
      </c>
      <c r="DQ184" s="233">
        <f t="shared" si="929"/>
        <v>16983.8</v>
      </c>
      <c r="DR184" s="232">
        <f t="shared" si="930"/>
        <v>147.17863636363637</v>
      </c>
      <c r="DS184" s="233">
        <f t="shared" si="931"/>
        <v>127.93999469917837</v>
      </c>
      <c r="DT184" s="232">
        <f t="shared" si="932"/>
        <v>518068.80000000005</v>
      </c>
      <c r="DU184" s="233">
        <f t="shared" si="933"/>
        <v>482717.6</v>
      </c>
      <c r="DV184" s="257">
        <v>741</v>
      </c>
      <c r="DW184" s="256">
        <v>792</v>
      </c>
      <c r="DX184" s="232">
        <f t="shared" si="934"/>
        <v>741</v>
      </c>
      <c r="DY184" s="233">
        <f t="shared" si="935"/>
        <v>792</v>
      </c>
      <c r="DZ184" s="257">
        <v>29</v>
      </c>
      <c r="EA184" s="256">
        <v>25</v>
      </c>
      <c r="EB184" s="232">
        <f t="shared" si="936"/>
        <v>29</v>
      </c>
      <c r="EC184" s="233">
        <f t="shared" si="937"/>
        <v>25</v>
      </c>
      <c r="ED184" s="257">
        <v>0</v>
      </c>
      <c r="EE184" s="256">
        <v>1</v>
      </c>
      <c r="EF184" s="232">
        <f t="shared" si="938"/>
        <v>0</v>
      </c>
      <c r="EG184" s="233">
        <f t="shared" si="939"/>
        <v>1</v>
      </c>
      <c r="EH184" s="225">
        <f t="shared" si="940"/>
        <v>770</v>
      </c>
      <c r="EI184" s="233">
        <f t="shared" si="941"/>
        <v>818</v>
      </c>
      <c r="EJ184" s="225">
        <f t="shared" si="942"/>
        <v>770</v>
      </c>
      <c r="EK184" s="233">
        <f t="shared" si="943"/>
        <v>818</v>
      </c>
      <c r="EL184" s="336">
        <v>3</v>
      </c>
      <c r="EM184" s="286">
        <v>3.1</v>
      </c>
      <c r="EN184" s="232">
        <f t="shared" si="944"/>
        <v>2223</v>
      </c>
      <c r="EO184" s="233">
        <f t="shared" si="945"/>
        <v>2455.2000000000003</v>
      </c>
      <c r="EP184" s="336">
        <v>3</v>
      </c>
      <c r="EQ184" s="286">
        <v>3.5</v>
      </c>
      <c r="ER184" s="232">
        <f t="shared" si="946"/>
        <v>87</v>
      </c>
      <c r="ES184" s="233">
        <f t="shared" si="947"/>
        <v>87.5</v>
      </c>
      <c r="ET184" s="336">
        <v>0</v>
      </c>
      <c r="EU184" s="286">
        <v>11</v>
      </c>
      <c r="EV184" s="232">
        <f t="shared" si="948"/>
        <v>0</v>
      </c>
      <c r="EW184" s="233">
        <f t="shared" si="949"/>
        <v>11</v>
      </c>
      <c r="EX184" s="545">
        <f t="shared" si="950"/>
        <v>3</v>
      </c>
      <c r="EY184" s="546">
        <f t="shared" si="951"/>
        <v>3.1218826405867972</v>
      </c>
      <c r="EZ184" s="232">
        <f t="shared" si="952"/>
        <v>2310</v>
      </c>
      <c r="FA184" s="233">
        <f t="shared" si="953"/>
        <v>2553.7000000000003</v>
      </c>
      <c r="FB184" s="257">
        <v>87.1</v>
      </c>
      <c r="FC184" s="253">
        <v>80.599999999999994</v>
      </c>
      <c r="FD184" s="232">
        <f t="shared" si="954"/>
        <v>64541.1</v>
      </c>
      <c r="FE184" s="233">
        <f t="shared" si="955"/>
        <v>63835.199999999997</v>
      </c>
      <c r="FF184" s="257">
        <v>65.900000000000006</v>
      </c>
      <c r="FG184" s="253">
        <v>57.5</v>
      </c>
      <c r="FH184" s="232">
        <f t="shared" si="956"/>
        <v>1911.1000000000001</v>
      </c>
      <c r="FI184" s="233">
        <f t="shared" si="957"/>
        <v>1437.5</v>
      </c>
      <c r="FJ184" s="254" t="s">
        <v>705</v>
      </c>
      <c r="FK184" s="253">
        <v>149</v>
      </c>
      <c r="FL184" s="232">
        <f t="shared" si="958"/>
        <v>0</v>
      </c>
      <c r="FM184" s="233">
        <f t="shared" si="959"/>
        <v>149</v>
      </c>
      <c r="FN184" s="232">
        <f t="shared" si="960"/>
        <v>86.301558441558441</v>
      </c>
      <c r="FO184" s="233">
        <f t="shared" si="961"/>
        <v>79.977628361858194</v>
      </c>
      <c r="FP184" s="232">
        <f t="shared" si="962"/>
        <v>66452.2</v>
      </c>
      <c r="FQ184" s="233">
        <f t="shared" si="963"/>
        <v>65421.700000000004</v>
      </c>
      <c r="FR184" s="257">
        <v>106</v>
      </c>
      <c r="FS184" s="735">
        <v>63</v>
      </c>
      <c r="FT184" s="232">
        <f t="shared" si="964"/>
        <v>106</v>
      </c>
      <c r="FU184" s="233">
        <f t="shared" si="965"/>
        <v>63</v>
      </c>
      <c r="FV184" s="257">
        <v>5.9</v>
      </c>
      <c r="FW184" s="735">
        <v>8.1999999999999993</v>
      </c>
      <c r="FX184" s="232">
        <f t="shared" si="966"/>
        <v>625.40000000000009</v>
      </c>
      <c r="FY184" s="233">
        <f t="shared" si="967"/>
        <v>516.59999999999991</v>
      </c>
      <c r="FZ184" s="254">
        <v>103.2</v>
      </c>
      <c r="GA184" s="735">
        <v>101.3</v>
      </c>
      <c r="GB184" s="232">
        <f t="shared" si="968"/>
        <v>10939.2</v>
      </c>
      <c r="GC184" s="233">
        <f t="shared" si="969"/>
        <v>6381.9</v>
      </c>
      <c r="GD184" s="249">
        <f t="shared" si="970"/>
        <v>4256</v>
      </c>
      <c r="GE184" s="233">
        <f t="shared" si="971"/>
        <v>4554</v>
      </c>
      <c r="GF184" s="232">
        <f t="shared" si="972"/>
        <v>4256</v>
      </c>
      <c r="GG184" s="233">
        <f t="shared" si="973"/>
        <v>4554</v>
      </c>
      <c r="GH184" s="232">
        <f t="shared" si="974"/>
        <v>18032.099999999999</v>
      </c>
      <c r="GI184" s="233">
        <f t="shared" si="975"/>
        <v>19381.8</v>
      </c>
      <c r="GJ184" s="232">
        <f t="shared" si="976"/>
        <v>581856.69999999995</v>
      </c>
      <c r="GK184" s="233">
        <f t="shared" si="977"/>
        <v>545235</v>
      </c>
      <c r="GL184" s="249">
        <f t="shared" si="978"/>
        <v>33</v>
      </c>
      <c r="GM184" s="233">
        <f t="shared" si="979"/>
        <v>36</v>
      </c>
      <c r="GN184" s="232">
        <f t="shared" si="980"/>
        <v>33</v>
      </c>
      <c r="GO184" s="233">
        <f t="shared" si="981"/>
        <v>36</v>
      </c>
      <c r="GP184" s="232">
        <f t="shared" si="982"/>
        <v>103</v>
      </c>
      <c r="GQ184" s="233">
        <f t="shared" si="983"/>
        <v>144.69999999999999</v>
      </c>
      <c r="GR184" s="232">
        <f t="shared" si="984"/>
        <v>2506.3000000000002</v>
      </c>
      <c r="GS184" s="233">
        <f t="shared" si="985"/>
        <v>2755.3</v>
      </c>
      <c r="GT184" s="249">
        <f t="shared" si="986"/>
        <v>4289</v>
      </c>
      <c r="GU184" s="233">
        <f t="shared" si="987"/>
        <v>4590</v>
      </c>
      <c r="GV184" s="232">
        <f t="shared" si="988"/>
        <v>4289</v>
      </c>
      <c r="GW184" s="233">
        <f t="shared" si="989"/>
        <v>4590</v>
      </c>
      <c r="GX184" s="232">
        <f t="shared" si="990"/>
        <v>18135.099999999999</v>
      </c>
      <c r="GY184" s="233">
        <f t="shared" si="991"/>
        <v>19526.5</v>
      </c>
      <c r="GZ184" s="232">
        <f t="shared" si="992"/>
        <v>584363</v>
      </c>
      <c r="HA184" s="233">
        <f t="shared" si="993"/>
        <v>547990.30000000005</v>
      </c>
      <c r="HB184" s="249">
        <f t="shared" si="994"/>
        <v>1</v>
      </c>
      <c r="HC184" s="233">
        <f t="shared" si="995"/>
        <v>1</v>
      </c>
      <c r="HD184" s="232">
        <f t="shared" si="996"/>
        <v>1</v>
      </c>
      <c r="HE184" s="233">
        <f t="shared" si="997"/>
        <v>1</v>
      </c>
      <c r="HF184" s="232">
        <f t="shared" si="998"/>
        <v>11</v>
      </c>
      <c r="HG184" s="233">
        <f t="shared" si="999"/>
        <v>11</v>
      </c>
      <c r="HH184" s="232">
        <f t="shared" si="1000"/>
        <v>158</v>
      </c>
      <c r="HI184" s="233">
        <f t="shared" si="1001"/>
        <v>149</v>
      </c>
      <c r="HJ184" s="249">
        <f t="shared" si="1002"/>
        <v>18771.5</v>
      </c>
      <c r="HK184" s="233">
        <f t="shared" si="1003"/>
        <v>20054.099999999999</v>
      </c>
      <c r="HL184" s="232">
        <f t="shared" si="1004"/>
        <v>595460.19999999995</v>
      </c>
      <c r="HM184" s="232">
        <f t="shared" si="1005"/>
        <v>554521.19999999995</v>
      </c>
    </row>
    <row r="185" spans="1:221" ht="15">
      <c r="A185" s="402" t="s">
        <v>42</v>
      </c>
      <c r="B185" s="403" t="s">
        <v>707</v>
      </c>
      <c r="C185" s="736" t="s">
        <v>847</v>
      </c>
      <c r="D185" s="402">
        <v>199148</v>
      </c>
      <c r="E185" s="737">
        <v>1</v>
      </c>
      <c r="F185" s="535">
        <v>2574</v>
      </c>
      <c r="G185" s="536">
        <v>2762</v>
      </c>
      <c r="H185" s="537">
        <v>50</v>
      </c>
      <c r="I185" s="491">
        <v>60</v>
      </c>
      <c r="J185" s="232">
        <f t="shared" si="857"/>
        <v>2524</v>
      </c>
      <c r="K185" s="233">
        <f t="shared" si="858"/>
        <v>2702</v>
      </c>
      <c r="L185" s="504" t="s">
        <v>614</v>
      </c>
      <c r="M185" s="504" t="s">
        <v>614</v>
      </c>
      <c r="N185" s="232">
        <f t="shared" si="856"/>
        <v>2524</v>
      </c>
      <c r="O185" s="233">
        <f t="shared" si="859"/>
        <v>2702</v>
      </c>
      <c r="P185" s="232">
        <f t="shared" si="860"/>
        <v>2524</v>
      </c>
      <c r="Q185" s="233">
        <f t="shared" si="861"/>
        <v>2702</v>
      </c>
      <c r="R185" s="547">
        <v>5</v>
      </c>
      <c r="S185" s="529">
        <v>6</v>
      </c>
      <c r="T185" s="232">
        <f t="shared" si="862"/>
        <v>5</v>
      </c>
      <c r="U185" s="233">
        <f t="shared" si="863"/>
        <v>6</v>
      </c>
      <c r="V185" s="547">
        <v>0</v>
      </c>
      <c r="W185" s="529">
        <v>0</v>
      </c>
      <c r="X185" s="232">
        <f t="shared" si="864"/>
        <v>0</v>
      </c>
      <c r="Y185" s="233">
        <f t="shared" si="865"/>
        <v>0</v>
      </c>
      <c r="Z185" s="547">
        <v>0</v>
      </c>
      <c r="AA185" s="536">
        <v>0</v>
      </c>
      <c r="AB185" s="232">
        <f t="shared" si="866"/>
        <v>0</v>
      </c>
      <c r="AC185" s="233">
        <f t="shared" si="867"/>
        <v>0</v>
      </c>
      <c r="AD185" s="225">
        <f t="shared" si="868"/>
        <v>5</v>
      </c>
      <c r="AE185" s="233">
        <f t="shared" si="869"/>
        <v>6</v>
      </c>
      <c r="AF185" s="225">
        <f t="shared" si="870"/>
        <v>5</v>
      </c>
      <c r="AG185" s="233">
        <f t="shared" si="871"/>
        <v>6</v>
      </c>
      <c r="AH185" s="547">
        <v>2.8</v>
      </c>
      <c r="AI185" s="286">
        <v>3.8</v>
      </c>
      <c r="AJ185" s="232">
        <f t="shared" si="872"/>
        <v>14</v>
      </c>
      <c r="AK185" s="233">
        <f t="shared" si="873"/>
        <v>22.799999999999997</v>
      </c>
      <c r="AL185" s="547">
        <v>0</v>
      </c>
      <c r="AM185" s="286">
        <v>0</v>
      </c>
      <c r="AN185" s="232">
        <f t="shared" si="874"/>
        <v>0</v>
      </c>
      <c r="AO185" s="233">
        <f t="shared" si="875"/>
        <v>0</v>
      </c>
      <c r="AP185" s="245">
        <v>0</v>
      </c>
      <c r="AQ185" s="286">
        <v>0</v>
      </c>
      <c r="AR185" s="232">
        <f t="shared" si="876"/>
        <v>0</v>
      </c>
      <c r="AS185" s="233">
        <f t="shared" si="877"/>
        <v>0</v>
      </c>
      <c r="AT185" s="545">
        <f t="shared" si="878"/>
        <v>2.8</v>
      </c>
      <c r="AU185" s="546">
        <f t="shared" si="879"/>
        <v>3.7999999999999994</v>
      </c>
      <c r="AV185" s="232">
        <f t="shared" si="880"/>
        <v>14</v>
      </c>
      <c r="AW185" s="233">
        <f t="shared" si="881"/>
        <v>22.799999999999997</v>
      </c>
      <c r="AX185" s="547">
        <v>75</v>
      </c>
      <c r="AY185" s="536">
        <v>102.2</v>
      </c>
      <c r="AZ185" s="232">
        <f t="shared" si="882"/>
        <v>375</v>
      </c>
      <c r="BA185" s="233">
        <f t="shared" si="883"/>
        <v>613.20000000000005</v>
      </c>
      <c r="BB185" s="547">
        <v>0</v>
      </c>
      <c r="BC185" s="536">
        <v>0</v>
      </c>
      <c r="BD185" s="232">
        <f t="shared" si="884"/>
        <v>0</v>
      </c>
      <c r="BE185" s="233">
        <f t="shared" si="885"/>
        <v>0</v>
      </c>
      <c r="BF185" s="537">
        <v>0</v>
      </c>
      <c r="BG185" s="536">
        <v>0</v>
      </c>
      <c r="BH185" s="232">
        <f t="shared" si="886"/>
        <v>0</v>
      </c>
      <c r="BI185" s="233">
        <f t="shared" si="887"/>
        <v>0</v>
      </c>
      <c r="BJ185" s="232">
        <f t="shared" si="888"/>
        <v>75</v>
      </c>
      <c r="BK185" s="233">
        <f t="shared" si="889"/>
        <v>102.2</v>
      </c>
      <c r="BL185" s="232">
        <f t="shared" si="890"/>
        <v>375</v>
      </c>
      <c r="BM185" s="233">
        <f t="shared" si="891"/>
        <v>613.20000000000005</v>
      </c>
      <c r="BN185" s="547">
        <v>1386</v>
      </c>
      <c r="BO185" s="529">
        <v>1474</v>
      </c>
      <c r="BP185" s="232">
        <f t="shared" si="892"/>
        <v>1386</v>
      </c>
      <c r="BQ185" s="233">
        <f t="shared" si="893"/>
        <v>1474</v>
      </c>
      <c r="BR185" s="547">
        <v>9</v>
      </c>
      <c r="BS185" s="529">
        <v>6</v>
      </c>
      <c r="BT185" s="232">
        <f t="shared" si="894"/>
        <v>9</v>
      </c>
      <c r="BU185" s="233">
        <f t="shared" si="895"/>
        <v>6</v>
      </c>
      <c r="BV185" s="547">
        <v>0</v>
      </c>
      <c r="BW185" s="529">
        <v>3</v>
      </c>
      <c r="BX185" s="232">
        <f t="shared" si="896"/>
        <v>0</v>
      </c>
      <c r="BY185" s="233">
        <f t="shared" si="897"/>
        <v>3</v>
      </c>
      <c r="BZ185" s="225">
        <f t="shared" si="898"/>
        <v>1395</v>
      </c>
      <c r="CA185" s="233">
        <f t="shared" si="899"/>
        <v>1483</v>
      </c>
      <c r="CB185" s="225">
        <f t="shared" si="900"/>
        <v>1395</v>
      </c>
      <c r="CC185" s="233">
        <f t="shared" si="901"/>
        <v>1483</v>
      </c>
      <c r="CD185" s="506">
        <v>5.0999999999999996</v>
      </c>
      <c r="CE185" s="286">
        <v>5.0999999999999996</v>
      </c>
      <c r="CF185" s="232">
        <f t="shared" si="902"/>
        <v>7068.5999999999995</v>
      </c>
      <c r="CG185" s="233">
        <f t="shared" si="903"/>
        <v>7517.4</v>
      </c>
      <c r="CH185" s="506">
        <v>7</v>
      </c>
      <c r="CI185" s="286">
        <v>6.7</v>
      </c>
      <c r="CJ185" s="232">
        <f t="shared" si="904"/>
        <v>63</v>
      </c>
      <c r="CK185" s="233">
        <f t="shared" si="905"/>
        <v>40.200000000000003</v>
      </c>
      <c r="CL185" s="506">
        <v>0</v>
      </c>
      <c r="CM185" s="286">
        <v>9</v>
      </c>
      <c r="CN185" s="232">
        <f t="shared" si="906"/>
        <v>0</v>
      </c>
      <c r="CO185" s="233">
        <f t="shared" si="907"/>
        <v>27</v>
      </c>
      <c r="CP185" s="232">
        <f t="shared" si="908"/>
        <v>5.1122580645161291</v>
      </c>
      <c r="CQ185" s="546">
        <f t="shared" si="909"/>
        <v>5.114362778152393</v>
      </c>
      <c r="CR185" s="232">
        <f t="shared" si="910"/>
        <v>7131.6</v>
      </c>
      <c r="CS185" s="233">
        <f t="shared" si="911"/>
        <v>7584.5999999999985</v>
      </c>
      <c r="CT185" s="547">
        <v>132.9</v>
      </c>
      <c r="CU185" s="536">
        <v>134.80000000000001</v>
      </c>
      <c r="CV185" s="232">
        <f t="shared" si="912"/>
        <v>184199.4</v>
      </c>
      <c r="CW185" s="233">
        <f t="shared" si="913"/>
        <v>198695.2</v>
      </c>
      <c r="CX185" s="547">
        <v>111.9</v>
      </c>
      <c r="CY185" s="536">
        <v>121</v>
      </c>
      <c r="CZ185" s="232">
        <f t="shared" si="914"/>
        <v>1007.1</v>
      </c>
      <c r="DA185" s="233">
        <f t="shared" si="915"/>
        <v>726</v>
      </c>
      <c r="DB185" s="537">
        <v>0</v>
      </c>
      <c r="DC185" s="536">
        <v>111</v>
      </c>
      <c r="DD185" s="232">
        <f t="shared" si="916"/>
        <v>0</v>
      </c>
      <c r="DE185" s="233">
        <f t="shared" si="917"/>
        <v>333</v>
      </c>
      <c r="DF185" s="232">
        <f t="shared" si="918"/>
        <v>132.76451612903224</v>
      </c>
      <c r="DG185" s="233">
        <f t="shared" si="919"/>
        <v>134.69602157788268</v>
      </c>
      <c r="DH185" s="232">
        <f t="shared" si="920"/>
        <v>185206.49999999997</v>
      </c>
      <c r="DI185" s="233">
        <f t="shared" si="921"/>
        <v>199754.2</v>
      </c>
      <c r="DJ185" s="232">
        <f t="shared" si="922"/>
        <v>1400</v>
      </c>
      <c r="DK185" s="233">
        <f t="shared" si="923"/>
        <v>1489</v>
      </c>
      <c r="DL185" s="232">
        <f t="shared" si="924"/>
        <v>1400</v>
      </c>
      <c r="DM185" s="233">
        <f t="shared" si="925"/>
        <v>1489</v>
      </c>
      <c r="DN185" s="545">
        <f t="shared" si="926"/>
        <v>5.1040000000000001</v>
      </c>
      <c r="DO185" s="546">
        <f t="shared" si="927"/>
        <v>5.1090664875755536</v>
      </c>
      <c r="DP185" s="232">
        <f t="shared" si="928"/>
        <v>7145.6</v>
      </c>
      <c r="DQ185" s="233">
        <f t="shared" si="929"/>
        <v>7607.4</v>
      </c>
      <c r="DR185" s="232">
        <f t="shared" si="930"/>
        <v>132.55821428571426</v>
      </c>
      <c r="DS185" s="233">
        <f t="shared" si="931"/>
        <v>134.56507723304233</v>
      </c>
      <c r="DT185" s="232">
        <f t="shared" si="932"/>
        <v>185581.49999999997</v>
      </c>
      <c r="DU185" s="233">
        <f t="shared" si="933"/>
        <v>200367.40000000002</v>
      </c>
      <c r="DV185" s="547">
        <v>863</v>
      </c>
      <c r="DW185" s="529">
        <v>953</v>
      </c>
      <c r="DX185" s="232">
        <f t="shared" si="934"/>
        <v>863</v>
      </c>
      <c r="DY185" s="233">
        <f t="shared" si="935"/>
        <v>953</v>
      </c>
      <c r="DZ185" s="547">
        <v>178</v>
      </c>
      <c r="EA185" s="529">
        <v>181</v>
      </c>
      <c r="EB185" s="232">
        <f t="shared" si="936"/>
        <v>178</v>
      </c>
      <c r="EC185" s="233">
        <f t="shared" si="937"/>
        <v>181</v>
      </c>
      <c r="ED185" s="547">
        <v>18</v>
      </c>
      <c r="EE185" s="529">
        <v>10</v>
      </c>
      <c r="EF185" s="232">
        <f t="shared" si="938"/>
        <v>18</v>
      </c>
      <c r="EG185" s="233">
        <f t="shared" si="939"/>
        <v>10</v>
      </c>
      <c r="EH185" s="225">
        <f t="shared" si="940"/>
        <v>1059</v>
      </c>
      <c r="EI185" s="233">
        <f t="shared" si="941"/>
        <v>1144</v>
      </c>
      <c r="EJ185" s="225">
        <f t="shared" si="942"/>
        <v>1059</v>
      </c>
      <c r="EK185" s="233">
        <f t="shared" si="943"/>
        <v>1144</v>
      </c>
      <c r="EL185" s="506">
        <v>4.3</v>
      </c>
      <c r="EM185" s="286">
        <v>3.9</v>
      </c>
      <c r="EN185" s="232">
        <f t="shared" si="944"/>
        <v>3710.8999999999996</v>
      </c>
      <c r="EO185" s="233">
        <f t="shared" si="945"/>
        <v>3716.7</v>
      </c>
      <c r="EP185" s="506">
        <v>4.2</v>
      </c>
      <c r="EQ185" s="286">
        <v>4.3</v>
      </c>
      <c r="ER185" s="232">
        <f t="shared" si="946"/>
        <v>747.6</v>
      </c>
      <c r="ES185" s="233">
        <f t="shared" si="947"/>
        <v>778.3</v>
      </c>
      <c r="ET185" s="506">
        <v>9.5</v>
      </c>
      <c r="EU185" s="286">
        <v>8.9</v>
      </c>
      <c r="EV185" s="232">
        <f t="shared" si="948"/>
        <v>171</v>
      </c>
      <c r="EW185" s="233">
        <f t="shared" si="949"/>
        <v>89</v>
      </c>
      <c r="EX185" s="545">
        <f t="shared" si="950"/>
        <v>4.3715769593956564</v>
      </c>
      <c r="EY185" s="546">
        <f t="shared" si="951"/>
        <v>4.0069930069930066</v>
      </c>
      <c r="EZ185" s="232">
        <f t="shared" si="952"/>
        <v>4629.5</v>
      </c>
      <c r="FA185" s="233">
        <f t="shared" si="953"/>
        <v>4584</v>
      </c>
      <c r="FB185" s="547">
        <v>89.8</v>
      </c>
      <c r="FC185" s="536">
        <v>87.4</v>
      </c>
      <c r="FD185" s="232">
        <f t="shared" si="954"/>
        <v>77497.399999999994</v>
      </c>
      <c r="FE185" s="233">
        <f t="shared" si="955"/>
        <v>83292.200000000012</v>
      </c>
      <c r="FF185" s="547">
        <v>72.099999999999994</v>
      </c>
      <c r="FG185" s="536">
        <v>74.2</v>
      </c>
      <c r="FH185" s="232">
        <f t="shared" si="956"/>
        <v>12833.8</v>
      </c>
      <c r="FI185" s="233">
        <f t="shared" si="957"/>
        <v>13430.2</v>
      </c>
      <c r="FJ185" s="537">
        <v>94.4</v>
      </c>
      <c r="FK185" s="536">
        <v>89.1</v>
      </c>
      <c r="FL185" s="232">
        <f t="shared" si="958"/>
        <v>1699.2</v>
      </c>
      <c r="FM185" s="233">
        <f t="shared" si="959"/>
        <v>891</v>
      </c>
      <c r="FN185" s="232">
        <f t="shared" si="960"/>
        <v>86.903116147308779</v>
      </c>
      <c r="FO185" s="233">
        <f t="shared" si="961"/>
        <v>85.326398601398608</v>
      </c>
      <c r="FP185" s="232">
        <f t="shared" si="962"/>
        <v>92030.399999999994</v>
      </c>
      <c r="FQ185" s="233">
        <f t="shared" si="963"/>
        <v>97613.400000000009</v>
      </c>
      <c r="FR185" s="547">
        <v>65</v>
      </c>
      <c r="FS185" s="735">
        <v>69</v>
      </c>
      <c r="FT185" s="232">
        <f t="shared" si="964"/>
        <v>65</v>
      </c>
      <c r="FU185" s="233">
        <f t="shared" si="965"/>
        <v>69</v>
      </c>
      <c r="FV185" s="547">
        <v>8.3000000000000007</v>
      </c>
      <c r="FW185" s="735">
        <v>7</v>
      </c>
      <c r="FX185" s="232">
        <f t="shared" si="966"/>
        <v>539.5</v>
      </c>
      <c r="FY185" s="233">
        <f t="shared" si="967"/>
        <v>483</v>
      </c>
      <c r="FZ185" s="537">
        <v>99.1</v>
      </c>
      <c r="GA185" s="735">
        <v>101</v>
      </c>
      <c r="GB185" s="232">
        <f t="shared" si="968"/>
        <v>6441.5</v>
      </c>
      <c r="GC185" s="233">
        <f t="shared" si="969"/>
        <v>6969</v>
      </c>
      <c r="GD185" s="249">
        <f t="shared" si="970"/>
        <v>2254</v>
      </c>
      <c r="GE185" s="233">
        <f t="shared" si="971"/>
        <v>2433</v>
      </c>
      <c r="GF185" s="232">
        <f t="shared" si="972"/>
        <v>2254</v>
      </c>
      <c r="GG185" s="233">
        <f t="shared" si="973"/>
        <v>2433</v>
      </c>
      <c r="GH185" s="232">
        <f t="shared" si="974"/>
        <v>10793.5</v>
      </c>
      <c r="GI185" s="233">
        <f t="shared" si="975"/>
        <v>11256.9</v>
      </c>
      <c r="GJ185" s="232">
        <f t="shared" si="976"/>
        <v>262071.8</v>
      </c>
      <c r="GK185" s="233">
        <f t="shared" si="977"/>
        <v>282600.60000000003</v>
      </c>
      <c r="GL185" s="249">
        <f t="shared" si="978"/>
        <v>187</v>
      </c>
      <c r="GM185" s="233">
        <f t="shared" si="979"/>
        <v>187</v>
      </c>
      <c r="GN185" s="232">
        <f t="shared" si="980"/>
        <v>187</v>
      </c>
      <c r="GO185" s="233">
        <f t="shared" si="981"/>
        <v>187</v>
      </c>
      <c r="GP185" s="232">
        <f t="shared" si="982"/>
        <v>810.6</v>
      </c>
      <c r="GQ185" s="233">
        <f t="shared" si="983"/>
        <v>818.5</v>
      </c>
      <c r="GR185" s="232">
        <f t="shared" si="984"/>
        <v>13840.9</v>
      </c>
      <c r="GS185" s="233">
        <f t="shared" si="985"/>
        <v>14156.2</v>
      </c>
      <c r="GT185" s="249">
        <f t="shared" si="986"/>
        <v>2441</v>
      </c>
      <c r="GU185" s="233">
        <f t="shared" si="987"/>
        <v>2620</v>
      </c>
      <c r="GV185" s="232">
        <f t="shared" si="988"/>
        <v>2441</v>
      </c>
      <c r="GW185" s="233">
        <f t="shared" si="989"/>
        <v>2620</v>
      </c>
      <c r="GX185" s="232">
        <f t="shared" si="990"/>
        <v>11604.1</v>
      </c>
      <c r="GY185" s="233">
        <f t="shared" si="991"/>
        <v>12075.4</v>
      </c>
      <c r="GZ185" s="232">
        <f t="shared" si="992"/>
        <v>275912.7</v>
      </c>
      <c r="HA185" s="233">
        <f t="shared" si="993"/>
        <v>296756.80000000005</v>
      </c>
      <c r="HB185" s="249">
        <f t="shared" si="994"/>
        <v>18</v>
      </c>
      <c r="HC185" s="233">
        <f t="shared" si="995"/>
        <v>13</v>
      </c>
      <c r="HD185" s="232">
        <f t="shared" si="996"/>
        <v>18</v>
      </c>
      <c r="HE185" s="233">
        <f t="shared" si="997"/>
        <v>13</v>
      </c>
      <c r="HF185" s="232">
        <f t="shared" si="998"/>
        <v>171</v>
      </c>
      <c r="HG185" s="233">
        <f t="shared" si="999"/>
        <v>116</v>
      </c>
      <c r="HH185" s="232">
        <f t="shared" si="1000"/>
        <v>1699.2</v>
      </c>
      <c r="HI185" s="233">
        <f t="shared" si="1001"/>
        <v>1224</v>
      </c>
      <c r="HJ185" s="249">
        <f t="shared" si="1002"/>
        <v>12314.6</v>
      </c>
      <c r="HK185" s="233">
        <f t="shared" si="1003"/>
        <v>12674.4</v>
      </c>
      <c r="HL185" s="232">
        <f t="shared" si="1004"/>
        <v>284053.39999999997</v>
      </c>
      <c r="HM185" s="232">
        <f t="shared" si="1005"/>
        <v>304949.80000000005</v>
      </c>
    </row>
    <row r="186" spans="1:221" ht="15">
      <c r="A186" s="402" t="s">
        <v>42</v>
      </c>
      <c r="B186" s="403" t="s">
        <v>706</v>
      </c>
      <c r="C186" s="404"/>
      <c r="D186" s="402">
        <v>199139</v>
      </c>
      <c r="E186" s="405">
        <v>2</v>
      </c>
      <c r="F186" s="535">
        <v>3584</v>
      </c>
      <c r="G186" s="536">
        <v>3795</v>
      </c>
      <c r="H186" s="537">
        <v>134</v>
      </c>
      <c r="I186" s="491">
        <v>168</v>
      </c>
      <c r="J186" s="232">
        <f t="shared" si="857"/>
        <v>3450</v>
      </c>
      <c r="K186" s="233">
        <f t="shared" si="858"/>
        <v>3627</v>
      </c>
      <c r="L186" s="504" t="s">
        <v>614</v>
      </c>
      <c r="M186" s="504" t="s">
        <v>614</v>
      </c>
      <c r="N186" s="232">
        <f t="shared" si="856"/>
        <v>3450</v>
      </c>
      <c r="O186" s="233">
        <f t="shared" si="859"/>
        <v>3627</v>
      </c>
      <c r="P186" s="232">
        <f t="shared" si="860"/>
        <v>3450</v>
      </c>
      <c r="Q186" s="233">
        <f t="shared" si="861"/>
        <v>3627</v>
      </c>
      <c r="R186" s="547">
        <v>0</v>
      </c>
      <c r="S186" s="529">
        <v>3</v>
      </c>
      <c r="T186" s="232">
        <f t="shared" si="862"/>
        <v>0</v>
      </c>
      <c r="U186" s="233">
        <f t="shared" si="863"/>
        <v>3</v>
      </c>
      <c r="V186" s="547">
        <v>0</v>
      </c>
      <c r="W186" s="529">
        <v>1</v>
      </c>
      <c r="X186" s="232">
        <f t="shared" si="864"/>
        <v>0</v>
      </c>
      <c r="Y186" s="233">
        <f t="shared" si="865"/>
        <v>1</v>
      </c>
      <c r="Z186" s="547">
        <v>0</v>
      </c>
      <c r="AA186" s="536">
        <v>0</v>
      </c>
      <c r="AB186" s="232">
        <f t="shared" si="866"/>
        <v>0</v>
      </c>
      <c r="AC186" s="233">
        <f t="shared" si="867"/>
        <v>0</v>
      </c>
      <c r="AD186" s="225">
        <f t="shared" si="868"/>
        <v>0</v>
      </c>
      <c r="AE186" s="233">
        <f t="shared" si="869"/>
        <v>4</v>
      </c>
      <c r="AF186" s="225">
        <f t="shared" si="870"/>
        <v>0</v>
      </c>
      <c r="AG186" s="233">
        <f t="shared" si="871"/>
        <v>4</v>
      </c>
      <c r="AH186" s="547" t="s">
        <v>705</v>
      </c>
      <c r="AI186" s="286">
        <v>4.3</v>
      </c>
      <c r="AJ186" s="232">
        <f t="shared" si="872"/>
        <v>0</v>
      </c>
      <c r="AK186" s="233">
        <f t="shared" si="873"/>
        <v>12.899999999999999</v>
      </c>
      <c r="AL186" s="547">
        <v>0</v>
      </c>
      <c r="AM186" s="286">
        <v>16</v>
      </c>
      <c r="AN186" s="232">
        <f t="shared" si="874"/>
        <v>0</v>
      </c>
      <c r="AO186" s="233">
        <f t="shared" si="875"/>
        <v>16</v>
      </c>
      <c r="AP186" s="245">
        <v>0</v>
      </c>
      <c r="AQ186" s="286">
        <v>0</v>
      </c>
      <c r="AR186" s="232">
        <f t="shared" si="876"/>
        <v>0</v>
      </c>
      <c r="AS186" s="233">
        <f t="shared" si="877"/>
        <v>0</v>
      </c>
      <c r="AT186" s="545">
        <f t="shared" si="878"/>
        <v>0</v>
      </c>
      <c r="AU186" s="546">
        <f t="shared" si="879"/>
        <v>7.2249999999999996</v>
      </c>
      <c r="AV186" s="232">
        <f t="shared" si="880"/>
        <v>0</v>
      </c>
      <c r="AW186" s="233">
        <f t="shared" si="881"/>
        <v>28.9</v>
      </c>
      <c r="AX186" s="547">
        <v>0</v>
      </c>
      <c r="AY186" s="536">
        <v>139.30000000000001</v>
      </c>
      <c r="AZ186" s="232">
        <f t="shared" si="882"/>
        <v>0</v>
      </c>
      <c r="BA186" s="233">
        <f t="shared" si="883"/>
        <v>417.90000000000003</v>
      </c>
      <c r="BB186" s="547">
        <v>0</v>
      </c>
      <c r="BC186" s="536">
        <v>121</v>
      </c>
      <c r="BD186" s="232">
        <f t="shared" si="884"/>
        <v>0</v>
      </c>
      <c r="BE186" s="233">
        <f t="shared" si="885"/>
        <v>121</v>
      </c>
      <c r="BF186" s="537">
        <v>0</v>
      </c>
      <c r="BG186" s="536">
        <v>0</v>
      </c>
      <c r="BH186" s="232">
        <f t="shared" si="886"/>
        <v>0</v>
      </c>
      <c r="BI186" s="233">
        <f t="shared" si="887"/>
        <v>0</v>
      </c>
      <c r="BJ186" s="232">
        <f t="shared" si="888"/>
        <v>0</v>
      </c>
      <c r="BK186" s="233">
        <f t="shared" si="889"/>
        <v>134.72500000000002</v>
      </c>
      <c r="BL186" s="232">
        <f t="shared" si="890"/>
        <v>0</v>
      </c>
      <c r="BM186" s="233">
        <f t="shared" si="891"/>
        <v>538.90000000000009</v>
      </c>
      <c r="BN186" s="547">
        <v>1707</v>
      </c>
      <c r="BO186" s="529">
        <v>1735</v>
      </c>
      <c r="BP186" s="232">
        <f t="shared" si="892"/>
        <v>1707</v>
      </c>
      <c r="BQ186" s="233">
        <f t="shared" si="893"/>
        <v>1735</v>
      </c>
      <c r="BR186" s="547">
        <v>9</v>
      </c>
      <c r="BS186" s="529">
        <v>12</v>
      </c>
      <c r="BT186" s="232">
        <f t="shared" si="894"/>
        <v>9</v>
      </c>
      <c r="BU186" s="233">
        <f t="shared" si="895"/>
        <v>12</v>
      </c>
      <c r="BV186" s="547">
        <v>3</v>
      </c>
      <c r="BW186" s="529">
        <v>3</v>
      </c>
      <c r="BX186" s="232">
        <f t="shared" si="896"/>
        <v>3</v>
      </c>
      <c r="BY186" s="233">
        <f t="shared" si="897"/>
        <v>3</v>
      </c>
      <c r="BZ186" s="225">
        <f t="shared" si="898"/>
        <v>1719</v>
      </c>
      <c r="CA186" s="233">
        <f t="shared" si="899"/>
        <v>1750</v>
      </c>
      <c r="CB186" s="225">
        <f t="shared" si="900"/>
        <v>1719</v>
      </c>
      <c r="CC186" s="233">
        <f t="shared" si="901"/>
        <v>1750</v>
      </c>
      <c r="CD186" s="506">
        <v>5.3</v>
      </c>
      <c r="CE186" s="286">
        <v>5.2</v>
      </c>
      <c r="CF186" s="232">
        <f t="shared" si="902"/>
        <v>9047.1</v>
      </c>
      <c r="CG186" s="233">
        <f t="shared" si="903"/>
        <v>9022</v>
      </c>
      <c r="CH186" s="506">
        <v>6</v>
      </c>
      <c r="CI186" s="286">
        <v>8</v>
      </c>
      <c r="CJ186" s="232">
        <f t="shared" si="904"/>
        <v>54</v>
      </c>
      <c r="CK186" s="233">
        <f t="shared" si="905"/>
        <v>96</v>
      </c>
      <c r="CL186" s="506">
        <v>9.6999999999999993</v>
      </c>
      <c r="CM186" s="286">
        <v>10.7</v>
      </c>
      <c r="CN186" s="232">
        <f t="shared" si="906"/>
        <v>29.099999999999998</v>
      </c>
      <c r="CO186" s="233">
        <f t="shared" si="907"/>
        <v>32.099999999999994</v>
      </c>
      <c r="CP186" s="232">
        <f t="shared" si="908"/>
        <v>5.3113438045375219</v>
      </c>
      <c r="CQ186" s="546">
        <f t="shared" si="909"/>
        <v>5.2286285714285716</v>
      </c>
      <c r="CR186" s="232">
        <f t="shared" si="910"/>
        <v>9130.2000000000007</v>
      </c>
      <c r="CS186" s="233">
        <f t="shared" si="911"/>
        <v>9150.1</v>
      </c>
      <c r="CT186" s="547">
        <v>142.69999999999999</v>
      </c>
      <c r="CU186" s="536">
        <v>144.80000000000001</v>
      </c>
      <c r="CV186" s="232">
        <f t="shared" si="912"/>
        <v>243588.9</v>
      </c>
      <c r="CW186" s="233">
        <f t="shared" si="913"/>
        <v>251228.00000000003</v>
      </c>
      <c r="CX186" s="547">
        <v>112.4</v>
      </c>
      <c r="CY186" s="536">
        <v>128.80000000000001</v>
      </c>
      <c r="CZ186" s="232">
        <f t="shared" si="914"/>
        <v>1011.6</v>
      </c>
      <c r="DA186" s="233">
        <f t="shared" si="915"/>
        <v>1545.6000000000001</v>
      </c>
      <c r="DB186" s="537">
        <v>159</v>
      </c>
      <c r="DC186" s="536">
        <v>154.69999999999999</v>
      </c>
      <c r="DD186" s="232">
        <f t="shared" si="916"/>
        <v>477</v>
      </c>
      <c r="DE186" s="233">
        <f t="shared" si="917"/>
        <v>464.09999999999997</v>
      </c>
      <c r="DF186" s="232">
        <f t="shared" si="918"/>
        <v>142.56980802792322</v>
      </c>
      <c r="DG186" s="233">
        <f t="shared" si="919"/>
        <v>144.70725714285717</v>
      </c>
      <c r="DH186" s="232">
        <f t="shared" si="920"/>
        <v>245077.5</v>
      </c>
      <c r="DI186" s="233">
        <f t="shared" si="921"/>
        <v>253237.70000000004</v>
      </c>
      <c r="DJ186" s="232">
        <f t="shared" si="922"/>
        <v>1719</v>
      </c>
      <c r="DK186" s="233">
        <f t="shared" si="923"/>
        <v>1754</v>
      </c>
      <c r="DL186" s="232">
        <f t="shared" si="924"/>
        <v>1719</v>
      </c>
      <c r="DM186" s="233">
        <f t="shared" si="925"/>
        <v>1754</v>
      </c>
      <c r="DN186" s="545">
        <f t="shared" si="926"/>
        <v>5.3113438045375219</v>
      </c>
      <c r="DO186" s="546">
        <f t="shared" si="927"/>
        <v>5.2331812998859748</v>
      </c>
      <c r="DP186" s="232">
        <f t="shared" si="928"/>
        <v>9130.2000000000007</v>
      </c>
      <c r="DQ186" s="233">
        <f t="shared" si="929"/>
        <v>9179</v>
      </c>
      <c r="DR186" s="232">
        <f t="shared" si="930"/>
        <v>142.56980802792322</v>
      </c>
      <c r="DS186" s="233">
        <f t="shared" si="931"/>
        <v>144.68449258836947</v>
      </c>
      <c r="DT186" s="232">
        <f t="shared" si="932"/>
        <v>245077.5</v>
      </c>
      <c r="DU186" s="233">
        <f t="shared" si="933"/>
        <v>253776.60000000003</v>
      </c>
      <c r="DV186" s="547">
        <v>1299</v>
      </c>
      <c r="DW186" s="529">
        <v>1428</v>
      </c>
      <c r="DX186" s="232">
        <f t="shared" si="934"/>
        <v>1299</v>
      </c>
      <c r="DY186" s="233">
        <f t="shared" si="935"/>
        <v>1428</v>
      </c>
      <c r="DZ186" s="547">
        <v>361</v>
      </c>
      <c r="EA186" s="529">
        <v>399</v>
      </c>
      <c r="EB186" s="232">
        <f t="shared" si="936"/>
        <v>361</v>
      </c>
      <c r="EC186" s="233">
        <f t="shared" si="937"/>
        <v>399</v>
      </c>
      <c r="ED186" s="547">
        <v>43</v>
      </c>
      <c r="EE186" s="529">
        <v>33</v>
      </c>
      <c r="EF186" s="232">
        <f t="shared" si="938"/>
        <v>43</v>
      </c>
      <c r="EG186" s="233">
        <f t="shared" si="939"/>
        <v>33</v>
      </c>
      <c r="EH186" s="225">
        <f t="shared" si="940"/>
        <v>1703</v>
      </c>
      <c r="EI186" s="233">
        <f t="shared" si="941"/>
        <v>1860</v>
      </c>
      <c r="EJ186" s="225">
        <f t="shared" si="942"/>
        <v>1703</v>
      </c>
      <c r="EK186" s="233">
        <f t="shared" si="943"/>
        <v>1860</v>
      </c>
      <c r="EL186" s="506">
        <v>4.0999999999999996</v>
      </c>
      <c r="EM186" s="286">
        <v>4.2</v>
      </c>
      <c r="EN186" s="232">
        <f t="shared" si="944"/>
        <v>5325.9</v>
      </c>
      <c r="EO186" s="233">
        <f t="shared" si="945"/>
        <v>5997.6</v>
      </c>
      <c r="EP186" s="506">
        <v>4.0999999999999996</v>
      </c>
      <c r="EQ186" s="286">
        <v>4.5999999999999996</v>
      </c>
      <c r="ER186" s="232">
        <f t="shared" si="946"/>
        <v>1480.1</v>
      </c>
      <c r="ES186" s="233">
        <f t="shared" si="947"/>
        <v>1835.3999999999999</v>
      </c>
      <c r="ET186" s="506">
        <v>8</v>
      </c>
      <c r="EU186" s="286">
        <v>9.4</v>
      </c>
      <c r="EV186" s="232">
        <f t="shared" si="948"/>
        <v>344</v>
      </c>
      <c r="EW186" s="233">
        <f t="shared" si="949"/>
        <v>310.2</v>
      </c>
      <c r="EX186" s="545">
        <f t="shared" si="950"/>
        <v>4.1984732824427482</v>
      </c>
      <c r="EY186" s="546">
        <f t="shared" si="951"/>
        <v>4.3780645161290321</v>
      </c>
      <c r="EZ186" s="232">
        <f t="shared" si="952"/>
        <v>7150</v>
      </c>
      <c r="FA186" s="233">
        <f t="shared" si="953"/>
        <v>8143.2</v>
      </c>
      <c r="FB186" s="547">
        <v>95.1</v>
      </c>
      <c r="FC186" s="536">
        <v>98.4</v>
      </c>
      <c r="FD186" s="232">
        <f t="shared" si="954"/>
        <v>123534.9</v>
      </c>
      <c r="FE186" s="233">
        <f t="shared" si="955"/>
        <v>140515.20000000001</v>
      </c>
      <c r="FF186" s="547">
        <v>69.7</v>
      </c>
      <c r="FG186" s="536">
        <v>74.599999999999994</v>
      </c>
      <c r="FH186" s="232">
        <f t="shared" si="956"/>
        <v>25161.7</v>
      </c>
      <c r="FI186" s="233">
        <f t="shared" si="957"/>
        <v>29765.399999999998</v>
      </c>
      <c r="FJ186" s="537">
        <v>103.6</v>
      </c>
      <c r="FK186" s="536">
        <v>103.4</v>
      </c>
      <c r="FL186" s="232">
        <f t="shared" si="958"/>
        <v>4454.8</v>
      </c>
      <c r="FM186" s="233">
        <f t="shared" si="959"/>
        <v>3412.2000000000003</v>
      </c>
      <c r="FN186" s="232">
        <f t="shared" si="960"/>
        <v>89.93035819142689</v>
      </c>
      <c r="FO186" s="233">
        <f t="shared" si="961"/>
        <v>93.38322580645162</v>
      </c>
      <c r="FP186" s="232">
        <f t="shared" si="962"/>
        <v>153151.4</v>
      </c>
      <c r="FQ186" s="233">
        <f t="shared" si="963"/>
        <v>173692.80000000002</v>
      </c>
      <c r="FR186" s="547">
        <v>28</v>
      </c>
      <c r="FS186" s="735">
        <v>13</v>
      </c>
      <c r="FT186" s="232">
        <f t="shared" si="964"/>
        <v>28</v>
      </c>
      <c r="FU186" s="233">
        <f t="shared" si="965"/>
        <v>13</v>
      </c>
      <c r="FV186" s="547">
        <v>11</v>
      </c>
      <c r="FW186" s="735">
        <v>16</v>
      </c>
      <c r="FX186" s="232">
        <f t="shared" si="966"/>
        <v>308</v>
      </c>
      <c r="FY186" s="233">
        <f t="shared" si="967"/>
        <v>208</v>
      </c>
      <c r="FZ186" s="537">
        <v>99.3</v>
      </c>
      <c r="GA186" s="735">
        <v>122</v>
      </c>
      <c r="GB186" s="232">
        <f t="shared" si="968"/>
        <v>2780.4</v>
      </c>
      <c r="GC186" s="233">
        <f t="shared" si="969"/>
        <v>1586</v>
      </c>
      <c r="GD186" s="249">
        <f t="shared" si="970"/>
        <v>3006</v>
      </c>
      <c r="GE186" s="233">
        <f t="shared" si="971"/>
        <v>3166</v>
      </c>
      <c r="GF186" s="232">
        <f t="shared" si="972"/>
        <v>3006</v>
      </c>
      <c r="GG186" s="233">
        <f t="shared" si="973"/>
        <v>3166</v>
      </c>
      <c r="GH186" s="232">
        <f t="shared" si="974"/>
        <v>14373</v>
      </c>
      <c r="GI186" s="233">
        <f t="shared" si="975"/>
        <v>15032.5</v>
      </c>
      <c r="GJ186" s="232">
        <f t="shared" si="976"/>
        <v>367123.8</v>
      </c>
      <c r="GK186" s="233">
        <f t="shared" si="977"/>
        <v>392161.10000000003</v>
      </c>
      <c r="GL186" s="249">
        <f t="shared" si="978"/>
        <v>370</v>
      </c>
      <c r="GM186" s="233">
        <f t="shared" si="979"/>
        <v>412</v>
      </c>
      <c r="GN186" s="232">
        <f t="shared" si="980"/>
        <v>370</v>
      </c>
      <c r="GO186" s="233">
        <f t="shared" si="981"/>
        <v>412</v>
      </c>
      <c r="GP186" s="232">
        <f t="shared" si="982"/>
        <v>1534.1</v>
      </c>
      <c r="GQ186" s="233">
        <f t="shared" si="983"/>
        <v>1947.3999999999999</v>
      </c>
      <c r="GR186" s="232">
        <f t="shared" si="984"/>
        <v>26173.3</v>
      </c>
      <c r="GS186" s="233">
        <f t="shared" si="985"/>
        <v>31431.999999999996</v>
      </c>
      <c r="GT186" s="249">
        <f t="shared" si="986"/>
        <v>3376</v>
      </c>
      <c r="GU186" s="233">
        <f t="shared" si="987"/>
        <v>3578</v>
      </c>
      <c r="GV186" s="232">
        <f t="shared" si="988"/>
        <v>3376</v>
      </c>
      <c r="GW186" s="233">
        <f t="shared" si="989"/>
        <v>3578</v>
      </c>
      <c r="GX186" s="232">
        <f t="shared" si="990"/>
        <v>15907.1</v>
      </c>
      <c r="GY186" s="233">
        <f t="shared" si="991"/>
        <v>16979.900000000001</v>
      </c>
      <c r="GZ186" s="232">
        <f t="shared" si="992"/>
        <v>393297.1</v>
      </c>
      <c r="HA186" s="233">
        <f t="shared" si="993"/>
        <v>423593.10000000003</v>
      </c>
      <c r="HB186" s="249">
        <f t="shared" si="994"/>
        <v>46</v>
      </c>
      <c r="HC186" s="233">
        <f t="shared" si="995"/>
        <v>36</v>
      </c>
      <c r="HD186" s="232">
        <f t="shared" si="996"/>
        <v>46</v>
      </c>
      <c r="HE186" s="233">
        <f t="shared" si="997"/>
        <v>36</v>
      </c>
      <c r="HF186" s="232">
        <f t="shared" si="998"/>
        <v>373.1</v>
      </c>
      <c r="HG186" s="233">
        <f t="shared" si="999"/>
        <v>342.29999999999995</v>
      </c>
      <c r="HH186" s="232">
        <f t="shared" si="1000"/>
        <v>4931.8</v>
      </c>
      <c r="HI186" s="233">
        <f t="shared" si="1001"/>
        <v>3876.3</v>
      </c>
      <c r="HJ186" s="249">
        <f t="shared" si="1002"/>
        <v>16588.2</v>
      </c>
      <c r="HK186" s="233">
        <f t="shared" si="1003"/>
        <v>17530.2</v>
      </c>
      <c r="HL186" s="232">
        <f t="shared" si="1004"/>
        <v>401009.30000000005</v>
      </c>
      <c r="HM186" s="232">
        <f t="shared" si="1005"/>
        <v>429055.4</v>
      </c>
    </row>
    <row r="187" spans="1:221" ht="15">
      <c r="A187" s="402" t="s">
        <v>42</v>
      </c>
      <c r="B187" s="403" t="s">
        <v>708</v>
      </c>
      <c r="C187" s="404"/>
      <c r="D187" s="402">
        <v>197869</v>
      </c>
      <c r="E187" s="405">
        <v>3</v>
      </c>
      <c r="F187" s="332">
        <v>3000</v>
      </c>
      <c r="G187" s="253">
        <v>3010</v>
      </c>
      <c r="H187" s="254">
        <v>51</v>
      </c>
      <c r="I187" s="255">
        <v>55</v>
      </c>
      <c r="J187" s="232">
        <f t="shared" si="857"/>
        <v>2949</v>
      </c>
      <c r="K187" s="233">
        <f t="shared" si="858"/>
        <v>2955</v>
      </c>
      <c r="L187" s="333" t="s">
        <v>614</v>
      </c>
      <c r="M187" s="333" t="s">
        <v>614</v>
      </c>
      <c r="N187" s="232">
        <f t="shared" si="856"/>
        <v>2949</v>
      </c>
      <c r="O187" s="233">
        <f t="shared" si="859"/>
        <v>2955</v>
      </c>
      <c r="P187" s="232">
        <f t="shared" si="860"/>
        <v>2949</v>
      </c>
      <c r="Q187" s="233">
        <f t="shared" si="861"/>
        <v>2955</v>
      </c>
      <c r="R187" s="254">
        <v>16</v>
      </c>
      <c r="S187" s="256">
        <v>2</v>
      </c>
      <c r="T187" s="232">
        <f t="shared" si="862"/>
        <v>16</v>
      </c>
      <c r="U187" s="233">
        <f t="shared" si="863"/>
        <v>2</v>
      </c>
      <c r="V187" s="254">
        <v>0</v>
      </c>
      <c r="W187" s="256">
        <v>0</v>
      </c>
      <c r="X187" s="232">
        <f t="shared" si="864"/>
        <v>0</v>
      </c>
      <c r="Y187" s="233">
        <f t="shared" si="865"/>
        <v>0</v>
      </c>
      <c r="Z187" s="254">
        <v>0</v>
      </c>
      <c r="AA187" s="253">
        <v>0</v>
      </c>
      <c r="AB187" s="232">
        <f t="shared" si="866"/>
        <v>0</v>
      </c>
      <c r="AC187" s="233">
        <f t="shared" si="867"/>
        <v>0</v>
      </c>
      <c r="AD187" s="225">
        <f t="shared" si="868"/>
        <v>16</v>
      </c>
      <c r="AE187" s="233">
        <f t="shared" si="869"/>
        <v>2</v>
      </c>
      <c r="AF187" s="225">
        <f t="shared" si="870"/>
        <v>16</v>
      </c>
      <c r="AG187" s="233">
        <f t="shared" si="871"/>
        <v>2</v>
      </c>
      <c r="AH187" s="257">
        <v>5.8</v>
      </c>
      <c r="AI187" s="286">
        <v>7</v>
      </c>
      <c r="AJ187" s="232">
        <f t="shared" si="872"/>
        <v>92.8</v>
      </c>
      <c r="AK187" s="233">
        <f t="shared" si="873"/>
        <v>14</v>
      </c>
      <c r="AL187" s="257">
        <v>0</v>
      </c>
      <c r="AM187" s="286">
        <v>0</v>
      </c>
      <c r="AN187" s="232">
        <f t="shared" si="874"/>
        <v>0</v>
      </c>
      <c r="AO187" s="233">
        <f t="shared" si="875"/>
        <v>0</v>
      </c>
      <c r="AP187" s="245">
        <v>0</v>
      </c>
      <c r="AQ187" s="286">
        <v>0</v>
      </c>
      <c r="AR187" s="232">
        <f t="shared" si="876"/>
        <v>0</v>
      </c>
      <c r="AS187" s="233">
        <f t="shared" si="877"/>
        <v>0</v>
      </c>
      <c r="AT187" s="545">
        <f t="shared" si="878"/>
        <v>5.8</v>
      </c>
      <c r="AU187" s="546">
        <f t="shared" si="879"/>
        <v>7</v>
      </c>
      <c r="AV187" s="232">
        <f t="shared" si="880"/>
        <v>92.8</v>
      </c>
      <c r="AW187" s="233">
        <f t="shared" si="881"/>
        <v>14</v>
      </c>
      <c r="AX187" s="257">
        <v>181.6</v>
      </c>
      <c r="AY187" s="253">
        <v>114.5</v>
      </c>
      <c r="AZ187" s="232">
        <f t="shared" si="882"/>
        <v>2905.6</v>
      </c>
      <c r="BA187" s="233">
        <f t="shared" si="883"/>
        <v>229</v>
      </c>
      <c r="BB187" s="257">
        <v>0</v>
      </c>
      <c r="BC187" s="253">
        <v>0</v>
      </c>
      <c r="BD187" s="232">
        <f t="shared" si="884"/>
        <v>0</v>
      </c>
      <c r="BE187" s="233">
        <f t="shared" si="885"/>
        <v>0</v>
      </c>
      <c r="BF187" s="254">
        <v>0</v>
      </c>
      <c r="BG187" s="253">
        <v>0</v>
      </c>
      <c r="BH187" s="232">
        <f t="shared" si="886"/>
        <v>0</v>
      </c>
      <c r="BI187" s="233">
        <f t="shared" si="887"/>
        <v>0</v>
      </c>
      <c r="BJ187" s="232">
        <f t="shared" si="888"/>
        <v>181.6</v>
      </c>
      <c r="BK187" s="233">
        <f t="shared" si="889"/>
        <v>114.5</v>
      </c>
      <c r="BL187" s="232">
        <f t="shared" si="890"/>
        <v>2905.6</v>
      </c>
      <c r="BM187" s="233">
        <f t="shared" si="891"/>
        <v>229</v>
      </c>
      <c r="BN187" s="257">
        <v>1999</v>
      </c>
      <c r="BO187" s="256">
        <v>2074</v>
      </c>
      <c r="BP187" s="232">
        <f t="shared" si="892"/>
        <v>1999</v>
      </c>
      <c r="BQ187" s="233">
        <f t="shared" si="893"/>
        <v>2074</v>
      </c>
      <c r="BR187" s="257">
        <v>4</v>
      </c>
      <c r="BS187" s="256">
        <v>3</v>
      </c>
      <c r="BT187" s="232">
        <f t="shared" si="894"/>
        <v>4</v>
      </c>
      <c r="BU187" s="233">
        <f t="shared" si="895"/>
        <v>3</v>
      </c>
      <c r="BV187" s="257">
        <v>3</v>
      </c>
      <c r="BW187" s="256">
        <v>2</v>
      </c>
      <c r="BX187" s="232">
        <f t="shared" si="896"/>
        <v>3</v>
      </c>
      <c r="BY187" s="233">
        <f t="shared" si="897"/>
        <v>2</v>
      </c>
      <c r="BZ187" s="225">
        <f t="shared" si="898"/>
        <v>2006</v>
      </c>
      <c r="CA187" s="233">
        <f t="shared" si="899"/>
        <v>2079</v>
      </c>
      <c r="CB187" s="225">
        <f t="shared" si="900"/>
        <v>2006</v>
      </c>
      <c r="CC187" s="233">
        <f t="shared" si="901"/>
        <v>2079</v>
      </c>
      <c r="CD187" s="336">
        <v>5</v>
      </c>
      <c r="CE187" s="286">
        <v>4.9000000000000004</v>
      </c>
      <c r="CF187" s="232">
        <f t="shared" si="902"/>
        <v>9995</v>
      </c>
      <c r="CG187" s="233">
        <f t="shared" si="903"/>
        <v>10162.6</v>
      </c>
      <c r="CH187" s="336">
        <v>6</v>
      </c>
      <c r="CI187" s="286">
        <v>6.3</v>
      </c>
      <c r="CJ187" s="232">
        <f t="shared" si="904"/>
        <v>24</v>
      </c>
      <c r="CK187" s="233">
        <f t="shared" si="905"/>
        <v>18.899999999999999</v>
      </c>
      <c r="CL187" s="336">
        <v>7</v>
      </c>
      <c r="CM187" s="286">
        <v>10</v>
      </c>
      <c r="CN187" s="232">
        <f t="shared" si="906"/>
        <v>21</v>
      </c>
      <c r="CO187" s="233">
        <f t="shared" si="907"/>
        <v>20</v>
      </c>
      <c r="CP187" s="232">
        <f t="shared" si="908"/>
        <v>5.0049850448654034</v>
      </c>
      <c r="CQ187" s="546">
        <f t="shared" si="909"/>
        <v>4.9069264069264067</v>
      </c>
      <c r="CR187" s="232">
        <f t="shared" si="910"/>
        <v>10040</v>
      </c>
      <c r="CS187" s="233">
        <f t="shared" si="911"/>
        <v>10201.5</v>
      </c>
      <c r="CT187" s="257">
        <v>143.1</v>
      </c>
      <c r="CU187" s="253">
        <v>142.69999999999999</v>
      </c>
      <c r="CV187" s="232">
        <f t="shared" si="912"/>
        <v>286056.89999999997</v>
      </c>
      <c r="CW187" s="233">
        <f t="shared" si="913"/>
        <v>295959.8</v>
      </c>
      <c r="CX187" s="257">
        <v>94.3</v>
      </c>
      <c r="CY187" s="253">
        <v>93</v>
      </c>
      <c r="CZ187" s="232">
        <f t="shared" si="914"/>
        <v>377.2</v>
      </c>
      <c r="DA187" s="233">
        <f t="shared" si="915"/>
        <v>279</v>
      </c>
      <c r="DB187" s="254">
        <v>92.7</v>
      </c>
      <c r="DC187" s="253">
        <v>105.5</v>
      </c>
      <c r="DD187" s="232">
        <f t="shared" si="916"/>
        <v>278.10000000000002</v>
      </c>
      <c r="DE187" s="233">
        <f t="shared" si="917"/>
        <v>211</v>
      </c>
      <c r="DF187" s="232">
        <f t="shared" si="918"/>
        <v>142.92731804586239</v>
      </c>
      <c r="DG187" s="233">
        <f t="shared" si="919"/>
        <v>142.5924963924964</v>
      </c>
      <c r="DH187" s="232">
        <f t="shared" si="920"/>
        <v>286712.19999999995</v>
      </c>
      <c r="DI187" s="233">
        <f t="shared" si="921"/>
        <v>296449.8</v>
      </c>
      <c r="DJ187" s="232">
        <f t="shared" si="922"/>
        <v>2022</v>
      </c>
      <c r="DK187" s="233">
        <f t="shared" si="923"/>
        <v>2081</v>
      </c>
      <c r="DL187" s="232">
        <f t="shared" si="924"/>
        <v>2022</v>
      </c>
      <c r="DM187" s="233">
        <f t="shared" si="925"/>
        <v>2081</v>
      </c>
      <c r="DN187" s="545">
        <f t="shared" si="926"/>
        <v>5.0112759643916913</v>
      </c>
      <c r="DO187" s="546">
        <f t="shared" si="927"/>
        <v>4.9089380105718403</v>
      </c>
      <c r="DP187" s="232">
        <f t="shared" si="928"/>
        <v>10132.799999999999</v>
      </c>
      <c r="DQ187" s="233">
        <f t="shared" si="929"/>
        <v>10215.5</v>
      </c>
      <c r="DR187" s="232">
        <f t="shared" si="930"/>
        <v>143.23333333333329</v>
      </c>
      <c r="DS187" s="233">
        <f t="shared" si="931"/>
        <v>142.56549735703987</v>
      </c>
      <c r="DT187" s="232">
        <f t="shared" si="932"/>
        <v>289617.79999999993</v>
      </c>
      <c r="DU187" s="233">
        <f t="shared" si="933"/>
        <v>296678.8</v>
      </c>
      <c r="DV187" s="257">
        <v>750</v>
      </c>
      <c r="DW187" s="256">
        <v>782</v>
      </c>
      <c r="DX187" s="232">
        <f t="shared" si="934"/>
        <v>750</v>
      </c>
      <c r="DY187" s="233">
        <f t="shared" si="935"/>
        <v>782</v>
      </c>
      <c r="DZ187" s="257">
        <v>139</v>
      </c>
      <c r="EA187" s="256">
        <v>74</v>
      </c>
      <c r="EB187" s="232">
        <f t="shared" si="936"/>
        <v>139</v>
      </c>
      <c r="EC187" s="233">
        <f t="shared" si="937"/>
        <v>74</v>
      </c>
      <c r="ED187" s="257">
        <v>4</v>
      </c>
      <c r="EE187" s="256">
        <v>2</v>
      </c>
      <c r="EF187" s="232">
        <f t="shared" si="938"/>
        <v>4</v>
      </c>
      <c r="EG187" s="233">
        <f t="shared" si="939"/>
        <v>2</v>
      </c>
      <c r="EH187" s="225">
        <f t="shared" si="940"/>
        <v>893</v>
      </c>
      <c r="EI187" s="233">
        <f t="shared" si="941"/>
        <v>858</v>
      </c>
      <c r="EJ187" s="225">
        <f t="shared" si="942"/>
        <v>893</v>
      </c>
      <c r="EK187" s="233">
        <f t="shared" si="943"/>
        <v>858</v>
      </c>
      <c r="EL187" s="336">
        <v>3.7</v>
      </c>
      <c r="EM187" s="286">
        <v>3.7</v>
      </c>
      <c r="EN187" s="232">
        <f t="shared" si="944"/>
        <v>2775</v>
      </c>
      <c r="EO187" s="233">
        <f t="shared" si="945"/>
        <v>2893.4</v>
      </c>
      <c r="EP187" s="336">
        <v>3.8</v>
      </c>
      <c r="EQ187" s="286">
        <v>3.9</v>
      </c>
      <c r="ER187" s="232">
        <f t="shared" si="946"/>
        <v>528.19999999999993</v>
      </c>
      <c r="ES187" s="233">
        <f t="shared" si="947"/>
        <v>288.59999999999997</v>
      </c>
      <c r="ET187" s="336">
        <v>9.3000000000000007</v>
      </c>
      <c r="EU187" s="286">
        <v>8.5</v>
      </c>
      <c r="EV187" s="232">
        <f t="shared" si="948"/>
        <v>37.200000000000003</v>
      </c>
      <c r="EW187" s="233">
        <f t="shared" si="949"/>
        <v>17</v>
      </c>
      <c r="EX187" s="545">
        <f t="shared" si="950"/>
        <v>3.7406494960806267</v>
      </c>
      <c r="EY187" s="546">
        <f t="shared" si="951"/>
        <v>3.7284382284382285</v>
      </c>
      <c r="EZ187" s="232">
        <f t="shared" si="952"/>
        <v>3340.3999999999996</v>
      </c>
      <c r="FA187" s="233">
        <f t="shared" si="953"/>
        <v>3199</v>
      </c>
      <c r="FB187" s="257">
        <v>96.2</v>
      </c>
      <c r="FC187" s="253">
        <v>92.9</v>
      </c>
      <c r="FD187" s="232">
        <f t="shared" si="954"/>
        <v>72150</v>
      </c>
      <c r="FE187" s="233">
        <f t="shared" si="955"/>
        <v>72647.8</v>
      </c>
      <c r="FF187" s="257">
        <v>57.9</v>
      </c>
      <c r="FG187" s="253">
        <v>65.599999999999994</v>
      </c>
      <c r="FH187" s="232">
        <f t="shared" si="956"/>
        <v>8048.0999999999995</v>
      </c>
      <c r="FI187" s="233">
        <f t="shared" si="957"/>
        <v>4854.3999999999996</v>
      </c>
      <c r="FJ187" s="254">
        <v>136.30000000000001</v>
      </c>
      <c r="FK187" s="253">
        <v>103.5</v>
      </c>
      <c r="FL187" s="232">
        <f t="shared" si="958"/>
        <v>545.20000000000005</v>
      </c>
      <c r="FM187" s="233">
        <f t="shared" si="959"/>
        <v>207</v>
      </c>
      <c r="FN187" s="232">
        <f t="shared" si="960"/>
        <v>90.418029115341554</v>
      </c>
      <c r="FO187" s="233">
        <f t="shared" si="961"/>
        <v>90.57016317016317</v>
      </c>
      <c r="FP187" s="232">
        <f t="shared" si="962"/>
        <v>80743.3</v>
      </c>
      <c r="FQ187" s="233">
        <f t="shared" si="963"/>
        <v>77709.2</v>
      </c>
      <c r="FR187" s="257">
        <v>34</v>
      </c>
      <c r="FS187" s="735">
        <v>16</v>
      </c>
      <c r="FT187" s="232">
        <f t="shared" si="964"/>
        <v>34</v>
      </c>
      <c r="FU187" s="233">
        <f t="shared" si="965"/>
        <v>16</v>
      </c>
      <c r="FV187" s="257">
        <v>6</v>
      </c>
      <c r="FW187" s="735">
        <v>8.6</v>
      </c>
      <c r="FX187" s="232">
        <f t="shared" si="966"/>
        <v>204</v>
      </c>
      <c r="FY187" s="233">
        <f t="shared" si="967"/>
        <v>137.6</v>
      </c>
      <c r="FZ187" s="254">
        <v>100.1</v>
      </c>
      <c r="GA187" s="735">
        <v>148.80000000000001</v>
      </c>
      <c r="GB187" s="232">
        <f t="shared" si="968"/>
        <v>3403.3999999999996</v>
      </c>
      <c r="GC187" s="233">
        <f t="shared" si="969"/>
        <v>2380.8000000000002</v>
      </c>
      <c r="GD187" s="249">
        <f t="shared" si="970"/>
        <v>2765</v>
      </c>
      <c r="GE187" s="233">
        <f t="shared" si="971"/>
        <v>2858</v>
      </c>
      <c r="GF187" s="232">
        <f t="shared" si="972"/>
        <v>2765</v>
      </c>
      <c r="GG187" s="233">
        <f t="shared" si="973"/>
        <v>2858</v>
      </c>
      <c r="GH187" s="232">
        <f t="shared" si="974"/>
        <v>12862.8</v>
      </c>
      <c r="GI187" s="233">
        <f t="shared" si="975"/>
        <v>13070</v>
      </c>
      <c r="GJ187" s="232">
        <f t="shared" si="976"/>
        <v>361112.49999999994</v>
      </c>
      <c r="GK187" s="233">
        <f t="shared" si="977"/>
        <v>368836.6</v>
      </c>
      <c r="GL187" s="249">
        <f t="shared" si="978"/>
        <v>143</v>
      </c>
      <c r="GM187" s="233">
        <f t="shared" si="979"/>
        <v>77</v>
      </c>
      <c r="GN187" s="232">
        <f t="shared" si="980"/>
        <v>143</v>
      </c>
      <c r="GO187" s="233">
        <f t="shared" si="981"/>
        <v>77</v>
      </c>
      <c r="GP187" s="232">
        <f t="shared" si="982"/>
        <v>552.19999999999993</v>
      </c>
      <c r="GQ187" s="233">
        <f t="shared" si="983"/>
        <v>307.49999999999994</v>
      </c>
      <c r="GR187" s="232">
        <f t="shared" si="984"/>
        <v>8425.2999999999993</v>
      </c>
      <c r="GS187" s="233">
        <f t="shared" si="985"/>
        <v>5133.3999999999996</v>
      </c>
      <c r="GT187" s="249">
        <f t="shared" si="986"/>
        <v>2908</v>
      </c>
      <c r="GU187" s="233">
        <f t="shared" si="987"/>
        <v>2935</v>
      </c>
      <c r="GV187" s="232">
        <f t="shared" si="988"/>
        <v>2908</v>
      </c>
      <c r="GW187" s="233">
        <f t="shared" si="989"/>
        <v>2935</v>
      </c>
      <c r="GX187" s="232">
        <f t="shared" si="990"/>
        <v>13415</v>
      </c>
      <c r="GY187" s="233">
        <f t="shared" si="991"/>
        <v>13377.5</v>
      </c>
      <c r="GZ187" s="232">
        <f t="shared" si="992"/>
        <v>369537.79999999993</v>
      </c>
      <c r="HA187" s="233">
        <f t="shared" si="993"/>
        <v>373970</v>
      </c>
      <c r="HB187" s="249">
        <f t="shared" si="994"/>
        <v>7</v>
      </c>
      <c r="HC187" s="233">
        <f t="shared" si="995"/>
        <v>4</v>
      </c>
      <c r="HD187" s="232">
        <f t="shared" si="996"/>
        <v>7</v>
      </c>
      <c r="HE187" s="233">
        <f t="shared" si="997"/>
        <v>4</v>
      </c>
      <c r="HF187" s="232">
        <f t="shared" si="998"/>
        <v>58.2</v>
      </c>
      <c r="HG187" s="233">
        <f t="shared" si="999"/>
        <v>37</v>
      </c>
      <c r="HH187" s="232">
        <f t="shared" si="1000"/>
        <v>823.30000000000007</v>
      </c>
      <c r="HI187" s="233">
        <f t="shared" si="1001"/>
        <v>418</v>
      </c>
      <c r="HJ187" s="249">
        <f t="shared" si="1002"/>
        <v>13677.199999999999</v>
      </c>
      <c r="HK187" s="233">
        <f t="shared" si="1003"/>
        <v>13552.1</v>
      </c>
      <c r="HL187" s="232">
        <f t="shared" si="1004"/>
        <v>373764.49999999994</v>
      </c>
      <c r="HM187" s="232">
        <f t="shared" si="1005"/>
        <v>376768.8</v>
      </c>
    </row>
    <row r="188" spans="1:221" ht="15">
      <c r="A188" s="402" t="s">
        <v>42</v>
      </c>
      <c r="B188" s="403" t="s">
        <v>709</v>
      </c>
      <c r="C188" s="407" t="s">
        <v>848</v>
      </c>
      <c r="D188" s="402">
        <v>198464</v>
      </c>
      <c r="E188" s="405">
        <v>3</v>
      </c>
      <c r="F188" s="332">
        <v>3758</v>
      </c>
      <c r="G188" s="253">
        <v>3855</v>
      </c>
      <c r="H188" s="254">
        <v>40</v>
      </c>
      <c r="I188" s="255">
        <v>50</v>
      </c>
      <c r="J188" s="232">
        <f t="shared" si="857"/>
        <v>3718</v>
      </c>
      <c r="K188" s="233">
        <f t="shared" si="858"/>
        <v>3805</v>
      </c>
      <c r="L188" s="333" t="s">
        <v>614</v>
      </c>
      <c r="M188" s="333" t="s">
        <v>614</v>
      </c>
      <c r="N188" s="232">
        <f t="shared" si="856"/>
        <v>3718</v>
      </c>
      <c r="O188" s="233">
        <f t="shared" si="859"/>
        <v>3805</v>
      </c>
      <c r="P188" s="232">
        <f t="shared" si="860"/>
        <v>3718</v>
      </c>
      <c r="Q188" s="233">
        <f t="shared" si="861"/>
        <v>3805</v>
      </c>
      <c r="R188" s="254">
        <v>0</v>
      </c>
      <c r="S188" s="256">
        <v>0</v>
      </c>
      <c r="T188" s="232">
        <f t="shared" si="862"/>
        <v>0</v>
      </c>
      <c r="U188" s="233">
        <f t="shared" si="863"/>
        <v>0</v>
      </c>
      <c r="V188" s="257">
        <v>0</v>
      </c>
      <c r="W188" s="256">
        <v>0</v>
      </c>
      <c r="X188" s="232">
        <f t="shared" si="864"/>
        <v>0</v>
      </c>
      <c r="Y188" s="233">
        <f t="shared" si="865"/>
        <v>0</v>
      </c>
      <c r="Z188" s="257">
        <v>0</v>
      </c>
      <c r="AA188" s="253">
        <v>0</v>
      </c>
      <c r="AB188" s="232">
        <f t="shared" si="866"/>
        <v>0</v>
      </c>
      <c r="AC188" s="233">
        <f t="shared" si="867"/>
        <v>0</v>
      </c>
      <c r="AD188" s="225">
        <f t="shared" si="868"/>
        <v>0</v>
      </c>
      <c r="AE188" s="233">
        <f t="shared" si="869"/>
        <v>0</v>
      </c>
      <c r="AF188" s="225">
        <f t="shared" si="870"/>
        <v>0</v>
      </c>
      <c r="AG188" s="233">
        <f t="shared" si="871"/>
        <v>0</v>
      </c>
      <c r="AH188" s="257" t="s">
        <v>705</v>
      </c>
      <c r="AI188" s="286" t="s">
        <v>705</v>
      </c>
      <c r="AJ188" s="232">
        <f t="shared" si="872"/>
        <v>0</v>
      </c>
      <c r="AK188" s="233">
        <f t="shared" si="873"/>
        <v>0</v>
      </c>
      <c r="AL188" s="257">
        <v>0</v>
      </c>
      <c r="AM188" s="286">
        <v>0</v>
      </c>
      <c r="AN188" s="232">
        <f t="shared" si="874"/>
        <v>0</v>
      </c>
      <c r="AO188" s="233">
        <f t="shared" si="875"/>
        <v>0</v>
      </c>
      <c r="AP188" s="245">
        <v>0</v>
      </c>
      <c r="AQ188" s="286">
        <v>0</v>
      </c>
      <c r="AR188" s="232">
        <f t="shared" si="876"/>
        <v>0</v>
      </c>
      <c r="AS188" s="233">
        <f t="shared" si="877"/>
        <v>0</v>
      </c>
      <c r="AT188" s="545">
        <f t="shared" si="878"/>
        <v>0</v>
      </c>
      <c r="AU188" s="546">
        <f t="shared" si="879"/>
        <v>0</v>
      </c>
      <c r="AV188" s="232">
        <f t="shared" si="880"/>
        <v>0</v>
      </c>
      <c r="AW188" s="233">
        <f t="shared" si="881"/>
        <v>0</v>
      </c>
      <c r="AX188" s="257">
        <v>0</v>
      </c>
      <c r="AY188" s="253">
        <v>0</v>
      </c>
      <c r="AZ188" s="232">
        <f t="shared" si="882"/>
        <v>0</v>
      </c>
      <c r="BA188" s="233">
        <f t="shared" si="883"/>
        <v>0</v>
      </c>
      <c r="BB188" s="257">
        <v>0</v>
      </c>
      <c r="BC188" s="253">
        <v>0</v>
      </c>
      <c r="BD188" s="232">
        <f t="shared" si="884"/>
        <v>0</v>
      </c>
      <c r="BE188" s="233">
        <f t="shared" si="885"/>
        <v>0</v>
      </c>
      <c r="BF188" s="254">
        <v>0</v>
      </c>
      <c r="BG188" s="253">
        <v>0</v>
      </c>
      <c r="BH188" s="232">
        <f t="shared" si="886"/>
        <v>0</v>
      </c>
      <c r="BI188" s="233">
        <f t="shared" si="887"/>
        <v>0</v>
      </c>
      <c r="BJ188" s="232">
        <f t="shared" si="888"/>
        <v>0</v>
      </c>
      <c r="BK188" s="233">
        <f t="shared" si="889"/>
        <v>0</v>
      </c>
      <c r="BL188" s="232">
        <f t="shared" si="890"/>
        <v>0</v>
      </c>
      <c r="BM188" s="233">
        <f t="shared" si="891"/>
        <v>0</v>
      </c>
      <c r="BN188" s="257">
        <v>2341</v>
      </c>
      <c r="BO188" s="256">
        <v>2368</v>
      </c>
      <c r="BP188" s="232">
        <f t="shared" si="892"/>
        <v>2341</v>
      </c>
      <c r="BQ188" s="233">
        <f t="shared" si="893"/>
        <v>2368</v>
      </c>
      <c r="BR188" s="257">
        <v>20</v>
      </c>
      <c r="BS188" s="256">
        <v>20</v>
      </c>
      <c r="BT188" s="232">
        <f t="shared" si="894"/>
        <v>20</v>
      </c>
      <c r="BU188" s="233">
        <f t="shared" si="895"/>
        <v>20</v>
      </c>
      <c r="BV188" s="257">
        <v>6</v>
      </c>
      <c r="BW188" s="256">
        <v>4</v>
      </c>
      <c r="BX188" s="232">
        <f t="shared" si="896"/>
        <v>6</v>
      </c>
      <c r="BY188" s="233">
        <f t="shared" si="897"/>
        <v>4</v>
      </c>
      <c r="BZ188" s="225">
        <f t="shared" si="898"/>
        <v>2367</v>
      </c>
      <c r="CA188" s="233">
        <f t="shared" si="899"/>
        <v>2392</v>
      </c>
      <c r="CB188" s="225">
        <f t="shared" si="900"/>
        <v>2367</v>
      </c>
      <c r="CC188" s="233">
        <f t="shared" si="901"/>
        <v>2392</v>
      </c>
      <c r="CD188" s="336">
        <v>4.9000000000000004</v>
      </c>
      <c r="CE188" s="286">
        <v>4.5</v>
      </c>
      <c r="CF188" s="232">
        <f t="shared" si="902"/>
        <v>11470.900000000001</v>
      </c>
      <c r="CG188" s="233">
        <f t="shared" si="903"/>
        <v>10656</v>
      </c>
      <c r="CH188" s="336">
        <v>5.5</v>
      </c>
      <c r="CI188" s="286">
        <v>4.7</v>
      </c>
      <c r="CJ188" s="232">
        <f t="shared" si="904"/>
        <v>110</v>
      </c>
      <c r="CK188" s="233">
        <f t="shared" si="905"/>
        <v>94</v>
      </c>
      <c r="CL188" s="336">
        <v>7.2</v>
      </c>
      <c r="CM188" s="286">
        <v>4.8</v>
      </c>
      <c r="CN188" s="232">
        <f t="shared" si="906"/>
        <v>43.2</v>
      </c>
      <c r="CO188" s="233">
        <f t="shared" si="907"/>
        <v>19.2</v>
      </c>
      <c r="CP188" s="232">
        <f t="shared" si="908"/>
        <v>4.9108998732572884</v>
      </c>
      <c r="CQ188" s="546">
        <f t="shared" si="909"/>
        <v>4.5021739130434781</v>
      </c>
      <c r="CR188" s="232">
        <f t="shared" si="910"/>
        <v>11624.100000000002</v>
      </c>
      <c r="CS188" s="233">
        <f t="shared" si="911"/>
        <v>10769.199999999999</v>
      </c>
      <c r="CT188" s="257">
        <v>146.6</v>
      </c>
      <c r="CU188" s="253">
        <v>150.30000000000001</v>
      </c>
      <c r="CV188" s="232">
        <f t="shared" si="912"/>
        <v>343190.6</v>
      </c>
      <c r="CW188" s="233">
        <f t="shared" si="913"/>
        <v>355910.40000000002</v>
      </c>
      <c r="CX188" s="257">
        <v>146.69999999999999</v>
      </c>
      <c r="CY188" s="253">
        <v>148.4</v>
      </c>
      <c r="CZ188" s="232">
        <f t="shared" si="914"/>
        <v>2934</v>
      </c>
      <c r="DA188" s="233">
        <f t="shared" si="915"/>
        <v>2968</v>
      </c>
      <c r="DB188" s="254">
        <v>168.3</v>
      </c>
      <c r="DC188" s="253">
        <v>239</v>
      </c>
      <c r="DD188" s="232">
        <f t="shared" si="916"/>
        <v>1009.8000000000001</v>
      </c>
      <c r="DE188" s="233">
        <f t="shared" si="917"/>
        <v>956</v>
      </c>
      <c r="DF188" s="232">
        <f t="shared" si="918"/>
        <v>146.65585128855091</v>
      </c>
      <c r="DG188" s="233">
        <f t="shared" si="919"/>
        <v>150.43244147157191</v>
      </c>
      <c r="DH188" s="232">
        <f t="shared" si="920"/>
        <v>347134.4</v>
      </c>
      <c r="DI188" s="233">
        <f t="shared" si="921"/>
        <v>359834.4</v>
      </c>
      <c r="DJ188" s="232">
        <f t="shared" si="922"/>
        <v>2367</v>
      </c>
      <c r="DK188" s="233">
        <f t="shared" si="923"/>
        <v>2392</v>
      </c>
      <c r="DL188" s="232">
        <f t="shared" si="924"/>
        <v>2367</v>
      </c>
      <c r="DM188" s="233">
        <f t="shared" si="925"/>
        <v>2392</v>
      </c>
      <c r="DN188" s="545">
        <f t="shared" si="926"/>
        <v>4.9108998732572884</v>
      </c>
      <c r="DO188" s="546">
        <f t="shared" si="927"/>
        <v>4.5021739130434781</v>
      </c>
      <c r="DP188" s="232">
        <f t="shared" si="928"/>
        <v>11624.100000000002</v>
      </c>
      <c r="DQ188" s="233">
        <f t="shared" si="929"/>
        <v>10769.199999999999</v>
      </c>
      <c r="DR188" s="232">
        <f t="shared" si="930"/>
        <v>146.65585128855091</v>
      </c>
      <c r="DS188" s="233">
        <f t="shared" si="931"/>
        <v>150.43244147157191</v>
      </c>
      <c r="DT188" s="232">
        <f t="shared" si="932"/>
        <v>347134.4</v>
      </c>
      <c r="DU188" s="233">
        <f t="shared" si="933"/>
        <v>359834.4</v>
      </c>
      <c r="DV188" s="257">
        <v>990</v>
      </c>
      <c r="DW188" s="256">
        <v>1049</v>
      </c>
      <c r="DX188" s="232">
        <f t="shared" si="934"/>
        <v>990</v>
      </c>
      <c r="DY188" s="233">
        <f t="shared" si="935"/>
        <v>1049</v>
      </c>
      <c r="DZ188" s="257">
        <v>301</v>
      </c>
      <c r="EA188" s="256">
        <v>315</v>
      </c>
      <c r="EB188" s="232">
        <f t="shared" si="936"/>
        <v>301</v>
      </c>
      <c r="EC188" s="233">
        <f t="shared" si="937"/>
        <v>315</v>
      </c>
      <c r="ED188" s="257">
        <v>14</v>
      </c>
      <c r="EE188" s="256">
        <v>8</v>
      </c>
      <c r="EF188" s="232">
        <f t="shared" si="938"/>
        <v>14</v>
      </c>
      <c r="EG188" s="233">
        <f t="shared" si="939"/>
        <v>8</v>
      </c>
      <c r="EH188" s="225">
        <f t="shared" si="940"/>
        <v>1305</v>
      </c>
      <c r="EI188" s="233">
        <f t="shared" si="941"/>
        <v>1372</v>
      </c>
      <c r="EJ188" s="225">
        <f t="shared" si="942"/>
        <v>1305</v>
      </c>
      <c r="EK188" s="233">
        <f t="shared" si="943"/>
        <v>1372</v>
      </c>
      <c r="EL188" s="336">
        <v>3.8</v>
      </c>
      <c r="EM188" s="286">
        <v>3.5</v>
      </c>
      <c r="EN188" s="232">
        <f t="shared" si="944"/>
        <v>3762</v>
      </c>
      <c r="EO188" s="233">
        <f t="shared" si="945"/>
        <v>3671.5</v>
      </c>
      <c r="EP188" s="336">
        <v>4.0999999999999996</v>
      </c>
      <c r="EQ188" s="286">
        <v>3.9</v>
      </c>
      <c r="ER188" s="232">
        <f t="shared" si="946"/>
        <v>1234.0999999999999</v>
      </c>
      <c r="ES188" s="233">
        <f t="shared" si="947"/>
        <v>1228.5</v>
      </c>
      <c r="ET188" s="336">
        <v>8.8000000000000007</v>
      </c>
      <c r="EU188" s="286">
        <v>5.8</v>
      </c>
      <c r="EV188" s="232">
        <f t="shared" si="948"/>
        <v>123.20000000000002</v>
      </c>
      <c r="EW188" s="233">
        <f t="shared" si="949"/>
        <v>46.4</v>
      </c>
      <c r="EX188" s="545">
        <f t="shared" si="950"/>
        <v>3.9228352490421456</v>
      </c>
      <c r="EY188" s="546">
        <f t="shared" si="951"/>
        <v>3.6052478134110784</v>
      </c>
      <c r="EZ188" s="232">
        <f t="shared" si="952"/>
        <v>5119.3</v>
      </c>
      <c r="FA188" s="233">
        <f t="shared" si="953"/>
        <v>4946.3999999999996</v>
      </c>
      <c r="FB188" s="257">
        <v>98</v>
      </c>
      <c r="FC188" s="253">
        <v>99.8</v>
      </c>
      <c r="FD188" s="232">
        <f t="shared" si="954"/>
        <v>97020</v>
      </c>
      <c r="FE188" s="233">
        <f t="shared" si="955"/>
        <v>104690.2</v>
      </c>
      <c r="FF188" s="257">
        <v>76.5</v>
      </c>
      <c r="FG188" s="253">
        <v>74.2</v>
      </c>
      <c r="FH188" s="232">
        <f t="shared" si="956"/>
        <v>23026.5</v>
      </c>
      <c r="FI188" s="233">
        <f t="shared" si="957"/>
        <v>23373</v>
      </c>
      <c r="FJ188" s="254">
        <v>88.9</v>
      </c>
      <c r="FK188" s="253">
        <v>86.4</v>
      </c>
      <c r="FL188" s="232">
        <f t="shared" si="958"/>
        <v>1244.6000000000001</v>
      </c>
      <c r="FM188" s="233">
        <f t="shared" si="959"/>
        <v>691.2</v>
      </c>
      <c r="FN188" s="232">
        <f t="shared" si="960"/>
        <v>92.943371647509579</v>
      </c>
      <c r="FO188" s="233">
        <f t="shared" si="961"/>
        <v>93.844314868804659</v>
      </c>
      <c r="FP188" s="232">
        <f t="shared" si="962"/>
        <v>121291.1</v>
      </c>
      <c r="FQ188" s="233">
        <f t="shared" si="963"/>
        <v>128754.4</v>
      </c>
      <c r="FR188" s="257">
        <v>46</v>
      </c>
      <c r="FS188" s="735">
        <v>41</v>
      </c>
      <c r="FT188" s="232">
        <f t="shared" si="964"/>
        <v>46</v>
      </c>
      <c r="FU188" s="233">
        <f t="shared" si="965"/>
        <v>41</v>
      </c>
      <c r="FV188" s="257">
        <v>8.8000000000000007</v>
      </c>
      <c r="FW188" s="735">
        <v>3.9</v>
      </c>
      <c r="FX188" s="232">
        <f t="shared" si="966"/>
        <v>404.8</v>
      </c>
      <c r="FY188" s="233">
        <f t="shared" si="967"/>
        <v>159.9</v>
      </c>
      <c r="FZ188" s="254">
        <v>91.5</v>
      </c>
      <c r="GA188" s="735">
        <v>157.1</v>
      </c>
      <c r="GB188" s="232">
        <f t="shared" si="968"/>
        <v>4209</v>
      </c>
      <c r="GC188" s="233">
        <f t="shared" si="969"/>
        <v>6441.0999999999995</v>
      </c>
      <c r="GD188" s="249">
        <f t="shared" si="970"/>
        <v>3331</v>
      </c>
      <c r="GE188" s="233">
        <f t="shared" si="971"/>
        <v>3417</v>
      </c>
      <c r="GF188" s="232">
        <f t="shared" si="972"/>
        <v>3331</v>
      </c>
      <c r="GG188" s="233">
        <f t="shared" si="973"/>
        <v>3417</v>
      </c>
      <c r="GH188" s="232">
        <f t="shared" si="974"/>
        <v>15232.900000000001</v>
      </c>
      <c r="GI188" s="233">
        <f t="shared" si="975"/>
        <v>14327.5</v>
      </c>
      <c r="GJ188" s="232">
        <f t="shared" si="976"/>
        <v>440210.6</v>
      </c>
      <c r="GK188" s="233">
        <f t="shared" si="977"/>
        <v>460600.60000000003</v>
      </c>
      <c r="GL188" s="249">
        <f t="shared" si="978"/>
        <v>321</v>
      </c>
      <c r="GM188" s="233">
        <f t="shared" si="979"/>
        <v>335</v>
      </c>
      <c r="GN188" s="232">
        <f t="shared" si="980"/>
        <v>321</v>
      </c>
      <c r="GO188" s="233">
        <f t="shared" si="981"/>
        <v>335</v>
      </c>
      <c r="GP188" s="232">
        <f t="shared" si="982"/>
        <v>1344.1</v>
      </c>
      <c r="GQ188" s="233">
        <f t="shared" si="983"/>
        <v>1322.5</v>
      </c>
      <c r="GR188" s="232">
        <f t="shared" si="984"/>
        <v>25960.5</v>
      </c>
      <c r="GS188" s="233">
        <f t="shared" si="985"/>
        <v>26341</v>
      </c>
      <c r="GT188" s="249">
        <f t="shared" si="986"/>
        <v>3652</v>
      </c>
      <c r="GU188" s="233">
        <f t="shared" si="987"/>
        <v>3752</v>
      </c>
      <c r="GV188" s="232">
        <f t="shared" si="988"/>
        <v>3652</v>
      </c>
      <c r="GW188" s="233">
        <f t="shared" si="989"/>
        <v>3752</v>
      </c>
      <c r="GX188" s="232">
        <f t="shared" si="990"/>
        <v>16577</v>
      </c>
      <c r="GY188" s="233">
        <f t="shared" si="991"/>
        <v>15650</v>
      </c>
      <c r="GZ188" s="232">
        <f t="shared" si="992"/>
        <v>466171.1</v>
      </c>
      <c r="HA188" s="233">
        <f t="shared" si="993"/>
        <v>486941.60000000003</v>
      </c>
      <c r="HB188" s="249">
        <f t="shared" si="994"/>
        <v>20</v>
      </c>
      <c r="HC188" s="233">
        <f t="shared" si="995"/>
        <v>12</v>
      </c>
      <c r="HD188" s="232">
        <f t="shared" si="996"/>
        <v>20</v>
      </c>
      <c r="HE188" s="233">
        <f t="shared" si="997"/>
        <v>12</v>
      </c>
      <c r="HF188" s="232">
        <f t="shared" si="998"/>
        <v>166.40000000000003</v>
      </c>
      <c r="HG188" s="233">
        <f t="shared" si="999"/>
        <v>65.599999999999994</v>
      </c>
      <c r="HH188" s="232">
        <f t="shared" si="1000"/>
        <v>2254.4</v>
      </c>
      <c r="HI188" s="233">
        <f t="shared" si="1001"/>
        <v>1647.2</v>
      </c>
      <c r="HJ188" s="249">
        <f t="shared" si="1002"/>
        <v>17148.2</v>
      </c>
      <c r="HK188" s="233">
        <f t="shared" si="1003"/>
        <v>15875.499999999998</v>
      </c>
      <c r="HL188" s="232">
        <f t="shared" si="1004"/>
        <v>472634.5</v>
      </c>
      <c r="HM188" s="232">
        <f t="shared" si="1005"/>
        <v>495029.9</v>
      </c>
    </row>
    <row r="189" spans="1:221" ht="15">
      <c r="A189" s="402" t="s">
        <v>42</v>
      </c>
      <c r="B189" s="406" t="s">
        <v>710</v>
      </c>
      <c r="C189" s="408"/>
      <c r="D189" s="402">
        <v>199102</v>
      </c>
      <c r="E189" s="405">
        <v>3</v>
      </c>
      <c r="F189" s="332">
        <v>1349</v>
      </c>
      <c r="G189" s="253">
        <v>1306</v>
      </c>
      <c r="H189" s="254">
        <v>0</v>
      </c>
      <c r="I189" s="255">
        <v>0</v>
      </c>
      <c r="J189" s="232">
        <f t="shared" si="857"/>
        <v>1349</v>
      </c>
      <c r="K189" s="233">
        <f t="shared" si="858"/>
        <v>1306</v>
      </c>
      <c r="L189" s="333" t="s">
        <v>614</v>
      </c>
      <c r="M189" s="333" t="s">
        <v>614</v>
      </c>
      <c r="N189" s="232">
        <f t="shared" si="856"/>
        <v>1349</v>
      </c>
      <c r="O189" s="233">
        <f t="shared" si="859"/>
        <v>1306</v>
      </c>
      <c r="P189" s="232">
        <f t="shared" si="860"/>
        <v>1349</v>
      </c>
      <c r="Q189" s="233">
        <f t="shared" si="861"/>
        <v>1306</v>
      </c>
      <c r="R189" s="254">
        <v>8</v>
      </c>
      <c r="S189" s="256">
        <v>10</v>
      </c>
      <c r="T189" s="232">
        <f t="shared" si="862"/>
        <v>8</v>
      </c>
      <c r="U189" s="233">
        <f t="shared" si="863"/>
        <v>10</v>
      </c>
      <c r="V189" s="257">
        <v>1</v>
      </c>
      <c r="W189" s="256">
        <v>0</v>
      </c>
      <c r="X189" s="232">
        <f t="shared" si="864"/>
        <v>1</v>
      </c>
      <c r="Y189" s="233">
        <f t="shared" si="865"/>
        <v>0</v>
      </c>
      <c r="Z189" s="257">
        <v>0</v>
      </c>
      <c r="AA189" s="253">
        <v>0</v>
      </c>
      <c r="AB189" s="232">
        <f t="shared" si="866"/>
        <v>0</v>
      </c>
      <c r="AC189" s="233">
        <f t="shared" si="867"/>
        <v>0</v>
      </c>
      <c r="AD189" s="225">
        <f t="shared" si="868"/>
        <v>9</v>
      </c>
      <c r="AE189" s="233">
        <f t="shared" si="869"/>
        <v>10</v>
      </c>
      <c r="AF189" s="225">
        <f t="shared" si="870"/>
        <v>9</v>
      </c>
      <c r="AG189" s="233">
        <f t="shared" si="871"/>
        <v>10</v>
      </c>
      <c r="AH189" s="254">
        <v>4.9000000000000004</v>
      </c>
      <c r="AI189" s="286">
        <v>5.6</v>
      </c>
      <c r="AJ189" s="232">
        <f t="shared" si="872"/>
        <v>39.200000000000003</v>
      </c>
      <c r="AK189" s="233">
        <f t="shared" si="873"/>
        <v>56</v>
      </c>
      <c r="AL189" s="257">
        <v>5</v>
      </c>
      <c r="AM189" s="286">
        <v>0</v>
      </c>
      <c r="AN189" s="232">
        <f t="shared" si="874"/>
        <v>5</v>
      </c>
      <c r="AO189" s="233">
        <f t="shared" si="875"/>
        <v>0</v>
      </c>
      <c r="AP189" s="245">
        <v>0</v>
      </c>
      <c r="AQ189" s="286">
        <v>0</v>
      </c>
      <c r="AR189" s="232">
        <f t="shared" si="876"/>
        <v>0</v>
      </c>
      <c r="AS189" s="233">
        <f t="shared" si="877"/>
        <v>0</v>
      </c>
      <c r="AT189" s="545">
        <f t="shared" si="878"/>
        <v>4.9111111111111114</v>
      </c>
      <c r="AU189" s="546">
        <f t="shared" si="879"/>
        <v>5.6</v>
      </c>
      <c r="AV189" s="232">
        <f t="shared" si="880"/>
        <v>44.2</v>
      </c>
      <c r="AW189" s="233">
        <f t="shared" si="881"/>
        <v>56</v>
      </c>
      <c r="AX189" s="257">
        <v>148.4</v>
      </c>
      <c r="AY189" s="253">
        <v>155.5</v>
      </c>
      <c r="AZ189" s="232">
        <f t="shared" si="882"/>
        <v>1187.2</v>
      </c>
      <c r="BA189" s="233">
        <f t="shared" si="883"/>
        <v>1555</v>
      </c>
      <c r="BB189" s="257">
        <v>147</v>
      </c>
      <c r="BC189" s="253">
        <v>0</v>
      </c>
      <c r="BD189" s="232">
        <f t="shared" si="884"/>
        <v>147</v>
      </c>
      <c r="BE189" s="233">
        <f t="shared" si="885"/>
        <v>0</v>
      </c>
      <c r="BF189" s="254">
        <v>0</v>
      </c>
      <c r="BG189" s="253">
        <v>0</v>
      </c>
      <c r="BH189" s="232">
        <f t="shared" si="886"/>
        <v>0</v>
      </c>
      <c r="BI189" s="233">
        <f t="shared" si="887"/>
        <v>0</v>
      </c>
      <c r="BJ189" s="232">
        <f t="shared" si="888"/>
        <v>148.24444444444444</v>
      </c>
      <c r="BK189" s="233">
        <f t="shared" si="889"/>
        <v>155.5</v>
      </c>
      <c r="BL189" s="232">
        <f t="shared" si="890"/>
        <v>1334.2</v>
      </c>
      <c r="BM189" s="233">
        <f t="shared" si="891"/>
        <v>1555</v>
      </c>
      <c r="BN189" s="254">
        <v>1013</v>
      </c>
      <c r="BO189" s="256">
        <v>970</v>
      </c>
      <c r="BP189" s="232">
        <f t="shared" si="892"/>
        <v>1013</v>
      </c>
      <c r="BQ189" s="233">
        <f t="shared" si="893"/>
        <v>970</v>
      </c>
      <c r="BR189" s="254">
        <v>4</v>
      </c>
      <c r="BS189" s="256">
        <v>5</v>
      </c>
      <c r="BT189" s="232">
        <f t="shared" si="894"/>
        <v>4</v>
      </c>
      <c r="BU189" s="233">
        <f t="shared" si="895"/>
        <v>5</v>
      </c>
      <c r="BV189" s="257">
        <v>2</v>
      </c>
      <c r="BW189" s="256">
        <v>3</v>
      </c>
      <c r="BX189" s="232">
        <f t="shared" si="896"/>
        <v>2</v>
      </c>
      <c r="BY189" s="233">
        <f t="shared" si="897"/>
        <v>3</v>
      </c>
      <c r="BZ189" s="225">
        <f t="shared" si="898"/>
        <v>1019</v>
      </c>
      <c r="CA189" s="233">
        <f t="shared" si="899"/>
        <v>978</v>
      </c>
      <c r="CB189" s="225">
        <f t="shared" si="900"/>
        <v>1019</v>
      </c>
      <c r="CC189" s="233">
        <f t="shared" si="901"/>
        <v>978</v>
      </c>
      <c r="CD189" s="336">
        <v>5.4</v>
      </c>
      <c r="CE189" s="286">
        <v>5.5</v>
      </c>
      <c r="CF189" s="232">
        <f t="shared" si="902"/>
        <v>5470.2000000000007</v>
      </c>
      <c r="CG189" s="233">
        <f t="shared" si="903"/>
        <v>5335</v>
      </c>
      <c r="CH189" s="336">
        <v>10.3</v>
      </c>
      <c r="CI189" s="286">
        <v>5.4</v>
      </c>
      <c r="CJ189" s="232">
        <f t="shared" si="904"/>
        <v>41.2</v>
      </c>
      <c r="CK189" s="233">
        <f t="shared" si="905"/>
        <v>27</v>
      </c>
      <c r="CL189" s="336">
        <v>7.5</v>
      </c>
      <c r="CM189" s="286">
        <v>8</v>
      </c>
      <c r="CN189" s="232">
        <f t="shared" si="906"/>
        <v>15</v>
      </c>
      <c r="CO189" s="233">
        <f t="shared" si="907"/>
        <v>24</v>
      </c>
      <c r="CP189" s="232">
        <f t="shared" si="908"/>
        <v>5.423356231599608</v>
      </c>
      <c r="CQ189" s="546">
        <f t="shared" si="909"/>
        <v>5.5071574642126793</v>
      </c>
      <c r="CR189" s="232">
        <f t="shared" si="910"/>
        <v>5526.4000000000005</v>
      </c>
      <c r="CS189" s="233">
        <f t="shared" si="911"/>
        <v>5386</v>
      </c>
      <c r="CT189" s="257">
        <v>155.1</v>
      </c>
      <c r="CU189" s="253">
        <v>158.30000000000001</v>
      </c>
      <c r="CV189" s="232">
        <f t="shared" si="912"/>
        <v>157116.29999999999</v>
      </c>
      <c r="CW189" s="233">
        <f t="shared" si="913"/>
        <v>153551</v>
      </c>
      <c r="CX189" s="257">
        <v>150.5</v>
      </c>
      <c r="CY189" s="253">
        <v>130</v>
      </c>
      <c r="CZ189" s="232">
        <f t="shared" si="914"/>
        <v>602</v>
      </c>
      <c r="DA189" s="233">
        <f t="shared" si="915"/>
        <v>650</v>
      </c>
      <c r="DB189" s="254">
        <v>158.5</v>
      </c>
      <c r="DC189" s="253">
        <v>170.7</v>
      </c>
      <c r="DD189" s="232">
        <f t="shared" si="916"/>
        <v>317</v>
      </c>
      <c r="DE189" s="233">
        <f t="shared" si="917"/>
        <v>512.09999999999991</v>
      </c>
      <c r="DF189" s="232">
        <f t="shared" si="918"/>
        <v>155.08861629048084</v>
      </c>
      <c r="DG189" s="233">
        <f t="shared" si="919"/>
        <v>158.19335378323109</v>
      </c>
      <c r="DH189" s="232">
        <f t="shared" si="920"/>
        <v>158035.29999999999</v>
      </c>
      <c r="DI189" s="233">
        <f t="shared" si="921"/>
        <v>154713.1</v>
      </c>
      <c r="DJ189" s="232">
        <f t="shared" si="922"/>
        <v>1028</v>
      </c>
      <c r="DK189" s="233">
        <f t="shared" si="923"/>
        <v>988</v>
      </c>
      <c r="DL189" s="232">
        <f t="shared" si="924"/>
        <v>1028</v>
      </c>
      <c r="DM189" s="233">
        <f t="shared" si="925"/>
        <v>988</v>
      </c>
      <c r="DN189" s="545">
        <f t="shared" si="926"/>
        <v>5.4188715953307396</v>
      </c>
      <c r="DO189" s="546">
        <f t="shared" si="927"/>
        <v>5.5080971659919031</v>
      </c>
      <c r="DP189" s="232">
        <f t="shared" si="928"/>
        <v>5570.6</v>
      </c>
      <c r="DQ189" s="233">
        <f t="shared" si="929"/>
        <v>5442</v>
      </c>
      <c r="DR189" s="232">
        <f t="shared" si="930"/>
        <v>155.02869649805447</v>
      </c>
      <c r="DS189" s="233">
        <f t="shared" si="931"/>
        <v>158.16609311740891</v>
      </c>
      <c r="DT189" s="232">
        <f t="shared" si="932"/>
        <v>159369.5</v>
      </c>
      <c r="DU189" s="233">
        <f t="shared" si="933"/>
        <v>156268.1</v>
      </c>
      <c r="DV189" s="254">
        <v>271</v>
      </c>
      <c r="DW189" s="256">
        <v>249</v>
      </c>
      <c r="DX189" s="232">
        <f t="shared" si="934"/>
        <v>271</v>
      </c>
      <c r="DY189" s="233">
        <f t="shared" si="935"/>
        <v>249</v>
      </c>
      <c r="DZ189" s="257">
        <v>24</v>
      </c>
      <c r="EA189" s="256">
        <v>37</v>
      </c>
      <c r="EB189" s="232">
        <f t="shared" si="936"/>
        <v>24</v>
      </c>
      <c r="EC189" s="233">
        <f t="shared" si="937"/>
        <v>37</v>
      </c>
      <c r="ED189" s="257">
        <v>7</v>
      </c>
      <c r="EE189" s="256">
        <v>9</v>
      </c>
      <c r="EF189" s="232">
        <f t="shared" si="938"/>
        <v>7</v>
      </c>
      <c r="EG189" s="233">
        <f t="shared" si="939"/>
        <v>9</v>
      </c>
      <c r="EH189" s="225">
        <f t="shared" si="940"/>
        <v>302</v>
      </c>
      <c r="EI189" s="233">
        <f t="shared" si="941"/>
        <v>295</v>
      </c>
      <c r="EJ189" s="225">
        <f t="shared" si="942"/>
        <v>302</v>
      </c>
      <c r="EK189" s="233">
        <f t="shared" si="943"/>
        <v>295</v>
      </c>
      <c r="EL189" s="336">
        <v>4.8</v>
      </c>
      <c r="EM189" s="286">
        <v>4.7</v>
      </c>
      <c r="EN189" s="232">
        <f t="shared" si="944"/>
        <v>1300.8</v>
      </c>
      <c r="EO189" s="233">
        <f t="shared" si="945"/>
        <v>1170.3</v>
      </c>
      <c r="EP189" s="336">
        <v>5.3</v>
      </c>
      <c r="EQ189" s="286">
        <v>5.3</v>
      </c>
      <c r="ER189" s="232">
        <f t="shared" si="946"/>
        <v>127.19999999999999</v>
      </c>
      <c r="ES189" s="233">
        <f t="shared" si="947"/>
        <v>196.1</v>
      </c>
      <c r="ET189" s="336">
        <v>7.7</v>
      </c>
      <c r="EU189" s="286">
        <v>10.8</v>
      </c>
      <c r="EV189" s="232">
        <f t="shared" si="948"/>
        <v>53.9</v>
      </c>
      <c r="EW189" s="233">
        <f t="shared" si="949"/>
        <v>97.2</v>
      </c>
      <c r="EX189" s="545">
        <f t="shared" si="950"/>
        <v>4.9069536423841065</v>
      </c>
      <c r="EY189" s="546">
        <f t="shared" si="951"/>
        <v>4.9613559322033893</v>
      </c>
      <c r="EZ189" s="232">
        <f t="shared" si="952"/>
        <v>1481.9</v>
      </c>
      <c r="FA189" s="233">
        <f t="shared" si="953"/>
        <v>1463.6</v>
      </c>
      <c r="FB189" s="257">
        <v>123.1</v>
      </c>
      <c r="FC189" s="253">
        <v>121</v>
      </c>
      <c r="FD189" s="232">
        <f t="shared" si="954"/>
        <v>33360.1</v>
      </c>
      <c r="FE189" s="233">
        <f t="shared" si="955"/>
        <v>30129</v>
      </c>
      <c r="FF189" s="257">
        <v>100.6</v>
      </c>
      <c r="FG189" s="253">
        <v>96.9</v>
      </c>
      <c r="FH189" s="232">
        <f t="shared" si="956"/>
        <v>2414.3999999999996</v>
      </c>
      <c r="FI189" s="233">
        <f t="shared" si="957"/>
        <v>3585.3</v>
      </c>
      <c r="FJ189" s="254">
        <v>108.4</v>
      </c>
      <c r="FK189" s="253">
        <v>119.7</v>
      </c>
      <c r="FL189" s="232">
        <f t="shared" si="958"/>
        <v>758.80000000000007</v>
      </c>
      <c r="FM189" s="233">
        <f t="shared" si="959"/>
        <v>1077.3</v>
      </c>
      <c r="FN189" s="232">
        <f t="shared" si="960"/>
        <v>120.97119205298014</v>
      </c>
      <c r="FO189" s="233">
        <f t="shared" si="961"/>
        <v>117.93762711864409</v>
      </c>
      <c r="FP189" s="232">
        <f t="shared" si="962"/>
        <v>36533.300000000003</v>
      </c>
      <c r="FQ189" s="233">
        <f t="shared" si="963"/>
        <v>34791.600000000006</v>
      </c>
      <c r="FR189" s="257">
        <v>19</v>
      </c>
      <c r="FS189" s="735">
        <v>23</v>
      </c>
      <c r="FT189" s="232">
        <f t="shared" si="964"/>
        <v>19</v>
      </c>
      <c r="FU189" s="233">
        <f t="shared" si="965"/>
        <v>23</v>
      </c>
      <c r="FV189" s="257">
        <v>8.9</v>
      </c>
      <c r="FW189" s="735">
        <v>6</v>
      </c>
      <c r="FX189" s="232">
        <f t="shared" si="966"/>
        <v>169.1</v>
      </c>
      <c r="FY189" s="233">
        <f t="shared" si="967"/>
        <v>138</v>
      </c>
      <c r="FZ189" s="254">
        <v>152.19999999999999</v>
      </c>
      <c r="GA189" s="735">
        <v>136.6</v>
      </c>
      <c r="GB189" s="232">
        <f t="shared" si="968"/>
        <v>2891.7999999999997</v>
      </c>
      <c r="GC189" s="233">
        <f t="shared" si="969"/>
        <v>3141.7999999999997</v>
      </c>
      <c r="GD189" s="249">
        <f t="shared" si="970"/>
        <v>1292</v>
      </c>
      <c r="GE189" s="233">
        <f t="shared" si="971"/>
        <v>1229</v>
      </c>
      <c r="GF189" s="232">
        <f t="shared" si="972"/>
        <v>1292</v>
      </c>
      <c r="GG189" s="233">
        <f t="shared" si="973"/>
        <v>1229</v>
      </c>
      <c r="GH189" s="232">
        <f t="shared" si="974"/>
        <v>6810.2000000000007</v>
      </c>
      <c r="GI189" s="233">
        <f t="shared" si="975"/>
        <v>6561.3</v>
      </c>
      <c r="GJ189" s="232">
        <f t="shared" si="976"/>
        <v>191663.6</v>
      </c>
      <c r="GK189" s="233">
        <f t="shared" si="977"/>
        <v>185235</v>
      </c>
      <c r="GL189" s="249">
        <f t="shared" si="978"/>
        <v>29</v>
      </c>
      <c r="GM189" s="233">
        <f t="shared" si="979"/>
        <v>42</v>
      </c>
      <c r="GN189" s="232">
        <f t="shared" si="980"/>
        <v>29</v>
      </c>
      <c r="GO189" s="233">
        <f t="shared" si="981"/>
        <v>42</v>
      </c>
      <c r="GP189" s="232">
        <f t="shared" si="982"/>
        <v>173.39999999999998</v>
      </c>
      <c r="GQ189" s="233">
        <f t="shared" si="983"/>
        <v>223.1</v>
      </c>
      <c r="GR189" s="232">
        <f t="shared" si="984"/>
        <v>3163.3999999999996</v>
      </c>
      <c r="GS189" s="233">
        <f t="shared" si="985"/>
        <v>4235.3</v>
      </c>
      <c r="GT189" s="249">
        <f t="shared" si="986"/>
        <v>1321</v>
      </c>
      <c r="GU189" s="233">
        <f t="shared" si="987"/>
        <v>1271</v>
      </c>
      <c r="GV189" s="232">
        <f t="shared" si="988"/>
        <v>1321</v>
      </c>
      <c r="GW189" s="233">
        <f t="shared" si="989"/>
        <v>1271</v>
      </c>
      <c r="GX189" s="232">
        <f t="shared" si="990"/>
        <v>6983.6</v>
      </c>
      <c r="GY189" s="233">
        <f t="shared" si="991"/>
        <v>6784.4000000000005</v>
      </c>
      <c r="GZ189" s="232">
        <f t="shared" si="992"/>
        <v>194827</v>
      </c>
      <c r="HA189" s="233">
        <f t="shared" si="993"/>
        <v>189470.3</v>
      </c>
      <c r="HB189" s="249">
        <f t="shared" si="994"/>
        <v>9</v>
      </c>
      <c r="HC189" s="233">
        <f t="shared" si="995"/>
        <v>12</v>
      </c>
      <c r="HD189" s="232">
        <f t="shared" si="996"/>
        <v>9</v>
      </c>
      <c r="HE189" s="233">
        <f t="shared" si="997"/>
        <v>12</v>
      </c>
      <c r="HF189" s="232">
        <f t="shared" si="998"/>
        <v>68.900000000000006</v>
      </c>
      <c r="HG189" s="233">
        <f t="shared" si="999"/>
        <v>121.2</v>
      </c>
      <c r="HH189" s="232">
        <f t="shared" si="1000"/>
        <v>1075.8000000000002</v>
      </c>
      <c r="HI189" s="233">
        <f t="shared" si="1001"/>
        <v>1589.3999999999999</v>
      </c>
      <c r="HJ189" s="249">
        <f t="shared" si="1002"/>
        <v>7221.6</v>
      </c>
      <c r="HK189" s="233">
        <f t="shared" si="1003"/>
        <v>7043.6</v>
      </c>
      <c r="HL189" s="232">
        <f t="shared" si="1004"/>
        <v>198794.59999999998</v>
      </c>
      <c r="HM189" s="232">
        <f t="shared" si="1005"/>
        <v>194201.5</v>
      </c>
    </row>
    <row r="190" spans="1:221" ht="15">
      <c r="A190" s="402" t="s">
        <v>42</v>
      </c>
      <c r="B190" s="403" t="s">
        <v>711</v>
      </c>
      <c r="C190" s="404"/>
      <c r="D190" s="402">
        <v>199157</v>
      </c>
      <c r="E190" s="405">
        <v>3</v>
      </c>
      <c r="F190" s="332">
        <v>791</v>
      </c>
      <c r="G190" s="253">
        <v>901</v>
      </c>
      <c r="H190" s="254">
        <v>0</v>
      </c>
      <c r="I190" s="255">
        <v>1</v>
      </c>
      <c r="J190" s="232">
        <f t="shared" si="857"/>
        <v>791</v>
      </c>
      <c r="K190" s="233">
        <f t="shared" si="858"/>
        <v>900</v>
      </c>
      <c r="L190" s="333" t="s">
        <v>614</v>
      </c>
      <c r="M190" s="333" t="s">
        <v>614</v>
      </c>
      <c r="N190" s="232">
        <f t="shared" si="856"/>
        <v>791</v>
      </c>
      <c r="O190" s="233">
        <f t="shared" si="859"/>
        <v>900</v>
      </c>
      <c r="P190" s="232">
        <f t="shared" si="860"/>
        <v>791</v>
      </c>
      <c r="Q190" s="233">
        <f t="shared" si="861"/>
        <v>900</v>
      </c>
      <c r="R190" s="254">
        <v>7</v>
      </c>
      <c r="S190" s="256">
        <v>13</v>
      </c>
      <c r="T190" s="232">
        <f t="shared" si="862"/>
        <v>7</v>
      </c>
      <c r="U190" s="233">
        <f t="shared" si="863"/>
        <v>13</v>
      </c>
      <c r="V190" s="257">
        <v>0</v>
      </c>
      <c r="W190" s="256">
        <v>0</v>
      </c>
      <c r="X190" s="232">
        <f t="shared" si="864"/>
        <v>0</v>
      </c>
      <c r="Y190" s="233">
        <f t="shared" si="865"/>
        <v>0</v>
      </c>
      <c r="Z190" s="257">
        <v>0</v>
      </c>
      <c r="AA190" s="253">
        <v>0</v>
      </c>
      <c r="AB190" s="232">
        <f t="shared" si="866"/>
        <v>0</v>
      </c>
      <c r="AC190" s="233">
        <f t="shared" si="867"/>
        <v>0</v>
      </c>
      <c r="AD190" s="225">
        <f t="shared" si="868"/>
        <v>7</v>
      </c>
      <c r="AE190" s="233">
        <f t="shared" si="869"/>
        <v>13</v>
      </c>
      <c r="AF190" s="225">
        <f t="shared" si="870"/>
        <v>7</v>
      </c>
      <c r="AG190" s="233">
        <f t="shared" si="871"/>
        <v>13</v>
      </c>
      <c r="AH190" s="254">
        <v>5.6</v>
      </c>
      <c r="AI190" s="286">
        <v>5.4</v>
      </c>
      <c r="AJ190" s="232">
        <f t="shared" si="872"/>
        <v>39.199999999999996</v>
      </c>
      <c r="AK190" s="233">
        <f t="shared" si="873"/>
        <v>70.2</v>
      </c>
      <c r="AL190" s="254">
        <v>0</v>
      </c>
      <c r="AM190" s="286">
        <v>0</v>
      </c>
      <c r="AN190" s="232">
        <f t="shared" si="874"/>
        <v>0</v>
      </c>
      <c r="AO190" s="233">
        <f t="shared" si="875"/>
        <v>0</v>
      </c>
      <c r="AP190" s="245">
        <v>0</v>
      </c>
      <c r="AQ190" s="286">
        <v>0</v>
      </c>
      <c r="AR190" s="232">
        <f t="shared" si="876"/>
        <v>0</v>
      </c>
      <c r="AS190" s="233">
        <f t="shared" si="877"/>
        <v>0</v>
      </c>
      <c r="AT190" s="545">
        <f t="shared" si="878"/>
        <v>5.6</v>
      </c>
      <c r="AU190" s="546">
        <f t="shared" si="879"/>
        <v>5.4</v>
      </c>
      <c r="AV190" s="232">
        <f t="shared" si="880"/>
        <v>39.199999999999996</v>
      </c>
      <c r="AW190" s="233">
        <f t="shared" si="881"/>
        <v>70.2</v>
      </c>
      <c r="AX190" s="257">
        <v>150.1</v>
      </c>
      <c r="AY190" s="253">
        <v>150.6</v>
      </c>
      <c r="AZ190" s="232">
        <f t="shared" si="882"/>
        <v>1050.7</v>
      </c>
      <c r="BA190" s="233">
        <f t="shared" si="883"/>
        <v>1957.8</v>
      </c>
      <c r="BB190" s="257">
        <v>0</v>
      </c>
      <c r="BC190" s="253">
        <v>0</v>
      </c>
      <c r="BD190" s="232">
        <f t="shared" si="884"/>
        <v>0</v>
      </c>
      <c r="BE190" s="233">
        <f t="shared" si="885"/>
        <v>0</v>
      </c>
      <c r="BF190" s="254">
        <v>0</v>
      </c>
      <c r="BG190" s="253">
        <v>0</v>
      </c>
      <c r="BH190" s="232">
        <f t="shared" si="886"/>
        <v>0</v>
      </c>
      <c r="BI190" s="233">
        <f t="shared" si="887"/>
        <v>0</v>
      </c>
      <c r="BJ190" s="232">
        <f t="shared" si="888"/>
        <v>150.1</v>
      </c>
      <c r="BK190" s="233">
        <f t="shared" si="889"/>
        <v>150.6</v>
      </c>
      <c r="BL190" s="232">
        <f t="shared" si="890"/>
        <v>1050.7</v>
      </c>
      <c r="BM190" s="233">
        <f t="shared" si="891"/>
        <v>1957.8</v>
      </c>
      <c r="BN190" s="254">
        <v>494</v>
      </c>
      <c r="BO190" s="256">
        <v>569</v>
      </c>
      <c r="BP190" s="232">
        <f t="shared" si="892"/>
        <v>494</v>
      </c>
      <c r="BQ190" s="233">
        <f t="shared" si="893"/>
        <v>569</v>
      </c>
      <c r="BR190" s="254">
        <v>6</v>
      </c>
      <c r="BS190" s="256">
        <v>15</v>
      </c>
      <c r="BT190" s="232">
        <f t="shared" si="894"/>
        <v>6</v>
      </c>
      <c r="BU190" s="233">
        <f t="shared" si="895"/>
        <v>15</v>
      </c>
      <c r="BV190" s="257">
        <v>4</v>
      </c>
      <c r="BW190" s="256">
        <v>2</v>
      </c>
      <c r="BX190" s="232">
        <f t="shared" si="896"/>
        <v>4</v>
      </c>
      <c r="BY190" s="233">
        <f t="shared" si="897"/>
        <v>2</v>
      </c>
      <c r="BZ190" s="225">
        <f t="shared" si="898"/>
        <v>504</v>
      </c>
      <c r="CA190" s="233">
        <f t="shared" si="899"/>
        <v>586</v>
      </c>
      <c r="CB190" s="225">
        <f t="shared" si="900"/>
        <v>504</v>
      </c>
      <c r="CC190" s="233">
        <f t="shared" si="901"/>
        <v>586</v>
      </c>
      <c r="CD190" s="336">
        <v>5.6</v>
      </c>
      <c r="CE190" s="286">
        <v>5.5</v>
      </c>
      <c r="CF190" s="232">
        <f t="shared" si="902"/>
        <v>2766.3999999999996</v>
      </c>
      <c r="CG190" s="233">
        <f t="shared" si="903"/>
        <v>3129.5</v>
      </c>
      <c r="CH190" s="336">
        <v>7.7</v>
      </c>
      <c r="CI190" s="286">
        <v>8.4</v>
      </c>
      <c r="CJ190" s="232">
        <f t="shared" si="904"/>
        <v>46.2</v>
      </c>
      <c r="CK190" s="233">
        <f t="shared" si="905"/>
        <v>126</v>
      </c>
      <c r="CL190" s="336">
        <v>7</v>
      </c>
      <c r="CM190" s="286">
        <v>8</v>
      </c>
      <c r="CN190" s="232">
        <f t="shared" si="906"/>
        <v>28</v>
      </c>
      <c r="CO190" s="233">
        <f t="shared" si="907"/>
        <v>16</v>
      </c>
      <c r="CP190" s="232">
        <f t="shared" si="908"/>
        <v>5.6361111111111102</v>
      </c>
      <c r="CQ190" s="546">
        <f t="shared" si="909"/>
        <v>5.5827645051194539</v>
      </c>
      <c r="CR190" s="232">
        <f t="shared" si="910"/>
        <v>2840.5999999999995</v>
      </c>
      <c r="CS190" s="233">
        <f t="shared" si="911"/>
        <v>3271.5</v>
      </c>
      <c r="CT190" s="257">
        <v>158.80000000000001</v>
      </c>
      <c r="CU190" s="253">
        <v>161.80000000000001</v>
      </c>
      <c r="CV190" s="232">
        <f t="shared" si="912"/>
        <v>78447.200000000012</v>
      </c>
      <c r="CW190" s="233">
        <f t="shared" si="913"/>
        <v>92064.200000000012</v>
      </c>
      <c r="CX190" s="257">
        <v>136.4</v>
      </c>
      <c r="CY190" s="253">
        <v>118.9</v>
      </c>
      <c r="CZ190" s="232">
        <f t="shared" si="914"/>
        <v>818.40000000000009</v>
      </c>
      <c r="DA190" s="233">
        <f t="shared" si="915"/>
        <v>1783.5</v>
      </c>
      <c r="DB190" s="254">
        <v>151.80000000000001</v>
      </c>
      <c r="DC190" s="253">
        <v>175.5</v>
      </c>
      <c r="DD190" s="232">
        <f t="shared" si="916"/>
        <v>607.20000000000005</v>
      </c>
      <c r="DE190" s="233">
        <f t="shared" si="917"/>
        <v>351</v>
      </c>
      <c r="DF190" s="232">
        <f t="shared" si="918"/>
        <v>158.47777777777779</v>
      </c>
      <c r="DG190" s="233">
        <f t="shared" si="919"/>
        <v>160.7486348122867</v>
      </c>
      <c r="DH190" s="232">
        <f t="shared" si="920"/>
        <v>79872.800000000003</v>
      </c>
      <c r="DI190" s="233">
        <f t="shared" si="921"/>
        <v>94198.7</v>
      </c>
      <c r="DJ190" s="232">
        <f t="shared" si="922"/>
        <v>511</v>
      </c>
      <c r="DK190" s="233">
        <f t="shared" si="923"/>
        <v>599</v>
      </c>
      <c r="DL190" s="232">
        <f t="shared" si="924"/>
        <v>511</v>
      </c>
      <c r="DM190" s="233">
        <f t="shared" si="925"/>
        <v>599</v>
      </c>
      <c r="DN190" s="545">
        <f t="shared" si="926"/>
        <v>5.6356164383561627</v>
      </c>
      <c r="DO190" s="546">
        <f t="shared" si="927"/>
        <v>5.5787979966611019</v>
      </c>
      <c r="DP190" s="232">
        <f t="shared" si="928"/>
        <v>2879.7999999999993</v>
      </c>
      <c r="DQ190" s="233">
        <f t="shared" si="929"/>
        <v>3341.7</v>
      </c>
      <c r="DR190" s="232">
        <f t="shared" si="930"/>
        <v>158.36301369863014</v>
      </c>
      <c r="DS190" s="233">
        <f t="shared" si="931"/>
        <v>160.52838063439066</v>
      </c>
      <c r="DT190" s="232">
        <f t="shared" si="932"/>
        <v>80923.5</v>
      </c>
      <c r="DU190" s="233">
        <f t="shared" si="933"/>
        <v>96156.5</v>
      </c>
      <c r="DV190" s="254">
        <v>190</v>
      </c>
      <c r="DW190" s="256">
        <v>210</v>
      </c>
      <c r="DX190" s="232">
        <f t="shared" si="934"/>
        <v>190</v>
      </c>
      <c r="DY190" s="233">
        <f t="shared" si="935"/>
        <v>210</v>
      </c>
      <c r="DZ190" s="254">
        <v>48</v>
      </c>
      <c r="EA190" s="256">
        <v>45</v>
      </c>
      <c r="EB190" s="232">
        <f t="shared" si="936"/>
        <v>48</v>
      </c>
      <c r="EC190" s="233">
        <f t="shared" si="937"/>
        <v>45</v>
      </c>
      <c r="ED190" s="257">
        <v>10</v>
      </c>
      <c r="EE190" s="256">
        <v>10</v>
      </c>
      <c r="EF190" s="232">
        <f t="shared" si="938"/>
        <v>10</v>
      </c>
      <c r="EG190" s="233">
        <f t="shared" si="939"/>
        <v>10</v>
      </c>
      <c r="EH190" s="225">
        <f t="shared" si="940"/>
        <v>248</v>
      </c>
      <c r="EI190" s="233">
        <f t="shared" si="941"/>
        <v>265</v>
      </c>
      <c r="EJ190" s="225">
        <f t="shared" si="942"/>
        <v>248</v>
      </c>
      <c r="EK190" s="233">
        <f t="shared" si="943"/>
        <v>265</v>
      </c>
      <c r="EL190" s="336">
        <v>4.0999999999999996</v>
      </c>
      <c r="EM190" s="286">
        <v>4</v>
      </c>
      <c r="EN190" s="232">
        <f t="shared" si="944"/>
        <v>778.99999999999989</v>
      </c>
      <c r="EO190" s="233">
        <f t="shared" si="945"/>
        <v>840</v>
      </c>
      <c r="EP190" s="336">
        <v>4.4000000000000004</v>
      </c>
      <c r="EQ190" s="286">
        <v>5.6</v>
      </c>
      <c r="ER190" s="232">
        <f t="shared" si="946"/>
        <v>211.20000000000002</v>
      </c>
      <c r="ES190" s="233">
        <f t="shared" si="947"/>
        <v>251.99999999999997</v>
      </c>
      <c r="ET190" s="336">
        <v>8.5</v>
      </c>
      <c r="EU190" s="286">
        <v>9</v>
      </c>
      <c r="EV190" s="232">
        <f t="shared" si="948"/>
        <v>85</v>
      </c>
      <c r="EW190" s="233">
        <f t="shared" si="949"/>
        <v>90</v>
      </c>
      <c r="EX190" s="545">
        <f t="shared" si="950"/>
        <v>4.3354838709677415</v>
      </c>
      <c r="EY190" s="546">
        <f t="shared" si="951"/>
        <v>4.4603773584905664</v>
      </c>
      <c r="EZ190" s="232">
        <f t="shared" si="952"/>
        <v>1075.1999999999998</v>
      </c>
      <c r="FA190" s="233">
        <f t="shared" si="953"/>
        <v>1182</v>
      </c>
      <c r="FB190" s="257">
        <v>107.5</v>
      </c>
      <c r="FC190" s="253">
        <v>108.2</v>
      </c>
      <c r="FD190" s="232">
        <f t="shared" si="954"/>
        <v>20425</v>
      </c>
      <c r="FE190" s="233">
        <f t="shared" si="955"/>
        <v>22722</v>
      </c>
      <c r="FF190" s="257">
        <v>83</v>
      </c>
      <c r="FG190" s="253">
        <v>101.2</v>
      </c>
      <c r="FH190" s="232">
        <f t="shared" si="956"/>
        <v>3984</v>
      </c>
      <c r="FI190" s="233">
        <f t="shared" si="957"/>
        <v>4554</v>
      </c>
      <c r="FJ190" s="254">
        <v>105.5</v>
      </c>
      <c r="FK190" s="253">
        <v>161.1</v>
      </c>
      <c r="FL190" s="232">
        <f t="shared" si="958"/>
        <v>1055</v>
      </c>
      <c r="FM190" s="233">
        <f t="shared" si="959"/>
        <v>1611</v>
      </c>
      <c r="FN190" s="232">
        <f t="shared" si="960"/>
        <v>102.6774193548387</v>
      </c>
      <c r="FO190" s="233">
        <f t="shared" si="961"/>
        <v>109.00754716981132</v>
      </c>
      <c r="FP190" s="232">
        <f t="shared" si="962"/>
        <v>25464</v>
      </c>
      <c r="FQ190" s="233">
        <f t="shared" si="963"/>
        <v>28887</v>
      </c>
      <c r="FR190" s="254">
        <v>32</v>
      </c>
      <c r="FS190" s="735">
        <v>36</v>
      </c>
      <c r="FT190" s="232">
        <f t="shared" si="964"/>
        <v>32</v>
      </c>
      <c r="FU190" s="233">
        <f t="shared" si="965"/>
        <v>36</v>
      </c>
      <c r="FV190" s="254">
        <v>6.4</v>
      </c>
      <c r="FW190" s="735">
        <v>6.4</v>
      </c>
      <c r="FX190" s="232">
        <f t="shared" si="966"/>
        <v>204.8</v>
      </c>
      <c r="FY190" s="233">
        <f t="shared" si="967"/>
        <v>230.4</v>
      </c>
      <c r="FZ190" s="254">
        <v>107.3</v>
      </c>
      <c r="GA190" s="735">
        <v>121</v>
      </c>
      <c r="GB190" s="232">
        <f t="shared" si="968"/>
        <v>3433.6</v>
      </c>
      <c r="GC190" s="233">
        <f t="shared" si="969"/>
        <v>4356</v>
      </c>
      <c r="GD190" s="249">
        <f t="shared" si="970"/>
        <v>691</v>
      </c>
      <c r="GE190" s="233">
        <f t="shared" si="971"/>
        <v>792</v>
      </c>
      <c r="GF190" s="232">
        <f t="shared" si="972"/>
        <v>691</v>
      </c>
      <c r="GG190" s="233">
        <f t="shared" si="973"/>
        <v>792</v>
      </c>
      <c r="GH190" s="232">
        <f t="shared" si="974"/>
        <v>3584.5999999999995</v>
      </c>
      <c r="GI190" s="233">
        <f t="shared" si="975"/>
        <v>4039.7</v>
      </c>
      <c r="GJ190" s="232">
        <f t="shared" si="976"/>
        <v>99922.900000000009</v>
      </c>
      <c r="GK190" s="233">
        <f t="shared" si="977"/>
        <v>116744.00000000001</v>
      </c>
      <c r="GL190" s="249">
        <f t="shared" si="978"/>
        <v>54</v>
      </c>
      <c r="GM190" s="233">
        <f t="shared" si="979"/>
        <v>60</v>
      </c>
      <c r="GN190" s="232">
        <f t="shared" si="980"/>
        <v>54</v>
      </c>
      <c r="GO190" s="233">
        <f t="shared" si="981"/>
        <v>60</v>
      </c>
      <c r="GP190" s="232">
        <f t="shared" si="982"/>
        <v>257.40000000000003</v>
      </c>
      <c r="GQ190" s="233">
        <f t="shared" si="983"/>
        <v>378</v>
      </c>
      <c r="GR190" s="232">
        <f t="shared" si="984"/>
        <v>4802.3999999999996</v>
      </c>
      <c r="GS190" s="233">
        <f t="shared" si="985"/>
        <v>6337.5</v>
      </c>
      <c r="GT190" s="249">
        <f t="shared" si="986"/>
        <v>745</v>
      </c>
      <c r="GU190" s="233">
        <f t="shared" si="987"/>
        <v>852</v>
      </c>
      <c r="GV190" s="232">
        <f t="shared" si="988"/>
        <v>745</v>
      </c>
      <c r="GW190" s="233">
        <f t="shared" si="989"/>
        <v>852</v>
      </c>
      <c r="GX190" s="232">
        <f t="shared" si="990"/>
        <v>3841.9999999999995</v>
      </c>
      <c r="GY190" s="233">
        <f t="shared" si="991"/>
        <v>4417.7</v>
      </c>
      <c r="GZ190" s="232">
        <f t="shared" si="992"/>
        <v>104725.3</v>
      </c>
      <c r="HA190" s="233">
        <f t="shared" si="993"/>
        <v>123081.50000000001</v>
      </c>
      <c r="HB190" s="249">
        <f t="shared" si="994"/>
        <v>14</v>
      </c>
      <c r="HC190" s="233">
        <f t="shared" si="995"/>
        <v>12</v>
      </c>
      <c r="HD190" s="232">
        <f t="shared" si="996"/>
        <v>14</v>
      </c>
      <c r="HE190" s="233">
        <f t="shared" si="997"/>
        <v>12</v>
      </c>
      <c r="HF190" s="232">
        <f t="shared" si="998"/>
        <v>113</v>
      </c>
      <c r="HG190" s="233">
        <f t="shared" si="999"/>
        <v>106</v>
      </c>
      <c r="HH190" s="232">
        <f t="shared" si="1000"/>
        <v>1662.2</v>
      </c>
      <c r="HI190" s="233">
        <f t="shared" si="1001"/>
        <v>1962</v>
      </c>
      <c r="HJ190" s="249">
        <f t="shared" si="1002"/>
        <v>4159.7999999999993</v>
      </c>
      <c r="HK190" s="233">
        <f t="shared" si="1003"/>
        <v>4754.0999999999995</v>
      </c>
      <c r="HL190" s="232">
        <f t="shared" si="1004"/>
        <v>109821.1</v>
      </c>
      <c r="HM190" s="232">
        <f t="shared" si="1005"/>
        <v>129399.5</v>
      </c>
    </row>
    <row r="191" spans="1:221" ht="15">
      <c r="A191" s="402" t="s">
        <v>42</v>
      </c>
      <c r="B191" s="403" t="s">
        <v>712</v>
      </c>
      <c r="C191" s="404"/>
      <c r="D191" s="402">
        <v>199218</v>
      </c>
      <c r="E191" s="405">
        <v>3</v>
      </c>
      <c r="F191" s="332">
        <v>2628</v>
      </c>
      <c r="G191" s="253">
        <v>2639</v>
      </c>
      <c r="H191" s="254">
        <v>3</v>
      </c>
      <c r="I191" s="255">
        <v>1</v>
      </c>
      <c r="J191" s="232">
        <f t="shared" si="857"/>
        <v>2625</v>
      </c>
      <c r="K191" s="233">
        <f t="shared" si="858"/>
        <v>2638</v>
      </c>
      <c r="L191" s="333" t="s">
        <v>614</v>
      </c>
      <c r="M191" s="333" t="s">
        <v>614</v>
      </c>
      <c r="N191" s="232">
        <f t="shared" si="856"/>
        <v>2625</v>
      </c>
      <c r="O191" s="233">
        <f t="shared" si="859"/>
        <v>2638</v>
      </c>
      <c r="P191" s="232">
        <f t="shared" si="860"/>
        <v>2625</v>
      </c>
      <c r="Q191" s="233">
        <f t="shared" si="861"/>
        <v>2638</v>
      </c>
      <c r="R191" s="254">
        <v>9</v>
      </c>
      <c r="S191" s="256">
        <v>6</v>
      </c>
      <c r="T191" s="232">
        <f t="shared" si="862"/>
        <v>9</v>
      </c>
      <c r="U191" s="233">
        <f t="shared" si="863"/>
        <v>6</v>
      </c>
      <c r="V191" s="257">
        <v>1</v>
      </c>
      <c r="W191" s="256">
        <v>0</v>
      </c>
      <c r="X191" s="232">
        <f t="shared" si="864"/>
        <v>1</v>
      </c>
      <c r="Y191" s="233">
        <f t="shared" si="865"/>
        <v>0</v>
      </c>
      <c r="Z191" s="257">
        <v>0</v>
      </c>
      <c r="AA191" s="253">
        <v>0</v>
      </c>
      <c r="AB191" s="232">
        <f t="shared" si="866"/>
        <v>0</v>
      </c>
      <c r="AC191" s="233">
        <f t="shared" si="867"/>
        <v>0</v>
      </c>
      <c r="AD191" s="225">
        <f t="shared" si="868"/>
        <v>10</v>
      </c>
      <c r="AE191" s="233">
        <f t="shared" si="869"/>
        <v>6</v>
      </c>
      <c r="AF191" s="225">
        <f t="shared" si="870"/>
        <v>10</v>
      </c>
      <c r="AG191" s="233">
        <f t="shared" si="871"/>
        <v>6</v>
      </c>
      <c r="AH191" s="245">
        <v>5.8</v>
      </c>
      <c r="AI191" s="286">
        <v>8.1999999999999993</v>
      </c>
      <c r="AJ191" s="232">
        <f t="shared" si="872"/>
        <v>52.199999999999996</v>
      </c>
      <c r="AK191" s="233">
        <f t="shared" si="873"/>
        <v>49.199999999999996</v>
      </c>
      <c r="AL191" s="254">
        <v>14</v>
      </c>
      <c r="AM191" s="286">
        <v>0</v>
      </c>
      <c r="AN191" s="232">
        <f t="shared" si="874"/>
        <v>14</v>
      </c>
      <c r="AO191" s="233">
        <f t="shared" si="875"/>
        <v>0</v>
      </c>
      <c r="AP191" s="245">
        <v>0</v>
      </c>
      <c r="AQ191" s="286">
        <v>0</v>
      </c>
      <c r="AR191" s="232">
        <f t="shared" si="876"/>
        <v>0</v>
      </c>
      <c r="AS191" s="233">
        <f t="shared" si="877"/>
        <v>0</v>
      </c>
      <c r="AT191" s="545">
        <f t="shared" si="878"/>
        <v>6.6199999999999992</v>
      </c>
      <c r="AU191" s="546">
        <f t="shared" si="879"/>
        <v>8.1999999999999993</v>
      </c>
      <c r="AV191" s="232">
        <f t="shared" si="880"/>
        <v>66.199999999999989</v>
      </c>
      <c r="AW191" s="233">
        <f t="shared" si="881"/>
        <v>49.199999999999996</v>
      </c>
      <c r="AX191" s="257">
        <v>154.4</v>
      </c>
      <c r="AY191" s="253">
        <v>157</v>
      </c>
      <c r="AZ191" s="232">
        <f t="shared" si="882"/>
        <v>1389.6000000000001</v>
      </c>
      <c r="BA191" s="233">
        <f t="shared" si="883"/>
        <v>942</v>
      </c>
      <c r="BB191" s="257">
        <v>125</v>
      </c>
      <c r="BC191" s="253">
        <v>0</v>
      </c>
      <c r="BD191" s="232">
        <f t="shared" si="884"/>
        <v>125</v>
      </c>
      <c r="BE191" s="233">
        <f t="shared" si="885"/>
        <v>0</v>
      </c>
      <c r="BF191" s="254">
        <v>0</v>
      </c>
      <c r="BG191" s="253">
        <v>0</v>
      </c>
      <c r="BH191" s="232">
        <f t="shared" si="886"/>
        <v>0</v>
      </c>
      <c r="BI191" s="233">
        <f t="shared" si="887"/>
        <v>0</v>
      </c>
      <c r="BJ191" s="232">
        <f t="shared" si="888"/>
        <v>151.46</v>
      </c>
      <c r="BK191" s="233">
        <f t="shared" si="889"/>
        <v>157</v>
      </c>
      <c r="BL191" s="232">
        <f t="shared" si="890"/>
        <v>1514.6000000000001</v>
      </c>
      <c r="BM191" s="233">
        <f t="shared" si="891"/>
        <v>942</v>
      </c>
      <c r="BN191" s="257">
        <v>1486</v>
      </c>
      <c r="BO191" s="256">
        <v>1529</v>
      </c>
      <c r="BP191" s="232">
        <f t="shared" si="892"/>
        <v>1486</v>
      </c>
      <c r="BQ191" s="233">
        <f t="shared" si="893"/>
        <v>1529</v>
      </c>
      <c r="BR191" s="257">
        <v>1</v>
      </c>
      <c r="BS191" s="256">
        <v>0</v>
      </c>
      <c r="BT191" s="232">
        <f t="shared" si="894"/>
        <v>1</v>
      </c>
      <c r="BU191" s="233">
        <f t="shared" si="895"/>
        <v>0</v>
      </c>
      <c r="BV191" s="257">
        <v>0</v>
      </c>
      <c r="BW191" s="256">
        <v>1</v>
      </c>
      <c r="BX191" s="232">
        <f t="shared" si="896"/>
        <v>0</v>
      </c>
      <c r="BY191" s="233">
        <f t="shared" si="897"/>
        <v>1</v>
      </c>
      <c r="BZ191" s="225">
        <f t="shared" si="898"/>
        <v>1487</v>
      </c>
      <c r="CA191" s="233">
        <f t="shared" si="899"/>
        <v>1530</v>
      </c>
      <c r="CB191" s="225">
        <f t="shared" si="900"/>
        <v>1487</v>
      </c>
      <c r="CC191" s="233">
        <f t="shared" si="901"/>
        <v>1530</v>
      </c>
      <c r="CD191" s="336">
        <v>4.5999999999999996</v>
      </c>
      <c r="CE191" s="286">
        <v>4.5999999999999996</v>
      </c>
      <c r="CF191" s="232">
        <f t="shared" si="902"/>
        <v>6835.5999999999995</v>
      </c>
      <c r="CG191" s="233">
        <f t="shared" si="903"/>
        <v>7033.4</v>
      </c>
      <c r="CH191" s="336">
        <v>6</v>
      </c>
      <c r="CI191" s="286"/>
      <c r="CJ191" s="232">
        <f t="shared" si="904"/>
        <v>6</v>
      </c>
      <c r="CK191" s="233">
        <f t="shared" si="905"/>
        <v>0</v>
      </c>
      <c r="CL191" s="336">
        <v>0</v>
      </c>
      <c r="CM191" s="286">
        <v>9</v>
      </c>
      <c r="CN191" s="232">
        <f t="shared" si="906"/>
        <v>0</v>
      </c>
      <c r="CO191" s="233">
        <f t="shared" si="907"/>
        <v>9</v>
      </c>
      <c r="CP191" s="232">
        <f t="shared" si="908"/>
        <v>4.6009414929388024</v>
      </c>
      <c r="CQ191" s="546">
        <f t="shared" si="909"/>
        <v>4.602875816993464</v>
      </c>
      <c r="CR191" s="232">
        <f t="shared" si="910"/>
        <v>6841.5999999999995</v>
      </c>
      <c r="CS191" s="233">
        <f t="shared" si="911"/>
        <v>7042.4</v>
      </c>
      <c r="CT191" s="257">
        <v>131</v>
      </c>
      <c r="CU191" s="253">
        <v>130.30000000000001</v>
      </c>
      <c r="CV191" s="232">
        <f t="shared" si="912"/>
        <v>194666</v>
      </c>
      <c r="CW191" s="233">
        <f t="shared" si="913"/>
        <v>199228.7</v>
      </c>
      <c r="CX191" s="257">
        <v>125</v>
      </c>
      <c r="CY191" s="253">
        <v>0</v>
      </c>
      <c r="CZ191" s="232">
        <f t="shared" si="914"/>
        <v>125</v>
      </c>
      <c r="DA191" s="233">
        <f t="shared" si="915"/>
        <v>0</v>
      </c>
      <c r="DB191" s="254">
        <v>0</v>
      </c>
      <c r="DC191" s="253">
        <v>176</v>
      </c>
      <c r="DD191" s="232">
        <f t="shared" si="916"/>
        <v>0</v>
      </c>
      <c r="DE191" s="233">
        <f t="shared" si="917"/>
        <v>176</v>
      </c>
      <c r="DF191" s="232">
        <f t="shared" si="918"/>
        <v>130.99596503026228</v>
      </c>
      <c r="DG191" s="233">
        <f t="shared" si="919"/>
        <v>130.32986928104575</v>
      </c>
      <c r="DH191" s="232">
        <f t="shared" si="920"/>
        <v>194791.00000000003</v>
      </c>
      <c r="DI191" s="233">
        <f t="shared" si="921"/>
        <v>199404.69999999998</v>
      </c>
      <c r="DJ191" s="232">
        <f t="shared" si="922"/>
        <v>1497</v>
      </c>
      <c r="DK191" s="233">
        <f t="shared" si="923"/>
        <v>1536</v>
      </c>
      <c r="DL191" s="232">
        <f t="shared" si="924"/>
        <v>1497</v>
      </c>
      <c r="DM191" s="233">
        <f t="shared" si="925"/>
        <v>1536</v>
      </c>
      <c r="DN191" s="545">
        <f t="shared" si="926"/>
        <v>4.6144288577154304</v>
      </c>
      <c r="DO191" s="546">
        <f t="shared" si="927"/>
        <v>4.6169270833333327</v>
      </c>
      <c r="DP191" s="232">
        <f t="shared" si="928"/>
        <v>6907.7999999999993</v>
      </c>
      <c r="DQ191" s="233">
        <f t="shared" si="929"/>
        <v>7091.5999999999985</v>
      </c>
      <c r="DR191" s="232">
        <f t="shared" si="930"/>
        <v>131.13266533066135</v>
      </c>
      <c r="DS191" s="233">
        <f t="shared" si="931"/>
        <v>130.43404947916665</v>
      </c>
      <c r="DT191" s="232">
        <f t="shared" si="932"/>
        <v>196305.60000000003</v>
      </c>
      <c r="DU191" s="233">
        <f t="shared" si="933"/>
        <v>200346.69999999995</v>
      </c>
      <c r="DV191" s="257">
        <v>943</v>
      </c>
      <c r="DW191" s="256">
        <v>931</v>
      </c>
      <c r="DX191" s="232">
        <f t="shared" si="934"/>
        <v>943</v>
      </c>
      <c r="DY191" s="233">
        <f t="shared" si="935"/>
        <v>931</v>
      </c>
      <c r="DZ191" s="254">
        <v>149</v>
      </c>
      <c r="EA191" s="256">
        <v>126</v>
      </c>
      <c r="EB191" s="232">
        <f t="shared" si="936"/>
        <v>149</v>
      </c>
      <c r="EC191" s="233">
        <f t="shared" si="937"/>
        <v>126</v>
      </c>
      <c r="ED191" s="257">
        <v>9</v>
      </c>
      <c r="EE191" s="256">
        <v>3</v>
      </c>
      <c r="EF191" s="232">
        <f t="shared" si="938"/>
        <v>9</v>
      </c>
      <c r="EG191" s="233">
        <f t="shared" si="939"/>
        <v>3</v>
      </c>
      <c r="EH191" s="225">
        <f t="shared" si="940"/>
        <v>1101</v>
      </c>
      <c r="EI191" s="233">
        <f t="shared" si="941"/>
        <v>1060</v>
      </c>
      <c r="EJ191" s="225">
        <f t="shared" si="942"/>
        <v>1101</v>
      </c>
      <c r="EK191" s="233">
        <f t="shared" si="943"/>
        <v>1060</v>
      </c>
      <c r="EL191" s="336">
        <v>3.3</v>
      </c>
      <c r="EM191" s="286">
        <v>3.4</v>
      </c>
      <c r="EN191" s="232">
        <f t="shared" si="944"/>
        <v>3111.8999999999996</v>
      </c>
      <c r="EO191" s="233">
        <f t="shared" si="945"/>
        <v>3165.4</v>
      </c>
      <c r="EP191" s="336">
        <v>3.6</v>
      </c>
      <c r="EQ191" s="286">
        <v>3.6</v>
      </c>
      <c r="ER191" s="232">
        <f t="shared" si="946"/>
        <v>536.4</v>
      </c>
      <c r="ES191" s="233">
        <f t="shared" si="947"/>
        <v>453.6</v>
      </c>
      <c r="ET191" s="336">
        <v>7.9</v>
      </c>
      <c r="EU191" s="286">
        <v>9.3000000000000007</v>
      </c>
      <c r="EV191" s="232">
        <f t="shared" si="948"/>
        <v>71.100000000000009</v>
      </c>
      <c r="EW191" s="233">
        <f t="shared" si="949"/>
        <v>27.900000000000002</v>
      </c>
      <c r="EX191" s="545">
        <f t="shared" si="950"/>
        <v>3.3782016348773838</v>
      </c>
      <c r="EY191" s="546">
        <f t="shared" si="951"/>
        <v>3.4404716981132077</v>
      </c>
      <c r="EZ191" s="232">
        <f t="shared" si="952"/>
        <v>3719.3999999999996</v>
      </c>
      <c r="FA191" s="233">
        <f t="shared" si="953"/>
        <v>3646.9</v>
      </c>
      <c r="FB191" s="257">
        <v>82.4</v>
      </c>
      <c r="FC191" s="253">
        <v>82</v>
      </c>
      <c r="FD191" s="232">
        <f t="shared" si="954"/>
        <v>77703.200000000012</v>
      </c>
      <c r="FE191" s="233">
        <f t="shared" si="955"/>
        <v>76342</v>
      </c>
      <c r="FF191" s="257">
        <v>70.5</v>
      </c>
      <c r="FG191" s="253">
        <v>69.2</v>
      </c>
      <c r="FH191" s="232">
        <f t="shared" si="956"/>
        <v>10504.5</v>
      </c>
      <c r="FI191" s="233">
        <f t="shared" si="957"/>
        <v>8719.2000000000007</v>
      </c>
      <c r="FJ191" s="254">
        <v>102.2</v>
      </c>
      <c r="FK191" s="253">
        <v>96</v>
      </c>
      <c r="FL191" s="232">
        <f t="shared" si="958"/>
        <v>919.80000000000007</v>
      </c>
      <c r="FM191" s="233">
        <f t="shared" si="959"/>
        <v>288</v>
      </c>
      <c r="FN191" s="232">
        <f t="shared" si="960"/>
        <v>80.951407811080855</v>
      </c>
      <c r="FO191" s="233">
        <f t="shared" si="961"/>
        <v>80.518113207547174</v>
      </c>
      <c r="FP191" s="232">
        <f t="shared" si="962"/>
        <v>89127.500000000029</v>
      </c>
      <c r="FQ191" s="233">
        <f t="shared" si="963"/>
        <v>85349.2</v>
      </c>
      <c r="FR191" s="254">
        <v>27</v>
      </c>
      <c r="FS191" s="735">
        <v>42</v>
      </c>
      <c r="FT191" s="232">
        <f t="shared" si="964"/>
        <v>27</v>
      </c>
      <c r="FU191" s="233">
        <f t="shared" si="965"/>
        <v>42</v>
      </c>
      <c r="FV191" s="254">
        <v>2.9</v>
      </c>
      <c r="FW191" s="735">
        <v>5.3</v>
      </c>
      <c r="FX191" s="232">
        <f t="shared" si="966"/>
        <v>78.3</v>
      </c>
      <c r="FY191" s="233">
        <f t="shared" si="967"/>
        <v>222.6</v>
      </c>
      <c r="FZ191" s="254">
        <v>76.099999999999994</v>
      </c>
      <c r="GA191" s="735">
        <v>83.9</v>
      </c>
      <c r="GB191" s="232">
        <f t="shared" si="968"/>
        <v>2054.6999999999998</v>
      </c>
      <c r="GC191" s="233">
        <f t="shared" si="969"/>
        <v>3523.8</v>
      </c>
      <c r="GD191" s="249">
        <f t="shared" si="970"/>
        <v>2438</v>
      </c>
      <c r="GE191" s="233">
        <f t="shared" si="971"/>
        <v>2466</v>
      </c>
      <c r="GF191" s="232">
        <f t="shared" si="972"/>
        <v>2438</v>
      </c>
      <c r="GG191" s="233">
        <f t="shared" si="973"/>
        <v>2466</v>
      </c>
      <c r="GH191" s="232">
        <f t="shared" si="974"/>
        <v>9999.6999999999989</v>
      </c>
      <c r="GI191" s="233">
        <f t="shared" si="975"/>
        <v>10248</v>
      </c>
      <c r="GJ191" s="232">
        <f t="shared" si="976"/>
        <v>273758.80000000005</v>
      </c>
      <c r="GK191" s="233">
        <f t="shared" si="977"/>
        <v>276512.7</v>
      </c>
      <c r="GL191" s="249">
        <f t="shared" si="978"/>
        <v>151</v>
      </c>
      <c r="GM191" s="233">
        <f t="shared" si="979"/>
        <v>126</v>
      </c>
      <c r="GN191" s="232">
        <f t="shared" si="980"/>
        <v>151</v>
      </c>
      <c r="GO191" s="233">
        <f t="shared" si="981"/>
        <v>126</v>
      </c>
      <c r="GP191" s="232">
        <f t="shared" si="982"/>
        <v>556.4</v>
      </c>
      <c r="GQ191" s="233">
        <f t="shared" si="983"/>
        <v>453.6</v>
      </c>
      <c r="GR191" s="232">
        <f t="shared" si="984"/>
        <v>10754.5</v>
      </c>
      <c r="GS191" s="233">
        <f t="shared" si="985"/>
        <v>8719.2000000000007</v>
      </c>
      <c r="GT191" s="249">
        <f t="shared" si="986"/>
        <v>2589</v>
      </c>
      <c r="GU191" s="233">
        <f t="shared" si="987"/>
        <v>2592</v>
      </c>
      <c r="GV191" s="232">
        <f t="shared" si="988"/>
        <v>2589</v>
      </c>
      <c r="GW191" s="233">
        <f t="shared" si="989"/>
        <v>2592</v>
      </c>
      <c r="GX191" s="232">
        <f t="shared" si="990"/>
        <v>10556.099999999999</v>
      </c>
      <c r="GY191" s="233">
        <f t="shared" si="991"/>
        <v>10701.6</v>
      </c>
      <c r="GZ191" s="232">
        <f t="shared" si="992"/>
        <v>284513.30000000005</v>
      </c>
      <c r="HA191" s="233">
        <f t="shared" si="993"/>
        <v>285231.90000000002</v>
      </c>
      <c r="HB191" s="249">
        <f t="shared" si="994"/>
        <v>9</v>
      </c>
      <c r="HC191" s="233">
        <f t="shared" si="995"/>
        <v>4</v>
      </c>
      <c r="HD191" s="232">
        <f t="shared" si="996"/>
        <v>9</v>
      </c>
      <c r="HE191" s="233">
        <f t="shared" si="997"/>
        <v>4</v>
      </c>
      <c r="HF191" s="232">
        <f t="shared" si="998"/>
        <v>71.100000000000009</v>
      </c>
      <c r="HG191" s="233">
        <f t="shared" si="999"/>
        <v>36.900000000000006</v>
      </c>
      <c r="HH191" s="232">
        <f t="shared" si="1000"/>
        <v>919.80000000000007</v>
      </c>
      <c r="HI191" s="233">
        <f t="shared" si="1001"/>
        <v>464</v>
      </c>
      <c r="HJ191" s="249">
        <f t="shared" si="1002"/>
        <v>10705.499999999998</v>
      </c>
      <c r="HK191" s="233">
        <f t="shared" si="1003"/>
        <v>10961.099999999999</v>
      </c>
      <c r="HL191" s="232">
        <f t="shared" si="1004"/>
        <v>287487.8000000001</v>
      </c>
      <c r="HM191" s="232">
        <f t="shared" si="1005"/>
        <v>289219.69999999995</v>
      </c>
    </row>
    <row r="192" spans="1:221" ht="15">
      <c r="A192" s="402" t="s">
        <v>42</v>
      </c>
      <c r="B192" s="403" t="s">
        <v>713</v>
      </c>
      <c r="C192" s="404"/>
      <c r="D192" s="402">
        <v>200004</v>
      </c>
      <c r="E192" s="405">
        <v>3</v>
      </c>
      <c r="F192" s="332">
        <v>1760</v>
      </c>
      <c r="G192" s="253">
        <v>1654</v>
      </c>
      <c r="H192" s="254">
        <v>83</v>
      </c>
      <c r="I192" s="255">
        <v>77</v>
      </c>
      <c r="J192" s="232">
        <f t="shared" ref="J192:J223" si="1006">F192-H192</f>
        <v>1677</v>
      </c>
      <c r="K192" s="233">
        <f t="shared" ref="K192:K223" si="1007">G192-I192</f>
        <v>1577</v>
      </c>
      <c r="L192" s="333" t="s">
        <v>614</v>
      </c>
      <c r="M192" s="333" t="s">
        <v>614</v>
      </c>
      <c r="N192" s="232">
        <f t="shared" si="856"/>
        <v>1677</v>
      </c>
      <c r="O192" s="233">
        <f t="shared" ref="O192:O223" si="1008">+S192+W192+AA192+BO192+BS192+BW192+DW192+EA192+EE192+FS192</f>
        <v>1577</v>
      </c>
      <c r="P192" s="232">
        <f t="shared" ref="P192:P223" si="1009">+T192+X192+AB192+BP192+BT192+BX192+DX192+EB192+EF192+FT192</f>
        <v>1677</v>
      </c>
      <c r="Q192" s="233">
        <f t="shared" ref="Q192:Q223" si="1010">+U192+Y192+AC192+BQ192+BU192+BY192+DY192+EC192+EG192+FU192</f>
        <v>1577</v>
      </c>
      <c r="R192" s="254">
        <v>5</v>
      </c>
      <c r="S192" s="256">
        <v>1</v>
      </c>
      <c r="T192" s="232">
        <f t="shared" ref="T192:T223" si="1011">IF(AX192&gt;0,R192,)</f>
        <v>5</v>
      </c>
      <c r="U192" s="233">
        <f t="shared" ref="U192:U223" si="1012">IF(AY192&gt;0,S192,)</f>
        <v>1</v>
      </c>
      <c r="V192" s="257">
        <v>0</v>
      </c>
      <c r="W192" s="256">
        <v>0</v>
      </c>
      <c r="X192" s="232">
        <f t="shared" ref="X192:X223" si="1013">IF(BB192&gt;0,V192,)</f>
        <v>0</v>
      </c>
      <c r="Y192" s="233">
        <f t="shared" ref="Y192:Y223" si="1014">IF(BC192&gt;0,W192,)</f>
        <v>0</v>
      </c>
      <c r="Z192" s="257">
        <v>0</v>
      </c>
      <c r="AA192" s="253">
        <v>0</v>
      </c>
      <c r="AB192" s="232">
        <f t="shared" ref="AB192:AB223" si="1015">IF(BF192&gt;0,Z192,)</f>
        <v>0</v>
      </c>
      <c r="AC192" s="233">
        <f t="shared" ref="AC192:AC223" si="1016">IF(BG192&gt;0,AA192,)</f>
        <v>0</v>
      </c>
      <c r="AD192" s="225">
        <f t="shared" ref="AD192:AD223" si="1017">R192+V192+Z192</f>
        <v>5</v>
      </c>
      <c r="AE192" s="233">
        <f t="shared" ref="AE192:AE223" si="1018">S192+W192+AA192</f>
        <v>1</v>
      </c>
      <c r="AF192" s="225">
        <f t="shared" ref="AF192:AF223" si="1019">IF(BJ192&gt;0,AD192,)</f>
        <v>5</v>
      </c>
      <c r="AG192" s="233">
        <f t="shared" ref="AG192:AG223" si="1020">IF(BK192&gt;0,AE192,)</f>
        <v>1</v>
      </c>
      <c r="AH192" s="245">
        <v>5.2</v>
      </c>
      <c r="AI192" s="286">
        <v>12</v>
      </c>
      <c r="AJ192" s="232">
        <f t="shared" ref="AJ192:AJ223" si="1021">IF(R192&gt;0,(R192*AH192),)</f>
        <v>26</v>
      </c>
      <c r="AK192" s="233">
        <f t="shared" ref="AK192:AK223" si="1022">IF(S192&gt;0,(S192*AI192),)</f>
        <v>12</v>
      </c>
      <c r="AL192" s="245">
        <v>0</v>
      </c>
      <c r="AM192" s="286">
        <v>0</v>
      </c>
      <c r="AN192" s="232">
        <f t="shared" ref="AN192:AN223" si="1023">IF(V192&gt;0,(V192*AL192),)</f>
        <v>0</v>
      </c>
      <c r="AO192" s="233">
        <f t="shared" ref="AO192:AO223" si="1024">IF(W192&gt;0,(W192*AM192),)</f>
        <v>0</v>
      </c>
      <c r="AP192" s="245">
        <v>0</v>
      </c>
      <c r="AQ192" s="286">
        <v>0</v>
      </c>
      <c r="AR192" s="232">
        <f t="shared" ref="AR192:AR223" si="1025">IF(Z192&gt;0,(Z192*AP192),)</f>
        <v>0</v>
      </c>
      <c r="AS192" s="233">
        <f t="shared" ref="AS192:AS223" si="1026">IF(AA192&gt;0,(AA192*AQ192),)</f>
        <v>0</v>
      </c>
      <c r="AT192" s="545">
        <f t="shared" ref="AT192:AT223" si="1027">IF(AD192&gt;0,((AJ192+AN192+AR192)/AD192),)</f>
        <v>5.2</v>
      </c>
      <c r="AU192" s="546">
        <f t="shared" ref="AU192:AU223" si="1028">IF(AE192&gt;0,((AK192+AO192+AS192)/AE192),)</f>
        <v>12</v>
      </c>
      <c r="AV192" s="232">
        <f t="shared" ref="AV192:AV223" si="1029">IF(AD192&gt;0,(AD192*AT192),)</f>
        <v>26</v>
      </c>
      <c r="AW192" s="233">
        <f t="shared" ref="AW192:AW223" si="1030">IF(AE192&gt;0,(AE192*AU192),)</f>
        <v>12</v>
      </c>
      <c r="AX192" s="257">
        <v>152.6</v>
      </c>
      <c r="AY192" s="253">
        <v>254</v>
      </c>
      <c r="AZ192" s="232">
        <f t="shared" ref="AZ192:AZ223" si="1031">IF(T192&gt;0,(T192*AX192),)</f>
        <v>763</v>
      </c>
      <c r="BA192" s="233">
        <f t="shared" ref="BA192:BA223" si="1032">IF(U192&gt;0,(U192*AY192),)</f>
        <v>254</v>
      </c>
      <c r="BB192" s="257">
        <v>0</v>
      </c>
      <c r="BC192" s="253">
        <v>0</v>
      </c>
      <c r="BD192" s="232">
        <f t="shared" ref="BD192:BD223" si="1033">IF(X192&gt;0,(X192*BB192),)</f>
        <v>0</v>
      </c>
      <c r="BE192" s="233">
        <f t="shared" ref="BE192:BE223" si="1034">IF(Y192&gt;0,(Y192*BC192),)</f>
        <v>0</v>
      </c>
      <c r="BF192" s="254">
        <v>0</v>
      </c>
      <c r="BG192" s="253">
        <v>0</v>
      </c>
      <c r="BH192" s="232">
        <f t="shared" ref="BH192:BH223" si="1035">IF(AB192&gt;0,(AB192*BF192),)</f>
        <v>0</v>
      </c>
      <c r="BI192" s="233">
        <f t="shared" ref="BI192:BI223" si="1036">IF(AC192&gt;0,(AC192*BG192),)</f>
        <v>0</v>
      </c>
      <c r="BJ192" s="232">
        <f t="shared" ref="BJ192:BJ223" si="1037">IF((AZ192+BD192+BH192)&gt;0,((AZ192+BD192+BH192)/AD192),)</f>
        <v>152.6</v>
      </c>
      <c r="BK192" s="233">
        <f t="shared" ref="BK192:BK223" si="1038">IF((BA192+BE192+BI192)&gt;0,((BA192+BE192+BI192)/AE192),)</f>
        <v>254</v>
      </c>
      <c r="BL192" s="232">
        <f t="shared" ref="BL192:BL223" si="1039">IF(AF192&gt;0,(AD192*BJ192),)</f>
        <v>763</v>
      </c>
      <c r="BM192" s="233">
        <f t="shared" ref="BM192:BM223" si="1040">IF(AG192&gt;0,(AE192*BK192),)</f>
        <v>254</v>
      </c>
      <c r="BN192" s="257">
        <v>869</v>
      </c>
      <c r="BO192" s="256">
        <v>794</v>
      </c>
      <c r="BP192" s="232">
        <f t="shared" ref="BP192:BP223" si="1041">IF(CT192&gt;0,BN192,)</f>
        <v>869</v>
      </c>
      <c r="BQ192" s="233">
        <f t="shared" ref="BQ192:BQ223" si="1042">IF(CU192&gt;0,BO192,)</f>
        <v>794</v>
      </c>
      <c r="BR192" s="257">
        <v>6</v>
      </c>
      <c r="BS192" s="256">
        <v>4</v>
      </c>
      <c r="BT192" s="232">
        <f t="shared" ref="BT192:BT223" si="1043">IF(CX192&gt;0,BR192,)</f>
        <v>6</v>
      </c>
      <c r="BU192" s="233">
        <f t="shared" ref="BU192:BU223" si="1044">IF(CY192&gt;0,BS192,)</f>
        <v>4</v>
      </c>
      <c r="BV192" s="257">
        <v>1</v>
      </c>
      <c r="BW192" s="256">
        <v>0</v>
      </c>
      <c r="BX192" s="232">
        <f t="shared" ref="BX192:BX223" si="1045">IF(DB192&gt;0,BV192,)</f>
        <v>1</v>
      </c>
      <c r="BY192" s="233">
        <f t="shared" ref="BY192:BY223" si="1046">IF(DC192&gt;0,BW192,)</f>
        <v>0</v>
      </c>
      <c r="BZ192" s="225">
        <f t="shared" ref="BZ192:BZ223" si="1047">BN192+BR192+BV192</f>
        <v>876</v>
      </c>
      <c r="CA192" s="233">
        <f t="shared" ref="CA192:CA223" si="1048">BO192+BS192+BW192</f>
        <v>798</v>
      </c>
      <c r="CB192" s="225">
        <f t="shared" ref="CB192:CB223" si="1049">IF(DF192&gt;0,BZ192,)</f>
        <v>876</v>
      </c>
      <c r="CC192" s="233">
        <f t="shared" ref="CC192:CC223" si="1050">IF(DG192&gt;0,CA192,)</f>
        <v>798</v>
      </c>
      <c r="CD192" s="336">
        <v>5.0999999999999996</v>
      </c>
      <c r="CE192" s="286">
        <v>5</v>
      </c>
      <c r="CF192" s="232">
        <f t="shared" ref="CF192:CF223" si="1051">IF(BN192&gt;0,(BN192*CD192),)</f>
        <v>4431.8999999999996</v>
      </c>
      <c r="CG192" s="233">
        <f t="shared" ref="CG192:CG223" si="1052">IF(BO192&gt;0,(BO192*CE192),)</f>
        <v>3970</v>
      </c>
      <c r="CH192" s="336">
        <v>3.3</v>
      </c>
      <c r="CI192" s="286">
        <v>3.3</v>
      </c>
      <c r="CJ192" s="232">
        <f t="shared" ref="CJ192:CJ223" si="1053">IF(BR192&gt;0,(BR192*CH192),)</f>
        <v>19.799999999999997</v>
      </c>
      <c r="CK192" s="233">
        <f t="shared" ref="CK192:CK223" si="1054">IF(BS192&gt;0,(BS192*CI192),)</f>
        <v>13.2</v>
      </c>
      <c r="CL192" s="336">
        <v>7</v>
      </c>
      <c r="CM192" s="286">
        <v>0</v>
      </c>
      <c r="CN192" s="232">
        <f t="shared" ref="CN192:CN223" si="1055">IF(BV192&gt;0,(BV192*CL192),)</f>
        <v>7</v>
      </c>
      <c r="CO192" s="233">
        <f t="shared" ref="CO192:CO223" si="1056">IF(BW192&gt;0,(BW192*CM192),)</f>
        <v>0</v>
      </c>
      <c r="CP192" s="232">
        <f t="shared" ref="CP192:CP223" si="1057">IF(BZ192&gt;0,((CF192+CJ192+CN192)/BZ192),)</f>
        <v>5.0898401826484019</v>
      </c>
      <c r="CQ192" s="546">
        <f t="shared" ref="CQ192:CQ223" si="1058">IF(CA192&gt;0,((CG192+CK192+CO192)/CA192),)</f>
        <v>4.9914786967418543</v>
      </c>
      <c r="CR192" s="232">
        <f t="shared" ref="CR192:CR223" si="1059">IF(BZ192&gt;0,(BZ192*CP192),)</f>
        <v>4458.7</v>
      </c>
      <c r="CS192" s="233">
        <f t="shared" ref="CS192:CS223" si="1060">IF(CA192&gt;0,(CA192*CQ192),)</f>
        <v>3983.2</v>
      </c>
      <c r="CT192" s="257">
        <v>146.9</v>
      </c>
      <c r="CU192" s="253">
        <v>144.9</v>
      </c>
      <c r="CV192" s="232">
        <f t="shared" ref="CV192:CV223" si="1061">IF(BP192&gt;0,(BP192*CT192),)</f>
        <v>127656.1</v>
      </c>
      <c r="CW192" s="233">
        <f t="shared" ref="CW192:CW223" si="1062">IF(BQ192&gt;0,(BQ192*CU192),)</f>
        <v>115050.6</v>
      </c>
      <c r="CX192" s="257">
        <v>77.2</v>
      </c>
      <c r="CY192" s="253">
        <v>64</v>
      </c>
      <c r="CZ192" s="232">
        <f t="shared" ref="CZ192:CZ223" si="1063">IF(BT192&gt;0,(BT192*CX192),)</f>
        <v>463.20000000000005</v>
      </c>
      <c r="DA192" s="233">
        <f t="shared" ref="DA192:DA223" si="1064">IF(BU192&gt;0,(BU192*CY192),)</f>
        <v>256</v>
      </c>
      <c r="DB192" s="254">
        <v>48</v>
      </c>
      <c r="DC192" s="253">
        <v>0</v>
      </c>
      <c r="DD192" s="232">
        <f t="shared" ref="DD192:DD223" si="1065">IF(BX192&gt;0,(BX192*DB192),)</f>
        <v>48</v>
      </c>
      <c r="DE192" s="233">
        <f t="shared" ref="DE192:DE223" si="1066">IF(BY192&gt;0,(BY192*DC192),)</f>
        <v>0</v>
      </c>
      <c r="DF192" s="232">
        <f t="shared" ref="DF192:DF223" si="1067">IF((CV192+CZ192+DD192)&gt;0,((CV192+CZ192+DD192)/BZ192),)</f>
        <v>146.30970319634704</v>
      </c>
      <c r="DG192" s="233">
        <f t="shared" ref="DG192:DG223" si="1068">IF((CW192+DA192+DE192)&gt;0,((CW192+DA192+DE192)/CA192),)</f>
        <v>144.49448621553884</v>
      </c>
      <c r="DH192" s="232">
        <f t="shared" ref="DH192:DH223" si="1069">IF(CB192&gt;0,(BZ192*DF192),)</f>
        <v>128167.30000000002</v>
      </c>
      <c r="DI192" s="233">
        <f t="shared" ref="DI192:DI223" si="1070">IF(CC192&gt;0,(CA192*DG192),)</f>
        <v>115306.59999999999</v>
      </c>
      <c r="DJ192" s="232">
        <f t="shared" ref="DJ192:DJ223" si="1071">AD192+BZ192</f>
        <v>881</v>
      </c>
      <c r="DK192" s="233">
        <f t="shared" ref="DK192:DK223" si="1072">AE192+CA192</f>
        <v>799</v>
      </c>
      <c r="DL192" s="232">
        <f t="shared" ref="DL192:DL223" si="1073">AF192+CB192</f>
        <v>881</v>
      </c>
      <c r="DM192" s="233">
        <f t="shared" ref="DM192:DM223" si="1074">AG192+CC192</f>
        <v>799</v>
      </c>
      <c r="DN192" s="545">
        <f t="shared" ref="DN192:DN223" si="1075">IF(DJ192&gt;0,((AD192*AT192)+(BZ192*CP192))/DJ192,)</f>
        <v>5.0904653802497162</v>
      </c>
      <c r="DO192" s="546">
        <f t="shared" ref="DO192:DO223" si="1076">IF(DK192&gt;0,((AE192*AU192)+(CA192*CQ192))/DK192,)</f>
        <v>5.0002503128911133</v>
      </c>
      <c r="DP192" s="232">
        <f t="shared" ref="DP192:DP223" si="1077">IF(DJ192&gt;0,(DJ192*DN192),)</f>
        <v>4484.7</v>
      </c>
      <c r="DQ192" s="233">
        <f t="shared" ref="DQ192:DQ223" si="1078">IF(DK192&gt;0,(DK192*DO192),)</f>
        <v>3995.1999999999994</v>
      </c>
      <c r="DR192" s="232">
        <f t="shared" ref="DR192:DR223" si="1079">IF(DL192&gt;0,((AF192*BJ192)+(CB192*DF192))/DL192,)</f>
        <v>146.34540295119186</v>
      </c>
      <c r="DS192" s="233">
        <f t="shared" ref="DS192:DS223" si="1080">IF(DM192&gt;0,((AG192*BK192)+(CC192*DG192))/DM192,)</f>
        <v>144.63153942428033</v>
      </c>
      <c r="DT192" s="232">
        <f t="shared" ref="DT192:DT223" si="1081">IF(DL192&gt;0,(DL192*DR192),)</f>
        <v>128930.30000000003</v>
      </c>
      <c r="DU192" s="233">
        <f t="shared" ref="DU192:DU223" si="1082">IF(DM192&gt;0,(DM192*DS192),)</f>
        <v>115560.59999999999</v>
      </c>
      <c r="DV192" s="257">
        <v>457</v>
      </c>
      <c r="DW192" s="256">
        <v>465</v>
      </c>
      <c r="DX192" s="232">
        <f t="shared" ref="DX192:DX223" si="1083">IF(FB192&gt;0,DV192,)</f>
        <v>457</v>
      </c>
      <c r="DY192" s="233">
        <f t="shared" ref="DY192:DY223" si="1084">IF(FC192&gt;0,DW192,)</f>
        <v>465</v>
      </c>
      <c r="DZ192" s="257">
        <v>297</v>
      </c>
      <c r="EA192" s="256">
        <v>270</v>
      </c>
      <c r="EB192" s="232">
        <f t="shared" ref="EB192:EB223" si="1085">IF(FF192&gt;0,DZ192,)</f>
        <v>297</v>
      </c>
      <c r="EC192" s="233">
        <f t="shared" ref="EC192:EC223" si="1086">IF(FG192&gt;0,EA192,)</f>
        <v>270</v>
      </c>
      <c r="ED192" s="257">
        <v>18</v>
      </c>
      <c r="EE192" s="256">
        <v>9</v>
      </c>
      <c r="EF192" s="232">
        <f t="shared" ref="EF192:EF223" si="1087">IF(FJ192&gt;0,ED192,)</f>
        <v>18</v>
      </c>
      <c r="EG192" s="233">
        <f t="shared" ref="EG192:EG223" si="1088">IF(FK192&gt;0,EE192,)</f>
        <v>9</v>
      </c>
      <c r="EH192" s="225">
        <f t="shared" ref="EH192:EH223" si="1089">DV192+DZ192+ED192</f>
        <v>772</v>
      </c>
      <c r="EI192" s="233">
        <f t="shared" ref="EI192:EI223" si="1090">DW192+EA192+EE192</f>
        <v>744</v>
      </c>
      <c r="EJ192" s="225">
        <f t="shared" ref="EJ192:EJ223" si="1091">IF(FN192&gt;0,EH192,)</f>
        <v>772</v>
      </c>
      <c r="EK192" s="233">
        <f t="shared" ref="EK192:EK223" si="1092">IF(FO192&gt;0,EI192,)</f>
        <v>744</v>
      </c>
      <c r="EL192" s="336">
        <v>3.7</v>
      </c>
      <c r="EM192" s="286">
        <v>3.5</v>
      </c>
      <c r="EN192" s="232">
        <f t="shared" ref="EN192:EN223" si="1093">IF(DV192&gt;0,(DV192*EL192),)</f>
        <v>1690.9</v>
      </c>
      <c r="EO192" s="233">
        <f t="shared" ref="EO192:EO223" si="1094">IF(DW192&gt;0,(DW192*EM192),)</f>
        <v>1627.5</v>
      </c>
      <c r="EP192" s="336">
        <v>3.5</v>
      </c>
      <c r="EQ192" s="286">
        <v>3.5</v>
      </c>
      <c r="ER192" s="232">
        <f t="shared" ref="ER192:ER223" si="1095">IF(DZ192&gt;0,(DZ192*EP192),)</f>
        <v>1039.5</v>
      </c>
      <c r="ES192" s="233">
        <f t="shared" ref="ES192:ES223" si="1096">IF(EA192&gt;0,(EA192*EQ192),)</f>
        <v>945</v>
      </c>
      <c r="ET192" s="336">
        <v>7.8</v>
      </c>
      <c r="EU192" s="286">
        <v>7.9</v>
      </c>
      <c r="EV192" s="232">
        <f t="shared" ref="EV192:EV223" si="1097">IF(ED192&gt;0,(ED192*ET192),)</f>
        <v>140.4</v>
      </c>
      <c r="EW192" s="233">
        <f t="shared" ref="EW192:EW223" si="1098">IF(EE192&gt;0,(EE192*EU192),)</f>
        <v>71.100000000000009</v>
      </c>
      <c r="EX192" s="545">
        <f t="shared" ref="EX192:EX223" si="1099">IF(EH192&gt;0,((EN192+ER192+EV192)/EH192),)</f>
        <v>3.7186528497409328</v>
      </c>
      <c r="EY192" s="546">
        <f t="shared" ref="EY192:EY223" si="1100">IF(EI192&gt;0,((EO192+ES192+EW192)/EI192),)</f>
        <v>3.5532258064516129</v>
      </c>
      <c r="EZ192" s="232">
        <f t="shared" ref="EZ192:EZ223" si="1101">IF(EH192&gt;0,(EH192*EX192),)</f>
        <v>2870.8</v>
      </c>
      <c r="FA192" s="233">
        <f t="shared" ref="FA192:FA223" si="1102">IF(EI192&gt;0,(EI192*EY192),)</f>
        <v>2643.6</v>
      </c>
      <c r="FB192" s="257">
        <v>90.5</v>
      </c>
      <c r="FC192" s="253">
        <v>87.2</v>
      </c>
      <c r="FD192" s="232">
        <f t="shared" ref="FD192:FD223" si="1103">IF(DX192&gt;0,(DX192*FB192),)</f>
        <v>41358.5</v>
      </c>
      <c r="FE192" s="233">
        <f t="shared" ref="FE192:FE223" si="1104">IF(DY192&gt;0,(DY192*FC192),)</f>
        <v>40548</v>
      </c>
      <c r="FF192" s="257">
        <v>48.1</v>
      </c>
      <c r="FG192" s="253">
        <v>47.4</v>
      </c>
      <c r="FH192" s="232">
        <f t="shared" ref="FH192:FH223" si="1105">IF(EB192&gt;0,(EB192*FF192),)</f>
        <v>14285.7</v>
      </c>
      <c r="FI192" s="233">
        <f t="shared" ref="FI192:FI223" si="1106">IF(EC192&gt;0,(EC192*FG192),)</f>
        <v>12798</v>
      </c>
      <c r="FJ192" s="254">
        <v>50.5</v>
      </c>
      <c r="FK192" s="253">
        <v>67.2</v>
      </c>
      <c r="FL192" s="232">
        <f t="shared" ref="FL192:FL223" si="1107">IF(EF192&gt;0,(EF192*FJ192),)</f>
        <v>909</v>
      </c>
      <c r="FM192" s="233">
        <f t="shared" ref="FM192:FM223" si="1108">IF(EG192&gt;0,(EG192*FK192),)</f>
        <v>604.80000000000007</v>
      </c>
      <c r="FN192" s="232">
        <f t="shared" ref="FN192:FN223" si="1109">IF((FD192+FH192+FL192)&gt;0,((FD192+FH192+FL192)/EH192),)</f>
        <v>73.255440414507774</v>
      </c>
      <c r="FO192" s="233">
        <f t="shared" ref="FO192:FO223" si="1110">IF((FE192+FI192+FM192)&gt;0,((FE192+FI192+FM192)/EI192),)</f>
        <v>72.514516129032259</v>
      </c>
      <c r="FP192" s="232">
        <f t="shared" ref="FP192:FP223" si="1111">IF(EH192&gt;0,(EH192*FN192),)</f>
        <v>56553.200000000004</v>
      </c>
      <c r="FQ192" s="233">
        <f t="shared" ref="FQ192:FQ223" si="1112">IF(EI192&gt;0,(EI192*FO192),)</f>
        <v>53950.8</v>
      </c>
      <c r="FR192" s="254">
        <v>24</v>
      </c>
      <c r="FS192" s="735">
        <v>34</v>
      </c>
      <c r="FT192" s="232">
        <f t="shared" ref="FT192:FT223" si="1113">IF(FZ192&gt;0,FR192,)</f>
        <v>24</v>
      </c>
      <c r="FU192" s="233">
        <f t="shared" ref="FU192:FU223" si="1114">IF(GA192&gt;0,FS192,)</f>
        <v>34</v>
      </c>
      <c r="FV192" s="254">
        <v>5.3</v>
      </c>
      <c r="FW192" s="735">
        <v>5.0999999999999996</v>
      </c>
      <c r="FX192" s="232">
        <f t="shared" ref="FX192:FX223" si="1115">IF(FR192&gt;0,(FR192*FV192),)</f>
        <v>127.19999999999999</v>
      </c>
      <c r="FY192" s="233">
        <f t="shared" ref="FY192:FY223" si="1116">IF(FS192&gt;0,(FS192*FW192),)</f>
        <v>173.39999999999998</v>
      </c>
      <c r="FZ192" s="254">
        <v>77.900000000000006</v>
      </c>
      <c r="GA192" s="735">
        <v>60</v>
      </c>
      <c r="GB192" s="232">
        <f t="shared" ref="GB192:GB223" si="1117">IF(FZ192&gt;0,(FR192*FZ192),)</f>
        <v>1869.6000000000001</v>
      </c>
      <c r="GC192" s="233">
        <f t="shared" ref="GC192:GC223" si="1118">IF(GA192&gt;0,(FS192*GA192),)</f>
        <v>2040</v>
      </c>
      <c r="GD192" s="249">
        <f t="shared" ref="GD192:GD223" si="1119">(R192+BN192+DV192)</f>
        <v>1331</v>
      </c>
      <c r="GE192" s="233">
        <f t="shared" ref="GE192:GE223" si="1120">(S192+BO192+DW192)</f>
        <v>1260</v>
      </c>
      <c r="GF192" s="232">
        <f t="shared" ref="GF192:GF223" si="1121">(T192+BP192+DX192)</f>
        <v>1331</v>
      </c>
      <c r="GG192" s="233">
        <f t="shared" ref="GG192:GG223" si="1122">(U192+BQ192+DY192)</f>
        <v>1260</v>
      </c>
      <c r="GH192" s="232">
        <f t="shared" ref="GH192:GH223" si="1123">IF(GD192&gt;0,(AJ192+CF192+EN192),"")</f>
        <v>6148.7999999999993</v>
      </c>
      <c r="GI192" s="233">
        <f t="shared" ref="GI192:GI223" si="1124">IF(GE192&gt;0,(AK192+CG192+EO192),"")</f>
        <v>5609.5</v>
      </c>
      <c r="GJ192" s="232">
        <f t="shared" ref="GJ192:GJ223" si="1125">IF(GF192&gt;0,(AZ192+CV192+FD192),"")</f>
        <v>169777.6</v>
      </c>
      <c r="GK192" s="233">
        <f t="shared" ref="GK192:GK223" si="1126">IF(GG192&gt;0,(BA192+CW192+FE192),"")</f>
        <v>155852.6</v>
      </c>
      <c r="GL192" s="249">
        <f t="shared" ref="GL192:GL223" si="1127">(V192+BR192+DZ192)</f>
        <v>303</v>
      </c>
      <c r="GM192" s="233">
        <f t="shared" ref="GM192:GM223" si="1128">(W192+BS192+EA192)</f>
        <v>274</v>
      </c>
      <c r="GN192" s="232">
        <f t="shared" ref="GN192:GN223" si="1129">(X192+BT192+EB192)</f>
        <v>303</v>
      </c>
      <c r="GO192" s="233">
        <f t="shared" ref="GO192:GO223" si="1130">(Y192+BU192+EC192)</f>
        <v>274</v>
      </c>
      <c r="GP192" s="232">
        <f t="shared" ref="GP192:GP223" si="1131">IF(GL192&gt;0,AN192+CJ192+ER192,)</f>
        <v>1059.3</v>
      </c>
      <c r="GQ192" s="233">
        <f t="shared" ref="GQ192:GQ223" si="1132">IF(GM192&gt;0,AO192+CK192+ES192,)</f>
        <v>958.2</v>
      </c>
      <c r="GR192" s="232">
        <f t="shared" ref="GR192:GR223" si="1133">IF(GN192&gt;0,BD192+CZ192+FH192,)</f>
        <v>14748.900000000001</v>
      </c>
      <c r="GS192" s="233">
        <f t="shared" ref="GS192:GS223" si="1134">IF(GO192&gt;0,BE192+DA192+FI192,)</f>
        <v>13054</v>
      </c>
      <c r="GT192" s="249">
        <f t="shared" ref="GT192:GT223" si="1135">+GL192+GD192</f>
        <v>1634</v>
      </c>
      <c r="GU192" s="233">
        <f t="shared" ref="GU192:GU223" si="1136">+GM192+GE192</f>
        <v>1534</v>
      </c>
      <c r="GV192" s="232">
        <f t="shared" ref="GV192:GV223" si="1137">+GN192+GF192</f>
        <v>1634</v>
      </c>
      <c r="GW192" s="233">
        <f t="shared" ref="GW192:GW223" si="1138">+GO192+GG192</f>
        <v>1534</v>
      </c>
      <c r="GX192" s="232">
        <f t="shared" ref="GX192:GX223" si="1139">IF(GT192&gt;0,(GH192+GP192),"")</f>
        <v>7208.0999999999995</v>
      </c>
      <c r="GY192" s="233">
        <f t="shared" ref="GY192:GY223" si="1140">IF(GU192&gt;0,(GI192+GQ192),"")</f>
        <v>6567.7</v>
      </c>
      <c r="GZ192" s="232">
        <f t="shared" ref="GZ192:GZ223" si="1141">IF(GV192&gt;0,(GJ192+GR192),"")</f>
        <v>184526.5</v>
      </c>
      <c r="HA192" s="233">
        <f t="shared" ref="HA192:HA223" si="1142">IF(GW192&gt;0,(GK192+GS192),"")</f>
        <v>168906.6</v>
      </c>
      <c r="HB192" s="249">
        <f t="shared" ref="HB192:HB223" si="1143">(Z192+BV192+ED192)</f>
        <v>19</v>
      </c>
      <c r="HC192" s="233">
        <f t="shared" ref="HC192:HC223" si="1144">(AA192+BW192+EE192)</f>
        <v>9</v>
      </c>
      <c r="HD192" s="232">
        <f t="shared" ref="HD192:HD223" si="1145">(AB192+BX192+EF192)</f>
        <v>19</v>
      </c>
      <c r="HE192" s="233">
        <f t="shared" ref="HE192:HE223" si="1146">(AC192+BY192+EG192)</f>
        <v>9</v>
      </c>
      <c r="HF192" s="232">
        <f t="shared" ref="HF192:HF223" si="1147">IF(HB192&gt;0,(AR192+CN192+EV192),"")</f>
        <v>147.4</v>
      </c>
      <c r="HG192" s="233">
        <f t="shared" ref="HG192:HG223" si="1148">IF(HC192&gt;0,(AS192+CO192+EW192),"")</f>
        <v>71.100000000000009</v>
      </c>
      <c r="HH192" s="232">
        <f t="shared" ref="HH192:HH223" si="1149">IF(HD192&gt;0,(BH192+DD192+FL192),"")</f>
        <v>957</v>
      </c>
      <c r="HI192" s="233">
        <f t="shared" ref="HI192:HI223" si="1150">IF(HE192&gt;0,(BI192+DE192+FM192),"")</f>
        <v>604.80000000000007</v>
      </c>
      <c r="HJ192" s="249">
        <f t="shared" ref="HJ192:HJ223" si="1151">IF((DJ192+EH192+FR192)&gt;0,(DP192+EZ192+FX192),"")</f>
        <v>7482.7</v>
      </c>
      <c r="HK192" s="233">
        <f t="shared" ref="HK192:HK223" si="1152">IF((DK192+EI192+FS192)&gt;0,(DQ192+FA192+FY192),"")</f>
        <v>6812.1999999999989</v>
      </c>
      <c r="HL192" s="232">
        <f t="shared" ref="HL192:HL223" si="1153">IF((DL192+EJ192+FT192)&gt;0,(DT192+FP192+GB192),"")</f>
        <v>187353.10000000003</v>
      </c>
      <c r="HM192" s="232">
        <f t="shared" ref="HM192:HM223" si="1154">IF((DM192+EK192+FU192)&gt;0,(DU192+FQ192+GC192),"")</f>
        <v>171551.4</v>
      </c>
    </row>
    <row r="193" spans="1:221" ht="15">
      <c r="A193" s="402" t="s">
        <v>42</v>
      </c>
      <c r="B193" s="406" t="s">
        <v>714</v>
      </c>
      <c r="C193" s="407"/>
      <c r="D193" s="402">
        <v>198543</v>
      </c>
      <c r="E193" s="405">
        <v>4</v>
      </c>
      <c r="F193" s="332">
        <v>876</v>
      </c>
      <c r="G193" s="253">
        <v>902</v>
      </c>
      <c r="H193" s="254">
        <v>0</v>
      </c>
      <c r="I193" s="255">
        <v>4</v>
      </c>
      <c r="J193" s="232">
        <f t="shared" si="1006"/>
        <v>876</v>
      </c>
      <c r="K193" s="233">
        <f t="shared" si="1007"/>
        <v>898</v>
      </c>
      <c r="L193" s="333" t="s">
        <v>614</v>
      </c>
      <c r="M193" s="333" t="s">
        <v>614</v>
      </c>
      <c r="N193" s="232">
        <f t="shared" si="856"/>
        <v>876</v>
      </c>
      <c r="O193" s="233">
        <f t="shared" si="1008"/>
        <v>898</v>
      </c>
      <c r="P193" s="232">
        <f t="shared" si="1009"/>
        <v>876</v>
      </c>
      <c r="Q193" s="233">
        <f t="shared" si="1010"/>
        <v>898</v>
      </c>
      <c r="R193" s="254">
        <v>0</v>
      </c>
      <c r="S193" s="256">
        <v>1</v>
      </c>
      <c r="T193" s="232">
        <f t="shared" si="1011"/>
        <v>0</v>
      </c>
      <c r="U193" s="233">
        <f t="shared" si="1012"/>
        <v>1</v>
      </c>
      <c r="V193" s="257">
        <v>0</v>
      </c>
      <c r="W193" s="256">
        <v>3</v>
      </c>
      <c r="X193" s="232">
        <f t="shared" si="1013"/>
        <v>0</v>
      </c>
      <c r="Y193" s="233">
        <f t="shared" si="1014"/>
        <v>3</v>
      </c>
      <c r="Z193" s="257">
        <v>0</v>
      </c>
      <c r="AA193" s="253">
        <v>0</v>
      </c>
      <c r="AB193" s="232">
        <f t="shared" si="1015"/>
        <v>0</v>
      </c>
      <c r="AC193" s="233">
        <f t="shared" si="1016"/>
        <v>0</v>
      </c>
      <c r="AD193" s="225">
        <f t="shared" si="1017"/>
        <v>0</v>
      </c>
      <c r="AE193" s="233">
        <f t="shared" si="1018"/>
        <v>4</v>
      </c>
      <c r="AF193" s="225">
        <f t="shared" si="1019"/>
        <v>0</v>
      </c>
      <c r="AG193" s="233">
        <f t="shared" si="1020"/>
        <v>4</v>
      </c>
      <c r="AH193" s="245" t="s">
        <v>705</v>
      </c>
      <c r="AI193" s="286">
        <v>16</v>
      </c>
      <c r="AJ193" s="232">
        <f t="shared" si="1021"/>
        <v>0</v>
      </c>
      <c r="AK193" s="233">
        <f t="shared" si="1022"/>
        <v>16</v>
      </c>
      <c r="AL193" s="245">
        <v>0</v>
      </c>
      <c r="AM193" s="286">
        <v>5</v>
      </c>
      <c r="AN193" s="232">
        <f t="shared" si="1023"/>
        <v>0</v>
      </c>
      <c r="AO193" s="233">
        <f t="shared" si="1024"/>
        <v>15</v>
      </c>
      <c r="AP193" s="245">
        <v>0</v>
      </c>
      <c r="AQ193" s="286">
        <v>0</v>
      </c>
      <c r="AR193" s="232">
        <f t="shared" si="1025"/>
        <v>0</v>
      </c>
      <c r="AS193" s="233">
        <f t="shared" si="1026"/>
        <v>0</v>
      </c>
      <c r="AT193" s="545">
        <f t="shared" si="1027"/>
        <v>0</v>
      </c>
      <c r="AU193" s="546">
        <f t="shared" si="1028"/>
        <v>7.75</v>
      </c>
      <c r="AV193" s="232">
        <f t="shared" si="1029"/>
        <v>0</v>
      </c>
      <c r="AW193" s="233">
        <f t="shared" si="1030"/>
        <v>31</v>
      </c>
      <c r="AX193" s="257">
        <v>0</v>
      </c>
      <c r="AY193" s="253">
        <v>196</v>
      </c>
      <c r="AZ193" s="232">
        <f t="shared" si="1031"/>
        <v>0</v>
      </c>
      <c r="BA193" s="233">
        <f t="shared" si="1032"/>
        <v>196</v>
      </c>
      <c r="BB193" s="257">
        <v>0</v>
      </c>
      <c r="BC193" s="253">
        <v>137.69999999999999</v>
      </c>
      <c r="BD193" s="232">
        <f t="shared" si="1033"/>
        <v>0</v>
      </c>
      <c r="BE193" s="233">
        <f t="shared" si="1034"/>
        <v>413.09999999999997</v>
      </c>
      <c r="BF193" s="254">
        <v>0</v>
      </c>
      <c r="BG193" s="253">
        <v>0</v>
      </c>
      <c r="BH193" s="232">
        <f t="shared" si="1035"/>
        <v>0</v>
      </c>
      <c r="BI193" s="233">
        <f t="shared" si="1036"/>
        <v>0</v>
      </c>
      <c r="BJ193" s="232">
        <f t="shared" si="1037"/>
        <v>0</v>
      </c>
      <c r="BK193" s="233">
        <f t="shared" si="1038"/>
        <v>152.27499999999998</v>
      </c>
      <c r="BL193" s="232">
        <f t="shared" si="1039"/>
        <v>0</v>
      </c>
      <c r="BM193" s="233">
        <f t="shared" si="1040"/>
        <v>609.09999999999991</v>
      </c>
      <c r="BN193" s="257">
        <v>367</v>
      </c>
      <c r="BO193" s="256">
        <v>371</v>
      </c>
      <c r="BP193" s="232">
        <f t="shared" si="1041"/>
        <v>367</v>
      </c>
      <c r="BQ193" s="233">
        <f t="shared" si="1042"/>
        <v>371</v>
      </c>
      <c r="BR193" s="257">
        <v>4</v>
      </c>
      <c r="BS193" s="256">
        <v>7</v>
      </c>
      <c r="BT193" s="232">
        <f t="shared" si="1043"/>
        <v>4</v>
      </c>
      <c r="BU193" s="233">
        <f t="shared" si="1044"/>
        <v>7</v>
      </c>
      <c r="BV193" s="257">
        <v>3</v>
      </c>
      <c r="BW193" s="256">
        <v>9</v>
      </c>
      <c r="BX193" s="232">
        <f t="shared" si="1045"/>
        <v>3</v>
      </c>
      <c r="BY193" s="233">
        <f t="shared" si="1046"/>
        <v>9</v>
      </c>
      <c r="BZ193" s="225">
        <f t="shared" si="1047"/>
        <v>374</v>
      </c>
      <c r="CA193" s="233">
        <f t="shared" si="1048"/>
        <v>387</v>
      </c>
      <c r="CB193" s="225">
        <f t="shared" si="1049"/>
        <v>374</v>
      </c>
      <c r="CC193" s="233">
        <f t="shared" si="1050"/>
        <v>387</v>
      </c>
      <c r="CD193" s="336">
        <v>6.1</v>
      </c>
      <c r="CE193" s="286">
        <v>6.2</v>
      </c>
      <c r="CF193" s="232">
        <f t="shared" si="1051"/>
        <v>2238.6999999999998</v>
      </c>
      <c r="CG193" s="233">
        <f t="shared" si="1052"/>
        <v>2300.2000000000003</v>
      </c>
      <c r="CH193" s="336">
        <v>10.5</v>
      </c>
      <c r="CI193" s="286">
        <v>6</v>
      </c>
      <c r="CJ193" s="232">
        <f t="shared" si="1053"/>
        <v>42</v>
      </c>
      <c r="CK193" s="233">
        <f t="shared" si="1054"/>
        <v>42</v>
      </c>
      <c r="CL193" s="336">
        <v>9.3000000000000007</v>
      </c>
      <c r="CM193" s="286">
        <v>10.199999999999999</v>
      </c>
      <c r="CN193" s="232">
        <f t="shared" si="1055"/>
        <v>27.900000000000002</v>
      </c>
      <c r="CO193" s="233">
        <f t="shared" si="1056"/>
        <v>91.8</v>
      </c>
      <c r="CP193" s="232">
        <f t="shared" si="1057"/>
        <v>6.1727272727272728</v>
      </c>
      <c r="CQ193" s="546">
        <f t="shared" si="1058"/>
        <v>6.2894056847545228</v>
      </c>
      <c r="CR193" s="232">
        <f t="shared" si="1059"/>
        <v>2308.6</v>
      </c>
      <c r="CS193" s="233">
        <f t="shared" si="1060"/>
        <v>2434.0000000000005</v>
      </c>
      <c r="CT193" s="257">
        <v>158.6</v>
      </c>
      <c r="CU193" s="253">
        <v>158.9</v>
      </c>
      <c r="CV193" s="232">
        <f t="shared" si="1061"/>
        <v>58206.2</v>
      </c>
      <c r="CW193" s="233">
        <f t="shared" si="1062"/>
        <v>58951.9</v>
      </c>
      <c r="CX193" s="257">
        <v>132.30000000000001</v>
      </c>
      <c r="CY193" s="253">
        <v>98.3</v>
      </c>
      <c r="CZ193" s="232">
        <f t="shared" si="1063"/>
        <v>529.20000000000005</v>
      </c>
      <c r="DA193" s="233">
        <f t="shared" si="1064"/>
        <v>688.1</v>
      </c>
      <c r="DB193" s="254">
        <v>166</v>
      </c>
      <c r="DC193" s="253">
        <v>118.2</v>
      </c>
      <c r="DD193" s="232">
        <f t="shared" si="1065"/>
        <v>498</v>
      </c>
      <c r="DE193" s="233">
        <f t="shared" si="1066"/>
        <v>1063.8</v>
      </c>
      <c r="DF193" s="232">
        <f t="shared" si="1067"/>
        <v>158.37807486631016</v>
      </c>
      <c r="DG193" s="233">
        <f t="shared" si="1068"/>
        <v>156.85736434108529</v>
      </c>
      <c r="DH193" s="232">
        <f t="shared" si="1069"/>
        <v>59233.4</v>
      </c>
      <c r="DI193" s="233">
        <f t="shared" si="1070"/>
        <v>60703.8</v>
      </c>
      <c r="DJ193" s="232">
        <f t="shared" si="1071"/>
        <v>374</v>
      </c>
      <c r="DK193" s="233">
        <f t="shared" si="1072"/>
        <v>391</v>
      </c>
      <c r="DL193" s="232">
        <f t="shared" si="1073"/>
        <v>374</v>
      </c>
      <c r="DM193" s="233">
        <f t="shared" si="1074"/>
        <v>391</v>
      </c>
      <c r="DN193" s="545">
        <f t="shared" si="1075"/>
        <v>6.1727272727272728</v>
      </c>
      <c r="DO193" s="546">
        <f t="shared" si="1076"/>
        <v>6.3043478260869579</v>
      </c>
      <c r="DP193" s="232">
        <f t="shared" si="1077"/>
        <v>2308.6</v>
      </c>
      <c r="DQ193" s="233">
        <f t="shared" si="1078"/>
        <v>2465.0000000000005</v>
      </c>
      <c r="DR193" s="232">
        <f t="shared" si="1079"/>
        <v>158.37807486631016</v>
      </c>
      <c r="DS193" s="233">
        <f t="shared" si="1080"/>
        <v>156.81048593350383</v>
      </c>
      <c r="DT193" s="232">
        <f t="shared" si="1081"/>
        <v>59233.4</v>
      </c>
      <c r="DU193" s="233">
        <f t="shared" si="1082"/>
        <v>61312.899999999994</v>
      </c>
      <c r="DV193" s="257">
        <v>306</v>
      </c>
      <c r="DW193" s="256">
        <v>290</v>
      </c>
      <c r="DX193" s="232">
        <f t="shared" si="1083"/>
        <v>306</v>
      </c>
      <c r="DY193" s="233">
        <f t="shared" si="1084"/>
        <v>290</v>
      </c>
      <c r="DZ193" s="257">
        <v>121</v>
      </c>
      <c r="EA193" s="256">
        <v>125</v>
      </c>
      <c r="EB193" s="232">
        <f t="shared" si="1085"/>
        <v>121</v>
      </c>
      <c r="EC193" s="233">
        <f t="shared" si="1086"/>
        <v>125</v>
      </c>
      <c r="ED193" s="257">
        <v>10</v>
      </c>
      <c r="EE193" s="256">
        <v>13</v>
      </c>
      <c r="EF193" s="232">
        <f t="shared" si="1087"/>
        <v>10</v>
      </c>
      <c r="EG193" s="233">
        <f t="shared" si="1088"/>
        <v>13</v>
      </c>
      <c r="EH193" s="225">
        <f t="shared" si="1089"/>
        <v>437</v>
      </c>
      <c r="EI193" s="233">
        <f t="shared" si="1090"/>
        <v>428</v>
      </c>
      <c r="EJ193" s="225">
        <f t="shared" si="1091"/>
        <v>437</v>
      </c>
      <c r="EK193" s="233">
        <f t="shared" si="1092"/>
        <v>428</v>
      </c>
      <c r="EL193" s="336">
        <v>4.7</v>
      </c>
      <c r="EM193" s="286">
        <v>4.5999999999999996</v>
      </c>
      <c r="EN193" s="232">
        <f t="shared" si="1093"/>
        <v>1438.2</v>
      </c>
      <c r="EO193" s="233">
        <f t="shared" si="1094"/>
        <v>1334</v>
      </c>
      <c r="EP193" s="336">
        <v>4.3</v>
      </c>
      <c r="EQ193" s="286">
        <v>4.4000000000000004</v>
      </c>
      <c r="ER193" s="232">
        <f t="shared" si="1095"/>
        <v>520.29999999999995</v>
      </c>
      <c r="ES193" s="233">
        <f t="shared" si="1096"/>
        <v>550</v>
      </c>
      <c r="ET193" s="336">
        <v>8.9</v>
      </c>
      <c r="EU193" s="286">
        <v>10.9</v>
      </c>
      <c r="EV193" s="232">
        <f t="shared" si="1097"/>
        <v>89</v>
      </c>
      <c r="EW193" s="233">
        <f t="shared" si="1098"/>
        <v>141.70000000000002</v>
      </c>
      <c r="EX193" s="545">
        <f t="shared" si="1099"/>
        <v>4.6853546910755153</v>
      </c>
      <c r="EY193" s="546">
        <f t="shared" si="1100"/>
        <v>4.7329439252336449</v>
      </c>
      <c r="EZ193" s="232">
        <f t="shared" si="1101"/>
        <v>2047.5000000000002</v>
      </c>
      <c r="FA193" s="233">
        <f t="shared" si="1102"/>
        <v>2025.7</v>
      </c>
      <c r="FB193" s="257">
        <v>103.3</v>
      </c>
      <c r="FC193" s="253">
        <v>96</v>
      </c>
      <c r="FD193" s="232">
        <f t="shared" si="1103"/>
        <v>31609.8</v>
      </c>
      <c r="FE193" s="233">
        <f t="shared" si="1104"/>
        <v>27840</v>
      </c>
      <c r="FF193" s="257">
        <v>73.900000000000006</v>
      </c>
      <c r="FG193" s="253">
        <v>70.5</v>
      </c>
      <c r="FH193" s="232">
        <f t="shared" si="1105"/>
        <v>8941.9000000000015</v>
      </c>
      <c r="FI193" s="233">
        <f t="shared" si="1106"/>
        <v>8812.5</v>
      </c>
      <c r="FJ193" s="254">
        <v>118.7</v>
      </c>
      <c r="FK193" s="253">
        <v>111.3</v>
      </c>
      <c r="FL193" s="232">
        <f t="shared" si="1107"/>
        <v>1187</v>
      </c>
      <c r="FM193" s="233">
        <f t="shared" si="1108"/>
        <v>1446.8999999999999</v>
      </c>
      <c r="FN193" s="232">
        <f t="shared" si="1109"/>
        <v>95.511899313501132</v>
      </c>
      <c r="FO193" s="233">
        <f t="shared" si="1110"/>
        <v>89.017289719626177</v>
      </c>
      <c r="FP193" s="232">
        <f t="shared" si="1111"/>
        <v>41738.699999999997</v>
      </c>
      <c r="FQ193" s="233">
        <f t="shared" si="1112"/>
        <v>38099.4</v>
      </c>
      <c r="FR193" s="254">
        <v>65</v>
      </c>
      <c r="FS193" s="735">
        <v>79</v>
      </c>
      <c r="FT193" s="232">
        <f t="shared" si="1113"/>
        <v>65</v>
      </c>
      <c r="FU193" s="233">
        <f t="shared" si="1114"/>
        <v>79</v>
      </c>
      <c r="FV193" s="254">
        <v>7.6</v>
      </c>
      <c r="FW193" s="735">
        <v>6.7</v>
      </c>
      <c r="FX193" s="232">
        <f t="shared" si="1115"/>
        <v>494</v>
      </c>
      <c r="FY193" s="233">
        <f t="shared" si="1116"/>
        <v>529.30000000000007</v>
      </c>
      <c r="FZ193" s="254">
        <v>90.7</v>
      </c>
      <c r="GA193" s="735">
        <v>85.9</v>
      </c>
      <c r="GB193" s="232">
        <f t="shared" si="1117"/>
        <v>5895.5</v>
      </c>
      <c r="GC193" s="233">
        <f t="shared" si="1118"/>
        <v>6786.1</v>
      </c>
      <c r="GD193" s="249">
        <f t="shared" si="1119"/>
        <v>673</v>
      </c>
      <c r="GE193" s="233">
        <f t="shared" si="1120"/>
        <v>662</v>
      </c>
      <c r="GF193" s="232">
        <f t="shared" si="1121"/>
        <v>673</v>
      </c>
      <c r="GG193" s="233">
        <f t="shared" si="1122"/>
        <v>662</v>
      </c>
      <c r="GH193" s="232">
        <f t="shared" si="1123"/>
        <v>3676.8999999999996</v>
      </c>
      <c r="GI193" s="233">
        <f t="shared" si="1124"/>
        <v>3650.2000000000003</v>
      </c>
      <c r="GJ193" s="232">
        <f t="shared" si="1125"/>
        <v>89816</v>
      </c>
      <c r="GK193" s="233">
        <f t="shared" si="1126"/>
        <v>86987.9</v>
      </c>
      <c r="GL193" s="249">
        <f t="shared" si="1127"/>
        <v>125</v>
      </c>
      <c r="GM193" s="233">
        <f t="shared" si="1128"/>
        <v>135</v>
      </c>
      <c r="GN193" s="232">
        <f t="shared" si="1129"/>
        <v>125</v>
      </c>
      <c r="GO193" s="233">
        <f t="shared" si="1130"/>
        <v>135</v>
      </c>
      <c r="GP193" s="232">
        <f t="shared" si="1131"/>
        <v>562.29999999999995</v>
      </c>
      <c r="GQ193" s="233">
        <f t="shared" si="1132"/>
        <v>607</v>
      </c>
      <c r="GR193" s="232">
        <f t="shared" si="1133"/>
        <v>9471.1000000000022</v>
      </c>
      <c r="GS193" s="233">
        <f t="shared" si="1134"/>
        <v>9913.7000000000007</v>
      </c>
      <c r="GT193" s="249">
        <f t="shared" si="1135"/>
        <v>798</v>
      </c>
      <c r="GU193" s="233">
        <f t="shared" si="1136"/>
        <v>797</v>
      </c>
      <c r="GV193" s="232">
        <f t="shared" si="1137"/>
        <v>798</v>
      </c>
      <c r="GW193" s="233">
        <f t="shared" si="1138"/>
        <v>797</v>
      </c>
      <c r="GX193" s="232">
        <f t="shared" si="1139"/>
        <v>4239.2</v>
      </c>
      <c r="GY193" s="233">
        <f t="shared" si="1140"/>
        <v>4257.2000000000007</v>
      </c>
      <c r="GZ193" s="232">
        <f t="shared" si="1141"/>
        <v>99287.1</v>
      </c>
      <c r="HA193" s="233">
        <f t="shared" si="1142"/>
        <v>96901.599999999991</v>
      </c>
      <c r="HB193" s="249">
        <f t="shared" si="1143"/>
        <v>13</v>
      </c>
      <c r="HC193" s="233">
        <f t="shared" si="1144"/>
        <v>22</v>
      </c>
      <c r="HD193" s="232">
        <f t="shared" si="1145"/>
        <v>13</v>
      </c>
      <c r="HE193" s="233">
        <f t="shared" si="1146"/>
        <v>22</v>
      </c>
      <c r="HF193" s="232">
        <f t="shared" si="1147"/>
        <v>116.9</v>
      </c>
      <c r="HG193" s="233">
        <f t="shared" si="1148"/>
        <v>233.5</v>
      </c>
      <c r="HH193" s="232">
        <f t="shared" si="1149"/>
        <v>1685</v>
      </c>
      <c r="HI193" s="233">
        <f t="shared" si="1150"/>
        <v>2510.6999999999998</v>
      </c>
      <c r="HJ193" s="249">
        <f t="shared" si="1151"/>
        <v>4850.1000000000004</v>
      </c>
      <c r="HK193" s="233">
        <f t="shared" si="1152"/>
        <v>5020.0000000000009</v>
      </c>
      <c r="HL193" s="232">
        <f t="shared" si="1153"/>
        <v>106867.6</v>
      </c>
      <c r="HM193" s="232">
        <f t="shared" si="1154"/>
        <v>106198.39999999999</v>
      </c>
    </row>
    <row r="194" spans="1:221" ht="15">
      <c r="A194" s="402" t="s">
        <v>42</v>
      </c>
      <c r="B194" s="403" t="s">
        <v>715</v>
      </c>
      <c r="C194" s="404"/>
      <c r="D194" s="402">
        <v>199281</v>
      </c>
      <c r="E194" s="405">
        <v>5</v>
      </c>
      <c r="F194" s="332">
        <v>813</v>
      </c>
      <c r="G194" s="253">
        <v>824</v>
      </c>
      <c r="H194" s="254">
        <v>0</v>
      </c>
      <c r="I194" s="255">
        <v>0</v>
      </c>
      <c r="J194" s="232">
        <f t="shared" si="1006"/>
        <v>813</v>
      </c>
      <c r="K194" s="233">
        <f t="shared" si="1007"/>
        <v>824</v>
      </c>
      <c r="L194" s="333" t="s">
        <v>614</v>
      </c>
      <c r="M194" s="333" t="s">
        <v>614</v>
      </c>
      <c r="N194" s="232">
        <f t="shared" si="856"/>
        <v>813</v>
      </c>
      <c r="O194" s="233">
        <f t="shared" si="1008"/>
        <v>824</v>
      </c>
      <c r="P194" s="232">
        <f t="shared" si="1009"/>
        <v>813</v>
      </c>
      <c r="Q194" s="233">
        <f t="shared" si="1010"/>
        <v>824</v>
      </c>
      <c r="R194" s="254">
        <v>1</v>
      </c>
      <c r="S194" s="256">
        <v>1</v>
      </c>
      <c r="T194" s="232">
        <f t="shared" si="1011"/>
        <v>1</v>
      </c>
      <c r="U194" s="233">
        <f t="shared" si="1012"/>
        <v>1</v>
      </c>
      <c r="V194" s="257">
        <v>0</v>
      </c>
      <c r="W194" s="256">
        <v>1</v>
      </c>
      <c r="X194" s="232">
        <f t="shared" si="1013"/>
        <v>0</v>
      </c>
      <c r="Y194" s="233">
        <f t="shared" si="1014"/>
        <v>1</v>
      </c>
      <c r="Z194" s="257">
        <v>0</v>
      </c>
      <c r="AA194" s="253">
        <v>0</v>
      </c>
      <c r="AB194" s="232">
        <f t="shared" si="1015"/>
        <v>0</v>
      </c>
      <c r="AC194" s="233">
        <f t="shared" si="1016"/>
        <v>0</v>
      </c>
      <c r="AD194" s="225">
        <f t="shared" si="1017"/>
        <v>1</v>
      </c>
      <c r="AE194" s="233">
        <f t="shared" si="1018"/>
        <v>2</v>
      </c>
      <c r="AF194" s="225">
        <f t="shared" si="1019"/>
        <v>1</v>
      </c>
      <c r="AG194" s="233">
        <f t="shared" si="1020"/>
        <v>2</v>
      </c>
      <c r="AH194" s="245">
        <v>5</v>
      </c>
      <c r="AI194" s="286">
        <v>5</v>
      </c>
      <c r="AJ194" s="232">
        <f t="shared" si="1021"/>
        <v>5</v>
      </c>
      <c r="AK194" s="233">
        <f t="shared" si="1022"/>
        <v>5</v>
      </c>
      <c r="AL194" s="245">
        <v>0</v>
      </c>
      <c r="AM194" s="286">
        <v>6</v>
      </c>
      <c r="AN194" s="232">
        <f t="shared" si="1023"/>
        <v>0</v>
      </c>
      <c r="AO194" s="233">
        <f t="shared" si="1024"/>
        <v>6</v>
      </c>
      <c r="AP194" s="245">
        <v>0</v>
      </c>
      <c r="AQ194" s="286">
        <v>0</v>
      </c>
      <c r="AR194" s="232">
        <f t="shared" si="1025"/>
        <v>0</v>
      </c>
      <c r="AS194" s="233">
        <f t="shared" si="1026"/>
        <v>0</v>
      </c>
      <c r="AT194" s="545">
        <f t="shared" si="1027"/>
        <v>5</v>
      </c>
      <c r="AU194" s="546">
        <f t="shared" si="1028"/>
        <v>5.5</v>
      </c>
      <c r="AV194" s="232">
        <f t="shared" si="1029"/>
        <v>5</v>
      </c>
      <c r="AW194" s="233">
        <f t="shared" si="1030"/>
        <v>11</v>
      </c>
      <c r="AX194" s="257">
        <v>135</v>
      </c>
      <c r="AY194" s="253">
        <v>167</v>
      </c>
      <c r="AZ194" s="232">
        <f t="shared" si="1031"/>
        <v>135</v>
      </c>
      <c r="BA194" s="233">
        <f t="shared" si="1032"/>
        <v>167</v>
      </c>
      <c r="BB194" s="257">
        <v>0</v>
      </c>
      <c r="BC194" s="253">
        <v>117</v>
      </c>
      <c r="BD194" s="232">
        <f t="shared" si="1033"/>
        <v>0</v>
      </c>
      <c r="BE194" s="233">
        <f t="shared" si="1034"/>
        <v>117</v>
      </c>
      <c r="BF194" s="254">
        <v>0</v>
      </c>
      <c r="BG194" s="253">
        <v>0</v>
      </c>
      <c r="BH194" s="232">
        <f t="shared" si="1035"/>
        <v>0</v>
      </c>
      <c r="BI194" s="233">
        <f t="shared" si="1036"/>
        <v>0</v>
      </c>
      <c r="BJ194" s="232">
        <f t="shared" si="1037"/>
        <v>135</v>
      </c>
      <c r="BK194" s="233">
        <f t="shared" si="1038"/>
        <v>142</v>
      </c>
      <c r="BL194" s="232">
        <f t="shared" si="1039"/>
        <v>135</v>
      </c>
      <c r="BM194" s="233">
        <f t="shared" si="1040"/>
        <v>284</v>
      </c>
      <c r="BN194" s="257">
        <v>396</v>
      </c>
      <c r="BO194" s="256">
        <v>387</v>
      </c>
      <c r="BP194" s="232">
        <f t="shared" si="1041"/>
        <v>396</v>
      </c>
      <c r="BQ194" s="233">
        <f t="shared" si="1042"/>
        <v>387</v>
      </c>
      <c r="BR194" s="257">
        <v>4</v>
      </c>
      <c r="BS194" s="256">
        <v>7</v>
      </c>
      <c r="BT194" s="232">
        <f t="shared" si="1043"/>
        <v>4</v>
      </c>
      <c r="BU194" s="233">
        <f t="shared" si="1044"/>
        <v>7</v>
      </c>
      <c r="BV194" s="257">
        <v>3</v>
      </c>
      <c r="BW194" s="256">
        <v>2</v>
      </c>
      <c r="BX194" s="232">
        <f t="shared" si="1045"/>
        <v>3</v>
      </c>
      <c r="BY194" s="233">
        <f t="shared" si="1046"/>
        <v>2</v>
      </c>
      <c r="BZ194" s="225">
        <f t="shared" si="1047"/>
        <v>403</v>
      </c>
      <c r="CA194" s="233">
        <f t="shared" si="1048"/>
        <v>396</v>
      </c>
      <c r="CB194" s="225">
        <f t="shared" si="1049"/>
        <v>403</v>
      </c>
      <c r="CC194" s="233">
        <f t="shared" si="1050"/>
        <v>396</v>
      </c>
      <c r="CD194" s="336">
        <v>5.0999999999999996</v>
      </c>
      <c r="CE194" s="286">
        <v>5.2</v>
      </c>
      <c r="CF194" s="232">
        <f t="shared" si="1051"/>
        <v>2019.6</v>
      </c>
      <c r="CG194" s="233">
        <f t="shared" si="1052"/>
        <v>2012.4</v>
      </c>
      <c r="CH194" s="336">
        <v>6.8</v>
      </c>
      <c r="CI194" s="286">
        <v>5.0999999999999996</v>
      </c>
      <c r="CJ194" s="232">
        <f t="shared" si="1053"/>
        <v>27.2</v>
      </c>
      <c r="CK194" s="233">
        <f t="shared" si="1054"/>
        <v>35.699999999999996</v>
      </c>
      <c r="CL194" s="336">
        <v>7</v>
      </c>
      <c r="CM194" s="286">
        <v>8</v>
      </c>
      <c r="CN194" s="232">
        <f t="shared" si="1055"/>
        <v>21</v>
      </c>
      <c r="CO194" s="233">
        <f t="shared" si="1056"/>
        <v>16</v>
      </c>
      <c r="CP194" s="232">
        <f t="shared" si="1057"/>
        <v>5.131017369727048</v>
      </c>
      <c r="CQ194" s="546">
        <f t="shared" si="1058"/>
        <v>5.2123737373737375</v>
      </c>
      <c r="CR194" s="232">
        <f t="shared" si="1059"/>
        <v>2067.8000000000002</v>
      </c>
      <c r="CS194" s="233">
        <f t="shared" si="1060"/>
        <v>2064.1</v>
      </c>
      <c r="CT194" s="257">
        <v>145.69999999999999</v>
      </c>
      <c r="CU194" s="253">
        <v>145.6</v>
      </c>
      <c r="CV194" s="232">
        <f t="shared" si="1061"/>
        <v>57697.2</v>
      </c>
      <c r="CW194" s="233">
        <f t="shared" si="1062"/>
        <v>56347.199999999997</v>
      </c>
      <c r="CX194" s="257">
        <v>147.80000000000001</v>
      </c>
      <c r="CY194" s="253">
        <v>127.1</v>
      </c>
      <c r="CZ194" s="232">
        <f t="shared" si="1063"/>
        <v>591.20000000000005</v>
      </c>
      <c r="DA194" s="233">
        <f t="shared" si="1064"/>
        <v>889.69999999999993</v>
      </c>
      <c r="DB194" s="254">
        <v>156.69999999999999</v>
      </c>
      <c r="DC194" s="253">
        <v>152.5</v>
      </c>
      <c r="DD194" s="232">
        <f t="shared" si="1065"/>
        <v>470.09999999999997</v>
      </c>
      <c r="DE194" s="233">
        <f t="shared" si="1066"/>
        <v>305</v>
      </c>
      <c r="DF194" s="232">
        <f t="shared" si="1067"/>
        <v>145.80272952853596</v>
      </c>
      <c r="DG194" s="233">
        <f t="shared" si="1068"/>
        <v>145.30782828282827</v>
      </c>
      <c r="DH194" s="232">
        <f t="shared" si="1069"/>
        <v>58758.499999999993</v>
      </c>
      <c r="DI194" s="233">
        <f t="shared" si="1070"/>
        <v>57541.899999999994</v>
      </c>
      <c r="DJ194" s="232">
        <f t="shared" si="1071"/>
        <v>404</v>
      </c>
      <c r="DK194" s="233">
        <f t="shared" si="1072"/>
        <v>398</v>
      </c>
      <c r="DL194" s="232">
        <f t="shared" si="1073"/>
        <v>404</v>
      </c>
      <c r="DM194" s="233">
        <f t="shared" si="1074"/>
        <v>398</v>
      </c>
      <c r="DN194" s="545">
        <f t="shared" si="1075"/>
        <v>5.1306930693069308</v>
      </c>
      <c r="DO194" s="546">
        <f t="shared" si="1076"/>
        <v>5.2138190954773869</v>
      </c>
      <c r="DP194" s="232">
        <f t="shared" si="1077"/>
        <v>2072.8000000000002</v>
      </c>
      <c r="DQ194" s="233">
        <f t="shared" si="1078"/>
        <v>2075.1</v>
      </c>
      <c r="DR194" s="232">
        <f t="shared" si="1079"/>
        <v>145.77599009900987</v>
      </c>
      <c r="DS194" s="233">
        <f t="shared" si="1080"/>
        <v>145.29120603015073</v>
      </c>
      <c r="DT194" s="232">
        <f t="shared" si="1081"/>
        <v>58893.499999999993</v>
      </c>
      <c r="DU194" s="233">
        <f t="shared" si="1082"/>
        <v>57825.899999999994</v>
      </c>
      <c r="DV194" s="257">
        <v>268</v>
      </c>
      <c r="DW194" s="256">
        <v>302</v>
      </c>
      <c r="DX194" s="232">
        <f t="shared" si="1083"/>
        <v>268</v>
      </c>
      <c r="DY194" s="233">
        <f t="shared" si="1084"/>
        <v>302</v>
      </c>
      <c r="DZ194" s="257">
        <v>104</v>
      </c>
      <c r="EA194" s="256">
        <v>85</v>
      </c>
      <c r="EB194" s="232">
        <f t="shared" si="1085"/>
        <v>104</v>
      </c>
      <c r="EC194" s="233">
        <f t="shared" si="1086"/>
        <v>85</v>
      </c>
      <c r="ED194" s="257">
        <v>7</v>
      </c>
      <c r="EE194" s="256">
        <v>8</v>
      </c>
      <c r="EF194" s="232">
        <f t="shared" si="1087"/>
        <v>7</v>
      </c>
      <c r="EG194" s="233">
        <f t="shared" si="1088"/>
        <v>8</v>
      </c>
      <c r="EH194" s="225">
        <f t="shared" si="1089"/>
        <v>379</v>
      </c>
      <c r="EI194" s="233">
        <f t="shared" si="1090"/>
        <v>395</v>
      </c>
      <c r="EJ194" s="225">
        <f t="shared" si="1091"/>
        <v>379</v>
      </c>
      <c r="EK194" s="233">
        <f t="shared" si="1092"/>
        <v>395</v>
      </c>
      <c r="EL194" s="336">
        <v>3.5</v>
      </c>
      <c r="EM194" s="286">
        <v>3.8</v>
      </c>
      <c r="EN194" s="232">
        <f t="shared" si="1093"/>
        <v>938</v>
      </c>
      <c r="EO194" s="233">
        <f t="shared" si="1094"/>
        <v>1147.5999999999999</v>
      </c>
      <c r="EP194" s="336">
        <v>3.6</v>
      </c>
      <c r="EQ194" s="286">
        <v>4.8</v>
      </c>
      <c r="ER194" s="232">
        <f t="shared" si="1095"/>
        <v>374.40000000000003</v>
      </c>
      <c r="ES194" s="233">
        <f t="shared" si="1096"/>
        <v>408</v>
      </c>
      <c r="ET194" s="336">
        <v>6</v>
      </c>
      <c r="EU194" s="286">
        <v>7</v>
      </c>
      <c r="EV194" s="232">
        <f t="shared" si="1097"/>
        <v>42</v>
      </c>
      <c r="EW194" s="233">
        <f t="shared" si="1098"/>
        <v>56</v>
      </c>
      <c r="EX194" s="545">
        <f t="shared" si="1099"/>
        <v>3.5736147757255941</v>
      </c>
      <c r="EY194" s="546">
        <f t="shared" si="1100"/>
        <v>4.08</v>
      </c>
      <c r="EZ194" s="232">
        <f t="shared" si="1101"/>
        <v>1354.4</v>
      </c>
      <c r="FA194" s="233">
        <f t="shared" si="1102"/>
        <v>1611.6000000000001</v>
      </c>
      <c r="FB194" s="257">
        <v>97.1</v>
      </c>
      <c r="FC194" s="253">
        <v>95.8</v>
      </c>
      <c r="FD194" s="232">
        <f t="shared" si="1103"/>
        <v>26022.799999999999</v>
      </c>
      <c r="FE194" s="233">
        <f t="shared" si="1104"/>
        <v>28931.599999999999</v>
      </c>
      <c r="FF194" s="257">
        <v>75.599999999999994</v>
      </c>
      <c r="FG194" s="253">
        <v>82.7</v>
      </c>
      <c r="FH194" s="232">
        <f t="shared" si="1105"/>
        <v>7862.4</v>
      </c>
      <c r="FI194" s="233">
        <f t="shared" si="1106"/>
        <v>7029.5</v>
      </c>
      <c r="FJ194" s="254">
        <v>97</v>
      </c>
      <c r="FK194" s="253">
        <v>116.3</v>
      </c>
      <c r="FL194" s="232">
        <f t="shared" si="1107"/>
        <v>679</v>
      </c>
      <c r="FM194" s="233">
        <f t="shared" si="1108"/>
        <v>930.4</v>
      </c>
      <c r="FN194" s="232">
        <f t="shared" si="1109"/>
        <v>91.198416886543527</v>
      </c>
      <c r="FO194" s="233">
        <f t="shared" si="1110"/>
        <v>93.396202531645571</v>
      </c>
      <c r="FP194" s="232">
        <f t="shared" si="1111"/>
        <v>34564.199999999997</v>
      </c>
      <c r="FQ194" s="233">
        <f t="shared" si="1112"/>
        <v>36891.5</v>
      </c>
      <c r="FR194" s="254">
        <v>30</v>
      </c>
      <c r="FS194" s="735">
        <v>31</v>
      </c>
      <c r="FT194" s="232">
        <f t="shared" si="1113"/>
        <v>30</v>
      </c>
      <c r="FU194" s="233">
        <f t="shared" si="1114"/>
        <v>31</v>
      </c>
      <c r="FV194" s="254">
        <v>4.0999999999999996</v>
      </c>
      <c r="FW194" s="735">
        <v>4.8</v>
      </c>
      <c r="FX194" s="232">
        <f t="shared" si="1115"/>
        <v>122.99999999999999</v>
      </c>
      <c r="FY194" s="233">
        <f t="shared" si="1116"/>
        <v>148.79999999999998</v>
      </c>
      <c r="FZ194" s="254">
        <v>86.1</v>
      </c>
      <c r="GA194" s="735">
        <v>92.8</v>
      </c>
      <c r="GB194" s="232">
        <f t="shared" si="1117"/>
        <v>2583</v>
      </c>
      <c r="GC194" s="233">
        <f t="shared" si="1118"/>
        <v>2876.7999999999997</v>
      </c>
      <c r="GD194" s="249">
        <f t="shared" si="1119"/>
        <v>665</v>
      </c>
      <c r="GE194" s="233">
        <f t="shared" si="1120"/>
        <v>690</v>
      </c>
      <c r="GF194" s="232">
        <f t="shared" si="1121"/>
        <v>665</v>
      </c>
      <c r="GG194" s="233">
        <f t="shared" si="1122"/>
        <v>690</v>
      </c>
      <c r="GH194" s="232">
        <f t="shared" si="1123"/>
        <v>2962.6</v>
      </c>
      <c r="GI194" s="233">
        <f t="shared" si="1124"/>
        <v>3165</v>
      </c>
      <c r="GJ194" s="232">
        <f t="shared" si="1125"/>
        <v>83855</v>
      </c>
      <c r="GK194" s="233">
        <f t="shared" si="1126"/>
        <v>85445.799999999988</v>
      </c>
      <c r="GL194" s="249">
        <f t="shared" si="1127"/>
        <v>108</v>
      </c>
      <c r="GM194" s="233">
        <f t="shared" si="1128"/>
        <v>93</v>
      </c>
      <c r="GN194" s="232">
        <f t="shared" si="1129"/>
        <v>108</v>
      </c>
      <c r="GO194" s="233">
        <f t="shared" si="1130"/>
        <v>93</v>
      </c>
      <c r="GP194" s="232">
        <f t="shared" si="1131"/>
        <v>401.6</v>
      </c>
      <c r="GQ194" s="233">
        <f t="shared" si="1132"/>
        <v>449.7</v>
      </c>
      <c r="GR194" s="232">
        <f t="shared" si="1133"/>
        <v>8453.6</v>
      </c>
      <c r="GS194" s="233">
        <f t="shared" si="1134"/>
        <v>8036.2</v>
      </c>
      <c r="GT194" s="249">
        <f t="shared" si="1135"/>
        <v>773</v>
      </c>
      <c r="GU194" s="233">
        <f t="shared" si="1136"/>
        <v>783</v>
      </c>
      <c r="GV194" s="232">
        <f t="shared" si="1137"/>
        <v>773</v>
      </c>
      <c r="GW194" s="233">
        <f t="shared" si="1138"/>
        <v>783</v>
      </c>
      <c r="GX194" s="232">
        <f t="shared" si="1139"/>
        <v>3364.2</v>
      </c>
      <c r="GY194" s="233">
        <f t="shared" si="1140"/>
        <v>3614.7</v>
      </c>
      <c r="GZ194" s="232">
        <f t="shared" si="1141"/>
        <v>92308.6</v>
      </c>
      <c r="HA194" s="233">
        <f t="shared" si="1142"/>
        <v>93481.999999999985</v>
      </c>
      <c r="HB194" s="249">
        <f t="shared" si="1143"/>
        <v>10</v>
      </c>
      <c r="HC194" s="233">
        <f t="shared" si="1144"/>
        <v>10</v>
      </c>
      <c r="HD194" s="232">
        <f t="shared" si="1145"/>
        <v>10</v>
      </c>
      <c r="HE194" s="233">
        <f t="shared" si="1146"/>
        <v>10</v>
      </c>
      <c r="HF194" s="232">
        <f t="shared" si="1147"/>
        <v>63</v>
      </c>
      <c r="HG194" s="233">
        <f t="shared" si="1148"/>
        <v>72</v>
      </c>
      <c r="HH194" s="232">
        <f t="shared" si="1149"/>
        <v>1149.0999999999999</v>
      </c>
      <c r="HI194" s="233">
        <f t="shared" si="1150"/>
        <v>1235.4000000000001</v>
      </c>
      <c r="HJ194" s="249">
        <f t="shared" si="1151"/>
        <v>3550.2000000000003</v>
      </c>
      <c r="HK194" s="233">
        <f t="shared" si="1152"/>
        <v>3835.5</v>
      </c>
      <c r="HL194" s="232">
        <f t="shared" si="1153"/>
        <v>96040.699999999983</v>
      </c>
      <c r="HM194" s="232">
        <f t="shared" si="1154"/>
        <v>97594.2</v>
      </c>
    </row>
    <row r="195" spans="1:221" ht="15">
      <c r="A195" s="402" t="s">
        <v>42</v>
      </c>
      <c r="B195" s="403" t="s">
        <v>716</v>
      </c>
      <c r="C195" s="404"/>
      <c r="D195" s="402">
        <v>199999</v>
      </c>
      <c r="E195" s="405">
        <v>5</v>
      </c>
      <c r="F195" s="332">
        <v>1144</v>
      </c>
      <c r="G195" s="253">
        <v>1246</v>
      </c>
      <c r="H195" s="254">
        <v>0</v>
      </c>
      <c r="I195" s="255">
        <v>2</v>
      </c>
      <c r="J195" s="232">
        <f t="shared" si="1006"/>
        <v>1144</v>
      </c>
      <c r="K195" s="233">
        <f t="shared" si="1007"/>
        <v>1244</v>
      </c>
      <c r="L195" s="333" t="s">
        <v>614</v>
      </c>
      <c r="M195" s="333" t="s">
        <v>614</v>
      </c>
      <c r="N195" s="232">
        <f t="shared" si="856"/>
        <v>1144</v>
      </c>
      <c r="O195" s="233">
        <f t="shared" si="1008"/>
        <v>1244</v>
      </c>
      <c r="P195" s="232">
        <f t="shared" si="1009"/>
        <v>1144</v>
      </c>
      <c r="Q195" s="233">
        <f t="shared" si="1010"/>
        <v>1244</v>
      </c>
      <c r="R195" s="254">
        <v>0</v>
      </c>
      <c r="S195" s="256">
        <v>0</v>
      </c>
      <c r="T195" s="232">
        <f t="shared" si="1011"/>
        <v>0</v>
      </c>
      <c r="U195" s="233">
        <f t="shared" si="1012"/>
        <v>0</v>
      </c>
      <c r="V195" s="257">
        <v>0</v>
      </c>
      <c r="W195" s="256">
        <v>0</v>
      </c>
      <c r="X195" s="232">
        <f t="shared" si="1013"/>
        <v>0</v>
      </c>
      <c r="Y195" s="233">
        <f t="shared" si="1014"/>
        <v>0</v>
      </c>
      <c r="Z195" s="257">
        <v>0</v>
      </c>
      <c r="AA195" s="253">
        <v>0</v>
      </c>
      <c r="AB195" s="232">
        <f t="shared" si="1015"/>
        <v>0</v>
      </c>
      <c r="AC195" s="233">
        <f t="shared" si="1016"/>
        <v>0</v>
      </c>
      <c r="AD195" s="225">
        <f t="shared" si="1017"/>
        <v>0</v>
      </c>
      <c r="AE195" s="233">
        <f t="shared" si="1018"/>
        <v>0</v>
      </c>
      <c r="AF195" s="225">
        <f t="shared" si="1019"/>
        <v>0</v>
      </c>
      <c r="AG195" s="233">
        <f t="shared" si="1020"/>
        <v>0</v>
      </c>
      <c r="AH195" s="245" t="s">
        <v>705</v>
      </c>
      <c r="AI195" s="286" t="s">
        <v>705</v>
      </c>
      <c r="AJ195" s="232">
        <f t="shared" si="1021"/>
        <v>0</v>
      </c>
      <c r="AK195" s="233">
        <f t="shared" si="1022"/>
        <v>0</v>
      </c>
      <c r="AL195" s="245">
        <v>0</v>
      </c>
      <c r="AM195" s="286">
        <v>0</v>
      </c>
      <c r="AN195" s="232">
        <f t="shared" si="1023"/>
        <v>0</v>
      </c>
      <c r="AO195" s="233">
        <f t="shared" si="1024"/>
        <v>0</v>
      </c>
      <c r="AP195" s="245">
        <v>0</v>
      </c>
      <c r="AQ195" s="286">
        <v>0</v>
      </c>
      <c r="AR195" s="232">
        <f t="shared" si="1025"/>
        <v>0</v>
      </c>
      <c r="AS195" s="233">
        <f t="shared" si="1026"/>
        <v>0</v>
      </c>
      <c r="AT195" s="545">
        <f t="shared" si="1027"/>
        <v>0</v>
      </c>
      <c r="AU195" s="546">
        <f t="shared" si="1028"/>
        <v>0</v>
      </c>
      <c r="AV195" s="232">
        <f t="shared" si="1029"/>
        <v>0</v>
      </c>
      <c r="AW195" s="233">
        <f t="shared" si="1030"/>
        <v>0</v>
      </c>
      <c r="AX195" s="257">
        <v>0</v>
      </c>
      <c r="AY195" s="253">
        <v>0</v>
      </c>
      <c r="AZ195" s="232">
        <f t="shared" si="1031"/>
        <v>0</v>
      </c>
      <c r="BA195" s="233">
        <f t="shared" si="1032"/>
        <v>0</v>
      </c>
      <c r="BB195" s="257">
        <v>0</v>
      </c>
      <c r="BC195" s="253">
        <v>0</v>
      </c>
      <c r="BD195" s="232">
        <f t="shared" si="1033"/>
        <v>0</v>
      </c>
      <c r="BE195" s="233">
        <f t="shared" si="1034"/>
        <v>0</v>
      </c>
      <c r="BF195" s="254">
        <v>0</v>
      </c>
      <c r="BG195" s="253">
        <v>0</v>
      </c>
      <c r="BH195" s="232">
        <f t="shared" si="1035"/>
        <v>0</v>
      </c>
      <c r="BI195" s="233">
        <f t="shared" si="1036"/>
        <v>0</v>
      </c>
      <c r="BJ195" s="232">
        <f t="shared" si="1037"/>
        <v>0</v>
      </c>
      <c r="BK195" s="233">
        <f t="shared" si="1038"/>
        <v>0</v>
      </c>
      <c r="BL195" s="232">
        <f t="shared" si="1039"/>
        <v>0</v>
      </c>
      <c r="BM195" s="233">
        <f t="shared" si="1040"/>
        <v>0</v>
      </c>
      <c r="BN195" s="257">
        <v>447</v>
      </c>
      <c r="BO195" s="256">
        <v>501</v>
      </c>
      <c r="BP195" s="232">
        <f t="shared" si="1041"/>
        <v>447</v>
      </c>
      <c r="BQ195" s="233">
        <f t="shared" si="1042"/>
        <v>501</v>
      </c>
      <c r="BR195" s="257">
        <v>15</v>
      </c>
      <c r="BS195" s="256">
        <v>7</v>
      </c>
      <c r="BT195" s="232">
        <f t="shared" si="1043"/>
        <v>15</v>
      </c>
      <c r="BU195" s="233">
        <f t="shared" si="1044"/>
        <v>7</v>
      </c>
      <c r="BV195" s="257">
        <v>2</v>
      </c>
      <c r="BW195" s="256">
        <v>3</v>
      </c>
      <c r="BX195" s="232">
        <f t="shared" si="1045"/>
        <v>2</v>
      </c>
      <c r="BY195" s="233">
        <f t="shared" si="1046"/>
        <v>3</v>
      </c>
      <c r="BZ195" s="225">
        <f t="shared" si="1047"/>
        <v>464</v>
      </c>
      <c r="CA195" s="233">
        <f t="shared" si="1048"/>
        <v>511</v>
      </c>
      <c r="CB195" s="225">
        <f t="shared" si="1049"/>
        <v>464</v>
      </c>
      <c r="CC195" s="233">
        <f t="shared" si="1050"/>
        <v>511</v>
      </c>
      <c r="CD195" s="336">
        <v>5.5</v>
      </c>
      <c r="CE195" s="286">
        <v>5.7</v>
      </c>
      <c r="CF195" s="232">
        <f t="shared" si="1051"/>
        <v>2458.5</v>
      </c>
      <c r="CG195" s="233">
        <f t="shared" si="1052"/>
        <v>2855.7000000000003</v>
      </c>
      <c r="CH195" s="336">
        <v>7.5</v>
      </c>
      <c r="CI195" s="286">
        <v>5.9</v>
      </c>
      <c r="CJ195" s="232">
        <f t="shared" si="1053"/>
        <v>112.5</v>
      </c>
      <c r="CK195" s="233">
        <f t="shared" si="1054"/>
        <v>41.300000000000004</v>
      </c>
      <c r="CL195" s="336">
        <v>9</v>
      </c>
      <c r="CM195" s="286">
        <v>9.3000000000000007</v>
      </c>
      <c r="CN195" s="232">
        <f t="shared" si="1055"/>
        <v>18</v>
      </c>
      <c r="CO195" s="233">
        <f t="shared" si="1056"/>
        <v>27.900000000000002</v>
      </c>
      <c r="CP195" s="232">
        <f t="shared" si="1057"/>
        <v>5.5797413793103452</v>
      </c>
      <c r="CQ195" s="546">
        <f t="shared" si="1058"/>
        <v>5.7238747553816056</v>
      </c>
      <c r="CR195" s="232">
        <f t="shared" si="1059"/>
        <v>2589</v>
      </c>
      <c r="CS195" s="233">
        <f t="shared" si="1060"/>
        <v>2924.9000000000005</v>
      </c>
      <c r="CT195" s="257">
        <v>148.4</v>
      </c>
      <c r="CU195" s="253">
        <v>150.80000000000001</v>
      </c>
      <c r="CV195" s="232">
        <f t="shared" si="1061"/>
        <v>66334.8</v>
      </c>
      <c r="CW195" s="233">
        <f t="shared" si="1062"/>
        <v>75550.8</v>
      </c>
      <c r="CX195" s="257">
        <v>115.7</v>
      </c>
      <c r="CY195" s="253">
        <v>76.7</v>
      </c>
      <c r="CZ195" s="232">
        <f t="shared" si="1063"/>
        <v>1735.5</v>
      </c>
      <c r="DA195" s="233">
        <f t="shared" si="1064"/>
        <v>536.9</v>
      </c>
      <c r="DB195" s="254">
        <v>132</v>
      </c>
      <c r="DC195" s="253">
        <v>101.7</v>
      </c>
      <c r="DD195" s="232">
        <f t="shared" si="1065"/>
        <v>264</v>
      </c>
      <c r="DE195" s="233">
        <f t="shared" si="1066"/>
        <v>305.10000000000002</v>
      </c>
      <c r="DF195" s="232">
        <f t="shared" si="1067"/>
        <v>147.27219827586208</v>
      </c>
      <c r="DG195" s="233">
        <f t="shared" si="1068"/>
        <v>149.49667318982387</v>
      </c>
      <c r="DH195" s="232">
        <f t="shared" si="1069"/>
        <v>68334.3</v>
      </c>
      <c r="DI195" s="233">
        <f t="shared" si="1070"/>
        <v>76392.800000000003</v>
      </c>
      <c r="DJ195" s="232">
        <f t="shared" si="1071"/>
        <v>464</v>
      </c>
      <c r="DK195" s="233">
        <f t="shared" si="1072"/>
        <v>511</v>
      </c>
      <c r="DL195" s="232">
        <f t="shared" si="1073"/>
        <v>464</v>
      </c>
      <c r="DM195" s="233">
        <f t="shared" si="1074"/>
        <v>511</v>
      </c>
      <c r="DN195" s="545">
        <f t="shared" si="1075"/>
        <v>5.5797413793103452</v>
      </c>
      <c r="DO195" s="546">
        <f t="shared" si="1076"/>
        <v>5.7238747553816056</v>
      </c>
      <c r="DP195" s="232">
        <f t="shared" si="1077"/>
        <v>2589</v>
      </c>
      <c r="DQ195" s="233">
        <f t="shared" si="1078"/>
        <v>2924.9000000000005</v>
      </c>
      <c r="DR195" s="232">
        <f t="shared" si="1079"/>
        <v>147.27219827586208</v>
      </c>
      <c r="DS195" s="233">
        <f t="shared" si="1080"/>
        <v>149.49667318982387</v>
      </c>
      <c r="DT195" s="232">
        <f t="shared" si="1081"/>
        <v>68334.3</v>
      </c>
      <c r="DU195" s="233">
        <f t="shared" si="1082"/>
        <v>76392.800000000003</v>
      </c>
      <c r="DV195" s="257">
        <v>450</v>
      </c>
      <c r="DW195" s="256">
        <v>478</v>
      </c>
      <c r="DX195" s="232">
        <f t="shared" si="1083"/>
        <v>450</v>
      </c>
      <c r="DY195" s="233">
        <f t="shared" si="1084"/>
        <v>478</v>
      </c>
      <c r="DZ195" s="257">
        <v>187</v>
      </c>
      <c r="EA195" s="256">
        <v>209</v>
      </c>
      <c r="EB195" s="232">
        <f t="shared" si="1085"/>
        <v>187</v>
      </c>
      <c r="EC195" s="233">
        <f t="shared" si="1086"/>
        <v>209</v>
      </c>
      <c r="ED195" s="257">
        <v>12</v>
      </c>
      <c r="EE195" s="256">
        <v>3</v>
      </c>
      <c r="EF195" s="232">
        <f t="shared" si="1087"/>
        <v>12</v>
      </c>
      <c r="EG195" s="233">
        <f t="shared" si="1088"/>
        <v>3</v>
      </c>
      <c r="EH195" s="225">
        <f t="shared" si="1089"/>
        <v>649</v>
      </c>
      <c r="EI195" s="233">
        <f t="shared" si="1090"/>
        <v>690</v>
      </c>
      <c r="EJ195" s="225">
        <f t="shared" si="1091"/>
        <v>649</v>
      </c>
      <c r="EK195" s="233">
        <f t="shared" si="1092"/>
        <v>690</v>
      </c>
      <c r="EL195" s="336">
        <v>3.3</v>
      </c>
      <c r="EM195" s="286">
        <v>3.2</v>
      </c>
      <c r="EN195" s="232">
        <f t="shared" si="1093"/>
        <v>1485</v>
      </c>
      <c r="EO195" s="233">
        <f t="shared" si="1094"/>
        <v>1529.6000000000001</v>
      </c>
      <c r="EP195" s="336">
        <v>3</v>
      </c>
      <c r="EQ195" s="286">
        <v>3.2</v>
      </c>
      <c r="ER195" s="232">
        <f t="shared" si="1095"/>
        <v>561</v>
      </c>
      <c r="ES195" s="233">
        <f t="shared" si="1096"/>
        <v>668.80000000000007</v>
      </c>
      <c r="ET195" s="336">
        <v>8.1999999999999993</v>
      </c>
      <c r="EU195" s="286">
        <v>8.6999999999999993</v>
      </c>
      <c r="EV195" s="232">
        <f t="shared" si="1097"/>
        <v>98.399999999999991</v>
      </c>
      <c r="EW195" s="233">
        <f t="shared" si="1098"/>
        <v>26.099999999999998</v>
      </c>
      <c r="EX195" s="545">
        <f t="shared" si="1099"/>
        <v>3.3041602465331281</v>
      </c>
      <c r="EY195" s="546">
        <f t="shared" si="1100"/>
        <v>3.223913043478261</v>
      </c>
      <c r="EZ195" s="232">
        <f t="shared" si="1101"/>
        <v>2144.4</v>
      </c>
      <c r="FA195" s="233">
        <f t="shared" si="1102"/>
        <v>2224.5</v>
      </c>
      <c r="FB195" s="257">
        <v>74.8</v>
      </c>
      <c r="FC195" s="253">
        <v>72.400000000000006</v>
      </c>
      <c r="FD195" s="232">
        <f t="shared" si="1103"/>
        <v>33660</v>
      </c>
      <c r="FE195" s="233">
        <f t="shared" si="1104"/>
        <v>34607.200000000004</v>
      </c>
      <c r="FF195" s="257">
        <v>53.8</v>
      </c>
      <c r="FG195" s="253">
        <v>56.6</v>
      </c>
      <c r="FH195" s="232">
        <f t="shared" si="1105"/>
        <v>10060.6</v>
      </c>
      <c r="FI195" s="233">
        <f t="shared" si="1106"/>
        <v>11829.4</v>
      </c>
      <c r="FJ195" s="254">
        <v>110.4</v>
      </c>
      <c r="FK195" s="253">
        <v>92</v>
      </c>
      <c r="FL195" s="232">
        <f t="shared" si="1107"/>
        <v>1324.8000000000002</v>
      </c>
      <c r="FM195" s="233">
        <f t="shared" si="1108"/>
        <v>276</v>
      </c>
      <c r="FN195" s="232">
        <f t="shared" si="1109"/>
        <v>69.407395993836673</v>
      </c>
      <c r="FO195" s="233">
        <f t="shared" si="1110"/>
        <v>67.699420289855084</v>
      </c>
      <c r="FP195" s="232">
        <f t="shared" si="1111"/>
        <v>45045.4</v>
      </c>
      <c r="FQ195" s="233">
        <f t="shared" si="1112"/>
        <v>46712.600000000006</v>
      </c>
      <c r="FR195" s="254">
        <v>31</v>
      </c>
      <c r="FS195" s="735">
        <v>43</v>
      </c>
      <c r="FT195" s="232">
        <f t="shared" si="1113"/>
        <v>31</v>
      </c>
      <c r="FU195" s="233">
        <f t="shared" si="1114"/>
        <v>43</v>
      </c>
      <c r="FV195" s="254">
        <v>6.4</v>
      </c>
      <c r="FW195" s="735">
        <v>7.8</v>
      </c>
      <c r="FX195" s="232">
        <f t="shared" si="1115"/>
        <v>198.4</v>
      </c>
      <c r="FY195" s="233">
        <f t="shared" si="1116"/>
        <v>335.4</v>
      </c>
      <c r="FZ195" s="254">
        <v>104.4</v>
      </c>
      <c r="GA195" s="735">
        <v>83.8</v>
      </c>
      <c r="GB195" s="232">
        <f t="shared" si="1117"/>
        <v>3236.4</v>
      </c>
      <c r="GC195" s="233">
        <f t="shared" si="1118"/>
        <v>3603.4</v>
      </c>
      <c r="GD195" s="249">
        <f t="shared" si="1119"/>
        <v>897</v>
      </c>
      <c r="GE195" s="233">
        <f t="shared" si="1120"/>
        <v>979</v>
      </c>
      <c r="GF195" s="232">
        <f t="shared" si="1121"/>
        <v>897</v>
      </c>
      <c r="GG195" s="233">
        <f t="shared" si="1122"/>
        <v>979</v>
      </c>
      <c r="GH195" s="232">
        <f t="shared" si="1123"/>
        <v>3943.5</v>
      </c>
      <c r="GI195" s="233">
        <f t="shared" si="1124"/>
        <v>4385.3</v>
      </c>
      <c r="GJ195" s="232">
        <f t="shared" si="1125"/>
        <v>99994.8</v>
      </c>
      <c r="GK195" s="233">
        <f t="shared" si="1126"/>
        <v>110158</v>
      </c>
      <c r="GL195" s="249">
        <f t="shared" si="1127"/>
        <v>202</v>
      </c>
      <c r="GM195" s="233">
        <f t="shared" si="1128"/>
        <v>216</v>
      </c>
      <c r="GN195" s="232">
        <f t="shared" si="1129"/>
        <v>202</v>
      </c>
      <c r="GO195" s="233">
        <f t="shared" si="1130"/>
        <v>216</v>
      </c>
      <c r="GP195" s="232">
        <f t="shared" si="1131"/>
        <v>673.5</v>
      </c>
      <c r="GQ195" s="233">
        <f t="shared" si="1132"/>
        <v>710.1</v>
      </c>
      <c r="GR195" s="232">
        <f t="shared" si="1133"/>
        <v>11796.1</v>
      </c>
      <c r="GS195" s="233">
        <f t="shared" si="1134"/>
        <v>12366.3</v>
      </c>
      <c r="GT195" s="249">
        <f t="shared" si="1135"/>
        <v>1099</v>
      </c>
      <c r="GU195" s="233">
        <f t="shared" si="1136"/>
        <v>1195</v>
      </c>
      <c r="GV195" s="232">
        <f t="shared" si="1137"/>
        <v>1099</v>
      </c>
      <c r="GW195" s="233">
        <f t="shared" si="1138"/>
        <v>1195</v>
      </c>
      <c r="GX195" s="232">
        <f t="shared" si="1139"/>
        <v>4617</v>
      </c>
      <c r="GY195" s="233">
        <f t="shared" si="1140"/>
        <v>5095.4000000000005</v>
      </c>
      <c r="GZ195" s="232">
        <f t="shared" si="1141"/>
        <v>111790.90000000001</v>
      </c>
      <c r="HA195" s="233">
        <f t="shared" si="1142"/>
        <v>122524.3</v>
      </c>
      <c r="HB195" s="249">
        <f t="shared" si="1143"/>
        <v>14</v>
      </c>
      <c r="HC195" s="233">
        <f t="shared" si="1144"/>
        <v>6</v>
      </c>
      <c r="HD195" s="232">
        <f t="shared" si="1145"/>
        <v>14</v>
      </c>
      <c r="HE195" s="233">
        <f t="shared" si="1146"/>
        <v>6</v>
      </c>
      <c r="HF195" s="232">
        <f t="shared" si="1147"/>
        <v>116.39999999999999</v>
      </c>
      <c r="HG195" s="233">
        <f t="shared" si="1148"/>
        <v>54</v>
      </c>
      <c r="HH195" s="232">
        <f t="shared" si="1149"/>
        <v>1588.8000000000002</v>
      </c>
      <c r="HI195" s="233">
        <f t="shared" si="1150"/>
        <v>581.1</v>
      </c>
      <c r="HJ195" s="249">
        <f t="shared" si="1151"/>
        <v>4931.7999999999993</v>
      </c>
      <c r="HK195" s="233">
        <f t="shared" si="1152"/>
        <v>5484.8</v>
      </c>
      <c r="HL195" s="232">
        <f t="shared" si="1153"/>
        <v>116616.1</v>
      </c>
      <c r="HM195" s="232">
        <f t="shared" si="1154"/>
        <v>126708.8</v>
      </c>
    </row>
    <row r="196" spans="1:221" ht="15">
      <c r="A196" s="402" t="s">
        <v>42</v>
      </c>
      <c r="B196" s="403" t="s">
        <v>717</v>
      </c>
      <c r="C196" s="404"/>
      <c r="D196" s="402">
        <v>198507</v>
      </c>
      <c r="E196" s="405">
        <v>6</v>
      </c>
      <c r="F196" s="332">
        <v>430</v>
      </c>
      <c r="G196" s="253">
        <v>486</v>
      </c>
      <c r="H196" s="254">
        <v>9</v>
      </c>
      <c r="I196" s="255">
        <v>1</v>
      </c>
      <c r="J196" s="232">
        <f t="shared" si="1006"/>
        <v>421</v>
      </c>
      <c r="K196" s="233">
        <f t="shared" si="1007"/>
        <v>485</v>
      </c>
      <c r="L196" s="333" t="s">
        <v>614</v>
      </c>
      <c r="M196" s="333" t="s">
        <v>614</v>
      </c>
      <c r="N196" s="232">
        <f t="shared" si="856"/>
        <v>421</v>
      </c>
      <c r="O196" s="233">
        <f t="shared" si="1008"/>
        <v>485</v>
      </c>
      <c r="P196" s="232">
        <f t="shared" si="1009"/>
        <v>421</v>
      </c>
      <c r="Q196" s="233">
        <f t="shared" si="1010"/>
        <v>485</v>
      </c>
      <c r="R196" s="254">
        <v>0</v>
      </c>
      <c r="S196" s="256">
        <v>0</v>
      </c>
      <c r="T196" s="232">
        <f t="shared" si="1011"/>
        <v>0</v>
      </c>
      <c r="U196" s="233">
        <f t="shared" si="1012"/>
        <v>0</v>
      </c>
      <c r="V196" s="257">
        <v>0</v>
      </c>
      <c r="W196" s="256">
        <v>0</v>
      </c>
      <c r="X196" s="232">
        <f t="shared" si="1013"/>
        <v>0</v>
      </c>
      <c r="Y196" s="233">
        <f t="shared" si="1014"/>
        <v>0</v>
      </c>
      <c r="Z196" s="257">
        <v>0</v>
      </c>
      <c r="AA196" s="253">
        <v>0</v>
      </c>
      <c r="AB196" s="232">
        <f t="shared" si="1015"/>
        <v>0</v>
      </c>
      <c r="AC196" s="233">
        <f t="shared" si="1016"/>
        <v>0</v>
      </c>
      <c r="AD196" s="225">
        <f t="shared" si="1017"/>
        <v>0</v>
      </c>
      <c r="AE196" s="233">
        <f t="shared" si="1018"/>
        <v>0</v>
      </c>
      <c r="AF196" s="225">
        <f t="shared" si="1019"/>
        <v>0</v>
      </c>
      <c r="AG196" s="233">
        <f t="shared" si="1020"/>
        <v>0</v>
      </c>
      <c r="AH196" s="245" t="s">
        <v>705</v>
      </c>
      <c r="AI196" s="286" t="s">
        <v>705</v>
      </c>
      <c r="AJ196" s="232">
        <f t="shared" si="1021"/>
        <v>0</v>
      </c>
      <c r="AK196" s="233">
        <f t="shared" si="1022"/>
        <v>0</v>
      </c>
      <c r="AL196" s="245">
        <v>0</v>
      </c>
      <c r="AM196" s="286">
        <v>0</v>
      </c>
      <c r="AN196" s="232">
        <f t="shared" si="1023"/>
        <v>0</v>
      </c>
      <c r="AO196" s="233">
        <f t="shared" si="1024"/>
        <v>0</v>
      </c>
      <c r="AP196" s="245">
        <v>0</v>
      </c>
      <c r="AQ196" s="286">
        <v>0</v>
      </c>
      <c r="AR196" s="232">
        <f t="shared" si="1025"/>
        <v>0</v>
      </c>
      <c r="AS196" s="233">
        <f t="shared" si="1026"/>
        <v>0</v>
      </c>
      <c r="AT196" s="545">
        <f t="shared" si="1027"/>
        <v>0</v>
      </c>
      <c r="AU196" s="546">
        <f t="shared" si="1028"/>
        <v>0</v>
      </c>
      <c r="AV196" s="232">
        <f t="shared" si="1029"/>
        <v>0</v>
      </c>
      <c r="AW196" s="233">
        <f t="shared" si="1030"/>
        <v>0</v>
      </c>
      <c r="AX196" s="257">
        <v>0</v>
      </c>
      <c r="AY196" s="253">
        <v>0</v>
      </c>
      <c r="AZ196" s="232">
        <f t="shared" si="1031"/>
        <v>0</v>
      </c>
      <c r="BA196" s="233">
        <f t="shared" si="1032"/>
        <v>0</v>
      </c>
      <c r="BB196" s="257">
        <v>0</v>
      </c>
      <c r="BC196" s="253">
        <v>0</v>
      </c>
      <c r="BD196" s="232">
        <f t="shared" si="1033"/>
        <v>0</v>
      </c>
      <c r="BE196" s="233">
        <f t="shared" si="1034"/>
        <v>0</v>
      </c>
      <c r="BF196" s="254">
        <v>0</v>
      </c>
      <c r="BG196" s="253">
        <v>0</v>
      </c>
      <c r="BH196" s="232">
        <f t="shared" si="1035"/>
        <v>0</v>
      </c>
      <c r="BI196" s="233">
        <f t="shared" si="1036"/>
        <v>0</v>
      </c>
      <c r="BJ196" s="232">
        <f t="shared" si="1037"/>
        <v>0</v>
      </c>
      <c r="BK196" s="233">
        <f t="shared" si="1038"/>
        <v>0</v>
      </c>
      <c r="BL196" s="232">
        <f t="shared" si="1039"/>
        <v>0</v>
      </c>
      <c r="BM196" s="233">
        <f t="shared" si="1040"/>
        <v>0</v>
      </c>
      <c r="BN196" s="257">
        <v>277</v>
      </c>
      <c r="BO196" s="256">
        <v>318</v>
      </c>
      <c r="BP196" s="232">
        <f t="shared" si="1041"/>
        <v>277</v>
      </c>
      <c r="BQ196" s="233">
        <f t="shared" si="1042"/>
        <v>318</v>
      </c>
      <c r="BR196" s="257">
        <v>2</v>
      </c>
      <c r="BS196" s="256">
        <v>1</v>
      </c>
      <c r="BT196" s="232">
        <f t="shared" si="1043"/>
        <v>2</v>
      </c>
      <c r="BU196" s="233">
        <f t="shared" si="1044"/>
        <v>1</v>
      </c>
      <c r="BV196" s="257">
        <v>2</v>
      </c>
      <c r="BW196" s="256">
        <v>0</v>
      </c>
      <c r="BX196" s="232">
        <f t="shared" si="1045"/>
        <v>2</v>
      </c>
      <c r="BY196" s="233">
        <f t="shared" si="1046"/>
        <v>0</v>
      </c>
      <c r="BZ196" s="225">
        <f t="shared" si="1047"/>
        <v>281</v>
      </c>
      <c r="CA196" s="233">
        <f t="shared" si="1048"/>
        <v>319</v>
      </c>
      <c r="CB196" s="225">
        <f t="shared" si="1049"/>
        <v>281</v>
      </c>
      <c r="CC196" s="233">
        <f t="shared" si="1050"/>
        <v>319</v>
      </c>
      <c r="CD196" s="336">
        <v>5.0999999999999996</v>
      </c>
      <c r="CE196" s="286">
        <v>5.3</v>
      </c>
      <c r="CF196" s="232">
        <f t="shared" si="1051"/>
        <v>1412.6999999999998</v>
      </c>
      <c r="CG196" s="233">
        <f t="shared" si="1052"/>
        <v>1685.3999999999999</v>
      </c>
      <c r="CH196" s="336">
        <v>5</v>
      </c>
      <c r="CI196" s="286">
        <v>15</v>
      </c>
      <c r="CJ196" s="232">
        <f t="shared" si="1053"/>
        <v>10</v>
      </c>
      <c r="CK196" s="233">
        <f t="shared" si="1054"/>
        <v>15</v>
      </c>
      <c r="CL196" s="336">
        <v>8</v>
      </c>
      <c r="CM196" s="286">
        <v>0</v>
      </c>
      <c r="CN196" s="232">
        <f t="shared" si="1055"/>
        <v>16</v>
      </c>
      <c r="CO196" s="233">
        <f t="shared" si="1056"/>
        <v>0</v>
      </c>
      <c r="CP196" s="232">
        <f t="shared" si="1057"/>
        <v>5.1199288256227753</v>
      </c>
      <c r="CQ196" s="546">
        <f t="shared" si="1058"/>
        <v>5.3304075235109716</v>
      </c>
      <c r="CR196" s="232">
        <f t="shared" si="1059"/>
        <v>1438.6999999999998</v>
      </c>
      <c r="CS196" s="233">
        <f t="shared" si="1060"/>
        <v>1700.3999999999999</v>
      </c>
      <c r="CT196" s="257">
        <v>155.80000000000001</v>
      </c>
      <c r="CU196" s="253">
        <v>153.9</v>
      </c>
      <c r="CV196" s="232">
        <f t="shared" si="1061"/>
        <v>43156.600000000006</v>
      </c>
      <c r="CW196" s="233">
        <f t="shared" si="1062"/>
        <v>48940.200000000004</v>
      </c>
      <c r="CX196" s="257">
        <v>92</v>
      </c>
      <c r="CY196" s="253">
        <v>121</v>
      </c>
      <c r="CZ196" s="232">
        <f t="shared" si="1063"/>
        <v>184</v>
      </c>
      <c r="DA196" s="233">
        <f t="shared" si="1064"/>
        <v>121</v>
      </c>
      <c r="DB196" s="254">
        <v>95.5</v>
      </c>
      <c r="DC196" s="253">
        <v>0</v>
      </c>
      <c r="DD196" s="232">
        <f t="shared" si="1065"/>
        <v>191</v>
      </c>
      <c r="DE196" s="233">
        <f t="shared" si="1066"/>
        <v>0</v>
      </c>
      <c r="DF196" s="232">
        <f t="shared" si="1067"/>
        <v>154.91672597864772</v>
      </c>
      <c r="DG196" s="233">
        <f t="shared" si="1068"/>
        <v>153.79686520376177</v>
      </c>
      <c r="DH196" s="232">
        <f t="shared" si="1069"/>
        <v>43531.600000000006</v>
      </c>
      <c r="DI196" s="233">
        <f t="shared" si="1070"/>
        <v>49061.200000000004</v>
      </c>
      <c r="DJ196" s="232">
        <f t="shared" si="1071"/>
        <v>281</v>
      </c>
      <c r="DK196" s="233">
        <f t="shared" si="1072"/>
        <v>319</v>
      </c>
      <c r="DL196" s="232">
        <f t="shared" si="1073"/>
        <v>281</v>
      </c>
      <c r="DM196" s="233">
        <f t="shared" si="1074"/>
        <v>319</v>
      </c>
      <c r="DN196" s="545">
        <f t="shared" si="1075"/>
        <v>5.1199288256227753</v>
      </c>
      <c r="DO196" s="546">
        <f t="shared" si="1076"/>
        <v>5.3304075235109716</v>
      </c>
      <c r="DP196" s="232">
        <f t="shared" si="1077"/>
        <v>1438.6999999999998</v>
      </c>
      <c r="DQ196" s="233">
        <f t="shared" si="1078"/>
        <v>1700.3999999999999</v>
      </c>
      <c r="DR196" s="232">
        <f t="shared" si="1079"/>
        <v>154.91672597864772</v>
      </c>
      <c r="DS196" s="233">
        <f t="shared" si="1080"/>
        <v>153.79686520376177</v>
      </c>
      <c r="DT196" s="232">
        <f t="shared" si="1081"/>
        <v>43531.600000000006</v>
      </c>
      <c r="DU196" s="233">
        <f t="shared" si="1082"/>
        <v>49061.200000000004</v>
      </c>
      <c r="DV196" s="257">
        <v>111</v>
      </c>
      <c r="DW196" s="256">
        <v>142</v>
      </c>
      <c r="DX196" s="232">
        <f t="shared" si="1083"/>
        <v>111</v>
      </c>
      <c r="DY196" s="233">
        <f t="shared" si="1084"/>
        <v>142</v>
      </c>
      <c r="DZ196" s="257">
        <v>13</v>
      </c>
      <c r="EA196" s="256">
        <v>13</v>
      </c>
      <c r="EB196" s="232">
        <f t="shared" si="1085"/>
        <v>13</v>
      </c>
      <c r="EC196" s="233">
        <f t="shared" si="1086"/>
        <v>13</v>
      </c>
      <c r="ED196" s="257">
        <v>1</v>
      </c>
      <c r="EE196" s="256">
        <v>3</v>
      </c>
      <c r="EF196" s="232">
        <f t="shared" si="1087"/>
        <v>1</v>
      </c>
      <c r="EG196" s="233">
        <f t="shared" si="1088"/>
        <v>3</v>
      </c>
      <c r="EH196" s="225">
        <f t="shared" si="1089"/>
        <v>125</v>
      </c>
      <c r="EI196" s="233">
        <f t="shared" si="1090"/>
        <v>158</v>
      </c>
      <c r="EJ196" s="225">
        <f t="shared" si="1091"/>
        <v>125</v>
      </c>
      <c r="EK196" s="233">
        <f t="shared" si="1092"/>
        <v>158</v>
      </c>
      <c r="EL196" s="336">
        <v>3.9</v>
      </c>
      <c r="EM196" s="286">
        <v>4.2</v>
      </c>
      <c r="EN196" s="232">
        <f t="shared" si="1093"/>
        <v>432.9</v>
      </c>
      <c r="EO196" s="233">
        <f t="shared" si="1094"/>
        <v>596.4</v>
      </c>
      <c r="EP196" s="336">
        <v>4</v>
      </c>
      <c r="EQ196" s="286">
        <v>5.2</v>
      </c>
      <c r="ER196" s="232">
        <f t="shared" si="1095"/>
        <v>52</v>
      </c>
      <c r="ES196" s="233">
        <f t="shared" si="1096"/>
        <v>67.600000000000009</v>
      </c>
      <c r="ET196" s="336">
        <v>7</v>
      </c>
      <c r="EU196" s="286">
        <v>13.7</v>
      </c>
      <c r="EV196" s="232">
        <f t="shared" si="1097"/>
        <v>7</v>
      </c>
      <c r="EW196" s="233">
        <f t="shared" si="1098"/>
        <v>41.099999999999994</v>
      </c>
      <c r="EX196" s="545">
        <f t="shared" si="1099"/>
        <v>3.9352</v>
      </c>
      <c r="EY196" s="546">
        <f t="shared" si="1100"/>
        <v>4.4626582278481015</v>
      </c>
      <c r="EZ196" s="232">
        <f t="shared" si="1101"/>
        <v>491.9</v>
      </c>
      <c r="FA196" s="233">
        <f t="shared" si="1102"/>
        <v>705.1</v>
      </c>
      <c r="FB196" s="257">
        <v>113.5</v>
      </c>
      <c r="FC196" s="253">
        <v>114.2</v>
      </c>
      <c r="FD196" s="232">
        <f t="shared" si="1103"/>
        <v>12598.5</v>
      </c>
      <c r="FE196" s="233">
        <f t="shared" si="1104"/>
        <v>16216.4</v>
      </c>
      <c r="FF196" s="257">
        <v>82.3</v>
      </c>
      <c r="FG196" s="253">
        <v>90.2</v>
      </c>
      <c r="FH196" s="232">
        <f t="shared" si="1105"/>
        <v>1069.8999999999999</v>
      </c>
      <c r="FI196" s="233">
        <f t="shared" si="1106"/>
        <v>1172.6000000000001</v>
      </c>
      <c r="FJ196" s="254">
        <v>102</v>
      </c>
      <c r="FK196" s="253">
        <v>112</v>
      </c>
      <c r="FL196" s="232">
        <f t="shared" si="1107"/>
        <v>102</v>
      </c>
      <c r="FM196" s="233">
        <f t="shared" si="1108"/>
        <v>336</v>
      </c>
      <c r="FN196" s="232">
        <f t="shared" si="1109"/>
        <v>110.1632</v>
      </c>
      <c r="FO196" s="233">
        <f t="shared" si="1110"/>
        <v>112.18354430379746</v>
      </c>
      <c r="FP196" s="232">
        <f t="shared" si="1111"/>
        <v>13770.4</v>
      </c>
      <c r="FQ196" s="233">
        <f t="shared" si="1112"/>
        <v>17725</v>
      </c>
      <c r="FR196" s="254">
        <v>15</v>
      </c>
      <c r="FS196" s="735">
        <v>8</v>
      </c>
      <c r="FT196" s="232">
        <f t="shared" si="1113"/>
        <v>15</v>
      </c>
      <c r="FU196" s="233">
        <f t="shared" si="1114"/>
        <v>8</v>
      </c>
      <c r="FV196" s="254">
        <v>7.8</v>
      </c>
      <c r="FW196" s="735">
        <v>9.1</v>
      </c>
      <c r="FX196" s="232">
        <f t="shared" si="1115"/>
        <v>117</v>
      </c>
      <c r="FY196" s="233">
        <f t="shared" si="1116"/>
        <v>72.8</v>
      </c>
      <c r="FZ196" s="254">
        <v>144.1</v>
      </c>
      <c r="GA196" s="735">
        <v>121.9</v>
      </c>
      <c r="GB196" s="232">
        <f t="shared" si="1117"/>
        <v>2161.5</v>
      </c>
      <c r="GC196" s="233">
        <f t="shared" si="1118"/>
        <v>975.2</v>
      </c>
      <c r="GD196" s="249">
        <f t="shared" si="1119"/>
        <v>388</v>
      </c>
      <c r="GE196" s="233">
        <f t="shared" si="1120"/>
        <v>460</v>
      </c>
      <c r="GF196" s="232">
        <f t="shared" si="1121"/>
        <v>388</v>
      </c>
      <c r="GG196" s="233">
        <f t="shared" si="1122"/>
        <v>460</v>
      </c>
      <c r="GH196" s="232">
        <f t="shared" si="1123"/>
        <v>1845.6</v>
      </c>
      <c r="GI196" s="233">
        <f t="shared" si="1124"/>
        <v>2281.7999999999997</v>
      </c>
      <c r="GJ196" s="232">
        <f t="shared" si="1125"/>
        <v>55755.100000000006</v>
      </c>
      <c r="GK196" s="233">
        <f t="shared" si="1126"/>
        <v>65156.600000000006</v>
      </c>
      <c r="GL196" s="249">
        <f t="shared" si="1127"/>
        <v>15</v>
      </c>
      <c r="GM196" s="233">
        <f t="shared" si="1128"/>
        <v>14</v>
      </c>
      <c r="GN196" s="232">
        <f t="shared" si="1129"/>
        <v>15</v>
      </c>
      <c r="GO196" s="233">
        <f t="shared" si="1130"/>
        <v>14</v>
      </c>
      <c r="GP196" s="232">
        <f t="shared" si="1131"/>
        <v>62</v>
      </c>
      <c r="GQ196" s="233">
        <f t="shared" si="1132"/>
        <v>82.600000000000009</v>
      </c>
      <c r="GR196" s="232">
        <f t="shared" si="1133"/>
        <v>1253.8999999999999</v>
      </c>
      <c r="GS196" s="233">
        <f t="shared" si="1134"/>
        <v>1293.6000000000001</v>
      </c>
      <c r="GT196" s="249">
        <f t="shared" si="1135"/>
        <v>403</v>
      </c>
      <c r="GU196" s="233">
        <f t="shared" si="1136"/>
        <v>474</v>
      </c>
      <c r="GV196" s="232">
        <f t="shared" si="1137"/>
        <v>403</v>
      </c>
      <c r="GW196" s="233">
        <f t="shared" si="1138"/>
        <v>474</v>
      </c>
      <c r="GX196" s="232">
        <f t="shared" si="1139"/>
        <v>1907.6</v>
      </c>
      <c r="GY196" s="233">
        <f t="shared" si="1140"/>
        <v>2364.3999999999996</v>
      </c>
      <c r="GZ196" s="232">
        <f t="shared" si="1141"/>
        <v>57009.000000000007</v>
      </c>
      <c r="HA196" s="233">
        <f t="shared" si="1142"/>
        <v>66450.200000000012</v>
      </c>
      <c r="HB196" s="249">
        <f t="shared" si="1143"/>
        <v>3</v>
      </c>
      <c r="HC196" s="233">
        <f t="shared" si="1144"/>
        <v>3</v>
      </c>
      <c r="HD196" s="232">
        <f t="shared" si="1145"/>
        <v>3</v>
      </c>
      <c r="HE196" s="233">
        <f t="shared" si="1146"/>
        <v>3</v>
      </c>
      <c r="HF196" s="232">
        <f t="shared" si="1147"/>
        <v>23</v>
      </c>
      <c r="HG196" s="233">
        <f t="shared" si="1148"/>
        <v>41.099999999999994</v>
      </c>
      <c r="HH196" s="232">
        <f t="shared" si="1149"/>
        <v>293</v>
      </c>
      <c r="HI196" s="233">
        <f t="shared" si="1150"/>
        <v>336</v>
      </c>
      <c r="HJ196" s="249">
        <f t="shared" si="1151"/>
        <v>2047.6</v>
      </c>
      <c r="HK196" s="233">
        <f t="shared" si="1152"/>
        <v>2478.3000000000002</v>
      </c>
      <c r="HL196" s="232">
        <f t="shared" si="1153"/>
        <v>59463.500000000007</v>
      </c>
      <c r="HM196" s="232">
        <f t="shared" si="1154"/>
        <v>67761.400000000009</v>
      </c>
    </row>
    <row r="197" spans="1:221" ht="15">
      <c r="A197" s="402" t="s">
        <v>42</v>
      </c>
      <c r="B197" s="403" t="s">
        <v>718</v>
      </c>
      <c r="C197" s="404"/>
      <c r="D197" s="402">
        <v>199111</v>
      </c>
      <c r="E197" s="405">
        <v>6</v>
      </c>
      <c r="F197" s="332">
        <v>672</v>
      </c>
      <c r="G197" s="253">
        <v>685</v>
      </c>
      <c r="H197" s="254">
        <v>0</v>
      </c>
      <c r="I197" s="255">
        <v>0</v>
      </c>
      <c r="J197" s="232">
        <f t="shared" si="1006"/>
        <v>672</v>
      </c>
      <c r="K197" s="233">
        <f t="shared" si="1007"/>
        <v>685</v>
      </c>
      <c r="L197" s="333" t="s">
        <v>614</v>
      </c>
      <c r="M197" s="333" t="s">
        <v>614</v>
      </c>
      <c r="N197" s="232">
        <f t="shared" si="856"/>
        <v>672</v>
      </c>
      <c r="O197" s="233">
        <f t="shared" si="1008"/>
        <v>685</v>
      </c>
      <c r="P197" s="232">
        <f t="shared" si="1009"/>
        <v>672</v>
      </c>
      <c r="Q197" s="233">
        <f t="shared" si="1010"/>
        <v>685</v>
      </c>
      <c r="R197" s="254">
        <v>1</v>
      </c>
      <c r="S197" s="256">
        <v>1</v>
      </c>
      <c r="T197" s="232">
        <f t="shared" si="1011"/>
        <v>1</v>
      </c>
      <c r="U197" s="233">
        <f t="shared" si="1012"/>
        <v>1</v>
      </c>
      <c r="V197" s="257">
        <v>0</v>
      </c>
      <c r="W197" s="256">
        <v>0</v>
      </c>
      <c r="X197" s="232">
        <f t="shared" si="1013"/>
        <v>0</v>
      </c>
      <c r="Y197" s="233">
        <f t="shared" si="1014"/>
        <v>0</v>
      </c>
      <c r="Z197" s="257">
        <v>0</v>
      </c>
      <c r="AA197" s="253">
        <v>0</v>
      </c>
      <c r="AB197" s="232">
        <f t="shared" si="1015"/>
        <v>0</v>
      </c>
      <c r="AC197" s="233">
        <f t="shared" si="1016"/>
        <v>0</v>
      </c>
      <c r="AD197" s="225">
        <f t="shared" si="1017"/>
        <v>1</v>
      </c>
      <c r="AE197" s="233">
        <f t="shared" si="1018"/>
        <v>1</v>
      </c>
      <c r="AF197" s="225">
        <f t="shared" si="1019"/>
        <v>1</v>
      </c>
      <c r="AG197" s="233">
        <f t="shared" si="1020"/>
        <v>1</v>
      </c>
      <c r="AH197" s="245">
        <v>6</v>
      </c>
      <c r="AI197" s="286">
        <v>10</v>
      </c>
      <c r="AJ197" s="232">
        <f t="shared" si="1021"/>
        <v>6</v>
      </c>
      <c r="AK197" s="233">
        <f t="shared" si="1022"/>
        <v>10</v>
      </c>
      <c r="AL197" s="245">
        <v>0</v>
      </c>
      <c r="AM197" s="286">
        <v>0</v>
      </c>
      <c r="AN197" s="232">
        <f t="shared" si="1023"/>
        <v>0</v>
      </c>
      <c r="AO197" s="233">
        <f t="shared" si="1024"/>
        <v>0</v>
      </c>
      <c r="AP197" s="245">
        <v>0</v>
      </c>
      <c r="AQ197" s="286">
        <v>0</v>
      </c>
      <c r="AR197" s="232">
        <f t="shared" si="1025"/>
        <v>0</v>
      </c>
      <c r="AS197" s="233">
        <f t="shared" si="1026"/>
        <v>0</v>
      </c>
      <c r="AT197" s="545">
        <f t="shared" si="1027"/>
        <v>6</v>
      </c>
      <c r="AU197" s="546">
        <f t="shared" si="1028"/>
        <v>10</v>
      </c>
      <c r="AV197" s="232">
        <f t="shared" si="1029"/>
        <v>6</v>
      </c>
      <c r="AW197" s="233">
        <f t="shared" si="1030"/>
        <v>10</v>
      </c>
      <c r="AX197" s="257">
        <v>175</v>
      </c>
      <c r="AY197" s="253">
        <v>168</v>
      </c>
      <c r="AZ197" s="232">
        <f t="shared" si="1031"/>
        <v>175</v>
      </c>
      <c r="BA197" s="233">
        <f t="shared" si="1032"/>
        <v>168</v>
      </c>
      <c r="BB197" s="257">
        <v>0</v>
      </c>
      <c r="BC197" s="253">
        <v>0</v>
      </c>
      <c r="BD197" s="232">
        <f t="shared" si="1033"/>
        <v>0</v>
      </c>
      <c r="BE197" s="233">
        <f t="shared" si="1034"/>
        <v>0</v>
      </c>
      <c r="BF197" s="254">
        <v>0</v>
      </c>
      <c r="BG197" s="253">
        <v>0</v>
      </c>
      <c r="BH197" s="232">
        <f t="shared" si="1035"/>
        <v>0</v>
      </c>
      <c r="BI197" s="233">
        <f t="shared" si="1036"/>
        <v>0</v>
      </c>
      <c r="BJ197" s="232">
        <f t="shared" si="1037"/>
        <v>175</v>
      </c>
      <c r="BK197" s="233">
        <f t="shared" si="1038"/>
        <v>168</v>
      </c>
      <c r="BL197" s="232">
        <f t="shared" si="1039"/>
        <v>175</v>
      </c>
      <c r="BM197" s="233">
        <f t="shared" si="1040"/>
        <v>168</v>
      </c>
      <c r="BN197" s="257">
        <v>345</v>
      </c>
      <c r="BO197" s="256">
        <v>367</v>
      </c>
      <c r="BP197" s="232">
        <f t="shared" si="1041"/>
        <v>345</v>
      </c>
      <c r="BQ197" s="233">
        <f t="shared" si="1042"/>
        <v>367</v>
      </c>
      <c r="BR197" s="257">
        <v>1</v>
      </c>
      <c r="BS197" s="256">
        <v>2</v>
      </c>
      <c r="BT197" s="232">
        <f t="shared" si="1043"/>
        <v>1</v>
      </c>
      <c r="BU197" s="233">
        <f t="shared" si="1044"/>
        <v>2</v>
      </c>
      <c r="BV197" s="257">
        <v>1</v>
      </c>
      <c r="BW197" s="256">
        <v>1</v>
      </c>
      <c r="BX197" s="232">
        <f t="shared" si="1045"/>
        <v>1</v>
      </c>
      <c r="BY197" s="233">
        <f t="shared" si="1046"/>
        <v>1</v>
      </c>
      <c r="BZ197" s="225">
        <f t="shared" si="1047"/>
        <v>347</v>
      </c>
      <c r="CA197" s="233">
        <f t="shared" si="1048"/>
        <v>370</v>
      </c>
      <c r="CB197" s="225">
        <f t="shared" si="1049"/>
        <v>347</v>
      </c>
      <c r="CC197" s="233">
        <f t="shared" si="1050"/>
        <v>370</v>
      </c>
      <c r="CD197" s="336">
        <v>4.8</v>
      </c>
      <c r="CE197" s="286">
        <v>4.8</v>
      </c>
      <c r="CF197" s="232">
        <f t="shared" si="1051"/>
        <v>1656</v>
      </c>
      <c r="CG197" s="233">
        <f t="shared" si="1052"/>
        <v>1761.6</v>
      </c>
      <c r="CH197" s="336">
        <v>14</v>
      </c>
      <c r="CI197" s="286">
        <v>5.5</v>
      </c>
      <c r="CJ197" s="232">
        <f t="shared" si="1053"/>
        <v>14</v>
      </c>
      <c r="CK197" s="233">
        <f t="shared" si="1054"/>
        <v>11</v>
      </c>
      <c r="CL197" s="336">
        <v>7</v>
      </c>
      <c r="CM197" s="286">
        <v>10</v>
      </c>
      <c r="CN197" s="232">
        <f t="shared" si="1055"/>
        <v>7</v>
      </c>
      <c r="CO197" s="233">
        <f t="shared" si="1056"/>
        <v>10</v>
      </c>
      <c r="CP197" s="232">
        <f t="shared" si="1057"/>
        <v>4.8328530259365996</v>
      </c>
      <c r="CQ197" s="546">
        <f t="shared" si="1058"/>
        <v>4.8178378378378373</v>
      </c>
      <c r="CR197" s="232">
        <f t="shared" si="1059"/>
        <v>1677</v>
      </c>
      <c r="CS197" s="233">
        <f t="shared" si="1060"/>
        <v>1782.5999999999997</v>
      </c>
      <c r="CT197" s="257">
        <v>131.5</v>
      </c>
      <c r="CU197" s="253">
        <v>132.6</v>
      </c>
      <c r="CV197" s="232">
        <f t="shared" si="1061"/>
        <v>45367.5</v>
      </c>
      <c r="CW197" s="233">
        <f t="shared" si="1062"/>
        <v>48664.2</v>
      </c>
      <c r="CX197" s="257">
        <v>188</v>
      </c>
      <c r="CY197" s="253">
        <v>100</v>
      </c>
      <c r="CZ197" s="232">
        <f t="shared" si="1063"/>
        <v>188</v>
      </c>
      <c r="DA197" s="233">
        <f t="shared" si="1064"/>
        <v>200</v>
      </c>
      <c r="DB197" s="254">
        <v>187</v>
      </c>
      <c r="DC197" s="253">
        <v>199</v>
      </c>
      <c r="DD197" s="232">
        <f t="shared" si="1065"/>
        <v>187</v>
      </c>
      <c r="DE197" s="233">
        <f t="shared" si="1066"/>
        <v>199</v>
      </c>
      <c r="DF197" s="232">
        <f t="shared" si="1067"/>
        <v>131.82276657060518</v>
      </c>
      <c r="DG197" s="233">
        <f t="shared" si="1068"/>
        <v>132.60324324324324</v>
      </c>
      <c r="DH197" s="232">
        <f t="shared" si="1069"/>
        <v>45742.5</v>
      </c>
      <c r="DI197" s="233">
        <f t="shared" si="1070"/>
        <v>49063.199999999997</v>
      </c>
      <c r="DJ197" s="232">
        <f t="shared" si="1071"/>
        <v>348</v>
      </c>
      <c r="DK197" s="233">
        <f t="shared" si="1072"/>
        <v>371</v>
      </c>
      <c r="DL197" s="232">
        <f t="shared" si="1073"/>
        <v>348</v>
      </c>
      <c r="DM197" s="233">
        <f t="shared" si="1074"/>
        <v>371</v>
      </c>
      <c r="DN197" s="545">
        <f t="shared" si="1075"/>
        <v>4.8362068965517242</v>
      </c>
      <c r="DO197" s="546">
        <f t="shared" si="1076"/>
        <v>4.8318059299191365</v>
      </c>
      <c r="DP197" s="232">
        <f t="shared" si="1077"/>
        <v>1683</v>
      </c>
      <c r="DQ197" s="233">
        <f t="shared" si="1078"/>
        <v>1792.5999999999997</v>
      </c>
      <c r="DR197" s="232">
        <f t="shared" si="1079"/>
        <v>131.94683908045977</v>
      </c>
      <c r="DS197" s="233">
        <f t="shared" si="1080"/>
        <v>132.69865229110511</v>
      </c>
      <c r="DT197" s="232">
        <f t="shared" si="1081"/>
        <v>45917.5</v>
      </c>
      <c r="DU197" s="233">
        <f t="shared" si="1082"/>
        <v>49231.199999999997</v>
      </c>
      <c r="DV197" s="257">
        <v>285</v>
      </c>
      <c r="DW197" s="256">
        <v>271</v>
      </c>
      <c r="DX197" s="232">
        <f t="shared" si="1083"/>
        <v>285</v>
      </c>
      <c r="DY197" s="233">
        <f t="shared" si="1084"/>
        <v>271</v>
      </c>
      <c r="DZ197" s="257">
        <v>26</v>
      </c>
      <c r="EA197" s="256">
        <v>31</v>
      </c>
      <c r="EB197" s="232">
        <f t="shared" si="1085"/>
        <v>26</v>
      </c>
      <c r="EC197" s="233">
        <f t="shared" si="1086"/>
        <v>31</v>
      </c>
      <c r="ED197" s="257">
        <v>3</v>
      </c>
      <c r="EE197" s="256">
        <v>2</v>
      </c>
      <c r="EF197" s="232">
        <f t="shared" si="1087"/>
        <v>3</v>
      </c>
      <c r="EG197" s="233">
        <f t="shared" si="1088"/>
        <v>2</v>
      </c>
      <c r="EH197" s="225">
        <f t="shared" si="1089"/>
        <v>314</v>
      </c>
      <c r="EI197" s="233">
        <f t="shared" si="1090"/>
        <v>304</v>
      </c>
      <c r="EJ197" s="225">
        <f t="shared" si="1091"/>
        <v>314</v>
      </c>
      <c r="EK197" s="233">
        <f t="shared" si="1092"/>
        <v>304</v>
      </c>
      <c r="EL197" s="336">
        <v>3.8</v>
      </c>
      <c r="EM197" s="286">
        <v>3.8</v>
      </c>
      <c r="EN197" s="232">
        <f t="shared" si="1093"/>
        <v>1083</v>
      </c>
      <c r="EO197" s="233">
        <f t="shared" si="1094"/>
        <v>1029.8</v>
      </c>
      <c r="EP197" s="336">
        <v>5.2</v>
      </c>
      <c r="EQ197" s="286">
        <v>4.3</v>
      </c>
      <c r="ER197" s="232">
        <f t="shared" si="1095"/>
        <v>135.20000000000002</v>
      </c>
      <c r="ES197" s="233">
        <f t="shared" si="1096"/>
        <v>133.29999999999998</v>
      </c>
      <c r="ET197" s="336">
        <v>8.6999999999999993</v>
      </c>
      <c r="EU197" s="286">
        <v>10</v>
      </c>
      <c r="EV197" s="232">
        <f t="shared" si="1097"/>
        <v>26.099999999999998</v>
      </c>
      <c r="EW197" s="233">
        <f t="shared" si="1098"/>
        <v>20</v>
      </c>
      <c r="EX197" s="545">
        <f t="shared" si="1099"/>
        <v>3.9627388535031844</v>
      </c>
      <c r="EY197" s="546">
        <f t="shared" si="1100"/>
        <v>3.8917763157894734</v>
      </c>
      <c r="EZ197" s="232">
        <f t="shared" si="1101"/>
        <v>1244.3</v>
      </c>
      <c r="FA197" s="233">
        <f t="shared" si="1102"/>
        <v>1183.0999999999999</v>
      </c>
      <c r="FB197" s="257">
        <v>93.1</v>
      </c>
      <c r="FC197" s="253">
        <v>91.1</v>
      </c>
      <c r="FD197" s="232">
        <f t="shared" si="1103"/>
        <v>26533.5</v>
      </c>
      <c r="FE197" s="233">
        <f t="shared" si="1104"/>
        <v>24688.1</v>
      </c>
      <c r="FF197" s="257">
        <v>78.599999999999994</v>
      </c>
      <c r="FG197" s="253">
        <v>88.4</v>
      </c>
      <c r="FH197" s="232">
        <f t="shared" si="1105"/>
        <v>2043.6</v>
      </c>
      <c r="FI197" s="233">
        <f t="shared" si="1106"/>
        <v>2740.4</v>
      </c>
      <c r="FJ197" s="254">
        <v>111.3</v>
      </c>
      <c r="FK197" s="253">
        <v>76.5</v>
      </c>
      <c r="FL197" s="232">
        <f t="shared" si="1107"/>
        <v>333.9</v>
      </c>
      <c r="FM197" s="233">
        <f t="shared" si="1108"/>
        <v>153</v>
      </c>
      <c r="FN197" s="232">
        <f t="shared" si="1109"/>
        <v>92.073248407643305</v>
      </c>
      <c r="FO197" s="233">
        <f t="shared" si="1110"/>
        <v>90.72861842105263</v>
      </c>
      <c r="FP197" s="232">
        <f t="shared" si="1111"/>
        <v>28910.999999999996</v>
      </c>
      <c r="FQ197" s="233">
        <f t="shared" si="1112"/>
        <v>27581.5</v>
      </c>
      <c r="FR197" s="254">
        <v>10</v>
      </c>
      <c r="FS197" s="735">
        <v>10</v>
      </c>
      <c r="FT197" s="232">
        <f t="shared" si="1113"/>
        <v>10</v>
      </c>
      <c r="FU197" s="233">
        <f t="shared" si="1114"/>
        <v>10</v>
      </c>
      <c r="FV197" s="254">
        <v>14.1</v>
      </c>
      <c r="FW197" s="735">
        <v>7.4</v>
      </c>
      <c r="FX197" s="232">
        <f t="shared" si="1115"/>
        <v>141</v>
      </c>
      <c r="FY197" s="233">
        <f t="shared" si="1116"/>
        <v>74</v>
      </c>
      <c r="FZ197" s="254">
        <v>110.6</v>
      </c>
      <c r="GA197" s="735">
        <v>114.3</v>
      </c>
      <c r="GB197" s="232">
        <f t="shared" si="1117"/>
        <v>1106</v>
      </c>
      <c r="GC197" s="233">
        <f t="shared" si="1118"/>
        <v>1143</v>
      </c>
      <c r="GD197" s="249">
        <f t="shared" si="1119"/>
        <v>631</v>
      </c>
      <c r="GE197" s="233">
        <f t="shared" si="1120"/>
        <v>639</v>
      </c>
      <c r="GF197" s="232">
        <f t="shared" si="1121"/>
        <v>631</v>
      </c>
      <c r="GG197" s="233">
        <f t="shared" si="1122"/>
        <v>639</v>
      </c>
      <c r="GH197" s="232">
        <f t="shared" si="1123"/>
        <v>2745</v>
      </c>
      <c r="GI197" s="233">
        <f t="shared" si="1124"/>
        <v>2801.3999999999996</v>
      </c>
      <c r="GJ197" s="232">
        <f t="shared" si="1125"/>
        <v>72076</v>
      </c>
      <c r="GK197" s="233">
        <f t="shared" si="1126"/>
        <v>73520.299999999988</v>
      </c>
      <c r="GL197" s="249">
        <f t="shared" si="1127"/>
        <v>27</v>
      </c>
      <c r="GM197" s="233">
        <f t="shared" si="1128"/>
        <v>33</v>
      </c>
      <c r="GN197" s="232">
        <f t="shared" si="1129"/>
        <v>27</v>
      </c>
      <c r="GO197" s="233">
        <f t="shared" si="1130"/>
        <v>33</v>
      </c>
      <c r="GP197" s="232">
        <f t="shared" si="1131"/>
        <v>149.20000000000002</v>
      </c>
      <c r="GQ197" s="233">
        <f t="shared" si="1132"/>
        <v>144.29999999999998</v>
      </c>
      <c r="GR197" s="232">
        <f t="shared" si="1133"/>
        <v>2231.6</v>
      </c>
      <c r="GS197" s="233">
        <f t="shared" si="1134"/>
        <v>2940.4</v>
      </c>
      <c r="GT197" s="249">
        <f t="shared" si="1135"/>
        <v>658</v>
      </c>
      <c r="GU197" s="233">
        <f t="shared" si="1136"/>
        <v>672</v>
      </c>
      <c r="GV197" s="232">
        <f t="shared" si="1137"/>
        <v>658</v>
      </c>
      <c r="GW197" s="233">
        <f t="shared" si="1138"/>
        <v>672</v>
      </c>
      <c r="GX197" s="232">
        <f t="shared" si="1139"/>
        <v>2894.2</v>
      </c>
      <c r="GY197" s="233">
        <f t="shared" si="1140"/>
        <v>2945.7</v>
      </c>
      <c r="GZ197" s="232">
        <f t="shared" si="1141"/>
        <v>74307.600000000006</v>
      </c>
      <c r="HA197" s="233">
        <f t="shared" si="1142"/>
        <v>76460.699999999983</v>
      </c>
      <c r="HB197" s="249">
        <f t="shared" si="1143"/>
        <v>4</v>
      </c>
      <c r="HC197" s="233">
        <f t="shared" si="1144"/>
        <v>3</v>
      </c>
      <c r="HD197" s="232">
        <f t="shared" si="1145"/>
        <v>4</v>
      </c>
      <c r="HE197" s="233">
        <f t="shared" si="1146"/>
        <v>3</v>
      </c>
      <c r="HF197" s="232">
        <f t="shared" si="1147"/>
        <v>33.099999999999994</v>
      </c>
      <c r="HG197" s="233">
        <f t="shared" si="1148"/>
        <v>30</v>
      </c>
      <c r="HH197" s="232">
        <f t="shared" si="1149"/>
        <v>520.9</v>
      </c>
      <c r="HI197" s="233">
        <f t="shared" si="1150"/>
        <v>352</v>
      </c>
      <c r="HJ197" s="249">
        <f t="shared" si="1151"/>
        <v>3068.3</v>
      </c>
      <c r="HK197" s="233">
        <f t="shared" si="1152"/>
        <v>3049.7</v>
      </c>
      <c r="HL197" s="232">
        <f t="shared" si="1153"/>
        <v>75934.5</v>
      </c>
      <c r="HM197" s="232">
        <f t="shared" si="1154"/>
        <v>77955.7</v>
      </c>
    </row>
    <row r="198" spans="1:221" ht="15">
      <c r="A198" s="439" t="s">
        <v>42</v>
      </c>
      <c r="B198" s="440" t="s">
        <v>855</v>
      </c>
      <c r="C198" s="441"/>
      <c r="D198" s="442">
        <v>197887</v>
      </c>
      <c r="E198" s="350">
        <v>8</v>
      </c>
      <c r="F198" s="332">
        <v>584</v>
      </c>
      <c r="G198" s="253">
        <v>723</v>
      </c>
      <c r="H198" s="254">
        <v>9</v>
      </c>
      <c r="I198" s="743">
        <v>33</v>
      </c>
      <c r="J198" s="232">
        <f t="shared" si="1006"/>
        <v>575</v>
      </c>
      <c r="K198" s="233">
        <f t="shared" si="1007"/>
        <v>690</v>
      </c>
      <c r="L198" s="333">
        <v>67.806231155778889</v>
      </c>
      <c r="M198" s="333">
        <v>67.806231155778889</v>
      </c>
      <c r="N198" s="232">
        <f t="shared" si="856"/>
        <v>575</v>
      </c>
      <c r="O198" s="233">
        <f t="shared" si="1008"/>
        <v>690</v>
      </c>
      <c r="P198" s="232">
        <f t="shared" si="1009"/>
        <v>571</v>
      </c>
      <c r="Q198" s="233">
        <f t="shared" si="1010"/>
        <v>0</v>
      </c>
      <c r="R198" s="254">
        <v>70</v>
      </c>
      <c r="S198" s="443">
        <v>86</v>
      </c>
      <c r="T198" s="232">
        <f t="shared" si="1011"/>
        <v>70</v>
      </c>
      <c r="U198" s="233">
        <f t="shared" si="1012"/>
        <v>0</v>
      </c>
      <c r="V198" s="257">
        <v>41</v>
      </c>
      <c r="W198" s="444">
        <v>44</v>
      </c>
      <c r="X198" s="232">
        <f t="shared" si="1013"/>
        <v>41</v>
      </c>
      <c r="Y198" s="233">
        <f t="shared" si="1014"/>
        <v>0</v>
      </c>
      <c r="Z198" s="257">
        <v>5</v>
      </c>
      <c r="AA198" s="444">
        <v>4</v>
      </c>
      <c r="AB198" s="232">
        <f t="shared" si="1015"/>
        <v>5</v>
      </c>
      <c r="AC198" s="233">
        <f t="shared" si="1016"/>
        <v>0</v>
      </c>
      <c r="AD198" s="225">
        <f t="shared" si="1017"/>
        <v>116</v>
      </c>
      <c r="AE198" s="233">
        <f t="shared" si="1018"/>
        <v>134</v>
      </c>
      <c r="AF198" s="225">
        <f t="shared" si="1019"/>
        <v>116</v>
      </c>
      <c r="AG198" s="233">
        <f t="shared" si="1020"/>
        <v>0</v>
      </c>
      <c r="AH198" s="245">
        <v>3.2285714285714286</v>
      </c>
      <c r="AI198" s="445">
        <v>2.8662790697674421</v>
      </c>
      <c r="AJ198" s="232">
        <f t="shared" si="1021"/>
        <v>226</v>
      </c>
      <c r="AK198" s="233">
        <f t="shared" si="1022"/>
        <v>246.50000000000003</v>
      </c>
      <c r="AL198" s="245">
        <v>3.9634146341463414</v>
      </c>
      <c r="AM198" s="445">
        <v>3</v>
      </c>
      <c r="AN198" s="232">
        <f t="shared" si="1023"/>
        <v>162.5</v>
      </c>
      <c r="AO198" s="233">
        <f t="shared" si="1024"/>
        <v>132</v>
      </c>
      <c r="AP198" s="245">
        <v>5</v>
      </c>
      <c r="AQ198" s="445">
        <v>3.5</v>
      </c>
      <c r="AR198" s="232">
        <f t="shared" si="1025"/>
        <v>25</v>
      </c>
      <c r="AS198" s="233">
        <f t="shared" si="1026"/>
        <v>14</v>
      </c>
      <c r="AT198" s="545">
        <f t="shared" si="1027"/>
        <v>3.5646551724137931</v>
      </c>
      <c r="AU198" s="546">
        <f t="shared" si="1028"/>
        <v>2.9291044776119404</v>
      </c>
      <c r="AV198" s="232">
        <f t="shared" si="1029"/>
        <v>413.5</v>
      </c>
      <c r="AW198" s="233">
        <f t="shared" si="1030"/>
        <v>392.5</v>
      </c>
      <c r="AX198" s="257">
        <v>84.525000000000006</v>
      </c>
      <c r="AY198" s="444"/>
      <c r="AZ198" s="232">
        <f t="shared" si="1031"/>
        <v>5916.75</v>
      </c>
      <c r="BA198" s="233">
        <f t="shared" si="1032"/>
        <v>0</v>
      </c>
      <c r="BB198" s="257">
        <v>86.82352941176471</v>
      </c>
      <c r="BC198" s="444"/>
      <c r="BD198" s="232">
        <f t="shared" si="1033"/>
        <v>3559.7647058823532</v>
      </c>
      <c r="BE198" s="233">
        <f t="shared" si="1034"/>
        <v>0</v>
      </c>
      <c r="BF198" s="254">
        <v>106</v>
      </c>
      <c r="BG198" s="253"/>
      <c r="BH198" s="232">
        <f t="shared" si="1035"/>
        <v>530</v>
      </c>
      <c r="BI198" s="233">
        <f t="shared" si="1036"/>
        <v>0</v>
      </c>
      <c r="BJ198" s="232">
        <f t="shared" si="1037"/>
        <v>86.263057809330633</v>
      </c>
      <c r="BK198" s="233">
        <f t="shared" si="1038"/>
        <v>0</v>
      </c>
      <c r="BL198" s="232">
        <f t="shared" si="1039"/>
        <v>10006.514705882353</v>
      </c>
      <c r="BM198" s="233">
        <f t="shared" si="1040"/>
        <v>0</v>
      </c>
      <c r="BN198" s="257">
        <v>167</v>
      </c>
      <c r="BO198" s="256">
        <v>164</v>
      </c>
      <c r="BP198" s="232">
        <f t="shared" si="1041"/>
        <v>167</v>
      </c>
      <c r="BQ198" s="233">
        <f t="shared" si="1042"/>
        <v>0</v>
      </c>
      <c r="BR198" s="257">
        <v>229</v>
      </c>
      <c r="BS198" s="444">
        <v>142</v>
      </c>
      <c r="BT198" s="232">
        <f t="shared" si="1043"/>
        <v>229</v>
      </c>
      <c r="BU198" s="233">
        <f t="shared" si="1044"/>
        <v>0</v>
      </c>
      <c r="BV198" s="257">
        <v>4</v>
      </c>
      <c r="BW198" s="444">
        <v>3</v>
      </c>
      <c r="BX198" s="232">
        <f t="shared" si="1045"/>
        <v>0</v>
      </c>
      <c r="BY198" s="233">
        <f t="shared" si="1046"/>
        <v>0</v>
      </c>
      <c r="BZ198" s="225">
        <f t="shared" si="1047"/>
        <v>400</v>
      </c>
      <c r="CA198" s="233">
        <f t="shared" si="1048"/>
        <v>309</v>
      </c>
      <c r="CB198" s="225">
        <f t="shared" si="1049"/>
        <v>400</v>
      </c>
      <c r="CC198" s="233">
        <f t="shared" si="1050"/>
        <v>0</v>
      </c>
      <c r="CD198" s="336">
        <v>4.1407185628742518</v>
      </c>
      <c r="CE198" s="445">
        <v>3.9176829268292681</v>
      </c>
      <c r="CF198" s="232">
        <f t="shared" si="1051"/>
        <v>691.5</v>
      </c>
      <c r="CG198" s="233">
        <f t="shared" si="1052"/>
        <v>642.5</v>
      </c>
      <c r="CH198" s="336">
        <v>5.2816593886462879</v>
      </c>
      <c r="CI198" s="445">
        <v>4.8838028169014081</v>
      </c>
      <c r="CJ198" s="232">
        <f t="shared" si="1053"/>
        <v>1209.5</v>
      </c>
      <c r="CK198" s="233">
        <f t="shared" si="1054"/>
        <v>693.5</v>
      </c>
      <c r="CL198" s="336">
        <v>3.125</v>
      </c>
      <c r="CM198" s="445">
        <v>4.5</v>
      </c>
      <c r="CN198" s="232">
        <f t="shared" si="1055"/>
        <v>12.5</v>
      </c>
      <c r="CO198" s="233">
        <f t="shared" si="1056"/>
        <v>13.5</v>
      </c>
      <c r="CP198" s="232">
        <f t="shared" si="1057"/>
        <v>4.7837500000000004</v>
      </c>
      <c r="CQ198" s="546">
        <f t="shared" si="1058"/>
        <v>4.3673139158576051</v>
      </c>
      <c r="CR198" s="232">
        <f t="shared" si="1059"/>
        <v>1913.5000000000002</v>
      </c>
      <c r="CS198" s="233">
        <f t="shared" si="1060"/>
        <v>1349.5</v>
      </c>
      <c r="CT198" s="257">
        <v>94.615384615384613</v>
      </c>
      <c r="CU198" s="444"/>
      <c r="CV198" s="232">
        <f t="shared" si="1061"/>
        <v>15800.76923076923</v>
      </c>
      <c r="CW198" s="233">
        <f t="shared" si="1062"/>
        <v>0</v>
      </c>
      <c r="CX198" s="257">
        <v>82.936274509803923</v>
      </c>
      <c r="CY198" s="444"/>
      <c r="CZ198" s="232">
        <f t="shared" si="1063"/>
        <v>18992.406862745098</v>
      </c>
      <c r="DA198" s="233">
        <f t="shared" si="1064"/>
        <v>0</v>
      </c>
      <c r="DB198" s="257"/>
      <c r="DC198" s="444"/>
      <c r="DD198" s="232">
        <f t="shared" si="1065"/>
        <v>0</v>
      </c>
      <c r="DE198" s="233">
        <f t="shared" si="1066"/>
        <v>0</v>
      </c>
      <c r="DF198" s="232">
        <f t="shared" si="1067"/>
        <v>86.982940233785811</v>
      </c>
      <c r="DG198" s="233">
        <f t="shared" si="1068"/>
        <v>0</v>
      </c>
      <c r="DH198" s="232">
        <f t="shared" si="1069"/>
        <v>34793.176093514325</v>
      </c>
      <c r="DI198" s="233">
        <f t="shared" si="1070"/>
        <v>0</v>
      </c>
      <c r="DJ198" s="232">
        <f t="shared" si="1071"/>
        <v>516</v>
      </c>
      <c r="DK198" s="233">
        <f t="shared" si="1072"/>
        <v>443</v>
      </c>
      <c r="DL198" s="232">
        <f t="shared" si="1073"/>
        <v>516</v>
      </c>
      <c r="DM198" s="233">
        <f t="shared" si="1074"/>
        <v>0</v>
      </c>
      <c r="DN198" s="545">
        <f t="shared" si="1075"/>
        <v>4.5096899224806197</v>
      </c>
      <c r="DO198" s="546">
        <f t="shared" si="1076"/>
        <v>3.9322799097065464</v>
      </c>
      <c r="DP198" s="232">
        <f t="shared" si="1077"/>
        <v>2327</v>
      </c>
      <c r="DQ198" s="233">
        <f t="shared" si="1078"/>
        <v>1742</v>
      </c>
      <c r="DR198" s="232">
        <f t="shared" si="1079"/>
        <v>86.821106200381152</v>
      </c>
      <c r="DS198" s="233">
        <f t="shared" si="1080"/>
        <v>0</v>
      </c>
      <c r="DT198" s="232">
        <f t="shared" si="1081"/>
        <v>44799.690799396674</v>
      </c>
      <c r="DU198" s="233">
        <f t="shared" si="1082"/>
        <v>0</v>
      </c>
      <c r="DV198" s="257">
        <v>25</v>
      </c>
      <c r="DW198" s="256">
        <v>119</v>
      </c>
      <c r="DX198" s="232">
        <f t="shared" si="1083"/>
        <v>25</v>
      </c>
      <c r="DY198" s="233">
        <f t="shared" si="1084"/>
        <v>0</v>
      </c>
      <c r="DZ198" s="257">
        <v>34</v>
      </c>
      <c r="EA198" s="444">
        <v>124</v>
      </c>
      <c r="EB198" s="232">
        <f t="shared" si="1085"/>
        <v>34</v>
      </c>
      <c r="EC198" s="233">
        <f t="shared" si="1086"/>
        <v>0</v>
      </c>
      <c r="ED198" s="257"/>
      <c r="EE198" s="444">
        <v>4</v>
      </c>
      <c r="EF198" s="232">
        <f t="shared" si="1087"/>
        <v>0</v>
      </c>
      <c r="EG198" s="233">
        <f t="shared" si="1088"/>
        <v>0</v>
      </c>
      <c r="EH198" s="225">
        <f t="shared" si="1089"/>
        <v>59</v>
      </c>
      <c r="EI198" s="233">
        <f t="shared" si="1090"/>
        <v>247</v>
      </c>
      <c r="EJ198" s="225">
        <f t="shared" si="1091"/>
        <v>59</v>
      </c>
      <c r="EK198" s="233">
        <f t="shared" si="1092"/>
        <v>0</v>
      </c>
      <c r="EL198" s="336">
        <v>2.72</v>
      </c>
      <c r="EM198" s="445">
        <v>2.9789915966386555</v>
      </c>
      <c r="EN198" s="232">
        <f t="shared" si="1093"/>
        <v>68</v>
      </c>
      <c r="EO198" s="233">
        <f t="shared" si="1094"/>
        <v>354.5</v>
      </c>
      <c r="EP198" s="336">
        <v>4.367647058823529</v>
      </c>
      <c r="EQ198" s="445">
        <v>3.556451612903226</v>
      </c>
      <c r="ER198" s="232">
        <f t="shared" si="1095"/>
        <v>148.5</v>
      </c>
      <c r="ES198" s="233">
        <f t="shared" si="1096"/>
        <v>441</v>
      </c>
      <c r="ET198" s="336"/>
      <c r="EU198" s="445">
        <v>5.125</v>
      </c>
      <c r="EV198" s="232">
        <f t="shared" si="1097"/>
        <v>0</v>
      </c>
      <c r="EW198" s="233">
        <f t="shared" si="1098"/>
        <v>20.5</v>
      </c>
      <c r="EX198" s="545">
        <f t="shared" si="1099"/>
        <v>3.6694915254237288</v>
      </c>
      <c r="EY198" s="546">
        <f t="shared" si="1100"/>
        <v>3.3036437246963564</v>
      </c>
      <c r="EZ198" s="232">
        <f t="shared" si="1101"/>
        <v>216.5</v>
      </c>
      <c r="FA198" s="233">
        <f t="shared" si="1102"/>
        <v>816</v>
      </c>
      <c r="FB198" s="257">
        <v>82.887096774193552</v>
      </c>
      <c r="FC198" s="444"/>
      <c r="FD198" s="232">
        <f t="shared" si="1103"/>
        <v>2072.177419354839</v>
      </c>
      <c r="FE198" s="233">
        <f t="shared" si="1104"/>
        <v>0</v>
      </c>
      <c r="FF198" s="257">
        <v>74.266187050359719</v>
      </c>
      <c r="FG198" s="444"/>
      <c r="FH198" s="232">
        <f t="shared" si="1105"/>
        <v>2525.0503597122306</v>
      </c>
      <c r="FI198" s="233">
        <f t="shared" si="1106"/>
        <v>0</v>
      </c>
      <c r="FJ198" s="257">
        <v>67.400000000000006</v>
      </c>
      <c r="FK198" s="444"/>
      <c r="FL198" s="232">
        <f t="shared" si="1107"/>
        <v>0</v>
      </c>
      <c r="FM198" s="233">
        <f t="shared" si="1108"/>
        <v>0</v>
      </c>
      <c r="FN198" s="232">
        <f t="shared" si="1109"/>
        <v>77.919114899441851</v>
      </c>
      <c r="FO198" s="233">
        <f t="shared" si="1110"/>
        <v>0</v>
      </c>
      <c r="FP198" s="232">
        <f t="shared" si="1111"/>
        <v>4597.2277790670696</v>
      </c>
      <c r="FQ198" s="233">
        <f t="shared" si="1112"/>
        <v>0</v>
      </c>
      <c r="FR198" s="254"/>
      <c r="FS198" s="253"/>
      <c r="FT198" s="232">
        <f t="shared" si="1113"/>
        <v>0</v>
      </c>
      <c r="FU198" s="233">
        <f t="shared" si="1114"/>
        <v>0</v>
      </c>
      <c r="FV198" s="254"/>
      <c r="FW198" s="253"/>
      <c r="FX198" s="232">
        <f t="shared" si="1115"/>
        <v>0</v>
      </c>
      <c r="FY198" s="233">
        <f t="shared" si="1116"/>
        <v>0</v>
      </c>
      <c r="FZ198" s="254"/>
      <c r="GA198" s="253"/>
      <c r="GB198" s="232">
        <f t="shared" si="1117"/>
        <v>0</v>
      </c>
      <c r="GC198" s="233">
        <f t="shared" si="1118"/>
        <v>0</v>
      </c>
      <c r="GD198" s="249">
        <f t="shared" si="1119"/>
        <v>262</v>
      </c>
      <c r="GE198" s="233">
        <f t="shared" si="1120"/>
        <v>369</v>
      </c>
      <c r="GF198" s="232">
        <f t="shared" si="1121"/>
        <v>262</v>
      </c>
      <c r="GG198" s="233">
        <f t="shared" si="1122"/>
        <v>0</v>
      </c>
      <c r="GH198" s="232">
        <f t="shared" si="1123"/>
        <v>985.5</v>
      </c>
      <c r="GI198" s="233">
        <f t="shared" si="1124"/>
        <v>1243.5</v>
      </c>
      <c r="GJ198" s="232">
        <f t="shared" si="1125"/>
        <v>23789.696650124068</v>
      </c>
      <c r="GK198" s="233" t="str">
        <f t="shared" si="1126"/>
        <v/>
      </c>
      <c r="GL198" s="249">
        <f t="shared" si="1127"/>
        <v>304</v>
      </c>
      <c r="GM198" s="233">
        <f t="shared" si="1128"/>
        <v>310</v>
      </c>
      <c r="GN198" s="232">
        <f t="shared" si="1129"/>
        <v>304</v>
      </c>
      <c r="GO198" s="233">
        <f t="shared" si="1130"/>
        <v>0</v>
      </c>
      <c r="GP198" s="232">
        <f t="shared" si="1131"/>
        <v>1520.5</v>
      </c>
      <c r="GQ198" s="233">
        <f t="shared" si="1132"/>
        <v>1266.5</v>
      </c>
      <c r="GR198" s="232">
        <f t="shared" si="1133"/>
        <v>25077.221928339681</v>
      </c>
      <c r="GS198" s="233">
        <f t="shared" si="1134"/>
        <v>0</v>
      </c>
      <c r="GT198" s="249">
        <f t="shared" si="1135"/>
        <v>566</v>
      </c>
      <c r="GU198" s="233">
        <f t="shared" si="1136"/>
        <v>679</v>
      </c>
      <c r="GV198" s="232">
        <f t="shared" si="1137"/>
        <v>566</v>
      </c>
      <c r="GW198" s="233">
        <f t="shared" si="1138"/>
        <v>0</v>
      </c>
      <c r="GX198" s="232">
        <f t="shared" si="1139"/>
        <v>2506</v>
      </c>
      <c r="GY198" s="233">
        <f t="shared" si="1140"/>
        <v>2510</v>
      </c>
      <c r="GZ198" s="232">
        <f t="shared" si="1141"/>
        <v>48866.918578463752</v>
      </c>
      <c r="HA198" s="233" t="str">
        <f t="shared" si="1142"/>
        <v/>
      </c>
      <c r="HB198" s="249">
        <f t="shared" si="1143"/>
        <v>9</v>
      </c>
      <c r="HC198" s="233">
        <f t="shared" si="1144"/>
        <v>11</v>
      </c>
      <c r="HD198" s="232">
        <f t="shared" si="1145"/>
        <v>5</v>
      </c>
      <c r="HE198" s="233">
        <f t="shared" si="1146"/>
        <v>0</v>
      </c>
      <c r="HF198" s="232">
        <f t="shared" si="1147"/>
        <v>37.5</v>
      </c>
      <c r="HG198" s="233">
        <f t="shared" si="1148"/>
        <v>48</v>
      </c>
      <c r="HH198" s="232">
        <f t="shared" si="1149"/>
        <v>530</v>
      </c>
      <c r="HI198" s="233" t="str">
        <f t="shared" si="1150"/>
        <v/>
      </c>
      <c r="HJ198" s="249">
        <f t="shared" si="1151"/>
        <v>2543.5</v>
      </c>
      <c r="HK198" s="233">
        <f t="shared" si="1152"/>
        <v>2558</v>
      </c>
      <c r="HL198" s="232">
        <f t="shared" si="1153"/>
        <v>49396.918578463745</v>
      </c>
      <c r="HM198" s="232" t="str">
        <f t="shared" si="1154"/>
        <v/>
      </c>
    </row>
    <row r="199" spans="1:221" ht="15">
      <c r="A199" s="439" t="s">
        <v>42</v>
      </c>
      <c r="B199" s="440" t="s">
        <v>856</v>
      </c>
      <c r="C199" s="441"/>
      <c r="D199" s="442">
        <v>198154</v>
      </c>
      <c r="E199" s="350">
        <v>8</v>
      </c>
      <c r="F199" s="332">
        <v>892</v>
      </c>
      <c r="G199" s="253">
        <v>1056</v>
      </c>
      <c r="H199" s="254">
        <v>37</v>
      </c>
      <c r="I199" s="743">
        <v>63</v>
      </c>
      <c r="J199" s="232">
        <f t="shared" si="1006"/>
        <v>855</v>
      </c>
      <c r="K199" s="233">
        <f t="shared" si="1007"/>
        <v>993</v>
      </c>
      <c r="L199" s="333">
        <v>65.856807511737088</v>
      </c>
      <c r="M199" s="333">
        <v>65.856807511737088</v>
      </c>
      <c r="N199" s="232">
        <f t="shared" si="856"/>
        <v>855</v>
      </c>
      <c r="O199" s="233">
        <f t="shared" si="1008"/>
        <v>993</v>
      </c>
      <c r="P199" s="232">
        <f t="shared" si="1009"/>
        <v>855</v>
      </c>
      <c r="Q199" s="233">
        <f t="shared" si="1010"/>
        <v>0</v>
      </c>
      <c r="R199" s="254">
        <v>46</v>
      </c>
      <c r="S199" s="443">
        <v>47</v>
      </c>
      <c r="T199" s="232">
        <f t="shared" si="1011"/>
        <v>46</v>
      </c>
      <c r="U199" s="233">
        <f t="shared" si="1012"/>
        <v>0</v>
      </c>
      <c r="V199" s="257">
        <v>37</v>
      </c>
      <c r="W199" s="444">
        <v>65</v>
      </c>
      <c r="X199" s="232">
        <f t="shared" si="1013"/>
        <v>37</v>
      </c>
      <c r="Y199" s="233">
        <f t="shared" si="1014"/>
        <v>0</v>
      </c>
      <c r="Z199" s="257">
        <v>4</v>
      </c>
      <c r="AA199" s="444">
        <v>5</v>
      </c>
      <c r="AB199" s="232">
        <f t="shared" si="1015"/>
        <v>4</v>
      </c>
      <c r="AC199" s="233">
        <f t="shared" si="1016"/>
        <v>0</v>
      </c>
      <c r="AD199" s="225">
        <f t="shared" si="1017"/>
        <v>87</v>
      </c>
      <c r="AE199" s="233">
        <f t="shared" si="1018"/>
        <v>117</v>
      </c>
      <c r="AF199" s="225">
        <f t="shared" si="1019"/>
        <v>87</v>
      </c>
      <c r="AG199" s="233">
        <f t="shared" si="1020"/>
        <v>0</v>
      </c>
      <c r="AH199" s="245">
        <v>3.1956521739130435</v>
      </c>
      <c r="AI199" s="445">
        <v>3.6808510638297873</v>
      </c>
      <c r="AJ199" s="232">
        <f t="shared" si="1021"/>
        <v>147</v>
      </c>
      <c r="AK199" s="233">
        <f t="shared" si="1022"/>
        <v>173</v>
      </c>
      <c r="AL199" s="245">
        <v>3.4324324324324325</v>
      </c>
      <c r="AM199" s="445">
        <v>3.5153846153846153</v>
      </c>
      <c r="AN199" s="232">
        <f t="shared" si="1023"/>
        <v>127</v>
      </c>
      <c r="AO199" s="233">
        <f t="shared" si="1024"/>
        <v>228.5</v>
      </c>
      <c r="AP199" s="245">
        <v>4</v>
      </c>
      <c r="AQ199" s="445">
        <v>3.9</v>
      </c>
      <c r="AR199" s="232">
        <f t="shared" si="1025"/>
        <v>16</v>
      </c>
      <c r="AS199" s="233">
        <f t="shared" si="1026"/>
        <v>19.5</v>
      </c>
      <c r="AT199" s="545">
        <f t="shared" si="1027"/>
        <v>3.3333333333333335</v>
      </c>
      <c r="AU199" s="546">
        <f t="shared" si="1028"/>
        <v>3.5982905982905984</v>
      </c>
      <c r="AV199" s="232">
        <f t="shared" si="1029"/>
        <v>290</v>
      </c>
      <c r="AW199" s="233">
        <f t="shared" si="1030"/>
        <v>421</v>
      </c>
      <c r="AX199" s="257">
        <v>89.405405405405403</v>
      </c>
      <c r="AY199" s="444"/>
      <c r="AZ199" s="232">
        <f t="shared" si="1031"/>
        <v>4112.6486486486483</v>
      </c>
      <c r="BA199" s="233">
        <f t="shared" si="1032"/>
        <v>0</v>
      </c>
      <c r="BB199" s="257">
        <v>84.65384615384616</v>
      </c>
      <c r="BC199" s="444"/>
      <c r="BD199" s="232">
        <f t="shared" si="1033"/>
        <v>3132.1923076923081</v>
      </c>
      <c r="BE199" s="233">
        <f t="shared" si="1034"/>
        <v>0</v>
      </c>
      <c r="BF199" s="254">
        <v>65</v>
      </c>
      <c r="BG199" s="253"/>
      <c r="BH199" s="232">
        <f t="shared" si="1035"/>
        <v>260</v>
      </c>
      <c r="BI199" s="233">
        <f t="shared" si="1036"/>
        <v>0</v>
      </c>
      <c r="BJ199" s="232">
        <f t="shared" si="1037"/>
        <v>86.262539728056979</v>
      </c>
      <c r="BK199" s="233">
        <f t="shared" si="1038"/>
        <v>0</v>
      </c>
      <c r="BL199" s="232">
        <f t="shared" si="1039"/>
        <v>7504.8409563409568</v>
      </c>
      <c r="BM199" s="233">
        <f t="shared" si="1040"/>
        <v>0</v>
      </c>
      <c r="BN199" s="257">
        <v>222</v>
      </c>
      <c r="BO199" s="256">
        <v>194</v>
      </c>
      <c r="BP199" s="232">
        <f t="shared" si="1041"/>
        <v>222</v>
      </c>
      <c r="BQ199" s="233">
        <f t="shared" si="1042"/>
        <v>0</v>
      </c>
      <c r="BR199" s="257">
        <v>355</v>
      </c>
      <c r="BS199" s="444">
        <v>259</v>
      </c>
      <c r="BT199" s="232">
        <f t="shared" si="1043"/>
        <v>355</v>
      </c>
      <c r="BU199" s="233">
        <f t="shared" si="1044"/>
        <v>0</v>
      </c>
      <c r="BV199" s="257">
        <v>22</v>
      </c>
      <c r="BW199" s="444">
        <v>22</v>
      </c>
      <c r="BX199" s="232">
        <f t="shared" si="1045"/>
        <v>22</v>
      </c>
      <c r="BY199" s="233">
        <f t="shared" si="1046"/>
        <v>0</v>
      </c>
      <c r="BZ199" s="225">
        <f t="shared" si="1047"/>
        <v>599</v>
      </c>
      <c r="CA199" s="233">
        <f t="shared" si="1048"/>
        <v>475</v>
      </c>
      <c r="CB199" s="225">
        <f t="shared" si="1049"/>
        <v>599</v>
      </c>
      <c r="CC199" s="233">
        <f t="shared" si="1050"/>
        <v>0</v>
      </c>
      <c r="CD199" s="336">
        <v>4.4504504504504503</v>
      </c>
      <c r="CE199" s="445">
        <v>4.2706185567010309</v>
      </c>
      <c r="CF199" s="232">
        <f t="shared" si="1051"/>
        <v>988</v>
      </c>
      <c r="CG199" s="233">
        <f t="shared" si="1052"/>
        <v>828.5</v>
      </c>
      <c r="CH199" s="336">
        <v>4.4943661971830986</v>
      </c>
      <c r="CI199" s="445">
        <v>4.416988416988417</v>
      </c>
      <c r="CJ199" s="232">
        <f t="shared" si="1053"/>
        <v>1595.5</v>
      </c>
      <c r="CK199" s="233">
        <f t="shared" si="1054"/>
        <v>1144</v>
      </c>
      <c r="CL199" s="336">
        <v>3.5454545454545454</v>
      </c>
      <c r="CM199" s="445">
        <v>3.8863636363636362</v>
      </c>
      <c r="CN199" s="232">
        <f t="shared" si="1055"/>
        <v>78</v>
      </c>
      <c r="CO199" s="233">
        <f t="shared" si="1056"/>
        <v>85.5</v>
      </c>
      <c r="CP199" s="232">
        <f t="shared" si="1057"/>
        <v>4.4432387312186981</v>
      </c>
      <c r="CQ199" s="546">
        <f t="shared" si="1058"/>
        <v>4.3326315789473684</v>
      </c>
      <c r="CR199" s="232">
        <f t="shared" si="1059"/>
        <v>2661.5</v>
      </c>
      <c r="CS199" s="233">
        <f t="shared" si="1060"/>
        <v>2058</v>
      </c>
      <c r="CT199" s="257">
        <v>89.417808219178085</v>
      </c>
      <c r="CU199" s="444"/>
      <c r="CV199" s="232">
        <f t="shared" si="1061"/>
        <v>19850.753424657534</v>
      </c>
      <c r="CW199" s="233">
        <f t="shared" si="1062"/>
        <v>0</v>
      </c>
      <c r="CX199" s="257">
        <v>83.521951219512189</v>
      </c>
      <c r="CY199" s="444"/>
      <c r="CZ199" s="232">
        <f t="shared" si="1063"/>
        <v>29650.292682926829</v>
      </c>
      <c r="DA199" s="233">
        <f t="shared" si="1064"/>
        <v>0</v>
      </c>
      <c r="DB199" s="257">
        <v>87.263157894736835</v>
      </c>
      <c r="DC199" s="444"/>
      <c r="DD199" s="232">
        <f t="shared" si="1065"/>
        <v>1919.7894736842104</v>
      </c>
      <c r="DE199" s="233">
        <f t="shared" si="1066"/>
        <v>0</v>
      </c>
      <c r="DF199" s="232">
        <f t="shared" si="1067"/>
        <v>85.84446674669212</v>
      </c>
      <c r="DG199" s="233">
        <f t="shared" si="1068"/>
        <v>0</v>
      </c>
      <c r="DH199" s="232">
        <f t="shared" si="1069"/>
        <v>51420.835581268577</v>
      </c>
      <c r="DI199" s="233">
        <f t="shared" si="1070"/>
        <v>0</v>
      </c>
      <c r="DJ199" s="232">
        <f t="shared" si="1071"/>
        <v>686</v>
      </c>
      <c r="DK199" s="233">
        <f t="shared" si="1072"/>
        <v>592</v>
      </c>
      <c r="DL199" s="232">
        <f t="shared" si="1073"/>
        <v>686</v>
      </c>
      <c r="DM199" s="233">
        <f t="shared" si="1074"/>
        <v>0</v>
      </c>
      <c r="DN199" s="545">
        <f t="shared" si="1075"/>
        <v>4.3024781341107872</v>
      </c>
      <c r="DO199" s="546">
        <f t="shared" si="1076"/>
        <v>4.1875</v>
      </c>
      <c r="DP199" s="232">
        <f t="shared" si="1077"/>
        <v>2951.5</v>
      </c>
      <c r="DQ199" s="233">
        <f t="shared" si="1078"/>
        <v>2479</v>
      </c>
      <c r="DR199" s="232">
        <f t="shared" si="1079"/>
        <v>85.897487664153843</v>
      </c>
      <c r="DS199" s="233">
        <f t="shared" si="1080"/>
        <v>0</v>
      </c>
      <c r="DT199" s="232">
        <f t="shared" si="1081"/>
        <v>58925.676537609535</v>
      </c>
      <c r="DU199" s="233">
        <f t="shared" si="1082"/>
        <v>0</v>
      </c>
      <c r="DV199" s="257">
        <v>75</v>
      </c>
      <c r="DW199" s="256">
        <v>171</v>
      </c>
      <c r="DX199" s="232">
        <f t="shared" si="1083"/>
        <v>75</v>
      </c>
      <c r="DY199" s="233">
        <f t="shared" si="1084"/>
        <v>0</v>
      </c>
      <c r="DZ199" s="257">
        <v>86</v>
      </c>
      <c r="EA199" s="444">
        <v>215</v>
      </c>
      <c r="EB199" s="232">
        <f t="shared" si="1085"/>
        <v>86</v>
      </c>
      <c r="EC199" s="233">
        <f t="shared" si="1086"/>
        <v>0</v>
      </c>
      <c r="ED199" s="257">
        <v>8</v>
      </c>
      <c r="EE199" s="444">
        <v>15</v>
      </c>
      <c r="EF199" s="232">
        <f t="shared" si="1087"/>
        <v>8</v>
      </c>
      <c r="EG199" s="233">
        <f t="shared" si="1088"/>
        <v>0</v>
      </c>
      <c r="EH199" s="225">
        <f t="shared" si="1089"/>
        <v>169</v>
      </c>
      <c r="EI199" s="233">
        <f t="shared" si="1090"/>
        <v>401</v>
      </c>
      <c r="EJ199" s="225">
        <f t="shared" si="1091"/>
        <v>169</v>
      </c>
      <c r="EK199" s="233">
        <f t="shared" si="1092"/>
        <v>0</v>
      </c>
      <c r="EL199" s="336">
        <v>3.22</v>
      </c>
      <c r="EM199" s="445">
        <v>3.0087719298245612</v>
      </c>
      <c r="EN199" s="232">
        <f t="shared" si="1093"/>
        <v>241.50000000000003</v>
      </c>
      <c r="EO199" s="233">
        <f t="shared" si="1094"/>
        <v>514.5</v>
      </c>
      <c r="EP199" s="336">
        <v>4.6051401869158877</v>
      </c>
      <c r="EQ199" s="445">
        <v>3.5139534883720929</v>
      </c>
      <c r="ER199" s="232">
        <f t="shared" si="1095"/>
        <v>396.04205607476632</v>
      </c>
      <c r="ES199" s="233">
        <f t="shared" si="1096"/>
        <v>755.5</v>
      </c>
      <c r="ET199" s="336">
        <v>4.375</v>
      </c>
      <c r="EU199" s="445">
        <v>4.6666666666666998</v>
      </c>
      <c r="EV199" s="232">
        <f t="shared" si="1097"/>
        <v>35</v>
      </c>
      <c r="EW199" s="233">
        <f t="shared" si="1098"/>
        <v>70.000000000000497</v>
      </c>
      <c r="EX199" s="545">
        <f t="shared" si="1099"/>
        <v>3.9795387933418129</v>
      </c>
      <c r="EY199" s="546">
        <f t="shared" si="1100"/>
        <v>3.3416458852867841</v>
      </c>
      <c r="EZ199" s="232">
        <f t="shared" si="1101"/>
        <v>672.54205607476638</v>
      </c>
      <c r="FA199" s="233">
        <f t="shared" si="1102"/>
        <v>1340.0000000000005</v>
      </c>
      <c r="FB199" s="257">
        <v>83.722972972972968</v>
      </c>
      <c r="FC199" s="444"/>
      <c r="FD199" s="232">
        <f t="shared" si="1103"/>
        <v>6279.2229729729725</v>
      </c>
      <c r="FE199" s="233">
        <f t="shared" si="1104"/>
        <v>0</v>
      </c>
      <c r="FF199" s="257">
        <v>73.322429906542055</v>
      </c>
      <c r="FG199" s="444"/>
      <c r="FH199" s="232">
        <f t="shared" si="1105"/>
        <v>6305.7289719626169</v>
      </c>
      <c r="FI199" s="233">
        <f t="shared" si="1106"/>
        <v>0</v>
      </c>
      <c r="FJ199" s="257">
        <v>84</v>
      </c>
      <c r="FK199" s="444"/>
      <c r="FL199" s="232">
        <f t="shared" si="1107"/>
        <v>672</v>
      </c>
      <c r="FM199" s="233">
        <f t="shared" si="1108"/>
        <v>0</v>
      </c>
      <c r="FN199" s="232">
        <f t="shared" si="1109"/>
        <v>78.443502632754971</v>
      </c>
      <c r="FO199" s="233">
        <f t="shared" si="1110"/>
        <v>0</v>
      </c>
      <c r="FP199" s="232">
        <f t="shared" si="1111"/>
        <v>13256.95194493559</v>
      </c>
      <c r="FQ199" s="233">
        <f t="shared" si="1112"/>
        <v>0</v>
      </c>
      <c r="FR199" s="254"/>
      <c r="FS199" s="253"/>
      <c r="FT199" s="232">
        <f t="shared" si="1113"/>
        <v>0</v>
      </c>
      <c r="FU199" s="233">
        <f t="shared" si="1114"/>
        <v>0</v>
      </c>
      <c r="FV199" s="254"/>
      <c r="FW199" s="253"/>
      <c r="FX199" s="232">
        <f t="shared" si="1115"/>
        <v>0</v>
      </c>
      <c r="FY199" s="233">
        <f t="shared" si="1116"/>
        <v>0</v>
      </c>
      <c r="FZ199" s="254"/>
      <c r="GA199" s="253"/>
      <c r="GB199" s="232">
        <f t="shared" si="1117"/>
        <v>0</v>
      </c>
      <c r="GC199" s="233">
        <f t="shared" si="1118"/>
        <v>0</v>
      </c>
      <c r="GD199" s="249">
        <f t="shared" si="1119"/>
        <v>343</v>
      </c>
      <c r="GE199" s="233">
        <f t="shared" si="1120"/>
        <v>412</v>
      </c>
      <c r="GF199" s="232">
        <f t="shared" si="1121"/>
        <v>343</v>
      </c>
      <c r="GG199" s="233">
        <f t="shared" si="1122"/>
        <v>0</v>
      </c>
      <c r="GH199" s="232">
        <f t="shared" si="1123"/>
        <v>1376.5</v>
      </c>
      <c r="GI199" s="233">
        <f t="shared" si="1124"/>
        <v>1516</v>
      </c>
      <c r="GJ199" s="232">
        <f t="shared" si="1125"/>
        <v>30242.625046279158</v>
      </c>
      <c r="GK199" s="233" t="str">
        <f t="shared" si="1126"/>
        <v/>
      </c>
      <c r="GL199" s="249">
        <f t="shared" si="1127"/>
        <v>478</v>
      </c>
      <c r="GM199" s="233">
        <f t="shared" si="1128"/>
        <v>539</v>
      </c>
      <c r="GN199" s="232">
        <f t="shared" si="1129"/>
        <v>478</v>
      </c>
      <c r="GO199" s="233">
        <f t="shared" si="1130"/>
        <v>0</v>
      </c>
      <c r="GP199" s="232">
        <f t="shared" si="1131"/>
        <v>2118.5420560747662</v>
      </c>
      <c r="GQ199" s="233">
        <f t="shared" si="1132"/>
        <v>2128</v>
      </c>
      <c r="GR199" s="232">
        <f t="shared" si="1133"/>
        <v>39088.213962581751</v>
      </c>
      <c r="GS199" s="233">
        <f t="shared" si="1134"/>
        <v>0</v>
      </c>
      <c r="GT199" s="249">
        <f t="shared" si="1135"/>
        <v>821</v>
      </c>
      <c r="GU199" s="233">
        <f t="shared" si="1136"/>
        <v>951</v>
      </c>
      <c r="GV199" s="232">
        <f t="shared" si="1137"/>
        <v>821</v>
      </c>
      <c r="GW199" s="233">
        <f t="shared" si="1138"/>
        <v>0</v>
      </c>
      <c r="GX199" s="232">
        <f t="shared" si="1139"/>
        <v>3495.0420560747662</v>
      </c>
      <c r="GY199" s="233">
        <f t="shared" si="1140"/>
        <v>3644</v>
      </c>
      <c r="GZ199" s="232">
        <f t="shared" si="1141"/>
        <v>69330.839008860901</v>
      </c>
      <c r="HA199" s="233" t="str">
        <f t="shared" si="1142"/>
        <v/>
      </c>
      <c r="HB199" s="249">
        <f t="shared" si="1143"/>
        <v>34</v>
      </c>
      <c r="HC199" s="233">
        <f t="shared" si="1144"/>
        <v>42</v>
      </c>
      <c r="HD199" s="232">
        <f t="shared" si="1145"/>
        <v>34</v>
      </c>
      <c r="HE199" s="233">
        <f t="shared" si="1146"/>
        <v>0</v>
      </c>
      <c r="HF199" s="232">
        <f t="shared" si="1147"/>
        <v>129</v>
      </c>
      <c r="HG199" s="233">
        <f t="shared" si="1148"/>
        <v>175.00000000000051</v>
      </c>
      <c r="HH199" s="232">
        <f t="shared" si="1149"/>
        <v>2851.7894736842104</v>
      </c>
      <c r="HI199" s="233" t="str">
        <f t="shared" si="1150"/>
        <v/>
      </c>
      <c r="HJ199" s="249">
        <f t="shared" si="1151"/>
        <v>3624.0420560747662</v>
      </c>
      <c r="HK199" s="233">
        <f t="shared" si="1152"/>
        <v>3819.0000000000005</v>
      </c>
      <c r="HL199" s="232">
        <f t="shared" si="1153"/>
        <v>72182.628482545129</v>
      </c>
      <c r="HM199" s="232" t="str">
        <f t="shared" si="1154"/>
        <v/>
      </c>
    </row>
    <row r="200" spans="1:221" ht="15">
      <c r="A200" s="439" t="s">
        <v>42</v>
      </c>
      <c r="B200" s="440" t="s">
        <v>857</v>
      </c>
      <c r="C200" s="441"/>
      <c r="D200" s="442">
        <v>198260</v>
      </c>
      <c r="E200" s="350">
        <v>8</v>
      </c>
      <c r="F200" s="332">
        <v>1256</v>
      </c>
      <c r="G200" s="253">
        <v>1144</v>
      </c>
      <c r="H200" s="254">
        <v>34</v>
      </c>
      <c r="I200" s="743">
        <v>24</v>
      </c>
      <c r="J200" s="232">
        <f t="shared" si="1006"/>
        <v>1222</v>
      </c>
      <c r="K200" s="233">
        <f t="shared" si="1007"/>
        <v>1120</v>
      </c>
      <c r="L200" s="333">
        <v>66.376462371224022</v>
      </c>
      <c r="M200" s="333">
        <v>66.376462371224022</v>
      </c>
      <c r="N200" s="232">
        <f t="shared" si="856"/>
        <v>1222</v>
      </c>
      <c r="O200" s="233">
        <f t="shared" si="1008"/>
        <v>1120</v>
      </c>
      <c r="P200" s="232">
        <f t="shared" si="1009"/>
        <v>1221</v>
      </c>
      <c r="Q200" s="233">
        <f t="shared" si="1010"/>
        <v>0</v>
      </c>
      <c r="R200" s="254">
        <v>30</v>
      </c>
      <c r="S200" s="443">
        <v>44</v>
      </c>
      <c r="T200" s="232">
        <f t="shared" si="1011"/>
        <v>30</v>
      </c>
      <c r="U200" s="233">
        <f t="shared" si="1012"/>
        <v>0</v>
      </c>
      <c r="V200" s="257">
        <v>43</v>
      </c>
      <c r="W200" s="444">
        <v>29</v>
      </c>
      <c r="X200" s="232">
        <f t="shared" si="1013"/>
        <v>43</v>
      </c>
      <c r="Y200" s="233">
        <f t="shared" si="1014"/>
        <v>0</v>
      </c>
      <c r="Z200" s="257">
        <v>1</v>
      </c>
      <c r="AA200" s="444">
        <v>3</v>
      </c>
      <c r="AB200" s="232">
        <f t="shared" si="1015"/>
        <v>0</v>
      </c>
      <c r="AC200" s="233">
        <f t="shared" si="1016"/>
        <v>0</v>
      </c>
      <c r="AD200" s="225">
        <f t="shared" si="1017"/>
        <v>74</v>
      </c>
      <c r="AE200" s="233">
        <f t="shared" si="1018"/>
        <v>76</v>
      </c>
      <c r="AF200" s="225">
        <f t="shared" si="1019"/>
        <v>74</v>
      </c>
      <c r="AG200" s="233">
        <f t="shared" si="1020"/>
        <v>0</v>
      </c>
      <c r="AH200" s="245">
        <v>3.0666666666666669</v>
      </c>
      <c r="AI200" s="445">
        <v>2.9204545454545454</v>
      </c>
      <c r="AJ200" s="232">
        <f t="shared" si="1021"/>
        <v>92</v>
      </c>
      <c r="AK200" s="233">
        <f t="shared" si="1022"/>
        <v>128.5</v>
      </c>
      <c r="AL200" s="245">
        <v>3.9883720930232558</v>
      </c>
      <c r="AM200" s="445">
        <v>3.2758620689655173</v>
      </c>
      <c r="AN200" s="232">
        <f t="shared" si="1023"/>
        <v>171.5</v>
      </c>
      <c r="AO200" s="233">
        <f t="shared" si="1024"/>
        <v>95</v>
      </c>
      <c r="AP200" s="245">
        <v>1</v>
      </c>
      <c r="AQ200" s="445">
        <v>3.3333333333333335</v>
      </c>
      <c r="AR200" s="232">
        <f t="shared" si="1025"/>
        <v>1</v>
      </c>
      <c r="AS200" s="233">
        <f t="shared" si="1026"/>
        <v>10</v>
      </c>
      <c r="AT200" s="545">
        <f t="shared" si="1027"/>
        <v>3.5743243243243241</v>
      </c>
      <c r="AU200" s="546">
        <f t="shared" si="1028"/>
        <v>3.0723684210526314</v>
      </c>
      <c r="AV200" s="232">
        <f t="shared" si="1029"/>
        <v>264.5</v>
      </c>
      <c r="AW200" s="233">
        <f t="shared" si="1030"/>
        <v>233.5</v>
      </c>
      <c r="AX200" s="257">
        <v>87.65</v>
      </c>
      <c r="AY200" s="444"/>
      <c r="AZ200" s="232">
        <f t="shared" si="1031"/>
        <v>2629.5</v>
      </c>
      <c r="BA200" s="233">
        <f t="shared" si="1032"/>
        <v>0</v>
      </c>
      <c r="BB200" s="257">
        <v>81.94736842105263</v>
      </c>
      <c r="BC200" s="444"/>
      <c r="BD200" s="232">
        <f t="shared" si="1033"/>
        <v>3523.7368421052629</v>
      </c>
      <c r="BE200" s="233">
        <f t="shared" si="1034"/>
        <v>0</v>
      </c>
      <c r="BF200" s="254"/>
      <c r="BG200" s="253"/>
      <c r="BH200" s="232">
        <f t="shared" si="1035"/>
        <v>0</v>
      </c>
      <c r="BI200" s="233">
        <f t="shared" si="1036"/>
        <v>0</v>
      </c>
      <c r="BJ200" s="232">
        <f t="shared" si="1037"/>
        <v>83.151849217638699</v>
      </c>
      <c r="BK200" s="233">
        <f t="shared" si="1038"/>
        <v>0</v>
      </c>
      <c r="BL200" s="232">
        <f t="shared" si="1039"/>
        <v>6153.2368421052633</v>
      </c>
      <c r="BM200" s="233">
        <f t="shared" si="1040"/>
        <v>0</v>
      </c>
      <c r="BN200" s="257">
        <v>455</v>
      </c>
      <c r="BO200" s="256">
        <v>391</v>
      </c>
      <c r="BP200" s="232">
        <f t="shared" si="1041"/>
        <v>455</v>
      </c>
      <c r="BQ200" s="233">
        <f t="shared" si="1042"/>
        <v>0</v>
      </c>
      <c r="BR200" s="257">
        <v>575</v>
      </c>
      <c r="BS200" s="444">
        <v>426</v>
      </c>
      <c r="BT200" s="232">
        <f t="shared" si="1043"/>
        <v>575</v>
      </c>
      <c r="BU200" s="233">
        <f t="shared" si="1044"/>
        <v>0</v>
      </c>
      <c r="BV200" s="257">
        <v>18</v>
      </c>
      <c r="BW200" s="444">
        <v>9</v>
      </c>
      <c r="BX200" s="232">
        <f t="shared" si="1045"/>
        <v>18</v>
      </c>
      <c r="BY200" s="233">
        <f t="shared" si="1046"/>
        <v>0</v>
      </c>
      <c r="BZ200" s="225">
        <f t="shared" si="1047"/>
        <v>1048</v>
      </c>
      <c r="CA200" s="233">
        <f t="shared" si="1048"/>
        <v>826</v>
      </c>
      <c r="CB200" s="225">
        <f t="shared" si="1049"/>
        <v>1048</v>
      </c>
      <c r="CC200" s="233">
        <f t="shared" si="1050"/>
        <v>0</v>
      </c>
      <c r="CD200" s="336">
        <v>4.4416299559471364</v>
      </c>
      <c r="CE200" s="445">
        <v>4.0332480818414318</v>
      </c>
      <c r="CF200" s="232">
        <f t="shared" si="1051"/>
        <v>2020.9416299559471</v>
      </c>
      <c r="CG200" s="233">
        <f t="shared" si="1052"/>
        <v>1576.9999999999998</v>
      </c>
      <c r="CH200" s="336">
        <v>5.0365217391304347</v>
      </c>
      <c r="CI200" s="445">
        <v>4.570422535211268</v>
      </c>
      <c r="CJ200" s="232">
        <f t="shared" si="1053"/>
        <v>2896</v>
      </c>
      <c r="CK200" s="233">
        <f t="shared" si="1054"/>
        <v>1947.0000000000002</v>
      </c>
      <c r="CL200" s="336">
        <v>3.1388888888888888</v>
      </c>
      <c r="CM200" s="445">
        <v>3.8333333333333335</v>
      </c>
      <c r="CN200" s="232">
        <f t="shared" si="1055"/>
        <v>56.5</v>
      </c>
      <c r="CO200" s="233">
        <f t="shared" si="1056"/>
        <v>34.5</v>
      </c>
      <c r="CP200" s="232">
        <f t="shared" si="1057"/>
        <v>4.7456504102633081</v>
      </c>
      <c r="CQ200" s="546">
        <f t="shared" si="1058"/>
        <v>4.3081113801452782</v>
      </c>
      <c r="CR200" s="232">
        <f t="shared" si="1059"/>
        <v>4973.4416299559471</v>
      </c>
      <c r="CS200" s="233">
        <f t="shared" si="1060"/>
        <v>3558.4999999999995</v>
      </c>
      <c r="CT200" s="257">
        <v>84.835396039603964</v>
      </c>
      <c r="CU200" s="444"/>
      <c r="CV200" s="232">
        <f t="shared" si="1061"/>
        <v>38600.105198019803</v>
      </c>
      <c r="CW200" s="233">
        <f t="shared" si="1062"/>
        <v>0</v>
      </c>
      <c r="CX200" s="257">
        <v>74.799145299145295</v>
      </c>
      <c r="CY200" s="444"/>
      <c r="CZ200" s="232">
        <f t="shared" si="1063"/>
        <v>43009.508547008547</v>
      </c>
      <c r="DA200" s="233">
        <f t="shared" si="1064"/>
        <v>0</v>
      </c>
      <c r="DB200" s="257">
        <v>71.055555555555557</v>
      </c>
      <c r="DC200" s="444"/>
      <c r="DD200" s="232">
        <f t="shared" si="1065"/>
        <v>1279</v>
      </c>
      <c r="DE200" s="233">
        <f t="shared" si="1066"/>
        <v>0</v>
      </c>
      <c r="DF200" s="232">
        <f t="shared" si="1067"/>
        <v>79.092188688004157</v>
      </c>
      <c r="DG200" s="233">
        <f t="shared" si="1068"/>
        <v>0</v>
      </c>
      <c r="DH200" s="232">
        <f t="shared" si="1069"/>
        <v>82888.613745028357</v>
      </c>
      <c r="DI200" s="233">
        <f t="shared" si="1070"/>
        <v>0</v>
      </c>
      <c r="DJ200" s="232">
        <f t="shared" si="1071"/>
        <v>1122</v>
      </c>
      <c r="DK200" s="233">
        <f t="shared" si="1072"/>
        <v>902</v>
      </c>
      <c r="DL200" s="232">
        <f t="shared" si="1073"/>
        <v>1122</v>
      </c>
      <c r="DM200" s="233">
        <f t="shared" si="1074"/>
        <v>0</v>
      </c>
      <c r="DN200" s="545">
        <f t="shared" si="1075"/>
        <v>4.6683971746487938</v>
      </c>
      <c r="DO200" s="546">
        <f t="shared" si="1076"/>
        <v>4.2039911308203983</v>
      </c>
      <c r="DP200" s="232">
        <f t="shared" si="1077"/>
        <v>5237.9416299559471</v>
      </c>
      <c r="DQ200" s="233">
        <f t="shared" si="1078"/>
        <v>3791.9999999999991</v>
      </c>
      <c r="DR200" s="232">
        <f t="shared" si="1079"/>
        <v>79.359938134700201</v>
      </c>
      <c r="DS200" s="233">
        <f t="shared" si="1080"/>
        <v>0</v>
      </c>
      <c r="DT200" s="232">
        <f t="shared" si="1081"/>
        <v>89041.850587133624</v>
      </c>
      <c r="DU200" s="233">
        <f t="shared" si="1082"/>
        <v>0</v>
      </c>
      <c r="DV200" s="257">
        <v>33</v>
      </c>
      <c r="DW200" s="256">
        <v>79</v>
      </c>
      <c r="DX200" s="232">
        <f t="shared" si="1083"/>
        <v>33</v>
      </c>
      <c r="DY200" s="233">
        <f t="shared" si="1084"/>
        <v>0</v>
      </c>
      <c r="DZ200" s="257">
        <v>65</v>
      </c>
      <c r="EA200" s="444">
        <v>134</v>
      </c>
      <c r="EB200" s="232">
        <f t="shared" si="1085"/>
        <v>65</v>
      </c>
      <c r="EC200" s="233">
        <f t="shared" si="1086"/>
        <v>0</v>
      </c>
      <c r="ED200" s="257">
        <v>2</v>
      </c>
      <c r="EE200" s="444">
        <v>5</v>
      </c>
      <c r="EF200" s="232">
        <f t="shared" si="1087"/>
        <v>2</v>
      </c>
      <c r="EG200" s="233">
        <f t="shared" si="1088"/>
        <v>0</v>
      </c>
      <c r="EH200" s="225">
        <f t="shared" si="1089"/>
        <v>100</v>
      </c>
      <c r="EI200" s="233">
        <f t="shared" si="1090"/>
        <v>218</v>
      </c>
      <c r="EJ200" s="225">
        <f t="shared" si="1091"/>
        <v>100</v>
      </c>
      <c r="EK200" s="233">
        <f t="shared" si="1092"/>
        <v>0</v>
      </c>
      <c r="EL200" s="336">
        <v>3.3030303030303032</v>
      </c>
      <c r="EM200" s="445">
        <v>2.7658227848101267</v>
      </c>
      <c r="EN200" s="232">
        <f t="shared" si="1093"/>
        <v>109</v>
      </c>
      <c r="EO200" s="233">
        <f t="shared" si="1094"/>
        <v>218.5</v>
      </c>
      <c r="EP200" s="336">
        <v>4.5340909090909092</v>
      </c>
      <c r="EQ200" s="445">
        <v>3.4813432835820897</v>
      </c>
      <c r="ER200" s="232">
        <f t="shared" si="1095"/>
        <v>294.71590909090912</v>
      </c>
      <c r="ES200" s="233">
        <f t="shared" si="1096"/>
        <v>466.5</v>
      </c>
      <c r="ET200" s="336">
        <v>2.75</v>
      </c>
      <c r="EU200" s="445">
        <v>3.7</v>
      </c>
      <c r="EV200" s="232">
        <f t="shared" si="1097"/>
        <v>5.5</v>
      </c>
      <c r="EW200" s="233">
        <f t="shared" si="1098"/>
        <v>18.5</v>
      </c>
      <c r="EX200" s="545">
        <f t="shared" si="1099"/>
        <v>4.0921590909090915</v>
      </c>
      <c r="EY200" s="546">
        <f t="shared" si="1100"/>
        <v>3.227064220183486</v>
      </c>
      <c r="EZ200" s="232">
        <f t="shared" si="1101"/>
        <v>409.21590909090912</v>
      </c>
      <c r="FA200" s="233">
        <f t="shared" si="1102"/>
        <v>703.5</v>
      </c>
      <c r="FB200" s="257">
        <v>72.738095238095241</v>
      </c>
      <c r="FC200" s="444"/>
      <c r="FD200" s="232">
        <f t="shared" si="1103"/>
        <v>2400.3571428571431</v>
      </c>
      <c r="FE200" s="233">
        <f t="shared" si="1104"/>
        <v>0</v>
      </c>
      <c r="FF200" s="257">
        <v>64.621212121212125</v>
      </c>
      <c r="FG200" s="444"/>
      <c r="FH200" s="232">
        <f t="shared" si="1105"/>
        <v>4200.378787878788</v>
      </c>
      <c r="FI200" s="233">
        <f t="shared" si="1106"/>
        <v>0</v>
      </c>
      <c r="FJ200" s="257">
        <v>58.333333333333336</v>
      </c>
      <c r="FK200" s="444"/>
      <c r="FL200" s="232">
        <f t="shared" si="1107"/>
        <v>116.66666666666667</v>
      </c>
      <c r="FM200" s="233">
        <f t="shared" si="1108"/>
        <v>0</v>
      </c>
      <c r="FN200" s="232">
        <f t="shared" si="1109"/>
        <v>67.17402597402598</v>
      </c>
      <c r="FO200" s="233">
        <f t="shared" si="1110"/>
        <v>0</v>
      </c>
      <c r="FP200" s="232">
        <f t="shared" si="1111"/>
        <v>6717.4025974025981</v>
      </c>
      <c r="FQ200" s="233">
        <f t="shared" si="1112"/>
        <v>0</v>
      </c>
      <c r="FR200" s="254"/>
      <c r="FS200" s="253"/>
      <c r="FT200" s="232">
        <f t="shared" si="1113"/>
        <v>0</v>
      </c>
      <c r="FU200" s="233">
        <f t="shared" si="1114"/>
        <v>0</v>
      </c>
      <c r="FV200" s="254"/>
      <c r="FW200" s="253"/>
      <c r="FX200" s="232">
        <f t="shared" si="1115"/>
        <v>0</v>
      </c>
      <c r="FY200" s="233">
        <f t="shared" si="1116"/>
        <v>0</v>
      </c>
      <c r="FZ200" s="254"/>
      <c r="GA200" s="253"/>
      <c r="GB200" s="232">
        <f t="shared" si="1117"/>
        <v>0</v>
      </c>
      <c r="GC200" s="233">
        <f t="shared" si="1118"/>
        <v>0</v>
      </c>
      <c r="GD200" s="249">
        <f t="shared" si="1119"/>
        <v>518</v>
      </c>
      <c r="GE200" s="233">
        <f t="shared" si="1120"/>
        <v>514</v>
      </c>
      <c r="GF200" s="232">
        <f t="shared" si="1121"/>
        <v>518</v>
      </c>
      <c r="GG200" s="233">
        <f t="shared" si="1122"/>
        <v>0</v>
      </c>
      <c r="GH200" s="232">
        <f t="shared" si="1123"/>
        <v>2221.9416299559471</v>
      </c>
      <c r="GI200" s="233">
        <f t="shared" si="1124"/>
        <v>1923.9999999999998</v>
      </c>
      <c r="GJ200" s="232">
        <f t="shared" si="1125"/>
        <v>43629.962340876948</v>
      </c>
      <c r="GK200" s="233" t="str">
        <f t="shared" si="1126"/>
        <v/>
      </c>
      <c r="GL200" s="249">
        <f t="shared" si="1127"/>
        <v>683</v>
      </c>
      <c r="GM200" s="233">
        <f t="shared" si="1128"/>
        <v>589</v>
      </c>
      <c r="GN200" s="232">
        <f t="shared" si="1129"/>
        <v>683</v>
      </c>
      <c r="GO200" s="233">
        <f t="shared" si="1130"/>
        <v>0</v>
      </c>
      <c r="GP200" s="232">
        <f t="shared" si="1131"/>
        <v>3362.215909090909</v>
      </c>
      <c r="GQ200" s="233">
        <f t="shared" si="1132"/>
        <v>2508.5</v>
      </c>
      <c r="GR200" s="232">
        <f t="shared" si="1133"/>
        <v>50733.624176992598</v>
      </c>
      <c r="GS200" s="233">
        <f t="shared" si="1134"/>
        <v>0</v>
      </c>
      <c r="GT200" s="249">
        <f t="shared" si="1135"/>
        <v>1201</v>
      </c>
      <c r="GU200" s="233">
        <f t="shared" si="1136"/>
        <v>1103</v>
      </c>
      <c r="GV200" s="232">
        <f t="shared" si="1137"/>
        <v>1201</v>
      </c>
      <c r="GW200" s="233">
        <f t="shared" si="1138"/>
        <v>0</v>
      </c>
      <c r="GX200" s="232">
        <f t="shared" si="1139"/>
        <v>5584.1575390468561</v>
      </c>
      <c r="GY200" s="233">
        <f t="shared" si="1140"/>
        <v>4432.5</v>
      </c>
      <c r="GZ200" s="232">
        <f t="shared" si="1141"/>
        <v>94363.586517869553</v>
      </c>
      <c r="HA200" s="233" t="str">
        <f t="shared" si="1142"/>
        <v/>
      </c>
      <c r="HB200" s="249">
        <f t="shared" si="1143"/>
        <v>21</v>
      </c>
      <c r="HC200" s="233">
        <f t="shared" si="1144"/>
        <v>17</v>
      </c>
      <c r="HD200" s="232">
        <f t="shared" si="1145"/>
        <v>20</v>
      </c>
      <c r="HE200" s="233">
        <f t="shared" si="1146"/>
        <v>0</v>
      </c>
      <c r="HF200" s="232">
        <f t="shared" si="1147"/>
        <v>63</v>
      </c>
      <c r="HG200" s="233">
        <f t="shared" si="1148"/>
        <v>63</v>
      </c>
      <c r="HH200" s="232">
        <f t="shared" si="1149"/>
        <v>1395.6666666666667</v>
      </c>
      <c r="HI200" s="233" t="str">
        <f t="shared" si="1150"/>
        <v/>
      </c>
      <c r="HJ200" s="249">
        <f t="shared" si="1151"/>
        <v>5647.1575390468561</v>
      </c>
      <c r="HK200" s="233">
        <f t="shared" si="1152"/>
        <v>4495.4999999999991</v>
      </c>
      <c r="HL200" s="232">
        <f t="shared" si="1153"/>
        <v>95759.253184536225</v>
      </c>
      <c r="HM200" s="232" t="str">
        <f t="shared" si="1154"/>
        <v/>
      </c>
    </row>
    <row r="201" spans="1:221" ht="15">
      <c r="A201" s="439" t="s">
        <v>42</v>
      </c>
      <c r="B201" s="440" t="s">
        <v>858</v>
      </c>
      <c r="C201" s="441"/>
      <c r="D201" s="442">
        <v>198534</v>
      </c>
      <c r="E201" s="350">
        <v>8</v>
      </c>
      <c r="F201" s="332">
        <v>768</v>
      </c>
      <c r="G201" s="253">
        <v>836</v>
      </c>
      <c r="H201" s="254">
        <v>19</v>
      </c>
      <c r="I201" s="743">
        <v>47</v>
      </c>
      <c r="J201" s="232">
        <f t="shared" si="1006"/>
        <v>749</v>
      </c>
      <c r="K201" s="233">
        <f t="shared" si="1007"/>
        <v>789</v>
      </c>
      <c r="L201" s="333">
        <v>67.144621230111611</v>
      </c>
      <c r="M201" s="333">
        <v>67.144621230111611</v>
      </c>
      <c r="N201" s="232">
        <f t="shared" si="856"/>
        <v>749</v>
      </c>
      <c r="O201" s="233">
        <f t="shared" si="1008"/>
        <v>789</v>
      </c>
      <c r="P201" s="232">
        <f t="shared" si="1009"/>
        <v>749</v>
      </c>
      <c r="Q201" s="233">
        <f t="shared" si="1010"/>
        <v>0</v>
      </c>
      <c r="R201" s="254">
        <v>16</v>
      </c>
      <c r="S201" s="443">
        <v>29</v>
      </c>
      <c r="T201" s="232">
        <f t="shared" si="1011"/>
        <v>16</v>
      </c>
      <c r="U201" s="233">
        <f t="shared" si="1012"/>
        <v>0</v>
      </c>
      <c r="V201" s="257">
        <v>12</v>
      </c>
      <c r="W201" s="444">
        <v>18</v>
      </c>
      <c r="X201" s="232">
        <f t="shared" si="1013"/>
        <v>12</v>
      </c>
      <c r="Y201" s="233">
        <f t="shared" si="1014"/>
        <v>0</v>
      </c>
      <c r="Z201" s="257">
        <v>1</v>
      </c>
      <c r="AA201" s="444">
        <v>2</v>
      </c>
      <c r="AB201" s="232">
        <f t="shared" si="1015"/>
        <v>1</v>
      </c>
      <c r="AC201" s="233">
        <f t="shared" si="1016"/>
        <v>0</v>
      </c>
      <c r="AD201" s="225">
        <f t="shared" si="1017"/>
        <v>29</v>
      </c>
      <c r="AE201" s="233">
        <f t="shared" si="1018"/>
        <v>49</v>
      </c>
      <c r="AF201" s="225">
        <f t="shared" si="1019"/>
        <v>29</v>
      </c>
      <c r="AG201" s="233">
        <f t="shared" si="1020"/>
        <v>0</v>
      </c>
      <c r="AH201" s="245">
        <v>3.53125</v>
      </c>
      <c r="AI201" s="445">
        <v>3.0862068965517242</v>
      </c>
      <c r="AJ201" s="232">
        <f t="shared" si="1021"/>
        <v>56.5</v>
      </c>
      <c r="AK201" s="233">
        <f t="shared" si="1022"/>
        <v>89.5</v>
      </c>
      <c r="AL201" s="245">
        <v>3.2083333333333335</v>
      </c>
      <c r="AM201" s="445">
        <v>3.4166666666666665</v>
      </c>
      <c r="AN201" s="232">
        <f t="shared" si="1023"/>
        <v>38.5</v>
      </c>
      <c r="AO201" s="233">
        <f t="shared" si="1024"/>
        <v>61.5</v>
      </c>
      <c r="AP201" s="245">
        <v>1</v>
      </c>
      <c r="AQ201" s="445">
        <v>4.5</v>
      </c>
      <c r="AR201" s="232">
        <f t="shared" si="1025"/>
        <v>1</v>
      </c>
      <c r="AS201" s="233">
        <f t="shared" si="1026"/>
        <v>9</v>
      </c>
      <c r="AT201" s="545">
        <f t="shared" si="1027"/>
        <v>3.3103448275862069</v>
      </c>
      <c r="AU201" s="546">
        <f t="shared" si="1028"/>
        <v>3.2653061224489797</v>
      </c>
      <c r="AV201" s="232">
        <f t="shared" si="1029"/>
        <v>96</v>
      </c>
      <c r="AW201" s="233">
        <f t="shared" si="1030"/>
        <v>160</v>
      </c>
      <c r="AX201" s="257">
        <v>89.45</v>
      </c>
      <c r="AY201" s="444"/>
      <c r="AZ201" s="232">
        <f t="shared" si="1031"/>
        <v>1431.2</v>
      </c>
      <c r="BA201" s="233">
        <f t="shared" si="1032"/>
        <v>0</v>
      </c>
      <c r="BB201" s="257">
        <v>90.75</v>
      </c>
      <c r="BC201" s="444"/>
      <c r="BD201" s="232">
        <f t="shared" si="1033"/>
        <v>1089</v>
      </c>
      <c r="BE201" s="233">
        <f t="shared" si="1034"/>
        <v>0</v>
      </c>
      <c r="BF201" s="254">
        <v>90</v>
      </c>
      <c r="BG201" s="253"/>
      <c r="BH201" s="232">
        <f t="shared" si="1035"/>
        <v>90</v>
      </c>
      <c r="BI201" s="233">
        <f t="shared" si="1036"/>
        <v>0</v>
      </c>
      <c r="BJ201" s="232">
        <f t="shared" si="1037"/>
        <v>90.006896551724125</v>
      </c>
      <c r="BK201" s="233">
        <f t="shared" si="1038"/>
        <v>0</v>
      </c>
      <c r="BL201" s="232">
        <f t="shared" si="1039"/>
        <v>2610.1999999999998</v>
      </c>
      <c r="BM201" s="233">
        <f t="shared" si="1040"/>
        <v>0</v>
      </c>
      <c r="BN201" s="257">
        <v>206</v>
      </c>
      <c r="BO201" s="256">
        <v>147</v>
      </c>
      <c r="BP201" s="232">
        <f t="shared" si="1041"/>
        <v>206</v>
      </c>
      <c r="BQ201" s="233">
        <f t="shared" si="1042"/>
        <v>0</v>
      </c>
      <c r="BR201" s="257">
        <v>411</v>
      </c>
      <c r="BS201" s="444">
        <v>283</v>
      </c>
      <c r="BT201" s="232">
        <f t="shared" si="1043"/>
        <v>411</v>
      </c>
      <c r="BU201" s="233">
        <f t="shared" si="1044"/>
        <v>0</v>
      </c>
      <c r="BV201" s="257">
        <v>29</v>
      </c>
      <c r="BW201" s="444">
        <v>38</v>
      </c>
      <c r="BX201" s="232">
        <f t="shared" si="1045"/>
        <v>29</v>
      </c>
      <c r="BY201" s="233">
        <f t="shared" si="1046"/>
        <v>0</v>
      </c>
      <c r="BZ201" s="225">
        <f t="shared" si="1047"/>
        <v>646</v>
      </c>
      <c r="CA201" s="233">
        <f t="shared" si="1048"/>
        <v>468</v>
      </c>
      <c r="CB201" s="225">
        <f t="shared" si="1049"/>
        <v>646</v>
      </c>
      <c r="CC201" s="233">
        <f t="shared" si="1050"/>
        <v>0</v>
      </c>
      <c r="CD201" s="336">
        <v>5.2427184466019421</v>
      </c>
      <c r="CE201" s="445">
        <v>4.5816326530612246</v>
      </c>
      <c r="CF201" s="232">
        <f t="shared" si="1051"/>
        <v>1080</v>
      </c>
      <c r="CG201" s="233">
        <f t="shared" si="1052"/>
        <v>673.5</v>
      </c>
      <c r="CH201" s="336">
        <v>5.3965936739659366</v>
      </c>
      <c r="CI201" s="445">
        <v>4.2155477031802118</v>
      </c>
      <c r="CJ201" s="232">
        <f t="shared" si="1053"/>
        <v>2218</v>
      </c>
      <c r="CK201" s="233">
        <f t="shared" si="1054"/>
        <v>1193</v>
      </c>
      <c r="CL201" s="336">
        <v>3.7241379310344827</v>
      </c>
      <c r="CM201" s="445">
        <v>4.1447368421526001</v>
      </c>
      <c r="CN201" s="232">
        <f t="shared" si="1055"/>
        <v>108</v>
      </c>
      <c r="CO201" s="233">
        <f t="shared" si="1056"/>
        <v>157.50000000179881</v>
      </c>
      <c r="CP201" s="232">
        <f t="shared" si="1057"/>
        <v>5.2724458204334361</v>
      </c>
      <c r="CQ201" s="546">
        <f t="shared" si="1058"/>
        <v>4.3247863247901686</v>
      </c>
      <c r="CR201" s="232">
        <f t="shared" si="1059"/>
        <v>3405.9999999999995</v>
      </c>
      <c r="CS201" s="233">
        <f t="shared" si="1060"/>
        <v>2024.000000001799</v>
      </c>
      <c r="CT201" s="257">
        <v>91.375</v>
      </c>
      <c r="CU201" s="444"/>
      <c r="CV201" s="232">
        <f t="shared" si="1061"/>
        <v>18823.25</v>
      </c>
      <c r="CW201" s="233">
        <f t="shared" si="1062"/>
        <v>0</v>
      </c>
      <c r="CX201" s="257">
        <v>83.369565217391298</v>
      </c>
      <c r="CY201" s="444"/>
      <c r="CZ201" s="232">
        <f t="shared" si="1063"/>
        <v>34264.891304347824</v>
      </c>
      <c r="DA201" s="233">
        <f t="shared" si="1064"/>
        <v>0</v>
      </c>
      <c r="DB201" s="257">
        <v>80.285714285714292</v>
      </c>
      <c r="DC201" s="444"/>
      <c r="DD201" s="232">
        <f t="shared" si="1065"/>
        <v>2328.2857142857147</v>
      </c>
      <c r="DE201" s="233">
        <f t="shared" si="1066"/>
        <v>0</v>
      </c>
      <c r="DF201" s="232">
        <f t="shared" si="1067"/>
        <v>85.783942753302696</v>
      </c>
      <c r="DG201" s="233">
        <f t="shared" si="1068"/>
        <v>0</v>
      </c>
      <c r="DH201" s="232">
        <f t="shared" si="1069"/>
        <v>55416.427018633542</v>
      </c>
      <c r="DI201" s="233">
        <f t="shared" si="1070"/>
        <v>0</v>
      </c>
      <c r="DJ201" s="232">
        <f t="shared" si="1071"/>
        <v>675</v>
      </c>
      <c r="DK201" s="233">
        <f t="shared" si="1072"/>
        <v>517</v>
      </c>
      <c r="DL201" s="232">
        <f t="shared" si="1073"/>
        <v>675</v>
      </c>
      <c r="DM201" s="233">
        <f t="shared" si="1074"/>
        <v>0</v>
      </c>
      <c r="DN201" s="545">
        <f t="shared" si="1075"/>
        <v>5.1881481481481471</v>
      </c>
      <c r="DO201" s="546">
        <f t="shared" si="1076"/>
        <v>4.2243713733110235</v>
      </c>
      <c r="DP201" s="232">
        <f t="shared" si="1077"/>
        <v>3501.9999999999991</v>
      </c>
      <c r="DQ201" s="233">
        <f t="shared" si="1078"/>
        <v>2184.000000001799</v>
      </c>
      <c r="DR201" s="232">
        <f t="shared" si="1079"/>
        <v>85.965373360938571</v>
      </c>
      <c r="DS201" s="233">
        <f t="shared" si="1080"/>
        <v>0</v>
      </c>
      <c r="DT201" s="232">
        <f t="shared" si="1081"/>
        <v>58026.627018633539</v>
      </c>
      <c r="DU201" s="233">
        <f t="shared" si="1082"/>
        <v>0</v>
      </c>
      <c r="DV201" s="257">
        <v>25</v>
      </c>
      <c r="DW201" s="256">
        <v>93</v>
      </c>
      <c r="DX201" s="232">
        <f t="shared" si="1083"/>
        <v>25</v>
      </c>
      <c r="DY201" s="233">
        <f t="shared" si="1084"/>
        <v>0</v>
      </c>
      <c r="DZ201" s="257">
        <v>48</v>
      </c>
      <c r="EA201" s="444">
        <v>166</v>
      </c>
      <c r="EB201" s="232">
        <f t="shared" si="1085"/>
        <v>48</v>
      </c>
      <c r="EC201" s="233">
        <f t="shared" si="1086"/>
        <v>0</v>
      </c>
      <c r="ED201" s="257">
        <v>1</v>
      </c>
      <c r="EE201" s="444">
        <v>13</v>
      </c>
      <c r="EF201" s="232">
        <f t="shared" si="1087"/>
        <v>1</v>
      </c>
      <c r="EG201" s="233">
        <f t="shared" si="1088"/>
        <v>0</v>
      </c>
      <c r="EH201" s="225">
        <f t="shared" si="1089"/>
        <v>74</v>
      </c>
      <c r="EI201" s="233">
        <f t="shared" si="1090"/>
        <v>272</v>
      </c>
      <c r="EJ201" s="225">
        <f t="shared" si="1091"/>
        <v>74</v>
      </c>
      <c r="EK201" s="233">
        <f t="shared" si="1092"/>
        <v>0</v>
      </c>
      <c r="EL201" s="336">
        <v>3.52</v>
      </c>
      <c r="EM201" s="445">
        <v>4.241935483870968</v>
      </c>
      <c r="EN201" s="232">
        <f t="shared" si="1093"/>
        <v>88</v>
      </c>
      <c r="EO201" s="233">
        <f t="shared" si="1094"/>
        <v>394.5</v>
      </c>
      <c r="EP201" s="336">
        <v>5.3624999999999998</v>
      </c>
      <c r="EQ201" s="445">
        <v>4.3132530120481931</v>
      </c>
      <c r="ER201" s="232">
        <f t="shared" si="1095"/>
        <v>257.39999999999998</v>
      </c>
      <c r="ES201" s="233">
        <f t="shared" si="1096"/>
        <v>716</v>
      </c>
      <c r="ET201" s="336">
        <v>3.5</v>
      </c>
      <c r="EU201" s="445">
        <v>3.9237692376919999</v>
      </c>
      <c r="EV201" s="232">
        <f t="shared" si="1097"/>
        <v>3.5</v>
      </c>
      <c r="EW201" s="233">
        <f t="shared" si="1098"/>
        <v>51.009000089996</v>
      </c>
      <c r="EX201" s="545">
        <f t="shared" si="1099"/>
        <v>4.7148648648648646</v>
      </c>
      <c r="EY201" s="546">
        <f t="shared" si="1100"/>
        <v>4.2702536768014561</v>
      </c>
      <c r="EZ201" s="232">
        <f t="shared" si="1101"/>
        <v>348.9</v>
      </c>
      <c r="FA201" s="233">
        <f t="shared" si="1102"/>
        <v>1161.5090000899961</v>
      </c>
      <c r="FB201" s="257">
        <v>88.082191780821915</v>
      </c>
      <c r="FC201" s="444"/>
      <c r="FD201" s="232">
        <f t="shared" si="1103"/>
        <v>2202.0547945205481</v>
      </c>
      <c r="FE201" s="233">
        <f t="shared" si="1104"/>
        <v>0</v>
      </c>
      <c r="FF201" s="257">
        <v>81.5</v>
      </c>
      <c r="FG201" s="444"/>
      <c r="FH201" s="232">
        <f t="shared" si="1105"/>
        <v>3912</v>
      </c>
      <c r="FI201" s="233">
        <f t="shared" si="1106"/>
        <v>0</v>
      </c>
      <c r="FJ201" s="257">
        <v>68.416666666666671</v>
      </c>
      <c r="FK201" s="444"/>
      <c r="FL201" s="232">
        <f t="shared" si="1107"/>
        <v>68.416666666666671</v>
      </c>
      <c r="FM201" s="233">
        <f t="shared" si="1108"/>
        <v>0</v>
      </c>
      <c r="FN201" s="232">
        <f t="shared" si="1109"/>
        <v>83.546911637665062</v>
      </c>
      <c r="FO201" s="233">
        <f t="shared" si="1110"/>
        <v>0</v>
      </c>
      <c r="FP201" s="232">
        <f t="shared" si="1111"/>
        <v>6182.471461187215</v>
      </c>
      <c r="FQ201" s="233">
        <f t="shared" si="1112"/>
        <v>0</v>
      </c>
      <c r="FR201" s="254"/>
      <c r="FS201" s="253"/>
      <c r="FT201" s="232">
        <f t="shared" si="1113"/>
        <v>0</v>
      </c>
      <c r="FU201" s="233">
        <f t="shared" si="1114"/>
        <v>0</v>
      </c>
      <c r="FV201" s="254"/>
      <c r="FW201" s="253"/>
      <c r="FX201" s="232">
        <f t="shared" si="1115"/>
        <v>0</v>
      </c>
      <c r="FY201" s="233">
        <f t="shared" si="1116"/>
        <v>0</v>
      </c>
      <c r="FZ201" s="254"/>
      <c r="GA201" s="253"/>
      <c r="GB201" s="232">
        <f t="shared" si="1117"/>
        <v>0</v>
      </c>
      <c r="GC201" s="233">
        <f t="shared" si="1118"/>
        <v>0</v>
      </c>
      <c r="GD201" s="249">
        <f t="shared" si="1119"/>
        <v>247</v>
      </c>
      <c r="GE201" s="233">
        <f t="shared" si="1120"/>
        <v>269</v>
      </c>
      <c r="GF201" s="232">
        <f t="shared" si="1121"/>
        <v>247</v>
      </c>
      <c r="GG201" s="233">
        <f t="shared" si="1122"/>
        <v>0</v>
      </c>
      <c r="GH201" s="232">
        <f t="shared" si="1123"/>
        <v>1224.5</v>
      </c>
      <c r="GI201" s="233">
        <f t="shared" si="1124"/>
        <v>1157.5</v>
      </c>
      <c r="GJ201" s="232">
        <f t="shared" si="1125"/>
        <v>22456.504794520548</v>
      </c>
      <c r="GK201" s="233" t="str">
        <f t="shared" si="1126"/>
        <v/>
      </c>
      <c r="GL201" s="249">
        <f t="shared" si="1127"/>
        <v>471</v>
      </c>
      <c r="GM201" s="233">
        <f t="shared" si="1128"/>
        <v>467</v>
      </c>
      <c r="GN201" s="232">
        <f t="shared" si="1129"/>
        <v>471</v>
      </c>
      <c r="GO201" s="233">
        <f t="shared" si="1130"/>
        <v>0</v>
      </c>
      <c r="GP201" s="232">
        <f t="shared" si="1131"/>
        <v>2513.9</v>
      </c>
      <c r="GQ201" s="233">
        <f t="shared" si="1132"/>
        <v>1970.5</v>
      </c>
      <c r="GR201" s="232">
        <f t="shared" si="1133"/>
        <v>39265.891304347824</v>
      </c>
      <c r="GS201" s="233">
        <f t="shared" si="1134"/>
        <v>0</v>
      </c>
      <c r="GT201" s="249">
        <f t="shared" si="1135"/>
        <v>718</v>
      </c>
      <c r="GU201" s="233">
        <f t="shared" si="1136"/>
        <v>736</v>
      </c>
      <c r="GV201" s="232">
        <f t="shared" si="1137"/>
        <v>718</v>
      </c>
      <c r="GW201" s="233">
        <f t="shared" si="1138"/>
        <v>0</v>
      </c>
      <c r="GX201" s="232">
        <f t="shared" si="1139"/>
        <v>3738.4</v>
      </c>
      <c r="GY201" s="233">
        <f t="shared" si="1140"/>
        <v>3128</v>
      </c>
      <c r="GZ201" s="232">
        <f t="shared" si="1141"/>
        <v>61722.396098868368</v>
      </c>
      <c r="HA201" s="233" t="str">
        <f t="shared" si="1142"/>
        <v/>
      </c>
      <c r="HB201" s="249">
        <f t="shared" si="1143"/>
        <v>31</v>
      </c>
      <c r="HC201" s="233">
        <f t="shared" si="1144"/>
        <v>53</v>
      </c>
      <c r="HD201" s="232">
        <f t="shared" si="1145"/>
        <v>31</v>
      </c>
      <c r="HE201" s="233">
        <f t="shared" si="1146"/>
        <v>0</v>
      </c>
      <c r="HF201" s="232">
        <f t="shared" si="1147"/>
        <v>112.5</v>
      </c>
      <c r="HG201" s="233">
        <f t="shared" si="1148"/>
        <v>217.5090000917948</v>
      </c>
      <c r="HH201" s="232">
        <f t="shared" si="1149"/>
        <v>2486.7023809523812</v>
      </c>
      <c r="HI201" s="233" t="str">
        <f t="shared" si="1150"/>
        <v/>
      </c>
      <c r="HJ201" s="249">
        <f t="shared" si="1151"/>
        <v>3850.8999999999992</v>
      </c>
      <c r="HK201" s="233">
        <f t="shared" si="1152"/>
        <v>3345.5090000917953</v>
      </c>
      <c r="HL201" s="232">
        <f t="shared" si="1153"/>
        <v>64209.09847982075</v>
      </c>
      <c r="HM201" s="232" t="str">
        <f t="shared" si="1154"/>
        <v/>
      </c>
    </row>
    <row r="202" spans="1:221" ht="15">
      <c r="A202" s="439" t="s">
        <v>42</v>
      </c>
      <c r="B202" s="440" t="s">
        <v>859</v>
      </c>
      <c r="C202" s="441"/>
      <c r="D202" s="442">
        <v>198552</v>
      </c>
      <c r="E202" s="350">
        <v>8</v>
      </c>
      <c r="F202" s="332">
        <v>799</v>
      </c>
      <c r="G202" s="253">
        <v>843</v>
      </c>
      <c r="H202" s="254">
        <v>30</v>
      </c>
      <c r="I202" s="743">
        <v>29</v>
      </c>
      <c r="J202" s="232">
        <f t="shared" si="1006"/>
        <v>769</v>
      </c>
      <c r="K202" s="233">
        <f t="shared" si="1007"/>
        <v>814</v>
      </c>
      <c r="L202" s="333">
        <v>68.178300455235203</v>
      </c>
      <c r="M202" s="333">
        <v>68.178300455235203</v>
      </c>
      <c r="N202" s="232">
        <f t="shared" si="856"/>
        <v>769</v>
      </c>
      <c r="O202" s="233">
        <f t="shared" si="1008"/>
        <v>814</v>
      </c>
      <c r="P202" s="232">
        <f t="shared" si="1009"/>
        <v>769</v>
      </c>
      <c r="Q202" s="233">
        <f t="shared" si="1010"/>
        <v>0</v>
      </c>
      <c r="R202" s="254">
        <v>36</v>
      </c>
      <c r="S202" s="443">
        <v>38</v>
      </c>
      <c r="T202" s="232">
        <f t="shared" si="1011"/>
        <v>36</v>
      </c>
      <c r="U202" s="233">
        <f t="shared" si="1012"/>
        <v>0</v>
      </c>
      <c r="V202" s="257">
        <v>15</v>
      </c>
      <c r="W202" s="444">
        <v>26</v>
      </c>
      <c r="X202" s="232">
        <f t="shared" si="1013"/>
        <v>15</v>
      </c>
      <c r="Y202" s="233">
        <f t="shared" si="1014"/>
        <v>0</v>
      </c>
      <c r="Z202" s="257"/>
      <c r="AA202" s="444"/>
      <c r="AB202" s="232">
        <f t="shared" si="1015"/>
        <v>0</v>
      </c>
      <c r="AC202" s="233">
        <f t="shared" si="1016"/>
        <v>0</v>
      </c>
      <c r="AD202" s="225">
        <f t="shared" si="1017"/>
        <v>51</v>
      </c>
      <c r="AE202" s="233">
        <f t="shared" si="1018"/>
        <v>64</v>
      </c>
      <c r="AF202" s="225">
        <f t="shared" si="1019"/>
        <v>51</v>
      </c>
      <c r="AG202" s="233">
        <f t="shared" si="1020"/>
        <v>0</v>
      </c>
      <c r="AH202" s="245">
        <v>3.1111111111111112</v>
      </c>
      <c r="AI202" s="445">
        <v>3.9210526315789473</v>
      </c>
      <c r="AJ202" s="232">
        <f t="shared" si="1021"/>
        <v>112</v>
      </c>
      <c r="AK202" s="233">
        <f t="shared" si="1022"/>
        <v>149</v>
      </c>
      <c r="AL202" s="245">
        <v>3.8333333333333335</v>
      </c>
      <c r="AM202" s="445">
        <v>3.1346153846153846</v>
      </c>
      <c r="AN202" s="232">
        <f t="shared" si="1023"/>
        <v>57.5</v>
      </c>
      <c r="AO202" s="233">
        <f t="shared" si="1024"/>
        <v>81.5</v>
      </c>
      <c r="AP202" s="245"/>
      <c r="AQ202" s="445"/>
      <c r="AR202" s="232">
        <f t="shared" si="1025"/>
        <v>0</v>
      </c>
      <c r="AS202" s="233">
        <f t="shared" si="1026"/>
        <v>0</v>
      </c>
      <c r="AT202" s="545">
        <f t="shared" si="1027"/>
        <v>3.3235294117647061</v>
      </c>
      <c r="AU202" s="546">
        <f t="shared" si="1028"/>
        <v>3.6015625</v>
      </c>
      <c r="AV202" s="232">
        <f t="shared" si="1029"/>
        <v>169.5</v>
      </c>
      <c r="AW202" s="233">
        <f t="shared" si="1030"/>
        <v>230.5</v>
      </c>
      <c r="AX202" s="257">
        <v>87.40625</v>
      </c>
      <c r="AY202" s="444"/>
      <c r="AZ202" s="232">
        <f t="shared" si="1031"/>
        <v>3146.625</v>
      </c>
      <c r="BA202" s="233">
        <f t="shared" si="1032"/>
        <v>0</v>
      </c>
      <c r="BB202" s="257">
        <v>83.15384615384616</v>
      </c>
      <c r="BC202" s="444"/>
      <c r="BD202" s="232">
        <f t="shared" si="1033"/>
        <v>1247.3076923076924</v>
      </c>
      <c r="BE202" s="233">
        <f t="shared" si="1034"/>
        <v>0</v>
      </c>
      <c r="BF202" s="254"/>
      <c r="BG202" s="253"/>
      <c r="BH202" s="232">
        <f t="shared" si="1035"/>
        <v>0</v>
      </c>
      <c r="BI202" s="233">
        <f t="shared" si="1036"/>
        <v>0</v>
      </c>
      <c r="BJ202" s="232">
        <f t="shared" si="1037"/>
        <v>86.155542986425345</v>
      </c>
      <c r="BK202" s="233">
        <f t="shared" si="1038"/>
        <v>0</v>
      </c>
      <c r="BL202" s="232">
        <f t="shared" si="1039"/>
        <v>4393.9326923076924</v>
      </c>
      <c r="BM202" s="233">
        <f t="shared" si="1040"/>
        <v>0</v>
      </c>
      <c r="BN202" s="257">
        <v>268</v>
      </c>
      <c r="BO202" s="256">
        <v>250</v>
      </c>
      <c r="BP202" s="232">
        <f t="shared" si="1041"/>
        <v>268</v>
      </c>
      <c r="BQ202" s="233">
        <f t="shared" si="1042"/>
        <v>0</v>
      </c>
      <c r="BR202" s="257">
        <v>285</v>
      </c>
      <c r="BS202" s="444">
        <v>194</v>
      </c>
      <c r="BT202" s="232">
        <f t="shared" si="1043"/>
        <v>285</v>
      </c>
      <c r="BU202" s="233">
        <f t="shared" si="1044"/>
        <v>0</v>
      </c>
      <c r="BV202" s="257">
        <v>3</v>
      </c>
      <c r="BW202" s="444">
        <v>3</v>
      </c>
      <c r="BX202" s="232">
        <f t="shared" si="1045"/>
        <v>3</v>
      </c>
      <c r="BY202" s="233">
        <f t="shared" si="1046"/>
        <v>0</v>
      </c>
      <c r="BZ202" s="225">
        <f t="shared" si="1047"/>
        <v>556</v>
      </c>
      <c r="CA202" s="233">
        <f t="shared" si="1048"/>
        <v>447</v>
      </c>
      <c r="CB202" s="225">
        <f t="shared" si="1049"/>
        <v>556</v>
      </c>
      <c r="CC202" s="233">
        <f t="shared" si="1050"/>
        <v>0</v>
      </c>
      <c r="CD202" s="336">
        <v>4.2985074626865671</v>
      </c>
      <c r="CE202" s="445">
        <v>4.2880000000000003</v>
      </c>
      <c r="CF202" s="232">
        <f t="shared" si="1051"/>
        <v>1152</v>
      </c>
      <c r="CG202" s="233">
        <f t="shared" si="1052"/>
        <v>1072</v>
      </c>
      <c r="CH202" s="336">
        <v>5.1070175438596488</v>
      </c>
      <c r="CI202" s="445">
        <v>5.0773195876288657</v>
      </c>
      <c r="CJ202" s="232">
        <f t="shared" si="1053"/>
        <v>1455.5</v>
      </c>
      <c r="CK202" s="233">
        <f t="shared" si="1054"/>
        <v>985</v>
      </c>
      <c r="CL202" s="336">
        <v>3.5</v>
      </c>
      <c r="CM202" s="445">
        <v>3.8333333333333335</v>
      </c>
      <c r="CN202" s="232">
        <f t="shared" si="1055"/>
        <v>10.5</v>
      </c>
      <c r="CO202" s="233">
        <f t="shared" si="1056"/>
        <v>11.5</v>
      </c>
      <c r="CP202" s="232">
        <f t="shared" si="1057"/>
        <v>4.7086330935251794</v>
      </c>
      <c r="CQ202" s="546">
        <f t="shared" si="1058"/>
        <v>4.6275167785234901</v>
      </c>
      <c r="CR202" s="232">
        <f t="shared" si="1059"/>
        <v>2618</v>
      </c>
      <c r="CS202" s="233">
        <f t="shared" si="1060"/>
        <v>2068.5</v>
      </c>
      <c r="CT202" s="257">
        <v>91.320574162679421</v>
      </c>
      <c r="CU202" s="444"/>
      <c r="CV202" s="232">
        <f t="shared" si="1061"/>
        <v>24473.913875598086</v>
      </c>
      <c r="CW202" s="233">
        <f t="shared" si="1062"/>
        <v>0</v>
      </c>
      <c r="CX202" s="257">
        <v>79.518324607329845</v>
      </c>
      <c r="CY202" s="444"/>
      <c r="CZ202" s="232">
        <f t="shared" si="1063"/>
        <v>22662.722513089007</v>
      </c>
      <c r="DA202" s="233">
        <f t="shared" si="1064"/>
        <v>0</v>
      </c>
      <c r="DB202" s="257">
        <v>79.599999999999994</v>
      </c>
      <c r="DC202" s="444"/>
      <c r="DD202" s="232">
        <f t="shared" si="1065"/>
        <v>238.79999999999998</v>
      </c>
      <c r="DE202" s="233">
        <f t="shared" si="1066"/>
        <v>0</v>
      </c>
      <c r="DF202" s="232">
        <f t="shared" si="1067"/>
        <v>85.207619404113487</v>
      </c>
      <c r="DG202" s="233">
        <f t="shared" si="1068"/>
        <v>0</v>
      </c>
      <c r="DH202" s="232">
        <f t="shared" si="1069"/>
        <v>47375.4363886871</v>
      </c>
      <c r="DI202" s="233">
        <f t="shared" si="1070"/>
        <v>0</v>
      </c>
      <c r="DJ202" s="232">
        <f t="shared" si="1071"/>
        <v>607</v>
      </c>
      <c r="DK202" s="233">
        <f t="shared" si="1072"/>
        <v>511</v>
      </c>
      <c r="DL202" s="232">
        <f t="shared" si="1073"/>
        <v>607</v>
      </c>
      <c r="DM202" s="233">
        <f t="shared" si="1074"/>
        <v>0</v>
      </c>
      <c r="DN202" s="545">
        <f t="shared" si="1075"/>
        <v>4.5922570016474467</v>
      </c>
      <c r="DO202" s="546">
        <f t="shared" si="1076"/>
        <v>4.4990215264187867</v>
      </c>
      <c r="DP202" s="232">
        <f t="shared" si="1077"/>
        <v>2787.5</v>
      </c>
      <c r="DQ202" s="233">
        <f t="shared" si="1078"/>
        <v>2299</v>
      </c>
      <c r="DR202" s="232">
        <f t="shared" si="1079"/>
        <v>85.28726372486787</v>
      </c>
      <c r="DS202" s="233">
        <f t="shared" si="1080"/>
        <v>0</v>
      </c>
      <c r="DT202" s="232">
        <f t="shared" si="1081"/>
        <v>51769.369080994795</v>
      </c>
      <c r="DU202" s="233">
        <f t="shared" si="1082"/>
        <v>0</v>
      </c>
      <c r="DV202" s="257">
        <v>50</v>
      </c>
      <c r="DW202" s="256">
        <v>111</v>
      </c>
      <c r="DX202" s="232">
        <f t="shared" si="1083"/>
        <v>50</v>
      </c>
      <c r="DY202" s="233">
        <f t="shared" si="1084"/>
        <v>0</v>
      </c>
      <c r="DZ202" s="257">
        <v>112</v>
      </c>
      <c r="EA202" s="444">
        <v>187</v>
      </c>
      <c r="EB202" s="232">
        <f t="shared" si="1085"/>
        <v>112</v>
      </c>
      <c r="EC202" s="233">
        <f t="shared" si="1086"/>
        <v>0</v>
      </c>
      <c r="ED202" s="257"/>
      <c r="EE202" s="444">
        <v>5</v>
      </c>
      <c r="EF202" s="232">
        <f t="shared" si="1087"/>
        <v>0</v>
      </c>
      <c r="EG202" s="233">
        <f t="shared" si="1088"/>
        <v>0</v>
      </c>
      <c r="EH202" s="225">
        <f t="shared" si="1089"/>
        <v>162</v>
      </c>
      <c r="EI202" s="233">
        <f t="shared" si="1090"/>
        <v>303</v>
      </c>
      <c r="EJ202" s="225">
        <f t="shared" si="1091"/>
        <v>162</v>
      </c>
      <c r="EK202" s="233">
        <f t="shared" si="1092"/>
        <v>0</v>
      </c>
      <c r="EL202" s="336">
        <v>2.95</v>
      </c>
      <c r="EM202" s="445">
        <v>2.9234234234234235</v>
      </c>
      <c r="EN202" s="232">
        <f t="shared" si="1093"/>
        <v>147.5</v>
      </c>
      <c r="EO202" s="233">
        <f t="shared" si="1094"/>
        <v>324.5</v>
      </c>
      <c r="EP202" s="336">
        <v>4.5747126436781613</v>
      </c>
      <c r="EQ202" s="445">
        <v>3.4786096256684491</v>
      </c>
      <c r="ER202" s="232">
        <f t="shared" si="1095"/>
        <v>512.36781609195407</v>
      </c>
      <c r="ES202" s="233">
        <f t="shared" si="1096"/>
        <v>650.5</v>
      </c>
      <c r="ET202" s="336"/>
      <c r="EU202" s="445">
        <v>3.9</v>
      </c>
      <c r="EV202" s="232">
        <f t="shared" si="1097"/>
        <v>0</v>
      </c>
      <c r="EW202" s="233">
        <f t="shared" si="1098"/>
        <v>19.5</v>
      </c>
      <c r="EX202" s="545">
        <f t="shared" si="1099"/>
        <v>4.0732581240244077</v>
      </c>
      <c r="EY202" s="546">
        <f t="shared" si="1100"/>
        <v>3.282178217821782</v>
      </c>
      <c r="EZ202" s="232">
        <f t="shared" si="1101"/>
        <v>659.86781609195407</v>
      </c>
      <c r="FA202" s="233">
        <f t="shared" si="1102"/>
        <v>994.49999999999989</v>
      </c>
      <c r="FB202" s="257">
        <v>89.835820895522389</v>
      </c>
      <c r="FC202" s="444"/>
      <c r="FD202" s="232">
        <f t="shared" si="1103"/>
        <v>4491.7910447761196</v>
      </c>
      <c r="FE202" s="233">
        <f t="shared" si="1104"/>
        <v>0</v>
      </c>
      <c r="FF202" s="257">
        <v>73.011494252873561</v>
      </c>
      <c r="FG202" s="444"/>
      <c r="FH202" s="232">
        <f t="shared" si="1105"/>
        <v>8177.2873563218391</v>
      </c>
      <c r="FI202" s="233">
        <f t="shared" si="1106"/>
        <v>0</v>
      </c>
      <c r="FJ202" s="257">
        <v>66</v>
      </c>
      <c r="FK202" s="444"/>
      <c r="FL202" s="232">
        <f t="shared" si="1107"/>
        <v>0</v>
      </c>
      <c r="FM202" s="233">
        <f t="shared" si="1108"/>
        <v>0</v>
      </c>
      <c r="FN202" s="232">
        <f t="shared" si="1109"/>
        <v>78.204187661098516</v>
      </c>
      <c r="FO202" s="233">
        <f t="shared" si="1110"/>
        <v>0</v>
      </c>
      <c r="FP202" s="232">
        <f t="shared" si="1111"/>
        <v>12669.078401097959</v>
      </c>
      <c r="FQ202" s="233">
        <f t="shared" si="1112"/>
        <v>0</v>
      </c>
      <c r="FR202" s="254"/>
      <c r="FS202" s="253"/>
      <c r="FT202" s="232">
        <f t="shared" si="1113"/>
        <v>0</v>
      </c>
      <c r="FU202" s="233">
        <f t="shared" si="1114"/>
        <v>0</v>
      </c>
      <c r="FV202" s="254"/>
      <c r="FW202" s="253"/>
      <c r="FX202" s="232">
        <f t="shared" si="1115"/>
        <v>0</v>
      </c>
      <c r="FY202" s="233">
        <f t="shared" si="1116"/>
        <v>0</v>
      </c>
      <c r="FZ202" s="254"/>
      <c r="GA202" s="253"/>
      <c r="GB202" s="232">
        <f t="shared" si="1117"/>
        <v>0</v>
      </c>
      <c r="GC202" s="233">
        <f t="shared" si="1118"/>
        <v>0</v>
      </c>
      <c r="GD202" s="249">
        <f t="shared" si="1119"/>
        <v>354</v>
      </c>
      <c r="GE202" s="233">
        <f t="shared" si="1120"/>
        <v>399</v>
      </c>
      <c r="GF202" s="232">
        <f t="shared" si="1121"/>
        <v>354</v>
      </c>
      <c r="GG202" s="233">
        <f t="shared" si="1122"/>
        <v>0</v>
      </c>
      <c r="GH202" s="232">
        <f t="shared" si="1123"/>
        <v>1411.5</v>
      </c>
      <c r="GI202" s="233">
        <f t="shared" si="1124"/>
        <v>1545.5</v>
      </c>
      <c r="GJ202" s="232">
        <f t="shared" si="1125"/>
        <v>32112.329920374206</v>
      </c>
      <c r="GK202" s="233" t="str">
        <f t="shared" si="1126"/>
        <v/>
      </c>
      <c r="GL202" s="249">
        <f t="shared" si="1127"/>
        <v>412</v>
      </c>
      <c r="GM202" s="233">
        <f t="shared" si="1128"/>
        <v>407</v>
      </c>
      <c r="GN202" s="232">
        <f t="shared" si="1129"/>
        <v>412</v>
      </c>
      <c r="GO202" s="233">
        <f t="shared" si="1130"/>
        <v>0</v>
      </c>
      <c r="GP202" s="232">
        <f t="shared" si="1131"/>
        <v>2025.367816091954</v>
      </c>
      <c r="GQ202" s="233">
        <f t="shared" si="1132"/>
        <v>1717</v>
      </c>
      <c r="GR202" s="232">
        <f t="shared" si="1133"/>
        <v>32087.317561718537</v>
      </c>
      <c r="GS202" s="233">
        <f t="shared" si="1134"/>
        <v>0</v>
      </c>
      <c r="GT202" s="249">
        <f t="shared" si="1135"/>
        <v>766</v>
      </c>
      <c r="GU202" s="233">
        <f t="shared" si="1136"/>
        <v>806</v>
      </c>
      <c r="GV202" s="232">
        <f t="shared" si="1137"/>
        <v>766</v>
      </c>
      <c r="GW202" s="233">
        <f t="shared" si="1138"/>
        <v>0</v>
      </c>
      <c r="GX202" s="232">
        <f t="shared" si="1139"/>
        <v>3436.867816091954</v>
      </c>
      <c r="GY202" s="233">
        <f t="shared" si="1140"/>
        <v>3262.5</v>
      </c>
      <c r="GZ202" s="232">
        <f t="shared" si="1141"/>
        <v>64199.64748209274</v>
      </c>
      <c r="HA202" s="233" t="str">
        <f t="shared" si="1142"/>
        <v/>
      </c>
      <c r="HB202" s="249">
        <f t="shared" si="1143"/>
        <v>3</v>
      </c>
      <c r="HC202" s="233">
        <f t="shared" si="1144"/>
        <v>8</v>
      </c>
      <c r="HD202" s="232">
        <f t="shared" si="1145"/>
        <v>3</v>
      </c>
      <c r="HE202" s="233">
        <f t="shared" si="1146"/>
        <v>0</v>
      </c>
      <c r="HF202" s="232">
        <f t="shared" si="1147"/>
        <v>10.5</v>
      </c>
      <c r="HG202" s="233">
        <f t="shared" si="1148"/>
        <v>31</v>
      </c>
      <c r="HH202" s="232">
        <f t="shared" si="1149"/>
        <v>238.79999999999998</v>
      </c>
      <c r="HI202" s="233" t="str">
        <f t="shared" si="1150"/>
        <v/>
      </c>
      <c r="HJ202" s="249">
        <f t="shared" si="1151"/>
        <v>3447.367816091954</v>
      </c>
      <c r="HK202" s="233">
        <f t="shared" si="1152"/>
        <v>3293.5</v>
      </c>
      <c r="HL202" s="232">
        <f t="shared" si="1153"/>
        <v>64438.447482092757</v>
      </c>
      <c r="HM202" s="232" t="str">
        <f t="shared" si="1154"/>
        <v/>
      </c>
    </row>
    <row r="203" spans="1:221" ht="15">
      <c r="A203" s="439" t="s">
        <v>42</v>
      </c>
      <c r="B203" s="446" t="s">
        <v>860</v>
      </c>
      <c r="C203" s="447" t="s">
        <v>914</v>
      </c>
      <c r="D203" s="442">
        <v>198570</v>
      </c>
      <c r="E203" s="350">
        <v>8</v>
      </c>
      <c r="F203" s="332">
        <v>501</v>
      </c>
      <c r="G203" s="253">
        <v>639</v>
      </c>
      <c r="H203" s="254">
        <v>18</v>
      </c>
      <c r="I203" s="743">
        <v>45</v>
      </c>
      <c r="J203" s="232">
        <f t="shared" si="1006"/>
        <v>483</v>
      </c>
      <c r="K203" s="233">
        <f t="shared" si="1007"/>
        <v>594</v>
      </c>
      <c r="L203" s="333">
        <v>66.855633138327988</v>
      </c>
      <c r="M203" s="333">
        <v>66.855633138327988</v>
      </c>
      <c r="N203" s="232">
        <f t="shared" si="856"/>
        <v>483</v>
      </c>
      <c r="O203" s="233">
        <f t="shared" si="1008"/>
        <v>594</v>
      </c>
      <c r="P203" s="232">
        <f t="shared" si="1009"/>
        <v>483</v>
      </c>
      <c r="Q203" s="233">
        <f t="shared" si="1010"/>
        <v>0</v>
      </c>
      <c r="R203" s="254">
        <v>37</v>
      </c>
      <c r="S203" s="443">
        <v>45</v>
      </c>
      <c r="T203" s="232">
        <f t="shared" si="1011"/>
        <v>37</v>
      </c>
      <c r="U203" s="233">
        <f t="shared" si="1012"/>
        <v>0</v>
      </c>
      <c r="V203" s="257">
        <v>8</v>
      </c>
      <c r="W203" s="444">
        <v>16</v>
      </c>
      <c r="X203" s="232">
        <f t="shared" si="1013"/>
        <v>8</v>
      </c>
      <c r="Y203" s="233">
        <f t="shared" si="1014"/>
        <v>0</v>
      </c>
      <c r="Z203" s="257"/>
      <c r="AA203" s="444">
        <v>1</v>
      </c>
      <c r="AB203" s="232">
        <f t="shared" si="1015"/>
        <v>0</v>
      </c>
      <c r="AC203" s="233">
        <f t="shared" si="1016"/>
        <v>0</v>
      </c>
      <c r="AD203" s="225">
        <f t="shared" si="1017"/>
        <v>45</v>
      </c>
      <c r="AE203" s="233">
        <f t="shared" si="1018"/>
        <v>62</v>
      </c>
      <c r="AF203" s="225">
        <f t="shared" si="1019"/>
        <v>45</v>
      </c>
      <c r="AG203" s="233">
        <f t="shared" si="1020"/>
        <v>0</v>
      </c>
      <c r="AH203" s="245">
        <v>3.2162162162162162</v>
      </c>
      <c r="AI203" s="445">
        <v>3.0222222222222221</v>
      </c>
      <c r="AJ203" s="232">
        <f t="shared" si="1021"/>
        <v>119</v>
      </c>
      <c r="AK203" s="233">
        <f t="shared" si="1022"/>
        <v>136</v>
      </c>
      <c r="AL203" s="245">
        <v>3.375</v>
      </c>
      <c r="AM203" s="445">
        <v>3.09375</v>
      </c>
      <c r="AN203" s="232">
        <f t="shared" si="1023"/>
        <v>27</v>
      </c>
      <c r="AO203" s="233">
        <f t="shared" si="1024"/>
        <v>49.5</v>
      </c>
      <c r="AP203" s="245"/>
      <c r="AQ203" s="445">
        <v>3</v>
      </c>
      <c r="AR203" s="232">
        <f t="shared" si="1025"/>
        <v>0</v>
      </c>
      <c r="AS203" s="233">
        <f t="shared" si="1026"/>
        <v>3</v>
      </c>
      <c r="AT203" s="545">
        <f t="shared" si="1027"/>
        <v>3.2444444444444445</v>
      </c>
      <c r="AU203" s="546">
        <f t="shared" si="1028"/>
        <v>3.0403225806451615</v>
      </c>
      <c r="AV203" s="232">
        <f t="shared" si="1029"/>
        <v>146</v>
      </c>
      <c r="AW203" s="233">
        <f t="shared" si="1030"/>
        <v>188.5</v>
      </c>
      <c r="AX203" s="257">
        <v>87.21052631578948</v>
      </c>
      <c r="AY203" s="444"/>
      <c r="AZ203" s="232">
        <f t="shared" si="1031"/>
        <v>3226.7894736842109</v>
      </c>
      <c r="BA203" s="233">
        <f t="shared" si="1032"/>
        <v>0</v>
      </c>
      <c r="BB203" s="257">
        <v>81.666666666666671</v>
      </c>
      <c r="BC203" s="444"/>
      <c r="BD203" s="232">
        <f t="shared" si="1033"/>
        <v>653.33333333333337</v>
      </c>
      <c r="BE203" s="233">
        <f t="shared" si="1034"/>
        <v>0</v>
      </c>
      <c r="BF203" s="254"/>
      <c r="BG203" s="253"/>
      <c r="BH203" s="232">
        <f t="shared" si="1035"/>
        <v>0</v>
      </c>
      <c r="BI203" s="233">
        <f t="shared" si="1036"/>
        <v>0</v>
      </c>
      <c r="BJ203" s="232">
        <f t="shared" si="1037"/>
        <v>86.224951267056539</v>
      </c>
      <c r="BK203" s="233">
        <f t="shared" si="1038"/>
        <v>0</v>
      </c>
      <c r="BL203" s="232">
        <f t="shared" si="1039"/>
        <v>3880.1228070175443</v>
      </c>
      <c r="BM203" s="233">
        <f t="shared" si="1040"/>
        <v>0</v>
      </c>
      <c r="BN203" s="257">
        <v>213</v>
      </c>
      <c r="BO203" s="256">
        <v>246</v>
      </c>
      <c r="BP203" s="232">
        <f t="shared" si="1041"/>
        <v>213</v>
      </c>
      <c r="BQ203" s="233">
        <f t="shared" si="1042"/>
        <v>0</v>
      </c>
      <c r="BR203" s="257">
        <v>167</v>
      </c>
      <c r="BS203" s="444">
        <v>170</v>
      </c>
      <c r="BT203" s="232">
        <f t="shared" si="1043"/>
        <v>167</v>
      </c>
      <c r="BU203" s="233">
        <f t="shared" si="1044"/>
        <v>0</v>
      </c>
      <c r="BV203" s="257">
        <v>1</v>
      </c>
      <c r="BW203" s="444"/>
      <c r="BX203" s="232">
        <f t="shared" si="1045"/>
        <v>1</v>
      </c>
      <c r="BY203" s="233">
        <f t="shared" si="1046"/>
        <v>0</v>
      </c>
      <c r="BZ203" s="225">
        <f t="shared" si="1047"/>
        <v>381</v>
      </c>
      <c r="CA203" s="233">
        <f t="shared" si="1048"/>
        <v>416</v>
      </c>
      <c r="CB203" s="225">
        <f t="shared" si="1049"/>
        <v>381</v>
      </c>
      <c r="CC203" s="233">
        <f t="shared" si="1050"/>
        <v>0</v>
      </c>
      <c r="CD203" s="336">
        <v>4.47887323943662</v>
      </c>
      <c r="CE203" s="445">
        <v>4.1951219512195124</v>
      </c>
      <c r="CF203" s="232">
        <f t="shared" si="1051"/>
        <v>954</v>
      </c>
      <c r="CG203" s="233">
        <f t="shared" si="1052"/>
        <v>1032</v>
      </c>
      <c r="CH203" s="336">
        <v>5.4191616766467066</v>
      </c>
      <c r="CI203" s="445">
        <v>4.802941176470588</v>
      </c>
      <c r="CJ203" s="232">
        <f t="shared" si="1053"/>
        <v>905</v>
      </c>
      <c r="CK203" s="233">
        <f t="shared" si="1054"/>
        <v>816.5</v>
      </c>
      <c r="CL203" s="336">
        <v>4</v>
      </c>
      <c r="CM203" s="445"/>
      <c r="CN203" s="232">
        <f t="shared" si="1055"/>
        <v>4</v>
      </c>
      <c r="CO203" s="233">
        <f t="shared" si="1056"/>
        <v>0</v>
      </c>
      <c r="CP203" s="232">
        <f t="shared" si="1057"/>
        <v>4.8897637795275593</v>
      </c>
      <c r="CQ203" s="546">
        <f t="shared" si="1058"/>
        <v>4.443509615384615</v>
      </c>
      <c r="CR203" s="232">
        <f t="shared" si="1059"/>
        <v>1863</v>
      </c>
      <c r="CS203" s="233">
        <f t="shared" si="1060"/>
        <v>1848.4999999999998</v>
      </c>
      <c r="CT203" s="257">
        <v>92.177777777777777</v>
      </c>
      <c r="CU203" s="444"/>
      <c r="CV203" s="232">
        <f t="shared" si="1061"/>
        <v>19633.866666666665</v>
      </c>
      <c r="CW203" s="233">
        <f t="shared" si="1062"/>
        <v>0</v>
      </c>
      <c r="CX203" s="257">
        <v>77.317857142857136</v>
      </c>
      <c r="CY203" s="444"/>
      <c r="CZ203" s="232">
        <f t="shared" si="1063"/>
        <v>12912.082142857142</v>
      </c>
      <c r="DA203" s="233">
        <f t="shared" si="1064"/>
        <v>0</v>
      </c>
      <c r="DB203" s="257">
        <v>100</v>
      </c>
      <c r="DC203" s="444"/>
      <c r="DD203" s="232">
        <f t="shared" si="1065"/>
        <v>100</v>
      </c>
      <c r="DE203" s="233">
        <f t="shared" si="1066"/>
        <v>0</v>
      </c>
      <c r="DF203" s="232">
        <f t="shared" si="1067"/>
        <v>85.684905011873497</v>
      </c>
      <c r="DG203" s="233">
        <f t="shared" si="1068"/>
        <v>0</v>
      </c>
      <c r="DH203" s="232">
        <f t="shared" si="1069"/>
        <v>32645.948809523801</v>
      </c>
      <c r="DI203" s="233">
        <f t="shared" si="1070"/>
        <v>0</v>
      </c>
      <c r="DJ203" s="232">
        <f t="shared" si="1071"/>
        <v>426</v>
      </c>
      <c r="DK203" s="233">
        <f t="shared" si="1072"/>
        <v>478</v>
      </c>
      <c r="DL203" s="232">
        <f t="shared" si="1073"/>
        <v>426</v>
      </c>
      <c r="DM203" s="233">
        <f t="shared" si="1074"/>
        <v>0</v>
      </c>
      <c r="DN203" s="545">
        <f t="shared" si="1075"/>
        <v>4.715962441314554</v>
      </c>
      <c r="DO203" s="546">
        <f t="shared" si="1076"/>
        <v>4.2615062761506275</v>
      </c>
      <c r="DP203" s="232">
        <f t="shared" si="1077"/>
        <v>2009</v>
      </c>
      <c r="DQ203" s="233">
        <f t="shared" si="1078"/>
        <v>2037</v>
      </c>
      <c r="DR203" s="232">
        <f t="shared" si="1079"/>
        <v>85.741952151505515</v>
      </c>
      <c r="DS203" s="233">
        <f t="shared" si="1080"/>
        <v>0</v>
      </c>
      <c r="DT203" s="232">
        <f t="shared" si="1081"/>
        <v>36526.071616541347</v>
      </c>
      <c r="DU203" s="233">
        <f t="shared" si="1082"/>
        <v>0</v>
      </c>
      <c r="DV203" s="257">
        <v>24</v>
      </c>
      <c r="DW203" s="256">
        <v>46</v>
      </c>
      <c r="DX203" s="232">
        <f t="shared" si="1083"/>
        <v>24</v>
      </c>
      <c r="DY203" s="233">
        <f t="shared" si="1084"/>
        <v>0</v>
      </c>
      <c r="DZ203" s="257">
        <v>33</v>
      </c>
      <c r="EA203" s="444">
        <v>69</v>
      </c>
      <c r="EB203" s="232">
        <f t="shared" si="1085"/>
        <v>33</v>
      </c>
      <c r="EC203" s="233">
        <f t="shared" si="1086"/>
        <v>0</v>
      </c>
      <c r="ED203" s="257"/>
      <c r="EE203" s="444">
        <v>1</v>
      </c>
      <c r="EF203" s="232">
        <f t="shared" si="1087"/>
        <v>0</v>
      </c>
      <c r="EG203" s="233">
        <f t="shared" si="1088"/>
        <v>0</v>
      </c>
      <c r="EH203" s="225">
        <f t="shared" si="1089"/>
        <v>57</v>
      </c>
      <c r="EI203" s="233">
        <f t="shared" si="1090"/>
        <v>116</v>
      </c>
      <c r="EJ203" s="225">
        <f t="shared" si="1091"/>
        <v>57</v>
      </c>
      <c r="EK203" s="233">
        <f t="shared" si="1092"/>
        <v>0</v>
      </c>
      <c r="EL203" s="336">
        <v>3.5208333333333335</v>
      </c>
      <c r="EM203" s="445">
        <v>3.1847826086956523</v>
      </c>
      <c r="EN203" s="232">
        <f t="shared" si="1093"/>
        <v>84.5</v>
      </c>
      <c r="EO203" s="233">
        <f t="shared" si="1094"/>
        <v>146.5</v>
      </c>
      <c r="EP203" s="336">
        <v>4.666666666666667</v>
      </c>
      <c r="EQ203" s="445">
        <v>4.0072463768115938</v>
      </c>
      <c r="ER203" s="232">
        <f t="shared" si="1095"/>
        <v>154</v>
      </c>
      <c r="ES203" s="233">
        <f t="shared" si="1096"/>
        <v>276.5</v>
      </c>
      <c r="ET203" s="336"/>
      <c r="EU203" s="445">
        <v>3</v>
      </c>
      <c r="EV203" s="232">
        <f t="shared" si="1097"/>
        <v>0</v>
      </c>
      <c r="EW203" s="233">
        <f t="shared" si="1098"/>
        <v>3</v>
      </c>
      <c r="EX203" s="545">
        <f t="shared" si="1099"/>
        <v>4.1842105263157894</v>
      </c>
      <c r="EY203" s="546">
        <f t="shared" si="1100"/>
        <v>3.6724137931034484</v>
      </c>
      <c r="EZ203" s="232">
        <f t="shared" si="1101"/>
        <v>238.5</v>
      </c>
      <c r="FA203" s="233">
        <f t="shared" si="1102"/>
        <v>426</v>
      </c>
      <c r="FB203" s="257">
        <v>86.290909090909096</v>
      </c>
      <c r="FC203" s="444"/>
      <c r="FD203" s="232">
        <f t="shared" si="1103"/>
        <v>2070.9818181818182</v>
      </c>
      <c r="FE203" s="233">
        <f t="shared" si="1104"/>
        <v>0</v>
      </c>
      <c r="FF203" s="257">
        <v>69.982456140350877</v>
      </c>
      <c r="FG203" s="444"/>
      <c r="FH203" s="232">
        <f t="shared" si="1105"/>
        <v>2309.4210526315787</v>
      </c>
      <c r="FI203" s="233">
        <f t="shared" si="1106"/>
        <v>0</v>
      </c>
      <c r="FJ203" s="257">
        <v>130</v>
      </c>
      <c r="FK203" s="444"/>
      <c r="FL203" s="232">
        <f t="shared" si="1107"/>
        <v>0</v>
      </c>
      <c r="FM203" s="233">
        <f t="shared" si="1108"/>
        <v>0</v>
      </c>
      <c r="FN203" s="232">
        <f t="shared" si="1109"/>
        <v>76.849173172164868</v>
      </c>
      <c r="FO203" s="233">
        <f t="shared" si="1110"/>
        <v>0</v>
      </c>
      <c r="FP203" s="232">
        <f t="shared" si="1111"/>
        <v>4380.4028708133974</v>
      </c>
      <c r="FQ203" s="233">
        <f t="shared" si="1112"/>
        <v>0</v>
      </c>
      <c r="FR203" s="254"/>
      <c r="FS203" s="253"/>
      <c r="FT203" s="232">
        <f t="shared" si="1113"/>
        <v>0</v>
      </c>
      <c r="FU203" s="233">
        <f t="shared" si="1114"/>
        <v>0</v>
      </c>
      <c r="FV203" s="254"/>
      <c r="FW203" s="253"/>
      <c r="FX203" s="232">
        <f t="shared" si="1115"/>
        <v>0</v>
      </c>
      <c r="FY203" s="233">
        <f t="shared" si="1116"/>
        <v>0</v>
      </c>
      <c r="FZ203" s="254"/>
      <c r="GA203" s="253"/>
      <c r="GB203" s="232">
        <f t="shared" si="1117"/>
        <v>0</v>
      </c>
      <c r="GC203" s="233">
        <f t="shared" si="1118"/>
        <v>0</v>
      </c>
      <c r="GD203" s="249">
        <f t="shared" si="1119"/>
        <v>274</v>
      </c>
      <c r="GE203" s="233">
        <f t="shared" si="1120"/>
        <v>337</v>
      </c>
      <c r="GF203" s="232">
        <f t="shared" si="1121"/>
        <v>274</v>
      </c>
      <c r="GG203" s="233">
        <f t="shared" si="1122"/>
        <v>0</v>
      </c>
      <c r="GH203" s="232">
        <f t="shared" si="1123"/>
        <v>1157.5</v>
      </c>
      <c r="GI203" s="233">
        <f t="shared" si="1124"/>
        <v>1314.5</v>
      </c>
      <c r="GJ203" s="232">
        <f t="shared" si="1125"/>
        <v>24931.637958532694</v>
      </c>
      <c r="GK203" s="233" t="str">
        <f t="shared" si="1126"/>
        <v/>
      </c>
      <c r="GL203" s="249">
        <f t="shared" si="1127"/>
        <v>208</v>
      </c>
      <c r="GM203" s="233">
        <f t="shared" si="1128"/>
        <v>255</v>
      </c>
      <c r="GN203" s="232">
        <f t="shared" si="1129"/>
        <v>208</v>
      </c>
      <c r="GO203" s="233">
        <f t="shared" si="1130"/>
        <v>0</v>
      </c>
      <c r="GP203" s="232">
        <f t="shared" si="1131"/>
        <v>1086</v>
      </c>
      <c r="GQ203" s="233">
        <f t="shared" si="1132"/>
        <v>1142.5</v>
      </c>
      <c r="GR203" s="232">
        <f t="shared" si="1133"/>
        <v>15874.836528822054</v>
      </c>
      <c r="GS203" s="233">
        <f t="shared" si="1134"/>
        <v>0</v>
      </c>
      <c r="GT203" s="249">
        <f t="shared" si="1135"/>
        <v>482</v>
      </c>
      <c r="GU203" s="233">
        <f t="shared" si="1136"/>
        <v>592</v>
      </c>
      <c r="GV203" s="232">
        <f t="shared" si="1137"/>
        <v>482</v>
      </c>
      <c r="GW203" s="233">
        <f t="shared" si="1138"/>
        <v>0</v>
      </c>
      <c r="GX203" s="232">
        <f t="shared" si="1139"/>
        <v>2243.5</v>
      </c>
      <c r="GY203" s="233">
        <f t="shared" si="1140"/>
        <v>2457</v>
      </c>
      <c r="GZ203" s="232">
        <f t="shared" si="1141"/>
        <v>40806.474487354746</v>
      </c>
      <c r="HA203" s="233" t="str">
        <f t="shared" si="1142"/>
        <v/>
      </c>
      <c r="HB203" s="249">
        <f t="shared" si="1143"/>
        <v>1</v>
      </c>
      <c r="HC203" s="233">
        <f t="shared" si="1144"/>
        <v>2</v>
      </c>
      <c r="HD203" s="232">
        <f t="shared" si="1145"/>
        <v>1</v>
      </c>
      <c r="HE203" s="233">
        <f t="shared" si="1146"/>
        <v>0</v>
      </c>
      <c r="HF203" s="232">
        <f t="shared" si="1147"/>
        <v>4</v>
      </c>
      <c r="HG203" s="233">
        <f t="shared" si="1148"/>
        <v>6</v>
      </c>
      <c r="HH203" s="232">
        <f t="shared" si="1149"/>
        <v>100</v>
      </c>
      <c r="HI203" s="233" t="str">
        <f t="shared" si="1150"/>
        <v/>
      </c>
      <c r="HJ203" s="249">
        <f t="shared" si="1151"/>
        <v>2247.5</v>
      </c>
      <c r="HK203" s="233">
        <f t="shared" si="1152"/>
        <v>2463</v>
      </c>
      <c r="HL203" s="232">
        <f t="shared" si="1153"/>
        <v>40906.474487354746</v>
      </c>
      <c r="HM203" s="232" t="str">
        <f t="shared" si="1154"/>
        <v/>
      </c>
    </row>
    <row r="204" spans="1:221" ht="15">
      <c r="A204" s="439" t="s">
        <v>42</v>
      </c>
      <c r="B204" s="440" t="s">
        <v>861</v>
      </c>
      <c r="C204" s="441"/>
      <c r="D204" s="442">
        <v>198622</v>
      </c>
      <c r="E204" s="350">
        <v>8</v>
      </c>
      <c r="F204" s="332">
        <v>1220</v>
      </c>
      <c r="G204" s="253">
        <v>2586</v>
      </c>
      <c r="H204" s="254">
        <v>64</v>
      </c>
      <c r="I204" s="743">
        <v>721</v>
      </c>
      <c r="J204" s="232">
        <f t="shared" si="1006"/>
        <v>1156</v>
      </c>
      <c r="K204" s="233">
        <f t="shared" si="1007"/>
        <v>1865</v>
      </c>
      <c r="L204" s="333">
        <v>66.880623961868992</v>
      </c>
      <c r="M204" s="333">
        <v>66.880623961868992</v>
      </c>
      <c r="N204" s="232">
        <f t="shared" ref="N204:N255" si="1155">+R204+V204+Z204+BN204+BR204+BV204+DV204+DZ204+ED204+FR204</f>
        <v>1156</v>
      </c>
      <c r="O204" s="233">
        <f t="shared" si="1008"/>
        <v>1865</v>
      </c>
      <c r="P204" s="232">
        <f t="shared" si="1009"/>
        <v>1156</v>
      </c>
      <c r="Q204" s="233">
        <f t="shared" si="1010"/>
        <v>0</v>
      </c>
      <c r="R204" s="254">
        <v>39</v>
      </c>
      <c r="S204" s="443">
        <v>55</v>
      </c>
      <c r="T204" s="232">
        <f t="shared" si="1011"/>
        <v>39</v>
      </c>
      <c r="U204" s="233">
        <f t="shared" si="1012"/>
        <v>0</v>
      </c>
      <c r="V204" s="257">
        <v>26</v>
      </c>
      <c r="W204" s="444">
        <v>36</v>
      </c>
      <c r="X204" s="232">
        <f t="shared" si="1013"/>
        <v>26</v>
      </c>
      <c r="Y204" s="233">
        <f t="shared" si="1014"/>
        <v>0</v>
      </c>
      <c r="Z204" s="257">
        <v>6</v>
      </c>
      <c r="AA204" s="444">
        <v>5</v>
      </c>
      <c r="AB204" s="232">
        <f t="shared" si="1015"/>
        <v>6</v>
      </c>
      <c r="AC204" s="233">
        <f t="shared" si="1016"/>
        <v>0</v>
      </c>
      <c r="AD204" s="225">
        <f t="shared" si="1017"/>
        <v>71</v>
      </c>
      <c r="AE204" s="233">
        <f t="shared" si="1018"/>
        <v>96</v>
      </c>
      <c r="AF204" s="225">
        <f t="shared" si="1019"/>
        <v>71</v>
      </c>
      <c r="AG204" s="233">
        <f t="shared" si="1020"/>
        <v>0</v>
      </c>
      <c r="AH204" s="245">
        <v>2.0256410256410255</v>
      </c>
      <c r="AI204" s="445">
        <v>2.2636363636363637</v>
      </c>
      <c r="AJ204" s="232">
        <f t="shared" si="1021"/>
        <v>79</v>
      </c>
      <c r="AK204" s="233">
        <f t="shared" si="1022"/>
        <v>124.5</v>
      </c>
      <c r="AL204" s="245">
        <v>3.75</v>
      </c>
      <c r="AM204" s="445">
        <v>3.0972222222222223</v>
      </c>
      <c r="AN204" s="232">
        <f t="shared" si="1023"/>
        <v>97.5</v>
      </c>
      <c r="AO204" s="233">
        <f t="shared" si="1024"/>
        <v>111.5</v>
      </c>
      <c r="AP204" s="245">
        <v>6</v>
      </c>
      <c r="AQ204" s="445">
        <v>3.9</v>
      </c>
      <c r="AR204" s="232">
        <f t="shared" si="1025"/>
        <v>36</v>
      </c>
      <c r="AS204" s="233">
        <f t="shared" si="1026"/>
        <v>19.5</v>
      </c>
      <c r="AT204" s="545">
        <f t="shared" si="1027"/>
        <v>2.992957746478873</v>
      </c>
      <c r="AU204" s="546">
        <f t="shared" si="1028"/>
        <v>2.6614583333333335</v>
      </c>
      <c r="AV204" s="232">
        <f t="shared" si="1029"/>
        <v>212.49999999999997</v>
      </c>
      <c r="AW204" s="233">
        <f t="shared" si="1030"/>
        <v>255.5</v>
      </c>
      <c r="AX204" s="257">
        <v>82.631578947368425</v>
      </c>
      <c r="AY204" s="444"/>
      <c r="AZ204" s="232">
        <f t="shared" si="1031"/>
        <v>3222.6315789473688</v>
      </c>
      <c r="BA204" s="233">
        <f t="shared" si="1032"/>
        <v>0</v>
      </c>
      <c r="BB204" s="257">
        <v>88.473684210526315</v>
      </c>
      <c r="BC204" s="444"/>
      <c r="BD204" s="232">
        <f t="shared" si="1033"/>
        <v>2300.3157894736842</v>
      </c>
      <c r="BE204" s="233">
        <f t="shared" si="1034"/>
        <v>0</v>
      </c>
      <c r="BF204" s="254">
        <v>77.526315789473685</v>
      </c>
      <c r="BG204" s="253"/>
      <c r="BH204" s="232">
        <f t="shared" si="1035"/>
        <v>465.15789473684208</v>
      </c>
      <c r="BI204" s="233">
        <f t="shared" si="1036"/>
        <v>0</v>
      </c>
      <c r="BJ204" s="232">
        <f t="shared" si="1037"/>
        <v>84.33951074870275</v>
      </c>
      <c r="BK204" s="233">
        <f t="shared" si="1038"/>
        <v>0</v>
      </c>
      <c r="BL204" s="232">
        <f t="shared" si="1039"/>
        <v>5988.105263157895</v>
      </c>
      <c r="BM204" s="233">
        <f t="shared" si="1040"/>
        <v>0</v>
      </c>
      <c r="BN204" s="257">
        <v>269</v>
      </c>
      <c r="BO204" s="256">
        <v>363</v>
      </c>
      <c r="BP204" s="232">
        <f t="shared" si="1041"/>
        <v>269</v>
      </c>
      <c r="BQ204" s="233">
        <f t="shared" si="1042"/>
        <v>0</v>
      </c>
      <c r="BR204" s="257">
        <v>528</v>
      </c>
      <c r="BS204" s="444">
        <v>828</v>
      </c>
      <c r="BT204" s="232">
        <f t="shared" si="1043"/>
        <v>528</v>
      </c>
      <c r="BU204" s="233">
        <f t="shared" si="1044"/>
        <v>0</v>
      </c>
      <c r="BV204" s="257">
        <v>110</v>
      </c>
      <c r="BW204" s="444">
        <v>22</v>
      </c>
      <c r="BX204" s="232">
        <f t="shared" si="1045"/>
        <v>110</v>
      </c>
      <c r="BY204" s="233">
        <f t="shared" si="1046"/>
        <v>0</v>
      </c>
      <c r="BZ204" s="225">
        <f t="shared" si="1047"/>
        <v>907</v>
      </c>
      <c r="CA204" s="233">
        <f t="shared" si="1048"/>
        <v>1213</v>
      </c>
      <c r="CB204" s="225">
        <f t="shared" si="1049"/>
        <v>907</v>
      </c>
      <c r="CC204" s="233">
        <f t="shared" si="1050"/>
        <v>0</v>
      </c>
      <c r="CD204" s="336">
        <v>4.2453531598513008</v>
      </c>
      <c r="CE204" s="445">
        <v>3.884297520661157</v>
      </c>
      <c r="CF204" s="232">
        <f t="shared" si="1051"/>
        <v>1142</v>
      </c>
      <c r="CG204" s="233">
        <f t="shared" si="1052"/>
        <v>1410</v>
      </c>
      <c r="CH204" s="336">
        <v>4.7774621212121211</v>
      </c>
      <c r="CI204" s="445">
        <v>4.5464975845410631</v>
      </c>
      <c r="CJ204" s="232">
        <f t="shared" si="1053"/>
        <v>2522.5</v>
      </c>
      <c r="CK204" s="233">
        <f t="shared" si="1054"/>
        <v>3764.5000000000005</v>
      </c>
      <c r="CL204" s="336">
        <v>4.6136363636363633</v>
      </c>
      <c r="CM204" s="445">
        <v>4.7863636363636362</v>
      </c>
      <c r="CN204" s="232">
        <f t="shared" si="1055"/>
        <v>507.49999999999994</v>
      </c>
      <c r="CO204" s="233">
        <f t="shared" si="1056"/>
        <v>105.3</v>
      </c>
      <c r="CP204" s="232">
        <f t="shared" si="1057"/>
        <v>4.5997794928335169</v>
      </c>
      <c r="CQ204" s="546">
        <f t="shared" si="1058"/>
        <v>4.3526793075020613</v>
      </c>
      <c r="CR204" s="232">
        <f t="shared" si="1059"/>
        <v>4172</v>
      </c>
      <c r="CS204" s="233">
        <f t="shared" si="1060"/>
        <v>5279.8</v>
      </c>
      <c r="CT204" s="257">
        <v>82.09134615384616</v>
      </c>
      <c r="CU204" s="444"/>
      <c r="CV204" s="232">
        <f t="shared" si="1061"/>
        <v>22082.572115384617</v>
      </c>
      <c r="CW204" s="233">
        <f t="shared" si="1062"/>
        <v>0</v>
      </c>
      <c r="CX204" s="257">
        <v>77.766129032258064</v>
      </c>
      <c r="CY204" s="444"/>
      <c r="CZ204" s="232">
        <f t="shared" si="1063"/>
        <v>41060.516129032258</v>
      </c>
      <c r="DA204" s="233">
        <f t="shared" si="1064"/>
        <v>0</v>
      </c>
      <c r="DB204" s="257">
        <v>79.329545454545453</v>
      </c>
      <c r="DC204" s="444"/>
      <c r="DD204" s="232">
        <f t="shared" si="1065"/>
        <v>8726.25</v>
      </c>
      <c r="DE204" s="233">
        <f t="shared" si="1066"/>
        <v>0</v>
      </c>
      <c r="DF204" s="232">
        <f t="shared" si="1067"/>
        <v>79.238520666391253</v>
      </c>
      <c r="DG204" s="233">
        <f t="shared" si="1068"/>
        <v>0</v>
      </c>
      <c r="DH204" s="232">
        <f t="shared" si="1069"/>
        <v>71869.338244416867</v>
      </c>
      <c r="DI204" s="233">
        <f t="shared" si="1070"/>
        <v>0</v>
      </c>
      <c r="DJ204" s="232">
        <f t="shared" si="1071"/>
        <v>978</v>
      </c>
      <c r="DK204" s="233">
        <f t="shared" si="1072"/>
        <v>1309</v>
      </c>
      <c r="DL204" s="232">
        <f t="shared" si="1073"/>
        <v>978</v>
      </c>
      <c r="DM204" s="233">
        <f t="shared" si="1074"/>
        <v>0</v>
      </c>
      <c r="DN204" s="545">
        <f t="shared" si="1075"/>
        <v>4.4831288343558287</v>
      </c>
      <c r="DO204" s="546">
        <f t="shared" si="1076"/>
        <v>4.2286478227654696</v>
      </c>
      <c r="DP204" s="232">
        <f t="shared" si="1077"/>
        <v>4384.5</v>
      </c>
      <c r="DQ204" s="233">
        <f t="shared" si="1078"/>
        <v>5535.2999999999993</v>
      </c>
      <c r="DR204" s="232">
        <f t="shared" si="1079"/>
        <v>79.608837942305485</v>
      </c>
      <c r="DS204" s="233">
        <f t="shared" si="1080"/>
        <v>0</v>
      </c>
      <c r="DT204" s="232">
        <f t="shared" si="1081"/>
        <v>77857.443507574761</v>
      </c>
      <c r="DU204" s="233">
        <f t="shared" si="1082"/>
        <v>0</v>
      </c>
      <c r="DV204" s="257">
        <v>55</v>
      </c>
      <c r="DW204" s="256">
        <v>206</v>
      </c>
      <c r="DX204" s="232">
        <f t="shared" si="1083"/>
        <v>55</v>
      </c>
      <c r="DY204" s="233">
        <f t="shared" si="1084"/>
        <v>0</v>
      </c>
      <c r="DZ204" s="257">
        <v>107</v>
      </c>
      <c r="EA204" s="444">
        <v>319</v>
      </c>
      <c r="EB204" s="232">
        <f t="shared" si="1085"/>
        <v>107</v>
      </c>
      <c r="EC204" s="233">
        <f t="shared" si="1086"/>
        <v>0</v>
      </c>
      <c r="ED204" s="257">
        <v>16</v>
      </c>
      <c r="EE204" s="444">
        <v>31</v>
      </c>
      <c r="EF204" s="232">
        <f t="shared" si="1087"/>
        <v>16</v>
      </c>
      <c r="EG204" s="233">
        <f t="shared" si="1088"/>
        <v>0</v>
      </c>
      <c r="EH204" s="225">
        <f t="shared" si="1089"/>
        <v>178</v>
      </c>
      <c r="EI204" s="233">
        <f t="shared" si="1090"/>
        <v>556</v>
      </c>
      <c r="EJ204" s="225">
        <f t="shared" si="1091"/>
        <v>178</v>
      </c>
      <c r="EK204" s="233">
        <f t="shared" si="1092"/>
        <v>0</v>
      </c>
      <c r="EL204" s="336">
        <v>2.9636363636363638</v>
      </c>
      <c r="EM204" s="445">
        <v>2.570388349514563</v>
      </c>
      <c r="EN204" s="232">
        <f t="shared" si="1093"/>
        <v>163</v>
      </c>
      <c r="EO204" s="233">
        <f t="shared" si="1094"/>
        <v>529.5</v>
      </c>
      <c r="EP204" s="336">
        <v>4.4174528301886795</v>
      </c>
      <c r="EQ204" s="445">
        <v>3.6410658307210033</v>
      </c>
      <c r="ER204" s="232">
        <f t="shared" si="1095"/>
        <v>472.66745283018872</v>
      </c>
      <c r="ES204" s="233">
        <f t="shared" si="1096"/>
        <v>1161.5</v>
      </c>
      <c r="ET204" s="336">
        <v>4.28125</v>
      </c>
      <c r="EU204" s="445">
        <v>4.1612932258650002</v>
      </c>
      <c r="EV204" s="232">
        <f t="shared" si="1097"/>
        <v>68.5</v>
      </c>
      <c r="EW204" s="233">
        <f t="shared" si="1098"/>
        <v>129.00009000181501</v>
      </c>
      <c r="EX204" s="545">
        <f t="shared" si="1099"/>
        <v>3.955996926012296</v>
      </c>
      <c r="EY204" s="546">
        <f t="shared" si="1100"/>
        <v>3.2733814568377966</v>
      </c>
      <c r="EZ204" s="232">
        <f t="shared" si="1101"/>
        <v>704.16745283018872</v>
      </c>
      <c r="FA204" s="233">
        <f t="shared" si="1102"/>
        <v>1820.0000900018149</v>
      </c>
      <c r="FB204" s="257">
        <v>82.106382978723403</v>
      </c>
      <c r="FC204" s="444"/>
      <c r="FD204" s="232">
        <f t="shared" si="1103"/>
        <v>4515.8510638297876</v>
      </c>
      <c r="FE204" s="233">
        <f t="shared" si="1104"/>
        <v>0</v>
      </c>
      <c r="FF204" s="257">
        <v>70.433962264150949</v>
      </c>
      <c r="FG204" s="444"/>
      <c r="FH204" s="232">
        <f t="shared" si="1105"/>
        <v>7536.4339622641519</v>
      </c>
      <c r="FI204" s="233">
        <f t="shared" si="1106"/>
        <v>0</v>
      </c>
      <c r="FJ204" s="257">
        <v>75.25</v>
      </c>
      <c r="FK204" s="444"/>
      <c r="FL204" s="232">
        <f t="shared" si="1107"/>
        <v>1204</v>
      </c>
      <c r="FM204" s="233">
        <f t="shared" si="1108"/>
        <v>0</v>
      </c>
      <c r="FN204" s="232">
        <f t="shared" si="1109"/>
        <v>74.473511382550228</v>
      </c>
      <c r="FO204" s="233">
        <f t="shared" si="1110"/>
        <v>0</v>
      </c>
      <c r="FP204" s="232">
        <f t="shared" si="1111"/>
        <v>13256.285026093941</v>
      </c>
      <c r="FQ204" s="233">
        <f t="shared" si="1112"/>
        <v>0</v>
      </c>
      <c r="FR204" s="254"/>
      <c r="FS204" s="253"/>
      <c r="FT204" s="232">
        <f t="shared" si="1113"/>
        <v>0</v>
      </c>
      <c r="FU204" s="233">
        <f t="shared" si="1114"/>
        <v>0</v>
      </c>
      <c r="FV204" s="254"/>
      <c r="FW204" s="253"/>
      <c r="FX204" s="232">
        <f t="shared" si="1115"/>
        <v>0</v>
      </c>
      <c r="FY204" s="233">
        <f t="shared" si="1116"/>
        <v>0</v>
      </c>
      <c r="FZ204" s="254"/>
      <c r="GA204" s="253"/>
      <c r="GB204" s="232">
        <f t="shared" si="1117"/>
        <v>0</v>
      </c>
      <c r="GC204" s="233">
        <f t="shared" si="1118"/>
        <v>0</v>
      </c>
      <c r="GD204" s="249">
        <f t="shared" si="1119"/>
        <v>363</v>
      </c>
      <c r="GE204" s="233">
        <f t="shared" si="1120"/>
        <v>624</v>
      </c>
      <c r="GF204" s="232">
        <f t="shared" si="1121"/>
        <v>363</v>
      </c>
      <c r="GG204" s="233">
        <f t="shared" si="1122"/>
        <v>0</v>
      </c>
      <c r="GH204" s="232">
        <f t="shared" si="1123"/>
        <v>1384</v>
      </c>
      <c r="GI204" s="233">
        <f t="shared" si="1124"/>
        <v>2064</v>
      </c>
      <c r="GJ204" s="232">
        <f t="shared" si="1125"/>
        <v>29821.054758161776</v>
      </c>
      <c r="GK204" s="233" t="str">
        <f t="shared" si="1126"/>
        <v/>
      </c>
      <c r="GL204" s="249">
        <f t="shared" si="1127"/>
        <v>661</v>
      </c>
      <c r="GM204" s="233">
        <f t="shared" si="1128"/>
        <v>1183</v>
      </c>
      <c r="GN204" s="232">
        <f t="shared" si="1129"/>
        <v>661</v>
      </c>
      <c r="GO204" s="233">
        <f t="shared" si="1130"/>
        <v>0</v>
      </c>
      <c r="GP204" s="232">
        <f t="shared" si="1131"/>
        <v>3092.6674528301887</v>
      </c>
      <c r="GQ204" s="233">
        <f t="shared" si="1132"/>
        <v>5037.5</v>
      </c>
      <c r="GR204" s="232">
        <f t="shared" si="1133"/>
        <v>50897.265880770094</v>
      </c>
      <c r="GS204" s="233">
        <f t="shared" si="1134"/>
        <v>0</v>
      </c>
      <c r="GT204" s="249">
        <f t="shared" si="1135"/>
        <v>1024</v>
      </c>
      <c r="GU204" s="233">
        <f t="shared" si="1136"/>
        <v>1807</v>
      </c>
      <c r="GV204" s="232">
        <f t="shared" si="1137"/>
        <v>1024</v>
      </c>
      <c r="GW204" s="233">
        <f t="shared" si="1138"/>
        <v>0</v>
      </c>
      <c r="GX204" s="232">
        <f t="shared" si="1139"/>
        <v>4476.6674528301883</v>
      </c>
      <c r="GY204" s="233">
        <f t="shared" si="1140"/>
        <v>7101.5</v>
      </c>
      <c r="GZ204" s="232">
        <f t="shared" si="1141"/>
        <v>80718.320638931866</v>
      </c>
      <c r="HA204" s="233" t="str">
        <f t="shared" si="1142"/>
        <v/>
      </c>
      <c r="HB204" s="249">
        <f t="shared" si="1143"/>
        <v>132</v>
      </c>
      <c r="HC204" s="233">
        <f t="shared" si="1144"/>
        <v>58</v>
      </c>
      <c r="HD204" s="232">
        <f t="shared" si="1145"/>
        <v>132</v>
      </c>
      <c r="HE204" s="233">
        <f t="shared" si="1146"/>
        <v>0</v>
      </c>
      <c r="HF204" s="232">
        <f t="shared" si="1147"/>
        <v>612</v>
      </c>
      <c r="HG204" s="233">
        <f t="shared" si="1148"/>
        <v>253.80009000181502</v>
      </c>
      <c r="HH204" s="232">
        <f t="shared" si="1149"/>
        <v>10395.407894736842</v>
      </c>
      <c r="HI204" s="233" t="str">
        <f t="shared" si="1150"/>
        <v/>
      </c>
      <c r="HJ204" s="249">
        <f t="shared" si="1151"/>
        <v>5088.6674528301883</v>
      </c>
      <c r="HK204" s="233">
        <f t="shared" si="1152"/>
        <v>7355.3000900018142</v>
      </c>
      <c r="HL204" s="232">
        <f t="shared" si="1153"/>
        <v>91113.728533668705</v>
      </c>
      <c r="HM204" s="232" t="str">
        <f t="shared" si="1154"/>
        <v/>
      </c>
    </row>
    <row r="205" spans="1:221" ht="15">
      <c r="A205" s="439" t="s">
        <v>42</v>
      </c>
      <c r="B205" s="440" t="s">
        <v>862</v>
      </c>
      <c r="C205" s="441"/>
      <c r="D205" s="442">
        <v>199333</v>
      </c>
      <c r="E205" s="350">
        <v>8</v>
      </c>
      <c r="F205" s="332">
        <v>632</v>
      </c>
      <c r="G205" s="253">
        <v>771</v>
      </c>
      <c r="H205" s="254">
        <v>9</v>
      </c>
      <c r="I205" s="743">
        <v>16</v>
      </c>
      <c r="J205" s="232">
        <f t="shared" si="1006"/>
        <v>623</v>
      </c>
      <c r="K205" s="233">
        <f t="shared" si="1007"/>
        <v>755</v>
      </c>
      <c r="L205" s="333">
        <v>66.761107905366416</v>
      </c>
      <c r="M205" s="333">
        <v>66.761107905366416</v>
      </c>
      <c r="N205" s="232">
        <f t="shared" si="1155"/>
        <v>623</v>
      </c>
      <c r="O205" s="233">
        <f t="shared" si="1008"/>
        <v>755</v>
      </c>
      <c r="P205" s="232">
        <f t="shared" si="1009"/>
        <v>623</v>
      </c>
      <c r="Q205" s="233">
        <f t="shared" si="1010"/>
        <v>0</v>
      </c>
      <c r="R205" s="254">
        <v>41</v>
      </c>
      <c r="S205" s="443">
        <v>60</v>
      </c>
      <c r="T205" s="232">
        <f t="shared" si="1011"/>
        <v>41</v>
      </c>
      <c r="U205" s="233">
        <f t="shared" si="1012"/>
        <v>0</v>
      </c>
      <c r="V205" s="257">
        <v>22</v>
      </c>
      <c r="W205" s="444">
        <v>41</v>
      </c>
      <c r="X205" s="232">
        <f t="shared" si="1013"/>
        <v>22</v>
      </c>
      <c r="Y205" s="233">
        <f t="shared" si="1014"/>
        <v>0</v>
      </c>
      <c r="Z205" s="257">
        <v>3</v>
      </c>
      <c r="AA205" s="444">
        <v>2</v>
      </c>
      <c r="AB205" s="232">
        <f t="shared" si="1015"/>
        <v>3</v>
      </c>
      <c r="AC205" s="233">
        <f t="shared" si="1016"/>
        <v>0</v>
      </c>
      <c r="AD205" s="225">
        <f t="shared" si="1017"/>
        <v>66</v>
      </c>
      <c r="AE205" s="233">
        <f t="shared" si="1018"/>
        <v>103</v>
      </c>
      <c r="AF205" s="225">
        <f t="shared" si="1019"/>
        <v>66</v>
      </c>
      <c r="AG205" s="233">
        <f t="shared" si="1020"/>
        <v>0</v>
      </c>
      <c r="AH205" s="245">
        <v>3.2439024390243905</v>
      </c>
      <c r="AI205" s="445">
        <v>3.0249999999999999</v>
      </c>
      <c r="AJ205" s="232">
        <f t="shared" si="1021"/>
        <v>133</v>
      </c>
      <c r="AK205" s="233">
        <f t="shared" si="1022"/>
        <v>181.5</v>
      </c>
      <c r="AL205" s="245">
        <v>3.3636363636363638</v>
      </c>
      <c r="AM205" s="445">
        <v>3.3536585365853657</v>
      </c>
      <c r="AN205" s="232">
        <f t="shared" si="1023"/>
        <v>74</v>
      </c>
      <c r="AO205" s="233">
        <f t="shared" si="1024"/>
        <v>137.5</v>
      </c>
      <c r="AP205" s="245">
        <v>3</v>
      </c>
      <c r="AQ205" s="445">
        <v>5.25</v>
      </c>
      <c r="AR205" s="232">
        <f t="shared" si="1025"/>
        <v>9</v>
      </c>
      <c r="AS205" s="233">
        <f t="shared" si="1026"/>
        <v>10.5</v>
      </c>
      <c r="AT205" s="545">
        <f t="shared" si="1027"/>
        <v>3.2727272727272729</v>
      </c>
      <c r="AU205" s="546">
        <f t="shared" si="1028"/>
        <v>3.1990291262135924</v>
      </c>
      <c r="AV205" s="232">
        <f t="shared" si="1029"/>
        <v>216</v>
      </c>
      <c r="AW205" s="233">
        <f t="shared" si="1030"/>
        <v>329.5</v>
      </c>
      <c r="AX205" s="257">
        <v>97.710810810810813</v>
      </c>
      <c r="AY205" s="444"/>
      <c r="AZ205" s="232">
        <f t="shared" si="1031"/>
        <v>4006.1432432432434</v>
      </c>
      <c r="BA205" s="233">
        <f t="shared" si="1032"/>
        <v>0</v>
      </c>
      <c r="BB205" s="257">
        <v>98.75</v>
      </c>
      <c r="BC205" s="444"/>
      <c r="BD205" s="232">
        <f t="shared" si="1033"/>
        <v>2172.5</v>
      </c>
      <c r="BE205" s="233">
        <f t="shared" si="1034"/>
        <v>0</v>
      </c>
      <c r="BF205" s="254">
        <v>90</v>
      </c>
      <c r="BG205" s="253"/>
      <c r="BH205" s="232">
        <f t="shared" si="1035"/>
        <v>270</v>
      </c>
      <c r="BI205" s="233">
        <f t="shared" si="1036"/>
        <v>0</v>
      </c>
      <c r="BJ205" s="232">
        <f t="shared" si="1037"/>
        <v>97.706715806715806</v>
      </c>
      <c r="BK205" s="233">
        <f t="shared" si="1038"/>
        <v>0</v>
      </c>
      <c r="BL205" s="232">
        <f t="shared" si="1039"/>
        <v>6448.643243243243</v>
      </c>
      <c r="BM205" s="233">
        <f t="shared" si="1040"/>
        <v>0</v>
      </c>
      <c r="BN205" s="257">
        <v>230</v>
      </c>
      <c r="BO205" s="256">
        <v>228</v>
      </c>
      <c r="BP205" s="232">
        <f t="shared" si="1041"/>
        <v>230</v>
      </c>
      <c r="BQ205" s="233">
        <f t="shared" si="1042"/>
        <v>0</v>
      </c>
      <c r="BR205" s="257">
        <v>185</v>
      </c>
      <c r="BS205" s="444">
        <v>154</v>
      </c>
      <c r="BT205" s="232">
        <f t="shared" si="1043"/>
        <v>185</v>
      </c>
      <c r="BU205" s="233">
        <f t="shared" si="1044"/>
        <v>0</v>
      </c>
      <c r="BV205" s="257">
        <v>6</v>
      </c>
      <c r="BW205" s="444">
        <v>11</v>
      </c>
      <c r="BX205" s="232">
        <f t="shared" si="1045"/>
        <v>6</v>
      </c>
      <c r="BY205" s="233">
        <f t="shared" si="1046"/>
        <v>0</v>
      </c>
      <c r="BZ205" s="225">
        <f t="shared" si="1047"/>
        <v>421</v>
      </c>
      <c r="CA205" s="233">
        <f t="shared" si="1048"/>
        <v>393</v>
      </c>
      <c r="CB205" s="225">
        <f t="shared" si="1049"/>
        <v>421</v>
      </c>
      <c r="CC205" s="233">
        <f t="shared" si="1050"/>
        <v>0</v>
      </c>
      <c r="CD205" s="336">
        <v>4.571739130434783</v>
      </c>
      <c r="CE205" s="445">
        <v>4.1578947368421053</v>
      </c>
      <c r="CF205" s="232">
        <f t="shared" si="1051"/>
        <v>1051.5</v>
      </c>
      <c r="CG205" s="233">
        <f t="shared" si="1052"/>
        <v>948</v>
      </c>
      <c r="CH205" s="336">
        <v>5.25</v>
      </c>
      <c r="CI205" s="445">
        <v>4.8571428571428568</v>
      </c>
      <c r="CJ205" s="232">
        <f t="shared" si="1053"/>
        <v>971.25</v>
      </c>
      <c r="CK205" s="233">
        <f t="shared" si="1054"/>
        <v>747.99999999999989</v>
      </c>
      <c r="CL205" s="336">
        <v>4.833333333333333</v>
      </c>
      <c r="CM205" s="445">
        <v>5.9545454545454541</v>
      </c>
      <c r="CN205" s="232">
        <f t="shared" si="1055"/>
        <v>29</v>
      </c>
      <c r="CO205" s="233">
        <f t="shared" si="1056"/>
        <v>65.5</v>
      </c>
      <c r="CP205" s="232">
        <f t="shared" si="1057"/>
        <v>4.8735154394299292</v>
      </c>
      <c r="CQ205" s="546">
        <f t="shared" si="1058"/>
        <v>4.4821882951653942</v>
      </c>
      <c r="CR205" s="232">
        <f t="shared" si="1059"/>
        <v>2051.75</v>
      </c>
      <c r="CS205" s="233">
        <f t="shared" si="1060"/>
        <v>1761.5</v>
      </c>
      <c r="CT205" s="257">
        <v>95.459183673469383</v>
      </c>
      <c r="CU205" s="444"/>
      <c r="CV205" s="232">
        <f t="shared" si="1061"/>
        <v>21955.612244897959</v>
      </c>
      <c r="CW205" s="233">
        <f t="shared" si="1062"/>
        <v>0</v>
      </c>
      <c r="CX205" s="257">
        <v>86.038461538461533</v>
      </c>
      <c r="CY205" s="444"/>
      <c r="CZ205" s="232">
        <f t="shared" si="1063"/>
        <v>15917.115384615383</v>
      </c>
      <c r="DA205" s="233">
        <f t="shared" si="1064"/>
        <v>0</v>
      </c>
      <c r="DB205" s="257">
        <v>84</v>
      </c>
      <c r="DC205" s="444"/>
      <c r="DD205" s="232">
        <f t="shared" si="1065"/>
        <v>504</v>
      </c>
      <c r="DE205" s="233">
        <f t="shared" si="1066"/>
        <v>0</v>
      </c>
      <c r="DF205" s="232">
        <f t="shared" si="1067"/>
        <v>91.156122635423614</v>
      </c>
      <c r="DG205" s="233">
        <f t="shared" si="1068"/>
        <v>0</v>
      </c>
      <c r="DH205" s="232">
        <f t="shared" si="1069"/>
        <v>38376.727629513342</v>
      </c>
      <c r="DI205" s="233">
        <f t="shared" si="1070"/>
        <v>0</v>
      </c>
      <c r="DJ205" s="232">
        <f t="shared" si="1071"/>
        <v>487</v>
      </c>
      <c r="DK205" s="233">
        <f t="shared" si="1072"/>
        <v>496</v>
      </c>
      <c r="DL205" s="232">
        <f t="shared" si="1073"/>
        <v>487</v>
      </c>
      <c r="DM205" s="233">
        <f t="shared" si="1074"/>
        <v>0</v>
      </c>
      <c r="DN205" s="545">
        <f t="shared" si="1075"/>
        <v>4.656570841889117</v>
      </c>
      <c r="DO205" s="546">
        <f t="shared" si="1076"/>
        <v>4.215725806451613</v>
      </c>
      <c r="DP205" s="232">
        <f t="shared" si="1077"/>
        <v>2267.75</v>
      </c>
      <c r="DQ205" s="233">
        <f t="shared" si="1078"/>
        <v>2091</v>
      </c>
      <c r="DR205" s="232">
        <f t="shared" si="1079"/>
        <v>92.043882695598739</v>
      </c>
      <c r="DS205" s="233">
        <f t="shared" si="1080"/>
        <v>0</v>
      </c>
      <c r="DT205" s="232">
        <f t="shared" si="1081"/>
        <v>44825.370872756583</v>
      </c>
      <c r="DU205" s="233">
        <f t="shared" si="1082"/>
        <v>0</v>
      </c>
      <c r="DV205" s="257">
        <v>62</v>
      </c>
      <c r="DW205" s="256">
        <v>123</v>
      </c>
      <c r="DX205" s="232">
        <f t="shared" si="1083"/>
        <v>62</v>
      </c>
      <c r="DY205" s="233">
        <f t="shared" si="1084"/>
        <v>0</v>
      </c>
      <c r="DZ205" s="257">
        <v>71</v>
      </c>
      <c r="EA205" s="444">
        <v>128</v>
      </c>
      <c r="EB205" s="232">
        <f t="shared" si="1085"/>
        <v>71</v>
      </c>
      <c r="EC205" s="233">
        <f t="shared" si="1086"/>
        <v>0</v>
      </c>
      <c r="ED205" s="257">
        <v>3</v>
      </c>
      <c r="EE205" s="444">
        <v>8</v>
      </c>
      <c r="EF205" s="232">
        <f t="shared" si="1087"/>
        <v>3</v>
      </c>
      <c r="EG205" s="233">
        <f t="shared" si="1088"/>
        <v>0</v>
      </c>
      <c r="EH205" s="225">
        <f t="shared" si="1089"/>
        <v>136</v>
      </c>
      <c r="EI205" s="233">
        <f t="shared" si="1090"/>
        <v>259</v>
      </c>
      <c r="EJ205" s="225">
        <f t="shared" si="1091"/>
        <v>136</v>
      </c>
      <c r="EK205" s="233">
        <f t="shared" si="1092"/>
        <v>0</v>
      </c>
      <c r="EL205" s="336">
        <v>2.8225806451612905</v>
      </c>
      <c r="EM205" s="445">
        <v>2.8902439024390243</v>
      </c>
      <c r="EN205" s="232">
        <f t="shared" si="1093"/>
        <v>175</v>
      </c>
      <c r="EO205" s="233">
        <f t="shared" si="1094"/>
        <v>355.5</v>
      </c>
      <c r="EP205" s="336">
        <v>4.9416058394160585</v>
      </c>
      <c r="EQ205" s="445">
        <v>3.47265625</v>
      </c>
      <c r="ER205" s="232">
        <f t="shared" si="1095"/>
        <v>350.85401459854018</v>
      </c>
      <c r="ES205" s="233">
        <f t="shared" si="1096"/>
        <v>444.5</v>
      </c>
      <c r="ET205" s="336">
        <v>3.6666666666666665</v>
      </c>
      <c r="EU205" s="445">
        <v>4.3125</v>
      </c>
      <c r="EV205" s="232">
        <f t="shared" si="1097"/>
        <v>11</v>
      </c>
      <c r="EW205" s="233">
        <f t="shared" si="1098"/>
        <v>34.5</v>
      </c>
      <c r="EX205" s="545">
        <f t="shared" si="1099"/>
        <v>3.9474559896951482</v>
      </c>
      <c r="EY205" s="546">
        <f t="shared" si="1100"/>
        <v>3.2220077220077221</v>
      </c>
      <c r="EZ205" s="232">
        <f t="shared" si="1101"/>
        <v>536.85401459854018</v>
      </c>
      <c r="FA205" s="233">
        <f t="shared" si="1102"/>
        <v>834.5</v>
      </c>
      <c r="FB205" s="257">
        <v>89.116504854368927</v>
      </c>
      <c r="FC205" s="444"/>
      <c r="FD205" s="232">
        <f t="shared" si="1103"/>
        <v>5525.2233009708734</v>
      </c>
      <c r="FE205" s="233">
        <f t="shared" si="1104"/>
        <v>0</v>
      </c>
      <c r="FF205" s="257">
        <v>78.762773722627742</v>
      </c>
      <c r="FG205" s="444"/>
      <c r="FH205" s="232">
        <f t="shared" si="1105"/>
        <v>5592.1569343065694</v>
      </c>
      <c r="FI205" s="233">
        <f t="shared" si="1106"/>
        <v>0</v>
      </c>
      <c r="FJ205" s="257">
        <v>73.2</v>
      </c>
      <c r="FK205" s="444"/>
      <c r="FL205" s="232">
        <f t="shared" si="1107"/>
        <v>219.60000000000002</v>
      </c>
      <c r="FM205" s="233">
        <f t="shared" si="1108"/>
        <v>0</v>
      </c>
      <c r="FN205" s="232">
        <f t="shared" si="1109"/>
        <v>83.360148788804736</v>
      </c>
      <c r="FO205" s="233">
        <f t="shared" si="1110"/>
        <v>0</v>
      </c>
      <c r="FP205" s="232">
        <f t="shared" si="1111"/>
        <v>11336.980235277444</v>
      </c>
      <c r="FQ205" s="233">
        <f t="shared" si="1112"/>
        <v>0</v>
      </c>
      <c r="FR205" s="254"/>
      <c r="FS205" s="253"/>
      <c r="FT205" s="232">
        <f t="shared" si="1113"/>
        <v>0</v>
      </c>
      <c r="FU205" s="233">
        <f t="shared" si="1114"/>
        <v>0</v>
      </c>
      <c r="FV205" s="254"/>
      <c r="FW205" s="253"/>
      <c r="FX205" s="232">
        <f t="shared" si="1115"/>
        <v>0</v>
      </c>
      <c r="FY205" s="233">
        <f t="shared" si="1116"/>
        <v>0</v>
      </c>
      <c r="FZ205" s="254"/>
      <c r="GA205" s="253"/>
      <c r="GB205" s="232">
        <f t="shared" si="1117"/>
        <v>0</v>
      </c>
      <c r="GC205" s="233">
        <f t="shared" si="1118"/>
        <v>0</v>
      </c>
      <c r="GD205" s="249">
        <f t="shared" si="1119"/>
        <v>333</v>
      </c>
      <c r="GE205" s="233">
        <f t="shared" si="1120"/>
        <v>411</v>
      </c>
      <c r="GF205" s="232">
        <f t="shared" si="1121"/>
        <v>333</v>
      </c>
      <c r="GG205" s="233">
        <f t="shared" si="1122"/>
        <v>0</v>
      </c>
      <c r="GH205" s="232">
        <f t="shared" si="1123"/>
        <v>1359.5</v>
      </c>
      <c r="GI205" s="233">
        <f t="shared" si="1124"/>
        <v>1485</v>
      </c>
      <c r="GJ205" s="232">
        <f t="shared" si="1125"/>
        <v>31486.978789112076</v>
      </c>
      <c r="GK205" s="233" t="str">
        <f t="shared" si="1126"/>
        <v/>
      </c>
      <c r="GL205" s="249">
        <f t="shared" si="1127"/>
        <v>278</v>
      </c>
      <c r="GM205" s="233">
        <f t="shared" si="1128"/>
        <v>323</v>
      </c>
      <c r="GN205" s="232">
        <f t="shared" si="1129"/>
        <v>278</v>
      </c>
      <c r="GO205" s="233">
        <f t="shared" si="1130"/>
        <v>0</v>
      </c>
      <c r="GP205" s="232">
        <f t="shared" si="1131"/>
        <v>1396.1040145985403</v>
      </c>
      <c r="GQ205" s="233">
        <f t="shared" si="1132"/>
        <v>1330</v>
      </c>
      <c r="GR205" s="232">
        <f t="shared" si="1133"/>
        <v>23681.772318921954</v>
      </c>
      <c r="GS205" s="233">
        <f t="shared" si="1134"/>
        <v>0</v>
      </c>
      <c r="GT205" s="249">
        <f t="shared" si="1135"/>
        <v>611</v>
      </c>
      <c r="GU205" s="233">
        <f t="shared" si="1136"/>
        <v>734</v>
      </c>
      <c r="GV205" s="232">
        <f t="shared" si="1137"/>
        <v>611</v>
      </c>
      <c r="GW205" s="233">
        <f t="shared" si="1138"/>
        <v>0</v>
      </c>
      <c r="GX205" s="232">
        <f t="shared" si="1139"/>
        <v>2755.6040145985403</v>
      </c>
      <c r="GY205" s="233">
        <f t="shared" si="1140"/>
        <v>2815</v>
      </c>
      <c r="GZ205" s="232">
        <f t="shared" si="1141"/>
        <v>55168.751108034034</v>
      </c>
      <c r="HA205" s="233" t="str">
        <f t="shared" si="1142"/>
        <v/>
      </c>
      <c r="HB205" s="249">
        <f t="shared" si="1143"/>
        <v>12</v>
      </c>
      <c r="HC205" s="233">
        <f t="shared" si="1144"/>
        <v>21</v>
      </c>
      <c r="HD205" s="232">
        <f t="shared" si="1145"/>
        <v>12</v>
      </c>
      <c r="HE205" s="233">
        <f t="shared" si="1146"/>
        <v>0</v>
      </c>
      <c r="HF205" s="232">
        <f t="shared" si="1147"/>
        <v>49</v>
      </c>
      <c r="HG205" s="233">
        <f t="shared" si="1148"/>
        <v>110.5</v>
      </c>
      <c r="HH205" s="232">
        <f t="shared" si="1149"/>
        <v>993.6</v>
      </c>
      <c r="HI205" s="233" t="str">
        <f t="shared" si="1150"/>
        <v/>
      </c>
      <c r="HJ205" s="249">
        <f t="shared" si="1151"/>
        <v>2804.6040145985403</v>
      </c>
      <c r="HK205" s="233">
        <f t="shared" si="1152"/>
        <v>2925.5</v>
      </c>
      <c r="HL205" s="232">
        <f t="shared" si="1153"/>
        <v>56162.351108034025</v>
      </c>
      <c r="HM205" s="232" t="str">
        <f t="shared" si="1154"/>
        <v/>
      </c>
    </row>
    <row r="206" spans="1:221" ht="15">
      <c r="A206" s="448" t="s">
        <v>42</v>
      </c>
      <c r="B206" s="366" t="s">
        <v>863</v>
      </c>
      <c r="C206" s="449"/>
      <c r="D206" s="360">
        <v>199494</v>
      </c>
      <c r="E206" s="363">
        <v>8</v>
      </c>
      <c r="F206" s="332">
        <v>427</v>
      </c>
      <c r="G206" s="253">
        <v>592</v>
      </c>
      <c r="H206" s="254">
        <v>18</v>
      </c>
      <c r="I206" s="743">
        <v>49</v>
      </c>
      <c r="J206" s="232">
        <f t="shared" si="1006"/>
        <v>409</v>
      </c>
      <c r="K206" s="233">
        <f t="shared" si="1007"/>
        <v>543</v>
      </c>
      <c r="L206" s="333">
        <v>66.818667125882556</v>
      </c>
      <c r="M206" s="333">
        <v>66.818667125882556</v>
      </c>
      <c r="N206" s="232">
        <f t="shared" si="1155"/>
        <v>409</v>
      </c>
      <c r="O206" s="233">
        <f t="shared" si="1008"/>
        <v>543</v>
      </c>
      <c r="P206" s="232">
        <f t="shared" si="1009"/>
        <v>409</v>
      </c>
      <c r="Q206" s="233">
        <f t="shared" si="1010"/>
        <v>0</v>
      </c>
      <c r="R206" s="254">
        <v>13</v>
      </c>
      <c r="S206" s="443">
        <v>14</v>
      </c>
      <c r="T206" s="232">
        <f t="shared" si="1011"/>
        <v>13</v>
      </c>
      <c r="U206" s="233">
        <f t="shared" si="1012"/>
        <v>0</v>
      </c>
      <c r="V206" s="257">
        <v>11</v>
      </c>
      <c r="W206" s="444">
        <v>19</v>
      </c>
      <c r="X206" s="232">
        <f t="shared" si="1013"/>
        <v>11</v>
      </c>
      <c r="Y206" s="233">
        <f t="shared" si="1014"/>
        <v>0</v>
      </c>
      <c r="Z206" s="257">
        <v>3</v>
      </c>
      <c r="AA206" s="444">
        <v>1</v>
      </c>
      <c r="AB206" s="232">
        <f t="shared" si="1015"/>
        <v>3</v>
      </c>
      <c r="AC206" s="233">
        <f t="shared" si="1016"/>
        <v>0</v>
      </c>
      <c r="AD206" s="225">
        <f t="shared" si="1017"/>
        <v>27</v>
      </c>
      <c r="AE206" s="233">
        <f t="shared" si="1018"/>
        <v>34</v>
      </c>
      <c r="AF206" s="225">
        <f t="shared" si="1019"/>
        <v>27</v>
      </c>
      <c r="AG206" s="233">
        <f t="shared" si="1020"/>
        <v>0</v>
      </c>
      <c r="AH206" s="245">
        <v>2.6538461538461537</v>
      </c>
      <c r="AI206" s="445">
        <v>2.6785714285714284</v>
      </c>
      <c r="AJ206" s="232">
        <f t="shared" si="1021"/>
        <v>34.5</v>
      </c>
      <c r="AK206" s="233">
        <f t="shared" si="1022"/>
        <v>37.5</v>
      </c>
      <c r="AL206" s="245">
        <v>3.4090909090909092</v>
      </c>
      <c r="AM206" s="445">
        <v>2.8157894736842106</v>
      </c>
      <c r="AN206" s="232">
        <f t="shared" si="1023"/>
        <v>37.5</v>
      </c>
      <c r="AO206" s="233">
        <f t="shared" si="1024"/>
        <v>53.5</v>
      </c>
      <c r="AP206" s="245">
        <v>3</v>
      </c>
      <c r="AQ206" s="445">
        <v>4</v>
      </c>
      <c r="AR206" s="232">
        <f t="shared" si="1025"/>
        <v>9</v>
      </c>
      <c r="AS206" s="233">
        <f t="shared" si="1026"/>
        <v>4</v>
      </c>
      <c r="AT206" s="545">
        <f t="shared" si="1027"/>
        <v>3</v>
      </c>
      <c r="AU206" s="546">
        <f t="shared" si="1028"/>
        <v>2.7941176470588234</v>
      </c>
      <c r="AV206" s="232">
        <f t="shared" si="1029"/>
        <v>81</v>
      </c>
      <c r="AW206" s="233">
        <f t="shared" si="1030"/>
        <v>95</v>
      </c>
      <c r="AX206" s="257">
        <v>88.833333333333329</v>
      </c>
      <c r="AY206" s="444"/>
      <c r="AZ206" s="232">
        <f t="shared" si="1031"/>
        <v>1154.8333333333333</v>
      </c>
      <c r="BA206" s="233">
        <f t="shared" si="1032"/>
        <v>0</v>
      </c>
      <c r="BB206" s="257">
        <v>78</v>
      </c>
      <c r="BC206" s="444"/>
      <c r="BD206" s="232">
        <f t="shared" si="1033"/>
        <v>858</v>
      </c>
      <c r="BE206" s="233">
        <f t="shared" si="1034"/>
        <v>0</v>
      </c>
      <c r="BF206" s="254">
        <v>86.25</v>
      </c>
      <c r="BG206" s="253"/>
      <c r="BH206" s="232">
        <f t="shared" si="1035"/>
        <v>258.75</v>
      </c>
      <c r="BI206" s="233">
        <f t="shared" si="1036"/>
        <v>0</v>
      </c>
      <c r="BJ206" s="232">
        <f t="shared" si="1037"/>
        <v>84.132716049382708</v>
      </c>
      <c r="BK206" s="233">
        <f t="shared" si="1038"/>
        <v>0</v>
      </c>
      <c r="BL206" s="232">
        <f t="shared" si="1039"/>
        <v>2271.583333333333</v>
      </c>
      <c r="BM206" s="233">
        <f t="shared" si="1040"/>
        <v>0</v>
      </c>
      <c r="BN206" s="257">
        <v>131</v>
      </c>
      <c r="BO206" s="256">
        <v>137</v>
      </c>
      <c r="BP206" s="232">
        <f t="shared" si="1041"/>
        <v>131</v>
      </c>
      <c r="BQ206" s="233">
        <f t="shared" si="1042"/>
        <v>0</v>
      </c>
      <c r="BR206" s="257">
        <v>198</v>
      </c>
      <c r="BS206" s="444">
        <v>249</v>
      </c>
      <c r="BT206" s="232">
        <f t="shared" si="1043"/>
        <v>198</v>
      </c>
      <c r="BU206" s="233">
        <f t="shared" si="1044"/>
        <v>0</v>
      </c>
      <c r="BV206" s="257">
        <v>13</v>
      </c>
      <c r="BW206" s="444">
        <v>2</v>
      </c>
      <c r="BX206" s="232">
        <f t="shared" si="1045"/>
        <v>13</v>
      </c>
      <c r="BY206" s="233">
        <f t="shared" si="1046"/>
        <v>0</v>
      </c>
      <c r="BZ206" s="225">
        <f t="shared" si="1047"/>
        <v>342</v>
      </c>
      <c r="CA206" s="233">
        <f t="shared" si="1048"/>
        <v>388</v>
      </c>
      <c r="CB206" s="225">
        <f t="shared" si="1049"/>
        <v>342</v>
      </c>
      <c r="CC206" s="233">
        <f t="shared" si="1050"/>
        <v>0</v>
      </c>
      <c r="CD206" s="336">
        <v>4.5839694656488552</v>
      </c>
      <c r="CE206" s="445">
        <v>4.6240875912408761</v>
      </c>
      <c r="CF206" s="232">
        <f t="shared" si="1051"/>
        <v>600.5</v>
      </c>
      <c r="CG206" s="233">
        <f t="shared" si="1052"/>
        <v>633.5</v>
      </c>
      <c r="CH206" s="336">
        <v>5.1464646464646462</v>
      </c>
      <c r="CI206" s="445">
        <v>3.9799196787148596</v>
      </c>
      <c r="CJ206" s="232">
        <f t="shared" si="1053"/>
        <v>1019</v>
      </c>
      <c r="CK206" s="233">
        <f t="shared" si="1054"/>
        <v>991</v>
      </c>
      <c r="CL206" s="336">
        <v>3.7307692307692308</v>
      </c>
      <c r="CM206" s="445">
        <v>3.875</v>
      </c>
      <c r="CN206" s="232">
        <f t="shared" si="1055"/>
        <v>48.5</v>
      </c>
      <c r="CO206" s="233">
        <f t="shared" si="1056"/>
        <v>7.75</v>
      </c>
      <c r="CP206" s="232">
        <f t="shared" si="1057"/>
        <v>4.8771929824561404</v>
      </c>
      <c r="CQ206" s="546">
        <f t="shared" si="1058"/>
        <v>4.2068298969072169</v>
      </c>
      <c r="CR206" s="232">
        <f t="shared" si="1059"/>
        <v>1668</v>
      </c>
      <c r="CS206" s="233">
        <f t="shared" si="1060"/>
        <v>1632.2500000000002</v>
      </c>
      <c r="CT206" s="257">
        <v>87.955752212389385</v>
      </c>
      <c r="CU206" s="444"/>
      <c r="CV206" s="232">
        <f t="shared" si="1061"/>
        <v>11522.203539823009</v>
      </c>
      <c r="CW206" s="233">
        <f t="shared" si="1062"/>
        <v>0</v>
      </c>
      <c r="CX206" s="257">
        <v>80.103030303030309</v>
      </c>
      <c r="CY206" s="444"/>
      <c r="CZ206" s="232">
        <f t="shared" si="1063"/>
        <v>15860.400000000001</v>
      </c>
      <c r="DA206" s="233">
        <f t="shared" si="1064"/>
        <v>0</v>
      </c>
      <c r="DB206" s="257">
        <v>81.666666666666671</v>
      </c>
      <c r="DC206" s="444"/>
      <c r="DD206" s="232">
        <f t="shared" si="1065"/>
        <v>1061.6666666666667</v>
      </c>
      <c r="DE206" s="233">
        <f t="shared" si="1066"/>
        <v>0</v>
      </c>
      <c r="DF206" s="232">
        <f t="shared" si="1067"/>
        <v>83.170380720730051</v>
      </c>
      <c r="DG206" s="233">
        <f t="shared" si="1068"/>
        <v>0</v>
      </c>
      <c r="DH206" s="232">
        <f t="shared" si="1069"/>
        <v>28444.270206489677</v>
      </c>
      <c r="DI206" s="233">
        <f t="shared" si="1070"/>
        <v>0</v>
      </c>
      <c r="DJ206" s="232">
        <f t="shared" si="1071"/>
        <v>369</v>
      </c>
      <c r="DK206" s="233">
        <f t="shared" si="1072"/>
        <v>422</v>
      </c>
      <c r="DL206" s="232">
        <f t="shared" si="1073"/>
        <v>369</v>
      </c>
      <c r="DM206" s="233">
        <f t="shared" si="1074"/>
        <v>0</v>
      </c>
      <c r="DN206" s="545">
        <f t="shared" si="1075"/>
        <v>4.7398373983739841</v>
      </c>
      <c r="DO206" s="546">
        <f t="shared" si="1076"/>
        <v>4.093009478672986</v>
      </c>
      <c r="DP206" s="232">
        <f t="shared" si="1077"/>
        <v>1749.0000000000002</v>
      </c>
      <c r="DQ206" s="233">
        <f t="shared" si="1078"/>
        <v>1727.25</v>
      </c>
      <c r="DR206" s="232">
        <f t="shared" si="1079"/>
        <v>83.240795500875365</v>
      </c>
      <c r="DS206" s="233">
        <f t="shared" si="1080"/>
        <v>0</v>
      </c>
      <c r="DT206" s="232">
        <f t="shared" si="1081"/>
        <v>30715.853539823009</v>
      </c>
      <c r="DU206" s="233">
        <f t="shared" si="1082"/>
        <v>0</v>
      </c>
      <c r="DV206" s="257">
        <v>9</v>
      </c>
      <c r="DW206" s="256">
        <v>45</v>
      </c>
      <c r="DX206" s="232">
        <f t="shared" si="1083"/>
        <v>9</v>
      </c>
      <c r="DY206" s="233">
        <f t="shared" si="1084"/>
        <v>0</v>
      </c>
      <c r="DZ206" s="257">
        <v>25</v>
      </c>
      <c r="EA206" s="444">
        <v>70</v>
      </c>
      <c r="EB206" s="232">
        <f t="shared" si="1085"/>
        <v>25</v>
      </c>
      <c r="EC206" s="233">
        <f t="shared" si="1086"/>
        <v>0</v>
      </c>
      <c r="ED206" s="257">
        <v>6</v>
      </c>
      <c r="EE206" s="444">
        <v>6</v>
      </c>
      <c r="EF206" s="232">
        <f t="shared" si="1087"/>
        <v>6</v>
      </c>
      <c r="EG206" s="233">
        <f t="shared" si="1088"/>
        <v>0</v>
      </c>
      <c r="EH206" s="225">
        <f t="shared" si="1089"/>
        <v>40</v>
      </c>
      <c r="EI206" s="233">
        <f t="shared" si="1090"/>
        <v>121</v>
      </c>
      <c r="EJ206" s="225">
        <f t="shared" si="1091"/>
        <v>40</v>
      </c>
      <c r="EK206" s="233">
        <f t="shared" si="1092"/>
        <v>0</v>
      </c>
      <c r="EL206" s="336">
        <v>6.0555555555555554</v>
      </c>
      <c r="EM206" s="445">
        <v>3.0555555555555554</v>
      </c>
      <c r="EN206" s="232">
        <f t="shared" si="1093"/>
        <v>54.5</v>
      </c>
      <c r="EO206" s="233">
        <f t="shared" si="1094"/>
        <v>137.5</v>
      </c>
      <c r="EP206" s="336">
        <v>4.4897959183673466</v>
      </c>
      <c r="EQ206" s="445">
        <v>3.2571428571428571</v>
      </c>
      <c r="ER206" s="232">
        <f t="shared" si="1095"/>
        <v>112.24489795918366</v>
      </c>
      <c r="ES206" s="233">
        <f t="shared" si="1096"/>
        <v>228</v>
      </c>
      <c r="ET206" s="336">
        <v>3.3333333333333335</v>
      </c>
      <c r="EU206" s="445">
        <v>4.333333333333333</v>
      </c>
      <c r="EV206" s="232">
        <f t="shared" si="1097"/>
        <v>20</v>
      </c>
      <c r="EW206" s="233">
        <f t="shared" si="1098"/>
        <v>26</v>
      </c>
      <c r="EX206" s="545">
        <f t="shared" si="1099"/>
        <v>4.6686224489795922</v>
      </c>
      <c r="EY206" s="546">
        <f t="shared" si="1100"/>
        <v>3.2355371900826446</v>
      </c>
      <c r="EZ206" s="232">
        <f t="shared" si="1101"/>
        <v>186.74489795918367</v>
      </c>
      <c r="FA206" s="233">
        <f t="shared" si="1102"/>
        <v>391.5</v>
      </c>
      <c r="FB206" s="257">
        <v>79.444444444444443</v>
      </c>
      <c r="FC206" s="444"/>
      <c r="FD206" s="232">
        <f t="shared" si="1103"/>
        <v>715</v>
      </c>
      <c r="FE206" s="233">
        <f t="shared" si="1104"/>
        <v>0</v>
      </c>
      <c r="FF206" s="257">
        <v>75.469387755102048</v>
      </c>
      <c r="FG206" s="444"/>
      <c r="FH206" s="232">
        <f t="shared" si="1105"/>
        <v>1886.7346938775513</v>
      </c>
      <c r="FI206" s="233">
        <f t="shared" si="1106"/>
        <v>0</v>
      </c>
      <c r="FJ206" s="257">
        <v>81.333333333333329</v>
      </c>
      <c r="FK206" s="444"/>
      <c r="FL206" s="232">
        <f t="shared" si="1107"/>
        <v>488</v>
      </c>
      <c r="FM206" s="233">
        <f t="shared" si="1108"/>
        <v>0</v>
      </c>
      <c r="FN206" s="232">
        <f t="shared" si="1109"/>
        <v>77.243367346938783</v>
      </c>
      <c r="FO206" s="233">
        <f t="shared" si="1110"/>
        <v>0</v>
      </c>
      <c r="FP206" s="232">
        <f t="shared" si="1111"/>
        <v>3089.7346938775513</v>
      </c>
      <c r="FQ206" s="233">
        <f t="shared" si="1112"/>
        <v>0</v>
      </c>
      <c r="FR206" s="254"/>
      <c r="FS206" s="253"/>
      <c r="FT206" s="232">
        <f t="shared" si="1113"/>
        <v>0</v>
      </c>
      <c r="FU206" s="233">
        <f t="shared" si="1114"/>
        <v>0</v>
      </c>
      <c r="FV206" s="254"/>
      <c r="FW206" s="253"/>
      <c r="FX206" s="232">
        <f t="shared" si="1115"/>
        <v>0</v>
      </c>
      <c r="FY206" s="233">
        <f t="shared" si="1116"/>
        <v>0</v>
      </c>
      <c r="FZ206" s="254"/>
      <c r="GA206" s="253"/>
      <c r="GB206" s="232">
        <f t="shared" si="1117"/>
        <v>0</v>
      </c>
      <c r="GC206" s="233">
        <f t="shared" si="1118"/>
        <v>0</v>
      </c>
      <c r="GD206" s="249">
        <f t="shared" si="1119"/>
        <v>153</v>
      </c>
      <c r="GE206" s="233">
        <f t="shared" si="1120"/>
        <v>196</v>
      </c>
      <c r="GF206" s="232">
        <f t="shared" si="1121"/>
        <v>153</v>
      </c>
      <c r="GG206" s="233">
        <f t="shared" si="1122"/>
        <v>0</v>
      </c>
      <c r="GH206" s="232">
        <f t="shared" si="1123"/>
        <v>689.5</v>
      </c>
      <c r="GI206" s="233">
        <f t="shared" si="1124"/>
        <v>808.5</v>
      </c>
      <c r="GJ206" s="232">
        <f t="shared" si="1125"/>
        <v>13392.036873156343</v>
      </c>
      <c r="GK206" s="233" t="str">
        <f t="shared" si="1126"/>
        <v/>
      </c>
      <c r="GL206" s="249">
        <f t="shared" si="1127"/>
        <v>234</v>
      </c>
      <c r="GM206" s="233">
        <f t="shared" si="1128"/>
        <v>338</v>
      </c>
      <c r="GN206" s="232">
        <f t="shared" si="1129"/>
        <v>234</v>
      </c>
      <c r="GO206" s="233">
        <f t="shared" si="1130"/>
        <v>0</v>
      </c>
      <c r="GP206" s="232">
        <f t="shared" si="1131"/>
        <v>1168.7448979591836</v>
      </c>
      <c r="GQ206" s="233">
        <f t="shared" si="1132"/>
        <v>1272.5</v>
      </c>
      <c r="GR206" s="232">
        <f t="shared" si="1133"/>
        <v>18605.134693877553</v>
      </c>
      <c r="GS206" s="233">
        <f t="shared" si="1134"/>
        <v>0</v>
      </c>
      <c r="GT206" s="249">
        <f t="shared" si="1135"/>
        <v>387</v>
      </c>
      <c r="GU206" s="233">
        <f t="shared" si="1136"/>
        <v>534</v>
      </c>
      <c r="GV206" s="232">
        <f t="shared" si="1137"/>
        <v>387</v>
      </c>
      <c r="GW206" s="233">
        <f t="shared" si="1138"/>
        <v>0</v>
      </c>
      <c r="GX206" s="232">
        <f t="shared" si="1139"/>
        <v>1858.2448979591836</v>
      </c>
      <c r="GY206" s="233">
        <f t="shared" si="1140"/>
        <v>2081</v>
      </c>
      <c r="GZ206" s="232">
        <f t="shared" si="1141"/>
        <v>31997.171567033896</v>
      </c>
      <c r="HA206" s="233" t="str">
        <f t="shared" si="1142"/>
        <v/>
      </c>
      <c r="HB206" s="249">
        <f t="shared" si="1143"/>
        <v>22</v>
      </c>
      <c r="HC206" s="233">
        <f t="shared" si="1144"/>
        <v>9</v>
      </c>
      <c r="HD206" s="232">
        <f t="shared" si="1145"/>
        <v>22</v>
      </c>
      <c r="HE206" s="233">
        <f t="shared" si="1146"/>
        <v>0</v>
      </c>
      <c r="HF206" s="232">
        <f t="shared" si="1147"/>
        <v>77.5</v>
      </c>
      <c r="HG206" s="233">
        <f t="shared" si="1148"/>
        <v>37.75</v>
      </c>
      <c r="HH206" s="232">
        <f t="shared" si="1149"/>
        <v>1808.4166666666667</v>
      </c>
      <c r="HI206" s="233" t="str">
        <f t="shared" si="1150"/>
        <v/>
      </c>
      <c r="HJ206" s="249">
        <f t="shared" si="1151"/>
        <v>1935.7448979591838</v>
      </c>
      <c r="HK206" s="233">
        <f t="shared" si="1152"/>
        <v>2118.75</v>
      </c>
      <c r="HL206" s="232">
        <f t="shared" si="1153"/>
        <v>33805.588233700561</v>
      </c>
      <c r="HM206" s="232" t="str">
        <f t="shared" si="1154"/>
        <v/>
      </c>
    </row>
    <row r="207" spans="1:221" ht="15">
      <c r="A207" s="439" t="s">
        <v>42</v>
      </c>
      <c r="B207" s="440" t="s">
        <v>864</v>
      </c>
      <c r="C207" s="441"/>
      <c r="D207" s="442">
        <v>199856</v>
      </c>
      <c r="E207" s="350">
        <v>8</v>
      </c>
      <c r="F207" s="332">
        <v>994</v>
      </c>
      <c r="G207" s="253">
        <v>1158</v>
      </c>
      <c r="H207" s="254">
        <v>27</v>
      </c>
      <c r="I207" s="743">
        <v>47</v>
      </c>
      <c r="J207" s="232">
        <f t="shared" si="1006"/>
        <v>967</v>
      </c>
      <c r="K207" s="233">
        <f t="shared" si="1007"/>
        <v>1111</v>
      </c>
      <c r="L207" s="333">
        <v>66.831867910598021</v>
      </c>
      <c r="M207" s="333">
        <v>66.831867910598021</v>
      </c>
      <c r="N207" s="232">
        <f t="shared" si="1155"/>
        <v>967</v>
      </c>
      <c r="O207" s="233">
        <f t="shared" si="1008"/>
        <v>1111</v>
      </c>
      <c r="P207" s="232">
        <f t="shared" si="1009"/>
        <v>967</v>
      </c>
      <c r="Q207" s="233">
        <f t="shared" si="1010"/>
        <v>0</v>
      </c>
      <c r="R207" s="254">
        <v>47</v>
      </c>
      <c r="S207" s="443">
        <v>35</v>
      </c>
      <c r="T207" s="232">
        <f t="shared" si="1011"/>
        <v>47</v>
      </c>
      <c r="U207" s="233">
        <f t="shared" si="1012"/>
        <v>0</v>
      </c>
      <c r="V207" s="257">
        <v>15</v>
      </c>
      <c r="W207" s="444">
        <v>34</v>
      </c>
      <c r="X207" s="232">
        <f t="shared" si="1013"/>
        <v>15</v>
      </c>
      <c r="Y207" s="233">
        <f t="shared" si="1014"/>
        <v>0</v>
      </c>
      <c r="Z207" s="257"/>
      <c r="AA207" s="444">
        <v>4</v>
      </c>
      <c r="AB207" s="232">
        <f t="shared" si="1015"/>
        <v>0</v>
      </c>
      <c r="AC207" s="233">
        <f t="shared" si="1016"/>
        <v>0</v>
      </c>
      <c r="AD207" s="225">
        <f t="shared" si="1017"/>
        <v>62</v>
      </c>
      <c r="AE207" s="233">
        <f t="shared" si="1018"/>
        <v>73</v>
      </c>
      <c r="AF207" s="225">
        <f t="shared" si="1019"/>
        <v>62</v>
      </c>
      <c r="AG207" s="233">
        <f t="shared" si="1020"/>
        <v>0</v>
      </c>
      <c r="AH207" s="245">
        <v>2.478723404255319</v>
      </c>
      <c r="AI207" s="445">
        <v>3.1428571428571428</v>
      </c>
      <c r="AJ207" s="232">
        <f t="shared" si="1021"/>
        <v>116.5</v>
      </c>
      <c r="AK207" s="233">
        <f t="shared" si="1022"/>
        <v>110</v>
      </c>
      <c r="AL207" s="245">
        <v>2.8</v>
      </c>
      <c r="AM207" s="445">
        <v>3.0441176470588234</v>
      </c>
      <c r="AN207" s="232">
        <f t="shared" si="1023"/>
        <v>42</v>
      </c>
      <c r="AO207" s="233">
        <f t="shared" si="1024"/>
        <v>103.5</v>
      </c>
      <c r="AP207" s="245"/>
      <c r="AQ207" s="445">
        <v>2.875</v>
      </c>
      <c r="AR207" s="232">
        <f t="shared" si="1025"/>
        <v>0</v>
      </c>
      <c r="AS207" s="233">
        <f t="shared" si="1026"/>
        <v>11.5</v>
      </c>
      <c r="AT207" s="545">
        <f t="shared" si="1027"/>
        <v>2.556451612903226</v>
      </c>
      <c r="AU207" s="546">
        <f t="shared" si="1028"/>
        <v>3.0821917808219177</v>
      </c>
      <c r="AV207" s="232">
        <f t="shared" si="1029"/>
        <v>158.5</v>
      </c>
      <c r="AW207" s="233">
        <f t="shared" si="1030"/>
        <v>225</v>
      </c>
      <c r="AX207" s="257">
        <v>84.896551724137936</v>
      </c>
      <c r="AY207" s="444"/>
      <c r="AZ207" s="232">
        <f t="shared" si="1031"/>
        <v>3990.1379310344828</v>
      </c>
      <c r="BA207" s="233">
        <f t="shared" si="1032"/>
        <v>0</v>
      </c>
      <c r="BB207" s="257">
        <v>90.5</v>
      </c>
      <c r="BC207" s="444"/>
      <c r="BD207" s="232">
        <f t="shared" si="1033"/>
        <v>1357.5</v>
      </c>
      <c r="BE207" s="233">
        <f t="shared" si="1034"/>
        <v>0</v>
      </c>
      <c r="BF207" s="254">
        <v>68.8</v>
      </c>
      <c r="BG207" s="253"/>
      <c r="BH207" s="232">
        <f t="shared" si="1035"/>
        <v>0</v>
      </c>
      <c r="BI207" s="233">
        <f t="shared" si="1036"/>
        <v>0</v>
      </c>
      <c r="BJ207" s="232">
        <f t="shared" si="1037"/>
        <v>86.252224694104555</v>
      </c>
      <c r="BK207" s="233">
        <f t="shared" si="1038"/>
        <v>0</v>
      </c>
      <c r="BL207" s="232">
        <f t="shared" si="1039"/>
        <v>5347.6379310344828</v>
      </c>
      <c r="BM207" s="233">
        <f t="shared" si="1040"/>
        <v>0</v>
      </c>
      <c r="BN207" s="257">
        <v>245</v>
      </c>
      <c r="BO207" s="256">
        <v>197</v>
      </c>
      <c r="BP207" s="232">
        <f t="shared" si="1041"/>
        <v>245</v>
      </c>
      <c r="BQ207" s="233">
        <f t="shared" si="1042"/>
        <v>0</v>
      </c>
      <c r="BR207" s="257">
        <v>490</v>
      </c>
      <c r="BS207" s="444">
        <v>281</v>
      </c>
      <c r="BT207" s="232">
        <f t="shared" si="1043"/>
        <v>490</v>
      </c>
      <c r="BU207" s="233">
        <f t="shared" si="1044"/>
        <v>0</v>
      </c>
      <c r="BV207" s="257">
        <v>37</v>
      </c>
      <c r="BW207" s="444">
        <v>45</v>
      </c>
      <c r="BX207" s="232">
        <f t="shared" si="1045"/>
        <v>37</v>
      </c>
      <c r="BY207" s="233">
        <f t="shared" si="1046"/>
        <v>0</v>
      </c>
      <c r="BZ207" s="225">
        <f t="shared" si="1047"/>
        <v>772</v>
      </c>
      <c r="CA207" s="233">
        <f t="shared" si="1048"/>
        <v>523</v>
      </c>
      <c r="CB207" s="225">
        <f t="shared" si="1049"/>
        <v>772</v>
      </c>
      <c r="CC207" s="233">
        <f t="shared" si="1050"/>
        <v>0</v>
      </c>
      <c r="CD207" s="336">
        <v>4.0204081632653059</v>
      </c>
      <c r="CE207" s="445">
        <v>4.1903553299492389</v>
      </c>
      <c r="CF207" s="232">
        <f t="shared" si="1051"/>
        <v>985</v>
      </c>
      <c r="CG207" s="233">
        <f t="shared" si="1052"/>
        <v>825.50000000000011</v>
      </c>
      <c r="CH207" s="336">
        <v>4.75</v>
      </c>
      <c r="CI207" s="445">
        <v>4.8807829181494666</v>
      </c>
      <c r="CJ207" s="232">
        <f t="shared" si="1053"/>
        <v>2327.5</v>
      </c>
      <c r="CK207" s="233">
        <f t="shared" si="1054"/>
        <v>1371.5000000000002</v>
      </c>
      <c r="CL207" s="336">
        <v>3.2567567567567566</v>
      </c>
      <c r="CM207" s="445">
        <v>3.8111111111111109</v>
      </c>
      <c r="CN207" s="232">
        <f t="shared" si="1055"/>
        <v>120.5</v>
      </c>
      <c r="CO207" s="233">
        <f t="shared" si="1056"/>
        <v>171.5</v>
      </c>
      <c r="CP207" s="232">
        <f t="shared" si="1057"/>
        <v>4.4468911917098444</v>
      </c>
      <c r="CQ207" s="546">
        <f t="shared" si="1058"/>
        <v>4.5286806883365207</v>
      </c>
      <c r="CR207" s="232">
        <f t="shared" si="1059"/>
        <v>3433</v>
      </c>
      <c r="CS207" s="233">
        <f t="shared" si="1060"/>
        <v>2368.5000000000005</v>
      </c>
      <c r="CT207" s="257">
        <v>86.874172185430467</v>
      </c>
      <c r="CU207" s="444"/>
      <c r="CV207" s="232">
        <f t="shared" si="1061"/>
        <v>21284.172185430463</v>
      </c>
      <c r="CW207" s="233">
        <f t="shared" si="1062"/>
        <v>0</v>
      </c>
      <c r="CX207" s="257">
        <v>79.540178571428569</v>
      </c>
      <c r="CY207" s="444"/>
      <c r="CZ207" s="232">
        <f t="shared" si="1063"/>
        <v>38974.6875</v>
      </c>
      <c r="DA207" s="233">
        <f t="shared" si="1064"/>
        <v>0</v>
      </c>
      <c r="DB207" s="257">
        <v>78.94736842105263</v>
      </c>
      <c r="DC207" s="444"/>
      <c r="DD207" s="232">
        <f t="shared" si="1065"/>
        <v>2921.0526315789475</v>
      </c>
      <c r="DE207" s="233">
        <f t="shared" si="1066"/>
        <v>0</v>
      </c>
      <c r="DF207" s="232">
        <f t="shared" si="1067"/>
        <v>81.83926465933861</v>
      </c>
      <c r="DG207" s="233">
        <f t="shared" si="1068"/>
        <v>0</v>
      </c>
      <c r="DH207" s="232">
        <f t="shared" si="1069"/>
        <v>63179.91231700941</v>
      </c>
      <c r="DI207" s="233">
        <f t="shared" si="1070"/>
        <v>0</v>
      </c>
      <c r="DJ207" s="232">
        <f t="shared" si="1071"/>
        <v>834</v>
      </c>
      <c r="DK207" s="233">
        <f t="shared" si="1072"/>
        <v>596</v>
      </c>
      <c r="DL207" s="232">
        <f t="shared" si="1073"/>
        <v>834</v>
      </c>
      <c r="DM207" s="233">
        <f t="shared" si="1074"/>
        <v>0</v>
      </c>
      <c r="DN207" s="545">
        <f t="shared" si="1075"/>
        <v>4.3063549160671464</v>
      </c>
      <c r="DO207" s="546">
        <f t="shared" si="1076"/>
        <v>4.3515100671140949</v>
      </c>
      <c r="DP207" s="232">
        <f t="shared" si="1077"/>
        <v>3591.5</v>
      </c>
      <c r="DQ207" s="233">
        <f t="shared" si="1078"/>
        <v>2593.5000000000005</v>
      </c>
      <c r="DR207" s="232">
        <f t="shared" si="1079"/>
        <v>82.167326436503458</v>
      </c>
      <c r="DS207" s="233">
        <f t="shared" si="1080"/>
        <v>0</v>
      </c>
      <c r="DT207" s="232">
        <f t="shared" si="1081"/>
        <v>68527.550248043888</v>
      </c>
      <c r="DU207" s="233">
        <f t="shared" si="1082"/>
        <v>0</v>
      </c>
      <c r="DV207" s="257">
        <v>53</v>
      </c>
      <c r="DW207" s="256">
        <v>161</v>
      </c>
      <c r="DX207" s="232">
        <f t="shared" si="1083"/>
        <v>53</v>
      </c>
      <c r="DY207" s="233">
        <f t="shared" si="1084"/>
        <v>0</v>
      </c>
      <c r="DZ207" s="257">
        <v>74</v>
      </c>
      <c r="EA207" s="444">
        <v>320</v>
      </c>
      <c r="EB207" s="232">
        <f t="shared" si="1085"/>
        <v>74</v>
      </c>
      <c r="EC207" s="233">
        <f t="shared" si="1086"/>
        <v>0</v>
      </c>
      <c r="ED207" s="257">
        <v>6</v>
      </c>
      <c r="EE207" s="444">
        <v>34</v>
      </c>
      <c r="EF207" s="232">
        <f t="shared" si="1087"/>
        <v>6</v>
      </c>
      <c r="EG207" s="233">
        <f t="shared" si="1088"/>
        <v>0</v>
      </c>
      <c r="EH207" s="225">
        <f t="shared" si="1089"/>
        <v>133</v>
      </c>
      <c r="EI207" s="233">
        <f t="shared" si="1090"/>
        <v>515</v>
      </c>
      <c r="EJ207" s="225">
        <f t="shared" si="1091"/>
        <v>133</v>
      </c>
      <c r="EK207" s="233">
        <f t="shared" si="1092"/>
        <v>0</v>
      </c>
      <c r="EL207" s="336">
        <v>3.1886792452830188</v>
      </c>
      <c r="EM207" s="445">
        <v>3.0931677018633539</v>
      </c>
      <c r="EN207" s="232">
        <f t="shared" si="1093"/>
        <v>169</v>
      </c>
      <c r="EO207" s="233">
        <f t="shared" si="1094"/>
        <v>498</v>
      </c>
      <c r="EP207" s="336">
        <v>3.796551724137931</v>
      </c>
      <c r="EQ207" s="445">
        <v>3.7609374999999998</v>
      </c>
      <c r="ER207" s="232">
        <f t="shared" si="1095"/>
        <v>280.94482758620688</v>
      </c>
      <c r="ES207" s="233">
        <f t="shared" si="1096"/>
        <v>1203.5</v>
      </c>
      <c r="ET207" s="336">
        <v>2.9166666666666665</v>
      </c>
      <c r="EU207" s="445">
        <v>3.5735294117647061</v>
      </c>
      <c r="EV207" s="232">
        <f t="shared" si="1097"/>
        <v>17.5</v>
      </c>
      <c r="EW207" s="233">
        <f t="shared" si="1098"/>
        <v>121.5</v>
      </c>
      <c r="EX207" s="545">
        <f t="shared" si="1099"/>
        <v>3.514622763806067</v>
      </c>
      <c r="EY207" s="546">
        <f t="shared" si="1100"/>
        <v>3.5398058252427185</v>
      </c>
      <c r="EZ207" s="232">
        <f t="shared" si="1101"/>
        <v>467.44482758620688</v>
      </c>
      <c r="FA207" s="233">
        <f t="shared" si="1102"/>
        <v>1823</v>
      </c>
      <c r="FB207" s="257">
        <v>76.548192771084331</v>
      </c>
      <c r="FC207" s="444"/>
      <c r="FD207" s="232">
        <f t="shared" si="1103"/>
        <v>4057.0542168674697</v>
      </c>
      <c r="FE207" s="233">
        <f t="shared" si="1104"/>
        <v>0</v>
      </c>
      <c r="FF207" s="257">
        <v>67.162068965517236</v>
      </c>
      <c r="FG207" s="444"/>
      <c r="FH207" s="232">
        <f t="shared" si="1105"/>
        <v>4969.9931034482752</v>
      </c>
      <c r="FI207" s="233">
        <f t="shared" si="1106"/>
        <v>0</v>
      </c>
      <c r="FJ207" s="257">
        <v>70.666666666666671</v>
      </c>
      <c r="FK207" s="444"/>
      <c r="FL207" s="232">
        <f t="shared" si="1107"/>
        <v>424</v>
      </c>
      <c r="FM207" s="233">
        <f t="shared" si="1108"/>
        <v>0</v>
      </c>
      <c r="FN207" s="232">
        <f t="shared" si="1109"/>
        <v>71.060506167787565</v>
      </c>
      <c r="FO207" s="233">
        <f t="shared" si="1110"/>
        <v>0</v>
      </c>
      <c r="FP207" s="232">
        <f t="shared" si="1111"/>
        <v>9451.0473203157453</v>
      </c>
      <c r="FQ207" s="233">
        <f t="shared" si="1112"/>
        <v>0</v>
      </c>
      <c r="FR207" s="254"/>
      <c r="FS207" s="253"/>
      <c r="FT207" s="232">
        <f t="shared" si="1113"/>
        <v>0</v>
      </c>
      <c r="FU207" s="233">
        <f t="shared" si="1114"/>
        <v>0</v>
      </c>
      <c r="FV207" s="254"/>
      <c r="FW207" s="253"/>
      <c r="FX207" s="232">
        <f t="shared" si="1115"/>
        <v>0</v>
      </c>
      <c r="FY207" s="233">
        <f t="shared" si="1116"/>
        <v>0</v>
      </c>
      <c r="FZ207" s="254"/>
      <c r="GA207" s="253"/>
      <c r="GB207" s="232">
        <f t="shared" si="1117"/>
        <v>0</v>
      </c>
      <c r="GC207" s="233">
        <f t="shared" si="1118"/>
        <v>0</v>
      </c>
      <c r="GD207" s="249">
        <f t="shared" si="1119"/>
        <v>345</v>
      </c>
      <c r="GE207" s="233">
        <f t="shared" si="1120"/>
        <v>393</v>
      </c>
      <c r="GF207" s="232">
        <f t="shared" si="1121"/>
        <v>345</v>
      </c>
      <c r="GG207" s="233">
        <f t="shared" si="1122"/>
        <v>0</v>
      </c>
      <c r="GH207" s="232">
        <f t="shared" si="1123"/>
        <v>1270.5</v>
      </c>
      <c r="GI207" s="233">
        <f t="shared" si="1124"/>
        <v>1433.5</v>
      </c>
      <c r="GJ207" s="232">
        <f t="shared" si="1125"/>
        <v>29331.364333332414</v>
      </c>
      <c r="GK207" s="233" t="str">
        <f t="shared" si="1126"/>
        <v/>
      </c>
      <c r="GL207" s="249">
        <f t="shared" si="1127"/>
        <v>579</v>
      </c>
      <c r="GM207" s="233">
        <f t="shared" si="1128"/>
        <v>635</v>
      </c>
      <c r="GN207" s="232">
        <f t="shared" si="1129"/>
        <v>579</v>
      </c>
      <c r="GO207" s="233">
        <f t="shared" si="1130"/>
        <v>0</v>
      </c>
      <c r="GP207" s="232">
        <f t="shared" si="1131"/>
        <v>2650.4448275862069</v>
      </c>
      <c r="GQ207" s="233">
        <f t="shared" si="1132"/>
        <v>2678.5</v>
      </c>
      <c r="GR207" s="232">
        <f t="shared" si="1133"/>
        <v>45302.180603448272</v>
      </c>
      <c r="GS207" s="233">
        <f t="shared" si="1134"/>
        <v>0</v>
      </c>
      <c r="GT207" s="249">
        <f t="shared" si="1135"/>
        <v>924</v>
      </c>
      <c r="GU207" s="233">
        <f t="shared" si="1136"/>
        <v>1028</v>
      </c>
      <c r="GV207" s="232">
        <f t="shared" si="1137"/>
        <v>924</v>
      </c>
      <c r="GW207" s="233">
        <f t="shared" si="1138"/>
        <v>0</v>
      </c>
      <c r="GX207" s="232">
        <f t="shared" si="1139"/>
        <v>3920.9448275862069</v>
      </c>
      <c r="GY207" s="233">
        <f t="shared" si="1140"/>
        <v>4112</v>
      </c>
      <c r="GZ207" s="232">
        <f t="shared" si="1141"/>
        <v>74633.544936780687</v>
      </c>
      <c r="HA207" s="233" t="str">
        <f t="shared" si="1142"/>
        <v/>
      </c>
      <c r="HB207" s="249">
        <f t="shared" si="1143"/>
        <v>43</v>
      </c>
      <c r="HC207" s="233">
        <f t="shared" si="1144"/>
        <v>83</v>
      </c>
      <c r="HD207" s="232">
        <f t="shared" si="1145"/>
        <v>43</v>
      </c>
      <c r="HE207" s="233">
        <f t="shared" si="1146"/>
        <v>0</v>
      </c>
      <c r="HF207" s="232">
        <f t="shared" si="1147"/>
        <v>138</v>
      </c>
      <c r="HG207" s="233">
        <f t="shared" si="1148"/>
        <v>304.5</v>
      </c>
      <c r="HH207" s="232">
        <f t="shared" si="1149"/>
        <v>3345.0526315789475</v>
      </c>
      <c r="HI207" s="233" t="str">
        <f t="shared" si="1150"/>
        <v/>
      </c>
      <c r="HJ207" s="249">
        <f t="shared" si="1151"/>
        <v>4058.9448275862069</v>
      </c>
      <c r="HK207" s="233">
        <f t="shared" si="1152"/>
        <v>4416.5</v>
      </c>
      <c r="HL207" s="232">
        <f t="shared" si="1153"/>
        <v>77978.597568359633</v>
      </c>
      <c r="HM207" s="232" t="str">
        <f t="shared" si="1154"/>
        <v/>
      </c>
    </row>
    <row r="208" spans="1:221" ht="15">
      <c r="A208" s="439" t="s">
        <v>42</v>
      </c>
      <c r="B208" s="440" t="s">
        <v>865</v>
      </c>
      <c r="C208" s="441"/>
      <c r="D208" s="442">
        <v>199786</v>
      </c>
      <c r="E208" s="350">
        <v>9</v>
      </c>
      <c r="F208" s="332">
        <v>437</v>
      </c>
      <c r="G208" s="253">
        <v>522</v>
      </c>
      <c r="H208" s="254">
        <v>9</v>
      </c>
      <c r="I208" s="743">
        <v>11</v>
      </c>
      <c r="J208" s="232">
        <f t="shared" si="1006"/>
        <v>428</v>
      </c>
      <c r="K208" s="233">
        <f t="shared" si="1007"/>
        <v>511</v>
      </c>
      <c r="L208" s="333">
        <v>67.200857755539673</v>
      </c>
      <c r="M208" s="333">
        <v>67.200857755539673</v>
      </c>
      <c r="N208" s="232">
        <f t="shared" si="1155"/>
        <v>428</v>
      </c>
      <c r="O208" s="233">
        <f t="shared" si="1008"/>
        <v>511</v>
      </c>
      <c r="P208" s="232">
        <f t="shared" si="1009"/>
        <v>428</v>
      </c>
      <c r="Q208" s="233">
        <f t="shared" si="1010"/>
        <v>0</v>
      </c>
      <c r="R208" s="254">
        <v>44</v>
      </c>
      <c r="S208" s="443">
        <v>52</v>
      </c>
      <c r="T208" s="232">
        <f t="shared" si="1011"/>
        <v>44</v>
      </c>
      <c r="U208" s="233">
        <f t="shared" si="1012"/>
        <v>0</v>
      </c>
      <c r="V208" s="257">
        <v>14</v>
      </c>
      <c r="W208" s="444">
        <v>13</v>
      </c>
      <c r="X208" s="232">
        <f t="shared" si="1013"/>
        <v>14</v>
      </c>
      <c r="Y208" s="233">
        <f t="shared" si="1014"/>
        <v>0</v>
      </c>
      <c r="Z208" s="257"/>
      <c r="AA208" s="444"/>
      <c r="AB208" s="232">
        <f t="shared" si="1015"/>
        <v>0</v>
      </c>
      <c r="AC208" s="233">
        <f t="shared" si="1016"/>
        <v>0</v>
      </c>
      <c r="AD208" s="225">
        <f t="shared" si="1017"/>
        <v>58</v>
      </c>
      <c r="AE208" s="233">
        <f t="shared" si="1018"/>
        <v>65</v>
      </c>
      <c r="AF208" s="225">
        <f t="shared" si="1019"/>
        <v>58</v>
      </c>
      <c r="AG208" s="233">
        <f t="shared" si="1020"/>
        <v>0</v>
      </c>
      <c r="AH208" s="245">
        <v>3.6477272727272729</v>
      </c>
      <c r="AI208" s="445">
        <v>3.8173076923076925</v>
      </c>
      <c r="AJ208" s="232">
        <f t="shared" si="1021"/>
        <v>160.5</v>
      </c>
      <c r="AK208" s="233">
        <f t="shared" si="1022"/>
        <v>198.5</v>
      </c>
      <c r="AL208" s="245">
        <v>3.5714285714285716</v>
      </c>
      <c r="AM208" s="445">
        <v>4.2307692307692308</v>
      </c>
      <c r="AN208" s="232">
        <f t="shared" si="1023"/>
        <v>50</v>
      </c>
      <c r="AO208" s="233">
        <f t="shared" si="1024"/>
        <v>55</v>
      </c>
      <c r="AP208" s="245"/>
      <c r="AQ208" s="445"/>
      <c r="AR208" s="232">
        <f t="shared" si="1025"/>
        <v>0</v>
      </c>
      <c r="AS208" s="233">
        <f t="shared" si="1026"/>
        <v>0</v>
      </c>
      <c r="AT208" s="545">
        <f t="shared" si="1027"/>
        <v>3.6293103448275863</v>
      </c>
      <c r="AU208" s="546">
        <f t="shared" si="1028"/>
        <v>3.9</v>
      </c>
      <c r="AV208" s="232">
        <f t="shared" si="1029"/>
        <v>210.5</v>
      </c>
      <c r="AW208" s="233">
        <f t="shared" si="1030"/>
        <v>253.5</v>
      </c>
      <c r="AX208" s="257">
        <v>85.294117647058826</v>
      </c>
      <c r="AY208" s="444"/>
      <c r="AZ208" s="232">
        <f t="shared" si="1031"/>
        <v>3752.9411764705883</v>
      </c>
      <c r="BA208" s="233">
        <f t="shared" si="1032"/>
        <v>0</v>
      </c>
      <c r="BB208" s="257">
        <v>94</v>
      </c>
      <c r="BC208" s="444"/>
      <c r="BD208" s="232">
        <f t="shared" si="1033"/>
        <v>1316</v>
      </c>
      <c r="BE208" s="233">
        <f t="shared" si="1034"/>
        <v>0</v>
      </c>
      <c r="BF208" s="254"/>
      <c r="BG208" s="253"/>
      <c r="BH208" s="232">
        <f t="shared" si="1035"/>
        <v>0</v>
      </c>
      <c r="BI208" s="233">
        <f t="shared" si="1036"/>
        <v>0</v>
      </c>
      <c r="BJ208" s="232">
        <f t="shared" si="1037"/>
        <v>87.395537525354968</v>
      </c>
      <c r="BK208" s="233">
        <f t="shared" si="1038"/>
        <v>0</v>
      </c>
      <c r="BL208" s="232">
        <f t="shared" si="1039"/>
        <v>5068.9411764705883</v>
      </c>
      <c r="BM208" s="233">
        <f t="shared" si="1040"/>
        <v>0</v>
      </c>
      <c r="BN208" s="257">
        <v>177</v>
      </c>
      <c r="BO208" s="256">
        <v>192</v>
      </c>
      <c r="BP208" s="232">
        <f t="shared" si="1041"/>
        <v>177</v>
      </c>
      <c r="BQ208" s="233">
        <f t="shared" si="1042"/>
        <v>0</v>
      </c>
      <c r="BR208" s="257">
        <v>133</v>
      </c>
      <c r="BS208" s="444">
        <v>118</v>
      </c>
      <c r="BT208" s="232">
        <f t="shared" si="1043"/>
        <v>133</v>
      </c>
      <c r="BU208" s="233">
        <f t="shared" si="1044"/>
        <v>0</v>
      </c>
      <c r="BV208" s="257"/>
      <c r="BW208" s="444">
        <v>5</v>
      </c>
      <c r="BX208" s="232">
        <f t="shared" si="1045"/>
        <v>0</v>
      </c>
      <c r="BY208" s="233">
        <f t="shared" si="1046"/>
        <v>0</v>
      </c>
      <c r="BZ208" s="225">
        <f t="shared" si="1047"/>
        <v>310</v>
      </c>
      <c r="CA208" s="233">
        <f t="shared" si="1048"/>
        <v>315</v>
      </c>
      <c r="CB208" s="225">
        <f t="shared" si="1049"/>
        <v>310</v>
      </c>
      <c r="CC208" s="233">
        <f t="shared" si="1050"/>
        <v>0</v>
      </c>
      <c r="CD208" s="336">
        <v>4.2033898305084749</v>
      </c>
      <c r="CE208" s="445">
        <v>4.158854166666667</v>
      </c>
      <c r="CF208" s="232">
        <f t="shared" si="1051"/>
        <v>744.00000000000011</v>
      </c>
      <c r="CG208" s="233">
        <f t="shared" si="1052"/>
        <v>798.5</v>
      </c>
      <c r="CH208" s="336">
        <v>5.5488721804511281</v>
      </c>
      <c r="CI208" s="445">
        <v>4.9406779661016946</v>
      </c>
      <c r="CJ208" s="232">
        <f t="shared" si="1053"/>
        <v>738</v>
      </c>
      <c r="CK208" s="233">
        <f t="shared" si="1054"/>
        <v>583</v>
      </c>
      <c r="CL208" s="336"/>
      <c r="CM208" s="445">
        <v>3.2</v>
      </c>
      <c r="CN208" s="232">
        <f t="shared" si="1055"/>
        <v>0</v>
      </c>
      <c r="CO208" s="233">
        <f t="shared" si="1056"/>
        <v>16</v>
      </c>
      <c r="CP208" s="232">
        <f t="shared" si="1057"/>
        <v>4.7806451612903222</v>
      </c>
      <c r="CQ208" s="546">
        <f t="shared" si="1058"/>
        <v>4.4365079365079367</v>
      </c>
      <c r="CR208" s="232">
        <f t="shared" si="1059"/>
        <v>1482</v>
      </c>
      <c r="CS208" s="233">
        <f t="shared" si="1060"/>
        <v>1397.5</v>
      </c>
      <c r="CT208" s="257">
        <v>89.428571428571431</v>
      </c>
      <c r="CU208" s="444"/>
      <c r="CV208" s="232">
        <f t="shared" si="1061"/>
        <v>15828.857142857143</v>
      </c>
      <c r="CW208" s="233">
        <f t="shared" si="1062"/>
        <v>0</v>
      </c>
      <c r="CX208" s="257">
        <v>86</v>
      </c>
      <c r="CY208" s="444"/>
      <c r="CZ208" s="232">
        <f t="shared" si="1063"/>
        <v>11438</v>
      </c>
      <c r="DA208" s="233">
        <f t="shared" si="1064"/>
        <v>0</v>
      </c>
      <c r="DB208" s="257">
        <v>80.5</v>
      </c>
      <c r="DC208" s="444"/>
      <c r="DD208" s="232">
        <f t="shared" si="1065"/>
        <v>0</v>
      </c>
      <c r="DE208" s="233">
        <f t="shared" si="1066"/>
        <v>0</v>
      </c>
      <c r="DF208" s="232">
        <f t="shared" si="1067"/>
        <v>87.957603686635949</v>
      </c>
      <c r="DG208" s="233">
        <f t="shared" si="1068"/>
        <v>0</v>
      </c>
      <c r="DH208" s="232">
        <f t="shared" si="1069"/>
        <v>27266.857142857145</v>
      </c>
      <c r="DI208" s="233">
        <f t="shared" si="1070"/>
        <v>0</v>
      </c>
      <c r="DJ208" s="232">
        <f t="shared" si="1071"/>
        <v>368</v>
      </c>
      <c r="DK208" s="233">
        <f t="shared" si="1072"/>
        <v>380</v>
      </c>
      <c r="DL208" s="232">
        <f t="shared" si="1073"/>
        <v>368</v>
      </c>
      <c r="DM208" s="233">
        <f t="shared" si="1074"/>
        <v>0</v>
      </c>
      <c r="DN208" s="545">
        <f t="shared" si="1075"/>
        <v>4.5991847826086953</v>
      </c>
      <c r="DO208" s="546">
        <f t="shared" si="1076"/>
        <v>4.344736842105263</v>
      </c>
      <c r="DP208" s="232">
        <f t="shared" si="1077"/>
        <v>1692.5</v>
      </c>
      <c r="DQ208" s="233">
        <f t="shared" si="1078"/>
        <v>1651</v>
      </c>
      <c r="DR208" s="232">
        <f t="shared" si="1079"/>
        <v>87.869017172086231</v>
      </c>
      <c r="DS208" s="233">
        <f t="shared" si="1080"/>
        <v>0</v>
      </c>
      <c r="DT208" s="232">
        <f t="shared" si="1081"/>
        <v>32335.798319327732</v>
      </c>
      <c r="DU208" s="233">
        <f t="shared" si="1082"/>
        <v>0</v>
      </c>
      <c r="DV208" s="257">
        <v>30</v>
      </c>
      <c r="DW208" s="256">
        <v>62</v>
      </c>
      <c r="DX208" s="232">
        <f t="shared" si="1083"/>
        <v>30</v>
      </c>
      <c r="DY208" s="233">
        <f t="shared" si="1084"/>
        <v>0</v>
      </c>
      <c r="DZ208" s="257">
        <v>30</v>
      </c>
      <c r="EA208" s="444">
        <v>69</v>
      </c>
      <c r="EB208" s="232">
        <f t="shared" si="1085"/>
        <v>30</v>
      </c>
      <c r="EC208" s="233">
        <f t="shared" si="1086"/>
        <v>0</v>
      </c>
      <c r="ED208" s="257"/>
      <c r="EE208" s="444"/>
      <c r="EF208" s="232">
        <f t="shared" si="1087"/>
        <v>0</v>
      </c>
      <c r="EG208" s="233">
        <f t="shared" si="1088"/>
        <v>0</v>
      </c>
      <c r="EH208" s="225">
        <f t="shared" si="1089"/>
        <v>60</v>
      </c>
      <c r="EI208" s="233">
        <f t="shared" si="1090"/>
        <v>131</v>
      </c>
      <c r="EJ208" s="225">
        <f t="shared" si="1091"/>
        <v>60</v>
      </c>
      <c r="EK208" s="233">
        <f t="shared" si="1092"/>
        <v>0</v>
      </c>
      <c r="EL208" s="336">
        <v>2.8166666666666669</v>
      </c>
      <c r="EM208" s="445">
        <v>3.346774193548387</v>
      </c>
      <c r="EN208" s="232">
        <f t="shared" si="1093"/>
        <v>84.5</v>
      </c>
      <c r="EO208" s="233">
        <f t="shared" si="1094"/>
        <v>207.5</v>
      </c>
      <c r="EP208" s="336">
        <v>4.5763888888888893</v>
      </c>
      <c r="EQ208" s="445">
        <v>4.3695652173913047</v>
      </c>
      <c r="ER208" s="232">
        <f t="shared" si="1095"/>
        <v>137.29166666666669</v>
      </c>
      <c r="ES208" s="233">
        <f t="shared" si="1096"/>
        <v>301.5</v>
      </c>
      <c r="ET208" s="336"/>
      <c r="EU208" s="445"/>
      <c r="EV208" s="232">
        <f t="shared" si="1097"/>
        <v>0</v>
      </c>
      <c r="EW208" s="233">
        <f t="shared" si="1098"/>
        <v>0</v>
      </c>
      <c r="EX208" s="545">
        <f t="shared" si="1099"/>
        <v>3.6965277777777783</v>
      </c>
      <c r="EY208" s="546">
        <f t="shared" si="1100"/>
        <v>3.885496183206107</v>
      </c>
      <c r="EZ208" s="232">
        <f t="shared" si="1101"/>
        <v>221.79166666666669</v>
      </c>
      <c r="FA208" s="233">
        <f t="shared" si="1102"/>
        <v>509</v>
      </c>
      <c r="FB208" s="257">
        <v>82.580357142857139</v>
      </c>
      <c r="FC208" s="444"/>
      <c r="FD208" s="232">
        <f t="shared" si="1103"/>
        <v>2477.4107142857142</v>
      </c>
      <c r="FE208" s="233">
        <f t="shared" si="1104"/>
        <v>0</v>
      </c>
      <c r="FF208" s="257">
        <v>73.652777777777771</v>
      </c>
      <c r="FG208" s="444"/>
      <c r="FH208" s="232">
        <f t="shared" si="1105"/>
        <v>2209.583333333333</v>
      </c>
      <c r="FI208" s="233">
        <f t="shared" si="1106"/>
        <v>0</v>
      </c>
      <c r="FJ208" s="257">
        <v>73</v>
      </c>
      <c r="FK208" s="444"/>
      <c r="FL208" s="232">
        <f t="shared" si="1107"/>
        <v>0</v>
      </c>
      <c r="FM208" s="233">
        <f t="shared" si="1108"/>
        <v>0</v>
      </c>
      <c r="FN208" s="232">
        <f t="shared" si="1109"/>
        <v>78.116567460317455</v>
      </c>
      <c r="FO208" s="233">
        <f t="shared" si="1110"/>
        <v>0</v>
      </c>
      <c r="FP208" s="232">
        <f t="shared" si="1111"/>
        <v>4686.9940476190477</v>
      </c>
      <c r="FQ208" s="233">
        <f t="shared" si="1112"/>
        <v>0</v>
      </c>
      <c r="FR208" s="254"/>
      <c r="FS208" s="253"/>
      <c r="FT208" s="232">
        <f t="shared" si="1113"/>
        <v>0</v>
      </c>
      <c r="FU208" s="233">
        <f t="shared" si="1114"/>
        <v>0</v>
      </c>
      <c r="FV208" s="254"/>
      <c r="FW208" s="253"/>
      <c r="FX208" s="232">
        <f t="shared" si="1115"/>
        <v>0</v>
      </c>
      <c r="FY208" s="233">
        <f t="shared" si="1116"/>
        <v>0</v>
      </c>
      <c r="FZ208" s="254"/>
      <c r="GA208" s="253"/>
      <c r="GB208" s="232">
        <f t="shared" si="1117"/>
        <v>0</v>
      </c>
      <c r="GC208" s="233">
        <f t="shared" si="1118"/>
        <v>0</v>
      </c>
      <c r="GD208" s="249">
        <f t="shared" si="1119"/>
        <v>251</v>
      </c>
      <c r="GE208" s="233">
        <f t="shared" si="1120"/>
        <v>306</v>
      </c>
      <c r="GF208" s="232">
        <f t="shared" si="1121"/>
        <v>251</v>
      </c>
      <c r="GG208" s="233">
        <f t="shared" si="1122"/>
        <v>0</v>
      </c>
      <c r="GH208" s="232">
        <f t="shared" si="1123"/>
        <v>989.00000000000011</v>
      </c>
      <c r="GI208" s="233">
        <f t="shared" si="1124"/>
        <v>1204.5</v>
      </c>
      <c r="GJ208" s="232">
        <f t="shared" si="1125"/>
        <v>22059.209033613446</v>
      </c>
      <c r="GK208" s="233" t="str">
        <f t="shared" si="1126"/>
        <v/>
      </c>
      <c r="GL208" s="249">
        <f t="shared" si="1127"/>
        <v>177</v>
      </c>
      <c r="GM208" s="233">
        <f t="shared" si="1128"/>
        <v>200</v>
      </c>
      <c r="GN208" s="232">
        <f t="shared" si="1129"/>
        <v>177</v>
      </c>
      <c r="GO208" s="233">
        <f t="shared" si="1130"/>
        <v>0</v>
      </c>
      <c r="GP208" s="232">
        <f t="shared" si="1131"/>
        <v>925.29166666666674</v>
      </c>
      <c r="GQ208" s="233">
        <f t="shared" si="1132"/>
        <v>939.5</v>
      </c>
      <c r="GR208" s="232">
        <f t="shared" si="1133"/>
        <v>14963.583333333332</v>
      </c>
      <c r="GS208" s="233">
        <f t="shared" si="1134"/>
        <v>0</v>
      </c>
      <c r="GT208" s="249">
        <f t="shared" si="1135"/>
        <v>428</v>
      </c>
      <c r="GU208" s="233">
        <f t="shared" si="1136"/>
        <v>506</v>
      </c>
      <c r="GV208" s="232">
        <f t="shared" si="1137"/>
        <v>428</v>
      </c>
      <c r="GW208" s="233">
        <f t="shared" si="1138"/>
        <v>0</v>
      </c>
      <c r="GX208" s="232">
        <f t="shared" si="1139"/>
        <v>1914.291666666667</v>
      </c>
      <c r="GY208" s="233">
        <f t="shared" si="1140"/>
        <v>2144</v>
      </c>
      <c r="GZ208" s="232">
        <f t="shared" si="1141"/>
        <v>37022.792366946778</v>
      </c>
      <c r="HA208" s="233" t="str">
        <f t="shared" si="1142"/>
        <v/>
      </c>
      <c r="HB208" s="249">
        <f t="shared" si="1143"/>
        <v>0</v>
      </c>
      <c r="HC208" s="233">
        <f t="shared" si="1144"/>
        <v>5</v>
      </c>
      <c r="HD208" s="232">
        <f t="shared" si="1145"/>
        <v>0</v>
      </c>
      <c r="HE208" s="233">
        <f t="shared" si="1146"/>
        <v>0</v>
      </c>
      <c r="HF208" s="232" t="str">
        <f t="shared" si="1147"/>
        <v/>
      </c>
      <c r="HG208" s="233">
        <f t="shared" si="1148"/>
        <v>16</v>
      </c>
      <c r="HH208" s="232" t="str">
        <f t="shared" si="1149"/>
        <v/>
      </c>
      <c r="HI208" s="233" t="str">
        <f t="shared" si="1150"/>
        <v/>
      </c>
      <c r="HJ208" s="249">
        <f t="shared" si="1151"/>
        <v>1914.2916666666667</v>
      </c>
      <c r="HK208" s="233">
        <f t="shared" si="1152"/>
        <v>2160</v>
      </c>
      <c r="HL208" s="232">
        <f t="shared" si="1153"/>
        <v>37022.792366946778</v>
      </c>
      <c r="HM208" s="232" t="str">
        <f t="shared" si="1154"/>
        <v/>
      </c>
    </row>
    <row r="209" spans="1:221" ht="15">
      <c r="A209" s="439" t="s">
        <v>42</v>
      </c>
      <c r="B209" s="440" t="s">
        <v>866</v>
      </c>
      <c r="C209" s="441"/>
      <c r="D209" s="442">
        <v>198118</v>
      </c>
      <c r="E209" s="350">
        <v>9</v>
      </c>
      <c r="F209" s="332">
        <v>473</v>
      </c>
      <c r="G209" s="253">
        <v>548</v>
      </c>
      <c r="H209" s="254">
        <v>11</v>
      </c>
      <c r="I209" s="743">
        <v>24</v>
      </c>
      <c r="J209" s="232">
        <f t="shared" si="1006"/>
        <v>462</v>
      </c>
      <c r="K209" s="233">
        <f t="shared" si="1007"/>
        <v>524</v>
      </c>
      <c r="L209" s="333">
        <v>66.411914893617023</v>
      </c>
      <c r="M209" s="333">
        <v>66.411914893617023</v>
      </c>
      <c r="N209" s="232">
        <f t="shared" si="1155"/>
        <v>462</v>
      </c>
      <c r="O209" s="233">
        <f t="shared" si="1008"/>
        <v>524</v>
      </c>
      <c r="P209" s="232">
        <f t="shared" si="1009"/>
        <v>462</v>
      </c>
      <c r="Q209" s="233">
        <f t="shared" si="1010"/>
        <v>0</v>
      </c>
      <c r="R209" s="254">
        <v>33</v>
      </c>
      <c r="S209" s="443">
        <v>38</v>
      </c>
      <c r="T209" s="232">
        <f t="shared" si="1011"/>
        <v>33</v>
      </c>
      <c r="U209" s="233">
        <f t="shared" si="1012"/>
        <v>0</v>
      </c>
      <c r="V209" s="257">
        <v>13</v>
      </c>
      <c r="W209" s="444">
        <v>28</v>
      </c>
      <c r="X209" s="232">
        <f t="shared" si="1013"/>
        <v>13</v>
      </c>
      <c r="Y209" s="233">
        <f t="shared" si="1014"/>
        <v>0</v>
      </c>
      <c r="Z209" s="257"/>
      <c r="AA209" s="444"/>
      <c r="AB209" s="232">
        <f t="shared" si="1015"/>
        <v>0</v>
      </c>
      <c r="AC209" s="233">
        <f t="shared" si="1016"/>
        <v>0</v>
      </c>
      <c r="AD209" s="225">
        <f t="shared" si="1017"/>
        <v>46</v>
      </c>
      <c r="AE209" s="233">
        <f t="shared" si="1018"/>
        <v>66</v>
      </c>
      <c r="AF209" s="225">
        <f t="shared" si="1019"/>
        <v>46</v>
      </c>
      <c r="AG209" s="233">
        <f t="shared" si="1020"/>
        <v>0</v>
      </c>
      <c r="AH209" s="245">
        <v>3.1515151515151514</v>
      </c>
      <c r="AI209" s="445">
        <v>3.0789473684210527</v>
      </c>
      <c r="AJ209" s="232">
        <f t="shared" si="1021"/>
        <v>104</v>
      </c>
      <c r="AK209" s="233">
        <f t="shared" si="1022"/>
        <v>117</v>
      </c>
      <c r="AL209" s="245">
        <v>4.4230769230769234</v>
      </c>
      <c r="AM209" s="445">
        <v>3.8392857142857144</v>
      </c>
      <c r="AN209" s="232">
        <f t="shared" si="1023"/>
        <v>57.5</v>
      </c>
      <c r="AO209" s="233">
        <f t="shared" si="1024"/>
        <v>107.5</v>
      </c>
      <c r="AP209" s="245"/>
      <c r="AQ209" s="445"/>
      <c r="AR209" s="232">
        <f t="shared" si="1025"/>
        <v>0</v>
      </c>
      <c r="AS209" s="233">
        <f t="shared" si="1026"/>
        <v>0</v>
      </c>
      <c r="AT209" s="545">
        <f t="shared" si="1027"/>
        <v>3.5108695652173911</v>
      </c>
      <c r="AU209" s="546">
        <f t="shared" si="1028"/>
        <v>3.4015151515151514</v>
      </c>
      <c r="AV209" s="232">
        <f t="shared" si="1029"/>
        <v>161.5</v>
      </c>
      <c r="AW209" s="233">
        <f t="shared" si="1030"/>
        <v>224.5</v>
      </c>
      <c r="AX209" s="257">
        <v>91.942857142857136</v>
      </c>
      <c r="AY209" s="444"/>
      <c r="AZ209" s="232">
        <f t="shared" si="1031"/>
        <v>3034.1142857142854</v>
      </c>
      <c r="BA209" s="233">
        <f t="shared" si="1032"/>
        <v>0</v>
      </c>
      <c r="BB209" s="257">
        <v>90.63636363636364</v>
      </c>
      <c r="BC209" s="444"/>
      <c r="BD209" s="232">
        <f t="shared" si="1033"/>
        <v>1178.2727272727273</v>
      </c>
      <c r="BE209" s="233">
        <f t="shared" si="1034"/>
        <v>0</v>
      </c>
      <c r="BF209" s="254">
        <v>75</v>
      </c>
      <c r="BG209" s="253"/>
      <c r="BH209" s="232">
        <f t="shared" si="1035"/>
        <v>0</v>
      </c>
      <c r="BI209" s="233">
        <f t="shared" si="1036"/>
        <v>0</v>
      </c>
      <c r="BJ209" s="232">
        <f t="shared" si="1037"/>
        <v>91.573630717108969</v>
      </c>
      <c r="BK209" s="233">
        <f t="shared" si="1038"/>
        <v>0</v>
      </c>
      <c r="BL209" s="232">
        <f t="shared" si="1039"/>
        <v>4212.3870129870129</v>
      </c>
      <c r="BM209" s="233">
        <f t="shared" si="1040"/>
        <v>0</v>
      </c>
      <c r="BN209" s="257">
        <v>154</v>
      </c>
      <c r="BO209" s="256">
        <v>161</v>
      </c>
      <c r="BP209" s="232">
        <f t="shared" si="1041"/>
        <v>154</v>
      </c>
      <c r="BQ209" s="233">
        <f t="shared" si="1042"/>
        <v>0</v>
      </c>
      <c r="BR209" s="257">
        <v>157</v>
      </c>
      <c r="BS209" s="444">
        <v>115</v>
      </c>
      <c r="BT209" s="232">
        <f t="shared" si="1043"/>
        <v>157</v>
      </c>
      <c r="BU209" s="233">
        <f t="shared" si="1044"/>
        <v>0</v>
      </c>
      <c r="BV209" s="257">
        <v>3</v>
      </c>
      <c r="BW209" s="444">
        <v>7</v>
      </c>
      <c r="BX209" s="232">
        <f t="shared" si="1045"/>
        <v>3</v>
      </c>
      <c r="BY209" s="233">
        <f t="shared" si="1046"/>
        <v>0</v>
      </c>
      <c r="BZ209" s="225">
        <f t="shared" si="1047"/>
        <v>314</v>
      </c>
      <c r="CA209" s="233">
        <f t="shared" si="1048"/>
        <v>283</v>
      </c>
      <c r="CB209" s="225">
        <f t="shared" si="1049"/>
        <v>314</v>
      </c>
      <c r="CC209" s="233">
        <f t="shared" si="1050"/>
        <v>0</v>
      </c>
      <c r="CD209" s="336">
        <v>3.8863636363636362</v>
      </c>
      <c r="CE209" s="445">
        <v>4.0652173913043477</v>
      </c>
      <c r="CF209" s="232">
        <f t="shared" si="1051"/>
        <v>598.5</v>
      </c>
      <c r="CG209" s="233">
        <f t="shared" si="1052"/>
        <v>654.5</v>
      </c>
      <c r="CH209" s="336">
        <v>5.4267515923566876</v>
      </c>
      <c r="CI209" s="445">
        <v>4.8086956521739133</v>
      </c>
      <c r="CJ209" s="232">
        <f t="shared" si="1053"/>
        <v>852</v>
      </c>
      <c r="CK209" s="233">
        <f t="shared" si="1054"/>
        <v>553</v>
      </c>
      <c r="CL209" s="336">
        <v>4.5</v>
      </c>
      <c r="CM209" s="445">
        <v>7.3571428571428568</v>
      </c>
      <c r="CN209" s="232">
        <f t="shared" si="1055"/>
        <v>13.5</v>
      </c>
      <c r="CO209" s="233">
        <f t="shared" si="1056"/>
        <v>51.5</v>
      </c>
      <c r="CP209" s="232">
        <f t="shared" si="1057"/>
        <v>4.6624203821656049</v>
      </c>
      <c r="CQ209" s="546">
        <f t="shared" si="1058"/>
        <v>4.4487632508833919</v>
      </c>
      <c r="CR209" s="232">
        <f t="shared" si="1059"/>
        <v>1464</v>
      </c>
      <c r="CS209" s="233">
        <f t="shared" si="1060"/>
        <v>1259</v>
      </c>
      <c r="CT209" s="257">
        <v>89.992753623188406</v>
      </c>
      <c r="CU209" s="444"/>
      <c r="CV209" s="232">
        <f t="shared" si="1061"/>
        <v>13858.884057971014</v>
      </c>
      <c r="CW209" s="233">
        <f t="shared" si="1062"/>
        <v>0</v>
      </c>
      <c r="CX209" s="257">
        <v>85.446153846153848</v>
      </c>
      <c r="CY209" s="444"/>
      <c r="CZ209" s="232">
        <f t="shared" si="1063"/>
        <v>13415.046153846155</v>
      </c>
      <c r="DA209" s="233">
        <f t="shared" si="1064"/>
        <v>0</v>
      </c>
      <c r="DB209" s="257">
        <v>93</v>
      </c>
      <c r="DC209" s="444"/>
      <c r="DD209" s="232">
        <f t="shared" si="1065"/>
        <v>279</v>
      </c>
      <c r="DE209" s="233">
        <f t="shared" si="1066"/>
        <v>0</v>
      </c>
      <c r="DF209" s="232">
        <f t="shared" si="1067"/>
        <v>87.748185387952773</v>
      </c>
      <c r="DG209" s="233">
        <f t="shared" si="1068"/>
        <v>0</v>
      </c>
      <c r="DH209" s="232">
        <f t="shared" si="1069"/>
        <v>27552.930211817169</v>
      </c>
      <c r="DI209" s="233">
        <f t="shared" si="1070"/>
        <v>0</v>
      </c>
      <c r="DJ209" s="232">
        <f t="shared" si="1071"/>
        <v>360</v>
      </c>
      <c r="DK209" s="233">
        <f t="shared" si="1072"/>
        <v>349</v>
      </c>
      <c r="DL209" s="232">
        <f t="shared" si="1073"/>
        <v>360</v>
      </c>
      <c r="DM209" s="233">
        <f t="shared" si="1074"/>
        <v>0</v>
      </c>
      <c r="DN209" s="545">
        <f t="shared" si="1075"/>
        <v>4.5152777777777775</v>
      </c>
      <c r="DO209" s="546">
        <f t="shared" si="1076"/>
        <v>4.2507163323782233</v>
      </c>
      <c r="DP209" s="232">
        <f t="shared" si="1077"/>
        <v>1625.5</v>
      </c>
      <c r="DQ209" s="233">
        <f t="shared" si="1078"/>
        <v>1483.5</v>
      </c>
      <c r="DR209" s="232">
        <f t="shared" si="1079"/>
        <v>88.236992291122732</v>
      </c>
      <c r="DS209" s="233">
        <f t="shared" si="1080"/>
        <v>0</v>
      </c>
      <c r="DT209" s="232">
        <f t="shared" si="1081"/>
        <v>31765.317224804185</v>
      </c>
      <c r="DU209" s="233">
        <f t="shared" si="1082"/>
        <v>0</v>
      </c>
      <c r="DV209" s="257">
        <v>40</v>
      </c>
      <c r="DW209" s="256">
        <v>91</v>
      </c>
      <c r="DX209" s="232">
        <f t="shared" si="1083"/>
        <v>40</v>
      </c>
      <c r="DY209" s="233">
        <f t="shared" si="1084"/>
        <v>0</v>
      </c>
      <c r="DZ209" s="257">
        <v>59</v>
      </c>
      <c r="EA209" s="444">
        <v>80</v>
      </c>
      <c r="EB209" s="232">
        <f t="shared" si="1085"/>
        <v>59</v>
      </c>
      <c r="EC209" s="233">
        <f t="shared" si="1086"/>
        <v>0</v>
      </c>
      <c r="ED209" s="257">
        <v>3</v>
      </c>
      <c r="EE209" s="444">
        <v>4</v>
      </c>
      <c r="EF209" s="232">
        <f t="shared" si="1087"/>
        <v>3</v>
      </c>
      <c r="EG209" s="233">
        <f t="shared" si="1088"/>
        <v>0</v>
      </c>
      <c r="EH209" s="225">
        <f t="shared" si="1089"/>
        <v>102</v>
      </c>
      <c r="EI209" s="233">
        <f t="shared" si="1090"/>
        <v>175</v>
      </c>
      <c r="EJ209" s="225">
        <f t="shared" si="1091"/>
        <v>102</v>
      </c>
      <c r="EK209" s="233">
        <f t="shared" si="1092"/>
        <v>0</v>
      </c>
      <c r="EL209" s="336">
        <v>2.35</v>
      </c>
      <c r="EM209" s="445">
        <v>2.6758241758241756</v>
      </c>
      <c r="EN209" s="232">
        <f t="shared" si="1093"/>
        <v>94</v>
      </c>
      <c r="EO209" s="233">
        <f t="shared" si="1094"/>
        <v>243.49999999999997</v>
      </c>
      <c r="EP209" s="336">
        <v>4.4249999999999998</v>
      </c>
      <c r="EQ209" s="445">
        <v>3.0187499999999998</v>
      </c>
      <c r="ER209" s="232">
        <f t="shared" si="1095"/>
        <v>261.07499999999999</v>
      </c>
      <c r="ES209" s="233">
        <f t="shared" si="1096"/>
        <v>241.5</v>
      </c>
      <c r="ET209" s="336">
        <v>4.833333333333333</v>
      </c>
      <c r="EU209" s="445">
        <v>4.5</v>
      </c>
      <c r="EV209" s="232">
        <f t="shared" si="1097"/>
        <v>14.5</v>
      </c>
      <c r="EW209" s="233">
        <f t="shared" si="1098"/>
        <v>18</v>
      </c>
      <c r="EX209" s="545">
        <f t="shared" si="1099"/>
        <v>3.62328431372549</v>
      </c>
      <c r="EY209" s="546">
        <f t="shared" si="1100"/>
        <v>2.8742857142857141</v>
      </c>
      <c r="EZ209" s="232">
        <f t="shared" si="1101"/>
        <v>369.57499999999999</v>
      </c>
      <c r="FA209" s="233">
        <f t="shared" si="1102"/>
        <v>502.99999999999994</v>
      </c>
      <c r="FB209" s="257">
        <v>83.727272727272734</v>
      </c>
      <c r="FC209" s="444"/>
      <c r="FD209" s="232">
        <f t="shared" si="1103"/>
        <v>3349.0909090909095</v>
      </c>
      <c r="FE209" s="233">
        <f t="shared" si="1104"/>
        <v>0</v>
      </c>
      <c r="FF209" s="257">
        <v>72.8125</v>
      </c>
      <c r="FG209" s="444"/>
      <c r="FH209" s="232">
        <f t="shared" si="1105"/>
        <v>4295.9375</v>
      </c>
      <c r="FI209" s="233">
        <f t="shared" si="1106"/>
        <v>0</v>
      </c>
      <c r="FJ209" s="257">
        <v>46.5</v>
      </c>
      <c r="FK209" s="444"/>
      <c r="FL209" s="232">
        <f t="shared" si="1107"/>
        <v>139.5</v>
      </c>
      <c r="FM209" s="233">
        <f t="shared" si="1108"/>
        <v>0</v>
      </c>
      <c r="FN209" s="232">
        <f t="shared" si="1109"/>
        <v>76.318905971479509</v>
      </c>
      <c r="FO209" s="233">
        <f t="shared" si="1110"/>
        <v>0</v>
      </c>
      <c r="FP209" s="232">
        <f t="shared" si="1111"/>
        <v>7784.5284090909099</v>
      </c>
      <c r="FQ209" s="233">
        <f t="shared" si="1112"/>
        <v>0</v>
      </c>
      <c r="FR209" s="254"/>
      <c r="FS209" s="253"/>
      <c r="FT209" s="232">
        <f t="shared" si="1113"/>
        <v>0</v>
      </c>
      <c r="FU209" s="233">
        <f t="shared" si="1114"/>
        <v>0</v>
      </c>
      <c r="FV209" s="254"/>
      <c r="FW209" s="253"/>
      <c r="FX209" s="232">
        <f t="shared" si="1115"/>
        <v>0</v>
      </c>
      <c r="FY209" s="233">
        <f t="shared" si="1116"/>
        <v>0</v>
      </c>
      <c r="FZ209" s="254"/>
      <c r="GA209" s="253"/>
      <c r="GB209" s="232">
        <f t="shared" si="1117"/>
        <v>0</v>
      </c>
      <c r="GC209" s="233">
        <f t="shared" si="1118"/>
        <v>0</v>
      </c>
      <c r="GD209" s="249">
        <f t="shared" si="1119"/>
        <v>227</v>
      </c>
      <c r="GE209" s="233">
        <f t="shared" si="1120"/>
        <v>290</v>
      </c>
      <c r="GF209" s="232">
        <f t="shared" si="1121"/>
        <v>227</v>
      </c>
      <c r="GG209" s="233">
        <f t="shared" si="1122"/>
        <v>0</v>
      </c>
      <c r="GH209" s="232">
        <f t="shared" si="1123"/>
        <v>796.5</v>
      </c>
      <c r="GI209" s="233">
        <f t="shared" si="1124"/>
        <v>1015</v>
      </c>
      <c r="GJ209" s="232">
        <f t="shared" si="1125"/>
        <v>20242.089252776208</v>
      </c>
      <c r="GK209" s="233" t="str">
        <f t="shared" si="1126"/>
        <v/>
      </c>
      <c r="GL209" s="249">
        <f t="shared" si="1127"/>
        <v>229</v>
      </c>
      <c r="GM209" s="233">
        <f t="shared" si="1128"/>
        <v>223</v>
      </c>
      <c r="GN209" s="232">
        <f t="shared" si="1129"/>
        <v>229</v>
      </c>
      <c r="GO209" s="233">
        <f t="shared" si="1130"/>
        <v>0</v>
      </c>
      <c r="GP209" s="232">
        <f t="shared" si="1131"/>
        <v>1170.575</v>
      </c>
      <c r="GQ209" s="233">
        <f t="shared" si="1132"/>
        <v>902</v>
      </c>
      <c r="GR209" s="232">
        <f t="shared" si="1133"/>
        <v>18889.256381118881</v>
      </c>
      <c r="GS209" s="233">
        <f t="shared" si="1134"/>
        <v>0</v>
      </c>
      <c r="GT209" s="249">
        <f t="shared" si="1135"/>
        <v>456</v>
      </c>
      <c r="GU209" s="233">
        <f t="shared" si="1136"/>
        <v>513</v>
      </c>
      <c r="GV209" s="232">
        <f t="shared" si="1137"/>
        <v>456</v>
      </c>
      <c r="GW209" s="233">
        <f t="shared" si="1138"/>
        <v>0</v>
      </c>
      <c r="GX209" s="232">
        <f t="shared" si="1139"/>
        <v>1967.075</v>
      </c>
      <c r="GY209" s="233">
        <f t="shared" si="1140"/>
        <v>1917</v>
      </c>
      <c r="GZ209" s="232">
        <f t="shared" si="1141"/>
        <v>39131.345633895093</v>
      </c>
      <c r="HA209" s="233" t="str">
        <f t="shared" si="1142"/>
        <v/>
      </c>
      <c r="HB209" s="249">
        <f t="shared" si="1143"/>
        <v>6</v>
      </c>
      <c r="HC209" s="233">
        <f t="shared" si="1144"/>
        <v>11</v>
      </c>
      <c r="HD209" s="232">
        <f t="shared" si="1145"/>
        <v>6</v>
      </c>
      <c r="HE209" s="233">
        <f t="shared" si="1146"/>
        <v>0</v>
      </c>
      <c r="HF209" s="232">
        <f t="shared" si="1147"/>
        <v>28</v>
      </c>
      <c r="HG209" s="233">
        <f t="shared" si="1148"/>
        <v>69.5</v>
      </c>
      <c r="HH209" s="232">
        <f t="shared" si="1149"/>
        <v>418.5</v>
      </c>
      <c r="HI209" s="233" t="str">
        <f t="shared" si="1150"/>
        <v/>
      </c>
      <c r="HJ209" s="249">
        <f t="shared" si="1151"/>
        <v>1995.075</v>
      </c>
      <c r="HK209" s="233">
        <f t="shared" si="1152"/>
        <v>1986.5</v>
      </c>
      <c r="HL209" s="232">
        <f t="shared" si="1153"/>
        <v>39549.845633895093</v>
      </c>
      <c r="HM209" s="232" t="str">
        <f t="shared" si="1154"/>
        <v/>
      </c>
    </row>
    <row r="210" spans="1:221" ht="15">
      <c r="A210" s="439" t="s">
        <v>42</v>
      </c>
      <c r="B210" s="446" t="s">
        <v>867</v>
      </c>
      <c r="C210" s="447"/>
      <c r="D210" s="442">
        <v>198233</v>
      </c>
      <c r="E210" s="350">
        <v>9</v>
      </c>
      <c r="F210" s="332">
        <v>467</v>
      </c>
      <c r="G210" s="253">
        <v>519</v>
      </c>
      <c r="H210" s="254">
        <v>10</v>
      </c>
      <c r="I210" s="743">
        <v>7</v>
      </c>
      <c r="J210" s="232">
        <f t="shared" si="1006"/>
        <v>457</v>
      </c>
      <c r="K210" s="233">
        <f t="shared" si="1007"/>
        <v>512</v>
      </c>
      <c r="L210" s="333">
        <v>66.844690585119196</v>
      </c>
      <c r="M210" s="333">
        <v>66.844690585119196</v>
      </c>
      <c r="N210" s="232">
        <f t="shared" si="1155"/>
        <v>457</v>
      </c>
      <c r="O210" s="233">
        <f t="shared" si="1008"/>
        <v>512</v>
      </c>
      <c r="P210" s="232">
        <f t="shared" si="1009"/>
        <v>457</v>
      </c>
      <c r="Q210" s="233">
        <f t="shared" si="1010"/>
        <v>0</v>
      </c>
      <c r="R210" s="254">
        <v>63</v>
      </c>
      <c r="S210" s="443">
        <v>55</v>
      </c>
      <c r="T210" s="232">
        <f t="shared" si="1011"/>
        <v>63</v>
      </c>
      <c r="U210" s="233">
        <f t="shared" si="1012"/>
        <v>0</v>
      </c>
      <c r="V210" s="257">
        <v>38</v>
      </c>
      <c r="W210" s="444">
        <v>35</v>
      </c>
      <c r="X210" s="232">
        <f t="shared" si="1013"/>
        <v>38</v>
      </c>
      <c r="Y210" s="233">
        <f t="shared" si="1014"/>
        <v>0</v>
      </c>
      <c r="Z210" s="257">
        <v>1</v>
      </c>
      <c r="AA210" s="444">
        <v>2</v>
      </c>
      <c r="AB210" s="232">
        <f t="shared" si="1015"/>
        <v>1</v>
      </c>
      <c r="AC210" s="233">
        <f t="shared" si="1016"/>
        <v>0</v>
      </c>
      <c r="AD210" s="225">
        <f t="shared" si="1017"/>
        <v>102</v>
      </c>
      <c r="AE210" s="233">
        <f t="shared" si="1018"/>
        <v>92</v>
      </c>
      <c r="AF210" s="225">
        <f t="shared" si="1019"/>
        <v>102</v>
      </c>
      <c r="AG210" s="233">
        <f t="shared" si="1020"/>
        <v>0</v>
      </c>
      <c r="AH210" s="245">
        <v>1.8174603174603174</v>
      </c>
      <c r="AI210" s="445">
        <v>2.3727272727272726</v>
      </c>
      <c r="AJ210" s="232">
        <f t="shared" si="1021"/>
        <v>114.5</v>
      </c>
      <c r="AK210" s="233">
        <f t="shared" si="1022"/>
        <v>130.5</v>
      </c>
      <c r="AL210" s="245">
        <v>1.9605263157894737</v>
      </c>
      <c r="AM210" s="445">
        <v>1.2142857142857142</v>
      </c>
      <c r="AN210" s="232">
        <f t="shared" si="1023"/>
        <v>74.5</v>
      </c>
      <c r="AO210" s="233">
        <f t="shared" si="1024"/>
        <v>42.5</v>
      </c>
      <c r="AP210" s="245">
        <v>1</v>
      </c>
      <c r="AQ210" s="445">
        <v>6.5</v>
      </c>
      <c r="AR210" s="232">
        <f t="shared" si="1025"/>
        <v>1</v>
      </c>
      <c r="AS210" s="233">
        <f t="shared" si="1026"/>
        <v>13</v>
      </c>
      <c r="AT210" s="545">
        <f t="shared" si="1027"/>
        <v>1.8627450980392157</v>
      </c>
      <c r="AU210" s="546">
        <f t="shared" si="1028"/>
        <v>2.0217391304347827</v>
      </c>
      <c r="AV210" s="232">
        <f t="shared" si="1029"/>
        <v>190</v>
      </c>
      <c r="AW210" s="233">
        <f t="shared" si="1030"/>
        <v>186</v>
      </c>
      <c r="AX210" s="257">
        <v>95.060606060606062</v>
      </c>
      <c r="AY210" s="444"/>
      <c r="AZ210" s="232">
        <f t="shared" si="1031"/>
        <v>5988.818181818182</v>
      </c>
      <c r="BA210" s="233">
        <f t="shared" si="1032"/>
        <v>0</v>
      </c>
      <c r="BB210" s="257">
        <v>80.75555555555556</v>
      </c>
      <c r="BC210" s="444"/>
      <c r="BD210" s="232">
        <f t="shared" si="1033"/>
        <v>3068.7111111111112</v>
      </c>
      <c r="BE210" s="233">
        <f t="shared" si="1034"/>
        <v>0</v>
      </c>
      <c r="BF210" s="254">
        <v>82.5</v>
      </c>
      <c r="BG210" s="253"/>
      <c r="BH210" s="232">
        <f t="shared" si="1035"/>
        <v>82.5</v>
      </c>
      <c r="BI210" s="233">
        <f t="shared" si="1036"/>
        <v>0</v>
      </c>
      <c r="BJ210" s="232">
        <f t="shared" si="1037"/>
        <v>89.608130322836217</v>
      </c>
      <c r="BK210" s="233">
        <f t="shared" si="1038"/>
        <v>0</v>
      </c>
      <c r="BL210" s="232">
        <f t="shared" si="1039"/>
        <v>9140.0292929292937</v>
      </c>
      <c r="BM210" s="233">
        <f t="shared" si="1040"/>
        <v>0</v>
      </c>
      <c r="BN210" s="257">
        <v>141</v>
      </c>
      <c r="BO210" s="256">
        <v>126</v>
      </c>
      <c r="BP210" s="232">
        <f t="shared" si="1041"/>
        <v>141</v>
      </c>
      <c r="BQ210" s="233">
        <f t="shared" si="1042"/>
        <v>0</v>
      </c>
      <c r="BR210" s="257">
        <v>159</v>
      </c>
      <c r="BS210" s="444">
        <v>112</v>
      </c>
      <c r="BT210" s="232">
        <f t="shared" si="1043"/>
        <v>159</v>
      </c>
      <c r="BU210" s="233">
        <f t="shared" si="1044"/>
        <v>0</v>
      </c>
      <c r="BV210" s="257">
        <v>3</v>
      </c>
      <c r="BW210" s="444">
        <v>5</v>
      </c>
      <c r="BX210" s="232">
        <f t="shared" si="1045"/>
        <v>3</v>
      </c>
      <c r="BY210" s="233">
        <f t="shared" si="1046"/>
        <v>0</v>
      </c>
      <c r="BZ210" s="225">
        <f t="shared" si="1047"/>
        <v>303</v>
      </c>
      <c r="CA210" s="233">
        <f t="shared" si="1048"/>
        <v>243</v>
      </c>
      <c r="CB210" s="225">
        <f t="shared" si="1049"/>
        <v>303</v>
      </c>
      <c r="CC210" s="233">
        <f t="shared" si="1050"/>
        <v>0</v>
      </c>
      <c r="CD210" s="336">
        <v>4.2269503546099294</v>
      </c>
      <c r="CE210" s="445">
        <v>3.8690476190476191</v>
      </c>
      <c r="CF210" s="232">
        <f t="shared" si="1051"/>
        <v>596</v>
      </c>
      <c r="CG210" s="233">
        <f t="shared" si="1052"/>
        <v>487.5</v>
      </c>
      <c r="CH210" s="336">
        <v>5.4150943396226419</v>
      </c>
      <c r="CI210" s="445">
        <v>4.3035714285714288</v>
      </c>
      <c r="CJ210" s="232">
        <f t="shared" si="1053"/>
        <v>861</v>
      </c>
      <c r="CK210" s="233">
        <f t="shared" si="1054"/>
        <v>482</v>
      </c>
      <c r="CL210" s="336">
        <v>5.5</v>
      </c>
      <c r="CM210" s="445">
        <v>5.4</v>
      </c>
      <c r="CN210" s="232">
        <f t="shared" si="1055"/>
        <v>16.5</v>
      </c>
      <c r="CO210" s="233">
        <f t="shared" si="1056"/>
        <v>27</v>
      </c>
      <c r="CP210" s="232">
        <f t="shared" si="1057"/>
        <v>4.8630363036303628</v>
      </c>
      <c r="CQ210" s="546">
        <f t="shared" si="1058"/>
        <v>4.1008230452674894</v>
      </c>
      <c r="CR210" s="232">
        <f t="shared" si="1059"/>
        <v>1473.5</v>
      </c>
      <c r="CS210" s="233">
        <f t="shared" si="1060"/>
        <v>996.49999999999989</v>
      </c>
      <c r="CT210" s="257">
        <v>92.833333333333329</v>
      </c>
      <c r="CU210" s="444"/>
      <c r="CV210" s="232">
        <f t="shared" si="1061"/>
        <v>13089.5</v>
      </c>
      <c r="CW210" s="233">
        <f t="shared" si="1062"/>
        <v>0</v>
      </c>
      <c r="CX210" s="257">
        <v>96.065420560747668</v>
      </c>
      <c r="CY210" s="444"/>
      <c r="CZ210" s="232">
        <f t="shared" si="1063"/>
        <v>15274.401869158879</v>
      </c>
      <c r="DA210" s="233">
        <f t="shared" si="1064"/>
        <v>0</v>
      </c>
      <c r="DB210" s="257">
        <v>97.5</v>
      </c>
      <c r="DC210" s="444"/>
      <c r="DD210" s="232">
        <f t="shared" si="1065"/>
        <v>292.5</v>
      </c>
      <c r="DE210" s="233">
        <f t="shared" si="1066"/>
        <v>0</v>
      </c>
      <c r="DF210" s="232">
        <f t="shared" si="1067"/>
        <v>94.57558372659696</v>
      </c>
      <c r="DG210" s="233">
        <f t="shared" si="1068"/>
        <v>0</v>
      </c>
      <c r="DH210" s="232">
        <f t="shared" si="1069"/>
        <v>28656.401869158879</v>
      </c>
      <c r="DI210" s="233">
        <f t="shared" si="1070"/>
        <v>0</v>
      </c>
      <c r="DJ210" s="232">
        <f t="shared" si="1071"/>
        <v>405</v>
      </c>
      <c r="DK210" s="233">
        <f t="shared" si="1072"/>
        <v>335</v>
      </c>
      <c r="DL210" s="232">
        <f t="shared" si="1073"/>
        <v>405</v>
      </c>
      <c r="DM210" s="233">
        <f t="shared" si="1074"/>
        <v>0</v>
      </c>
      <c r="DN210" s="545">
        <f t="shared" si="1075"/>
        <v>4.1074074074074076</v>
      </c>
      <c r="DO210" s="546">
        <f t="shared" si="1076"/>
        <v>3.5298507462686568</v>
      </c>
      <c r="DP210" s="232">
        <f t="shared" si="1077"/>
        <v>1663.5</v>
      </c>
      <c r="DQ210" s="233">
        <f t="shared" si="1078"/>
        <v>1182.5</v>
      </c>
      <c r="DR210" s="232">
        <f t="shared" si="1079"/>
        <v>93.324521387872025</v>
      </c>
      <c r="DS210" s="233">
        <f t="shared" si="1080"/>
        <v>0</v>
      </c>
      <c r="DT210" s="232">
        <f t="shared" si="1081"/>
        <v>37796.431162088171</v>
      </c>
      <c r="DU210" s="233">
        <f t="shared" si="1082"/>
        <v>0</v>
      </c>
      <c r="DV210" s="257">
        <v>9</v>
      </c>
      <c r="DW210" s="256">
        <v>59</v>
      </c>
      <c r="DX210" s="232">
        <f t="shared" si="1083"/>
        <v>9</v>
      </c>
      <c r="DY210" s="233">
        <f t="shared" si="1084"/>
        <v>0</v>
      </c>
      <c r="DZ210" s="257">
        <v>43</v>
      </c>
      <c r="EA210" s="444">
        <v>114</v>
      </c>
      <c r="EB210" s="232">
        <f t="shared" si="1085"/>
        <v>43</v>
      </c>
      <c r="EC210" s="233">
        <f t="shared" si="1086"/>
        <v>0</v>
      </c>
      <c r="ED210" s="257"/>
      <c r="EE210" s="444">
        <v>4</v>
      </c>
      <c r="EF210" s="232">
        <f t="shared" si="1087"/>
        <v>0</v>
      </c>
      <c r="EG210" s="233">
        <f t="shared" si="1088"/>
        <v>0</v>
      </c>
      <c r="EH210" s="225">
        <f t="shared" si="1089"/>
        <v>52</v>
      </c>
      <c r="EI210" s="233">
        <f t="shared" si="1090"/>
        <v>177</v>
      </c>
      <c r="EJ210" s="225">
        <f t="shared" si="1091"/>
        <v>52</v>
      </c>
      <c r="EK210" s="233">
        <f t="shared" si="1092"/>
        <v>0</v>
      </c>
      <c r="EL210" s="336">
        <v>2.8888888888888888</v>
      </c>
      <c r="EM210" s="445">
        <v>2.8050847457627119</v>
      </c>
      <c r="EN210" s="232">
        <f t="shared" si="1093"/>
        <v>26</v>
      </c>
      <c r="EO210" s="233">
        <f t="shared" si="1094"/>
        <v>165.5</v>
      </c>
      <c r="EP210" s="336">
        <v>6.5049999999999999</v>
      </c>
      <c r="EQ210" s="445">
        <v>3.8114035087719298</v>
      </c>
      <c r="ER210" s="232">
        <f t="shared" si="1095"/>
        <v>279.71499999999997</v>
      </c>
      <c r="ES210" s="233">
        <f t="shared" si="1096"/>
        <v>434.5</v>
      </c>
      <c r="ET210" s="336"/>
      <c r="EU210" s="445">
        <v>5.25</v>
      </c>
      <c r="EV210" s="232">
        <f t="shared" si="1097"/>
        <v>0</v>
      </c>
      <c r="EW210" s="233">
        <f t="shared" si="1098"/>
        <v>21</v>
      </c>
      <c r="EX210" s="545">
        <f t="shared" si="1099"/>
        <v>5.8791346153846149</v>
      </c>
      <c r="EY210" s="546">
        <f t="shared" si="1100"/>
        <v>3.5084745762711864</v>
      </c>
      <c r="EZ210" s="232">
        <f t="shared" si="1101"/>
        <v>305.71499999999997</v>
      </c>
      <c r="FA210" s="233">
        <f t="shared" si="1102"/>
        <v>621</v>
      </c>
      <c r="FB210" s="257">
        <v>84.36363636363636</v>
      </c>
      <c r="FC210" s="444"/>
      <c r="FD210" s="232">
        <f t="shared" si="1103"/>
        <v>759.27272727272725</v>
      </c>
      <c r="FE210" s="233">
        <f t="shared" si="1104"/>
        <v>0</v>
      </c>
      <c r="FF210" s="257">
        <v>79.819999999999993</v>
      </c>
      <c r="FG210" s="444"/>
      <c r="FH210" s="232">
        <f t="shared" si="1105"/>
        <v>3432.2599999999998</v>
      </c>
      <c r="FI210" s="233">
        <f t="shared" si="1106"/>
        <v>0</v>
      </c>
      <c r="FJ210" s="257">
        <v>96.333333333333329</v>
      </c>
      <c r="FK210" s="444"/>
      <c r="FL210" s="232">
        <f t="shared" si="1107"/>
        <v>0</v>
      </c>
      <c r="FM210" s="233">
        <f t="shared" si="1108"/>
        <v>0</v>
      </c>
      <c r="FN210" s="232">
        <f t="shared" si="1109"/>
        <v>80.606398601398595</v>
      </c>
      <c r="FO210" s="233">
        <f t="shared" si="1110"/>
        <v>0</v>
      </c>
      <c r="FP210" s="232">
        <f t="shared" si="1111"/>
        <v>4191.5327272727272</v>
      </c>
      <c r="FQ210" s="233">
        <f t="shared" si="1112"/>
        <v>0</v>
      </c>
      <c r="FR210" s="254"/>
      <c r="FS210" s="253"/>
      <c r="FT210" s="232">
        <f t="shared" si="1113"/>
        <v>0</v>
      </c>
      <c r="FU210" s="233">
        <f t="shared" si="1114"/>
        <v>0</v>
      </c>
      <c r="FV210" s="254"/>
      <c r="FW210" s="253"/>
      <c r="FX210" s="232">
        <f t="shared" si="1115"/>
        <v>0</v>
      </c>
      <c r="FY210" s="233">
        <f t="shared" si="1116"/>
        <v>0</v>
      </c>
      <c r="FZ210" s="254"/>
      <c r="GA210" s="253"/>
      <c r="GB210" s="232">
        <f t="shared" si="1117"/>
        <v>0</v>
      </c>
      <c r="GC210" s="233">
        <f t="shared" si="1118"/>
        <v>0</v>
      </c>
      <c r="GD210" s="249">
        <f t="shared" si="1119"/>
        <v>213</v>
      </c>
      <c r="GE210" s="233">
        <f t="shared" si="1120"/>
        <v>240</v>
      </c>
      <c r="GF210" s="232">
        <f t="shared" si="1121"/>
        <v>213</v>
      </c>
      <c r="GG210" s="233">
        <f t="shared" si="1122"/>
        <v>0</v>
      </c>
      <c r="GH210" s="232">
        <f t="shared" si="1123"/>
        <v>736.5</v>
      </c>
      <c r="GI210" s="233">
        <f t="shared" si="1124"/>
        <v>783.5</v>
      </c>
      <c r="GJ210" s="232">
        <f t="shared" si="1125"/>
        <v>19837.590909090912</v>
      </c>
      <c r="GK210" s="233" t="str">
        <f t="shared" si="1126"/>
        <v/>
      </c>
      <c r="GL210" s="249">
        <f t="shared" si="1127"/>
        <v>240</v>
      </c>
      <c r="GM210" s="233">
        <f t="shared" si="1128"/>
        <v>261</v>
      </c>
      <c r="GN210" s="232">
        <f t="shared" si="1129"/>
        <v>240</v>
      </c>
      <c r="GO210" s="233">
        <f t="shared" si="1130"/>
        <v>0</v>
      </c>
      <c r="GP210" s="232">
        <f t="shared" si="1131"/>
        <v>1215.2149999999999</v>
      </c>
      <c r="GQ210" s="233">
        <f t="shared" si="1132"/>
        <v>959</v>
      </c>
      <c r="GR210" s="232">
        <f t="shared" si="1133"/>
        <v>21775.372980269989</v>
      </c>
      <c r="GS210" s="233">
        <f t="shared" si="1134"/>
        <v>0</v>
      </c>
      <c r="GT210" s="249">
        <f t="shared" si="1135"/>
        <v>453</v>
      </c>
      <c r="GU210" s="233">
        <f t="shared" si="1136"/>
        <v>501</v>
      </c>
      <c r="GV210" s="232">
        <f t="shared" si="1137"/>
        <v>453</v>
      </c>
      <c r="GW210" s="233">
        <f t="shared" si="1138"/>
        <v>0</v>
      </c>
      <c r="GX210" s="232">
        <f t="shared" si="1139"/>
        <v>1951.7149999999999</v>
      </c>
      <c r="GY210" s="233">
        <f t="shared" si="1140"/>
        <v>1742.5</v>
      </c>
      <c r="GZ210" s="232">
        <f t="shared" si="1141"/>
        <v>41612.963889360901</v>
      </c>
      <c r="HA210" s="233" t="str">
        <f t="shared" si="1142"/>
        <v/>
      </c>
      <c r="HB210" s="249">
        <f t="shared" si="1143"/>
        <v>4</v>
      </c>
      <c r="HC210" s="233">
        <f t="shared" si="1144"/>
        <v>11</v>
      </c>
      <c r="HD210" s="232">
        <f t="shared" si="1145"/>
        <v>4</v>
      </c>
      <c r="HE210" s="233">
        <f t="shared" si="1146"/>
        <v>0</v>
      </c>
      <c r="HF210" s="232">
        <f t="shared" si="1147"/>
        <v>17.5</v>
      </c>
      <c r="HG210" s="233">
        <f t="shared" si="1148"/>
        <v>61</v>
      </c>
      <c r="HH210" s="232">
        <f t="shared" si="1149"/>
        <v>375</v>
      </c>
      <c r="HI210" s="233" t="str">
        <f t="shared" si="1150"/>
        <v/>
      </c>
      <c r="HJ210" s="249">
        <f t="shared" si="1151"/>
        <v>1969.2149999999999</v>
      </c>
      <c r="HK210" s="233">
        <f t="shared" si="1152"/>
        <v>1803.5</v>
      </c>
      <c r="HL210" s="232">
        <f t="shared" si="1153"/>
        <v>41987.963889360901</v>
      </c>
      <c r="HM210" s="232" t="str">
        <f t="shared" si="1154"/>
        <v/>
      </c>
    </row>
    <row r="211" spans="1:221" ht="15">
      <c r="A211" s="439" t="s">
        <v>42</v>
      </c>
      <c r="B211" s="446" t="s">
        <v>868</v>
      </c>
      <c r="C211" s="447"/>
      <c r="D211" s="442">
        <v>198251</v>
      </c>
      <c r="E211" s="350">
        <v>9</v>
      </c>
      <c r="F211" s="332">
        <v>379</v>
      </c>
      <c r="G211" s="253">
        <v>433</v>
      </c>
      <c r="H211" s="254">
        <v>16</v>
      </c>
      <c r="I211" s="743">
        <v>58</v>
      </c>
      <c r="J211" s="232">
        <f t="shared" si="1006"/>
        <v>363</v>
      </c>
      <c r="K211" s="233">
        <f t="shared" si="1007"/>
        <v>375</v>
      </c>
      <c r="L211" s="333">
        <v>68.404688463911171</v>
      </c>
      <c r="M211" s="333">
        <v>68.404688463911171</v>
      </c>
      <c r="N211" s="232">
        <f t="shared" si="1155"/>
        <v>363</v>
      </c>
      <c r="O211" s="233">
        <f t="shared" si="1008"/>
        <v>375</v>
      </c>
      <c r="P211" s="232">
        <f t="shared" si="1009"/>
        <v>361</v>
      </c>
      <c r="Q211" s="233">
        <f t="shared" si="1010"/>
        <v>0</v>
      </c>
      <c r="R211" s="254">
        <v>38</v>
      </c>
      <c r="S211" s="443">
        <v>22</v>
      </c>
      <c r="T211" s="232">
        <f t="shared" si="1011"/>
        <v>38</v>
      </c>
      <c r="U211" s="233">
        <f t="shared" si="1012"/>
        <v>0</v>
      </c>
      <c r="V211" s="257">
        <v>9</v>
      </c>
      <c r="W211" s="444">
        <v>30</v>
      </c>
      <c r="X211" s="232">
        <f t="shared" si="1013"/>
        <v>9</v>
      </c>
      <c r="Y211" s="233">
        <f t="shared" si="1014"/>
        <v>0</v>
      </c>
      <c r="Z211" s="257">
        <v>3</v>
      </c>
      <c r="AA211" s="444">
        <v>2</v>
      </c>
      <c r="AB211" s="232">
        <f t="shared" si="1015"/>
        <v>3</v>
      </c>
      <c r="AC211" s="233">
        <f t="shared" si="1016"/>
        <v>0</v>
      </c>
      <c r="AD211" s="225">
        <f t="shared" si="1017"/>
        <v>50</v>
      </c>
      <c r="AE211" s="233">
        <f t="shared" si="1018"/>
        <v>54</v>
      </c>
      <c r="AF211" s="225">
        <f t="shared" si="1019"/>
        <v>50</v>
      </c>
      <c r="AG211" s="233">
        <f t="shared" si="1020"/>
        <v>0</v>
      </c>
      <c r="AH211" s="245">
        <v>2.9342105263157894</v>
      </c>
      <c r="AI211" s="445">
        <v>3.4318181818181817</v>
      </c>
      <c r="AJ211" s="232">
        <f t="shared" si="1021"/>
        <v>111.5</v>
      </c>
      <c r="AK211" s="233">
        <f t="shared" si="1022"/>
        <v>75.5</v>
      </c>
      <c r="AL211" s="245">
        <v>3.1111111111111112</v>
      </c>
      <c r="AM211" s="445">
        <v>3.9333333333333331</v>
      </c>
      <c r="AN211" s="232">
        <f t="shared" si="1023"/>
        <v>28</v>
      </c>
      <c r="AO211" s="233">
        <f t="shared" si="1024"/>
        <v>118</v>
      </c>
      <c r="AP211" s="245">
        <v>3</v>
      </c>
      <c r="AQ211" s="445">
        <v>2.25</v>
      </c>
      <c r="AR211" s="232">
        <f t="shared" si="1025"/>
        <v>9</v>
      </c>
      <c r="AS211" s="233">
        <f t="shared" si="1026"/>
        <v>4.5</v>
      </c>
      <c r="AT211" s="545">
        <f t="shared" si="1027"/>
        <v>2.97</v>
      </c>
      <c r="AU211" s="546">
        <f t="shared" si="1028"/>
        <v>3.6666666666666665</v>
      </c>
      <c r="AV211" s="232">
        <f t="shared" si="1029"/>
        <v>148.5</v>
      </c>
      <c r="AW211" s="233">
        <f t="shared" si="1030"/>
        <v>198</v>
      </c>
      <c r="AX211" s="257">
        <v>88.611111111111114</v>
      </c>
      <c r="AY211" s="444"/>
      <c r="AZ211" s="232">
        <f t="shared" si="1031"/>
        <v>3367.2222222222222</v>
      </c>
      <c r="BA211" s="233">
        <f t="shared" si="1032"/>
        <v>0</v>
      </c>
      <c r="BB211" s="257">
        <v>82.857142857142861</v>
      </c>
      <c r="BC211" s="444"/>
      <c r="BD211" s="232">
        <f t="shared" si="1033"/>
        <v>745.71428571428578</v>
      </c>
      <c r="BE211" s="233">
        <f t="shared" si="1034"/>
        <v>0</v>
      </c>
      <c r="BF211" s="254">
        <v>86</v>
      </c>
      <c r="BG211" s="253"/>
      <c r="BH211" s="232">
        <f t="shared" si="1035"/>
        <v>258</v>
      </c>
      <c r="BI211" s="233">
        <f t="shared" si="1036"/>
        <v>0</v>
      </c>
      <c r="BJ211" s="232">
        <f t="shared" si="1037"/>
        <v>87.418730158730156</v>
      </c>
      <c r="BK211" s="233">
        <f t="shared" si="1038"/>
        <v>0</v>
      </c>
      <c r="BL211" s="232">
        <f t="shared" si="1039"/>
        <v>4370.936507936508</v>
      </c>
      <c r="BM211" s="233">
        <f t="shared" si="1040"/>
        <v>0</v>
      </c>
      <c r="BN211" s="257">
        <v>134</v>
      </c>
      <c r="BO211" s="256">
        <v>125</v>
      </c>
      <c r="BP211" s="232">
        <f t="shared" si="1041"/>
        <v>134</v>
      </c>
      <c r="BQ211" s="233">
        <f t="shared" si="1042"/>
        <v>0</v>
      </c>
      <c r="BR211" s="257">
        <v>106</v>
      </c>
      <c r="BS211" s="444">
        <v>114</v>
      </c>
      <c r="BT211" s="232">
        <f t="shared" si="1043"/>
        <v>106</v>
      </c>
      <c r="BU211" s="233">
        <f t="shared" si="1044"/>
        <v>0</v>
      </c>
      <c r="BV211" s="257">
        <v>8</v>
      </c>
      <c r="BW211" s="444">
        <v>1</v>
      </c>
      <c r="BX211" s="232">
        <f t="shared" si="1045"/>
        <v>8</v>
      </c>
      <c r="BY211" s="233">
        <f t="shared" si="1046"/>
        <v>0</v>
      </c>
      <c r="BZ211" s="225">
        <f t="shared" si="1047"/>
        <v>248</v>
      </c>
      <c r="CA211" s="233">
        <f t="shared" si="1048"/>
        <v>240</v>
      </c>
      <c r="CB211" s="225">
        <f t="shared" si="1049"/>
        <v>248</v>
      </c>
      <c r="CC211" s="233">
        <f t="shared" si="1050"/>
        <v>0</v>
      </c>
      <c r="CD211" s="336">
        <v>4.0111940298507465</v>
      </c>
      <c r="CE211" s="445">
        <v>3.9079999999999999</v>
      </c>
      <c r="CF211" s="232">
        <f t="shared" si="1051"/>
        <v>537.5</v>
      </c>
      <c r="CG211" s="233">
        <f t="shared" si="1052"/>
        <v>488.5</v>
      </c>
      <c r="CH211" s="336">
        <v>5.7877358490566042</v>
      </c>
      <c r="CI211" s="445">
        <v>4.5438596491228074</v>
      </c>
      <c r="CJ211" s="232">
        <f t="shared" si="1053"/>
        <v>613.5</v>
      </c>
      <c r="CK211" s="233">
        <f t="shared" si="1054"/>
        <v>518</v>
      </c>
      <c r="CL211" s="336">
        <v>3.25</v>
      </c>
      <c r="CM211" s="445">
        <v>3.3</v>
      </c>
      <c r="CN211" s="232">
        <f t="shared" si="1055"/>
        <v>26</v>
      </c>
      <c r="CO211" s="233">
        <f t="shared" si="1056"/>
        <v>3.3</v>
      </c>
      <c r="CP211" s="232">
        <f t="shared" si="1057"/>
        <v>4.745967741935484</v>
      </c>
      <c r="CQ211" s="546">
        <f t="shared" si="1058"/>
        <v>4.2074999999999996</v>
      </c>
      <c r="CR211" s="232">
        <f t="shared" si="1059"/>
        <v>1177</v>
      </c>
      <c r="CS211" s="233">
        <f t="shared" si="1060"/>
        <v>1009.8</v>
      </c>
      <c r="CT211" s="257">
        <v>92.373913043478254</v>
      </c>
      <c r="CU211" s="444"/>
      <c r="CV211" s="232">
        <f t="shared" si="1061"/>
        <v>12378.104347826085</v>
      </c>
      <c r="CW211" s="233">
        <f t="shared" si="1062"/>
        <v>0</v>
      </c>
      <c r="CX211" s="257">
        <v>83.181818181818187</v>
      </c>
      <c r="CY211" s="444"/>
      <c r="CZ211" s="232">
        <f t="shared" si="1063"/>
        <v>8817.2727272727279</v>
      </c>
      <c r="DA211" s="233">
        <f t="shared" si="1064"/>
        <v>0</v>
      </c>
      <c r="DB211" s="257">
        <v>89.25</v>
      </c>
      <c r="DC211" s="444"/>
      <c r="DD211" s="232">
        <f t="shared" si="1065"/>
        <v>714</v>
      </c>
      <c r="DE211" s="233">
        <f t="shared" si="1066"/>
        <v>0</v>
      </c>
      <c r="DF211" s="232">
        <f t="shared" si="1067"/>
        <v>88.344262399591983</v>
      </c>
      <c r="DG211" s="233">
        <f t="shared" si="1068"/>
        <v>0</v>
      </c>
      <c r="DH211" s="232">
        <f t="shared" si="1069"/>
        <v>21909.377075098811</v>
      </c>
      <c r="DI211" s="233">
        <f t="shared" si="1070"/>
        <v>0</v>
      </c>
      <c r="DJ211" s="232">
        <f t="shared" si="1071"/>
        <v>298</v>
      </c>
      <c r="DK211" s="233">
        <f t="shared" si="1072"/>
        <v>294</v>
      </c>
      <c r="DL211" s="232">
        <f t="shared" si="1073"/>
        <v>298</v>
      </c>
      <c r="DM211" s="233">
        <f t="shared" si="1074"/>
        <v>0</v>
      </c>
      <c r="DN211" s="545">
        <f t="shared" si="1075"/>
        <v>4.4479865771812079</v>
      </c>
      <c r="DO211" s="546">
        <f t="shared" si="1076"/>
        <v>4.1081632653061222</v>
      </c>
      <c r="DP211" s="232">
        <f t="shared" si="1077"/>
        <v>1325.5</v>
      </c>
      <c r="DQ211" s="233">
        <f t="shared" si="1078"/>
        <v>1207.8</v>
      </c>
      <c r="DR211" s="232">
        <f t="shared" si="1079"/>
        <v>88.188971755152082</v>
      </c>
      <c r="DS211" s="233">
        <f t="shared" si="1080"/>
        <v>0</v>
      </c>
      <c r="DT211" s="232">
        <f t="shared" si="1081"/>
        <v>26280.31358303532</v>
      </c>
      <c r="DU211" s="233">
        <f t="shared" si="1082"/>
        <v>0</v>
      </c>
      <c r="DV211" s="257">
        <v>37</v>
      </c>
      <c r="DW211" s="256">
        <v>42</v>
      </c>
      <c r="DX211" s="232">
        <f t="shared" si="1083"/>
        <v>37</v>
      </c>
      <c r="DY211" s="233">
        <f t="shared" si="1084"/>
        <v>0</v>
      </c>
      <c r="DZ211" s="257">
        <v>26</v>
      </c>
      <c r="EA211" s="444">
        <v>39</v>
      </c>
      <c r="EB211" s="232">
        <f t="shared" si="1085"/>
        <v>26</v>
      </c>
      <c r="EC211" s="233">
        <f t="shared" si="1086"/>
        <v>0</v>
      </c>
      <c r="ED211" s="257">
        <v>2</v>
      </c>
      <c r="EE211" s="444"/>
      <c r="EF211" s="232">
        <f t="shared" si="1087"/>
        <v>0</v>
      </c>
      <c r="EG211" s="233">
        <f t="shared" si="1088"/>
        <v>0</v>
      </c>
      <c r="EH211" s="225">
        <f t="shared" si="1089"/>
        <v>65</v>
      </c>
      <c r="EI211" s="233">
        <f t="shared" si="1090"/>
        <v>81</v>
      </c>
      <c r="EJ211" s="225">
        <f t="shared" si="1091"/>
        <v>65</v>
      </c>
      <c r="EK211" s="233">
        <f t="shared" si="1092"/>
        <v>0</v>
      </c>
      <c r="EL211" s="336">
        <v>3.9054054054054053</v>
      </c>
      <c r="EM211" s="445">
        <v>3.0119047619047619</v>
      </c>
      <c r="EN211" s="232">
        <f t="shared" si="1093"/>
        <v>144.5</v>
      </c>
      <c r="EO211" s="233">
        <f t="shared" si="1094"/>
        <v>126.5</v>
      </c>
      <c r="EP211" s="336">
        <v>3.7169811320754715</v>
      </c>
      <c r="EQ211" s="445">
        <v>4.2820512820512819</v>
      </c>
      <c r="ER211" s="232">
        <f t="shared" si="1095"/>
        <v>96.641509433962256</v>
      </c>
      <c r="ES211" s="233">
        <f t="shared" si="1096"/>
        <v>167</v>
      </c>
      <c r="ET211" s="336">
        <v>2</v>
      </c>
      <c r="EU211" s="445"/>
      <c r="EV211" s="232">
        <f t="shared" si="1097"/>
        <v>4</v>
      </c>
      <c r="EW211" s="233">
        <f t="shared" si="1098"/>
        <v>0</v>
      </c>
      <c r="EX211" s="545">
        <f t="shared" si="1099"/>
        <v>3.7714078374455733</v>
      </c>
      <c r="EY211" s="546">
        <f t="shared" si="1100"/>
        <v>3.6234567901234569</v>
      </c>
      <c r="EZ211" s="232">
        <f t="shared" si="1101"/>
        <v>245.14150943396226</v>
      </c>
      <c r="FA211" s="233">
        <f t="shared" si="1102"/>
        <v>293.5</v>
      </c>
      <c r="FB211" s="257">
        <v>78.33898305084746</v>
      </c>
      <c r="FC211" s="444"/>
      <c r="FD211" s="232">
        <f t="shared" si="1103"/>
        <v>2898.5423728813562</v>
      </c>
      <c r="FE211" s="233">
        <f t="shared" si="1104"/>
        <v>0</v>
      </c>
      <c r="FF211" s="257">
        <v>79.622641509433961</v>
      </c>
      <c r="FG211" s="444"/>
      <c r="FH211" s="232">
        <f t="shared" si="1105"/>
        <v>2070.1886792452829</v>
      </c>
      <c r="FI211" s="233">
        <f t="shared" si="1106"/>
        <v>0</v>
      </c>
      <c r="FJ211" s="257"/>
      <c r="FK211" s="444"/>
      <c r="FL211" s="232">
        <f t="shared" si="1107"/>
        <v>0</v>
      </c>
      <c r="FM211" s="233">
        <f t="shared" si="1108"/>
        <v>0</v>
      </c>
      <c r="FN211" s="232">
        <f t="shared" si="1109"/>
        <v>76.442016186563677</v>
      </c>
      <c r="FO211" s="233">
        <f t="shared" si="1110"/>
        <v>0</v>
      </c>
      <c r="FP211" s="232">
        <f t="shared" si="1111"/>
        <v>4968.731052126639</v>
      </c>
      <c r="FQ211" s="233">
        <f t="shared" si="1112"/>
        <v>0</v>
      </c>
      <c r="FR211" s="254"/>
      <c r="FS211" s="253"/>
      <c r="FT211" s="232">
        <f t="shared" si="1113"/>
        <v>0</v>
      </c>
      <c r="FU211" s="233">
        <f t="shared" si="1114"/>
        <v>0</v>
      </c>
      <c r="FV211" s="254"/>
      <c r="FW211" s="253"/>
      <c r="FX211" s="232">
        <f t="shared" si="1115"/>
        <v>0</v>
      </c>
      <c r="FY211" s="233">
        <f t="shared" si="1116"/>
        <v>0</v>
      </c>
      <c r="FZ211" s="254"/>
      <c r="GA211" s="253"/>
      <c r="GB211" s="232">
        <f t="shared" si="1117"/>
        <v>0</v>
      </c>
      <c r="GC211" s="233">
        <f t="shared" si="1118"/>
        <v>0</v>
      </c>
      <c r="GD211" s="249">
        <f t="shared" si="1119"/>
        <v>209</v>
      </c>
      <c r="GE211" s="233">
        <f t="shared" si="1120"/>
        <v>189</v>
      </c>
      <c r="GF211" s="232">
        <f t="shared" si="1121"/>
        <v>209</v>
      </c>
      <c r="GG211" s="233">
        <f t="shared" si="1122"/>
        <v>0</v>
      </c>
      <c r="GH211" s="232">
        <f t="shared" si="1123"/>
        <v>793.5</v>
      </c>
      <c r="GI211" s="233">
        <f t="shared" si="1124"/>
        <v>690.5</v>
      </c>
      <c r="GJ211" s="232">
        <f t="shared" si="1125"/>
        <v>18643.868942929665</v>
      </c>
      <c r="GK211" s="233" t="str">
        <f t="shared" si="1126"/>
        <v/>
      </c>
      <c r="GL211" s="249">
        <f t="shared" si="1127"/>
        <v>141</v>
      </c>
      <c r="GM211" s="233">
        <f t="shared" si="1128"/>
        <v>183</v>
      </c>
      <c r="GN211" s="232">
        <f t="shared" si="1129"/>
        <v>141</v>
      </c>
      <c r="GO211" s="233">
        <f t="shared" si="1130"/>
        <v>0</v>
      </c>
      <c r="GP211" s="232">
        <f t="shared" si="1131"/>
        <v>738.14150943396226</v>
      </c>
      <c r="GQ211" s="233">
        <f t="shared" si="1132"/>
        <v>803</v>
      </c>
      <c r="GR211" s="232">
        <f t="shared" si="1133"/>
        <v>11633.175692232297</v>
      </c>
      <c r="GS211" s="233">
        <f t="shared" si="1134"/>
        <v>0</v>
      </c>
      <c r="GT211" s="249">
        <f t="shared" si="1135"/>
        <v>350</v>
      </c>
      <c r="GU211" s="233">
        <f t="shared" si="1136"/>
        <v>372</v>
      </c>
      <c r="GV211" s="232">
        <f t="shared" si="1137"/>
        <v>350</v>
      </c>
      <c r="GW211" s="233">
        <f t="shared" si="1138"/>
        <v>0</v>
      </c>
      <c r="GX211" s="232">
        <f t="shared" si="1139"/>
        <v>1531.6415094339623</v>
      </c>
      <c r="GY211" s="233">
        <f t="shared" si="1140"/>
        <v>1493.5</v>
      </c>
      <c r="GZ211" s="232">
        <f t="shared" si="1141"/>
        <v>30277.044635161961</v>
      </c>
      <c r="HA211" s="233" t="str">
        <f t="shared" si="1142"/>
        <v/>
      </c>
      <c r="HB211" s="249">
        <f t="shared" si="1143"/>
        <v>13</v>
      </c>
      <c r="HC211" s="233">
        <f t="shared" si="1144"/>
        <v>3</v>
      </c>
      <c r="HD211" s="232">
        <f t="shared" si="1145"/>
        <v>11</v>
      </c>
      <c r="HE211" s="233">
        <f t="shared" si="1146"/>
        <v>0</v>
      </c>
      <c r="HF211" s="232">
        <f t="shared" si="1147"/>
        <v>39</v>
      </c>
      <c r="HG211" s="233">
        <f t="shared" si="1148"/>
        <v>7.8</v>
      </c>
      <c r="HH211" s="232">
        <f t="shared" si="1149"/>
        <v>972</v>
      </c>
      <c r="HI211" s="233" t="str">
        <f t="shared" si="1150"/>
        <v/>
      </c>
      <c r="HJ211" s="249">
        <f t="shared" si="1151"/>
        <v>1570.6415094339623</v>
      </c>
      <c r="HK211" s="233">
        <f t="shared" si="1152"/>
        <v>1501.3</v>
      </c>
      <c r="HL211" s="232">
        <f t="shared" si="1153"/>
        <v>31249.044635161961</v>
      </c>
      <c r="HM211" s="232" t="str">
        <f t="shared" si="1154"/>
        <v/>
      </c>
    </row>
    <row r="212" spans="1:221" ht="15">
      <c r="A212" s="439" t="s">
        <v>42</v>
      </c>
      <c r="B212" s="440" t="s">
        <v>869</v>
      </c>
      <c r="C212" s="441"/>
      <c r="D212" s="442">
        <v>198321</v>
      </c>
      <c r="E212" s="350">
        <v>9</v>
      </c>
      <c r="F212" s="332">
        <v>217</v>
      </c>
      <c r="G212" s="253">
        <v>231</v>
      </c>
      <c r="H212" s="254">
        <v>9</v>
      </c>
      <c r="I212" s="743">
        <v>15</v>
      </c>
      <c r="J212" s="232">
        <f t="shared" si="1006"/>
        <v>208</v>
      </c>
      <c r="K212" s="233">
        <f t="shared" si="1007"/>
        <v>216</v>
      </c>
      <c r="L212" s="333">
        <v>66.957961783439487</v>
      </c>
      <c r="M212" s="333">
        <v>66.957961783439487</v>
      </c>
      <c r="N212" s="232">
        <f t="shared" si="1155"/>
        <v>208</v>
      </c>
      <c r="O212" s="233">
        <f t="shared" si="1008"/>
        <v>216</v>
      </c>
      <c r="P212" s="232">
        <f t="shared" si="1009"/>
        <v>206</v>
      </c>
      <c r="Q212" s="233">
        <f t="shared" si="1010"/>
        <v>0</v>
      </c>
      <c r="R212" s="254">
        <v>23</v>
      </c>
      <c r="S212" s="443">
        <v>36</v>
      </c>
      <c r="T212" s="232">
        <f t="shared" si="1011"/>
        <v>23</v>
      </c>
      <c r="U212" s="233">
        <f t="shared" si="1012"/>
        <v>0</v>
      </c>
      <c r="V212" s="257">
        <v>14</v>
      </c>
      <c r="W212" s="444">
        <v>12</v>
      </c>
      <c r="X212" s="232">
        <f t="shared" si="1013"/>
        <v>14</v>
      </c>
      <c r="Y212" s="233">
        <f t="shared" si="1014"/>
        <v>0</v>
      </c>
      <c r="Z212" s="257">
        <v>1</v>
      </c>
      <c r="AA212" s="444"/>
      <c r="AB212" s="232">
        <f t="shared" si="1015"/>
        <v>0</v>
      </c>
      <c r="AC212" s="233">
        <f t="shared" si="1016"/>
        <v>0</v>
      </c>
      <c r="AD212" s="225">
        <f t="shared" si="1017"/>
        <v>38</v>
      </c>
      <c r="AE212" s="233">
        <f t="shared" si="1018"/>
        <v>48</v>
      </c>
      <c r="AF212" s="225">
        <f t="shared" si="1019"/>
        <v>38</v>
      </c>
      <c r="AG212" s="233">
        <f t="shared" si="1020"/>
        <v>0</v>
      </c>
      <c r="AH212" s="245">
        <v>3.4565217391304346</v>
      </c>
      <c r="AI212" s="445">
        <v>4.1111111111111107</v>
      </c>
      <c r="AJ212" s="232">
        <f t="shared" si="1021"/>
        <v>79.5</v>
      </c>
      <c r="AK212" s="233">
        <f t="shared" si="1022"/>
        <v>148</v>
      </c>
      <c r="AL212" s="245">
        <v>3.0357142857142856</v>
      </c>
      <c r="AM212" s="445">
        <v>4.041666666666667</v>
      </c>
      <c r="AN212" s="232">
        <f t="shared" si="1023"/>
        <v>42.5</v>
      </c>
      <c r="AO212" s="233">
        <f t="shared" si="1024"/>
        <v>48.5</v>
      </c>
      <c r="AP212" s="245">
        <v>1</v>
      </c>
      <c r="AQ212" s="445"/>
      <c r="AR212" s="232">
        <f t="shared" si="1025"/>
        <v>1</v>
      </c>
      <c r="AS212" s="233">
        <f t="shared" si="1026"/>
        <v>0</v>
      </c>
      <c r="AT212" s="545">
        <f t="shared" si="1027"/>
        <v>3.236842105263158</v>
      </c>
      <c r="AU212" s="546">
        <f t="shared" si="1028"/>
        <v>4.09375</v>
      </c>
      <c r="AV212" s="232">
        <f t="shared" si="1029"/>
        <v>123</v>
      </c>
      <c r="AW212" s="233">
        <f t="shared" si="1030"/>
        <v>196.5</v>
      </c>
      <c r="AX212" s="257">
        <v>101.65</v>
      </c>
      <c r="AY212" s="444"/>
      <c r="AZ212" s="232">
        <f t="shared" si="1031"/>
        <v>2337.9500000000003</v>
      </c>
      <c r="BA212" s="233">
        <f t="shared" si="1032"/>
        <v>0</v>
      </c>
      <c r="BB212" s="257">
        <v>82.928571428571431</v>
      </c>
      <c r="BC212" s="444"/>
      <c r="BD212" s="232">
        <f t="shared" si="1033"/>
        <v>1161</v>
      </c>
      <c r="BE212" s="233">
        <f t="shared" si="1034"/>
        <v>0</v>
      </c>
      <c r="BF212" s="254"/>
      <c r="BG212" s="253"/>
      <c r="BH212" s="232">
        <f t="shared" si="1035"/>
        <v>0</v>
      </c>
      <c r="BI212" s="233">
        <f t="shared" si="1036"/>
        <v>0</v>
      </c>
      <c r="BJ212" s="232">
        <f t="shared" si="1037"/>
        <v>92.077631578947376</v>
      </c>
      <c r="BK212" s="233">
        <f t="shared" si="1038"/>
        <v>0</v>
      </c>
      <c r="BL212" s="232">
        <f t="shared" si="1039"/>
        <v>3498.9500000000003</v>
      </c>
      <c r="BM212" s="233">
        <f t="shared" si="1040"/>
        <v>0</v>
      </c>
      <c r="BN212" s="257">
        <v>59</v>
      </c>
      <c r="BO212" s="256">
        <v>46</v>
      </c>
      <c r="BP212" s="232">
        <f t="shared" si="1041"/>
        <v>59</v>
      </c>
      <c r="BQ212" s="233">
        <f t="shared" si="1042"/>
        <v>0</v>
      </c>
      <c r="BR212" s="257">
        <v>81</v>
      </c>
      <c r="BS212" s="444">
        <v>72</v>
      </c>
      <c r="BT212" s="232">
        <f t="shared" si="1043"/>
        <v>81</v>
      </c>
      <c r="BU212" s="233">
        <f t="shared" si="1044"/>
        <v>0</v>
      </c>
      <c r="BV212" s="257"/>
      <c r="BW212" s="444">
        <v>3</v>
      </c>
      <c r="BX212" s="232">
        <f t="shared" si="1045"/>
        <v>0</v>
      </c>
      <c r="BY212" s="233">
        <f t="shared" si="1046"/>
        <v>0</v>
      </c>
      <c r="BZ212" s="225">
        <f t="shared" si="1047"/>
        <v>140</v>
      </c>
      <c r="CA212" s="233">
        <f t="shared" si="1048"/>
        <v>121</v>
      </c>
      <c r="CB212" s="225">
        <f t="shared" si="1049"/>
        <v>140</v>
      </c>
      <c r="CC212" s="233">
        <f t="shared" si="1050"/>
        <v>0</v>
      </c>
      <c r="CD212" s="336">
        <v>5.4406779661016946</v>
      </c>
      <c r="CE212" s="445">
        <v>4.7608695652173916</v>
      </c>
      <c r="CF212" s="232">
        <f t="shared" si="1051"/>
        <v>321</v>
      </c>
      <c r="CG212" s="233">
        <f t="shared" si="1052"/>
        <v>219</v>
      </c>
      <c r="CH212" s="336">
        <v>5.7962962962962967</v>
      </c>
      <c r="CI212" s="445">
        <v>4.5069444444444446</v>
      </c>
      <c r="CJ212" s="232">
        <f t="shared" si="1053"/>
        <v>469.50000000000006</v>
      </c>
      <c r="CK212" s="233">
        <f t="shared" si="1054"/>
        <v>324.5</v>
      </c>
      <c r="CL212" s="336"/>
      <c r="CM212" s="445">
        <v>3</v>
      </c>
      <c r="CN212" s="232">
        <f t="shared" si="1055"/>
        <v>0</v>
      </c>
      <c r="CO212" s="233">
        <f t="shared" si="1056"/>
        <v>9</v>
      </c>
      <c r="CP212" s="232">
        <f t="shared" si="1057"/>
        <v>5.6464285714285714</v>
      </c>
      <c r="CQ212" s="546">
        <f t="shared" si="1058"/>
        <v>4.5661157024793386</v>
      </c>
      <c r="CR212" s="232">
        <f t="shared" si="1059"/>
        <v>790.5</v>
      </c>
      <c r="CS212" s="233">
        <f t="shared" si="1060"/>
        <v>552.5</v>
      </c>
      <c r="CT212" s="257">
        <v>94.86</v>
      </c>
      <c r="CU212" s="444"/>
      <c r="CV212" s="232">
        <f t="shared" si="1061"/>
        <v>5596.74</v>
      </c>
      <c r="CW212" s="233">
        <f t="shared" si="1062"/>
        <v>0</v>
      </c>
      <c r="CX212" s="257">
        <v>89.327272727272728</v>
      </c>
      <c r="CY212" s="444"/>
      <c r="CZ212" s="232">
        <f t="shared" si="1063"/>
        <v>7235.5090909090914</v>
      </c>
      <c r="DA212" s="233">
        <f t="shared" si="1064"/>
        <v>0</v>
      </c>
      <c r="DB212" s="257"/>
      <c r="DC212" s="444"/>
      <c r="DD212" s="232">
        <f t="shared" si="1065"/>
        <v>0</v>
      </c>
      <c r="DE212" s="233">
        <f t="shared" si="1066"/>
        <v>0</v>
      </c>
      <c r="DF212" s="232">
        <f t="shared" si="1067"/>
        <v>91.658922077922085</v>
      </c>
      <c r="DG212" s="233">
        <f t="shared" si="1068"/>
        <v>0</v>
      </c>
      <c r="DH212" s="232">
        <f t="shared" si="1069"/>
        <v>12832.249090909092</v>
      </c>
      <c r="DI212" s="233">
        <f t="shared" si="1070"/>
        <v>0</v>
      </c>
      <c r="DJ212" s="232">
        <f t="shared" si="1071"/>
        <v>178</v>
      </c>
      <c r="DK212" s="233">
        <f t="shared" si="1072"/>
        <v>169</v>
      </c>
      <c r="DL212" s="232">
        <f t="shared" si="1073"/>
        <v>178</v>
      </c>
      <c r="DM212" s="233">
        <f t="shared" si="1074"/>
        <v>0</v>
      </c>
      <c r="DN212" s="545">
        <f t="shared" si="1075"/>
        <v>5.132022471910112</v>
      </c>
      <c r="DO212" s="546">
        <f t="shared" si="1076"/>
        <v>4.4319526627218933</v>
      </c>
      <c r="DP212" s="232">
        <f t="shared" si="1077"/>
        <v>913.49999999999989</v>
      </c>
      <c r="DQ212" s="233">
        <f t="shared" si="1078"/>
        <v>749</v>
      </c>
      <c r="DR212" s="232">
        <f t="shared" si="1079"/>
        <v>91.748309499489281</v>
      </c>
      <c r="DS212" s="233">
        <f t="shared" si="1080"/>
        <v>0</v>
      </c>
      <c r="DT212" s="232">
        <f t="shared" si="1081"/>
        <v>16331.199090909093</v>
      </c>
      <c r="DU212" s="233">
        <f t="shared" si="1082"/>
        <v>0</v>
      </c>
      <c r="DV212" s="257">
        <v>12</v>
      </c>
      <c r="DW212" s="256">
        <v>15</v>
      </c>
      <c r="DX212" s="232">
        <f t="shared" si="1083"/>
        <v>12</v>
      </c>
      <c r="DY212" s="233">
        <f t="shared" si="1084"/>
        <v>0</v>
      </c>
      <c r="DZ212" s="257">
        <v>17</v>
      </c>
      <c r="EA212" s="444">
        <v>31</v>
      </c>
      <c r="EB212" s="232">
        <f t="shared" si="1085"/>
        <v>17</v>
      </c>
      <c r="EC212" s="233">
        <f t="shared" si="1086"/>
        <v>0</v>
      </c>
      <c r="ED212" s="257">
        <v>1</v>
      </c>
      <c r="EE212" s="444">
        <v>1</v>
      </c>
      <c r="EF212" s="232">
        <f t="shared" si="1087"/>
        <v>0</v>
      </c>
      <c r="EG212" s="233">
        <f t="shared" si="1088"/>
        <v>0</v>
      </c>
      <c r="EH212" s="225">
        <f t="shared" si="1089"/>
        <v>30</v>
      </c>
      <c r="EI212" s="233">
        <f t="shared" si="1090"/>
        <v>47</v>
      </c>
      <c r="EJ212" s="225">
        <f t="shared" si="1091"/>
        <v>30</v>
      </c>
      <c r="EK212" s="233">
        <f t="shared" si="1092"/>
        <v>0</v>
      </c>
      <c r="EL212" s="336">
        <v>3.5</v>
      </c>
      <c r="EM212" s="445">
        <v>2.9333333333333331</v>
      </c>
      <c r="EN212" s="232">
        <f t="shared" si="1093"/>
        <v>42</v>
      </c>
      <c r="EO212" s="233">
        <f t="shared" si="1094"/>
        <v>44</v>
      </c>
      <c r="EP212" s="336">
        <v>4.666666666666667</v>
      </c>
      <c r="EQ212" s="445">
        <v>5.0483870967741939</v>
      </c>
      <c r="ER212" s="232">
        <f t="shared" si="1095"/>
        <v>79.333333333333343</v>
      </c>
      <c r="ES212" s="233">
        <f t="shared" si="1096"/>
        <v>156.5</v>
      </c>
      <c r="ET212" s="336">
        <v>2</v>
      </c>
      <c r="EU212" s="445">
        <v>2</v>
      </c>
      <c r="EV212" s="232">
        <f t="shared" si="1097"/>
        <v>2</v>
      </c>
      <c r="EW212" s="233">
        <f t="shared" si="1098"/>
        <v>2</v>
      </c>
      <c r="EX212" s="545">
        <f t="shared" si="1099"/>
        <v>4.1111111111111116</v>
      </c>
      <c r="EY212" s="546">
        <f t="shared" si="1100"/>
        <v>4.3085106382978724</v>
      </c>
      <c r="EZ212" s="232">
        <f t="shared" si="1101"/>
        <v>123.33333333333334</v>
      </c>
      <c r="FA212" s="233">
        <f t="shared" si="1102"/>
        <v>202.5</v>
      </c>
      <c r="FB212" s="257">
        <v>90.5</v>
      </c>
      <c r="FC212" s="444"/>
      <c r="FD212" s="232">
        <f t="shared" si="1103"/>
        <v>1086</v>
      </c>
      <c r="FE212" s="233">
        <f t="shared" si="1104"/>
        <v>0</v>
      </c>
      <c r="FF212" s="257">
        <v>80.305555555555557</v>
      </c>
      <c r="FG212" s="444"/>
      <c r="FH212" s="232">
        <f t="shared" si="1105"/>
        <v>1365.1944444444446</v>
      </c>
      <c r="FI212" s="233">
        <f t="shared" si="1106"/>
        <v>0</v>
      </c>
      <c r="FJ212" s="257"/>
      <c r="FK212" s="444"/>
      <c r="FL212" s="232">
        <f t="shared" si="1107"/>
        <v>0</v>
      </c>
      <c r="FM212" s="233">
        <f t="shared" si="1108"/>
        <v>0</v>
      </c>
      <c r="FN212" s="232">
        <f t="shared" si="1109"/>
        <v>81.706481481481475</v>
      </c>
      <c r="FO212" s="233">
        <f t="shared" si="1110"/>
        <v>0</v>
      </c>
      <c r="FP212" s="232">
        <f t="shared" si="1111"/>
        <v>2451.1944444444443</v>
      </c>
      <c r="FQ212" s="233">
        <f t="shared" si="1112"/>
        <v>0</v>
      </c>
      <c r="FR212" s="254"/>
      <c r="FS212" s="253"/>
      <c r="FT212" s="232">
        <f t="shared" si="1113"/>
        <v>0</v>
      </c>
      <c r="FU212" s="233">
        <f t="shared" si="1114"/>
        <v>0</v>
      </c>
      <c r="FV212" s="254"/>
      <c r="FW212" s="253"/>
      <c r="FX212" s="232">
        <f t="shared" si="1115"/>
        <v>0</v>
      </c>
      <c r="FY212" s="233">
        <f t="shared" si="1116"/>
        <v>0</v>
      </c>
      <c r="FZ212" s="254"/>
      <c r="GA212" s="253"/>
      <c r="GB212" s="232">
        <f t="shared" si="1117"/>
        <v>0</v>
      </c>
      <c r="GC212" s="233">
        <f t="shared" si="1118"/>
        <v>0</v>
      </c>
      <c r="GD212" s="249">
        <f t="shared" si="1119"/>
        <v>94</v>
      </c>
      <c r="GE212" s="233">
        <f t="shared" si="1120"/>
        <v>97</v>
      </c>
      <c r="GF212" s="232">
        <f t="shared" si="1121"/>
        <v>94</v>
      </c>
      <c r="GG212" s="233">
        <f t="shared" si="1122"/>
        <v>0</v>
      </c>
      <c r="GH212" s="232">
        <f t="shared" si="1123"/>
        <v>442.5</v>
      </c>
      <c r="GI212" s="233">
        <f t="shared" si="1124"/>
        <v>411</v>
      </c>
      <c r="GJ212" s="232">
        <f t="shared" si="1125"/>
        <v>9020.69</v>
      </c>
      <c r="GK212" s="233" t="str">
        <f t="shared" si="1126"/>
        <v/>
      </c>
      <c r="GL212" s="249">
        <f t="shared" si="1127"/>
        <v>112</v>
      </c>
      <c r="GM212" s="233">
        <f t="shared" si="1128"/>
        <v>115</v>
      </c>
      <c r="GN212" s="232">
        <f t="shared" si="1129"/>
        <v>112</v>
      </c>
      <c r="GO212" s="233">
        <f t="shared" si="1130"/>
        <v>0</v>
      </c>
      <c r="GP212" s="232">
        <f t="shared" si="1131"/>
        <v>591.33333333333337</v>
      </c>
      <c r="GQ212" s="233">
        <f t="shared" si="1132"/>
        <v>529.5</v>
      </c>
      <c r="GR212" s="232">
        <f t="shared" si="1133"/>
        <v>9761.7035353535357</v>
      </c>
      <c r="GS212" s="233">
        <f t="shared" si="1134"/>
        <v>0</v>
      </c>
      <c r="GT212" s="249">
        <f t="shared" si="1135"/>
        <v>206</v>
      </c>
      <c r="GU212" s="233">
        <f t="shared" si="1136"/>
        <v>212</v>
      </c>
      <c r="GV212" s="232">
        <f t="shared" si="1137"/>
        <v>206</v>
      </c>
      <c r="GW212" s="233">
        <f t="shared" si="1138"/>
        <v>0</v>
      </c>
      <c r="GX212" s="232">
        <f t="shared" si="1139"/>
        <v>1033.8333333333335</v>
      </c>
      <c r="GY212" s="233">
        <f t="shared" si="1140"/>
        <v>940.5</v>
      </c>
      <c r="GZ212" s="232">
        <f t="shared" si="1141"/>
        <v>18782.393535353534</v>
      </c>
      <c r="HA212" s="233" t="str">
        <f t="shared" si="1142"/>
        <v/>
      </c>
      <c r="HB212" s="249">
        <f t="shared" si="1143"/>
        <v>2</v>
      </c>
      <c r="HC212" s="233">
        <f t="shared" si="1144"/>
        <v>4</v>
      </c>
      <c r="HD212" s="232">
        <f t="shared" si="1145"/>
        <v>0</v>
      </c>
      <c r="HE212" s="233">
        <f t="shared" si="1146"/>
        <v>0</v>
      </c>
      <c r="HF212" s="232">
        <f t="shared" si="1147"/>
        <v>3</v>
      </c>
      <c r="HG212" s="233">
        <f t="shared" si="1148"/>
        <v>11</v>
      </c>
      <c r="HH212" s="232" t="str">
        <f t="shared" si="1149"/>
        <v/>
      </c>
      <c r="HI212" s="233" t="str">
        <f t="shared" si="1150"/>
        <v/>
      </c>
      <c r="HJ212" s="249">
        <f t="shared" si="1151"/>
        <v>1036.8333333333333</v>
      </c>
      <c r="HK212" s="233">
        <f t="shared" si="1152"/>
        <v>951.5</v>
      </c>
      <c r="HL212" s="232">
        <f t="shared" si="1153"/>
        <v>18782.393535353538</v>
      </c>
      <c r="HM212" s="232" t="str">
        <f t="shared" si="1154"/>
        <v/>
      </c>
    </row>
    <row r="213" spans="1:221" ht="15">
      <c r="A213" s="439" t="s">
        <v>42</v>
      </c>
      <c r="B213" s="364" t="s">
        <v>870</v>
      </c>
      <c r="C213" s="450"/>
      <c r="D213" s="442">
        <v>198330</v>
      </c>
      <c r="E213" s="350">
        <v>9</v>
      </c>
      <c r="F213" s="332">
        <v>479</v>
      </c>
      <c r="G213" s="253">
        <v>550</v>
      </c>
      <c r="H213" s="254">
        <v>12</v>
      </c>
      <c r="I213" s="743">
        <v>13</v>
      </c>
      <c r="J213" s="232">
        <f t="shared" si="1006"/>
        <v>467</v>
      </c>
      <c r="K213" s="233">
        <f t="shared" si="1007"/>
        <v>537</v>
      </c>
      <c r="L213" s="333">
        <v>65.631067961165044</v>
      </c>
      <c r="M213" s="333">
        <v>65.631067961165044</v>
      </c>
      <c r="N213" s="232">
        <f t="shared" si="1155"/>
        <v>467</v>
      </c>
      <c r="O213" s="233">
        <f t="shared" si="1008"/>
        <v>537</v>
      </c>
      <c r="P213" s="232">
        <f t="shared" si="1009"/>
        <v>467</v>
      </c>
      <c r="Q213" s="233">
        <f t="shared" si="1010"/>
        <v>0</v>
      </c>
      <c r="R213" s="254">
        <v>16</v>
      </c>
      <c r="S213" s="443">
        <v>23</v>
      </c>
      <c r="T213" s="232">
        <f t="shared" si="1011"/>
        <v>16</v>
      </c>
      <c r="U213" s="233">
        <f t="shared" si="1012"/>
        <v>0</v>
      </c>
      <c r="V213" s="257">
        <v>12</v>
      </c>
      <c r="W213" s="444">
        <v>14</v>
      </c>
      <c r="X213" s="232">
        <f t="shared" si="1013"/>
        <v>12</v>
      </c>
      <c r="Y213" s="233">
        <f t="shared" si="1014"/>
        <v>0</v>
      </c>
      <c r="Z213" s="257"/>
      <c r="AA213" s="444"/>
      <c r="AB213" s="232">
        <f t="shared" si="1015"/>
        <v>0</v>
      </c>
      <c r="AC213" s="233">
        <f t="shared" si="1016"/>
        <v>0</v>
      </c>
      <c r="AD213" s="225">
        <f t="shared" si="1017"/>
        <v>28</v>
      </c>
      <c r="AE213" s="233">
        <f t="shared" si="1018"/>
        <v>37</v>
      </c>
      <c r="AF213" s="225">
        <f t="shared" si="1019"/>
        <v>28</v>
      </c>
      <c r="AG213" s="233">
        <f t="shared" si="1020"/>
        <v>0</v>
      </c>
      <c r="AH213" s="245">
        <v>2.78125</v>
      </c>
      <c r="AI213" s="445">
        <v>2.8913043478260869</v>
      </c>
      <c r="AJ213" s="232">
        <f t="shared" si="1021"/>
        <v>44.5</v>
      </c>
      <c r="AK213" s="233">
        <f t="shared" si="1022"/>
        <v>66.5</v>
      </c>
      <c r="AL213" s="245">
        <v>2.5416666666666665</v>
      </c>
      <c r="AM213" s="445">
        <v>3.4285714285714284</v>
      </c>
      <c r="AN213" s="232">
        <f t="shared" si="1023"/>
        <v>30.5</v>
      </c>
      <c r="AO213" s="233">
        <f t="shared" si="1024"/>
        <v>48</v>
      </c>
      <c r="AP213" s="245"/>
      <c r="AQ213" s="445"/>
      <c r="AR213" s="232">
        <f t="shared" si="1025"/>
        <v>0</v>
      </c>
      <c r="AS213" s="233">
        <f t="shared" si="1026"/>
        <v>0</v>
      </c>
      <c r="AT213" s="545">
        <f t="shared" si="1027"/>
        <v>2.6785714285714284</v>
      </c>
      <c r="AU213" s="546">
        <f t="shared" si="1028"/>
        <v>3.0945945945945947</v>
      </c>
      <c r="AV213" s="232">
        <f t="shared" si="1029"/>
        <v>75</v>
      </c>
      <c r="AW213" s="233">
        <f t="shared" si="1030"/>
        <v>114.5</v>
      </c>
      <c r="AX213" s="257">
        <v>76.5</v>
      </c>
      <c r="AY213" s="444"/>
      <c r="AZ213" s="232">
        <f t="shared" si="1031"/>
        <v>1224</v>
      </c>
      <c r="BA213" s="233">
        <f t="shared" si="1032"/>
        <v>0</v>
      </c>
      <c r="BB213" s="257">
        <v>95.857142857142861</v>
      </c>
      <c r="BC213" s="444"/>
      <c r="BD213" s="232">
        <f t="shared" si="1033"/>
        <v>1150.2857142857142</v>
      </c>
      <c r="BE213" s="233">
        <f t="shared" si="1034"/>
        <v>0</v>
      </c>
      <c r="BF213" s="254"/>
      <c r="BG213" s="253"/>
      <c r="BH213" s="232">
        <f t="shared" si="1035"/>
        <v>0</v>
      </c>
      <c r="BI213" s="233">
        <f t="shared" si="1036"/>
        <v>0</v>
      </c>
      <c r="BJ213" s="232">
        <f t="shared" si="1037"/>
        <v>84.795918367346943</v>
      </c>
      <c r="BK213" s="233">
        <f t="shared" si="1038"/>
        <v>0</v>
      </c>
      <c r="BL213" s="232">
        <f t="shared" si="1039"/>
        <v>2374.2857142857142</v>
      </c>
      <c r="BM213" s="233">
        <f t="shared" si="1040"/>
        <v>0</v>
      </c>
      <c r="BN213" s="257">
        <v>184</v>
      </c>
      <c r="BO213" s="256">
        <v>121</v>
      </c>
      <c r="BP213" s="232">
        <f t="shared" si="1041"/>
        <v>184</v>
      </c>
      <c r="BQ213" s="233">
        <f t="shared" si="1042"/>
        <v>0</v>
      </c>
      <c r="BR213" s="257">
        <v>209</v>
      </c>
      <c r="BS213" s="444">
        <v>154</v>
      </c>
      <c r="BT213" s="232">
        <f t="shared" si="1043"/>
        <v>209</v>
      </c>
      <c r="BU213" s="233">
        <f t="shared" si="1044"/>
        <v>0</v>
      </c>
      <c r="BV213" s="257">
        <v>4</v>
      </c>
      <c r="BW213" s="444">
        <v>6</v>
      </c>
      <c r="BX213" s="232">
        <f t="shared" si="1045"/>
        <v>4</v>
      </c>
      <c r="BY213" s="233">
        <f t="shared" si="1046"/>
        <v>0</v>
      </c>
      <c r="BZ213" s="225">
        <f t="shared" si="1047"/>
        <v>397</v>
      </c>
      <c r="CA213" s="233">
        <f t="shared" si="1048"/>
        <v>281</v>
      </c>
      <c r="CB213" s="225">
        <f t="shared" si="1049"/>
        <v>397</v>
      </c>
      <c r="CC213" s="233">
        <f t="shared" si="1050"/>
        <v>0</v>
      </c>
      <c r="CD213" s="336">
        <v>4.0407608695652177</v>
      </c>
      <c r="CE213" s="445">
        <v>4.2892561983471076</v>
      </c>
      <c r="CF213" s="232">
        <f t="shared" si="1051"/>
        <v>743.50000000000011</v>
      </c>
      <c r="CG213" s="233">
        <f t="shared" si="1052"/>
        <v>519</v>
      </c>
      <c r="CH213" s="336">
        <v>4.0813397129186599</v>
      </c>
      <c r="CI213" s="445">
        <v>4.1525974025974026</v>
      </c>
      <c r="CJ213" s="232">
        <f t="shared" si="1053"/>
        <v>852.99999999999989</v>
      </c>
      <c r="CK213" s="233">
        <f t="shared" si="1054"/>
        <v>639.5</v>
      </c>
      <c r="CL213" s="336">
        <v>2.625</v>
      </c>
      <c r="CM213" s="445">
        <v>3.4166666666666665</v>
      </c>
      <c r="CN213" s="232">
        <f t="shared" si="1055"/>
        <v>10.5</v>
      </c>
      <c r="CO213" s="233">
        <f t="shared" si="1056"/>
        <v>20.5</v>
      </c>
      <c r="CP213" s="232">
        <f t="shared" si="1057"/>
        <v>4.0478589420654911</v>
      </c>
      <c r="CQ213" s="546">
        <f t="shared" si="1058"/>
        <v>4.1957295373665477</v>
      </c>
      <c r="CR213" s="232">
        <f t="shared" si="1059"/>
        <v>1607</v>
      </c>
      <c r="CS213" s="233">
        <f t="shared" si="1060"/>
        <v>1179</v>
      </c>
      <c r="CT213" s="257">
        <v>87.079646017699119</v>
      </c>
      <c r="CU213" s="444"/>
      <c r="CV213" s="232">
        <f t="shared" si="1061"/>
        <v>16022.654867256639</v>
      </c>
      <c r="CW213" s="233">
        <f t="shared" si="1062"/>
        <v>0</v>
      </c>
      <c r="CX213" s="257">
        <v>76.849206349206355</v>
      </c>
      <c r="CY213" s="444"/>
      <c r="CZ213" s="232">
        <f t="shared" si="1063"/>
        <v>16061.484126984129</v>
      </c>
      <c r="DA213" s="233">
        <f t="shared" si="1064"/>
        <v>0</v>
      </c>
      <c r="DB213" s="257">
        <v>35</v>
      </c>
      <c r="DC213" s="444"/>
      <c r="DD213" s="232">
        <f t="shared" si="1065"/>
        <v>140</v>
      </c>
      <c r="DE213" s="233">
        <f t="shared" si="1066"/>
        <v>0</v>
      </c>
      <c r="DF213" s="232">
        <f t="shared" si="1067"/>
        <v>81.16911585451075</v>
      </c>
      <c r="DG213" s="233">
        <f t="shared" si="1068"/>
        <v>0</v>
      </c>
      <c r="DH213" s="232">
        <f t="shared" si="1069"/>
        <v>32224.138994240766</v>
      </c>
      <c r="DI213" s="233">
        <f t="shared" si="1070"/>
        <v>0</v>
      </c>
      <c r="DJ213" s="232">
        <f t="shared" si="1071"/>
        <v>425</v>
      </c>
      <c r="DK213" s="233">
        <f t="shared" si="1072"/>
        <v>318</v>
      </c>
      <c r="DL213" s="232">
        <f t="shared" si="1073"/>
        <v>425</v>
      </c>
      <c r="DM213" s="233">
        <f t="shared" si="1074"/>
        <v>0</v>
      </c>
      <c r="DN213" s="545">
        <f t="shared" si="1075"/>
        <v>3.9576470588235293</v>
      </c>
      <c r="DO213" s="546">
        <f t="shared" si="1076"/>
        <v>4.067610062893082</v>
      </c>
      <c r="DP213" s="232">
        <f t="shared" si="1077"/>
        <v>1682</v>
      </c>
      <c r="DQ213" s="233">
        <f t="shared" si="1078"/>
        <v>1293.5</v>
      </c>
      <c r="DR213" s="232">
        <f t="shared" si="1079"/>
        <v>81.408058137709361</v>
      </c>
      <c r="DS213" s="233">
        <f t="shared" si="1080"/>
        <v>0</v>
      </c>
      <c r="DT213" s="232">
        <f t="shared" si="1081"/>
        <v>34598.42470852648</v>
      </c>
      <c r="DU213" s="233">
        <f t="shared" si="1082"/>
        <v>0</v>
      </c>
      <c r="DV213" s="257">
        <v>15</v>
      </c>
      <c r="DW213" s="256">
        <v>99</v>
      </c>
      <c r="DX213" s="232">
        <f t="shared" si="1083"/>
        <v>15</v>
      </c>
      <c r="DY213" s="233">
        <f t="shared" si="1084"/>
        <v>0</v>
      </c>
      <c r="DZ213" s="257">
        <v>26</v>
      </c>
      <c r="EA213" s="444">
        <v>117</v>
      </c>
      <c r="EB213" s="232">
        <f t="shared" si="1085"/>
        <v>26</v>
      </c>
      <c r="EC213" s="233">
        <f t="shared" si="1086"/>
        <v>0</v>
      </c>
      <c r="ED213" s="257">
        <v>1</v>
      </c>
      <c r="EE213" s="444">
        <v>3</v>
      </c>
      <c r="EF213" s="232">
        <f t="shared" si="1087"/>
        <v>1</v>
      </c>
      <c r="EG213" s="233">
        <f t="shared" si="1088"/>
        <v>0</v>
      </c>
      <c r="EH213" s="225">
        <f t="shared" si="1089"/>
        <v>42</v>
      </c>
      <c r="EI213" s="233">
        <f t="shared" si="1090"/>
        <v>219</v>
      </c>
      <c r="EJ213" s="225">
        <f t="shared" si="1091"/>
        <v>42</v>
      </c>
      <c r="EK213" s="233">
        <f t="shared" si="1092"/>
        <v>0</v>
      </c>
      <c r="EL213" s="336">
        <v>3.6333333333333333</v>
      </c>
      <c r="EM213" s="445">
        <v>2.7272727272727271</v>
      </c>
      <c r="EN213" s="232">
        <f t="shared" si="1093"/>
        <v>54.5</v>
      </c>
      <c r="EO213" s="233">
        <f t="shared" si="1094"/>
        <v>270</v>
      </c>
      <c r="EP213" s="336">
        <v>3.9508928571428572</v>
      </c>
      <c r="EQ213" s="445">
        <v>3.5897435897435899</v>
      </c>
      <c r="ER213" s="232">
        <f t="shared" si="1095"/>
        <v>102.72321428571429</v>
      </c>
      <c r="ES213" s="233">
        <f t="shared" si="1096"/>
        <v>420</v>
      </c>
      <c r="ET213" s="336">
        <v>2.5</v>
      </c>
      <c r="EU213" s="445">
        <v>2.6666666666666665</v>
      </c>
      <c r="EV213" s="232">
        <f t="shared" si="1097"/>
        <v>2.5</v>
      </c>
      <c r="EW213" s="233">
        <f t="shared" si="1098"/>
        <v>8</v>
      </c>
      <c r="EX213" s="545">
        <f t="shared" si="1099"/>
        <v>3.8029336734693877</v>
      </c>
      <c r="EY213" s="546">
        <f t="shared" si="1100"/>
        <v>3.1872146118721463</v>
      </c>
      <c r="EZ213" s="232">
        <f t="shared" si="1101"/>
        <v>159.72321428571428</v>
      </c>
      <c r="FA213" s="233">
        <f t="shared" si="1102"/>
        <v>698</v>
      </c>
      <c r="FB213" s="257">
        <v>69.544303797468359</v>
      </c>
      <c r="FC213" s="444"/>
      <c r="FD213" s="232">
        <f t="shared" si="1103"/>
        <v>1043.1645569620255</v>
      </c>
      <c r="FE213" s="233">
        <f t="shared" si="1104"/>
        <v>0</v>
      </c>
      <c r="FF213" s="257">
        <v>61.642857142857146</v>
      </c>
      <c r="FG213" s="444"/>
      <c r="FH213" s="232">
        <f t="shared" si="1105"/>
        <v>1602.7142857142858</v>
      </c>
      <c r="FI213" s="233">
        <f t="shared" si="1106"/>
        <v>0</v>
      </c>
      <c r="FJ213" s="257">
        <v>69</v>
      </c>
      <c r="FK213" s="444"/>
      <c r="FL213" s="232">
        <f t="shared" si="1107"/>
        <v>69</v>
      </c>
      <c r="FM213" s="233">
        <f t="shared" si="1108"/>
        <v>0</v>
      </c>
      <c r="FN213" s="232">
        <f t="shared" si="1109"/>
        <v>64.639972444674072</v>
      </c>
      <c r="FO213" s="233">
        <f t="shared" si="1110"/>
        <v>0</v>
      </c>
      <c r="FP213" s="232">
        <f t="shared" si="1111"/>
        <v>2714.8788426763113</v>
      </c>
      <c r="FQ213" s="233">
        <f t="shared" si="1112"/>
        <v>0</v>
      </c>
      <c r="FR213" s="254"/>
      <c r="FS213" s="253"/>
      <c r="FT213" s="232">
        <f t="shared" si="1113"/>
        <v>0</v>
      </c>
      <c r="FU213" s="233">
        <f t="shared" si="1114"/>
        <v>0</v>
      </c>
      <c r="FV213" s="254"/>
      <c r="FW213" s="253"/>
      <c r="FX213" s="232">
        <f t="shared" si="1115"/>
        <v>0</v>
      </c>
      <c r="FY213" s="233">
        <f t="shared" si="1116"/>
        <v>0</v>
      </c>
      <c r="FZ213" s="254"/>
      <c r="GA213" s="253"/>
      <c r="GB213" s="232">
        <f t="shared" si="1117"/>
        <v>0</v>
      </c>
      <c r="GC213" s="233">
        <f t="shared" si="1118"/>
        <v>0</v>
      </c>
      <c r="GD213" s="249">
        <f t="shared" si="1119"/>
        <v>215</v>
      </c>
      <c r="GE213" s="233">
        <f t="shared" si="1120"/>
        <v>243</v>
      </c>
      <c r="GF213" s="232">
        <f t="shared" si="1121"/>
        <v>215</v>
      </c>
      <c r="GG213" s="233">
        <f t="shared" si="1122"/>
        <v>0</v>
      </c>
      <c r="GH213" s="232">
        <f t="shared" si="1123"/>
        <v>842.50000000000011</v>
      </c>
      <c r="GI213" s="233">
        <f t="shared" si="1124"/>
        <v>855.5</v>
      </c>
      <c r="GJ213" s="232">
        <f t="shared" si="1125"/>
        <v>18289.819424218666</v>
      </c>
      <c r="GK213" s="233" t="str">
        <f t="shared" si="1126"/>
        <v/>
      </c>
      <c r="GL213" s="249">
        <f t="shared" si="1127"/>
        <v>247</v>
      </c>
      <c r="GM213" s="233">
        <f t="shared" si="1128"/>
        <v>285</v>
      </c>
      <c r="GN213" s="232">
        <f t="shared" si="1129"/>
        <v>247</v>
      </c>
      <c r="GO213" s="233">
        <f t="shared" si="1130"/>
        <v>0</v>
      </c>
      <c r="GP213" s="232">
        <f t="shared" si="1131"/>
        <v>986.22321428571422</v>
      </c>
      <c r="GQ213" s="233">
        <f t="shared" si="1132"/>
        <v>1107.5</v>
      </c>
      <c r="GR213" s="232">
        <f t="shared" si="1133"/>
        <v>18814.484126984131</v>
      </c>
      <c r="GS213" s="233">
        <f t="shared" si="1134"/>
        <v>0</v>
      </c>
      <c r="GT213" s="249">
        <f t="shared" si="1135"/>
        <v>462</v>
      </c>
      <c r="GU213" s="233">
        <f t="shared" si="1136"/>
        <v>528</v>
      </c>
      <c r="GV213" s="232">
        <f t="shared" si="1137"/>
        <v>462</v>
      </c>
      <c r="GW213" s="233">
        <f t="shared" si="1138"/>
        <v>0</v>
      </c>
      <c r="GX213" s="232">
        <f t="shared" si="1139"/>
        <v>1828.7232142857142</v>
      </c>
      <c r="GY213" s="233">
        <f t="shared" si="1140"/>
        <v>1963</v>
      </c>
      <c r="GZ213" s="232">
        <f t="shared" si="1141"/>
        <v>37104.3035512028</v>
      </c>
      <c r="HA213" s="233" t="str">
        <f t="shared" si="1142"/>
        <v/>
      </c>
      <c r="HB213" s="249">
        <f t="shared" si="1143"/>
        <v>5</v>
      </c>
      <c r="HC213" s="233">
        <f t="shared" si="1144"/>
        <v>9</v>
      </c>
      <c r="HD213" s="232">
        <f t="shared" si="1145"/>
        <v>5</v>
      </c>
      <c r="HE213" s="233">
        <f t="shared" si="1146"/>
        <v>0</v>
      </c>
      <c r="HF213" s="232">
        <f t="shared" si="1147"/>
        <v>13</v>
      </c>
      <c r="HG213" s="233">
        <f t="shared" si="1148"/>
        <v>28.5</v>
      </c>
      <c r="HH213" s="232">
        <f t="shared" si="1149"/>
        <v>209</v>
      </c>
      <c r="HI213" s="233" t="str">
        <f t="shared" si="1150"/>
        <v/>
      </c>
      <c r="HJ213" s="249">
        <f t="shared" si="1151"/>
        <v>1841.7232142857142</v>
      </c>
      <c r="HK213" s="233">
        <f t="shared" si="1152"/>
        <v>1991.5</v>
      </c>
      <c r="HL213" s="232">
        <f t="shared" si="1153"/>
        <v>37313.303551202793</v>
      </c>
      <c r="HM213" s="232" t="str">
        <f t="shared" si="1154"/>
        <v/>
      </c>
    </row>
    <row r="214" spans="1:221" ht="15">
      <c r="A214" s="439" t="s">
        <v>42</v>
      </c>
      <c r="B214" s="440" t="s">
        <v>871</v>
      </c>
      <c r="C214" s="441"/>
      <c r="D214" s="442">
        <v>198367</v>
      </c>
      <c r="E214" s="350">
        <v>9</v>
      </c>
      <c r="F214" s="332">
        <v>300</v>
      </c>
      <c r="G214" s="253">
        <v>292</v>
      </c>
      <c r="H214" s="254">
        <v>13</v>
      </c>
      <c r="I214" s="743">
        <v>41</v>
      </c>
      <c r="J214" s="232">
        <f t="shared" si="1006"/>
        <v>287</v>
      </c>
      <c r="K214" s="233">
        <f t="shared" si="1007"/>
        <v>251</v>
      </c>
      <c r="L214" s="333">
        <v>66.309433962264151</v>
      </c>
      <c r="M214" s="333">
        <v>66.309433962264151</v>
      </c>
      <c r="N214" s="232">
        <f t="shared" si="1155"/>
        <v>287</v>
      </c>
      <c r="O214" s="233">
        <f t="shared" si="1008"/>
        <v>251</v>
      </c>
      <c r="P214" s="232">
        <f t="shared" si="1009"/>
        <v>287</v>
      </c>
      <c r="Q214" s="233">
        <f t="shared" si="1010"/>
        <v>0</v>
      </c>
      <c r="R214" s="254">
        <v>17</v>
      </c>
      <c r="S214" s="443">
        <v>11</v>
      </c>
      <c r="T214" s="232">
        <f t="shared" si="1011"/>
        <v>17</v>
      </c>
      <c r="U214" s="233">
        <f t="shared" si="1012"/>
        <v>0</v>
      </c>
      <c r="V214" s="257">
        <v>17</v>
      </c>
      <c r="W214" s="444">
        <v>9</v>
      </c>
      <c r="X214" s="232">
        <f t="shared" si="1013"/>
        <v>17</v>
      </c>
      <c r="Y214" s="233">
        <f t="shared" si="1014"/>
        <v>0</v>
      </c>
      <c r="Z214" s="257"/>
      <c r="AA214" s="444"/>
      <c r="AB214" s="232">
        <f t="shared" si="1015"/>
        <v>0</v>
      </c>
      <c r="AC214" s="233">
        <f t="shared" si="1016"/>
        <v>0</v>
      </c>
      <c r="AD214" s="225">
        <f t="shared" si="1017"/>
        <v>34</v>
      </c>
      <c r="AE214" s="233">
        <f t="shared" si="1018"/>
        <v>20</v>
      </c>
      <c r="AF214" s="225">
        <f t="shared" si="1019"/>
        <v>34</v>
      </c>
      <c r="AG214" s="233">
        <f t="shared" si="1020"/>
        <v>0</v>
      </c>
      <c r="AH214" s="245">
        <v>2.2352941176470589</v>
      </c>
      <c r="AI214" s="445">
        <v>3.5</v>
      </c>
      <c r="AJ214" s="232">
        <f t="shared" si="1021"/>
        <v>38</v>
      </c>
      <c r="AK214" s="233">
        <f t="shared" si="1022"/>
        <v>38.5</v>
      </c>
      <c r="AL214" s="245">
        <v>3.0882352941176472</v>
      </c>
      <c r="AM214" s="445">
        <v>3.2777777777777777</v>
      </c>
      <c r="AN214" s="232">
        <f t="shared" si="1023"/>
        <v>52.5</v>
      </c>
      <c r="AO214" s="233">
        <f t="shared" si="1024"/>
        <v>29.5</v>
      </c>
      <c r="AP214" s="245"/>
      <c r="AQ214" s="445"/>
      <c r="AR214" s="232">
        <f t="shared" si="1025"/>
        <v>0</v>
      </c>
      <c r="AS214" s="233">
        <f t="shared" si="1026"/>
        <v>0</v>
      </c>
      <c r="AT214" s="545">
        <f t="shared" si="1027"/>
        <v>2.6617647058823528</v>
      </c>
      <c r="AU214" s="546">
        <f t="shared" si="1028"/>
        <v>3.4</v>
      </c>
      <c r="AV214" s="232">
        <f t="shared" si="1029"/>
        <v>90.5</v>
      </c>
      <c r="AW214" s="233">
        <f t="shared" si="1030"/>
        <v>68</v>
      </c>
      <c r="AX214" s="257">
        <v>80.599999999999994</v>
      </c>
      <c r="AY214" s="444"/>
      <c r="AZ214" s="232">
        <f t="shared" si="1031"/>
        <v>1370.1999999999998</v>
      </c>
      <c r="BA214" s="233">
        <f t="shared" si="1032"/>
        <v>0</v>
      </c>
      <c r="BB214" s="257">
        <v>85.083333333333329</v>
      </c>
      <c r="BC214" s="444"/>
      <c r="BD214" s="232">
        <f t="shared" si="1033"/>
        <v>1446.4166666666665</v>
      </c>
      <c r="BE214" s="233">
        <f t="shared" si="1034"/>
        <v>0</v>
      </c>
      <c r="BF214" s="254">
        <v>77.2</v>
      </c>
      <c r="BG214" s="253"/>
      <c r="BH214" s="232">
        <f t="shared" si="1035"/>
        <v>0</v>
      </c>
      <c r="BI214" s="233">
        <f t="shared" si="1036"/>
        <v>0</v>
      </c>
      <c r="BJ214" s="232">
        <f t="shared" si="1037"/>
        <v>82.841666666666654</v>
      </c>
      <c r="BK214" s="233">
        <f t="shared" si="1038"/>
        <v>0</v>
      </c>
      <c r="BL214" s="232">
        <f t="shared" si="1039"/>
        <v>2816.6166666666663</v>
      </c>
      <c r="BM214" s="233">
        <f t="shared" si="1040"/>
        <v>0</v>
      </c>
      <c r="BN214" s="257">
        <v>107</v>
      </c>
      <c r="BO214" s="256">
        <v>52</v>
      </c>
      <c r="BP214" s="232">
        <f t="shared" si="1041"/>
        <v>107</v>
      </c>
      <c r="BQ214" s="233">
        <f t="shared" si="1042"/>
        <v>0</v>
      </c>
      <c r="BR214" s="257">
        <v>103</v>
      </c>
      <c r="BS214" s="444">
        <v>92</v>
      </c>
      <c r="BT214" s="232">
        <f t="shared" si="1043"/>
        <v>103</v>
      </c>
      <c r="BU214" s="233">
        <f t="shared" si="1044"/>
        <v>0</v>
      </c>
      <c r="BV214" s="257"/>
      <c r="BW214" s="444">
        <v>1</v>
      </c>
      <c r="BX214" s="232">
        <f t="shared" si="1045"/>
        <v>0</v>
      </c>
      <c r="BY214" s="233">
        <f t="shared" si="1046"/>
        <v>0</v>
      </c>
      <c r="BZ214" s="225">
        <f t="shared" si="1047"/>
        <v>210</v>
      </c>
      <c r="CA214" s="233">
        <f t="shared" si="1048"/>
        <v>145</v>
      </c>
      <c r="CB214" s="225">
        <f t="shared" si="1049"/>
        <v>210</v>
      </c>
      <c r="CC214" s="233">
        <f t="shared" si="1050"/>
        <v>0</v>
      </c>
      <c r="CD214" s="336">
        <v>4.5140186915887854</v>
      </c>
      <c r="CE214" s="445">
        <v>5.0673076923076925</v>
      </c>
      <c r="CF214" s="232">
        <f t="shared" si="1051"/>
        <v>483.00000000000006</v>
      </c>
      <c r="CG214" s="233">
        <f t="shared" si="1052"/>
        <v>263.5</v>
      </c>
      <c r="CH214" s="336">
        <v>4.7621359223300974</v>
      </c>
      <c r="CI214" s="445">
        <v>4.6902173913043477</v>
      </c>
      <c r="CJ214" s="232">
        <f t="shared" si="1053"/>
        <v>490.50000000000006</v>
      </c>
      <c r="CK214" s="233">
        <f t="shared" si="1054"/>
        <v>431.5</v>
      </c>
      <c r="CL214" s="336"/>
      <c r="CM214" s="445">
        <v>3.5</v>
      </c>
      <c r="CN214" s="232">
        <f t="shared" si="1055"/>
        <v>0</v>
      </c>
      <c r="CO214" s="233">
        <f t="shared" si="1056"/>
        <v>3.5</v>
      </c>
      <c r="CP214" s="232">
        <f t="shared" si="1057"/>
        <v>4.6357142857142861</v>
      </c>
      <c r="CQ214" s="546">
        <f t="shared" si="1058"/>
        <v>4.817241379310345</v>
      </c>
      <c r="CR214" s="232">
        <f t="shared" si="1059"/>
        <v>973.50000000000011</v>
      </c>
      <c r="CS214" s="233">
        <f t="shared" si="1060"/>
        <v>698.5</v>
      </c>
      <c r="CT214" s="257">
        <v>86.534883720930239</v>
      </c>
      <c r="CU214" s="444"/>
      <c r="CV214" s="232">
        <f t="shared" si="1061"/>
        <v>9259.2325581395362</v>
      </c>
      <c r="CW214" s="233">
        <f t="shared" si="1062"/>
        <v>0</v>
      </c>
      <c r="CX214" s="257">
        <v>79.246753246753244</v>
      </c>
      <c r="CY214" s="444"/>
      <c r="CZ214" s="232">
        <f t="shared" si="1063"/>
        <v>8162.4155844155839</v>
      </c>
      <c r="DA214" s="233">
        <f t="shared" si="1064"/>
        <v>0</v>
      </c>
      <c r="DB214" s="257">
        <v>45</v>
      </c>
      <c r="DC214" s="444"/>
      <c r="DD214" s="232">
        <f t="shared" si="1065"/>
        <v>0</v>
      </c>
      <c r="DE214" s="233">
        <f t="shared" si="1066"/>
        <v>0</v>
      </c>
      <c r="DF214" s="232">
        <f t="shared" si="1067"/>
        <v>82.960229250262486</v>
      </c>
      <c r="DG214" s="233">
        <f t="shared" si="1068"/>
        <v>0</v>
      </c>
      <c r="DH214" s="232">
        <f t="shared" si="1069"/>
        <v>17421.648142555121</v>
      </c>
      <c r="DI214" s="233">
        <f t="shared" si="1070"/>
        <v>0</v>
      </c>
      <c r="DJ214" s="232">
        <f t="shared" si="1071"/>
        <v>244</v>
      </c>
      <c r="DK214" s="233">
        <f t="shared" si="1072"/>
        <v>165</v>
      </c>
      <c r="DL214" s="232">
        <f t="shared" si="1073"/>
        <v>244</v>
      </c>
      <c r="DM214" s="233">
        <f t="shared" si="1074"/>
        <v>0</v>
      </c>
      <c r="DN214" s="545">
        <f t="shared" si="1075"/>
        <v>4.360655737704918</v>
      </c>
      <c r="DO214" s="546">
        <f t="shared" si="1076"/>
        <v>4.6454545454545455</v>
      </c>
      <c r="DP214" s="232">
        <f t="shared" si="1077"/>
        <v>1064</v>
      </c>
      <c r="DQ214" s="233">
        <f t="shared" si="1078"/>
        <v>766.5</v>
      </c>
      <c r="DR214" s="232">
        <f t="shared" si="1079"/>
        <v>82.943708234515512</v>
      </c>
      <c r="DS214" s="233">
        <f t="shared" si="1080"/>
        <v>0</v>
      </c>
      <c r="DT214" s="232">
        <f t="shared" si="1081"/>
        <v>20238.264809221786</v>
      </c>
      <c r="DU214" s="233">
        <f t="shared" si="1082"/>
        <v>0</v>
      </c>
      <c r="DV214" s="257">
        <v>15</v>
      </c>
      <c r="DW214" s="256">
        <v>36</v>
      </c>
      <c r="DX214" s="232">
        <f t="shared" si="1083"/>
        <v>15</v>
      </c>
      <c r="DY214" s="233">
        <f t="shared" si="1084"/>
        <v>0</v>
      </c>
      <c r="DZ214" s="257">
        <v>28</v>
      </c>
      <c r="EA214" s="444">
        <v>48</v>
      </c>
      <c r="EB214" s="232">
        <f t="shared" si="1085"/>
        <v>28</v>
      </c>
      <c r="EC214" s="233">
        <f t="shared" si="1086"/>
        <v>0</v>
      </c>
      <c r="ED214" s="257"/>
      <c r="EE214" s="444">
        <v>2</v>
      </c>
      <c r="EF214" s="232">
        <f t="shared" si="1087"/>
        <v>0</v>
      </c>
      <c r="EG214" s="233">
        <f t="shared" si="1088"/>
        <v>0</v>
      </c>
      <c r="EH214" s="225">
        <f t="shared" si="1089"/>
        <v>43</v>
      </c>
      <c r="EI214" s="233">
        <f t="shared" si="1090"/>
        <v>86</v>
      </c>
      <c r="EJ214" s="225">
        <f t="shared" si="1091"/>
        <v>43</v>
      </c>
      <c r="EK214" s="233">
        <f t="shared" si="1092"/>
        <v>0</v>
      </c>
      <c r="EL214" s="336">
        <v>4.166666666666667</v>
      </c>
      <c r="EM214" s="445">
        <v>4.0555555555555554</v>
      </c>
      <c r="EN214" s="232">
        <f t="shared" si="1093"/>
        <v>62.500000000000007</v>
      </c>
      <c r="EO214" s="233">
        <f t="shared" si="1094"/>
        <v>146</v>
      </c>
      <c r="EP214" s="336">
        <v>3.2948717948717947</v>
      </c>
      <c r="EQ214" s="445">
        <v>3.3541666666666665</v>
      </c>
      <c r="ER214" s="232">
        <f t="shared" si="1095"/>
        <v>92.256410256410248</v>
      </c>
      <c r="ES214" s="233">
        <f t="shared" si="1096"/>
        <v>161</v>
      </c>
      <c r="ET214" s="336"/>
      <c r="EU214" s="445">
        <v>2.5</v>
      </c>
      <c r="EV214" s="232">
        <f t="shared" si="1097"/>
        <v>0</v>
      </c>
      <c r="EW214" s="233">
        <f t="shared" si="1098"/>
        <v>5</v>
      </c>
      <c r="EX214" s="545">
        <f t="shared" si="1099"/>
        <v>3.5989862850327965</v>
      </c>
      <c r="EY214" s="546">
        <f t="shared" si="1100"/>
        <v>3.6279069767441858</v>
      </c>
      <c r="EZ214" s="232">
        <f t="shared" si="1101"/>
        <v>154.75641025641025</v>
      </c>
      <c r="FA214" s="233">
        <f t="shared" si="1102"/>
        <v>312</v>
      </c>
      <c r="FB214" s="257">
        <v>79.25</v>
      </c>
      <c r="FC214" s="444"/>
      <c r="FD214" s="232">
        <f t="shared" si="1103"/>
        <v>1188.75</v>
      </c>
      <c r="FE214" s="233">
        <f t="shared" si="1104"/>
        <v>0</v>
      </c>
      <c r="FF214" s="257">
        <v>58.102564102564102</v>
      </c>
      <c r="FG214" s="444"/>
      <c r="FH214" s="232">
        <f t="shared" si="1105"/>
        <v>1626.8717948717949</v>
      </c>
      <c r="FI214" s="233">
        <f t="shared" si="1106"/>
        <v>0</v>
      </c>
      <c r="FJ214" s="257">
        <v>93.5</v>
      </c>
      <c r="FK214" s="444"/>
      <c r="FL214" s="232">
        <f t="shared" si="1107"/>
        <v>0</v>
      </c>
      <c r="FM214" s="233">
        <f t="shared" si="1108"/>
        <v>0</v>
      </c>
      <c r="FN214" s="232">
        <f t="shared" si="1109"/>
        <v>65.479576624925457</v>
      </c>
      <c r="FO214" s="233">
        <f t="shared" si="1110"/>
        <v>0</v>
      </c>
      <c r="FP214" s="232">
        <f t="shared" si="1111"/>
        <v>2815.6217948717945</v>
      </c>
      <c r="FQ214" s="233">
        <f t="shared" si="1112"/>
        <v>0</v>
      </c>
      <c r="FR214" s="254"/>
      <c r="FS214" s="253"/>
      <c r="FT214" s="232">
        <f t="shared" si="1113"/>
        <v>0</v>
      </c>
      <c r="FU214" s="233">
        <f t="shared" si="1114"/>
        <v>0</v>
      </c>
      <c r="FV214" s="254"/>
      <c r="FW214" s="253"/>
      <c r="FX214" s="232">
        <f t="shared" si="1115"/>
        <v>0</v>
      </c>
      <c r="FY214" s="233">
        <f t="shared" si="1116"/>
        <v>0</v>
      </c>
      <c r="FZ214" s="254"/>
      <c r="GA214" s="253"/>
      <c r="GB214" s="232">
        <f t="shared" si="1117"/>
        <v>0</v>
      </c>
      <c r="GC214" s="233">
        <f t="shared" si="1118"/>
        <v>0</v>
      </c>
      <c r="GD214" s="249">
        <f t="shared" si="1119"/>
        <v>139</v>
      </c>
      <c r="GE214" s="233">
        <f t="shared" si="1120"/>
        <v>99</v>
      </c>
      <c r="GF214" s="232">
        <f t="shared" si="1121"/>
        <v>139</v>
      </c>
      <c r="GG214" s="233">
        <f t="shared" si="1122"/>
        <v>0</v>
      </c>
      <c r="GH214" s="232">
        <f t="shared" si="1123"/>
        <v>583.5</v>
      </c>
      <c r="GI214" s="233">
        <f t="shared" si="1124"/>
        <v>448</v>
      </c>
      <c r="GJ214" s="232">
        <f t="shared" si="1125"/>
        <v>11818.182558139535</v>
      </c>
      <c r="GK214" s="233" t="str">
        <f t="shared" si="1126"/>
        <v/>
      </c>
      <c r="GL214" s="249">
        <f t="shared" si="1127"/>
        <v>148</v>
      </c>
      <c r="GM214" s="233">
        <f t="shared" si="1128"/>
        <v>149</v>
      </c>
      <c r="GN214" s="232">
        <f t="shared" si="1129"/>
        <v>148</v>
      </c>
      <c r="GO214" s="233">
        <f t="shared" si="1130"/>
        <v>0</v>
      </c>
      <c r="GP214" s="232">
        <f t="shared" si="1131"/>
        <v>635.25641025641028</v>
      </c>
      <c r="GQ214" s="233">
        <f t="shared" si="1132"/>
        <v>622</v>
      </c>
      <c r="GR214" s="232">
        <f t="shared" si="1133"/>
        <v>11235.704045954046</v>
      </c>
      <c r="GS214" s="233">
        <f t="shared" si="1134"/>
        <v>0</v>
      </c>
      <c r="GT214" s="249">
        <f t="shared" si="1135"/>
        <v>287</v>
      </c>
      <c r="GU214" s="233">
        <f t="shared" si="1136"/>
        <v>248</v>
      </c>
      <c r="GV214" s="232">
        <f t="shared" si="1137"/>
        <v>287</v>
      </c>
      <c r="GW214" s="233">
        <f t="shared" si="1138"/>
        <v>0</v>
      </c>
      <c r="GX214" s="232">
        <f t="shared" si="1139"/>
        <v>1218.7564102564102</v>
      </c>
      <c r="GY214" s="233">
        <f t="shared" si="1140"/>
        <v>1070</v>
      </c>
      <c r="GZ214" s="232">
        <f t="shared" si="1141"/>
        <v>23053.886604093583</v>
      </c>
      <c r="HA214" s="233" t="str">
        <f t="shared" si="1142"/>
        <v/>
      </c>
      <c r="HB214" s="249">
        <f t="shared" si="1143"/>
        <v>0</v>
      </c>
      <c r="HC214" s="233">
        <f t="shared" si="1144"/>
        <v>3</v>
      </c>
      <c r="HD214" s="232">
        <f t="shared" si="1145"/>
        <v>0</v>
      </c>
      <c r="HE214" s="233">
        <f t="shared" si="1146"/>
        <v>0</v>
      </c>
      <c r="HF214" s="232" t="str">
        <f t="shared" si="1147"/>
        <v/>
      </c>
      <c r="HG214" s="233">
        <f t="shared" si="1148"/>
        <v>8.5</v>
      </c>
      <c r="HH214" s="232" t="str">
        <f t="shared" si="1149"/>
        <v/>
      </c>
      <c r="HI214" s="233" t="str">
        <f t="shared" si="1150"/>
        <v/>
      </c>
      <c r="HJ214" s="249">
        <f t="shared" si="1151"/>
        <v>1218.7564102564102</v>
      </c>
      <c r="HK214" s="233">
        <f t="shared" si="1152"/>
        <v>1078.5</v>
      </c>
      <c r="HL214" s="232">
        <f t="shared" si="1153"/>
        <v>23053.886604093579</v>
      </c>
      <c r="HM214" s="232" t="str">
        <f t="shared" si="1154"/>
        <v/>
      </c>
    </row>
    <row r="215" spans="1:221" ht="15">
      <c r="A215" s="439" t="s">
        <v>42</v>
      </c>
      <c r="B215" s="440" t="s">
        <v>872</v>
      </c>
      <c r="C215" s="441"/>
      <c r="D215" s="442">
        <v>198376</v>
      </c>
      <c r="E215" s="350">
        <v>9</v>
      </c>
      <c r="F215" s="332">
        <v>379</v>
      </c>
      <c r="G215" s="253">
        <v>409</v>
      </c>
      <c r="H215" s="254">
        <v>17</v>
      </c>
      <c r="I215" s="743">
        <v>28</v>
      </c>
      <c r="J215" s="232">
        <f t="shared" si="1006"/>
        <v>362</v>
      </c>
      <c r="K215" s="233">
        <f t="shared" si="1007"/>
        <v>381</v>
      </c>
      <c r="L215" s="333">
        <v>68.25512934879572</v>
      </c>
      <c r="M215" s="333">
        <v>68.25512934879572</v>
      </c>
      <c r="N215" s="232">
        <f t="shared" si="1155"/>
        <v>362</v>
      </c>
      <c r="O215" s="233">
        <f t="shared" si="1008"/>
        <v>381</v>
      </c>
      <c r="P215" s="232">
        <f t="shared" si="1009"/>
        <v>362</v>
      </c>
      <c r="Q215" s="233">
        <f t="shared" si="1010"/>
        <v>0</v>
      </c>
      <c r="R215" s="254">
        <v>30</v>
      </c>
      <c r="S215" s="443">
        <v>28</v>
      </c>
      <c r="T215" s="232">
        <f t="shared" si="1011"/>
        <v>30</v>
      </c>
      <c r="U215" s="233">
        <f t="shared" si="1012"/>
        <v>0</v>
      </c>
      <c r="V215" s="257">
        <v>20</v>
      </c>
      <c r="W215" s="444">
        <v>28</v>
      </c>
      <c r="X215" s="232">
        <f t="shared" si="1013"/>
        <v>20</v>
      </c>
      <c r="Y215" s="233">
        <f t="shared" si="1014"/>
        <v>0</v>
      </c>
      <c r="Z215" s="257"/>
      <c r="AA215" s="444"/>
      <c r="AB215" s="232">
        <f t="shared" si="1015"/>
        <v>0</v>
      </c>
      <c r="AC215" s="233">
        <f t="shared" si="1016"/>
        <v>0</v>
      </c>
      <c r="AD215" s="225">
        <f t="shared" si="1017"/>
        <v>50</v>
      </c>
      <c r="AE215" s="233">
        <f t="shared" si="1018"/>
        <v>56</v>
      </c>
      <c r="AF215" s="225">
        <f t="shared" si="1019"/>
        <v>50</v>
      </c>
      <c r="AG215" s="233">
        <f t="shared" si="1020"/>
        <v>0</v>
      </c>
      <c r="AH215" s="245">
        <v>1.85</v>
      </c>
      <c r="AI215" s="445">
        <v>1.9642857142857142</v>
      </c>
      <c r="AJ215" s="232">
        <f t="shared" si="1021"/>
        <v>55.5</v>
      </c>
      <c r="AK215" s="233">
        <f t="shared" si="1022"/>
        <v>55</v>
      </c>
      <c r="AL215" s="245">
        <v>1.625</v>
      </c>
      <c r="AM215" s="445">
        <v>2.2321428571428572</v>
      </c>
      <c r="AN215" s="232">
        <f t="shared" si="1023"/>
        <v>32.5</v>
      </c>
      <c r="AO215" s="233">
        <f t="shared" si="1024"/>
        <v>62.5</v>
      </c>
      <c r="AP215" s="245"/>
      <c r="AQ215" s="445"/>
      <c r="AR215" s="232">
        <f t="shared" si="1025"/>
        <v>0</v>
      </c>
      <c r="AS215" s="233">
        <f t="shared" si="1026"/>
        <v>0</v>
      </c>
      <c r="AT215" s="545">
        <f t="shared" si="1027"/>
        <v>1.76</v>
      </c>
      <c r="AU215" s="546">
        <f t="shared" si="1028"/>
        <v>2.0982142857142856</v>
      </c>
      <c r="AV215" s="232">
        <f t="shared" si="1029"/>
        <v>88</v>
      </c>
      <c r="AW215" s="233">
        <f t="shared" si="1030"/>
        <v>117.5</v>
      </c>
      <c r="AX215" s="257">
        <v>89.5</v>
      </c>
      <c r="AY215" s="444"/>
      <c r="AZ215" s="232">
        <f t="shared" si="1031"/>
        <v>2685</v>
      </c>
      <c r="BA215" s="233">
        <f t="shared" si="1032"/>
        <v>0</v>
      </c>
      <c r="BB215" s="257">
        <v>83.6</v>
      </c>
      <c r="BC215" s="444"/>
      <c r="BD215" s="232">
        <f t="shared" si="1033"/>
        <v>1672</v>
      </c>
      <c r="BE215" s="233">
        <f t="shared" si="1034"/>
        <v>0</v>
      </c>
      <c r="BF215" s="254">
        <v>72.857142857142861</v>
      </c>
      <c r="BG215" s="253"/>
      <c r="BH215" s="232">
        <f t="shared" si="1035"/>
        <v>0</v>
      </c>
      <c r="BI215" s="233">
        <f t="shared" si="1036"/>
        <v>0</v>
      </c>
      <c r="BJ215" s="232">
        <f t="shared" si="1037"/>
        <v>87.14</v>
      </c>
      <c r="BK215" s="233">
        <f t="shared" si="1038"/>
        <v>0</v>
      </c>
      <c r="BL215" s="232">
        <f t="shared" si="1039"/>
        <v>4357</v>
      </c>
      <c r="BM215" s="233">
        <f t="shared" si="1040"/>
        <v>0</v>
      </c>
      <c r="BN215" s="257">
        <v>97</v>
      </c>
      <c r="BO215" s="256">
        <v>95</v>
      </c>
      <c r="BP215" s="232">
        <f t="shared" si="1041"/>
        <v>97</v>
      </c>
      <c r="BQ215" s="233">
        <f t="shared" si="1042"/>
        <v>0</v>
      </c>
      <c r="BR215" s="257">
        <v>127</v>
      </c>
      <c r="BS215" s="444">
        <v>114</v>
      </c>
      <c r="BT215" s="232">
        <f t="shared" si="1043"/>
        <v>127</v>
      </c>
      <c r="BU215" s="233">
        <f t="shared" si="1044"/>
        <v>0</v>
      </c>
      <c r="BV215" s="257">
        <v>8</v>
      </c>
      <c r="BW215" s="444">
        <v>22</v>
      </c>
      <c r="BX215" s="232">
        <f t="shared" si="1045"/>
        <v>8</v>
      </c>
      <c r="BY215" s="233">
        <f t="shared" si="1046"/>
        <v>0</v>
      </c>
      <c r="BZ215" s="225">
        <f t="shared" si="1047"/>
        <v>232</v>
      </c>
      <c r="CA215" s="233">
        <f t="shared" si="1048"/>
        <v>231</v>
      </c>
      <c r="CB215" s="225">
        <f t="shared" si="1049"/>
        <v>232</v>
      </c>
      <c r="CC215" s="233">
        <f t="shared" si="1050"/>
        <v>0</v>
      </c>
      <c r="CD215" s="336">
        <v>4.0257731958762886</v>
      </c>
      <c r="CE215" s="445">
        <v>4.1526315789473687</v>
      </c>
      <c r="CF215" s="232">
        <f t="shared" si="1051"/>
        <v>390.5</v>
      </c>
      <c r="CG215" s="233">
        <f t="shared" si="1052"/>
        <v>394.5</v>
      </c>
      <c r="CH215" s="336">
        <v>4.5944881889763778</v>
      </c>
      <c r="CI215" s="445">
        <v>4.2368421052631575</v>
      </c>
      <c r="CJ215" s="232">
        <f t="shared" si="1053"/>
        <v>583.5</v>
      </c>
      <c r="CK215" s="233">
        <f t="shared" si="1054"/>
        <v>482.99999999999994</v>
      </c>
      <c r="CL215" s="336">
        <v>3.3125</v>
      </c>
      <c r="CM215" s="445">
        <v>3.7954545454545454</v>
      </c>
      <c r="CN215" s="232">
        <f t="shared" si="1055"/>
        <v>26.5</v>
      </c>
      <c r="CO215" s="233">
        <f t="shared" si="1056"/>
        <v>83.5</v>
      </c>
      <c r="CP215" s="232">
        <f t="shared" si="1057"/>
        <v>4.3125</v>
      </c>
      <c r="CQ215" s="546">
        <f t="shared" si="1058"/>
        <v>4.1601731601731604</v>
      </c>
      <c r="CR215" s="232">
        <f t="shared" si="1059"/>
        <v>1000.5</v>
      </c>
      <c r="CS215" s="233">
        <f t="shared" si="1060"/>
        <v>961</v>
      </c>
      <c r="CT215" s="257">
        <v>81.987179487179489</v>
      </c>
      <c r="CU215" s="444"/>
      <c r="CV215" s="232">
        <f t="shared" si="1061"/>
        <v>7952.7564102564102</v>
      </c>
      <c r="CW215" s="233">
        <f t="shared" si="1062"/>
        <v>0</v>
      </c>
      <c r="CX215" s="257">
        <v>74.588235294117652</v>
      </c>
      <c r="CY215" s="444"/>
      <c r="CZ215" s="232">
        <f t="shared" si="1063"/>
        <v>9472.7058823529424</v>
      </c>
      <c r="DA215" s="233">
        <f t="shared" si="1064"/>
        <v>0</v>
      </c>
      <c r="DB215" s="257">
        <v>83.5</v>
      </c>
      <c r="DC215" s="444"/>
      <c r="DD215" s="232">
        <f t="shared" si="1065"/>
        <v>668</v>
      </c>
      <c r="DE215" s="233">
        <f t="shared" si="1066"/>
        <v>0</v>
      </c>
      <c r="DF215" s="232">
        <f t="shared" si="1067"/>
        <v>77.989061606074785</v>
      </c>
      <c r="DG215" s="233">
        <f t="shared" si="1068"/>
        <v>0</v>
      </c>
      <c r="DH215" s="232">
        <f t="shared" si="1069"/>
        <v>18093.462292609351</v>
      </c>
      <c r="DI215" s="233">
        <f t="shared" si="1070"/>
        <v>0</v>
      </c>
      <c r="DJ215" s="232">
        <f t="shared" si="1071"/>
        <v>282</v>
      </c>
      <c r="DK215" s="233">
        <f t="shared" si="1072"/>
        <v>287</v>
      </c>
      <c r="DL215" s="232">
        <f t="shared" si="1073"/>
        <v>282</v>
      </c>
      <c r="DM215" s="233">
        <f t="shared" si="1074"/>
        <v>0</v>
      </c>
      <c r="DN215" s="545">
        <f t="shared" si="1075"/>
        <v>3.8599290780141846</v>
      </c>
      <c r="DO215" s="546">
        <f t="shared" si="1076"/>
        <v>3.7578397212543555</v>
      </c>
      <c r="DP215" s="232">
        <f t="shared" si="1077"/>
        <v>1088.5</v>
      </c>
      <c r="DQ215" s="233">
        <f t="shared" si="1078"/>
        <v>1078.5</v>
      </c>
      <c r="DR215" s="232">
        <f t="shared" si="1079"/>
        <v>79.611568413508337</v>
      </c>
      <c r="DS215" s="233">
        <f t="shared" si="1080"/>
        <v>0</v>
      </c>
      <c r="DT215" s="232">
        <f t="shared" si="1081"/>
        <v>22450.462292609351</v>
      </c>
      <c r="DU215" s="233">
        <f t="shared" si="1082"/>
        <v>0</v>
      </c>
      <c r="DV215" s="257">
        <v>20</v>
      </c>
      <c r="DW215" s="256">
        <v>28</v>
      </c>
      <c r="DX215" s="232">
        <f t="shared" si="1083"/>
        <v>20</v>
      </c>
      <c r="DY215" s="233">
        <f t="shared" si="1084"/>
        <v>0</v>
      </c>
      <c r="DZ215" s="257">
        <v>58</v>
      </c>
      <c r="EA215" s="444">
        <v>58</v>
      </c>
      <c r="EB215" s="232">
        <f t="shared" si="1085"/>
        <v>58</v>
      </c>
      <c r="EC215" s="233">
        <f t="shared" si="1086"/>
        <v>0</v>
      </c>
      <c r="ED215" s="257">
        <v>2</v>
      </c>
      <c r="EE215" s="444">
        <v>8</v>
      </c>
      <c r="EF215" s="232">
        <f t="shared" si="1087"/>
        <v>2</v>
      </c>
      <c r="EG215" s="233">
        <f t="shared" si="1088"/>
        <v>0</v>
      </c>
      <c r="EH215" s="225">
        <f t="shared" si="1089"/>
        <v>80</v>
      </c>
      <c r="EI215" s="233">
        <f t="shared" si="1090"/>
        <v>94</v>
      </c>
      <c r="EJ215" s="225">
        <f t="shared" si="1091"/>
        <v>80</v>
      </c>
      <c r="EK215" s="233">
        <f t="shared" si="1092"/>
        <v>0</v>
      </c>
      <c r="EL215" s="336">
        <v>2.5</v>
      </c>
      <c r="EM215" s="445">
        <v>2.5357142857142856</v>
      </c>
      <c r="EN215" s="232">
        <f t="shared" si="1093"/>
        <v>50</v>
      </c>
      <c r="EO215" s="233">
        <f t="shared" si="1094"/>
        <v>71</v>
      </c>
      <c r="EP215" s="336">
        <v>3.7642857142857142</v>
      </c>
      <c r="EQ215" s="445">
        <v>3.103448275862069</v>
      </c>
      <c r="ER215" s="232">
        <f t="shared" si="1095"/>
        <v>218.32857142857142</v>
      </c>
      <c r="ES215" s="233">
        <f t="shared" si="1096"/>
        <v>180</v>
      </c>
      <c r="ET215" s="336">
        <v>2.5</v>
      </c>
      <c r="EU215" s="445">
        <v>3.125</v>
      </c>
      <c r="EV215" s="232">
        <f t="shared" si="1097"/>
        <v>5</v>
      </c>
      <c r="EW215" s="233">
        <f t="shared" si="1098"/>
        <v>25</v>
      </c>
      <c r="EX215" s="545">
        <f t="shared" si="1099"/>
        <v>3.416607142857143</v>
      </c>
      <c r="EY215" s="546">
        <f t="shared" si="1100"/>
        <v>2.9361702127659575</v>
      </c>
      <c r="EZ215" s="232">
        <f t="shared" si="1101"/>
        <v>273.32857142857142</v>
      </c>
      <c r="FA215" s="233">
        <f t="shared" si="1102"/>
        <v>276</v>
      </c>
      <c r="FB215" s="257">
        <v>75.5</v>
      </c>
      <c r="FC215" s="444"/>
      <c r="FD215" s="232">
        <f t="shared" si="1103"/>
        <v>1510</v>
      </c>
      <c r="FE215" s="233">
        <f t="shared" si="1104"/>
        <v>0</v>
      </c>
      <c r="FF215" s="257">
        <v>66.528571428571425</v>
      </c>
      <c r="FG215" s="444"/>
      <c r="FH215" s="232">
        <f t="shared" si="1105"/>
        <v>3858.6571428571428</v>
      </c>
      <c r="FI215" s="233">
        <f t="shared" si="1106"/>
        <v>0</v>
      </c>
      <c r="FJ215" s="257">
        <v>88.5</v>
      </c>
      <c r="FK215" s="444"/>
      <c r="FL215" s="232">
        <f t="shared" si="1107"/>
        <v>177</v>
      </c>
      <c r="FM215" s="233">
        <f t="shared" si="1108"/>
        <v>0</v>
      </c>
      <c r="FN215" s="232">
        <f t="shared" si="1109"/>
        <v>69.320714285714274</v>
      </c>
      <c r="FO215" s="233">
        <f t="shared" si="1110"/>
        <v>0</v>
      </c>
      <c r="FP215" s="232">
        <f t="shared" si="1111"/>
        <v>5545.6571428571424</v>
      </c>
      <c r="FQ215" s="233">
        <f t="shared" si="1112"/>
        <v>0</v>
      </c>
      <c r="FR215" s="254"/>
      <c r="FS215" s="253"/>
      <c r="FT215" s="232">
        <f t="shared" si="1113"/>
        <v>0</v>
      </c>
      <c r="FU215" s="233">
        <f t="shared" si="1114"/>
        <v>0</v>
      </c>
      <c r="FV215" s="254"/>
      <c r="FW215" s="253"/>
      <c r="FX215" s="232">
        <f t="shared" si="1115"/>
        <v>0</v>
      </c>
      <c r="FY215" s="233">
        <f t="shared" si="1116"/>
        <v>0</v>
      </c>
      <c r="FZ215" s="254"/>
      <c r="GA215" s="253"/>
      <c r="GB215" s="232">
        <f t="shared" si="1117"/>
        <v>0</v>
      </c>
      <c r="GC215" s="233">
        <f t="shared" si="1118"/>
        <v>0</v>
      </c>
      <c r="GD215" s="249">
        <f t="shared" si="1119"/>
        <v>147</v>
      </c>
      <c r="GE215" s="233">
        <f t="shared" si="1120"/>
        <v>151</v>
      </c>
      <c r="GF215" s="232">
        <f t="shared" si="1121"/>
        <v>147</v>
      </c>
      <c r="GG215" s="233">
        <f t="shared" si="1122"/>
        <v>0</v>
      </c>
      <c r="GH215" s="232">
        <f t="shared" si="1123"/>
        <v>496</v>
      </c>
      <c r="GI215" s="233">
        <f t="shared" si="1124"/>
        <v>520.5</v>
      </c>
      <c r="GJ215" s="232">
        <f t="shared" si="1125"/>
        <v>12147.75641025641</v>
      </c>
      <c r="GK215" s="233" t="str">
        <f t="shared" si="1126"/>
        <v/>
      </c>
      <c r="GL215" s="249">
        <f t="shared" si="1127"/>
        <v>205</v>
      </c>
      <c r="GM215" s="233">
        <f t="shared" si="1128"/>
        <v>200</v>
      </c>
      <c r="GN215" s="232">
        <f t="shared" si="1129"/>
        <v>205</v>
      </c>
      <c r="GO215" s="233">
        <f t="shared" si="1130"/>
        <v>0</v>
      </c>
      <c r="GP215" s="232">
        <f t="shared" si="1131"/>
        <v>834.32857142857142</v>
      </c>
      <c r="GQ215" s="233">
        <f t="shared" si="1132"/>
        <v>725.5</v>
      </c>
      <c r="GR215" s="232">
        <f t="shared" si="1133"/>
        <v>15003.363025210085</v>
      </c>
      <c r="GS215" s="233">
        <f t="shared" si="1134"/>
        <v>0</v>
      </c>
      <c r="GT215" s="249">
        <f t="shared" si="1135"/>
        <v>352</v>
      </c>
      <c r="GU215" s="233">
        <f t="shared" si="1136"/>
        <v>351</v>
      </c>
      <c r="GV215" s="232">
        <f t="shared" si="1137"/>
        <v>352</v>
      </c>
      <c r="GW215" s="233">
        <f t="shared" si="1138"/>
        <v>0</v>
      </c>
      <c r="GX215" s="232">
        <f t="shared" si="1139"/>
        <v>1330.3285714285714</v>
      </c>
      <c r="GY215" s="233">
        <f t="shared" si="1140"/>
        <v>1246</v>
      </c>
      <c r="GZ215" s="232">
        <f t="shared" si="1141"/>
        <v>27151.119435466495</v>
      </c>
      <c r="HA215" s="233" t="str">
        <f t="shared" si="1142"/>
        <v/>
      </c>
      <c r="HB215" s="249">
        <f t="shared" si="1143"/>
        <v>10</v>
      </c>
      <c r="HC215" s="233">
        <f t="shared" si="1144"/>
        <v>30</v>
      </c>
      <c r="HD215" s="232">
        <f t="shared" si="1145"/>
        <v>10</v>
      </c>
      <c r="HE215" s="233">
        <f t="shared" si="1146"/>
        <v>0</v>
      </c>
      <c r="HF215" s="232">
        <f t="shared" si="1147"/>
        <v>31.5</v>
      </c>
      <c r="HG215" s="233">
        <f t="shared" si="1148"/>
        <v>108.5</v>
      </c>
      <c r="HH215" s="232">
        <f t="shared" si="1149"/>
        <v>845</v>
      </c>
      <c r="HI215" s="233" t="str">
        <f t="shared" si="1150"/>
        <v/>
      </c>
      <c r="HJ215" s="249">
        <f t="shared" si="1151"/>
        <v>1361.8285714285714</v>
      </c>
      <c r="HK215" s="233">
        <f t="shared" si="1152"/>
        <v>1354.5</v>
      </c>
      <c r="HL215" s="232">
        <f t="shared" si="1153"/>
        <v>27996.119435466491</v>
      </c>
      <c r="HM215" s="232" t="str">
        <f t="shared" si="1154"/>
        <v/>
      </c>
    </row>
    <row r="216" spans="1:221" ht="15">
      <c r="A216" s="448" t="s">
        <v>42</v>
      </c>
      <c r="B216" s="446" t="s">
        <v>873</v>
      </c>
      <c r="C216" s="447"/>
      <c r="D216" s="360">
        <v>198455</v>
      </c>
      <c r="E216" s="350">
        <v>9</v>
      </c>
      <c r="F216" s="332">
        <v>267</v>
      </c>
      <c r="G216" s="253">
        <v>352</v>
      </c>
      <c r="H216" s="254">
        <v>3</v>
      </c>
      <c r="I216" s="743">
        <v>6</v>
      </c>
      <c r="J216" s="232">
        <f t="shared" si="1006"/>
        <v>264</v>
      </c>
      <c r="K216" s="233">
        <f t="shared" si="1007"/>
        <v>346</v>
      </c>
      <c r="L216" s="333">
        <v>66.426759947529519</v>
      </c>
      <c r="M216" s="333">
        <v>66.426759947529519</v>
      </c>
      <c r="N216" s="232">
        <f t="shared" si="1155"/>
        <v>264</v>
      </c>
      <c r="O216" s="233">
        <f t="shared" si="1008"/>
        <v>346</v>
      </c>
      <c r="P216" s="232">
        <f t="shared" si="1009"/>
        <v>264</v>
      </c>
      <c r="Q216" s="233">
        <f t="shared" si="1010"/>
        <v>0</v>
      </c>
      <c r="R216" s="254">
        <v>4</v>
      </c>
      <c r="S216" s="443">
        <v>8</v>
      </c>
      <c r="T216" s="232">
        <f t="shared" si="1011"/>
        <v>4</v>
      </c>
      <c r="U216" s="233">
        <f t="shared" si="1012"/>
        <v>0</v>
      </c>
      <c r="V216" s="257">
        <v>6</v>
      </c>
      <c r="W216" s="444">
        <v>2</v>
      </c>
      <c r="X216" s="232">
        <f t="shared" si="1013"/>
        <v>6</v>
      </c>
      <c r="Y216" s="233">
        <f t="shared" si="1014"/>
        <v>0</v>
      </c>
      <c r="Z216" s="257"/>
      <c r="AA216" s="444"/>
      <c r="AB216" s="232">
        <f t="shared" si="1015"/>
        <v>0</v>
      </c>
      <c r="AC216" s="233">
        <f t="shared" si="1016"/>
        <v>0</v>
      </c>
      <c r="AD216" s="225">
        <f t="shared" si="1017"/>
        <v>10</v>
      </c>
      <c r="AE216" s="233">
        <f t="shared" si="1018"/>
        <v>10</v>
      </c>
      <c r="AF216" s="225">
        <f t="shared" si="1019"/>
        <v>10</v>
      </c>
      <c r="AG216" s="233">
        <f t="shared" si="1020"/>
        <v>0</v>
      </c>
      <c r="AH216" s="245">
        <v>3</v>
      </c>
      <c r="AI216" s="445">
        <v>2.0625</v>
      </c>
      <c r="AJ216" s="232">
        <f t="shared" si="1021"/>
        <v>12</v>
      </c>
      <c r="AK216" s="233">
        <f t="shared" si="1022"/>
        <v>16.5</v>
      </c>
      <c r="AL216" s="245">
        <v>3.4166666666666665</v>
      </c>
      <c r="AM216" s="445">
        <v>2.5</v>
      </c>
      <c r="AN216" s="232">
        <f t="shared" si="1023"/>
        <v>20.5</v>
      </c>
      <c r="AO216" s="233">
        <f t="shared" si="1024"/>
        <v>5</v>
      </c>
      <c r="AP216" s="245"/>
      <c r="AQ216" s="445"/>
      <c r="AR216" s="232">
        <f t="shared" si="1025"/>
        <v>0</v>
      </c>
      <c r="AS216" s="233">
        <f t="shared" si="1026"/>
        <v>0</v>
      </c>
      <c r="AT216" s="545">
        <f t="shared" si="1027"/>
        <v>3.25</v>
      </c>
      <c r="AU216" s="546">
        <f t="shared" si="1028"/>
        <v>2.15</v>
      </c>
      <c r="AV216" s="232">
        <f t="shared" si="1029"/>
        <v>32.5</v>
      </c>
      <c r="AW216" s="233">
        <f t="shared" si="1030"/>
        <v>21.5</v>
      </c>
      <c r="AX216" s="257">
        <v>89.428571428571431</v>
      </c>
      <c r="AY216" s="444"/>
      <c r="AZ216" s="232">
        <f t="shared" si="1031"/>
        <v>357.71428571428572</v>
      </c>
      <c r="BA216" s="233">
        <f t="shared" si="1032"/>
        <v>0</v>
      </c>
      <c r="BB216" s="257">
        <v>78.25</v>
      </c>
      <c r="BC216" s="444"/>
      <c r="BD216" s="232">
        <f t="shared" si="1033"/>
        <v>469.5</v>
      </c>
      <c r="BE216" s="233">
        <f t="shared" si="1034"/>
        <v>0</v>
      </c>
      <c r="BF216" s="254"/>
      <c r="BG216" s="253"/>
      <c r="BH216" s="232">
        <f t="shared" si="1035"/>
        <v>0</v>
      </c>
      <c r="BI216" s="233">
        <f t="shared" si="1036"/>
        <v>0</v>
      </c>
      <c r="BJ216" s="232">
        <f t="shared" si="1037"/>
        <v>82.721428571428575</v>
      </c>
      <c r="BK216" s="233">
        <f t="shared" si="1038"/>
        <v>0</v>
      </c>
      <c r="BL216" s="232">
        <f t="shared" si="1039"/>
        <v>827.21428571428578</v>
      </c>
      <c r="BM216" s="233">
        <f t="shared" si="1040"/>
        <v>0</v>
      </c>
      <c r="BN216" s="257">
        <v>69</v>
      </c>
      <c r="BO216" s="256">
        <v>86</v>
      </c>
      <c r="BP216" s="232">
        <f t="shared" si="1041"/>
        <v>69</v>
      </c>
      <c r="BQ216" s="233">
        <f t="shared" si="1042"/>
        <v>0</v>
      </c>
      <c r="BR216" s="257">
        <v>118</v>
      </c>
      <c r="BS216" s="444">
        <v>124</v>
      </c>
      <c r="BT216" s="232">
        <f t="shared" si="1043"/>
        <v>118</v>
      </c>
      <c r="BU216" s="233">
        <f t="shared" si="1044"/>
        <v>0</v>
      </c>
      <c r="BV216" s="257">
        <v>1</v>
      </c>
      <c r="BW216" s="444">
        <v>1</v>
      </c>
      <c r="BX216" s="232">
        <f t="shared" si="1045"/>
        <v>1</v>
      </c>
      <c r="BY216" s="233">
        <f t="shared" si="1046"/>
        <v>0</v>
      </c>
      <c r="BZ216" s="225">
        <f t="shared" si="1047"/>
        <v>188</v>
      </c>
      <c r="CA216" s="233">
        <f t="shared" si="1048"/>
        <v>211</v>
      </c>
      <c r="CB216" s="225">
        <f t="shared" si="1049"/>
        <v>188</v>
      </c>
      <c r="CC216" s="233">
        <f t="shared" si="1050"/>
        <v>0</v>
      </c>
      <c r="CD216" s="336">
        <v>4.2318840579710146</v>
      </c>
      <c r="CE216" s="445">
        <v>4.8139534883720927</v>
      </c>
      <c r="CF216" s="232">
        <f t="shared" si="1051"/>
        <v>292</v>
      </c>
      <c r="CG216" s="233">
        <f t="shared" si="1052"/>
        <v>414</v>
      </c>
      <c r="CH216" s="336">
        <v>5</v>
      </c>
      <c r="CI216" s="445">
        <v>4.556451612903226</v>
      </c>
      <c r="CJ216" s="232">
        <f t="shared" si="1053"/>
        <v>590</v>
      </c>
      <c r="CK216" s="233">
        <f t="shared" si="1054"/>
        <v>565</v>
      </c>
      <c r="CL216" s="336">
        <v>2</v>
      </c>
      <c r="CM216" s="445">
        <v>3.5</v>
      </c>
      <c r="CN216" s="232">
        <f t="shared" si="1055"/>
        <v>2</v>
      </c>
      <c r="CO216" s="233">
        <f t="shared" si="1056"/>
        <v>3.5</v>
      </c>
      <c r="CP216" s="232">
        <f t="shared" si="1057"/>
        <v>4.7021276595744679</v>
      </c>
      <c r="CQ216" s="546">
        <f t="shared" si="1058"/>
        <v>4.6563981042654028</v>
      </c>
      <c r="CR216" s="232">
        <f t="shared" si="1059"/>
        <v>884</v>
      </c>
      <c r="CS216" s="233">
        <f t="shared" si="1060"/>
        <v>982.5</v>
      </c>
      <c r="CT216" s="257">
        <v>90</v>
      </c>
      <c r="CU216" s="444"/>
      <c r="CV216" s="232">
        <f t="shared" si="1061"/>
        <v>6210</v>
      </c>
      <c r="CW216" s="233">
        <f t="shared" si="1062"/>
        <v>0</v>
      </c>
      <c r="CX216" s="257">
        <v>83.25352112676056</v>
      </c>
      <c r="CY216" s="444"/>
      <c r="CZ216" s="232">
        <f t="shared" si="1063"/>
        <v>9823.9154929577453</v>
      </c>
      <c r="DA216" s="233">
        <f t="shared" si="1064"/>
        <v>0</v>
      </c>
      <c r="DB216" s="257">
        <v>48</v>
      </c>
      <c r="DC216" s="444"/>
      <c r="DD216" s="232">
        <f t="shared" si="1065"/>
        <v>48</v>
      </c>
      <c r="DE216" s="233">
        <f t="shared" si="1066"/>
        <v>0</v>
      </c>
      <c r="DF216" s="232">
        <f t="shared" si="1067"/>
        <v>85.542103685945449</v>
      </c>
      <c r="DG216" s="233">
        <f t="shared" si="1068"/>
        <v>0</v>
      </c>
      <c r="DH216" s="232">
        <f t="shared" si="1069"/>
        <v>16081.915492957745</v>
      </c>
      <c r="DI216" s="233">
        <f t="shared" si="1070"/>
        <v>0</v>
      </c>
      <c r="DJ216" s="232">
        <f t="shared" si="1071"/>
        <v>198</v>
      </c>
      <c r="DK216" s="233">
        <f t="shared" si="1072"/>
        <v>221</v>
      </c>
      <c r="DL216" s="232">
        <f t="shared" si="1073"/>
        <v>198</v>
      </c>
      <c r="DM216" s="233">
        <f t="shared" si="1074"/>
        <v>0</v>
      </c>
      <c r="DN216" s="545">
        <f t="shared" si="1075"/>
        <v>4.6287878787878789</v>
      </c>
      <c r="DO216" s="546">
        <f t="shared" si="1076"/>
        <v>4.5429864253393664</v>
      </c>
      <c r="DP216" s="232">
        <f t="shared" si="1077"/>
        <v>916.5</v>
      </c>
      <c r="DQ216" s="233">
        <f t="shared" si="1078"/>
        <v>1004</v>
      </c>
      <c r="DR216" s="232">
        <f t="shared" si="1079"/>
        <v>85.399645346828436</v>
      </c>
      <c r="DS216" s="233">
        <f t="shared" si="1080"/>
        <v>0</v>
      </c>
      <c r="DT216" s="232">
        <f t="shared" si="1081"/>
        <v>16909.129778672032</v>
      </c>
      <c r="DU216" s="233">
        <f t="shared" si="1082"/>
        <v>0</v>
      </c>
      <c r="DV216" s="257">
        <v>17</v>
      </c>
      <c r="DW216" s="256">
        <v>48</v>
      </c>
      <c r="DX216" s="232">
        <f t="shared" si="1083"/>
        <v>17</v>
      </c>
      <c r="DY216" s="233">
        <f t="shared" si="1084"/>
        <v>0</v>
      </c>
      <c r="DZ216" s="257">
        <v>49</v>
      </c>
      <c r="EA216" s="444">
        <v>76</v>
      </c>
      <c r="EB216" s="232">
        <f t="shared" si="1085"/>
        <v>49</v>
      </c>
      <c r="EC216" s="233">
        <f t="shared" si="1086"/>
        <v>0</v>
      </c>
      <c r="ED216" s="257"/>
      <c r="EE216" s="444">
        <v>1</v>
      </c>
      <c r="EF216" s="232">
        <f t="shared" si="1087"/>
        <v>0</v>
      </c>
      <c r="EG216" s="233">
        <f t="shared" si="1088"/>
        <v>0</v>
      </c>
      <c r="EH216" s="225">
        <f t="shared" si="1089"/>
        <v>66</v>
      </c>
      <c r="EI216" s="233">
        <f t="shared" si="1090"/>
        <v>125</v>
      </c>
      <c r="EJ216" s="225">
        <f t="shared" si="1091"/>
        <v>66</v>
      </c>
      <c r="EK216" s="233">
        <f t="shared" si="1092"/>
        <v>0</v>
      </c>
      <c r="EL216" s="336">
        <v>3.7058823529411766</v>
      </c>
      <c r="EM216" s="445">
        <v>3.0520833333333335</v>
      </c>
      <c r="EN216" s="232">
        <f t="shared" si="1093"/>
        <v>63</v>
      </c>
      <c r="EO216" s="233">
        <f t="shared" si="1094"/>
        <v>146.5</v>
      </c>
      <c r="EP216" s="336">
        <v>4.8176470588235292</v>
      </c>
      <c r="EQ216" s="445">
        <v>3.9736842105263159</v>
      </c>
      <c r="ER216" s="232">
        <f t="shared" si="1095"/>
        <v>236.06470588235294</v>
      </c>
      <c r="ES216" s="233">
        <f t="shared" si="1096"/>
        <v>302</v>
      </c>
      <c r="ET216" s="336"/>
      <c r="EU216" s="445">
        <v>3</v>
      </c>
      <c r="EV216" s="232">
        <f t="shared" si="1097"/>
        <v>0</v>
      </c>
      <c r="EW216" s="233">
        <f t="shared" si="1098"/>
        <v>3</v>
      </c>
      <c r="EX216" s="545">
        <f t="shared" si="1099"/>
        <v>4.531283422459893</v>
      </c>
      <c r="EY216" s="546">
        <f t="shared" si="1100"/>
        <v>3.6120000000000001</v>
      </c>
      <c r="EZ216" s="232">
        <f t="shared" si="1101"/>
        <v>299.06470588235294</v>
      </c>
      <c r="FA216" s="233">
        <f t="shared" si="1102"/>
        <v>451.5</v>
      </c>
      <c r="FB216" s="257">
        <v>80.285714285714292</v>
      </c>
      <c r="FC216" s="444"/>
      <c r="FD216" s="232">
        <f t="shared" si="1103"/>
        <v>1364.8571428571429</v>
      </c>
      <c r="FE216" s="233">
        <f t="shared" si="1104"/>
        <v>0</v>
      </c>
      <c r="FF216" s="257">
        <v>76.882352941176464</v>
      </c>
      <c r="FG216" s="444"/>
      <c r="FH216" s="232">
        <f t="shared" si="1105"/>
        <v>3767.2352941176468</v>
      </c>
      <c r="FI216" s="233">
        <f t="shared" si="1106"/>
        <v>0</v>
      </c>
      <c r="FJ216" s="257"/>
      <c r="FK216" s="444"/>
      <c r="FL216" s="232">
        <f t="shared" si="1107"/>
        <v>0</v>
      </c>
      <c r="FM216" s="233">
        <f t="shared" si="1108"/>
        <v>0</v>
      </c>
      <c r="FN216" s="232">
        <f t="shared" si="1109"/>
        <v>77.758976317799849</v>
      </c>
      <c r="FO216" s="233">
        <f t="shared" si="1110"/>
        <v>0</v>
      </c>
      <c r="FP216" s="232">
        <f t="shared" si="1111"/>
        <v>5132.09243697479</v>
      </c>
      <c r="FQ216" s="233">
        <f t="shared" si="1112"/>
        <v>0</v>
      </c>
      <c r="FR216" s="254"/>
      <c r="FS216" s="253"/>
      <c r="FT216" s="232">
        <f t="shared" si="1113"/>
        <v>0</v>
      </c>
      <c r="FU216" s="233">
        <f t="shared" si="1114"/>
        <v>0</v>
      </c>
      <c r="FV216" s="254"/>
      <c r="FW216" s="253"/>
      <c r="FX216" s="232">
        <f t="shared" si="1115"/>
        <v>0</v>
      </c>
      <c r="FY216" s="233">
        <f t="shared" si="1116"/>
        <v>0</v>
      </c>
      <c r="FZ216" s="254"/>
      <c r="GA216" s="253"/>
      <c r="GB216" s="232">
        <f t="shared" si="1117"/>
        <v>0</v>
      </c>
      <c r="GC216" s="233">
        <f t="shared" si="1118"/>
        <v>0</v>
      </c>
      <c r="GD216" s="249">
        <f t="shared" si="1119"/>
        <v>90</v>
      </c>
      <c r="GE216" s="233">
        <f t="shared" si="1120"/>
        <v>142</v>
      </c>
      <c r="GF216" s="232">
        <f t="shared" si="1121"/>
        <v>90</v>
      </c>
      <c r="GG216" s="233">
        <f t="shared" si="1122"/>
        <v>0</v>
      </c>
      <c r="GH216" s="232">
        <f t="shared" si="1123"/>
        <v>367</v>
      </c>
      <c r="GI216" s="233">
        <f t="shared" si="1124"/>
        <v>577</v>
      </c>
      <c r="GJ216" s="232">
        <f t="shared" si="1125"/>
        <v>7932.5714285714284</v>
      </c>
      <c r="GK216" s="233" t="str">
        <f t="shared" si="1126"/>
        <v/>
      </c>
      <c r="GL216" s="249">
        <f t="shared" si="1127"/>
        <v>173</v>
      </c>
      <c r="GM216" s="233">
        <f t="shared" si="1128"/>
        <v>202</v>
      </c>
      <c r="GN216" s="232">
        <f t="shared" si="1129"/>
        <v>173</v>
      </c>
      <c r="GO216" s="233">
        <f t="shared" si="1130"/>
        <v>0</v>
      </c>
      <c r="GP216" s="232">
        <f t="shared" si="1131"/>
        <v>846.56470588235288</v>
      </c>
      <c r="GQ216" s="233">
        <f t="shared" si="1132"/>
        <v>872</v>
      </c>
      <c r="GR216" s="232">
        <f t="shared" si="1133"/>
        <v>14060.650787075392</v>
      </c>
      <c r="GS216" s="233">
        <f t="shared" si="1134"/>
        <v>0</v>
      </c>
      <c r="GT216" s="249">
        <f t="shared" si="1135"/>
        <v>263</v>
      </c>
      <c r="GU216" s="233">
        <f t="shared" si="1136"/>
        <v>344</v>
      </c>
      <c r="GV216" s="232">
        <f t="shared" si="1137"/>
        <v>263</v>
      </c>
      <c r="GW216" s="233">
        <f t="shared" si="1138"/>
        <v>0</v>
      </c>
      <c r="GX216" s="232">
        <f t="shared" si="1139"/>
        <v>1213.5647058823529</v>
      </c>
      <c r="GY216" s="233">
        <f t="shared" si="1140"/>
        <v>1449</v>
      </c>
      <c r="GZ216" s="232">
        <f t="shared" si="1141"/>
        <v>21993.22221564682</v>
      </c>
      <c r="HA216" s="233" t="str">
        <f t="shared" si="1142"/>
        <v/>
      </c>
      <c r="HB216" s="249">
        <f t="shared" si="1143"/>
        <v>1</v>
      </c>
      <c r="HC216" s="233">
        <f t="shared" si="1144"/>
        <v>2</v>
      </c>
      <c r="HD216" s="232">
        <f t="shared" si="1145"/>
        <v>1</v>
      </c>
      <c r="HE216" s="233">
        <f t="shared" si="1146"/>
        <v>0</v>
      </c>
      <c r="HF216" s="232">
        <f t="shared" si="1147"/>
        <v>2</v>
      </c>
      <c r="HG216" s="233">
        <f t="shared" si="1148"/>
        <v>6.5</v>
      </c>
      <c r="HH216" s="232">
        <f t="shared" si="1149"/>
        <v>48</v>
      </c>
      <c r="HI216" s="233" t="str">
        <f t="shared" si="1150"/>
        <v/>
      </c>
      <c r="HJ216" s="249">
        <f t="shared" si="1151"/>
        <v>1215.5647058823529</v>
      </c>
      <c r="HK216" s="233">
        <f t="shared" si="1152"/>
        <v>1455.5</v>
      </c>
      <c r="HL216" s="232">
        <f t="shared" si="1153"/>
        <v>22041.22221564682</v>
      </c>
      <c r="HM216" s="232" t="str">
        <f t="shared" si="1154"/>
        <v/>
      </c>
    </row>
    <row r="217" spans="1:221" ht="15">
      <c r="A217" s="439" t="s">
        <v>42</v>
      </c>
      <c r="B217" s="440" t="s">
        <v>874</v>
      </c>
      <c r="C217" s="441"/>
      <c r="D217" s="442">
        <v>198491</v>
      </c>
      <c r="E217" s="350">
        <v>9</v>
      </c>
      <c r="F217" s="332">
        <v>196</v>
      </c>
      <c r="G217" s="253">
        <v>257</v>
      </c>
      <c r="H217" s="254">
        <v>5</v>
      </c>
      <c r="I217" s="743">
        <v>38</v>
      </c>
      <c r="J217" s="232">
        <f t="shared" si="1006"/>
        <v>191</v>
      </c>
      <c r="K217" s="233">
        <f t="shared" si="1007"/>
        <v>219</v>
      </c>
      <c r="L217" s="333">
        <v>67.253388946819598</v>
      </c>
      <c r="M217" s="333">
        <v>67.253388946819598</v>
      </c>
      <c r="N217" s="232">
        <f t="shared" si="1155"/>
        <v>191</v>
      </c>
      <c r="O217" s="233">
        <f t="shared" si="1008"/>
        <v>219</v>
      </c>
      <c r="P217" s="232">
        <f t="shared" si="1009"/>
        <v>190</v>
      </c>
      <c r="Q217" s="233">
        <f t="shared" si="1010"/>
        <v>0</v>
      </c>
      <c r="R217" s="254">
        <v>20</v>
      </c>
      <c r="S217" s="443">
        <v>19</v>
      </c>
      <c r="T217" s="232">
        <f t="shared" si="1011"/>
        <v>20</v>
      </c>
      <c r="U217" s="233">
        <f t="shared" si="1012"/>
        <v>0</v>
      </c>
      <c r="V217" s="257">
        <v>15</v>
      </c>
      <c r="W217" s="444">
        <v>14</v>
      </c>
      <c r="X217" s="232">
        <f t="shared" si="1013"/>
        <v>15</v>
      </c>
      <c r="Y217" s="233">
        <f t="shared" si="1014"/>
        <v>0</v>
      </c>
      <c r="Z217" s="257"/>
      <c r="AA217" s="444">
        <v>1</v>
      </c>
      <c r="AB217" s="232">
        <f t="shared" si="1015"/>
        <v>0</v>
      </c>
      <c r="AC217" s="233">
        <f t="shared" si="1016"/>
        <v>0</v>
      </c>
      <c r="AD217" s="225">
        <f t="shared" si="1017"/>
        <v>35</v>
      </c>
      <c r="AE217" s="233">
        <f t="shared" si="1018"/>
        <v>34</v>
      </c>
      <c r="AF217" s="225">
        <f t="shared" si="1019"/>
        <v>35</v>
      </c>
      <c r="AG217" s="233">
        <f t="shared" si="1020"/>
        <v>0</v>
      </c>
      <c r="AH217" s="245">
        <v>3.4249999999999998</v>
      </c>
      <c r="AI217" s="445">
        <v>4.1052631578947372</v>
      </c>
      <c r="AJ217" s="232">
        <f t="shared" si="1021"/>
        <v>68.5</v>
      </c>
      <c r="AK217" s="233">
        <f t="shared" si="1022"/>
        <v>78</v>
      </c>
      <c r="AL217" s="245">
        <v>3.9333333333333331</v>
      </c>
      <c r="AM217" s="445">
        <v>2.9285714285714284</v>
      </c>
      <c r="AN217" s="232">
        <f t="shared" si="1023"/>
        <v>59</v>
      </c>
      <c r="AO217" s="233">
        <f t="shared" si="1024"/>
        <v>41</v>
      </c>
      <c r="AP217" s="245"/>
      <c r="AQ217" s="445">
        <v>3</v>
      </c>
      <c r="AR217" s="232">
        <f t="shared" si="1025"/>
        <v>0</v>
      </c>
      <c r="AS217" s="233">
        <f t="shared" si="1026"/>
        <v>3</v>
      </c>
      <c r="AT217" s="545">
        <f t="shared" si="1027"/>
        <v>3.6428571428571428</v>
      </c>
      <c r="AU217" s="546">
        <f t="shared" si="1028"/>
        <v>3.5882352941176472</v>
      </c>
      <c r="AV217" s="232">
        <f t="shared" si="1029"/>
        <v>127.5</v>
      </c>
      <c r="AW217" s="233">
        <f t="shared" si="1030"/>
        <v>122</v>
      </c>
      <c r="AX217" s="257">
        <v>112.5</v>
      </c>
      <c r="AY217" s="444"/>
      <c r="AZ217" s="232">
        <f t="shared" si="1031"/>
        <v>2250</v>
      </c>
      <c r="BA217" s="233">
        <f t="shared" si="1032"/>
        <v>0</v>
      </c>
      <c r="BB217" s="257">
        <v>103.6875</v>
      </c>
      <c r="BC217" s="444"/>
      <c r="BD217" s="232">
        <f t="shared" si="1033"/>
        <v>1555.3125</v>
      </c>
      <c r="BE217" s="233">
        <f t="shared" si="1034"/>
        <v>0</v>
      </c>
      <c r="BF217" s="254">
        <v>80.5</v>
      </c>
      <c r="BG217" s="253"/>
      <c r="BH217" s="232">
        <f t="shared" si="1035"/>
        <v>0</v>
      </c>
      <c r="BI217" s="233">
        <f t="shared" si="1036"/>
        <v>0</v>
      </c>
      <c r="BJ217" s="232">
        <f t="shared" si="1037"/>
        <v>108.72321428571429</v>
      </c>
      <c r="BK217" s="233">
        <f t="shared" si="1038"/>
        <v>0</v>
      </c>
      <c r="BL217" s="232">
        <f t="shared" si="1039"/>
        <v>3805.3125</v>
      </c>
      <c r="BM217" s="233">
        <f t="shared" si="1040"/>
        <v>0</v>
      </c>
      <c r="BN217" s="257">
        <v>29</v>
      </c>
      <c r="BO217" s="256">
        <v>18</v>
      </c>
      <c r="BP217" s="232">
        <f t="shared" si="1041"/>
        <v>29</v>
      </c>
      <c r="BQ217" s="233">
        <f t="shared" si="1042"/>
        <v>0</v>
      </c>
      <c r="BR217" s="257">
        <v>64</v>
      </c>
      <c r="BS217" s="444">
        <v>60</v>
      </c>
      <c r="BT217" s="232">
        <f t="shared" si="1043"/>
        <v>64</v>
      </c>
      <c r="BU217" s="233">
        <f t="shared" si="1044"/>
        <v>0</v>
      </c>
      <c r="BV217" s="257">
        <v>4</v>
      </c>
      <c r="BW217" s="444">
        <v>4</v>
      </c>
      <c r="BX217" s="232">
        <f t="shared" si="1045"/>
        <v>4</v>
      </c>
      <c r="BY217" s="233">
        <f t="shared" si="1046"/>
        <v>0</v>
      </c>
      <c r="BZ217" s="225">
        <f t="shared" si="1047"/>
        <v>97</v>
      </c>
      <c r="CA217" s="233">
        <f t="shared" si="1048"/>
        <v>82</v>
      </c>
      <c r="CB217" s="225">
        <f t="shared" si="1049"/>
        <v>97</v>
      </c>
      <c r="CC217" s="233">
        <f t="shared" si="1050"/>
        <v>0</v>
      </c>
      <c r="CD217" s="336">
        <v>6.4137931034482758</v>
      </c>
      <c r="CE217" s="445">
        <v>6</v>
      </c>
      <c r="CF217" s="232">
        <f t="shared" si="1051"/>
        <v>186</v>
      </c>
      <c r="CG217" s="233">
        <f t="shared" si="1052"/>
        <v>108</v>
      </c>
      <c r="CH217" s="336">
        <v>5.7734375</v>
      </c>
      <c r="CI217" s="445">
        <v>4.625</v>
      </c>
      <c r="CJ217" s="232">
        <f t="shared" si="1053"/>
        <v>369.5</v>
      </c>
      <c r="CK217" s="233">
        <f t="shared" si="1054"/>
        <v>277.5</v>
      </c>
      <c r="CL217" s="336">
        <v>3.5</v>
      </c>
      <c r="CM217" s="445">
        <v>4.375</v>
      </c>
      <c r="CN217" s="232">
        <f t="shared" si="1055"/>
        <v>14</v>
      </c>
      <c r="CO217" s="233">
        <f t="shared" si="1056"/>
        <v>17.5</v>
      </c>
      <c r="CP217" s="232">
        <f t="shared" si="1057"/>
        <v>5.8711340206185563</v>
      </c>
      <c r="CQ217" s="546">
        <f t="shared" si="1058"/>
        <v>4.9146341463414638</v>
      </c>
      <c r="CR217" s="232">
        <f t="shared" si="1059"/>
        <v>569.5</v>
      </c>
      <c r="CS217" s="233">
        <f t="shared" si="1060"/>
        <v>403.00000000000006</v>
      </c>
      <c r="CT217" s="257">
        <v>98.12</v>
      </c>
      <c r="CU217" s="444"/>
      <c r="CV217" s="232">
        <f t="shared" si="1061"/>
        <v>2845.48</v>
      </c>
      <c r="CW217" s="233">
        <f t="shared" si="1062"/>
        <v>0</v>
      </c>
      <c r="CX217" s="257">
        <v>93.188679245283012</v>
      </c>
      <c r="CY217" s="444"/>
      <c r="CZ217" s="232">
        <f t="shared" si="1063"/>
        <v>5964.0754716981128</v>
      </c>
      <c r="DA217" s="233">
        <f t="shared" si="1064"/>
        <v>0</v>
      </c>
      <c r="DB217" s="257">
        <v>92.75</v>
      </c>
      <c r="DC217" s="444"/>
      <c r="DD217" s="232">
        <f t="shared" si="1065"/>
        <v>371</v>
      </c>
      <c r="DE217" s="233">
        <f t="shared" si="1066"/>
        <v>0</v>
      </c>
      <c r="DF217" s="232">
        <f t="shared" si="1067"/>
        <v>94.644901770083635</v>
      </c>
      <c r="DG217" s="233">
        <f t="shared" si="1068"/>
        <v>0</v>
      </c>
      <c r="DH217" s="232">
        <f t="shared" si="1069"/>
        <v>9180.5554716981133</v>
      </c>
      <c r="DI217" s="233">
        <f t="shared" si="1070"/>
        <v>0</v>
      </c>
      <c r="DJ217" s="232">
        <f t="shared" si="1071"/>
        <v>132</v>
      </c>
      <c r="DK217" s="233">
        <f t="shared" si="1072"/>
        <v>116</v>
      </c>
      <c r="DL217" s="232">
        <f t="shared" si="1073"/>
        <v>132</v>
      </c>
      <c r="DM217" s="233">
        <f t="shared" si="1074"/>
        <v>0</v>
      </c>
      <c r="DN217" s="545">
        <f t="shared" si="1075"/>
        <v>5.2803030303030303</v>
      </c>
      <c r="DO217" s="546">
        <f t="shared" si="1076"/>
        <v>4.5258620689655169</v>
      </c>
      <c r="DP217" s="232">
        <f t="shared" si="1077"/>
        <v>697</v>
      </c>
      <c r="DQ217" s="233">
        <f t="shared" si="1078"/>
        <v>525</v>
      </c>
      <c r="DR217" s="232">
        <f t="shared" si="1079"/>
        <v>98.377787664379639</v>
      </c>
      <c r="DS217" s="233">
        <f t="shared" si="1080"/>
        <v>0</v>
      </c>
      <c r="DT217" s="232">
        <f t="shared" si="1081"/>
        <v>12985.867971698113</v>
      </c>
      <c r="DU217" s="233">
        <f t="shared" si="1082"/>
        <v>0</v>
      </c>
      <c r="DV217" s="257">
        <v>10</v>
      </c>
      <c r="DW217" s="256">
        <v>28</v>
      </c>
      <c r="DX217" s="232">
        <f t="shared" si="1083"/>
        <v>10</v>
      </c>
      <c r="DY217" s="233">
        <f t="shared" si="1084"/>
        <v>0</v>
      </c>
      <c r="DZ217" s="257">
        <v>48</v>
      </c>
      <c r="EA217" s="444">
        <v>72</v>
      </c>
      <c r="EB217" s="232">
        <f t="shared" si="1085"/>
        <v>48</v>
      </c>
      <c r="EC217" s="233">
        <f t="shared" si="1086"/>
        <v>0</v>
      </c>
      <c r="ED217" s="257">
        <v>1</v>
      </c>
      <c r="EE217" s="444">
        <v>3</v>
      </c>
      <c r="EF217" s="232">
        <f t="shared" si="1087"/>
        <v>0</v>
      </c>
      <c r="EG217" s="233">
        <f t="shared" si="1088"/>
        <v>0</v>
      </c>
      <c r="EH217" s="225">
        <f t="shared" si="1089"/>
        <v>59</v>
      </c>
      <c r="EI217" s="233">
        <f t="shared" si="1090"/>
        <v>103</v>
      </c>
      <c r="EJ217" s="225">
        <f t="shared" si="1091"/>
        <v>59</v>
      </c>
      <c r="EK217" s="233">
        <f t="shared" si="1092"/>
        <v>0</v>
      </c>
      <c r="EL217" s="336">
        <v>4.0999999999999996</v>
      </c>
      <c r="EM217" s="445">
        <v>3.0178571428571428</v>
      </c>
      <c r="EN217" s="232">
        <f t="shared" si="1093"/>
        <v>41</v>
      </c>
      <c r="EO217" s="233">
        <f t="shared" si="1094"/>
        <v>84.5</v>
      </c>
      <c r="EP217" s="336">
        <v>4.1630434782608692</v>
      </c>
      <c r="EQ217" s="445">
        <v>3.4305555555555554</v>
      </c>
      <c r="ER217" s="232">
        <f t="shared" si="1095"/>
        <v>199.82608695652172</v>
      </c>
      <c r="ES217" s="233">
        <f t="shared" si="1096"/>
        <v>247</v>
      </c>
      <c r="ET217" s="336">
        <v>3</v>
      </c>
      <c r="EU217" s="445">
        <v>3.5</v>
      </c>
      <c r="EV217" s="232">
        <f t="shared" si="1097"/>
        <v>3</v>
      </c>
      <c r="EW217" s="233">
        <f t="shared" si="1098"/>
        <v>10.5</v>
      </c>
      <c r="EX217" s="545">
        <f t="shared" si="1099"/>
        <v>4.1326455416359611</v>
      </c>
      <c r="EY217" s="546">
        <f t="shared" si="1100"/>
        <v>3.320388349514563</v>
      </c>
      <c r="EZ217" s="232">
        <f t="shared" si="1101"/>
        <v>243.82608695652169</v>
      </c>
      <c r="FA217" s="233">
        <f t="shared" si="1102"/>
        <v>342</v>
      </c>
      <c r="FB217" s="257">
        <v>108.29629629629629</v>
      </c>
      <c r="FC217" s="444"/>
      <c r="FD217" s="232">
        <f t="shared" si="1103"/>
        <v>1082.9629629629628</v>
      </c>
      <c r="FE217" s="233">
        <f t="shared" si="1104"/>
        <v>0</v>
      </c>
      <c r="FF217" s="257">
        <v>84.978260869565219</v>
      </c>
      <c r="FG217" s="444"/>
      <c r="FH217" s="232">
        <f t="shared" si="1105"/>
        <v>4078.9565217391305</v>
      </c>
      <c r="FI217" s="233">
        <f t="shared" si="1106"/>
        <v>0</v>
      </c>
      <c r="FJ217" s="257"/>
      <c r="FK217" s="444"/>
      <c r="FL217" s="232">
        <f t="shared" si="1107"/>
        <v>0</v>
      </c>
      <c r="FM217" s="233">
        <f t="shared" si="1108"/>
        <v>0</v>
      </c>
      <c r="FN217" s="232">
        <f t="shared" si="1109"/>
        <v>87.490160757662608</v>
      </c>
      <c r="FO217" s="233">
        <f t="shared" si="1110"/>
        <v>0</v>
      </c>
      <c r="FP217" s="232">
        <f t="shared" si="1111"/>
        <v>5161.9194847020935</v>
      </c>
      <c r="FQ217" s="233">
        <f t="shared" si="1112"/>
        <v>0</v>
      </c>
      <c r="FR217" s="254"/>
      <c r="FS217" s="253"/>
      <c r="FT217" s="232">
        <f t="shared" si="1113"/>
        <v>0</v>
      </c>
      <c r="FU217" s="233">
        <f t="shared" si="1114"/>
        <v>0</v>
      </c>
      <c r="FV217" s="254"/>
      <c r="FW217" s="253"/>
      <c r="FX217" s="232">
        <f t="shared" si="1115"/>
        <v>0</v>
      </c>
      <c r="FY217" s="233">
        <f t="shared" si="1116"/>
        <v>0</v>
      </c>
      <c r="FZ217" s="254"/>
      <c r="GA217" s="253"/>
      <c r="GB217" s="232">
        <f t="shared" si="1117"/>
        <v>0</v>
      </c>
      <c r="GC217" s="233">
        <f t="shared" si="1118"/>
        <v>0</v>
      </c>
      <c r="GD217" s="249">
        <f t="shared" si="1119"/>
        <v>59</v>
      </c>
      <c r="GE217" s="233">
        <f t="shared" si="1120"/>
        <v>65</v>
      </c>
      <c r="GF217" s="232">
        <f t="shared" si="1121"/>
        <v>59</v>
      </c>
      <c r="GG217" s="233">
        <f t="shared" si="1122"/>
        <v>0</v>
      </c>
      <c r="GH217" s="232">
        <f t="shared" si="1123"/>
        <v>295.5</v>
      </c>
      <c r="GI217" s="233">
        <f t="shared" si="1124"/>
        <v>270.5</v>
      </c>
      <c r="GJ217" s="232">
        <f t="shared" si="1125"/>
        <v>6178.4429629629622</v>
      </c>
      <c r="GK217" s="233" t="str">
        <f t="shared" si="1126"/>
        <v/>
      </c>
      <c r="GL217" s="249">
        <f t="shared" si="1127"/>
        <v>127</v>
      </c>
      <c r="GM217" s="233">
        <f t="shared" si="1128"/>
        <v>146</v>
      </c>
      <c r="GN217" s="232">
        <f t="shared" si="1129"/>
        <v>127</v>
      </c>
      <c r="GO217" s="233">
        <f t="shared" si="1130"/>
        <v>0</v>
      </c>
      <c r="GP217" s="232">
        <f t="shared" si="1131"/>
        <v>628.32608695652175</v>
      </c>
      <c r="GQ217" s="233">
        <f t="shared" si="1132"/>
        <v>565.5</v>
      </c>
      <c r="GR217" s="232">
        <f t="shared" si="1133"/>
        <v>11598.344493437244</v>
      </c>
      <c r="GS217" s="233">
        <f t="shared" si="1134"/>
        <v>0</v>
      </c>
      <c r="GT217" s="249">
        <f t="shared" si="1135"/>
        <v>186</v>
      </c>
      <c r="GU217" s="233">
        <f t="shared" si="1136"/>
        <v>211</v>
      </c>
      <c r="GV217" s="232">
        <f t="shared" si="1137"/>
        <v>186</v>
      </c>
      <c r="GW217" s="233">
        <f t="shared" si="1138"/>
        <v>0</v>
      </c>
      <c r="GX217" s="232">
        <f t="shared" si="1139"/>
        <v>923.82608695652175</v>
      </c>
      <c r="GY217" s="233">
        <f t="shared" si="1140"/>
        <v>836</v>
      </c>
      <c r="GZ217" s="232">
        <f t="shared" si="1141"/>
        <v>17776.787456400205</v>
      </c>
      <c r="HA217" s="233" t="str">
        <f t="shared" si="1142"/>
        <v/>
      </c>
      <c r="HB217" s="249">
        <f t="shared" si="1143"/>
        <v>5</v>
      </c>
      <c r="HC217" s="233">
        <f t="shared" si="1144"/>
        <v>8</v>
      </c>
      <c r="HD217" s="232">
        <f t="shared" si="1145"/>
        <v>4</v>
      </c>
      <c r="HE217" s="233">
        <f t="shared" si="1146"/>
        <v>0</v>
      </c>
      <c r="HF217" s="232">
        <f t="shared" si="1147"/>
        <v>17</v>
      </c>
      <c r="HG217" s="233">
        <f t="shared" si="1148"/>
        <v>31</v>
      </c>
      <c r="HH217" s="232">
        <f t="shared" si="1149"/>
        <v>371</v>
      </c>
      <c r="HI217" s="233" t="str">
        <f t="shared" si="1150"/>
        <v/>
      </c>
      <c r="HJ217" s="249">
        <f t="shared" si="1151"/>
        <v>940.82608695652175</v>
      </c>
      <c r="HK217" s="233">
        <f t="shared" si="1152"/>
        <v>867</v>
      </c>
      <c r="HL217" s="232">
        <f t="shared" si="1153"/>
        <v>18147.787456400205</v>
      </c>
      <c r="HM217" s="232" t="str">
        <f t="shared" si="1154"/>
        <v/>
      </c>
    </row>
    <row r="218" spans="1:221" ht="15">
      <c r="A218" s="439" t="s">
        <v>42</v>
      </c>
      <c r="B218" s="440" t="s">
        <v>875</v>
      </c>
      <c r="C218" s="447" t="s">
        <v>913</v>
      </c>
      <c r="D218" s="442">
        <v>198668</v>
      </c>
      <c r="E218" s="350">
        <v>9</v>
      </c>
      <c r="F218" s="332">
        <v>204</v>
      </c>
      <c r="G218" s="253">
        <v>216</v>
      </c>
      <c r="H218" s="254">
        <v>9</v>
      </c>
      <c r="I218" s="743">
        <v>12</v>
      </c>
      <c r="J218" s="232">
        <f t="shared" si="1006"/>
        <v>195</v>
      </c>
      <c r="K218" s="233">
        <f t="shared" si="1007"/>
        <v>204</v>
      </c>
      <c r="L218" s="333">
        <v>68.265420560747657</v>
      </c>
      <c r="M218" s="333">
        <v>68.265420560747657</v>
      </c>
      <c r="N218" s="232">
        <f t="shared" si="1155"/>
        <v>195</v>
      </c>
      <c r="O218" s="233">
        <f t="shared" si="1008"/>
        <v>204</v>
      </c>
      <c r="P218" s="232">
        <f t="shared" si="1009"/>
        <v>195</v>
      </c>
      <c r="Q218" s="233">
        <f t="shared" si="1010"/>
        <v>0</v>
      </c>
      <c r="R218" s="254">
        <v>38</v>
      </c>
      <c r="S218" s="443">
        <v>30</v>
      </c>
      <c r="T218" s="232">
        <f t="shared" si="1011"/>
        <v>38</v>
      </c>
      <c r="U218" s="233">
        <f t="shared" si="1012"/>
        <v>0</v>
      </c>
      <c r="V218" s="257">
        <v>9</v>
      </c>
      <c r="W218" s="444">
        <v>9</v>
      </c>
      <c r="X218" s="232">
        <f t="shared" si="1013"/>
        <v>9</v>
      </c>
      <c r="Y218" s="233">
        <f t="shared" si="1014"/>
        <v>0</v>
      </c>
      <c r="Z218" s="257"/>
      <c r="AA218" s="444"/>
      <c r="AB218" s="232">
        <f t="shared" si="1015"/>
        <v>0</v>
      </c>
      <c r="AC218" s="233">
        <f t="shared" si="1016"/>
        <v>0</v>
      </c>
      <c r="AD218" s="225">
        <f t="shared" si="1017"/>
        <v>47</v>
      </c>
      <c r="AE218" s="233">
        <f t="shared" si="1018"/>
        <v>39</v>
      </c>
      <c r="AF218" s="225">
        <f t="shared" si="1019"/>
        <v>47</v>
      </c>
      <c r="AG218" s="233">
        <f t="shared" si="1020"/>
        <v>0</v>
      </c>
      <c r="AH218" s="245">
        <v>2.6184210526315788</v>
      </c>
      <c r="AI218" s="445">
        <v>2.95</v>
      </c>
      <c r="AJ218" s="232">
        <f t="shared" si="1021"/>
        <v>99.5</v>
      </c>
      <c r="AK218" s="233">
        <f t="shared" si="1022"/>
        <v>88.5</v>
      </c>
      <c r="AL218" s="245">
        <v>2.1111111111111112</v>
      </c>
      <c r="AM218" s="445">
        <v>1.5555555555555556</v>
      </c>
      <c r="AN218" s="232">
        <f t="shared" si="1023"/>
        <v>19</v>
      </c>
      <c r="AO218" s="233">
        <f t="shared" si="1024"/>
        <v>14</v>
      </c>
      <c r="AP218" s="245"/>
      <c r="AQ218" s="445"/>
      <c r="AR218" s="232">
        <f t="shared" si="1025"/>
        <v>0</v>
      </c>
      <c r="AS218" s="233">
        <f t="shared" si="1026"/>
        <v>0</v>
      </c>
      <c r="AT218" s="545">
        <f t="shared" si="1027"/>
        <v>2.521276595744681</v>
      </c>
      <c r="AU218" s="546">
        <f t="shared" si="1028"/>
        <v>2.6282051282051282</v>
      </c>
      <c r="AV218" s="232">
        <f t="shared" si="1029"/>
        <v>118.5</v>
      </c>
      <c r="AW218" s="233">
        <f t="shared" si="1030"/>
        <v>102.5</v>
      </c>
      <c r="AX218" s="257">
        <v>83.857142857142861</v>
      </c>
      <c r="AY218" s="444"/>
      <c r="AZ218" s="232">
        <f t="shared" si="1031"/>
        <v>3186.5714285714289</v>
      </c>
      <c r="BA218" s="233">
        <f t="shared" si="1032"/>
        <v>0</v>
      </c>
      <c r="BB218" s="257">
        <v>80</v>
      </c>
      <c r="BC218" s="444"/>
      <c r="BD218" s="232">
        <f t="shared" si="1033"/>
        <v>720</v>
      </c>
      <c r="BE218" s="233">
        <f t="shared" si="1034"/>
        <v>0</v>
      </c>
      <c r="BF218" s="254"/>
      <c r="BG218" s="253"/>
      <c r="BH218" s="232">
        <f t="shared" si="1035"/>
        <v>0</v>
      </c>
      <c r="BI218" s="233">
        <f t="shared" si="1036"/>
        <v>0</v>
      </c>
      <c r="BJ218" s="232">
        <f t="shared" si="1037"/>
        <v>83.118541033434653</v>
      </c>
      <c r="BK218" s="233">
        <f t="shared" si="1038"/>
        <v>0</v>
      </c>
      <c r="BL218" s="232">
        <f t="shared" si="1039"/>
        <v>3906.5714285714289</v>
      </c>
      <c r="BM218" s="233">
        <f t="shared" si="1040"/>
        <v>0</v>
      </c>
      <c r="BN218" s="257">
        <v>64</v>
      </c>
      <c r="BO218" s="256">
        <v>65</v>
      </c>
      <c r="BP218" s="232">
        <f t="shared" si="1041"/>
        <v>64</v>
      </c>
      <c r="BQ218" s="233">
        <f t="shared" si="1042"/>
        <v>0</v>
      </c>
      <c r="BR218" s="257">
        <v>34</v>
      </c>
      <c r="BS218" s="444">
        <v>34</v>
      </c>
      <c r="BT218" s="232">
        <f t="shared" si="1043"/>
        <v>34</v>
      </c>
      <c r="BU218" s="233">
        <f t="shared" si="1044"/>
        <v>0</v>
      </c>
      <c r="BV218" s="257"/>
      <c r="BW218" s="444"/>
      <c r="BX218" s="232">
        <f t="shared" si="1045"/>
        <v>0</v>
      </c>
      <c r="BY218" s="233">
        <f t="shared" si="1046"/>
        <v>0</v>
      </c>
      <c r="BZ218" s="225">
        <f t="shared" si="1047"/>
        <v>98</v>
      </c>
      <c r="CA218" s="233">
        <f t="shared" si="1048"/>
        <v>99</v>
      </c>
      <c r="CB218" s="225">
        <f t="shared" si="1049"/>
        <v>98</v>
      </c>
      <c r="CC218" s="233">
        <f t="shared" si="1050"/>
        <v>0</v>
      </c>
      <c r="CD218" s="336">
        <v>3.5859375</v>
      </c>
      <c r="CE218" s="445">
        <v>4.1230769230769226</v>
      </c>
      <c r="CF218" s="232">
        <f t="shared" si="1051"/>
        <v>229.5</v>
      </c>
      <c r="CG218" s="233">
        <f t="shared" si="1052"/>
        <v>268</v>
      </c>
      <c r="CH218" s="336">
        <v>5.3235294117647056</v>
      </c>
      <c r="CI218" s="445">
        <v>4.75</v>
      </c>
      <c r="CJ218" s="232">
        <f t="shared" si="1053"/>
        <v>181</v>
      </c>
      <c r="CK218" s="233">
        <f t="shared" si="1054"/>
        <v>161.5</v>
      </c>
      <c r="CL218" s="336"/>
      <c r="CM218" s="445"/>
      <c r="CN218" s="232">
        <f t="shared" si="1055"/>
        <v>0</v>
      </c>
      <c r="CO218" s="233">
        <f t="shared" si="1056"/>
        <v>0</v>
      </c>
      <c r="CP218" s="232">
        <f t="shared" si="1057"/>
        <v>4.1887755102040813</v>
      </c>
      <c r="CQ218" s="546">
        <f t="shared" si="1058"/>
        <v>4.3383838383838382</v>
      </c>
      <c r="CR218" s="232">
        <f t="shared" si="1059"/>
        <v>410.5</v>
      </c>
      <c r="CS218" s="233">
        <f t="shared" si="1060"/>
        <v>429.5</v>
      </c>
      <c r="CT218" s="257">
        <v>82.84905660377359</v>
      </c>
      <c r="CU218" s="444"/>
      <c r="CV218" s="232">
        <f t="shared" si="1061"/>
        <v>5302.3396226415098</v>
      </c>
      <c r="CW218" s="233">
        <f t="shared" si="1062"/>
        <v>0</v>
      </c>
      <c r="CX218" s="257">
        <v>82.115384615384613</v>
      </c>
      <c r="CY218" s="444"/>
      <c r="CZ218" s="232">
        <f t="shared" si="1063"/>
        <v>2791.9230769230767</v>
      </c>
      <c r="DA218" s="233">
        <f t="shared" si="1064"/>
        <v>0</v>
      </c>
      <c r="DB218" s="257"/>
      <c r="DC218" s="444"/>
      <c r="DD218" s="232">
        <f t="shared" si="1065"/>
        <v>0</v>
      </c>
      <c r="DE218" s="233">
        <f t="shared" si="1066"/>
        <v>0</v>
      </c>
      <c r="DF218" s="232">
        <f t="shared" si="1067"/>
        <v>82.594517342495777</v>
      </c>
      <c r="DG218" s="233">
        <f t="shared" si="1068"/>
        <v>0</v>
      </c>
      <c r="DH218" s="232">
        <f t="shared" si="1069"/>
        <v>8094.262699564586</v>
      </c>
      <c r="DI218" s="233">
        <f t="shared" si="1070"/>
        <v>0</v>
      </c>
      <c r="DJ218" s="232">
        <f t="shared" si="1071"/>
        <v>145</v>
      </c>
      <c r="DK218" s="233">
        <f t="shared" si="1072"/>
        <v>138</v>
      </c>
      <c r="DL218" s="232">
        <f t="shared" si="1073"/>
        <v>145</v>
      </c>
      <c r="DM218" s="233">
        <f t="shared" si="1074"/>
        <v>0</v>
      </c>
      <c r="DN218" s="545">
        <f t="shared" si="1075"/>
        <v>3.6482758620689655</v>
      </c>
      <c r="DO218" s="546">
        <f t="shared" si="1076"/>
        <v>3.8550724637681157</v>
      </c>
      <c r="DP218" s="232">
        <f t="shared" si="1077"/>
        <v>529</v>
      </c>
      <c r="DQ218" s="233">
        <f t="shared" si="1078"/>
        <v>532</v>
      </c>
      <c r="DR218" s="232">
        <f t="shared" si="1079"/>
        <v>82.764373297489755</v>
      </c>
      <c r="DS218" s="233">
        <f t="shared" si="1080"/>
        <v>0</v>
      </c>
      <c r="DT218" s="232">
        <f t="shared" si="1081"/>
        <v>12000.834128136014</v>
      </c>
      <c r="DU218" s="233">
        <f t="shared" si="1082"/>
        <v>0</v>
      </c>
      <c r="DV218" s="257">
        <v>27</v>
      </c>
      <c r="DW218" s="256">
        <v>35</v>
      </c>
      <c r="DX218" s="232">
        <f t="shared" si="1083"/>
        <v>27</v>
      </c>
      <c r="DY218" s="233">
        <f t="shared" si="1084"/>
        <v>0</v>
      </c>
      <c r="DZ218" s="257">
        <v>23</v>
      </c>
      <c r="EA218" s="444">
        <v>30</v>
      </c>
      <c r="EB218" s="232">
        <f t="shared" si="1085"/>
        <v>23</v>
      </c>
      <c r="EC218" s="233">
        <f t="shared" si="1086"/>
        <v>0</v>
      </c>
      <c r="ED218" s="257"/>
      <c r="EE218" s="444">
        <v>1</v>
      </c>
      <c r="EF218" s="232">
        <f t="shared" si="1087"/>
        <v>0</v>
      </c>
      <c r="EG218" s="233">
        <f t="shared" si="1088"/>
        <v>0</v>
      </c>
      <c r="EH218" s="225">
        <f t="shared" si="1089"/>
        <v>50</v>
      </c>
      <c r="EI218" s="233">
        <f t="shared" si="1090"/>
        <v>66</v>
      </c>
      <c r="EJ218" s="225">
        <f t="shared" si="1091"/>
        <v>50</v>
      </c>
      <c r="EK218" s="233">
        <f t="shared" si="1092"/>
        <v>0</v>
      </c>
      <c r="EL218" s="336">
        <v>2.7962962962962963</v>
      </c>
      <c r="EM218" s="445">
        <v>2.6857142857142855</v>
      </c>
      <c r="EN218" s="232">
        <f t="shared" si="1093"/>
        <v>75.5</v>
      </c>
      <c r="EO218" s="233">
        <f t="shared" si="1094"/>
        <v>93.999999999999986</v>
      </c>
      <c r="EP218" s="336">
        <v>3.5</v>
      </c>
      <c r="EQ218" s="445">
        <v>3.8333333333333335</v>
      </c>
      <c r="ER218" s="232">
        <f t="shared" si="1095"/>
        <v>80.5</v>
      </c>
      <c r="ES218" s="233">
        <f t="shared" si="1096"/>
        <v>115</v>
      </c>
      <c r="ET218" s="336"/>
      <c r="EU218" s="445">
        <v>5</v>
      </c>
      <c r="EV218" s="232">
        <f t="shared" si="1097"/>
        <v>0</v>
      </c>
      <c r="EW218" s="233">
        <f t="shared" si="1098"/>
        <v>5</v>
      </c>
      <c r="EX218" s="545">
        <f t="shared" si="1099"/>
        <v>3.12</v>
      </c>
      <c r="EY218" s="546">
        <f t="shared" si="1100"/>
        <v>3.2424242424242422</v>
      </c>
      <c r="EZ218" s="232">
        <f t="shared" si="1101"/>
        <v>156</v>
      </c>
      <c r="FA218" s="233">
        <f t="shared" si="1102"/>
        <v>214</v>
      </c>
      <c r="FB218" s="257">
        <v>76.361111111111114</v>
      </c>
      <c r="FC218" s="444"/>
      <c r="FD218" s="232">
        <f t="shared" si="1103"/>
        <v>2061.75</v>
      </c>
      <c r="FE218" s="233">
        <f t="shared" si="1104"/>
        <v>0</v>
      </c>
      <c r="FF218" s="257">
        <v>76.2</v>
      </c>
      <c r="FG218" s="444"/>
      <c r="FH218" s="232">
        <f t="shared" si="1105"/>
        <v>1752.6000000000001</v>
      </c>
      <c r="FI218" s="233">
        <f t="shared" si="1106"/>
        <v>0</v>
      </c>
      <c r="FJ218" s="257">
        <v>63</v>
      </c>
      <c r="FK218" s="444"/>
      <c r="FL218" s="232">
        <f t="shared" si="1107"/>
        <v>0</v>
      </c>
      <c r="FM218" s="233">
        <f t="shared" si="1108"/>
        <v>0</v>
      </c>
      <c r="FN218" s="232">
        <f t="shared" si="1109"/>
        <v>76.287000000000006</v>
      </c>
      <c r="FO218" s="233">
        <f t="shared" si="1110"/>
        <v>0</v>
      </c>
      <c r="FP218" s="232">
        <f t="shared" si="1111"/>
        <v>3814.3500000000004</v>
      </c>
      <c r="FQ218" s="233">
        <f t="shared" si="1112"/>
        <v>0</v>
      </c>
      <c r="FR218" s="254"/>
      <c r="FS218" s="253"/>
      <c r="FT218" s="232">
        <f t="shared" si="1113"/>
        <v>0</v>
      </c>
      <c r="FU218" s="233">
        <f t="shared" si="1114"/>
        <v>0</v>
      </c>
      <c r="FV218" s="254"/>
      <c r="FW218" s="253"/>
      <c r="FX218" s="232">
        <f t="shared" si="1115"/>
        <v>0</v>
      </c>
      <c r="FY218" s="233">
        <f t="shared" si="1116"/>
        <v>0</v>
      </c>
      <c r="FZ218" s="254"/>
      <c r="GA218" s="253"/>
      <c r="GB218" s="232">
        <f t="shared" si="1117"/>
        <v>0</v>
      </c>
      <c r="GC218" s="233">
        <f t="shared" si="1118"/>
        <v>0</v>
      </c>
      <c r="GD218" s="249">
        <f t="shared" si="1119"/>
        <v>129</v>
      </c>
      <c r="GE218" s="233">
        <f t="shared" si="1120"/>
        <v>130</v>
      </c>
      <c r="GF218" s="232">
        <f t="shared" si="1121"/>
        <v>129</v>
      </c>
      <c r="GG218" s="233">
        <f t="shared" si="1122"/>
        <v>0</v>
      </c>
      <c r="GH218" s="232">
        <f t="shared" si="1123"/>
        <v>404.5</v>
      </c>
      <c r="GI218" s="233">
        <f t="shared" si="1124"/>
        <v>450.5</v>
      </c>
      <c r="GJ218" s="232">
        <f t="shared" si="1125"/>
        <v>10550.661051212939</v>
      </c>
      <c r="GK218" s="233" t="str">
        <f t="shared" si="1126"/>
        <v/>
      </c>
      <c r="GL218" s="249">
        <f t="shared" si="1127"/>
        <v>66</v>
      </c>
      <c r="GM218" s="233">
        <f t="shared" si="1128"/>
        <v>73</v>
      </c>
      <c r="GN218" s="232">
        <f t="shared" si="1129"/>
        <v>66</v>
      </c>
      <c r="GO218" s="233">
        <f t="shared" si="1130"/>
        <v>0</v>
      </c>
      <c r="GP218" s="232">
        <f t="shared" si="1131"/>
        <v>280.5</v>
      </c>
      <c r="GQ218" s="233">
        <f t="shared" si="1132"/>
        <v>290.5</v>
      </c>
      <c r="GR218" s="232">
        <f t="shared" si="1133"/>
        <v>5264.5230769230766</v>
      </c>
      <c r="GS218" s="233">
        <f t="shared" si="1134"/>
        <v>0</v>
      </c>
      <c r="GT218" s="249">
        <f t="shared" si="1135"/>
        <v>195</v>
      </c>
      <c r="GU218" s="233">
        <f t="shared" si="1136"/>
        <v>203</v>
      </c>
      <c r="GV218" s="232">
        <f t="shared" si="1137"/>
        <v>195</v>
      </c>
      <c r="GW218" s="233">
        <f t="shared" si="1138"/>
        <v>0</v>
      </c>
      <c r="GX218" s="232">
        <f t="shared" si="1139"/>
        <v>685</v>
      </c>
      <c r="GY218" s="233">
        <f t="shared" si="1140"/>
        <v>741</v>
      </c>
      <c r="GZ218" s="232">
        <f t="shared" si="1141"/>
        <v>15815.184128136016</v>
      </c>
      <c r="HA218" s="233" t="str">
        <f t="shared" si="1142"/>
        <v/>
      </c>
      <c r="HB218" s="249">
        <f t="shared" si="1143"/>
        <v>0</v>
      </c>
      <c r="HC218" s="233">
        <f t="shared" si="1144"/>
        <v>1</v>
      </c>
      <c r="HD218" s="232">
        <f t="shared" si="1145"/>
        <v>0</v>
      </c>
      <c r="HE218" s="233">
        <f t="shared" si="1146"/>
        <v>0</v>
      </c>
      <c r="HF218" s="232" t="str">
        <f t="shared" si="1147"/>
        <v/>
      </c>
      <c r="HG218" s="233">
        <f t="shared" si="1148"/>
        <v>5</v>
      </c>
      <c r="HH218" s="232" t="str">
        <f t="shared" si="1149"/>
        <v/>
      </c>
      <c r="HI218" s="233" t="str">
        <f t="shared" si="1150"/>
        <v/>
      </c>
      <c r="HJ218" s="249">
        <f t="shared" si="1151"/>
        <v>685</v>
      </c>
      <c r="HK218" s="233">
        <f t="shared" si="1152"/>
        <v>746</v>
      </c>
      <c r="HL218" s="232">
        <f t="shared" si="1153"/>
        <v>15815.184128136014</v>
      </c>
      <c r="HM218" s="232" t="str">
        <f t="shared" si="1154"/>
        <v/>
      </c>
    </row>
    <row r="219" spans="1:221" ht="15">
      <c r="A219" s="439" t="s">
        <v>42</v>
      </c>
      <c r="B219" s="440" t="s">
        <v>876</v>
      </c>
      <c r="C219" s="441"/>
      <c r="D219" s="442">
        <v>198710</v>
      </c>
      <c r="E219" s="350">
        <v>9</v>
      </c>
      <c r="F219" s="332">
        <v>224</v>
      </c>
      <c r="G219" s="253">
        <v>312</v>
      </c>
      <c r="H219" s="254">
        <v>12</v>
      </c>
      <c r="I219" s="743">
        <v>55</v>
      </c>
      <c r="J219" s="232">
        <f t="shared" si="1006"/>
        <v>212</v>
      </c>
      <c r="K219" s="233">
        <f t="shared" si="1007"/>
        <v>257</v>
      </c>
      <c r="L219" s="333">
        <v>68.296558704453446</v>
      </c>
      <c r="M219" s="333">
        <v>68.296558704453446</v>
      </c>
      <c r="N219" s="232">
        <f t="shared" si="1155"/>
        <v>212</v>
      </c>
      <c r="O219" s="233">
        <f t="shared" si="1008"/>
        <v>257</v>
      </c>
      <c r="P219" s="232">
        <f t="shared" si="1009"/>
        <v>212</v>
      </c>
      <c r="Q219" s="233">
        <f t="shared" si="1010"/>
        <v>0</v>
      </c>
      <c r="R219" s="254">
        <v>38</v>
      </c>
      <c r="S219" s="443">
        <v>25</v>
      </c>
      <c r="T219" s="232">
        <f t="shared" si="1011"/>
        <v>38</v>
      </c>
      <c r="U219" s="233">
        <f t="shared" si="1012"/>
        <v>0</v>
      </c>
      <c r="V219" s="257">
        <v>8</v>
      </c>
      <c r="W219" s="444">
        <v>10</v>
      </c>
      <c r="X219" s="232">
        <f t="shared" si="1013"/>
        <v>8</v>
      </c>
      <c r="Y219" s="233">
        <f t="shared" si="1014"/>
        <v>0</v>
      </c>
      <c r="Z219" s="257"/>
      <c r="AA219" s="444"/>
      <c r="AB219" s="232">
        <f t="shared" si="1015"/>
        <v>0</v>
      </c>
      <c r="AC219" s="233">
        <f t="shared" si="1016"/>
        <v>0</v>
      </c>
      <c r="AD219" s="225">
        <f t="shared" si="1017"/>
        <v>46</v>
      </c>
      <c r="AE219" s="233">
        <f t="shared" si="1018"/>
        <v>35</v>
      </c>
      <c r="AF219" s="225">
        <f t="shared" si="1019"/>
        <v>46</v>
      </c>
      <c r="AG219" s="233">
        <f t="shared" si="1020"/>
        <v>0</v>
      </c>
      <c r="AH219" s="245">
        <v>2.1315789473684212</v>
      </c>
      <c r="AI219" s="445">
        <v>2.42</v>
      </c>
      <c r="AJ219" s="232">
        <f t="shared" si="1021"/>
        <v>81</v>
      </c>
      <c r="AK219" s="233">
        <f t="shared" si="1022"/>
        <v>60.5</v>
      </c>
      <c r="AL219" s="245">
        <v>3.0625</v>
      </c>
      <c r="AM219" s="445">
        <v>3.75</v>
      </c>
      <c r="AN219" s="232">
        <f t="shared" si="1023"/>
        <v>24.5</v>
      </c>
      <c r="AO219" s="233">
        <f t="shared" si="1024"/>
        <v>37.5</v>
      </c>
      <c r="AP219" s="245"/>
      <c r="AQ219" s="445"/>
      <c r="AR219" s="232">
        <f t="shared" si="1025"/>
        <v>0</v>
      </c>
      <c r="AS219" s="233">
        <f t="shared" si="1026"/>
        <v>0</v>
      </c>
      <c r="AT219" s="545">
        <f t="shared" si="1027"/>
        <v>2.2934782608695654</v>
      </c>
      <c r="AU219" s="546">
        <f t="shared" si="1028"/>
        <v>2.8</v>
      </c>
      <c r="AV219" s="232">
        <f t="shared" si="1029"/>
        <v>105.50000000000001</v>
      </c>
      <c r="AW219" s="233">
        <f t="shared" si="1030"/>
        <v>98</v>
      </c>
      <c r="AX219" s="257">
        <v>83.608695652173907</v>
      </c>
      <c r="AY219" s="444"/>
      <c r="AZ219" s="232">
        <f t="shared" si="1031"/>
        <v>3177.1304347826085</v>
      </c>
      <c r="BA219" s="233">
        <f t="shared" si="1032"/>
        <v>0</v>
      </c>
      <c r="BB219" s="257">
        <v>89.125</v>
      </c>
      <c r="BC219" s="444"/>
      <c r="BD219" s="232">
        <f t="shared" si="1033"/>
        <v>713</v>
      </c>
      <c r="BE219" s="233">
        <f t="shared" si="1034"/>
        <v>0</v>
      </c>
      <c r="BF219" s="254">
        <v>77.5625</v>
      </c>
      <c r="BG219" s="253"/>
      <c r="BH219" s="232">
        <f t="shared" si="1035"/>
        <v>0</v>
      </c>
      <c r="BI219" s="233">
        <f t="shared" si="1036"/>
        <v>0</v>
      </c>
      <c r="BJ219" s="232">
        <f t="shared" si="1037"/>
        <v>84.568052930056709</v>
      </c>
      <c r="BK219" s="233">
        <f t="shared" si="1038"/>
        <v>0</v>
      </c>
      <c r="BL219" s="232">
        <f t="shared" si="1039"/>
        <v>3890.1304347826085</v>
      </c>
      <c r="BM219" s="233">
        <f t="shared" si="1040"/>
        <v>0</v>
      </c>
      <c r="BN219" s="257">
        <v>93</v>
      </c>
      <c r="BO219" s="256">
        <v>120</v>
      </c>
      <c r="BP219" s="232">
        <f t="shared" si="1041"/>
        <v>93</v>
      </c>
      <c r="BQ219" s="233">
        <f t="shared" si="1042"/>
        <v>0</v>
      </c>
      <c r="BR219" s="257">
        <v>58</v>
      </c>
      <c r="BS219" s="444">
        <v>59</v>
      </c>
      <c r="BT219" s="232">
        <f t="shared" si="1043"/>
        <v>58</v>
      </c>
      <c r="BU219" s="233">
        <f t="shared" si="1044"/>
        <v>0</v>
      </c>
      <c r="BV219" s="257"/>
      <c r="BW219" s="444">
        <v>2</v>
      </c>
      <c r="BX219" s="232">
        <f t="shared" si="1045"/>
        <v>0</v>
      </c>
      <c r="BY219" s="233">
        <f t="shared" si="1046"/>
        <v>0</v>
      </c>
      <c r="BZ219" s="225">
        <f t="shared" si="1047"/>
        <v>151</v>
      </c>
      <c r="CA219" s="233">
        <f t="shared" si="1048"/>
        <v>181</v>
      </c>
      <c r="CB219" s="225">
        <f t="shared" si="1049"/>
        <v>151</v>
      </c>
      <c r="CC219" s="233">
        <f t="shared" si="1050"/>
        <v>0</v>
      </c>
      <c r="CD219" s="336">
        <v>4.924731182795699</v>
      </c>
      <c r="CE219" s="445">
        <v>3.7833333333333332</v>
      </c>
      <c r="CF219" s="232">
        <f t="shared" si="1051"/>
        <v>458</v>
      </c>
      <c r="CG219" s="233">
        <f t="shared" si="1052"/>
        <v>454</v>
      </c>
      <c r="CH219" s="336">
        <v>5.6293103448275863</v>
      </c>
      <c r="CI219" s="445">
        <v>4.5847457627118642</v>
      </c>
      <c r="CJ219" s="232">
        <f t="shared" si="1053"/>
        <v>326.5</v>
      </c>
      <c r="CK219" s="233">
        <f t="shared" si="1054"/>
        <v>270.5</v>
      </c>
      <c r="CL219" s="336"/>
      <c r="CM219" s="445">
        <v>8.5</v>
      </c>
      <c r="CN219" s="232">
        <f t="shared" si="1055"/>
        <v>0</v>
      </c>
      <c r="CO219" s="233">
        <f t="shared" si="1056"/>
        <v>17</v>
      </c>
      <c r="CP219" s="232">
        <f t="shared" si="1057"/>
        <v>5.1953642384105958</v>
      </c>
      <c r="CQ219" s="546">
        <f t="shared" si="1058"/>
        <v>4.096685082872928</v>
      </c>
      <c r="CR219" s="232">
        <f t="shared" si="1059"/>
        <v>784.5</v>
      </c>
      <c r="CS219" s="233">
        <f t="shared" si="1060"/>
        <v>741.5</v>
      </c>
      <c r="CT219" s="257">
        <v>76.471428571428575</v>
      </c>
      <c r="CU219" s="444"/>
      <c r="CV219" s="232">
        <f t="shared" si="1061"/>
        <v>7111.8428571428576</v>
      </c>
      <c r="CW219" s="233">
        <f t="shared" si="1062"/>
        <v>0</v>
      </c>
      <c r="CX219" s="257">
        <v>78.361111111111114</v>
      </c>
      <c r="CY219" s="444"/>
      <c r="CZ219" s="232">
        <f t="shared" si="1063"/>
        <v>4544.9444444444443</v>
      </c>
      <c r="DA219" s="233">
        <f t="shared" si="1064"/>
        <v>0</v>
      </c>
      <c r="DB219" s="257"/>
      <c r="DC219" s="444"/>
      <c r="DD219" s="232">
        <f t="shared" si="1065"/>
        <v>0</v>
      </c>
      <c r="DE219" s="233">
        <f t="shared" si="1066"/>
        <v>0</v>
      </c>
      <c r="DF219" s="232">
        <f t="shared" si="1067"/>
        <v>77.19726689792914</v>
      </c>
      <c r="DG219" s="233">
        <f t="shared" si="1068"/>
        <v>0</v>
      </c>
      <c r="DH219" s="232">
        <f t="shared" si="1069"/>
        <v>11656.787301587299</v>
      </c>
      <c r="DI219" s="233">
        <f t="shared" si="1070"/>
        <v>0</v>
      </c>
      <c r="DJ219" s="232">
        <f t="shared" si="1071"/>
        <v>197</v>
      </c>
      <c r="DK219" s="233">
        <f t="shared" si="1072"/>
        <v>216</v>
      </c>
      <c r="DL219" s="232">
        <f t="shared" si="1073"/>
        <v>197</v>
      </c>
      <c r="DM219" s="233">
        <f t="shared" si="1074"/>
        <v>0</v>
      </c>
      <c r="DN219" s="545">
        <f t="shared" si="1075"/>
        <v>4.5177664974619294</v>
      </c>
      <c r="DO219" s="546">
        <f t="shared" si="1076"/>
        <v>3.886574074074074</v>
      </c>
      <c r="DP219" s="232">
        <f t="shared" si="1077"/>
        <v>890.00000000000011</v>
      </c>
      <c r="DQ219" s="233">
        <f t="shared" si="1078"/>
        <v>839.5</v>
      </c>
      <c r="DR219" s="232">
        <f t="shared" si="1079"/>
        <v>78.918364144009686</v>
      </c>
      <c r="DS219" s="233">
        <f t="shared" si="1080"/>
        <v>0</v>
      </c>
      <c r="DT219" s="232">
        <f t="shared" si="1081"/>
        <v>15546.917736369909</v>
      </c>
      <c r="DU219" s="233">
        <f t="shared" si="1082"/>
        <v>0</v>
      </c>
      <c r="DV219" s="257">
        <v>8</v>
      </c>
      <c r="DW219" s="256">
        <v>20</v>
      </c>
      <c r="DX219" s="232">
        <f t="shared" si="1083"/>
        <v>8</v>
      </c>
      <c r="DY219" s="233">
        <f t="shared" si="1084"/>
        <v>0</v>
      </c>
      <c r="DZ219" s="257">
        <v>7</v>
      </c>
      <c r="EA219" s="444">
        <v>21</v>
      </c>
      <c r="EB219" s="232">
        <f t="shared" si="1085"/>
        <v>7</v>
      </c>
      <c r="EC219" s="233">
        <f t="shared" si="1086"/>
        <v>0</v>
      </c>
      <c r="ED219" s="257"/>
      <c r="EE219" s="444"/>
      <c r="EF219" s="232">
        <f t="shared" si="1087"/>
        <v>0</v>
      </c>
      <c r="EG219" s="233">
        <f t="shared" si="1088"/>
        <v>0</v>
      </c>
      <c r="EH219" s="225">
        <f t="shared" si="1089"/>
        <v>15</v>
      </c>
      <c r="EI219" s="233">
        <f t="shared" si="1090"/>
        <v>41</v>
      </c>
      <c r="EJ219" s="225">
        <f t="shared" si="1091"/>
        <v>15</v>
      </c>
      <c r="EK219" s="233">
        <f t="shared" si="1092"/>
        <v>0</v>
      </c>
      <c r="EL219" s="336">
        <v>1.75</v>
      </c>
      <c r="EM219" s="445">
        <v>2.8</v>
      </c>
      <c r="EN219" s="232">
        <f t="shared" si="1093"/>
        <v>14</v>
      </c>
      <c r="EO219" s="233">
        <f t="shared" si="1094"/>
        <v>56</v>
      </c>
      <c r="EP219" s="336">
        <v>5.9285714285714288</v>
      </c>
      <c r="EQ219" s="445">
        <v>3.4047619047619047</v>
      </c>
      <c r="ER219" s="232">
        <f t="shared" si="1095"/>
        <v>41.5</v>
      </c>
      <c r="ES219" s="233">
        <f t="shared" si="1096"/>
        <v>71.5</v>
      </c>
      <c r="ET219" s="336"/>
      <c r="EU219" s="445"/>
      <c r="EV219" s="232">
        <f t="shared" si="1097"/>
        <v>0</v>
      </c>
      <c r="EW219" s="233">
        <f t="shared" si="1098"/>
        <v>0</v>
      </c>
      <c r="EX219" s="545">
        <f t="shared" si="1099"/>
        <v>3.7</v>
      </c>
      <c r="EY219" s="546">
        <f t="shared" si="1100"/>
        <v>3.1097560975609757</v>
      </c>
      <c r="EZ219" s="232">
        <f t="shared" si="1101"/>
        <v>55.5</v>
      </c>
      <c r="FA219" s="233">
        <f t="shared" si="1102"/>
        <v>127.5</v>
      </c>
      <c r="FB219" s="257">
        <v>79.411764705882348</v>
      </c>
      <c r="FC219" s="444"/>
      <c r="FD219" s="232">
        <f t="shared" si="1103"/>
        <v>635.29411764705878</v>
      </c>
      <c r="FE219" s="233">
        <f t="shared" si="1104"/>
        <v>0</v>
      </c>
      <c r="FF219" s="257">
        <v>73.571428571428569</v>
      </c>
      <c r="FG219" s="444"/>
      <c r="FH219" s="232">
        <f t="shared" si="1105"/>
        <v>515</v>
      </c>
      <c r="FI219" s="233">
        <f t="shared" si="1106"/>
        <v>0</v>
      </c>
      <c r="FJ219" s="257"/>
      <c r="FK219" s="444"/>
      <c r="FL219" s="232">
        <f t="shared" si="1107"/>
        <v>0</v>
      </c>
      <c r="FM219" s="233">
        <f t="shared" si="1108"/>
        <v>0</v>
      </c>
      <c r="FN219" s="232">
        <f t="shared" si="1109"/>
        <v>76.686274509803923</v>
      </c>
      <c r="FO219" s="233">
        <f t="shared" si="1110"/>
        <v>0</v>
      </c>
      <c r="FP219" s="232">
        <f t="shared" si="1111"/>
        <v>1150.2941176470588</v>
      </c>
      <c r="FQ219" s="233">
        <f t="shared" si="1112"/>
        <v>0</v>
      </c>
      <c r="FR219" s="254"/>
      <c r="FS219" s="253"/>
      <c r="FT219" s="232">
        <f t="shared" si="1113"/>
        <v>0</v>
      </c>
      <c r="FU219" s="233">
        <f t="shared" si="1114"/>
        <v>0</v>
      </c>
      <c r="FV219" s="254"/>
      <c r="FW219" s="253"/>
      <c r="FX219" s="232">
        <f t="shared" si="1115"/>
        <v>0</v>
      </c>
      <c r="FY219" s="233">
        <f t="shared" si="1116"/>
        <v>0</v>
      </c>
      <c r="FZ219" s="254"/>
      <c r="GA219" s="253"/>
      <c r="GB219" s="232">
        <f t="shared" si="1117"/>
        <v>0</v>
      </c>
      <c r="GC219" s="233">
        <f t="shared" si="1118"/>
        <v>0</v>
      </c>
      <c r="GD219" s="249">
        <f t="shared" si="1119"/>
        <v>139</v>
      </c>
      <c r="GE219" s="233">
        <f t="shared" si="1120"/>
        <v>165</v>
      </c>
      <c r="GF219" s="232">
        <f t="shared" si="1121"/>
        <v>139</v>
      </c>
      <c r="GG219" s="233">
        <f t="shared" si="1122"/>
        <v>0</v>
      </c>
      <c r="GH219" s="232">
        <f t="shared" si="1123"/>
        <v>553</v>
      </c>
      <c r="GI219" s="233">
        <f t="shared" si="1124"/>
        <v>570.5</v>
      </c>
      <c r="GJ219" s="232">
        <f t="shared" si="1125"/>
        <v>10924.267409572525</v>
      </c>
      <c r="GK219" s="233" t="str">
        <f t="shared" si="1126"/>
        <v/>
      </c>
      <c r="GL219" s="249">
        <f t="shared" si="1127"/>
        <v>73</v>
      </c>
      <c r="GM219" s="233">
        <f t="shared" si="1128"/>
        <v>90</v>
      </c>
      <c r="GN219" s="232">
        <f t="shared" si="1129"/>
        <v>73</v>
      </c>
      <c r="GO219" s="233">
        <f t="shared" si="1130"/>
        <v>0</v>
      </c>
      <c r="GP219" s="232">
        <f t="shared" si="1131"/>
        <v>392.5</v>
      </c>
      <c r="GQ219" s="233">
        <f t="shared" si="1132"/>
        <v>379.5</v>
      </c>
      <c r="GR219" s="232">
        <f t="shared" si="1133"/>
        <v>5772.9444444444443</v>
      </c>
      <c r="GS219" s="233">
        <f t="shared" si="1134"/>
        <v>0</v>
      </c>
      <c r="GT219" s="249">
        <f t="shared" si="1135"/>
        <v>212</v>
      </c>
      <c r="GU219" s="233">
        <f t="shared" si="1136"/>
        <v>255</v>
      </c>
      <c r="GV219" s="232">
        <f t="shared" si="1137"/>
        <v>212</v>
      </c>
      <c r="GW219" s="233">
        <f t="shared" si="1138"/>
        <v>0</v>
      </c>
      <c r="GX219" s="232">
        <f t="shared" si="1139"/>
        <v>945.5</v>
      </c>
      <c r="GY219" s="233">
        <f t="shared" si="1140"/>
        <v>950</v>
      </c>
      <c r="GZ219" s="232">
        <f t="shared" si="1141"/>
        <v>16697.211854016969</v>
      </c>
      <c r="HA219" s="233" t="str">
        <f t="shared" si="1142"/>
        <v/>
      </c>
      <c r="HB219" s="249">
        <f t="shared" si="1143"/>
        <v>0</v>
      </c>
      <c r="HC219" s="233">
        <f t="shared" si="1144"/>
        <v>2</v>
      </c>
      <c r="HD219" s="232">
        <f t="shared" si="1145"/>
        <v>0</v>
      </c>
      <c r="HE219" s="233">
        <f t="shared" si="1146"/>
        <v>0</v>
      </c>
      <c r="HF219" s="232" t="str">
        <f t="shared" si="1147"/>
        <v/>
      </c>
      <c r="HG219" s="233">
        <f t="shared" si="1148"/>
        <v>17</v>
      </c>
      <c r="HH219" s="232" t="str">
        <f t="shared" si="1149"/>
        <v/>
      </c>
      <c r="HI219" s="233" t="str">
        <f t="shared" si="1150"/>
        <v/>
      </c>
      <c r="HJ219" s="249">
        <f t="shared" si="1151"/>
        <v>945.50000000000011</v>
      </c>
      <c r="HK219" s="233">
        <f t="shared" si="1152"/>
        <v>967</v>
      </c>
      <c r="HL219" s="232">
        <f t="shared" si="1153"/>
        <v>16697.211854016969</v>
      </c>
      <c r="HM219" s="232" t="str">
        <f t="shared" si="1154"/>
        <v/>
      </c>
    </row>
    <row r="220" spans="1:221" ht="15">
      <c r="A220" s="439" t="s">
        <v>42</v>
      </c>
      <c r="B220" s="440" t="s">
        <v>877</v>
      </c>
      <c r="C220" s="441"/>
      <c r="D220" s="442">
        <v>198774</v>
      </c>
      <c r="E220" s="350">
        <v>9</v>
      </c>
      <c r="F220" s="332">
        <v>388</v>
      </c>
      <c r="G220" s="253">
        <v>393</v>
      </c>
      <c r="H220" s="254">
        <v>10</v>
      </c>
      <c r="I220" s="743">
        <v>15</v>
      </c>
      <c r="J220" s="232">
        <f t="shared" si="1006"/>
        <v>378</v>
      </c>
      <c r="K220" s="233">
        <f t="shared" si="1007"/>
        <v>378</v>
      </c>
      <c r="L220" s="333">
        <v>66.504378283712782</v>
      </c>
      <c r="M220" s="333">
        <v>66.504378283712782</v>
      </c>
      <c r="N220" s="232">
        <f t="shared" si="1155"/>
        <v>378</v>
      </c>
      <c r="O220" s="233">
        <f t="shared" si="1008"/>
        <v>378</v>
      </c>
      <c r="P220" s="232">
        <f t="shared" si="1009"/>
        <v>378</v>
      </c>
      <c r="Q220" s="233">
        <f t="shared" si="1010"/>
        <v>0</v>
      </c>
      <c r="R220" s="254">
        <v>39</v>
      </c>
      <c r="S220" s="443">
        <v>54</v>
      </c>
      <c r="T220" s="232">
        <f t="shared" si="1011"/>
        <v>39</v>
      </c>
      <c r="U220" s="233">
        <f t="shared" si="1012"/>
        <v>0</v>
      </c>
      <c r="V220" s="257">
        <v>26</v>
      </c>
      <c r="W220" s="444">
        <v>39</v>
      </c>
      <c r="X220" s="232">
        <f t="shared" si="1013"/>
        <v>26</v>
      </c>
      <c r="Y220" s="233">
        <f t="shared" si="1014"/>
        <v>0</v>
      </c>
      <c r="Z220" s="257"/>
      <c r="AA220" s="444">
        <v>2</v>
      </c>
      <c r="AB220" s="232">
        <f t="shared" si="1015"/>
        <v>0</v>
      </c>
      <c r="AC220" s="233">
        <f t="shared" si="1016"/>
        <v>0</v>
      </c>
      <c r="AD220" s="225">
        <f t="shared" si="1017"/>
        <v>65</v>
      </c>
      <c r="AE220" s="233">
        <f t="shared" si="1018"/>
        <v>95</v>
      </c>
      <c r="AF220" s="225">
        <f t="shared" si="1019"/>
        <v>65</v>
      </c>
      <c r="AG220" s="233">
        <f t="shared" si="1020"/>
        <v>0</v>
      </c>
      <c r="AH220" s="245">
        <v>3.7179487179487181</v>
      </c>
      <c r="AI220" s="445">
        <v>2.8518518518518516</v>
      </c>
      <c r="AJ220" s="232">
        <f t="shared" si="1021"/>
        <v>145</v>
      </c>
      <c r="AK220" s="233">
        <f t="shared" si="1022"/>
        <v>154</v>
      </c>
      <c r="AL220" s="245">
        <v>3.6153846153846154</v>
      </c>
      <c r="AM220" s="445">
        <v>3.5</v>
      </c>
      <c r="AN220" s="232">
        <f t="shared" si="1023"/>
        <v>94</v>
      </c>
      <c r="AO220" s="233">
        <f t="shared" si="1024"/>
        <v>136.5</v>
      </c>
      <c r="AP220" s="245"/>
      <c r="AQ220" s="445">
        <v>3</v>
      </c>
      <c r="AR220" s="232">
        <f t="shared" si="1025"/>
        <v>0</v>
      </c>
      <c r="AS220" s="233">
        <f t="shared" si="1026"/>
        <v>6</v>
      </c>
      <c r="AT220" s="545">
        <f t="shared" si="1027"/>
        <v>3.6769230769230767</v>
      </c>
      <c r="AU220" s="546">
        <f t="shared" si="1028"/>
        <v>3.1210526315789475</v>
      </c>
      <c r="AV220" s="232">
        <f t="shared" si="1029"/>
        <v>239</v>
      </c>
      <c r="AW220" s="233">
        <f t="shared" si="1030"/>
        <v>296.5</v>
      </c>
      <c r="AX220" s="257">
        <v>99.088888888888889</v>
      </c>
      <c r="AY220" s="444"/>
      <c r="AZ220" s="232">
        <f t="shared" si="1031"/>
        <v>3864.4666666666667</v>
      </c>
      <c r="BA220" s="233">
        <f t="shared" si="1032"/>
        <v>0</v>
      </c>
      <c r="BB220" s="257">
        <v>97.75</v>
      </c>
      <c r="BC220" s="444"/>
      <c r="BD220" s="232">
        <f t="shared" si="1033"/>
        <v>2541.5</v>
      </c>
      <c r="BE220" s="233">
        <f t="shared" si="1034"/>
        <v>0</v>
      </c>
      <c r="BF220" s="254"/>
      <c r="BG220" s="253"/>
      <c r="BH220" s="232">
        <f t="shared" si="1035"/>
        <v>0</v>
      </c>
      <c r="BI220" s="233">
        <f t="shared" si="1036"/>
        <v>0</v>
      </c>
      <c r="BJ220" s="232">
        <f t="shared" si="1037"/>
        <v>98.553333333333342</v>
      </c>
      <c r="BK220" s="233">
        <f t="shared" si="1038"/>
        <v>0</v>
      </c>
      <c r="BL220" s="232">
        <f t="shared" si="1039"/>
        <v>6405.9666666666672</v>
      </c>
      <c r="BM220" s="233">
        <f t="shared" si="1040"/>
        <v>0</v>
      </c>
      <c r="BN220" s="257">
        <v>84</v>
      </c>
      <c r="BO220" s="256">
        <v>59</v>
      </c>
      <c r="BP220" s="232">
        <f t="shared" si="1041"/>
        <v>84</v>
      </c>
      <c r="BQ220" s="233">
        <f t="shared" si="1042"/>
        <v>0</v>
      </c>
      <c r="BR220" s="257">
        <v>131</v>
      </c>
      <c r="BS220" s="444">
        <v>91</v>
      </c>
      <c r="BT220" s="232">
        <f t="shared" si="1043"/>
        <v>131</v>
      </c>
      <c r="BU220" s="233">
        <f t="shared" si="1044"/>
        <v>0</v>
      </c>
      <c r="BV220" s="257">
        <v>3</v>
      </c>
      <c r="BW220" s="444">
        <v>1</v>
      </c>
      <c r="BX220" s="232">
        <f t="shared" si="1045"/>
        <v>3</v>
      </c>
      <c r="BY220" s="233">
        <f t="shared" si="1046"/>
        <v>0</v>
      </c>
      <c r="BZ220" s="225">
        <f t="shared" si="1047"/>
        <v>218</v>
      </c>
      <c r="CA220" s="233">
        <f t="shared" si="1048"/>
        <v>151</v>
      </c>
      <c r="CB220" s="225">
        <f t="shared" si="1049"/>
        <v>218</v>
      </c>
      <c r="CC220" s="233">
        <f t="shared" si="1050"/>
        <v>0</v>
      </c>
      <c r="CD220" s="336">
        <v>4.1547619047619051</v>
      </c>
      <c r="CE220" s="445">
        <v>3.9915254237288136</v>
      </c>
      <c r="CF220" s="232">
        <f t="shared" si="1051"/>
        <v>349</v>
      </c>
      <c r="CG220" s="233">
        <f t="shared" si="1052"/>
        <v>235.5</v>
      </c>
      <c r="CH220" s="336">
        <v>4.9503816793893129</v>
      </c>
      <c r="CI220" s="445">
        <v>4.1758241758241761</v>
      </c>
      <c r="CJ220" s="232">
        <f t="shared" si="1053"/>
        <v>648.5</v>
      </c>
      <c r="CK220" s="233">
        <f t="shared" si="1054"/>
        <v>380</v>
      </c>
      <c r="CL220" s="336">
        <v>3.3333333333333335</v>
      </c>
      <c r="CM220" s="445">
        <v>5</v>
      </c>
      <c r="CN220" s="232">
        <f t="shared" si="1055"/>
        <v>10</v>
      </c>
      <c r="CO220" s="233">
        <f t="shared" si="1056"/>
        <v>5</v>
      </c>
      <c r="CP220" s="232">
        <f t="shared" si="1057"/>
        <v>4.6215596330275233</v>
      </c>
      <c r="CQ220" s="546">
        <f t="shared" si="1058"/>
        <v>4.1092715231788075</v>
      </c>
      <c r="CR220" s="232">
        <f t="shared" si="1059"/>
        <v>1007.5000000000001</v>
      </c>
      <c r="CS220" s="233">
        <f t="shared" si="1060"/>
        <v>620.49999999999989</v>
      </c>
      <c r="CT220" s="257">
        <v>93.676923076923075</v>
      </c>
      <c r="CU220" s="444"/>
      <c r="CV220" s="232">
        <f t="shared" si="1061"/>
        <v>7868.8615384615387</v>
      </c>
      <c r="CW220" s="233">
        <f t="shared" si="1062"/>
        <v>0</v>
      </c>
      <c r="CX220" s="257">
        <v>85.111111111111114</v>
      </c>
      <c r="CY220" s="444"/>
      <c r="CZ220" s="232">
        <f t="shared" si="1063"/>
        <v>11149.555555555557</v>
      </c>
      <c r="DA220" s="233">
        <f t="shared" si="1064"/>
        <v>0</v>
      </c>
      <c r="DB220" s="257">
        <v>87.333333333333329</v>
      </c>
      <c r="DC220" s="444"/>
      <c r="DD220" s="232">
        <f t="shared" si="1065"/>
        <v>262</v>
      </c>
      <c r="DE220" s="233">
        <f t="shared" si="1066"/>
        <v>0</v>
      </c>
      <c r="DF220" s="232">
        <f t="shared" si="1067"/>
        <v>88.442280247784836</v>
      </c>
      <c r="DG220" s="233">
        <f t="shared" si="1068"/>
        <v>0</v>
      </c>
      <c r="DH220" s="232">
        <f t="shared" si="1069"/>
        <v>19280.417094017095</v>
      </c>
      <c r="DI220" s="233">
        <f t="shared" si="1070"/>
        <v>0</v>
      </c>
      <c r="DJ220" s="232">
        <f t="shared" si="1071"/>
        <v>283</v>
      </c>
      <c r="DK220" s="233">
        <f t="shared" si="1072"/>
        <v>246</v>
      </c>
      <c r="DL220" s="232">
        <f t="shared" si="1073"/>
        <v>283</v>
      </c>
      <c r="DM220" s="233">
        <f t="shared" si="1074"/>
        <v>0</v>
      </c>
      <c r="DN220" s="545">
        <f t="shared" si="1075"/>
        <v>4.4045936395759719</v>
      </c>
      <c r="DO220" s="546">
        <f t="shared" si="1076"/>
        <v>3.7276422764227637</v>
      </c>
      <c r="DP220" s="232">
        <f t="shared" si="1077"/>
        <v>1246.5</v>
      </c>
      <c r="DQ220" s="233">
        <f t="shared" si="1078"/>
        <v>916.99999999999989</v>
      </c>
      <c r="DR220" s="232">
        <f t="shared" si="1079"/>
        <v>90.76460692821118</v>
      </c>
      <c r="DS220" s="233">
        <f t="shared" si="1080"/>
        <v>0</v>
      </c>
      <c r="DT220" s="232">
        <f t="shared" si="1081"/>
        <v>25686.383760683762</v>
      </c>
      <c r="DU220" s="233">
        <f t="shared" si="1082"/>
        <v>0</v>
      </c>
      <c r="DV220" s="257">
        <v>28</v>
      </c>
      <c r="DW220" s="256">
        <v>56</v>
      </c>
      <c r="DX220" s="232">
        <f t="shared" si="1083"/>
        <v>28</v>
      </c>
      <c r="DY220" s="233">
        <f t="shared" si="1084"/>
        <v>0</v>
      </c>
      <c r="DZ220" s="257">
        <v>67</v>
      </c>
      <c r="EA220" s="444">
        <v>74</v>
      </c>
      <c r="EB220" s="232">
        <f t="shared" si="1085"/>
        <v>67</v>
      </c>
      <c r="EC220" s="233">
        <f t="shared" si="1086"/>
        <v>0</v>
      </c>
      <c r="ED220" s="257"/>
      <c r="EE220" s="444">
        <v>2</v>
      </c>
      <c r="EF220" s="232">
        <f t="shared" si="1087"/>
        <v>0</v>
      </c>
      <c r="EG220" s="233">
        <f t="shared" si="1088"/>
        <v>0</v>
      </c>
      <c r="EH220" s="225">
        <f t="shared" si="1089"/>
        <v>95</v>
      </c>
      <c r="EI220" s="233">
        <f t="shared" si="1090"/>
        <v>132</v>
      </c>
      <c r="EJ220" s="225">
        <f t="shared" si="1091"/>
        <v>95</v>
      </c>
      <c r="EK220" s="233">
        <f t="shared" si="1092"/>
        <v>0</v>
      </c>
      <c r="EL220" s="336">
        <v>3</v>
      </c>
      <c r="EM220" s="445">
        <v>2.6428571428571428</v>
      </c>
      <c r="EN220" s="232">
        <f t="shared" si="1093"/>
        <v>84</v>
      </c>
      <c r="EO220" s="233">
        <f t="shared" si="1094"/>
        <v>148</v>
      </c>
      <c r="EP220" s="336">
        <v>3.3048780487804876</v>
      </c>
      <c r="EQ220" s="445">
        <v>3.1081081081081079</v>
      </c>
      <c r="ER220" s="232">
        <f t="shared" si="1095"/>
        <v>221.42682926829266</v>
      </c>
      <c r="ES220" s="233">
        <f t="shared" si="1096"/>
        <v>229.99999999999997</v>
      </c>
      <c r="ET220" s="336"/>
      <c r="EU220" s="445">
        <v>4</v>
      </c>
      <c r="EV220" s="232">
        <f t="shared" si="1097"/>
        <v>0</v>
      </c>
      <c r="EW220" s="233">
        <f t="shared" si="1098"/>
        <v>8</v>
      </c>
      <c r="EX220" s="545">
        <f t="shared" si="1099"/>
        <v>3.215019255455712</v>
      </c>
      <c r="EY220" s="546">
        <f t="shared" si="1100"/>
        <v>2.9242424242424243</v>
      </c>
      <c r="EZ220" s="232">
        <f t="shared" si="1101"/>
        <v>305.42682926829264</v>
      </c>
      <c r="FA220" s="233">
        <f t="shared" si="1102"/>
        <v>386</v>
      </c>
      <c r="FB220" s="257">
        <v>91.236363636363635</v>
      </c>
      <c r="FC220" s="444"/>
      <c r="FD220" s="232">
        <f t="shared" si="1103"/>
        <v>2554.6181818181817</v>
      </c>
      <c r="FE220" s="233">
        <f t="shared" si="1104"/>
        <v>0</v>
      </c>
      <c r="FF220" s="257">
        <v>75.390243902439025</v>
      </c>
      <c r="FG220" s="444"/>
      <c r="FH220" s="232">
        <f t="shared" si="1105"/>
        <v>5051.1463414634145</v>
      </c>
      <c r="FI220" s="233">
        <f t="shared" si="1106"/>
        <v>0</v>
      </c>
      <c r="FJ220" s="257">
        <v>67.5</v>
      </c>
      <c r="FK220" s="444"/>
      <c r="FL220" s="232">
        <f t="shared" si="1107"/>
        <v>0</v>
      </c>
      <c r="FM220" s="233">
        <f t="shared" si="1108"/>
        <v>0</v>
      </c>
      <c r="FN220" s="232">
        <f t="shared" si="1109"/>
        <v>80.060679192437846</v>
      </c>
      <c r="FO220" s="233">
        <f t="shared" si="1110"/>
        <v>0</v>
      </c>
      <c r="FP220" s="232">
        <f t="shared" si="1111"/>
        <v>7605.7645232815958</v>
      </c>
      <c r="FQ220" s="233">
        <f t="shared" si="1112"/>
        <v>0</v>
      </c>
      <c r="FR220" s="254"/>
      <c r="FS220" s="253"/>
      <c r="FT220" s="232">
        <f t="shared" si="1113"/>
        <v>0</v>
      </c>
      <c r="FU220" s="233">
        <f t="shared" si="1114"/>
        <v>0</v>
      </c>
      <c r="FV220" s="254"/>
      <c r="FW220" s="253"/>
      <c r="FX220" s="232">
        <f t="shared" si="1115"/>
        <v>0</v>
      </c>
      <c r="FY220" s="233">
        <f t="shared" si="1116"/>
        <v>0</v>
      </c>
      <c r="FZ220" s="254"/>
      <c r="GA220" s="253"/>
      <c r="GB220" s="232">
        <f t="shared" si="1117"/>
        <v>0</v>
      </c>
      <c r="GC220" s="233">
        <f t="shared" si="1118"/>
        <v>0</v>
      </c>
      <c r="GD220" s="249">
        <f t="shared" si="1119"/>
        <v>151</v>
      </c>
      <c r="GE220" s="233">
        <f t="shared" si="1120"/>
        <v>169</v>
      </c>
      <c r="GF220" s="232">
        <f t="shared" si="1121"/>
        <v>151</v>
      </c>
      <c r="GG220" s="233">
        <f t="shared" si="1122"/>
        <v>0</v>
      </c>
      <c r="GH220" s="232">
        <f t="shared" si="1123"/>
        <v>578</v>
      </c>
      <c r="GI220" s="233">
        <f t="shared" si="1124"/>
        <v>537.5</v>
      </c>
      <c r="GJ220" s="232">
        <f t="shared" si="1125"/>
        <v>14287.946386946387</v>
      </c>
      <c r="GK220" s="233" t="str">
        <f t="shared" si="1126"/>
        <v/>
      </c>
      <c r="GL220" s="249">
        <f t="shared" si="1127"/>
        <v>224</v>
      </c>
      <c r="GM220" s="233">
        <f t="shared" si="1128"/>
        <v>204</v>
      </c>
      <c r="GN220" s="232">
        <f t="shared" si="1129"/>
        <v>224</v>
      </c>
      <c r="GO220" s="233">
        <f t="shared" si="1130"/>
        <v>0</v>
      </c>
      <c r="GP220" s="232">
        <f t="shared" si="1131"/>
        <v>963.92682926829264</v>
      </c>
      <c r="GQ220" s="233">
        <f t="shared" si="1132"/>
        <v>746.5</v>
      </c>
      <c r="GR220" s="232">
        <f t="shared" si="1133"/>
        <v>18742.201897018971</v>
      </c>
      <c r="GS220" s="233">
        <f t="shared" si="1134"/>
        <v>0</v>
      </c>
      <c r="GT220" s="249">
        <f t="shared" si="1135"/>
        <v>375</v>
      </c>
      <c r="GU220" s="233">
        <f t="shared" si="1136"/>
        <v>373</v>
      </c>
      <c r="GV220" s="232">
        <f t="shared" si="1137"/>
        <v>375</v>
      </c>
      <c r="GW220" s="233">
        <f t="shared" si="1138"/>
        <v>0</v>
      </c>
      <c r="GX220" s="232">
        <f t="shared" si="1139"/>
        <v>1541.9268292682927</v>
      </c>
      <c r="GY220" s="233">
        <f t="shared" si="1140"/>
        <v>1284</v>
      </c>
      <c r="GZ220" s="232">
        <f t="shared" si="1141"/>
        <v>33030.148283965362</v>
      </c>
      <c r="HA220" s="233" t="str">
        <f t="shared" si="1142"/>
        <v/>
      </c>
      <c r="HB220" s="249">
        <f t="shared" si="1143"/>
        <v>3</v>
      </c>
      <c r="HC220" s="233">
        <f t="shared" si="1144"/>
        <v>5</v>
      </c>
      <c r="HD220" s="232">
        <f t="shared" si="1145"/>
        <v>3</v>
      </c>
      <c r="HE220" s="233">
        <f t="shared" si="1146"/>
        <v>0</v>
      </c>
      <c r="HF220" s="232">
        <f t="shared" si="1147"/>
        <v>10</v>
      </c>
      <c r="HG220" s="233">
        <f t="shared" si="1148"/>
        <v>19</v>
      </c>
      <c r="HH220" s="232">
        <f t="shared" si="1149"/>
        <v>262</v>
      </c>
      <c r="HI220" s="233" t="str">
        <f t="shared" si="1150"/>
        <v/>
      </c>
      <c r="HJ220" s="249">
        <f t="shared" si="1151"/>
        <v>1551.9268292682927</v>
      </c>
      <c r="HK220" s="233">
        <f t="shared" si="1152"/>
        <v>1303</v>
      </c>
      <c r="HL220" s="232">
        <f t="shared" si="1153"/>
        <v>33292.148283965362</v>
      </c>
      <c r="HM220" s="232" t="str">
        <f t="shared" si="1154"/>
        <v/>
      </c>
    </row>
    <row r="221" spans="1:221" ht="15">
      <c r="A221" s="439" t="s">
        <v>42</v>
      </c>
      <c r="B221" s="440" t="s">
        <v>878</v>
      </c>
      <c r="C221" s="441"/>
      <c r="D221" s="442">
        <v>198817</v>
      </c>
      <c r="E221" s="350">
        <v>9</v>
      </c>
      <c r="F221" s="332">
        <v>247</v>
      </c>
      <c r="G221" s="253">
        <v>323</v>
      </c>
      <c r="H221" s="254">
        <v>4</v>
      </c>
      <c r="I221" s="743">
        <v>56</v>
      </c>
      <c r="J221" s="232">
        <f t="shared" si="1006"/>
        <v>243</v>
      </c>
      <c r="K221" s="233">
        <f t="shared" si="1007"/>
        <v>267</v>
      </c>
      <c r="L221" s="333">
        <v>67.354704412989179</v>
      </c>
      <c r="M221" s="333">
        <v>67.354704412989179</v>
      </c>
      <c r="N221" s="232">
        <f t="shared" si="1155"/>
        <v>243</v>
      </c>
      <c r="O221" s="233">
        <f t="shared" si="1008"/>
        <v>267</v>
      </c>
      <c r="P221" s="232">
        <f t="shared" si="1009"/>
        <v>241</v>
      </c>
      <c r="Q221" s="233">
        <f t="shared" si="1010"/>
        <v>0</v>
      </c>
      <c r="R221" s="254">
        <v>14</v>
      </c>
      <c r="S221" s="443">
        <v>21</v>
      </c>
      <c r="T221" s="232">
        <f t="shared" si="1011"/>
        <v>14</v>
      </c>
      <c r="U221" s="233">
        <f t="shared" si="1012"/>
        <v>0</v>
      </c>
      <c r="V221" s="257">
        <v>8</v>
      </c>
      <c r="W221" s="444">
        <v>8</v>
      </c>
      <c r="X221" s="232">
        <f t="shared" si="1013"/>
        <v>8</v>
      </c>
      <c r="Y221" s="233">
        <f t="shared" si="1014"/>
        <v>0</v>
      </c>
      <c r="Z221" s="257">
        <v>1</v>
      </c>
      <c r="AA221" s="444"/>
      <c r="AB221" s="232">
        <f t="shared" si="1015"/>
        <v>1</v>
      </c>
      <c r="AC221" s="233">
        <f t="shared" si="1016"/>
        <v>0</v>
      </c>
      <c r="AD221" s="225">
        <f t="shared" si="1017"/>
        <v>23</v>
      </c>
      <c r="AE221" s="233">
        <f t="shared" si="1018"/>
        <v>29</v>
      </c>
      <c r="AF221" s="225">
        <f t="shared" si="1019"/>
        <v>23</v>
      </c>
      <c r="AG221" s="233">
        <f t="shared" si="1020"/>
        <v>0</v>
      </c>
      <c r="AH221" s="245">
        <v>2.25</v>
      </c>
      <c r="AI221" s="445">
        <v>2.8571428571428572</v>
      </c>
      <c r="AJ221" s="232">
        <f t="shared" si="1021"/>
        <v>31.5</v>
      </c>
      <c r="AK221" s="233">
        <f t="shared" si="1022"/>
        <v>60</v>
      </c>
      <c r="AL221" s="245">
        <v>1.9375</v>
      </c>
      <c r="AM221" s="445">
        <v>2.125</v>
      </c>
      <c r="AN221" s="232">
        <f t="shared" si="1023"/>
        <v>15.5</v>
      </c>
      <c r="AO221" s="233">
        <f t="shared" si="1024"/>
        <v>17</v>
      </c>
      <c r="AP221" s="245">
        <v>1</v>
      </c>
      <c r="AQ221" s="445"/>
      <c r="AR221" s="232">
        <f t="shared" si="1025"/>
        <v>1</v>
      </c>
      <c r="AS221" s="233">
        <f t="shared" si="1026"/>
        <v>0</v>
      </c>
      <c r="AT221" s="545">
        <f t="shared" si="1027"/>
        <v>2.0869565217391304</v>
      </c>
      <c r="AU221" s="546">
        <f t="shared" si="1028"/>
        <v>2.6551724137931036</v>
      </c>
      <c r="AV221" s="232">
        <f t="shared" si="1029"/>
        <v>48</v>
      </c>
      <c r="AW221" s="233">
        <f t="shared" si="1030"/>
        <v>77</v>
      </c>
      <c r="AX221" s="257">
        <v>77.538461538461533</v>
      </c>
      <c r="AY221" s="444"/>
      <c r="AZ221" s="232">
        <f t="shared" si="1031"/>
        <v>1085.5384615384614</v>
      </c>
      <c r="BA221" s="233">
        <f t="shared" si="1032"/>
        <v>0</v>
      </c>
      <c r="BB221" s="257">
        <v>95</v>
      </c>
      <c r="BC221" s="444"/>
      <c r="BD221" s="232">
        <f t="shared" si="1033"/>
        <v>760</v>
      </c>
      <c r="BE221" s="233">
        <f t="shared" si="1034"/>
        <v>0</v>
      </c>
      <c r="BF221" s="254">
        <v>66</v>
      </c>
      <c r="BG221" s="253"/>
      <c r="BH221" s="232">
        <f t="shared" si="1035"/>
        <v>66</v>
      </c>
      <c r="BI221" s="233">
        <f t="shared" si="1036"/>
        <v>0</v>
      </c>
      <c r="BJ221" s="232">
        <f t="shared" si="1037"/>
        <v>83.110367892976583</v>
      </c>
      <c r="BK221" s="233">
        <f t="shared" si="1038"/>
        <v>0</v>
      </c>
      <c r="BL221" s="232">
        <f t="shared" si="1039"/>
        <v>1911.5384615384614</v>
      </c>
      <c r="BM221" s="233">
        <f t="shared" si="1040"/>
        <v>0</v>
      </c>
      <c r="BN221" s="257">
        <v>108</v>
      </c>
      <c r="BO221" s="256">
        <v>101</v>
      </c>
      <c r="BP221" s="232">
        <f t="shared" si="1041"/>
        <v>108</v>
      </c>
      <c r="BQ221" s="233">
        <f t="shared" si="1042"/>
        <v>0</v>
      </c>
      <c r="BR221" s="257">
        <v>58</v>
      </c>
      <c r="BS221" s="444">
        <v>68</v>
      </c>
      <c r="BT221" s="232">
        <f t="shared" si="1043"/>
        <v>58</v>
      </c>
      <c r="BU221" s="233">
        <f t="shared" si="1044"/>
        <v>0</v>
      </c>
      <c r="BV221" s="257"/>
      <c r="BW221" s="444"/>
      <c r="BX221" s="232">
        <f t="shared" si="1045"/>
        <v>0</v>
      </c>
      <c r="BY221" s="233">
        <f t="shared" si="1046"/>
        <v>0</v>
      </c>
      <c r="BZ221" s="225">
        <f t="shared" si="1047"/>
        <v>166</v>
      </c>
      <c r="CA221" s="233">
        <f t="shared" si="1048"/>
        <v>169</v>
      </c>
      <c r="CB221" s="225">
        <f t="shared" si="1049"/>
        <v>166</v>
      </c>
      <c r="CC221" s="233">
        <f t="shared" si="1050"/>
        <v>0</v>
      </c>
      <c r="CD221" s="336">
        <v>4.6944444444444446</v>
      </c>
      <c r="CE221" s="445">
        <v>4.1881188118811883</v>
      </c>
      <c r="CF221" s="232">
        <f t="shared" si="1051"/>
        <v>507</v>
      </c>
      <c r="CG221" s="233">
        <f t="shared" si="1052"/>
        <v>423</v>
      </c>
      <c r="CH221" s="336">
        <v>6.5344827586206895</v>
      </c>
      <c r="CI221" s="445">
        <v>4.7720588235294121</v>
      </c>
      <c r="CJ221" s="232">
        <f t="shared" si="1053"/>
        <v>379</v>
      </c>
      <c r="CK221" s="233">
        <f t="shared" si="1054"/>
        <v>324.5</v>
      </c>
      <c r="CL221" s="336"/>
      <c r="CM221" s="445"/>
      <c r="CN221" s="232">
        <f t="shared" si="1055"/>
        <v>0</v>
      </c>
      <c r="CO221" s="233">
        <f t="shared" si="1056"/>
        <v>0</v>
      </c>
      <c r="CP221" s="232">
        <f t="shared" si="1057"/>
        <v>5.3373493975903612</v>
      </c>
      <c r="CQ221" s="546">
        <f t="shared" si="1058"/>
        <v>4.4230769230769234</v>
      </c>
      <c r="CR221" s="232">
        <f t="shared" si="1059"/>
        <v>886</v>
      </c>
      <c r="CS221" s="233">
        <f t="shared" si="1060"/>
        <v>747.5</v>
      </c>
      <c r="CT221" s="257">
        <v>98.125</v>
      </c>
      <c r="CU221" s="444"/>
      <c r="CV221" s="232">
        <f t="shared" si="1061"/>
        <v>10597.5</v>
      </c>
      <c r="CW221" s="233">
        <f t="shared" si="1062"/>
        <v>0</v>
      </c>
      <c r="CX221" s="257">
        <v>85.645833333333329</v>
      </c>
      <c r="CY221" s="444"/>
      <c r="CZ221" s="232">
        <f t="shared" si="1063"/>
        <v>4967.458333333333</v>
      </c>
      <c r="DA221" s="233">
        <f t="shared" si="1064"/>
        <v>0</v>
      </c>
      <c r="DB221" s="257">
        <v>79</v>
      </c>
      <c r="DC221" s="444"/>
      <c r="DD221" s="232">
        <f t="shared" si="1065"/>
        <v>0</v>
      </c>
      <c r="DE221" s="233">
        <f t="shared" si="1066"/>
        <v>0</v>
      </c>
      <c r="DF221" s="232">
        <f t="shared" si="1067"/>
        <v>93.764809236947784</v>
      </c>
      <c r="DG221" s="233">
        <f t="shared" si="1068"/>
        <v>0</v>
      </c>
      <c r="DH221" s="232">
        <f t="shared" si="1069"/>
        <v>15564.958333333332</v>
      </c>
      <c r="DI221" s="233">
        <f t="shared" si="1070"/>
        <v>0</v>
      </c>
      <c r="DJ221" s="232">
        <f t="shared" si="1071"/>
        <v>189</v>
      </c>
      <c r="DK221" s="233">
        <f t="shared" si="1072"/>
        <v>198</v>
      </c>
      <c r="DL221" s="232">
        <f t="shared" si="1073"/>
        <v>189</v>
      </c>
      <c r="DM221" s="233">
        <f t="shared" si="1074"/>
        <v>0</v>
      </c>
      <c r="DN221" s="545">
        <f t="shared" si="1075"/>
        <v>4.9417989417989414</v>
      </c>
      <c r="DO221" s="546">
        <f t="shared" si="1076"/>
        <v>4.1641414141414144</v>
      </c>
      <c r="DP221" s="232">
        <f t="shared" si="1077"/>
        <v>933.99999999999989</v>
      </c>
      <c r="DQ221" s="233">
        <f t="shared" si="1078"/>
        <v>824.5</v>
      </c>
      <c r="DR221" s="232">
        <f t="shared" si="1079"/>
        <v>92.46823700990366</v>
      </c>
      <c r="DS221" s="233">
        <f t="shared" si="1080"/>
        <v>0</v>
      </c>
      <c r="DT221" s="232">
        <f t="shared" si="1081"/>
        <v>17476.496794871793</v>
      </c>
      <c r="DU221" s="233">
        <f t="shared" si="1082"/>
        <v>0</v>
      </c>
      <c r="DV221" s="257">
        <v>23</v>
      </c>
      <c r="DW221" s="256">
        <v>35</v>
      </c>
      <c r="DX221" s="232">
        <f t="shared" si="1083"/>
        <v>23</v>
      </c>
      <c r="DY221" s="233">
        <f t="shared" si="1084"/>
        <v>0</v>
      </c>
      <c r="DZ221" s="257">
        <v>29</v>
      </c>
      <c r="EA221" s="444">
        <v>34</v>
      </c>
      <c r="EB221" s="232">
        <f t="shared" si="1085"/>
        <v>29</v>
      </c>
      <c r="EC221" s="233">
        <f t="shared" si="1086"/>
        <v>0</v>
      </c>
      <c r="ED221" s="257">
        <v>2</v>
      </c>
      <c r="EE221" s="444"/>
      <c r="EF221" s="232">
        <f t="shared" si="1087"/>
        <v>0</v>
      </c>
      <c r="EG221" s="233">
        <f t="shared" si="1088"/>
        <v>0</v>
      </c>
      <c r="EH221" s="225">
        <f t="shared" si="1089"/>
        <v>54</v>
      </c>
      <c r="EI221" s="233">
        <f t="shared" si="1090"/>
        <v>69</v>
      </c>
      <c r="EJ221" s="225">
        <f t="shared" si="1091"/>
        <v>54</v>
      </c>
      <c r="EK221" s="233">
        <f t="shared" si="1092"/>
        <v>0</v>
      </c>
      <c r="EL221" s="336">
        <v>3.6304347826086958</v>
      </c>
      <c r="EM221" s="445">
        <v>2.8571428571428572</v>
      </c>
      <c r="EN221" s="232">
        <f t="shared" si="1093"/>
        <v>83.5</v>
      </c>
      <c r="EO221" s="233">
        <f t="shared" si="1094"/>
        <v>100</v>
      </c>
      <c r="EP221" s="336">
        <v>4.615384615384615</v>
      </c>
      <c r="EQ221" s="445">
        <v>3.0588235294117645</v>
      </c>
      <c r="ER221" s="232">
        <f t="shared" si="1095"/>
        <v>133.84615384615384</v>
      </c>
      <c r="ES221" s="233">
        <f t="shared" si="1096"/>
        <v>104</v>
      </c>
      <c r="ET221" s="336">
        <v>2.5</v>
      </c>
      <c r="EU221" s="445"/>
      <c r="EV221" s="232">
        <f t="shared" si="1097"/>
        <v>5</v>
      </c>
      <c r="EW221" s="233">
        <f t="shared" si="1098"/>
        <v>0</v>
      </c>
      <c r="EX221" s="545">
        <f t="shared" si="1099"/>
        <v>4.1175213675213671</v>
      </c>
      <c r="EY221" s="546">
        <f t="shared" si="1100"/>
        <v>2.9565217391304346</v>
      </c>
      <c r="EZ221" s="232">
        <f t="shared" si="1101"/>
        <v>222.34615384615381</v>
      </c>
      <c r="FA221" s="233">
        <f t="shared" si="1102"/>
        <v>204</v>
      </c>
      <c r="FB221" s="257">
        <v>105.66666666666667</v>
      </c>
      <c r="FC221" s="444"/>
      <c r="FD221" s="232">
        <f t="shared" si="1103"/>
        <v>2430.3333333333335</v>
      </c>
      <c r="FE221" s="233">
        <f t="shared" si="1104"/>
        <v>0</v>
      </c>
      <c r="FF221" s="257">
        <v>102.5</v>
      </c>
      <c r="FG221" s="444"/>
      <c r="FH221" s="232">
        <f t="shared" si="1105"/>
        <v>2972.5</v>
      </c>
      <c r="FI221" s="233">
        <f t="shared" si="1106"/>
        <v>0</v>
      </c>
      <c r="FJ221" s="257"/>
      <c r="FK221" s="444"/>
      <c r="FL221" s="232">
        <f t="shared" si="1107"/>
        <v>0</v>
      </c>
      <c r="FM221" s="233">
        <f t="shared" si="1108"/>
        <v>0</v>
      </c>
      <c r="FN221" s="232">
        <f t="shared" si="1109"/>
        <v>100.05246913580248</v>
      </c>
      <c r="FO221" s="233">
        <f t="shared" si="1110"/>
        <v>0</v>
      </c>
      <c r="FP221" s="232">
        <f t="shared" si="1111"/>
        <v>5402.8333333333339</v>
      </c>
      <c r="FQ221" s="233">
        <f t="shared" si="1112"/>
        <v>0</v>
      </c>
      <c r="FR221" s="254"/>
      <c r="FS221" s="253"/>
      <c r="FT221" s="232">
        <f t="shared" si="1113"/>
        <v>0</v>
      </c>
      <c r="FU221" s="233">
        <f t="shared" si="1114"/>
        <v>0</v>
      </c>
      <c r="FV221" s="254"/>
      <c r="FW221" s="253"/>
      <c r="FX221" s="232">
        <f t="shared" si="1115"/>
        <v>0</v>
      </c>
      <c r="FY221" s="233">
        <f t="shared" si="1116"/>
        <v>0</v>
      </c>
      <c r="FZ221" s="254"/>
      <c r="GA221" s="253"/>
      <c r="GB221" s="232">
        <f t="shared" si="1117"/>
        <v>0</v>
      </c>
      <c r="GC221" s="233">
        <f t="shared" si="1118"/>
        <v>0</v>
      </c>
      <c r="GD221" s="249">
        <f t="shared" si="1119"/>
        <v>145</v>
      </c>
      <c r="GE221" s="233">
        <f t="shared" si="1120"/>
        <v>157</v>
      </c>
      <c r="GF221" s="232">
        <f t="shared" si="1121"/>
        <v>145</v>
      </c>
      <c r="GG221" s="233">
        <f t="shared" si="1122"/>
        <v>0</v>
      </c>
      <c r="GH221" s="232">
        <f t="shared" si="1123"/>
        <v>622</v>
      </c>
      <c r="GI221" s="233">
        <f t="shared" si="1124"/>
        <v>583</v>
      </c>
      <c r="GJ221" s="232">
        <f t="shared" si="1125"/>
        <v>14113.371794871795</v>
      </c>
      <c r="GK221" s="233" t="str">
        <f t="shared" si="1126"/>
        <v/>
      </c>
      <c r="GL221" s="249">
        <f t="shared" si="1127"/>
        <v>95</v>
      </c>
      <c r="GM221" s="233">
        <f t="shared" si="1128"/>
        <v>110</v>
      </c>
      <c r="GN221" s="232">
        <f t="shared" si="1129"/>
        <v>95</v>
      </c>
      <c r="GO221" s="233">
        <f t="shared" si="1130"/>
        <v>0</v>
      </c>
      <c r="GP221" s="232">
        <f t="shared" si="1131"/>
        <v>528.34615384615381</v>
      </c>
      <c r="GQ221" s="233">
        <f t="shared" si="1132"/>
        <v>445.5</v>
      </c>
      <c r="GR221" s="232">
        <f t="shared" si="1133"/>
        <v>8699.9583333333321</v>
      </c>
      <c r="GS221" s="233">
        <f t="shared" si="1134"/>
        <v>0</v>
      </c>
      <c r="GT221" s="249">
        <f t="shared" si="1135"/>
        <v>240</v>
      </c>
      <c r="GU221" s="233">
        <f t="shared" si="1136"/>
        <v>267</v>
      </c>
      <c r="GV221" s="232">
        <f t="shared" si="1137"/>
        <v>240</v>
      </c>
      <c r="GW221" s="233">
        <f t="shared" si="1138"/>
        <v>0</v>
      </c>
      <c r="GX221" s="232">
        <f t="shared" si="1139"/>
        <v>1150.3461538461538</v>
      </c>
      <c r="GY221" s="233">
        <f t="shared" si="1140"/>
        <v>1028.5</v>
      </c>
      <c r="GZ221" s="232">
        <f t="shared" si="1141"/>
        <v>22813.330128205125</v>
      </c>
      <c r="HA221" s="233" t="str">
        <f t="shared" si="1142"/>
        <v/>
      </c>
      <c r="HB221" s="249">
        <f t="shared" si="1143"/>
        <v>3</v>
      </c>
      <c r="HC221" s="233">
        <f t="shared" si="1144"/>
        <v>0</v>
      </c>
      <c r="HD221" s="232">
        <f t="shared" si="1145"/>
        <v>1</v>
      </c>
      <c r="HE221" s="233">
        <f t="shared" si="1146"/>
        <v>0</v>
      </c>
      <c r="HF221" s="232">
        <f t="shared" si="1147"/>
        <v>6</v>
      </c>
      <c r="HG221" s="233" t="str">
        <f t="shared" si="1148"/>
        <v/>
      </c>
      <c r="HH221" s="232">
        <f t="shared" si="1149"/>
        <v>66</v>
      </c>
      <c r="HI221" s="233" t="str">
        <f t="shared" si="1150"/>
        <v/>
      </c>
      <c r="HJ221" s="249">
        <f t="shared" si="1151"/>
        <v>1156.3461538461538</v>
      </c>
      <c r="HK221" s="233">
        <f t="shared" si="1152"/>
        <v>1028.5</v>
      </c>
      <c r="HL221" s="232">
        <f t="shared" si="1153"/>
        <v>22879.330128205125</v>
      </c>
      <c r="HM221" s="232" t="str">
        <f t="shared" si="1154"/>
        <v/>
      </c>
    </row>
    <row r="222" spans="1:221" ht="15">
      <c r="A222" s="439" t="s">
        <v>42</v>
      </c>
      <c r="B222" s="440" t="s">
        <v>879</v>
      </c>
      <c r="C222" s="441"/>
      <c r="D222" s="442">
        <v>198987</v>
      </c>
      <c r="E222" s="350">
        <v>9</v>
      </c>
      <c r="F222" s="332">
        <v>259</v>
      </c>
      <c r="G222" s="253">
        <v>285</v>
      </c>
      <c r="H222" s="254">
        <v>3</v>
      </c>
      <c r="I222" s="743">
        <v>16</v>
      </c>
      <c r="J222" s="232">
        <f t="shared" si="1006"/>
        <v>256</v>
      </c>
      <c r="K222" s="233">
        <f t="shared" si="1007"/>
        <v>269</v>
      </c>
      <c r="L222" s="333">
        <v>66.764998089415357</v>
      </c>
      <c r="M222" s="333">
        <v>66.764998089415357</v>
      </c>
      <c r="N222" s="232">
        <f t="shared" si="1155"/>
        <v>256</v>
      </c>
      <c r="O222" s="233">
        <f t="shared" si="1008"/>
        <v>269</v>
      </c>
      <c r="P222" s="232">
        <f t="shared" si="1009"/>
        <v>253</v>
      </c>
      <c r="Q222" s="233">
        <f t="shared" si="1010"/>
        <v>0</v>
      </c>
      <c r="R222" s="254">
        <v>12</v>
      </c>
      <c r="S222" s="443">
        <v>14</v>
      </c>
      <c r="T222" s="232">
        <f t="shared" si="1011"/>
        <v>12</v>
      </c>
      <c r="U222" s="233">
        <f t="shared" si="1012"/>
        <v>0</v>
      </c>
      <c r="V222" s="257">
        <v>8</v>
      </c>
      <c r="W222" s="444">
        <v>11</v>
      </c>
      <c r="X222" s="232">
        <f t="shared" si="1013"/>
        <v>8</v>
      </c>
      <c r="Y222" s="233">
        <f t="shared" si="1014"/>
        <v>0</v>
      </c>
      <c r="Z222" s="257">
        <v>1</v>
      </c>
      <c r="AA222" s="444">
        <v>2</v>
      </c>
      <c r="AB222" s="232">
        <f t="shared" si="1015"/>
        <v>1</v>
      </c>
      <c r="AC222" s="233">
        <f t="shared" si="1016"/>
        <v>0</v>
      </c>
      <c r="AD222" s="225">
        <f t="shared" si="1017"/>
        <v>21</v>
      </c>
      <c r="AE222" s="233">
        <f t="shared" si="1018"/>
        <v>27</v>
      </c>
      <c r="AF222" s="225">
        <f t="shared" si="1019"/>
        <v>21</v>
      </c>
      <c r="AG222" s="233">
        <f t="shared" si="1020"/>
        <v>0</v>
      </c>
      <c r="AH222" s="245">
        <v>2.25</v>
      </c>
      <c r="AI222" s="445">
        <v>2.8928571428571428</v>
      </c>
      <c r="AJ222" s="232">
        <f t="shared" si="1021"/>
        <v>27</v>
      </c>
      <c r="AK222" s="233">
        <f t="shared" si="1022"/>
        <v>40.5</v>
      </c>
      <c r="AL222" s="245">
        <v>3.5</v>
      </c>
      <c r="AM222" s="445">
        <v>3</v>
      </c>
      <c r="AN222" s="232">
        <f t="shared" si="1023"/>
        <v>28</v>
      </c>
      <c r="AO222" s="233">
        <f t="shared" si="1024"/>
        <v>33</v>
      </c>
      <c r="AP222" s="245">
        <v>1</v>
      </c>
      <c r="AQ222" s="445">
        <v>3</v>
      </c>
      <c r="AR222" s="232">
        <f t="shared" si="1025"/>
        <v>1</v>
      </c>
      <c r="AS222" s="233">
        <f t="shared" si="1026"/>
        <v>6</v>
      </c>
      <c r="AT222" s="545">
        <f t="shared" si="1027"/>
        <v>2.6666666666666665</v>
      </c>
      <c r="AU222" s="546">
        <f t="shared" si="1028"/>
        <v>2.9444444444444446</v>
      </c>
      <c r="AV222" s="232">
        <f t="shared" si="1029"/>
        <v>56</v>
      </c>
      <c r="AW222" s="233">
        <f t="shared" si="1030"/>
        <v>79.5</v>
      </c>
      <c r="AX222" s="257">
        <v>78.36363636363636</v>
      </c>
      <c r="AY222" s="444"/>
      <c r="AZ222" s="232">
        <f t="shared" si="1031"/>
        <v>940.36363636363626</v>
      </c>
      <c r="BA222" s="233">
        <f t="shared" si="1032"/>
        <v>0</v>
      </c>
      <c r="BB222" s="257">
        <v>75.599999999999994</v>
      </c>
      <c r="BC222" s="444"/>
      <c r="BD222" s="232">
        <f t="shared" si="1033"/>
        <v>604.79999999999995</v>
      </c>
      <c r="BE222" s="233">
        <f t="shared" si="1034"/>
        <v>0</v>
      </c>
      <c r="BF222" s="254">
        <v>82</v>
      </c>
      <c r="BG222" s="253"/>
      <c r="BH222" s="232">
        <f t="shared" si="1035"/>
        <v>82</v>
      </c>
      <c r="BI222" s="233">
        <f t="shared" si="1036"/>
        <v>0</v>
      </c>
      <c r="BJ222" s="232">
        <f t="shared" si="1037"/>
        <v>77.483982683982674</v>
      </c>
      <c r="BK222" s="233">
        <f t="shared" si="1038"/>
        <v>0</v>
      </c>
      <c r="BL222" s="232">
        <f t="shared" si="1039"/>
        <v>1627.1636363636362</v>
      </c>
      <c r="BM222" s="233">
        <f t="shared" si="1040"/>
        <v>0</v>
      </c>
      <c r="BN222" s="257">
        <v>100</v>
      </c>
      <c r="BO222" s="256">
        <v>90</v>
      </c>
      <c r="BP222" s="232">
        <f t="shared" si="1041"/>
        <v>100</v>
      </c>
      <c r="BQ222" s="233">
        <f t="shared" si="1042"/>
        <v>0</v>
      </c>
      <c r="BR222" s="257">
        <v>101</v>
      </c>
      <c r="BS222" s="444">
        <v>75</v>
      </c>
      <c r="BT222" s="232">
        <f t="shared" si="1043"/>
        <v>101</v>
      </c>
      <c r="BU222" s="233">
        <f t="shared" si="1044"/>
        <v>0</v>
      </c>
      <c r="BV222" s="257">
        <v>2</v>
      </c>
      <c r="BW222" s="444">
        <v>2</v>
      </c>
      <c r="BX222" s="232">
        <f t="shared" si="1045"/>
        <v>0</v>
      </c>
      <c r="BY222" s="233">
        <f t="shared" si="1046"/>
        <v>0</v>
      </c>
      <c r="BZ222" s="225">
        <f t="shared" si="1047"/>
        <v>203</v>
      </c>
      <c r="CA222" s="233">
        <f t="shared" si="1048"/>
        <v>167</v>
      </c>
      <c r="CB222" s="225">
        <f t="shared" si="1049"/>
        <v>203</v>
      </c>
      <c r="CC222" s="233">
        <f t="shared" si="1050"/>
        <v>0</v>
      </c>
      <c r="CD222" s="336">
        <v>4.16</v>
      </c>
      <c r="CE222" s="445">
        <v>3.6777777777777776</v>
      </c>
      <c r="CF222" s="232">
        <f t="shared" si="1051"/>
        <v>416</v>
      </c>
      <c r="CG222" s="233">
        <f t="shared" si="1052"/>
        <v>331</v>
      </c>
      <c r="CH222" s="336">
        <v>5.173267326732673</v>
      </c>
      <c r="CI222" s="445">
        <v>4.1866666666666665</v>
      </c>
      <c r="CJ222" s="232">
        <f t="shared" si="1053"/>
        <v>522.5</v>
      </c>
      <c r="CK222" s="233">
        <f t="shared" si="1054"/>
        <v>314</v>
      </c>
      <c r="CL222" s="336">
        <v>3.75</v>
      </c>
      <c r="CM222" s="445">
        <v>4.25</v>
      </c>
      <c r="CN222" s="232">
        <f t="shared" si="1055"/>
        <v>7.5</v>
      </c>
      <c r="CO222" s="233">
        <f t="shared" si="1056"/>
        <v>8.5</v>
      </c>
      <c r="CP222" s="232">
        <f t="shared" si="1057"/>
        <v>4.6600985221674875</v>
      </c>
      <c r="CQ222" s="546">
        <f t="shared" si="1058"/>
        <v>3.9131736526946108</v>
      </c>
      <c r="CR222" s="232">
        <f t="shared" si="1059"/>
        <v>946</v>
      </c>
      <c r="CS222" s="233">
        <f t="shared" si="1060"/>
        <v>653.5</v>
      </c>
      <c r="CT222" s="257">
        <v>85.510638297872347</v>
      </c>
      <c r="CU222" s="444"/>
      <c r="CV222" s="232">
        <f t="shared" si="1061"/>
        <v>8551.0638297872356</v>
      </c>
      <c r="CW222" s="233">
        <f t="shared" si="1062"/>
        <v>0</v>
      </c>
      <c r="CX222" s="257">
        <v>82.373239436619713</v>
      </c>
      <c r="CY222" s="444"/>
      <c r="CZ222" s="232">
        <f t="shared" si="1063"/>
        <v>8319.6971830985913</v>
      </c>
      <c r="DA222" s="233">
        <f t="shared" si="1064"/>
        <v>0</v>
      </c>
      <c r="DB222" s="257"/>
      <c r="DC222" s="444"/>
      <c r="DD222" s="232">
        <f t="shared" si="1065"/>
        <v>0</v>
      </c>
      <c r="DE222" s="233">
        <f t="shared" si="1066"/>
        <v>0</v>
      </c>
      <c r="DF222" s="232">
        <f t="shared" si="1067"/>
        <v>83.10719710781197</v>
      </c>
      <c r="DG222" s="233">
        <f t="shared" si="1068"/>
        <v>0</v>
      </c>
      <c r="DH222" s="232">
        <f t="shared" si="1069"/>
        <v>16870.761012885829</v>
      </c>
      <c r="DI222" s="233">
        <f t="shared" si="1070"/>
        <v>0</v>
      </c>
      <c r="DJ222" s="232">
        <f t="shared" si="1071"/>
        <v>224</v>
      </c>
      <c r="DK222" s="233">
        <f t="shared" si="1072"/>
        <v>194</v>
      </c>
      <c r="DL222" s="232">
        <f t="shared" si="1073"/>
        <v>224</v>
      </c>
      <c r="DM222" s="233">
        <f t="shared" si="1074"/>
        <v>0</v>
      </c>
      <c r="DN222" s="545">
        <f t="shared" si="1075"/>
        <v>4.4732142857142856</v>
      </c>
      <c r="DO222" s="546">
        <f t="shared" si="1076"/>
        <v>3.7783505154639174</v>
      </c>
      <c r="DP222" s="232">
        <f t="shared" si="1077"/>
        <v>1002</v>
      </c>
      <c r="DQ222" s="233">
        <f t="shared" si="1078"/>
        <v>733</v>
      </c>
      <c r="DR222" s="232">
        <f t="shared" si="1079"/>
        <v>82.580020755577962</v>
      </c>
      <c r="DS222" s="233">
        <f t="shared" si="1080"/>
        <v>0</v>
      </c>
      <c r="DT222" s="232">
        <f t="shared" si="1081"/>
        <v>18497.924649249464</v>
      </c>
      <c r="DU222" s="233">
        <f t="shared" si="1082"/>
        <v>0</v>
      </c>
      <c r="DV222" s="257">
        <v>18</v>
      </c>
      <c r="DW222" s="256">
        <v>23</v>
      </c>
      <c r="DX222" s="232">
        <f t="shared" si="1083"/>
        <v>18</v>
      </c>
      <c r="DY222" s="233">
        <f t="shared" si="1084"/>
        <v>0</v>
      </c>
      <c r="DZ222" s="257">
        <v>13</v>
      </c>
      <c r="EA222" s="444">
        <v>51</v>
      </c>
      <c r="EB222" s="232">
        <f t="shared" si="1085"/>
        <v>13</v>
      </c>
      <c r="EC222" s="233">
        <f t="shared" si="1086"/>
        <v>0</v>
      </c>
      <c r="ED222" s="257">
        <v>1</v>
      </c>
      <c r="EE222" s="444">
        <v>1</v>
      </c>
      <c r="EF222" s="232">
        <f t="shared" si="1087"/>
        <v>0</v>
      </c>
      <c r="EG222" s="233">
        <f t="shared" si="1088"/>
        <v>0</v>
      </c>
      <c r="EH222" s="225">
        <f t="shared" si="1089"/>
        <v>32</v>
      </c>
      <c r="EI222" s="233">
        <f t="shared" si="1090"/>
        <v>75</v>
      </c>
      <c r="EJ222" s="225">
        <f t="shared" si="1091"/>
        <v>32</v>
      </c>
      <c r="EK222" s="233">
        <f t="shared" si="1092"/>
        <v>0</v>
      </c>
      <c r="EL222" s="336">
        <v>3.6944444444444446</v>
      </c>
      <c r="EM222" s="445">
        <v>2.6739130434782608</v>
      </c>
      <c r="EN222" s="232">
        <f t="shared" si="1093"/>
        <v>66.5</v>
      </c>
      <c r="EO222" s="233">
        <f t="shared" si="1094"/>
        <v>61.5</v>
      </c>
      <c r="EP222" s="336">
        <v>4.3444444444444441</v>
      </c>
      <c r="EQ222" s="445">
        <v>4.0098039215686274</v>
      </c>
      <c r="ER222" s="232">
        <f t="shared" si="1095"/>
        <v>56.477777777777774</v>
      </c>
      <c r="ES222" s="233">
        <f t="shared" si="1096"/>
        <v>204.5</v>
      </c>
      <c r="ET222" s="336">
        <v>2</v>
      </c>
      <c r="EU222" s="445">
        <v>5.5</v>
      </c>
      <c r="EV222" s="232">
        <f t="shared" si="1097"/>
        <v>2</v>
      </c>
      <c r="EW222" s="233">
        <f t="shared" si="1098"/>
        <v>5.5</v>
      </c>
      <c r="EX222" s="545">
        <f t="shared" si="1099"/>
        <v>3.9055555555555554</v>
      </c>
      <c r="EY222" s="546">
        <f t="shared" si="1100"/>
        <v>3.62</v>
      </c>
      <c r="EZ222" s="232">
        <f t="shared" si="1101"/>
        <v>124.97777777777777</v>
      </c>
      <c r="FA222" s="233">
        <f t="shared" si="1102"/>
        <v>271.5</v>
      </c>
      <c r="FB222" s="257">
        <v>85.523809523809518</v>
      </c>
      <c r="FC222" s="444"/>
      <c r="FD222" s="232">
        <f t="shared" si="1103"/>
        <v>1539.4285714285713</v>
      </c>
      <c r="FE222" s="233">
        <f t="shared" si="1104"/>
        <v>0</v>
      </c>
      <c r="FF222" s="257">
        <v>71.2</v>
      </c>
      <c r="FG222" s="444"/>
      <c r="FH222" s="232">
        <f t="shared" si="1105"/>
        <v>925.6</v>
      </c>
      <c r="FI222" s="233">
        <f t="shared" si="1106"/>
        <v>0</v>
      </c>
      <c r="FJ222" s="257"/>
      <c r="FK222" s="444"/>
      <c r="FL222" s="232">
        <f t="shared" si="1107"/>
        <v>0</v>
      </c>
      <c r="FM222" s="233">
        <f t="shared" si="1108"/>
        <v>0</v>
      </c>
      <c r="FN222" s="232">
        <f t="shared" si="1109"/>
        <v>77.032142857142858</v>
      </c>
      <c r="FO222" s="233">
        <f t="shared" si="1110"/>
        <v>0</v>
      </c>
      <c r="FP222" s="232">
        <f t="shared" si="1111"/>
        <v>2465.0285714285715</v>
      </c>
      <c r="FQ222" s="233">
        <f t="shared" si="1112"/>
        <v>0</v>
      </c>
      <c r="FR222" s="254"/>
      <c r="FS222" s="253"/>
      <c r="FT222" s="232">
        <f t="shared" si="1113"/>
        <v>0</v>
      </c>
      <c r="FU222" s="233">
        <f t="shared" si="1114"/>
        <v>0</v>
      </c>
      <c r="FV222" s="254"/>
      <c r="FW222" s="253"/>
      <c r="FX222" s="232">
        <f t="shared" si="1115"/>
        <v>0</v>
      </c>
      <c r="FY222" s="233">
        <f t="shared" si="1116"/>
        <v>0</v>
      </c>
      <c r="FZ222" s="254"/>
      <c r="GA222" s="253"/>
      <c r="GB222" s="232">
        <f t="shared" si="1117"/>
        <v>0</v>
      </c>
      <c r="GC222" s="233">
        <f t="shared" si="1118"/>
        <v>0</v>
      </c>
      <c r="GD222" s="249">
        <f t="shared" si="1119"/>
        <v>130</v>
      </c>
      <c r="GE222" s="233">
        <f t="shared" si="1120"/>
        <v>127</v>
      </c>
      <c r="GF222" s="232">
        <f t="shared" si="1121"/>
        <v>130</v>
      </c>
      <c r="GG222" s="233">
        <f t="shared" si="1122"/>
        <v>0</v>
      </c>
      <c r="GH222" s="232">
        <f t="shared" si="1123"/>
        <v>509.5</v>
      </c>
      <c r="GI222" s="233">
        <f t="shared" si="1124"/>
        <v>433</v>
      </c>
      <c r="GJ222" s="232">
        <f t="shared" si="1125"/>
        <v>11030.856037579442</v>
      </c>
      <c r="GK222" s="233" t="str">
        <f t="shared" si="1126"/>
        <v/>
      </c>
      <c r="GL222" s="249">
        <f t="shared" si="1127"/>
        <v>122</v>
      </c>
      <c r="GM222" s="233">
        <f t="shared" si="1128"/>
        <v>137</v>
      </c>
      <c r="GN222" s="232">
        <f t="shared" si="1129"/>
        <v>122</v>
      </c>
      <c r="GO222" s="233">
        <f t="shared" si="1130"/>
        <v>0</v>
      </c>
      <c r="GP222" s="232">
        <f t="shared" si="1131"/>
        <v>606.97777777777776</v>
      </c>
      <c r="GQ222" s="233">
        <f t="shared" si="1132"/>
        <v>551.5</v>
      </c>
      <c r="GR222" s="232">
        <f t="shared" si="1133"/>
        <v>9850.0971830985909</v>
      </c>
      <c r="GS222" s="233">
        <f t="shared" si="1134"/>
        <v>0</v>
      </c>
      <c r="GT222" s="249">
        <f t="shared" si="1135"/>
        <v>252</v>
      </c>
      <c r="GU222" s="233">
        <f t="shared" si="1136"/>
        <v>264</v>
      </c>
      <c r="GV222" s="232">
        <f t="shared" si="1137"/>
        <v>252</v>
      </c>
      <c r="GW222" s="233">
        <f t="shared" si="1138"/>
        <v>0</v>
      </c>
      <c r="GX222" s="232">
        <f t="shared" si="1139"/>
        <v>1116.4777777777776</v>
      </c>
      <c r="GY222" s="233">
        <f t="shared" si="1140"/>
        <v>984.5</v>
      </c>
      <c r="GZ222" s="232">
        <f t="shared" si="1141"/>
        <v>20880.953220678035</v>
      </c>
      <c r="HA222" s="233" t="str">
        <f t="shared" si="1142"/>
        <v/>
      </c>
      <c r="HB222" s="249">
        <f t="shared" si="1143"/>
        <v>4</v>
      </c>
      <c r="HC222" s="233">
        <f t="shared" si="1144"/>
        <v>5</v>
      </c>
      <c r="HD222" s="232">
        <f t="shared" si="1145"/>
        <v>1</v>
      </c>
      <c r="HE222" s="233">
        <f t="shared" si="1146"/>
        <v>0</v>
      </c>
      <c r="HF222" s="232">
        <f t="shared" si="1147"/>
        <v>10.5</v>
      </c>
      <c r="HG222" s="233">
        <f t="shared" si="1148"/>
        <v>20</v>
      </c>
      <c r="HH222" s="232">
        <f t="shared" si="1149"/>
        <v>82</v>
      </c>
      <c r="HI222" s="233" t="str">
        <f t="shared" si="1150"/>
        <v/>
      </c>
      <c r="HJ222" s="249">
        <f t="shared" si="1151"/>
        <v>1126.9777777777779</v>
      </c>
      <c r="HK222" s="233">
        <f t="shared" si="1152"/>
        <v>1004.5</v>
      </c>
      <c r="HL222" s="232">
        <f t="shared" si="1153"/>
        <v>20962.953220678035</v>
      </c>
      <c r="HM222" s="232" t="str">
        <f t="shared" si="1154"/>
        <v/>
      </c>
    </row>
    <row r="223" spans="1:221" ht="15">
      <c r="A223" s="439" t="s">
        <v>42</v>
      </c>
      <c r="B223" s="440" t="s">
        <v>880</v>
      </c>
      <c r="C223" s="441"/>
      <c r="D223" s="442">
        <v>199087</v>
      </c>
      <c r="E223" s="350">
        <v>9</v>
      </c>
      <c r="F223" s="332">
        <v>249</v>
      </c>
      <c r="G223" s="253">
        <v>255</v>
      </c>
      <c r="H223" s="254">
        <v>20</v>
      </c>
      <c r="I223" s="743">
        <v>34</v>
      </c>
      <c r="J223" s="232">
        <f t="shared" si="1006"/>
        <v>229</v>
      </c>
      <c r="K223" s="233">
        <f t="shared" si="1007"/>
        <v>221</v>
      </c>
      <c r="L223" s="333">
        <v>67.355344614114728</v>
      </c>
      <c r="M223" s="333">
        <v>67.355344614114728</v>
      </c>
      <c r="N223" s="232">
        <f t="shared" si="1155"/>
        <v>229</v>
      </c>
      <c r="O223" s="233">
        <f t="shared" si="1008"/>
        <v>221</v>
      </c>
      <c r="P223" s="232">
        <f t="shared" si="1009"/>
        <v>226</v>
      </c>
      <c r="Q223" s="233">
        <f t="shared" si="1010"/>
        <v>0</v>
      </c>
      <c r="R223" s="254">
        <v>24</v>
      </c>
      <c r="S223" s="443">
        <v>10</v>
      </c>
      <c r="T223" s="232">
        <f t="shared" si="1011"/>
        <v>24</v>
      </c>
      <c r="U223" s="233">
        <f t="shared" si="1012"/>
        <v>0</v>
      </c>
      <c r="V223" s="257">
        <v>12</v>
      </c>
      <c r="W223" s="444">
        <v>21</v>
      </c>
      <c r="X223" s="232">
        <f t="shared" si="1013"/>
        <v>12</v>
      </c>
      <c r="Y223" s="233">
        <f t="shared" si="1014"/>
        <v>0</v>
      </c>
      <c r="Z223" s="257"/>
      <c r="AA223" s="444">
        <v>1</v>
      </c>
      <c r="AB223" s="232">
        <f t="shared" si="1015"/>
        <v>0</v>
      </c>
      <c r="AC223" s="233">
        <f t="shared" si="1016"/>
        <v>0</v>
      </c>
      <c r="AD223" s="225">
        <f t="shared" si="1017"/>
        <v>36</v>
      </c>
      <c r="AE223" s="233">
        <f t="shared" si="1018"/>
        <v>32</v>
      </c>
      <c r="AF223" s="225">
        <f t="shared" si="1019"/>
        <v>36</v>
      </c>
      <c r="AG223" s="233">
        <f t="shared" si="1020"/>
        <v>0</v>
      </c>
      <c r="AH223" s="245">
        <v>3.0208333333333335</v>
      </c>
      <c r="AI223" s="445">
        <v>3.8</v>
      </c>
      <c r="AJ223" s="232">
        <f t="shared" si="1021"/>
        <v>72.5</v>
      </c>
      <c r="AK223" s="233">
        <f t="shared" si="1022"/>
        <v>38</v>
      </c>
      <c r="AL223" s="245">
        <v>1.75</v>
      </c>
      <c r="AM223" s="445">
        <v>2.6190476190476191</v>
      </c>
      <c r="AN223" s="232">
        <f t="shared" si="1023"/>
        <v>21</v>
      </c>
      <c r="AO223" s="233">
        <f t="shared" si="1024"/>
        <v>55</v>
      </c>
      <c r="AP223" s="245"/>
      <c r="AQ223" s="445">
        <v>2</v>
      </c>
      <c r="AR223" s="232">
        <f t="shared" si="1025"/>
        <v>0</v>
      </c>
      <c r="AS223" s="233">
        <f t="shared" si="1026"/>
        <v>2</v>
      </c>
      <c r="AT223" s="545">
        <f t="shared" si="1027"/>
        <v>2.5972222222222223</v>
      </c>
      <c r="AU223" s="546">
        <f t="shared" si="1028"/>
        <v>2.96875</v>
      </c>
      <c r="AV223" s="232">
        <f t="shared" si="1029"/>
        <v>93.5</v>
      </c>
      <c r="AW223" s="233">
        <f t="shared" si="1030"/>
        <v>95</v>
      </c>
      <c r="AX223" s="257">
        <v>91.63636363636364</v>
      </c>
      <c r="AY223" s="444"/>
      <c r="AZ223" s="232">
        <f t="shared" si="1031"/>
        <v>2199.2727272727275</v>
      </c>
      <c r="BA223" s="233">
        <f t="shared" si="1032"/>
        <v>0</v>
      </c>
      <c r="BB223" s="257">
        <v>86.75</v>
      </c>
      <c r="BC223" s="444"/>
      <c r="BD223" s="232">
        <f t="shared" si="1033"/>
        <v>1041</v>
      </c>
      <c r="BE223" s="233">
        <f t="shared" si="1034"/>
        <v>0</v>
      </c>
      <c r="BF223" s="254">
        <v>67.333333333333329</v>
      </c>
      <c r="BG223" s="253"/>
      <c r="BH223" s="232">
        <f t="shared" si="1035"/>
        <v>0</v>
      </c>
      <c r="BI223" s="233">
        <f t="shared" si="1036"/>
        <v>0</v>
      </c>
      <c r="BJ223" s="232">
        <f t="shared" si="1037"/>
        <v>90.007575757575765</v>
      </c>
      <c r="BK223" s="233">
        <f t="shared" si="1038"/>
        <v>0</v>
      </c>
      <c r="BL223" s="232">
        <f t="shared" si="1039"/>
        <v>3240.2727272727275</v>
      </c>
      <c r="BM223" s="233">
        <f t="shared" si="1040"/>
        <v>0</v>
      </c>
      <c r="BN223" s="257">
        <v>75</v>
      </c>
      <c r="BO223" s="256">
        <v>64</v>
      </c>
      <c r="BP223" s="232">
        <f t="shared" si="1041"/>
        <v>75</v>
      </c>
      <c r="BQ223" s="233">
        <f t="shared" si="1042"/>
        <v>0</v>
      </c>
      <c r="BR223" s="257">
        <v>70</v>
      </c>
      <c r="BS223" s="444">
        <v>82</v>
      </c>
      <c r="BT223" s="232">
        <f t="shared" si="1043"/>
        <v>70</v>
      </c>
      <c r="BU223" s="233">
        <f t="shared" si="1044"/>
        <v>0</v>
      </c>
      <c r="BV223" s="257">
        <v>1</v>
      </c>
      <c r="BW223" s="444"/>
      <c r="BX223" s="232">
        <f t="shared" si="1045"/>
        <v>1</v>
      </c>
      <c r="BY223" s="233">
        <f t="shared" si="1046"/>
        <v>0</v>
      </c>
      <c r="BZ223" s="225">
        <f t="shared" si="1047"/>
        <v>146</v>
      </c>
      <c r="CA223" s="233">
        <f t="shared" si="1048"/>
        <v>146</v>
      </c>
      <c r="CB223" s="225">
        <f t="shared" si="1049"/>
        <v>146</v>
      </c>
      <c r="CC223" s="233">
        <f t="shared" si="1050"/>
        <v>0</v>
      </c>
      <c r="CD223" s="336">
        <v>4.5733333333333333</v>
      </c>
      <c r="CE223" s="445">
        <v>4.4765625</v>
      </c>
      <c r="CF223" s="232">
        <f t="shared" si="1051"/>
        <v>343</v>
      </c>
      <c r="CG223" s="233">
        <f t="shared" si="1052"/>
        <v>286.5</v>
      </c>
      <c r="CH223" s="336">
        <v>5.4714285714285715</v>
      </c>
      <c r="CI223" s="445">
        <v>5.1280487804878048</v>
      </c>
      <c r="CJ223" s="232">
        <f t="shared" si="1053"/>
        <v>383</v>
      </c>
      <c r="CK223" s="233">
        <f t="shared" si="1054"/>
        <v>420.5</v>
      </c>
      <c r="CL223" s="336">
        <v>2.5</v>
      </c>
      <c r="CM223" s="445"/>
      <c r="CN223" s="232">
        <f t="shared" si="1055"/>
        <v>2.5</v>
      </c>
      <c r="CO223" s="233">
        <f t="shared" si="1056"/>
        <v>0</v>
      </c>
      <c r="CP223" s="232">
        <f t="shared" si="1057"/>
        <v>4.9897260273972606</v>
      </c>
      <c r="CQ223" s="546">
        <f t="shared" si="1058"/>
        <v>4.8424657534246576</v>
      </c>
      <c r="CR223" s="232">
        <f t="shared" si="1059"/>
        <v>728.5</v>
      </c>
      <c r="CS223" s="233">
        <f t="shared" si="1060"/>
        <v>707</v>
      </c>
      <c r="CT223" s="257">
        <v>99.618421052631575</v>
      </c>
      <c r="CU223" s="444"/>
      <c r="CV223" s="232">
        <f t="shared" si="1061"/>
        <v>7471.3815789473683</v>
      </c>
      <c r="CW223" s="233">
        <f t="shared" si="1062"/>
        <v>0</v>
      </c>
      <c r="CX223" s="257">
        <v>78.045454545454547</v>
      </c>
      <c r="CY223" s="444"/>
      <c r="CZ223" s="232">
        <f t="shared" si="1063"/>
        <v>5463.181818181818</v>
      </c>
      <c r="DA223" s="233">
        <f t="shared" si="1064"/>
        <v>0</v>
      </c>
      <c r="DB223" s="257">
        <v>54</v>
      </c>
      <c r="DC223" s="444"/>
      <c r="DD223" s="232">
        <f t="shared" si="1065"/>
        <v>54</v>
      </c>
      <c r="DE223" s="233">
        <f t="shared" si="1066"/>
        <v>0</v>
      </c>
      <c r="DF223" s="232">
        <f t="shared" si="1067"/>
        <v>88.962762994035529</v>
      </c>
      <c r="DG223" s="233">
        <f t="shared" si="1068"/>
        <v>0</v>
      </c>
      <c r="DH223" s="232">
        <f t="shared" si="1069"/>
        <v>12988.563397129186</v>
      </c>
      <c r="DI223" s="233">
        <f t="shared" si="1070"/>
        <v>0</v>
      </c>
      <c r="DJ223" s="232">
        <f t="shared" si="1071"/>
        <v>182</v>
      </c>
      <c r="DK223" s="233">
        <f t="shared" si="1072"/>
        <v>178</v>
      </c>
      <c r="DL223" s="232">
        <f t="shared" si="1073"/>
        <v>182</v>
      </c>
      <c r="DM223" s="233">
        <f t="shared" si="1074"/>
        <v>0</v>
      </c>
      <c r="DN223" s="545">
        <f t="shared" si="1075"/>
        <v>4.5164835164835164</v>
      </c>
      <c r="DO223" s="546">
        <f t="shared" si="1076"/>
        <v>4.5056179775280896</v>
      </c>
      <c r="DP223" s="232">
        <f t="shared" si="1077"/>
        <v>822</v>
      </c>
      <c r="DQ223" s="233">
        <f t="shared" si="1078"/>
        <v>802</v>
      </c>
      <c r="DR223" s="232">
        <f t="shared" si="1079"/>
        <v>89.169429254955574</v>
      </c>
      <c r="DS223" s="233">
        <f t="shared" si="1080"/>
        <v>0</v>
      </c>
      <c r="DT223" s="232">
        <f t="shared" si="1081"/>
        <v>16228.836124401914</v>
      </c>
      <c r="DU223" s="233">
        <f t="shared" si="1082"/>
        <v>0</v>
      </c>
      <c r="DV223" s="257">
        <v>13</v>
      </c>
      <c r="DW223" s="256">
        <v>14</v>
      </c>
      <c r="DX223" s="232">
        <f t="shared" si="1083"/>
        <v>13</v>
      </c>
      <c r="DY223" s="233">
        <f t="shared" si="1084"/>
        <v>0</v>
      </c>
      <c r="DZ223" s="257">
        <v>31</v>
      </c>
      <c r="EA223" s="444">
        <v>28</v>
      </c>
      <c r="EB223" s="232">
        <f t="shared" si="1085"/>
        <v>31</v>
      </c>
      <c r="EC223" s="233">
        <f t="shared" si="1086"/>
        <v>0</v>
      </c>
      <c r="ED223" s="257">
        <v>3</v>
      </c>
      <c r="EE223" s="444">
        <v>1</v>
      </c>
      <c r="EF223" s="232">
        <f t="shared" si="1087"/>
        <v>0</v>
      </c>
      <c r="EG223" s="233">
        <f t="shared" si="1088"/>
        <v>0</v>
      </c>
      <c r="EH223" s="225">
        <f t="shared" si="1089"/>
        <v>47</v>
      </c>
      <c r="EI223" s="233">
        <f t="shared" si="1090"/>
        <v>43</v>
      </c>
      <c r="EJ223" s="225">
        <f t="shared" si="1091"/>
        <v>47</v>
      </c>
      <c r="EK223" s="233">
        <f t="shared" si="1092"/>
        <v>0</v>
      </c>
      <c r="EL223" s="336">
        <v>3.0384615384615383</v>
      </c>
      <c r="EM223" s="445">
        <v>3.9285714285714284</v>
      </c>
      <c r="EN223" s="232">
        <f t="shared" si="1093"/>
        <v>39.5</v>
      </c>
      <c r="EO223" s="233">
        <f t="shared" si="1094"/>
        <v>55</v>
      </c>
      <c r="EP223" s="336">
        <v>4.791666666666667</v>
      </c>
      <c r="EQ223" s="445">
        <v>2.8392857142857144</v>
      </c>
      <c r="ER223" s="232">
        <f t="shared" si="1095"/>
        <v>148.54166666666669</v>
      </c>
      <c r="ES223" s="233">
        <f t="shared" si="1096"/>
        <v>79.5</v>
      </c>
      <c r="ET223" s="336">
        <v>2.6666666666666665</v>
      </c>
      <c r="EU223" s="445">
        <v>2</v>
      </c>
      <c r="EV223" s="232">
        <f t="shared" si="1097"/>
        <v>8</v>
      </c>
      <c r="EW223" s="233">
        <f t="shared" si="1098"/>
        <v>2</v>
      </c>
      <c r="EX223" s="545">
        <f t="shared" si="1099"/>
        <v>4.1710992907801421</v>
      </c>
      <c r="EY223" s="546">
        <f t="shared" si="1100"/>
        <v>3.1744186046511627</v>
      </c>
      <c r="EZ223" s="232">
        <f t="shared" si="1101"/>
        <v>196.04166666666669</v>
      </c>
      <c r="FA223" s="233">
        <f t="shared" si="1102"/>
        <v>136.5</v>
      </c>
      <c r="FB223" s="257">
        <v>106.21052631578948</v>
      </c>
      <c r="FC223" s="444"/>
      <c r="FD223" s="232">
        <f t="shared" si="1103"/>
        <v>1380.7368421052633</v>
      </c>
      <c r="FE223" s="233">
        <f t="shared" si="1104"/>
        <v>0</v>
      </c>
      <c r="FF223" s="257">
        <v>86.5</v>
      </c>
      <c r="FG223" s="444"/>
      <c r="FH223" s="232">
        <f t="shared" si="1105"/>
        <v>2681.5</v>
      </c>
      <c r="FI223" s="233">
        <f t="shared" si="1106"/>
        <v>0</v>
      </c>
      <c r="FJ223" s="257"/>
      <c r="FK223" s="444"/>
      <c r="FL223" s="232">
        <f t="shared" si="1107"/>
        <v>0</v>
      </c>
      <c r="FM223" s="233">
        <f t="shared" si="1108"/>
        <v>0</v>
      </c>
      <c r="FN223" s="232">
        <f t="shared" si="1109"/>
        <v>86.43057110862263</v>
      </c>
      <c r="FO223" s="233">
        <f t="shared" si="1110"/>
        <v>0</v>
      </c>
      <c r="FP223" s="232">
        <f t="shared" si="1111"/>
        <v>4062.2368421052638</v>
      </c>
      <c r="FQ223" s="233">
        <f t="shared" si="1112"/>
        <v>0</v>
      </c>
      <c r="FR223" s="254"/>
      <c r="FS223" s="253"/>
      <c r="FT223" s="232">
        <f t="shared" si="1113"/>
        <v>0</v>
      </c>
      <c r="FU223" s="233">
        <f t="shared" si="1114"/>
        <v>0</v>
      </c>
      <c r="FV223" s="254"/>
      <c r="FW223" s="253"/>
      <c r="FX223" s="232">
        <f t="shared" si="1115"/>
        <v>0</v>
      </c>
      <c r="FY223" s="233">
        <f t="shared" si="1116"/>
        <v>0</v>
      </c>
      <c r="FZ223" s="254"/>
      <c r="GA223" s="253"/>
      <c r="GB223" s="232">
        <f t="shared" si="1117"/>
        <v>0</v>
      </c>
      <c r="GC223" s="233">
        <f t="shared" si="1118"/>
        <v>0</v>
      </c>
      <c r="GD223" s="249">
        <f t="shared" si="1119"/>
        <v>112</v>
      </c>
      <c r="GE223" s="233">
        <f t="shared" si="1120"/>
        <v>88</v>
      </c>
      <c r="GF223" s="232">
        <f t="shared" si="1121"/>
        <v>112</v>
      </c>
      <c r="GG223" s="233">
        <f t="shared" si="1122"/>
        <v>0</v>
      </c>
      <c r="GH223" s="232">
        <f t="shared" si="1123"/>
        <v>455</v>
      </c>
      <c r="GI223" s="233">
        <f t="shared" si="1124"/>
        <v>379.5</v>
      </c>
      <c r="GJ223" s="232">
        <f t="shared" si="1125"/>
        <v>11051.39114832536</v>
      </c>
      <c r="GK223" s="233" t="str">
        <f t="shared" si="1126"/>
        <v/>
      </c>
      <c r="GL223" s="249">
        <f t="shared" si="1127"/>
        <v>113</v>
      </c>
      <c r="GM223" s="233">
        <f t="shared" si="1128"/>
        <v>131</v>
      </c>
      <c r="GN223" s="232">
        <f t="shared" si="1129"/>
        <v>113</v>
      </c>
      <c r="GO223" s="233">
        <f t="shared" si="1130"/>
        <v>0</v>
      </c>
      <c r="GP223" s="232">
        <f t="shared" si="1131"/>
        <v>552.54166666666674</v>
      </c>
      <c r="GQ223" s="233">
        <f t="shared" si="1132"/>
        <v>555</v>
      </c>
      <c r="GR223" s="232">
        <f t="shared" si="1133"/>
        <v>9185.681818181818</v>
      </c>
      <c r="GS223" s="233">
        <f t="shared" si="1134"/>
        <v>0</v>
      </c>
      <c r="GT223" s="249">
        <f t="shared" si="1135"/>
        <v>225</v>
      </c>
      <c r="GU223" s="233">
        <f t="shared" si="1136"/>
        <v>219</v>
      </c>
      <c r="GV223" s="232">
        <f t="shared" si="1137"/>
        <v>225</v>
      </c>
      <c r="GW223" s="233">
        <f t="shared" si="1138"/>
        <v>0</v>
      </c>
      <c r="GX223" s="232">
        <f t="shared" si="1139"/>
        <v>1007.5416666666667</v>
      </c>
      <c r="GY223" s="233">
        <f t="shared" si="1140"/>
        <v>934.5</v>
      </c>
      <c r="GZ223" s="232">
        <f t="shared" si="1141"/>
        <v>20237.072966507178</v>
      </c>
      <c r="HA223" s="233" t="str">
        <f t="shared" si="1142"/>
        <v/>
      </c>
      <c r="HB223" s="249">
        <f t="shared" si="1143"/>
        <v>4</v>
      </c>
      <c r="HC223" s="233">
        <f t="shared" si="1144"/>
        <v>2</v>
      </c>
      <c r="HD223" s="232">
        <f t="shared" si="1145"/>
        <v>1</v>
      </c>
      <c r="HE223" s="233">
        <f t="shared" si="1146"/>
        <v>0</v>
      </c>
      <c r="HF223" s="232">
        <f t="shared" si="1147"/>
        <v>10.5</v>
      </c>
      <c r="HG223" s="233">
        <f t="shared" si="1148"/>
        <v>4</v>
      </c>
      <c r="HH223" s="232">
        <f t="shared" si="1149"/>
        <v>54</v>
      </c>
      <c r="HI223" s="233" t="str">
        <f t="shared" si="1150"/>
        <v/>
      </c>
      <c r="HJ223" s="249">
        <f t="shared" si="1151"/>
        <v>1018.0416666666667</v>
      </c>
      <c r="HK223" s="233">
        <f t="shared" si="1152"/>
        <v>938.5</v>
      </c>
      <c r="HL223" s="232">
        <f t="shared" si="1153"/>
        <v>20291.072966507178</v>
      </c>
      <c r="HM223" s="232" t="str">
        <f t="shared" si="1154"/>
        <v/>
      </c>
    </row>
    <row r="224" spans="1:221" ht="15">
      <c r="A224" s="439" t="s">
        <v>42</v>
      </c>
      <c r="B224" s="440" t="s">
        <v>881</v>
      </c>
      <c r="C224" s="441"/>
      <c r="D224" s="442">
        <v>199421</v>
      </c>
      <c r="E224" s="350">
        <v>9</v>
      </c>
      <c r="F224" s="332">
        <v>274</v>
      </c>
      <c r="G224" s="253">
        <v>331</v>
      </c>
      <c r="H224" s="254">
        <v>12</v>
      </c>
      <c r="I224" s="743">
        <v>41</v>
      </c>
      <c r="J224" s="232">
        <f t="shared" ref="J224:J284" si="1156">F224-H224</f>
        <v>262</v>
      </c>
      <c r="K224" s="233">
        <f t="shared" ref="K224:K282" si="1157">G224-I224</f>
        <v>290</v>
      </c>
      <c r="L224" s="333">
        <v>67.479732739420939</v>
      </c>
      <c r="M224" s="333">
        <v>67.479732739420939</v>
      </c>
      <c r="N224" s="232">
        <f t="shared" si="1155"/>
        <v>262</v>
      </c>
      <c r="O224" s="233">
        <f t="shared" ref="O224:O284" si="1158">+S224+W224+AA224+BO224+BS224+BW224+DW224+EA224+EE224+FS224</f>
        <v>290</v>
      </c>
      <c r="P224" s="232">
        <f t="shared" ref="P224:P255" si="1159">+T224+X224+AB224+BP224+BT224+BX224+DX224+EB224+EF224+FT224</f>
        <v>262</v>
      </c>
      <c r="Q224" s="233">
        <f t="shared" ref="Q224:Q255" si="1160">+U224+Y224+AC224+BQ224+BU224+BY224+DY224+EC224+EG224+FU224</f>
        <v>0</v>
      </c>
      <c r="R224" s="254">
        <v>23</v>
      </c>
      <c r="S224" s="443">
        <v>15</v>
      </c>
      <c r="T224" s="232">
        <f t="shared" ref="T224:T255" si="1161">IF(AX224&gt;0,R224,)</f>
        <v>23</v>
      </c>
      <c r="U224" s="233">
        <f t="shared" ref="U224:U255" si="1162">IF(AY224&gt;0,S224,)</f>
        <v>0</v>
      </c>
      <c r="V224" s="257">
        <v>28</v>
      </c>
      <c r="W224" s="444">
        <v>28</v>
      </c>
      <c r="X224" s="232">
        <f t="shared" ref="X224:X255" si="1163">IF(BB224&gt;0,V224,)</f>
        <v>28</v>
      </c>
      <c r="Y224" s="233">
        <f t="shared" ref="Y224:Y255" si="1164">IF(BC224&gt;0,W224,)</f>
        <v>0</v>
      </c>
      <c r="Z224" s="257"/>
      <c r="AA224" s="444"/>
      <c r="AB224" s="232">
        <f t="shared" ref="AB224:AB255" si="1165">IF(BF224&gt;0,Z224,)</f>
        <v>0</v>
      </c>
      <c r="AC224" s="233">
        <f t="shared" ref="AC224:AC255" si="1166">IF(BG224&gt;0,AA224,)</f>
        <v>0</v>
      </c>
      <c r="AD224" s="225">
        <f t="shared" ref="AD224:AD255" si="1167">R224+V224+Z224</f>
        <v>51</v>
      </c>
      <c r="AE224" s="233">
        <f t="shared" ref="AE224:AE255" si="1168">S224+W224+AA224</f>
        <v>43</v>
      </c>
      <c r="AF224" s="225">
        <f t="shared" ref="AF224:AF255" si="1169">IF(BJ224&gt;0,AD224,)</f>
        <v>51</v>
      </c>
      <c r="AG224" s="233">
        <f t="shared" ref="AG224:AG255" si="1170">IF(BK224&gt;0,AE224,)</f>
        <v>0</v>
      </c>
      <c r="AH224" s="245">
        <v>1.7826086956521738</v>
      </c>
      <c r="AI224" s="445">
        <v>2.6333333333333333</v>
      </c>
      <c r="AJ224" s="232">
        <f t="shared" ref="AJ224:AJ255" si="1171">IF(R224&gt;0,(R224*AH224),)</f>
        <v>41</v>
      </c>
      <c r="AK224" s="233">
        <f t="shared" ref="AK224:AK255" si="1172">IF(S224&gt;0,(S224*AI224),)</f>
        <v>39.5</v>
      </c>
      <c r="AL224" s="245">
        <v>2.5714285714285716</v>
      </c>
      <c r="AM224" s="445">
        <v>3.0178571428571428</v>
      </c>
      <c r="AN224" s="232">
        <f t="shared" ref="AN224:AN255" si="1173">IF(V224&gt;0,(V224*AL224),)</f>
        <v>72</v>
      </c>
      <c r="AO224" s="233">
        <f t="shared" ref="AO224:AO255" si="1174">IF(W224&gt;0,(W224*AM224),)</f>
        <v>84.5</v>
      </c>
      <c r="AP224" s="245"/>
      <c r="AQ224" s="445"/>
      <c r="AR224" s="232">
        <f t="shared" ref="AR224:AR255" si="1175">IF(Z224&gt;0,(Z224*AP224),)</f>
        <v>0</v>
      </c>
      <c r="AS224" s="233">
        <f t="shared" ref="AS224:AS255" si="1176">IF(AA224&gt;0,(AA224*AQ224),)</f>
        <v>0</v>
      </c>
      <c r="AT224" s="545">
        <f t="shared" ref="AT224:AT255" si="1177">IF(AD224&gt;0,((AJ224+AN224+AR224)/AD224),)</f>
        <v>2.215686274509804</v>
      </c>
      <c r="AU224" s="546">
        <f t="shared" ref="AU224:AU255" si="1178">IF(AE224&gt;0,((AK224+AO224+AS224)/AE224),)</f>
        <v>2.8837209302325579</v>
      </c>
      <c r="AV224" s="232">
        <f t="shared" ref="AV224:AV255" si="1179">IF(AD224&gt;0,(AD224*AT224),)</f>
        <v>113</v>
      </c>
      <c r="AW224" s="233">
        <f t="shared" ref="AW224:AW255" si="1180">IF(AE224&gt;0,(AE224*AU224),)</f>
        <v>123.99999999999999</v>
      </c>
      <c r="AX224" s="257">
        <v>84</v>
      </c>
      <c r="AY224" s="444"/>
      <c r="AZ224" s="232">
        <f t="shared" ref="AZ224:AZ255" si="1181">IF(T224&gt;0,(T224*AX224),)</f>
        <v>1932</v>
      </c>
      <c r="BA224" s="233">
        <f t="shared" ref="BA224:BA255" si="1182">IF(U224&gt;0,(U224*AY224),)</f>
        <v>0</v>
      </c>
      <c r="BB224" s="257">
        <v>71.617647058823536</v>
      </c>
      <c r="BC224" s="444"/>
      <c r="BD224" s="232">
        <f t="shared" ref="BD224:BD255" si="1183">IF(X224&gt;0,(X224*BB224),)</f>
        <v>2005.294117647059</v>
      </c>
      <c r="BE224" s="233">
        <f t="shared" ref="BE224:BE255" si="1184">IF(Y224&gt;0,(Y224*BC224),)</f>
        <v>0</v>
      </c>
      <c r="BF224" s="254">
        <v>67</v>
      </c>
      <c r="BG224" s="253"/>
      <c r="BH224" s="232">
        <f t="shared" ref="BH224:BH255" si="1185">IF(AB224&gt;0,(AB224*BF224),)</f>
        <v>0</v>
      </c>
      <c r="BI224" s="233">
        <f t="shared" ref="BI224:BI255" si="1186">IF(AC224&gt;0,(AC224*BG224),)</f>
        <v>0</v>
      </c>
      <c r="BJ224" s="232">
        <f t="shared" ref="BJ224:BJ255" si="1187">IF((AZ224+BD224+BH224)&gt;0,((AZ224+BD224+BH224)/AD224),)</f>
        <v>77.201845444059984</v>
      </c>
      <c r="BK224" s="233">
        <f t="shared" ref="BK224:BK255" si="1188">IF((BA224+BE224+BI224)&gt;0,((BA224+BE224+BI224)/AE224),)</f>
        <v>0</v>
      </c>
      <c r="BL224" s="232">
        <f t="shared" ref="BL224:BL255" si="1189">IF(AF224&gt;0,(AD224*BJ224),)</f>
        <v>3937.294117647059</v>
      </c>
      <c r="BM224" s="233">
        <f t="shared" ref="BM224:BM255" si="1190">IF(AG224&gt;0,(AE224*BK224),)</f>
        <v>0</v>
      </c>
      <c r="BN224" s="257">
        <v>48</v>
      </c>
      <c r="BO224" s="256">
        <v>71</v>
      </c>
      <c r="BP224" s="232">
        <f t="shared" ref="BP224:BP255" si="1191">IF(CT224&gt;0,BN224,)</f>
        <v>48</v>
      </c>
      <c r="BQ224" s="233">
        <f t="shared" ref="BQ224:BQ255" si="1192">IF(CU224&gt;0,BO224,)</f>
        <v>0</v>
      </c>
      <c r="BR224" s="257">
        <v>113</v>
      </c>
      <c r="BS224" s="444">
        <v>110</v>
      </c>
      <c r="BT224" s="232">
        <f t="shared" ref="BT224:BT255" si="1193">IF(CX224&gt;0,BR224,)</f>
        <v>113</v>
      </c>
      <c r="BU224" s="233">
        <f t="shared" ref="BU224:BU255" si="1194">IF(CY224&gt;0,BS224,)</f>
        <v>0</v>
      </c>
      <c r="BV224" s="257">
        <v>9</v>
      </c>
      <c r="BW224" s="444">
        <v>6</v>
      </c>
      <c r="BX224" s="232">
        <f t="shared" ref="BX224:BX255" si="1195">IF(DB224&gt;0,BV224,)</f>
        <v>9</v>
      </c>
      <c r="BY224" s="233">
        <f t="shared" ref="BY224:BY255" si="1196">IF(DC224&gt;0,BW224,)</f>
        <v>0</v>
      </c>
      <c r="BZ224" s="225">
        <f t="shared" ref="BZ224:BZ255" si="1197">BN224+BR224+BV224</f>
        <v>170</v>
      </c>
      <c r="CA224" s="233">
        <f t="shared" ref="CA224:CA255" si="1198">BO224+BS224+BW224</f>
        <v>187</v>
      </c>
      <c r="CB224" s="225">
        <f t="shared" ref="CB224:CB255" si="1199">IF(DF224&gt;0,BZ224,)</f>
        <v>170</v>
      </c>
      <c r="CC224" s="233">
        <f t="shared" ref="CC224:CC255" si="1200">IF(DG224&gt;0,CA224,)</f>
        <v>0</v>
      </c>
      <c r="CD224" s="336">
        <v>3.8958333333333335</v>
      </c>
      <c r="CE224" s="445">
        <v>3.767605633802817</v>
      </c>
      <c r="CF224" s="232">
        <f t="shared" ref="CF224:CF255" si="1201">IF(BN224&gt;0,(BN224*CD224),)</f>
        <v>187</v>
      </c>
      <c r="CG224" s="233">
        <f t="shared" ref="CG224:CG255" si="1202">IF(BO224&gt;0,(BO224*CE224),)</f>
        <v>267.5</v>
      </c>
      <c r="CH224" s="336">
        <v>4.6814159292035402</v>
      </c>
      <c r="CI224" s="445">
        <v>4.0681818181818183</v>
      </c>
      <c r="CJ224" s="232">
        <f t="shared" ref="CJ224:CJ255" si="1203">IF(BR224&gt;0,(BR224*CH224),)</f>
        <v>529</v>
      </c>
      <c r="CK224" s="233">
        <f t="shared" ref="CK224:CK255" si="1204">IF(BS224&gt;0,(BS224*CI224),)</f>
        <v>447.5</v>
      </c>
      <c r="CL224" s="336">
        <v>3.3888888888888888</v>
      </c>
      <c r="CM224" s="445">
        <v>4.8333333333333002</v>
      </c>
      <c r="CN224" s="232">
        <f t="shared" ref="CN224:CN255" si="1205">IF(BV224&gt;0,(BV224*CL224),)</f>
        <v>30.5</v>
      </c>
      <c r="CO224" s="233">
        <f t="shared" ref="CO224:CO255" si="1206">IF(BW224&gt;0,(BW224*CM224),)</f>
        <v>28.999999999999801</v>
      </c>
      <c r="CP224" s="232">
        <f t="shared" ref="CP224:CP255" si="1207">IF(BZ224&gt;0,((CF224+CJ224+CN224)/BZ224),)</f>
        <v>4.3911764705882357</v>
      </c>
      <c r="CQ224" s="546">
        <f t="shared" ref="CQ224:CQ255" si="1208">IF(CA224&gt;0,((CG224+CK224+CO224)/CA224),)</f>
        <v>3.9786096256684478</v>
      </c>
      <c r="CR224" s="232">
        <f t="shared" ref="CR224:CR255" si="1209">IF(BZ224&gt;0,(BZ224*CP224),)</f>
        <v>746.50000000000011</v>
      </c>
      <c r="CS224" s="233">
        <f t="shared" ref="CS224:CS255" si="1210">IF(CA224&gt;0,(CA224*CQ224),)</f>
        <v>743.99999999999977</v>
      </c>
      <c r="CT224" s="257">
        <v>87.28</v>
      </c>
      <c r="CU224" s="444"/>
      <c r="CV224" s="232">
        <f t="shared" ref="CV224:CV255" si="1211">IF(BP224&gt;0,(BP224*CT224),)</f>
        <v>4189.4400000000005</v>
      </c>
      <c r="CW224" s="233">
        <f t="shared" ref="CW224:CW255" si="1212">IF(BQ224&gt;0,(BQ224*CU224),)</f>
        <v>0</v>
      </c>
      <c r="CX224" s="257">
        <v>80.604651162790702</v>
      </c>
      <c r="CY224" s="444"/>
      <c r="CZ224" s="232">
        <f t="shared" ref="CZ224:CZ255" si="1213">IF(BT224&gt;0,(BT224*CX224),)</f>
        <v>9108.3255813953492</v>
      </c>
      <c r="DA224" s="233">
        <f t="shared" ref="DA224:DA255" si="1214">IF(BU224&gt;0,(BU224*CY224),)</f>
        <v>0</v>
      </c>
      <c r="DB224" s="257">
        <v>79</v>
      </c>
      <c r="DC224" s="444"/>
      <c r="DD224" s="232">
        <f t="shared" ref="DD224:DD255" si="1215">IF(BX224&gt;0,(BX224*DB224),)</f>
        <v>711</v>
      </c>
      <c r="DE224" s="233">
        <f t="shared" ref="DE224:DE255" si="1216">IF(BY224&gt;0,(BY224*DC224),)</f>
        <v>0</v>
      </c>
      <c r="DF224" s="232">
        <f t="shared" ref="DF224:DF255" si="1217">IF((CV224+CZ224+DD224)&gt;0,((CV224+CZ224+DD224)/BZ224),)</f>
        <v>82.404503419972642</v>
      </c>
      <c r="DG224" s="233">
        <f t="shared" ref="DG224:DG255" si="1218">IF((CW224+DA224+DE224)&gt;0,((CW224+DA224+DE224)/CA224),)</f>
        <v>0</v>
      </c>
      <c r="DH224" s="232">
        <f t="shared" ref="DH224:DH255" si="1219">IF(CB224&gt;0,(BZ224*DF224),)</f>
        <v>14008.76558139535</v>
      </c>
      <c r="DI224" s="233">
        <f t="shared" ref="DI224:DI255" si="1220">IF(CC224&gt;0,(CA224*DG224),)</f>
        <v>0</v>
      </c>
      <c r="DJ224" s="232">
        <f t="shared" ref="DJ224:DJ255" si="1221">AD224+BZ224</f>
        <v>221</v>
      </c>
      <c r="DK224" s="233">
        <f t="shared" ref="DK224:DK255" si="1222">AE224+CA224</f>
        <v>230</v>
      </c>
      <c r="DL224" s="232">
        <f t="shared" ref="DL224:DL255" si="1223">AF224+CB224</f>
        <v>221</v>
      </c>
      <c r="DM224" s="233">
        <f t="shared" ref="DM224:DM255" si="1224">AG224+CC224</f>
        <v>0</v>
      </c>
      <c r="DN224" s="545">
        <f t="shared" ref="DN224:DN255" si="1225">IF(DJ224&gt;0,((AD224*AT224)+(BZ224*CP224))/DJ224,)</f>
        <v>3.8891402714932131</v>
      </c>
      <c r="DO224" s="546">
        <f t="shared" ref="DO224:DO255" si="1226">IF(DK224&gt;0,((AE224*AU224)+(CA224*CQ224))/DK224,)</f>
        <v>3.77391304347826</v>
      </c>
      <c r="DP224" s="232">
        <f t="shared" ref="DP224:DP255" si="1227">IF(DJ224&gt;0,(DJ224*DN224),)</f>
        <v>859.50000000000011</v>
      </c>
      <c r="DQ224" s="233">
        <f t="shared" ref="DQ224:DQ255" si="1228">IF(DK224&gt;0,(DK224*DO224),)</f>
        <v>867.99999999999977</v>
      </c>
      <c r="DR224" s="232">
        <f t="shared" ref="DR224:DR255" si="1229">IF(DL224&gt;0,((AF224*BJ224)+(CB224*DF224))/DL224,)</f>
        <v>81.20389004091588</v>
      </c>
      <c r="DS224" s="233">
        <f t="shared" ref="DS224:DS255" si="1230">IF(DM224&gt;0,((AG224*BK224)+(CC224*DG224))/DM224,)</f>
        <v>0</v>
      </c>
      <c r="DT224" s="232">
        <f t="shared" ref="DT224:DT255" si="1231">IF(DL224&gt;0,(DL224*DR224),)</f>
        <v>17946.059699042409</v>
      </c>
      <c r="DU224" s="233">
        <f t="shared" ref="DU224:DU255" si="1232">IF(DM224&gt;0,(DM224*DS224),)</f>
        <v>0</v>
      </c>
      <c r="DV224" s="257">
        <v>16</v>
      </c>
      <c r="DW224" s="256">
        <v>22</v>
      </c>
      <c r="DX224" s="232">
        <f t="shared" ref="DX224:DX254" si="1233">IF(FB224&gt;0,DV224,)</f>
        <v>16</v>
      </c>
      <c r="DY224" s="233">
        <f t="shared" ref="DY224:DY254" si="1234">IF(FC224&gt;0,DW224,)</f>
        <v>0</v>
      </c>
      <c r="DZ224" s="257">
        <v>23</v>
      </c>
      <c r="EA224" s="444">
        <v>35</v>
      </c>
      <c r="EB224" s="232">
        <f t="shared" ref="EB224:EB255" si="1235">IF(FF224&gt;0,DZ224,)</f>
        <v>23</v>
      </c>
      <c r="EC224" s="233">
        <f t="shared" ref="EC224:EC255" si="1236">IF(FG224&gt;0,EA224,)</f>
        <v>0</v>
      </c>
      <c r="ED224" s="257">
        <v>2</v>
      </c>
      <c r="EE224" s="444">
        <v>3</v>
      </c>
      <c r="EF224" s="232">
        <f t="shared" ref="EF224:EF255" si="1237">IF(FJ224&gt;0,ED224,)</f>
        <v>2</v>
      </c>
      <c r="EG224" s="233">
        <f t="shared" ref="EG224:EG255" si="1238">IF(FK224&gt;0,EE224,)</f>
        <v>0</v>
      </c>
      <c r="EH224" s="225">
        <f t="shared" ref="EH224:EH255" si="1239">DV224+DZ224+ED224</f>
        <v>41</v>
      </c>
      <c r="EI224" s="233">
        <f t="shared" ref="EI224:EI255" si="1240">DW224+EA224+EE224</f>
        <v>60</v>
      </c>
      <c r="EJ224" s="225">
        <f t="shared" ref="EJ224:EJ255" si="1241">IF(FN224&gt;0,EH224,)</f>
        <v>41</v>
      </c>
      <c r="EK224" s="233">
        <f t="shared" ref="EK224:EK255" si="1242">IF(FO224&gt;0,EI224,)</f>
        <v>0</v>
      </c>
      <c r="EL224" s="336">
        <v>2.59375</v>
      </c>
      <c r="EM224" s="445">
        <v>2.3181818181818183</v>
      </c>
      <c r="EN224" s="232">
        <f t="shared" ref="EN224:EN255" si="1243">IF(DV224&gt;0,(DV224*EL224),)</f>
        <v>41.5</v>
      </c>
      <c r="EO224" s="233">
        <f t="shared" ref="EO224:EO255" si="1244">IF(DW224&gt;0,(DW224*EM224),)</f>
        <v>51</v>
      </c>
      <c r="EP224" s="336">
        <v>5.1463414634146343</v>
      </c>
      <c r="EQ224" s="445">
        <v>3.5</v>
      </c>
      <c r="ER224" s="232">
        <f t="shared" ref="ER224:ER255" si="1245">IF(DZ224&gt;0,(DZ224*EP224),)</f>
        <v>118.36585365853659</v>
      </c>
      <c r="ES224" s="233">
        <f t="shared" ref="ES224:ES255" si="1246">IF(EA224&gt;0,(EA224*EQ224),)</f>
        <v>122.5</v>
      </c>
      <c r="ET224" s="336">
        <v>3.5</v>
      </c>
      <c r="EU224" s="445">
        <v>3.1666666666666665</v>
      </c>
      <c r="EV224" s="232">
        <f t="shared" ref="EV224:EV255" si="1247">IF(ED224&gt;0,(ED224*ET224),)</f>
        <v>7</v>
      </c>
      <c r="EW224" s="233">
        <f t="shared" ref="EW224:EW255" si="1248">IF(EE224&gt;0,(EE224*EU224),)</f>
        <v>9.5</v>
      </c>
      <c r="EX224" s="545">
        <f t="shared" ref="EX224:EX255" si="1249">IF(EH224&gt;0,((EN224+ER224+EV224)/EH224),)</f>
        <v>4.0698988697204044</v>
      </c>
      <c r="EY224" s="546">
        <f t="shared" ref="EY224:EY255" si="1250">IF(EI224&gt;0,((EO224+ES224+EW224)/EI224),)</f>
        <v>3.05</v>
      </c>
      <c r="EZ224" s="232">
        <f t="shared" ref="EZ224:EZ255" si="1251">IF(EH224&gt;0,(EH224*EX224),)</f>
        <v>166.86585365853659</v>
      </c>
      <c r="FA224" s="233">
        <f t="shared" ref="FA224:FA255" si="1252">IF(EI224&gt;0,(EI224*EY224),)</f>
        <v>183</v>
      </c>
      <c r="FB224" s="257">
        <v>97.464285714285708</v>
      </c>
      <c r="FC224" s="444"/>
      <c r="FD224" s="232">
        <f t="shared" ref="FD224:FD255" si="1253">IF(DX224&gt;0,(DX224*FB224),)</f>
        <v>1559.4285714285713</v>
      </c>
      <c r="FE224" s="233">
        <f t="shared" ref="FE224:FE255" si="1254">IF(DY224&gt;0,(DY224*FC224),)</f>
        <v>0</v>
      </c>
      <c r="FF224" s="257">
        <v>76.097560975609753</v>
      </c>
      <c r="FG224" s="444"/>
      <c r="FH224" s="232">
        <f t="shared" ref="FH224:FH255" si="1255">IF(EB224&gt;0,(EB224*FF224),)</f>
        <v>1750.2439024390244</v>
      </c>
      <c r="FI224" s="233">
        <f t="shared" ref="FI224:FI255" si="1256">IF(EC224&gt;0,(EC224*FG224),)</f>
        <v>0</v>
      </c>
      <c r="FJ224" s="257">
        <v>71</v>
      </c>
      <c r="FK224" s="444"/>
      <c r="FL224" s="232">
        <f t="shared" ref="FL224:FL255" si="1257">IF(EF224&gt;0,(EF224*FJ224),)</f>
        <v>142</v>
      </c>
      <c r="FM224" s="233">
        <f t="shared" ref="FM224:FM255" si="1258">IF(EG224&gt;0,(EG224*FK224),)</f>
        <v>0</v>
      </c>
      <c r="FN224" s="232">
        <f t="shared" ref="FN224:FN255" si="1259">IF((FD224+FH224+FL224)&gt;0,((FD224+FH224+FL224)/EH224),)</f>
        <v>84.187133508965744</v>
      </c>
      <c r="FO224" s="233">
        <f t="shared" ref="FO224:FO255" si="1260">IF((FE224+FI224+FM224)&gt;0,((FE224+FI224+FM224)/EI224),)</f>
        <v>0</v>
      </c>
      <c r="FP224" s="232">
        <f t="shared" ref="FP224:FP255" si="1261">IF(EH224&gt;0,(EH224*FN224),)</f>
        <v>3451.6724738675953</v>
      </c>
      <c r="FQ224" s="233">
        <f t="shared" ref="FQ224:FQ255" si="1262">IF(EI224&gt;0,(EI224*FO224),)</f>
        <v>0</v>
      </c>
      <c r="FR224" s="254"/>
      <c r="FS224" s="253"/>
      <c r="FT224" s="232">
        <f t="shared" ref="FT224:FT255" si="1263">IF(FZ224&gt;0,FR224,)</f>
        <v>0</v>
      </c>
      <c r="FU224" s="233">
        <f t="shared" ref="FU224:FU255" si="1264">IF(GA224&gt;0,FS224,)</f>
        <v>0</v>
      </c>
      <c r="FV224" s="254"/>
      <c r="FW224" s="253"/>
      <c r="FX224" s="232">
        <f t="shared" ref="FX224:FX255" si="1265">IF(FR224&gt;0,(FR224*FV224),)</f>
        <v>0</v>
      </c>
      <c r="FY224" s="233">
        <f t="shared" ref="FY224:FY255" si="1266">IF(FS224&gt;0,(FS224*FW224),)</f>
        <v>0</v>
      </c>
      <c r="FZ224" s="254"/>
      <c r="GA224" s="253"/>
      <c r="GB224" s="232">
        <f t="shared" ref="GB224:GB255" si="1267">IF(FZ224&gt;0,(FR224*FZ224),)</f>
        <v>0</v>
      </c>
      <c r="GC224" s="233">
        <f t="shared" ref="GC224:GC255" si="1268">IF(GA224&gt;0,(FS224*GA224),)</f>
        <v>0</v>
      </c>
      <c r="GD224" s="249">
        <f t="shared" ref="GD224:GD255" si="1269">(R224+BN224+DV224)</f>
        <v>87</v>
      </c>
      <c r="GE224" s="233">
        <f t="shared" ref="GE224:GE255" si="1270">(S224+BO224+DW224)</f>
        <v>108</v>
      </c>
      <c r="GF224" s="232">
        <f t="shared" ref="GF224:GF255" si="1271">(T224+BP224+DX224)</f>
        <v>87</v>
      </c>
      <c r="GG224" s="233">
        <f t="shared" ref="GG224:GG255" si="1272">(U224+BQ224+DY224)</f>
        <v>0</v>
      </c>
      <c r="GH224" s="232">
        <f t="shared" ref="GH224:GH255" si="1273">IF(GD224&gt;0,(AJ224+CF224+EN224),"")</f>
        <v>269.5</v>
      </c>
      <c r="GI224" s="233">
        <f t="shared" ref="GI224:GI255" si="1274">IF(GE224&gt;0,(AK224+CG224+EO224),"")</f>
        <v>358</v>
      </c>
      <c r="GJ224" s="232">
        <f t="shared" ref="GJ224:GJ255" si="1275">IF(GF224&gt;0,(AZ224+CV224+FD224),"")</f>
        <v>7680.8685714285721</v>
      </c>
      <c r="GK224" s="233" t="str">
        <f t="shared" ref="GK224:GK255" si="1276">IF(GG224&gt;0,(BA224+CW224+FE224),"")</f>
        <v/>
      </c>
      <c r="GL224" s="249">
        <f t="shared" ref="GL224:GL255" si="1277">(V224+BR224+DZ224)</f>
        <v>164</v>
      </c>
      <c r="GM224" s="233">
        <f t="shared" ref="GM224:GM255" si="1278">(W224+BS224+EA224)</f>
        <v>173</v>
      </c>
      <c r="GN224" s="232">
        <f t="shared" ref="GN224:GN255" si="1279">(X224+BT224+EB224)</f>
        <v>164</v>
      </c>
      <c r="GO224" s="233">
        <f t="shared" ref="GO224:GO255" si="1280">(Y224+BU224+EC224)</f>
        <v>0</v>
      </c>
      <c r="GP224" s="232">
        <f t="shared" ref="GP224:GP255" si="1281">IF(GL224&gt;0,AN224+CJ224+ER224,)</f>
        <v>719.36585365853659</v>
      </c>
      <c r="GQ224" s="233">
        <f t="shared" ref="GQ224:GQ255" si="1282">IF(GM224&gt;0,AO224+CK224+ES224,)</f>
        <v>654.5</v>
      </c>
      <c r="GR224" s="232">
        <f t="shared" ref="GR224:GR255" si="1283">IF(GN224&gt;0,BD224+CZ224+FH224,)</f>
        <v>12863.863601481433</v>
      </c>
      <c r="GS224" s="233">
        <f t="shared" ref="GS224:GS255" si="1284">IF(GO224&gt;0,BE224+DA224+FI224,)</f>
        <v>0</v>
      </c>
      <c r="GT224" s="249">
        <f t="shared" ref="GT224:GT255" si="1285">+GL224+GD224</f>
        <v>251</v>
      </c>
      <c r="GU224" s="233">
        <f t="shared" ref="GU224:GU255" si="1286">+GM224+GE224</f>
        <v>281</v>
      </c>
      <c r="GV224" s="232">
        <f t="shared" ref="GV224:GV255" si="1287">+GN224+GF224</f>
        <v>251</v>
      </c>
      <c r="GW224" s="233">
        <f t="shared" ref="GW224:GW255" si="1288">+GO224+GG224</f>
        <v>0</v>
      </c>
      <c r="GX224" s="232">
        <f t="shared" ref="GX224:GX255" si="1289">IF(GT224&gt;0,(GH224+GP224),"")</f>
        <v>988.86585365853659</v>
      </c>
      <c r="GY224" s="233">
        <f t="shared" ref="GY224:GY255" si="1290">IF(GU224&gt;0,(GI224+GQ224),"")</f>
        <v>1012.5</v>
      </c>
      <c r="GZ224" s="232">
        <f t="shared" ref="GZ224:GZ255" si="1291">IF(GV224&gt;0,(GJ224+GR224),"")</f>
        <v>20544.732172910004</v>
      </c>
      <c r="HA224" s="233" t="str">
        <f t="shared" ref="HA224:HA255" si="1292">IF(GW224&gt;0,(GK224+GS224),"")</f>
        <v/>
      </c>
      <c r="HB224" s="249">
        <f t="shared" ref="HB224:HB255" si="1293">(Z224+BV224+ED224)</f>
        <v>11</v>
      </c>
      <c r="HC224" s="233">
        <f t="shared" ref="HC224:HC255" si="1294">(AA224+BW224+EE224)</f>
        <v>9</v>
      </c>
      <c r="HD224" s="232">
        <f t="shared" ref="HD224:HD255" si="1295">(AB224+BX224+EF224)</f>
        <v>11</v>
      </c>
      <c r="HE224" s="233">
        <f t="shared" ref="HE224:HE255" si="1296">(AC224+BY224+EG224)</f>
        <v>0</v>
      </c>
      <c r="HF224" s="232">
        <f t="shared" ref="HF224:HF255" si="1297">IF(HB224&gt;0,(AR224+CN224+EV224),"")</f>
        <v>37.5</v>
      </c>
      <c r="HG224" s="233">
        <f t="shared" ref="HG224:HG255" si="1298">IF(HC224&gt;0,(AS224+CO224+EW224),"")</f>
        <v>38.499999999999801</v>
      </c>
      <c r="HH224" s="232">
        <f t="shared" ref="HH224:HH255" si="1299">IF(HD224&gt;0,(BH224+DD224+FL224),"")</f>
        <v>853</v>
      </c>
      <c r="HI224" s="233" t="str">
        <f t="shared" ref="HI224:HI255" si="1300">IF(HE224&gt;0,(BI224+DE224+FM224),"")</f>
        <v/>
      </c>
      <c r="HJ224" s="249">
        <f t="shared" ref="HJ224:HJ255" si="1301">IF((DJ224+EH224+FR224)&gt;0,(DP224+EZ224+FX224),"")</f>
        <v>1026.3658536585367</v>
      </c>
      <c r="HK224" s="233">
        <f t="shared" ref="HK224:HK255" si="1302">IF((DK224+EI224+FS224)&gt;0,(DQ224+FA224+FY224),"")</f>
        <v>1050.9999999999998</v>
      </c>
      <c r="HL224" s="232">
        <f t="shared" ref="HL224:HL255" si="1303">IF((DL224+EJ224+FT224)&gt;0,(DT224+FP224+GB224),"")</f>
        <v>21397.732172910004</v>
      </c>
      <c r="HM224" s="232" t="str">
        <f t="shared" ref="HM224:HM255" si="1304">IF((DM224+EK224+FU224)&gt;0,(DU224+FQ224+GC224),"")</f>
        <v/>
      </c>
    </row>
    <row r="225" spans="1:221" ht="15">
      <c r="A225" s="439" t="s">
        <v>42</v>
      </c>
      <c r="B225" s="440" t="s">
        <v>882</v>
      </c>
      <c r="C225" s="441"/>
      <c r="D225" s="442">
        <v>199476</v>
      </c>
      <c r="E225" s="350">
        <v>9</v>
      </c>
      <c r="F225" s="332">
        <v>188</v>
      </c>
      <c r="G225" s="253">
        <v>238</v>
      </c>
      <c r="H225" s="254">
        <v>1</v>
      </c>
      <c r="I225" s="743">
        <v>1</v>
      </c>
      <c r="J225" s="232">
        <f t="shared" si="1156"/>
        <v>187</v>
      </c>
      <c r="K225" s="233">
        <f t="shared" si="1157"/>
        <v>237</v>
      </c>
      <c r="L225" s="333">
        <v>67.232664233576642</v>
      </c>
      <c r="M225" s="333">
        <v>67.232664233576642</v>
      </c>
      <c r="N225" s="232">
        <f t="shared" si="1155"/>
        <v>187</v>
      </c>
      <c r="O225" s="233">
        <f t="shared" si="1158"/>
        <v>237</v>
      </c>
      <c r="P225" s="232">
        <f t="shared" si="1159"/>
        <v>186</v>
      </c>
      <c r="Q225" s="233">
        <f t="shared" si="1160"/>
        <v>0</v>
      </c>
      <c r="R225" s="254">
        <v>8</v>
      </c>
      <c r="S225" s="443">
        <v>8</v>
      </c>
      <c r="T225" s="232">
        <f t="shared" si="1161"/>
        <v>8</v>
      </c>
      <c r="U225" s="233">
        <f t="shared" si="1162"/>
        <v>0</v>
      </c>
      <c r="V225" s="257">
        <v>4</v>
      </c>
      <c r="W225" s="444">
        <v>10</v>
      </c>
      <c r="X225" s="232">
        <f t="shared" si="1163"/>
        <v>4</v>
      </c>
      <c r="Y225" s="233">
        <f t="shared" si="1164"/>
        <v>0</v>
      </c>
      <c r="Z225" s="257"/>
      <c r="AA225" s="444"/>
      <c r="AB225" s="232">
        <f t="shared" si="1165"/>
        <v>0</v>
      </c>
      <c r="AC225" s="233">
        <f t="shared" si="1166"/>
        <v>0</v>
      </c>
      <c r="AD225" s="225">
        <f t="shared" si="1167"/>
        <v>12</v>
      </c>
      <c r="AE225" s="233">
        <f t="shared" si="1168"/>
        <v>18</v>
      </c>
      <c r="AF225" s="225">
        <f t="shared" si="1169"/>
        <v>12</v>
      </c>
      <c r="AG225" s="233">
        <f t="shared" si="1170"/>
        <v>0</v>
      </c>
      <c r="AH225" s="245">
        <v>1.125</v>
      </c>
      <c r="AI225" s="445">
        <v>1.75</v>
      </c>
      <c r="AJ225" s="232">
        <f t="shared" si="1171"/>
        <v>9</v>
      </c>
      <c r="AK225" s="233">
        <f t="shared" si="1172"/>
        <v>14</v>
      </c>
      <c r="AL225" s="245">
        <v>1.375</v>
      </c>
      <c r="AM225" s="445">
        <v>1.7</v>
      </c>
      <c r="AN225" s="232">
        <f t="shared" si="1173"/>
        <v>5.5</v>
      </c>
      <c r="AO225" s="233">
        <f t="shared" si="1174"/>
        <v>17</v>
      </c>
      <c r="AP225" s="245"/>
      <c r="AQ225" s="445"/>
      <c r="AR225" s="232">
        <f t="shared" si="1175"/>
        <v>0</v>
      </c>
      <c r="AS225" s="233">
        <f t="shared" si="1176"/>
        <v>0</v>
      </c>
      <c r="AT225" s="545">
        <f t="shared" si="1177"/>
        <v>1.2083333333333333</v>
      </c>
      <c r="AU225" s="546">
        <f t="shared" si="1178"/>
        <v>1.7222222222222223</v>
      </c>
      <c r="AV225" s="232">
        <f t="shared" si="1179"/>
        <v>14.5</v>
      </c>
      <c r="AW225" s="233">
        <f t="shared" si="1180"/>
        <v>31</v>
      </c>
      <c r="AX225" s="257">
        <v>104</v>
      </c>
      <c r="AY225" s="444"/>
      <c r="AZ225" s="232">
        <f t="shared" si="1181"/>
        <v>832</v>
      </c>
      <c r="BA225" s="233">
        <f t="shared" si="1182"/>
        <v>0</v>
      </c>
      <c r="BB225" s="257">
        <v>82.5</v>
      </c>
      <c r="BC225" s="444"/>
      <c r="BD225" s="232">
        <f t="shared" si="1183"/>
        <v>330</v>
      </c>
      <c r="BE225" s="233">
        <f t="shared" si="1184"/>
        <v>0</v>
      </c>
      <c r="BF225" s="254">
        <v>72.625</v>
      </c>
      <c r="BG225" s="253"/>
      <c r="BH225" s="232">
        <f t="shared" si="1185"/>
        <v>0</v>
      </c>
      <c r="BI225" s="233">
        <f t="shared" si="1186"/>
        <v>0</v>
      </c>
      <c r="BJ225" s="232">
        <f t="shared" si="1187"/>
        <v>96.833333333333329</v>
      </c>
      <c r="BK225" s="233">
        <f t="shared" si="1188"/>
        <v>0</v>
      </c>
      <c r="BL225" s="232">
        <f t="shared" si="1189"/>
        <v>1162</v>
      </c>
      <c r="BM225" s="233">
        <f t="shared" si="1190"/>
        <v>0</v>
      </c>
      <c r="BN225" s="257">
        <v>86</v>
      </c>
      <c r="BO225" s="256">
        <v>103</v>
      </c>
      <c r="BP225" s="232">
        <f t="shared" si="1191"/>
        <v>86</v>
      </c>
      <c r="BQ225" s="233">
        <f t="shared" si="1192"/>
        <v>0</v>
      </c>
      <c r="BR225" s="257">
        <v>70</v>
      </c>
      <c r="BS225" s="444">
        <v>73</v>
      </c>
      <c r="BT225" s="232">
        <f t="shared" si="1193"/>
        <v>70</v>
      </c>
      <c r="BU225" s="233">
        <f t="shared" si="1194"/>
        <v>0</v>
      </c>
      <c r="BV225" s="257"/>
      <c r="BW225" s="444">
        <v>2</v>
      </c>
      <c r="BX225" s="232">
        <f t="shared" si="1195"/>
        <v>0</v>
      </c>
      <c r="BY225" s="233">
        <f t="shared" si="1196"/>
        <v>0</v>
      </c>
      <c r="BZ225" s="225">
        <f t="shared" si="1197"/>
        <v>156</v>
      </c>
      <c r="CA225" s="233">
        <f t="shared" si="1198"/>
        <v>178</v>
      </c>
      <c r="CB225" s="225">
        <f t="shared" si="1199"/>
        <v>156</v>
      </c>
      <c r="CC225" s="233">
        <f t="shared" si="1200"/>
        <v>0</v>
      </c>
      <c r="CD225" s="336">
        <v>5.2151162790697674</v>
      </c>
      <c r="CE225" s="445">
        <v>4.0339805825242721</v>
      </c>
      <c r="CF225" s="232">
        <f t="shared" si="1201"/>
        <v>448.5</v>
      </c>
      <c r="CG225" s="233">
        <f t="shared" si="1202"/>
        <v>415.5</v>
      </c>
      <c r="CH225" s="336">
        <v>5.2285714285714286</v>
      </c>
      <c r="CI225" s="445">
        <v>5.5616438356164384</v>
      </c>
      <c r="CJ225" s="232">
        <f t="shared" si="1203"/>
        <v>366</v>
      </c>
      <c r="CK225" s="233">
        <f t="shared" si="1204"/>
        <v>406</v>
      </c>
      <c r="CL225" s="336"/>
      <c r="CM225" s="445">
        <v>4.5</v>
      </c>
      <c r="CN225" s="232">
        <f t="shared" si="1205"/>
        <v>0</v>
      </c>
      <c r="CO225" s="233">
        <f t="shared" si="1206"/>
        <v>9</v>
      </c>
      <c r="CP225" s="232">
        <f t="shared" si="1207"/>
        <v>5.2211538461538458</v>
      </c>
      <c r="CQ225" s="546">
        <f t="shared" si="1208"/>
        <v>4.665730337078652</v>
      </c>
      <c r="CR225" s="232">
        <f t="shared" si="1209"/>
        <v>814.5</v>
      </c>
      <c r="CS225" s="233">
        <f t="shared" si="1210"/>
        <v>830.50000000000011</v>
      </c>
      <c r="CT225" s="257">
        <v>102.56962025316456</v>
      </c>
      <c r="CU225" s="444"/>
      <c r="CV225" s="232">
        <f t="shared" si="1211"/>
        <v>8820.9873417721519</v>
      </c>
      <c r="CW225" s="233">
        <f t="shared" si="1212"/>
        <v>0</v>
      </c>
      <c r="CX225" s="257">
        <v>94.343283582089555</v>
      </c>
      <c r="CY225" s="444"/>
      <c r="CZ225" s="232">
        <f t="shared" si="1213"/>
        <v>6604.0298507462685</v>
      </c>
      <c r="DA225" s="233">
        <f t="shared" si="1214"/>
        <v>0</v>
      </c>
      <c r="DB225" s="257">
        <v>83</v>
      </c>
      <c r="DC225" s="444"/>
      <c r="DD225" s="232">
        <f t="shared" si="1215"/>
        <v>0</v>
      </c>
      <c r="DE225" s="233">
        <f t="shared" si="1216"/>
        <v>0</v>
      </c>
      <c r="DF225" s="232">
        <f t="shared" si="1217"/>
        <v>98.878315336656541</v>
      </c>
      <c r="DG225" s="233">
        <f t="shared" si="1218"/>
        <v>0</v>
      </c>
      <c r="DH225" s="232">
        <f t="shared" si="1219"/>
        <v>15425.01719251842</v>
      </c>
      <c r="DI225" s="233">
        <f t="shared" si="1220"/>
        <v>0</v>
      </c>
      <c r="DJ225" s="232">
        <f t="shared" si="1221"/>
        <v>168</v>
      </c>
      <c r="DK225" s="233">
        <f t="shared" si="1222"/>
        <v>196</v>
      </c>
      <c r="DL225" s="232">
        <f t="shared" si="1223"/>
        <v>168</v>
      </c>
      <c r="DM225" s="233">
        <f t="shared" si="1224"/>
        <v>0</v>
      </c>
      <c r="DN225" s="545">
        <f t="shared" si="1225"/>
        <v>4.9345238095238093</v>
      </c>
      <c r="DO225" s="546">
        <f t="shared" si="1226"/>
        <v>4.3954081632653068</v>
      </c>
      <c r="DP225" s="232">
        <f t="shared" si="1227"/>
        <v>829</v>
      </c>
      <c r="DQ225" s="233">
        <f t="shared" si="1228"/>
        <v>861.50000000000011</v>
      </c>
      <c r="DR225" s="232">
        <f t="shared" si="1229"/>
        <v>98.732245193562022</v>
      </c>
      <c r="DS225" s="233">
        <f t="shared" si="1230"/>
        <v>0</v>
      </c>
      <c r="DT225" s="232">
        <f t="shared" si="1231"/>
        <v>16587.017192518419</v>
      </c>
      <c r="DU225" s="233">
        <f t="shared" si="1232"/>
        <v>0</v>
      </c>
      <c r="DV225" s="257">
        <v>6</v>
      </c>
      <c r="DW225" s="256">
        <v>26</v>
      </c>
      <c r="DX225" s="232">
        <f t="shared" si="1233"/>
        <v>6</v>
      </c>
      <c r="DY225" s="233">
        <f t="shared" si="1234"/>
        <v>0</v>
      </c>
      <c r="DZ225" s="257">
        <v>12</v>
      </c>
      <c r="EA225" s="444">
        <v>15</v>
      </c>
      <c r="EB225" s="232">
        <f t="shared" si="1235"/>
        <v>12</v>
      </c>
      <c r="EC225" s="233">
        <f t="shared" si="1236"/>
        <v>0</v>
      </c>
      <c r="ED225" s="257">
        <v>1</v>
      </c>
      <c r="EE225" s="444"/>
      <c r="EF225" s="232">
        <f t="shared" si="1237"/>
        <v>0</v>
      </c>
      <c r="EG225" s="233">
        <f t="shared" si="1238"/>
        <v>0</v>
      </c>
      <c r="EH225" s="225">
        <f t="shared" si="1239"/>
        <v>19</v>
      </c>
      <c r="EI225" s="233">
        <f t="shared" si="1240"/>
        <v>41</v>
      </c>
      <c r="EJ225" s="225">
        <f t="shared" si="1241"/>
        <v>19</v>
      </c>
      <c r="EK225" s="233">
        <f t="shared" si="1242"/>
        <v>0</v>
      </c>
      <c r="EL225" s="336">
        <v>2.5833333333333335</v>
      </c>
      <c r="EM225" s="445">
        <v>1.4615384615384615</v>
      </c>
      <c r="EN225" s="232">
        <f t="shared" si="1243"/>
        <v>15.5</v>
      </c>
      <c r="EO225" s="233">
        <f t="shared" si="1244"/>
        <v>38</v>
      </c>
      <c r="EP225" s="336">
        <v>5.6315789473684212</v>
      </c>
      <c r="EQ225" s="445">
        <v>4.4333333333333336</v>
      </c>
      <c r="ER225" s="232">
        <f t="shared" si="1245"/>
        <v>67.578947368421055</v>
      </c>
      <c r="ES225" s="233">
        <f t="shared" si="1246"/>
        <v>66.5</v>
      </c>
      <c r="ET225" s="336">
        <v>3</v>
      </c>
      <c r="EU225" s="445"/>
      <c r="EV225" s="232">
        <f t="shared" si="1247"/>
        <v>3</v>
      </c>
      <c r="EW225" s="233">
        <f t="shared" si="1248"/>
        <v>0</v>
      </c>
      <c r="EX225" s="545">
        <f t="shared" si="1249"/>
        <v>4.5304709141274238</v>
      </c>
      <c r="EY225" s="546">
        <f t="shared" si="1250"/>
        <v>2.5487804878048781</v>
      </c>
      <c r="EZ225" s="232">
        <f t="shared" si="1251"/>
        <v>86.078947368421055</v>
      </c>
      <c r="FA225" s="233">
        <f t="shared" si="1252"/>
        <v>104.5</v>
      </c>
      <c r="FB225" s="257">
        <v>109.73333333333333</v>
      </c>
      <c r="FC225" s="444"/>
      <c r="FD225" s="232">
        <f t="shared" si="1253"/>
        <v>658.4</v>
      </c>
      <c r="FE225" s="233">
        <f t="shared" si="1254"/>
        <v>0</v>
      </c>
      <c r="FF225" s="257">
        <v>91.21052631578948</v>
      </c>
      <c r="FG225" s="444"/>
      <c r="FH225" s="232">
        <f t="shared" si="1255"/>
        <v>1094.5263157894738</v>
      </c>
      <c r="FI225" s="233">
        <f t="shared" si="1256"/>
        <v>0</v>
      </c>
      <c r="FJ225" s="257"/>
      <c r="FK225" s="444"/>
      <c r="FL225" s="232">
        <f t="shared" si="1257"/>
        <v>0</v>
      </c>
      <c r="FM225" s="233">
        <f t="shared" si="1258"/>
        <v>0</v>
      </c>
      <c r="FN225" s="232">
        <f t="shared" si="1259"/>
        <v>92.259279778393363</v>
      </c>
      <c r="FO225" s="233">
        <f t="shared" si="1260"/>
        <v>0</v>
      </c>
      <c r="FP225" s="232">
        <f t="shared" si="1261"/>
        <v>1752.9263157894738</v>
      </c>
      <c r="FQ225" s="233">
        <f t="shared" si="1262"/>
        <v>0</v>
      </c>
      <c r="FR225" s="254"/>
      <c r="FS225" s="253"/>
      <c r="FT225" s="232">
        <f t="shared" si="1263"/>
        <v>0</v>
      </c>
      <c r="FU225" s="233">
        <f t="shared" si="1264"/>
        <v>0</v>
      </c>
      <c r="FV225" s="254"/>
      <c r="FW225" s="253"/>
      <c r="FX225" s="232">
        <f t="shared" si="1265"/>
        <v>0</v>
      </c>
      <c r="FY225" s="233">
        <f t="shared" si="1266"/>
        <v>0</v>
      </c>
      <c r="FZ225" s="254"/>
      <c r="GA225" s="253"/>
      <c r="GB225" s="232">
        <f t="shared" si="1267"/>
        <v>0</v>
      </c>
      <c r="GC225" s="233">
        <f t="shared" si="1268"/>
        <v>0</v>
      </c>
      <c r="GD225" s="249">
        <f t="shared" si="1269"/>
        <v>100</v>
      </c>
      <c r="GE225" s="233">
        <f t="shared" si="1270"/>
        <v>137</v>
      </c>
      <c r="GF225" s="232">
        <f t="shared" si="1271"/>
        <v>100</v>
      </c>
      <c r="GG225" s="233">
        <f t="shared" si="1272"/>
        <v>0</v>
      </c>
      <c r="GH225" s="232">
        <f t="shared" si="1273"/>
        <v>473</v>
      </c>
      <c r="GI225" s="233">
        <f t="shared" si="1274"/>
        <v>467.5</v>
      </c>
      <c r="GJ225" s="232">
        <f t="shared" si="1275"/>
        <v>10311.387341772152</v>
      </c>
      <c r="GK225" s="233" t="str">
        <f t="shared" si="1276"/>
        <v/>
      </c>
      <c r="GL225" s="249">
        <f t="shared" si="1277"/>
        <v>86</v>
      </c>
      <c r="GM225" s="233">
        <f t="shared" si="1278"/>
        <v>98</v>
      </c>
      <c r="GN225" s="232">
        <f t="shared" si="1279"/>
        <v>86</v>
      </c>
      <c r="GO225" s="233">
        <f t="shared" si="1280"/>
        <v>0</v>
      </c>
      <c r="GP225" s="232">
        <f t="shared" si="1281"/>
        <v>439.07894736842104</v>
      </c>
      <c r="GQ225" s="233">
        <f t="shared" si="1282"/>
        <v>489.5</v>
      </c>
      <c r="GR225" s="232">
        <f t="shared" si="1283"/>
        <v>8028.5561665357418</v>
      </c>
      <c r="GS225" s="233">
        <f t="shared" si="1284"/>
        <v>0</v>
      </c>
      <c r="GT225" s="249">
        <f t="shared" si="1285"/>
        <v>186</v>
      </c>
      <c r="GU225" s="233">
        <f t="shared" si="1286"/>
        <v>235</v>
      </c>
      <c r="GV225" s="232">
        <f t="shared" si="1287"/>
        <v>186</v>
      </c>
      <c r="GW225" s="233">
        <f t="shared" si="1288"/>
        <v>0</v>
      </c>
      <c r="GX225" s="232">
        <f t="shared" si="1289"/>
        <v>912.07894736842104</v>
      </c>
      <c r="GY225" s="233">
        <f t="shared" si="1290"/>
        <v>957</v>
      </c>
      <c r="GZ225" s="232">
        <f t="shared" si="1291"/>
        <v>18339.943508307893</v>
      </c>
      <c r="HA225" s="233" t="str">
        <f t="shared" si="1292"/>
        <v/>
      </c>
      <c r="HB225" s="249">
        <f t="shared" si="1293"/>
        <v>1</v>
      </c>
      <c r="HC225" s="233">
        <f t="shared" si="1294"/>
        <v>2</v>
      </c>
      <c r="HD225" s="232">
        <f t="shared" si="1295"/>
        <v>0</v>
      </c>
      <c r="HE225" s="233">
        <f t="shared" si="1296"/>
        <v>0</v>
      </c>
      <c r="HF225" s="232">
        <f t="shared" si="1297"/>
        <v>3</v>
      </c>
      <c r="HG225" s="233">
        <f t="shared" si="1298"/>
        <v>9</v>
      </c>
      <c r="HH225" s="232" t="str">
        <f t="shared" si="1299"/>
        <v/>
      </c>
      <c r="HI225" s="233" t="str">
        <f t="shared" si="1300"/>
        <v/>
      </c>
      <c r="HJ225" s="249">
        <f t="shared" si="1301"/>
        <v>915.07894736842104</v>
      </c>
      <c r="HK225" s="233">
        <f t="shared" si="1302"/>
        <v>966.00000000000011</v>
      </c>
      <c r="HL225" s="232">
        <f t="shared" si="1303"/>
        <v>18339.943508307893</v>
      </c>
      <c r="HM225" s="232" t="str">
        <f t="shared" si="1304"/>
        <v/>
      </c>
    </row>
    <row r="226" spans="1:221" ht="15">
      <c r="A226" s="439" t="s">
        <v>42</v>
      </c>
      <c r="B226" s="440" t="s">
        <v>883</v>
      </c>
      <c r="C226" s="441"/>
      <c r="D226" s="442">
        <v>199634</v>
      </c>
      <c r="E226" s="350">
        <v>9</v>
      </c>
      <c r="F226" s="332">
        <v>378</v>
      </c>
      <c r="G226" s="253">
        <v>460</v>
      </c>
      <c r="H226" s="254">
        <v>23</v>
      </c>
      <c r="I226" s="743">
        <v>40</v>
      </c>
      <c r="J226" s="232">
        <f t="shared" si="1156"/>
        <v>355</v>
      </c>
      <c r="K226" s="233">
        <f t="shared" si="1157"/>
        <v>420</v>
      </c>
      <c r="L226" s="333">
        <v>68.058565153733525</v>
      </c>
      <c r="M226" s="333">
        <v>68.058565153733525</v>
      </c>
      <c r="N226" s="232">
        <f t="shared" si="1155"/>
        <v>355</v>
      </c>
      <c r="O226" s="233">
        <f t="shared" si="1158"/>
        <v>420</v>
      </c>
      <c r="P226" s="232">
        <f t="shared" si="1159"/>
        <v>355</v>
      </c>
      <c r="Q226" s="233">
        <f t="shared" si="1160"/>
        <v>0</v>
      </c>
      <c r="R226" s="254">
        <v>48</v>
      </c>
      <c r="S226" s="443">
        <v>56</v>
      </c>
      <c r="T226" s="232">
        <f t="shared" si="1161"/>
        <v>48</v>
      </c>
      <c r="U226" s="233">
        <f t="shared" si="1162"/>
        <v>0</v>
      </c>
      <c r="V226" s="257">
        <v>15</v>
      </c>
      <c r="W226" s="444">
        <v>26</v>
      </c>
      <c r="X226" s="232">
        <f t="shared" si="1163"/>
        <v>15</v>
      </c>
      <c r="Y226" s="233">
        <f t="shared" si="1164"/>
        <v>0</v>
      </c>
      <c r="Z226" s="257">
        <v>1</v>
      </c>
      <c r="AA226" s="444">
        <v>3</v>
      </c>
      <c r="AB226" s="232">
        <f t="shared" si="1165"/>
        <v>1</v>
      </c>
      <c r="AC226" s="233">
        <f t="shared" si="1166"/>
        <v>0</v>
      </c>
      <c r="AD226" s="225">
        <f t="shared" si="1167"/>
        <v>64</v>
      </c>
      <c r="AE226" s="233">
        <f t="shared" si="1168"/>
        <v>85</v>
      </c>
      <c r="AF226" s="225">
        <f t="shared" si="1169"/>
        <v>64</v>
      </c>
      <c r="AG226" s="233">
        <f t="shared" si="1170"/>
        <v>0</v>
      </c>
      <c r="AH226" s="245">
        <v>2.96875</v>
      </c>
      <c r="AI226" s="445">
        <v>3.3303571428571428</v>
      </c>
      <c r="AJ226" s="232">
        <f t="shared" si="1171"/>
        <v>142.5</v>
      </c>
      <c r="AK226" s="233">
        <f t="shared" si="1172"/>
        <v>186.5</v>
      </c>
      <c r="AL226" s="245">
        <v>2.9</v>
      </c>
      <c r="AM226" s="445">
        <v>2.8076923076923075</v>
      </c>
      <c r="AN226" s="232">
        <f t="shared" si="1173"/>
        <v>43.5</v>
      </c>
      <c r="AO226" s="233">
        <f t="shared" si="1174"/>
        <v>73</v>
      </c>
      <c r="AP226" s="245">
        <v>1</v>
      </c>
      <c r="AQ226" s="445">
        <v>4</v>
      </c>
      <c r="AR226" s="232">
        <f t="shared" si="1175"/>
        <v>1</v>
      </c>
      <c r="AS226" s="233">
        <f t="shared" si="1176"/>
        <v>12</v>
      </c>
      <c r="AT226" s="545">
        <f t="shared" si="1177"/>
        <v>2.921875</v>
      </c>
      <c r="AU226" s="546">
        <f t="shared" si="1178"/>
        <v>3.1941176470588237</v>
      </c>
      <c r="AV226" s="232">
        <f t="shared" si="1179"/>
        <v>187</v>
      </c>
      <c r="AW226" s="233">
        <f t="shared" si="1180"/>
        <v>271.5</v>
      </c>
      <c r="AX226" s="257">
        <v>87</v>
      </c>
      <c r="AY226" s="444"/>
      <c r="AZ226" s="232">
        <f t="shared" si="1181"/>
        <v>4176</v>
      </c>
      <c r="BA226" s="233">
        <f t="shared" si="1182"/>
        <v>0</v>
      </c>
      <c r="BB226" s="257">
        <v>83.714285714285708</v>
      </c>
      <c r="BC226" s="444"/>
      <c r="BD226" s="232">
        <f t="shared" si="1183"/>
        <v>1255.7142857142856</v>
      </c>
      <c r="BE226" s="233">
        <f t="shared" si="1184"/>
        <v>0</v>
      </c>
      <c r="BF226" s="254">
        <v>86</v>
      </c>
      <c r="BG226" s="253"/>
      <c r="BH226" s="232">
        <f t="shared" si="1185"/>
        <v>86</v>
      </c>
      <c r="BI226" s="233">
        <f t="shared" si="1186"/>
        <v>0</v>
      </c>
      <c r="BJ226" s="232">
        <f t="shared" si="1187"/>
        <v>86.214285714285708</v>
      </c>
      <c r="BK226" s="233">
        <f t="shared" si="1188"/>
        <v>0</v>
      </c>
      <c r="BL226" s="232">
        <f t="shared" si="1189"/>
        <v>5517.7142857142853</v>
      </c>
      <c r="BM226" s="233">
        <f t="shared" si="1190"/>
        <v>0</v>
      </c>
      <c r="BN226" s="257">
        <v>140</v>
      </c>
      <c r="BO226" s="256">
        <v>121</v>
      </c>
      <c r="BP226" s="232">
        <f t="shared" si="1191"/>
        <v>140</v>
      </c>
      <c r="BQ226" s="233">
        <f t="shared" si="1192"/>
        <v>0</v>
      </c>
      <c r="BR226" s="257">
        <v>96</v>
      </c>
      <c r="BS226" s="444">
        <v>71</v>
      </c>
      <c r="BT226" s="232">
        <f t="shared" si="1193"/>
        <v>96</v>
      </c>
      <c r="BU226" s="233">
        <f t="shared" si="1194"/>
        <v>0</v>
      </c>
      <c r="BV226" s="257"/>
      <c r="BW226" s="444">
        <v>1</v>
      </c>
      <c r="BX226" s="232">
        <f t="shared" si="1195"/>
        <v>0</v>
      </c>
      <c r="BY226" s="233">
        <f t="shared" si="1196"/>
        <v>0</v>
      </c>
      <c r="BZ226" s="225">
        <f t="shared" si="1197"/>
        <v>236</v>
      </c>
      <c r="CA226" s="233">
        <f t="shared" si="1198"/>
        <v>193</v>
      </c>
      <c r="CB226" s="225">
        <f t="shared" si="1199"/>
        <v>236</v>
      </c>
      <c r="CC226" s="233">
        <f t="shared" si="1200"/>
        <v>0</v>
      </c>
      <c r="CD226" s="336">
        <v>4.2571428571428571</v>
      </c>
      <c r="CE226" s="445">
        <v>4.5413223140495864</v>
      </c>
      <c r="CF226" s="232">
        <f t="shared" si="1201"/>
        <v>596</v>
      </c>
      <c r="CG226" s="233">
        <f t="shared" si="1202"/>
        <v>549.5</v>
      </c>
      <c r="CH226" s="336">
        <v>4.776041666666667</v>
      </c>
      <c r="CI226" s="445">
        <v>5.119718309859155</v>
      </c>
      <c r="CJ226" s="232">
        <f t="shared" si="1203"/>
        <v>458.5</v>
      </c>
      <c r="CK226" s="233">
        <f t="shared" si="1204"/>
        <v>363.5</v>
      </c>
      <c r="CL226" s="336"/>
      <c r="CM226" s="445">
        <v>4.5</v>
      </c>
      <c r="CN226" s="232">
        <f t="shared" si="1205"/>
        <v>0</v>
      </c>
      <c r="CO226" s="233">
        <f t="shared" si="1206"/>
        <v>4.5</v>
      </c>
      <c r="CP226" s="232">
        <f t="shared" si="1207"/>
        <v>4.468220338983051</v>
      </c>
      <c r="CQ226" s="546">
        <f t="shared" si="1208"/>
        <v>4.7538860103626943</v>
      </c>
      <c r="CR226" s="232">
        <f t="shared" si="1209"/>
        <v>1054.5</v>
      </c>
      <c r="CS226" s="233">
        <f t="shared" si="1210"/>
        <v>917.5</v>
      </c>
      <c r="CT226" s="257">
        <v>92.296296296296291</v>
      </c>
      <c r="CU226" s="444"/>
      <c r="CV226" s="232">
        <f t="shared" si="1211"/>
        <v>12921.48148148148</v>
      </c>
      <c r="CW226" s="233">
        <f t="shared" si="1212"/>
        <v>0</v>
      </c>
      <c r="CX226" s="257">
        <v>85.52459016393442</v>
      </c>
      <c r="CY226" s="444"/>
      <c r="CZ226" s="232">
        <f t="shared" si="1213"/>
        <v>8210.3606557377043</v>
      </c>
      <c r="DA226" s="233">
        <f t="shared" si="1214"/>
        <v>0</v>
      </c>
      <c r="DB226" s="257"/>
      <c r="DC226" s="444"/>
      <c r="DD226" s="232">
        <f t="shared" si="1215"/>
        <v>0</v>
      </c>
      <c r="DE226" s="233">
        <f t="shared" si="1216"/>
        <v>0</v>
      </c>
      <c r="DF226" s="232">
        <f t="shared" si="1217"/>
        <v>89.541703971267737</v>
      </c>
      <c r="DG226" s="233">
        <f t="shared" si="1218"/>
        <v>0</v>
      </c>
      <c r="DH226" s="232">
        <f t="shared" si="1219"/>
        <v>21131.842137219184</v>
      </c>
      <c r="DI226" s="233">
        <f t="shared" si="1220"/>
        <v>0</v>
      </c>
      <c r="DJ226" s="232">
        <f t="shared" si="1221"/>
        <v>300</v>
      </c>
      <c r="DK226" s="233">
        <f t="shared" si="1222"/>
        <v>278</v>
      </c>
      <c r="DL226" s="232">
        <f t="shared" si="1223"/>
        <v>300</v>
      </c>
      <c r="DM226" s="233">
        <f t="shared" si="1224"/>
        <v>0</v>
      </c>
      <c r="DN226" s="545">
        <f t="shared" si="1225"/>
        <v>4.1383333333333336</v>
      </c>
      <c r="DO226" s="546">
        <f t="shared" si="1226"/>
        <v>4.2769784172661867</v>
      </c>
      <c r="DP226" s="232">
        <f t="shared" si="1227"/>
        <v>1241.5</v>
      </c>
      <c r="DQ226" s="233">
        <f t="shared" si="1228"/>
        <v>1189</v>
      </c>
      <c r="DR226" s="232">
        <f t="shared" si="1229"/>
        <v>88.831854743111563</v>
      </c>
      <c r="DS226" s="233">
        <f t="shared" si="1230"/>
        <v>0</v>
      </c>
      <c r="DT226" s="232">
        <f t="shared" si="1231"/>
        <v>26649.55642293347</v>
      </c>
      <c r="DU226" s="233">
        <f t="shared" si="1232"/>
        <v>0</v>
      </c>
      <c r="DV226" s="257">
        <v>24</v>
      </c>
      <c r="DW226" s="256">
        <v>61</v>
      </c>
      <c r="DX226" s="232">
        <f t="shared" si="1233"/>
        <v>24</v>
      </c>
      <c r="DY226" s="233">
        <f t="shared" si="1234"/>
        <v>0</v>
      </c>
      <c r="DZ226" s="257">
        <v>30</v>
      </c>
      <c r="EA226" s="444">
        <v>80</v>
      </c>
      <c r="EB226" s="232">
        <f t="shared" si="1235"/>
        <v>30</v>
      </c>
      <c r="EC226" s="233">
        <f t="shared" si="1236"/>
        <v>0</v>
      </c>
      <c r="ED226" s="257">
        <v>1</v>
      </c>
      <c r="EE226" s="444">
        <v>1</v>
      </c>
      <c r="EF226" s="232">
        <f t="shared" si="1237"/>
        <v>1</v>
      </c>
      <c r="EG226" s="233">
        <f t="shared" si="1238"/>
        <v>0</v>
      </c>
      <c r="EH226" s="225">
        <f t="shared" si="1239"/>
        <v>55</v>
      </c>
      <c r="EI226" s="233">
        <f t="shared" si="1240"/>
        <v>142</v>
      </c>
      <c r="EJ226" s="225">
        <f t="shared" si="1241"/>
        <v>55</v>
      </c>
      <c r="EK226" s="233">
        <f t="shared" si="1242"/>
        <v>0</v>
      </c>
      <c r="EL226" s="336">
        <v>3.5625</v>
      </c>
      <c r="EM226" s="445">
        <v>3.5</v>
      </c>
      <c r="EN226" s="232">
        <f t="shared" si="1243"/>
        <v>85.5</v>
      </c>
      <c r="EO226" s="233">
        <f t="shared" si="1244"/>
        <v>213.5</v>
      </c>
      <c r="EP226" s="336">
        <v>4.2063492063492065</v>
      </c>
      <c r="EQ226" s="445">
        <v>3.125</v>
      </c>
      <c r="ER226" s="232">
        <f t="shared" si="1245"/>
        <v>126.19047619047619</v>
      </c>
      <c r="ES226" s="233">
        <f t="shared" si="1246"/>
        <v>250</v>
      </c>
      <c r="ET226" s="336">
        <v>3</v>
      </c>
      <c r="EU226" s="445">
        <v>4.5</v>
      </c>
      <c r="EV226" s="232">
        <f t="shared" si="1247"/>
        <v>3</v>
      </c>
      <c r="EW226" s="233">
        <f t="shared" si="1248"/>
        <v>4.5</v>
      </c>
      <c r="EX226" s="545">
        <f t="shared" si="1249"/>
        <v>3.9034632034632035</v>
      </c>
      <c r="EY226" s="546">
        <f t="shared" si="1250"/>
        <v>3.295774647887324</v>
      </c>
      <c r="EZ226" s="232">
        <f t="shared" si="1251"/>
        <v>214.6904761904762</v>
      </c>
      <c r="FA226" s="233">
        <f t="shared" si="1252"/>
        <v>468</v>
      </c>
      <c r="FB226" s="257">
        <v>80.547945205479451</v>
      </c>
      <c r="FC226" s="444"/>
      <c r="FD226" s="232">
        <f t="shared" si="1253"/>
        <v>1933.1506849315069</v>
      </c>
      <c r="FE226" s="233">
        <f t="shared" si="1254"/>
        <v>0</v>
      </c>
      <c r="FF226" s="257">
        <v>76.714285714285708</v>
      </c>
      <c r="FG226" s="444"/>
      <c r="FH226" s="232">
        <f t="shared" si="1255"/>
        <v>2301.4285714285711</v>
      </c>
      <c r="FI226" s="233">
        <f t="shared" si="1256"/>
        <v>0</v>
      </c>
      <c r="FJ226" s="257">
        <v>51</v>
      </c>
      <c r="FK226" s="444"/>
      <c r="FL226" s="232">
        <f t="shared" si="1257"/>
        <v>51</v>
      </c>
      <c r="FM226" s="233">
        <f t="shared" si="1258"/>
        <v>0</v>
      </c>
      <c r="FN226" s="232">
        <f t="shared" si="1259"/>
        <v>77.919622842910513</v>
      </c>
      <c r="FO226" s="233">
        <f t="shared" si="1260"/>
        <v>0</v>
      </c>
      <c r="FP226" s="232">
        <f t="shared" si="1261"/>
        <v>4285.579256360078</v>
      </c>
      <c r="FQ226" s="233">
        <f t="shared" si="1262"/>
        <v>0</v>
      </c>
      <c r="FR226" s="254"/>
      <c r="FS226" s="253"/>
      <c r="FT226" s="232">
        <f t="shared" si="1263"/>
        <v>0</v>
      </c>
      <c r="FU226" s="233">
        <f t="shared" si="1264"/>
        <v>0</v>
      </c>
      <c r="FV226" s="254"/>
      <c r="FW226" s="253"/>
      <c r="FX226" s="232">
        <f t="shared" si="1265"/>
        <v>0</v>
      </c>
      <c r="FY226" s="233">
        <f t="shared" si="1266"/>
        <v>0</v>
      </c>
      <c r="FZ226" s="254"/>
      <c r="GA226" s="253"/>
      <c r="GB226" s="232">
        <f t="shared" si="1267"/>
        <v>0</v>
      </c>
      <c r="GC226" s="233">
        <f t="shared" si="1268"/>
        <v>0</v>
      </c>
      <c r="GD226" s="249">
        <f t="shared" si="1269"/>
        <v>212</v>
      </c>
      <c r="GE226" s="233">
        <f t="shared" si="1270"/>
        <v>238</v>
      </c>
      <c r="GF226" s="232">
        <f t="shared" si="1271"/>
        <v>212</v>
      </c>
      <c r="GG226" s="233">
        <f t="shared" si="1272"/>
        <v>0</v>
      </c>
      <c r="GH226" s="232">
        <f t="shared" si="1273"/>
        <v>824</v>
      </c>
      <c r="GI226" s="233">
        <f t="shared" si="1274"/>
        <v>949.5</v>
      </c>
      <c r="GJ226" s="232">
        <f t="shared" si="1275"/>
        <v>19030.63216641299</v>
      </c>
      <c r="GK226" s="233" t="str">
        <f t="shared" si="1276"/>
        <v/>
      </c>
      <c r="GL226" s="249">
        <f t="shared" si="1277"/>
        <v>141</v>
      </c>
      <c r="GM226" s="233">
        <f t="shared" si="1278"/>
        <v>177</v>
      </c>
      <c r="GN226" s="232">
        <f t="shared" si="1279"/>
        <v>141</v>
      </c>
      <c r="GO226" s="233">
        <f t="shared" si="1280"/>
        <v>0</v>
      </c>
      <c r="GP226" s="232">
        <f t="shared" si="1281"/>
        <v>628.19047619047615</v>
      </c>
      <c r="GQ226" s="233">
        <f t="shared" si="1282"/>
        <v>686.5</v>
      </c>
      <c r="GR226" s="232">
        <f t="shared" si="1283"/>
        <v>11767.503512880561</v>
      </c>
      <c r="GS226" s="233">
        <f t="shared" si="1284"/>
        <v>0</v>
      </c>
      <c r="GT226" s="249">
        <f t="shared" si="1285"/>
        <v>353</v>
      </c>
      <c r="GU226" s="233">
        <f t="shared" si="1286"/>
        <v>415</v>
      </c>
      <c r="GV226" s="232">
        <f t="shared" si="1287"/>
        <v>353</v>
      </c>
      <c r="GW226" s="233">
        <f t="shared" si="1288"/>
        <v>0</v>
      </c>
      <c r="GX226" s="232">
        <f t="shared" si="1289"/>
        <v>1452.1904761904761</v>
      </c>
      <c r="GY226" s="233">
        <f t="shared" si="1290"/>
        <v>1636</v>
      </c>
      <c r="GZ226" s="232">
        <f t="shared" si="1291"/>
        <v>30798.135679293551</v>
      </c>
      <c r="HA226" s="233" t="str">
        <f t="shared" si="1292"/>
        <v/>
      </c>
      <c r="HB226" s="249">
        <f t="shared" si="1293"/>
        <v>2</v>
      </c>
      <c r="HC226" s="233">
        <f t="shared" si="1294"/>
        <v>5</v>
      </c>
      <c r="HD226" s="232">
        <f t="shared" si="1295"/>
        <v>2</v>
      </c>
      <c r="HE226" s="233">
        <f t="shared" si="1296"/>
        <v>0</v>
      </c>
      <c r="HF226" s="232">
        <f t="shared" si="1297"/>
        <v>4</v>
      </c>
      <c r="HG226" s="233">
        <f t="shared" si="1298"/>
        <v>21</v>
      </c>
      <c r="HH226" s="232">
        <f t="shared" si="1299"/>
        <v>137</v>
      </c>
      <c r="HI226" s="233" t="str">
        <f t="shared" si="1300"/>
        <v/>
      </c>
      <c r="HJ226" s="249">
        <f t="shared" si="1301"/>
        <v>1456.1904761904761</v>
      </c>
      <c r="HK226" s="233">
        <f t="shared" si="1302"/>
        <v>1657</v>
      </c>
      <c r="HL226" s="232">
        <f t="shared" si="1303"/>
        <v>30935.135679293548</v>
      </c>
      <c r="HM226" s="232" t="str">
        <f t="shared" si="1304"/>
        <v/>
      </c>
    </row>
    <row r="227" spans="1:221" ht="15">
      <c r="A227" s="439" t="s">
        <v>42</v>
      </c>
      <c r="B227" s="440" t="s">
        <v>884</v>
      </c>
      <c r="C227" s="441"/>
      <c r="D227" s="442">
        <v>199740</v>
      </c>
      <c r="E227" s="350">
        <v>9</v>
      </c>
      <c r="F227" s="332">
        <v>258</v>
      </c>
      <c r="G227" s="253">
        <v>411</v>
      </c>
      <c r="H227" s="254">
        <v>6</v>
      </c>
      <c r="I227" s="743">
        <v>39</v>
      </c>
      <c r="J227" s="232">
        <f t="shared" si="1156"/>
        <v>252</v>
      </c>
      <c r="K227" s="233">
        <f t="shared" si="1157"/>
        <v>372</v>
      </c>
      <c r="L227" s="333">
        <v>68.150811047786064</v>
      </c>
      <c r="M227" s="333">
        <v>68.150811047786064</v>
      </c>
      <c r="N227" s="232">
        <f t="shared" si="1155"/>
        <v>252</v>
      </c>
      <c r="O227" s="233">
        <f t="shared" si="1158"/>
        <v>372</v>
      </c>
      <c r="P227" s="232">
        <f t="shared" si="1159"/>
        <v>252</v>
      </c>
      <c r="Q227" s="233">
        <f t="shared" si="1160"/>
        <v>0</v>
      </c>
      <c r="R227" s="254">
        <v>18</v>
      </c>
      <c r="S227" s="443">
        <v>27</v>
      </c>
      <c r="T227" s="232">
        <f t="shared" si="1161"/>
        <v>18</v>
      </c>
      <c r="U227" s="233">
        <f t="shared" si="1162"/>
        <v>0</v>
      </c>
      <c r="V227" s="257">
        <v>9</v>
      </c>
      <c r="W227" s="444">
        <v>10</v>
      </c>
      <c r="X227" s="232">
        <f t="shared" si="1163"/>
        <v>9</v>
      </c>
      <c r="Y227" s="233">
        <f t="shared" si="1164"/>
        <v>0</v>
      </c>
      <c r="Z227" s="257"/>
      <c r="AA227" s="444"/>
      <c r="AB227" s="232">
        <f t="shared" si="1165"/>
        <v>0</v>
      </c>
      <c r="AC227" s="233">
        <f t="shared" si="1166"/>
        <v>0</v>
      </c>
      <c r="AD227" s="225">
        <f t="shared" si="1167"/>
        <v>27</v>
      </c>
      <c r="AE227" s="233">
        <f t="shared" si="1168"/>
        <v>37</v>
      </c>
      <c r="AF227" s="225">
        <f t="shared" si="1169"/>
        <v>27</v>
      </c>
      <c r="AG227" s="233">
        <f t="shared" si="1170"/>
        <v>0</v>
      </c>
      <c r="AH227" s="245">
        <v>2.5833333333333335</v>
      </c>
      <c r="AI227" s="445">
        <v>3.7777777777777777</v>
      </c>
      <c r="AJ227" s="232">
        <f t="shared" si="1171"/>
        <v>46.5</v>
      </c>
      <c r="AK227" s="233">
        <f t="shared" si="1172"/>
        <v>102</v>
      </c>
      <c r="AL227" s="245">
        <v>2.8888888888888888</v>
      </c>
      <c r="AM227" s="445">
        <v>3.4</v>
      </c>
      <c r="AN227" s="232">
        <f t="shared" si="1173"/>
        <v>26</v>
      </c>
      <c r="AO227" s="233">
        <f t="shared" si="1174"/>
        <v>34</v>
      </c>
      <c r="AP227" s="245"/>
      <c r="AQ227" s="445"/>
      <c r="AR227" s="232">
        <f t="shared" si="1175"/>
        <v>0</v>
      </c>
      <c r="AS227" s="233">
        <f t="shared" si="1176"/>
        <v>0</v>
      </c>
      <c r="AT227" s="545">
        <f t="shared" si="1177"/>
        <v>2.6851851851851851</v>
      </c>
      <c r="AU227" s="546">
        <f t="shared" si="1178"/>
        <v>3.6756756756756759</v>
      </c>
      <c r="AV227" s="232">
        <f t="shared" si="1179"/>
        <v>72.5</v>
      </c>
      <c r="AW227" s="233">
        <f t="shared" si="1180"/>
        <v>136</v>
      </c>
      <c r="AX227" s="257">
        <v>78.38095238095238</v>
      </c>
      <c r="AY227" s="444"/>
      <c r="AZ227" s="232">
        <f t="shared" si="1181"/>
        <v>1410.8571428571429</v>
      </c>
      <c r="BA227" s="233">
        <f t="shared" si="1182"/>
        <v>0</v>
      </c>
      <c r="BB227" s="257">
        <v>83.714285714285708</v>
      </c>
      <c r="BC227" s="444"/>
      <c r="BD227" s="232">
        <f t="shared" si="1183"/>
        <v>753.42857142857133</v>
      </c>
      <c r="BE227" s="233">
        <f t="shared" si="1184"/>
        <v>0</v>
      </c>
      <c r="BF227" s="254"/>
      <c r="BG227" s="253"/>
      <c r="BH227" s="232">
        <f t="shared" si="1185"/>
        <v>0</v>
      </c>
      <c r="BI227" s="233">
        <f t="shared" si="1186"/>
        <v>0</v>
      </c>
      <c r="BJ227" s="232">
        <f t="shared" si="1187"/>
        <v>80.158730158730151</v>
      </c>
      <c r="BK227" s="233">
        <f t="shared" si="1188"/>
        <v>0</v>
      </c>
      <c r="BL227" s="232">
        <f t="shared" si="1189"/>
        <v>2164.2857142857142</v>
      </c>
      <c r="BM227" s="233">
        <f t="shared" si="1190"/>
        <v>0</v>
      </c>
      <c r="BN227" s="257">
        <v>79</v>
      </c>
      <c r="BO227" s="256">
        <v>108</v>
      </c>
      <c r="BP227" s="232">
        <f t="shared" si="1191"/>
        <v>79</v>
      </c>
      <c r="BQ227" s="233">
        <f t="shared" si="1192"/>
        <v>0</v>
      </c>
      <c r="BR227" s="257">
        <v>85</v>
      </c>
      <c r="BS227" s="444">
        <v>99</v>
      </c>
      <c r="BT227" s="232">
        <f t="shared" si="1193"/>
        <v>85</v>
      </c>
      <c r="BU227" s="233">
        <f t="shared" si="1194"/>
        <v>0</v>
      </c>
      <c r="BV227" s="257"/>
      <c r="BW227" s="444">
        <v>2</v>
      </c>
      <c r="BX227" s="232">
        <f t="shared" si="1195"/>
        <v>0</v>
      </c>
      <c r="BY227" s="233">
        <f t="shared" si="1196"/>
        <v>0</v>
      </c>
      <c r="BZ227" s="225">
        <f t="shared" si="1197"/>
        <v>164</v>
      </c>
      <c r="CA227" s="233">
        <f t="shared" si="1198"/>
        <v>209</v>
      </c>
      <c r="CB227" s="225">
        <f t="shared" si="1199"/>
        <v>164</v>
      </c>
      <c r="CC227" s="233">
        <f t="shared" si="1200"/>
        <v>0</v>
      </c>
      <c r="CD227" s="336">
        <v>4.1518987341772151</v>
      </c>
      <c r="CE227" s="445">
        <v>3.9768518518518516</v>
      </c>
      <c r="CF227" s="232">
        <f t="shared" si="1201"/>
        <v>328</v>
      </c>
      <c r="CG227" s="233">
        <f t="shared" si="1202"/>
        <v>429.5</v>
      </c>
      <c r="CH227" s="336">
        <v>4.5823529411764703</v>
      </c>
      <c r="CI227" s="445">
        <v>3.7777777777777777</v>
      </c>
      <c r="CJ227" s="232">
        <f t="shared" si="1203"/>
        <v>389.5</v>
      </c>
      <c r="CK227" s="233">
        <f t="shared" si="1204"/>
        <v>374</v>
      </c>
      <c r="CL227" s="336"/>
      <c r="CM227" s="445">
        <v>2.5</v>
      </c>
      <c r="CN227" s="232">
        <f t="shared" si="1205"/>
        <v>0</v>
      </c>
      <c r="CO227" s="233">
        <f t="shared" si="1206"/>
        <v>5</v>
      </c>
      <c r="CP227" s="232">
        <f t="shared" si="1207"/>
        <v>4.375</v>
      </c>
      <c r="CQ227" s="546">
        <f t="shared" si="1208"/>
        <v>3.8684210526315788</v>
      </c>
      <c r="CR227" s="232">
        <f t="shared" si="1209"/>
        <v>717.5</v>
      </c>
      <c r="CS227" s="233">
        <f t="shared" si="1210"/>
        <v>808.5</v>
      </c>
      <c r="CT227" s="257">
        <v>89.606060606060609</v>
      </c>
      <c r="CU227" s="444"/>
      <c r="CV227" s="232">
        <f t="shared" si="1211"/>
        <v>7078.878787878788</v>
      </c>
      <c r="CW227" s="233">
        <f t="shared" si="1212"/>
        <v>0</v>
      </c>
      <c r="CX227" s="257">
        <v>78.759259259259252</v>
      </c>
      <c r="CY227" s="444"/>
      <c r="CZ227" s="232">
        <f t="shared" si="1213"/>
        <v>6694.5370370370365</v>
      </c>
      <c r="DA227" s="233">
        <f t="shared" si="1214"/>
        <v>0</v>
      </c>
      <c r="DB227" s="257"/>
      <c r="DC227" s="444"/>
      <c r="DD227" s="232">
        <f t="shared" si="1215"/>
        <v>0</v>
      </c>
      <c r="DE227" s="233">
        <f t="shared" si="1216"/>
        <v>0</v>
      </c>
      <c r="DF227" s="232">
        <f t="shared" si="1217"/>
        <v>83.984242834852594</v>
      </c>
      <c r="DG227" s="233">
        <f t="shared" si="1218"/>
        <v>0</v>
      </c>
      <c r="DH227" s="232">
        <f t="shared" si="1219"/>
        <v>13773.415824915826</v>
      </c>
      <c r="DI227" s="233">
        <f t="shared" si="1220"/>
        <v>0</v>
      </c>
      <c r="DJ227" s="232">
        <f t="shared" si="1221"/>
        <v>191</v>
      </c>
      <c r="DK227" s="233">
        <f t="shared" si="1222"/>
        <v>246</v>
      </c>
      <c r="DL227" s="232">
        <f t="shared" si="1223"/>
        <v>191</v>
      </c>
      <c r="DM227" s="233">
        <f t="shared" si="1224"/>
        <v>0</v>
      </c>
      <c r="DN227" s="545">
        <f t="shared" si="1225"/>
        <v>4.1361256544502618</v>
      </c>
      <c r="DO227" s="546">
        <f t="shared" si="1226"/>
        <v>3.839430894308943</v>
      </c>
      <c r="DP227" s="232">
        <f t="shared" si="1227"/>
        <v>790</v>
      </c>
      <c r="DQ227" s="233">
        <f t="shared" si="1228"/>
        <v>944.5</v>
      </c>
      <c r="DR227" s="232">
        <f t="shared" si="1229"/>
        <v>83.443463556029002</v>
      </c>
      <c r="DS227" s="233">
        <f t="shared" si="1230"/>
        <v>0</v>
      </c>
      <c r="DT227" s="232">
        <f t="shared" si="1231"/>
        <v>15937.70153920154</v>
      </c>
      <c r="DU227" s="233">
        <f t="shared" si="1232"/>
        <v>0</v>
      </c>
      <c r="DV227" s="257">
        <v>18</v>
      </c>
      <c r="DW227" s="256">
        <v>54</v>
      </c>
      <c r="DX227" s="232">
        <f t="shared" si="1233"/>
        <v>18</v>
      </c>
      <c r="DY227" s="233">
        <f t="shared" si="1234"/>
        <v>0</v>
      </c>
      <c r="DZ227" s="257">
        <v>43</v>
      </c>
      <c r="EA227" s="444">
        <v>71</v>
      </c>
      <c r="EB227" s="232">
        <f t="shared" si="1235"/>
        <v>43</v>
      </c>
      <c r="EC227" s="233">
        <f t="shared" si="1236"/>
        <v>0</v>
      </c>
      <c r="ED227" s="257"/>
      <c r="EE227" s="444">
        <v>1</v>
      </c>
      <c r="EF227" s="232">
        <f t="shared" si="1237"/>
        <v>0</v>
      </c>
      <c r="EG227" s="233">
        <f t="shared" si="1238"/>
        <v>0</v>
      </c>
      <c r="EH227" s="225">
        <f t="shared" si="1239"/>
        <v>61</v>
      </c>
      <c r="EI227" s="233">
        <f t="shared" si="1240"/>
        <v>126</v>
      </c>
      <c r="EJ227" s="225">
        <f t="shared" si="1241"/>
        <v>61</v>
      </c>
      <c r="EK227" s="233">
        <f t="shared" si="1242"/>
        <v>0</v>
      </c>
      <c r="EL227" s="336">
        <v>2.1111111111111112</v>
      </c>
      <c r="EM227" s="445">
        <v>3.0370370370370372</v>
      </c>
      <c r="EN227" s="232">
        <f t="shared" si="1243"/>
        <v>38</v>
      </c>
      <c r="EO227" s="233">
        <f t="shared" si="1244"/>
        <v>164</v>
      </c>
      <c r="EP227" s="336">
        <v>3.9453125</v>
      </c>
      <c r="EQ227" s="445">
        <v>3.676056338028169</v>
      </c>
      <c r="ER227" s="232">
        <f t="shared" si="1245"/>
        <v>169.6484375</v>
      </c>
      <c r="ES227" s="233">
        <f t="shared" si="1246"/>
        <v>261</v>
      </c>
      <c r="ET227" s="336"/>
      <c r="EU227" s="445">
        <v>2.5</v>
      </c>
      <c r="EV227" s="232">
        <f t="shared" si="1247"/>
        <v>0</v>
      </c>
      <c r="EW227" s="233">
        <f t="shared" si="1248"/>
        <v>2.5</v>
      </c>
      <c r="EX227" s="545">
        <f t="shared" si="1249"/>
        <v>3.4040727459016393</v>
      </c>
      <c r="EY227" s="546">
        <f t="shared" si="1250"/>
        <v>3.3928571428571428</v>
      </c>
      <c r="EZ227" s="232">
        <f t="shared" si="1251"/>
        <v>207.6484375</v>
      </c>
      <c r="FA227" s="233">
        <f t="shared" si="1252"/>
        <v>427.5</v>
      </c>
      <c r="FB227" s="257">
        <v>76.121951219512198</v>
      </c>
      <c r="FC227" s="444"/>
      <c r="FD227" s="232">
        <f t="shared" si="1253"/>
        <v>1370.1951219512196</v>
      </c>
      <c r="FE227" s="233">
        <f t="shared" si="1254"/>
        <v>0</v>
      </c>
      <c r="FF227" s="257">
        <v>73.125</v>
      </c>
      <c r="FG227" s="444"/>
      <c r="FH227" s="232">
        <f t="shared" si="1255"/>
        <v>3144.375</v>
      </c>
      <c r="FI227" s="233">
        <f t="shared" si="1256"/>
        <v>0</v>
      </c>
      <c r="FJ227" s="257">
        <v>70</v>
      </c>
      <c r="FK227" s="444"/>
      <c r="FL227" s="232">
        <f t="shared" si="1257"/>
        <v>0</v>
      </c>
      <c r="FM227" s="233">
        <f t="shared" si="1258"/>
        <v>0</v>
      </c>
      <c r="FN227" s="232">
        <f t="shared" si="1259"/>
        <v>74.009346261495395</v>
      </c>
      <c r="FO227" s="233">
        <f t="shared" si="1260"/>
        <v>0</v>
      </c>
      <c r="FP227" s="232">
        <f t="shared" si="1261"/>
        <v>4514.5701219512193</v>
      </c>
      <c r="FQ227" s="233">
        <f t="shared" si="1262"/>
        <v>0</v>
      </c>
      <c r="FR227" s="254"/>
      <c r="FS227" s="253"/>
      <c r="FT227" s="232">
        <f t="shared" si="1263"/>
        <v>0</v>
      </c>
      <c r="FU227" s="233">
        <f t="shared" si="1264"/>
        <v>0</v>
      </c>
      <c r="FV227" s="254"/>
      <c r="FW227" s="253"/>
      <c r="FX227" s="232">
        <f t="shared" si="1265"/>
        <v>0</v>
      </c>
      <c r="FY227" s="233">
        <f t="shared" si="1266"/>
        <v>0</v>
      </c>
      <c r="FZ227" s="254"/>
      <c r="GA227" s="253"/>
      <c r="GB227" s="232">
        <f t="shared" si="1267"/>
        <v>0</v>
      </c>
      <c r="GC227" s="233">
        <f t="shared" si="1268"/>
        <v>0</v>
      </c>
      <c r="GD227" s="249">
        <f t="shared" si="1269"/>
        <v>115</v>
      </c>
      <c r="GE227" s="233">
        <f t="shared" si="1270"/>
        <v>189</v>
      </c>
      <c r="GF227" s="232">
        <f t="shared" si="1271"/>
        <v>115</v>
      </c>
      <c r="GG227" s="233">
        <f t="shared" si="1272"/>
        <v>0</v>
      </c>
      <c r="GH227" s="232">
        <f t="shared" si="1273"/>
        <v>412.5</v>
      </c>
      <c r="GI227" s="233">
        <f t="shared" si="1274"/>
        <v>695.5</v>
      </c>
      <c r="GJ227" s="232">
        <f t="shared" si="1275"/>
        <v>9859.9310526871504</v>
      </c>
      <c r="GK227" s="233" t="str">
        <f t="shared" si="1276"/>
        <v/>
      </c>
      <c r="GL227" s="249">
        <f t="shared" si="1277"/>
        <v>137</v>
      </c>
      <c r="GM227" s="233">
        <f t="shared" si="1278"/>
        <v>180</v>
      </c>
      <c r="GN227" s="232">
        <f t="shared" si="1279"/>
        <v>137</v>
      </c>
      <c r="GO227" s="233">
        <f t="shared" si="1280"/>
        <v>0</v>
      </c>
      <c r="GP227" s="232">
        <f t="shared" si="1281"/>
        <v>585.1484375</v>
      </c>
      <c r="GQ227" s="233">
        <f t="shared" si="1282"/>
        <v>669</v>
      </c>
      <c r="GR227" s="232">
        <f t="shared" si="1283"/>
        <v>10592.340608465609</v>
      </c>
      <c r="GS227" s="233">
        <f t="shared" si="1284"/>
        <v>0</v>
      </c>
      <c r="GT227" s="249">
        <f t="shared" si="1285"/>
        <v>252</v>
      </c>
      <c r="GU227" s="233">
        <f t="shared" si="1286"/>
        <v>369</v>
      </c>
      <c r="GV227" s="232">
        <f t="shared" si="1287"/>
        <v>252</v>
      </c>
      <c r="GW227" s="233">
        <f t="shared" si="1288"/>
        <v>0</v>
      </c>
      <c r="GX227" s="232">
        <f t="shared" si="1289"/>
        <v>997.6484375</v>
      </c>
      <c r="GY227" s="233">
        <f t="shared" si="1290"/>
        <v>1364.5</v>
      </c>
      <c r="GZ227" s="232">
        <f t="shared" si="1291"/>
        <v>20452.271661152758</v>
      </c>
      <c r="HA227" s="233" t="str">
        <f t="shared" si="1292"/>
        <v/>
      </c>
      <c r="HB227" s="249">
        <f t="shared" si="1293"/>
        <v>0</v>
      </c>
      <c r="HC227" s="233">
        <f t="shared" si="1294"/>
        <v>3</v>
      </c>
      <c r="HD227" s="232">
        <f t="shared" si="1295"/>
        <v>0</v>
      </c>
      <c r="HE227" s="233">
        <f t="shared" si="1296"/>
        <v>0</v>
      </c>
      <c r="HF227" s="232" t="str">
        <f t="shared" si="1297"/>
        <v/>
      </c>
      <c r="HG227" s="233">
        <f t="shared" si="1298"/>
        <v>7.5</v>
      </c>
      <c r="HH227" s="232" t="str">
        <f t="shared" si="1299"/>
        <v/>
      </c>
      <c r="HI227" s="233" t="str">
        <f t="shared" si="1300"/>
        <v/>
      </c>
      <c r="HJ227" s="249">
        <f t="shared" si="1301"/>
        <v>997.6484375</v>
      </c>
      <c r="HK227" s="233">
        <f t="shared" si="1302"/>
        <v>1372</v>
      </c>
      <c r="HL227" s="232">
        <f t="shared" si="1303"/>
        <v>20452.271661152758</v>
      </c>
      <c r="HM227" s="232" t="str">
        <f t="shared" si="1304"/>
        <v/>
      </c>
    </row>
    <row r="228" spans="1:221" ht="15">
      <c r="A228" s="439" t="s">
        <v>42</v>
      </c>
      <c r="B228" s="440" t="s">
        <v>885</v>
      </c>
      <c r="C228" s="441"/>
      <c r="D228" s="442">
        <v>199768</v>
      </c>
      <c r="E228" s="350">
        <v>9</v>
      </c>
      <c r="F228" s="332">
        <v>423</v>
      </c>
      <c r="G228" s="253">
        <v>336</v>
      </c>
      <c r="H228" s="254">
        <v>18</v>
      </c>
      <c r="I228" s="743">
        <v>37</v>
      </c>
      <c r="J228" s="232">
        <f t="shared" si="1156"/>
        <v>405</v>
      </c>
      <c r="K228" s="233">
        <f t="shared" si="1157"/>
        <v>299</v>
      </c>
      <c r="L228" s="333">
        <v>67.76350540216086</v>
      </c>
      <c r="M228" s="333">
        <v>67.76350540216086</v>
      </c>
      <c r="N228" s="232">
        <f t="shared" si="1155"/>
        <v>405</v>
      </c>
      <c r="O228" s="233">
        <f t="shared" si="1158"/>
        <v>299</v>
      </c>
      <c r="P228" s="232">
        <f t="shared" si="1159"/>
        <v>404</v>
      </c>
      <c r="Q228" s="233">
        <f t="shared" si="1160"/>
        <v>0</v>
      </c>
      <c r="R228" s="254">
        <v>50</v>
      </c>
      <c r="S228" s="443">
        <v>27</v>
      </c>
      <c r="T228" s="232">
        <f t="shared" si="1161"/>
        <v>50</v>
      </c>
      <c r="U228" s="233">
        <f t="shared" si="1162"/>
        <v>0</v>
      </c>
      <c r="V228" s="257">
        <v>14</v>
      </c>
      <c r="W228" s="444">
        <v>16</v>
      </c>
      <c r="X228" s="232">
        <f t="shared" si="1163"/>
        <v>14</v>
      </c>
      <c r="Y228" s="233">
        <f t="shared" si="1164"/>
        <v>0</v>
      </c>
      <c r="Z228" s="257">
        <v>1</v>
      </c>
      <c r="AA228" s="444"/>
      <c r="AB228" s="232">
        <f t="shared" si="1165"/>
        <v>1</v>
      </c>
      <c r="AC228" s="233">
        <f t="shared" si="1166"/>
        <v>0</v>
      </c>
      <c r="AD228" s="225">
        <f t="shared" si="1167"/>
        <v>65</v>
      </c>
      <c r="AE228" s="233">
        <f t="shared" si="1168"/>
        <v>43</v>
      </c>
      <c r="AF228" s="225">
        <f t="shared" si="1169"/>
        <v>65</v>
      </c>
      <c r="AG228" s="233">
        <f t="shared" si="1170"/>
        <v>0</v>
      </c>
      <c r="AH228" s="245">
        <v>2.76</v>
      </c>
      <c r="AI228" s="445">
        <v>3.3888888888888888</v>
      </c>
      <c r="AJ228" s="232">
        <f t="shared" si="1171"/>
        <v>138</v>
      </c>
      <c r="AK228" s="233">
        <f t="shared" si="1172"/>
        <v>91.5</v>
      </c>
      <c r="AL228" s="245">
        <v>2.8928571428571428</v>
      </c>
      <c r="AM228" s="445">
        <v>3.34375</v>
      </c>
      <c r="AN228" s="232">
        <f t="shared" si="1173"/>
        <v>40.5</v>
      </c>
      <c r="AO228" s="233">
        <f t="shared" si="1174"/>
        <v>53.5</v>
      </c>
      <c r="AP228" s="245">
        <v>1</v>
      </c>
      <c r="AQ228" s="445"/>
      <c r="AR228" s="232">
        <f t="shared" si="1175"/>
        <v>1</v>
      </c>
      <c r="AS228" s="233">
        <f t="shared" si="1176"/>
        <v>0</v>
      </c>
      <c r="AT228" s="545">
        <f t="shared" si="1177"/>
        <v>2.7615384615384615</v>
      </c>
      <c r="AU228" s="546">
        <f t="shared" si="1178"/>
        <v>3.3720930232558142</v>
      </c>
      <c r="AV228" s="232">
        <f t="shared" si="1179"/>
        <v>179.5</v>
      </c>
      <c r="AW228" s="233">
        <f t="shared" si="1180"/>
        <v>145</v>
      </c>
      <c r="AX228" s="257">
        <v>86.84615384615384</v>
      </c>
      <c r="AY228" s="444"/>
      <c r="AZ228" s="232">
        <f t="shared" si="1181"/>
        <v>4342.3076923076924</v>
      </c>
      <c r="BA228" s="233">
        <f t="shared" si="1182"/>
        <v>0</v>
      </c>
      <c r="BB228" s="257">
        <v>84</v>
      </c>
      <c r="BC228" s="444"/>
      <c r="BD228" s="232">
        <f t="shared" si="1183"/>
        <v>1176</v>
      </c>
      <c r="BE228" s="233">
        <f t="shared" si="1184"/>
        <v>0</v>
      </c>
      <c r="BF228" s="254">
        <v>92</v>
      </c>
      <c r="BG228" s="253"/>
      <c r="BH228" s="232">
        <f t="shared" si="1185"/>
        <v>92</v>
      </c>
      <c r="BI228" s="233">
        <f t="shared" si="1186"/>
        <v>0</v>
      </c>
      <c r="BJ228" s="232">
        <f t="shared" si="1187"/>
        <v>86.312426035502966</v>
      </c>
      <c r="BK228" s="233">
        <f t="shared" si="1188"/>
        <v>0</v>
      </c>
      <c r="BL228" s="232">
        <f t="shared" si="1189"/>
        <v>5610.3076923076924</v>
      </c>
      <c r="BM228" s="233">
        <f t="shared" si="1190"/>
        <v>0</v>
      </c>
      <c r="BN228" s="257">
        <v>135</v>
      </c>
      <c r="BO228" s="256">
        <v>94</v>
      </c>
      <c r="BP228" s="232">
        <f t="shared" si="1191"/>
        <v>135</v>
      </c>
      <c r="BQ228" s="233">
        <f t="shared" si="1192"/>
        <v>0</v>
      </c>
      <c r="BR228" s="257">
        <v>167</v>
      </c>
      <c r="BS228" s="444">
        <v>114</v>
      </c>
      <c r="BT228" s="232">
        <f t="shared" si="1193"/>
        <v>167</v>
      </c>
      <c r="BU228" s="233">
        <f t="shared" si="1194"/>
        <v>0</v>
      </c>
      <c r="BV228" s="257">
        <v>3</v>
      </c>
      <c r="BW228" s="444">
        <v>2</v>
      </c>
      <c r="BX228" s="232">
        <f t="shared" si="1195"/>
        <v>3</v>
      </c>
      <c r="BY228" s="233">
        <f t="shared" si="1196"/>
        <v>0</v>
      </c>
      <c r="BZ228" s="225">
        <f t="shared" si="1197"/>
        <v>305</v>
      </c>
      <c r="CA228" s="233">
        <f t="shared" si="1198"/>
        <v>210</v>
      </c>
      <c r="CB228" s="225">
        <f t="shared" si="1199"/>
        <v>305</v>
      </c>
      <c r="CC228" s="233">
        <f t="shared" si="1200"/>
        <v>0</v>
      </c>
      <c r="CD228" s="336">
        <v>4.1814814814814811</v>
      </c>
      <c r="CE228" s="445">
        <v>4.5957446808510642</v>
      </c>
      <c r="CF228" s="232">
        <f t="shared" si="1201"/>
        <v>564.5</v>
      </c>
      <c r="CG228" s="233">
        <f t="shared" si="1202"/>
        <v>432.00000000000006</v>
      </c>
      <c r="CH228" s="336">
        <v>4.4670658682634734</v>
      </c>
      <c r="CI228" s="445">
        <v>3.9517543859649122</v>
      </c>
      <c r="CJ228" s="232">
        <f t="shared" si="1203"/>
        <v>746.00000000000011</v>
      </c>
      <c r="CK228" s="233">
        <f t="shared" si="1204"/>
        <v>450.5</v>
      </c>
      <c r="CL228" s="336">
        <v>2.6666666666666665</v>
      </c>
      <c r="CM228" s="445">
        <v>3.25</v>
      </c>
      <c r="CN228" s="232">
        <f t="shared" si="1205"/>
        <v>8</v>
      </c>
      <c r="CO228" s="233">
        <f t="shared" si="1206"/>
        <v>6.5</v>
      </c>
      <c r="CP228" s="232">
        <f t="shared" si="1207"/>
        <v>4.3229508196721316</v>
      </c>
      <c r="CQ228" s="546">
        <f t="shared" si="1208"/>
        <v>4.2333333333333334</v>
      </c>
      <c r="CR228" s="232">
        <f t="shared" si="1209"/>
        <v>1318.5000000000002</v>
      </c>
      <c r="CS228" s="233">
        <f t="shared" si="1210"/>
        <v>889</v>
      </c>
      <c r="CT228" s="257">
        <v>85.913385826771659</v>
      </c>
      <c r="CU228" s="444"/>
      <c r="CV228" s="232">
        <f t="shared" si="1211"/>
        <v>11598.307086614173</v>
      </c>
      <c r="CW228" s="233">
        <f t="shared" si="1212"/>
        <v>0</v>
      </c>
      <c r="CX228" s="257">
        <v>81.405797101449281</v>
      </c>
      <c r="CY228" s="444"/>
      <c r="CZ228" s="232">
        <f t="shared" si="1213"/>
        <v>13594.76811594203</v>
      </c>
      <c r="DA228" s="233">
        <f t="shared" si="1214"/>
        <v>0</v>
      </c>
      <c r="DB228" s="257">
        <v>81</v>
      </c>
      <c r="DC228" s="444"/>
      <c r="DD228" s="232">
        <f t="shared" si="1215"/>
        <v>243</v>
      </c>
      <c r="DE228" s="233">
        <f t="shared" si="1216"/>
        <v>0</v>
      </c>
      <c r="DF228" s="232">
        <f t="shared" si="1217"/>
        <v>83.39696787723345</v>
      </c>
      <c r="DG228" s="233">
        <f t="shared" si="1218"/>
        <v>0</v>
      </c>
      <c r="DH228" s="232">
        <f t="shared" si="1219"/>
        <v>25436.075202556203</v>
      </c>
      <c r="DI228" s="233">
        <f t="shared" si="1220"/>
        <v>0</v>
      </c>
      <c r="DJ228" s="232">
        <f t="shared" si="1221"/>
        <v>370</v>
      </c>
      <c r="DK228" s="233">
        <f t="shared" si="1222"/>
        <v>253</v>
      </c>
      <c r="DL228" s="232">
        <f t="shared" si="1223"/>
        <v>370</v>
      </c>
      <c r="DM228" s="233">
        <f t="shared" si="1224"/>
        <v>0</v>
      </c>
      <c r="DN228" s="545">
        <f t="shared" si="1225"/>
        <v>4.0486486486486495</v>
      </c>
      <c r="DO228" s="546">
        <f t="shared" si="1226"/>
        <v>4.0869565217391308</v>
      </c>
      <c r="DP228" s="232">
        <f t="shared" si="1227"/>
        <v>1498.0000000000002</v>
      </c>
      <c r="DQ228" s="233">
        <f t="shared" si="1228"/>
        <v>1034</v>
      </c>
      <c r="DR228" s="232">
        <f t="shared" si="1229"/>
        <v>83.909142959091611</v>
      </c>
      <c r="DS228" s="233">
        <f t="shared" si="1230"/>
        <v>0</v>
      </c>
      <c r="DT228" s="232">
        <f t="shared" si="1231"/>
        <v>31046.382894863895</v>
      </c>
      <c r="DU228" s="233">
        <f t="shared" si="1232"/>
        <v>0</v>
      </c>
      <c r="DV228" s="257">
        <v>18</v>
      </c>
      <c r="DW228" s="256">
        <v>14</v>
      </c>
      <c r="DX228" s="232">
        <f t="shared" si="1233"/>
        <v>18</v>
      </c>
      <c r="DY228" s="233">
        <f t="shared" si="1234"/>
        <v>0</v>
      </c>
      <c r="DZ228" s="257">
        <v>16</v>
      </c>
      <c r="EA228" s="444">
        <v>31</v>
      </c>
      <c r="EB228" s="232">
        <f t="shared" si="1235"/>
        <v>16</v>
      </c>
      <c r="EC228" s="233">
        <f t="shared" si="1236"/>
        <v>0</v>
      </c>
      <c r="ED228" s="257">
        <v>1</v>
      </c>
      <c r="EE228" s="444">
        <v>1</v>
      </c>
      <c r="EF228" s="232">
        <f t="shared" si="1237"/>
        <v>0</v>
      </c>
      <c r="EG228" s="233">
        <f t="shared" si="1238"/>
        <v>0</v>
      </c>
      <c r="EH228" s="225">
        <f t="shared" si="1239"/>
        <v>35</v>
      </c>
      <c r="EI228" s="233">
        <f t="shared" si="1240"/>
        <v>46</v>
      </c>
      <c r="EJ228" s="225">
        <f t="shared" si="1241"/>
        <v>35</v>
      </c>
      <c r="EK228" s="233">
        <f t="shared" si="1242"/>
        <v>0</v>
      </c>
      <c r="EL228" s="336">
        <v>2.75</v>
      </c>
      <c r="EM228" s="445">
        <v>3.9642857142857144</v>
      </c>
      <c r="EN228" s="232">
        <f t="shared" si="1243"/>
        <v>49.5</v>
      </c>
      <c r="EO228" s="233">
        <f t="shared" si="1244"/>
        <v>55.5</v>
      </c>
      <c r="EP228" s="336">
        <v>4.453125</v>
      </c>
      <c r="EQ228" s="445">
        <v>5.17741935483871</v>
      </c>
      <c r="ER228" s="232">
        <f t="shared" si="1245"/>
        <v>71.25</v>
      </c>
      <c r="ES228" s="233">
        <f t="shared" si="1246"/>
        <v>160.5</v>
      </c>
      <c r="ET228" s="336">
        <v>2.5</v>
      </c>
      <c r="EU228" s="445">
        <v>3.5</v>
      </c>
      <c r="EV228" s="232">
        <f t="shared" si="1247"/>
        <v>2.5</v>
      </c>
      <c r="EW228" s="233">
        <f t="shared" si="1248"/>
        <v>3.5</v>
      </c>
      <c r="EX228" s="545">
        <f t="shared" si="1249"/>
        <v>3.5214285714285714</v>
      </c>
      <c r="EY228" s="546">
        <f t="shared" si="1250"/>
        <v>4.7717391304347823</v>
      </c>
      <c r="EZ228" s="232">
        <f t="shared" si="1251"/>
        <v>123.25</v>
      </c>
      <c r="FA228" s="233">
        <f t="shared" si="1252"/>
        <v>219.49999999999997</v>
      </c>
      <c r="FB228" s="257">
        <v>80.807692307692307</v>
      </c>
      <c r="FC228" s="444"/>
      <c r="FD228" s="232">
        <f t="shared" si="1253"/>
        <v>1454.5384615384614</v>
      </c>
      <c r="FE228" s="233">
        <f t="shared" si="1254"/>
        <v>0</v>
      </c>
      <c r="FF228" s="257">
        <v>72.4375</v>
      </c>
      <c r="FG228" s="444"/>
      <c r="FH228" s="232">
        <f t="shared" si="1255"/>
        <v>1159</v>
      </c>
      <c r="FI228" s="233">
        <f t="shared" si="1256"/>
        <v>0</v>
      </c>
      <c r="FJ228" s="257"/>
      <c r="FK228" s="444"/>
      <c r="FL228" s="232">
        <f t="shared" si="1257"/>
        <v>0</v>
      </c>
      <c r="FM228" s="233">
        <f t="shared" si="1258"/>
        <v>0</v>
      </c>
      <c r="FN228" s="232">
        <f t="shared" si="1259"/>
        <v>74.672527472527463</v>
      </c>
      <c r="FO228" s="233">
        <f t="shared" si="1260"/>
        <v>0</v>
      </c>
      <c r="FP228" s="232">
        <f t="shared" si="1261"/>
        <v>2613.538461538461</v>
      </c>
      <c r="FQ228" s="233">
        <f t="shared" si="1262"/>
        <v>0</v>
      </c>
      <c r="FR228" s="254"/>
      <c r="FS228" s="253"/>
      <c r="FT228" s="232">
        <f t="shared" si="1263"/>
        <v>0</v>
      </c>
      <c r="FU228" s="233">
        <f t="shared" si="1264"/>
        <v>0</v>
      </c>
      <c r="FV228" s="254"/>
      <c r="FW228" s="253"/>
      <c r="FX228" s="232">
        <f t="shared" si="1265"/>
        <v>0</v>
      </c>
      <c r="FY228" s="233">
        <f t="shared" si="1266"/>
        <v>0</v>
      </c>
      <c r="FZ228" s="254"/>
      <c r="GA228" s="253"/>
      <c r="GB228" s="232">
        <f t="shared" si="1267"/>
        <v>0</v>
      </c>
      <c r="GC228" s="233">
        <f t="shared" si="1268"/>
        <v>0</v>
      </c>
      <c r="GD228" s="249">
        <f t="shared" si="1269"/>
        <v>203</v>
      </c>
      <c r="GE228" s="233">
        <f t="shared" si="1270"/>
        <v>135</v>
      </c>
      <c r="GF228" s="232">
        <f t="shared" si="1271"/>
        <v>203</v>
      </c>
      <c r="GG228" s="233">
        <f t="shared" si="1272"/>
        <v>0</v>
      </c>
      <c r="GH228" s="232">
        <f t="shared" si="1273"/>
        <v>752</v>
      </c>
      <c r="GI228" s="233">
        <f t="shared" si="1274"/>
        <v>579</v>
      </c>
      <c r="GJ228" s="232">
        <f t="shared" si="1275"/>
        <v>17395.153240460328</v>
      </c>
      <c r="GK228" s="233" t="str">
        <f t="shared" si="1276"/>
        <v/>
      </c>
      <c r="GL228" s="249">
        <f t="shared" si="1277"/>
        <v>197</v>
      </c>
      <c r="GM228" s="233">
        <f t="shared" si="1278"/>
        <v>161</v>
      </c>
      <c r="GN228" s="232">
        <f t="shared" si="1279"/>
        <v>197</v>
      </c>
      <c r="GO228" s="233">
        <f t="shared" si="1280"/>
        <v>0</v>
      </c>
      <c r="GP228" s="232">
        <f t="shared" si="1281"/>
        <v>857.75000000000011</v>
      </c>
      <c r="GQ228" s="233">
        <f t="shared" si="1282"/>
        <v>664.5</v>
      </c>
      <c r="GR228" s="232">
        <f t="shared" si="1283"/>
        <v>15929.76811594203</v>
      </c>
      <c r="GS228" s="233">
        <f t="shared" si="1284"/>
        <v>0</v>
      </c>
      <c r="GT228" s="249">
        <f t="shared" si="1285"/>
        <v>400</v>
      </c>
      <c r="GU228" s="233">
        <f t="shared" si="1286"/>
        <v>296</v>
      </c>
      <c r="GV228" s="232">
        <f t="shared" si="1287"/>
        <v>400</v>
      </c>
      <c r="GW228" s="233">
        <f t="shared" si="1288"/>
        <v>0</v>
      </c>
      <c r="GX228" s="232">
        <f t="shared" si="1289"/>
        <v>1609.75</v>
      </c>
      <c r="GY228" s="233">
        <f t="shared" si="1290"/>
        <v>1243.5</v>
      </c>
      <c r="GZ228" s="232">
        <f t="shared" si="1291"/>
        <v>33324.921356402359</v>
      </c>
      <c r="HA228" s="233" t="str">
        <f t="shared" si="1292"/>
        <v/>
      </c>
      <c r="HB228" s="249">
        <f t="shared" si="1293"/>
        <v>5</v>
      </c>
      <c r="HC228" s="233">
        <f t="shared" si="1294"/>
        <v>3</v>
      </c>
      <c r="HD228" s="232">
        <f t="shared" si="1295"/>
        <v>4</v>
      </c>
      <c r="HE228" s="233">
        <f t="shared" si="1296"/>
        <v>0</v>
      </c>
      <c r="HF228" s="232">
        <f t="shared" si="1297"/>
        <v>11.5</v>
      </c>
      <c r="HG228" s="233">
        <f t="shared" si="1298"/>
        <v>10</v>
      </c>
      <c r="HH228" s="232">
        <f t="shared" si="1299"/>
        <v>335</v>
      </c>
      <c r="HI228" s="233" t="str">
        <f t="shared" si="1300"/>
        <v/>
      </c>
      <c r="HJ228" s="249">
        <f t="shared" si="1301"/>
        <v>1621.2500000000002</v>
      </c>
      <c r="HK228" s="233">
        <f t="shared" si="1302"/>
        <v>1253.5</v>
      </c>
      <c r="HL228" s="232">
        <f t="shared" si="1303"/>
        <v>33659.921356402352</v>
      </c>
      <c r="HM228" s="232" t="str">
        <f t="shared" si="1304"/>
        <v/>
      </c>
    </row>
    <row r="229" spans="1:221" ht="15">
      <c r="A229" s="439" t="s">
        <v>42</v>
      </c>
      <c r="B229" s="440" t="s">
        <v>886</v>
      </c>
      <c r="C229" s="441"/>
      <c r="D229" s="442">
        <v>199838</v>
      </c>
      <c r="E229" s="350">
        <v>9</v>
      </c>
      <c r="F229" s="332">
        <v>346</v>
      </c>
      <c r="G229" s="253">
        <v>326</v>
      </c>
      <c r="H229" s="254">
        <v>17</v>
      </c>
      <c r="I229" s="743">
        <v>16</v>
      </c>
      <c r="J229" s="232">
        <f t="shared" si="1156"/>
        <v>329</v>
      </c>
      <c r="K229" s="233">
        <f t="shared" si="1157"/>
        <v>310</v>
      </c>
      <c r="L229" s="333">
        <v>67.430030643513788</v>
      </c>
      <c r="M229" s="333">
        <v>67.430030643513788</v>
      </c>
      <c r="N229" s="232">
        <f t="shared" si="1155"/>
        <v>329</v>
      </c>
      <c r="O229" s="233">
        <f t="shared" si="1158"/>
        <v>310</v>
      </c>
      <c r="P229" s="232">
        <f t="shared" si="1159"/>
        <v>328</v>
      </c>
      <c r="Q229" s="233">
        <f t="shared" si="1160"/>
        <v>0</v>
      </c>
      <c r="R229" s="254">
        <v>16</v>
      </c>
      <c r="S229" s="443">
        <v>35</v>
      </c>
      <c r="T229" s="232">
        <f t="shared" si="1161"/>
        <v>16</v>
      </c>
      <c r="U229" s="233">
        <f t="shared" si="1162"/>
        <v>0</v>
      </c>
      <c r="V229" s="257">
        <v>7</v>
      </c>
      <c r="W229" s="444">
        <v>11</v>
      </c>
      <c r="X229" s="232">
        <f t="shared" si="1163"/>
        <v>7</v>
      </c>
      <c r="Y229" s="233">
        <f t="shared" si="1164"/>
        <v>0</v>
      </c>
      <c r="Z229" s="257">
        <v>1</v>
      </c>
      <c r="AA229" s="444"/>
      <c r="AB229" s="232">
        <f t="shared" si="1165"/>
        <v>1</v>
      </c>
      <c r="AC229" s="233">
        <f t="shared" si="1166"/>
        <v>0</v>
      </c>
      <c r="AD229" s="225">
        <f t="shared" si="1167"/>
        <v>24</v>
      </c>
      <c r="AE229" s="233">
        <f t="shared" si="1168"/>
        <v>46</v>
      </c>
      <c r="AF229" s="225">
        <f t="shared" si="1169"/>
        <v>24</v>
      </c>
      <c r="AG229" s="233">
        <f t="shared" si="1170"/>
        <v>0</v>
      </c>
      <c r="AH229" s="245">
        <v>3.78125</v>
      </c>
      <c r="AI229" s="445">
        <v>3.2428571428571429</v>
      </c>
      <c r="AJ229" s="232">
        <f t="shared" si="1171"/>
        <v>60.5</v>
      </c>
      <c r="AK229" s="233">
        <f t="shared" si="1172"/>
        <v>113.5</v>
      </c>
      <c r="AL229" s="245">
        <v>3.1428571428571428</v>
      </c>
      <c r="AM229" s="445">
        <v>4.1363636363636367</v>
      </c>
      <c r="AN229" s="232">
        <f t="shared" si="1173"/>
        <v>22</v>
      </c>
      <c r="AO229" s="233">
        <f t="shared" si="1174"/>
        <v>45.5</v>
      </c>
      <c r="AP229" s="245">
        <v>1</v>
      </c>
      <c r="AQ229" s="445"/>
      <c r="AR229" s="232">
        <f t="shared" si="1175"/>
        <v>1</v>
      </c>
      <c r="AS229" s="233">
        <f t="shared" si="1176"/>
        <v>0</v>
      </c>
      <c r="AT229" s="545">
        <f t="shared" si="1177"/>
        <v>3.4791666666666665</v>
      </c>
      <c r="AU229" s="546">
        <f t="shared" si="1178"/>
        <v>3.4565217391304346</v>
      </c>
      <c r="AV229" s="232">
        <f t="shared" si="1179"/>
        <v>83.5</v>
      </c>
      <c r="AW229" s="233">
        <f t="shared" si="1180"/>
        <v>159</v>
      </c>
      <c r="AX229" s="257">
        <v>81.400000000000006</v>
      </c>
      <c r="AY229" s="444"/>
      <c r="AZ229" s="232">
        <f t="shared" si="1181"/>
        <v>1302.4000000000001</v>
      </c>
      <c r="BA229" s="233">
        <f t="shared" si="1182"/>
        <v>0</v>
      </c>
      <c r="BB229" s="257">
        <v>66.5</v>
      </c>
      <c r="BC229" s="444"/>
      <c r="BD229" s="232">
        <f t="shared" si="1183"/>
        <v>465.5</v>
      </c>
      <c r="BE229" s="233">
        <f t="shared" si="1184"/>
        <v>0</v>
      </c>
      <c r="BF229" s="254">
        <v>75</v>
      </c>
      <c r="BG229" s="253"/>
      <c r="BH229" s="232">
        <f t="shared" si="1185"/>
        <v>75</v>
      </c>
      <c r="BI229" s="233">
        <f t="shared" si="1186"/>
        <v>0</v>
      </c>
      <c r="BJ229" s="232">
        <f t="shared" si="1187"/>
        <v>76.787500000000009</v>
      </c>
      <c r="BK229" s="233">
        <f t="shared" si="1188"/>
        <v>0</v>
      </c>
      <c r="BL229" s="232">
        <f t="shared" si="1189"/>
        <v>1842.9</v>
      </c>
      <c r="BM229" s="233">
        <f t="shared" si="1190"/>
        <v>0</v>
      </c>
      <c r="BN229" s="257">
        <v>108</v>
      </c>
      <c r="BO229" s="256">
        <v>84</v>
      </c>
      <c r="BP229" s="232">
        <f t="shared" si="1191"/>
        <v>108</v>
      </c>
      <c r="BQ229" s="233">
        <f t="shared" si="1192"/>
        <v>0</v>
      </c>
      <c r="BR229" s="257">
        <v>171</v>
      </c>
      <c r="BS229" s="444">
        <v>86</v>
      </c>
      <c r="BT229" s="232">
        <f t="shared" si="1193"/>
        <v>171</v>
      </c>
      <c r="BU229" s="233">
        <f t="shared" si="1194"/>
        <v>0</v>
      </c>
      <c r="BV229" s="257">
        <v>3</v>
      </c>
      <c r="BW229" s="444">
        <v>9</v>
      </c>
      <c r="BX229" s="232">
        <f t="shared" si="1195"/>
        <v>3</v>
      </c>
      <c r="BY229" s="233">
        <f t="shared" si="1196"/>
        <v>0</v>
      </c>
      <c r="BZ229" s="225">
        <f t="shared" si="1197"/>
        <v>282</v>
      </c>
      <c r="CA229" s="233">
        <f t="shared" si="1198"/>
        <v>179</v>
      </c>
      <c r="CB229" s="225">
        <f t="shared" si="1199"/>
        <v>282</v>
      </c>
      <c r="CC229" s="233">
        <f t="shared" si="1200"/>
        <v>0</v>
      </c>
      <c r="CD229" s="336">
        <v>4.9629629629629628</v>
      </c>
      <c r="CE229" s="445">
        <v>4.6785714285714288</v>
      </c>
      <c r="CF229" s="232">
        <f t="shared" si="1201"/>
        <v>536</v>
      </c>
      <c r="CG229" s="233">
        <f t="shared" si="1202"/>
        <v>393</v>
      </c>
      <c r="CH229" s="336">
        <v>5.4883040935672511</v>
      </c>
      <c r="CI229" s="445">
        <v>5.5406976744186043</v>
      </c>
      <c r="CJ229" s="232">
        <f t="shared" si="1203"/>
        <v>938.5</v>
      </c>
      <c r="CK229" s="233">
        <f t="shared" si="1204"/>
        <v>476.49999999999994</v>
      </c>
      <c r="CL229" s="336">
        <v>2.8333333333333335</v>
      </c>
      <c r="CM229" s="445">
        <v>4</v>
      </c>
      <c r="CN229" s="232">
        <f t="shared" si="1205"/>
        <v>8.5</v>
      </c>
      <c r="CO229" s="233">
        <f t="shared" si="1206"/>
        <v>36</v>
      </c>
      <c r="CP229" s="232">
        <f t="shared" si="1207"/>
        <v>5.2588652482269502</v>
      </c>
      <c r="CQ229" s="546">
        <f t="shared" si="1208"/>
        <v>5.0586592178770946</v>
      </c>
      <c r="CR229" s="232">
        <f t="shared" si="1209"/>
        <v>1483</v>
      </c>
      <c r="CS229" s="233">
        <f t="shared" si="1210"/>
        <v>905.49999999999989</v>
      </c>
      <c r="CT229" s="257">
        <v>94</v>
      </c>
      <c r="CU229" s="444"/>
      <c r="CV229" s="232">
        <f t="shared" si="1211"/>
        <v>10152</v>
      </c>
      <c r="CW229" s="233">
        <f t="shared" si="1212"/>
        <v>0</v>
      </c>
      <c r="CX229" s="257">
        <v>82.311688311688314</v>
      </c>
      <c r="CY229" s="444"/>
      <c r="CZ229" s="232">
        <f t="shared" si="1213"/>
        <v>14075.298701298701</v>
      </c>
      <c r="DA229" s="233">
        <f t="shared" si="1214"/>
        <v>0</v>
      </c>
      <c r="DB229" s="257">
        <v>69</v>
      </c>
      <c r="DC229" s="444"/>
      <c r="DD229" s="232">
        <f t="shared" si="1215"/>
        <v>207</v>
      </c>
      <c r="DE229" s="233">
        <f t="shared" si="1216"/>
        <v>0</v>
      </c>
      <c r="DF229" s="232">
        <f t="shared" si="1217"/>
        <v>86.646449295385466</v>
      </c>
      <c r="DG229" s="233">
        <f t="shared" si="1218"/>
        <v>0</v>
      </c>
      <c r="DH229" s="232">
        <f t="shared" si="1219"/>
        <v>24434.2987012987</v>
      </c>
      <c r="DI229" s="233">
        <f t="shared" si="1220"/>
        <v>0</v>
      </c>
      <c r="DJ229" s="232">
        <f t="shared" si="1221"/>
        <v>306</v>
      </c>
      <c r="DK229" s="233">
        <f t="shared" si="1222"/>
        <v>225</v>
      </c>
      <c r="DL229" s="232">
        <f t="shared" si="1223"/>
        <v>306</v>
      </c>
      <c r="DM229" s="233">
        <f t="shared" si="1224"/>
        <v>0</v>
      </c>
      <c r="DN229" s="545">
        <f t="shared" si="1225"/>
        <v>5.1192810457516336</v>
      </c>
      <c r="DO229" s="546">
        <f t="shared" si="1226"/>
        <v>4.7311111111111108</v>
      </c>
      <c r="DP229" s="232">
        <f t="shared" si="1227"/>
        <v>1566.4999999999998</v>
      </c>
      <c r="DQ229" s="233">
        <f t="shared" si="1228"/>
        <v>1064.5</v>
      </c>
      <c r="DR229" s="232">
        <f t="shared" si="1229"/>
        <v>85.873198370257199</v>
      </c>
      <c r="DS229" s="233">
        <f t="shared" si="1230"/>
        <v>0</v>
      </c>
      <c r="DT229" s="232">
        <f t="shared" si="1231"/>
        <v>26277.198701298705</v>
      </c>
      <c r="DU229" s="233">
        <f t="shared" si="1232"/>
        <v>0</v>
      </c>
      <c r="DV229" s="257">
        <v>9</v>
      </c>
      <c r="DW229" s="256">
        <v>28</v>
      </c>
      <c r="DX229" s="232">
        <f t="shared" si="1233"/>
        <v>9</v>
      </c>
      <c r="DY229" s="233">
        <f t="shared" si="1234"/>
        <v>0</v>
      </c>
      <c r="DZ229" s="257">
        <v>13</v>
      </c>
      <c r="EA229" s="444">
        <v>54</v>
      </c>
      <c r="EB229" s="232">
        <f t="shared" si="1235"/>
        <v>13</v>
      </c>
      <c r="EC229" s="233">
        <f t="shared" si="1236"/>
        <v>0</v>
      </c>
      <c r="ED229" s="257">
        <v>1</v>
      </c>
      <c r="EE229" s="444">
        <v>3</v>
      </c>
      <c r="EF229" s="232">
        <f t="shared" si="1237"/>
        <v>0</v>
      </c>
      <c r="EG229" s="233">
        <f t="shared" si="1238"/>
        <v>0</v>
      </c>
      <c r="EH229" s="225">
        <f t="shared" si="1239"/>
        <v>23</v>
      </c>
      <c r="EI229" s="233">
        <f t="shared" si="1240"/>
        <v>85</v>
      </c>
      <c r="EJ229" s="225">
        <f t="shared" si="1241"/>
        <v>23</v>
      </c>
      <c r="EK229" s="233">
        <f t="shared" si="1242"/>
        <v>0</v>
      </c>
      <c r="EL229" s="336">
        <v>3.1111111111111112</v>
      </c>
      <c r="EM229" s="445">
        <v>3.2678571428571428</v>
      </c>
      <c r="EN229" s="232">
        <f t="shared" si="1243"/>
        <v>28</v>
      </c>
      <c r="EO229" s="233">
        <f t="shared" si="1244"/>
        <v>91.5</v>
      </c>
      <c r="EP229" s="336">
        <v>6.2163461538461542</v>
      </c>
      <c r="EQ229" s="445">
        <v>3.9814814814814814</v>
      </c>
      <c r="ER229" s="232">
        <f t="shared" si="1245"/>
        <v>80.8125</v>
      </c>
      <c r="ES229" s="233">
        <f t="shared" si="1246"/>
        <v>215</v>
      </c>
      <c r="ET229" s="336">
        <v>2.5</v>
      </c>
      <c r="EU229" s="445">
        <v>3.6666666666666665</v>
      </c>
      <c r="EV229" s="232">
        <f t="shared" si="1247"/>
        <v>2.5</v>
      </c>
      <c r="EW229" s="233">
        <f t="shared" si="1248"/>
        <v>11</v>
      </c>
      <c r="EX229" s="545">
        <f t="shared" si="1249"/>
        <v>4.8396739130434785</v>
      </c>
      <c r="EY229" s="546">
        <f t="shared" si="1250"/>
        <v>3.7352941176470589</v>
      </c>
      <c r="EZ229" s="232">
        <f t="shared" si="1251"/>
        <v>111.3125</v>
      </c>
      <c r="FA229" s="233">
        <f t="shared" si="1252"/>
        <v>317.5</v>
      </c>
      <c r="FB229" s="257">
        <v>93.375</v>
      </c>
      <c r="FC229" s="444"/>
      <c r="FD229" s="232">
        <f t="shared" si="1253"/>
        <v>840.375</v>
      </c>
      <c r="FE229" s="233">
        <f t="shared" si="1254"/>
        <v>0</v>
      </c>
      <c r="FF229" s="257">
        <v>86.97115384615384</v>
      </c>
      <c r="FG229" s="444"/>
      <c r="FH229" s="232">
        <f t="shared" si="1255"/>
        <v>1130.625</v>
      </c>
      <c r="FI229" s="233">
        <f t="shared" si="1256"/>
        <v>0</v>
      </c>
      <c r="FJ229" s="257"/>
      <c r="FK229" s="444"/>
      <c r="FL229" s="232">
        <f t="shared" si="1257"/>
        <v>0</v>
      </c>
      <c r="FM229" s="233">
        <f t="shared" si="1258"/>
        <v>0</v>
      </c>
      <c r="FN229" s="232">
        <f t="shared" si="1259"/>
        <v>85.695652173913047</v>
      </c>
      <c r="FO229" s="233">
        <f t="shared" si="1260"/>
        <v>0</v>
      </c>
      <c r="FP229" s="232">
        <f t="shared" si="1261"/>
        <v>1971</v>
      </c>
      <c r="FQ229" s="233">
        <f t="shared" si="1262"/>
        <v>0</v>
      </c>
      <c r="FR229" s="254"/>
      <c r="FS229" s="253"/>
      <c r="FT229" s="232">
        <f t="shared" si="1263"/>
        <v>0</v>
      </c>
      <c r="FU229" s="233">
        <f t="shared" si="1264"/>
        <v>0</v>
      </c>
      <c r="FV229" s="254"/>
      <c r="FW229" s="253"/>
      <c r="FX229" s="232">
        <f t="shared" si="1265"/>
        <v>0</v>
      </c>
      <c r="FY229" s="233">
        <f t="shared" si="1266"/>
        <v>0</v>
      </c>
      <c r="FZ229" s="254"/>
      <c r="GA229" s="253"/>
      <c r="GB229" s="232">
        <f t="shared" si="1267"/>
        <v>0</v>
      </c>
      <c r="GC229" s="233">
        <f t="shared" si="1268"/>
        <v>0</v>
      </c>
      <c r="GD229" s="249">
        <f t="shared" si="1269"/>
        <v>133</v>
      </c>
      <c r="GE229" s="233">
        <f t="shared" si="1270"/>
        <v>147</v>
      </c>
      <c r="GF229" s="232">
        <f t="shared" si="1271"/>
        <v>133</v>
      </c>
      <c r="GG229" s="233">
        <f t="shared" si="1272"/>
        <v>0</v>
      </c>
      <c r="GH229" s="232">
        <f t="shared" si="1273"/>
        <v>624.5</v>
      </c>
      <c r="GI229" s="233">
        <f t="shared" si="1274"/>
        <v>598</v>
      </c>
      <c r="GJ229" s="232">
        <f t="shared" si="1275"/>
        <v>12294.775</v>
      </c>
      <c r="GK229" s="233" t="str">
        <f t="shared" si="1276"/>
        <v/>
      </c>
      <c r="GL229" s="249">
        <f t="shared" si="1277"/>
        <v>191</v>
      </c>
      <c r="GM229" s="233">
        <f t="shared" si="1278"/>
        <v>151</v>
      </c>
      <c r="GN229" s="232">
        <f t="shared" si="1279"/>
        <v>191</v>
      </c>
      <c r="GO229" s="233">
        <f t="shared" si="1280"/>
        <v>0</v>
      </c>
      <c r="GP229" s="232">
        <f t="shared" si="1281"/>
        <v>1041.3125</v>
      </c>
      <c r="GQ229" s="233">
        <f t="shared" si="1282"/>
        <v>737</v>
      </c>
      <c r="GR229" s="232">
        <f t="shared" si="1283"/>
        <v>15671.423701298701</v>
      </c>
      <c r="GS229" s="233">
        <f t="shared" si="1284"/>
        <v>0</v>
      </c>
      <c r="GT229" s="249">
        <f t="shared" si="1285"/>
        <v>324</v>
      </c>
      <c r="GU229" s="233">
        <f t="shared" si="1286"/>
        <v>298</v>
      </c>
      <c r="GV229" s="232">
        <f t="shared" si="1287"/>
        <v>324</v>
      </c>
      <c r="GW229" s="233">
        <f t="shared" si="1288"/>
        <v>0</v>
      </c>
      <c r="GX229" s="232">
        <f t="shared" si="1289"/>
        <v>1665.8125</v>
      </c>
      <c r="GY229" s="233">
        <f t="shared" si="1290"/>
        <v>1335</v>
      </c>
      <c r="GZ229" s="232">
        <f t="shared" si="1291"/>
        <v>27966.198701298701</v>
      </c>
      <c r="HA229" s="233" t="str">
        <f t="shared" si="1292"/>
        <v/>
      </c>
      <c r="HB229" s="249">
        <f t="shared" si="1293"/>
        <v>5</v>
      </c>
      <c r="HC229" s="233">
        <f t="shared" si="1294"/>
        <v>12</v>
      </c>
      <c r="HD229" s="232">
        <f t="shared" si="1295"/>
        <v>4</v>
      </c>
      <c r="HE229" s="233">
        <f t="shared" si="1296"/>
        <v>0</v>
      </c>
      <c r="HF229" s="232">
        <f t="shared" si="1297"/>
        <v>12</v>
      </c>
      <c r="HG229" s="233">
        <f t="shared" si="1298"/>
        <v>47</v>
      </c>
      <c r="HH229" s="232">
        <f t="shared" si="1299"/>
        <v>282</v>
      </c>
      <c r="HI229" s="233" t="str">
        <f t="shared" si="1300"/>
        <v/>
      </c>
      <c r="HJ229" s="249">
        <f t="shared" si="1301"/>
        <v>1677.8124999999998</v>
      </c>
      <c r="HK229" s="233">
        <f t="shared" si="1302"/>
        <v>1382</v>
      </c>
      <c r="HL229" s="232">
        <f t="shared" si="1303"/>
        <v>28248.198701298705</v>
      </c>
      <c r="HM229" s="232" t="str">
        <f t="shared" si="1304"/>
        <v/>
      </c>
    </row>
    <row r="230" spans="1:221" ht="15">
      <c r="A230" s="439" t="s">
        <v>42</v>
      </c>
      <c r="B230" s="440" t="s">
        <v>887</v>
      </c>
      <c r="C230" s="441"/>
      <c r="D230" s="442">
        <v>199892</v>
      </c>
      <c r="E230" s="350">
        <v>9</v>
      </c>
      <c r="F230" s="332">
        <v>364</v>
      </c>
      <c r="G230" s="253">
        <v>371</v>
      </c>
      <c r="H230" s="254">
        <v>16</v>
      </c>
      <c r="I230" s="743">
        <v>28</v>
      </c>
      <c r="J230" s="232">
        <f t="shared" si="1156"/>
        <v>348</v>
      </c>
      <c r="K230" s="233">
        <f t="shared" si="1157"/>
        <v>343</v>
      </c>
      <c r="L230" s="333">
        <v>67.097222222222229</v>
      </c>
      <c r="M230" s="333">
        <v>67.097222222222229</v>
      </c>
      <c r="N230" s="232">
        <f t="shared" si="1155"/>
        <v>348</v>
      </c>
      <c r="O230" s="233">
        <f t="shared" si="1158"/>
        <v>343</v>
      </c>
      <c r="P230" s="232">
        <f t="shared" si="1159"/>
        <v>348</v>
      </c>
      <c r="Q230" s="233">
        <f t="shared" si="1160"/>
        <v>0</v>
      </c>
      <c r="R230" s="254">
        <v>39</v>
      </c>
      <c r="S230" s="443">
        <v>38</v>
      </c>
      <c r="T230" s="232">
        <f t="shared" si="1161"/>
        <v>39</v>
      </c>
      <c r="U230" s="233">
        <f t="shared" si="1162"/>
        <v>0</v>
      </c>
      <c r="V230" s="257">
        <v>13</v>
      </c>
      <c r="W230" s="444">
        <v>9</v>
      </c>
      <c r="X230" s="232">
        <f t="shared" si="1163"/>
        <v>13</v>
      </c>
      <c r="Y230" s="233">
        <f t="shared" si="1164"/>
        <v>0</v>
      </c>
      <c r="Z230" s="257"/>
      <c r="AA230" s="444"/>
      <c r="AB230" s="232">
        <f t="shared" si="1165"/>
        <v>0</v>
      </c>
      <c r="AC230" s="233">
        <f t="shared" si="1166"/>
        <v>0</v>
      </c>
      <c r="AD230" s="225">
        <f t="shared" si="1167"/>
        <v>52</v>
      </c>
      <c r="AE230" s="233">
        <f t="shared" si="1168"/>
        <v>47</v>
      </c>
      <c r="AF230" s="225">
        <f t="shared" si="1169"/>
        <v>52</v>
      </c>
      <c r="AG230" s="233">
        <f t="shared" si="1170"/>
        <v>0</v>
      </c>
      <c r="AH230" s="245">
        <v>2.8076923076923075</v>
      </c>
      <c r="AI230" s="445">
        <v>2.8684210526315788</v>
      </c>
      <c r="AJ230" s="232">
        <f t="shared" si="1171"/>
        <v>109.49999999999999</v>
      </c>
      <c r="AK230" s="233">
        <f t="shared" si="1172"/>
        <v>109</v>
      </c>
      <c r="AL230" s="245">
        <v>2.9615384615384617</v>
      </c>
      <c r="AM230" s="445">
        <v>4.4444444444444446</v>
      </c>
      <c r="AN230" s="232">
        <f t="shared" si="1173"/>
        <v>38.5</v>
      </c>
      <c r="AO230" s="233">
        <f t="shared" si="1174"/>
        <v>40</v>
      </c>
      <c r="AP230" s="245"/>
      <c r="AQ230" s="445"/>
      <c r="AR230" s="232">
        <f t="shared" si="1175"/>
        <v>0</v>
      </c>
      <c r="AS230" s="233">
        <f t="shared" si="1176"/>
        <v>0</v>
      </c>
      <c r="AT230" s="545">
        <f t="shared" si="1177"/>
        <v>2.8461538461538463</v>
      </c>
      <c r="AU230" s="546">
        <f t="shared" si="1178"/>
        <v>3.1702127659574466</v>
      </c>
      <c r="AV230" s="232">
        <f t="shared" si="1179"/>
        <v>148</v>
      </c>
      <c r="AW230" s="233">
        <f t="shared" si="1180"/>
        <v>149</v>
      </c>
      <c r="AX230" s="257">
        <v>85.621621621621628</v>
      </c>
      <c r="AY230" s="444"/>
      <c r="AZ230" s="232">
        <f t="shared" si="1181"/>
        <v>3339.2432432432433</v>
      </c>
      <c r="BA230" s="233">
        <f t="shared" si="1182"/>
        <v>0</v>
      </c>
      <c r="BB230" s="257">
        <v>83.769230769230774</v>
      </c>
      <c r="BC230" s="444"/>
      <c r="BD230" s="232">
        <f t="shared" si="1183"/>
        <v>1089</v>
      </c>
      <c r="BE230" s="233">
        <f t="shared" si="1184"/>
        <v>0</v>
      </c>
      <c r="BF230" s="254">
        <v>64.5</v>
      </c>
      <c r="BG230" s="253"/>
      <c r="BH230" s="232">
        <f t="shared" si="1185"/>
        <v>0</v>
      </c>
      <c r="BI230" s="233">
        <f t="shared" si="1186"/>
        <v>0</v>
      </c>
      <c r="BJ230" s="232">
        <f t="shared" si="1187"/>
        <v>85.158523908523904</v>
      </c>
      <c r="BK230" s="233">
        <f t="shared" si="1188"/>
        <v>0</v>
      </c>
      <c r="BL230" s="232">
        <f t="shared" si="1189"/>
        <v>4428.2432432432433</v>
      </c>
      <c r="BM230" s="233">
        <f t="shared" si="1190"/>
        <v>0</v>
      </c>
      <c r="BN230" s="257">
        <v>144</v>
      </c>
      <c r="BO230" s="256">
        <v>107</v>
      </c>
      <c r="BP230" s="232">
        <f t="shared" si="1191"/>
        <v>144</v>
      </c>
      <c r="BQ230" s="233">
        <f t="shared" si="1192"/>
        <v>0</v>
      </c>
      <c r="BR230" s="257">
        <v>108</v>
      </c>
      <c r="BS230" s="444">
        <v>94</v>
      </c>
      <c r="BT230" s="232">
        <f t="shared" si="1193"/>
        <v>108</v>
      </c>
      <c r="BU230" s="233">
        <f t="shared" si="1194"/>
        <v>0</v>
      </c>
      <c r="BV230" s="257">
        <v>2</v>
      </c>
      <c r="BW230" s="444">
        <v>5</v>
      </c>
      <c r="BX230" s="232">
        <f t="shared" si="1195"/>
        <v>2</v>
      </c>
      <c r="BY230" s="233">
        <f t="shared" si="1196"/>
        <v>0</v>
      </c>
      <c r="BZ230" s="225">
        <f t="shared" si="1197"/>
        <v>254</v>
      </c>
      <c r="CA230" s="233">
        <f t="shared" si="1198"/>
        <v>206</v>
      </c>
      <c r="CB230" s="225">
        <f t="shared" si="1199"/>
        <v>254</v>
      </c>
      <c r="CC230" s="233">
        <f t="shared" si="1200"/>
        <v>0</v>
      </c>
      <c r="CD230" s="336">
        <v>4.572916666666667</v>
      </c>
      <c r="CE230" s="445">
        <v>3.7009345794392523</v>
      </c>
      <c r="CF230" s="232">
        <f t="shared" si="1201"/>
        <v>658.5</v>
      </c>
      <c r="CG230" s="233">
        <f t="shared" si="1202"/>
        <v>396</v>
      </c>
      <c r="CH230" s="336">
        <v>5.6990740740740744</v>
      </c>
      <c r="CI230" s="445">
        <v>4.6489361702127656</v>
      </c>
      <c r="CJ230" s="232">
        <f t="shared" si="1203"/>
        <v>615.5</v>
      </c>
      <c r="CK230" s="233">
        <f t="shared" si="1204"/>
        <v>436.99999999999994</v>
      </c>
      <c r="CL230" s="336">
        <v>6.25</v>
      </c>
      <c r="CM230" s="445">
        <v>4.5999999999999996</v>
      </c>
      <c r="CN230" s="232">
        <f t="shared" si="1205"/>
        <v>12.5</v>
      </c>
      <c r="CO230" s="233">
        <f t="shared" si="1206"/>
        <v>23</v>
      </c>
      <c r="CP230" s="232">
        <f t="shared" si="1207"/>
        <v>5.0649606299212602</v>
      </c>
      <c r="CQ230" s="546">
        <f t="shared" si="1208"/>
        <v>4.1553398058252426</v>
      </c>
      <c r="CR230" s="232">
        <f t="shared" si="1209"/>
        <v>1286.5</v>
      </c>
      <c r="CS230" s="233">
        <f t="shared" si="1210"/>
        <v>856</v>
      </c>
      <c r="CT230" s="257">
        <v>88.488549618320604</v>
      </c>
      <c r="CU230" s="444"/>
      <c r="CV230" s="232">
        <f t="shared" si="1211"/>
        <v>12742.351145038167</v>
      </c>
      <c r="CW230" s="233">
        <f t="shared" si="1212"/>
        <v>0</v>
      </c>
      <c r="CX230" s="257">
        <v>81.282608695652172</v>
      </c>
      <c r="CY230" s="444"/>
      <c r="CZ230" s="232">
        <f t="shared" si="1213"/>
        <v>8778.5217391304341</v>
      </c>
      <c r="DA230" s="233">
        <f t="shared" si="1214"/>
        <v>0</v>
      </c>
      <c r="DB230" s="257">
        <v>98</v>
      </c>
      <c r="DC230" s="444"/>
      <c r="DD230" s="232">
        <f t="shared" si="1215"/>
        <v>196</v>
      </c>
      <c r="DE230" s="233">
        <f t="shared" si="1216"/>
        <v>0</v>
      </c>
      <c r="DF230" s="232">
        <f t="shared" si="1217"/>
        <v>85.49949954397087</v>
      </c>
      <c r="DG230" s="233">
        <f t="shared" si="1218"/>
        <v>0</v>
      </c>
      <c r="DH230" s="232">
        <f t="shared" si="1219"/>
        <v>21716.872884168602</v>
      </c>
      <c r="DI230" s="233">
        <f t="shared" si="1220"/>
        <v>0</v>
      </c>
      <c r="DJ230" s="232">
        <f t="shared" si="1221"/>
        <v>306</v>
      </c>
      <c r="DK230" s="233">
        <f t="shared" si="1222"/>
        <v>253</v>
      </c>
      <c r="DL230" s="232">
        <f t="shared" si="1223"/>
        <v>306</v>
      </c>
      <c r="DM230" s="233">
        <f t="shared" si="1224"/>
        <v>0</v>
      </c>
      <c r="DN230" s="545">
        <f t="shared" si="1225"/>
        <v>4.6879084967320264</v>
      </c>
      <c r="DO230" s="546">
        <f t="shared" si="1226"/>
        <v>3.9723320158102768</v>
      </c>
      <c r="DP230" s="232">
        <f t="shared" si="1227"/>
        <v>1434.5</v>
      </c>
      <c r="DQ230" s="233">
        <f t="shared" si="1228"/>
        <v>1005</v>
      </c>
      <c r="DR230" s="232">
        <f t="shared" si="1229"/>
        <v>85.441555971934136</v>
      </c>
      <c r="DS230" s="233">
        <f t="shared" si="1230"/>
        <v>0</v>
      </c>
      <c r="DT230" s="232">
        <f t="shared" si="1231"/>
        <v>26145.116127411846</v>
      </c>
      <c r="DU230" s="233">
        <f t="shared" si="1232"/>
        <v>0</v>
      </c>
      <c r="DV230" s="257">
        <v>24</v>
      </c>
      <c r="DW230" s="256">
        <v>44</v>
      </c>
      <c r="DX230" s="232">
        <f t="shared" si="1233"/>
        <v>24</v>
      </c>
      <c r="DY230" s="233">
        <f t="shared" si="1234"/>
        <v>0</v>
      </c>
      <c r="DZ230" s="257">
        <v>16</v>
      </c>
      <c r="EA230" s="444">
        <v>43</v>
      </c>
      <c r="EB230" s="232">
        <f t="shared" si="1235"/>
        <v>16</v>
      </c>
      <c r="EC230" s="233">
        <f t="shared" si="1236"/>
        <v>0</v>
      </c>
      <c r="ED230" s="257">
        <v>2</v>
      </c>
      <c r="EE230" s="444">
        <v>3</v>
      </c>
      <c r="EF230" s="232">
        <f t="shared" si="1237"/>
        <v>2</v>
      </c>
      <c r="EG230" s="233">
        <f t="shared" si="1238"/>
        <v>0</v>
      </c>
      <c r="EH230" s="225">
        <f t="shared" si="1239"/>
        <v>42</v>
      </c>
      <c r="EI230" s="233">
        <f t="shared" si="1240"/>
        <v>90</v>
      </c>
      <c r="EJ230" s="225">
        <f t="shared" si="1241"/>
        <v>42</v>
      </c>
      <c r="EK230" s="233">
        <f t="shared" si="1242"/>
        <v>0</v>
      </c>
      <c r="EL230" s="336">
        <v>2.4375</v>
      </c>
      <c r="EM230" s="445">
        <v>3.2613636363636362</v>
      </c>
      <c r="EN230" s="232">
        <f t="shared" si="1243"/>
        <v>58.5</v>
      </c>
      <c r="EO230" s="233">
        <f t="shared" si="1244"/>
        <v>143.5</v>
      </c>
      <c r="EP230" s="336">
        <v>4.8375000000000004</v>
      </c>
      <c r="EQ230" s="445">
        <v>4.4069767441860463</v>
      </c>
      <c r="ER230" s="232">
        <f t="shared" si="1245"/>
        <v>77.400000000000006</v>
      </c>
      <c r="ES230" s="233">
        <f t="shared" si="1246"/>
        <v>189.5</v>
      </c>
      <c r="ET230" s="336">
        <v>4</v>
      </c>
      <c r="EU230" s="445">
        <v>6.5</v>
      </c>
      <c r="EV230" s="232">
        <f t="shared" si="1247"/>
        <v>8</v>
      </c>
      <c r="EW230" s="233">
        <f t="shared" si="1248"/>
        <v>19.5</v>
      </c>
      <c r="EX230" s="545">
        <f t="shared" si="1249"/>
        <v>3.4261904761904765</v>
      </c>
      <c r="EY230" s="546">
        <f t="shared" si="1250"/>
        <v>3.9166666666666665</v>
      </c>
      <c r="EZ230" s="232">
        <f t="shared" si="1251"/>
        <v>143.9</v>
      </c>
      <c r="FA230" s="233">
        <f t="shared" si="1252"/>
        <v>352.5</v>
      </c>
      <c r="FB230" s="257">
        <v>83.432432432432435</v>
      </c>
      <c r="FC230" s="444"/>
      <c r="FD230" s="232">
        <f t="shared" si="1253"/>
        <v>2002.3783783783783</v>
      </c>
      <c r="FE230" s="233">
        <f t="shared" si="1254"/>
        <v>0</v>
      </c>
      <c r="FF230" s="257">
        <v>69.325000000000003</v>
      </c>
      <c r="FG230" s="444"/>
      <c r="FH230" s="232">
        <f t="shared" si="1255"/>
        <v>1109.2</v>
      </c>
      <c r="FI230" s="233">
        <f t="shared" si="1256"/>
        <v>0</v>
      </c>
      <c r="FJ230" s="257">
        <v>50</v>
      </c>
      <c r="FK230" s="444"/>
      <c r="FL230" s="232">
        <f t="shared" si="1257"/>
        <v>100</v>
      </c>
      <c r="FM230" s="233">
        <f t="shared" si="1258"/>
        <v>0</v>
      </c>
      <c r="FN230" s="232">
        <f t="shared" si="1259"/>
        <v>76.466151866151861</v>
      </c>
      <c r="FO230" s="233">
        <f t="shared" si="1260"/>
        <v>0</v>
      </c>
      <c r="FP230" s="232">
        <f t="shared" si="1261"/>
        <v>3211.5783783783781</v>
      </c>
      <c r="FQ230" s="233">
        <f t="shared" si="1262"/>
        <v>0</v>
      </c>
      <c r="FR230" s="254"/>
      <c r="FS230" s="253"/>
      <c r="FT230" s="232">
        <f t="shared" si="1263"/>
        <v>0</v>
      </c>
      <c r="FU230" s="233">
        <f t="shared" si="1264"/>
        <v>0</v>
      </c>
      <c r="FV230" s="254"/>
      <c r="FW230" s="253"/>
      <c r="FX230" s="232">
        <f t="shared" si="1265"/>
        <v>0</v>
      </c>
      <c r="FY230" s="233">
        <f t="shared" si="1266"/>
        <v>0</v>
      </c>
      <c r="FZ230" s="254"/>
      <c r="GA230" s="253"/>
      <c r="GB230" s="232">
        <f t="shared" si="1267"/>
        <v>0</v>
      </c>
      <c r="GC230" s="233">
        <f t="shared" si="1268"/>
        <v>0</v>
      </c>
      <c r="GD230" s="249">
        <f t="shared" si="1269"/>
        <v>207</v>
      </c>
      <c r="GE230" s="233">
        <f t="shared" si="1270"/>
        <v>189</v>
      </c>
      <c r="GF230" s="232">
        <f t="shared" si="1271"/>
        <v>207</v>
      </c>
      <c r="GG230" s="233">
        <f t="shared" si="1272"/>
        <v>0</v>
      </c>
      <c r="GH230" s="232">
        <f t="shared" si="1273"/>
        <v>826.5</v>
      </c>
      <c r="GI230" s="233">
        <f t="shared" si="1274"/>
        <v>648.5</v>
      </c>
      <c r="GJ230" s="232">
        <f t="shared" si="1275"/>
        <v>18083.97276665979</v>
      </c>
      <c r="GK230" s="233" t="str">
        <f t="shared" si="1276"/>
        <v/>
      </c>
      <c r="GL230" s="249">
        <f t="shared" si="1277"/>
        <v>137</v>
      </c>
      <c r="GM230" s="233">
        <f t="shared" si="1278"/>
        <v>146</v>
      </c>
      <c r="GN230" s="232">
        <f t="shared" si="1279"/>
        <v>137</v>
      </c>
      <c r="GO230" s="233">
        <f t="shared" si="1280"/>
        <v>0</v>
      </c>
      <c r="GP230" s="232">
        <f t="shared" si="1281"/>
        <v>731.4</v>
      </c>
      <c r="GQ230" s="233">
        <f t="shared" si="1282"/>
        <v>666.5</v>
      </c>
      <c r="GR230" s="232">
        <f t="shared" si="1283"/>
        <v>10976.721739130435</v>
      </c>
      <c r="GS230" s="233">
        <f t="shared" si="1284"/>
        <v>0</v>
      </c>
      <c r="GT230" s="249">
        <f t="shared" si="1285"/>
        <v>344</v>
      </c>
      <c r="GU230" s="233">
        <f t="shared" si="1286"/>
        <v>335</v>
      </c>
      <c r="GV230" s="232">
        <f t="shared" si="1287"/>
        <v>344</v>
      </c>
      <c r="GW230" s="233">
        <f t="shared" si="1288"/>
        <v>0</v>
      </c>
      <c r="GX230" s="232">
        <f t="shared" si="1289"/>
        <v>1557.9</v>
      </c>
      <c r="GY230" s="233">
        <f t="shared" si="1290"/>
        <v>1315</v>
      </c>
      <c r="GZ230" s="232">
        <f t="shared" si="1291"/>
        <v>29060.694505790227</v>
      </c>
      <c r="HA230" s="233" t="str">
        <f t="shared" si="1292"/>
        <v/>
      </c>
      <c r="HB230" s="249">
        <f t="shared" si="1293"/>
        <v>4</v>
      </c>
      <c r="HC230" s="233">
        <f t="shared" si="1294"/>
        <v>8</v>
      </c>
      <c r="HD230" s="232">
        <f t="shared" si="1295"/>
        <v>4</v>
      </c>
      <c r="HE230" s="233">
        <f t="shared" si="1296"/>
        <v>0</v>
      </c>
      <c r="HF230" s="232">
        <f t="shared" si="1297"/>
        <v>20.5</v>
      </c>
      <c r="HG230" s="233">
        <f t="shared" si="1298"/>
        <v>42.5</v>
      </c>
      <c r="HH230" s="232">
        <f t="shared" si="1299"/>
        <v>296</v>
      </c>
      <c r="HI230" s="233" t="str">
        <f t="shared" si="1300"/>
        <v/>
      </c>
      <c r="HJ230" s="249">
        <f t="shared" si="1301"/>
        <v>1578.4</v>
      </c>
      <c r="HK230" s="233">
        <f t="shared" si="1302"/>
        <v>1357.5</v>
      </c>
      <c r="HL230" s="232">
        <f t="shared" si="1303"/>
        <v>29356.694505790223</v>
      </c>
      <c r="HM230" s="232" t="str">
        <f t="shared" si="1304"/>
        <v/>
      </c>
    </row>
    <row r="231" spans="1:221" ht="15">
      <c r="A231" s="439" t="s">
        <v>42</v>
      </c>
      <c r="B231" s="440" t="s">
        <v>888</v>
      </c>
      <c r="C231" s="441"/>
      <c r="D231" s="442">
        <v>199908</v>
      </c>
      <c r="E231" s="350">
        <v>9</v>
      </c>
      <c r="F231" s="332">
        <v>371</v>
      </c>
      <c r="G231" s="253">
        <v>456</v>
      </c>
      <c r="H231" s="254">
        <v>19</v>
      </c>
      <c r="I231" s="743">
        <v>43</v>
      </c>
      <c r="J231" s="232">
        <f t="shared" si="1156"/>
        <v>352</v>
      </c>
      <c r="K231" s="233">
        <f t="shared" si="1157"/>
        <v>413</v>
      </c>
      <c r="L231" s="333">
        <v>66.946745562130175</v>
      </c>
      <c r="M231" s="333">
        <v>66.946745562130175</v>
      </c>
      <c r="N231" s="232">
        <f t="shared" si="1155"/>
        <v>352</v>
      </c>
      <c r="O231" s="233">
        <f t="shared" si="1158"/>
        <v>413</v>
      </c>
      <c r="P231" s="232">
        <f t="shared" si="1159"/>
        <v>352</v>
      </c>
      <c r="Q231" s="233">
        <f t="shared" si="1160"/>
        <v>0</v>
      </c>
      <c r="R231" s="254">
        <v>25</v>
      </c>
      <c r="S231" s="443">
        <v>35</v>
      </c>
      <c r="T231" s="232">
        <f t="shared" si="1161"/>
        <v>25</v>
      </c>
      <c r="U231" s="233">
        <f t="shared" si="1162"/>
        <v>0</v>
      </c>
      <c r="V231" s="257">
        <v>21</v>
      </c>
      <c r="W231" s="444">
        <v>27</v>
      </c>
      <c r="X231" s="232">
        <f t="shared" si="1163"/>
        <v>21</v>
      </c>
      <c r="Y231" s="233">
        <f t="shared" si="1164"/>
        <v>0</v>
      </c>
      <c r="Z231" s="257">
        <v>2</v>
      </c>
      <c r="AA231" s="444">
        <v>3</v>
      </c>
      <c r="AB231" s="232">
        <f t="shared" si="1165"/>
        <v>2</v>
      </c>
      <c r="AC231" s="233">
        <f t="shared" si="1166"/>
        <v>0</v>
      </c>
      <c r="AD231" s="225">
        <f t="shared" si="1167"/>
        <v>48</v>
      </c>
      <c r="AE231" s="233">
        <f t="shared" si="1168"/>
        <v>65</v>
      </c>
      <c r="AF231" s="225">
        <f t="shared" si="1169"/>
        <v>48</v>
      </c>
      <c r="AG231" s="233">
        <f t="shared" si="1170"/>
        <v>0</v>
      </c>
      <c r="AH231" s="245">
        <v>2.2599999999999998</v>
      </c>
      <c r="AI231" s="445">
        <v>2.5142857142857142</v>
      </c>
      <c r="AJ231" s="232">
        <f t="shared" si="1171"/>
        <v>56.499999999999993</v>
      </c>
      <c r="AK231" s="233">
        <f t="shared" si="1172"/>
        <v>88</v>
      </c>
      <c r="AL231" s="245">
        <v>2.7619047619047619</v>
      </c>
      <c r="AM231" s="445">
        <v>3.0925925925925926</v>
      </c>
      <c r="AN231" s="232">
        <f t="shared" si="1173"/>
        <v>58</v>
      </c>
      <c r="AO231" s="233">
        <f t="shared" si="1174"/>
        <v>83.5</v>
      </c>
      <c r="AP231" s="245">
        <v>2</v>
      </c>
      <c r="AQ231" s="445">
        <v>4.666666666666667</v>
      </c>
      <c r="AR231" s="232">
        <f t="shared" si="1175"/>
        <v>4</v>
      </c>
      <c r="AS231" s="233">
        <f t="shared" si="1176"/>
        <v>14</v>
      </c>
      <c r="AT231" s="545">
        <f t="shared" si="1177"/>
        <v>2.46875</v>
      </c>
      <c r="AU231" s="546">
        <f t="shared" si="1178"/>
        <v>2.8538461538461539</v>
      </c>
      <c r="AV231" s="232">
        <f t="shared" si="1179"/>
        <v>118.5</v>
      </c>
      <c r="AW231" s="233">
        <f t="shared" si="1180"/>
        <v>185.5</v>
      </c>
      <c r="AX231" s="257">
        <v>84.952380952380949</v>
      </c>
      <c r="AY231" s="444"/>
      <c r="AZ231" s="232">
        <f t="shared" si="1181"/>
        <v>2123.8095238095239</v>
      </c>
      <c r="BA231" s="233">
        <f t="shared" si="1182"/>
        <v>0</v>
      </c>
      <c r="BB231" s="257">
        <v>91.739130434782609</v>
      </c>
      <c r="BC231" s="444"/>
      <c r="BD231" s="232">
        <f t="shared" si="1183"/>
        <v>1926.5217391304348</v>
      </c>
      <c r="BE231" s="233">
        <f t="shared" si="1184"/>
        <v>0</v>
      </c>
      <c r="BF231" s="254">
        <v>110</v>
      </c>
      <c r="BG231" s="253"/>
      <c r="BH231" s="232">
        <f t="shared" si="1185"/>
        <v>220</v>
      </c>
      <c r="BI231" s="233">
        <f t="shared" si="1186"/>
        <v>0</v>
      </c>
      <c r="BJ231" s="232">
        <f t="shared" si="1187"/>
        <v>88.96523464458248</v>
      </c>
      <c r="BK231" s="233">
        <f t="shared" si="1188"/>
        <v>0</v>
      </c>
      <c r="BL231" s="232">
        <f t="shared" si="1189"/>
        <v>4270.3312629399588</v>
      </c>
      <c r="BM231" s="233">
        <f t="shared" si="1190"/>
        <v>0</v>
      </c>
      <c r="BN231" s="257">
        <v>98</v>
      </c>
      <c r="BO231" s="256">
        <v>84</v>
      </c>
      <c r="BP231" s="232">
        <f t="shared" si="1191"/>
        <v>98</v>
      </c>
      <c r="BQ231" s="233">
        <f t="shared" si="1192"/>
        <v>0</v>
      </c>
      <c r="BR231" s="257">
        <v>137</v>
      </c>
      <c r="BS231" s="444">
        <v>145</v>
      </c>
      <c r="BT231" s="232">
        <f t="shared" si="1193"/>
        <v>137</v>
      </c>
      <c r="BU231" s="233">
        <f t="shared" si="1194"/>
        <v>0</v>
      </c>
      <c r="BV231" s="257">
        <v>16</v>
      </c>
      <c r="BW231" s="444">
        <v>21</v>
      </c>
      <c r="BX231" s="232">
        <f t="shared" si="1195"/>
        <v>16</v>
      </c>
      <c r="BY231" s="233">
        <f t="shared" si="1196"/>
        <v>0</v>
      </c>
      <c r="BZ231" s="225">
        <f t="shared" si="1197"/>
        <v>251</v>
      </c>
      <c r="CA231" s="233">
        <f t="shared" si="1198"/>
        <v>250</v>
      </c>
      <c r="CB231" s="225">
        <f t="shared" si="1199"/>
        <v>251</v>
      </c>
      <c r="CC231" s="233">
        <f t="shared" si="1200"/>
        <v>0</v>
      </c>
      <c r="CD231" s="336">
        <v>4.658163265306122</v>
      </c>
      <c r="CE231" s="445">
        <v>4.2559523809523814</v>
      </c>
      <c r="CF231" s="232">
        <f t="shared" si="1201"/>
        <v>456.49999999999994</v>
      </c>
      <c r="CG231" s="233">
        <f t="shared" si="1202"/>
        <v>357.50000000000006</v>
      </c>
      <c r="CH231" s="336">
        <v>4.6021897810218979</v>
      </c>
      <c r="CI231" s="445">
        <v>4.3724137931034486</v>
      </c>
      <c r="CJ231" s="232">
        <f t="shared" si="1203"/>
        <v>630.5</v>
      </c>
      <c r="CK231" s="233">
        <f t="shared" si="1204"/>
        <v>634</v>
      </c>
      <c r="CL231" s="336">
        <v>3.15625</v>
      </c>
      <c r="CM231" s="445">
        <v>3.5714285714285716</v>
      </c>
      <c r="CN231" s="232">
        <f t="shared" si="1205"/>
        <v>50.5</v>
      </c>
      <c r="CO231" s="233">
        <f t="shared" si="1206"/>
        <v>75</v>
      </c>
      <c r="CP231" s="232">
        <f t="shared" si="1207"/>
        <v>4.5318725099601593</v>
      </c>
      <c r="CQ231" s="546">
        <f t="shared" si="1208"/>
        <v>4.266</v>
      </c>
      <c r="CR231" s="232">
        <f t="shared" si="1209"/>
        <v>1137.5</v>
      </c>
      <c r="CS231" s="233">
        <f t="shared" si="1210"/>
        <v>1066.5</v>
      </c>
      <c r="CT231" s="257">
        <v>88.739130434782609</v>
      </c>
      <c r="CU231" s="444"/>
      <c r="CV231" s="232">
        <f t="shared" si="1211"/>
        <v>8696.434782608696</v>
      </c>
      <c r="CW231" s="233">
        <f t="shared" si="1212"/>
        <v>0</v>
      </c>
      <c r="CX231" s="257">
        <v>86.095652173913038</v>
      </c>
      <c r="CY231" s="444"/>
      <c r="CZ231" s="232">
        <f t="shared" si="1213"/>
        <v>11795.104347826085</v>
      </c>
      <c r="DA231" s="233">
        <f t="shared" si="1214"/>
        <v>0</v>
      </c>
      <c r="DB231" s="257">
        <v>88.615384615384613</v>
      </c>
      <c r="DC231" s="444"/>
      <c r="DD231" s="232">
        <f t="shared" si="1215"/>
        <v>1417.8461538461538</v>
      </c>
      <c r="DE231" s="233">
        <f t="shared" si="1216"/>
        <v>0</v>
      </c>
      <c r="DF231" s="232">
        <f t="shared" si="1217"/>
        <v>87.288387586776622</v>
      </c>
      <c r="DG231" s="233">
        <f t="shared" si="1218"/>
        <v>0</v>
      </c>
      <c r="DH231" s="232">
        <f t="shared" si="1219"/>
        <v>21909.385284280932</v>
      </c>
      <c r="DI231" s="233">
        <f t="shared" si="1220"/>
        <v>0</v>
      </c>
      <c r="DJ231" s="232">
        <f t="shared" si="1221"/>
        <v>299</v>
      </c>
      <c r="DK231" s="233">
        <f t="shared" si="1222"/>
        <v>315</v>
      </c>
      <c r="DL231" s="232">
        <f t="shared" si="1223"/>
        <v>299</v>
      </c>
      <c r="DM231" s="233">
        <f t="shared" si="1224"/>
        <v>0</v>
      </c>
      <c r="DN231" s="545">
        <f t="shared" si="1225"/>
        <v>4.2006688963210701</v>
      </c>
      <c r="DO231" s="546">
        <f t="shared" si="1226"/>
        <v>3.9746031746031747</v>
      </c>
      <c r="DP231" s="232">
        <f t="shared" si="1227"/>
        <v>1256</v>
      </c>
      <c r="DQ231" s="233">
        <f t="shared" si="1228"/>
        <v>1252</v>
      </c>
      <c r="DR231" s="232">
        <f t="shared" si="1229"/>
        <v>87.557580425487927</v>
      </c>
      <c r="DS231" s="233">
        <f t="shared" si="1230"/>
        <v>0</v>
      </c>
      <c r="DT231" s="232">
        <f t="shared" si="1231"/>
        <v>26179.716547220891</v>
      </c>
      <c r="DU231" s="233">
        <f t="shared" si="1232"/>
        <v>0</v>
      </c>
      <c r="DV231" s="257">
        <v>22</v>
      </c>
      <c r="DW231" s="256">
        <v>43</v>
      </c>
      <c r="DX231" s="232">
        <f t="shared" si="1233"/>
        <v>22</v>
      </c>
      <c r="DY231" s="233">
        <f t="shared" si="1234"/>
        <v>0</v>
      </c>
      <c r="DZ231" s="257">
        <v>31</v>
      </c>
      <c r="EA231" s="444">
        <v>52</v>
      </c>
      <c r="EB231" s="232">
        <f t="shared" si="1235"/>
        <v>31</v>
      </c>
      <c r="EC231" s="233">
        <f t="shared" si="1236"/>
        <v>0</v>
      </c>
      <c r="ED231" s="257"/>
      <c r="EE231" s="444">
        <v>3</v>
      </c>
      <c r="EF231" s="232">
        <f t="shared" si="1237"/>
        <v>0</v>
      </c>
      <c r="EG231" s="233">
        <f t="shared" si="1238"/>
        <v>0</v>
      </c>
      <c r="EH231" s="225">
        <f t="shared" si="1239"/>
        <v>53</v>
      </c>
      <c r="EI231" s="233">
        <f t="shared" si="1240"/>
        <v>98</v>
      </c>
      <c r="EJ231" s="225">
        <f t="shared" si="1241"/>
        <v>53</v>
      </c>
      <c r="EK231" s="233">
        <f t="shared" si="1242"/>
        <v>0</v>
      </c>
      <c r="EL231" s="336">
        <v>3.1363636363636362</v>
      </c>
      <c r="EM231" s="445">
        <v>3.1627906976744184</v>
      </c>
      <c r="EN231" s="232">
        <f t="shared" si="1243"/>
        <v>69</v>
      </c>
      <c r="EO231" s="233">
        <f t="shared" si="1244"/>
        <v>136</v>
      </c>
      <c r="EP231" s="336">
        <v>5.193548387096774</v>
      </c>
      <c r="EQ231" s="445">
        <v>3.6634615384615383</v>
      </c>
      <c r="ER231" s="232">
        <f t="shared" si="1245"/>
        <v>161</v>
      </c>
      <c r="ES231" s="233">
        <f t="shared" si="1246"/>
        <v>190.5</v>
      </c>
      <c r="ET231" s="336"/>
      <c r="EU231" s="445">
        <v>3.6666666666666665</v>
      </c>
      <c r="EV231" s="232">
        <f t="shared" si="1247"/>
        <v>0</v>
      </c>
      <c r="EW231" s="233">
        <f t="shared" si="1248"/>
        <v>11</v>
      </c>
      <c r="EX231" s="545">
        <f t="shared" si="1249"/>
        <v>4.3396226415094343</v>
      </c>
      <c r="EY231" s="546">
        <f t="shared" si="1250"/>
        <v>3.443877551020408</v>
      </c>
      <c r="EZ231" s="232">
        <f t="shared" si="1251"/>
        <v>230.00000000000003</v>
      </c>
      <c r="FA231" s="233">
        <f t="shared" si="1252"/>
        <v>337.5</v>
      </c>
      <c r="FB231" s="257">
        <v>98.6</v>
      </c>
      <c r="FC231" s="444"/>
      <c r="FD231" s="232">
        <f t="shared" si="1253"/>
        <v>2169.1999999999998</v>
      </c>
      <c r="FE231" s="233">
        <f t="shared" si="1254"/>
        <v>0</v>
      </c>
      <c r="FF231" s="257">
        <v>109.2258064516129</v>
      </c>
      <c r="FG231" s="444"/>
      <c r="FH231" s="232">
        <f t="shared" si="1255"/>
        <v>3386</v>
      </c>
      <c r="FI231" s="233">
        <f t="shared" si="1256"/>
        <v>0</v>
      </c>
      <c r="FJ231" s="257">
        <v>87.333333333333329</v>
      </c>
      <c r="FK231" s="444"/>
      <c r="FL231" s="232">
        <f t="shared" si="1257"/>
        <v>0</v>
      </c>
      <c r="FM231" s="233">
        <f t="shared" si="1258"/>
        <v>0</v>
      </c>
      <c r="FN231" s="232">
        <f t="shared" si="1259"/>
        <v>104.81509433962263</v>
      </c>
      <c r="FO231" s="233">
        <f t="shared" si="1260"/>
        <v>0</v>
      </c>
      <c r="FP231" s="232">
        <f t="shared" si="1261"/>
        <v>5555.2</v>
      </c>
      <c r="FQ231" s="233">
        <f t="shared" si="1262"/>
        <v>0</v>
      </c>
      <c r="FR231" s="254"/>
      <c r="FS231" s="253"/>
      <c r="FT231" s="232">
        <f t="shared" si="1263"/>
        <v>0</v>
      </c>
      <c r="FU231" s="233">
        <f t="shared" si="1264"/>
        <v>0</v>
      </c>
      <c r="FV231" s="254"/>
      <c r="FW231" s="253"/>
      <c r="FX231" s="232">
        <f t="shared" si="1265"/>
        <v>0</v>
      </c>
      <c r="FY231" s="233">
        <f t="shared" si="1266"/>
        <v>0</v>
      </c>
      <c r="FZ231" s="254"/>
      <c r="GA231" s="253"/>
      <c r="GB231" s="232">
        <f t="shared" si="1267"/>
        <v>0</v>
      </c>
      <c r="GC231" s="233">
        <f t="shared" si="1268"/>
        <v>0</v>
      </c>
      <c r="GD231" s="249">
        <f t="shared" si="1269"/>
        <v>145</v>
      </c>
      <c r="GE231" s="233">
        <f t="shared" si="1270"/>
        <v>162</v>
      </c>
      <c r="GF231" s="232">
        <f t="shared" si="1271"/>
        <v>145</v>
      </c>
      <c r="GG231" s="233">
        <f t="shared" si="1272"/>
        <v>0</v>
      </c>
      <c r="GH231" s="232">
        <f t="shared" si="1273"/>
        <v>581.99999999999989</v>
      </c>
      <c r="GI231" s="233">
        <f t="shared" si="1274"/>
        <v>581.5</v>
      </c>
      <c r="GJ231" s="232">
        <f t="shared" si="1275"/>
        <v>12989.44430641822</v>
      </c>
      <c r="GK231" s="233" t="str">
        <f t="shared" si="1276"/>
        <v/>
      </c>
      <c r="GL231" s="249">
        <f t="shared" si="1277"/>
        <v>189</v>
      </c>
      <c r="GM231" s="233">
        <f t="shared" si="1278"/>
        <v>224</v>
      </c>
      <c r="GN231" s="232">
        <f t="shared" si="1279"/>
        <v>189</v>
      </c>
      <c r="GO231" s="233">
        <f t="shared" si="1280"/>
        <v>0</v>
      </c>
      <c r="GP231" s="232">
        <f t="shared" si="1281"/>
        <v>849.5</v>
      </c>
      <c r="GQ231" s="233">
        <f t="shared" si="1282"/>
        <v>908</v>
      </c>
      <c r="GR231" s="232">
        <f t="shared" si="1283"/>
        <v>17107.626086956519</v>
      </c>
      <c r="GS231" s="233">
        <f t="shared" si="1284"/>
        <v>0</v>
      </c>
      <c r="GT231" s="249">
        <f t="shared" si="1285"/>
        <v>334</v>
      </c>
      <c r="GU231" s="233">
        <f t="shared" si="1286"/>
        <v>386</v>
      </c>
      <c r="GV231" s="232">
        <f t="shared" si="1287"/>
        <v>334</v>
      </c>
      <c r="GW231" s="233">
        <f t="shared" si="1288"/>
        <v>0</v>
      </c>
      <c r="GX231" s="232">
        <f t="shared" si="1289"/>
        <v>1431.5</v>
      </c>
      <c r="GY231" s="233">
        <f t="shared" si="1290"/>
        <v>1489.5</v>
      </c>
      <c r="GZ231" s="232">
        <f t="shared" si="1291"/>
        <v>30097.070393374739</v>
      </c>
      <c r="HA231" s="233" t="str">
        <f t="shared" si="1292"/>
        <v/>
      </c>
      <c r="HB231" s="249">
        <f t="shared" si="1293"/>
        <v>18</v>
      </c>
      <c r="HC231" s="233">
        <f t="shared" si="1294"/>
        <v>27</v>
      </c>
      <c r="HD231" s="232">
        <f t="shared" si="1295"/>
        <v>18</v>
      </c>
      <c r="HE231" s="233">
        <f t="shared" si="1296"/>
        <v>0</v>
      </c>
      <c r="HF231" s="232">
        <f t="shared" si="1297"/>
        <v>54.5</v>
      </c>
      <c r="HG231" s="233">
        <f t="shared" si="1298"/>
        <v>100</v>
      </c>
      <c r="HH231" s="232">
        <f t="shared" si="1299"/>
        <v>1637.8461538461538</v>
      </c>
      <c r="HI231" s="233" t="str">
        <f t="shared" si="1300"/>
        <v/>
      </c>
      <c r="HJ231" s="249">
        <f t="shared" si="1301"/>
        <v>1486</v>
      </c>
      <c r="HK231" s="233">
        <f t="shared" si="1302"/>
        <v>1589.5</v>
      </c>
      <c r="HL231" s="232">
        <f t="shared" si="1303"/>
        <v>31734.916547220892</v>
      </c>
      <c r="HM231" s="232" t="str">
        <f t="shared" si="1304"/>
        <v/>
      </c>
    </row>
    <row r="232" spans="1:221" ht="15">
      <c r="A232" s="439" t="s">
        <v>42</v>
      </c>
      <c r="B232" s="440" t="s">
        <v>889</v>
      </c>
      <c r="C232" s="441"/>
      <c r="D232" s="442">
        <v>199926</v>
      </c>
      <c r="E232" s="350">
        <v>9</v>
      </c>
      <c r="F232" s="332">
        <v>293</v>
      </c>
      <c r="G232" s="253">
        <v>338</v>
      </c>
      <c r="H232" s="254">
        <v>7</v>
      </c>
      <c r="I232" s="743">
        <v>10</v>
      </c>
      <c r="J232" s="232">
        <f t="shared" si="1156"/>
        <v>286</v>
      </c>
      <c r="K232" s="233">
        <f t="shared" si="1157"/>
        <v>328</v>
      </c>
      <c r="L232" s="333">
        <v>67.056865464632452</v>
      </c>
      <c r="M232" s="333">
        <v>67.056865464632452</v>
      </c>
      <c r="N232" s="232">
        <f t="shared" si="1155"/>
        <v>286</v>
      </c>
      <c r="O232" s="233">
        <f t="shared" si="1158"/>
        <v>328</v>
      </c>
      <c r="P232" s="232">
        <f t="shared" si="1159"/>
        <v>286</v>
      </c>
      <c r="Q232" s="233">
        <f t="shared" si="1160"/>
        <v>0</v>
      </c>
      <c r="R232" s="254">
        <v>40</v>
      </c>
      <c r="S232" s="443">
        <v>50</v>
      </c>
      <c r="T232" s="232">
        <f t="shared" si="1161"/>
        <v>40</v>
      </c>
      <c r="U232" s="233">
        <f t="shared" si="1162"/>
        <v>0</v>
      </c>
      <c r="V232" s="257">
        <v>14</v>
      </c>
      <c r="W232" s="444">
        <v>17</v>
      </c>
      <c r="X232" s="232">
        <f t="shared" si="1163"/>
        <v>14</v>
      </c>
      <c r="Y232" s="233">
        <f t="shared" si="1164"/>
        <v>0</v>
      </c>
      <c r="Z232" s="257"/>
      <c r="AA232" s="444"/>
      <c r="AB232" s="232">
        <f t="shared" si="1165"/>
        <v>0</v>
      </c>
      <c r="AC232" s="233">
        <f t="shared" si="1166"/>
        <v>0</v>
      </c>
      <c r="AD232" s="225">
        <f t="shared" si="1167"/>
        <v>54</v>
      </c>
      <c r="AE232" s="233">
        <f t="shared" si="1168"/>
        <v>67</v>
      </c>
      <c r="AF232" s="225">
        <f t="shared" si="1169"/>
        <v>54</v>
      </c>
      <c r="AG232" s="233">
        <f t="shared" si="1170"/>
        <v>0</v>
      </c>
      <c r="AH232" s="245">
        <v>3.1375000000000002</v>
      </c>
      <c r="AI232" s="445">
        <v>3.53</v>
      </c>
      <c r="AJ232" s="232">
        <f t="shared" si="1171"/>
        <v>125.5</v>
      </c>
      <c r="AK232" s="233">
        <f t="shared" si="1172"/>
        <v>176.5</v>
      </c>
      <c r="AL232" s="245">
        <v>3</v>
      </c>
      <c r="AM232" s="445">
        <v>3.6764705882352939</v>
      </c>
      <c r="AN232" s="232">
        <f t="shared" si="1173"/>
        <v>42</v>
      </c>
      <c r="AO232" s="233">
        <f t="shared" si="1174"/>
        <v>62.5</v>
      </c>
      <c r="AP232" s="245"/>
      <c r="AQ232" s="445"/>
      <c r="AR232" s="232">
        <f t="shared" si="1175"/>
        <v>0</v>
      </c>
      <c r="AS232" s="233">
        <f t="shared" si="1176"/>
        <v>0</v>
      </c>
      <c r="AT232" s="545">
        <f t="shared" si="1177"/>
        <v>3.1018518518518516</v>
      </c>
      <c r="AU232" s="546">
        <f t="shared" si="1178"/>
        <v>3.5671641791044775</v>
      </c>
      <c r="AV232" s="232">
        <f t="shared" si="1179"/>
        <v>167.5</v>
      </c>
      <c r="AW232" s="233">
        <f t="shared" si="1180"/>
        <v>239</v>
      </c>
      <c r="AX232" s="257">
        <v>83.15384615384616</v>
      </c>
      <c r="AY232" s="444"/>
      <c r="AZ232" s="232">
        <f t="shared" si="1181"/>
        <v>3326.1538461538466</v>
      </c>
      <c r="BA232" s="233">
        <f t="shared" si="1182"/>
        <v>0</v>
      </c>
      <c r="BB232" s="257">
        <v>90.533333333333331</v>
      </c>
      <c r="BC232" s="444"/>
      <c r="BD232" s="232">
        <f t="shared" si="1183"/>
        <v>1267.4666666666667</v>
      </c>
      <c r="BE232" s="233">
        <f t="shared" si="1184"/>
        <v>0</v>
      </c>
      <c r="BF232" s="254"/>
      <c r="BG232" s="253"/>
      <c r="BH232" s="232">
        <f t="shared" si="1185"/>
        <v>0</v>
      </c>
      <c r="BI232" s="233">
        <f t="shared" si="1186"/>
        <v>0</v>
      </c>
      <c r="BJ232" s="232">
        <f t="shared" si="1187"/>
        <v>85.067046533713196</v>
      </c>
      <c r="BK232" s="233">
        <f t="shared" si="1188"/>
        <v>0</v>
      </c>
      <c r="BL232" s="232">
        <f t="shared" si="1189"/>
        <v>4593.6205128205129</v>
      </c>
      <c r="BM232" s="233">
        <f t="shared" si="1190"/>
        <v>0</v>
      </c>
      <c r="BN232" s="257">
        <v>94</v>
      </c>
      <c r="BO232" s="256">
        <v>113</v>
      </c>
      <c r="BP232" s="232">
        <f t="shared" si="1191"/>
        <v>94</v>
      </c>
      <c r="BQ232" s="233">
        <f t="shared" si="1192"/>
        <v>0</v>
      </c>
      <c r="BR232" s="257">
        <v>99</v>
      </c>
      <c r="BS232" s="444">
        <v>84</v>
      </c>
      <c r="BT232" s="232">
        <f t="shared" si="1193"/>
        <v>99</v>
      </c>
      <c r="BU232" s="233">
        <f t="shared" si="1194"/>
        <v>0</v>
      </c>
      <c r="BV232" s="257">
        <v>5</v>
      </c>
      <c r="BW232" s="444">
        <v>2</v>
      </c>
      <c r="BX232" s="232">
        <f t="shared" si="1195"/>
        <v>5</v>
      </c>
      <c r="BY232" s="233">
        <f t="shared" si="1196"/>
        <v>0</v>
      </c>
      <c r="BZ232" s="225">
        <f t="shared" si="1197"/>
        <v>198</v>
      </c>
      <c r="CA232" s="233">
        <f t="shared" si="1198"/>
        <v>199</v>
      </c>
      <c r="CB232" s="225">
        <f t="shared" si="1199"/>
        <v>198</v>
      </c>
      <c r="CC232" s="233">
        <f t="shared" si="1200"/>
        <v>0</v>
      </c>
      <c r="CD232" s="336">
        <v>4.2765957446808507</v>
      </c>
      <c r="CE232" s="445">
        <v>3.4646017699115044</v>
      </c>
      <c r="CF232" s="232">
        <f t="shared" si="1201"/>
        <v>401.99999999999994</v>
      </c>
      <c r="CG232" s="233">
        <f t="shared" si="1202"/>
        <v>391.5</v>
      </c>
      <c r="CH232" s="336">
        <v>4.8383838383838382</v>
      </c>
      <c r="CI232" s="445">
        <v>4.6726190476190474</v>
      </c>
      <c r="CJ232" s="232">
        <f t="shared" si="1203"/>
        <v>479</v>
      </c>
      <c r="CK232" s="233">
        <f t="shared" si="1204"/>
        <v>392.5</v>
      </c>
      <c r="CL232" s="336">
        <v>2.6</v>
      </c>
      <c r="CM232" s="445">
        <v>4</v>
      </c>
      <c r="CN232" s="232">
        <f t="shared" si="1205"/>
        <v>13</v>
      </c>
      <c r="CO232" s="233">
        <f t="shared" si="1206"/>
        <v>8</v>
      </c>
      <c r="CP232" s="232">
        <f t="shared" si="1207"/>
        <v>4.5151515151515156</v>
      </c>
      <c r="CQ232" s="546">
        <f t="shared" si="1208"/>
        <v>3.9798994974874371</v>
      </c>
      <c r="CR232" s="232">
        <f t="shared" si="1209"/>
        <v>894.00000000000011</v>
      </c>
      <c r="CS232" s="233">
        <f t="shared" si="1210"/>
        <v>792</v>
      </c>
      <c r="CT232" s="257">
        <v>87.8735632183908</v>
      </c>
      <c r="CU232" s="444"/>
      <c r="CV232" s="232">
        <f t="shared" si="1211"/>
        <v>8260.1149425287349</v>
      </c>
      <c r="CW232" s="233">
        <f t="shared" si="1212"/>
        <v>0</v>
      </c>
      <c r="CX232" s="257">
        <v>81.057692307692307</v>
      </c>
      <c r="CY232" s="444"/>
      <c r="CZ232" s="232">
        <f t="shared" si="1213"/>
        <v>8024.7115384615381</v>
      </c>
      <c r="DA232" s="233">
        <f t="shared" si="1214"/>
        <v>0</v>
      </c>
      <c r="DB232" s="257">
        <v>77</v>
      </c>
      <c r="DC232" s="444"/>
      <c r="DD232" s="232">
        <f t="shared" si="1215"/>
        <v>385</v>
      </c>
      <c r="DE232" s="233">
        <f t="shared" si="1216"/>
        <v>0</v>
      </c>
      <c r="DF232" s="232">
        <f t="shared" si="1217"/>
        <v>84.1910428332842</v>
      </c>
      <c r="DG232" s="233">
        <f t="shared" si="1218"/>
        <v>0</v>
      </c>
      <c r="DH232" s="232">
        <f t="shared" si="1219"/>
        <v>16669.826480990272</v>
      </c>
      <c r="DI232" s="233">
        <f t="shared" si="1220"/>
        <v>0</v>
      </c>
      <c r="DJ232" s="232">
        <f t="shared" si="1221"/>
        <v>252</v>
      </c>
      <c r="DK232" s="233">
        <f t="shared" si="1222"/>
        <v>266</v>
      </c>
      <c r="DL232" s="232">
        <f t="shared" si="1223"/>
        <v>252</v>
      </c>
      <c r="DM232" s="233">
        <f t="shared" si="1224"/>
        <v>0</v>
      </c>
      <c r="DN232" s="545">
        <f t="shared" si="1225"/>
        <v>4.212301587301587</v>
      </c>
      <c r="DO232" s="546">
        <f t="shared" si="1226"/>
        <v>3.8759398496240602</v>
      </c>
      <c r="DP232" s="232">
        <f t="shared" si="1227"/>
        <v>1061.5</v>
      </c>
      <c r="DQ232" s="233">
        <f t="shared" si="1228"/>
        <v>1031</v>
      </c>
      <c r="DR232" s="232">
        <f t="shared" si="1229"/>
        <v>84.378757911947574</v>
      </c>
      <c r="DS232" s="233">
        <f t="shared" si="1230"/>
        <v>0</v>
      </c>
      <c r="DT232" s="232">
        <f t="shared" si="1231"/>
        <v>21263.446993810787</v>
      </c>
      <c r="DU232" s="233">
        <f t="shared" si="1232"/>
        <v>0</v>
      </c>
      <c r="DV232" s="257">
        <v>14</v>
      </c>
      <c r="DW232" s="256">
        <v>39</v>
      </c>
      <c r="DX232" s="232">
        <f t="shared" si="1233"/>
        <v>14</v>
      </c>
      <c r="DY232" s="233">
        <f t="shared" si="1234"/>
        <v>0</v>
      </c>
      <c r="DZ232" s="257">
        <v>15</v>
      </c>
      <c r="EA232" s="444">
        <v>22</v>
      </c>
      <c r="EB232" s="232">
        <f t="shared" si="1235"/>
        <v>15</v>
      </c>
      <c r="EC232" s="233">
        <f t="shared" si="1236"/>
        <v>0</v>
      </c>
      <c r="ED232" s="257">
        <v>5</v>
      </c>
      <c r="EE232" s="444">
        <v>1</v>
      </c>
      <c r="EF232" s="232">
        <f t="shared" si="1237"/>
        <v>5</v>
      </c>
      <c r="EG232" s="233">
        <f t="shared" si="1238"/>
        <v>0</v>
      </c>
      <c r="EH232" s="225">
        <f t="shared" si="1239"/>
        <v>34</v>
      </c>
      <c r="EI232" s="233">
        <f t="shared" si="1240"/>
        <v>62</v>
      </c>
      <c r="EJ232" s="225">
        <f t="shared" si="1241"/>
        <v>34</v>
      </c>
      <c r="EK232" s="233">
        <f t="shared" si="1242"/>
        <v>0</v>
      </c>
      <c r="EL232" s="336">
        <v>2.7142857142857144</v>
      </c>
      <c r="EM232" s="445">
        <v>2.641025641025641</v>
      </c>
      <c r="EN232" s="232">
        <f t="shared" si="1243"/>
        <v>38</v>
      </c>
      <c r="EO232" s="233">
        <f t="shared" si="1244"/>
        <v>103</v>
      </c>
      <c r="EP232" s="336">
        <v>3.0714285714285716</v>
      </c>
      <c r="EQ232" s="445">
        <v>3.5</v>
      </c>
      <c r="ER232" s="232">
        <f t="shared" si="1245"/>
        <v>46.071428571428577</v>
      </c>
      <c r="ES232" s="233">
        <f t="shared" si="1246"/>
        <v>77</v>
      </c>
      <c r="ET232" s="336">
        <v>3.4</v>
      </c>
      <c r="EU232" s="445">
        <v>3.5</v>
      </c>
      <c r="EV232" s="232">
        <f t="shared" si="1247"/>
        <v>17</v>
      </c>
      <c r="EW232" s="233">
        <f t="shared" si="1248"/>
        <v>3.5</v>
      </c>
      <c r="EX232" s="545">
        <f t="shared" si="1249"/>
        <v>2.9726890756302526</v>
      </c>
      <c r="EY232" s="546">
        <f t="shared" si="1250"/>
        <v>2.9596774193548385</v>
      </c>
      <c r="EZ232" s="232">
        <f t="shared" si="1251"/>
        <v>101.07142857142858</v>
      </c>
      <c r="FA232" s="233">
        <f t="shared" si="1252"/>
        <v>183.5</v>
      </c>
      <c r="FB232" s="257">
        <v>89.578947368421055</v>
      </c>
      <c r="FC232" s="444"/>
      <c r="FD232" s="232">
        <f t="shared" si="1253"/>
        <v>1254.1052631578948</v>
      </c>
      <c r="FE232" s="233">
        <f t="shared" si="1254"/>
        <v>0</v>
      </c>
      <c r="FF232" s="257">
        <v>92.428571428571431</v>
      </c>
      <c r="FG232" s="444"/>
      <c r="FH232" s="232">
        <f t="shared" si="1255"/>
        <v>1386.4285714285716</v>
      </c>
      <c r="FI232" s="233">
        <f t="shared" si="1256"/>
        <v>0</v>
      </c>
      <c r="FJ232" s="257">
        <v>73.5</v>
      </c>
      <c r="FK232" s="444"/>
      <c r="FL232" s="232">
        <f t="shared" si="1257"/>
        <v>367.5</v>
      </c>
      <c r="FM232" s="233">
        <f t="shared" si="1258"/>
        <v>0</v>
      </c>
      <c r="FN232" s="232">
        <f t="shared" si="1259"/>
        <v>88.471583370190189</v>
      </c>
      <c r="FO232" s="233">
        <f t="shared" si="1260"/>
        <v>0</v>
      </c>
      <c r="FP232" s="232">
        <f t="shared" si="1261"/>
        <v>3008.0338345864666</v>
      </c>
      <c r="FQ232" s="233">
        <f t="shared" si="1262"/>
        <v>0</v>
      </c>
      <c r="FR232" s="254"/>
      <c r="FS232" s="253"/>
      <c r="FT232" s="232">
        <f t="shared" si="1263"/>
        <v>0</v>
      </c>
      <c r="FU232" s="233">
        <f t="shared" si="1264"/>
        <v>0</v>
      </c>
      <c r="FV232" s="254"/>
      <c r="FW232" s="253"/>
      <c r="FX232" s="232">
        <f t="shared" si="1265"/>
        <v>0</v>
      </c>
      <c r="FY232" s="233">
        <f t="shared" si="1266"/>
        <v>0</v>
      </c>
      <c r="FZ232" s="254"/>
      <c r="GA232" s="253"/>
      <c r="GB232" s="232">
        <f t="shared" si="1267"/>
        <v>0</v>
      </c>
      <c r="GC232" s="233">
        <f t="shared" si="1268"/>
        <v>0</v>
      </c>
      <c r="GD232" s="249">
        <f t="shared" si="1269"/>
        <v>148</v>
      </c>
      <c r="GE232" s="233">
        <f t="shared" si="1270"/>
        <v>202</v>
      </c>
      <c r="GF232" s="232">
        <f t="shared" si="1271"/>
        <v>148</v>
      </c>
      <c r="GG232" s="233">
        <f t="shared" si="1272"/>
        <v>0</v>
      </c>
      <c r="GH232" s="232">
        <f t="shared" si="1273"/>
        <v>565.5</v>
      </c>
      <c r="GI232" s="233">
        <f t="shared" si="1274"/>
        <v>671</v>
      </c>
      <c r="GJ232" s="232">
        <f t="shared" si="1275"/>
        <v>12840.374051840476</v>
      </c>
      <c r="GK232" s="233" t="str">
        <f t="shared" si="1276"/>
        <v/>
      </c>
      <c r="GL232" s="249">
        <f t="shared" si="1277"/>
        <v>128</v>
      </c>
      <c r="GM232" s="233">
        <f t="shared" si="1278"/>
        <v>123</v>
      </c>
      <c r="GN232" s="232">
        <f t="shared" si="1279"/>
        <v>128</v>
      </c>
      <c r="GO232" s="233">
        <f t="shared" si="1280"/>
        <v>0</v>
      </c>
      <c r="GP232" s="232">
        <f t="shared" si="1281"/>
        <v>567.07142857142856</v>
      </c>
      <c r="GQ232" s="233">
        <f t="shared" si="1282"/>
        <v>532</v>
      </c>
      <c r="GR232" s="232">
        <f t="shared" si="1283"/>
        <v>10678.606776556775</v>
      </c>
      <c r="GS232" s="233">
        <f t="shared" si="1284"/>
        <v>0</v>
      </c>
      <c r="GT232" s="249">
        <f t="shared" si="1285"/>
        <v>276</v>
      </c>
      <c r="GU232" s="233">
        <f t="shared" si="1286"/>
        <v>325</v>
      </c>
      <c r="GV232" s="232">
        <f t="shared" si="1287"/>
        <v>276</v>
      </c>
      <c r="GW232" s="233">
        <f t="shared" si="1288"/>
        <v>0</v>
      </c>
      <c r="GX232" s="232">
        <f t="shared" si="1289"/>
        <v>1132.5714285714284</v>
      </c>
      <c r="GY232" s="233">
        <f t="shared" si="1290"/>
        <v>1203</v>
      </c>
      <c r="GZ232" s="232">
        <f t="shared" si="1291"/>
        <v>23518.980828397252</v>
      </c>
      <c r="HA232" s="233" t="str">
        <f t="shared" si="1292"/>
        <v/>
      </c>
      <c r="HB232" s="249">
        <f t="shared" si="1293"/>
        <v>10</v>
      </c>
      <c r="HC232" s="233">
        <f t="shared" si="1294"/>
        <v>3</v>
      </c>
      <c r="HD232" s="232">
        <f t="shared" si="1295"/>
        <v>10</v>
      </c>
      <c r="HE232" s="233">
        <f t="shared" si="1296"/>
        <v>0</v>
      </c>
      <c r="HF232" s="232">
        <f t="shared" si="1297"/>
        <v>30</v>
      </c>
      <c r="HG232" s="233">
        <f t="shared" si="1298"/>
        <v>11.5</v>
      </c>
      <c r="HH232" s="232">
        <f t="shared" si="1299"/>
        <v>752.5</v>
      </c>
      <c r="HI232" s="233" t="str">
        <f t="shared" si="1300"/>
        <v/>
      </c>
      <c r="HJ232" s="249">
        <f t="shared" si="1301"/>
        <v>1162.5714285714287</v>
      </c>
      <c r="HK232" s="233">
        <f t="shared" si="1302"/>
        <v>1214.5</v>
      </c>
      <c r="HL232" s="232">
        <f t="shared" si="1303"/>
        <v>24271.480828397252</v>
      </c>
      <c r="HM232" s="232" t="str">
        <f t="shared" si="1304"/>
        <v/>
      </c>
    </row>
    <row r="233" spans="1:221" ht="15">
      <c r="A233" s="448" t="s">
        <v>42</v>
      </c>
      <c r="B233" s="440" t="s">
        <v>890</v>
      </c>
      <c r="C233" s="441"/>
      <c r="D233" s="442">
        <v>197966</v>
      </c>
      <c r="E233" s="350">
        <v>10</v>
      </c>
      <c r="F233" s="332">
        <v>171</v>
      </c>
      <c r="G233" s="253">
        <v>142</v>
      </c>
      <c r="H233" s="254">
        <v>13</v>
      </c>
      <c r="I233" s="743">
        <v>13</v>
      </c>
      <c r="J233" s="232">
        <f t="shared" si="1156"/>
        <v>158</v>
      </c>
      <c r="K233" s="233">
        <f t="shared" si="1157"/>
        <v>129</v>
      </c>
      <c r="L233" s="333">
        <v>66.97486033519553</v>
      </c>
      <c r="M233" s="333">
        <v>66.97486033519553</v>
      </c>
      <c r="N233" s="232">
        <f t="shared" si="1155"/>
        <v>158</v>
      </c>
      <c r="O233" s="233">
        <f t="shared" si="1158"/>
        <v>129</v>
      </c>
      <c r="P233" s="232">
        <f t="shared" si="1159"/>
        <v>158</v>
      </c>
      <c r="Q233" s="233">
        <f t="shared" si="1160"/>
        <v>0</v>
      </c>
      <c r="R233" s="254">
        <v>11</v>
      </c>
      <c r="S233" s="443">
        <v>8</v>
      </c>
      <c r="T233" s="232">
        <f t="shared" si="1161"/>
        <v>11</v>
      </c>
      <c r="U233" s="233">
        <f t="shared" si="1162"/>
        <v>0</v>
      </c>
      <c r="V233" s="257">
        <v>7</v>
      </c>
      <c r="W233" s="444">
        <v>7</v>
      </c>
      <c r="X233" s="232">
        <f t="shared" si="1163"/>
        <v>7</v>
      </c>
      <c r="Y233" s="233">
        <f t="shared" si="1164"/>
        <v>0</v>
      </c>
      <c r="Z233" s="257"/>
      <c r="AA233" s="444"/>
      <c r="AB233" s="232">
        <f t="shared" si="1165"/>
        <v>0</v>
      </c>
      <c r="AC233" s="233">
        <f t="shared" si="1166"/>
        <v>0</v>
      </c>
      <c r="AD233" s="225">
        <f t="shared" si="1167"/>
        <v>18</v>
      </c>
      <c r="AE233" s="233">
        <f t="shared" si="1168"/>
        <v>15</v>
      </c>
      <c r="AF233" s="225">
        <f t="shared" si="1169"/>
        <v>18</v>
      </c>
      <c r="AG233" s="233">
        <f t="shared" si="1170"/>
        <v>0</v>
      </c>
      <c r="AH233" s="245">
        <v>3.2727272727272729</v>
      </c>
      <c r="AI233" s="445">
        <v>4.3125</v>
      </c>
      <c r="AJ233" s="232">
        <f t="shared" si="1171"/>
        <v>36</v>
      </c>
      <c r="AK233" s="233">
        <f t="shared" si="1172"/>
        <v>34.5</v>
      </c>
      <c r="AL233" s="245">
        <v>3.5714285714285716</v>
      </c>
      <c r="AM233" s="445">
        <v>3.7142857142857144</v>
      </c>
      <c r="AN233" s="232">
        <f t="shared" si="1173"/>
        <v>25</v>
      </c>
      <c r="AO233" s="233">
        <f t="shared" si="1174"/>
        <v>26</v>
      </c>
      <c r="AP233" s="245"/>
      <c r="AQ233" s="445"/>
      <c r="AR233" s="232">
        <f t="shared" si="1175"/>
        <v>0</v>
      </c>
      <c r="AS233" s="233">
        <f t="shared" si="1176"/>
        <v>0</v>
      </c>
      <c r="AT233" s="545">
        <f t="shared" si="1177"/>
        <v>3.3888888888888888</v>
      </c>
      <c r="AU233" s="546">
        <f t="shared" si="1178"/>
        <v>4.0333333333333332</v>
      </c>
      <c r="AV233" s="232">
        <f t="shared" si="1179"/>
        <v>61</v>
      </c>
      <c r="AW233" s="233">
        <f t="shared" si="1180"/>
        <v>60.5</v>
      </c>
      <c r="AX233" s="257">
        <v>92.615384615384613</v>
      </c>
      <c r="AY233" s="444"/>
      <c r="AZ233" s="232">
        <f t="shared" si="1181"/>
        <v>1018.7692307692307</v>
      </c>
      <c r="BA233" s="233">
        <f t="shared" si="1182"/>
        <v>0</v>
      </c>
      <c r="BB233" s="257">
        <v>97.75</v>
      </c>
      <c r="BC233" s="444"/>
      <c r="BD233" s="232">
        <f t="shared" si="1183"/>
        <v>684.25</v>
      </c>
      <c r="BE233" s="233">
        <f t="shared" si="1184"/>
        <v>0</v>
      </c>
      <c r="BF233" s="254"/>
      <c r="BG233" s="253"/>
      <c r="BH233" s="232">
        <f t="shared" si="1185"/>
        <v>0</v>
      </c>
      <c r="BI233" s="233">
        <f t="shared" si="1186"/>
        <v>0</v>
      </c>
      <c r="BJ233" s="232">
        <f t="shared" si="1187"/>
        <v>94.612179487179489</v>
      </c>
      <c r="BK233" s="233">
        <f t="shared" si="1188"/>
        <v>0</v>
      </c>
      <c r="BL233" s="232">
        <f t="shared" si="1189"/>
        <v>1703.0192307692307</v>
      </c>
      <c r="BM233" s="233">
        <f t="shared" si="1190"/>
        <v>0</v>
      </c>
      <c r="BN233" s="257">
        <v>57</v>
      </c>
      <c r="BO233" s="256">
        <v>31</v>
      </c>
      <c r="BP233" s="232">
        <f t="shared" si="1191"/>
        <v>57</v>
      </c>
      <c r="BQ233" s="233">
        <f t="shared" si="1192"/>
        <v>0</v>
      </c>
      <c r="BR233" s="257">
        <v>48</v>
      </c>
      <c r="BS233" s="444">
        <v>60</v>
      </c>
      <c r="BT233" s="232">
        <f t="shared" si="1193"/>
        <v>48</v>
      </c>
      <c r="BU233" s="233">
        <f t="shared" si="1194"/>
        <v>0</v>
      </c>
      <c r="BV233" s="257"/>
      <c r="BW233" s="444"/>
      <c r="BX233" s="232">
        <f t="shared" si="1195"/>
        <v>0</v>
      </c>
      <c r="BY233" s="233">
        <f t="shared" si="1196"/>
        <v>0</v>
      </c>
      <c r="BZ233" s="225">
        <f t="shared" si="1197"/>
        <v>105</v>
      </c>
      <c r="CA233" s="233">
        <f t="shared" si="1198"/>
        <v>91</v>
      </c>
      <c r="CB233" s="225">
        <f t="shared" si="1199"/>
        <v>105</v>
      </c>
      <c r="CC233" s="233">
        <f t="shared" si="1200"/>
        <v>0</v>
      </c>
      <c r="CD233" s="336">
        <v>5.4824561403508776</v>
      </c>
      <c r="CE233" s="445">
        <v>5.645161290322581</v>
      </c>
      <c r="CF233" s="232">
        <f t="shared" si="1201"/>
        <v>312.5</v>
      </c>
      <c r="CG233" s="233">
        <f t="shared" si="1202"/>
        <v>175</v>
      </c>
      <c r="CH233" s="336">
        <v>5</v>
      </c>
      <c r="CI233" s="445">
        <v>4.9749999999999996</v>
      </c>
      <c r="CJ233" s="232">
        <f t="shared" si="1203"/>
        <v>240</v>
      </c>
      <c r="CK233" s="233">
        <f t="shared" si="1204"/>
        <v>298.5</v>
      </c>
      <c r="CL233" s="336"/>
      <c r="CM233" s="445"/>
      <c r="CN233" s="232">
        <f t="shared" si="1205"/>
        <v>0</v>
      </c>
      <c r="CO233" s="233">
        <f t="shared" si="1206"/>
        <v>0</v>
      </c>
      <c r="CP233" s="232">
        <f t="shared" si="1207"/>
        <v>5.2619047619047619</v>
      </c>
      <c r="CQ233" s="546">
        <f t="shared" si="1208"/>
        <v>5.2032967032967035</v>
      </c>
      <c r="CR233" s="232">
        <f t="shared" si="1209"/>
        <v>552.5</v>
      </c>
      <c r="CS233" s="233">
        <f t="shared" si="1210"/>
        <v>473.5</v>
      </c>
      <c r="CT233" s="257">
        <v>104.84126984126983</v>
      </c>
      <c r="CU233" s="444"/>
      <c r="CV233" s="232">
        <f t="shared" si="1211"/>
        <v>5975.9523809523807</v>
      </c>
      <c r="CW233" s="233">
        <f t="shared" si="1212"/>
        <v>0</v>
      </c>
      <c r="CX233" s="257">
        <v>90.47540983606558</v>
      </c>
      <c r="CY233" s="444"/>
      <c r="CZ233" s="232">
        <f t="shared" si="1213"/>
        <v>4342.8196721311479</v>
      </c>
      <c r="DA233" s="233">
        <f t="shared" si="1214"/>
        <v>0</v>
      </c>
      <c r="DB233" s="257">
        <v>91</v>
      </c>
      <c r="DC233" s="444"/>
      <c r="DD233" s="232">
        <f t="shared" si="1215"/>
        <v>0</v>
      </c>
      <c r="DE233" s="233">
        <f t="shared" si="1216"/>
        <v>0</v>
      </c>
      <c r="DF233" s="232">
        <f t="shared" si="1217"/>
        <v>98.274019553176458</v>
      </c>
      <c r="DG233" s="233">
        <f t="shared" si="1218"/>
        <v>0</v>
      </c>
      <c r="DH233" s="232">
        <f t="shared" si="1219"/>
        <v>10318.772053083529</v>
      </c>
      <c r="DI233" s="233">
        <f t="shared" si="1220"/>
        <v>0</v>
      </c>
      <c r="DJ233" s="232">
        <f t="shared" si="1221"/>
        <v>123</v>
      </c>
      <c r="DK233" s="233">
        <f t="shared" si="1222"/>
        <v>106</v>
      </c>
      <c r="DL233" s="232">
        <f t="shared" si="1223"/>
        <v>123</v>
      </c>
      <c r="DM233" s="233">
        <f t="shared" si="1224"/>
        <v>0</v>
      </c>
      <c r="DN233" s="545">
        <f t="shared" si="1225"/>
        <v>4.9878048780487809</v>
      </c>
      <c r="DO233" s="546">
        <f t="shared" si="1226"/>
        <v>5.0377358490566042</v>
      </c>
      <c r="DP233" s="232">
        <f t="shared" si="1227"/>
        <v>613.5</v>
      </c>
      <c r="DQ233" s="233">
        <f t="shared" si="1228"/>
        <v>534</v>
      </c>
      <c r="DR233" s="232">
        <f t="shared" si="1229"/>
        <v>97.738140519128123</v>
      </c>
      <c r="DS233" s="233">
        <f t="shared" si="1230"/>
        <v>0</v>
      </c>
      <c r="DT233" s="232">
        <f t="shared" si="1231"/>
        <v>12021.791283852759</v>
      </c>
      <c r="DU233" s="233">
        <f t="shared" si="1232"/>
        <v>0</v>
      </c>
      <c r="DV233" s="257">
        <v>13</v>
      </c>
      <c r="DW233" s="256">
        <v>11</v>
      </c>
      <c r="DX233" s="232">
        <f t="shared" si="1233"/>
        <v>13</v>
      </c>
      <c r="DY233" s="233">
        <f t="shared" si="1234"/>
        <v>0</v>
      </c>
      <c r="DZ233" s="257">
        <v>22</v>
      </c>
      <c r="EA233" s="444">
        <v>12</v>
      </c>
      <c r="EB233" s="232">
        <f t="shared" si="1235"/>
        <v>22</v>
      </c>
      <c r="EC233" s="233">
        <f t="shared" si="1236"/>
        <v>0</v>
      </c>
      <c r="ED233" s="257"/>
      <c r="EE233" s="444"/>
      <c r="EF233" s="232">
        <f t="shared" si="1237"/>
        <v>0</v>
      </c>
      <c r="EG233" s="233">
        <f t="shared" si="1238"/>
        <v>0</v>
      </c>
      <c r="EH233" s="225">
        <f t="shared" si="1239"/>
        <v>35</v>
      </c>
      <c r="EI233" s="233">
        <f t="shared" si="1240"/>
        <v>23</v>
      </c>
      <c r="EJ233" s="225">
        <f t="shared" si="1241"/>
        <v>35</v>
      </c>
      <c r="EK233" s="233">
        <f t="shared" si="1242"/>
        <v>0</v>
      </c>
      <c r="EL233" s="336">
        <v>3</v>
      </c>
      <c r="EM233" s="445">
        <v>2.2272727272727271</v>
      </c>
      <c r="EN233" s="232">
        <f t="shared" si="1243"/>
        <v>39</v>
      </c>
      <c r="EO233" s="233">
        <f t="shared" si="1244"/>
        <v>24.499999999999996</v>
      </c>
      <c r="EP233" s="336">
        <v>2.6</v>
      </c>
      <c r="EQ233" s="445">
        <v>2.5416666666666665</v>
      </c>
      <c r="ER233" s="232">
        <f t="shared" si="1245"/>
        <v>57.2</v>
      </c>
      <c r="ES233" s="233">
        <f t="shared" si="1246"/>
        <v>30.5</v>
      </c>
      <c r="ET233" s="336"/>
      <c r="EU233" s="445"/>
      <c r="EV233" s="232">
        <f t="shared" si="1247"/>
        <v>0</v>
      </c>
      <c r="EW233" s="233">
        <f t="shared" si="1248"/>
        <v>0</v>
      </c>
      <c r="EX233" s="545">
        <f t="shared" si="1249"/>
        <v>2.7485714285714287</v>
      </c>
      <c r="EY233" s="546">
        <f t="shared" si="1250"/>
        <v>2.3913043478260869</v>
      </c>
      <c r="EZ233" s="232">
        <f t="shared" si="1251"/>
        <v>96.2</v>
      </c>
      <c r="FA233" s="233">
        <f t="shared" si="1252"/>
        <v>55</v>
      </c>
      <c r="FB233" s="257">
        <v>81</v>
      </c>
      <c r="FC233" s="444"/>
      <c r="FD233" s="232">
        <f t="shared" si="1253"/>
        <v>1053</v>
      </c>
      <c r="FE233" s="233">
        <f t="shared" si="1254"/>
        <v>0</v>
      </c>
      <c r="FF233" s="257">
        <v>79.8</v>
      </c>
      <c r="FG233" s="444"/>
      <c r="FH233" s="232">
        <f t="shared" si="1255"/>
        <v>1755.6</v>
      </c>
      <c r="FI233" s="233">
        <f t="shared" si="1256"/>
        <v>0</v>
      </c>
      <c r="FJ233" s="257"/>
      <c r="FK233" s="444"/>
      <c r="FL233" s="232">
        <f t="shared" si="1257"/>
        <v>0</v>
      </c>
      <c r="FM233" s="233">
        <f t="shared" si="1258"/>
        <v>0</v>
      </c>
      <c r="FN233" s="232">
        <f t="shared" si="1259"/>
        <v>80.245714285714286</v>
      </c>
      <c r="FO233" s="233">
        <f t="shared" si="1260"/>
        <v>0</v>
      </c>
      <c r="FP233" s="232">
        <f t="shared" si="1261"/>
        <v>2808.6</v>
      </c>
      <c r="FQ233" s="233">
        <f t="shared" si="1262"/>
        <v>0</v>
      </c>
      <c r="FR233" s="254"/>
      <c r="FS233" s="253"/>
      <c r="FT233" s="232">
        <f t="shared" si="1263"/>
        <v>0</v>
      </c>
      <c r="FU233" s="233">
        <f t="shared" si="1264"/>
        <v>0</v>
      </c>
      <c r="FV233" s="254"/>
      <c r="FW233" s="253"/>
      <c r="FX233" s="232">
        <f t="shared" si="1265"/>
        <v>0</v>
      </c>
      <c r="FY233" s="233">
        <f t="shared" si="1266"/>
        <v>0</v>
      </c>
      <c r="FZ233" s="254"/>
      <c r="GA233" s="253"/>
      <c r="GB233" s="232">
        <f t="shared" si="1267"/>
        <v>0</v>
      </c>
      <c r="GC233" s="233">
        <f t="shared" si="1268"/>
        <v>0</v>
      </c>
      <c r="GD233" s="249">
        <f t="shared" si="1269"/>
        <v>81</v>
      </c>
      <c r="GE233" s="233">
        <f t="shared" si="1270"/>
        <v>50</v>
      </c>
      <c r="GF233" s="232">
        <f t="shared" si="1271"/>
        <v>81</v>
      </c>
      <c r="GG233" s="233">
        <f t="shared" si="1272"/>
        <v>0</v>
      </c>
      <c r="GH233" s="232">
        <f t="shared" si="1273"/>
        <v>387.5</v>
      </c>
      <c r="GI233" s="233">
        <f t="shared" si="1274"/>
        <v>234</v>
      </c>
      <c r="GJ233" s="232">
        <f t="shared" si="1275"/>
        <v>8047.7216117216112</v>
      </c>
      <c r="GK233" s="233" t="str">
        <f t="shared" si="1276"/>
        <v/>
      </c>
      <c r="GL233" s="249">
        <f t="shared" si="1277"/>
        <v>77</v>
      </c>
      <c r="GM233" s="233">
        <f t="shared" si="1278"/>
        <v>79</v>
      </c>
      <c r="GN233" s="232">
        <f t="shared" si="1279"/>
        <v>77</v>
      </c>
      <c r="GO233" s="233">
        <f t="shared" si="1280"/>
        <v>0</v>
      </c>
      <c r="GP233" s="232">
        <f t="shared" si="1281"/>
        <v>322.2</v>
      </c>
      <c r="GQ233" s="233">
        <f t="shared" si="1282"/>
        <v>355</v>
      </c>
      <c r="GR233" s="232">
        <f t="shared" si="1283"/>
        <v>6782.6696721311473</v>
      </c>
      <c r="GS233" s="233">
        <f t="shared" si="1284"/>
        <v>0</v>
      </c>
      <c r="GT233" s="249">
        <f t="shared" si="1285"/>
        <v>158</v>
      </c>
      <c r="GU233" s="233">
        <f t="shared" si="1286"/>
        <v>129</v>
      </c>
      <c r="GV233" s="232">
        <f t="shared" si="1287"/>
        <v>158</v>
      </c>
      <c r="GW233" s="233">
        <f t="shared" si="1288"/>
        <v>0</v>
      </c>
      <c r="GX233" s="232">
        <f t="shared" si="1289"/>
        <v>709.7</v>
      </c>
      <c r="GY233" s="233">
        <f t="shared" si="1290"/>
        <v>589</v>
      </c>
      <c r="GZ233" s="232">
        <f t="shared" si="1291"/>
        <v>14830.391283852758</v>
      </c>
      <c r="HA233" s="233" t="str">
        <f t="shared" si="1292"/>
        <v/>
      </c>
      <c r="HB233" s="249">
        <f t="shared" si="1293"/>
        <v>0</v>
      </c>
      <c r="HC233" s="233">
        <f t="shared" si="1294"/>
        <v>0</v>
      </c>
      <c r="HD233" s="232">
        <f t="shared" si="1295"/>
        <v>0</v>
      </c>
      <c r="HE233" s="233">
        <f t="shared" si="1296"/>
        <v>0</v>
      </c>
      <c r="HF233" s="232" t="str">
        <f t="shared" si="1297"/>
        <v/>
      </c>
      <c r="HG233" s="233" t="str">
        <f t="shared" si="1298"/>
        <v/>
      </c>
      <c r="HH233" s="232" t="str">
        <f t="shared" si="1299"/>
        <v/>
      </c>
      <c r="HI233" s="233" t="str">
        <f t="shared" si="1300"/>
        <v/>
      </c>
      <c r="HJ233" s="249">
        <f t="shared" si="1301"/>
        <v>709.7</v>
      </c>
      <c r="HK233" s="233">
        <f t="shared" si="1302"/>
        <v>589</v>
      </c>
      <c r="HL233" s="232">
        <f t="shared" si="1303"/>
        <v>14830.391283852759</v>
      </c>
      <c r="HM233" s="232" t="str">
        <f t="shared" si="1304"/>
        <v/>
      </c>
    </row>
    <row r="234" spans="1:221" ht="15">
      <c r="A234" s="439" t="s">
        <v>42</v>
      </c>
      <c r="B234" s="440" t="s">
        <v>891</v>
      </c>
      <c r="C234" s="441"/>
      <c r="D234" s="442">
        <v>198011</v>
      </c>
      <c r="E234" s="350">
        <v>10</v>
      </c>
      <c r="F234" s="332">
        <v>121</v>
      </c>
      <c r="G234" s="253">
        <v>140</v>
      </c>
      <c r="H234" s="254">
        <v>8</v>
      </c>
      <c r="I234" s="743">
        <v>6</v>
      </c>
      <c r="J234" s="232">
        <f t="shared" si="1156"/>
        <v>113</v>
      </c>
      <c r="K234" s="233">
        <f t="shared" si="1157"/>
        <v>134</v>
      </c>
      <c r="L234" s="333">
        <v>66.370461538461541</v>
      </c>
      <c r="M234" s="333">
        <v>66.370461538461541</v>
      </c>
      <c r="N234" s="232">
        <f t="shared" si="1155"/>
        <v>113</v>
      </c>
      <c r="O234" s="233">
        <f t="shared" si="1158"/>
        <v>134</v>
      </c>
      <c r="P234" s="232">
        <f t="shared" si="1159"/>
        <v>113</v>
      </c>
      <c r="Q234" s="233">
        <f t="shared" si="1160"/>
        <v>0</v>
      </c>
      <c r="R234" s="254">
        <v>3</v>
      </c>
      <c r="S234" s="443">
        <v>5</v>
      </c>
      <c r="T234" s="232">
        <f t="shared" si="1161"/>
        <v>3</v>
      </c>
      <c r="U234" s="233">
        <f t="shared" si="1162"/>
        <v>0</v>
      </c>
      <c r="V234" s="257">
        <v>3</v>
      </c>
      <c r="W234" s="444">
        <v>6</v>
      </c>
      <c r="X234" s="232">
        <f t="shared" si="1163"/>
        <v>3</v>
      </c>
      <c r="Y234" s="233">
        <f t="shared" si="1164"/>
        <v>0</v>
      </c>
      <c r="Z234" s="257"/>
      <c r="AA234" s="444"/>
      <c r="AB234" s="232">
        <f t="shared" si="1165"/>
        <v>0</v>
      </c>
      <c r="AC234" s="233">
        <f t="shared" si="1166"/>
        <v>0</v>
      </c>
      <c r="AD234" s="225">
        <f t="shared" si="1167"/>
        <v>6</v>
      </c>
      <c r="AE234" s="233">
        <f t="shared" si="1168"/>
        <v>11</v>
      </c>
      <c r="AF234" s="225">
        <f t="shared" si="1169"/>
        <v>6</v>
      </c>
      <c r="AG234" s="233">
        <f t="shared" si="1170"/>
        <v>0</v>
      </c>
      <c r="AH234" s="245">
        <v>4.666666666666667</v>
      </c>
      <c r="AI234" s="445">
        <v>3.6</v>
      </c>
      <c r="AJ234" s="232">
        <f t="shared" si="1171"/>
        <v>14</v>
      </c>
      <c r="AK234" s="233">
        <f t="shared" si="1172"/>
        <v>18</v>
      </c>
      <c r="AL234" s="245">
        <v>3</v>
      </c>
      <c r="AM234" s="445">
        <v>2.75</v>
      </c>
      <c r="AN234" s="232">
        <f t="shared" si="1173"/>
        <v>9</v>
      </c>
      <c r="AO234" s="233">
        <f t="shared" si="1174"/>
        <v>16.5</v>
      </c>
      <c r="AP234" s="245"/>
      <c r="AQ234" s="445"/>
      <c r="AR234" s="232">
        <f t="shared" si="1175"/>
        <v>0</v>
      </c>
      <c r="AS234" s="233">
        <f t="shared" si="1176"/>
        <v>0</v>
      </c>
      <c r="AT234" s="545">
        <f t="shared" si="1177"/>
        <v>3.8333333333333335</v>
      </c>
      <c r="AU234" s="546">
        <f t="shared" si="1178"/>
        <v>3.1363636363636362</v>
      </c>
      <c r="AV234" s="232">
        <f t="shared" si="1179"/>
        <v>23</v>
      </c>
      <c r="AW234" s="233">
        <f t="shared" si="1180"/>
        <v>34.5</v>
      </c>
      <c r="AX234" s="257">
        <v>86</v>
      </c>
      <c r="AY234" s="444"/>
      <c r="AZ234" s="232">
        <f t="shared" si="1181"/>
        <v>258</v>
      </c>
      <c r="BA234" s="233">
        <f t="shared" si="1182"/>
        <v>0</v>
      </c>
      <c r="BB234" s="257">
        <v>94</v>
      </c>
      <c r="BC234" s="444"/>
      <c r="BD234" s="232">
        <f t="shared" si="1183"/>
        <v>282</v>
      </c>
      <c r="BE234" s="233">
        <f t="shared" si="1184"/>
        <v>0</v>
      </c>
      <c r="BF234" s="254"/>
      <c r="BG234" s="253"/>
      <c r="BH234" s="232">
        <f t="shared" si="1185"/>
        <v>0</v>
      </c>
      <c r="BI234" s="233">
        <f t="shared" si="1186"/>
        <v>0</v>
      </c>
      <c r="BJ234" s="232">
        <f t="shared" si="1187"/>
        <v>90</v>
      </c>
      <c r="BK234" s="233">
        <f t="shared" si="1188"/>
        <v>0</v>
      </c>
      <c r="BL234" s="232">
        <f t="shared" si="1189"/>
        <v>540</v>
      </c>
      <c r="BM234" s="233">
        <f t="shared" si="1190"/>
        <v>0</v>
      </c>
      <c r="BN234" s="257">
        <v>40</v>
      </c>
      <c r="BO234" s="256">
        <v>44</v>
      </c>
      <c r="BP234" s="232">
        <f t="shared" si="1191"/>
        <v>40</v>
      </c>
      <c r="BQ234" s="233">
        <f t="shared" si="1192"/>
        <v>0</v>
      </c>
      <c r="BR234" s="257">
        <v>36</v>
      </c>
      <c r="BS234" s="444">
        <v>51</v>
      </c>
      <c r="BT234" s="232">
        <f t="shared" si="1193"/>
        <v>36</v>
      </c>
      <c r="BU234" s="233">
        <f t="shared" si="1194"/>
        <v>0</v>
      </c>
      <c r="BV234" s="257"/>
      <c r="BW234" s="444">
        <v>2</v>
      </c>
      <c r="BX234" s="232">
        <f t="shared" si="1195"/>
        <v>0</v>
      </c>
      <c r="BY234" s="233">
        <f t="shared" si="1196"/>
        <v>0</v>
      </c>
      <c r="BZ234" s="225">
        <f t="shared" si="1197"/>
        <v>76</v>
      </c>
      <c r="CA234" s="233">
        <f t="shared" si="1198"/>
        <v>97</v>
      </c>
      <c r="CB234" s="225">
        <f t="shared" si="1199"/>
        <v>76</v>
      </c>
      <c r="CC234" s="233">
        <f t="shared" si="1200"/>
        <v>0</v>
      </c>
      <c r="CD234" s="336">
        <v>5.75</v>
      </c>
      <c r="CE234" s="445">
        <v>4.9318181818181817</v>
      </c>
      <c r="CF234" s="232">
        <f t="shared" si="1201"/>
        <v>230</v>
      </c>
      <c r="CG234" s="233">
        <f t="shared" si="1202"/>
        <v>217</v>
      </c>
      <c r="CH234" s="336">
        <v>4.583333333333333</v>
      </c>
      <c r="CI234" s="445">
        <v>4.5980392156862742</v>
      </c>
      <c r="CJ234" s="232">
        <f t="shared" si="1203"/>
        <v>165</v>
      </c>
      <c r="CK234" s="233">
        <f t="shared" si="1204"/>
        <v>234.49999999999997</v>
      </c>
      <c r="CL234" s="336"/>
      <c r="CM234" s="445">
        <v>3.75</v>
      </c>
      <c r="CN234" s="232">
        <f t="shared" si="1205"/>
        <v>0</v>
      </c>
      <c r="CO234" s="233">
        <f t="shared" si="1206"/>
        <v>7.5</v>
      </c>
      <c r="CP234" s="232">
        <f t="shared" si="1207"/>
        <v>5.1973684210526319</v>
      </c>
      <c r="CQ234" s="546">
        <f t="shared" si="1208"/>
        <v>4.731958762886598</v>
      </c>
      <c r="CR234" s="232">
        <f t="shared" si="1209"/>
        <v>395</v>
      </c>
      <c r="CS234" s="233">
        <f t="shared" si="1210"/>
        <v>459</v>
      </c>
      <c r="CT234" s="257">
        <v>102.89130434782609</v>
      </c>
      <c r="CU234" s="444"/>
      <c r="CV234" s="232">
        <f t="shared" si="1211"/>
        <v>4115.652173913044</v>
      </c>
      <c r="CW234" s="233">
        <f t="shared" si="1212"/>
        <v>0</v>
      </c>
      <c r="CX234" s="257">
        <v>92.86363636363636</v>
      </c>
      <c r="CY234" s="444"/>
      <c r="CZ234" s="232">
        <f t="shared" si="1213"/>
        <v>3343.090909090909</v>
      </c>
      <c r="DA234" s="233">
        <f t="shared" si="1214"/>
        <v>0</v>
      </c>
      <c r="DB234" s="257">
        <v>35</v>
      </c>
      <c r="DC234" s="444"/>
      <c r="DD234" s="232">
        <f t="shared" si="1215"/>
        <v>0</v>
      </c>
      <c r="DE234" s="233">
        <f t="shared" si="1216"/>
        <v>0</v>
      </c>
      <c r="DF234" s="232">
        <f t="shared" si="1217"/>
        <v>98.141356355315168</v>
      </c>
      <c r="DG234" s="233">
        <f t="shared" si="1218"/>
        <v>0</v>
      </c>
      <c r="DH234" s="232">
        <f t="shared" si="1219"/>
        <v>7458.743083003953</v>
      </c>
      <c r="DI234" s="233">
        <f t="shared" si="1220"/>
        <v>0</v>
      </c>
      <c r="DJ234" s="232">
        <f t="shared" si="1221"/>
        <v>82</v>
      </c>
      <c r="DK234" s="233">
        <f t="shared" si="1222"/>
        <v>108</v>
      </c>
      <c r="DL234" s="232">
        <f t="shared" si="1223"/>
        <v>82</v>
      </c>
      <c r="DM234" s="233">
        <f t="shared" si="1224"/>
        <v>0</v>
      </c>
      <c r="DN234" s="545">
        <f t="shared" si="1225"/>
        <v>5.0975609756097562</v>
      </c>
      <c r="DO234" s="546">
        <f t="shared" si="1226"/>
        <v>4.5694444444444446</v>
      </c>
      <c r="DP234" s="232">
        <f t="shared" si="1227"/>
        <v>418</v>
      </c>
      <c r="DQ234" s="233">
        <f t="shared" si="1228"/>
        <v>493.5</v>
      </c>
      <c r="DR234" s="232">
        <f t="shared" si="1229"/>
        <v>97.545647353706741</v>
      </c>
      <c r="DS234" s="233">
        <f t="shared" si="1230"/>
        <v>0</v>
      </c>
      <c r="DT234" s="232">
        <f t="shared" si="1231"/>
        <v>7998.743083003953</v>
      </c>
      <c r="DU234" s="233">
        <f t="shared" si="1232"/>
        <v>0</v>
      </c>
      <c r="DV234" s="257">
        <v>10</v>
      </c>
      <c r="DW234" s="256">
        <v>10</v>
      </c>
      <c r="DX234" s="232">
        <f t="shared" si="1233"/>
        <v>10</v>
      </c>
      <c r="DY234" s="233">
        <f t="shared" si="1234"/>
        <v>0</v>
      </c>
      <c r="DZ234" s="257">
        <v>21</v>
      </c>
      <c r="EA234" s="444">
        <v>16</v>
      </c>
      <c r="EB234" s="232">
        <f t="shared" si="1235"/>
        <v>21</v>
      </c>
      <c r="EC234" s="233">
        <f t="shared" si="1236"/>
        <v>0</v>
      </c>
      <c r="ED234" s="257"/>
      <c r="EE234" s="444"/>
      <c r="EF234" s="232">
        <f t="shared" si="1237"/>
        <v>0</v>
      </c>
      <c r="EG234" s="233">
        <f t="shared" si="1238"/>
        <v>0</v>
      </c>
      <c r="EH234" s="225">
        <f t="shared" si="1239"/>
        <v>31</v>
      </c>
      <c r="EI234" s="233">
        <f t="shared" si="1240"/>
        <v>26</v>
      </c>
      <c r="EJ234" s="225">
        <f t="shared" si="1241"/>
        <v>31</v>
      </c>
      <c r="EK234" s="233">
        <f t="shared" si="1242"/>
        <v>0</v>
      </c>
      <c r="EL234" s="336">
        <v>3.5</v>
      </c>
      <c r="EM234" s="445">
        <v>3.6</v>
      </c>
      <c r="EN234" s="232">
        <f t="shared" si="1243"/>
        <v>35</v>
      </c>
      <c r="EO234" s="233">
        <f t="shared" si="1244"/>
        <v>36</v>
      </c>
      <c r="EP234" s="336">
        <v>3.5555555555555554</v>
      </c>
      <c r="EQ234" s="445">
        <v>4.03125</v>
      </c>
      <c r="ER234" s="232">
        <f t="shared" si="1245"/>
        <v>74.666666666666657</v>
      </c>
      <c r="ES234" s="233">
        <f t="shared" si="1246"/>
        <v>64.5</v>
      </c>
      <c r="ET234" s="336"/>
      <c r="EU234" s="445"/>
      <c r="EV234" s="232">
        <f t="shared" si="1247"/>
        <v>0</v>
      </c>
      <c r="EW234" s="233">
        <f t="shared" si="1248"/>
        <v>0</v>
      </c>
      <c r="EX234" s="545">
        <f t="shared" si="1249"/>
        <v>3.5376344086021501</v>
      </c>
      <c r="EY234" s="546">
        <f t="shared" si="1250"/>
        <v>3.8653846153846154</v>
      </c>
      <c r="EZ234" s="232">
        <f t="shared" si="1251"/>
        <v>109.66666666666666</v>
      </c>
      <c r="FA234" s="233">
        <f t="shared" si="1252"/>
        <v>100.5</v>
      </c>
      <c r="FB234" s="257">
        <v>131</v>
      </c>
      <c r="FC234" s="444"/>
      <c r="FD234" s="232">
        <f t="shared" si="1253"/>
        <v>1310</v>
      </c>
      <c r="FE234" s="233">
        <f t="shared" si="1254"/>
        <v>0</v>
      </c>
      <c r="FF234" s="257">
        <v>97.666666666666671</v>
      </c>
      <c r="FG234" s="444"/>
      <c r="FH234" s="232">
        <f t="shared" si="1255"/>
        <v>2051</v>
      </c>
      <c r="FI234" s="233">
        <f t="shared" si="1256"/>
        <v>0</v>
      </c>
      <c r="FJ234" s="257"/>
      <c r="FK234" s="444"/>
      <c r="FL234" s="232">
        <f t="shared" si="1257"/>
        <v>0</v>
      </c>
      <c r="FM234" s="233">
        <f t="shared" si="1258"/>
        <v>0</v>
      </c>
      <c r="FN234" s="232">
        <f t="shared" si="1259"/>
        <v>108.41935483870968</v>
      </c>
      <c r="FO234" s="233">
        <f t="shared" si="1260"/>
        <v>0</v>
      </c>
      <c r="FP234" s="232">
        <f t="shared" si="1261"/>
        <v>3361</v>
      </c>
      <c r="FQ234" s="233">
        <f t="shared" si="1262"/>
        <v>0</v>
      </c>
      <c r="FR234" s="254"/>
      <c r="FS234" s="253"/>
      <c r="FT234" s="232">
        <f t="shared" si="1263"/>
        <v>0</v>
      </c>
      <c r="FU234" s="233">
        <f t="shared" si="1264"/>
        <v>0</v>
      </c>
      <c r="FV234" s="254"/>
      <c r="FW234" s="253"/>
      <c r="FX234" s="232">
        <f t="shared" si="1265"/>
        <v>0</v>
      </c>
      <c r="FY234" s="233">
        <f t="shared" si="1266"/>
        <v>0</v>
      </c>
      <c r="FZ234" s="254"/>
      <c r="GA234" s="253"/>
      <c r="GB234" s="232">
        <f t="shared" si="1267"/>
        <v>0</v>
      </c>
      <c r="GC234" s="233">
        <f t="shared" si="1268"/>
        <v>0</v>
      </c>
      <c r="GD234" s="249">
        <f t="shared" si="1269"/>
        <v>53</v>
      </c>
      <c r="GE234" s="233">
        <f t="shared" si="1270"/>
        <v>59</v>
      </c>
      <c r="GF234" s="232">
        <f t="shared" si="1271"/>
        <v>53</v>
      </c>
      <c r="GG234" s="233">
        <f t="shared" si="1272"/>
        <v>0</v>
      </c>
      <c r="GH234" s="232">
        <f t="shared" si="1273"/>
        <v>279</v>
      </c>
      <c r="GI234" s="233">
        <f t="shared" si="1274"/>
        <v>271</v>
      </c>
      <c r="GJ234" s="232">
        <f t="shared" si="1275"/>
        <v>5683.652173913044</v>
      </c>
      <c r="GK234" s="233" t="str">
        <f t="shared" si="1276"/>
        <v/>
      </c>
      <c r="GL234" s="249">
        <f t="shared" si="1277"/>
        <v>60</v>
      </c>
      <c r="GM234" s="233">
        <f t="shared" si="1278"/>
        <v>73</v>
      </c>
      <c r="GN234" s="232">
        <f t="shared" si="1279"/>
        <v>60</v>
      </c>
      <c r="GO234" s="233">
        <f t="shared" si="1280"/>
        <v>0</v>
      </c>
      <c r="GP234" s="232">
        <f t="shared" si="1281"/>
        <v>248.66666666666666</v>
      </c>
      <c r="GQ234" s="233">
        <f t="shared" si="1282"/>
        <v>315.5</v>
      </c>
      <c r="GR234" s="232">
        <f t="shared" si="1283"/>
        <v>5676.090909090909</v>
      </c>
      <c r="GS234" s="233">
        <f t="shared" si="1284"/>
        <v>0</v>
      </c>
      <c r="GT234" s="249">
        <f t="shared" si="1285"/>
        <v>113</v>
      </c>
      <c r="GU234" s="233">
        <f t="shared" si="1286"/>
        <v>132</v>
      </c>
      <c r="GV234" s="232">
        <f t="shared" si="1287"/>
        <v>113</v>
      </c>
      <c r="GW234" s="233">
        <f t="shared" si="1288"/>
        <v>0</v>
      </c>
      <c r="GX234" s="232">
        <f t="shared" si="1289"/>
        <v>527.66666666666663</v>
      </c>
      <c r="GY234" s="233">
        <f t="shared" si="1290"/>
        <v>586.5</v>
      </c>
      <c r="GZ234" s="232">
        <f t="shared" si="1291"/>
        <v>11359.743083003952</v>
      </c>
      <c r="HA234" s="233" t="str">
        <f t="shared" si="1292"/>
        <v/>
      </c>
      <c r="HB234" s="249">
        <f t="shared" si="1293"/>
        <v>0</v>
      </c>
      <c r="HC234" s="233">
        <f t="shared" si="1294"/>
        <v>2</v>
      </c>
      <c r="HD234" s="232">
        <f t="shared" si="1295"/>
        <v>0</v>
      </c>
      <c r="HE234" s="233">
        <f t="shared" si="1296"/>
        <v>0</v>
      </c>
      <c r="HF234" s="232" t="str">
        <f t="shared" si="1297"/>
        <v/>
      </c>
      <c r="HG234" s="233">
        <f t="shared" si="1298"/>
        <v>7.5</v>
      </c>
      <c r="HH234" s="232" t="str">
        <f t="shared" si="1299"/>
        <v/>
      </c>
      <c r="HI234" s="233" t="str">
        <f t="shared" si="1300"/>
        <v/>
      </c>
      <c r="HJ234" s="249">
        <f t="shared" si="1301"/>
        <v>527.66666666666663</v>
      </c>
      <c r="HK234" s="233">
        <f t="shared" si="1302"/>
        <v>594</v>
      </c>
      <c r="HL234" s="232">
        <f t="shared" si="1303"/>
        <v>11359.743083003952</v>
      </c>
      <c r="HM234" s="232" t="str">
        <f t="shared" si="1304"/>
        <v/>
      </c>
    </row>
    <row r="235" spans="1:221" ht="15">
      <c r="A235" s="439" t="s">
        <v>42</v>
      </c>
      <c r="B235" s="446" t="s">
        <v>892</v>
      </c>
      <c r="C235" s="447"/>
      <c r="D235" s="442">
        <v>198039</v>
      </c>
      <c r="E235" s="350">
        <v>10</v>
      </c>
      <c r="F235" s="332">
        <v>176</v>
      </c>
      <c r="G235" s="253">
        <v>209</v>
      </c>
      <c r="H235" s="254">
        <v>5</v>
      </c>
      <c r="I235" s="743">
        <v>2</v>
      </c>
      <c r="J235" s="232">
        <f t="shared" si="1156"/>
        <v>171</v>
      </c>
      <c r="K235" s="233">
        <f t="shared" si="1157"/>
        <v>207</v>
      </c>
      <c r="L235" s="333">
        <v>66.953740719588808</v>
      </c>
      <c r="M235" s="333">
        <v>66.953740719588808</v>
      </c>
      <c r="N235" s="232">
        <f t="shared" si="1155"/>
        <v>171</v>
      </c>
      <c r="O235" s="233">
        <f t="shared" si="1158"/>
        <v>207</v>
      </c>
      <c r="P235" s="232">
        <f t="shared" si="1159"/>
        <v>171</v>
      </c>
      <c r="Q235" s="233">
        <f t="shared" si="1160"/>
        <v>0</v>
      </c>
      <c r="R235" s="254">
        <v>9</v>
      </c>
      <c r="S235" s="443">
        <v>16</v>
      </c>
      <c r="T235" s="232">
        <f t="shared" si="1161"/>
        <v>9</v>
      </c>
      <c r="U235" s="233">
        <f t="shared" si="1162"/>
        <v>0</v>
      </c>
      <c r="V235" s="257">
        <v>4</v>
      </c>
      <c r="W235" s="444">
        <v>7</v>
      </c>
      <c r="X235" s="232">
        <f t="shared" si="1163"/>
        <v>4</v>
      </c>
      <c r="Y235" s="233">
        <f t="shared" si="1164"/>
        <v>0</v>
      </c>
      <c r="Z235" s="257"/>
      <c r="AA235" s="444"/>
      <c r="AB235" s="232">
        <f t="shared" si="1165"/>
        <v>0</v>
      </c>
      <c r="AC235" s="233">
        <f t="shared" si="1166"/>
        <v>0</v>
      </c>
      <c r="AD235" s="225">
        <f t="shared" si="1167"/>
        <v>13</v>
      </c>
      <c r="AE235" s="233">
        <f t="shared" si="1168"/>
        <v>23</v>
      </c>
      <c r="AF235" s="225">
        <f t="shared" si="1169"/>
        <v>13</v>
      </c>
      <c r="AG235" s="233">
        <f t="shared" si="1170"/>
        <v>0</v>
      </c>
      <c r="AH235" s="245">
        <v>2.6111111111111112</v>
      </c>
      <c r="AI235" s="445">
        <v>3.96875</v>
      </c>
      <c r="AJ235" s="232">
        <f t="shared" si="1171"/>
        <v>23.5</v>
      </c>
      <c r="AK235" s="233">
        <f t="shared" si="1172"/>
        <v>63.5</v>
      </c>
      <c r="AL235" s="245">
        <v>2.125</v>
      </c>
      <c r="AM235" s="445">
        <v>3.7857142857142856</v>
      </c>
      <c r="AN235" s="232">
        <f t="shared" si="1173"/>
        <v>8.5</v>
      </c>
      <c r="AO235" s="233">
        <f t="shared" si="1174"/>
        <v>26.5</v>
      </c>
      <c r="AP235" s="245"/>
      <c r="AQ235" s="445"/>
      <c r="AR235" s="232">
        <f t="shared" si="1175"/>
        <v>0</v>
      </c>
      <c r="AS235" s="233">
        <f t="shared" si="1176"/>
        <v>0</v>
      </c>
      <c r="AT235" s="545">
        <f t="shared" si="1177"/>
        <v>2.4615384615384617</v>
      </c>
      <c r="AU235" s="546">
        <f t="shared" si="1178"/>
        <v>3.9130434782608696</v>
      </c>
      <c r="AV235" s="232">
        <f t="shared" si="1179"/>
        <v>32</v>
      </c>
      <c r="AW235" s="233">
        <f t="shared" si="1180"/>
        <v>90</v>
      </c>
      <c r="AX235" s="257">
        <v>73.272727272727266</v>
      </c>
      <c r="AY235" s="444"/>
      <c r="AZ235" s="232">
        <f t="shared" si="1181"/>
        <v>659.45454545454538</v>
      </c>
      <c r="BA235" s="233">
        <f t="shared" si="1182"/>
        <v>0</v>
      </c>
      <c r="BB235" s="257">
        <v>73.5</v>
      </c>
      <c r="BC235" s="444"/>
      <c r="BD235" s="232">
        <f t="shared" si="1183"/>
        <v>294</v>
      </c>
      <c r="BE235" s="233">
        <f t="shared" si="1184"/>
        <v>0</v>
      </c>
      <c r="BF235" s="254">
        <v>53</v>
      </c>
      <c r="BG235" s="253"/>
      <c r="BH235" s="232">
        <f t="shared" si="1185"/>
        <v>0</v>
      </c>
      <c r="BI235" s="233">
        <f t="shared" si="1186"/>
        <v>0</v>
      </c>
      <c r="BJ235" s="232">
        <f t="shared" si="1187"/>
        <v>73.342657342657333</v>
      </c>
      <c r="BK235" s="233">
        <f t="shared" si="1188"/>
        <v>0</v>
      </c>
      <c r="BL235" s="232">
        <f t="shared" si="1189"/>
        <v>953.45454545454527</v>
      </c>
      <c r="BM235" s="233">
        <f t="shared" si="1190"/>
        <v>0</v>
      </c>
      <c r="BN235" s="257">
        <v>77</v>
      </c>
      <c r="BO235" s="256">
        <v>61</v>
      </c>
      <c r="BP235" s="232">
        <f t="shared" si="1191"/>
        <v>77</v>
      </c>
      <c r="BQ235" s="233">
        <f t="shared" si="1192"/>
        <v>0</v>
      </c>
      <c r="BR235" s="257">
        <v>63</v>
      </c>
      <c r="BS235" s="444">
        <v>61</v>
      </c>
      <c r="BT235" s="232">
        <f t="shared" si="1193"/>
        <v>63</v>
      </c>
      <c r="BU235" s="233">
        <f t="shared" si="1194"/>
        <v>0</v>
      </c>
      <c r="BV235" s="257"/>
      <c r="BW235" s="444">
        <v>1</v>
      </c>
      <c r="BX235" s="232">
        <f t="shared" si="1195"/>
        <v>0</v>
      </c>
      <c r="BY235" s="233">
        <f t="shared" si="1196"/>
        <v>0</v>
      </c>
      <c r="BZ235" s="225">
        <f t="shared" si="1197"/>
        <v>140</v>
      </c>
      <c r="CA235" s="233">
        <f t="shared" si="1198"/>
        <v>123</v>
      </c>
      <c r="CB235" s="225">
        <f t="shared" si="1199"/>
        <v>140</v>
      </c>
      <c r="CC235" s="233">
        <f t="shared" si="1200"/>
        <v>0</v>
      </c>
      <c r="CD235" s="336">
        <v>4.5519480519480515</v>
      </c>
      <c r="CE235" s="445">
        <v>4.0901639344262293</v>
      </c>
      <c r="CF235" s="232">
        <f t="shared" si="1201"/>
        <v>350.49999999999994</v>
      </c>
      <c r="CG235" s="233">
        <f t="shared" si="1202"/>
        <v>249.5</v>
      </c>
      <c r="CH235" s="336">
        <v>5.4761904761904763</v>
      </c>
      <c r="CI235" s="445">
        <v>5.2950819672131146</v>
      </c>
      <c r="CJ235" s="232">
        <f t="shared" si="1203"/>
        <v>345</v>
      </c>
      <c r="CK235" s="233">
        <f t="shared" si="1204"/>
        <v>323</v>
      </c>
      <c r="CL235" s="336"/>
      <c r="CM235" s="445">
        <v>3.5</v>
      </c>
      <c r="CN235" s="232">
        <f t="shared" si="1205"/>
        <v>0</v>
      </c>
      <c r="CO235" s="233">
        <f t="shared" si="1206"/>
        <v>3.5</v>
      </c>
      <c r="CP235" s="232">
        <f t="shared" si="1207"/>
        <v>4.9678571428571425</v>
      </c>
      <c r="CQ235" s="546">
        <f t="shared" si="1208"/>
        <v>4.6829268292682924</v>
      </c>
      <c r="CR235" s="232">
        <f t="shared" si="1209"/>
        <v>695.5</v>
      </c>
      <c r="CS235" s="233">
        <f t="shared" si="1210"/>
        <v>576</v>
      </c>
      <c r="CT235" s="257">
        <v>87.725490196078425</v>
      </c>
      <c r="CU235" s="444"/>
      <c r="CV235" s="232">
        <f t="shared" si="1211"/>
        <v>6754.8627450980384</v>
      </c>
      <c r="CW235" s="233">
        <f t="shared" si="1212"/>
        <v>0</v>
      </c>
      <c r="CX235" s="257">
        <v>81.166666666666671</v>
      </c>
      <c r="CY235" s="444"/>
      <c r="CZ235" s="232">
        <f t="shared" si="1213"/>
        <v>5113.5</v>
      </c>
      <c r="DA235" s="233">
        <f t="shared" si="1214"/>
        <v>0</v>
      </c>
      <c r="DB235" s="257"/>
      <c r="DC235" s="444"/>
      <c r="DD235" s="232">
        <f t="shared" si="1215"/>
        <v>0</v>
      </c>
      <c r="DE235" s="233">
        <f t="shared" si="1216"/>
        <v>0</v>
      </c>
      <c r="DF235" s="232">
        <f t="shared" si="1217"/>
        <v>84.77401960784313</v>
      </c>
      <c r="DG235" s="233">
        <f t="shared" si="1218"/>
        <v>0</v>
      </c>
      <c r="DH235" s="232">
        <f t="shared" si="1219"/>
        <v>11868.362745098038</v>
      </c>
      <c r="DI235" s="233">
        <f t="shared" si="1220"/>
        <v>0</v>
      </c>
      <c r="DJ235" s="232">
        <f t="shared" si="1221"/>
        <v>153</v>
      </c>
      <c r="DK235" s="233">
        <f t="shared" si="1222"/>
        <v>146</v>
      </c>
      <c r="DL235" s="232">
        <f t="shared" si="1223"/>
        <v>153</v>
      </c>
      <c r="DM235" s="233">
        <f t="shared" si="1224"/>
        <v>0</v>
      </c>
      <c r="DN235" s="545">
        <f t="shared" si="1225"/>
        <v>4.7549019607843137</v>
      </c>
      <c r="DO235" s="546">
        <f t="shared" si="1226"/>
        <v>4.5616438356164384</v>
      </c>
      <c r="DP235" s="232">
        <f t="shared" si="1227"/>
        <v>727.5</v>
      </c>
      <c r="DQ235" s="233">
        <f t="shared" si="1228"/>
        <v>666</v>
      </c>
      <c r="DR235" s="232">
        <f t="shared" si="1229"/>
        <v>83.802727389232572</v>
      </c>
      <c r="DS235" s="233">
        <f t="shared" si="1230"/>
        <v>0</v>
      </c>
      <c r="DT235" s="232">
        <f t="shared" si="1231"/>
        <v>12821.817290552584</v>
      </c>
      <c r="DU235" s="233">
        <f t="shared" si="1232"/>
        <v>0</v>
      </c>
      <c r="DV235" s="257">
        <v>7</v>
      </c>
      <c r="DW235" s="256">
        <v>22</v>
      </c>
      <c r="DX235" s="232">
        <f t="shared" si="1233"/>
        <v>7</v>
      </c>
      <c r="DY235" s="233">
        <f t="shared" si="1234"/>
        <v>0</v>
      </c>
      <c r="DZ235" s="257">
        <v>11</v>
      </c>
      <c r="EA235" s="444">
        <v>37</v>
      </c>
      <c r="EB235" s="232">
        <f t="shared" si="1235"/>
        <v>11</v>
      </c>
      <c r="EC235" s="233">
        <f t="shared" si="1236"/>
        <v>0</v>
      </c>
      <c r="ED235" s="257"/>
      <c r="EE235" s="444">
        <v>2</v>
      </c>
      <c r="EF235" s="232">
        <f t="shared" si="1237"/>
        <v>0</v>
      </c>
      <c r="EG235" s="233">
        <f t="shared" si="1238"/>
        <v>0</v>
      </c>
      <c r="EH235" s="225">
        <f t="shared" si="1239"/>
        <v>18</v>
      </c>
      <c r="EI235" s="233">
        <f t="shared" si="1240"/>
        <v>61</v>
      </c>
      <c r="EJ235" s="225">
        <f t="shared" si="1241"/>
        <v>18</v>
      </c>
      <c r="EK235" s="233">
        <f t="shared" si="1242"/>
        <v>0</v>
      </c>
      <c r="EL235" s="336">
        <v>3.8571428571428572</v>
      </c>
      <c r="EM235" s="445">
        <v>3.2727272727272729</v>
      </c>
      <c r="EN235" s="232">
        <f t="shared" si="1243"/>
        <v>27</v>
      </c>
      <c r="EO235" s="233">
        <f t="shared" si="1244"/>
        <v>72</v>
      </c>
      <c r="EP235" s="336">
        <v>5.2647058823529411</v>
      </c>
      <c r="EQ235" s="445">
        <v>3.6756756756756759</v>
      </c>
      <c r="ER235" s="232">
        <f t="shared" si="1245"/>
        <v>57.911764705882355</v>
      </c>
      <c r="ES235" s="233">
        <f t="shared" si="1246"/>
        <v>136</v>
      </c>
      <c r="ET235" s="336"/>
      <c r="EU235" s="445">
        <v>5</v>
      </c>
      <c r="EV235" s="232">
        <f t="shared" si="1247"/>
        <v>0</v>
      </c>
      <c r="EW235" s="233">
        <f t="shared" si="1248"/>
        <v>10</v>
      </c>
      <c r="EX235" s="545">
        <f t="shared" si="1249"/>
        <v>4.7173202614379086</v>
      </c>
      <c r="EY235" s="546">
        <f t="shared" si="1250"/>
        <v>3.5737704918032787</v>
      </c>
      <c r="EZ235" s="232">
        <f t="shared" si="1251"/>
        <v>84.911764705882348</v>
      </c>
      <c r="FA235" s="233">
        <f t="shared" si="1252"/>
        <v>218</v>
      </c>
      <c r="FB235" s="257">
        <v>84.393939393939391</v>
      </c>
      <c r="FC235" s="444"/>
      <c r="FD235" s="232">
        <f t="shared" si="1253"/>
        <v>590.75757575757575</v>
      </c>
      <c r="FE235" s="233">
        <f t="shared" si="1254"/>
        <v>0</v>
      </c>
      <c r="FF235" s="257">
        <v>74.941176470588232</v>
      </c>
      <c r="FG235" s="444"/>
      <c r="FH235" s="232">
        <f t="shared" si="1255"/>
        <v>824.35294117647049</v>
      </c>
      <c r="FI235" s="233">
        <f t="shared" si="1256"/>
        <v>0</v>
      </c>
      <c r="FJ235" s="257"/>
      <c r="FK235" s="444"/>
      <c r="FL235" s="232">
        <f t="shared" si="1257"/>
        <v>0</v>
      </c>
      <c r="FM235" s="233">
        <f t="shared" si="1258"/>
        <v>0</v>
      </c>
      <c r="FN235" s="232">
        <f t="shared" si="1259"/>
        <v>78.617250940780352</v>
      </c>
      <c r="FO235" s="233">
        <f t="shared" si="1260"/>
        <v>0</v>
      </c>
      <c r="FP235" s="232">
        <f t="shared" si="1261"/>
        <v>1415.1105169340462</v>
      </c>
      <c r="FQ235" s="233">
        <f t="shared" si="1262"/>
        <v>0</v>
      </c>
      <c r="FR235" s="254"/>
      <c r="FS235" s="253"/>
      <c r="FT235" s="232">
        <f t="shared" si="1263"/>
        <v>0</v>
      </c>
      <c r="FU235" s="233">
        <f t="shared" si="1264"/>
        <v>0</v>
      </c>
      <c r="FV235" s="254"/>
      <c r="FW235" s="253"/>
      <c r="FX235" s="232">
        <f t="shared" si="1265"/>
        <v>0</v>
      </c>
      <c r="FY235" s="233">
        <f t="shared" si="1266"/>
        <v>0</v>
      </c>
      <c r="FZ235" s="254"/>
      <c r="GA235" s="253"/>
      <c r="GB235" s="232">
        <f t="shared" si="1267"/>
        <v>0</v>
      </c>
      <c r="GC235" s="233">
        <f t="shared" si="1268"/>
        <v>0</v>
      </c>
      <c r="GD235" s="249">
        <f t="shared" si="1269"/>
        <v>93</v>
      </c>
      <c r="GE235" s="233">
        <f t="shared" si="1270"/>
        <v>99</v>
      </c>
      <c r="GF235" s="232">
        <f t="shared" si="1271"/>
        <v>93</v>
      </c>
      <c r="GG235" s="233">
        <f t="shared" si="1272"/>
        <v>0</v>
      </c>
      <c r="GH235" s="232">
        <f t="shared" si="1273"/>
        <v>400.99999999999994</v>
      </c>
      <c r="GI235" s="233">
        <f t="shared" si="1274"/>
        <v>385</v>
      </c>
      <c r="GJ235" s="232">
        <f t="shared" si="1275"/>
        <v>8005.0748663101595</v>
      </c>
      <c r="GK235" s="233" t="str">
        <f t="shared" si="1276"/>
        <v/>
      </c>
      <c r="GL235" s="249">
        <f t="shared" si="1277"/>
        <v>78</v>
      </c>
      <c r="GM235" s="233">
        <f t="shared" si="1278"/>
        <v>105</v>
      </c>
      <c r="GN235" s="232">
        <f t="shared" si="1279"/>
        <v>78</v>
      </c>
      <c r="GO235" s="233">
        <f t="shared" si="1280"/>
        <v>0</v>
      </c>
      <c r="GP235" s="232">
        <f t="shared" si="1281"/>
        <v>411.41176470588238</v>
      </c>
      <c r="GQ235" s="233">
        <f t="shared" si="1282"/>
        <v>485.5</v>
      </c>
      <c r="GR235" s="232">
        <f t="shared" si="1283"/>
        <v>6231.8529411764703</v>
      </c>
      <c r="GS235" s="233">
        <f t="shared" si="1284"/>
        <v>0</v>
      </c>
      <c r="GT235" s="249">
        <f t="shared" si="1285"/>
        <v>171</v>
      </c>
      <c r="GU235" s="233">
        <f t="shared" si="1286"/>
        <v>204</v>
      </c>
      <c r="GV235" s="232">
        <f t="shared" si="1287"/>
        <v>171</v>
      </c>
      <c r="GW235" s="233">
        <f t="shared" si="1288"/>
        <v>0</v>
      </c>
      <c r="GX235" s="232">
        <f t="shared" si="1289"/>
        <v>812.41176470588232</v>
      </c>
      <c r="GY235" s="233">
        <f t="shared" si="1290"/>
        <v>870.5</v>
      </c>
      <c r="GZ235" s="232">
        <f t="shared" si="1291"/>
        <v>14236.927807486631</v>
      </c>
      <c r="HA235" s="233" t="str">
        <f t="shared" si="1292"/>
        <v/>
      </c>
      <c r="HB235" s="249">
        <f t="shared" si="1293"/>
        <v>0</v>
      </c>
      <c r="HC235" s="233">
        <f t="shared" si="1294"/>
        <v>3</v>
      </c>
      <c r="HD235" s="232">
        <f t="shared" si="1295"/>
        <v>0</v>
      </c>
      <c r="HE235" s="233">
        <f t="shared" si="1296"/>
        <v>0</v>
      </c>
      <c r="HF235" s="232" t="str">
        <f t="shared" si="1297"/>
        <v/>
      </c>
      <c r="HG235" s="233">
        <f t="shared" si="1298"/>
        <v>13.5</v>
      </c>
      <c r="HH235" s="232" t="str">
        <f t="shared" si="1299"/>
        <v/>
      </c>
      <c r="HI235" s="233" t="str">
        <f t="shared" si="1300"/>
        <v/>
      </c>
      <c r="HJ235" s="249">
        <f t="shared" si="1301"/>
        <v>812.41176470588232</v>
      </c>
      <c r="HK235" s="233">
        <f t="shared" si="1302"/>
        <v>884</v>
      </c>
      <c r="HL235" s="232">
        <f t="shared" si="1303"/>
        <v>14236.927807486631</v>
      </c>
      <c r="HM235" s="232" t="str">
        <f t="shared" si="1304"/>
        <v/>
      </c>
    </row>
    <row r="236" spans="1:221" ht="15">
      <c r="A236" s="439" t="s">
        <v>42</v>
      </c>
      <c r="B236" s="440" t="s">
        <v>893</v>
      </c>
      <c r="C236" s="441"/>
      <c r="D236" s="442">
        <v>198084</v>
      </c>
      <c r="E236" s="350">
        <v>10</v>
      </c>
      <c r="F236" s="332">
        <v>107</v>
      </c>
      <c r="G236" s="253">
        <v>152</v>
      </c>
      <c r="H236" s="254">
        <v>9</v>
      </c>
      <c r="I236" s="743">
        <v>28</v>
      </c>
      <c r="J236" s="232">
        <f t="shared" si="1156"/>
        <v>98</v>
      </c>
      <c r="K236" s="233">
        <f t="shared" si="1157"/>
        <v>124</v>
      </c>
      <c r="L236" s="333">
        <v>66.05117707267145</v>
      </c>
      <c r="M236" s="333">
        <v>66.05117707267145</v>
      </c>
      <c r="N236" s="232">
        <f t="shared" si="1155"/>
        <v>98</v>
      </c>
      <c r="O236" s="233">
        <f t="shared" si="1158"/>
        <v>124</v>
      </c>
      <c r="P236" s="232">
        <f t="shared" si="1159"/>
        <v>97</v>
      </c>
      <c r="Q236" s="233">
        <f t="shared" si="1160"/>
        <v>0</v>
      </c>
      <c r="R236" s="254">
        <v>5</v>
      </c>
      <c r="S236" s="443">
        <v>12</v>
      </c>
      <c r="T236" s="232">
        <f t="shared" si="1161"/>
        <v>5</v>
      </c>
      <c r="U236" s="233">
        <f t="shared" si="1162"/>
        <v>0</v>
      </c>
      <c r="V236" s="257">
        <v>10</v>
      </c>
      <c r="W236" s="444">
        <v>5</v>
      </c>
      <c r="X236" s="232">
        <f t="shared" si="1163"/>
        <v>10</v>
      </c>
      <c r="Y236" s="233">
        <f t="shared" si="1164"/>
        <v>0</v>
      </c>
      <c r="Z236" s="257"/>
      <c r="AA236" s="444"/>
      <c r="AB236" s="232">
        <f t="shared" si="1165"/>
        <v>0</v>
      </c>
      <c r="AC236" s="233">
        <f t="shared" si="1166"/>
        <v>0</v>
      </c>
      <c r="AD236" s="225">
        <f t="shared" si="1167"/>
        <v>15</v>
      </c>
      <c r="AE236" s="233">
        <f t="shared" si="1168"/>
        <v>17</v>
      </c>
      <c r="AF236" s="225">
        <f t="shared" si="1169"/>
        <v>15</v>
      </c>
      <c r="AG236" s="233">
        <f t="shared" si="1170"/>
        <v>0</v>
      </c>
      <c r="AH236" s="245">
        <v>1.8</v>
      </c>
      <c r="AI236" s="445">
        <v>2.125</v>
      </c>
      <c r="AJ236" s="232">
        <f t="shared" si="1171"/>
        <v>9</v>
      </c>
      <c r="AK236" s="233">
        <f t="shared" si="1172"/>
        <v>25.5</v>
      </c>
      <c r="AL236" s="245">
        <v>2.2999999999999998</v>
      </c>
      <c r="AM236" s="445">
        <v>2.4</v>
      </c>
      <c r="AN236" s="232">
        <f t="shared" si="1173"/>
        <v>23</v>
      </c>
      <c r="AO236" s="233">
        <f t="shared" si="1174"/>
        <v>12</v>
      </c>
      <c r="AP236" s="245"/>
      <c r="AQ236" s="445"/>
      <c r="AR236" s="232">
        <f t="shared" si="1175"/>
        <v>0</v>
      </c>
      <c r="AS236" s="233">
        <f t="shared" si="1176"/>
        <v>0</v>
      </c>
      <c r="AT236" s="545">
        <f t="shared" si="1177"/>
        <v>2.1333333333333333</v>
      </c>
      <c r="AU236" s="546">
        <f t="shared" si="1178"/>
        <v>2.2058823529411766</v>
      </c>
      <c r="AV236" s="232">
        <f t="shared" si="1179"/>
        <v>32</v>
      </c>
      <c r="AW236" s="233">
        <f t="shared" si="1180"/>
        <v>37.5</v>
      </c>
      <c r="AX236" s="257">
        <v>73</v>
      </c>
      <c r="AY236" s="444"/>
      <c r="AZ236" s="232">
        <f t="shared" si="1181"/>
        <v>365</v>
      </c>
      <c r="BA236" s="233">
        <f t="shared" si="1182"/>
        <v>0</v>
      </c>
      <c r="BB236" s="257">
        <v>86.8</v>
      </c>
      <c r="BC236" s="444"/>
      <c r="BD236" s="232">
        <f t="shared" si="1183"/>
        <v>868</v>
      </c>
      <c r="BE236" s="233">
        <f t="shared" si="1184"/>
        <v>0</v>
      </c>
      <c r="BF236" s="254">
        <v>73.714285714285708</v>
      </c>
      <c r="BG236" s="253"/>
      <c r="BH236" s="232">
        <f t="shared" si="1185"/>
        <v>0</v>
      </c>
      <c r="BI236" s="233">
        <f t="shared" si="1186"/>
        <v>0</v>
      </c>
      <c r="BJ236" s="232">
        <f t="shared" si="1187"/>
        <v>82.2</v>
      </c>
      <c r="BK236" s="233">
        <f t="shared" si="1188"/>
        <v>0</v>
      </c>
      <c r="BL236" s="232">
        <f t="shared" si="1189"/>
        <v>1233</v>
      </c>
      <c r="BM236" s="233">
        <f t="shared" si="1190"/>
        <v>0</v>
      </c>
      <c r="BN236" s="257">
        <v>34</v>
      </c>
      <c r="BO236" s="256">
        <v>48</v>
      </c>
      <c r="BP236" s="232">
        <f t="shared" si="1191"/>
        <v>34</v>
      </c>
      <c r="BQ236" s="233">
        <f t="shared" si="1192"/>
        <v>0</v>
      </c>
      <c r="BR236" s="257">
        <v>30</v>
      </c>
      <c r="BS236" s="444">
        <v>26</v>
      </c>
      <c r="BT236" s="232">
        <f t="shared" si="1193"/>
        <v>30</v>
      </c>
      <c r="BU236" s="233">
        <f t="shared" si="1194"/>
        <v>0</v>
      </c>
      <c r="BV236" s="257">
        <v>1</v>
      </c>
      <c r="BW236" s="444"/>
      <c r="BX236" s="232">
        <f t="shared" si="1195"/>
        <v>0</v>
      </c>
      <c r="BY236" s="233">
        <f t="shared" si="1196"/>
        <v>0</v>
      </c>
      <c r="BZ236" s="225">
        <f t="shared" si="1197"/>
        <v>65</v>
      </c>
      <c r="CA236" s="233">
        <f t="shared" si="1198"/>
        <v>74</v>
      </c>
      <c r="CB236" s="225">
        <f t="shared" si="1199"/>
        <v>65</v>
      </c>
      <c r="CC236" s="233">
        <f t="shared" si="1200"/>
        <v>0</v>
      </c>
      <c r="CD236" s="336">
        <v>3.3823529411764706</v>
      </c>
      <c r="CE236" s="445">
        <v>3.4479166666666665</v>
      </c>
      <c r="CF236" s="232">
        <f t="shared" si="1201"/>
        <v>115</v>
      </c>
      <c r="CG236" s="233">
        <f t="shared" si="1202"/>
        <v>165.5</v>
      </c>
      <c r="CH236" s="336">
        <v>4.6833333333333336</v>
      </c>
      <c r="CI236" s="445">
        <v>4.0769230769230766</v>
      </c>
      <c r="CJ236" s="232">
        <f t="shared" si="1203"/>
        <v>140.5</v>
      </c>
      <c r="CK236" s="233">
        <f t="shared" si="1204"/>
        <v>106</v>
      </c>
      <c r="CL236" s="336">
        <v>2</v>
      </c>
      <c r="CM236" s="445"/>
      <c r="CN236" s="232">
        <f t="shared" si="1205"/>
        <v>2</v>
      </c>
      <c r="CO236" s="233">
        <f t="shared" si="1206"/>
        <v>0</v>
      </c>
      <c r="CP236" s="232">
        <f t="shared" si="1207"/>
        <v>3.9615384615384617</v>
      </c>
      <c r="CQ236" s="546">
        <f t="shared" si="1208"/>
        <v>3.6689189189189189</v>
      </c>
      <c r="CR236" s="232">
        <f t="shared" si="1209"/>
        <v>257.5</v>
      </c>
      <c r="CS236" s="233">
        <f t="shared" si="1210"/>
        <v>271.5</v>
      </c>
      <c r="CT236" s="257">
        <v>86.888888888888886</v>
      </c>
      <c r="CU236" s="444"/>
      <c r="CV236" s="232">
        <f t="shared" si="1211"/>
        <v>2954.2222222222222</v>
      </c>
      <c r="CW236" s="233">
        <f t="shared" si="1212"/>
        <v>0</v>
      </c>
      <c r="CX236" s="257">
        <v>87.833333333333329</v>
      </c>
      <c r="CY236" s="444"/>
      <c r="CZ236" s="232">
        <f t="shared" si="1213"/>
        <v>2635</v>
      </c>
      <c r="DA236" s="233">
        <f t="shared" si="1214"/>
        <v>0</v>
      </c>
      <c r="DB236" s="257"/>
      <c r="DC236" s="444"/>
      <c r="DD236" s="232">
        <f t="shared" si="1215"/>
        <v>0</v>
      </c>
      <c r="DE236" s="233">
        <f t="shared" si="1216"/>
        <v>0</v>
      </c>
      <c r="DF236" s="232">
        <f t="shared" si="1217"/>
        <v>85.988034188034192</v>
      </c>
      <c r="DG236" s="233">
        <f t="shared" si="1218"/>
        <v>0</v>
      </c>
      <c r="DH236" s="232">
        <f t="shared" si="1219"/>
        <v>5589.2222222222226</v>
      </c>
      <c r="DI236" s="233">
        <f t="shared" si="1220"/>
        <v>0</v>
      </c>
      <c r="DJ236" s="232">
        <f t="shared" si="1221"/>
        <v>80</v>
      </c>
      <c r="DK236" s="233">
        <f t="shared" si="1222"/>
        <v>91</v>
      </c>
      <c r="DL236" s="232">
        <f t="shared" si="1223"/>
        <v>80</v>
      </c>
      <c r="DM236" s="233">
        <f t="shared" si="1224"/>
        <v>0</v>
      </c>
      <c r="DN236" s="545">
        <f t="shared" si="1225"/>
        <v>3.6187499999999999</v>
      </c>
      <c r="DO236" s="546">
        <f t="shared" si="1226"/>
        <v>3.3956043956043955</v>
      </c>
      <c r="DP236" s="232">
        <f t="shared" si="1227"/>
        <v>289.5</v>
      </c>
      <c r="DQ236" s="233">
        <f t="shared" si="1228"/>
        <v>309</v>
      </c>
      <c r="DR236" s="232">
        <f t="shared" si="1229"/>
        <v>85.277777777777786</v>
      </c>
      <c r="DS236" s="233">
        <f t="shared" si="1230"/>
        <v>0</v>
      </c>
      <c r="DT236" s="232">
        <f t="shared" si="1231"/>
        <v>6822.2222222222226</v>
      </c>
      <c r="DU236" s="233">
        <f t="shared" si="1232"/>
        <v>0</v>
      </c>
      <c r="DV236" s="257">
        <v>11</v>
      </c>
      <c r="DW236" s="256">
        <v>21</v>
      </c>
      <c r="DX236" s="232">
        <f t="shared" si="1233"/>
        <v>11</v>
      </c>
      <c r="DY236" s="233">
        <f t="shared" si="1234"/>
        <v>0</v>
      </c>
      <c r="DZ236" s="257">
        <v>7</v>
      </c>
      <c r="EA236" s="444">
        <v>10</v>
      </c>
      <c r="EB236" s="232">
        <f t="shared" si="1235"/>
        <v>7</v>
      </c>
      <c r="EC236" s="233">
        <f t="shared" si="1236"/>
        <v>0</v>
      </c>
      <c r="ED236" s="257"/>
      <c r="EE236" s="444">
        <v>2</v>
      </c>
      <c r="EF236" s="232">
        <f t="shared" si="1237"/>
        <v>0</v>
      </c>
      <c r="EG236" s="233">
        <f t="shared" si="1238"/>
        <v>0</v>
      </c>
      <c r="EH236" s="225">
        <f t="shared" si="1239"/>
        <v>18</v>
      </c>
      <c r="EI236" s="233">
        <f t="shared" si="1240"/>
        <v>33</v>
      </c>
      <c r="EJ236" s="225">
        <f t="shared" si="1241"/>
        <v>18</v>
      </c>
      <c r="EK236" s="233">
        <f t="shared" si="1242"/>
        <v>0</v>
      </c>
      <c r="EL236" s="336">
        <v>2.7272727272727271</v>
      </c>
      <c r="EM236" s="445">
        <v>3.0238095238095237</v>
      </c>
      <c r="EN236" s="232">
        <f t="shared" si="1243"/>
        <v>29.999999999999996</v>
      </c>
      <c r="EO236" s="233">
        <f t="shared" si="1244"/>
        <v>63.5</v>
      </c>
      <c r="EP236" s="336">
        <v>3.6749999999999998</v>
      </c>
      <c r="EQ236" s="445">
        <v>3.75</v>
      </c>
      <c r="ER236" s="232">
        <f t="shared" si="1245"/>
        <v>25.724999999999998</v>
      </c>
      <c r="ES236" s="233">
        <f t="shared" si="1246"/>
        <v>37.5</v>
      </c>
      <c r="ET236" s="336"/>
      <c r="EU236" s="445">
        <v>3.25</v>
      </c>
      <c r="EV236" s="232">
        <f t="shared" si="1247"/>
        <v>0</v>
      </c>
      <c r="EW236" s="233">
        <f t="shared" si="1248"/>
        <v>6.5</v>
      </c>
      <c r="EX236" s="545">
        <f t="shared" si="1249"/>
        <v>3.0958333333333332</v>
      </c>
      <c r="EY236" s="546">
        <f t="shared" si="1250"/>
        <v>3.2575757575757578</v>
      </c>
      <c r="EZ236" s="232">
        <f t="shared" si="1251"/>
        <v>55.724999999999994</v>
      </c>
      <c r="FA236" s="233">
        <f t="shared" si="1252"/>
        <v>107.5</v>
      </c>
      <c r="FB236" s="257">
        <v>67.599999999999994</v>
      </c>
      <c r="FC236" s="444"/>
      <c r="FD236" s="232">
        <f t="shared" si="1253"/>
        <v>743.59999999999991</v>
      </c>
      <c r="FE236" s="233">
        <f t="shared" si="1254"/>
        <v>0</v>
      </c>
      <c r="FF236" s="257">
        <v>72.75</v>
      </c>
      <c r="FG236" s="444"/>
      <c r="FH236" s="232">
        <f t="shared" si="1255"/>
        <v>509.25</v>
      </c>
      <c r="FI236" s="233">
        <f t="shared" si="1256"/>
        <v>0</v>
      </c>
      <c r="FJ236" s="257">
        <v>45</v>
      </c>
      <c r="FK236" s="444"/>
      <c r="FL236" s="232">
        <f t="shared" si="1257"/>
        <v>0</v>
      </c>
      <c r="FM236" s="233">
        <f t="shared" si="1258"/>
        <v>0</v>
      </c>
      <c r="FN236" s="232">
        <f t="shared" si="1259"/>
        <v>69.602777777777774</v>
      </c>
      <c r="FO236" s="233">
        <f t="shared" si="1260"/>
        <v>0</v>
      </c>
      <c r="FP236" s="232">
        <f t="shared" si="1261"/>
        <v>1252.8499999999999</v>
      </c>
      <c r="FQ236" s="233">
        <f t="shared" si="1262"/>
        <v>0</v>
      </c>
      <c r="FR236" s="254"/>
      <c r="FS236" s="253"/>
      <c r="FT236" s="232">
        <f t="shared" si="1263"/>
        <v>0</v>
      </c>
      <c r="FU236" s="233">
        <f t="shared" si="1264"/>
        <v>0</v>
      </c>
      <c r="FV236" s="254"/>
      <c r="FW236" s="253"/>
      <c r="FX236" s="232">
        <f t="shared" si="1265"/>
        <v>0</v>
      </c>
      <c r="FY236" s="233">
        <f t="shared" si="1266"/>
        <v>0</v>
      </c>
      <c r="FZ236" s="254"/>
      <c r="GA236" s="253"/>
      <c r="GB236" s="232">
        <f t="shared" si="1267"/>
        <v>0</v>
      </c>
      <c r="GC236" s="233">
        <f t="shared" si="1268"/>
        <v>0</v>
      </c>
      <c r="GD236" s="249">
        <f t="shared" si="1269"/>
        <v>50</v>
      </c>
      <c r="GE236" s="233">
        <f t="shared" si="1270"/>
        <v>81</v>
      </c>
      <c r="GF236" s="232">
        <f t="shared" si="1271"/>
        <v>50</v>
      </c>
      <c r="GG236" s="233">
        <f t="shared" si="1272"/>
        <v>0</v>
      </c>
      <c r="GH236" s="232">
        <f t="shared" si="1273"/>
        <v>154</v>
      </c>
      <c r="GI236" s="233">
        <f t="shared" si="1274"/>
        <v>254.5</v>
      </c>
      <c r="GJ236" s="232">
        <f t="shared" si="1275"/>
        <v>4062.8222222222221</v>
      </c>
      <c r="GK236" s="233" t="str">
        <f t="shared" si="1276"/>
        <v/>
      </c>
      <c r="GL236" s="249">
        <f t="shared" si="1277"/>
        <v>47</v>
      </c>
      <c r="GM236" s="233">
        <f t="shared" si="1278"/>
        <v>41</v>
      </c>
      <c r="GN236" s="232">
        <f t="shared" si="1279"/>
        <v>47</v>
      </c>
      <c r="GO236" s="233">
        <f t="shared" si="1280"/>
        <v>0</v>
      </c>
      <c r="GP236" s="232">
        <f t="shared" si="1281"/>
        <v>189.22499999999999</v>
      </c>
      <c r="GQ236" s="233">
        <f t="shared" si="1282"/>
        <v>155.5</v>
      </c>
      <c r="GR236" s="232">
        <f t="shared" si="1283"/>
        <v>4012.25</v>
      </c>
      <c r="GS236" s="233">
        <f t="shared" si="1284"/>
        <v>0</v>
      </c>
      <c r="GT236" s="249">
        <f t="shared" si="1285"/>
        <v>97</v>
      </c>
      <c r="GU236" s="233">
        <f t="shared" si="1286"/>
        <v>122</v>
      </c>
      <c r="GV236" s="232">
        <f t="shared" si="1287"/>
        <v>97</v>
      </c>
      <c r="GW236" s="233">
        <f t="shared" si="1288"/>
        <v>0</v>
      </c>
      <c r="GX236" s="232">
        <f t="shared" si="1289"/>
        <v>343.22500000000002</v>
      </c>
      <c r="GY236" s="233">
        <f t="shared" si="1290"/>
        <v>410</v>
      </c>
      <c r="GZ236" s="232">
        <f t="shared" si="1291"/>
        <v>8075.0722222222221</v>
      </c>
      <c r="HA236" s="233" t="str">
        <f t="shared" si="1292"/>
        <v/>
      </c>
      <c r="HB236" s="249">
        <f t="shared" si="1293"/>
        <v>1</v>
      </c>
      <c r="HC236" s="233">
        <f t="shared" si="1294"/>
        <v>2</v>
      </c>
      <c r="HD236" s="232">
        <f t="shared" si="1295"/>
        <v>0</v>
      </c>
      <c r="HE236" s="233">
        <f t="shared" si="1296"/>
        <v>0</v>
      </c>
      <c r="HF236" s="232">
        <f t="shared" si="1297"/>
        <v>2</v>
      </c>
      <c r="HG236" s="233">
        <f t="shared" si="1298"/>
        <v>6.5</v>
      </c>
      <c r="HH236" s="232" t="str">
        <f t="shared" si="1299"/>
        <v/>
      </c>
      <c r="HI236" s="233" t="str">
        <f t="shared" si="1300"/>
        <v/>
      </c>
      <c r="HJ236" s="249">
        <f t="shared" si="1301"/>
        <v>345.22500000000002</v>
      </c>
      <c r="HK236" s="233">
        <f t="shared" si="1302"/>
        <v>416.5</v>
      </c>
      <c r="HL236" s="232">
        <f t="shared" si="1303"/>
        <v>8075.072222222223</v>
      </c>
      <c r="HM236" s="232" t="str">
        <f t="shared" si="1304"/>
        <v/>
      </c>
    </row>
    <row r="237" spans="1:221" ht="15">
      <c r="A237" s="439" t="s">
        <v>42</v>
      </c>
      <c r="B237" s="440" t="s">
        <v>894</v>
      </c>
      <c r="C237" s="441"/>
      <c r="D237" s="442">
        <v>198206</v>
      </c>
      <c r="E237" s="350">
        <v>10</v>
      </c>
      <c r="F237" s="332">
        <v>141</v>
      </c>
      <c r="G237" s="253">
        <v>170</v>
      </c>
      <c r="H237" s="254">
        <v>7</v>
      </c>
      <c r="I237" s="743">
        <v>5</v>
      </c>
      <c r="J237" s="232">
        <f t="shared" si="1156"/>
        <v>134</v>
      </c>
      <c r="K237" s="233">
        <f t="shared" si="1157"/>
        <v>165</v>
      </c>
      <c r="L237" s="333">
        <v>67.618473895582326</v>
      </c>
      <c r="M237" s="333">
        <v>67.618473895582326</v>
      </c>
      <c r="N237" s="232">
        <f t="shared" si="1155"/>
        <v>134</v>
      </c>
      <c r="O237" s="233">
        <f t="shared" si="1158"/>
        <v>165</v>
      </c>
      <c r="P237" s="232">
        <f t="shared" si="1159"/>
        <v>133</v>
      </c>
      <c r="Q237" s="233">
        <f t="shared" si="1160"/>
        <v>0</v>
      </c>
      <c r="R237" s="254">
        <v>8</v>
      </c>
      <c r="S237" s="443">
        <v>9</v>
      </c>
      <c r="T237" s="232">
        <f t="shared" si="1161"/>
        <v>8</v>
      </c>
      <c r="U237" s="233">
        <f t="shared" si="1162"/>
        <v>0</v>
      </c>
      <c r="V237" s="257">
        <v>3</v>
      </c>
      <c r="W237" s="444">
        <v>5</v>
      </c>
      <c r="X237" s="232">
        <f t="shared" si="1163"/>
        <v>3</v>
      </c>
      <c r="Y237" s="233">
        <f t="shared" si="1164"/>
        <v>0</v>
      </c>
      <c r="Z237" s="257"/>
      <c r="AA237" s="444"/>
      <c r="AB237" s="232">
        <f t="shared" si="1165"/>
        <v>0</v>
      </c>
      <c r="AC237" s="233">
        <f t="shared" si="1166"/>
        <v>0</v>
      </c>
      <c r="AD237" s="225">
        <f t="shared" si="1167"/>
        <v>11</v>
      </c>
      <c r="AE237" s="233">
        <f t="shared" si="1168"/>
        <v>14</v>
      </c>
      <c r="AF237" s="225">
        <f t="shared" si="1169"/>
        <v>11</v>
      </c>
      <c r="AG237" s="233">
        <f t="shared" si="1170"/>
        <v>0</v>
      </c>
      <c r="AH237" s="245">
        <v>4.125</v>
      </c>
      <c r="AI237" s="445">
        <v>2.9444444444444446</v>
      </c>
      <c r="AJ237" s="232">
        <f t="shared" si="1171"/>
        <v>33</v>
      </c>
      <c r="AK237" s="233">
        <f t="shared" si="1172"/>
        <v>26.5</v>
      </c>
      <c r="AL237" s="245">
        <v>4.833333333333333</v>
      </c>
      <c r="AM237" s="445">
        <v>4.0999999999999996</v>
      </c>
      <c r="AN237" s="232">
        <f t="shared" si="1173"/>
        <v>14.5</v>
      </c>
      <c r="AO237" s="233">
        <f t="shared" si="1174"/>
        <v>20.5</v>
      </c>
      <c r="AP237" s="245"/>
      <c r="AQ237" s="445"/>
      <c r="AR237" s="232">
        <f t="shared" si="1175"/>
        <v>0</v>
      </c>
      <c r="AS237" s="233">
        <f t="shared" si="1176"/>
        <v>0</v>
      </c>
      <c r="AT237" s="545">
        <f t="shared" si="1177"/>
        <v>4.3181818181818183</v>
      </c>
      <c r="AU237" s="546">
        <f t="shared" si="1178"/>
        <v>3.3571428571428572</v>
      </c>
      <c r="AV237" s="232">
        <f t="shared" si="1179"/>
        <v>47.5</v>
      </c>
      <c r="AW237" s="233">
        <f t="shared" si="1180"/>
        <v>47</v>
      </c>
      <c r="AX237" s="257">
        <v>85.166666666666671</v>
      </c>
      <c r="AY237" s="444"/>
      <c r="AZ237" s="232">
        <f t="shared" si="1181"/>
        <v>681.33333333333337</v>
      </c>
      <c r="BA237" s="233">
        <f t="shared" si="1182"/>
        <v>0</v>
      </c>
      <c r="BB237" s="257">
        <v>95.166666666666671</v>
      </c>
      <c r="BC237" s="444"/>
      <c r="BD237" s="232">
        <f t="shared" si="1183"/>
        <v>285.5</v>
      </c>
      <c r="BE237" s="233">
        <f t="shared" si="1184"/>
        <v>0</v>
      </c>
      <c r="BF237" s="254">
        <v>80.090909090909093</v>
      </c>
      <c r="BG237" s="253"/>
      <c r="BH237" s="232">
        <f t="shared" si="1185"/>
        <v>0</v>
      </c>
      <c r="BI237" s="233">
        <f t="shared" si="1186"/>
        <v>0</v>
      </c>
      <c r="BJ237" s="232">
        <f t="shared" si="1187"/>
        <v>87.893939393939391</v>
      </c>
      <c r="BK237" s="233">
        <f t="shared" si="1188"/>
        <v>0</v>
      </c>
      <c r="BL237" s="232">
        <f t="shared" si="1189"/>
        <v>966.83333333333326</v>
      </c>
      <c r="BM237" s="233">
        <f t="shared" si="1190"/>
        <v>0</v>
      </c>
      <c r="BN237" s="257">
        <v>48</v>
      </c>
      <c r="BO237" s="256">
        <v>51</v>
      </c>
      <c r="BP237" s="232">
        <f t="shared" si="1191"/>
        <v>48</v>
      </c>
      <c r="BQ237" s="233">
        <f t="shared" si="1192"/>
        <v>0</v>
      </c>
      <c r="BR237" s="257">
        <v>47</v>
      </c>
      <c r="BS237" s="444">
        <v>39</v>
      </c>
      <c r="BT237" s="232">
        <f t="shared" si="1193"/>
        <v>47</v>
      </c>
      <c r="BU237" s="233">
        <f t="shared" si="1194"/>
        <v>0</v>
      </c>
      <c r="BV237" s="257"/>
      <c r="BW237" s="444">
        <v>1</v>
      </c>
      <c r="BX237" s="232">
        <f t="shared" si="1195"/>
        <v>0</v>
      </c>
      <c r="BY237" s="233">
        <f t="shared" si="1196"/>
        <v>0</v>
      </c>
      <c r="BZ237" s="225">
        <f t="shared" si="1197"/>
        <v>95</v>
      </c>
      <c r="CA237" s="233">
        <f t="shared" si="1198"/>
        <v>91</v>
      </c>
      <c r="CB237" s="225">
        <f t="shared" si="1199"/>
        <v>95</v>
      </c>
      <c r="CC237" s="233">
        <f t="shared" si="1200"/>
        <v>0</v>
      </c>
      <c r="CD237" s="336">
        <v>4.40625</v>
      </c>
      <c r="CE237" s="445">
        <v>4.6764705882352944</v>
      </c>
      <c r="CF237" s="232">
        <f t="shared" si="1201"/>
        <v>211.5</v>
      </c>
      <c r="CG237" s="233">
        <f t="shared" si="1202"/>
        <v>238.5</v>
      </c>
      <c r="CH237" s="336">
        <v>4.457446808510638</v>
      </c>
      <c r="CI237" s="445">
        <v>5.2307692307692308</v>
      </c>
      <c r="CJ237" s="232">
        <f t="shared" si="1203"/>
        <v>209.5</v>
      </c>
      <c r="CK237" s="233">
        <f t="shared" si="1204"/>
        <v>204</v>
      </c>
      <c r="CL237" s="336"/>
      <c r="CM237" s="445">
        <v>3</v>
      </c>
      <c r="CN237" s="232">
        <f t="shared" si="1205"/>
        <v>0</v>
      </c>
      <c r="CO237" s="233">
        <f t="shared" si="1206"/>
        <v>3</v>
      </c>
      <c r="CP237" s="232">
        <f t="shared" si="1207"/>
        <v>4.4315789473684211</v>
      </c>
      <c r="CQ237" s="546">
        <f t="shared" si="1208"/>
        <v>4.895604395604396</v>
      </c>
      <c r="CR237" s="232">
        <f t="shared" si="1209"/>
        <v>421</v>
      </c>
      <c r="CS237" s="233">
        <f t="shared" si="1210"/>
        <v>445.50000000000006</v>
      </c>
      <c r="CT237" s="257">
        <v>98.722222222222229</v>
      </c>
      <c r="CU237" s="444"/>
      <c r="CV237" s="232">
        <f t="shared" si="1211"/>
        <v>4738.666666666667</v>
      </c>
      <c r="CW237" s="233">
        <f t="shared" si="1212"/>
        <v>0</v>
      </c>
      <c r="CX237" s="257">
        <v>90.964285714285708</v>
      </c>
      <c r="CY237" s="444"/>
      <c r="CZ237" s="232">
        <f t="shared" si="1213"/>
        <v>4275.3214285714284</v>
      </c>
      <c r="DA237" s="233">
        <f t="shared" si="1214"/>
        <v>0</v>
      </c>
      <c r="DB237" s="257"/>
      <c r="DC237" s="444"/>
      <c r="DD237" s="232">
        <f t="shared" si="1215"/>
        <v>0</v>
      </c>
      <c r="DE237" s="233">
        <f t="shared" si="1216"/>
        <v>0</v>
      </c>
      <c r="DF237" s="232">
        <f t="shared" si="1217"/>
        <v>94.884085213032577</v>
      </c>
      <c r="DG237" s="233">
        <f t="shared" si="1218"/>
        <v>0</v>
      </c>
      <c r="DH237" s="232">
        <f t="shared" si="1219"/>
        <v>9013.9880952380954</v>
      </c>
      <c r="DI237" s="233">
        <f t="shared" si="1220"/>
        <v>0</v>
      </c>
      <c r="DJ237" s="232">
        <f t="shared" si="1221"/>
        <v>106</v>
      </c>
      <c r="DK237" s="233">
        <f t="shared" si="1222"/>
        <v>105</v>
      </c>
      <c r="DL237" s="232">
        <f t="shared" si="1223"/>
        <v>106</v>
      </c>
      <c r="DM237" s="233">
        <f t="shared" si="1224"/>
        <v>0</v>
      </c>
      <c r="DN237" s="545">
        <f t="shared" si="1225"/>
        <v>4.4198113207547172</v>
      </c>
      <c r="DO237" s="546">
        <f t="shared" si="1226"/>
        <v>4.6904761904761907</v>
      </c>
      <c r="DP237" s="232">
        <f t="shared" si="1227"/>
        <v>468.5</v>
      </c>
      <c r="DQ237" s="233">
        <f t="shared" si="1228"/>
        <v>492.5</v>
      </c>
      <c r="DR237" s="232">
        <f t="shared" si="1229"/>
        <v>94.158692722371981</v>
      </c>
      <c r="DS237" s="233">
        <f t="shared" si="1230"/>
        <v>0</v>
      </c>
      <c r="DT237" s="232">
        <f t="shared" si="1231"/>
        <v>9980.8214285714294</v>
      </c>
      <c r="DU237" s="233">
        <f t="shared" si="1232"/>
        <v>0</v>
      </c>
      <c r="DV237" s="257">
        <v>11</v>
      </c>
      <c r="DW237" s="256">
        <v>17</v>
      </c>
      <c r="DX237" s="232">
        <f t="shared" si="1233"/>
        <v>11</v>
      </c>
      <c r="DY237" s="233">
        <f t="shared" si="1234"/>
        <v>0</v>
      </c>
      <c r="DZ237" s="257">
        <v>16</v>
      </c>
      <c r="EA237" s="444">
        <v>43</v>
      </c>
      <c r="EB237" s="232">
        <f t="shared" si="1235"/>
        <v>16</v>
      </c>
      <c r="EC237" s="233">
        <f t="shared" si="1236"/>
        <v>0</v>
      </c>
      <c r="ED237" s="257">
        <v>1</v>
      </c>
      <c r="EE237" s="444"/>
      <c r="EF237" s="232">
        <f t="shared" si="1237"/>
        <v>0</v>
      </c>
      <c r="EG237" s="233">
        <f t="shared" si="1238"/>
        <v>0</v>
      </c>
      <c r="EH237" s="225">
        <f t="shared" si="1239"/>
        <v>28</v>
      </c>
      <c r="EI237" s="233">
        <f t="shared" si="1240"/>
        <v>60</v>
      </c>
      <c r="EJ237" s="225">
        <f t="shared" si="1241"/>
        <v>28</v>
      </c>
      <c r="EK237" s="233">
        <f t="shared" si="1242"/>
        <v>0</v>
      </c>
      <c r="EL237" s="336">
        <v>3.9090909090909092</v>
      </c>
      <c r="EM237" s="445">
        <v>3.2647058823529411</v>
      </c>
      <c r="EN237" s="232">
        <f t="shared" si="1243"/>
        <v>43</v>
      </c>
      <c r="EO237" s="233">
        <f t="shared" si="1244"/>
        <v>55.5</v>
      </c>
      <c r="EP237" s="336">
        <v>4.4137931034482758</v>
      </c>
      <c r="EQ237" s="445">
        <v>2.86046511627907</v>
      </c>
      <c r="ER237" s="232">
        <f t="shared" si="1245"/>
        <v>70.620689655172413</v>
      </c>
      <c r="ES237" s="233">
        <f t="shared" si="1246"/>
        <v>123.00000000000001</v>
      </c>
      <c r="ET237" s="336">
        <v>2</v>
      </c>
      <c r="EU237" s="445"/>
      <c r="EV237" s="232">
        <f t="shared" si="1247"/>
        <v>2</v>
      </c>
      <c r="EW237" s="233">
        <f t="shared" si="1248"/>
        <v>0</v>
      </c>
      <c r="EX237" s="545">
        <f t="shared" si="1249"/>
        <v>4.1293103448275863</v>
      </c>
      <c r="EY237" s="546">
        <f t="shared" si="1250"/>
        <v>2.9750000000000001</v>
      </c>
      <c r="EZ237" s="232">
        <f t="shared" si="1251"/>
        <v>115.62068965517241</v>
      </c>
      <c r="FA237" s="233">
        <f t="shared" si="1252"/>
        <v>178.5</v>
      </c>
      <c r="FB237" s="257">
        <v>86.884615384615387</v>
      </c>
      <c r="FC237" s="444"/>
      <c r="FD237" s="232">
        <f t="shared" si="1253"/>
        <v>955.73076923076928</v>
      </c>
      <c r="FE237" s="233">
        <f t="shared" si="1254"/>
        <v>0</v>
      </c>
      <c r="FF237" s="257">
        <v>78.241379310344826</v>
      </c>
      <c r="FG237" s="444"/>
      <c r="FH237" s="232">
        <f t="shared" si="1255"/>
        <v>1251.8620689655172</v>
      </c>
      <c r="FI237" s="233">
        <f t="shared" si="1256"/>
        <v>0</v>
      </c>
      <c r="FJ237" s="257"/>
      <c r="FK237" s="444"/>
      <c r="FL237" s="232">
        <f t="shared" si="1257"/>
        <v>0</v>
      </c>
      <c r="FM237" s="233">
        <f t="shared" si="1258"/>
        <v>0</v>
      </c>
      <c r="FN237" s="232">
        <f t="shared" si="1259"/>
        <v>78.842601364153097</v>
      </c>
      <c r="FO237" s="233">
        <f t="shared" si="1260"/>
        <v>0</v>
      </c>
      <c r="FP237" s="232">
        <f t="shared" si="1261"/>
        <v>2207.5928381962867</v>
      </c>
      <c r="FQ237" s="233">
        <f t="shared" si="1262"/>
        <v>0</v>
      </c>
      <c r="FR237" s="254"/>
      <c r="FS237" s="253"/>
      <c r="FT237" s="232">
        <f t="shared" si="1263"/>
        <v>0</v>
      </c>
      <c r="FU237" s="233">
        <f t="shared" si="1264"/>
        <v>0</v>
      </c>
      <c r="FV237" s="254"/>
      <c r="FW237" s="253"/>
      <c r="FX237" s="232">
        <f t="shared" si="1265"/>
        <v>0</v>
      </c>
      <c r="FY237" s="233">
        <f t="shared" si="1266"/>
        <v>0</v>
      </c>
      <c r="FZ237" s="254"/>
      <c r="GA237" s="253"/>
      <c r="GB237" s="232">
        <f t="shared" si="1267"/>
        <v>0</v>
      </c>
      <c r="GC237" s="233">
        <f t="shared" si="1268"/>
        <v>0</v>
      </c>
      <c r="GD237" s="249">
        <f t="shared" si="1269"/>
        <v>67</v>
      </c>
      <c r="GE237" s="233">
        <f t="shared" si="1270"/>
        <v>77</v>
      </c>
      <c r="GF237" s="232">
        <f t="shared" si="1271"/>
        <v>67</v>
      </c>
      <c r="GG237" s="233">
        <f t="shared" si="1272"/>
        <v>0</v>
      </c>
      <c r="GH237" s="232">
        <f t="shared" si="1273"/>
        <v>287.5</v>
      </c>
      <c r="GI237" s="233">
        <f t="shared" si="1274"/>
        <v>320.5</v>
      </c>
      <c r="GJ237" s="232">
        <f t="shared" si="1275"/>
        <v>6375.7307692307695</v>
      </c>
      <c r="GK237" s="233" t="str">
        <f t="shared" si="1276"/>
        <v/>
      </c>
      <c r="GL237" s="249">
        <f t="shared" si="1277"/>
        <v>66</v>
      </c>
      <c r="GM237" s="233">
        <f t="shared" si="1278"/>
        <v>87</v>
      </c>
      <c r="GN237" s="232">
        <f t="shared" si="1279"/>
        <v>66</v>
      </c>
      <c r="GO237" s="233">
        <f t="shared" si="1280"/>
        <v>0</v>
      </c>
      <c r="GP237" s="232">
        <f t="shared" si="1281"/>
        <v>294.62068965517244</v>
      </c>
      <c r="GQ237" s="233">
        <f t="shared" si="1282"/>
        <v>347.5</v>
      </c>
      <c r="GR237" s="232">
        <f t="shared" si="1283"/>
        <v>5812.6834975369457</v>
      </c>
      <c r="GS237" s="233">
        <f t="shared" si="1284"/>
        <v>0</v>
      </c>
      <c r="GT237" s="249">
        <f t="shared" si="1285"/>
        <v>133</v>
      </c>
      <c r="GU237" s="233">
        <f t="shared" si="1286"/>
        <v>164</v>
      </c>
      <c r="GV237" s="232">
        <f t="shared" si="1287"/>
        <v>133</v>
      </c>
      <c r="GW237" s="233">
        <f t="shared" si="1288"/>
        <v>0</v>
      </c>
      <c r="GX237" s="232">
        <f t="shared" si="1289"/>
        <v>582.12068965517244</v>
      </c>
      <c r="GY237" s="233">
        <f t="shared" si="1290"/>
        <v>668</v>
      </c>
      <c r="GZ237" s="232">
        <f t="shared" si="1291"/>
        <v>12188.414266767715</v>
      </c>
      <c r="HA237" s="233" t="str">
        <f t="shared" si="1292"/>
        <v/>
      </c>
      <c r="HB237" s="249">
        <f t="shared" si="1293"/>
        <v>1</v>
      </c>
      <c r="HC237" s="233">
        <f t="shared" si="1294"/>
        <v>1</v>
      </c>
      <c r="HD237" s="232">
        <f t="shared" si="1295"/>
        <v>0</v>
      </c>
      <c r="HE237" s="233">
        <f t="shared" si="1296"/>
        <v>0</v>
      </c>
      <c r="HF237" s="232">
        <f t="shared" si="1297"/>
        <v>2</v>
      </c>
      <c r="HG237" s="233">
        <f t="shared" si="1298"/>
        <v>3</v>
      </c>
      <c r="HH237" s="232" t="str">
        <f t="shared" si="1299"/>
        <v/>
      </c>
      <c r="HI237" s="233" t="str">
        <f t="shared" si="1300"/>
        <v/>
      </c>
      <c r="HJ237" s="249">
        <f t="shared" si="1301"/>
        <v>584.12068965517244</v>
      </c>
      <c r="HK237" s="233">
        <f t="shared" si="1302"/>
        <v>671</v>
      </c>
      <c r="HL237" s="232">
        <f t="shared" si="1303"/>
        <v>12188.414266767715</v>
      </c>
      <c r="HM237" s="232" t="str">
        <f t="shared" si="1304"/>
        <v/>
      </c>
    </row>
    <row r="238" spans="1:221" ht="15">
      <c r="A238" s="439" t="s">
        <v>42</v>
      </c>
      <c r="B238" s="446" t="s">
        <v>895</v>
      </c>
      <c r="C238" s="447"/>
      <c r="D238" s="442">
        <v>197814</v>
      </c>
      <c r="E238" s="350">
        <v>10</v>
      </c>
      <c r="F238" s="332">
        <v>168</v>
      </c>
      <c r="G238" s="253">
        <v>180</v>
      </c>
      <c r="H238" s="254">
        <v>8</v>
      </c>
      <c r="I238" s="743">
        <v>19</v>
      </c>
      <c r="J238" s="232">
        <f t="shared" si="1156"/>
        <v>160</v>
      </c>
      <c r="K238" s="233">
        <f t="shared" si="1157"/>
        <v>161</v>
      </c>
      <c r="L238" s="333">
        <v>65.820825515947462</v>
      </c>
      <c r="M238" s="333">
        <v>65.820825515947462</v>
      </c>
      <c r="N238" s="232">
        <f t="shared" si="1155"/>
        <v>160</v>
      </c>
      <c r="O238" s="233">
        <f t="shared" si="1158"/>
        <v>161</v>
      </c>
      <c r="P238" s="232">
        <f t="shared" si="1159"/>
        <v>160</v>
      </c>
      <c r="Q238" s="233">
        <f t="shared" si="1160"/>
        <v>0</v>
      </c>
      <c r="R238" s="254">
        <v>13</v>
      </c>
      <c r="S238" s="443">
        <v>11</v>
      </c>
      <c r="T238" s="232">
        <f t="shared" si="1161"/>
        <v>13</v>
      </c>
      <c r="U238" s="233">
        <f t="shared" si="1162"/>
        <v>0</v>
      </c>
      <c r="V238" s="257">
        <v>7</v>
      </c>
      <c r="W238" s="444">
        <v>5</v>
      </c>
      <c r="X238" s="232">
        <f t="shared" si="1163"/>
        <v>7</v>
      </c>
      <c r="Y238" s="233">
        <f t="shared" si="1164"/>
        <v>0</v>
      </c>
      <c r="Z238" s="257"/>
      <c r="AA238" s="444"/>
      <c r="AB238" s="232">
        <f t="shared" si="1165"/>
        <v>0</v>
      </c>
      <c r="AC238" s="233">
        <f t="shared" si="1166"/>
        <v>0</v>
      </c>
      <c r="AD238" s="225">
        <f t="shared" si="1167"/>
        <v>20</v>
      </c>
      <c r="AE238" s="233">
        <f t="shared" si="1168"/>
        <v>16</v>
      </c>
      <c r="AF238" s="225">
        <f t="shared" si="1169"/>
        <v>20</v>
      </c>
      <c r="AG238" s="233">
        <f t="shared" si="1170"/>
        <v>0</v>
      </c>
      <c r="AH238" s="245">
        <v>2.7692307692307692</v>
      </c>
      <c r="AI238" s="445">
        <v>3.2272727272727271</v>
      </c>
      <c r="AJ238" s="232">
        <f t="shared" si="1171"/>
        <v>36</v>
      </c>
      <c r="AK238" s="233">
        <f t="shared" si="1172"/>
        <v>35.5</v>
      </c>
      <c r="AL238" s="245">
        <v>2.7142857142857144</v>
      </c>
      <c r="AM238" s="445">
        <v>3.6</v>
      </c>
      <c r="AN238" s="232">
        <f t="shared" si="1173"/>
        <v>19</v>
      </c>
      <c r="AO238" s="233">
        <f t="shared" si="1174"/>
        <v>18</v>
      </c>
      <c r="AP238" s="245"/>
      <c r="AQ238" s="445"/>
      <c r="AR238" s="232">
        <f t="shared" si="1175"/>
        <v>0</v>
      </c>
      <c r="AS238" s="233">
        <f t="shared" si="1176"/>
        <v>0</v>
      </c>
      <c r="AT238" s="545">
        <f t="shared" si="1177"/>
        <v>2.75</v>
      </c>
      <c r="AU238" s="546">
        <f t="shared" si="1178"/>
        <v>3.34375</v>
      </c>
      <c r="AV238" s="232">
        <f t="shared" si="1179"/>
        <v>55</v>
      </c>
      <c r="AW238" s="233">
        <f t="shared" si="1180"/>
        <v>53.5</v>
      </c>
      <c r="AX238" s="257">
        <v>86.9375</v>
      </c>
      <c r="AY238" s="444"/>
      <c r="AZ238" s="232">
        <f t="shared" si="1181"/>
        <v>1130.1875</v>
      </c>
      <c r="BA238" s="233">
        <f t="shared" si="1182"/>
        <v>0</v>
      </c>
      <c r="BB238" s="257">
        <v>83.2</v>
      </c>
      <c r="BC238" s="444"/>
      <c r="BD238" s="232">
        <f t="shared" si="1183"/>
        <v>582.4</v>
      </c>
      <c r="BE238" s="233">
        <f t="shared" si="1184"/>
        <v>0</v>
      </c>
      <c r="BF238" s="254"/>
      <c r="BG238" s="253"/>
      <c r="BH238" s="232">
        <f t="shared" si="1185"/>
        <v>0</v>
      </c>
      <c r="BI238" s="233">
        <f t="shared" si="1186"/>
        <v>0</v>
      </c>
      <c r="BJ238" s="232">
        <f t="shared" si="1187"/>
        <v>85.62937500000001</v>
      </c>
      <c r="BK238" s="233">
        <f t="shared" si="1188"/>
        <v>0</v>
      </c>
      <c r="BL238" s="232">
        <f t="shared" si="1189"/>
        <v>1712.5875000000001</v>
      </c>
      <c r="BM238" s="233">
        <f t="shared" si="1190"/>
        <v>0</v>
      </c>
      <c r="BN238" s="257">
        <v>50</v>
      </c>
      <c r="BO238" s="256">
        <v>42</v>
      </c>
      <c r="BP238" s="232">
        <f t="shared" si="1191"/>
        <v>50</v>
      </c>
      <c r="BQ238" s="233">
        <f t="shared" si="1192"/>
        <v>0</v>
      </c>
      <c r="BR238" s="257">
        <v>74</v>
      </c>
      <c r="BS238" s="444">
        <v>49</v>
      </c>
      <c r="BT238" s="232">
        <f t="shared" si="1193"/>
        <v>74</v>
      </c>
      <c r="BU238" s="233">
        <f t="shared" si="1194"/>
        <v>0</v>
      </c>
      <c r="BV238" s="257">
        <v>1</v>
      </c>
      <c r="BW238" s="444"/>
      <c r="BX238" s="232">
        <f t="shared" si="1195"/>
        <v>1</v>
      </c>
      <c r="BY238" s="233">
        <f t="shared" si="1196"/>
        <v>0</v>
      </c>
      <c r="BZ238" s="225">
        <f t="shared" si="1197"/>
        <v>125</v>
      </c>
      <c r="CA238" s="233">
        <f t="shared" si="1198"/>
        <v>91</v>
      </c>
      <c r="CB238" s="225">
        <f t="shared" si="1199"/>
        <v>125</v>
      </c>
      <c r="CC238" s="233">
        <f t="shared" si="1200"/>
        <v>0</v>
      </c>
      <c r="CD238" s="336">
        <v>3.98</v>
      </c>
      <c r="CE238" s="445">
        <v>4.5</v>
      </c>
      <c r="CF238" s="232">
        <f t="shared" si="1201"/>
        <v>199</v>
      </c>
      <c r="CG238" s="233">
        <f t="shared" si="1202"/>
        <v>189</v>
      </c>
      <c r="CH238" s="336">
        <v>4.2770270270270272</v>
      </c>
      <c r="CI238" s="445">
        <v>5.28571428571429</v>
      </c>
      <c r="CJ238" s="232">
        <f t="shared" si="1203"/>
        <v>316.5</v>
      </c>
      <c r="CK238" s="233">
        <f t="shared" si="1204"/>
        <v>259.00000000000023</v>
      </c>
      <c r="CL238" s="336">
        <v>3.5</v>
      </c>
      <c r="CM238" s="445"/>
      <c r="CN238" s="232">
        <f t="shared" si="1205"/>
        <v>3.5</v>
      </c>
      <c r="CO238" s="233">
        <f t="shared" si="1206"/>
        <v>0</v>
      </c>
      <c r="CP238" s="232">
        <f t="shared" si="1207"/>
        <v>4.1520000000000001</v>
      </c>
      <c r="CQ238" s="546">
        <f t="shared" si="1208"/>
        <v>4.923076923076926</v>
      </c>
      <c r="CR238" s="232">
        <f t="shared" si="1209"/>
        <v>519</v>
      </c>
      <c r="CS238" s="233">
        <f t="shared" si="1210"/>
        <v>448.00000000000028</v>
      </c>
      <c r="CT238" s="257">
        <v>84.666666666666671</v>
      </c>
      <c r="CU238" s="444"/>
      <c r="CV238" s="232">
        <f t="shared" si="1211"/>
        <v>4233.3333333333339</v>
      </c>
      <c r="CW238" s="233">
        <f t="shared" si="1212"/>
        <v>0</v>
      </c>
      <c r="CX238" s="257">
        <v>83.266666666666666</v>
      </c>
      <c r="CY238" s="444"/>
      <c r="CZ238" s="232">
        <f t="shared" si="1213"/>
        <v>6161.7333333333336</v>
      </c>
      <c r="DA238" s="233">
        <f t="shared" si="1214"/>
        <v>0</v>
      </c>
      <c r="DB238" s="257">
        <v>43</v>
      </c>
      <c r="DC238" s="444"/>
      <c r="DD238" s="232">
        <f t="shared" si="1215"/>
        <v>43</v>
      </c>
      <c r="DE238" s="233">
        <f t="shared" si="1216"/>
        <v>0</v>
      </c>
      <c r="DF238" s="232">
        <f t="shared" si="1217"/>
        <v>83.504533333333342</v>
      </c>
      <c r="DG238" s="233">
        <f t="shared" si="1218"/>
        <v>0</v>
      </c>
      <c r="DH238" s="232">
        <f t="shared" si="1219"/>
        <v>10438.066666666668</v>
      </c>
      <c r="DI238" s="233">
        <f t="shared" si="1220"/>
        <v>0</v>
      </c>
      <c r="DJ238" s="232">
        <f t="shared" si="1221"/>
        <v>145</v>
      </c>
      <c r="DK238" s="233">
        <f t="shared" si="1222"/>
        <v>107</v>
      </c>
      <c r="DL238" s="232">
        <f t="shared" si="1223"/>
        <v>145</v>
      </c>
      <c r="DM238" s="233">
        <f t="shared" si="1224"/>
        <v>0</v>
      </c>
      <c r="DN238" s="545">
        <f t="shared" si="1225"/>
        <v>3.9586206896551723</v>
      </c>
      <c r="DO238" s="546">
        <f t="shared" si="1226"/>
        <v>4.6869158878504695</v>
      </c>
      <c r="DP238" s="232">
        <f t="shared" si="1227"/>
        <v>574</v>
      </c>
      <c r="DQ238" s="233">
        <f t="shared" si="1228"/>
        <v>501.50000000000023</v>
      </c>
      <c r="DR238" s="232">
        <f t="shared" si="1229"/>
        <v>83.797614942528739</v>
      </c>
      <c r="DS238" s="233">
        <f t="shared" si="1230"/>
        <v>0</v>
      </c>
      <c r="DT238" s="232">
        <f t="shared" si="1231"/>
        <v>12150.654166666667</v>
      </c>
      <c r="DU238" s="233">
        <f t="shared" si="1232"/>
        <v>0</v>
      </c>
      <c r="DV238" s="257">
        <v>5</v>
      </c>
      <c r="DW238" s="256">
        <v>22</v>
      </c>
      <c r="DX238" s="232">
        <f t="shared" si="1233"/>
        <v>5</v>
      </c>
      <c r="DY238" s="233">
        <f t="shared" si="1234"/>
        <v>0</v>
      </c>
      <c r="DZ238" s="257">
        <v>10</v>
      </c>
      <c r="EA238" s="444">
        <v>30</v>
      </c>
      <c r="EB238" s="232">
        <f t="shared" si="1235"/>
        <v>10</v>
      </c>
      <c r="EC238" s="233">
        <f t="shared" si="1236"/>
        <v>0</v>
      </c>
      <c r="ED238" s="257"/>
      <c r="EE238" s="444">
        <v>2</v>
      </c>
      <c r="EF238" s="232">
        <f t="shared" si="1237"/>
        <v>0</v>
      </c>
      <c r="EG238" s="233">
        <f t="shared" si="1238"/>
        <v>0</v>
      </c>
      <c r="EH238" s="225">
        <f t="shared" si="1239"/>
        <v>15</v>
      </c>
      <c r="EI238" s="233">
        <f t="shared" si="1240"/>
        <v>54</v>
      </c>
      <c r="EJ238" s="225">
        <f t="shared" si="1241"/>
        <v>15</v>
      </c>
      <c r="EK238" s="233">
        <f t="shared" si="1242"/>
        <v>0</v>
      </c>
      <c r="EL238" s="336">
        <v>1.9</v>
      </c>
      <c r="EM238" s="445">
        <v>3.2272727272727271</v>
      </c>
      <c r="EN238" s="232">
        <f t="shared" si="1243"/>
        <v>9.5</v>
      </c>
      <c r="EO238" s="233">
        <f t="shared" si="1244"/>
        <v>71</v>
      </c>
      <c r="EP238" s="336">
        <v>4.2435897435897436</v>
      </c>
      <c r="EQ238" s="445">
        <v>3.7</v>
      </c>
      <c r="ER238" s="232">
        <f t="shared" si="1245"/>
        <v>42.435897435897438</v>
      </c>
      <c r="ES238" s="233">
        <f t="shared" si="1246"/>
        <v>111</v>
      </c>
      <c r="ET238" s="336"/>
      <c r="EU238" s="445">
        <v>3.75</v>
      </c>
      <c r="EV238" s="232">
        <f t="shared" si="1247"/>
        <v>0</v>
      </c>
      <c r="EW238" s="233">
        <f t="shared" si="1248"/>
        <v>7.5</v>
      </c>
      <c r="EX238" s="545">
        <f t="shared" si="1249"/>
        <v>3.4623931623931625</v>
      </c>
      <c r="EY238" s="546">
        <f t="shared" si="1250"/>
        <v>3.5092592592592591</v>
      </c>
      <c r="EZ238" s="232">
        <f t="shared" si="1251"/>
        <v>51.935897435897438</v>
      </c>
      <c r="FA238" s="233">
        <f t="shared" si="1252"/>
        <v>189.5</v>
      </c>
      <c r="FB238" s="257">
        <v>76.192307692307693</v>
      </c>
      <c r="FC238" s="444"/>
      <c r="FD238" s="232">
        <f t="shared" si="1253"/>
        <v>380.96153846153845</v>
      </c>
      <c r="FE238" s="233">
        <f t="shared" si="1254"/>
        <v>0</v>
      </c>
      <c r="FF238" s="257">
        <v>66.666666666666671</v>
      </c>
      <c r="FG238" s="444"/>
      <c r="FH238" s="232">
        <f t="shared" si="1255"/>
        <v>666.66666666666674</v>
      </c>
      <c r="FI238" s="233">
        <f t="shared" si="1256"/>
        <v>0</v>
      </c>
      <c r="FJ238" s="257">
        <v>73</v>
      </c>
      <c r="FK238" s="444"/>
      <c r="FL238" s="232">
        <f t="shared" si="1257"/>
        <v>0</v>
      </c>
      <c r="FM238" s="233">
        <f t="shared" si="1258"/>
        <v>0</v>
      </c>
      <c r="FN238" s="232">
        <f t="shared" si="1259"/>
        <v>69.841880341880341</v>
      </c>
      <c r="FO238" s="233">
        <f t="shared" si="1260"/>
        <v>0</v>
      </c>
      <c r="FP238" s="232">
        <f t="shared" si="1261"/>
        <v>1047.6282051282051</v>
      </c>
      <c r="FQ238" s="233">
        <f t="shared" si="1262"/>
        <v>0</v>
      </c>
      <c r="FR238" s="254"/>
      <c r="FS238" s="253"/>
      <c r="FT238" s="232">
        <f t="shared" si="1263"/>
        <v>0</v>
      </c>
      <c r="FU238" s="233">
        <f t="shared" si="1264"/>
        <v>0</v>
      </c>
      <c r="FV238" s="254"/>
      <c r="FW238" s="253"/>
      <c r="FX238" s="232">
        <f t="shared" si="1265"/>
        <v>0</v>
      </c>
      <c r="FY238" s="233">
        <f t="shared" si="1266"/>
        <v>0</v>
      </c>
      <c r="FZ238" s="254"/>
      <c r="GA238" s="253"/>
      <c r="GB238" s="232">
        <f t="shared" si="1267"/>
        <v>0</v>
      </c>
      <c r="GC238" s="233">
        <f t="shared" si="1268"/>
        <v>0</v>
      </c>
      <c r="GD238" s="249">
        <f t="shared" si="1269"/>
        <v>68</v>
      </c>
      <c r="GE238" s="233">
        <f t="shared" si="1270"/>
        <v>75</v>
      </c>
      <c r="GF238" s="232">
        <f t="shared" si="1271"/>
        <v>68</v>
      </c>
      <c r="GG238" s="233">
        <f t="shared" si="1272"/>
        <v>0</v>
      </c>
      <c r="GH238" s="232">
        <f t="shared" si="1273"/>
        <v>244.5</v>
      </c>
      <c r="GI238" s="233">
        <f t="shared" si="1274"/>
        <v>295.5</v>
      </c>
      <c r="GJ238" s="232">
        <f t="shared" si="1275"/>
        <v>5744.4823717948721</v>
      </c>
      <c r="GK238" s="233" t="str">
        <f t="shared" si="1276"/>
        <v/>
      </c>
      <c r="GL238" s="249">
        <f t="shared" si="1277"/>
        <v>91</v>
      </c>
      <c r="GM238" s="233">
        <f t="shared" si="1278"/>
        <v>84</v>
      </c>
      <c r="GN238" s="232">
        <f t="shared" si="1279"/>
        <v>91</v>
      </c>
      <c r="GO238" s="233">
        <f t="shared" si="1280"/>
        <v>0</v>
      </c>
      <c r="GP238" s="232">
        <f t="shared" si="1281"/>
        <v>377.93589743589746</v>
      </c>
      <c r="GQ238" s="233">
        <f t="shared" si="1282"/>
        <v>388.00000000000023</v>
      </c>
      <c r="GR238" s="232">
        <f t="shared" si="1283"/>
        <v>7410.8</v>
      </c>
      <c r="GS238" s="233">
        <f t="shared" si="1284"/>
        <v>0</v>
      </c>
      <c r="GT238" s="249">
        <f t="shared" si="1285"/>
        <v>159</v>
      </c>
      <c r="GU238" s="233">
        <f t="shared" si="1286"/>
        <v>159</v>
      </c>
      <c r="GV238" s="232">
        <f t="shared" si="1287"/>
        <v>159</v>
      </c>
      <c r="GW238" s="233">
        <f t="shared" si="1288"/>
        <v>0</v>
      </c>
      <c r="GX238" s="232">
        <f t="shared" si="1289"/>
        <v>622.43589743589746</v>
      </c>
      <c r="GY238" s="233">
        <f t="shared" si="1290"/>
        <v>683.50000000000023</v>
      </c>
      <c r="GZ238" s="232">
        <f t="shared" si="1291"/>
        <v>13155.282371794872</v>
      </c>
      <c r="HA238" s="233" t="str">
        <f t="shared" si="1292"/>
        <v/>
      </c>
      <c r="HB238" s="249">
        <f t="shared" si="1293"/>
        <v>1</v>
      </c>
      <c r="HC238" s="233">
        <f t="shared" si="1294"/>
        <v>2</v>
      </c>
      <c r="HD238" s="232">
        <f t="shared" si="1295"/>
        <v>1</v>
      </c>
      <c r="HE238" s="233">
        <f t="shared" si="1296"/>
        <v>0</v>
      </c>
      <c r="HF238" s="232">
        <f t="shared" si="1297"/>
        <v>3.5</v>
      </c>
      <c r="HG238" s="233">
        <f t="shared" si="1298"/>
        <v>7.5</v>
      </c>
      <c r="HH238" s="232">
        <f t="shared" si="1299"/>
        <v>43</v>
      </c>
      <c r="HI238" s="233" t="str">
        <f t="shared" si="1300"/>
        <v/>
      </c>
      <c r="HJ238" s="249">
        <f t="shared" si="1301"/>
        <v>625.93589743589746</v>
      </c>
      <c r="HK238" s="233">
        <f t="shared" si="1302"/>
        <v>691.00000000000023</v>
      </c>
      <c r="HL238" s="232">
        <f t="shared" si="1303"/>
        <v>13198.282371794872</v>
      </c>
      <c r="HM238" s="232" t="str">
        <f t="shared" si="1304"/>
        <v/>
      </c>
    </row>
    <row r="239" spans="1:221" ht="15">
      <c r="A239" s="439" t="s">
        <v>42</v>
      </c>
      <c r="B239" s="440" t="s">
        <v>896</v>
      </c>
      <c r="C239" s="441"/>
      <c r="D239" s="442">
        <v>198640</v>
      </c>
      <c r="E239" s="350">
        <v>10</v>
      </c>
      <c r="F239" s="332">
        <v>128</v>
      </c>
      <c r="G239" s="253">
        <v>136</v>
      </c>
      <c r="H239" s="254">
        <v>2</v>
      </c>
      <c r="I239" s="743">
        <v>6</v>
      </c>
      <c r="J239" s="232">
        <f t="shared" si="1156"/>
        <v>126</v>
      </c>
      <c r="K239" s="233">
        <f t="shared" si="1157"/>
        <v>130</v>
      </c>
      <c r="L239" s="333">
        <v>67.447488584474883</v>
      </c>
      <c r="M239" s="333">
        <v>67.447488584474883</v>
      </c>
      <c r="N239" s="232">
        <f t="shared" si="1155"/>
        <v>126</v>
      </c>
      <c r="O239" s="233">
        <f t="shared" si="1158"/>
        <v>130</v>
      </c>
      <c r="P239" s="232">
        <f t="shared" si="1159"/>
        <v>125</v>
      </c>
      <c r="Q239" s="233">
        <f t="shared" si="1160"/>
        <v>0</v>
      </c>
      <c r="R239" s="254">
        <v>9</v>
      </c>
      <c r="S239" s="443">
        <v>5</v>
      </c>
      <c r="T239" s="232">
        <f t="shared" si="1161"/>
        <v>9</v>
      </c>
      <c r="U239" s="233">
        <f t="shared" si="1162"/>
        <v>0</v>
      </c>
      <c r="V239" s="257">
        <v>5</v>
      </c>
      <c r="W239" s="444">
        <v>8</v>
      </c>
      <c r="X239" s="232">
        <f t="shared" si="1163"/>
        <v>5</v>
      </c>
      <c r="Y239" s="233">
        <f t="shared" si="1164"/>
        <v>0</v>
      </c>
      <c r="Z239" s="257"/>
      <c r="AA239" s="444"/>
      <c r="AB239" s="232">
        <f t="shared" si="1165"/>
        <v>0</v>
      </c>
      <c r="AC239" s="233">
        <f t="shared" si="1166"/>
        <v>0</v>
      </c>
      <c r="AD239" s="225">
        <f t="shared" si="1167"/>
        <v>14</v>
      </c>
      <c r="AE239" s="233">
        <f t="shared" si="1168"/>
        <v>13</v>
      </c>
      <c r="AF239" s="225">
        <f t="shared" si="1169"/>
        <v>14</v>
      </c>
      <c r="AG239" s="233">
        <f t="shared" si="1170"/>
        <v>0</v>
      </c>
      <c r="AH239" s="245">
        <v>3.0555555555555554</v>
      </c>
      <c r="AI239" s="445">
        <v>3.4</v>
      </c>
      <c r="AJ239" s="232">
        <f t="shared" si="1171"/>
        <v>27.5</v>
      </c>
      <c r="AK239" s="233">
        <f t="shared" si="1172"/>
        <v>17</v>
      </c>
      <c r="AL239" s="245">
        <v>2.7</v>
      </c>
      <c r="AM239" s="445">
        <v>2.6875</v>
      </c>
      <c r="AN239" s="232">
        <f t="shared" si="1173"/>
        <v>13.5</v>
      </c>
      <c r="AO239" s="233">
        <f t="shared" si="1174"/>
        <v>21.5</v>
      </c>
      <c r="AP239" s="245"/>
      <c r="AQ239" s="445"/>
      <c r="AR239" s="232">
        <f t="shared" si="1175"/>
        <v>0</v>
      </c>
      <c r="AS239" s="233">
        <f t="shared" si="1176"/>
        <v>0</v>
      </c>
      <c r="AT239" s="545">
        <f t="shared" si="1177"/>
        <v>2.9285714285714284</v>
      </c>
      <c r="AU239" s="546">
        <f t="shared" si="1178"/>
        <v>2.9615384615384617</v>
      </c>
      <c r="AV239" s="232">
        <f t="shared" si="1179"/>
        <v>41</v>
      </c>
      <c r="AW239" s="233">
        <f t="shared" si="1180"/>
        <v>38.5</v>
      </c>
      <c r="AX239" s="257">
        <v>102.375</v>
      </c>
      <c r="AY239" s="444"/>
      <c r="AZ239" s="232">
        <f t="shared" si="1181"/>
        <v>921.375</v>
      </c>
      <c r="BA239" s="233">
        <f t="shared" si="1182"/>
        <v>0</v>
      </c>
      <c r="BB239" s="257">
        <v>85.5</v>
      </c>
      <c r="BC239" s="444"/>
      <c r="BD239" s="232">
        <f t="shared" si="1183"/>
        <v>427.5</v>
      </c>
      <c r="BE239" s="233">
        <f t="shared" si="1184"/>
        <v>0</v>
      </c>
      <c r="BF239" s="254"/>
      <c r="BG239" s="253"/>
      <c r="BH239" s="232">
        <f t="shared" si="1185"/>
        <v>0</v>
      </c>
      <c r="BI239" s="233">
        <f t="shared" si="1186"/>
        <v>0</v>
      </c>
      <c r="BJ239" s="232">
        <f t="shared" si="1187"/>
        <v>96.348214285714292</v>
      </c>
      <c r="BK239" s="233">
        <f t="shared" si="1188"/>
        <v>0</v>
      </c>
      <c r="BL239" s="232">
        <f t="shared" si="1189"/>
        <v>1348.875</v>
      </c>
      <c r="BM239" s="233">
        <f t="shared" si="1190"/>
        <v>0</v>
      </c>
      <c r="BN239" s="257">
        <v>68</v>
      </c>
      <c r="BO239" s="256">
        <v>45</v>
      </c>
      <c r="BP239" s="232">
        <f t="shared" si="1191"/>
        <v>68</v>
      </c>
      <c r="BQ239" s="233">
        <f t="shared" si="1192"/>
        <v>0</v>
      </c>
      <c r="BR239" s="257">
        <v>26</v>
      </c>
      <c r="BS239" s="444">
        <v>31</v>
      </c>
      <c r="BT239" s="232">
        <f t="shared" si="1193"/>
        <v>26</v>
      </c>
      <c r="BU239" s="233">
        <f t="shared" si="1194"/>
        <v>0</v>
      </c>
      <c r="BV239" s="257"/>
      <c r="BW239" s="444">
        <v>2</v>
      </c>
      <c r="BX239" s="232">
        <f t="shared" si="1195"/>
        <v>0</v>
      </c>
      <c r="BY239" s="233">
        <f t="shared" si="1196"/>
        <v>0</v>
      </c>
      <c r="BZ239" s="225">
        <f t="shared" si="1197"/>
        <v>94</v>
      </c>
      <c r="CA239" s="233">
        <f t="shared" si="1198"/>
        <v>78</v>
      </c>
      <c r="CB239" s="225">
        <f t="shared" si="1199"/>
        <v>94</v>
      </c>
      <c r="CC239" s="233">
        <f t="shared" si="1200"/>
        <v>0</v>
      </c>
      <c r="CD239" s="336">
        <v>5.5441176470588234</v>
      </c>
      <c r="CE239" s="445">
        <v>5.4333333333333336</v>
      </c>
      <c r="CF239" s="232">
        <f t="shared" si="1201"/>
        <v>377</v>
      </c>
      <c r="CG239" s="233">
        <f t="shared" si="1202"/>
        <v>244.5</v>
      </c>
      <c r="CH239" s="336">
        <v>5.3461538461538458</v>
      </c>
      <c r="CI239" s="445">
        <v>4.967741935483871</v>
      </c>
      <c r="CJ239" s="232">
        <f t="shared" si="1203"/>
        <v>139</v>
      </c>
      <c r="CK239" s="233">
        <f t="shared" si="1204"/>
        <v>154</v>
      </c>
      <c r="CL239" s="336"/>
      <c r="CM239" s="445">
        <v>3</v>
      </c>
      <c r="CN239" s="232">
        <f t="shared" si="1205"/>
        <v>0</v>
      </c>
      <c r="CO239" s="233">
        <f t="shared" si="1206"/>
        <v>6</v>
      </c>
      <c r="CP239" s="232">
        <f t="shared" si="1207"/>
        <v>5.4893617021276597</v>
      </c>
      <c r="CQ239" s="546">
        <f t="shared" si="1208"/>
        <v>5.1858974358974361</v>
      </c>
      <c r="CR239" s="232">
        <f t="shared" si="1209"/>
        <v>516</v>
      </c>
      <c r="CS239" s="233">
        <f t="shared" si="1210"/>
        <v>404.5</v>
      </c>
      <c r="CT239" s="257">
        <v>103.72093023255815</v>
      </c>
      <c r="CU239" s="444"/>
      <c r="CV239" s="232">
        <f t="shared" si="1211"/>
        <v>7053.0232558139542</v>
      </c>
      <c r="CW239" s="233">
        <f t="shared" si="1212"/>
        <v>0</v>
      </c>
      <c r="CX239" s="257">
        <v>91.166666666666671</v>
      </c>
      <c r="CY239" s="444"/>
      <c r="CZ239" s="232">
        <f t="shared" si="1213"/>
        <v>2370.3333333333335</v>
      </c>
      <c r="DA239" s="233">
        <f t="shared" si="1214"/>
        <v>0</v>
      </c>
      <c r="DB239" s="257"/>
      <c r="DC239" s="444"/>
      <c r="DD239" s="232">
        <f t="shared" si="1215"/>
        <v>0</v>
      </c>
      <c r="DE239" s="233">
        <f t="shared" si="1216"/>
        <v>0</v>
      </c>
      <c r="DF239" s="232">
        <f t="shared" si="1217"/>
        <v>100.24847435263072</v>
      </c>
      <c r="DG239" s="233">
        <f t="shared" si="1218"/>
        <v>0</v>
      </c>
      <c r="DH239" s="232">
        <f t="shared" si="1219"/>
        <v>9423.3565891472881</v>
      </c>
      <c r="DI239" s="233">
        <f t="shared" si="1220"/>
        <v>0</v>
      </c>
      <c r="DJ239" s="232">
        <f t="shared" si="1221"/>
        <v>108</v>
      </c>
      <c r="DK239" s="233">
        <f t="shared" si="1222"/>
        <v>91</v>
      </c>
      <c r="DL239" s="232">
        <f t="shared" si="1223"/>
        <v>108</v>
      </c>
      <c r="DM239" s="233">
        <f t="shared" si="1224"/>
        <v>0</v>
      </c>
      <c r="DN239" s="545">
        <f t="shared" si="1225"/>
        <v>5.1574074074074074</v>
      </c>
      <c r="DO239" s="546">
        <f t="shared" si="1226"/>
        <v>4.8681318681318677</v>
      </c>
      <c r="DP239" s="232">
        <f t="shared" si="1227"/>
        <v>557</v>
      </c>
      <c r="DQ239" s="233">
        <f t="shared" si="1228"/>
        <v>442.99999999999994</v>
      </c>
      <c r="DR239" s="232">
        <f t="shared" si="1229"/>
        <v>99.742885084697107</v>
      </c>
      <c r="DS239" s="233">
        <f t="shared" si="1230"/>
        <v>0</v>
      </c>
      <c r="DT239" s="232">
        <f t="shared" si="1231"/>
        <v>10772.231589147288</v>
      </c>
      <c r="DU239" s="233">
        <f t="shared" si="1232"/>
        <v>0</v>
      </c>
      <c r="DV239" s="257">
        <v>9</v>
      </c>
      <c r="DW239" s="256">
        <v>21</v>
      </c>
      <c r="DX239" s="232">
        <f t="shared" si="1233"/>
        <v>9</v>
      </c>
      <c r="DY239" s="233">
        <f t="shared" si="1234"/>
        <v>0</v>
      </c>
      <c r="DZ239" s="257">
        <v>8</v>
      </c>
      <c r="EA239" s="444">
        <v>18</v>
      </c>
      <c r="EB239" s="232">
        <f t="shared" si="1235"/>
        <v>8</v>
      </c>
      <c r="EC239" s="233">
        <f t="shared" si="1236"/>
        <v>0</v>
      </c>
      <c r="ED239" s="257">
        <v>1</v>
      </c>
      <c r="EE239" s="444"/>
      <c r="EF239" s="232">
        <f t="shared" si="1237"/>
        <v>0</v>
      </c>
      <c r="EG239" s="233">
        <f t="shared" si="1238"/>
        <v>0</v>
      </c>
      <c r="EH239" s="225">
        <f t="shared" si="1239"/>
        <v>18</v>
      </c>
      <c r="EI239" s="233">
        <f t="shared" si="1240"/>
        <v>39</v>
      </c>
      <c r="EJ239" s="225">
        <f t="shared" si="1241"/>
        <v>18</v>
      </c>
      <c r="EK239" s="233">
        <f t="shared" si="1242"/>
        <v>0</v>
      </c>
      <c r="EL239" s="336">
        <v>2.5</v>
      </c>
      <c r="EM239" s="445">
        <v>3.6666666666666665</v>
      </c>
      <c r="EN239" s="232">
        <f t="shared" si="1243"/>
        <v>22.5</v>
      </c>
      <c r="EO239" s="233">
        <f t="shared" si="1244"/>
        <v>77</v>
      </c>
      <c r="EP239" s="336">
        <v>3.6764705882352939</v>
      </c>
      <c r="EQ239" s="445">
        <v>4.6388888888888893</v>
      </c>
      <c r="ER239" s="232">
        <f t="shared" si="1245"/>
        <v>29.411764705882351</v>
      </c>
      <c r="ES239" s="233">
        <f t="shared" si="1246"/>
        <v>83.5</v>
      </c>
      <c r="ET239" s="336">
        <v>2.5</v>
      </c>
      <c r="EU239" s="445"/>
      <c r="EV239" s="232">
        <f t="shared" si="1247"/>
        <v>2.5</v>
      </c>
      <c r="EW239" s="233">
        <f t="shared" si="1248"/>
        <v>0</v>
      </c>
      <c r="EX239" s="545">
        <f t="shared" si="1249"/>
        <v>3.022875816993464</v>
      </c>
      <c r="EY239" s="546">
        <f t="shared" si="1250"/>
        <v>4.115384615384615</v>
      </c>
      <c r="EZ239" s="232">
        <f t="shared" si="1251"/>
        <v>54.411764705882348</v>
      </c>
      <c r="FA239" s="233">
        <f t="shared" si="1252"/>
        <v>160.49999999999997</v>
      </c>
      <c r="FB239" s="257">
        <v>86.41935483870968</v>
      </c>
      <c r="FC239" s="444"/>
      <c r="FD239" s="232">
        <f t="shared" si="1253"/>
        <v>777.77419354838707</v>
      </c>
      <c r="FE239" s="233">
        <f t="shared" si="1254"/>
        <v>0</v>
      </c>
      <c r="FF239" s="257">
        <v>80.647058823529406</v>
      </c>
      <c r="FG239" s="444"/>
      <c r="FH239" s="232">
        <f t="shared" si="1255"/>
        <v>645.17647058823525</v>
      </c>
      <c r="FI239" s="233">
        <f t="shared" si="1256"/>
        <v>0</v>
      </c>
      <c r="FJ239" s="257"/>
      <c r="FK239" s="444"/>
      <c r="FL239" s="232">
        <f t="shared" si="1257"/>
        <v>0</v>
      </c>
      <c r="FM239" s="233">
        <f t="shared" si="1258"/>
        <v>0</v>
      </c>
      <c r="FN239" s="232">
        <f t="shared" si="1259"/>
        <v>79.052814674256808</v>
      </c>
      <c r="FO239" s="233">
        <f t="shared" si="1260"/>
        <v>0</v>
      </c>
      <c r="FP239" s="232">
        <f t="shared" si="1261"/>
        <v>1422.9506641366224</v>
      </c>
      <c r="FQ239" s="233">
        <f t="shared" si="1262"/>
        <v>0</v>
      </c>
      <c r="FR239" s="254"/>
      <c r="FS239" s="253"/>
      <c r="FT239" s="232">
        <f t="shared" si="1263"/>
        <v>0</v>
      </c>
      <c r="FU239" s="233">
        <f t="shared" si="1264"/>
        <v>0</v>
      </c>
      <c r="FV239" s="254"/>
      <c r="FW239" s="253"/>
      <c r="FX239" s="232">
        <f t="shared" si="1265"/>
        <v>0</v>
      </c>
      <c r="FY239" s="233">
        <f t="shared" si="1266"/>
        <v>0</v>
      </c>
      <c r="FZ239" s="254"/>
      <c r="GA239" s="253"/>
      <c r="GB239" s="232">
        <f t="shared" si="1267"/>
        <v>0</v>
      </c>
      <c r="GC239" s="233">
        <f t="shared" si="1268"/>
        <v>0</v>
      </c>
      <c r="GD239" s="249">
        <f t="shared" si="1269"/>
        <v>86</v>
      </c>
      <c r="GE239" s="233">
        <f t="shared" si="1270"/>
        <v>71</v>
      </c>
      <c r="GF239" s="232">
        <f t="shared" si="1271"/>
        <v>86</v>
      </c>
      <c r="GG239" s="233">
        <f t="shared" si="1272"/>
        <v>0</v>
      </c>
      <c r="GH239" s="232">
        <f t="shared" si="1273"/>
        <v>427</v>
      </c>
      <c r="GI239" s="233">
        <f t="shared" si="1274"/>
        <v>338.5</v>
      </c>
      <c r="GJ239" s="232">
        <f t="shared" si="1275"/>
        <v>8752.1724493623406</v>
      </c>
      <c r="GK239" s="233" t="str">
        <f t="shared" si="1276"/>
        <v/>
      </c>
      <c r="GL239" s="249">
        <f t="shared" si="1277"/>
        <v>39</v>
      </c>
      <c r="GM239" s="233">
        <f t="shared" si="1278"/>
        <v>57</v>
      </c>
      <c r="GN239" s="232">
        <f t="shared" si="1279"/>
        <v>39</v>
      </c>
      <c r="GO239" s="233">
        <f t="shared" si="1280"/>
        <v>0</v>
      </c>
      <c r="GP239" s="232">
        <f t="shared" si="1281"/>
        <v>181.91176470588235</v>
      </c>
      <c r="GQ239" s="233">
        <f t="shared" si="1282"/>
        <v>259</v>
      </c>
      <c r="GR239" s="232">
        <f t="shared" si="1283"/>
        <v>3443.0098039215686</v>
      </c>
      <c r="GS239" s="233">
        <f t="shared" si="1284"/>
        <v>0</v>
      </c>
      <c r="GT239" s="249">
        <f t="shared" si="1285"/>
        <v>125</v>
      </c>
      <c r="GU239" s="233">
        <f t="shared" si="1286"/>
        <v>128</v>
      </c>
      <c r="GV239" s="232">
        <f t="shared" si="1287"/>
        <v>125</v>
      </c>
      <c r="GW239" s="233">
        <f t="shared" si="1288"/>
        <v>0</v>
      </c>
      <c r="GX239" s="232">
        <f t="shared" si="1289"/>
        <v>608.91176470588232</v>
      </c>
      <c r="GY239" s="233">
        <f t="shared" si="1290"/>
        <v>597.5</v>
      </c>
      <c r="GZ239" s="232">
        <f t="shared" si="1291"/>
        <v>12195.182253283909</v>
      </c>
      <c r="HA239" s="233" t="str">
        <f t="shared" si="1292"/>
        <v/>
      </c>
      <c r="HB239" s="249">
        <f t="shared" si="1293"/>
        <v>1</v>
      </c>
      <c r="HC239" s="233">
        <f t="shared" si="1294"/>
        <v>2</v>
      </c>
      <c r="HD239" s="232">
        <f t="shared" si="1295"/>
        <v>0</v>
      </c>
      <c r="HE239" s="233">
        <f t="shared" si="1296"/>
        <v>0</v>
      </c>
      <c r="HF239" s="232">
        <f t="shared" si="1297"/>
        <v>2.5</v>
      </c>
      <c r="HG239" s="233">
        <f t="shared" si="1298"/>
        <v>6</v>
      </c>
      <c r="HH239" s="232" t="str">
        <f t="shared" si="1299"/>
        <v/>
      </c>
      <c r="HI239" s="233" t="str">
        <f t="shared" si="1300"/>
        <v/>
      </c>
      <c r="HJ239" s="249">
        <f t="shared" si="1301"/>
        <v>611.41176470588232</v>
      </c>
      <c r="HK239" s="233">
        <f t="shared" si="1302"/>
        <v>603.49999999999989</v>
      </c>
      <c r="HL239" s="232">
        <f t="shared" si="1303"/>
        <v>12195.182253283911</v>
      </c>
      <c r="HM239" s="232" t="str">
        <f t="shared" si="1304"/>
        <v/>
      </c>
    </row>
    <row r="240" spans="1:221" ht="15">
      <c r="A240" s="439" t="s">
        <v>42</v>
      </c>
      <c r="B240" s="440" t="s">
        <v>897</v>
      </c>
      <c r="C240" s="441"/>
      <c r="D240" s="442">
        <v>198729</v>
      </c>
      <c r="E240" s="350">
        <v>10</v>
      </c>
      <c r="F240" s="332">
        <v>139</v>
      </c>
      <c r="G240" s="253">
        <v>152</v>
      </c>
      <c r="H240" s="254">
        <v>25</v>
      </c>
      <c r="I240" s="743">
        <v>18</v>
      </c>
      <c r="J240" s="232">
        <f t="shared" si="1156"/>
        <v>114</v>
      </c>
      <c r="K240" s="233">
        <f t="shared" si="1157"/>
        <v>134</v>
      </c>
      <c r="L240" s="333">
        <v>67.571955719557195</v>
      </c>
      <c r="M240" s="333">
        <v>67.571955719557195</v>
      </c>
      <c r="N240" s="232">
        <f t="shared" si="1155"/>
        <v>114</v>
      </c>
      <c r="O240" s="233">
        <f t="shared" si="1158"/>
        <v>134</v>
      </c>
      <c r="P240" s="232">
        <f t="shared" si="1159"/>
        <v>113</v>
      </c>
      <c r="Q240" s="233">
        <f t="shared" si="1160"/>
        <v>0</v>
      </c>
      <c r="R240" s="254">
        <v>14</v>
      </c>
      <c r="S240" s="443">
        <v>14</v>
      </c>
      <c r="T240" s="232">
        <f t="shared" si="1161"/>
        <v>14</v>
      </c>
      <c r="U240" s="233">
        <f t="shared" si="1162"/>
        <v>0</v>
      </c>
      <c r="V240" s="257">
        <v>6</v>
      </c>
      <c r="W240" s="444">
        <v>2</v>
      </c>
      <c r="X240" s="232">
        <f t="shared" si="1163"/>
        <v>6</v>
      </c>
      <c r="Y240" s="233">
        <f t="shared" si="1164"/>
        <v>0</v>
      </c>
      <c r="Z240" s="257"/>
      <c r="AA240" s="444"/>
      <c r="AB240" s="232">
        <f t="shared" si="1165"/>
        <v>0</v>
      </c>
      <c r="AC240" s="233">
        <f t="shared" si="1166"/>
        <v>0</v>
      </c>
      <c r="AD240" s="225">
        <f t="shared" si="1167"/>
        <v>20</v>
      </c>
      <c r="AE240" s="233">
        <f t="shared" si="1168"/>
        <v>16</v>
      </c>
      <c r="AF240" s="225">
        <f t="shared" si="1169"/>
        <v>20</v>
      </c>
      <c r="AG240" s="233">
        <f t="shared" si="1170"/>
        <v>0</v>
      </c>
      <c r="AH240" s="245">
        <v>3.1428571428571428</v>
      </c>
      <c r="AI240" s="445">
        <v>3.3214285714285716</v>
      </c>
      <c r="AJ240" s="232">
        <f t="shared" si="1171"/>
        <v>44</v>
      </c>
      <c r="AK240" s="233">
        <f t="shared" si="1172"/>
        <v>46.5</v>
      </c>
      <c r="AL240" s="245">
        <v>4.666666666666667</v>
      </c>
      <c r="AM240" s="445">
        <v>2.5</v>
      </c>
      <c r="AN240" s="232">
        <f t="shared" si="1173"/>
        <v>28</v>
      </c>
      <c r="AO240" s="233">
        <f t="shared" si="1174"/>
        <v>5</v>
      </c>
      <c r="AP240" s="245"/>
      <c r="AQ240" s="445"/>
      <c r="AR240" s="232">
        <f t="shared" si="1175"/>
        <v>0</v>
      </c>
      <c r="AS240" s="233">
        <f t="shared" si="1176"/>
        <v>0</v>
      </c>
      <c r="AT240" s="545">
        <f t="shared" si="1177"/>
        <v>3.6</v>
      </c>
      <c r="AU240" s="546">
        <f t="shared" si="1178"/>
        <v>3.21875</v>
      </c>
      <c r="AV240" s="232">
        <f t="shared" si="1179"/>
        <v>72</v>
      </c>
      <c r="AW240" s="233">
        <f t="shared" si="1180"/>
        <v>51.5</v>
      </c>
      <c r="AX240" s="257">
        <v>86.84615384615384</v>
      </c>
      <c r="AY240" s="444"/>
      <c r="AZ240" s="232">
        <f t="shared" si="1181"/>
        <v>1215.8461538461538</v>
      </c>
      <c r="BA240" s="233">
        <f t="shared" si="1182"/>
        <v>0</v>
      </c>
      <c r="BB240" s="257">
        <v>92.4</v>
      </c>
      <c r="BC240" s="444"/>
      <c r="BD240" s="232">
        <f t="shared" si="1183"/>
        <v>554.40000000000009</v>
      </c>
      <c r="BE240" s="233">
        <f t="shared" si="1184"/>
        <v>0</v>
      </c>
      <c r="BF240" s="254"/>
      <c r="BG240" s="253"/>
      <c r="BH240" s="232">
        <f t="shared" si="1185"/>
        <v>0</v>
      </c>
      <c r="BI240" s="233">
        <f t="shared" si="1186"/>
        <v>0</v>
      </c>
      <c r="BJ240" s="232">
        <f t="shared" si="1187"/>
        <v>88.512307692307701</v>
      </c>
      <c r="BK240" s="233">
        <f t="shared" si="1188"/>
        <v>0</v>
      </c>
      <c r="BL240" s="232">
        <f t="shared" si="1189"/>
        <v>1770.2461538461539</v>
      </c>
      <c r="BM240" s="233">
        <f t="shared" si="1190"/>
        <v>0</v>
      </c>
      <c r="BN240" s="257">
        <v>40</v>
      </c>
      <c r="BO240" s="256">
        <v>60</v>
      </c>
      <c r="BP240" s="232">
        <f t="shared" si="1191"/>
        <v>40</v>
      </c>
      <c r="BQ240" s="233">
        <f t="shared" si="1192"/>
        <v>0</v>
      </c>
      <c r="BR240" s="257">
        <v>31</v>
      </c>
      <c r="BS240" s="444">
        <v>29</v>
      </c>
      <c r="BT240" s="232">
        <f t="shared" si="1193"/>
        <v>31</v>
      </c>
      <c r="BU240" s="233">
        <f t="shared" si="1194"/>
        <v>0</v>
      </c>
      <c r="BV240" s="257"/>
      <c r="BW240" s="444"/>
      <c r="BX240" s="232">
        <f t="shared" si="1195"/>
        <v>0</v>
      </c>
      <c r="BY240" s="233">
        <f t="shared" si="1196"/>
        <v>0</v>
      </c>
      <c r="BZ240" s="225">
        <f t="shared" si="1197"/>
        <v>71</v>
      </c>
      <c r="CA240" s="233">
        <f t="shared" si="1198"/>
        <v>89</v>
      </c>
      <c r="CB240" s="225">
        <f t="shared" si="1199"/>
        <v>71</v>
      </c>
      <c r="CC240" s="233">
        <f t="shared" si="1200"/>
        <v>0</v>
      </c>
      <c r="CD240" s="336">
        <v>5.5750000000000002</v>
      </c>
      <c r="CE240" s="445">
        <v>5.6833333333333336</v>
      </c>
      <c r="CF240" s="232">
        <f t="shared" si="1201"/>
        <v>223</v>
      </c>
      <c r="CG240" s="233">
        <f t="shared" si="1202"/>
        <v>341</v>
      </c>
      <c r="CH240" s="336">
        <v>5.419354838709677</v>
      </c>
      <c r="CI240" s="445">
        <v>5.0344827586206895</v>
      </c>
      <c r="CJ240" s="232">
        <f t="shared" si="1203"/>
        <v>168</v>
      </c>
      <c r="CK240" s="233">
        <f t="shared" si="1204"/>
        <v>146</v>
      </c>
      <c r="CL240" s="336"/>
      <c r="CM240" s="445"/>
      <c r="CN240" s="232">
        <f t="shared" si="1205"/>
        <v>0</v>
      </c>
      <c r="CO240" s="233">
        <f t="shared" si="1206"/>
        <v>0</v>
      </c>
      <c r="CP240" s="232">
        <f t="shared" si="1207"/>
        <v>5.507042253521127</v>
      </c>
      <c r="CQ240" s="546">
        <f t="shared" si="1208"/>
        <v>5.4719101123595504</v>
      </c>
      <c r="CR240" s="232">
        <f t="shared" si="1209"/>
        <v>391</v>
      </c>
      <c r="CS240" s="233">
        <f t="shared" si="1210"/>
        <v>487</v>
      </c>
      <c r="CT240" s="257">
        <v>99.81481481481481</v>
      </c>
      <c r="CU240" s="444"/>
      <c r="CV240" s="232">
        <f t="shared" si="1211"/>
        <v>3992.5925925925922</v>
      </c>
      <c r="CW240" s="233">
        <f t="shared" si="1212"/>
        <v>0</v>
      </c>
      <c r="CX240" s="257">
        <v>94.333333333333329</v>
      </c>
      <c r="CY240" s="444"/>
      <c r="CZ240" s="232">
        <f t="shared" si="1213"/>
        <v>2924.333333333333</v>
      </c>
      <c r="DA240" s="233">
        <f t="shared" si="1214"/>
        <v>0</v>
      </c>
      <c r="DB240" s="257"/>
      <c r="DC240" s="444"/>
      <c r="DD240" s="232">
        <f t="shared" si="1215"/>
        <v>0</v>
      </c>
      <c r="DE240" s="233">
        <f t="shared" si="1216"/>
        <v>0</v>
      </c>
      <c r="DF240" s="232">
        <f t="shared" si="1217"/>
        <v>97.421491914449646</v>
      </c>
      <c r="DG240" s="233">
        <f t="shared" si="1218"/>
        <v>0</v>
      </c>
      <c r="DH240" s="232">
        <f t="shared" si="1219"/>
        <v>6916.9259259259252</v>
      </c>
      <c r="DI240" s="233">
        <f t="shared" si="1220"/>
        <v>0</v>
      </c>
      <c r="DJ240" s="232">
        <f t="shared" si="1221"/>
        <v>91</v>
      </c>
      <c r="DK240" s="233">
        <f t="shared" si="1222"/>
        <v>105</v>
      </c>
      <c r="DL240" s="232">
        <f t="shared" si="1223"/>
        <v>91</v>
      </c>
      <c r="DM240" s="233">
        <f t="shared" si="1224"/>
        <v>0</v>
      </c>
      <c r="DN240" s="545">
        <f t="shared" si="1225"/>
        <v>5.0879120879120876</v>
      </c>
      <c r="DO240" s="546">
        <f t="shared" si="1226"/>
        <v>5.128571428571429</v>
      </c>
      <c r="DP240" s="232">
        <f t="shared" si="1227"/>
        <v>463</v>
      </c>
      <c r="DQ240" s="233">
        <f t="shared" si="1228"/>
        <v>538.5</v>
      </c>
      <c r="DR240" s="232">
        <f t="shared" si="1229"/>
        <v>95.46342944804482</v>
      </c>
      <c r="DS240" s="233">
        <f t="shared" si="1230"/>
        <v>0</v>
      </c>
      <c r="DT240" s="232">
        <f t="shared" si="1231"/>
        <v>8687.1720797720791</v>
      </c>
      <c r="DU240" s="233">
        <f t="shared" si="1232"/>
        <v>0</v>
      </c>
      <c r="DV240" s="257">
        <v>8</v>
      </c>
      <c r="DW240" s="256">
        <v>13</v>
      </c>
      <c r="DX240" s="232">
        <f t="shared" si="1233"/>
        <v>8</v>
      </c>
      <c r="DY240" s="233">
        <f t="shared" si="1234"/>
        <v>0</v>
      </c>
      <c r="DZ240" s="257">
        <v>14</v>
      </c>
      <c r="EA240" s="444">
        <v>15</v>
      </c>
      <c r="EB240" s="232">
        <f t="shared" si="1235"/>
        <v>14</v>
      </c>
      <c r="EC240" s="233">
        <f t="shared" si="1236"/>
        <v>0</v>
      </c>
      <c r="ED240" s="257">
        <v>1</v>
      </c>
      <c r="EE240" s="444">
        <v>1</v>
      </c>
      <c r="EF240" s="232">
        <f t="shared" si="1237"/>
        <v>0</v>
      </c>
      <c r="EG240" s="233">
        <f t="shared" si="1238"/>
        <v>0</v>
      </c>
      <c r="EH240" s="225">
        <f t="shared" si="1239"/>
        <v>23</v>
      </c>
      <c r="EI240" s="233">
        <f t="shared" si="1240"/>
        <v>29</v>
      </c>
      <c r="EJ240" s="225">
        <f t="shared" si="1241"/>
        <v>23</v>
      </c>
      <c r="EK240" s="233">
        <f t="shared" si="1242"/>
        <v>0</v>
      </c>
      <c r="EL240" s="336">
        <v>3.9375</v>
      </c>
      <c r="EM240" s="445">
        <v>4.2692307692307692</v>
      </c>
      <c r="EN240" s="232">
        <f t="shared" si="1243"/>
        <v>31.5</v>
      </c>
      <c r="EO240" s="233">
        <f t="shared" si="1244"/>
        <v>55.5</v>
      </c>
      <c r="EP240" s="336">
        <v>4.6111111111111107</v>
      </c>
      <c r="EQ240" s="445">
        <v>2.9333333333333331</v>
      </c>
      <c r="ER240" s="232">
        <f t="shared" si="1245"/>
        <v>64.555555555555543</v>
      </c>
      <c r="ES240" s="233">
        <f t="shared" si="1246"/>
        <v>44</v>
      </c>
      <c r="ET240" s="336">
        <v>2</v>
      </c>
      <c r="EU240" s="445">
        <v>3</v>
      </c>
      <c r="EV240" s="232">
        <f t="shared" si="1247"/>
        <v>2</v>
      </c>
      <c r="EW240" s="233">
        <f t="shared" si="1248"/>
        <v>3</v>
      </c>
      <c r="EX240" s="545">
        <f t="shared" si="1249"/>
        <v>4.2632850241545892</v>
      </c>
      <c r="EY240" s="546">
        <f t="shared" si="1250"/>
        <v>3.5344827586206895</v>
      </c>
      <c r="EZ240" s="232">
        <f t="shared" si="1251"/>
        <v>98.055555555555557</v>
      </c>
      <c r="FA240" s="233">
        <f t="shared" si="1252"/>
        <v>102.5</v>
      </c>
      <c r="FB240" s="257">
        <v>101.75</v>
      </c>
      <c r="FC240" s="444"/>
      <c r="FD240" s="232">
        <f t="shared" si="1253"/>
        <v>814</v>
      </c>
      <c r="FE240" s="233">
        <f t="shared" si="1254"/>
        <v>0</v>
      </c>
      <c r="FF240" s="257">
        <v>89.166666666666671</v>
      </c>
      <c r="FG240" s="444"/>
      <c r="FH240" s="232">
        <f t="shared" si="1255"/>
        <v>1248.3333333333335</v>
      </c>
      <c r="FI240" s="233">
        <f t="shared" si="1256"/>
        <v>0</v>
      </c>
      <c r="FJ240" s="257"/>
      <c r="FK240" s="444"/>
      <c r="FL240" s="232">
        <f t="shared" si="1257"/>
        <v>0</v>
      </c>
      <c r="FM240" s="233">
        <f t="shared" si="1258"/>
        <v>0</v>
      </c>
      <c r="FN240" s="232">
        <f t="shared" si="1259"/>
        <v>89.666666666666671</v>
      </c>
      <c r="FO240" s="233">
        <f t="shared" si="1260"/>
        <v>0</v>
      </c>
      <c r="FP240" s="232">
        <f t="shared" si="1261"/>
        <v>2062.3333333333335</v>
      </c>
      <c r="FQ240" s="233">
        <f t="shared" si="1262"/>
        <v>0</v>
      </c>
      <c r="FR240" s="254"/>
      <c r="FS240" s="253"/>
      <c r="FT240" s="232">
        <f t="shared" si="1263"/>
        <v>0</v>
      </c>
      <c r="FU240" s="233">
        <f t="shared" si="1264"/>
        <v>0</v>
      </c>
      <c r="FV240" s="254"/>
      <c r="FW240" s="253"/>
      <c r="FX240" s="232">
        <f t="shared" si="1265"/>
        <v>0</v>
      </c>
      <c r="FY240" s="233">
        <f t="shared" si="1266"/>
        <v>0</v>
      </c>
      <c r="FZ240" s="254"/>
      <c r="GA240" s="253"/>
      <c r="GB240" s="232">
        <f t="shared" si="1267"/>
        <v>0</v>
      </c>
      <c r="GC240" s="233">
        <f t="shared" si="1268"/>
        <v>0</v>
      </c>
      <c r="GD240" s="249">
        <f t="shared" si="1269"/>
        <v>62</v>
      </c>
      <c r="GE240" s="233">
        <f t="shared" si="1270"/>
        <v>87</v>
      </c>
      <c r="GF240" s="232">
        <f t="shared" si="1271"/>
        <v>62</v>
      </c>
      <c r="GG240" s="233">
        <f t="shared" si="1272"/>
        <v>0</v>
      </c>
      <c r="GH240" s="232">
        <f t="shared" si="1273"/>
        <v>298.5</v>
      </c>
      <c r="GI240" s="233">
        <f t="shared" si="1274"/>
        <v>443</v>
      </c>
      <c r="GJ240" s="232">
        <f t="shared" si="1275"/>
        <v>6022.4387464387455</v>
      </c>
      <c r="GK240" s="233" t="str">
        <f t="shared" si="1276"/>
        <v/>
      </c>
      <c r="GL240" s="249">
        <f t="shared" si="1277"/>
        <v>51</v>
      </c>
      <c r="GM240" s="233">
        <f t="shared" si="1278"/>
        <v>46</v>
      </c>
      <c r="GN240" s="232">
        <f t="shared" si="1279"/>
        <v>51</v>
      </c>
      <c r="GO240" s="233">
        <f t="shared" si="1280"/>
        <v>0</v>
      </c>
      <c r="GP240" s="232">
        <f t="shared" si="1281"/>
        <v>260.55555555555554</v>
      </c>
      <c r="GQ240" s="233">
        <f t="shared" si="1282"/>
        <v>195</v>
      </c>
      <c r="GR240" s="232">
        <f t="shared" si="1283"/>
        <v>4727.0666666666666</v>
      </c>
      <c r="GS240" s="233">
        <f t="shared" si="1284"/>
        <v>0</v>
      </c>
      <c r="GT240" s="249">
        <f t="shared" si="1285"/>
        <v>113</v>
      </c>
      <c r="GU240" s="233">
        <f t="shared" si="1286"/>
        <v>133</v>
      </c>
      <c r="GV240" s="232">
        <f t="shared" si="1287"/>
        <v>113</v>
      </c>
      <c r="GW240" s="233">
        <f t="shared" si="1288"/>
        <v>0</v>
      </c>
      <c r="GX240" s="232">
        <f t="shared" si="1289"/>
        <v>559.05555555555554</v>
      </c>
      <c r="GY240" s="233">
        <f t="shared" si="1290"/>
        <v>638</v>
      </c>
      <c r="GZ240" s="232">
        <f t="shared" si="1291"/>
        <v>10749.505413105413</v>
      </c>
      <c r="HA240" s="233" t="str">
        <f t="shared" si="1292"/>
        <v/>
      </c>
      <c r="HB240" s="249">
        <f t="shared" si="1293"/>
        <v>1</v>
      </c>
      <c r="HC240" s="233">
        <f t="shared" si="1294"/>
        <v>1</v>
      </c>
      <c r="HD240" s="232">
        <f t="shared" si="1295"/>
        <v>0</v>
      </c>
      <c r="HE240" s="233">
        <f t="shared" si="1296"/>
        <v>0</v>
      </c>
      <c r="HF240" s="232">
        <f t="shared" si="1297"/>
        <v>2</v>
      </c>
      <c r="HG240" s="233">
        <f t="shared" si="1298"/>
        <v>3</v>
      </c>
      <c r="HH240" s="232" t="str">
        <f t="shared" si="1299"/>
        <v/>
      </c>
      <c r="HI240" s="233" t="str">
        <f t="shared" si="1300"/>
        <v/>
      </c>
      <c r="HJ240" s="249">
        <f t="shared" si="1301"/>
        <v>561.05555555555554</v>
      </c>
      <c r="HK240" s="233">
        <f t="shared" si="1302"/>
        <v>641</v>
      </c>
      <c r="HL240" s="232">
        <f t="shared" si="1303"/>
        <v>10749.505413105413</v>
      </c>
      <c r="HM240" s="232" t="str">
        <f t="shared" si="1304"/>
        <v/>
      </c>
    </row>
    <row r="241" spans="1:221" ht="15">
      <c r="A241" s="439" t="s">
        <v>42</v>
      </c>
      <c r="B241" s="440" t="s">
        <v>898</v>
      </c>
      <c r="C241" s="441"/>
      <c r="D241" s="442">
        <v>198905</v>
      </c>
      <c r="E241" s="350">
        <v>10</v>
      </c>
      <c r="F241" s="332">
        <v>45</v>
      </c>
      <c r="G241" s="253">
        <v>66</v>
      </c>
      <c r="H241" s="254">
        <v>1</v>
      </c>
      <c r="I241" s="743">
        <v>3</v>
      </c>
      <c r="J241" s="232">
        <f t="shared" si="1156"/>
        <v>44</v>
      </c>
      <c r="K241" s="233">
        <f t="shared" si="1157"/>
        <v>63</v>
      </c>
      <c r="L241" s="333">
        <v>68.218120805369125</v>
      </c>
      <c r="M241" s="333">
        <v>68.218120805369125</v>
      </c>
      <c r="N241" s="232">
        <f t="shared" si="1155"/>
        <v>44</v>
      </c>
      <c r="O241" s="233">
        <f t="shared" si="1158"/>
        <v>63</v>
      </c>
      <c r="P241" s="232">
        <f t="shared" si="1159"/>
        <v>44</v>
      </c>
      <c r="Q241" s="233">
        <f t="shared" si="1160"/>
        <v>0</v>
      </c>
      <c r="R241" s="254"/>
      <c r="S241" s="443">
        <v>6</v>
      </c>
      <c r="T241" s="232">
        <f t="shared" si="1161"/>
        <v>0</v>
      </c>
      <c r="U241" s="233">
        <f t="shared" si="1162"/>
        <v>0</v>
      </c>
      <c r="V241" s="257">
        <v>1</v>
      </c>
      <c r="W241" s="444">
        <v>2</v>
      </c>
      <c r="X241" s="232">
        <f t="shared" si="1163"/>
        <v>1</v>
      </c>
      <c r="Y241" s="233">
        <f t="shared" si="1164"/>
        <v>0</v>
      </c>
      <c r="Z241" s="257"/>
      <c r="AA241" s="444"/>
      <c r="AB241" s="232">
        <f t="shared" si="1165"/>
        <v>0</v>
      </c>
      <c r="AC241" s="233">
        <f t="shared" si="1166"/>
        <v>0</v>
      </c>
      <c r="AD241" s="225">
        <f t="shared" si="1167"/>
        <v>1</v>
      </c>
      <c r="AE241" s="233">
        <f t="shared" si="1168"/>
        <v>8</v>
      </c>
      <c r="AF241" s="225">
        <f t="shared" si="1169"/>
        <v>1</v>
      </c>
      <c r="AG241" s="233">
        <f t="shared" si="1170"/>
        <v>0</v>
      </c>
      <c r="AH241" s="245"/>
      <c r="AI241" s="445">
        <v>3.0833333333333335</v>
      </c>
      <c r="AJ241" s="232">
        <f t="shared" si="1171"/>
        <v>0</v>
      </c>
      <c r="AK241" s="233">
        <f t="shared" si="1172"/>
        <v>18.5</v>
      </c>
      <c r="AL241" s="245">
        <v>3.5</v>
      </c>
      <c r="AM241" s="445">
        <v>2</v>
      </c>
      <c r="AN241" s="232">
        <f t="shared" si="1173"/>
        <v>3.5</v>
      </c>
      <c r="AO241" s="233">
        <f t="shared" si="1174"/>
        <v>4</v>
      </c>
      <c r="AP241" s="245"/>
      <c r="AQ241" s="445"/>
      <c r="AR241" s="232">
        <f t="shared" si="1175"/>
        <v>0</v>
      </c>
      <c r="AS241" s="233">
        <f t="shared" si="1176"/>
        <v>0</v>
      </c>
      <c r="AT241" s="545">
        <f t="shared" si="1177"/>
        <v>3.5</v>
      </c>
      <c r="AU241" s="546">
        <f t="shared" si="1178"/>
        <v>2.8125</v>
      </c>
      <c r="AV241" s="232">
        <f t="shared" si="1179"/>
        <v>3.5</v>
      </c>
      <c r="AW241" s="233">
        <f t="shared" si="1180"/>
        <v>22.5</v>
      </c>
      <c r="AX241" s="257"/>
      <c r="AY241" s="444"/>
      <c r="AZ241" s="232">
        <f t="shared" si="1181"/>
        <v>0</v>
      </c>
      <c r="BA241" s="233">
        <f t="shared" si="1182"/>
        <v>0</v>
      </c>
      <c r="BB241" s="257">
        <v>83</v>
      </c>
      <c r="BC241" s="444"/>
      <c r="BD241" s="232">
        <f t="shared" si="1183"/>
        <v>83</v>
      </c>
      <c r="BE241" s="233">
        <f t="shared" si="1184"/>
        <v>0</v>
      </c>
      <c r="BF241" s="254"/>
      <c r="BG241" s="253"/>
      <c r="BH241" s="232">
        <f t="shared" si="1185"/>
        <v>0</v>
      </c>
      <c r="BI241" s="233">
        <f t="shared" si="1186"/>
        <v>0</v>
      </c>
      <c r="BJ241" s="232">
        <f t="shared" si="1187"/>
        <v>83</v>
      </c>
      <c r="BK241" s="233">
        <f t="shared" si="1188"/>
        <v>0</v>
      </c>
      <c r="BL241" s="232">
        <f t="shared" si="1189"/>
        <v>83</v>
      </c>
      <c r="BM241" s="233">
        <f t="shared" si="1190"/>
        <v>0</v>
      </c>
      <c r="BN241" s="257">
        <v>19</v>
      </c>
      <c r="BO241" s="256">
        <v>17</v>
      </c>
      <c r="BP241" s="232">
        <f t="shared" si="1191"/>
        <v>19</v>
      </c>
      <c r="BQ241" s="233">
        <f t="shared" si="1192"/>
        <v>0</v>
      </c>
      <c r="BR241" s="257">
        <v>14</v>
      </c>
      <c r="BS241" s="444">
        <v>10</v>
      </c>
      <c r="BT241" s="232">
        <f t="shared" si="1193"/>
        <v>14</v>
      </c>
      <c r="BU241" s="233">
        <f t="shared" si="1194"/>
        <v>0</v>
      </c>
      <c r="BV241" s="257"/>
      <c r="BW241" s="444"/>
      <c r="BX241" s="232">
        <f t="shared" si="1195"/>
        <v>0</v>
      </c>
      <c r="BY241" s="233">
        <f t="shared" si="1196"/>
        <v>0</v>
      </c>
      <c r="BZ241" s="225">
        <f t="shared" si="1197"/>
        <v>33</v>
      </c>
      <c r="CA241" s="233">
        <f t="shared" si="1198"/>
        <v>27</v>
      </c>
      <c r="CB241" s="225">
        <f t="shared" si="1199"/>
        <v>33</v>
      </c>
      <c r="CC241" s="233">
        <f t="shared" si="1200"/>
        <v>0</v>
      </c>
      <c r="CD241" s="336">
        <v>4.0789473684210522</v>
      </c>
      <c r="CE241" s="445">
        <v>4.7352941176470589</v>
      </c>
      <c r="CF241" s="232">
        <f t="shared" si="1201"/>
        <v>77.499999999999986</v>
      </c>
      <c r="CG241" s="233">
        <f t="shared" si="1202"/>
        <v>80.5</v>
      </c>
      <c r="CH241" s="336">
        <v>7.1428571428571432</v>
      </c>
      <c r="CI241" s="445">
        <v>5.4</v>
      </c>
      <c r="CJ241" s="232">
        <f t="shared" si="1203"/>
        <v>100</v>
      </c>
      <c r="CK241" s="233">
        <f t="shared" si="1204"/>
        <v>54</v>
      </c>
      <c r="CL241" s="336"/>
      <c r="CM241" s="445"/>
      <c r="CN241" s="232">
        <f t="shared" si="1205"/>
        <v>0</v>
      </c>
      <c r="CO241" s="233">
        <f t="shared" si="1206"/>
        <v>0</v>
      </c>
      <c r="CP241" s="232">
        <f t="shared" si="1207"/>
        <v>5.3787878787878789</v>
      </c>
      <c r="CQ241" s="546">
        <f t="shared" si="1208"/>
        <v>4.9814814814814818</v>
      </c>
      <c r="CR241" s="232">
        <f t="shared" si="1209"/>
        <v>177.5</v>
      </c>
      <c r="CS241" s="233">
        <f t="shared" si="1210"/>
        <v>134.5</v>
      </c>
      <c r="CT241" s="257">
        <v>89.230769230769226</v>
      </c>
      <c r="CU241" s="444"/>
      <c r="CV241" s="232">
        <f t="shared" si="1211"/>
        <v>1695.3846153846152</v>
      </c>
      <c r="CW241" s="233">
        <f t="shared" si="1212"/>
        <v>0</v>
      </c>
      <c r="CX241" s="257">
        <v>96.769230769230774</v>
      </c>
      <c r="CY241" s="444"/>
      <c r="CZ241" s="232">
        <f t="shared" si="1213"/>
        <v>1354.7692307692309</v>
      </c>
      <c r="DA241" s="233">
        <f t="shared" si="1214"/>
        <v>0</v>
      </c>
      <c r="DB241" s="257"/>
      <c r="DC241" s="444"/>
      <c r="DD241" s="232">
        <f t="shared" si="1215"/>
        <v>0</v>
      </c>
      <c r="DE241" s="233">
        <f t="shared" si="1216"/>
        <v>0</v>
      </c>
      <c r="DF241" s="232">
        <f t="shared" si="1217"/>
        <v>92.428904428904431</v>
      </c>
      <c r="DG241" s="233">
        <f t="shared" si="1218"/>
        <v>0</v>
      </c>
      <c r="DH241" s="232">
        <f t="shared" si="1219"/>
        <v>3050.1538461538462</v>
      </c>
      <c r="DI241" s="233">
        <f t="shared" si="1220"/>
        <v>0</v>
      </c>
      <c r="DJ241" s="232">
        <f t="shared" si="1221"/>
        <v>34</v>
      </c>
      <c r="DK241" s="233">
        <f t="shared" si="1222"/>
        <v>35</v>
      </c>
      <c r="DL241" s="232">
        <f t="shared" si="1223"/>
        <v>34</v>
      </c>
      <c r="DM241" s="233">
        <f t="shared" si="1224"/>
        <v>0</v>
      </c>
      <c r="DN241" s="545">
        <f t="shared" si="1225"/>
        <v>5.3235294117647056</v>
      </c>
      <c r="DO241" s="546">
        <f t="shared" si="1226"/>
        <v>4.4857142857142858</v>
      </c>
      <c r="DP241" s="232">
        <f t="shared" si="1227"/>
        <v>181</v>
      </c>
      <c r="DQ241" s="233">
        <f t="shared" si="1228"/>
        <v>157</v>
      </c>
      <c r="DR241" s="232">
        <f t="shared" si="1229"/>
        <v>92.151583710407238</v>
      </c>
      <c r="DS241" s="233">
        <f t="shared" si="1230"/>
        <v>0</v>
      </c>
      <c r="DT241" s="232">
        <f t="shared" si="1231"/>
        <v>3133.1538461538462</v>
      </c>
      <c r="DU241" s="233">
        <f t="shared" si="1232"/>
        <v>0</v>
      </c>
      <c r="DV241" s="257">
        <v>4</v>
      </c>
      <c r="DW241" s="256">
        <v>11</v>
      </c>
      <c r="DX241" s="232">
        <f t="shared" si="1233"/>
        <v>4</v>
      </c>
      <c r="DY241" s="233">
        <f t="shared" si="1234"/>
        <v>0</v>
      </c>
      <c r="DZ241" s="257">
        <v>6</v>
      </c>
      <c r="EA241" s="444">
        <v>17</v>
      </c>
      <c r="EB241" s="232">
        <f t="shared" si="1235"/>
        <v>6</v>
      </c>
      <c r="EC241" s="233">
        <f t="shared" si="1236"/>
        <v>0</v>
      </c>
      <c r="ED241" s="257"/>
      <c r="EE241" s="444"/>
      <c r="EF241" s="232">
        <f t="shared" si="1237"/>
        <v>0</v>
      </c>
      <c r="EG241" s="233">
        <f t="shared" si="1238"/>
        <v>0</v>
      </c>
      <c r="EH241" s="225">
        <f t="shared" si="1239"/>
        <v>10</v>
      </c>
      <c r="EI241" s="233">
        <f t="shared" si="1240"/>
        <v>28</v>
      </c>
      <c r="EJ241" s="225">
        <f t="shared" si="1241"/>
        <v>10</v>
      </c>
      <c r="EK241" s="233">
        <f t="shared" si="1242"/>
        <v>0</v>
      </c>
      <c r="EL241" s="336">
        <v>2</v>
      </c>
      <c r="EM241" s="445">
        <v>3.5</v>
      </c>
      <c r="EN241" s="232">
        <f t="shared" si="1243"/>
        <v>8</v>
      </c>
      <c r="EO241" s="233">
        <f t="shared" si="1244"/>
        <v>38.5</v>
      </c>
      <c r="EP241" s="336">
        <v>3.5833333333333335</v>
      </c>
      <c r="EQ241" s="445">
        <v>3.5588235294117645</v>
      </c>
      <c r="ER241" s="232">
        <f t="shared" si="1245"/>
        <v>21.5</v>
      </c>
      <c r="ES241" s="233">
        <f t="shared" si="1246"/>
        <v>60.5</v>
      </c>
      <c r="ET241" s="336"/>
      <c r="EU241" s="445"/>
      <c r="EV241" s="232">
        <f t="shared" si="1247"/>
        <v>0</v>
      </c>
      <c r="EW241" s="233">
        <f t="shared" si="1248"/>
        <v>0</v>
      </c>
      <c r="EX241" s="545">
        <f t="shared" si="1249"/>
        <v>2.95</v>
      </c>
      <c r="EY241" s="546">
        <f t="shared" si="1250"/>
        <v>3.5357142857142856</v>
      </c>
      <c r="EZ241" s="232">
        <f t="shared" si="1251"/>
        <v>29.5</v>
      </c>
      <c r="FA241" s="233">
        <f t="shared" si="1252"/>
        <v>99</v>
      </c>
      <c r="FB241" s="257">
        <v>101.44444444444444</v>
      </c>
      <c r="FC241" s="444"/>
      <c r="FD241" s="232">
        <f t="shared" si="1253"/>
        <v>405.77777777777777</v>
      </c>
      <c r="FE241" s="233">
        <f t="shared" si="1254"/>
        <v>0</v>
      </c>
      <c r="FF241" s="257">
        <v>99.833333333333329</v>
      </c>
      <c r="FG241" s="444"/>
      <c r="FH241" s="232">
        <f t="shared" si="1255"/>
        <v>599</v>
      </c>
      <c r="FI241" s="233">
        <f t="shared" si="1256"/>
        <v>0</v>
      </c>
      <c r="FJ241" s="257"/>
      <c r="FK241" s="444"/>
      <c r="FL241" s="232">
        <f t="shared" si="1257"/>
        <v>0</v>
      </c>
      <c r="FM241" s="233">
        <f t="shared" si="1258"/>
        <v>0</v>
      </c>
      <c r="FN241" s="232">
        <f t="shared" si="1259"/>
        <v>100.47777777777779</v>
      </c>
      <c r="FO241" s="233">
        <f t="shared" si="1260"/>
        <v>0</v>
      </c>
      <c r="FP241" s="232">
        <f t="shared" si="1261"/>
        <v>1004.7777777777778</v>
      </c>
      <c r="FQ241" s="233">
        <f t="shared" si="1262"/>
        <v>0</v>
      </c>
      <c r="FR241" s="254"/>
      <c r="FS241" s="253"/>
      <c r="FT241" s="232">
        <f t="shared" si="1263"/>
        <v>0</v>
      </c>
      <c r="FU241" s="233">
        <f t="shared" si="1264"/>
        <v>0</v>
      </c>
      <c r="FV241" s="254"/>
      <c r="FW241" s="253"/>
      <c r="FX241" s="232">
        <f t="shared" si="1265"/>
        <v>0</v>
      </c>
      <c r="FY241" s="233">
        <f t="shared" si="1266"/>
        <v>0</v>
      </c>
      <c r="FZ241" s="254"/>
      <c r="GA241" s="253"/>
      <c r="GB241" s="232">
        <f t="shared" si="1267"/>
        <v>0</v>
      </c>
      <c r="GC241" s="233">
        <f t="shared" si="1268"/>
        <v>0</v>
      </c>
      <c r="GD241" s="249">
        <f t="shared" si="1269"/>
        <v>23</v>
      </c>
      <c r="GE241" s="233">
        <f t="shared" si="1270"/>
        <v>34</v>
      </c>
      <c r="GF241" s="232">
        <f t="shared" si="1271"/>
        <v>23</v>
      </c>
      <c r="GG241" s="233">
        <f t="shared" si="1272"/>
        <v>0</v>
      </c>
      <c r="GH241" s="232">
        <f t="shared" si="1273"/>
        <v>85.499999999999986</v>
      </c>
      <c r="GI241" s="233">
        <f t="shared" si="1274"/>
        <v>137.5</v>
      </c>
      <c r="GJ241" s="232">
        <f t="shared" si="1275"/>
        <v>2101.1623931623931</v>
      </c>
      <c r="GK241" s="233" t="str">
        <f t="shared" si="1276"/>
        <v/>
      </c>
      <c r="GL241" s="249">
        <f t="shared" si="1277"/>
        <v>21</v>
      </c>
      <c r="GM241" s="233">
        <f t="shared" si="1278"/>
        <v>29</v>
      </c>
      <c r="GN241" s="232">
        <f t="shared" si="1279"/>
        <v>21</v>
      </c>
      <c r="GO241" s="233">
        <f t="shared" si="1280"/>
        <v>0</v>
      </c>
      <c r="GP241" s="232">
        <f t="shared" si="1281"/>
        <v>125</v>
      </c>
      <c r="GQ241" s="233">
        <f t="shared" si="1282"/>
        <v>118.5</v>
      </c>
      <c r="GR241" s="232">
        <f t="shared" si="1283"/>
        <v>2036.7692307692309</v>
      </c>
      <c r="GS241" s="233">
        <f t="shared" si="1284"/>
        <v>0</v>
      </c>
      <c r="GT241" s="249">
        <f t="shared" si="1285"/>
        <v>44</v>
      </c>
      <c r="GU241" s="233">
        <f t="shared" si="1286"/>
        <v>63</v>
      </c>
      <c r="GV241" s="232">
        <f t="shared" si="1287"/>
        <v>44</v>
      </c>
      <c r="GW241" s="233">
        <f t="shared" si="1288"/>
        <v>0</v>
      </c>
      <c r="GX241" s="232">
        <f t="shared" si="1289"/>
        <v>210.5</v>
      </c>
      <c r="GY241" s="233">
        <f t="shared" si="1290"/>
        <v>256</v>
      </c>
      <c r="GZ241" s="232">
        <f t="shared" si="1291"/>
        <v>4137.931623931624</v>
      </c>
      <c r="HA241" s="233" t="str">
        <f t="shared" si="1292"/>
        <v/>
      </c>
      <c r="HB241" s="249">
        <f t="shared" si="1293"/>
        <v>0</v>
      </c>
      <c r="HC241" s="233">
        <f t="shared" si="1294"/>
        <v>0</v>
      </c>
      <c r="HD241" s="232">
        <f t="shared" si="1295"/>
        <v>0</v>
      </c>
      <c r="HE241" s="233">
        <f t="shared" si="1296"/>
        <v>0</v>
      </c>
      <c r="HF241" s="232" t="str">
        <f t="shared" si="1297"/>
        <v/>
      </c>
      <c r="HG241" s="233" t="str">
        <f t="shared" si="1298"/>
        <v/>
      </c>
      <c r="HH241" s="232" t="str">
        <f t="shared" si="1299"/>
        <v/>
      </c>
      <c r="HI241" s="233" t="str">
        <f t="shared" si="1300"/>
        <v/>
      </c>
      <c r="HJ241" s="249">
        <f t="shared" si="1301"/>
        <v>210.5</v>
      </c>
      <c r="HK241" s="233">
        <f t="shared" si="1302"/>
        <v>256</v>
      </c>
      <c r="HL241" s="232">
        <f t="shared" si="1303"/>
        <v>4137.931623931624</v>
      </c>
      <c r="HM241" s="232" t="str">
        <f t="shared" si="1304"/>
        <v/>
      </c>
    </row>
    <row r="242" spans="1:221" ht="15">
      <c r="A242" s="448" t="s">
        <v>42</v>
      </c>
      <c r="B242" s="446" t="s">
        <v>899</v>
      </c>
      <c r="C242" s="447"/>
      <c r="D242" s="442">
        <v>198914</v>
      </c>
      <c r="E242" s="350">
        <v>10</v>
      </c>
      <c r="F242" s="332">
        <v>94</v>
      </c>
      <c r="G242" s="253">
        <v>83</v>
      </c>
      <c r="H242" s="254">
        <v>0</v>
      </c>
      <c r="I242" s="743">
        <v>1</v>
      </c>
      <c r="J242" s="232">
        <f t="shared" si="1156"/>
        <v>94</v>
      </c>
      <c r="K242" s="233">
        <f t="shared" si="1157"/>
        <v>82</v>
      </c>
      <c r="L242" s="333">
        <v>68.132611637347765</v>
      </c>
      <c r="M242" s="333">
        <v>68.132611637347765</v>
      </c>
      <c r="N242" s="232">
        <f t="shared" si="1155"/>
        <v>94</v>
      </c>
      <c r="O242" s="233">
        <f t="shared" si="1158"/>
        <v>82</v>
      </c>
      <c r="P242" s="232">
        <f t="shared" si="1159"/>
        <v>94</v>
      </c>
      <c r="Q242" s="233">
        <f t="shared" si="1160"/>
        <v>0</v>
      </c>
      <c r="R242" s="254">
        <v>15</v>
      </c>
      <c r="S242" s="443">
        <v>14</v>
      </c>
      <c r="T242" s="232">
        <f t="shared" si="1161"/>
        <v>15</v>
      </c>
      <c r="U242" s="233">
        <f t="shared" si="1162"/>
        <v>0</v>
      </c>
      <c r="V242" s="257">
        <v>16</v>
      </c>
      <c r="W242" s="444">
        <v>12</v>
      </c>
      <c r="X242" s="232">
        <f t="shared" si="1163"/>
        <v>16</v>
      </c>
      <c r="Y242" s="233">
        <f t="shared" si="1164"/>
        <v>0</v>
      </c>
      <c r="Z242" s="257">
        <v>1</v>
      </c>
      <c r="AA242" s="444"/>
      <c r="AB242" s="232">
        <f t="shared" si="1165"/>
        <v>1</v>
      </c>
      <c r="AC242" s="233">
        <f t="shared" si="1166"/>
        <v>0</v>
      </c>
      <c r="AD242" s="225">
        <f t="shared" si="1167"/>
        <v>32</v>
      </c>
      <c r="AE242" s="233">
        <f t="shared" si="1168"/>
        <v>26</v>
      </c>
      <c r="AF242" s="225">
        <f t="shared" si="1169"/>
        <v>32</v>
      </c>
      <c r="AG242" s="233">
        <f t="shared" si="1170"/>
        <v>0</v>
      </c>
      <c r="AH242" s="245">
        <v>2.6333333333333333</v>
      </c>
      <c r="AI242" s="445">
        <v>2.6785714285714284</v>
      </c>
      <c r="AJ242" s="232">
        <f t="shared" si="1171"/>
        <v>39.5</v>
      </c>
      <c r="AK242" s="233">
        <f t="shared" si="1172"/>
        <v>37.5</v>
      </c>
      <c r="AL242" s="245">
        <v>4.375</v>
      </c>
      <c r="AM242" s="445">
        <v>3.4583333333333335</v>
      </c>
      <c r="AN242" s="232">
        <f t="shared" si="1173"/>
        <v>70</v>
      </c>
      <c r="AO242" s="233">
        <f t="shared" si="1174"/>
        <v>41.5</v>
      </c>
      <c r="AP242" s="245">
        <v>1</v>
      </c>
      <c r="AQ242" s="445"/>
      <c r="AR242" s="232">
        <f t="shared" si="1175"/>
        <v>1</v>
      </c>
      <c r="AS242" s="233">
        <f t="shared" si="1176"/>
        <v>0</v>
      </c>
      <c r="AT242" s="545">
        <f t="shared" si="1177"/>
        <v>3.453125</v>
      </c>
      <c r="AU242" s="546">
        <f t="shared" si="1178"/>
        <v>3.0384615384615383</v>
      </c>
      <c r="AV242" s="232">
        <f t="shared" si="1179"/>
        <v>110.5</v>
      </c>
      <c r="AW242" s="233">
        <f t="shared" si="1180"/>
        <v>79</v>
      </c>
      <c r="AX242" s="257">
        <v>72.9375</v>
      </c>
      <c r="AY242" s="444"/>
      <c r="AZ242" s="232">
        <f t="shared" si="1181"/>
        <v>1094.0625</v>
      </c>
      <c r="BA242" s="233">
        <f t="shared" si="1182"/>
        <v>0</v>
      </c>
      <c r="BB242" s="257">
        <v>93</v>
      </c>
      <c r="BC242" s="444"/>
      <c r="BD242" s="232">
        <f t="shared" si="1183"/>
        <v>1488</v>
      </c>
      <c r="BE242" s="233">
        <f t="shared" si="1184"/>
        <v>0</v>
      </c>
      <c r="BF242" s="254">
        <v>79</v>
      </c>
      <c r="BG242" s="253"/>
      <c r="BH242" s="232">
        <f t="shared" si="1185"/>
        <v>79</v>
      </c>
      <c r="BI242" s="233">
        <f t="shared" si="1186"/>
        <v>0</v>
      </c>
      <c r="BJ242" s="232">
        <f t="shared" si="1187"/>
        <v>83.158203125</v>
      </c>
      <c r="BK242" s="233">
        <f t="shared" si="1188"/>
        <v>0</v>
      </c>
      <c r="BL242" s="232">
        <f t="shared" si="1189"/>
        <v>2661.0625</v>
      </c>
      <c r="BM242" s="233">
        <f t="shared" si="1190"/>
        <v>0</v>
      </c>
      <c r="BN242" s="257">
        <v>16</v>
      </c>
      <c r="BO242" s="256">
        <v>10</v>
      </c>
      <c r="BP242" s="232">
        <f t="shared" si="1191"/>
        <v>16</v>
      </c>
      <c r="BQ242" s="233">
        <f t="shared" si="1192"/>
        <v>0</v>
      </c>
      <c r="BR242" s="257">
        <v>36</v>
      </c>
      <c r="BS242" s="444">
        <v>35</v>
      </c>
      <c r="BT242" s="232">
        <f t="shared" si="1193"/>
        <v>36</v>
      </c>
      <c r="BU242" s="233">
        <f t="shared" si="1194"/>
        <v>0</v>
      </c>
      <c r="BV242" s="257">
        <v>3</v>
      </c>
      <c r="BW242" s="444">
        <v>1</v>
      </c>
      <c r="BX242" s="232">
        <f t="shared" si="1195"/>
        <v>3</v>
      </c>
      <c r="BY242" s="233">
        <f t="shared" si="1196"/>
        <v>0</v>
      </c>
      <c r="BZ242" s="225">
        <f t="shared" si="1197"/>
        <v>55</v>
      </c>
      <c r="CA242" s="233">
        <f t="shared" si="1198"/>
        <v>46</v>
      </c>
      <c r="CB242" s="225">
        <f t="shared" si="1199"/>
        <v>55</v>
      </c>
      <c r="CC242" s="233">
        <f t="shared" si="1200"/>
        <v>0</v>
      </c>
      <c r="CD242" s="336">
        <v>4.46875</v>
      </c>
      <c r="CE242" s="445">
        <v>5.15</v>
      </c>
      <c r="CF242" s="232">
        <f t="shared" si="1201"/>
        <v>71.5</v>
      </c>
      <c r="CG242" s="233">
        <f t="shared" si="1202"/>
        <v>51.5</v>
      </c>
      <c r="CH242" s="336">
        <v>4.9305555555555554</v>
      </c>
      <c r="CI242" s="445">
        <v>4.6428571428571432</v>
      </c>
      <c r="CJ242" s="232">
        <f t="shared" si="1203"/>
        <v>177.5</v>
      </c>
      <c r="CK242" s="233">
        <f t="shared" si="1204"/>
        <v>162.5</v>
      </c>
      <c r="CL242" s="336">
        <v>4</v>
      </c>
      <c r="CM242" s="445">
        <v>8</v>
      </c>
      <c r="CN242" s="232">
        <f t="shared" si="1205"/>
        <v>12</v>
      </c>
      <c r="CO242" s="233">
        <f t="shared" si="1206"/>
        <v>8</v>
      </c>
      <c r="CP242" s="232">
        <f t="shared" si="1207"/>
        <v>4.7454545454545451</v>
      </c>
      <c r="CQ242" s="546">
        <f t="shared" si="1208"/>
        <v>4.8260869565217392</v>
      </c>
      <c r="CR242" s="232">
        <f t="shared" si="1209"/>
        <v>261</v>
      </c>
      <c r="CS242" s="233">
        <f t="shared" si="1210"/>
        <v>222</v>
      </c>
      <c r="CT242" s="257">
        <v>83.38095238095238</v>
      </c>
      <c r="CU242" s="444"/>
      <c r="CV242" s="232">
        <f t="shared" si="1211"/>
        <v>1334.0952380952381</v>
      </c>
      <c r="CW242" s="233">
        <f t="shared" si="1212"/>
        <v>0</v>
      </c>
      <c r="CX242" s="257">
        <v>75.63636363636364</v>
      </c>
      <c r="CY242" s="444"/>
      <c r="CZ242" s="232">
        <f t="shared" si="1213"/>
        <v>2722.909090909091</v>
      </c>
      <c r="DA242" s="233">
        <f t="shared" si="1214"/>
        <v>0</v>
      </c>
      <c r="DB242" s="257">
        <v>80.5</v>
      </c>
      <c r="DC242" s="444"/>
      <c r="DD242" s="232">
        <f t="shared" si="1215"/>
        <v>241.5</v>
      </c>
      <c r="DE242" s="233">
        <f t="shared" si="1216"/>
        <v>0</v>
      </c>
      <c r="DF242" s="232">
        <f t="shared" si="1217"/>
        <v>78.15462416371507</v>
      </c>
      <c r="DG242" s="233">
        <f t="shared" si="1218"/>
        <v>0</v>
      </c>
      <c r="DH242" s="232">
        <f t="shared" si="1219"/>
        <v>4298.5043290043286</v>
      </c>
      <c r="DI242" s="233">
        <f t="shared" si="1220"/>
        <v>0</v>
      </c>
      <c r="DJ242" s="232">
        <f t="shared" si="1221"/>
        <v>87</v>
      </c>
      <c r="DK242" s="233">
        <f t="shared" si="1222"/>
        <v>72</v>
      </c>
      <c r="DL242" s="232">
        <f t="shared" si="1223"/>
        <v>87</v>
      </c>
      <c r="DM242" s="233">
        <f t="shared" si="1224"/>
        <v>0</v>
      </c>
      <c r="DN242" s="545">
        <f t="shared" si="1225"/>
        <v>4.2701149425287355</v>
      </c>
      <c r="DO242" s="546">
        <f t="shared" si="1226"/>
        <v>4.1805555555555554</v>
      </c>
      <c r="DP242" s="232">
        <f t="shared" si="1227"/>
        <v>371.5</v>
      </c>
      <c r="DQ242" s="233">
        <f t="shared" si="1228"/>
        <v>301</v>
      </c>
      <c r="DR242" s="232">
        <f t="shared" si="1229"/>
        <v>79.995021023038262</v>
      </c>
      <c r="DS242" s="233">
        <f t="shared" si="1230"/>
        <v>0</v>
      </c>
      <c r="DT242" s="232">
        <f t="shared" si="1231"/>
        <v>6959.5668290043286</v>
      </c>
      <c r="DU242" s="233">
        <f t="shared" si="1232"/>
        <v>0</v>
      </c>
      <c r="DV242" s="257">
        <v>3</v>
      </c>
      <c r="DW242" s="256">
        <v>3</v>
      </c>
      <c r="DX242" s="232">
        <f t="shared" si="1233"/>
        <v>3</v>
      </c>
      <c r="DY242" s="233">
        <f t="shared" si="1234"/>
        <v>0</v>
      </c>
      <c r="DZ242" s="257">
        <v>4</v>
      </c>
      <c r="EA242" s="444">
        <v>7</v>
      </c>
      <c r="EB242" s="232">
        <f t="shared" si="1235"/>
        <v>4</v>
      </c>
      <c r="EC242" s="233">
        <f t="shared" si="1236"/>
        <v>0</v>
      </c>
      <c r="ED242" s="257"/>
      <c r="EE242" s="444"/>
      <c r="EF242" s="232">
        <f t="shared" si="1237"/>
        <v>0</v>
      </c>
      <c r="EG242" s="233">
        <f t="shared" si="1238"/>
        <v>0</v>
      </c>
      <c r="EH242" s="225">
        <f t="shared" si="1239"/>
        <v>7</v>
      </c>
      <c r="EI242" s="233">
        <f t="shared" si="1240"/>
        <v>10</v>
      </c>
      <c r="EJ242" s="225">
        <f t="shared" si="1241"/>
        <v>7</v>
      </c>
      <c r="EK242" s="233">
        <f t="shared" si="1242"/>
        <v>0</v>
      </c>
      <c r="EL242" s="336">
        <v>2.3333333333333335</v>
      </c>
      <c r="EM242" s="445">
        <v>1.8333333333333333</v>
      </c>
      <c r="EN242" s="232">
        <f t="shared" si="1243"/>
        <v>7</v>
      </c>
      <c r="EO242" s="233">
        <f t="shared" si="1244"/>
        <v>5.5</v>
      </c>
      <c r="EP242" s="336">
        <v>8.5</v>
      </c>
      <c r="EQ242" s="445">
        <v>4.5714285714285712</v>
      </c>
      <c r="ER242" s="232">
        <f t="shared" si="1245"/>
        <v>34</v>
      </c>
      <c r="ES242" s="233">
        <f t="shared" si="1246"/>
        <v>32</v>
      </c>
      <c r="ET242" s="336"/>
      <c r="EU242" s="445"/>
      <c r="EV242" s="232">
        <f t="shared" si="1247"/>
        <v>0</v>
      </c>
      <c r="EW242" s="233">
        <f t="shared" si="1248"/>
        <v>0</v>
      </c>
      <c r="EX242" s="545">
        <f t="shared" si="1249"/>
        <v>5.8571428571428568</v>
      </c>
      <c r="EY242" s="546">
        <f t="shared" si="1250"/>
        <v>3.75</v>
      </c>
      <c r="EZ242" s="232">
        <f t="shared" si="1251"/>
        <v>41</v>
      </c>
      <c r="FA242" s="233">
        <f t="shared" si="1252"/>
        <v>37.5</v>
      </c>
      <c r="FB242" s="257">
        <v>54</v>
      </c>
      <c r="FC242" s="444"/>
      <c r="FD242" s="232">
        <f t="shared" si="1253"/>
        <v>162</v>
      </c>
      <c r="FE242" s="233">
        <f t="shared" si="1254"/>
        <v>0</v>
      </c>
      <c r="FF242" s="257">
        <v>77.5</v>
      </c>
      <c r="FG242" s="444"/>
      <c r="FH242" s="232">
        <f t="shared" si="1255"/>
        <v>310</v>
      </c>
      <c r="FI242" s="233">
        <f t="shared" si="1256"/>
        <v>0</v>
      </c>
      <c r="FJ242" s="257"/>
      <c r="FK242" s="444"/>
      <c r="FL242" s="232">
        <f t="shared" si="1257"/>
        <v>0</v>
      </c>
      <c r="FM242" s="233">
        <f t="shared" si="1258"/>
        <v>0</v>
      </c>
      <c r="FN242" s="232">
        <f t="shared" si="1259"/>
        <v>67.428571428571431</v>
      </c>
      <c r="FO242" s="233">
        <f t="shared" si="1260"/>
        <v>0</v>
      </c>
      <c r="FP242" s="232">
        <f t="shared" si="1261"/>
        <v>472</v>
      </c>
      <c r="FQ242" s="233">
        <f t="shared" si="1262"/>
        <v>0</v>
      </c>
      <c r="FR242" s="254"/>
      <c r="FS242" s="253"/>
      <c r="FT242" s="232">
        <f t="shared" si="1263"/>
        <v>0</v>
      </c>
      <c r="FU242" s="233">
        <f t="shared" si="1264"/>
        <v>0</v>
      </c>
      <c r="FV242" s="254"/>
      <c r="FW242" s="253"/>
      <c r="FX242" s="232">
        <f t="shared" si="1265"/>
        <v>0</v>
      </c>
      <c r="FY242" s="233">
        <f t="shared" si="1266"/>
        <v>0</v>
      </c>
      <c r="FZ242" s="254"/>
      <c r="GA242" s="253"/>
      <c r="GB242" s="232">
        <f t="shared" si="1267"/>
        <v>0</v>
      </c>
      <c r="GC242" s="233">
        <f t="shared" si="1268"/>
        <v>0</v>
      </c>
      <c r="GD242" s="249">
        <f t="shared" si="1269"/>
        <v>34</v>
      </c>
      <c r="GE242" s="233">
        <f t="shared" si="1270"/>
        <v>27</v>
      </c>
      <c r="GF242" s="232">
        <f t="shared" si="1271"/>
        <v>34</v>
      </c>
      <c r="GG242" s="233">
        <f t="shared" si="1272"/>
        <v>0</v>
      </c>
      <c r="GH242" s="232">
        <f t="shared" si="1273"/>
        <v>118</v>
      </c>
      <c r="GI242" s="233">
        <f t="shared" si="1274"/>
        <v>94.5</v>
      </c>
      <c r="GJ242" s="232">
        <f t="shared" si="1275"/>
        <v>2590.1577380952381</v>
      </c>
      <c r="GK242" s="233" t="str">
        <f t="shared" si="1276"/>
        <v/>
      </c>
      <c r="GL242" s="249">
        <f t="shared" si="1277"/>
        <v>56</v>
      </c>
      <c r="GM242" s="233">
        <f t="shared" si="1278"/>
        <v>54</v>
      </c>
      <c r="GN242" s="232">
        <f t="shared" si="1279"/>
        <v>56</v>
      </c>
      <c r="GO242" s="233">
        <f t="shared" si="1280"/>
        <v>0</v>
      </c>
      <c r="GP242" s="232">
        <f t="shared" si="1281"/>
        <v>281.5</v>
      </c>
      <c r="GQ242" s="233">
        <f t="shared" si="1282"/>
        <v>236</v>
      </c>
      <c r="GR242" s="232">
        <f t="shared" si="1283"/>
        <v>4520.909090909091</v>
      </c>
      <c r="GS242" s="233">
        <f t="shared" si="1284"/>
        <v>0</v>
      </c>
      <c r="GT242" s="249">
        <f t="shared" si="1285"/>
        <v>90</v>
      </c>
      <c r="GU242" s="233">
        <f t="shared" si="1286"/>
        <v>81</v>
      </c>
      <c r="GV242" s="232">
        <f t="shared" si="1287"/>
        <v>90</v>
      </c>
      <c r="GW242" s="233">
        <f t="shared" si="1288"/>
        <v>0</v>
      </c>
      <c r="GX242" s="232">
        <f t="shared" si="1289"/>
        <v>399.5</v>
      </c>
      <c r="GY242" s="233">
        <f t="shared" si="1290"/>
        <v>330.5</v>
      </c>
      <c r="GZ242" s="232">
        <f t="shared" si="1291"/>
        <v>7111.0668290043286</v>
      </c>
      <c r="HA242" s="233" t="str">
        <f t="shared" si="1292"/>
        <v/>
      </c>
      <c r="HB242" s="249">
        <f t="shared" si="1293"/>
        <v>4</v>
      </c>
      <c r="HC242" s="233">
        <f t="shared" si="1294"/>
        <v>1</v>
      </c>
      <c r="HD242" s="232">
        <f t="shared" si="1295"/>
        <v>4</v>
      </c>
      <c r="HE242" s="233">
        <f t="shared" si="1296"/>
        <v>0</v>
      </c>
      <c r="HF242" s="232">
        <f t="shared" si="1297"/>
        <v>13</v>
      </c>
      <c r="HG242" s="233">
        <f t="shared" si="1298"/>
        <v>8</v>
      </c>
      <c r="HH242" s="232">
        <f t="shared" si="1299"/>
        <v>320.5</v>
      </c>
      <c r="HI242" s="233" t="str">
        <f t="shared" si="1300"/>
        <v/>
      </c>
      <c r="HJ242" s="249">
        <f t="shared" si="1301"/>
        <v>412.5</v>
      </c>
      <c r="HK242" s="233">
        <f t="shared" si="1302"/>
        <v>338.5</v>
      </c>
      <c r="HL242" s="232">
        <f t="shared" si="1303"/>
        <v>7431.5668290043286</v>
      </c>
      <c r="HM242" s="232" t="str">
        <f t="shared" si="1304"/>
        <v/>
      </c>
    </row>
    <row r="243" spans="1:221" ht="15">
      <c r="A243" s="439" t="s">
        <v>42</v>
      </c>
      <c r="B243" s="440" t="s">
        <v>900</v>
      </c>
      <c r="C243" s="441"/>
      <c r="D243" s="442">
        <v>198923</v>
      </c>
      <c r="E243" s="350">
        <v>10</v>
      </c>
      <c r="F243" s="332">
        <v>99</v>
      </c>
      <c r="G243" s="253">
        <v>155</v>
      </c>
      <c r="H243" s="254">
        <v>3</v>
      </c>
      <c r="I243" s="743">
        <v>17</v>
      </c>
      <c r="J243" s="232">
        <f t="shared" si="1156"/>
        <v>96</v>
      </c>
      <c r="K243" s="233">
        <f t="shared" si="1157"/>
        <v>138</v>
      </c>
      <c r="L243" s="333">
        <v>67.054945054945051</v>
      </c>
      <c r="M243" s="333">
        <v>67.054945054945051</v>
      </c>
      <c r="N243" s="232">
        <f t="shared" si="1155"/>
        <v>96</v>
      </c>
      <c r="O243" s="233">
        <f t="shared" si="1158"/>
        <v>138</v>
      </c>
      <c r="P243" s="232">
        <f t="shared" si="1159"/>
        <v>96</v>
      </c>
      <c r="Q243" s="233">
        <f t="shared" si="1160"/>
        <v>0</v>
      </c>
      <c r="R243" s="254">
        <v>14</v>
      </c>
      <c r="S243" s="443">
        <v>10</v>
      </c>
      <c r="T243" s="232">
        <f t="shared" si="1161"/>
        <v>14</v>
      </c>
      <c r="U243" s="233">
        <f t="shared" si="1162"/>
        <v>0</v>
      </c>
      <c r="V243" s="257">
        <v>10</v>
      </c>
      <c r="W243" s="444">
        <v>13</v>
      </c>
      <c r="X243" s="232">
        <f t="shared" si="1163"/>
        <v>10</v>
      </c>
      <c r="Y243" s="233">
        <f t="shared" si="1164"/>
        <v>0</v>
      </c>
      <c r="Z243" s="257"/>
      <c r="AA243" s="444"/>
      <c r="AB243" s="232">
        <f t="shared" si="1165"/>
        <v>0</v>
      </c>
      <c r="AC243" s="233">
        <f t="shared" si="1166"/>
        <v>0</v>
      </c>
      <c r="AD243" s="225">
        <f t="shared" si="1167"/>
        <v>24</v>
      </c>
      <c r="AE243" s="233">
        <f t="shared" si="1168"/>
        <v>23</v>
      </c>
      <c r="AF243" s="225">
        <f t="shared" si="1169"/>
        <v>24</v>
      </c>
      <c r="AG243" s="233">
        <f t="shared" si="1170"/>
        <v>0</v>
      </c>
      <c r="AH243" s="245">
        <v>2</v>
      </c>
      <c r="AI243" s="445">
        <v>1.75</v>
      </c>
      <c r="AJ243" s="232">
        <f t="shared" si="1171"/>
        <v>28</v>
      </c>
      <c r="AK243" s="233">
        <f t="shared" si="1172"/>
        <v>17.5</v>
      </c>
      <c r="AL243" s="245">
        <v>2.25</v>
      </c>
      <c r="AM243" s="445">
        <v>2.7692307692307692</v>
      </c>
      <c r="AN243" s="232">
        <f t="shared" si="1173"/>
        <v>22.5</v>
      </c>
      <c r="AO243" s="233">
        <f t="shared" si="1174"/>
        <v>36</v>
      </c>
      <c r="AP243" s="245"/>
      <c r="AQ243" s="445"/>
      <c r="AR243" s="232">
        <f t="shared" si="1175"/>
        <v>0</v>
      </c>
      <c r="AS243" s="233">
        <f t="shared" si="1176"/>
        <v>0</v>
      </c>
      <c r="AT243" s="545">
        <f t="shared" si="1177"/>
        <v>2.1041666666666665</v>
      </c>
      <c r="AU243" s="546">
        <f t="shared" si="1178"/>
        <v>2.3260869565217392</v>
      </c>
      <c r="AV243" s="232">
        <f t="shared" si="1179"/>
        <v>50.5</v>
      </c>
      <c r="AW243" s="233">
        <f t="shared" si="1180"/>
        <v>53.5</v>
      </c>
      <c r="AX243" s="257">
        <v>93.75</v>
      </c>
      <c r="AY243" s="444"/>
      <c r="AZ243" s="232">
        <f t="shared" si="1181"/>
        <v>1312.5</v>
      </c>
      <c r="BA243" s="233">
        <f t="shared" si="1182"/>
        <v>0</v>
      </c>
      <c r="BB243" s="257">
        <v>91.333333333333329</v>
      </c>
      <c r="BC243" s="444"/>
      <c r="BD243" s="232">
        <f t="shared" si="1183"/>
        <v>913.33333333333326</v>
      </c>
      <c r="BE243" s="233">
        <f t="shared" si="1184"/>
        <v>0</v>
      </c>
      <c r="BF243" s="254">
        <v>69.222222222222229</v>
      </c>
      <c r="BG243" s="253"/>
      <c r="BH243" s="232">
        <f t="shared" si="1185"/>
        <v>0</v>
      </c>
      <c r="BI243" s="233">
        <f t="shared" si="1186"/>
        <v>0</v>
      </c>
      <c r="BJ243" s="232">
        <f t="shared" si="1187"/>
        <v>92.743055555555543</v>
      </c>
      <c r="BK243" s="233">
        <f t="shared" si="1188"/>
        <v>0</v>
      </c>
      <c r="BL243" s="232">
        <f t="shared" si="1189"/>
        <v>2225.833333333333</v>
      </c>
      <c r="BM243" s="233">
        <f t="shared" si="1190"/>
        <v>0</v>
      </c>
      <c r="BN243" s="257">
        <v>29</v>
      </c>
      <c r="BO243" s="256">
        <v>65</v>
      </c>
      <c r="BP243" s="232">
        <f t="shared" si="1191"/>
        <v>29</v>
      </c>
      <c r="BQ243" s="233">
        <f t="shared" si="1192"/>
        <v>0</v>
      </c>
      <c r="BR243" s="257">
        <v>27</v>
      </c>
      <c r="BS243" s="444">
        <v>36</v>
      </c>
      <c r="BT243" s="232">
        <f t="shared" si="1193"/>
        <v>27</v>
      </c>
      <c r="BU243" s="233">
        <f t="shared" si="1194"/>
        <v>0</v>
      </c>
      <c r="BV243" s="257"/>
      <c r="BW243" s="444"/>
      <c r="BX243" s="232">
        <f t="shared" si="1195"/>
        <v>0</v>
      </c>
      <c r="BY243" s="233">
        <f t="shared" si="1196"/>
        <v>0</v>
      </c>
      <c r="BZ243" s="225">
        <f t="shared" si="1197"/>
        <v>56</v>
      </c>
      <c r="CA243" s="233">
        <f t="shared" si="1198"/>
        <v>101</v>
      </c>
      <c r="CB243" s="225">
        <f t="shared" si="1199"/>
        <v>56</v>
      </c>
      <c r="CC243" s="233">
        <f t="shared" si="1200"/>
        <v>0</v>
      </c>
      <c r="CD243" s="336">
        <v>3.9482758620689653</v>
      </c>
      <c r="CE243" s="445">
        <v>3.2307692307692308</v>
      </c>
      <c r="CF243" s="232">
        <f t="shared" si="1201"/>
        <v>114.5</v>
      </c>
      <c r="CG243" s="233">
        <f t="shared" si="1202"/>
        <v>210</v>
      </c>
      <c r="CH243" s="336">
        <v>5.0555555555555554</v>
      </c>
      <c r="CI243" s="445">
        <v>4.2777777777777777</v>
      </c>
      <c r="CJ243" s="232">
        <f t="shared" si="1203"/>
        <v>136.5</v>
      </c>
      <c r="CK243" s="233">
        <f t="shared" si="1204"/>
        <v>154</v>
      </c>
      <c r="CL243" s="336"/>
      <c r="CM243" s="445"/>
      <c r="CN243" s="232">
        <f t="shared" si="1205"/>
        <v>0</v>
      </c>
      <c r="CO243" s="233">
        <f t="shared" si="1206"/>
        <v>0</v>
      </c>
      <c r="CP243" s="232">
        <f t="shared" si="1207"/>
        <v>4.4821428571428568</v>
      </c>
      <c r="CQ243" s="546">
        <f t="shared" si="1208"/>
        <v>3.6039603960396041</v>
      </c>
      <c r="CR243" s="232">
        <f t="shared" si="1209"/>
        <v>250.99999999999997</v>
      </c>
      <c r="CS243" s="233">
        <f t="shared" si="1210"/>
        <v>364</v>
      </c>
      <c r="CT243" s="257">
        <v>86.833333333333329</v>
      </c>
      <c r="CU243" s="444"/>
      <c r="CV243" s="232">
        <f t="shared" si="1211"/>
        <v>2518.1666666666665</v>
      </c>
      <c r="CW243" s="233">
        <f t="shared" si="1212"/>
        <v>0</v>
      </c>
      <c r="CX243" s="257">
        <v>86.733333333333334</v>
      </c>
      <c r="CY243" s="444"/>
      <c r="CZ243" s="232">
        <f t="shared" si="1213"/>
        <v>2341.8000000000002</v>
      </c>
      <c r="DA243" s="233">
        <f t="shared" si="1214"/>
        <v>0</v>
      </c>
      <c r="DB243" s="257">
        <v>77</v>
      </c>
      <c r="DC243" s="444"/>
      <c r="DD243" s="232">
        <f t="shared" si="1215"/>
        <v>0</v>
      </c>
      <c r="DE243" s="233">
        <f t="shared" si="1216"/>
        <v>0</v>
      </c>
      <c r="DF243" s="232">
        <f t="shared" si="1217"/>
        <v>86.785119047619062</v>
      </c>
      <c r="DG243" s="233">
        <f t="shared" si="1218"/>
        <v>0</v>
      </c>
      <c r="DH243" s="232">
        <f t="shared" si="1219"/>
        <v>4859.9666666666672</v>
      </c>
      <c r="DI243" s="233">
        <f t="shared" si="1220"/>
        <v>0</v>
      </c>
      <c r="DJ243" s="232">
        <f t="shared" si="1221"/>
        <v>80</v>
      </c>
      <c r="DK243" s="233">
        <f t="shared" si="1222"/>
        <v>124</v>
      </c>
      <c r="DL243" s="232">
        <f t="shared" si="1223"/>
        <v>80</v>
      </c>
      <c r="DM243" s="233">
        <f t="shared" si="1224"/>
        <v>0</v>
      </c>
      <c r="DN243" s="545">
        <f t="shared" si="1225"/>
        <v>3.7687499999999998</v>
      </c>
      <c r="DO243" s="546">
        <f t="shared" si="1226"/>
        <v>3.3669354838709675</v>
      </c>
      <c r="DP243" s="232">
        <f t="shared" si="1227"/>
        <v>301.5</v>
      </c>
      <c r="DQ243" s="233">
        <f t="shared" si="1228"/>
        <v>417.5</v>
      </c>
      <c r="DR243" s="232">
        <f t="shared" si="1229"/>
        <v>88.572500000000005</v>
      </c>
      <c r="DS243" s="233">
        <f t="shared" si="1230"/>
        <v>0</v>
      </c>
      <c r="DT243" s="232">
        <f t="shared" si="1231"/>
        <v>7085.8</v>
      </c>
      <c r="DU243" s="233">
        <f t="shared" si="1232"/>
        <v>0</v>
      </c>
      <c r="DV243" s="257">
        <v>8</v>
      </c>
      <c r="DW243" s="256">
        <v>8</v>
      </c>
      <c r="DX243" s="232">
        <f t="shared" si="1233"/>
        <v>8</v>
      </c>
      <c r="DY243" s="233">
        <f t="shared" si="1234"/>
        <v>0</v>
      </c>
      <c r="DZ243" s="257">
        <v>8</v>
      </c>
      <c r="EA243" s="444">
        <v>6</v>
      </c>
      <c r="EB243" s="232">
        <f t="shared" si="1235"/>
        <v>8</v>
      </c>
      <c r="EC243" s="233">
        <f t="shared" si="1236"/>
        <v>0</v>
      </c>
      <c r="ED243" s="257"/>
      <c r="EE243" s="444"/>
      <c r="EF243" s="232">
        <f t="shared" si="1237"/>
        <v>0</v>
      </c>
      <c r="EG243" s="233">
        <f t="shared" si="1238"/>
        <v>0</v>
      </c>
      <c r="EH243" s="225">
        <f t="shared" si="1239"/>
        <v>16</v>
      </c>
      <c r="EI243" s="233">
        <f t="shared" si="1240"/>
        <v>14</v>
      </c>
      <c r="EJ243" s="225">
        <f t="shared" si="1241"/>
        <v>16</v>
      </c>
      <c r="EK243" s="233">
        <f t="shared" si="1242"/>
        <v>0</v>
      </c>
      <c r="EL243" s="336">
        <v>2.5625</v>
      </c>
      <c r="EM243" s="445">
        <v>3.3125</v>
      </c>
      <c r="EN243" s="232">
        <f t="shared" si="1243"/>
        <v>20.5</v>
      </c>
      <c r="EO243" s="233">
        <f t="shared" si="1244"/>
        <v>26.5</v>
      </c>
      <c r="EP243" s="336">
        <v>4.7</v>
      </c>
      <c r="EQ243" s="445">
        <v>2.6666666666666665</v>
      </c>
      <c r="ER243" s="232">
        <f t="shared" si="1245"/>
        <v>37.6</v>
      </c>
      <c r="ES243" s="233">
        <f t="shared" si="1246"/>
        <v>16</v>
      </c>
      <c r="ET243" s="336"/>
      <c r="EU243" s="445"/>
      <c r="EV243" s="232">
        <f t="shared" si="1247"/>
        <v>0</v>
      </c>
      <c r="EW243" s="233">
        <f t="shared" si="1248"/>
        <v>0</v>
      </c>
      <c r="EX243" s="545">
        <f t="shared" si="1249"/>
        <v>3.6312500000000001</v>
      </c>
      <c r="EY243" s="546">
        <f t="shared" si="1250"/>
        <v>3.0357142857142856</v>
      </c>
      <c r="EZ243" s="232">
        <f t="shared" si="1251"/>
        <v>58.1</v>
      </c>
      <c r="FA243" s="233">
        <f t="shared" si="1252"/>
        <v>42.5</v>
      </c>
      <c r="FB243" s="257">
        <v>95.333333333333329</v>
      </c>
      <c r="FC243" s="444"/>
      <c r="FD243" s="232">
        <f t="shared" si="1253"/>
        <v>762.66666666666663</v>
      </c>
      <c r="FE243" s="233">
        <f t="shared" si="1254"/>
        <v>0</v>
      </c>
      <c r="FF243" s="257">
        <v>95.4</v>
      </c>
      <c r="FG243" s="444"/>
      <c r="FH243" s="232">
        <f t="shared" si="1255"/>
        <v>763.2</v>
      </c>
      <c r="FI243" s="233">
        <f t="shared" si="1256"/>
        <v>0</v>
      </c>
      <c r="FJ243" s="257"/>
      <c r="FK243" s="444"/>
      <c r="FL243" s="232">
        <f t="shared" si="1257"/>
        <v>0</v>
      </c>
      <c r="FM243" s="233">
        <f t="shared" si="1258"/>
        <v>0</v>
      </c>
      <c r="FN243" s="232">
        <f t="shared" si="1259"/>
        <v>95.366666666666674</v>
      </c>
      <c r="FO243" s="233">
        <f t="shared" si="1260"/>
        <v>0</v>
      </c>
      <c r="FP243" s="232">
        <f t="shared" si="1261"/>
        <v>1525.8666666666668</v>
      </c>
      <c r="FQ243" s="233">
        <f t="shared" si="1262"/>
        <v>0</v>
      </c>
      <c r="FR243" s="254"/>
      <c r="FS243" s="253"/>
      <c r="FT243" s="232">
        <f t="shared" si="1263"/>
        <v>0</v>
      </c>
      <c r="FU243" s="233">
        <f t="shared" si="1264"/>
        <v>0</v>
      </c>
      <c r="FV243" s="254"/>
      <c r="FW243" s="253"/>
      <c r="FX243" s="232">
        <f t="shared" si="1265"/>
        <v>0</v>
      </c>
      <c r="FY243" s="233">
        <f t="shared" si="1266"/>
        <v>0</v>
      </c>
      <c r="FZ243" s="254"/>
      <c r="GA243" s="253"/>
      <c r="GB243" s="232">
        <f t="shared" si="1267"/>
        <v>0</v>
      </c>
      <c r="GC243" s="233">
        <f t="shared" si="1268"/>
        <v>0</v>
      </c>
      <c r="GD243" s="249">
        <f t="shared" si="1269"/>
        <v>51</v>
      </c>
      <c r="GE243" s="233">
        <f t="shared" si="1270"/>
        <v>83</v>
      </c>
      <c r="GF243" s="232">
        <f t="shared" si="1271"/>
        <v>51</v>
      </c>
      <c r="GG243" s="233">
        <f t="shared" si="1272"/>
        <v>0</v>
      </c>
      <c r="GH243" s="232">
        <f t="shared" si="1273"/>
        <v>163</v>
      </c>
      <c r="GI243" s="233">
        <f t="shared" si="1274"/>
        <v>254</v>
      </c>
      <c r="GJ243" s="232">
        <f t="shared" si="1275"/>
        <v>4593.333333333333</v>
      </c>
      <c r="GK243" s="233" t="str">
        <f t="shared" si="1276"/>
        <v/>
      </c>
      <c r="GL243" s="249">
        <f t="shared" si="1277"/>
        <v>45</v>
      </c>
      <c r="GM243" s="233">
        <f t="shared" si="1278"/>
        <v>55</v>
      </c>
      <c r="GN243" s="232">
        <f t="shared" si="1279"/>
        <v>45</v>
      </c>
      <c r="GO243" s="233">
        <f t="shared" si="1280"/>
        <v>0</v>
      </c>
      <c r="GP243" s="232">
        <f t="shared" si="1281"/>
        <v>196.6</v>
      </c>
      <c r="GQ243" s="233">
        <f t="shared" si="1282"/>
        <v>206</v>
      </c>
      <c r="GR243" s="232">
        <f t="shared" si="1283"/>
        <v>4018.333333333333</v>
      </c>
      <c r="GS243" s="233">
        <f t="shared" si="1284"/>
        <v>0</v>
      </c>
      <c r="GT243" s="249">
        <f t="shared" si="1285"/>
        <v>96</v>
      </c>
      <c r="GU243" s="233">
        <f t="shared" si="1286"/>
        <v>138</v>
      </c>
      <c r="GV243" s="232">
        <f t="shared" si="1287"/>
        <v>96</v>
      </c>
      <c r="GW243" s="233">
        <f t="shared" si="1288"/>
        <v>0</v>
      </c>
      <c r="GX243" s="232">
        <f t="shared" si="1289"/>
        <v>359.6</v>
      </c>
      <c r="GY243" s="233">
        <f t="shared" si="1290"/>
        <v>460</v>
      </c>
      <c r="GZ243" s="232">
        <f t="shared" si="1291"/>
        <v>8611.6666666666661</v>
      </c>
      <c r="HA243" s="233" t="str">
        <f t="shared" si="1292"/>
        <v/>
      </c>
      <c r="HB243" s="249">
        <f t="shared" si="1293"/>
        <v>0</v>
      </c>
      <c r="HC243" s="233">
        <f t="shared" si="1294"/>
        <v>0</v>
      </c>
      <c r="HD243" s="232">
        <f t="shared" si="1295"/>
        <v>0</v>
      </c>
      <c r="HE243" s="233">
        <f t="shared" si="1296"/>
        <v>0</v>
      </c>
      <c r="HF243" s="232" t="str">
        <f t="shared" si="1297"/>
        <v/>
      </c>
      <c r="HG243" s="233" t="str">
        <f t="shared" si="1298"/>
        <v/>
      </c>
      <c r="HH243" s="232" t="str">
        <f t="shared" si="1299"/>
        <v/>
      </c>
      <c r="HI243" s="233" t="str">
        <f t="shared" si="1300"/>
        <v/>
      </c>
      <c r="HJ243" s="249">
        <f t="shared" si="1301"/>
        <v>359.6</v>
      </c>
      <c r="HK243" s="233">
        <f t="shared" si="1302"/>
        <v>460</v>
      </c>
      <c r="HL243" s="232">
        <f t="shared" si="1303"/>
        <v>8611.6666666666679</v>
      </c>
      <c r="HM243" s="232" t="str">
        <f t="shared" si="1304"/>
        <v/>
      </c>
    </row>
    <row r="244" spans="1:221" ht="15">
      <c r="A244" s="439" t="s">
        <v>42</v>
      </c>
      <c r="B244" s="440" t="s">
        <v>901</v>
      </c>
      <c r="C244" s="441"/>
      <c r="D244" s="442">
        <v>199023</v>
      </c>
      <c r="E244" s="350">
        <v>10</v>
      </c>
      <c r="F244" s="332">
        <v>73</v>
      </c>
      <c r="G244" s="253">
        <v>77</v>
      </c>
      <c r="H244" s="254">
        <v>3</v>
      </c>
      <c r="I244" s="743">
        <v>4</v>
      </c>
      <c r="J244" s="232">
        <f t="shared" si="1156"/>
        <v>70</v>
      </c>
      <c r="K244" s="233">
        <f t="shared" si="1157"/>
        <v>73</v>
      </c>
      <c r="L244" s="333">
        <v>68.252427184466015</v>
      </c>
      <c r="M244" s="333">
        <v>68.252427184466015</v>
      </c>
      <c r="N244" s="232">
        <f t="shared" si="1155"/>
        <v>70</v>
      </c>
      <c r="O244" s="233">
        <f t="shared" si="1158"/>
        <v>73</v>
      </c>
      <c r="P244" s="232">
        <f t="shared" si="1159"/>
        <v>70</v>
      </c>
      <c r="Q244" s="233">
        <f t="shared" si="1160"/>
        <v>0</v>
      </c>
      <c r="R244" s="254">
        <v>6</v>
      </c>
      <c r="S244" s="443">
        <v>9</v>
      </c>
      <c r="T244" s="232">
        <f t="shared" si="1161"/>
        <v>6</v>
      </c>
      <c r="U244" s="233">
        <f t="shared" si="1162"/>
        <v>0</v>
      </c>
      <c r="V244" s="257"/>
      <c r="W244" s="444">
        <v>4</v>
      </c>
      <c r="X244" s="232">
        <f t="shared" si="1163"/>
        <v>0</v>
      </c>
      <c r="Y244" s="233">
        <f t="shared" si="1164"/>
        <v>0</v>
      </c>
      <c r="Z244" s="257"/>
      <c r="AA244" s="444">
        <v>1</v>
      </c>
      <c r="AB244" s="232">
        <f t="shared" si="1165"/>
        <v>0</v>
      </c>
      <c r="AC244" s="233">
        <f t="shared" si="1166"/>
        <v>0</v>
      </c>
      <c r="AD244" s="225">
        <f t="shared" si="1167"/>
        <v>6</v>
      </c>
      <c r="AE244" s="233">
        <f t="shared" si="1168"/>
        <v>14</v>
      </c>
      <c r="AF244" s="225">
        <f t="shared" si="1169"/>
        <v>6</v>
      </c>
      <c r="AG244" s="233">
        <f t="shared" si="1170"/>
        <v>0</v>
      </c>
      <c r="AH244" s="245">
        <v>2.6666666666666665</v>
      </c>
      <c r="AI244" s="445">
        <v>3.0555555555555554</v>
      </c>
      <c r="AJ244" s="232">
        <f t="shared" si="1171"/>
        <v>16</v>
      </c>
      <c r="AK244" s="233">
        <f t="shared" si="1172"/>
        <v>27.5</v>
      </c>
      <c r="AL244" s="245"/>
      <c r="AM244" s="445">
        <v>2.75</v>
      </c>
      <c r="AN244" s="232">
        <f t="shared" si="1173"/>
        <v>0</v>
      </c>
      <c r="AO244" s="233">
        <f t="shared" si="1174"/>
        <v>11</v>
      </c>
      <c r="AP244" s="245"/>
      <c r="AQ244" s="445">
        <v>3</v>
      </c>
      <c r="AR244" s="232">
        <f t="shared" si="1175"/>
        <v>0</v>
      </c>
      <c r="AS244" s="233">
        <f t="shared" si="1176"/>
        <v>3</v>
      </c>
      <c r="AT244" s="545">
        <f t="shared" si="1177"/>
        <v>2.6666666666666665</v>
      </c>
      <c r="AU244" s="546">
        <f t="shared" si="1178"/>
        <v>2.9642857142857144</v>
      </c>
      <c r="AV244" s="232">
        <f t="shared" si="1179"/>
        <v>16</v>
      </c>
      <c r="AW244" s="233">
        <f t="shared" si="1180"/>
        <v>41.5</v>
      </c>
      <c r="AX244" s="257">
        <v>93.9</v>
      </c>
      <c r="AY244" s="444"/>
      <c r="AZ244" s="232">
        <f t="shared" si="1181"/>
        <v>563.40000000000009</v>
      </c>
      <c r="BA244" s="233">
        <f t="shared" si="1182"/>
        <v>0</v>
      </c>
      <c r="BB244" s="257">
        <v>72.5</v>
      </c>
      <c r="BC244" s="444"/>
      <c r="BD244" s="232">
        <f t="shared" si="1183"/>
        <v>0</v>
      </c>
      <c r="BE244" s="233">
        <f t="shared" si="1184"/>
        <v>0</v>
      </c>
      <c r="BF244" s="254">
        <v>102</v>
      </c>
      <c r="BG244" s="253"/>
      <c r="BH244" s="232">
        <f t="shared" si="1185"/>
        <v>0</v>
      </c>
      <c r="BI244" s="233">
        <f t="shared" si="1186"/>
        <v>0</v>
      </c>
      <c r="BJ244" s="232">
        <f t="shared" si="1187"/>
        <v>93.90000000000002</v>
      </c>
      <c r="BK244" s="233">
        <f t="shared" si="1188"/>
        <v>0</v>
      </c>
      <c r="BL244" s="232">
        <f t="shared" si="1189"/>
        <v>563.40000000000009</v>
      </c>
      <c r="BM244" s="233">
        <f t="shared" si="1190"/>
        <v>0</v>
      </c>
      <c r="BN244" s="257">
        <v>20</v>
      </c>
      <c r="BO244" s="256">
        <v>17</v>
      </c>
      <c r="BP244" s="232">
        <f t="shared" si="1191"/>
        <v>20</v>
      </c>
      <c r="BQ244" s="233">
        <f t="shared" si="1192"/>
        <v>0</v>
      </c>
      <c r="BR244" s="257">
        <v>19</v>
      </c>
      <c r="BS244" s="444">
        <v>20</v>
      </c>
      <c r="BT244" s="232">
        <f t="shared" si="1193"/>
        <v>19</v>
      </c>
      <c r="BU244" s="233">
        <f t="shared" si="1194"/>
        <v>0</v>
      </c>
      <c r="BV244" s="257"/>
      <c r="BW244" s="444">
        <v>2</v>
      </c>
      <c r="BX244" s="232">
        <f t="shared" si="1195"/>
        <v>0</v>
      </c>
      <c r="BY244" s="233">
        <f t="shared" si="1196"/>
        <v>0</v>
      </c>
      <c r="BZ244" s="225">
        <f t="shared" si="1197"/>
        <v>39</v>
      </c>
      <c r="CA244" s="233">
        <f t="shared" si="1198"/>
        <v>39</v>
      </c>
      <c r="CB244" s="225">
        <f t="shared" si="1199"/>
        <v>39</v>
      </c>
      <c r="CC244" s="233">
        <f t="shared" si="1200"/>
        <v>0</v>
      </c>
      <c r="CD244" s="336">
        <v>3.9750000000000001</v>
      </c>
      <c r="CE244" s="445">
        <v>3.9411764705882355</v>
      </c>
      <c r="CF244" s="232">
        <f t="shared" si="1201"/>
        <v>79.5</v>
      </c>
      <c r="CG244" s="233">
        <f t="shared" si="1202"/>
        <v>67</v>
      </c>
      <c r="CH244" s="336">
        <v>5.9210526315789478</v>
      </c>
      <c r="CI244" s="445">
        <v>5.1749999999999998</v>
      </c>
      <c r="CJ244" s="232">
        <f t="shared" si="1203"/>
        <v>112.50000000000001</v>
      </c>
      <c r="CK244" s="233">
        <f t="shared" si="1204"/>
        <v>103.5</v>
      </c>
      <c r="CL244" s="336"/>
      <c r="CM244" s="445">
        <v>3</v>
      </c>
      <c r="CN244" s="232">
        <f t="shared" si="1205"/>
        <v>0</v>
      </c>
      <c r="CO244" s="233">
        <f t="shared" si="1206"/>
        <v>6</v>
      </c>
      <c r="CP244" s="232">
        <f t="shared" si="1207"/>
        <v>4.9230769230769234</v>
      </c>
      <c r="CQ244" s="546">
        <f t="shared" si="1208"/>
        <v>4.5256410256410255</v>
      </c>
      <c r="CR244" s="232">
        <f t="shared" si="1209"/>
        <v>192</v>
      </c>
      <c r="CS244" s="233">
        <f t="shared" si="1210"/>
        <v>176.5</v>
      </c>
      <c r="CT244" s="257">
        <v>87.80952380952381</v>
      </c>
      <c r="CU244" s="444"/>
      <c r="CV244" s="232">
        <f t="shared" si="1211"/>
        <v>1756.1904761904761</v>
      </c>
      <c r="CW244" s="233">
        <f t="shared" si="1212"/>
        <v>0</v>
      </c>
      <c r="CX244" s="257">
        <v>76.19047619047619</v>
      </c>
      <c r="CY244" s="444"/>
      <c r="CZ244" s="232">
        <f t="shared" si="1213"/>
        <v>1447.6190476190477</v>
      </c>
      <c r="DA244" s="233">
        <f t="shared" si="1214"/>
        <v>0</v>
      </c>
      <c r="DB244" s="257"/>
      <c r="DC244" s="444"/>
      <c r="DD244" s="232">
        <f t="shared" si="1215"/>
        <v>0</v>
      </c>
      <c r="DE244" s="233">
        <f t="shared" si="1216"/>
        <v>0</v>
      </c>
      <c r="DF244" s="232">
        <f t="shared" si="1217"/>
        <v>82.148962148962156</v>
      </c>
      <c r="DG244" s="233">
        <f t="shared" si="1218"/>
        <v>0</v>
      </c>
      <c r="DH244" s="232">
        <f t="shared" si="1219"/>
        <v>3203.8095238095239</v>
      </c>
      <c r="DI244" s="233">
        <f t="shared" si="1220"/>
        <v>0</v>
      </c>
      <c r="DJ244" s="232">
        <f t="shared" si="1221"/>
        <v>45</v>
      </c>
      <c r="DK244" s="233">
        <f t="shared" si="1222"/>
        <v>53</v>
      </c>
      <c r="DL244" s="232">
        <f t="shared" si="1223"/>
        <v>45</v>
      </c>
      <c r="DM244" s="233">
        <f t="shared" si="1224"/>
        <v>0</v>
      </c>
      <c r="DN244" s="545">
        <f t="shared" si="1225"/>
        <v>4.6222222222222218</v>
      </c>
      <c r="DO244" s="546">
        <f t="shared" si="1226"/>
        <v>4.1132075471698117</v>
      </c>
      <c r="DP244" s="232">
        <f t="shared" si="1227"/>
        <v>207.99999999999997</v>
      </c>
      <c r="DQ244" s="233">
        <f t="shared" si="1228"/>
        <v>218.00000000000003</v>
      </c>
      <c r="DR244" s="232">
        <f t="shared" si="1229"/>
        <v>83.715767195767199</v>
      </c>
      <c r="DS244" s="233">
        <f t="shared" si="1230"/>
        <v>0</v>
      </c>
      <c r="DT244" s="232">
        <f t="shared" si="1231"/>
        <v>3767.2095238095239</v>
      </c>
      <c r="DU244" s="233">
        <f t="shared" si="1232"/>
        <v>0</v>
      </c>
      <c r="DV244" s="257">
        <v>11</v>
      </c>
      <c r="DW244" s="256">
        <v>10</v>
      </c>
      <c r="DX244" s="232">
        <f t="shared" si="1233"/>
        <v>11</v>
      </c>
      <c r="DY244" s="233">
        <f t="shared" si="1234"/>
        <v>0</v>
      </c>
      <c r="DZ244" s="257">
        <v>14</v>
      </c>
      <c r="EA244" s="444">
        <v>9</v>
      </c>
      <c r="EB244" s="232">
        <f t="shared" si="1235"/>
        <v>14</v>
      </c>
      <c r="EC244" s="233">
        <f t="shared" si="1236"/>
        <v>0</v>
      </c>
      <c r="ED244" s="257"/>
      <c r="EE244" s="444">
        <v>1</v>
      </c>
      <c r="EF244" s="232">
        <f t="shared" si="1237"/>
        <v>0</v>
      </c>
      <c r="EG244" s="233">
        <f t="shared" si="1238"/>
        <v>0</v>
      </c>
      <c r="EH244" s="225">
        <f t="shared" si="1239"/>
        <v>25</v>
      </c>
      <c r="EI244" s="233">
        <f t="shared" si="1240"/>
        <v>20</v>
      </c>
      <c r="EJ244" s="225">
        <f t="shared" si="1241"/>
        <v>25</v>
      </c>
      <c r="EK244" s="233">
        <f t="shared" si="1242"/>
        <v>0</v>
      </c>
      <c r="EL244" s="336">
        <v>2.7272727272727271</v>
      </c>
      <c r="EM244" s="445">
        <v>2.5499999999999998</v>
      </c>
      <c r="EN244" s="232">
        <f t="shared" si="1243"/>
        <v>29.999999999999996</v>
      </c>
      <c r="EO244" s="233">
        <f t="shared" si="1244"/>
        <v>25.5</v>
      </c>
      <c r="EP244" s="336">
        <v>4.3571428571428568</v>
      </c>
      <c r="EQ244" s="445">
        <v>3.2222222222222223</v>
      </c>
      <c r="ER244" s="232">
        <f t="shared" si="1245"/>
        <v>60.999999999999993</v>
      </c>
      <c r="ES244" s="233">
        <f t="shared" si="1246"/>
        <v>29</v>
      </c>
      <c r="ET244" s="336"/>
      <c r="EU244" s="445">
        <v>1</v>
      </c>
      <c r="EV244" s="232">
        <f t="shared" si="1247"/>
        <v>0</v>
      </c>
      <c r="EW244" s="233">
        <f t="shared" si="1248"/>
        <v>1</v>
      </c>
      <c r="EX244" s="545">
        <f t="shared" si="1249"/>
        <v>3.6399999999999992</v>
      </c>
      <c r="EY244" s="546">
        <f t="shared" si="1250"/>
        <v>2.7749999999999999</v>
      </c>
      <c r="EZ244" s="232">
        <f t="shared" si="1251"/>
        <v>90.999999999999986</v>
      </c>
      <c r="FA244" s="233">
        <f t="shared" si="1252"/>
        <v>55.5</v>
      </c>
      <c r="FB244" s="257">
        <v>102.1875</v>
      </c>
      <c r="FC244" s="444"/>
      <c r="FD244" s="232">
        <f t="shared" si="1253"/>
        <v>1124.0625</v>
      </c>
      <c r="FE244" s="233">
        <f t="shared" si="1254"/>
        <v>0</v>
      </c>
      <c r="FF244" s="257">
        <v>89</v>
      </c>
      <c r="FG244" s="444"/>
      <c r="FH244" s="232">
        <f t="shared" si="1255"/>
        <v>1246</v>
      </c>
      <c r="FI244" s="233">
        <f t="shared" si="1256"/>
        <v>0</v>
      </c>
      <c r="FJ244" s="257">
        <v>62</v>
      </c>
      <c r="FK244" s="444"/>
      <c r="FL244" s="232">
        <f t="shared" si="1257"/>
        <v>0</v>
      </c>
      <c r="FM244" s="233">
        <f t="shared" si="1258"/>
        <v>0</v>
      </c>
      <c r="FN244" s="232">
        <f t="shared" si="1259"/>
        <v>94.802499999999995</v>
      </c>
      <c r="FO244" s="233">
        <f t="shared" si="1260"/>
        <v>0</v>
      </c>
      <c r="FP244" s="232">
        <f t="shared" si="1261"/>
        <v>2370.0625</v>
      </c>
      <c r="FQ244" s="233">
        <f t="shared" si="1262"/>
        <v>0</v>
      </c>
      <c r="FR244" s="254"/>
      <c r="FS244" s="253"/>
      <c r="FT244" s="232">
        <f t="shared" si="1263"/>
        <v>0</v>
      </c>
      <c r="FU244" s="233">
        <f t="shared" si="1264"/>
        <v>0</v>
      </c>
      <c r="FV244" s="254"/>
      <c r="FW244" s="253"/>
      <c r="FX244" s="232">
        <f t="shared" si="1265"/>
        <v>0</v>
      </c>
      <c r="FY244" s="233">
        <f t="shared" si="1266"/>
        <v>0</v>
      </c>
      <c r="FZ244" s="254"/>
      <c r="GA244" s="253"/>
      <c r="GB244" s="232">
        <f t="shared" si="1267"/>
        <v>0</v>
      </c>
      <c r="GC244" s="233">
        <f t="shared" si="1268"/>
        <v>0</v>
      </c>
      <c r="GD244" s="249">
        <f t="shared" si="1269"/>
        <v>37</v>
      </c>
      <c r="GE244" s="233">
        <f t="shared" si="1270"/>
        <v>36</v>
      </c>
      <c r="GF244" s="232">
        <f t="shared" si="1271"/>
        <v>37</v>
      </c>
      <c r="GG244" s="233">
        <f t="shared" si="1272"/>
        <v>0</v>
      </c>
      <c r="GH244" s="232">
        <f t="shared" si="1273"/>
        <v>125.5</v>
      </c>
      <c r="GI244" s="233">
        <f t="shared" si="1274"/>
        <v>120</v>
      </c>
      <c r="GJ244" s="232">
        <f t="shared" si="1275"/>
        <v>3443.6529761904762</v>
      </c>
      <c r="GK244" s="233" t="str">
        <f t="shared" si="1276"/>
        <v/>
      </c>
      <c r="GL244" s="249">
        <f t="shared" si="1277"/>
        <v>33</v>
      </c>
      <c r="GM244" s="233">
        <f t="shared" si="1278"/>
        <v>33</v>
      </c>
      <c r="GN244" s="232">
        <f t="shared" si="1279"/>
        <v>33</v>
      </c>
      <c r="GO244" s="233">
        <f t="shared" si="1280"/>
        <v>0</v>
      </c>
      <c r="GP244" s="232">
        <f t="shared" si="1281"/>
        <v>173.5</v>
      </c>
      <c r="GQ244" s="233">
        <f t="shared" si="1282"/>
        <v>143.5</v>
      </c>
      <c r="GR244" s="232">
        <f t="shared" si="1283"/>
        <v>2693.6190476190477</v>
      </c>
      <c r="GS244" s="233">
        <f t="shared" si="1284"/>
        <v>0</v>
      </c>
      <c r="GT244" s="249">
        <f t="shared" si="1285"/>
        <v>70</v>
      </c>
      <c r="GU244" s="233">
        <f t="shared" si="1286"/>
        <v>69</v>
      </c>
      <c r="GV244" s="232">
        <f t="shared" si="1287"/>
        <v>70</v>
      </c>
      <c r="GW244" s="233">
        <f t="shared" si="1288"/>
        <v>0</v>
      </c>
      <c r="GX244" s="232">
        <f t="shared" si="1289"/>
        <v>299</v>
      </c>
      <c r="GY244" s="233">
        <f t="shared" si="1290"/>
        <v>263.5</v>
      </c>
      <c r="GZ244" s="232">
        <f t="shared" si="1291"/>
        <v>6137.2720238095244</v>
      </c>
      <c r="HA244" s="233" t="str">
        <f t="shared" si="1292"/>
        <v/>
      </c>
      <c r="HB244" s="249">
        <f t="shared" si="1293"/>
        <v>0</v>
      </c>
      <c r="HC244" s="233">
        <f t="shared" si="1294"/>
        <v>4</v>
      </c>
      <c r="HD244" s="232">
        <f t="shared" si="1295"/>
        <v>0</v>
      </c>
      <c r="HE244" s="233">
        <f t="shared" si="1296"/>
        <v>0</v>
      </c>
      <c r="HF244" s="232" t="str">
        <f t="shared" si="1297"/>
        <v/>
      </c>
      <c r="HG244" s="233">
        <f t="shared" si="1298"/>
        <v>10</v>
      </c>
      <c r="HH244" s="232" t="str">
        <f t="shared" si="1299"/>
        <v/>
      </c>
      <c r="HI244" s="233" t="str">
        <f t="shared" si="1300"/>
        <v/>
      </c>
      <c r="HJ244" s="249">
        <f t="shared" si="1301"/>
        <v>298.99999999999994</v>
      </c>
      <c r="HK244" s="233">
        <f t="shared" si="1302"/>
        <v>273.5</v>
      </c>
      <c r="HL244" s="232">
        <f t="shared" si="1303"/>
        <v>6137.2720238095244</v>
      </c>
      <c r="HM244" s="232" t="str">
        <f t="shared" si="1304"/>
        <v/>
      </c>
    </row>
    <row r="245" spans="1:221" ht="15">
      <c r="A245" s="439" t="s">
        <v>42</v>
      </c>
      <c r="B245" s="440" t="s">
        <v>902</v>
      </c>
      <c r="C245" s="441"/>
      <c r="D245" s="442">
        <v>199263</v>
      </c>
      <c r="E245" s="350">
        <v>10</v>
      </c>
      <c r="F245" s="332">
        <v>35</v>
      </c>
      <c r="G245" s="253">
        <v>46</v>
      </c>
      <c r="H245" s="254">
        <v>1</v>
      </c>
      <c r="I245" s="743">
        <v>1</v>
      </c>
      <c r="J245" s="232">
        <f t="shared" si="1156"/>
        <v>34</v>
      </c>
      <c r="K245" s="233">
        <f t="shared" si="1157"/>
        <v>45</v>
      </c>
      <c r="L245" s="333">
        <v>68.709897610921502</v>
      </c>
      <c r="M245" s="333">
        <v>68.709897610921502</v>
      </c>
      <c r="N245" s="232">
        <f t="shared" si="1155"/>
        <v>34</v>
      </c>
      <c r="O245" s="233">
        <f t="shared" si="1158"/>
        <v>45</v>
      </c>
      <c r="P245" s="232">
        <f t="shared" si="1159"/>
        <v>34</v>
      </c>
      <c r="Q245" s="233">
        <f t="shared" si="1160"/>
        <v>0</v>
      </c>
      <c r="R245" s="254">
        <v>5</v>
      </c>
      <c r="S245" s="443">
        <v>1</v>
      </c>
      <c r="T245" s="232">
        <f t="shared" si="1161"/>
        <v>5</v>
      </c>
      <c r="U245" s="233">
        <f t="shared" si="1162"/>
        <v>0</v>
      </c>
      <c r="V245" s="257"/>
      <c r="W245" s="444">
        <v>4</v>
      </c>
      <c r="X245" s="232">
        <f t="shared" si="1163"/>
        <v>0</v>
      </c>
      <c r="Y245" s="233">
        <f t="shared" si="1164"/>
        <v>0</v>
      </c>
      <c r="Z245" s="257"/>
      <c r="AA245" s="444"/>
      <c r="AB245" s="232">
        <f t="shared" si="1165"/>
        <v>0</v>
      </c>
      <c r="AC245" s="233">
        <f t="shared" si="1166"/>
        <v>0</v>
      </c>
      <c r="AD245" s="225">
        <f t="shared" si="1167"/>
        <v>5</v>
      </c>
      <c r="AE245" s="233">
        <f t="shared" si="1168"/>
        <v>5</v>
      </c>
      <c r="AF245" s="225">
        <f t="shared" si="1169"/>
        <v>5</v>
      </c>
      <c r="AG245" s="233">
        <f t="shared" si="1170"/>
        <v>0</v>
      </c>
      <c r="AH245" s="245">
        <v>2.8</v>
      </c>
      <c r="AI245" s="445">
        <v>1</v>
      </c>
      <c r="AJ245" s="232">
        <f t="shared" si="1171"/>
        <v>14</v>
      </c>
      <c r="AK245" s="233">
        <f t="shared" si="1172"/>
        <v>1</v>
      </c>
      <c r="AL245" s="245"/>
      <c r="AM245" s="445">
        <v>2.875</v>
      </c>
      <c r="AN245" s="232">
        <f t="shared" si="1173"/>
        <v>0</v>
      </c>
      <c r="AO245" s="233">
        <f t="shared" si="1174"/>
        <v>11.5</v>
      </c>
      <c r="AP245" s="245"/>
      <c r="AQ245" s="445"/>
      <c r="AR245" s="232">
        <f t="shared" si="1175"/>
        <v>0</v>
      </c>
      <c r="AS245" s="233">
        <f t="shared" si="1176"/>
        <v>0</v>
      </c>
      <c r="AT245" s="545">
        <f t="shared" si="1177"/>
        <v>2.8</v>
      </c>
      <c r="AU245" s="546">
        <f t="shared" si="1178"/>
        <v>2.5</v>
      </c>
      <c r="AV245" s="232">
        <f t="shared" si="1179"/>
        <v>14</v>
      </c>
      <c r="AW245" s="233">
        <f t="shared" si="1180"/>
        <v>12.5</v>
      </c>
      <c r="AX245" s="257">
        <v>99.166666666666671</v>
      </c>
      <c r="AY245" s="444"/>
      <c r="AZ245" s="232">
        <f t="shared" si="1181"/>
        <v>495.83333333333337</v>
      </c>
      <c r="BA245" s="233">
        <f t="shared" si="1182"/>
        <v>0</v>
      </c>
      <c r="BB245" s="257"/>
      <c r="BC245" s="444"/>
      <c r="BD245" s="232">
        <f t="shared" si="1183"/>
        <v>0</v>
      </c>
      <c r="BE245" s="233">
        <f t="shared" si="1184"/>
        <v>0</v>
      </c>
      <c r="BF245" s="254"/>
      <c r="BG245" s="253"/>
      <c r="BH245" s="232">
        <f t="shared" si="1185"/>
        <v>0</v>
      </c>
      <c r="BI245" s="233">
        <f t="shared" si="1186"/>
        <v>0</v>
      </c>
      <c r="BJ245" s="232">
        <f t="shared" si="1187"/>
        <v>99.166666666666671</v>
      </c>
      <c r="BK245" s="233">
        <f t="shared" si="1188"/>
        <v>0</v>
      </c>
      <c r="BL245" s="232">
        <f t="shared" si="1189"/>
        <v>495.83333333333337</v>
      </c>
      <c r="BM245" s="233">
        <f t="shared" si="1190"/>
        <v>0</v>
      </c>
      <c r="BN245" s="257">
        <v>10</v>
      </c>
      <c r="BO245" s="256">
        <v>17</v>
      </c>
      <c r="BP245" s="232">
        <f t="shared" si="1191"/>
        <v>10</v>
      </c>
      <c r="BQ245" s="233">
        <f t="shared" si="1192"/>
        <v>0</v>
      </c>
      <c r="BR245" s="257">
        <v>10</v>
      </c>
      <c r="BS245" s="444">
        <v>13</v>
      </c>
      <c r="BT245" s="232">
        <f t="shared" si="1193"/>
        <v>10</v>
      </c>
      <c r="BU245" s="233">
        <f t="shared" si="1194"/>
        <v>0</v>
      </c>
      <c r="BV245" s="257"/>
      <c r="BW245" s="444"/>
      <c r="BX245" s="232">
        <f t="shared" si="1195"/>
        <v>0</v>
      </c>
      <c r="BY245" s="233">
        <f t="shared" si="1196"/>
        <v>0</v>
      </c>
      <c r="BZ245" s="225">
        <f t="shared" si="1197"/>
        <v>20</v>
      </c>
      <c r="CA245" s="233">
        <f t="shared" si="1198"/>
        <v>30</v>
      </c>
      <c r="CB245" s="225">
        <f t="shared" si="1199"/>
        <v>20</v>
      </c>
      <c r="CC245" s="233">
        <f t="shared" si="1200"/>
        <v>0</v>
      </c>
      <c r="CD245" s="336">
        <v>5.05</v>
      </c>
      <c r="CE245" s="445">
        <v>4.2352941176470589</v>
      </c>
      <c r="CF245" s="232">
        <f t="shared" si="1201"/>
        <v>50.5</v>
      </c>
      <c r="CG245" s="233">
        <f t="shared" si="1202"/>
        <v>72</v>
      </c>
      <c r="CH245" s="336">
        <v>4.9000000000000004</v>
      </c>
      <c r="CI245" s="445">
        <v>5.8076923076923075</v>
      </c>
      <c r="CJ245" s="232">
        <f t="shared" si="1203"/>
        <v>49</v>
      </c>
      <c r="CK245" s="233">
        <f t="shared" si="1204"/>
        <v>75.5</v>
      </c>
      <c r="CL245" s="336"/>
      <c r="CM245" s="445"/>
      <c r="CN245" s="232">
        <f t="shared" si="1205"/>
        <v>0</v>
      </c>
      <c r="CO245" s="233">
        <f t="shared" si="1206"/>
        <v>0</v>
      </c>
      <c r="CP245" s="232">
        <f t="shared" si="1207"/>
        <v>4.9749999999999996</v>
      </c>
      <c r="CQ245" s="546">
        <f t="shared" si="1208"/>
        <v>4.916666666666667</v>
      </c>
      <c r="CR245" s="232">
        <f t="shared" si="1209"/>
        <v>99.5</v>
      </c>
      <c r="CS245" s="233">
        <f t="shared" si="1210"/>
        <v>147.5</v>
      </c>
      <c r="CT245" s="257">
        <v>86.63636363636364</v>
      </c>
      <c r="CU245" s="444"/>
      <c r="CV245" s="232">
        <f t="shared" si="1211"/>
        <v>866.36363636363637</v>
      </c>
      <c r="CW245" s="233">
        <f t="shared" si="1212"/>
        <v>0</v>
      </c>
      <c r="CX245" s="257">
        <v>78.454545454545453</v>
      </c>
      <c r="CY245" s="444"/>
      <c r="CZ245" s="232">
        <f t="shared" si="1213"/>
        <v>784.5454545454545</v>
      </c>
      <c r="DA245" s="233">
        <f t="shared" si="1214"/>
        <v>0</v>
      </c>
      <c r="DB245" s="257"/>
      <c r="DC245" s="444"/>
      <c r="DD245" s="232">
        <f t="shared" si="1215"/>
        <v>0</v>
      </c>
      <c r="DE245" s="233">
        <f t="shared" si="1216"/>
        <v>0</v>
      </c>
      <c r="DF245" s="232">
        <f t="shared" si="1217"/>
        <v>82.545454545454547</v>
      </c>
      <c r="DG245" s="233">
        <f t="shared" si="1218"/>
        <v>0</v>
      </c>
      <c r="DH245" s="232">
        <f t="shared" si="1219"/>
        <v>1650.909090909091</v>
      </c>
      <c r="DI245" s="233">
        <f t="shared" si="1220"/>
        <v>0</v>
      </c>
      <c r="DJ245" s="232">
        <f t="shared" si="1221"/>
        <v>25</v>
      </c>
      <c r="DK245" s="233">
        <f t="shared" si="1222"/>
        <v>35</v>
      </c>
      <c r="DL245" s="232">
        <f t="shared" si="1223"/>
        <v>25</v>
      </c>
      <c r="DM245" s="233">
        <f t="shared" si="1224"/>
        <v>0</v>
      </c>
      <c r="DN245" s="545">
        <f t="shared" si="1225"/>
        <v>4.54</v>
      </c>
      <c r="DO245" s="546">
        <f t="shared" si="1226"/>
        <v>4.5714285714285712</v>
      </c>
      <c r="DP245" s="232">
        <f t="shared" si="1227"/>
        <v>113.5</v>
      </c>
      <c r="DQ245" s="233">
        <f t="shared" si="1228"/>
        <v>160</v>
      </c>
      <c r="DR245" s="232">
        <f t="shared" si="1229"/>
        <v>85.869696969696975</v>
      </c>
      <c r="DS245" s="233">
        <f t="shared" si="1230"/>
        <v>0</v>
      </c>
      <c r="DT245" s="232">
        <f t="shared" si="1231"/>
        <v>2146.7424242424245</v>
      </c>
      <c r="DU245" s="233">
        <f t="shared" si="1232"/>
        <v>0</v>
      </c>
      <c r="DV245" s="257">
        <v>5</v>
      </c>
      <c r="DW245" s="256">
        <v>5</v>
      </c>
      <c r="DX245" s="232">
        <f t="shared" si="1233"/>
        <v>5</v>
      </c>
      <c r="DY245" s="233">
        <f t="shared" si="1234"/>
        <v>0</v>
      </c>
      <c r="DZ245" s="257">
        <v>4</v>
      </c>
      <c r="EA245" s="444">
        <v>5</v>
      </c>
      <c r="EB245" s="232">
        <f t="shared" si="1235"/>
        <v>4</v>
      </c>
      <c r="EC245" s="233">
        <f t="shared" si="1236"/>
        <v>0</v>
      </c>
      <c r="ED245" s="257"/>
      <c r="EE245" s="444"/>
      <c r="EF245" s="232">
        <f t="shared" si="1237"/>
        <v>0</v>
      </c>
      <c r="EG245" s="233">
        <f t="shared" si="1238"/>
        <v>0</v>
      </c>
      <c r="EH245" s="225">
        <f t="shared" si="1239"/>
        <v>9</v>
      </c>
      <c r="EI245" s="233">
        <f t="shared" si="1240"/>
        <v>10</v>
      </c>
      <c r="EJ245" s="225">
        <f t="shared" si="1241"/>
        <v>9</v>
      </c>
      <c r="EK245" s="233">
        <f t="shared" si="1242"/>
        <v>0</v>
      </c>
      <c r="EL245" s="336">
        <v>2.6</v>
      </c>
      <c r="EM245" s="445">
        <v>2.2000000000000002</v>
      </c>
      <c r="EN245" s="232">
        <f t="shared" si="1243"/>
        <v>13</v>
      </c>
      <c r="EO245" s="233">
        <f t="shared" si="1244"/>
        <v>11</v>
      </c>
      <c r="EP245" s="336">
        <v>3.5</v>
      </c>
      <c r="EQ245" s="445">
        <v>5.6</v>
      </c>
      <c r="ER245" s="232">
        <f t="shared" si="1245"/>
        <v>14</v>
      </c>
      <c r="ES245" s="233">
        <f t="shared" si="1246"/>
        <v>28</v>
      </c>
      <c r="ET245" s="336"/>
      <c r="EU245" s="445"/>
      <c r="EV245" s="232">
        <f t="shared" si="1247"/>
        <v>0</v>
      </c>
      <c r="EW245" s="233">
        <f t="shared" si="1248"/>
        <v>0</v>
      </c>
      <c r="EX245" s="545">
        <f t="shared" si="1249"/>
        <v>3</v>
      </c>
      <c r="EY245" s="546">
        <f t="shared" si="1250"/>
        <v>3.9</v>
      </c>
      <c r="EZ245" s="232">
        <f t="shared" si="1251"/>
        <v>27</v>
      </c>
      <c r="FA245" s="233">
        <f t="shared" si="1252"/>
        <v>39</v>
      </c>
      <c r="FB245" s="257">
        <v>88.5</v>
      </c>
      <c r="FC245" s="444"/>
      <c r="FD245" s="232">
        <f t="shared" si="1253"/>
        <v>442.5</v>
      </c>
      <c r="FE245" s="233">
        <f t="shared" si="1254"/>
        <v>0</v>
      </c>
      <c r="FF245" s="257">
        <v>51</v>
      </c>
      <c r="FG245" s="444"/>
      <c r="FH245" s="232">
        <f t="shared" si="1255"/>
        <v>204</v>
      </c>
      <c r="FI245" s="233">
        <f t="shared" si="1256"/>
        <v>0</v>
      </c>
      <c r="FJ245" s="257"/>
      <c r="FK245" s="444"/>
      <c r="FL245" s="232">
        <f t="shared" si="1257"/>
        <v>0</v>
      </c>
      <c r="FM245" s="233">
        <f t="shared" si="1258"/>
        <v>0</v>
      </c>
      <c r="FN245" s="232">
        <f t="shared" si="1259"/>
        <v>71.833333333333329</v>
      </c>
      <c r="FO245" s="233">
        <f t="shared" si="1260"/>
        <v>0</v>
      </c>
      <c r="FP245" s="232">
        <f t="shared" si="1261"/>
        <v>646.5</v>
      </c>
      <c r="FQ245" s="233">
        <f t="shared" si="1262"/>
        <v>0</v>
      </c>
      <c r="FR245" s="254"/>
      <c r="FS245" s="253"/>
      <c r="FT245" s="232">
        <f t="shared" si="1263"/>
        <v>0</v>
      </c>
      <c r="FU245" s="233">
        <f t="shared" si="1264"/>
        <v>0</v>
      </c>
      <c r="FV245" s="254"/>
      <c r="FW245" s="253"/>
      <c r="FX245" s="232">
        <f t="shared" si="1265"/>
        <v>0</v>
      </c>
      <c r="FY245" s="233">
        <f t="shared" si="1266"/>
        <v>0</v>
      </c>
      <c r="FZ245" s="254"/>
      <c r="GA245" s="253"/>
      <c r="GB245" s="232">
        <f t="shared" si="1267"/>
        <v>0</v>
      </c>
      <c r="GC245" s="233">
        <f t="shared" si="1268"/>
        <v>0</v>
      </c>
      <c r="GD245" s="249">
        <f t="shared" si="1269"/>
        <v>20</v>
      </c>
      <c r="GE245" s="233">
        <f t="shared" si="1270"/>
        <v>23</v>
      </c>
      <c r="GF245" s="232">
        <f t="shared" si="1271"/>
        <v>20</v>
      </c>
      <c r="GG245" s="233">
        <f t="shared" si="1272"/>
        <v>0</v>
      </c>
      <c r="GH245" s="232">
        <f t="shared" si="1273"/>
        <v>77.5</v>
      </c>
      <c r="GI245" s="233">
        <f t="shared" si="1274"/>
        <v>84</v>
      </c>
      <c r="GJ245" s="232">
        <f t="shared" si="1275"/>
        <v>1804.6969696969697</v>
      </c>
      <c r="GK245" s="233" t="str">
        <f t="shared" si="1276"/>
        <v/>
      </c>
      <c r="GL245" s="249">
        <f t="shared" si="1277"/>
        <v>14</v>
      </c>
      <c r="GM245" s="233">
        <f t="shared" si="1278"/>
        <v>22</v>
      </c>
      <c r="GN245" s="232">
        <f t="shared" si="1279"/>
        <v>14</v>
      </c>
      <c r="GO245" s="233">
        <f t="shared" si="1280"/>
        <v>0</v>
      </c>
      <c r="GP245" s="232">
        <f t="shared" si="1281"/>
        <v>63</v>
      </c>
      <c r="GQ245" s="233">
        <f t="shared" si="1282"/>
        <v>115</v>
      </c>
      <c r="GR245" s="232">
        <f t="shared" si="1283"/>
        <v>988.5454545454545</v>
      </c>
      <c r="GS245" s="233">
        <f t="shared" si="1284"/>
        <v>0</v>
      </c>
      <c r="GT245" s="249">
        <f t="shared" si="1285"/>
        <v>34</v>
      </c>
      <c r="GU245" s="233">
        <f t="shared" si="1286"/>
        <v>45</v>
      </c>
      <c r="GV245" s="232">
        <f t="shared" si="1287"/>
        <v>34</v>
      </c>
      <c r="GW245" s="233">
        <f t="shared" si="1288"/>
        <v>0</v>
      </c>
      <c r="GX245" s="232">
        <f t="shared" si="1289"/>
        <v>140.5</v>
      </c>
      <c r="GY245" s="233">
        <f t="shared" si="1290"/>
        <v>199</v>
      </c>
      <c r="GZ245" s="232">
        <f t="shared" si="1291"/>
        <v>2793.242424242424</v>
      </c>
      <c r="HA245" s="233" t="str">
        <f t="shared" si="1292"/>
        <v/>
      </c>
      <c r="HB245" s="249">
        <f t="shared" si="1293"/>
        <v>0</v>
      </c>
      <c r="HC245" s="233">
        <f t="shared" si="1294"/>
        <v>0</v>
      </c>
      <c r="HD245" s="232">
        <f t="shared" si="1295"/>
        <v>0</v>
      </c>
      <c r="HE245" s="233">
        <f t="shared" si="1296"/>
        <v>0</v>
      </c>
      <c r="HF245" s="232" t="str">
        <f t="shared" si="1297"/>
        <v/>
      </c>
      <c r="HG245" s="233" t="str">
        <f t="shared" si="1298"/>
        <v/>
      </c>
      <c r="HH245" s="232" t="str">
        <f t="shared" si="1299"/>
        <v/>
      </c>
      <c r="HI245" s="233" t="str">
        <f t="shared" si="1300"/>
        <v/>
      </c>
      <c r="HJ245" s="249">
        <f t="shared" si="1301"/>
        <v>140.5</v>
      </c>
      <c r="HK245" s="233">
        <f t="shared" si="1302"/>
        <v>199</v>
      </c>
      <c r="HL245" s="232">
        <f t="shared" si="1303"/>
        <v>2793.2424242424245</v>
      </c>
      <c r="HM245" s="232" t="str">
        <f t="shared" si="1304"/>
        <v/>
      </c>
    </row>
    <row r="246" spans="1:221" ht="15">
      <c r="A246" s="439" t="s">
        <v>42</v>
      </c>
      <c r="B246" s="446" t="s">
        <v>903</v>
      </c>
      <c r="C246" s="447"/>
      <c r="D246" s="442">
        <v>199324</v>
      </c>
      <c r="E246" s="350">
        <v>10</v>
      </c>
      <c r="F246" s="332">
        <v>177</v>
      </c>
      <c r="G246" s="253">
        <v>195</v>
      </c>
      <c r="H246" s="254">
        <v>22</v>
      </c>
      <c r="I246" s="743">
        <v>19</v>
      </c>
      <c r="J246" s="232">
        <f t="shared" si="1156"/>
        <v>155</v>
      </c>
      <c r="K246" s="233">
        <f t="shared" si="1157"/>
        <v>176</v>
      </c>
      <c r="L246" s="333">
        <v>67.837165941578618</v>
      </c>
      <c r="M246" s="333">
        <v>67.837165941578618</v>
      </c>
      <c r="N246" s="232">
        <f t="shared" si="1155"/>
        <v>155</v>
      </c>
      <c r="O246" s="233">
        <f t="shared" si="1158"/>
        <v>176</v>
      </c>
      <c r="P246" s="232">
        <f t="shared" si="1159"/>
        <v>155</v>
      </c>
      <c r="Q246" s="233">
        <f t="shared" si="1160"/>
        <v>0</v>
      </c>
      <c r="R246" s="254">
        <v>20</v>
      </c>
      <c r="S246" s="443">
        <v>35</v>
      </c>
      <c r="T246" s="232">
        <f t="shared" si="1161"/>
        <v>20</v>
      </c>
      <c r="U246" s="233">
        <f t="shared" si="1162"/>
        <v>0</v>
      </c>
      <c r="V246" s="257">
        <v>6</v>
      </c>
      <c r="W246" s="444">
        <v>23</v>
      </c>
      <c r="X246" s="232">
        <f t="shared" si="1163"/>
        <v>6</v>
      </c>
      <c r="Y246" s="233">
        <f t="shared" si="1164"/>
        <v>0</v>
      </c>
      <c r="Z246" s="257">
        <v>1</v>
      </c>
      <c r="AA246" s="444"/>
      <c r="AB246" s="232">
        <f t="shared" si="1165"/>
        <v>1</v>
      </c>
      <c r="AC246" s="233">
        <f t="shared" si="1166"/>
        <v>0</v>
      </c>
      <c r="AD246" s="225">
        <f t="shared" si="1167"/>
        <v>27</v>
      </c>
      <c r="AE246" s="233">
        <f t="shared" si="1168"/>
        <v>58</v>
      </c>
      <c r="AF246" s="225">
        <f t="shared" si="1169"/>
        <v>27</v>
      </c>
      <c r="AG246" s="233">
        <f t="shared" si="1170"/>
        <v>0</v>
      </c>
      <c r="AH246" s="245">
        <v>3.375</v>
      </c>
      <c r="AI246" s="445">
        <v>3.2714285714285714</v>
      </c>
      <c r="AJ246" s="232">
        <f t="shared" si="1171"/>
        <v>67.5</v>
      </c>
      <c r="AK246" s="233">
        <f t="shared" si="1172"/>
        <v>114.5</v>
      </c>
      <c r="AL246" s="245">
        <v>3.8333333333333335</v>
      </c>
      <c r="AM246" s="445">
        <v>3.8913043478260869</v>
      </c>
      <c r="AN246" s="232">
        <f t="shared" si="1173"/>
        <v>23</v>
      </c>
      <c r="AO246" s="233">
        <f t="shared" si="1174"/>
        <v>89.5</v>
      </c>
      <c r="AP246" s="245">
        <v>1</v>
      </c>
      <c r="AQ246" s="445"/>
      <c r="AR246" s="232">
        <f t="shared" si="1175"/>
        <v>1</v>
      </c>
      <c r="AS246" s="233">
        <f t="shared" si="1176"/>
        <v>0</v>
      </c>
      <c r="AT246" s="545">
        <f t="shared" si="1177"/>
        <v>3.3888888888888888</v>
      </c>
      <c r="AU246" s="546">
        <f t="shared" si="1178"/>
        <v>3.5172413793103448</v>
      </c>
      <c r="AV246" s="232">
        <f t="shared" si="1179"/>
        <v>91.5</v>
      </c>
      <c r="AW246" s="233">
        <f t="shared" si="1180"/>
        <v>204</v>
      </c>
      <c r="AX246" s="257">
        <v>109.8</v>
      </c>
      <c r="AY246" s="444"/>
      <c r="AZ246" s="232">
        <f t="shared" si="1181"/>
        <v>2196</v>
      </c>
      <c r="BA246" s="233">
        <f t="shared" si="1182"/>
        <v>0</v>
      </c>
      <c r="BB246" s="257">
        <v>106.625</v>
      </c>
      <c r="BC246" s="444"/>
      <c r="BD246" s="232">
        <f t="shared" si="1183"/>
        <v>639.75</v>
      </c>
      <c r="BE246" s="233">
        <f t="shared" si="1184"/>
        <v>0</v>
      </c>
      <c r="BF246" s="254">
        <v>86</v>
      </c>
      <c r="BG246" s="253"/>
      <c r="BH246" s="232">
        <f t="shared" si="1185"/>
        <v>86</v>
      </c>
      <c r="BI246" s="233">
        <f t="shared" si="1186"/>
        <v>0</v>
      </c>
      <c r="BJ246" s="232">
        <f t="shared" si="1187"/>
        <v>108.21296296296296</v>
      </c>
      <c r="BK246" s="233">
        <f t="shared" si="1188"/>
        <v>0</v>
      </c>
      <c r="BL246" s="232">
        <f t="shared" si="1189"/>
        <v>2921.75</v>
      </c>
      <c r="BM246" s="233">
        <f t="shared" si="1190"/>
        <v>0</v>
      </c>
      <c r="BN246" s="257">
        <v>63</v>
      </c>
      <c r="BO246" s="256">
        <v>62</v>
      </c>
      <c r="BP246" s="232">
        <f t="shared" si="1191"/>
        <v>63</v>
      </c>
      <c r="BQ246" s="233">
        <f t="shared" si="1192"/>
        <v>0</v>
      </c>
      <c r="BR246" s="257">
        <v>38</v>
      </c>
      <c r="BS246" s="444">
        <v>31</v>
      </c>
      <c r="BT246" s="232">
        <f t="shared" si="1193"/>
        <v>38</v>
      </c>
      <c r="BU246" s="233">
        <f t="shared" si="1194"/>
        <v>0</v>
      </c>
      <c r="BV246" s="257">
        <v>1</v>
      </c>
      <c r="BW246" s="444"/>
      <c r="BX246" s="232">
        <f t="shared" si="1195"/>
        <v>1</v>
      </c>
      <c r="BY246" s="233">
        <f t="shared" si="1196"/>
        <v>0</v>
      </c>
      <c r="BZ246" s="225">
        <f t="shared" si="1197"/>
        <v>102</v>
      </c>
      <c r="CA246" s="233">
        <f t="shared" si="1198"/>
        <v>93</v>
      </c>
      <c r="CB246" s="225">
        <f t="shared" si="1199"/>
        <v>102</v>
      </c>
      <c r="CC246" s="233">
        <f t="shared" si="1200"/>
        <v>0</v>
      </c>
      <c r="CD246" s="336">
        <v>5.2380952380952381</v>
      </c>
      <c r="CE246" s="445">
        <v>4.7661290322580649</v>
      </c>
      <c r="CF246" s="232">
        <f t="shared" si="1201"/>
        <v>330</v>
      </c>
      <c r="CG246" s="233">
        <f t="shared" si="1202"/>
        <v>295.5</v>
      </c>
      <c r="CH246" s="336">
        <v>6.2631578947368425</v>
      </c>
      <c r="CI246" s="445">
        <v>5.032258064516129</v>
      </c>
      <c r="CJ246" s="232">
        <f t="shared" si="1203"/>
        <v>238</v>
      </c>
      <c r="CK246" s="233">
        <f t="shared" si="1204"/>
        <v>156</v>
      </c>
      <c r="CL246" s="336">
        <v>3</v>
      </c>
      <c r="CM246" s="445"/>
      <c r="CN246" s="232">
        <f t="shared" si="1205"/>
        <v>3</v>
      </c>
      <c r="CO246" s="233">
        <f t="shared" si="1206"/>
        <v>0</v>
      </c>
      <c r="CP246" s="232">
        <f t="shared" si="1207"/>
        <v>5.5980392156862742</v>
      </c>
      <c r="CQ246" s="546">
        <f t="shared" si="1208"/>
        <v>4.854838709677419</v>
      </c>
      <c r="CR246" s="232">
        <f t="shared" si="1209"/>
        <v>571</v>
      </c>
      <c r="CS246" s="233">
        <f t="shared" si="1210"/>
        <v>451.49999999999994</v>
      </c>
      <c r="CT246" s="257">
        <v>108.98245614035088</v>
      </c>
      <c r="CU246" s="444"/>
      <c r="CV246" s="232">
        <f t="shared" si="1211"/>
        <v>6865.894736842105</v>
      </c>
      <c r="CW246" s="233">
        <f t="shared" si="1212"/>
        <v>0</v>
      </c>
      <c r="CX246" s="257">
        <v>98.5</v>
      </c>
      <c r="CY246" s="444"/>
      <c r="CZ246" s="232">
        <f t="shared" si="1213"/>
        <v>3743</v>
      </c>
      <c r="DA246" s="233">
        <f t="shared" si="1214"/>
        <v>0</v>
      </c>
      <c r="DB246" s="257">
        <v>74</v>
      </c>
      <c r="DC246" s="444"/>
      <c r="DD246" s="232">
        <f t="shared" si="1215"/>
        <v>74</v>
      </c>
      <c r="DE246" s="233">
        <f t="shared" si="1216"/>
        <v>0</v>
      </c>
      <c r="DF246" s="232">
        <f t="shared" si="1217"/>
        <v>104.73426212590299</v>
      </c>
      <c r="DG246" s="233">
        <f t="shared" si="1218"/>
        <v>0</v>
      </c>
      <c r="DH246" s="232">
        <f t="shared" si="1219"/>
        <v>10682.894736842105</v>
      </c>
      <c r="DI246" s="233">
        <f t="shared" si="1220"/>
        <v>0</v>
      </c>
      <c r="DJ246" s="232">
        <f t="shared" si="1221"/>
        <v>129</v>
      </c>
      <c r="DK246" s="233">
        <f t="shared" si="1222"/>
        <v>151</v>
      </c>
      <c r="DL246" s="232">
        <f t="shared" si="1223"/>
        <v>129</v>
      </c>
      <c r="DM246" s="233">
        <f t="shared" si="1224"/>
        <v>0</v>
      </c>
      <c r="DN246" s="545">
        <f t="shared" si="1225"/>
        <v>5.1356589147286824</v>
      </c>
      <c r="DO246" s="546">
        <f t="shared" si="1226"/>
        <v>4.3410596026490067</v>
      </c>
      <c r="DP246" s="232">
        <f t="shared" si="1227"/>
        <v>662.5</v>
      </c>
      <c r="DQ246" s="233">
        <f t="shared" si="1228"/>
        <v>655.5</v>
      </c>
      <c r="DR246" s="232">
        <f t="shared" si="1229"/>
        <v>105.46236230110159</v>
      </c>
      <c r="DS246" s="233">
        <f t="shared" si="1230"/>
        <v>0</v>
      </c>
      <c r="DT246" s="232">
        <f t="shared" si="1231"/>
        <v>13604.644736842105</v>
      </c>
      <c r="DU246" s="233">
        <f t="shared" si="1232"/>
        <v>0</v>
      </c>
      <c r="DV246" s="257">
        <v>10</v>
      </c>
      <c r="DW246" s="256">
        <v>10</v>
      </c>
      <c r="DX246" s="232">
        <f t="shared" si="1233"/>
        <v>10</v>
      </c>
      <c r="DY246" s="233">
        <f t="shared" si="1234"/>
        <v>0</v>
      </c>
      <c r="DZ246" s="257">
        <v>16</v>
      </c>
      <c r="EA246" s="444">
        <v>15</v>
      </c>
      <c r="EB246" s="232">
        <f t="shared" si="1235"/>
        <v>16</v>
      </c>
      <c r="EC246" s="233">
        <f t="shared" si="1236"/>
        <v>0</v>
      </c>
      <c r="ED246" s="257"/>
      <c r="EE246" s="444"/>
      <c r="EF246" s="232">
        <f t="shared" si="1237"/>
        <v>0</v>
      </c>
      <c r="EG246" s="233">
        <f t="shared" si="1238"/>
        <v>0</v>
      </c>
      <c r="EH246" s="225">
        <f t="shared" si="1239"/>
        <v>26</v>
      </c>
      <c r="EI246" s="233">
        <f t="shared" si="1240"/>
        <v>25</v>
      </c>
      <c r="EJ246" s="225">
        <f t="shared" si="1241"/>
        <v>26</v>
      </c>
      <c r="EK246" s="233">
        <f t="shared" si="1242"/>
        <v>0</v>
      </c>
      <c r="EL246" s="336">
        <v>2.8</v>
      </c>
      <c r="EM246" s="445">
        <v>4.75</v>
      </c>
      <c r="EN246" s="232">
        <f t="shared" si="1243"/>
        <v>28</v>
      </c>
      <c r="EO246" s="233">
        <f t="shared" si="1244"/>
        <v>47.5</v>
      </c>
      <c r="EP246" s="336">
        <v>5.0769230769230766</v>
      </c>
      <c r="EQ246" s="445">
        <v>4.7666666666666666</v>
      </c>
      <c r="ER246" s="232">
        <f t="shared" si="1245"/>
        <v>81.230769230769226</v>
      </c>
      <c r="ES246" s="233">
        <f t="shared" si="1246"/>
        <v>71.5</v>
      </c>
      <c r="ET246" s="336"/>
      <c r="EU246" s="445"/>
      <c r="EV246" s="232">
        <f t="shared" si="1247"/>
        <v>0</v>
      </c>
      <c r="EW246" s="233">
        <f t="shared" si="1248"/>
        <v>0</v>
      </c>
      <c r="EX246" s="545">
        <f t="shared" si="1249"/>
        <v>4.2011834319526624</v>
      </c>
      <c r="EY246" s="546">
        <f t="shared" si="1250"/>
        <v>4.76</v>
      </c>
      <c r="EZ246" s="232">
        <f t="shared" si="1251"/>
        <v>109.23076923076923</v>
      </c>
      <c r="FA246" s="233">
        <f t="shared" si="1252"/>
        <v>119</v>
      </c>
      <c r="FB246" s="257">
        <v>101.08333333333333</v>
      </c>
      <c r="FC246" s="444"/>
      <c r="FD246" s="232">
        <f t="shared" si="1253"/>
        <v>1010.8333333333333</v>
      </c>
      <c r="FE246" s="233">
        <f t="shared" si="1254"/>
        <v>0</v>
      </c>
      <c r="FF246" s="257">
        <v>86.615384615384613</v>
      </c>
      <c r="FG246" s="444"/>
      <c r="FH246" s="232">
        <f t="shared" si="1255"/>
        <v>1385.8461538461538</v>
      </c>
      <c r="FI246" s="233">
        <f t="shared" si="1256"/>
        <v>0</v>
      </c>
      <c r="FJ246" s="257"/>
      <c r="FK246" s="444"/>
      <c r="FL246" s="232">
        <f t="shared" si="1257"/>
        <v>0</v>
      </c>
      <c r="FM246" s="233">
        <f t="shared" si="1258"/>
        <v>0</v>
      </c>
      <c r="FN246" s="232">
        <f t="shared" si="1259"/>
        <v>92.179980276134131</v>
      </c>
      <c r="FO246" s="233">
        <f t="shared" si="1260"/>
        <v>0</v>
      </c>
      <c r="FP246" s="232">
        <f t="shared" si="1261"/>
        <v>2396.6794871794873</v>
      </c>
      <c r="FQ246" s="233">
        <f t="shared" si="1262"/>
        <v>0</v>
      </c>
      <c r="FR246" s="254"/>
      <c r="FS246" s="253"/>
      <c r="FT246" s="232">
        <f t="shared" si="1263"/>
        <v>0</v>
      </c>
      <c r="FU246" s="233">
        <f t="shared" si="1264"/>
        <v>0</v>
      </c>
      <c r="FV246" s="254"/>
      <c r="FW246" s="253"/>
      <c r="FX246" s="232">
        <f t="shared" si="1265"/>
        <v>0</v>
      </c>
      <c r="FY246" s="233">
        <f t="shared" si="1266"/>
        <v>0</v>
      </c>
      <c r="FZ246" s="254"/>
      <c r="GA246" s="253"/>
      <c r="GB246" s="232">
        <f t="shared" si="1267"/>
        <v>0</v>
      </c>
      <c r="GC246" s="233">
        <f t="shared" si="1268"/>
        <v>0</v>
      </c>
      <c r="GD246" s="249">
        <f t="shared" si="1269"/>
        <v>93</v>
      </c>
      <c r="GE246" s="233">
        <f t="shared" si="1270"/>
        <v>107</v>
      </c>
      <c r="GF246" s="232">
        <f t="shared" si="1271"/>
        <v>93</v>
      </c>
      <c r="GG246" s="233">
        <f t="shared" si="1272"/>
        <v>0</v>
      </c>
      <c r="GH246" s="232">
        <f t="shared" si="1273"/>
        <v>425.5</v>
      </c>
      <c r="GI246" s="233">
        <f t="shared" si="1274"/>
        <v>457.5</v>
      </c>
      <c r="GJ246" s="232">
        <f t="shared" si="1275"/>
        <v>10072.728070175439</v>
      </c>
      <c r="GK246" s="233" t="str">
        <f t="shared" si="1276"/>
        <v/>
      </c>
      <c r="GL246" s="249">
        <f t="shared" si="1277"/>
        <v>60</v>
      </c>
      <c r="GM246" s="233">
        <f t="shared" si="1278"/>
        <v>69</v>
      </c>
      <c r="GN246" s="232">
        <f t="shared" si="1279"/>
        <v>60</v>
      </c>
      <c r="GO246" s="233">
        <f t="shared" si="1280"/>
        <v>0</v>
      </c>
      <c r="GP246" s="232">
        <f t="shared" si="1281"/>
        <v>342.23076923076923</v>
      </c>
      <c r="GQ246" s="233">
        <f t="shared" si="1282"/>
        <v>317</v>
      </c>
      <c r="GR246" s="232">
        <f t="shared" si="1283"/>
        <v>5768.5961538461543</v>
      </c>
      <c r="GS246" s="233">
        <f t="shared" si="1284"/>
        <v>0</v>
      </c>
      <c r="GT246" s="249">
        <f t="shared" si="1285"/>
        <v>153</v>
      </c>
      <c r="GU246" s="233">
        <f t="shared" si="1286"/>
        <v>176</v>
      </c>
      <c r="GV246" s="232">
        <f t="shared" si="1287"/>
        <v>153</v>
      </c>
      <c r="GW246" s="233">
        <f t="shared" si="1288"/>
        <v>0</v>
      </c>
      <c r="GX246" s="232">
        <f t="shared" si="1289"/>
        <v>767.73076923076928</v>
      </c>
      <c r="GY246" s="233">
        <f t="shared" si="1290"/>
        <v>774.5</v>
      </c>
      <c r="GZ246" s="232">
        <f t="shared" si="1291"/>
        <v>15841.324224021593</v>
      </c>
      <c r="HA246" s="233" t="str">
        <f t="shared" si="1292"/>
        <v/>
      </c>
      <c r="HB246" s="249">
        <f t="shared" si="1293"/>
        <v>2</v>
      </c>
      <c r="HC246" s="233">
        <f t="shared" si="1294"/>
        <v>0</v>
      </c>
      <c r="HD246" s="232">
        <f t="shared" si="1295"/>
        <v>2</v>
      </c>
      <c r="HE246" s="233">
        <f t="shared" si="1296"/>
        <v>0</v>
      </c>
      <c r="HF246" s="232">
        <f t="shared" si="1297"/>
        <v>4</v>
      </c>
      <c r="HG246" s="233" t="str">
        <f t="shared" si="1298"/>
        <v/>
      </c>
      <c r="HH246" s="232">
        <f t="shared" si="1299"/>
        <v>160</v>
      </c>
      <c r="HI246" s="233" t="str">
        <f t="shared" si="1300"/>
        <v/>
      </c>
      <c r="HJ246" s="249">
        <f t="shared" si="1301"/>
        <v>771.73076923076928</v>
      </c>
      <c r="HK246" s="233">
        <f t="shared" si="1302"/>
        <v>774.5</v>
      </c>
      <c r="HL246" s="232">
        <f t="shared" si="1303"/>
        <v>16001.324224021591</v>
      </c>
      <c r="HM246" s="232" t="str">
        <f t="shared" si="1304"/>
        <v/>
      </c>
    </row>
    <row r="247" spans="1:221" ht="15">
      <c r="A247" s="439" t="s">
        <v>42</v>
      </c>
      <c r="B247" s="446" t="s">
        <v>904</v>
      </c>
      <c r="C247" s="447"/>
      <c r="D247" s="442">
        <v>199449</v>
      </c>
      <c r="E247" s="350">
        <v>10</v>
      </c>
      <c r="F247" s="332">
        <v>168</v>
      </c>
      <c r="G247" s="253">
        <v>196</v>
      </c>
      <c r="H247" s="254">
        <v>3</v>
      </c>
      <c r="I247" s="743">
        <v>10</v>
      </c>
      <c r="J247" s="232">
        <f t="shared" si="1156"/>
        <v>165</v>
      </c>
      <c r="K247" s="233">
        <f t="shared" si="1157"/>
        <v>186</v>
      </c>
      <c r="L247" s="333">
        <v>67.563025210084035</v>
      </c>
      <c r="M247" s="333">
        <v>67.563025210084035</v>
      </c>
      <c r="N247" s="232">
        <f t="shared" si="1155"/>
        <v>165</v>
      </c>
      <c r="O247" s="233">
        <f t="shared" si="1158"/>
        <v>186</v>
      </c>
      <c r="P247" s="232">
        <f t="shared" si="1159"/>
        <v>164</v>
      </c>
      <c r="Q247" s="233">
        <f t="shared" si="1160"/>
        <v>0</v>
      </c>
      <c r="R247" s="254">
        <v>8</v>
      </c>
      <c r="S247" s="443">
        <v>10</v>
      </c>
      <c r="T247" s="232">
        <f t="shared" si="1161"/>
        <v>8</v>
      </c>
      <c r="U247" s="233">
        <f t="shared" si="1162"/>
        <v>0</v>
      </c>
      <c r="V247" s="257">
        <v>6</v>
      </c>
      <c r="W247" s="444">
        <v>7</v>
      </c>
      <c r="X247" s="232">
        <f t="shared" si="1163"/>
        <v>6</v>
      </c>
      <c r="Y247" s="233">
        <f t="shared" si="1164"/>
        <v>0</v>
      </c>
      <c r="Z247" s="257"/>
      <c r="AA247" s="444"/>
      <c r="AB247" s="232">
        <f t="shared" si="1165"/>
        <v>0</v>
      </c>
      <c r="AC247" s="233">
        <f t="shared" si="1166"/>
        <v>0</v>
      </c>
      <c r="AD247" s="225">
        <f t="shared" si="1167"/>
        <v>14</v>
      </c>
      <c r="AE247" s="233">
        <f t="shared" si="1168"/>
        <v>17</v>
      </c>
      <c r="AF247" s="225">
        <f t="shared" si="1169"/>
        <v>14</v>
      </c>
      <c r="AG247" s="233">
        <f t="shared" si="1170"/>
        <v>0</v>
      </c>
      <c r="AH247" s="245">
        <v>2.75</v>
      </c>
      <c r="AI247" s="445">
        <v>3.65</v>
      </c>
      <c r="AJ247" s="232">
        <f t="shared" si="1171"/>
        <v>22</v>
      </c>
      <c r="AK247" s="233">
        <f t="shared" si="1172"/>
        <v>36.5</v>
      </c>
      <c r="AL247" s="245">
        <v>3.1666666666666665</v>
      </c>
      <c r="AM247" s="445">
        <v>3.5</v>
      </c>
      <c r="AN247" s="232">
        <f t="shared" si="1173"/>
        <v>19</v>
      </c>
      <c r="AO247" s="233">
        <f t="shared" si="1174"/>
        <v>24.5</v>
      </c>
      <c r="AP247" s="245"/>
      <c r="AQ247" s="445"/>
      <c r="AR247" s="232">
        <f t="shared" si="1175"/>
        <v>0</v>
      </c>
      <c r="AS247" s="233">
        <f t="shared" si="1176"/>
        <v>0</v>
      </c>
      <c r="AT247" s="545">
        <f t="shared" si="1177"/>
        <v>2.9285714285714284</v>
      </c>
      <c r="AU247" s="546">
        <f t="shared" si="1178"/>
        <v>3.5882352941176472</v>
      </c>
      <c r="AV247" s="232">
        <f t="shared" si="1179"/>
        <v>41</v>
      </c>
      <c r="AW247" s="233">
        <f t="shared" si="1180"/>
        <v>61</v>
      </c>
      <c r="AX247" s="257">
        <v>76.444444444444443</v>
      </c>
      <c r="AY247" s="444"/>
      <c r="AZ247" s="232">
        <f t="shared" si="1181"/>
        <v>611.55555555555554</v>
      </c>
      <c r="BA247" s="233">
        <f t="shared" si="1182"/>
        <v>0</v>
      </c>
      <c r="BB247" s="257">
        <v>69.599999999999994</v>
      </c>
      <c r="BC247" s="444"/>
      <c r="BD247" s="232">
        <f t="shared" si="1183"/>
        <v>417.59999999999997</v>
      </c>
      <c r="BE247" s="233">
        <f t="shared" si="1184"/>
        <v>0</v>
      </c>
      <c r="BF247" s="254"/>
      <c r="BG247" s="253"/>
      <c r="BH247" s="232">
        <f t="shared" si="1185"/>
        <v>0</v>
      </c>
      <c r="BI247" s="233">
        <f t="shared" si="1186"/>
        <v>0</v>
      </c>
      <c r="BJ247" s="232">
        <f t="shared" si="1187"/>
        <v>73.511111111111106</v>
      </c>
      <c r="BK247" s="233">
        <f t="shared" si="1188"/>
        <v>0</v>
      </c>
      <c r="BL247" s="232">
        <f t="shared" si="1189"/>
        <v>1029.1555555555556</v>
      </c>
      <c r="BM247" s="233">
        <f t="shared" si="1190"/>
        <v>0</v>
      </c>
      <c r="BN247" s="257">
        <v>66</v>
      </c>
      <c r="BO247" s="256">
        <v>68</v>
      </c>
      <c r="BP247" s="232">
        <f t="shared" si="1191"/>
        <v>66</v>
      </c>
      <c r="BQ247" s="233">
        <f t="shared" si="1192"/>
        <v>0</v>
      </c>
      <c r="BR247" s="257">
        <v>61</v>
      </c>
      <c r="BS247" s="444">
        <v>48</v>
      </c>
      <c r="BT247" s="232">
        <f t="shared" si="1193"/>
        <v>61</v>
      </c>
      <c r="BU247" s="233">
        <f t="shared" si="1194"/>
        <v>0</v>
      </c>
      <c r="BV247" s="257">
        <v>1</v>
      </c>
      <c r="BW247" s="444">
        <v>2</v>
      </c>
      <c r="BX247" s="232">
        <f t="shared" si="1195"/>
        <v>1</v>
      </c>
      <c r="BY247" s="233">
        <f t="shared" si="1196"/>
        <v>0</v>
      </c>
      <c r="BZ247" s="225">
        <f t="shared" si="1197"/>
        <v>128</v>
      </c>
      <c r="CA247" s="233">
        <f t="shared" si="1198"/>
        <v>118</v>
      </c>
      <c r="CB247" s="225">
        <f t="shared" si="1199"/>
        <v>128</v>
      </c>
      <c r="CC247" s="233">
        <f t="shared" si="1200"/>
        <v>0</v>
      </c>
      <c r="CD247" s="336">
        <v>4.3560606060606064</v>
      </c>
      <c r="CE247" s="445">
        <v>3.8455882352941178</v>
      </c>
      <c r="CF247" s="232">
        <f t="shared" si="1201"/>
        <v>287.5</v>
      </c>
      <c r="CG247" s="233">
        <f t="shared" si="1202"/>
        <v>261.5</v>
      </c>
      <c r="CH247" s="336">
        <v>5.221311475409836</v>
      </c>
      <c r="CI247" s="445">
        <v>4.5</v>
      </c>
      <c r="CJ247" s="232">
        <f t="shared" si="1203"/>
        <v>318.5</v>
      </c>
      <c r="CK247" s="233">
        <f t="shared" si="1204"/>
        <v>216</v>
      </c>
      <c r="CL247" s="336">
        <v>4</v>
      </c>
      <c r="CM247" s="445">
        <v>4</v>
      </c>
      <c r="CN247" s="232">
        <f t="shared" si="1205"/>
        <v>4</v>
      </c>
      <c r="CO247" s="233">
        <f t="shared" si="1206"/>
        <v>8</v>
      </c>
      <c r="CP247" s="232">
        <f t="shared" si="1207"/>
        <v>4.765625</v>
      </c>
      <c r="CQ247" s="546">
        <f t="shared" si="1208"/>
        <v>4.1144067796610173</v>
      </c>
      <c r="CR247" s="232">
        <f t="shared" si="1209"/>
        <v>610</v>
      </c>
      <c r="CS247" s="233">
        <f t="shared" si="1210"/>
        <v>485.50000000000006</v>
      </c>
      <c r="CT247" s="257">
        <v>89.469387755102048</v>
      </c>
      <c r="CU247" s="444"/>
      <c r="CV247" s="232">
        <f t="shared" si="1211"/>
        <v>5904.9795918367354</v>
      </c>
      <c r="CW247" s="233">
        <f t="shared" si="1212"/>
        <v>0</v>
      </c>
      <c r="CX247" s="257">
        <v>83.36</v>
      </c>
      <c r="CY247" s="444"/>
      <c r="CZ247" s="232">
        <f t="shared" si="1213"/>
        <v>5084.96</v>
      </c>
      <c r="DA247" s="233">
        <f t="shared" si="1214"/>
        <v>0</v>
      </c>
      <c r="DB247" s="257">
        <v>74</v>
      </c>
      <c r="DC247" s="444"/>
      <c r="DD247" s="232">
        <f t="shared" si="1215"/>
        <v>74</v>
      </c>
      <c r="DE247" s="233">
        <f t="shared" si="1216"/>
        <v>0</v>
      </c>
      <c r="DF247" s="232">
        <f t="shared" si="1217"/>
        <v>86.437028061224495</v>
      </c>
      <c r="DG247" s="233">
        <f t="shared" si="1218"/>
        <v>0</v>
      </c>
      <c r="DH247" s="232">
        <f t="shared" si="1219"/>
        <v>11063.939591836735</v>
      </c>
      <c r="DI247" s="233">
        <f t="shared" si="1220"/>
        <v>0</v>
      </c>
      <c r="DJ247" s="232">
        <f t="shared" si="1221"/>
        <v>142</v>
      </c>
      <c r="DK247" s="233">
        <f t="shared" si="1222"/>
        <v>135</v>
      </c>
      <c r="DL247" s="232">
        <f t="shared" si="1223"/>
        <v>142</v>
      </c>
      <c r="DM247" s="233">
        <f t="shared" si="1224"/>
        <v>0</v>
      </c>
      <c r="DN247" s="545">
        <f t="shared" si="1225"/>
        <v>4.584507042253521</v>
      </c>
      <c r="DO247" s="546">
        <f t="shared" si="1226"/>
        <v>4.0481481481481483</v>
      </c>
      <c r="DP247" s="232">
        <f t="shared" si="1227"/>
        <v>651</v>
      </c>
      <c r="DQ247" s="233">
        <f t="shared" si="1228"/>
        <v>546.5</v>
      </c>
      <c r="DR247" s="232">
        <f t="shared" si="1229"/>
        <v>85.162641883044301</v>
      </c>
      <c r="DS247" s="233">
        <f t="shared" si="1230"/>
        <v>0</v>
      </c>
      <c r="DT247" s="232">
        <f t="shared" si="1231"/>
        <v>12093.095147392291</v>
      </c>
      <c r="DU247" s="233">
        <f t="shared" si="1232"/>
        <v>0</v>
      </c>
      <c r="DV247" s="257">
        <v>6</v>
      </c>
      <c r="DW247" s="256">
        <v>22</v>
      </c>
      <c r="DX247" s="232">
        <f t="shared" si="1233"/>
        <v>6</v>
      </c>
      <c r="DY247" s="233">
        <f t="shared" si="1234"/>
        <v>0</v>
      </c>
      <c r="DZ247" s="257">
        <v>16</v>
      </c>
      <c r="EA247" s="444">
        <v>29</v>
      </c>
      <c r="EB247" s="232">
        <f t="shared" si="1235"/>
        <v>16</v>
      </c>
      <c r="EC247" s="233">
        <f t="shared" si="1236"/>
        <v>0</v>
      </c>
      <c r="ED247" s="257">
        <v>1</v>
      </c>
      <c r="EE247" s="444"/>
      <c r="EF247" s="232">
        <f t="shared" si="1237"/>
        <v>0</v>
      </c>
      <c r="EG247" s="233">
        <f t="shared" si="1238"/>
        <v>0</v>
      </c>
      <c r="EH247" s="225">
        <f t="shared" si="1239"/>
        <v>23</v>
      </c>
      <c r="EI247" s="233">
        <f t="shared" si="1240"/>
        <v>51</v>
      </c>
      <c r="EJ247" s="225">
        <f t="shared" si="1241"/>
        <v>23</v>
      </c>
      <c r="EK247" s="233">
        <f t="shared" si="1242"/>
        <v>0</v>
      </c>
      <c r="EL247" s="336">
        <v>3.8333333333333335</v>
      </c>
      <c r="EM247" s="445">
        <v>3.7272727272727271</v>
      </c>
      <c r="EN247" s="232">
        <f t="shared" si="1243"/>
        <v>23</v>
      </c>
      <c r="EO247" s="233">
        <f t="shared" si="1244"/>
        <v>82</v>
      </c>
      <c r="EP247" s="336">
        <v>4.8181818181818183</v>
      </c>
      <c r="EQ247" s="445">
        <v>3.3620689655172415</v>
      </c>
      <c r="ER247" s="232">
        <f t="shared" si="1245"/>
        <v>77.090909090909093</v>
      </c>
      <c r="ES247" s="233">
        <f t="shared" si="1246"/>
        <v>97.5</v>
      </c>
      <c r="ET247" s="336">
        <v>2</v>
      </c>
      <c r="EU247" s="445"/>
      <c r="EV247" s="232">
        <f t="shared" si="1247"/>
        <v>2</v>
      </c>
      <c r="EW247" s="233">
        <f t="shared" si="1248"/>
        <v>0</v>
      </c>
      <c r="EX247" s="545">
        <f t="shared" si="1249"/>
        <v>4.4387351778656123</v>
      </c>
      <c r="EY247" s="546">
        <f t="shared" si="1250"/>
        <v>3.5196078431372548</v>
      </c>
      <c r="EZ247" s="232">
        <f t="shared" si="1251"/>
        <v>102.09090909090908</v>
      </c>
      <c r="FA247" s="233">
        <f t="shared" si="1252"/>
        <v>179.5</v>
      </c>
      <c r="FB247" s="257">
        <v>91.807692307692307</v>
      </c>
      <c r="FC247" s="444"/>
      <c r="FD247" s="232">
        <f t="shared" si="1253"/>
        <v>550.84615384615381</v>
      </c>
      <c r="FE247" s="233">
        <f t="shared" si="1254"/>
        <v>0</v>
      </c>
      <c r="FF247" s="257">
        <v>80.36363636363636</v>
      </c>
      <c r="FG247" s="444"/>
      <c r="FH247" s="232">
        <f t="shared" si="1255"/>
        <v>1285.8181818181818</v>
      </c>
      <c r="FI247" s="233">
        <f t="shared" si="1256"/>
        <v>0</v>
      </c>
      <c r="FJ247" s="257"/>
      <c r="FK247" s="444"/>
      <c r="FL247" s="232">
        <f t="shared" si="1257"/>
        <v>0</v>
      </c>
      <c r="FM247" s="233">
        <f t="shared" si="1258"/>
        <v>0</v>
      </c>
      <c r="FN247" s="232">
        <f t="shared" si="1259"/>
        <v>79.854971115840684</v>
      </c>
      <c r="FO247" s="233">
        <f t="shared" si="1260"/>
        <v>0</v>
      </c>
      <c r="FP247" s="232">
        <f t="shared" si="1261"/>
        <v>1836.6643356643358</v>
      </c>
      <c r="FQ247" s="233">
        <f t="shared" si="1262"/>
        <v>0</v>
      </c>
      <c r="FR247" s="254"/>
      <c r="FS247" s="253"/>
      <c r="FT247" s="232">
        <f t="shared" si="1263"/>
        <v>0</v>
      </c>
      <c r="FU247" s="233">
        <f t="shared" si="1264"/>
        <v>0</v>
      </c>
      <c r="FV247" s="254"/>
      <c r="FW247" s="253"/>
      <c r="FX247" s="232">
        <f t="shared" si="1265"/>
        <v>0</v>
      </c>
      <c r="FY247" s="233">
        <f t="shared" si="1266"/>
        <v>0</v>
      </c>
      <c r="FZ247" s="254"/>
      <c r="GA247" s="253"/>
      <c r="GB247" s="232">
        <f t="shared" si="1267"/>
        <v>0</v>
      </c>
      <c r="GC247" s="233">
        <f t="shared" si="1268"/>
        <v>0</v>
      </c>
      <c r="GD247" s="249">
        <f t="shared" si="1269"/>
        <v>80</v>
      </c>
      <c r="GE247" s="233">
        <f t="shared" si="1270"/>
        <v>100</v>
      </c>
      <c r="GF247" s="232">
        <f t="shared" si="1271"/>
        <v>80</v>
      </c>
      <c r="GG247" s="233">
        <f t="shared" si="1272"/>
        <v>0</v>
      </c>
      <c r="GH247" s="232">
        <f t="shared" si="1273"/>
        <v>332.5</v>
      </c>
      <c r="GI247" s="233">
        <f t="shared" si="1274"/>
        <v>380</v>
      </c>
      <c r="GJ247" s="232">
        <f t="shared" si="1275"/>
        <v>7067.3813012384453</v>
      </c>
      <c r="GK247" s="233" t="str">
        <f t="shared" si="1276"/>
        <v/>
      </c>
      <c r="GL247" s="249">
        <f t="shared" si="1277"/>
        <v>83</v>
      </c>
      <c r="GM247" s="233">
        <f t="shared" si="1278"/>
        <v>84</v>
      </c>
      <c r="GN247" s="232">
        <f t="shared" si="1279"/>
        <v>83</v>
      </c>
      <c r="GO247" s="233">
        <f t="shared" si="1280"/>
        <v>0</v>
      </c>
      <c r="GP247" s="232">
        <f t="shared" si="1281"/>
        <v>414.59090909090912</v>
      </c>
      <c r="GQ247" s="233">
        <f t="shared" si="1282"/>
        <v>338</v>
      </c>
      <c r="GR247" s="232">
        <f t="shared" si="1283"/>
        <v>6788.3781818181824</v>
      </c>
      <c r="GS247" s="233">
        <f t="shared" si="1284"/>
        <v>0</v>
      </c>
      <c r="GT247" s="249">
        <f t="shared" si="1285"/>
        <v>163</v>
      </c>
      <c r="GU247" s="233">
        <f t="shared" si="1286"/>
        <v>184</v>
      </c>
      <c r="GV247" s="232">
        <f t="shared" si="1287"/>
        <v>163</v>
      </c>
      <c r="GW247" s="233">
        <f t="shared" si="1288"/>
        <v>0</v>
      </c>
      <c r="GX247" s="232">
        <f t="shared" si="1289"/>
        <v>747.09090909090912</v>
      </c>
      <c r="GY247" s="233">
        <f t="shared" si="1290"/>
        <v>718</v>
      </c>
      <c r="GZ247" s="232">
        <f t="shared" si="1291"/>
        <v>13855.759483056627</v>
      </c>
      <c r="HA247" s="233" t="str">
        <f t="shared" si="1292"/>
        <v/>
      </c>
      <c r="HB247" s="249">
        <f t="shared" si="1293"/>
        <v>2</v>
      </c>
      <c r="HC247" s="233">
        <f t="shared" si="1294"/>
        <v>2</v>
      </c>
      <c r="HD247" s="232">
        <f t="shared" si="1295"/>
        <v>1</v>
      </c>
      <c r="HE247" s="233">
        <f t="shared" si="1296"/>
        <v>0</v>
      </c>
      <c r="HF247" s="232">
        <f t="shared" si="1297"/>
        <v>6</v>
      </c>
      <c r="HG247" s="233">
        <f t="shared" si="1298"/>
        <v>8</v>
      </c>
      <c r="HH247" s="232">
        <f t="shared" si="1299"/>
        <v>74</v>
      </c>
      <c r="HI247" s="233" t="str">
        <f t="shared" si="1300"/>
        <v/>
      </c>
      <c r="HJ247" s="249">
        <f t="shared" si="1301"/>
        <v>753.09090909090912</v>
      </c>
      <c r="HK247" s="233">
        <f t="shared" si="1302"/>
        <v>726</v>
      </c>
      <c r="HL247" s="232">
        <f t="shared" si="1303"/>
        <v>13929.759483056627</v>
      </c>
      <c r="HM247" s="232" t="str">
        <f t="shared" si="1304"/>
        <v/>
      </c>
    </row>
    <row r="248" spans="1:221" ht="15">
      <c r="A248" s="439" t="s">
        <v>42</v>
      </c>
      <c r="B248" s="440" t="s">
        <v>905</v>
      </c>
      <c r="C248" s="441"/>
      <c r="D248" s="442">
        <v>199467</v>
      </c>
      <c r="E248" s="350">
        <v>10</v>
      </c>
      <c r="F248" s="332">
        <v>61</v>
      </c>
      <c r="G248" s="253">
        <v>47</v>
      </c>
      <c r="H248" s="254">
        <v>2</v>
      </c>
      <c r="I248" s="743">
        <v>0</v>
      </c>
      <c r="J248" s="232">
        <f t="shared" si="1156"/>
        <v>59</v>
      </c>
      <c r="K248" s="233">
        <f t="shared" si="1157"/>
        <v>47</v>
      </c>
      <c r="L248" s="333">
        <v>67.886597938144334</v>
      </c>
      <c r="M248" s="333">
        <v>67.886597938144334</v>
      </c>
      <c r="N248" s="232">
        <f t="shared" si="1155"/>
        <v>59</v>
      </c>
      <c r="O248" s="233">
        <f t="shared" si="1158"/>
        <v>47</v>
      </c>
      <c r="P248" s="232">
        <f t="shared" si="1159"/>
        <v>59</v>
      </c>
      <c r="Q248" s="233">
        <f t="shared" si="1160"/>
        <v>0</v>
      </c>
      <c r="R248" s="254">
        <v>1</v>
      </c>
      <c r="S248" s="443">
        <v>3</v>
      </c>
      <c r="T248" s="232">
        <f t="shared" si="1161"/>
        <v>1</v>
      </c>
      <c r="U248" s="233">
        <f t="shared" si="1162"/>
        <v>0</v>
      </c>
      <c r="V248" s="257">
        <v>1</v>
      </c>
      <c r="W248" s="444">
        <v>1</v>
      </c>
      <c r="X248" s="232">
        <f t="shared" si="1163"/>
        <v>1</v>
      </c>
      <c r="Y248" s="233">
        <f t="shared" si="1164"/>
        <v>0</v>
      </c>
      <c r="Z248" s="257"/>
      <c r="AA248" s="444"/>
      <c r="AB248" s="232">
        <f t="shared" si="1165"/>
        <v>0</v>
      </c>
      <c r="AC248" s="233">
        <f t="shared" si="1166"/>
        <v>0</v>
      </c>
      <c r="AD248" s="225">
        <f t="shared" si="1167"/>
        <v>2</v>
      </c>
      <c r="AE248" s="233">
        <f t="shared" si="1168"/>
        <v>4</v>
      </c>
      <c r="AF248" s="225">
        <f t="shared" si="1169"/>
        <v>2</v>
      </c>
      <c r="AG248" s="233">
        <f t="shared" si="1170"/>
        <v>0</v>
      </c>
      <c r="AH248" s="245">
        <v>3.5</v>
      </c>
      <c r="AI248" s="445">
        <v>3.5</v>
      </c>
      <c r="AJ248" s="232">
        <f t="shared" si="1171"/>
        <v>3.5</v>
      </c>
      <c r="AK248" s="233">
        <f t="shared" si="1172"/>
        <v>10.5</v>
      </c>
      <c r="AL248" s="245">
        <v>3</v>
      </c>
      <c r="AM248" s="445">
        <v>2.5</v>
      </c>
      <c r="AN248" s="232">
        <f t="shared" si="1173"/>
        <v>3</v>
      </c>
      <c r="AO248" s="233">
        <f t="shared" si="1174"/>
        <v>2.5</v>
      </c>
      <c r="AP248" s="245"/>
      <c r="AQ248" s="445"/>
      <c r="AR248" s="232">
        <f t="shared" si="1175"/>
        <v>0</v>
      </c>
      <c r="AS248" s="233">
        <f t="shared" si="1176"/>
        <v>0</v>
      </c>
      <c r="AT248" s="545">
        <f t="shared" si="1177"/>
        <v>3.25</v>
      </c>
      <c r="AU248" s="546">
        <f t="shared" si="1178"/>
        <v>3.25</v>
      </c>
      <c r="AV248" s="232">
        <f t="shared" si="1179"/>
        <v>6.5</v>
      </c>
      <c r="AW248" s="233">
        <f t="shared" si="1180"/>
        <v>13</v>
      </c>
      <c r="AX248" s="257">
        <v>66</v>
      </c>
      <c r="AY248" s="444"/>
      <c r="AZ248" s="232">
        <f t="shared" si="1181"/>
        <v>66</v>
      </c>
      <c r="BA248" s="233">
        <f t="shared" si="1182"/>
        <v>0</v>
      </c>
      <c r="BB248" s="257">
        <v>92</v>
      </c>
      <c r="BC248" s="444"/>
      <c r="BD248" s="232">
        <f t="shared" si="1183"/>
        <v>92</v>
      </c>
      <c r="BE248" s="233">
        <f t="shared" si="1184"/>
        <v>0</v>
      </c>
      <c r="BF248" s="254"/>
      <c r="BG248" s="253"/>
      <c r="BH248" s="232">
        <f t="shared" si="1185"/>
        <v>0</v>
      </c>
      <c r="BI248" s="233">
        <f t="shared" si="1186"/>
        <v>0</v>
      </c>
      <c r="BJ248" s="232">
        <f t="shared" si="1187"/>
        <v>79</v>
      </c>
      <c r="BK248" s="233">
        <f t="shared" si="1188"/>
        <v>0</v>
      </c>
      <c r="BL248" s="232">
        <f t="shared" si="1189"/>
        <v>158</v>
      </c>
      <c r="BM248" s="233">
        <f t="shared" si="1190"/>
        <v>0</v>
      </c>
      <c r="BN248" s="257">
        <v>32</v>
      </c>
      <c r="BO248" s="256">
        <v>22</v>
      </c>
      <c r="BP248" s="232">
        <f t="shared" si="1191"/>
        <v>32</v>
      </c>
      <c r="BQ248" s="233">
        <f t="shared" si="1192"/>
        <v>0</v>
      </c>
      <c r="BR248" s="257">
        <v>15</v>
      </c>
      <c r="BS248" s="444">
        <v>12</v>
      </c>
      <c r="BT248" s="232">
        <f t="shared" si="1193"/>
        <v>15</v>
      </c>
      <c r="BU248" s="233">
        <f t="shared" si="1194"/>
        <v>0</v>
      </c>
      <c r="BV248" s="257"/>
      <c r="BW248" s="444"/>
      <c r="BX248" s="232">
        <f t="shared" si="1195"/>
        <v>0</v>
      </c>
      <c r="BY248" s="233">
        <f t="shared" si="1196"/>
        <v>0</v>
      </c>
      <c r="BZ248" s="225">
        <f t="shared" si="1197"/>
        <v>47</v>
      </c>
      <c r="CA248" s="233">
        <f t="shared" si="1198"/>
        <v>34</v>
      </c>
      <c r="CB248" s="225">
        <f t="shared" si="1199"/>
        <v>47</v>
      </c>
      <c r="CC248" s="233">
        <f t="shared" si="1200"/>
        <v>0</v>
      </c>
      <c r="CD248" s="336">
        <v>5.5625</v>
      </c>
      <c r="CE248" s="445">
        <v>5.4318181818181817</v>
      </c>
      <c r="CF248" s="232">
        <f t="shared" si="1201"/>
        <v>178</v>
      </c>
      <c r="CG248" s="233">
        <f t="shared" si="1202"/>
        <v>119.5</v>
      </c>
      <c r="CH248" s="336">
        <v>7.333333333333333</v>
      </c>
      <c r="CI248" s="445">
        <v>7.208333333333333</v>
      </c>
      <c r="CJ248" s="232">
        <f t="shared" si="1203"/>
        <v>110</v>
      </c>
      <c r="CK248" s="233">
        <f t="shared" si="1204"/>
        <v>86.5</v>
      </c>
      <c r="CL248" s="336"/>
      <c r="CM248" s="445"/>
      <c r="CN248" s="232">
        <f t="shared" si="1205"/>
        <v>0</v>
      </c>
      <c r="CO248" s="233">
        <f t="shared" si="1206"/>
        <v>0</v>
      </c>
      <c r="CP248" s="232">
        <f t="shared" si="1207"/>
        <v>6.1276595744680851</v>
      </c>
      <c r="CQ248" s="546">
        <f t="shared" si="1208"/>
        <v>6.0588235294117645</v>
      </c>
      <c r="CR248" s="232">
        <f t="shared" si="1209"/>
        <v>288</v>
      </c>
      <c r="CS248" s="233">
        <f t="shared" si="1210"/>
        <v>206</v>
      </c>
      <c r="CT248" s="257">
        <v>104.06896551724138</v>
      </c>
      <c r="CU248" s="444"/>
      <c r="CV248" s="232">
        <f t="shared" si="1211"/>
        <v>3330.2068965517242</v>
      </c>
      <c r="CW248" s="233">
        <f t="shared" si="1212"/>
        <v>0</v>
      </c>
      <c r="CX248" s="257">
        <v>113.5</v>
      </c>
      <c r="CY248" s="444"/>
      <c r="CZ248" s="232">
        <f t="shared" si="1213"/>
        <v>1702.5</v>
      </c>
      <c r="DA248" s="233">
        <f t="shared" si="1214"/>
        <v>0</v>
      </c>
      <c r="DB248" s="257"/>
      <c r="DC248" s="444"/>
      <c r="DD248" s="232">
        <f t="shared" si="1215"/>
        <v>0</v>
      </c>
      <c r="DE248" s="233">
        <f t="shared" si="1216"/>
        <v>0</v>
      </c>
      <c r="DF248" s="232">
        <f t="shared" si="1217"/>
        <v>107.07887013939839</v>
      </c>
      <c r="DG248" s="233">
        <f t="shared" si="1218"/>
        <v>0</v>
      </c>
      <c r="DH248" s="232">
        <f t="shared" si="1219"/>
        <v>5032.7068965517246</v>
      </c>
      <c r="DI248" s="233">
        <f t="shared" si="1220"/>
        <v>0</v>
      </c>
      <c r="DJ248" s="232">
        <f t="shared" si="1221"/>
        <v>49</v>
      </c>
      <c r="DK248" s="233">
        <f t="shared" si="1222"/>
        <v>38</v>
      </c>
      <c r="DL248" s="232">
        <f t="shared" si="1223"/>
        <v>49</v>
      </c>
      <c r="DM248" s="233">
        <f t="shared" si="1224"/>
        <v>0</v>
      </c>
      <c r="DN248" s="545">
        <f t="shared" si="1225"/>
        <v>6.0102040816326534</v>
      </c>
      <c r="DO248" s="546">
        <f t="shared" si="1226"/>
        <v>5.7631578947368425</v>
      </c>
      <c r="DP248" s="232">
        <f t="shared" si="1227"/>
        <v>294.5</v>
      </c>
      <c r="DQ248" s="233">
        <f t="shared" si="1228"/>
        <v>219</v>
      </c>
      <c r="DR248" s="232">
        <f t="shared" si="1229"/>
        <v>105.93279380717806</v>
      </c>
      <c r="DS248" s="233">
        <f t="shared" si="1230"/>
        <v>0</v>
      </c>
      <c r="DT248" s="232">
        <f t="shared" si="1231"/>
        <v>5190.7068965517246</v>
      </c>
      <c r="DU248" s="233">
        <f t="shared" si="1232"/>
        <v>0</v>
      </c>
      <c r="DV248" s="257">
        <v>4</v>
      </c>
      <c r="DW248" s="256">
        <v>4</v>
      </c>
      <c r="DX248" s="232">
        <f t="shared" si="1233"/>
        <v>4</v>
      </c>
      <c r="DY248" s="233">
        <f t="shared" si="1234"/>
        <v>0</v>
      </c>
      <c r="DZ248" s="257">
        <v>6</v>
      </c>
      <c r="EA248" s="444">
        <v>5</v>
      </c>
      <c r="EB248" s="232">
        <f t="shared" si="1235"/>
        <v>6</v>
      </c>
      <c r="EC248" s="233">
        <f t="shared" si="1236"/>
        <v>0</v>
      </c>
      <c r="ED248" s="257"/>
      <c r="EE248" s="444"/>
      <c r="EF248" s="232">
        <f t="shared" si="1237"/>
        <v>0</v>
      </c>
      <c r="EG248" s="233">
        <f t="shared" si="1238"/>
        <v>0</v>
      </c>
      <c r="EH248" s="225">
        <f t="shared" si="1239"/>
        <v>10</v>
      </c>
      <c r="EI248" s="233">
        <f t="shared" si="1240"/>
        <v>9</v>
      </c>
      <c r="EJ248" s="225">
        <f t="shared" si="1241"/>
        <v>10</v>
      </c>
      <c r="EK248" s="233">
        <f t="shared" si="1242"/>
        <v>0</v>
      </c>
      <c r="EL248" s="336">
        <v>4.25</v>
      </c>
      <c r="EM248" s="445">
        <v>3.5</v>
      </c>
      <c r="EN248" s="232">
        <f t="shared" si="1243"/>
        <v>17</v>
      </c>
      <c r="EO248" s="233">
        <f t="shared" si="1244"/>
        <v>14</v>
      </c>
      <c r="EP248" s="336">
        <v>4</v>
      </c>
      <c r="EQ248" s="445">
        <v>2.5</v>
      </c>
      <c r="ER248" s="232">
        <f t="shared" si="1245"/>
        <v>24</v>
      </c>
      <c r="ES248" s="233">
        <f t="shared" si="1246"/>
        <v>12.5</v>
      </c>
      <c r="ET248" s="336"/>
      <c r="EU248" s="445"/>
      <c r="EV248" s="232">
        <f t="shared" si="1247"/>
        <v>0</v>
      </c>
      <c r="EW248" s="233">
        <f t="shared" si="1248"/>
        <v>0</v>
      </c>
      <c r="EX248" s="545">
        <f t="shared" si="1249"/>
        <v>4.0999999999999996</v>
      </c>
      <c r="EY248" s="546">
        <f t="shared" si="1250"/>
        <v>2.9444444444444446</v>
      </c>
      <c r="EZ248" s="232">
        <f t="shared" si="1251"/>
        <v>41</v>
      </c>
      <c r="FA248" s="233">
        <f t="shared" si="1252"/>
        <v>26.5</v>
      </c>
      <c r="FB248" s="257">
        <v>97</v>
      </c>
      <c r="FC248" s="444"/>
      <c r="FD248" s="232">
        <f t="shared" si="1253"/>
        <v>388</v>
      </c>
      <c r="FE248" s="233">
        <f t="shared" si="1254"/>
        <v>0</v>
      </c>
      <c r="FF248" s="257">
        <v>73.5</v>
      </c>
      <c r="FG248" s="444"/>
      <c r="FH248" s="232">
        <f t="shared" si="1255"/>
        <v>441</v>
      </c>
      <c r="FI248" s="233">
        <f t="shared" si="1256"/>
        <v>0</v>
      </c>
      <c r="FJ248" s="257">
        <v>67</v>
      </c>
      <c r="FK248" s="444"/>
      <c r="FL248" s="232">
        <f t="shared" si="1257"/>
        <v>0</v>
      </c>
      <c r="FM248" s="233">
        <f t="shared" si="1258"/>
        <v>0</v>
      </c>
      <c r="FN248" s="232">
        <f t="shared" si="1259"/>
        <v>82.9</v>
      </c>
      <c r="FO248" s="233">
        <f t="shared" si="1260"/>
        <v>0</v>
      </c>
      <c r="FP248" s="232">
        <f t="shared" si="1261"/>
        <v>829</v>
      </c>
      <c r="FQ248" s="233">
        <f t="shared" si="1262"/>
        <v>0</v>
      </c>
      <c r="FR248" s="254"/>
      <c r="FS248" s="253"/>
      <c r="FT248" s="232">
        <f t="shared" si="1263"/>
        <v>0</v>
      </c>
      <c r="FU248" s="233">
        <f t="shared" si="1264"/>
        <v>0</v>
      </c>
      <c r="FV248" s="254"/>
      <c r="FW248" s="253"/>
      <c r="FX248" s="232">
        <f t="shared" si="1265"/>
        <v>0</v>
      </c>
      <c r="FY248" s="233">
        <f t="shared" si="1266"/>
        <v>0</v>
      </c>
      <c r="FZ248" s="254"/>
      <c r="GA248" s="253"/>
      <c r="GB248" s="232">
        <f t="shared" si="1267"/>
        <v>0</v>
      </c>
      <c r="GC248" s="233">
        <f t="shared" si="1268"/>
        <v>0</v>
      </c>
      <c r="GD248" s="249">
        <f t="shared" si="1269"/>
        <v>37</v>
      </c>
      <c r="GE248" s="233">
        <f t="shared" si="1270"/>
        <v>29</v>
      </c>
      <c r="GF248" s="232">
        <f t="shared" si="1271"/>
        <v>37</v>
      </c>
      <c r="GG248" s="233">
        <f t="shared" si="1272"/>
        <v>0</v>
      </c>
      <c r="GH248" s="232">
        <f t="shared" si="1273"/>
        <v>198.5</v>
      </c>
      <c r="GI248" s="233">
        <f t="shared" si="1274"/>
        <v>144</v>
      </c>
      <c r="GJ248" s="232">
        <f t="shared" si="1275"/>
        <v>3784.2068965517242</v>
      </c>
      <c r="GK248" s="233" t="str">
        <f t="shared" si="1276"/>
        <v/>
      </c>
      <c r="GL248" s="249">
        <f t="shared" si="1277"/>
        <v>22</v>
      </c>
      <c r="GM248" s="233">
        <f t="shared" si="1278"/>
        <v>18</v>
      </c>
      <c r="GN248" s="232">
        <f t="shared" si="1279"/>
        <v>22</v>
      </c>
      <c r="GO248" s="233">
        <f t="shared" si="1280"/>
        <v>0</v>
      </c>
      <c r="GP248" s="232">
        <f t="shared" si="1281"/>
        <v>137</v>
      </c>
      <c r="GQ248" s="233">
        <f t="shared" si="1282"/>
        <v>101.5</v>
      </c>
      <c r="GR248" s="232">
        <f t="shared" si="1283"/>
        <v>2235.5</v>
      </c>
      <c r="GS248" s="233">
        <f t="shared" si="1284"/>
        <v>0</v>
      </c>
      <c r="GT248" s="249">
        <f t="shared" si="1285"/>
        <v>59</v>
      </c>
      <c r="GU248" s="233">
        <f t="shared" si="1286"/>
        <v>47</v>
      </c>
      <c r="GV248" s="232">
        <f t="shared" si="1287"/>
        <v>59</v>
      </c>
      <c r="GW248" s="233">
        <f t="shared" si="1288"/>
        <v>0</v>
      </c>
      <c r="GX248" s="232">
        <f t="shared" si="1289"/>
        <v>335.5</v>
      </c>
      <c r="GY248" s="233">
        <f t="shared" si="1290"/>
        <v>245.5</v>
      </c>
      <c r="GZ248" s="232">
        <f t="shared" si="1291"/>
        <v>6019.7068965517246</v>
      </c>
      <c r="HA248" s="233" t="str">
        <f t="shared" si="1292"/>
        <v/>
      </c>
      <c r="HB248" s="249">
        <f t="shared" si="1293"/>
        <v>0</v>
      </c>
      <c r="HC248" s="233">
        <f t="shared" si="1294"/>
        <v>0</v>
      </c>
      <c r="HD248" s="232">
        <f t="shared" si="1295"/>
        <v>0</v>
      </c>
      <c r="HE248" s="233">
        <f t="shared" si="1296"/>
        <v>0</v>
      </c>
      <c r="HF248" s="232" t="str">
        <f t="shared" si="1297"/>
        <v/>
      </c>
      <c r="HG248" s="233" t="str">
        <f t="shared" si="1298"/>
        <v/>
      </c>
      <c r="HH248" s="232" t="str">
        <f t="shared" si="1299"/>
        <v/>
      </c>
      <c r="HI248" s="233" t="str">
        <f t="shared" si="1300"/>
        <v/>
      </c>
      <c r="HJ248" s="249">
        <f t="shared" si="1301"/>
        <v>335.5</v>
      </c>
      <c r="HK248" s="233">
        <f t="shared" si="1302"/>
        <v>245.5</v>
      </c>
      <c r="HL248" s="232">
        <f t="shared" si="1303"/>
        <v>6019.7068965517246</v>
      </c>
      <c r="HM248" s="232" t="str">
        <f t="shared" si="1304"/>
        <v/>
      </c>
    </row>
    <row r="249" spans="1:221" ht="15">
      <c r="A249" s="439" t="s">
        <v>42</v>
      </c>
      <c r="B249" s="446" t="s">
        <v>906</v>
      </c>
      <c r="C249" s="447"/>
      <c r="D249" s="442">
        <v>199485</v>
      </c>
      <c r="E249" s="350">
        <v>10</v>
      </c>
      <c r="F249" s="332">
        <v>176</v>
      </c>
      <c r="G249" s="253">
        <v>193</v>
      </c>
      <c r="H249" s="254">
        <v>3</v>
      </c>
      <c r="I249" s="743">
        <v>6</v>
      </c>
      <c r="J249" s="232">
        <f t="shared" si="1156"/>
        <v>173</v>
      </c>
      <c r="K249" s="233">
        <f t="shared" si="1157"/>
        <v>187</v>
      </c>
      <c r="L249" s="333">
        <v>67.090432503276546</v>
      </c>
      <c r="M249" s="333">
        <v>67.090432503276546</v>
      </c>
      <c r="N249" s="232">
        <f t="shared" si="1155"/>
        <v>173</v>
      </c>
      <c r="O249" s="233">
        <f t="shared" si="1158"/>
        <v>187</v>
      </c>
      <c r="P249" s="232">
        <f t="shared" si="1159"/>
        <v>173</v>
      </c>
      <c r="Q249" s="233">
        <f t="shared" si="1160"/>
        <v>0</v>
      </c>
      <c r="R249" s="254">
        <v>11</v>
      </c>
      <c r="S249" s="443">
        <v>8</v>
      </c>
      <c r="T249" s="232">
        <f t="shared" si="1161"/>
        <v>11</v>
      </c>
      <c r="U249" s="233">
        <f t="shared" si="1162"/>
        <v>0</v>
      </c>
      <c r="V249" s="257">
        <v>7</v>
      </c>
      <c r="W249" s="444">
        <v>4</v>
      </c>
      <c r="X249" s="232">
        <f t="shared" si="1163"/>
        <v>7</v>
      </c>
      <c r="Y249" s="233">
        <f t="shared" si="1164"/>
        <v>0</v>
      </c>
      <c r="Z249" s="257"/>
      <c r="AA249" s="444"/>
      <c r="AB249" s="232">
        <f t="shared" si="1165"/>
        <v>0</v>
      </c>
      <c r="AC249" s="233">
        <f t="shared" si="1166"/>
        <v>0</v>
      </c>
      <c r="AD249" s="225">
        <f t="shared" si="1167"/>
        <v>18</v>
      </c>
      <c r="AE249" s="233">
        <f t="shared" si="1168"/>
        <v>12</v>
      </c>
      <c r="AF249" s="225">
        <f t="shared" si="1169"/>
        <v>18</v>
      </c>
      <c r="AG249" s="233">
        <f t="shared" si="1170"/>
        <v>0</v>
      </c>
      <c r="AH249" s="245">
        <v>3.5909090909090908</v>
      </c>
      <c r="AI249" s="445">
        <v>3.5</v>
      </c>
      <c r="AJ249" s="232">
        <f t="shared" si="1171"/>
        <v>39.5</v>
      </c>
      <c r="AK249" s="233">
        <f t="shared" si="1172"/>
        <v>28</v>
      </c>
      <c r="AL249" s="245">
        <v>3.2142857142857144</v>
      </c>
      <c r="AM249" s="445">
        <v>3.5</v>
      </c>
      <c r="AN249" s="232">
        <f t="shared" si="1173"/>
        <v>22.5</v>
      </c>
      <c r="AO249" s="233">
        <f t="shared" si="1174"/>
        <v>14</v>
      </c>
      <c r="AP249" s="245"/>
      <c r="AQ249" s="445"/>
      <c r="AR249" s="232">
        <f t="shared" si="1175"/>
        <v>0</v>
      </c>
      <c r="AS249" s="233">
        <f t="shared" si="1176"/>
        <v>0</v>
      </c>
      <c r="AT249" s="545">
        <f t="shared" si="1177"/>
        <v>3.4444444444444446</v>
      </c>
      <c r="AU249" s="546">
        <f t="shared" si="1178"/>
        <v>3.5</v>
      </c>
      <c r="AV249" s="232">
        <f t="shared" si="1179"/>
        <v>62</v>
      </c>
      <c r="AW249" s="233">
        <f t="shared" si="1180"/>
        <v>42</v>
      </c>
      <c r="AX249" s="257">
        <v>86.3</v>
      </c>
      <c r="AY249" s="444"/>
      <c r="AZ249" s="232">
        <f t="shared" si="1181"/>
        <v>949.3</v>
      </c>
      <c r="BA249" s="233">
        <f t="shared" si="1182"/>
        <v>0</v>
      </c>
      <c r="BB249" s="257">
        <v>77.5</v>
      </c>
      <c r="BC249" s="444"/>
      <c r="BD249" s="232">
        <f t="shared" si="1183"/>
        <v>542.5</v>
      </c>
      <c r="BE249" s="233">
        <f t="shared" si="1184"/>
        <v>0</v>
      </c>
      <c r="BF249" s="254"/>
      <c r="BG249" s="253"/>
      <c r="BH249" s="232">
        <f t="shared" si="1185"/>
        <v>0</v>
      </c>
      <c r="BI249" s="233">
        <f t="shared" si="1186"/>
        <v>0</v>
      </c>
      <c r="BJ249" s="232">
        <f t="shared" si="1187"/>
        <v>82.87777777777778</v>
      </c>
      <c r="BK249" s="233">
        <f t="shared" si="1188"/>
        <v>0</v>
      </c>
      <c r="BL249" s="232">
        <f t="shared" si="1189"/>
        <v>1491.8</v>
      </c>
      <c r="BM249" s="233">
        <f t="shared" si="1190"/>
        <v>0</v>
      </c>
      <c r="BN249" s="257">
        <v>54</v>
      </c>
      <c r="BO249" s="256">
        <v>28</v>
      </c>
      <c r="BP249" s="232">
        <f t="shared" si="1191"/>
        <v>54</v>
      </c>
      <c r="BQ249" s="233">
        <f t="shared" si="1192"/>
        <v>0</v>
      </c>
      <c r="BR249" s="257">
        <v>86</v>
      </c>
      <c r="BS249" s="444">
        <v>93</v>
      </c>
      <c r="BT249" s="232">
        <f t="shared" si="1193"/>
        <v>86</v>
      </c>
      <c r="BU249" s="233">
        <f t="shared" si="1194"/>
        <v>0</v>
      </c>
      <c r="BV249" s="257">
        <v>1</v>
      </c>
      <c r="BW249" s="444">
        <v>9</v>
      </c>
      <c r="BX249" s="232">
        <f t="shared" si="1195"/>
        <v>1</v>
      </c>
      <c r="BY249" s="233">
        <f t="shared" si="1196"/>
        <v>0</v>
      </c>
      <c r="BZ249" s="225">
        <f t="shared" si="1197"/>
        <v>141</v>
      </c>
      <c r="CA249" s="233">
        <f t="shared" si="1198"/>
        <v>130</v>
      </c>
      <c r="CB249" s="225">
        <f t="shared" si="1199"/>
        <v>141</v>
      </c>
      <c r="CC249" s="233">
        <f t="shared" si="1200"/>
        <v>0</v>
      </c>
      <c r="CD249" s="336">
        <v>4.3981481481481479</v>
      </c>
      <c r="CE249" s="445">
        <v>4.6785714285714288</v>
      </c>
      <c r="CF249" s="232">
        <f t="shared" si="1201"/>
        <v>237.5</v>
      </c>
      <c r="CG249" s="233">
        <f t="shared" si="1202"/>
        <v>131</v>
      </c>
      <c r="CH249" s="336">
        <v>5.2441860465116283</v>
      </c>
      <c r="CI249" s="445">
        <v>4.118279569892473</v>
      </c>
      <c r="CJ249" s="232">
        <f t="shared" si="1203"/>
        <v>451.00000000000006</v>
      </c>
      <c r="CK249" s="233">
        <f t="shared" si="1204"/>
        <v>383</v>
      </c>
      <c r="CL249" s="336">
        <v>3</v>
      </c>
      <c r="CM249" s="445">
        <v>3.4444444444444446</v>
      </c>
      <c r="CN249" s="232">
        <f t="shared" si="1205"/>
        <v>3</v>
      </c>
      <c r="CO249" s="233">
        <f t="shared" si="1206"/>
        <v>31</v>
      </c>
      <c r="CP249" s="232">
        <f t="shared" si="1207"/>
        <v>4.9042553191489358</v>
      </c>
      <c r="CQ249" s="546">
        <f t="shared" si="1208"/>
        <v>4.1923076923076925</v>
      </c>
      <c r="CR249" s="232">
        <f t="shared" si="1209"/>
        <v>691.49999999999989</v>
      </c>
      <c r="CS249" s="233">
        <f t="shared" si="1210"/>
        <v>545</v>
      </c>
      <c r="CT249" s="257">
        <v>83.465116279069761</v>
      </c>
      <c r="CU249" s="444"/>
      <c r="CV249" s="232">
        <f t="shared" si="1211"/>
        <v>4507.1162790697672</v>
      </c>
      <c r="CW249" s="233">
        <f t="shared" si="1212"/>
        <v>0</v>
      </c>
      <c r="CX249" s="257">
        <v>75.90625</v>
      </c>
      <c r="CY249" s="444"/>
      <c r="CZ249" s="232">
        <f t="shared" si="1213"/>
        <v>6527.9375</v>
      </c>
      <c r="DA249" s="233">
        <f t="shared" si="1214"/>
        <v>0</v>
      </c>
      <c r="DB249" s="257">
        <v>82.5</v>
      </c>
      <c r="DC249" s="444"/>
      <c r="DD249" s="232">
        <f t="shared" si="1215"/>
        <v>82.5</v>
      </c>
      <c r="DE249" s="233">
        <f t="shared" si="1216"/>
        <v>0</v>
      </c>
      <c r="DF249" s="232">
        <f t="shared" si="1217"/>
        <v>78.847899142338775</v>
      </c>
      <c r="DG249" s="233">
        <f t="shared" si="1218"/>
        <v>0</v>
      </c>
      <c r="DH249" s="232">
        <f t="shared" si="1219"/>
        <v>11117.553779069767</v>
      </c>
      <c r="DI249" s="233">
        <f t="shared" si="1220"/>
        <v>0</v>
      </c>
      <c r="DJ249" s="232">
        <f t="shared" si="1221"/>
        <v>159</v>
      </c>
      <c r="DK249" s="233">
        <f t="shared" si="1222"/>
        <v>142</v>
      </c>
      <c r="DL249" s="232">
        <f t="shared" si="1223"/>
        <v>159</v>
      </c>
      <c r="DM249" s="233">
        <f t="shared" si="1224"/>
        <v>0</v>
      </c>
      <c r="DN249" s="545">
        <f t="shared" si="1225"/>
        <v>4.7389937106918234</v>
      </c>
      <c r="DO249" s="546">
        <f t="shared" si="1226"/>
        <v>4.1338028169014081</v>
      </c>
      <c r="DP249" s="232">
        <f t="shared" si="1227"/>
        <v>753.49999999999989</v>
      </c>
      <c r="DQ249" s="233">
        <f t="shared" si="1228"/>
        <v>587</v>
      </c>
      <c r="DR249" s="232">
        <f t="shared" si="1229"/>
        <v>79.304111818048852</v>
      </c>
      <c r="DS249" s="233">
        <f t="shared" si="1230"/>
        <v>0</v>
      </c>
      <c r="DT249" s="232">
        <f t="shared" si="1231"/>
        <v>12609.353779069768</v>
      </c>
      <c r="DU249" s="233">
        <f t="shared" si="1232"/>
        <v>0</v>
      </c>
      <c r="DV249" s="257">
        <v>5</v>
      </c>
      <c r="DW249" s="256">
        <v>12</v>
      </c>
      <c r="DX249" s="232">
        <f t="shared" si="1233"/>
        <v>5</v>
      </c>
      <c r="DY249" s="233">
        <f t="shared" si="1234"/>
        <v>0</v>
      </c>
      <c r="DZ249" s="257">
        <v>9</v>
      </c>
      <c r="EA249" s="444">
        <v>32</v>
      </c>
      <c r="EB249" s="232">
        <f t="shared" si="1235"/>
        <v>9</v>
      </c>
      <c r="EC249" s="233">
        <f t="shared" si="1236"/>
        <v>0</v>
      </c>
      <c r="ED249" s="257"/>
      <c r="EE249" s="444">
        <v>1</v>
      </c>
      <c r="EF249" s="232">
        <f t="shared" si="1237"/>
        <v>0</v>
      </c>
      <c r="EG249" s="233">
        <f t="shared" si="1238"/>
        <v>0</v>
      </c>
      <c r="EH249" s="225">
        <f t="shared" si="1239"/>
        <v>14</v>
      </c>
      <c r="EI249" s="233">
        <f t="shared" si="1240"/>
        <v>45</v>
      </c>
      <c r="EJ249" s="225">
        <f t="shared" si="1241"/>
        <v>14</v>
      </c>
      <c r="EK249" s="233">
        <f t="shared" si="1242"/>
        <v>0</v>
      </c>
      <c r="EL249" s="336">
        <v>4.5</v>
      </c>
      <c r="EM249" s="445">
        <v>3.4166666666666665</v>
      </c>
      <c r="EN249" s="232">
        <f t="shared" si="1243"/>
        <v>22.5</v>
      </c>
      <c r="EO249" s="233">
        <f t="shared" si="1244"/>
        <v>41</v>
      </c>
      <c r="EP249" s="336">
        <v>5.1923076923076925</v>
      </c>
      <c r="EQ249" s="445">
        <v>4.53125</v>
      </c>
      <c r="ER249" s="232">
        <f t="shared" si="1245"/>
        <v>46.730769230769234</v>
      </c>
      <c r="ES249" s="233">
        <f t="shared" si="1246"/>
        <v>145</v>
      </c>
      <c r="ET249" s="336"/>
      <c r="EU249" s="445">
        <v>5.5</v>
      </c>
      <c r="EV249" s="232">
        <f t="shared" si="1247"/>
        <v>0</v>
      </c>
      <c r="EW249" s="233">
        <f t="shared" si="1248"/>
        <v>5.5</v>
      </c>
      <c r="EX249" s="545">
        <f t="shared" si="1249"/>
        <v>4.9450549450549444</v>
      </c>
      <c r="EY249" s="546">
        <f t="shared" si="1250"/>
        <v>4.2555555555555555</v>
      </c>
      <c r="EZ249" s="232">
        <f t="shared" si="1251"/>
        <v>69.230769230769226</v>
      </c>
      <c r="FA249" s="233">
        <f t="shared" si="1252"/>
        <v>191.5</v>
      </c>
      <c r="FB249" s="257">
        <v>86.833333333333329</v>
      </c>
      <c r="FC249" s="444"/>
      <c r="FD249" s="232">
        <f t="shared" si="1253"/>
        <v>434.16666666666663</v>
      </c>
      <c r="FE249" s="233">
        <f t="shared" si="1254"/>
        <v>0</v>
      </c>
      <c r="FF249" s="257">
        <v>75.84615384615384</v>
      </c>
      <c r="FG249" s="444"/>
      <c r="FH249" s="232">
        <f t="shared" si="1255"/>
        <v>682.61538461538453</v>
      </c>
      <c r="FI249" s="233">
        <f t="shared" si="1256"/>
        <v>0</v>
      </c>
      <c r="FJ249" s="257">
        <v>87.5</v>
      </c>
      <c r="FK249" s="444"/>
      <c r="FL249" s="232">
        <f t="shared" si="1257"/>
        <v>0</v>
      </c>
      <c r="FM249" s="233">
        <f t="shared" si="1258"/>
        <v>0</v>
      </c>
      <c r="FN249" s="232">
        <f t="shared" si="1259"/>
        <v>79.770146520146525</v>
      </c>
      <c r="FO249" s="233">
        <f t="shared" si="1260"/>
        <v>0</v>
      </c>
      <c r="FP249" s="232">
        <f t="shared" si="1261"/>
        <v>1116.7820512820513</v>
      </c>
      <c r="FQ249" s="233">
        <f t="shared" si="1262"/>
        <v>0</v>
      </c>
      <c r="FR249" s="254"/>
      <c r="FS249" s="253"/>
      <c r="FT249" s="232">
        <f t="shared" si="1263"/>
        <v>0</v>
      </c>
      <c r="FU249" s="233">
        <f t="shared" si="1264"/>
        <v>0</v>
      </c>
      <c r="FV249" s="254"/>
      <c r="FW249" s="253"/>
      <c r="FX249" s="232">
        <f t="shared" si="1265"/>
        <v>0</v>
      </c>
      <c r="FY249" s="233">
        <f t="shared" si="1266"/>
        <v>0</v>
      </c>
      <c r="FZ249" s="254"/>
      <c r="GA249" s="253"/>
      <c r="GB249" s="232">
        <f t="shared" si="1267"/>
        <v>0</v>
      </c>
      <c r="GC249" s="233">
        <f t="shared" si="1268"/>
        <v>0</v>
      </c>
      <c r="GD249" s="249">
        <f t="shared" si="1269"/>
        <v>70</v>
      </c>
      <c r="GE249" s="233">
        <f t="shared" si="1270"/>
        <v>48</v>
      </c>
      <c r="GF249" s="232">
        <f t="shared" si="1271"/>
        <v>70</v>
      </c>
      <c r="GG249" s="233">
        <f t="shared" si="1272"/>
        <v>0</v>
      </c>
      <c r="GH249" s="232">
        <f t="shared" si="1273"/>
        <v>299.5</v>
      </c>
      <c r="GI249" s="233">
        <f t="shared" si="1274"/>
        <v>200</v>
      </c>
      <c r="GJ249" s="232">
        <f t="shared" si="1275"/>
        <v>5890.5829457364343</v>
      </c>
      <c r="GK249" s="233" t="str">
        <f t="shared" si="1276"/>
        <v/>
      </c>
      <c r="GL249" s="249">
        <f t="shared" si="1277"/>
        <v>102</v>
      </c>
      <c r="GM249" s="233">
        <f t="shared" si="1278"/>
        <v>129</v>
      </c>
      <c r="GN249" s="232">
        <f t="shared" si="1279"/>
        <v>102</v>
      </c>
      <c r="GO249" s="233">
        <f t="shared" si="1280"/>
        <v>0</v>
      </c>
      <c r="GP249" s="232">
        <f t="shared" si="1281"/>
        <v>520.23076923076928</v>
      </c>
      <c r="GQ249" s="233">
        <f t="shared" si="1282"/>
        <v>542</v>
      </c>
      <c r="GR249" s="232">
        <f t="shared" si="1283"/>
        <v>7753.0528846153848</v>
      </c>
      <c r="GS249" s="233">
        <f t="shared" si="1284"/>
        <v>0</v>
      </c>
      <c r="GT249" s="249">
        <f t="shared" si="1285"/>
        <v>172</v>
      </c>
      <c r="GU249" s="233">
        <f t="shared" si="1286"/>
        <v>177</v>
      </c>
      <c r="GV249" s="232">
        <f t="shared" si="1287"/>
        <v>172</v>
      </c>
      <c r="GW249" s="233">
        <f t="shared" si="1288"/>
        <v>0</v>
      </c>
      <c r="GX249" s="232">
        <f t="shared" si="1289"/>
        <v>819.73076923076928</v>
      </c>
      <c r="GY249" s="233">
        <f t="shared" si="1290"/>
        <v>742</v>
      </c>
      <c r="GZ249" s="232">
        <f t="shared" si="1291"/>
        <v>13643.635830351819</v>
      </c>
      <c r="HA249" s="233" t="str">
        <f t="shared" si="1292"/>
        <v/>
      </c>
      <c r="HB249" s="249">
        <f t="shared" si="1293"/>
        <v>1</v>
      </c>
      <c r="HC249" s="233">
        <f t="shared" si="1294"/>
        <v>10</v>
      </c>
      <c r="HD249" s="232">
        <f t="shared" si="1295"/>
        <v>1</v>
      </c>
      <c r="HE249" s="233">
        <f t="shared" si="1296"/>
        <v>0</v>
      </c>
      <c r="HF249" s="232">
        <f t="shared" si="1297"/>
        <v>3</v>
      </c>
      <c r="HG249" s="233">
        <f t="shared" si="1298"/>
        <v>36.5</v>
      </c>
      <c r="HH249" s="232">
        <f t="shared" si="1299"/>
        <v>82.5</v>
      </c>
      <c r="HI249" s="233" t="str">
        <f t="shared" si="1300"/>
        <v/>
      </c>
      <c r="HJ249" s="249">
        <f t="shared" si="1301"/>
        <v>822.73076923076906</v>
      </c>
      <c r="HK249" s="233">
        <f t="shared" si="1302"/>
        <v>778.5</v>
      </c>
      <c r="HL249" s="232">
        <f t="shared" si="1303"/>
        <v>13726.135830351819</v>
      </c>
      <c r="HM249" s="232" t="str">
        <f t="shared" si="1304"/>
        <v/>
      </c>
    </row>
    <row r="250" spans="1:221" ht="15">
      <c r="A250" s="439" t="s">
        <v>42</v>
      </c>
      <c r="B250" s="440" t="s">
        <v>907</v>
      </c>
      <c r="C250" s="441"/>
      <c r="D250" s="442">
        <v>199625</v>
      </c>
      <c r="E250" s="350">
        <v>10</v>
      </c>
      <c r="F250" s="332">
        <v>130</v>
      </c>
      <c r="G250" s="253">
        <v>133</v>
      </c>
      <c r="H250" s="254">
        <v>11</v>
      </c>
      <c r="I250" s="743">
        <v>18</v>
      </c>
      <c r="J250" s="232">
        <f t="shared" si="1156"/>
        <v>119</v>
      </c>
      <c r="K250" s="233">
        <f t="shared" si="1157"/>
        <v>115</v>
      </c>
      <c r="L250" s="333">
        <v>67.088695652173911</v>
      </c>
      <c r="M250" s="333">
        <v>67.088695652173911</v>
      </c>
      <c r="N250" s="232">
        <f t="shared" si="1155"/>
        <v>119</v>
      </c>
      <c r="O250" s="233">
        <f t="shared" si="1158"/>
        <v>115</v>
      </c>
      <c r="P250" s="232">
        <f t="shared" si="1159"/>
        <v>118</v>
      </c>
      <c r="Q250" s="233">
        <f t="shared" si="1160"/>
        <v>0</v>
      </c>
      <c r="R250" s="254">
        <v>10</v>
      </c>
      <c r="S250" s="443">
        <v>26</v>
      </c>
      <c r="T250" s="232">
        <f t="shared" si="1161"/>
        <v>10</v>
      </c>
      <c r="U250" s="233">
        <f t="shared" si="1162"/>
        <v>0</v>
      </c>
      <c r="V250" s="257">
        <v>22</v>
      </c>
      <c r="W250" s="444">
        <v>7</v>
      </c>
      <c r="X250" s="232">
        <f t="shared" si="1163"/>
        <v>22</v>
      </c>
      <c r="Y250" s="233">
        <f t="shared" si="1164"/>
        <v>0</v>
      </c>
      <c r="Z250" s="257"/>
      <c r="AA250" s="444"/>
      <c r="AB250" s="232">
        <f t="shared" si="1165"/>
        <v>0</v>
      </c>
      <c r="AC250" s="233">
        <f t="shared" si="1166"/>
        <v>0</v>
      </c>
      <c r="AD250" s="225">
        <f t="shared" si="1167"/>
        <v>32</v>
      </c>
      <c r="AE250" s="233">
        <f t="shared" si="1168"/>
        <v>33</v>
      </c>
      <c r="AF250" s="225">
        <f t="shared" si="1169"/>
        <v>32</v>
      </c>
      <c r="AG250" s="233">
        <f t="shared" si="1170"/>
        <v>0</v>
      </c>
      <c r="AH250" s="245">
        <v>3.2</v>
      </c>
      <c r="AI250" s="445">
        <v>1.7692307692307692</v>
      </c>
      <c r="AJ250" s="232">
        <f t="shared" si="1171"/>
        <v>32</v>
      </c>
      <c r="AK250" s="233">
        <f t="shared" si="1172"/>
        <v>46</v>
      </c>
      <c r="AL250" s="245">
        <v>4.9090909090909092</v>
      </c>
      <c r="AM250" s="445">
        <v>3.0714285714285716</v>
      </c>
      <c r="AN250" s="232">
        <f t="shared" si="1173"/>
        <v>108</v>
      </c>
      <c r="AO250" s="233">
        <f t="shared" si="1174"/>
        <v>21.5</v>
      </c>
      <c r="AP250" s="245"/>
      <c r="AQ250" s="445"/>
      <c r="AR250" s="232">
        <f t="shared" si="1175"/>
        <v>0</v>
      </c>
      <c r="AS250" s="233">
        <f t="shared" si="1176"/>
        <v>0</v>
      </c>
      <c r="AT250" s="545">
        <f t="shared" si="1177"/>
        <v>4.375</v>
      </c>
      <c r="AU250" s="546">
        <f t="shared" si="1178"/>
        <v>2.0454545454545454</v>
      </c>
      <c r="AV250" s="232">
        <f t="shared" si="1179"/>
        <v>140</v>
      </c>
      <c r="AW250" s="233">
        <f t="shared" si="1180"/>
        <v>67.5</v>
      </c>
      <c r="AX250" s="257">
        <v>88.473684210526315</v>
      </c>
      <c r="AY250" s="444"/>
      <c r="AZ250" s="232">
        <f t="shared" si="1181"/>
        <v>884.73684210526312</v>
      </c>
      <c r="BA250" s="233">
        <f t="shared" si="1182"/>
        <v>0</v>
      </c>
      <c r="BB250" s="257">
        <v>92.714285714285708</v>
      </c>
      <c r="BC250" s="444"/>
      <c r="BD250" s="232">
        <f t="shared" si="1183"/>
        <v>2039.7142857142856</v>
      </c>
      <c r="BE250" s="233">
        <f t="shared" si="1184"/>
        <v>0</v>
      </c>
      <c r="BF250" s="254">
        <v>72</v>
      </c>
      <c r="BG250" s="253"/>
      <c r="BH250" s="232">
        <f t="shared" si="1185"/>
        <v>0</v>
      </c>
      <c r="BI250" s="233">
        <f t="shared" si="1186"/>
        <v>0</v>
      </c>
      <c r="BJ250" s="232">
        <f t="shared" si="1187"/>
        <v>91.389097744360896</v>
      </c>
      <c r="BK250" s="233">
        <f t="shared" si="1188"/>
        <v>0</v>
      </c>
      <c r="BL250" s="232">
        <f t="shared" si="1189"/>
        <v>2924.4511278195487</v>
      </c>
      <c r="BM250" s="233">
        <f t="shared" si="1190"/>
        <v>0</v>
      </c>
      <c r="BN250" s="257">
        <v>38</v>
      </c>
      <c r="BO250" s="256">
        <v>35</v>
      </c>
      <c r="BP250" s="232">
        <f t="shared" si="1191"/>
        <v>38</v>
      </c>
      <c r="BQ250" s="233">
        <f t="shared" si="1192"/>
        <v>0</v>
      </c>
      <c r="BR250" s="257">
        <v>26</v>
      </c>
      <c r="BS250" s="444">
        <v>22</v>
      </c>
      <c r="BT250" s="232">
        <f t="shared" si="1193"/>
        <v>26</v>
      </c>
      <c r="BU250" s="233">
        <f t="shared" si="1194"/>
        <v>0</v>
      </c>
      <c r="BV250" s="257"/>
      <c r="BW250" s="444">
        <v>1</v>
      </c>
      <c r="BX250" s="232">
        <f t="shared" si="1195"/>
        <v>0</v>
      </c>
      <c r="BY250" s="233">
        <f t="shared" si="1196"/>
        <v>0</v>
      </c>
      <c r="BZ250" s="225">
        <f t="shared" si="1197"/>
        <v>64</v>
      </c>
      <c r="CA250" s="233">
        <f t="shared" si="1198"/>
        <v>58</v>
      </c>
      <c r="CB250" s="225">
        <f t="shared" si="1199"/>
        <v>64</v>
      </c>
      <c r="CC250" s="233">
        <f t="shared" si="1200"/>
        <v>0</v>
      </c>
      <c r="CD250" s="336">
        <v>5.9078947368421053</v>
      </c>
      <c r="CE250" s="445">
        <v>5.1714285714285717</v>
      </c>
      <c r="CF250" s="232">
        <f t="shared" si="1201"/>
        <v>224.5</v>
      </c>
      <c r="CG250" s="233">
        <f t="shared" si="1202"/>
        <v>181</v>
      </c>
      <c r="CH250" s="336">
        <v>6.365384615384615</v>
      </c>
      <c r="CI250" s="445">
        <v>4.3409090909090908</v>
      </c>
      <c r="CJ250" s="232">
        <f t="shared" si="1203"/>
        <v>165.5</v>
      </c>
      <c r="CK250" s="233">
        <f t="shared" si="1204"/>
        <v>95.5</v>
      </c>
      <c r="CL250" s="336"/>
      <c r="CM250" s="445">
        <v>4.5</v>
      </c>
      <c r="CN250" s="232">
        <f t="shared" si="1205"/>
        <v>0</v>
      </c>
      <c r="CO250" s="233">
        <f t="shared" si="1206"/>
        <v>4.5</v>
      </c>
      <c r="CP250" s="232">
        <f t="shared" si="1207"/>
        <v>6.09375</v>
      </c>
      <c r="CQ250" s="546">
        <f t="shared" si="1208"/>
        <v>4.8448275862068968</v>
      </c>
      <c r="CR250" s="232">
        <f t="shared" si="1209"/>
        <v>390</v>
      </c>
      <c r="CS250" s="233">
        <f t="shared" si="1210"/>
        <v>281</v>
      </c>
      <c r="CT250" s="257">
        <v>100.13793103448276</v>
      </c>
      <c r="CU250" s="444"/>
      <c r="CV250" s="232">
        <f t="shared" si="1211"/>
        <v>3805.2413793103451</v>
      </c>
      <c r="CW250" s="233">
        <f t="shared" si="1212"/>
        <v>0</v>
      </c>
      <c r="CX250" s="257">
        <v>86.61904761904762</v>
      </c>
      <c r="CY250" s="444"/>
      <c r="CZ250" s="232">
        <f t="shared" si="1213"/>
        <v>2252.0952380952381</v>
      </c>
      <c r="DA250" s="233">
        <f t="shared" si="1214"/>
        <v>0</v>
      </c>
      <c r="DB250" s="257"/>
      <c r="DC250" s="444"/>
      <c r="DD250" s="232">
        <f t="shared" si="1215"/>
        <v>0</v>
      </c>
      <c r="DE250" s="233">
        <f t="shared" si="1216"/>
        <v>0</v>
      </c>
      <c r="DF250" s="232">
        <f t="shared" si="1217"/>
        <v>94.64588464696223</v>
      </c>
      <c r="DG250" s="233">
        <f t="shared" si="1218"/>
        <v>0</v>
      </c>
      <c r="DH250" s="232">
        <f t="shared" si="1219"/>
        <v>6057.3366174055827</v>
      </c>
      <c r="DI250" s="233">
        <f t="shared" si="1220"/>
        <v>0</v>
      </c>
      <c r="DJ250" s="232">
        <f t="shared" si="1221"/>
        <v>96</v>
      </c>
      <c r="DK250" s="233">
        <f t="shared" si="1222"/>
        <v>91</v>
      </c>
      <c r="DL250" s="232">
        <f t="shared" si="1223"/>
        <v>96</v>
      </c>
      <c r="DM250" s="233">
        <f t="shared" si="1224"/>
        <v>0</v>
      </c>
      <c r="DN250" s="545">
        <f t="shared" si="1225"/>
        <v>5.520833333333333</v>
      </c>
      <c r="DO250" s="546">
        <f t="shared" si="1226"/>
        <v>3.8296703296703298</v>
      </c>
      <c r="DP250" s="232">
        <f t="shared" si="1227"/>
        <v>530</v>
      </c>
      <c r="DQ250" s="233">
        <f t="shared" si="1228"/>
        <v>348.5</v>
      </c>
      <c r="DR250" s="232">
        <f t="shared" si="1229"/>
        <v>93.560289012761771</v>
      </c>
      <c r="DS250" s="233">
        <f t="shared" si="1230"/>
        <v>0</v>
      </c>
      <c r="DT250" s="232">
        <f t="shared" si="1231"/>
        <v>8981.7877452251305</v>
      </c>
      <c r="DU250" s="233">
        <f t="shared" si="1232"/>
        <v>0</v>
      </c>
      <c r="DV250" s="257">
        <v>9</v>
      </c>
      <c r="DW250" s="256">
        <v>11</v>
      </c>
      <c r="DX250" s="232">
        <f t="shared" si="1233"/>
        <v>9</v>
      </c>
      <c r="DY250" s="233">
        <f t="shared" si="1234"/>
        <v>0</v>
      </c>
      <c r="DZ250" s="257">
        <v>13</v>
      </c>
      <c r="EA250" s="444">
        <v>13</v>
      </c>
      <c r="EB250" s="232">
        <f t="shared" si="1235"/>
        <v>13</v>
      </c>
      <c r="EC250" s="233">
        <f t="shared" si="1236"/>
        <v>0</v>
      </c>
      <c r="ED250" s="257">
        <v>1</v>
      </c>
      <c r="EE250" s="444"/>
      <c r="EF250" s="232">
        <f t="shared" si="1237"/>
        <v>0</v>
      </c>
      <c r="EG250" s="233">
        <f t="shared" si="1238"/>
        <v>0</v>
      </c>
      <c r="EH250" s="225">
        <f t="shared" si="1239"/>
        <v>23</v>
      </c>
      <c r="EI250" s="233">
        <f t="shared" si="1240"/>
        <v>24</v>
      </c>
      <c r="EJ250" s="225">
        <f t="shared" si="1241"/>
        <v>23</v>
      </c>
      <c r="EK250" s="233">
        <f t="shared" si="1242"/>
        <v>0</v>
      </c>
      <c r="EL250" s="336">
        <v>4.2777777777777777</v>
      </c>
      <c r="EM250" s="445">
        <v>4.0909090909090908</v>
      </c>
      <c r="EN250" s="232">
        <f t="shared" si="1243"/>
        <v>38.5</v>
      </c>
      <c r="EO250" s="233">
        <f t="shared" si="1244"/>
        <v>45</v>
      </c>
      <c r="EP250" s="336">
        <v>4.3</v>
      </c>
      <c r="EQ250" s="445">
        <v>5.0769230769230766</v>
      </c>
      <c r="ER250" s="232">
        <f t="shared" si="1245"/>
        <v>55.9</v>
      </c>
      <c r="ES250" s="233">
        <f t="shared" si="1246"/>
        <v>66</v>
      </c>
      <c r="ET250" s="336">
        <v>3</v>
      </c>
      <c r="EU250" s="445"/>
      <c r="EV250" s="232">
        <f t="shared" si="1247"/>
        <v>3</v>
      </c>
      <c r="EW250" s="233">
        <f t="shared" si="1248"/>
        <v>0</v>
      </c>
      <c r="EX250" s="545">
        <f t="shared" si="1249"/>
        <v>4.2347826086956522</v>
      </c>
      <c r="EY250" s="546">
        <f t="shared" si="1250"/>
        <v>4.625</v>
      </c>
      <c r="EZ250" s="232">
        <f t="shared" si="1251"/>
        <v>97.4</v>
      </c>
      <c r="FA250" s="233">
        <f t="shared" si="1252"/>
        <v>111</v>
      </c>
      <c r="FB250" s="257">
        <v>85.5</v>
      </c>
      <c r="FC250" s="444"/>
      <c r="FD250" s="232">
        <f t="shared" si="1253"/>
        <v>769.5</v>
      </c>
      <c r="FE250" s="233">
        <f t="shared" si="1254"/>
        <v>0</v>
      </c>
      <c r="FF250" s="257">
        <v>93</v>
      </c>
      <c r="FG250" s="444"/>
      <c r="FH250" s="232">
        <f t="shared" si="1255"/>
        <v>1209</v>
      </c>
      <c r="FI250" s="233">
        <f t="shared" si="1256"/>
        <v>0</v>
      </c>
      <c r="FJ250" s="257"/>
      <c r="FK250" s="444"/>
      <c r="FL250" s="232">
        <f t="shared" si="1257"/>
        <v>0</v>
      </c>
      <c r="FM250" s="233">
        <f t="shared" si="1258"/>
        <v>0</v>
      </c>
      <c r="FN250" s="232">
        <f t="shared" si="1259"/>
        <v>86.021739130434781</v>
      </c>
      <c r="FO250" s="233">
        <f t="shared" si="1260"/>
        <v>0</v>
      </c>
      <c r="FP250" s="232">
        <f t="shared" si="1261"/>
        <v>1978.5</v>
      </c>
      <c r="FQ250" s="233">
        <f t="shared" si="1262"/>
        <v>0</v>
      </c>
      <c r="FR250" s="254"/>
      <c r="FS250" s="253"/>
      <c r="FT250" s="232">
        <f t="shared" si="1263"/>
        <v>0</v>
      </c>
      <c r="FU250" s="233">
        <f t="shared" si="1264"/>
        <v>0</v>
      </c>
      <c r="FV250" s="254"/>
      <c r="FW250" s="253"/>
      <c r="FX250" s="232">
        <f t="shared" si="1265"/>
        <v>0</v>
      </c>
      <c r="FY250" s="233">
        <f t="shared" si="1266"/>
        <v>0</v>
      </c>
      <c r="FZ250" s="254"/>
      <c r="GA250" s="253"/>
      <c r="GB250" s="232">
        <f t="shared" si="1267"/>
        <v>0</v>
      </c>
      <c r="GC250" s="233">
        <f t="shared" si="1268"/>
        <v>0</v>
      </c>
      <c r="GD250" s="249">
        <f t="shared" si="1269"/>
        <v>57</v>
      </c>
      <c r="GE250" s="233">
        <f t="shared" si="1270"/>
        <v>72</v>
      </c>
      <c r="GF250" s="232">
        <f t="shared" si="1271"/>
        <v>57</v>
      </c>
      <c r="GG250" s="233">
        <f t="shared" si="1272"/>
        <v>0</v>
      </c>
      <c r="GH250" s="232">
        <f t="shared" si="1273"/>
        <v>295</v>
      </c>
      <c r="GI250" s="233">
        <f t="shared" si="1274"/>
        <v>272</v>
      </c>
      <c r="GJ250" s="232">
        <f t="shared" si="1275"/>
        <v>5459.4782214156085</v>
      </c>
      <c r="GK250" s="233" t="str">
        <f t="shared" si="1276"/>
        <v/>
      </c>
      <c r="GL250" s="249">
        <f t="shared" si="1277"/>
        <v>61</v>
      </c>
      <c r="GM250" s="233">
        <f t="shared" si="1278"/>
        <v>42</v>
      </c>
      <c r="GN250" s="232">
        <f t="shared" si="1279"/>
        <v>61</v>
      </c>
      <c r="GO250" s="233">
        <f t="shared" si="1280"/>
        <v>0</v>
      </c>
      <c r="GP250" s="232">
        <f t="shared" si="1281"/>
        <v>329.4</v>
      </c>
      <c r="GQ250" s="233">
        <f t="shared" si="1282"/>
        <v>183</v>
      </c>
      <c r="GR250" s="232">
        <f t="shared" si="1283"/>
        <v>5500.8095238095239</v>
      </c>
      <c r="GS250" s="233">
        <f t="shared" si="1284"/>
        <v>0</v>
      </c>
      <c r="GT250" s="249">
        <f t="shared" si="1285"/>
        <v>118</v>
      </c>
      <c r="GU250" s="233">
        <f t="shared" si="1286"/>
        <v>114</v>
      </c>
      <c r="GV250" s="232">
        <f t="shared" si="1287"/>
        <v>118</v>
      </c>
      <c r="GW250" s="233">
        <f t="shared" si="1288"/>
        <v>0</v>
      </c>
      <c r="GX250" s="232">
        <f t="shared" si="1289"/>
        <v>624.4</v>
      </c>
      <c r="GY250" s="233">
        <f t="shared" si="1290"/>
        <v>455</v>
      </c>
      <c r="GZ250" s="232">
        <f t="shared" si="1291"/>
        <v>10960.287745225132</v>
      </c>
      <c r="HA250" s="233" t="str">
        <f t="shared" si="1292"/>
        <v/>
      </c>
      <c r="HB250" s="249">
        <f t="shared" si="1293"/>
        <v>1</v>
      </c>
      <c r="HC250" s="233">
        <f t="shared" si="1294"/>
        <v>1</v>
      </c>
      <c r="HD250" s="232">
        <f t="shared" si="1295"/>
        <v>0</v>
      </c>
      <c r="HE250" s="233">
        <f t="shared" si="1296"/>
        <v>0</v>
      </c>
      <c r="HF250" s="232">
        <f t="shared" si="1297"/>
        <v>3</v>
      </c>
      <c r="HG250" s="233">
        <f t="shared" si="1298"/>
        <v>4.5</v>
      </c>
      <c r="HH250" s="232" t="str">
        <f t="shared" si="1299"/>
        <v/>
      </c>
      <c r="HI250" s="233" t="str">
        <f t="shared" si="1300"/>
        <v/>
      </c>
      <c r="HJ250" s="249">
        <f t="shared" si="1301"/>
        <v>627.4</v>
      </c>
      <c r="HK250" s="233">
        <f t="shared" si="1302"/>
        <v>459.5</v>
      </c>
      <c r="HL250" s="232">
        <f t="shared" si="1303"/>
        <v>10960.28774522513</v>
      </c>
      <c r="HM250" s="232" t="str">
        <f t="shared" si="1304"/>
        <v/>
      </c>
    </row>
    <row r="251" spans="1:221" ht="15">
      <c r="A251" s="439" t="s">
        <v>42</v>
      </c>
      <c r="B251" s="446" t="s">
        <v>908</v>
      </c>
      <c r="C251" s="447"/>
      <c r="D251" s="442">
        <v>197850</v>
      </c>
      <c r="E251" s="350">
        <v>10</v>
      </c>
      <c r="F251" s="332">
        <v>152</v>
      </c>
      <c r="G251" s="253">
        <v>240</v>
      </c>
      <c r="H251" s="254">
        <v>1</v>
      </c>
      <c r="I251" s="743">
        <v>34</v>
      </c>
      <c r="J251" s="232">
        <f t="shared" si="1156"/>
        <v>151</v>
      </c>
      <c r="K251" s="233">
        <f t="shared" si="1157"/>
        <v>206</v>
      </c>
      <c r="L251" s="333">
        <v>67.079151577858255</v>
      </c>
      <c r="M251" s="333">
        <v>67.079151577858255</v>
      </c>
      <c r="N251" s="232">
        <f t="shared" si="1155"/>
        <v>151</v>
      </c>
      <c r="O251" s="233">
        <f t="shared" si="1158"/>
        <v>206</v>
      </c>
      <c r="P251" s="232">
        <f t="shared" si="1159"/>
        <v>149</v>
      </c>
      <c r="Q251" s="233">
        <f t="shared" si="1160"/>
        <v>0</v>
      </c>
      <c r="R251" s="254">
        <v>13</v>
      </c>
      <c r="S251" s="443">
        <v>12</v>
      </c>
      <c r="T251" s="232">
        <f t="shared" si="1161"/>
        <v>13</v>
      </c>
      <c r="U251" s="233">
        <f t="shared" si="1162"/>
        <v>0</v>
      </c>
      <c r="V251" s="257">
        <v>3</v>
      </c>
      <c r="W251" s="444">
        <v>8</v>
      </c>
      <c r="X251" s="232">
        <f t="shared" si="1163"/>
        <v>3</v>
      </c>
      <c r="Y251" s="233">
        <f t="shared" si="1164"/>
        <v>0</v>
      </c>
      <c r="Z251" s="257"/>
      <c r="AA251" s="444">
        <v>1</v>
      </c>
      <c r="AB251" s="232">
        <f t="shared" si="1165"/>
        <v>0</v>
      </c>
      <c r="AC251" s="233">
        <f t="shared" si="1166"/>
        <v>0</v>
      </c>
      <c r="AD251" s="225">
        <f t="shared" si="1167"/>
        <v>16</v>
      </c>
      <c r="AE251" s="233">
        <f t="shared" si="1168"/>
        <v>21</v>
      </c>
      <c r="AF251" s="225">
        <f t="shared" si="1169"/>
        <v>16</v>
      </c>
      <c r="AG251" s="233">
        <f t="shared" si="1170"/>
        <v>0</v>
      </c>
      <c r="AH251" s="245">
        <v>2.7692307692307692</v>
      </c>
      <c r="AI251" s="445">
        <v>3.4166666666666665</v>
      </c>
      <c r="AJ251" s="232">
        <f t="shared" si="1171"/>
        <v>36</v>
      </c>
      <c r="AK251" s="233">
        <f t="shared" si="1172"/>
        <v>41</v>
      </c>
      <c r="AL251" s="245">
        <v>4.833333333333333</v>
      </c>
      <c r="AM251" s="445">
        <v>2.875</v>
      </c>
      <c r="AN251" s="232">
        <f t="shared" si="1173"/>
        <v>14.5</v>
      </c>
      <c r="AO251" s="233">
        <f t="shared" si="1174"/>
        <v>23</v>
      </c>
      <c r="AP251" s="245"/>
      <c r="AQ251" s="445">
        <v>6.5</v>
      </c>
      <c r="AR251" s="232">
        <f t="shared" si="1175"/>
        <v>0</v>
      </c>
      <c r="AS251" s="233">
        <f t="shared" si="1176"/>
        <v>6.5</v>
      </c>
      <c r="AT251" s="545">
        <f t="shared" si="1177"/>
        <v>3.15625</v>
      </c>
      <c r="AU251" s="546">
        <f t="shared" si="1178"/>
        <v>3.3571428571428572</v>
      </c>
      <c r="AV251" s="232">
        <f t="shared" si="1179"/>
        <v>50.5</v>
      </c>
      <c r="AW251" s="233">
        <f t="shared" si="1180"/>
        <v>70.5</v>
      </c>
      <c r="AX251" s="257">
        <v>101</v>
      </c>
      <c r="AY251" s="444"/>
      <c r="AZ251" s="232">
        <f t="shared" si="1181"/>
        <v>1313</v>
      </c>
      <c r="BA251" s="233">
        <f t="shared" si="1182"/>
        <v>0</v>
      </c>
      <c r="BB251" s="257">
        <v>89.333333333333329</v>
      </c>
      <c r="BC251" s="444"/>
      <c r="BD251" s="232">
        <f t="shared" si="1183"/>
        <v>268</v>
      </c>
      <c r="BE251" s="233">
        <f t="shared" si="1184"/>
        <v>0</v>
      </c>
      <c r="BF251" s="254"/>
      <c r="BG251" s="253"/>
      <c r="BH251" s="232">
        <f t="shared" si="1185"/>
        <v>0</v>
      </c>
      <c r="BI251" s="233">
        <f t="shared" si="1186"/>
        <v>0</v>
      </c>
      <c r="BJ251" s="232">
        <f t="shared" si="1187"/>
        <v>98.8125</v>
      </c>
      <c r="BK251" s="233">
        <f t="shared" si="1188"/>
        <v>0</v>
      </c>
      <c r="BL251" s="232">
        <f t="shared" si="1189"/>
        <v>1581</v>
      </c>
      <c r="BM251" s="233">
        <f t="shared" si="1190"/>
        <v>0</v>
      </c>
      <c r="BN251" s="257">
        <v>53</v>
      </c>
      <c r="BO251" s="256">
        <v>50</v>
      </c>
      <c r="BP251" s="232">
        <f t="shared" si="1191"/>
        <v>53</v>
      </c>
      <c r="BQ251" s="233">
        <f t="shared" si="1192"/>
        <v>0</v>
      </c>
      <c r="BR251" s="257">
        <v>58</v>
      </c>
      <c r="BS251" s="444">
        <v>66</v>
      </c>
      <c r="BT251" s="232">
        <f t="shared" si="1193"/>
        <v>58</v>
      </c>
      <c r="BU251" s="233">
        <f t="shared" si="1194"/>
        <v>0</v>
      </c>
      <c r="BV251" s="257">
        <v>2</v>
      </c>
      <c r="BW251" s="444"/>
      <c r="BX251" s="232">
        <f t="shared" si="1195"/>
        <v>0</v>
      </c>
      <c r="BY251" s="233">
        <f t="shared" si="1196"/>
        <v>0</v>
      </c>
      <c r="BZ251" s="225">
        <f t="shared" si="1197"/>
        <v>113</v>
      </c>
      <c r="CA251" s="233">
        <f t="shared" si="1198"/>
        <v>116</v>
      </c>
      <c r="CB251" s="225">
        <f t="shared" si="1199"/>
        <v>113</v>
      </c>
      <c r="CC251" s="233">
        <f t="shared" si="1200"/>
        <v>0</v>
      </c>
      <c r="CD251" s="336">
        <v>4.8018867924528301</v>
      </c>
      <c r="CE251" s="445">
        <v>4.32</v>
      </c>
      <c r="CF251" s="232">
        <f t="shared" si="1201"/>
        <v>254.5</v>
      </c>
      <c r="CG251" s="233">
        <f t="shared" si="1202"/>
        <v>216</v>
      </c>
      <c r="CH251" s="336">
        <v>5.3879310344827589</v>
      </c>
      <c r="CI251" s="445">
        <v>4.7651515151515156</v>
      </c>
      <c r="CJ251" s="232">
        <f t="shared" si="1203"/>
        <v>312.5</v>
      </c>
      <c r="CK251" s="233">
        <f t="shared" si="1204"/>
        <v>314.5</v>
      </c>
      <c r="CL251" s="336">
        <v>3</v>
      </c>
      <c r="CM251" s="445"/>
      <c r="CN251" s="232">
        <f t="shared" si="1205"/>
        <v>6</v>
      </c>
      <c r="CO251" s="233">
        <f t="shared" si="1206"/>
        <v>0</v>
      </c>
      <c r="CP251" s="232">
        <f t="shared" si="1207"/>
        <v>5.0707964601769913</v>
      </c>
      <c r="CQ251" s="546">
        <f t="shared" si="1208"/>
        <v>4.5732758620689653</v>
      </c>
      <c r="CR251" s="232">
        <f t="shared" si="1209"/>
        <v>573</v>
      </c>
      <c r="CS251" s="233">
        <f t="shared" si="1210"/>
        <v>530.5</v>
      </c>
      <c r="CT251" s="257">
        <v>94.325000000000003</v>
      </c>
      <c r="CU251" s="444"/>
      <c r="CV251" s="232">
        <f t="shared" si="1211"/>
        <v>4999.2250000000004</v>
      </c>
      <c r="CW251" s="233">
        <f t="shared" si="1212"/>
        <v>0</v>
      </c>
      <c r="CX251" s="257">
        <v>81.857142857142861</v>
      </c>
      <c r="CY251" s="444"/>
      <c r="CZ251" s="232">
        <f t="shared" si="1213"/>
        <v>4747.7142857142862</v>
      </c>
      <c r="DA251" s="233">
        <f t="shared" si="1214"/>
        <v>0</v>
      </c>
      <c r="DB251" s="257"/>
      <c r="DC251" s="444"/>
      <c r="DD251" s="232">
        <f t="shared" si="1215"/>
        <v>0</v>
      </c>
      <c r="DE251" s="233">
        <f t="shared" si="1216"/>
        <v>0</v>
      </c>
      <c r="DF251" s="232">
        <f t="shared" si="1217"/>
        <v>86.256099873577753</v>
      </c>
      <c r="DG251" s="233">
        <f t="shared" si="1218"/>
        <v>0</v>
      </c>
      <c r="DH251" s="232">
        <f t="shared" si="1219"/>
        <v>9746.9392857142866</v>
      </c>
      <c r="DI251" s="233">
        <f t="shared" si="1220"/>
        <v>0</v>
      </c>
      <c r="DJ251" s="232">
        <f t="shared" si="1221"/>
        <v>129</v>
      </c>
      <c r="DK251" s="233">
        <f t="shared" si="1222"/>
        <v>137</v>
      </c>
      <c r="DL251" s="232">
        <f t="shared" si="1223"/>
        <v>129</v>
      </c>
      <c r="DM251" s="233">
        <f t="shared" si="1224"/>
        <v>0</v>
      </c>
      <c r="DN251" s="545">
        <f t="shared" si="1225"/>
        <v>4.833333333333333</v>
      </c>
      <c r="DO251" s="546">
        <f t="shared" si="1226"/>
        <v>4.3868613138686134</v>
      </c>
      <c r="DP251" s="232">
        <f t="shared" si="1227"/>
        <v>623.5</v>
      </c>
      <c r="DQ251" s="233">
        <f t="shared" si="1228"/>
        <v>601</v>
      </c>
      <c r="DR251" s="232">
        <f t="shared" si="1229"/>
        <v>87.813482834994474</v>
      </c>
      <c r="DS251" s="233">
        <f t="shared" si="1230"/>
        <v>0</v>
      </c>
      <c r="DT251" s="232">
        <f t="shared" si="1231"/>
        <v>11327.939285714287</v>
      </c>
      <c r="DU251" s="233">
        <f t="shared" si="1232"/>
        <v>0</v>
      </c>
      <c r="DV251" s="257">
        <v>5</v>
      </c>
      <c r="DW251" s="256">
        <v>31</v>
      </c>
      <c r="DX251" s="232">
        <f t="shared" si="1233"/>
        <v>5</v>
      </c>
      <c r="DY251" s="233">
        <f t="shared" si="1234"/>
        <v>0</v>
      </c>
      <c r="DZ251" s="257">
        <v>17</v>
      </c>
      <c r="EA251" s="444">
        <v>38</v>
      </c>
      <c r="EB251" s="232">
        <f t="shared" si="1235"/>
        <v>17</v>
      </c>
      <c r="EC251" s="233">
        <f t="shared" si="1236"/>
        <v>0</v>
      </c>
      <c r="ED251" s="257"/>
      <c r="EE251" s="444"/>
      <c r="EF251" s="232">
        <f t="shared" si="1237"/>
        <v>0</v>
      </c>
      <c r="EG251" s="233">
        <f t="shared" si="1238"/>
        <v>0</v>
      </c>
      <c r="EH251" s="225">
        <f t="shared" si="1239"/>
        <v>22</v>
      </c>
      <c r="EI251" s="233">
        <f t="shared" si="1240"/>
        <v>69</v>
      </c>
      <c r="EJ251" s="225">
        <f t="shared" si="1241"/>
        <v>22</v>
      </c>
      <c r="EK251" s="233">
        <f t="shared" si="1242"/>
        <v>0</v>
      </c>
      <c r="EL251" s="336">
        <v>4.2</v>
      </c>
      <c r="EM251" s="445">
        <v>3.2903225806451615</v>
      </c>
      <c r="EN251" s="232">
        <f t="shared" si="1243"/>
        <v>21</v>
      </c>
      <c r="EO251" s="233">
        <f t="shared" si="1244"/>
        <v>102</v>
      </c>
      <c r="EP251" s="336">
        <v>5.5757575757575761</v>
      </c>
      <c r="EQ251" s="445">
        <v>3.9342105263157894</v>
      </c>
      <c r="ER251" s="232">
        <f t="shared" si="1245"/>
        <v>94.787878787878796</v>
      </c>
      <c r="ES251" s="233">
        <f t="shared" si="1246"/>
        <v>149.5</v>
      </c>
      <c r="ET251" s="336"/>
      <c r="EU251" s="445"/>
      <c r="EV251" s="232">
        <f t="shared" si="1247"/>
        <v>0</v>
      </c>
      <c r="EW251" s="233">
        <f t="shared" si="1248"/>
        <v>0</v>
      </c>
      <c r="EX251" s="545">
        <f t="shared" si="1249"/>
        <v>5.2630853994490359</v>
      </c>
      <c r="EY251" s="546">
        <f t="shared" si="1250"/>
        <v>3.6449275362318843</v>
      </c>
      <c r="EZ251" s="232">
        <f t="shared" si="1251"/>
        <v>115.78787878787878</v>
      </c>
      <c r="FA251" s="233">
        <f t="shared" si="1252"/>
        <v>251.5</v>
      </c>
      <c r="FB251" s="257">
        <v>91.428571428571431</v>
      </c>
      <c r="FC251" s="444"/>
      <c r="FD251" s="232">
        <f t="shared" si="1253"/>
        <v>457.14285714285717</v>
      </c>
      <c r="FE251" s="233">
        <f t="shared" si="1254"/>
        <v>0</v>
      </c>
      <c r="FF251" s="257">
        <v>78.939393939393938</v>
      </c>
      <c r="FG251" s="444"/>
      <c r="FH251" s="232">
        <f t="shared" si="1255"/>
        <v>1341.969696969697</v>
      </c>
      <c r="FI251" s="233">
        <f t="shared" si="1256"/>
        <v>0</v>
      </c>
      <c r="FJ251" s="257">
        <v>51</v>
      </c>
      <c r="FK251" s="444"/>
      <c r="FL251" s="232">
        <f t="shared" si="1257"/>
        <v>0</v>
      </c>
      <c r="FM251" s="233">
        <f t="shared" si="1258"/>
        <v>0</v>
      </c>
      <c r="FN251" s="232">
        <f t="shared" si="1259"/>
        <v>81.777843368752457</v>
      </c>
      <c r="FO251" s="233">
        <f t="shared" si="1260"/>
        <v>0</v>
      </c>
      <c r="FP251" s="232">
        <f t="shared" si="1261"/>
        <v>1799.1125541125541</v>
      </c>
      <c r="FQ251" s="233">
        <f t="shared" si="1262"/>
        <v>0</v>
      </c>
      <c r="FR251" s="254"/>
      <c r="FS251" s="253"/>
      <c r="FT251" s="232">
        <f t="shared" si="1263"/>
        <v>0</v>
      </c>
      <c r="FU251" s="233">
        <f t="shared" si="1264"/>
        <v>0</v>
      </c>
      <c r="FV251" s="254"/>
      <c r="FW251" s="253"/>
      <c r="FX251" s="232">
        <f t="shared" si="1265"/>
        <v>0</v>
      </c>
      <c r="FY251" s="233">
        <f t="shared" si="1266"/>
        <v>0</v>
      </c>
      <c r="FZ251" s="254"/>
      <c r="GA251" s="253"/>
      <c r="GB251" s="232">
        <f t="shared" si="1267"/>
        <v>0</v>
      </c>
      <c r="GC251" s="233">
        <f t="shared" si="1268"/>
        <v>0</v>
      </c>
      <c r="GD251" s="249">
        <f t="shared" si="1269"/>
        <v>71</v>
      </c>
      <c r="GE251" s="233">
        <f t="shared" si="1270"/>
        <v>93</v>
      </c>
      <c r="GF251" s="232">
        <f t="shared" si="1271"/>
        <v>71</v>
      </c>
      <c r="GG251" s="233">
        <f t="shared" si="1272"/>
        <v>0</v>
      </c>
      <c r="GH251" s="232">
        <f t="shared" si="1273"/>
        <v>311.5</v>
      </c>
      <c r="GI251" s="233">
        <f t="shared" si="1274"/>
        <v>359</v>
      </c>
      <c r="GJ251" s="232">
        <f t="shared" si="1275"/>
        <v>6769.3678571428572</v>
      </c>
      <c r="GK251" s="233" t="str">
        <f t="shared" si="1276"/>
        <v/>
      </c>
      <c r="GL251" s="249">
        <f t="shared" si="1277"/>
        <v>78</v>
      </c>
      <c r="GM251" s="233">
        <f t="shared" si="1278"/>
        <v>112</v>
      </c>
      <c r="GN251" s="232">
        <f t="shared" si="1279"/>
        <v>78</v>
      </c>
      <c r="GO251" s="233">
        <f t="shared" si="1280"/>
        <v>0</v>
      </c>
      <c r="GP251" s="232">
        <f t="shared" si="1281"/>
        <v>421.78787878787881</v>
      </c>
      <c r="GQ251" s="233">
        <f t="shared" si="1282"/>
        <v>487</v>
      </c>
      <c r="GR251" s="232">
        <f t="shared" si="1283"/>
        <v>6357.6839826839832</v>
      </c>
      <c r="GS251" s="233">
        <f t="shared" si="1284"/>
        <v>0</v>
      </c>
      <c r="GT251" s="249">
        <f t="shared" si="1285"/>
        <v>149</v>
      </c>
      <c r="GU251" s="233">
        <f t="shared" si="1286"/>
        <v>205</v>
      </c>
      <c r="GV251" s="232">
        <f t="shared" si="1287"/>
        <v>149</v>
      </c>
      <c r="GW251" s="233">
        <f t="shared" si="1288"/>
        <v>0</v>
      </c>
      <c r="GX251" s="232">
        <f t="shared" si="1289"/>
        <v>733.28787878787875</v>
      </c>
      <c r="GY251" s="233">
        <f t="shared" si="1290"/>
        <v>846</v>
      </c>
      <c r="GZ251" s="232">
        <f t="shared" si="1291"/>
        <v>13127.05183982684</v>
      </c>
      <c r="HA251" s="233" t="str">
        <f t="shared" si="1292"/>
        <v/>
      </c>
      <c r="HB251" s="249">
        <f t="shared" si="1293"/>
        <v>2</v>
      </c>
      <c r="HC251" s="233">
        <f t="shared" si="1294"/>
        <v>1</v>
      </c>
      <c r="HD251" s="232">
        <f t="shared" si="1295"/>
        <v>0</v>
      </c>
      <c r="HE251" s="233">
        <f t="shared" si="1296"/>
        <v>0</v>
      </c>
      <c r="HF251" s="232">
        <f t="shared" si="1297"/>
        <v>6</v>
      </c>
      <c r="HG251" s="233">
        <f t="shared" si="1298"/>
        <v>6.5</v>
      </c>
      <c r="HH251" s="232" t="str">
        <f t="shared" si="1299"/>
        <v/>
      </c>
      <c r="HI251" s="233" t="str">
        <f t="shared" si="1300"/>
        <v/>
      </c>
      <c r="HJ251" s="249">
        <f t="shared" si="1301"/>
        <v>739.28787878787875</v>
      </c>
      <c r="HK251" s="233">
        <f t="shared" si="1302"/>
        <v>852.5</v>
      </c>
      <c r="HL251" s="232">
        <f t="shared" si="1303"/>
        <v>13127.051839826841</v>
      </c>
      <c r="HM251" s="232" t="str">
        <f t="shared" si="1304"/>
        <v/>
      </c>
    </row>
    <row r="252" spans="1:221" ht="15">
      <c r="A252" s="439" t="s">
        <v>42</v>
      </c>
      <c r="B252" s="446" t="s">
        <v>909</v>
      </c>
      <c r="C252" s="447"/>
      <c r="D252" s="442">
        <v>199722</v>
      </c>
      <c r="E252" s="350">
        <v>10</v>
      </c>
      <c r="F252" s="332">
        <v>154</v>
      </c>
      <c r="G252" s="253">
        <v>118</v>
      </c>
      <c r="H252" s="254">
        <v>4</v>
      </c>
      <c r="I252" s="743">
        <v>3</v>
      </c>
      <c r="J252" s="232">
        <f t="shared" si="1156"/>
        <v>150</v>
      </c>
      <c r="K252" s="233">
        <f t="shared" si="1157"/>
        <v>115</v>
      </c>
      <c r="L252" s="333">
        <v>66.586666666666673</v>
      </c>
      <c r="M252" s="333">
        <v>66.586666666666673</v>
      </c>
      <c r="N252" s="232">
        <f t="shared" si="1155"/>
        <v>150</v>
      </c>
      <c r="O252" s="233">
        <f t="shared" si="1158"/>
        <v>115</v>
      </c>
      <c r="P252" s="232">
        <f t="shared" si="1159"/>
        <v>150</v>
      </c>
      <c r="Q252" s="233">
        <f t="shared" si="1160"/>
        <v>0</v>
      </c>
      <c r="R252" s="254">
        <v>17</v>
      </c>
      <c r="S252" s="443">
        <v>10</v>
      </c>
      <c r="T252" s="232">
        <f t="shared" si="1161"/>
        <v>17</v>
      </c>
      <c r="U252" s="233">
        <f t="shared" si="1162"/>
        <v>0</v>
      </c>
      <c r="V252" s="257">
        <v>12</v>
      </c>
      <c r="W252" s="444">
        <v>13</v>
      </c>
      <c r="X252" s="232">
        <f t="shared" si="1163"/>
        <v>12</v>
      </c>
      <c r="Y252" s="233">
        <f t="shared" si="1164"/>
        <v>0</v>
      </c>
      <c r="Z252" s="257"/>
      <c r="AA252" s="444"/>
      <c r="AB252" s="232">
        <f t="shared" si="1165"/>
        <v>0</v>
      </c>
      <c r="AC252" s="233">
        <f t="shared" si="1166"/>
        <v>0</v>
      </c>
      <c r="AD252" s="225">
        <f t="shared" si="1167"/>
        <v>29</v>
      </c>
      <c r="AE252" s="233">
        <f t="shared" si="1168"/>
        <v>23</v>
      </c>
      <c r="AF252" s="225">
        <f t="shared" si="1169"/>
        <v>29</v>
      </c>
      <c r="AG252" s="233">
        <f t="shared" si="1170"/>
        <v>0</v>
      </c>
      <c r="AH252" s="245">
        <v>3.6764705882352939</v>
      </c>
      <c r="AI252" s="445">
        <v>3.45</v>
      </c>
      <c r="AJ252" s="232">
        <f t="shared" si="1171"/>
        <v>62.5</v>
      </c>
      <c r="AK252" s="233">
        <f t="shared" si="1172"/>
        <v>34.5</v>
      </c>
      <c r="AL252" s="245">
        <v>2.125</v>
      </c>
      <c r="AM252" s="445">
        <v>1</v>
      </c>
      <c r="AN252" s="232">
        <f t="shared" si="1173"/>
        <v>25.5</v>
      </c>
      <c r="AO252" s="233">
        <f t="shared" si="1174"/>
        <v>13</v>
      </c>
      <c r="AP252" s="245"/>
      <c r="AQ252" s="445"/>
      <c r="AR252" s="232">
        <f t="shared" si="1175"/>
        <v>0</v>
      </c>
      <c r="AS252" s="233">
        <f t="shared" si="1176"/>
        <v>0</v>
      </c>
      <c r="AT252" s="545">
        <f t="shared" si="1177"/>
        <v>3.0344827586206895</v>
      </c>
      <c r="AU252" s="546">
        <f t="shared" si="1178"/>
        <v>2.0652173913043477</v>
      </c>
      <c r="AV252" s="232">
        <f t="shared" si="1179"/>
        <v>88</v>
      </c>
      <c r="AW252" s="233">
        <f t="shared" si="1180"/>
        <v>47.5</v>
      </c>
      <c r="AX252" s="257">
        <v>99</v>
      </c>
      <c r="AY252" s="444"/>
      <c r="AZ252" s="232">
        <f t="shared" si="1181"/>
        <v>1683</v>
      </c>
      <c r="BA252" s="233">
        <f t="shared" si="1182"/>
        <v>0</v>
      </c>
      <c r="BB252" s="257">
        <v>103</v>
      </c>
      <c r="BC252" s="444"/>
      <c r="BD252" s="232">
        <f t="shared" si="1183"/>
        <v>1236</v>
      </c>
      <c r="BE252" s="233">
        <f t="shared" si="1184"/>
        <v>0</v>
      </c>
      <c r="BF252" s="254">
        <v>87.833333333333329</v>
      </c>
      <c r="BG252" s="253"/>
      <c r="BH252" s="232">
        <f t="shared" si="1185"/>
        <v>0</v>
      </c>
      <c r="BI252" s="233">
        <f t="shared" si="1186"/>
        <v>0</v>
      </c>
      <c r="BJ252" s="232">
        <f t="shared" si="1187"/>
        <v>100.65517241379311</v>
      </c>
      <c r="BK252" s="233">
        <f t="shared" si="1188"/>
        <v>0</v>
      </c>
      <c r="BL252" s="232">
        <f t="shared" si="1189"/>
        <v>2919</v>
      </c>
      <c r="BM252" s="233">
        <f t="shared" si="1190"/>
        <v>0</v>
      </c>
      <c r="BN252" s="257">
        <v>66</v>
      </c>
      <c r="BO252" s="256">
        <v>42</v>
      </c>
      <c r="BP252" s="232">
        <f t="shared" si="1191"/>
        <v>66</v>
      </c>
      <c r="BQ252" s="233">
        <f t="shared" si="1192"/>
        <v>0</v>
      </c>
      <c r="BR252" s="257">
        <v>35</v>
      </c>
      <c r="BS252" s="444">
        <v>26</v>
      </c>
      <c r="BT252" s="232">
        <f t="shared" si="1193"/>
        <v>35</v>
      </c>
      <c r="BU252" s="233">
        <f t="shared" si="1194"/>
        <v>0</v>
      </c>
      <c r="BV252" s="257"/>
      <c r="BW252" s="444"/>
      <c r="BX252" s="232">
        <f t="shared" si="1195"/>
        <v>0</v>
      </c>
      <c r="BY252" s="233">
        <f t="shared" si="1196"/>
        <v>0</v>
      </c>
      <c r="BZ252" s="225">
        <f t="shared" si="1197"/>
        <v>101</v>
      </c>
      <c r="CA252" s="233">
        <f t="shared" si="1198"/>
        <v>68</v>
      </c>
      <c r="CB252" s="225">
        <f t="shared" si="1199"/>
        <v>101</v>
      </c>
      <c r="CC252" s="233">
        <f t="shared" si="1200"/>
        <v>0</v>
      </c>
      <c r="CD252" s="336">
        <v>5.8787878787878789</v>
      </c>
      <c r="CE252" s="445">
        <v>4.0357142857142856</v>
      </c>
      <c r="CF252" s="232">
        <f t="shared" si="1201"/>
        <v>388</v>
      </c>
      <c r="CG252" s="233">
        <f t="shared" si="1202"/>
        <v>169.5</v>
      </c>
      <c r="CH252" s="336">
        <v>5.4142857142857146</v>
      </c>
      <c r="CI252" s="445">
        <v>5.0192307692307692</v>
      </c>
      <c r="CJ252" s="232">
        <f t="shared" si="1203"/>
        <v>189.5</v>
      </c>
      <c r="CK252" s="233">
        <f t="shared" si="1204"/>
        <v>130.5</v>
      </c>
      <c r="CL252" s="336"/>
      <c r="CM252" s="445"/>
      <c r="CN252" s="232">
        <f t="shared" si="1205"/>
        <v>0</v>
      </c>
      <c r="CO252" s="233">
        <f t="shared" si="1206"/>
        <v>0</v>
      </c>
      <c r="CP252" s="232">
        <f t="shared" si="1207"/>
        <v>5.717821782178218</v>
      </c>
      <c r="CQ252" s="546">
        <f t="shared" si="1208"/>
        <v>4.4117647058823533</v>
      </c>
      <c r="CR252" s="232">
        <f t="shared" si="1209"/>
        <v>577.5</v>
      </c>
      <c r="CS252" s="233">
        <f t="shared" si="1210"/>
        <v>300</v>
      </c>
      <c r="CT252" s="257">
        <v>101.31343283582089</v>
      </c>
      <c r="CU252" s="444"/>
      <c r="CV252" s="232">
        <f t="shared" si="1211"/>
        <v>6686.686567164179</v>
      </c>
      <c r="CW252" s="233">
        <f t="shared" si="1212"/>
        <v>0</v>
      </c>
      <c r="CX252" s="257">
        <v>86.608695652173907</v>
      </c>
      <c r="CY252" s="444"/>
      <c r="CZ252" s="232">
        <f t="shared" si="1213"/>
        <v>3031.3043478260865</v>
      </c>
      <c r="DA252" s="233">
        <f t="shared" si="1214"/>
        <v>0</v>
      </c>
      <c r="DB252" s="257">
        <v>12</v>
      </c>
      <c r="DC252" s="444"/>
      <c r="DD252" s="232">
        <f t="shared" si="1215"/>
        <v>0</v>
      </c>
      <c r="DE252" s="233">
        <f t="shared" si="1216"/>
        <v>0</v>
      </c>
      <c r="DF252" s="232">
        <f t="shared" si="1217"/>
        <v>96.217731831586789</v>
      </c>
      <c r="DG252" s="233">
        <f t="shared" si="1218"/>
        <v>0</v>
      </c>
      <c r="DH252" s="232">
        <f t="shared" si="1219"/>
        <v>9717.9909149902651</v>
      </c>
      <c r="DI252" s="233">
        <f t="shared" si="1220"/>
        <v>0</v>
      </c>
      <c r="DJ252" s="232">
        <f t="shared" si="1221"/>
        <v>130</v>
      </c>
      <c r="DK252" s="233">
        <f t="shared" si="1222"/>
        <v>91</v>
      </c>
      <c r="DL252" s="232">
        <f t="shared" si="1223"/>
        <v>130</v>
      </c>
      <c r="DM252" s="233">
        <f t="shared" si="1224"/>
        <v>0</v>
      </c>
      <c r="DN252" s="545">
        <f t="shared" si="1225"/>
        <v>5.1192307692307688</v>
      </c>
      <c r="DO252" s="546">
        <f t="shared" si="1226"/>
        <v>3.8186813186813189</v>
      </c>
      <c r="DP252" s="232">
        <f t="shared" si="1227"/>
        <v>665.5</v>
      </c>
      <c r="DQ252" s="233">
        <f t="shared" si="1228"/>
        <v>347.5</v>
      </c>
      <c r="DR252" s="232">
        <f t="shared" si="1229"/>
        <v>97.207622423002036</v>
      </c>
      <c r="DS252" s="233">
        <f t="shared" si="1230"/>
        <v>0</v>
      </c>
      <c r="DT252" s="232">
        <f t="shared" si="1231"/>
        <v>12636.990914990265</v>
      </c>
      <c r="DU252" s="233">
        <f t="shared" si="1232"/>
        <v>0</v>
      </c>
      <c r="DV252" s="257">
        <v>12</v>
      </c>
      <c r="DW252" s="256">
        <v>10</v>
      </c>
      <c r="DX252" s="232">
        <f t="shared" si="1233"/>
        <v>12</v>
      </c>
      <c r="DY252" s="233">
        <f t="shared" si="1234"/>
        <v>0</v>
      </c>
      <c r="DZ252" s="257">
        <v>8</v>
      </c>
      <c r="EA252" s="444">
        <v>14</v>
      </c>
      <c r="EB252" s="232">
        <f t="shared" si="1235"/>
        <v>8</v>
      </c>
      <c r="EC252" s="233">
        <f t="shared" si="1236"/>
        <v>0</v>
      </c>
      <c r="ED252" s="257"/>
      <c r="EE252" s="444"/>
      <c r="EF252" s="232">
        <f t="shared" si="1237"/>
        <v>0</v>
      </c>
      <c r="EG252" s="233">
        <f t="shared" si="1238"/>
        <v>0</v>
      </c>
      <c r="EH252" s="225">
        <f t="shared" si="1239"/>
        <v>20</v>
      </c>
      <c r="EI252" s="233">
        <f t="shared" si="1240"/>
        <v>24</v>
      </c>
      <c r="EJ252" s="225">
        <f t="shared" si="1241"/>
        <v>20</v>
      </c>
      <c r="EK252" s="233">
        <f t="shared" si="1242"/>
        <v>0</v>
      </c>
      <c r="EL252" s="336">
        <v>4.875</v>
      </c>
      <c r="EM252" s="445">
        <v>3.5</v>
      </c>
      <c r="EN252" s="232">
        <f t="shared" si="1243"/>
        <v>58.5</v>
      </c>
      <c r="EO252" s="233">
        <f t="shared" si="1244"/>
        <v>35</v>
      </c>
      <c r="EP252" s="336">
        <v>4.1428571428571432</v>
      </c>
      <c r="EQ252" s="445">
        <v>4.0357142857142856</v>
      </c>
      <c r="ER252" s="232">
        <f t="shared" si="1245"/>
        <v>33.142857142857146</v>
      </c>
      <c r="ES252" s="233">
        <f t="shared" si="1246"/>
        <v>56.5</v>
      </c>
      <c r="ET252" s="336"/>
      <c r="EU252" s="445"/>
      <c r="EV252" s="232">
        <f t="shared" si="1247"/>
        <v>0</v>
      </c>
      <c r="EW252" s="233">
        <f t="shared" si="1248"/>
        <v>0</v>
      </c>
      <c r="EX252" s="545">
        <f t="shared" si="1249"/>
        <v>4.5821428571428573</v>
      </c>
      <c r="EY252" s="546">
        <f t="shared" si="1250"/>
        <v>3.8125</v>
      </c>
      <c r="EZ252" s="232">
        <f t="shared" si="1251"/>
        <v>91.642857142857139</v>
      </c>
      <c r="FA252" s="233">
        <f t="shared" si="1252"/>
        <v>91.5</v>
      </c>
      <c r="FB252" s="257">
        <v>108.15789473684211</v>
      </c>
      <c r="FC252" s="444"/>
      <c r="FD252" s="232">
        <f t="shared" si="1253"/>
        <v>1297.8947368421054</v>
      </c>
      <c r="FE252" s="233">
        <f t="shared" si="1254"/>
        <v>0</v>
      </c>
      <c r="FF252" s="257">
        <v>90.071428571428569</v>
      </c>
      <c r="FG252" s="444"/>
      <c r="FH252" s="232">
        <f t="shared" si="1255"/>
        <v>720.57142857142856</v>
      </c>
      <c r="FI252" s="233">
        <f t="shared" si="1256"/>
        <v>0</v>
      </c>
      <c r="FJ252" s="257">
        <v>49</v>
      </c>
      <c r="FK252" s="444"/>
      <c r="FL252" s="232">
        <f t="shared" si="1257"/>
        <v>0</v>
      </c>
      <c r="FM252" s="233">
        <f t="shared" si="1258"/>
        <v>0</v>
      </c>
      <c r="FN252" s="232">
        <f t="shared" si="1259"/>
        <v>100.9233082706767</v>
      </c>
      <c r="FO252" s="233">
        <f t="shared" si="1260"/>
        <v>0</v>
      </c>
      <c r="FP252" s="232">
        <f t="shared" si="1261"/>
        <v>2018.4661654135339</v>
      </c>
      <c r="FQ252" s="233">
        <f t="shared" si="1262"/>
        <v>0</v>
      </c>
      <c r="FR252" s="254"/>
      <c r="FS252" s="253"/>
      <c r="FT252" s="232">
        <f t="shared" si="1263"/>
        <v>0</v>
      </c>
      <c r="FU252" s="233">
        <f t="shared" si="1264"/>
        <v>0</v>
      </c>
      <c r="FV252" s="254"/>
      <c r="FW252" s="253"/>
      <c r="FX252" s="232">
        <f t="shared" si="1265"/>
        <v>0</v>
      </c>
      <c r="FY252" s="233">
        <f t="shared" si="1266"/>
        <v>0</v>
      </c>
      <c r="FZ252" s="254"/>
      <c r="GA252" s="253"/>
      <c r="GB252" s="232">
        <f t="shared" si="1267"/>
        <v>0</v>
      </c>
      <c r="GC252" s="233">
        <f t="shared" si="1268"/>
        <v>0</v>
      </c>
      <c r="GD252" s="249">
        <f t="shared" si="1269"/>
        <v>95</v>
      </c>
      <c r="GE252" s="233">
        <f t="shared" si="1270"/>
        <v>62</v>
      </c>
      <c r="GF252" s="232">
        <f t="shared" si="1271"/>
        <v>95</v>
      </c>
      <c r="GG252" s="233">
        <f t="shared" si="1272"/>
        <v>0</v>
      </c>
      <c r="GH252" s="232">
        <f t="shared" si="1273"/>
        <v>509</v>
      </c>
      <c r="GI252" s="233">
        <f t="shared" si="1274"/>
        <v>239</v>
      </c>
      <c r="GJ252" s="232">
        <f t="shared" si="1275"/>
        <v>9667.581304006284</v>
      </c>
      <c r="GK252" s="233" t="str">
        <f t="shared" si="1276"/>
        <v/>
      </c>
      <c r="GL252" s="249">
        <f t="shared" si="1277"/>
        <v>55</v>
      </c>
      <c r="GM252" s="233">
        <f t="shared" si="1278"/>
        <v>53</v>
      </c>
      <c r="GN252" s="232">
        <f t="shared" si="1279"/>
        <v>55</v>
      </c>
      <c r="GO252" s="233">
        <f t="shared" si="1280"/>
        <v>0</v>
      </c>
      <c r="GP252" s="232">
        <f t="shared" si="1281"/>
        <v>248.14285714285714</v>
      </c>
      <c r="GQ252" s="233">
        <f t="shared" si="1282"/>
        <v>200</v>
      </c>
      <c r="GR252" s="232">
        <f t="shared" si="1283"/>
        <v>4987.8757763975145</v>
      </c>
      <c r="GS252" s="233">
        <f t="shared" si="1284"/>
        <v>0</v>
      </c>
      <c r="GT252" s="249">
        <f t="shared" si="1285"/>
        <v>150</v>
      </c>
      <c r="GU252" s="233">
        <f t="shared" si="1286"/>
        <v>115</v>
      </c>
      <c r="GV252" s="232">
        <f t="shared" si="1287"/>
        <v>150</v>
      </c>
      <c r="GW252" s="233">
        <f t="shared" si="1288"/>
        <v>0</v>
      </c>
      <c r="GX252" s="232">
        <f t="shared" si="1289"/>
        <v>757.14285714285711</v>
      </c>
      <c r="GY252" s="233">
        <f t="shared" si="1290"/>
        <v>439</v>
      </c>
      <c r="GZ252" s="232">
        <f t="shared" si="1291"/>
        <v>14655.457080403798</v>
      </c>
      <c r="HA252" s="233" t="str">
        <f t="shared" si="1292"/>
        <v/>
      </c>
      <c r="HB252" s="249">
        <f t="shared" si="1293"/>
        <v>0</v>
      </c>
      <c r="HC252" s="233">
        <f t="shared" si="1294"/>
        <v>0</v>
      </c>
      <c r="HD252" s="232">
        <f t="shared" si="1295"/>
        <v>0</v>
      </c>
      <c r="HE252" s="233">
        <f t="shared" si="1296"/>
        <v>0</v>
      </c>
      <c r="HF252" s="232" t="str">
        <f t="shared" si="1297"/>
        <v/>
      </c>
      <c r="HG252" s="233" t="str">
        <f t="shared" si="1298"/>
        <v/>
      </c>
      <c r="HH252" s="232" t="str">
        <f t="shared" si="1299"/>
        <v/>
      </c>
      <c r="HI252" s="233" t="str">
        <f t="shared" si="1300"/>
        <v/>
      </c>
      <c r="HJ252" s="249">
        <f t="shared" si="1301"/>
        <v>757.14285714285711</v>
      </c>
      <c r="HK252" s="233">
        <f t="shared" si="1302"/>
        <v>439</v>
      </c>
      <c r="HL252" s="232">
        <f t="shared" si="1303"/>
        <v>14655.457080403799</v>
      </c>
      <c r="HM252" s="232" t="str">
        <f t="shared" si="1304"/>
        <v/>
      </c>
    </row>
    <row r="253" spans="1:221" ht="15">
      <c r="A253" s="439" t="s">
        <v>42</v>
      </c>
      <c r="B253" s="446" t="s">
        <v>910</v>
      </c>
      <c r="C253" s="447"/>
      <c r="D253" s="442">
        <v>199731</v>
      </c>
      <c r="E253" s="350">
        <v>10</v>
      </c>
      <c r="F253" s="332">
        <v>316</v>
      </c>
      <c r="G253" s="253">
        <v>297</v>
      </c>
      <c r="H253" s="254">
        <v>9</v>
      </c>
      <c r="I253" s="743">
        <v>11</v>
      </c>
      <c r="J253" s="232">
        <f t="shared" si="1156"/>
        <v>307</v>
      </c>
      <c r="K253" s="233">
        <f t="shared" si="1157"/>
        <v>286</v>
      </c>
      <c r="L253" s="333">
        <v>67.047001620745547</v>
      </c>
      <c r="M253" s="333">
        <v>67.047001620745547</v>
      </c>
      <c r="N253" s="232">
        <f t="shared" si="1155"/>
        <v>307</v>
      </c>
      <c r="O253" s="233">
        <f t="shared" si="1158"/>
        <v>286</v>
      </c>
      <c r="P253" s="232">
        <f t="shared" si="1159"/>
        <v>306</v>
      </c>
      <c r="Q253" s="233">
        <f t="shared" si="1160"/>
        <v>0</v>
      </c>
      <c r="R253" s="254">
        <v>31</v>
      </c>
      <c r="S253" s="443">
        <v>33</v>
      </c>
      <c r="T253" s="232">
        <f t="shared" si="1161"/>
        <v>31</v>
      </c>
      <c r="U253" s="233">
        <f t="shared" si="1162"/>
        <v>0</v>
      </c>
      <c r="V253" s="257">
        <v>25</v>
      </c>
      <c r="W253" s="444">
        <v>20</v>
      </c>
      <c r="X253" s="232">
        <f t="shared" si="1163"/>
        <v>25</v>
      </c>
      <c r="Y253" s="233">
        <f t="shared" si="1164"/>
        <v>0</v>
      </c>
      <c r="Z253" s="257"/>
      <c r="AA253" s="444"/>
      <c r="AB253" s="232">
        <f t="shared" si="1165"/>
        <v>0</v>
      </c>
      <c r="AC253" s="233">
        <f t="shared" si="1166"/>
        <v>0</v>
      </c>
      <c r="AD253" s="225">
        <f t="shared" si="1167"/>
        <v>56</v>
      </c>
      <c r="AE253" s="233">
        <f t="shared" si="1168"/>
        <v>53</v>
      </c>
      <c r="AF253" s="225">
        <f t="shared" si="1169"/>
        <v>56</v>
      </c>
      <c r="AG253" s="233">
        <f t="shared" si="1170"/>
        <v>0</v>
      </c>
      <c r="AH253" s="245">
        <v>2.629032258064516</v>
      </c>
      <c r="AI253" s="445">
        <v>2.9848484848484849</v>
      </c>
      <c r="AJ253" s="232">
        <f t="shared" si="1171"/>
        <v>81.5</v>
      </c>
      <c r="AK253" s="233">
        <f t="shared" si="1172"/>
        <v>98.5</v>
      </c>
      <c r="AL253" s="245">
        <v>2.42</v>
      </c>
      <c r="AM253" s="445">
        <v>2.7749999999999999</v>
      </c>
      <c r="AN253" s="232">
        <f t="shared" si="1173"/>
        <v>60.5</v>
      </c>
      <c r="AO253" s="233">
        <f t="shared" si="1174"/>
        <v>55.5</v>
      </c>
      <c r="AP253" s="245"/>
      <c r="AQ253" s="445"/>
      <c r="AR253" s="232">
        <f t="shared" si="1175"/>
        <v>0</v>
      </c>
      <c r="AS253" s="233">
        <f t="shared" si="1176"/>
        <v>0</v>
      </c>
      <c r="AT253" s="545">
        <f t="shared" si="1177"/>
        <v>2.5357142857142856</v>
      </c>
      <c r="AU253" s="546">
        <f t="shared" si="1178"/>
        <v>2.9056603773584904</v>
      </c>
      <c r="AV253" s="232">
        <f t="shared" si="1179"/>
        <v>142</v>
      </c>
      <c r="AW253" s="233">
        <f t="shared" si="1180"/>
        <v>154</v>
      </c>
      <c r="AX253" s="257">
        <v>83.45</v>
      </c>
      <c r="AY253" s="444"/>
      <c r="AZ253" s="232">
        <f t="shared" si="1181"/>
        <v>2586.9500000000003</v>
      </c>
      <c r="BA253" s="233">
        <f t="shared" si="1182"/>
        <v>0</v>
      </c>
      <c r="BB253" s="257">
        <v>92.266666666666666</v>
      </c>
      <c r="BC253" s="444"/>
      <c r="BD253" s="232">
        <f t="shared" si="1183"/>
        <v>2306.6666666666665</v>
      </c>
      <c r="BE253" s="233">
        <f t="shared" si="1184"/>
        <v>0</v>
      </c>
      <c r="BF253" s="254"/>
      <c r="BG253" s="253"/>
      <c r="BH253" s="232">
        <f t="shared" si="1185"/>
        <v>0</v>
      </c>
      <c r="BI253" s="233">
        <f t="shared" si="1186"/>
        <v>0</v>
      </c>
      <c r="BJ253" s="232">
        <f t="shared" si="1187"/>
        <v>87.386011904761901</v>
      </c>
      <c r="BK253" s="233">
        <f t="shared" si="1188"/>
        <v>0</v>
      </c>
      <c r="BL253" s="232">
        <f t="shared" si="1189"/>
        <v>4893.6166666666668</v>
      </c>
      <c r="BM253" s="233">
        <f t="shared" si="1190"/>
        <v>0</v>
      </c>
      <c r="BN253" s="257">
        <v>95</v>
      </c>
      <c r="BO253" s="256">
        <v>75</v>
      </c>
      <c r="BP253" s="232">
        <f t="shared" si="1191"/>
        <v>95</v>
      </c>
      <c r="BQ253" s="233">
        <f t="shared" si="1192"/>
        <v>0</v>
      </c>
      <c r="BR253" s="257">
        <v>99</v>
      </c>
      <c r="BS253" s="444">
        <v>66</v>
      </c>
      <c r="BT253" s="232">
        <f t="shared" si="1193"/>
        <v>99</v>
      </c>
      <c r="BU253" s="233">
        <f t="shared" si="1194"/>
        <v>0</v>
      </c>
      <c r="BV253" s="257">
        <v>2</v>
      </c>
      <c r="BW253" s="444">
        <v>1</v>
      </c>
      <c r="BX253" s="232">
        <f t="shared" si="1195"/>
        <v>2</v>
      </c>
      <c r="BY253" s="233">
        <f t="shared" si="1196"/>
        <v>0</v>
      </c>
      <c r="BZ253" s="225">
        <f t="shared" si="1197"/>
        <v>196</v>
      </c>
      <c r="CA253" s="233">
        <f t="shared" si="1198"/>
        <v>142</v>
      </c>
      <c r="CB253" s="225">
        <f t="shared" si="1199"/>
        <v>196</v>
      </c>
      <c r="CC253" s="233">
        <f t="shared" si="1200"/>
        <v>0</v>
      </c>
      <c r="CD253" s="336">
        <v>4.6210526315789471</v>
      </c>
      <c r="CE253" s="445">
        <v>4.3133333333333335</v>
      </c>
      <c r="CF253" s="232">
        <f t="shared" si="1201"/>
        <v>439</v>
      </c>
      <c r="CG253" s="233">
        <f t="shared" si="1202"/>
        <v>323.5</v>
      </c>
      <c r="CH253" s="336">
        <v>4.7323232323232327</v>
      </c>
      <c r="CI253" s="445">
        <v>4.5227272727272725</v>
      </c>
      <c r="CJ253" s="232">
        <f t="shared" si="1203"/>
        <v>468.50000000000006</v>
      </c>
      <c r="CK253" s="233">
        <f t="shared" si="1204"/>
        <v>298.5</v>
      </c>
      <c r="CL253" s="336">
        <v>2</v>
      </c>
      <c r="CM253" s="445">
        <v>3</v>
      </c>
      <c r="CN253" s="232">
        <f t="shared" si="1205"/>
        <v>4</v>
      </c>
      <c r="CO253" s="233">
        <f t="shared" si="1206"/>
        <v>3</v>
      </c>
      <c r="CP253" s="232">
        <f t="shared" si="1207"/>
        <v>4.6505102040816331</v>
      </c>
      <c r="CQ253" s="546">
        <f t="shared" si="1208"/>
        <v>4.401408450704225</v>
      </c>
      <c r="CR253" s="232">
        <f t="shared" si="1209"/>
        <v>911.50000000000011</v>
      </c>
      <c r="CS253" s="233">
        <f t="shared" si="1210"/>
        <v>625</v>
      </c>
      <c r="CT253" s="257">
        <v>98.916666666666671</v>
      </c>
      <c r="CU253" s="444"/>
      <c r="CV253" s="232">
        <f t="shared" si="1211"/>
        <v>9397.0833333333339</v>
      </c>
      <c r="CW253" s="233">
        <f t="shared" si="1212"/>
        <v>0</v>
      </c>
      <c r="CX253" s="257">
        <v>83.056338028169009</v>
      </c>
      <c r="CY253" s="444"/>
      <c r="CZ253" s="232">
        <f t="shared" si="1213"/>
        <v>8222.577464788732</v>
      </c>
      <c r="DA253" s="233">
        <f t="shared" si="1214"/>
        <v>0</v>
      </c>
      <c r="DB253" s="257">
        <v>81</v>
      </c>
      <c r="DC253" s="444"/>
      <c r="DD253" s="232">
        <f t="shared" si="1215"/>
        <v>162</v>
      </c>
      <c r="DE253" s="233">
        <f t="shared" si="1216"/>
        <v>0</v>
      </c>
      <c r="DF253" s="232">
        <f t="shared" si="1217"/>
        <v>90.722759174092175</v>
      </c>
      <c r="DG253" s="233">
        <f t="shared" si="1218"/>
        <v>0</v>
      </c>
      <c r="DH253" s="232">
        <f t="shared" si="1219"/>
        <v>17781.660798122066</v>
      </c>
      <c r="DI253" s="233">
        <f t="shared" si="1220"/>
        <v>0</v>
      </c>
      <c r="DJ253" s="232">
        <f t="shared" si="1221"/>
        <v>252</v>
      </c>
      <c r="DK253" s="233">
        <f t="shared" si="1222"/>
        <v>195</v>
      </c>
      <c r="DL253" s="232">
        <f t="shared" si="1223"/>
        <v>252</v>
      </c>
      <c r="DM253" s="233">
        <f t="shared" si="1224"/>
        <v>0</v>
      </c>
      <c r="DN253" s="545">
        <f t="shared" si="1225"/>
        <v>4.1805555555555554</v>
      </c>
      <c r="DO253" s="546">
        <f t="shared" si="1226"/>
        <v>3.9948717948717949</v>
      </c>
      <c r="DP253" s="232">
        <f t="shared" si="1227"/>
        <v>1053.5</v>
      </c>
      <c r="DQ253" s="233">
        <f t="shared" si="1228"/>
        <v>779</v>
      </c>
      <c r="DR253" s="232">
        <f t="shared" si="1229"/>
        <v>89.981259780907678</v>
      </c>
      <c r="DS253" s="233">
        <f t="shared" si="1230"/>
        <v>0</v>
      </c>
      <c r="DT253" s="232">
        <f t="shared" si="1231"/>
        <v>22675.277464788735</v>
      </c>
      <c r="DU253" s="233">
        <f t="shared" si="1232"/>
        <v>0</v>
      </c>
      <c r="DV253" s="257">
        <v>20</v>
      </c>
      <c r="DW253" s="256">
        <v>51</v>
      </c>
      <c r="DX253" s="232">
        <f t="shared" si="1233"/>
        <v>20</v>
      </c>
      <c r="DY253" s="233">
        <f t="shared" si="1234"/>
        <v>0</v>
      </c>
      <c r="DZ253" s="257">
        <v>34</v>
      </c>
      <c r="EA253" s="444">
        <v>40</v>
      </c>
      <c r="EB253" s="232">
        <f t="shared" si="1235"/>
        <v>34</v>
      </c>
      <c r="EC253" s="233">
        <f t="shared" si="1236"/>
        <v>0</v>
      </c>
      <c r="ED253" s="257">
        <v>1</v>
      </c>
      <c r="EE253" s="444"/>
      <c r="EF253" s="232">
        <f t="shared" si="1237"/>
        <v>0</v>
      </c>
      <c r="EG253" s="233">
        <f t="shared" si="1238"/>
        <v>0</v>
      </c>
      <c r="EH253" s="225">
        <f t="shared" si="1239"/>
        <v>55</v>
      </c>
      <c r="EI253" s="233">
        <f t="shared" si="1240"/>
        <v>91</v>
      </c>
      <c r="EJ253" s="225">
        <f t="shared" si="1241"/>
        <v>55</v>
      </c>
      <c r="EK253" s="233">
        <f t="shared" si="1242"/>
        <v>0</v>
      </c>
      <c r="EL253" s="336">
        <v>3.4750000000000001</v>
      </c>
      <c r="EM253" s="445">
        <v>2.6568627450980391</v>
      </c>
      <c r="EN253" s="232">
        <f t="shared" si="1243"/>
        <v>69.5</v>
      </c>
      <c r="EO253" s="233">
        <f t="shared" si="1244"/>
        <v>135.5</v>
      </c>
      <c r="EP253" s="336">
        <v>3.6979166666666665</v>
      </c>
      <c r="EQ253" s="445">
        <v>3.5249999999999999</v>
      </c>
      <c r="ER253" s="232">
        <f t="shared" si="1245"/>
        <v>125.72916666666666</v>
      </c>
      <c r="ES253" s="233">
        <f t="shared" si="1246"/>
        <v>141</v>
      </c>
      <c r="ET253" s="336">
        <v>2.5</v>
      </c>
      <c r="EU253" s="445"/>
      <c r="EV253" s="232">
        <f t="shared" si="1247"/>
        <v>2.5</v>
      </c>
      <c r="EW253" s="233">
        <f t="shared" si="1248"/>
        <v>0</v>
      </c>
      <c r="EX253" s="545">
        <f t="shared" si="1249"/>
        <v>3.5950757575757573</v>
      </c>
      <c r="EY253" s="546">
        <f t="shared" si="1250"/>
        <v>3.0384615384615383</v>
      </c>
      <c r="EZ253" s="232">
        <f t="shared" si="1251"/>
        <v>197.72916666666666</v>
      </c>
      <c r="FA253" s="233">
        <f t="shared" si="1252"/>
        <v>276.5</v>
      </c>
      <c r="FB253" s="257">
        <v>77.540540540540547</v>
      </c>
      <c r="FC253" s="444"/>
      <c r="FD253" s="232">
        <f t="shared" si="1253"/>
        <v>1550.8108108108108</v>
      </c>
      <c r="FE253" s="233">
        <f t="shared" si="1254"/>
        <v>0</v>
      </c>
      <c r="FF253" s="257">
        <v>74.291666666666671</v>
      </c>
      <c r="FG253" s="444"/>
      <c r="FH253" s="232">
        <f t="shared" si="1255"/>
        <v>2525.916666666667</v>
      </c>
      <c r="FI253" s="233">
        <f t="shared" si="1256"/>
        <v>0</v>
      </c>
      <c r="FJ253" s="257"/>
      <c r="FK253" s="444"/>
      <c r="FL253" s="232">
        <f t="shared" si="1257"/>
        <v>0</v>
      </c>
      <c r="FM253" s="233">
        <f t="shared" si="1258"/>
        <v>0</v>
      </c>
      <c r="FN253" s="232">
        <f t="shared" si="1259"/>
        <v>74.122317772317771</v>
      </c>
      <c r="FO253" s="233">
        <f t="shared" si="1260"/>
        <v>0</v>
      </c>
      <c r="FP253" s="232">
        <f t="shared" si="1261"/>
        <v>4076.7274774774774</v>
      </c>
      <c r="FQ253" s="233">
        <f t="shared" si="1262"/>
        <v>0</v>
      </c>
      <c r="FR253" s="254"/>
      <c r="FS253" s="253"/>
      <c r="FT253" s="232">
        <f t="shared" si="1263"/>
        <v>0</v>
      </c>
      <c r="FU253" s="233">
        <f t="shared" si="1264"/>
        <v>0</v>
      </c>
      <c r="FV253" s="254"/>
      <c r="FW253" s="253"/>
      <c r="FX253" s="232">
        <f t="shared" si="1265"/>
        <v>0</v>
      </c>
      <c r="FY253" s="233">
        <f t="shared" si="1266"/>
        <v>0</v>
      </c>
      <c r="FZ253" s="254"/>
      <c r="GA253" s="253"/>
      <c r="GB253" s="232">
        <f t="shared" si="1267"/>
        <v>0</v>
      </c>
      <c r="GC253" s="233">
        <f t="shared" si="1268"/>
        <v>0</v>
      </c>
      <c r="GD253" s="249">
        <f t="shared" si="1269"/>
        <v>146</v>
      </c>
      <c r="GE253" s="233">
        <f t="shared" si="1270"/>
        <v>159</v>
      </c>
      <c r="GF253" s="232">
        <f t="shared" si="1271"/>
        <v>146</v>
      </c>
      <c r="GG253" s="233">
        <f t="shared" si="1272"/>
        <v>0</v>
      </c>
      <c r="GH253" s="232">
        <f t="shared" si="1273"/>
        <v>590</v>
      </c>
      <c r="GI253" s="233">
        <f t="shared" si="1274"/>
        <v>557.5</v>
      </c>
      <c r="GJ253" s="232">
        <f t="shared" si="1275"/>
        <v>13534.844144144146</v>
      </c>
      <c r="GK253" s="233" t="str">
        <f t="shared" si="1276"/>
        <v/>
      </c>
      <c r="GL253" s="249">
        <f t="shared" si="1277"/>
        <v>158</v>
      </c>
      <c r="GM253" s="233">
        <f t="shared" si="1278"/>
        <v>126</v>
      </c>
      <c r="GN253" s="232">
        <f t="shared" si="1279"/>
        <v>158</v>
      </c>
      <c r="GO253" s="233">
        <f t="shared" si="1280"/>
        <v>0</v>
      </c>
      <c r="GP253" s="232">
        <f t="shared" si="1281"/>
        <v>654.72916666666663</v>
      </c>
      <c r="GQ253" s="233">
        <f t="shared" si="1282"/>
        <v>495</v>
      </c>
      <c r="GR253" s="232">
        <f t="shared" si="1283"/>
        <v>13055.160798122066</v>
      </c>
      <c r="GS253" s="233">
        <f t="shared" si="1284"/>
        <v>0</v>
      </c>
      <c r="GT253" s="249">
        <f t="shared" si="1285"/>
        <v>304</v>
      </c>
      <c r="GU253" s="233">
        <f t="shared" si="1286"/>
        <v>285</v>
      </c>
      <c r="GV253" s="232">
        <f t="shared" si="1287"/>
        <v>304</v>
      </c>
      <c r="GW253" s="233">
        <f t="shared" si="1288"/>
        <v>0</v>
      </c>
      <c r="GX253" s="232">
        <f t="shared" si="1289"/>
        <v>1244.7291666666665</v>
      </c>
      <c r="GY253" s="233">
        <f t="shared" si="1290"/>
        <v>1052.5</v>
      </c>
      <c r="GZ253" s="232">
        <f t="shared" si="1291"/>
        <v>26590.004942266212</v>
      </c>
      <c r="HA253" s="233" t="str">
        <f t="shared" si="1292"/>
        <v/>
      </c>
      <c r="HB253" s="249">
        <f t="shared" si="1293"/>
        <v>3</v>
      </c>
      <c r="HC253" s="233">
        <f t="shared" si="1294"/>
        <v>1</v>
      </c>
      <c r="HD253" s="232">
        <f t="shared" si="1295"/>
        <v>2</v>
      </c>
      <c r="HE253" s="233">
        <f t="shared" si="1296"/>
        <v>0</v>
      </c>
      <c r="HF253" s="232">
        <f t="shared" si="1297"/>
        <v>6.5</v>
      </c>
      <c r="HG253" s="233">
        <f t="shared" si="1298"/>
        <v>3</v>
      </c>
      <c r="HH253" s="232">
        <f t="shared" si="1299"/>
        <v>162</v>
      </c>
      <c r="HI253" s="233" t="str">
        <f t="shared" si="1300"/>
        <v/>
      </c>
      <c r="HJ253" s="249">
        <f t="shared" si="1301"/>
        <v>1251.2291666666667</v>
      </c>
      <c r="HK253" s="233">
        <f t="shared" si="1302"/>
        <v>1055.5</v>
      </c>
      <c r="HL253" s="232">
        <f t="shared" si="1303"/>
        <v>26752.004942266212</v>
      </c>
      <c r="HM253" s="232" t="str">
        <f t="shared" si="1304"/>
        <v/>
      </c>
    </row>
    <row r="254" spans="1:221" ht="15">
      <c r="A254" s="439" t="s">
        <v>42</v>
      </c>
      <c r="B254" s="440" t="s">
        <v>911</v>
      </c>
      <c r="C254" s="441"/>
      <c r="D254" s="442">
        <v>199795</v>
      </c>
      <c r="E254" s="350">
        <v>10</v>
      </c>
      <c r="F254" s="332">
        <v>96</v>
      </c>
      <c r="G254" s="253">
        <v>137</v>
      </c>
      <c r="H254" s="254">
        <v>4</v>
      </c>
      <c r="I254" s="743">
        <v>5</v>
      </c>
      <c r="J254" s="232">
        <f t="shared" si="1156"/>
        <v>92</v>
      </c>
      <c r="K254" s="233">
        <f t="shared" si="1157"/>
        <v>132</v>
      </c>
      <c r="L254" s="333">
        <v>67.099041533546327</v>
      </c>
      <c r="M254" s="333">
        <v>67.099041533546327</v>
      </c>
      <c r="N254" s="232">
        <f t="shared" si="1155"/>
        <v>92</v>
      </c>
      <c r="O254" s="233">
        <f t="shared" si="1158"/>
        <v>132</v>
      </c>
      <c r="P254" s="232">
        <f t="shared" si="1159"/>
        <v>92</v>
      </c>
      <c r="Q254" s="233">
        <f t="shared" si="1160"/>
        <v>0</v>
      </c>
      <c r="R254" s="254">
        <v>8</v>
      </c>
      <c r="S254" s="443">
        <v>14</v>
      </c>
      <c r="T254" s="232">
        <f t="shared" si="1161"/>
        <v>8</v>
      </c>
      <c r="U254" s="233">
        <f t="shared" si="1162"/>
        <v>0</v>
      </c>
      <c r="V254" s="257">
        <v>7</v>
      </c>
      <c r="W254" s="444">
        <v>6</v>
      </c>
      <c r="X254" s="232">
        <f t="shared" si="1163"/>
        <v>7</v>
      </c>
      <c r="Y254" s="233">
        <f t="shared" si="1164"/>
        <v>0</v>
      </c>
      <c r="Z254" s="257"/>
      <c r="AA254" s="444"/>
      <c r="AB254" s="232">
        <f t="shared" si="1165"/>
        <v>0</v>
      </c>
      <c r="AC254" s="233">
        <f t="shared" si="1166"/>
        <v>0</v>
      </c>
      <c r="AD254" s="225">
        <f t="shared" si="1167"/>
        <v>15</v>
      </c>
      <c r="AE254" s="233">
        <f t="shared" si="1168"/>
        <v>20</v>
      </c>
      <c r="AF254" s="225">
        <f t="shared" si="1169"/>
        <v>15</v>
      </c>
      <c r="AG254" s="233">
        <f t="shared" si="1170"/>
        <v>0</v>
      </c>
      <c r="AH254" s="245">
        <v>2.5625</v>
      </c>
      <c r="AI254" s="445">
        <v>3.25</v>
      </c>
      <c r="AJ254" s="232">
        <f t="shared" si="1171"/>
        <v>20.5</v>
      </c>
      <c r="AK254" s="233">
        <f t="shared" si="1172"/>
        <v>45.5</v>
      </c>
      <c r="AL254" s="245">
        <v>3.4285714285714284</v>
      </c>
      <c r="AM254" s="445">
        <v>3.3333333333333335</v>
      </c>
      <c r="AN254" s="232">
        <f t="shared" si="1173"/>
        <v>24</v>
      </c>
      <c r="AO254" s="233">
        <f t="shared" si="1174"/>
        <v>20</v>
      </c>
      <c r="AP254" s="245"/>
      <c r="AQ254" s="445"/>
      <c r="AR254" s="232">
        <f t="shared" si="1175"/>
        <v>0</v>
      </c>
      <c r="AS254" s="233">
        <f t="shared" si="1176"/>
        <v>0</v>
      </c>
      <c r="AT254" s="545">
        <f t="shared" si="1177"/>
        <v>2.9666666666666668</v>
      </c>
      <c r="AU254" s="546">
        <f t="shared" si="1178"/>
        <v>3.2749999999999999</v>
      </c>
      <c r="AV254" s="232">
        <f t="shared" si="1179"/>
        <v>44.5</v>
      </c>
      <c r="AW254" s="233">
        <f t="shared" si="1180"/>
        <v>65.5</v>
      </c>
      <c r="AX254" s="257">
        <v>91</v>
      </c>
      <c r="AY254" s="444"/>
      <c r="AZ254" s="232">
        <f t="shared" si="1181"/>
        <v>728</v>
      </c>
      <c r="BA254" s="233">
        <f t="shared" si="1182"/>
        <v>0</v>
      </c>
      <c r="BB254" s="257">
        <v>90.2</v>
      </c>
      <c r="BC254" s="444"/>
      <c r="BD254" s="232">
        <f t="shared" si="1183"/>
        <v>631.4</v>
      </c>
      <c r="BE254" s="233">
        <f t="shared" si="1184"/>
        <v>0</v>
      </c>
      <c r="BF254" s="254"/>
      <c r="BG254" s="253"/>
      <c r="BH254" s="232">
        <f t="shared" si="1185"/>
        <v>0</v>
      </c>
      <c r="BI254" s="233">
        <f t="shared" si="1186"/>
        <v>0</v>
      </c>
      <c r="BJ254" s="232">
        <f t="shared" si="1187"/>
        <v>90.626666666666679</v>
      </c>
      <c r="BK254" s="233">
        <f t="shared" si="1188"/>
        <v>0</v>
      </c>
      <c r="BL254" s="232">
        <f t="shared" si="1189"/>
        <v>1359.4</v>
      </c>
      <c r="BM254" s="233">
        <f t="shared" si="1190"/>
        <v>0</v>
      </c>
      <c r="BN254" s="257">
        <v>33</v>
      </c>
      <c r="BO254" s="256">
        <v>51</v>
      </c>
      <c r="BP254" s="232">
        <f t="shared" si="1191"/>
        <v>33</v>
      </c>
      <c r="BQ254" s="233">
        <f t="shared" si="1192"/>
        <v>0</v>
      </c>
      <c r="BR254" s="257">
        <v>38</v>
      </c>
      <c r="BS254" s="444">
        <v>38</v>
      </c>
      <c r="BT254" s="232">
        <f t="shared" si="1193"/>
        <v>38</v>
      </c>
      <c r="BU254" s="233">
        <f t="shared" si="1194"/>
        <v>0</v>
      </c>
      <c r="BV254" s="257"/>
      <c r="BW254" s="444">
        <v>1</v>
      </c>
      <c r="BX254" s="232">
        <f t="shared" si="1195"/>
        <v>0</v>
      </c>
      <c r="BY254" s="233">
        <f t="shared" si="1196"/>
        <v>0</v>
      </c>
      <c r="BZ254" s="225">
        <f t="shared" si="1197"/>
        <v>71</v>
      </c>
      <c r="CA254" s="233">
        <f t="shared" si="1198"/>
        <v>90</v>
      </c>
      <c r="CB254" s="225">
        <f t="shared" si="1199"/>
        <v>71</v>
      </c>
      <c r="CC254" s="233">
        <f t="shared" si="1200"/>
        <v>0</v>
      </c>
      <c r="CD254" s="336">
        <v>4.5454545454545459</v>
      </c>
      <c r="CE254" s="445">
        <v>3.9705882352941178</v>
      </c>
      <c r="CF254" s="232">
        <f t="shared" si="1201"/>
        <v>150</v>
      </c>
      <c r="CG254" s="233">
        <f t="shared" si="1202"/>
        <v>202.5</v>
      </c>
      <c r="CH254" s="336">
        <v>5.5657894736842106</v>
      </c>
      <c r="CI254" s="445">
        <v>5.6973684210526319</v>
      </c>
      <c r="CJ254" s="232">
        <f t="shared" si="1203"/>
        <v>211.5</v>
      </c>
      <c r="CK254" s="233">
        <f t="shared" si="1204"/>
        <v>216.5</v>
      </c>
      <c r="CL254" s="336"/>
      <c r="CM254" s="445">
        <v>3</v>
      </c>
      <c r="CN254" s="232">
        <f t="shared" si="1205"/>
        <v>0</v>
      </c>
      <c r="CO254" s="233">
        <f t="shared" si="1206"/>
        <v>3</v>
      </c>
      <c r="CP254" s="232">
        <f t="shared" si="1207"/>
        <v>5.091549295774648</v>
      </c>
      <c r="CQ254" s="546">
        <f t="shared" si="1208"/>
        <v>4.6888888888888891</v>
      </c>
      <c r="CR254" s="232">
        <f t="shared" si="1209"/>
        <v>361.5</v>
      </c>
      <c r="CS254" s="233">
        <f t="shared" si="1210"/>
        <v>422</v>
      </c>
      <c r="CT254" s="257">
        <v>82.057142857142864</v>
      </c>
      <c r="CU254" s="444"/>
      <c r="CV254" s="232">
        <f t="shared" si="1211"/>
        <v>2707.8857142857146</v>
      </c>
      <c r="CW254" s="233">
        <f t="shared" si="1212"/>
        <v>0</v>
      </c>
      <c r="CX254" s="257">
        <v>81.590909090909093</v>
      </c>
      <c r="CY254" s="444"/>
      <c r="CZ254" s="232">
        <f t="shared" si="1213"/>
        <v>3100.4545454545455</v>
      </c>
      <c r="DA254" s="233">
        <f t="shared" si="1214"/>
        <v>0</v>
      </c>
      <c r="DB254" s="257"/>
      <c r="DC254" s="444"/>
      <c r="DD254" s="232">
        <f t="shared" si="1215"/>
        <v>0</v>
      </c>
      <c r="DE254" s="233">
        <f t="shared" si="1216"/>
        <v>0</v>
      </c>
      <c r="DF254" s="232">
        <f t="shared" si="1217"/>
        <v>81.807609292116339</v>
      </c>
      <c r="DG254" s="233">
        <f t="shared" si="1218"/>
        <v>0</v>
      </c>
      <c r="DH254" s="232">
        <f t="shared" si="1219"/>
        <v>5808.3402597402601</v>
      </c>
      <c r="DI254" s="233">
        <f t="shared" si="1220"/>
        <v>0</v>
      </c>
      <c r="DJ254" s="232">
        <f t="shared" si="1221"/>
        <v>86</v>
      </c>
      <c r="DK254" s="233">
        <f t="shared" si="1222"/>
        <v>110</v>
      </c>
      <c r="DL254" s="232">
        <f t="shared" si="1223"/>
        <v>86</v>
      </c>
      <c r="DM254" s="233">
        <f t="shared" si="1224"/>
        <v>0</v>
      </c>
      <c r="DN254" s="545">
        <f t="shared" si="1225"/>
        <v>4.7209302325581399</v>
      </c>
      <c r="DO254" s="546">
        <f t="shared" si="1226"/>
        <v>4.4318181818181817</v>
      </c>
      <c r="DP254" s="232">
        <f t="shared" si="1227"/>
        <v>406.00000000000006</v>
      </c>
      <c r="DQ254" s="233">
        <f t="shared" si="1228"/>
        <v>487.5</v>
      </c>
      <c r="DR254" s="232">
        <f t="shared" si="1229"/>
        <v>83.345816973723956</v>
      </c>
      <c r="DS254" s="233">
        <f t="shared" si="1230"/>
        <v>0</v>
      </c>
      <c r="DT254" s="232">
        <f t="shared" si="1231"/>
        <v>7167.7402597402606</v>
      </c>
      <c r="DU254" s="233">
        <f t="shared" si="1232"/>
        <v>0</v>
      </c>
      <c r="DV254" s="257">
        <v>4</v>
      </c>
      <c r="DW254" s="256">
        <v>7</v>
      </c>
      <c r="DX254" s="232">
        <f t="shared" si="1233"/>
        <v>4</v>
      </c>
      <c r="DY254" s="233">
        <f t="shared" si="1234"/>
        <v>0</v>
      </c>
      <c r="DZ254" s="257">
        <v>2</v>
      </c>
      <c r="EA254" s="444">
        <v>15</v>
      </c>
      <c r="EB254" s="232">
        <f t="shared" si="1235"/>
        <v>2</v>
      </c>
      <c r="EC254" s="233">
        <f t="shared" si="1236"/>
        <v>0</v>
      </c>
      <c r="ED254" s="257"/>
      <c r="EE254" s="444"/>
      <c r="EF254" s="232">
        <f t="shared" si="1237"/>
        <v>0</v>
      </c>
      <c r="EG254" s="233">
        <f t="shared" si="1238"/>
        <v>0</v>
      </c>
      <c r="EH254" s="225">
        <f t="shared" si="1239"/>
        <v>6</v>
      </c>
      <c r="EI254" s="233">
        <f t="shared" si="1240"/>
        <v>22</v>
      </c>
      <c r="EJ254" s="225">
        <f t="shared" si="1241"/>
        <v>6</v>
      </c>
      <c r="EK254" s="233">
        <f t="shared" si="1242"/>
        <v>0</v>
      </c>
      <c r="EL254" s="336">
        <v>3.375</v>
      </c>
      <c r="EM254" s="445">
        <v>2.5714285714285716</v>
      </c>
      <c r="EN254" s="232">
        <f t="shared" si="1243"/>
        <v>13.5</v>
      </c>
      <c r="EO254" s="233">
        <f t="shared" si="1244"/>
        <v>18</v>
      </c>
      <c r="EP254" s="336">
        <v>6.0909090909090908</v>
      </c>
      <c r="EQ254" s="445">
        <v>3.5333333333333332</v>
      </c>
      <c r="ER254" s="232">
        <f t="shared" si="1245"/>
        <v>12.181818181818182</v>
      </c>
      <c r="ES254" s="233">
        <f t="shared" si="1246"/>
        <v>53</v>
      </c>
      <c r="ET254" s="336"/>
      <c r="EU254" s="445"/>
      <c r="EV254" s="232">
        <f t="shared" si="1247"/>
        <v>0</v>
      </c>
      <c r="EW254" s="233">
        <f t="shared" si="1248"/>
        <v>0</v>
      </c>
      <c r="EX254" s="545">
        <f t="shared" si="1249"/>
        <v>4.2803030303030303</v>
      </c>
      <c r="EY254" s="546">
        <f t="shared" si="1250"/>
        <v>3.2272727272727271</v>
      </c>
      <c r="EZ254" s="232">
        <f t="shared" si="1251"/>
        <v>25.68181818181818</v>
      </c>
      <c r="FA254" s="233">
        <f t="shared" si="1252"/>
        <v>71</v>
      </c>
      <c r="FB254" s="257">
        <v>75.916666666666671</v>
      </c>
      <c r="FC254" s="444"/>
      <c r="FD254" s="232">
        <f t="shared" si="1253"/>
        <v>303.66666666666669</v>
      </c>
      <c r="FE254" s="233">
        <f t="shared" si="1254"/>
        <v>0</v>
      </c>
      <c r="FF254" s="257">
        <v>52.454545454545453</v>
      </c>
      <c r="FG254" s="444"/>
      <c r="FH254" s="232">
        <f t="shared" si="1255"/>
        <v>104.90909090909091</v>
      </c>
      <c r="FI254" s="233">
        <f t="shared" si="1256"/>
        <v>0</v>
      </c>
      <c r="FJ254" s="257"/>
      <c r="FK254" s="444"/>
      <c r="FL254" s="232">
        <f t="shared" si="1257"/>
        <v>0</v>
      </c>
      <c r="FM254" s="233">
        <f t="shared" si="1258"/>
        <v>0</v>
      </c>
      <c r="FN254" s="232">
        <f t="shared" si="1259"/>
        <v>68.095959595959599</v>
      </c>
      <c r="FO254" s="233">
        <f t="shared" si="1260"/>
        <v>0</v>
      </c>
      <c r="FP254" s="232">
        <f t="shared" si="1261"/>
        <v>408.57575757575762</v>
      </c>
      <c r="FQ254" s="233">
        <f t="shared" si="1262"/>
        <v>0</v>
      </c>
      <c r="FR254" s="254"/>
      <c r="FS254" s="253"/>
      <c r="FT254" s="232">
        <f t="shared" si="1263"/>
        <v>0</v>
      </c>
      <c r="FU254" s="233">
        <f t="shared" si="1264"/>
        <v>0</v>
      </c>
      <c r="FV254" s="254"/>
      <c r="FW254" s="253"/>
      <c r="FX254" s="232">
        <f t="shared" si="1265"/>
        <v>0</v>
      </c>
      <c r="FY254" s="233">
        <f t="shared" si="1266"/>
        <v>0</v>
      </c>
      <c r="FZ254" s="254"/>
      <c r="GA254" s="253"/>
      <c r="GB254" s="232">
        <f t="shared" si="1267"/>
        <v>0</v>
      </c>
      <c r="GC254" s="233">
        <f t="shared" si="1268"/>
        <v>0</v>
      </c>
      <c r="GD254" s="249">
        <f t="shared" si="1269"/>
        <v>45</v>
      </c>
      <c r="GE254" s="233">
        <f t="shared" si="1270"/>
        <v>72</v>
      </c>
      <c r="GF254" s="232">
        <f t="shared" si="1271"/>
        <v>45</v>
      </c>
      <c r="GG254" s="233">
        <f t="shared" si="1272"/>
        <v>0</v>
      </c>
      <c r="GH254" s="232">
        <f t="shared" si="1273"/>
        <v>184</v>
      </c>
      <c r="GI254" s="233">
        <f t="shared" si="1274"/>
        <v>266</v>
      </c>
      <c r="GJ254" s="232">
        <f t="shared" si="1275"/>
        <v>3739.5523809523811</v>
      </c>
      <c r="GK254" s="233" t="str">
        <f t="shared" si="1276"/>
        <v/>
      </c>
      <c r="GL254" s="249">
        <f t="shared" si="1277"/>
        <v>47</v>
      </c>
      <c r="GM254" s="233">
        <f t="shared" si="1278"/>
        <v>59</v>
      </c>
      <c r="GN254" s="232">
        <f t="shared" si="1279"/>
        <v>47</v>
      </c>
      <c r="GO254" s="233">
        <f t="shared" si="1280"/>
        <v>0</v>
      </c>
      <c r="GP254" s="232">
        <f t="shared" si="1281"/>
        <v>247.68181818181819</v>
      </c>
      <c r="GQ254" s="233">
        <f t="shared" si="1282"/>
        <v>289.5</v>
      </c>
      <c r="GR254" s="232">
        <f t="shared" si="1283"/>
        <v>3836.7636363636366</v>
      </c>
      <c r="GS254" s="233">
        <f t="shared" si="1284"/>
        <v>0</v>
      </c>
      <c r="GT254" s="249">
        <f t="shared" si="1285"/>
        <v>92</v>
      </c>
      <c r="GU254" s="233">
        <f t="shared" si="1286"/>
        <v>131</v>
      </c>
      <c r="GV254" s="232">
        <f t="shared" si="1287"/>
        <v>92</v>
      </c>
      <c r="GW254" s="233">
        <f t="shared" si="1288"/>
        <v>0</v>
      </c>
      <c r="GX254" s="232">
        <f t="shared" si="1289"/>
        <v>431.68181818181819</v>
      </c>
      <c r="GY254" s="233">
        <f t="shared" si="1290"/>
        <v>555.5</v>
      </c>
      <c r="GZ254" s="232">
        <f t="shared" si="1291"/>
        <v>7576.3160173160177</v>
      </c>
      <c r="HA254" s="233" t="str">
        <f t="shared" si="1292"/>
        <v/>
      </c>
      <c r="HB254" s="249">
        <f t="shared" si="1293"/>
        <v>0</v>
      </c>
      <c r="HC254" s="233">
        <f t="shared" si="1294"/>
        <v>1</v>
      </c>
      <c r="HD254" s="232">
        <f t="shared" si="1295"/>
        <v>0</v>
      </c>
      <c r="HE254" s="233">
        <f t="shared" si="1296"/>
        <v>0</v>
      </c>
      <c r="HF254" s="232" t="str">
        <f t="shared" si="1297"/>
        <v/>
      </c>
      <c r="HG254" s="233">
        <f t="shared" si="1298"/>
        <v>3</v>
      </c>
      <c r="HH254" s="232" t="str">
        <f t="shared" si="1299"/>
        <v/>
      </c>
      <c r="HI254" s="233" t="str">
        <f t="shared" si="1300"/>
        <v/>
      </c>
      <c r="HJ254" s="249">
        <f t="shared" si="1301"/>
        <v>431.68181818181824</v>
      </c>
      <c r="HK254" s="233">
        <f t="shared" si="1302"/>
        <v>558.5</v>
      </c>
      <c r="HL254" s="232">
        <f t="shared" si="1303"/>
        <v>7576.3160173160186</v>
      </c>
      <c r="HM254" s="232" t="str">
        <f t="shared" si="1304"/>
        <v/>
      </c>
    </row>
    <row r="255" spans="1:221" ht="15">
      <c r="A255" s="439" t="s">
        <v>42</v>
      </c>
      <c r="B255" s="446" t="s">
        <v>912</v>
      </c>
      <c r="C255" s="447"/>
      <c r="D255" s="442">
        <v>199953</v>
      </c>
      <c r="E255" s="350">
        <v>10</v>
      </c>
      <c r="F255" s="332">
        <v>180</v>
      </c>
      <c r="G255" s="253">
        <v>202</v>
      </c>
      <c r="H255" s="254">
        <v>11</v>
      </c>
      <c r="I255" s="743">
        <v>14</v>
      </c>
      <c r="J255" s="232">
        <f t="shared" si="1156"/>
        <v>169</v>
      </c>
      <c r="K255" s="233">
        <f t="shared" si="1157"/>
        <v>188</v>
      </c>
      <c r="L255" s="333">
        <v>67.600760456273761</v>
      </c>
      <c r="M255" s="333">
        <v>67.600760456273761</v>
      </c>
      <c r="N255" s="232">
        <f t="shared" si="1155"/>
        <v>169</v>
      </c>
      <c r="O255" s="233">
        <f t="shared" si="1158"/>
        <v>188</v>
      </c>
      <c r="P255" s="232">
        <f t="shared" si="1159"/>
        <v>169</v>
      </c>
      <c r="Q255" s="233">
        <f t="shared" si="1160"/>
        <v>0</v>
      </c>
      <c r="R255" s="254">
        <v>5</v>
      </c>
      <c r="S255" s="443">
        <v>7</v>
      </c>
      <c r="T255" s="232">
        <f t="shared" si="1161"/>
        <v>5</v>
      </c>
      <c r="U255" s="233">
        <f t="shared" si="1162"/>
        <v>0</v>
      </c>
      <c r="V255" s="257">
        <v>2</v>
      </c>
      <c r="W255" s="444">
        <v>1</v>
      </c>
      <c r="X255" s="232">
        <f t="shared" si="1163"/>
        <v>2</v>
      </c>
      <c r="Y255" s="233">
        <f t="shared" si="1164"/>
        <v>0</v>
      </c>
      <c r="Z255" s="257"/>
      <c r="AA255" s="444"/>
      <c r="AB255" s="232">
        <f t="shared" si="1165"/>
        <v>0</v>
      </c>
      <c r="AC255" s="233">
        <f t="shared" si="1166"/>
        <v>0</v>
      </c>
      <c r="AD255" s="225">
        <f t="shared" si="1167"/>
        <v>7</v>
      </c>
      <c r="AE255" s="233">
        <f t="shared" si="1168"/>
        <v>8</v>
      </c>
      <c r="AF255" s="225">
        <f t="shared" si="1169"/>
        <v>7</v>
      </c>
      <c r="AG255" s="233">
        <f t="shared" si="1170"/>
        <v>0</v>
      </c>
      <c r="AH255" s="245">
        <v>3.6</v>
      </c>
      <c r="AI255" s="445">
        <v>2.5</v>
      </c>
      <c r="AJ255" s="232">
        <f t="shared" si="1171"/>
        <v>18</v>
      </c>
      <c r="AK255" s="233">
        <f t="shared" si="1172"/>
        <v>17.5</v>
      </c>
      <c r="AL255" s="245">
        <v>4</v>
      </c>
      <c r="AM255" s="445">
        <v>2</v>
      </c>
      <c r="AN255" s="232">
        <f t="shared" si="1173"/>
        <v>8</v>
      </c>
      <c r="AO255" s="233">
        <f t="shared" si="1174"/>
        <v>2</v>
      </c>
      <c r="AP255" s="245"/>
      <c r="AQ255" s="445"/>
      <c r="AR255" s="232">
        <f t="shared" si="1175"/>
        <v>0</v>
      </c>
      <c r="AS255" s="233">
        <f t="shared" si="1176"/>
        <v>0</v>
      </c>
      <c r="AT255" s="545">
        <f t="shared" si="1177"/>
        <v>3.7142857142857144</v>
      </c>
      <c r="AU255" s="546">
        <f t="shared" si="1178"/>
        <v>2.4375</v>
      </c>
      <c r="AV255" s="232">
        <f t="shared" si="1179"/>
        <v>26</v>
      </c>
      <c r="AW255" s="233">
        <f t="shared" si="1180"/>
        <v>19.5</v>
      </c>
      <c r="AX255" s="257">
        <v>91</v>
      </c>
      <c r="AY255" s="444"/>
      <c r="AZ255" s="232">
        <f t="shared" si="1181"/>
        <v>455</v>
      </c>
      <c r="BA255" s="233">
        <f t="shared" si="1182"/>
        <v>0</v>
      </c>
      <c r="BB255" s="257">
        <v>95</v>
      </c>
      <c r="BC255" s="444"/>
      <c r="BD255" s="232">
        <f t="shared" si="1183"/>
        <v>190</v>
      </c>
      <c r="BE255" s="233">
        <f t="shared" si="1184"/>
        <v>0</v>
      </c>
      <c r="BF255" s="254"/>
      <c r="BG255" s="253"/>
      <c r="BH255" s="232">
        <f t="shared" si="1185"/>
        <v>0</v>
      </c>
      <c r="BI255" s="233">
        <f t="shared" si="1186"/>
        <v>0</v>
      </c>
      <c r="BJ255" s="232">
        <f t="shared" si="1187"/>
        <v>92.142857142857139</v>
      </c>
      <c r="BK255" s="233">
        <f t="shared" si="1188"/>
        <v>0</v>
      </c>
      <c r="BL255" s="232">
        <f t="shared" si="1189"/>
        <v>645</v>
      </c>
      <c r="BM255" s="233">
        <f t="shared" si="1190"/>
        <v>0</v>
      </c>
      <c r="BN255" s="257">
        <v>59</v>
      </c>
      <c r="BO255" s="256">
        <v>82</v>
      </c>
      <c r="BP255" s="232">
        <f t="shared" si="1191"/>
        <v>59</v>
      </c>
      <c r="BQ255" s="233">
        <f t="shared" si="1192"/>
        <v>0</v>
      </c>
      <c r="BR255" s="257">
        <v>66</v>
      </c>
      <c r="BS255" s="444">
        <v>48</v>
      </c>
      <c r="BT255" s="232">
        <f t="shared" si="1193"/>
        <v>66</v>
      </c>
      <c r="BU255" s="233">
        <f t="shared" si="1194"/>
        <v>0</v>
      </c>
      <c r="BV255" s="257"/>
      <c r="BW255" s="444">
        <v>3</v>
      </c>
      <c r="BX255" s="232">
        <f t="shared" si="1195"/>
        <v>0</v>
      </c>
      <c r="BY255" s="233">
        <f t="shared" si="1196"/>
        <v>0</v>
      </c>
      <c r="BZ255" s="225">
        <f t="shared" si="1197"/>
        <v>125</v>
      </c>
      <c r="CA255" s="233">
        <f t="shared" si="1198"/>
        <v>133</v>
      </c>
      <c r="CB255" s="225">
        <f t="shared" si="1199"/>
        <v>125</v>
      </c>
      <c r="CC255" s="233">
        <f t="shared" si="1200"/>
        <v>0</v>
      </c>
      <c r="CD255" s="336">
        <v>4.3728813559322033</v>
      </c>
      <c r="CE255" s="445">
        <v>4.1646341463414638</v>
      </c>
      <c r="CF255" s="232">
        <f t="shared" si="1201"/>
        <v>258</v>
      </c>
      <c r="CG255" s="233">
        <f t="shared" si="1202"/>
        <v>341.50000000000006</v>
      </c>
      <c r="CH255" s="336">
        <v>5.6969696969696972</v>
      </c>
      <c r="CI255" s="445">
        <v>4.635416666666667</v>
      </c>
      <c r="CJ255" s="232">
        <f t="shared" si="1203"/>
        <v>376</v>
      </c>
      <c r="CK255" s="233">
        <f t="shared" si="1204"/>
        <v>222.5</v>
      </c>
      <c r="CL255" s="336"/>
      <c r="CM255" s="445">
        <v>4.5</v>
      </c>
      <c r="CN255" s="232">
        <f t="shared" si="1205"/>
        <v>0</v>
      </c>
      <c r="CO255" s="233">
        <f t="shared" si="1206"/>
        <v>13.5</v>
      </c>
      <c r="CP255" s="232">
        <f t="shared" si="1207"/>
        <v>5.0720000000000001</v>
      </c>
      <c r="CQ255" s="546">
        <f t="shared" si="1208"/>
        <v>4.3421052631578947</v>
      </c>
      <c r="CR255" s="232">
        <f t="shared" si="1209"/>
        <v>634</v>
      </c>
      <c r="CS255" s="233">
        <f t="shared" si="1210"/>
        <v>577.5</v>
      </c>
      <c r="CT255" s="257">
        <v>95.134328358208961</v>
      </c>
      <c r="CU255" s="444"/>
      <c r="CV255" s="232">
        <f t="shared" si="1211"/>
        <v>5612.9253731343288</v>
      </c>
      <c r="CW255" s="233">
        <f t="shared" si="1212"/>
        <v>0</v>
      </c>
      <c r="CX255" s="257">
        <v>87.679245283018872</v>
      </c>
      <c r="CY255" s="444"/>
      <c r="CZ255" s="232">
        <f t="shared" si="1213"/>
        <v>5786.8301886792451</v>
      </c>
      <c r="DA255" s="233">
        <f t="shared" si="1214"/>
        <v>0</v>
      </c>
      <c r="DB255" s="257"/>
      <c r="DC255" s="444"/>
      <c r="DD255" s="232">
        <f t="shared" si="1215"/>
        <v>0</v>
      </c>
      <c r="DE255" s="233">
        <f t="shared" si="1216"/>
        <v>0</v>
      </c>
      <c r="DF255" s="232">
        <f t="shared" si="1217"/>
        <v>91.198044494508594</v>
      </c>
      <c r="DG255" s="233">
        <f t="shared" si="1218"/>
        <v>0</v>
      </c>
      <c r="DH255" s="232">
        <f t="shared" si="1219"/>
        <v>11399.755561813574</v>
      </c>
      <c r="DI255" s="233">
        <f t="shared" si="1220"/>
        <v>0</v>
      </c>
      <c r="DJ255" s="232">
        <f t="shared" si="1221"/>
        <v>132</v>
      </c>
      <c r="DK255" s="233">
        <f t="shared" si="1222"/>
        <v>141</v>
      </c>
      <c r="DL255" s="232">
        <f t="shared" si="1223"/>
        <v>132</v>
      </c>
      <c r="DM255" s="233">
        <f t="shared" si="1224"/>
        <v>0</v>
      </c>
      <c r="DN255" s="545">
        <f t="shared" si="1225"/>
        <v>5</v>
      </c>
      <c r="DO255" s="546">
        <f t="shared" si="1226"/>
        <v>4.2340425531914896</v>
      </c>
      <c r="DP255" s="232">
        <f t="shared" si="1227"/>
        <v>660</v>
      </c>
      <c r="DQ255" s="233">
        <f t="shared" si="1228"/>
        <v>597</v>
      </c>
      <c r="DR255" s="232">
        <f t="shared" si="1229"/>
        <v>91.248148195557377</v>
      </c>
      <c r="DS255" s="233">
        <f t="shared" si="1230"/>
        <v>0</v>
      </c>
      <c r="DT255" s="232">
        <f t="shared" si="1231"/>
        <v>12044.755561813574</v>
      </c>
      <c r="DU255" s="233">
        <f t="shared" si="1232"/>
        <v>0</v>
      </c>
      <c r="DV255" s="257">
        <v>14</v>
      </c>
      <c r="DW255" s="256">
        <v>22</v>
      </c>
      <c r="DX255" s="232">
        <f t="shared" ref="DX255:DX282" si="1305">IF(FB255&gt;0,DV255,)</f>
        <v>14</v>
      </c>
      <c r="DY255" s="233">
        <f t="shared" ref="DY255:DY282" si="1306">IF(FC255&gt;0,DW255,)</f>
        <v>0</v>
      </c>
      <c r="DZ255" s="257">
        <v>22</v>
      </c>
      <c r="EA255" s="444">
        <v>24</v>
      </c>
      <c r="EB255" s="232">
        <f t="shared" si="1235"/>
        <v>22</v>
      </c>
      <c r="EC255" s="233">
        <f t="shared" si="1236"/>
        <v>0</v>
      </c>
      <c r="ED255" s="257">
        <v>1</v>
      </c>
      <c r="EE255" s="444">
        <v>1</v>
      </c>
      <c r="EF255" s="232">
        <f t="shared" si="1237"/>
        <v>1</v>
      </c>
      <c r="EG255" s="233">
        <f t="shared" si="1238"/>
        <v>0</v>
      </c>
      <c r="EH255" s="225">
        <f t="shared" si="1239"/>
        <v>37</v>
      </c>
      <c r="EI255" s="233">
        <f t="shared" si="1240"/>
        <v>47</v>
      </c>
      <c r="EJ255" s="225">
        <f t="shared" si="1241"/>
        <v>37</v>
      </c>
      <c r="EK255" s="233">
        <f t="shared" si="1242"/>
        <v>0</v>
      </c>
      <c r="EL255" s="336">
        <v>3.5</v>
      </c>
      <c r="EM255" s="445">
        <v>3</v>
      </c>
      <c r="EN255" s="232">
        <f t="shared" si="1243"/>
        <v>49</v>
      </c>
      <c r="EO255" s="233">
        <f t="shared" si="1244"/>
        <v>66</v>
      </c>
      <c r="EP255" s="336">
        <v>3.7</v>
      </c>
      <c r="EQ255" s="445">
        <v>3.5625</v>
      </c>
      <c r="ER255" s="232">
        <f t="shared" si="1245"/>
        <v>81.400000000000006</v>
      </c>
      <c r="ES255" s="233">
        <f t="shared" si="1246"/>
        <v>85.5</v>
      </c>
      <c r="ET255" s="336">
        <v>4</v>
      </c>
      <c r="EU255" s="445">
        <v>3.5</v>
      </c>
      <c r="EV255" s="232">
        <f t="shared" si="1247"/>
        <v>4</v>
      </c>
      <c r="EW255" s="233">
        <f t="shared" si="1248"/>
        <v>3.5</v>
      </c>
      <c r="EX255" s="545">
        <f t="shared" si="1249"/>
        <v>3.6324324324324326</v>
      </c>
      <c r="EY255" s="546">
        <f t="shared" si="1250"/>
        <v>3.2978723404255321</v>
      </c>
      <c r="EZ255" s="232">
        <f t="shared" si="1251"/>
        <v>134.4</v>
      </c>
      <c r="FA255" s="233">
        <f t="shared" si="1252"/>
        <v>155</v>
      </c>
      <c r="FB255" s="257">
        <v>89.2</v>
      </c>
      <c r="FC255" s="444"/>
      <c r="FD255" s="232">
        <f t="shared" si="1253"/>
        <v>1248.8</v>
      </c>
      <c r="FE255" s="233">
        <f t="shared" si="1254"/>
        <v>0</v>
      </c>
      <c r="FF255" s="257">
        <v>83.36</v>
      </c>
      <c r="FG255" s="444"/>
      <c r="FH255" s="232">
        <f t="shared" si="1255"/>
        <v>1833.92</v>
      </c>
      <c r="FI255" s="233">
        <f t="shared" si="1256"/>
        <v>0</v>
      </c>
      <c r="FJ255" s="257">
        <v>84</v>
      </c>
      <c r="FK255" s="444"/>
      <c r="FL255" s="232">
        <f t="shared" si="1257"/>
        <v>84</v>
      </c>
      <c r="FM255" s="233">
        <f t="shared" si="1258"/>
        <v>0</v>
      </c>
      <c r="FN255" s="232">
        <f t="shared" si="1259"/>
        <v>85.587027027027034</v>
      </c>
      <c r="FO255" s="233">
        <f t="shared" si="1260"/>
        <v>0</v>
      </c>
      <c r="FP255" s="232">
        <f t="shared" si="1261"/>
        <v>3166.7200000000003</v>
      </c>
      <c r="FQ255" s="233">
        <f t="shared" si="1262"/>
        <v>0</v>
      </c>
      <c r="FR255" s="254"/>
      <c r="FS255" s="536"/>
      <c r="FT255" s="232">
        <f t="shared" si="1263"/>
        <v>0</v>
      </c>
      <c r="FU255" s="233">
        <f t="shared" si="1264"/>
        <v>0</v>
      </c>
      <c r="FV255" s="254"/>
      <c r="FW255" s="253"/>
      <c r="FX255" s="232">
        <f t="shared" si="1265"/>
        <v>0</v>
      </c>
      <c r="FY255" s="233">
        <f t="shared" si="1266"/>
        <v>0</v>
      </c>
      <c r="FZ255" s="254"/>
      <c r="GA255" s="253"/>
      <c r="GB255" s="232">
        <f t="shared" si="1267"/>
        <v>0</v>
      </c>
      <c r="GC255" s="233">
        <f t="shared" si="1268"/>
        <v>0</v>
      </c>
      <c r="GD255" s="249">
        <f t="shared" si="1269"/>
        <v>78</v>
      </c>
      <c r="GE255" s="233">
        <f t="shared" si="1270"/>
        <v>111</v>
      </c>
      <c r="GF255" s="232">
        <f t="shared" si="1271"/>
        <v>78</v>
      </c>
      <c r="GG255" s="233">
        <f t="shared" si="1272"/>
        <v>0</v>
      </c>
      <c r="GH255" s="232">
        <f t="shared" si="1273"/>
        <v>325</v>
      </c>
      <c r="GI255" s="233">
        <f t="shared" si="1274"/>
        <v>425.00000000000006</v>
      </c>
      <c r="GJ255" s="232">
        <f t="shared" si="1275"/>
        <v>7316.7253731343289</v>
      </c>
      <c r="GK255" s="233" t="str">
        <f t="shared" si="1276"/>
        <v/>
      </c>
      <c r="GL255" s="249">
        <f t="shared" si="1277"/>
        <v>90</v>
      </c>
      <c r="GM255" s="233">
        <f t="shared" si="1278"/>
        <v>73</v>
      </c>
      <c r="GN255" s="232">
        <f t="shared" si="1279"/>
        <v>90</v>
      </c>
      <c r="GO255" s="233">
        <f t="shared" si="1280"/>
        <v>0</v>
      </c>
      <c r="GP255" s="232">
        <f t="shared" si="1281"/>
        <v>465.4</v>
      </c>
      <c r="GQ255" s="233">
        <f t="shared" si="1282"/>
        <v>310</v>
      </c>
      <c r="GR255" s="232">
        <f t="shared" si="1283"/>
        <v>7810.7501886792452</v>
      </c>
      <c r="GS255" s="233">
        <f t="shared" si="1284"/>
        <v>0</v>
      </c>
      <c r="GT255" s="249">
        <f t="shared" si="1285"/>
        <v>168</v>
      </c>
      <c r="GU255" s="233">
        <f t="shared" si="1286"/>
        <v>184</v>
      </c>
      <c r="GV255" s="232">
        <f t="shared" si="1287"/>
        <v>168</v>
      </c>
      <c r="GW255" s="233">
        <f t="shared" si="1288"/>
        <v>0</v>
      </c>
      <c r="GX255" s="232">
        <f t="shared" si="1289"/>
        <v>790.4</v>
      </c>
      <c r="GY255" s="233">
        <f t="shared" si="1290"/>
        <v>735</v>
      </c>
      <c r="GZ255" s="232">
        <f t="shared" si="1291"/>
        <v>15127.475561813575</v>
      </c>
      <c r="HA255" s="233" t="str">
        <f t="shared" si="1292"/>
        <v/>
      </c>
      <c r="HB255" s="249">
        <f t="shared" si="1293"/>
        <v>1</v>
      </c>
      <c r="HC255" s="233">
        <f t="shared" si="1294"/>
        <v>4</v>
      </c>
      <c r="HD255" s="232">
        <f t="shared" si="1295"/>
        <v>1</v>
      </c>
      <c r="HE255" s="233">
        <f t="shared" si="1296"/>
        <v>0</v>
      </c>
      <c r="HF255" s="232">
        <f t="shared" si="1297"/>
        <v>4</v>
      </c>
      <c r="HG255" s="233">
        <f t="shared" si="1298"/>
        <v>17</v>
      </c>
      <c r="HH255" s="232">
        <f t="shared" si="1299"/>
        <v>84</v>
      </c>
      <c r="HI255" s="233" t="str">
        <f t="shared" si="1300"/>
        <v/>
      </c>
      <c r="HJ255" s="249">
        <f t="shared" si="1301"/>
        <v>794.4</v>
      </c>
      <c r="HK255" s="233">
        <f t="shared" si="1302"/>
        <v>752</v>
      </c>
      <c r="HL255" s="232">
        <f t="shared" si="1303"/>
        <v>15211.475561813575</v>
      </c>
      <c r="HM255" s="232" t="str">
        <f t="shared" si="1304"/>
        <v/>
      </c>
    </row>
    <row r="256" spans="1:221" ht="15">
      <c r="A256" s="530" t="s">
        <v>47</v>
      </c>
      <c r="B256" s="531" t="s">
        <v>1067</v>
      </c>
      <c r="C256" s="532"/>
      <c r="D256" s="533">
        <v>207388</v>
      </c>
      <c r="E256" s="534">
        <v>1</v>
      </c>
      <c r="F256" s="771">
        <v>3775</v>
      </c>
      <c r="G256" s="536">
        <v>3655</v>
      </c>
      <c r="H256" s="459">
        <v>77</v>
      </c>
      <c r="I256" s="538">
        <v>75</v>
      </c>
      <c r="J256" s="232">
        <f t="shared" si="1156"/>
        <v>3698</v>
      </c>
      <c r="K256" s="233">
        <f t="shared" si="1157"/>
        <v>3580</v>
      </c>
      <c r="L256" s="539">
        <v>120</v>
      </c>
      <c r="M256" s="539">
        <v>120</v>
      </c>
      <c r="N256" s="232">
        <f t="shared" ref="N256:N282" si="1307">+R256+V256+Z256+BN256+BR256+BV256+DV256+DZ256+ED256+FR256</f>
        <v>3698</v>
      </c>
      <c r="O256" s="233">
        <f t="shared" ref="O256:O282" si="1308">+S256+W256+AA256+BO256+BS256+BW256+DW256+EA256+EE256+FS256</f>
        <v>3580</v>
      </c>
      <c r="P256" s="232">
        <f t="shared" ref="P256:P282" si="1309">+T256+X256+AB256+BP256+BT256+BX256+DX256+EB256+EF256+FT256</f>
        <v>0</v>
      </c>
      <c r="Q256" s="233">
        <f t="shared" ref="Q256:Q282" si="1310">+U256+Y256+AC256+BQ256+BU256+BY256+DY256+EC256+EG256+FU256</f>
        <v>0</v>
      </c>
      <c r="R256" s="803">
        <v>510</v>
      </c>
      <c r="S256" s="799">
        <v>597</v>
      </c>
      <c r="T256" s="232">
        <f t="shared" ref="T256:T282" si="1311">IF(AX256&gt;0,R256,)</f>
        <v>0</v>
      </c>
      <c r="U256" s="233">
        <f t="shared" ref="U256:U282" si="1312">IF(AY256&gt;0,S256,)</f>
        <v>0</v>
      </c>
      <c r="V256" s="804">
        <v>63</v>
      </c>
      <c r="W256" s="799">
        <v>67</v>
      </c>
      <c r="X256" s="232">
        <f t="shared" ref="X256:X282" si="1313">IF(BB256&gt;0,V256,)</f>
        <v>0</v>
      </c>
      <c r="Y256" s="233">
        <f t="shared" ref="Y256:Y282" si="1314">IF(BC256&gt;0,W256,)</f>
        <v>0</v>
      </c>
      <c r="Z256" s="542"/>
      <c r="AA256" s="541"/>
      <c r="AB256" s="232">
        <f t="shared" ref="AB256:AB282" si="1315">IF(BF256&gt;0,Z256,)</f>
        <v>0</v>
      </c>
      <c r="AC256" s="233">
        <f t="shared" ref="AC256:AC282" si="1316">IF(BG256&gt;0,AA256,)</f>
        <v>0</v>
      </c>
      <c r="AD256" s="225">
        <f t="shared" ref="AD256:AD282" si="1317">R256+V256+Z256</f>
        <v>573</v>
      </c>
      <c r="AE256" s="233">
        <f t="shared" ref="AE256:AE282" si="1318">S256+W256+AA256</f>
        <v>664</v>
      </c>
      <c r="AF256" s="225">
        <f t="shared" ref="AF256:AF282" si="1319">IF(BJ256&gt;0,AD256,)</f>
        <v>0</v>
      </c>
      <c r="AG256" s="233">
        <f t="shared" ref="AG256:AG282" si="1320">IF(BK256&gt;0,AE256,)</f>
        <v>0</v>
      </c>
      <c r="AH256" s="399">
        <v>4.2300000000000004</v>
      </c>
      <c r="AI256" s="399">
        <v>4.3600000000000003</v>
      </c>
      <c r="AJ256" s="232">
        <f t="shared" ref="AJ256:AJ282" si="1321">IF(R256&gt;0,(R256*AH256),)</f>
        <v>2157.3000000000002</v>
      </c>
      <c r="AK256" s="233">
        <f t="shared" ref="AK256:AK282" si="1322">IF(S256&gt;0,(S256*AI256),)</f>
        <v>2602.92</v>
      </c>
      <c r="AL256" s="399">
        <v>4.18</v>
      </c>
      <c r="AM256" s="399">
        <v>4.03</v>
      </c>
      <c r="AN256" s="232">
        <f t="shared" ref="AN256:AN282" si="1323">IF(V256&gt;0,(V256*AL256),)</f>
        <v>263.33999999999997</v>
      </c>
      <c r="AO256" s="233">
        <f t="shared" ref="AO256:AO282" si="1324">IF(W256&gt;0,(W256*AM256),)</f>
        <v>270.01</v>
      </c>
      <c r="AP256" s="543"/>
      <c r="AQ256" s="544"/>
      <c r="AR256" s="232">
        <f t="shared" ref="AR256:AR282" si="1325">IF(Z256&gt;0,(Z256*AP256),)</f>
        <v>0</v>
      </c>
      <c r="AS256" s="233">
        <f t="shared" ref="AS256:AS282" si="1326">IF(AA256&gt;0,(AA256*AQ256),)</f>
        <v>0</v>
      </c>
      <c r="AT256" s="545">
        <f t="shared" ref="AT256:AT282" si="1327">IF(AD256&gt;0,((AJ256+AN256+AR256)/AD256),)</f>
        <v>4.2245026178010479</v>
      </c>
      <c r="AU256" s="546">
        <f t="shared" ref="AU256:AU282" si="1328">IF(AE256&gt;0,((AK256+AO256+AS256)/AE256),)</f>
        <v>4.3267018072289165</v>
      </c>
      <c r="AV256" s="232">
        <f t="shared" ref="AV256:AV282" si="1329">IF(AD256&gt;0,(AD256*AT256),)</f>
        <v>2420.6400000000003</v>
      </c>
      <c r="AW256" s="233">
        <f t="shared" ref="AW256:AW282" si="1330">IF(AE256&gt;0,(AE256*AU256),)</f>
        <v>2872.9300000000007</v>
      </c>
      <c r="AX256" s="547"/>
      <c r="AY256" s="548"/>
      <c r="AZ256" s="232">
        <f t="shared" ref="AZ256:AZ282" si="1331">IF(T256&gt;0,(T256*AX256),)</f>
        <v>0</v>
      </c>
      <c r="BA256" s="233">
        <f t="shared" ref="BA256:BA282" si="1332">IF(U256&gt;0,(U256*AY256),)</f>
        <v>0</v>
      </c>
      <c r="BB256" s="542"/>
      <c r="BC256" s="548"/>
      <c r="BD256" s="232">
        <f t="shared" ref="BD256:BD282" si="1333">IF(X256&gt;0,(X256*BB256),)</f>
        <v>0</v>
      </c>
      <c r="BE256" s="233">
        <f t="shared" ref="BE256:BE282" si="1334">IF(Y256&gt;0,(Y256*BC256),)</f>
        <v>0</v>
      </c>
      <c r="BF256" s="540"/>
      <c r="BG256" s="536"/>
      <c r="BH256" s="232">
        <f t="shared" ref="BH256:BH282" si="1335">IF(AB256&gt;0,(AB256*BF256),)</f>
        <v>0</v>
      </c>
      <c r="BI256" s="233">
        <f t="shared" ref="BI256:BI282" si="1336">IF(AC256&gt;0,(AC256*BG256),)</f>
        <v>0</v>
      </c>
      <c r="BJ256" s="232">
        <f t="shared" ref="BJ256:BJ282" si="1337">IF((AZ256+BD256+BH256)&gt;0,((AZ256+BD256+BH256)/AD256),)</f>
        <v>0</v>
      </c>
      <c r="BK256" s="233">
        <f t="shared" ref="BK256:BK282" si="1338">IF((BA256+BE256+BI256)&gt;0,((BA256+BE256+BI256)/AE256),)</f>
        <v>0</v>
      </c>
      <c r="BL256" s="232">
        <f t="shared" ref="BL256:BL282" si="1339">IF(AF256&gt;0,(AD256*BJ256),)</f>
        <v>0</v>
      </c>
      <c r="BM256" s="233">
        <f t="shared" ref="BM256:BM282" si="1340">IF(AG256&gt;0,(AE256*BK256),)</f>
        <v>0</v>
      </c>
      <c r="BN256" s="747">
        <v>1595</v>
      </c>
      <c r="BO256" s="738">
        <v>1501</v>
      </c>
      <c r="BP256" s="232">
        <f t="shared" ref="BP256:BP282" si="1341">IF(CT256&gt;0,BN256,)</f>
        <v>0</v>
      </c>
      <c r="BQ256" s="233">
        <f t="shared" ref="BQ256:BQ282" si="1342">IF(CU256&gt;0,BO256,)</f>
        <v>0</v>
      </c>
      <c r="BR256" s="804">
        <v>70</v>
      </c>
      <c r="BS256" s="799">
        <v>71</v>
      </c>
      <c r="BT256" s="232">
        <f t="shared" ref="BT256:BT282" si="1343">IF(CX256&gt;0,BR256,)</f>
        <v>0</v>
      </c>
      <c r="BU256" s="233">
        <f t="shared" ref="BU256:BU282" si="1344">IF(CY256&gt;0,BS256,)</f>
        <v>0</v>
      </c>
      <c r="BV256" s="542"/>
      <c r="BW256" s="799">
        <v>3</v>
      </c>
      <c r="BX256" s="232">
        <f t="shared" ref="BX256:BX282" si="1345">IF(DB256&gt;0,BV256,)</f>
        <v>0</v>
      </c>
      <c r="BY256" s="233">
        <f t="shared" ref="BY256:BY282" si="1346">IF(DC256&gt;0,BW256,)</f>
        <v>0</v>
      </c>
      <c r="BZ256" s="225">
        <f t="shared" ref="BZ256:BZ282" si="1347">BN256+BR256+BV256</f>
        <v>1665</v>
      </c>
      <c r="CA256" s="233">
        <f t="shared" ref="CA256:CA282" si="1348">BO256+BS256+BW256</f>
        <v>1575</v>
      </c>
      <c r="CB256" s="225">
        <f t="shared" ref="CB256:CB282" si="1349">IF(DF256&gt;0,BZ256,)</f>
        <v>0</v>
      </c>
      <c r="CC256" s="233">
        <f t="shared" ref="CC256:CC282" si="1350">IF(DG256&gt;0,CA256,)</f>
        <v>0</v>
      </c>
      <c r="CD256" s="399">
        <v>5.04</v>
      </c>
      <c r="CE256" s="399">
        <v>5</v>
      </c>
      <c r="CF256" s="232">
        <f t="shared" ref="CF256:CF282" si="1351">IF(BN256&gt;0,(BN256*CD256),)</f>
        <v>8038.8</v>
      </c>
      <c r="CG256" s="233">
        <f t="shared" ref="CG256:CG282" si="1352">IF(BO256&gt;0,(BO256*CE256),)</f>
        <v>7505</v>
      </c>
      <c r="CH256" s="399">
        <v>5.24</v>
      </c>
      <c r="CI256" s="399">
        <v>5.62</v>
      </c>
      <c r="CJ256" s="232">
        <f t="shared" ref="CJ256:CJ282" si="1353">IF(BR256&gt;0,(BR256*CH256),)</f>
        <v>366.8</v>
      </c>
      <c r="CK256" s="233">
        <f t="shared" ref="CK256:CK282" si="1354">IF(BS256&gt;0,(BS256*CI256),)</f>
        <v>399.02</v>
      </c>
      <c r="CL256" s="543"/>
      <c r="CM256" s="544"/>
      <c r="CN256" s="232">
        <f t="shared" ref="CN256:CN282" si="1355">IF(BV256&gt;0,(BV256*CL256),)</f>
        <v>0</v>
      </c>
      <c r="CO256" s="233">
        <f t="shared" ref="CO256:CO282" si="1356">IF(BW256&gt;0,(BW256*CM256),)</f>
        <v>0</v>
      </c>
      <c r="CP256" s="232">
        <f t="shared" ref="CP256:CP282" si="1357">IF(BZ256&gt;0,((CF256+CJ256+CN256)/BZ256),)</f>
        <v>5.0484084084084087</v>
      </c>
      <c r="CQ256" s="546">
        <f t="shared" ref="CQ256:CQ282" si="1358">IF(CA256&gt;0,((CG256+CK256+CO256)/CA256),)</f>
        <v>5.0184253968253971</v>
      </c>
      <c r="CR256" s="232">
        <f t="shared" ref="CR256:CR282" si="1359">IF(BZ256&gt;0,(BZ256*CP256),)</f>
        <v>8405.6</v>
      </c>
      <c r="CS256" s="233">
        <f t="shared" ref="CS256:CS282" si="1360">IF(CA256&gt;0,(CA256*CQ256),)</f>
        <v>7904.02</v>
      </c>
      <c r="CT256" s="540"/>
      <c r="CU256" s="548"/>
      <c r="CV256" s="232">
        <f t="shared" ref="CV256:CV282" si="1361">IF(BP256&gt;0,(BP256*CT256),)</f>
        <v>0</v>
      </c>
      <c r="CW256" s="233">
        <f t="shared" ref="CW256:CW282" si="1362">IF(BQ256&gt;0,(BQ256*CU256),)</f>
        <v>0</v>
      </c>
      <c r="CX256" s="542"/>
      <c r="CY256" s="548"/>
      <c r="CZ256" s="232">
        <f t="shared" ref="CZ256:CZ282" si="1363">IF(BT256&gt;0,(BT256*CX256),)</f>
        <v>0</v>
      </c>
      <c r="DA256" s="233">
        <f t="shared" ref="DA256:DA282" si="1364">IF(BU256&gt;0,(BU256*CY256),)</f>
        <v>0</v>
      </c>
      <c r="DB256" s="540"/>
      <c r="DC256" s="548"/>
      <c r="DD256" s="232">
        <f t="shared" ref="DD256:DD282" si="1365">IF(BX256&gt;0,(BX256*DB256),)</f>
        <v>0</v>
      </c>
      <c r="DE256" s="233">
        <f t="shared" ref="DE256:DE282" si="1366">IF(BY256&gt;0,(BY256*DC256),)</f>
        <v>0</v>
      </c>
      <c r="DF256" s="232">
        <f t="shared" ref="DF256:DF282" si="1367">IF((CV256+CZ256+DD256)&gt;0,((CV256+CZ256+DD256)/BZ256),)</f>
        <v>0</v>
      </c>
      <c r="DG256" s="233">
        <f t="shared" ref="DG256:DG282" si="1368">IF((CW256+DA256+DE256)&gt;0,((CW256+DA256+DE256)/CA256),)</f>
        <v>0</v>
      </c>
      <c r="DH256" s="232">
        <f t="shared" ref="DH256:DH282" si="1369">IF(CB256&gt;0,(BZ256*DF256),)</f>
        <v>0</v>
      </c>
      <c r="DI256" s="233">
        <f t="shared" ref="DI256:DI282" si="1370">IF(CC256&gt;0,(CA256*DG256),)</f>
        <v>0</v>
      </c>
      <c r="DJ256" s="232">
        <f t="shared" ref="DJ256:DJ282" si="1371">AD256+BZ256</f>
        <v>2238</v>
      </c>
      <c r="DK256" s="233">
        <f t="shared" ref="DK256:DK282" si="1372">AE256+CA256</f>
        <v>2239</v>
      </c>
      <c r="DL256" s="232">
        <f t="shared" ref="DL256:DL282" si="1373">AF256+CB256</f>
        <v>0</v>
      </c>
      <c r="DM256" s="233">
        <f t="shared" ref="DM256:DM282" si="1374">AG256+CC256</f>
        <v>0</v>
      </c>
      <c r="DN256" s="545">
        <f t="shared" ref="DN256:DN282" si="1375">IF(DJ256&gt;0,((AD256*AT256)+(BZ256*CP256))/DJ256,)</f>
        <v>4.8374620196604114</v>
      </c>
      <c r="DO256" s="546">
        <f t="shared" ref="DO256:DO282" si="1376">IF(DK256&gt;0,((AE256*AU256)+(CA256*CQ256))/DK256,)</f>
        <v>4.8132871817775795</v>
      </c>
      <c r="DP256" s="232">
        <f t="shared" ref="DP256:DP282" si="1377">IF(DJ256&gt;0,(DJ256*DN256),)</f>
        <v>10826.240000000002</v>
      </c>
      <c r="DQ256" s="233">
        <f t="shared" ref="DQ256:DQ282" si="1378">IF(DK256&gt;0,(DK256*DO256),)</f>
        <v>10776.95</v>
      </c>
      <c r="DR256" s="232">
        <f t="shared" ref="DR256:DR282" si="1379">IF(DL256&gt;0,((AF256*BJ256)+(CB256*DF256))/DL256,)</f>
        <v>0</v>
      </c>
      <c r="DS256" s="233">
        <f t="shared" ref="DS256:DS282" si="1380">IF(DM256&gt;0,((AG256*BK256)+(CC256*DG256))/DM256,)</f>
        <v>0</v>
      </c>
      <c r="DT256" s="232">
        <f t="shared" ref="DT256:DT282" si="1381">IF(DL256&gt;0,(DL256*DR256),)</f>
        <v>0</v>
      </c>
      <c r="DU256" s="233">
        <f t="shared" ref="DU256:DU282" si="1382">IF(DM256&gt;0,(DM256*DS256),)</f>
        <v>0</v>
      </c>
      <c r="DV256" s="747">
        <v>920</v>
      </c>
      <c r="DW256" s="738">
        <v>829</v>
      </c>
      <c r="DX256" s="232">
        <f t="shared" si="1305"/>
        <v>0</v>
      </c>
      <c r="DY256" s="233">
        <f t="shared" si="1306"/>
        <v>0</v>
      </c>
      <c r="DZ256" s="804">
        <v>512</v>
      </c>
      <c r="EA256" s="799">
        <v>465</v>
      </c>
      <c r="EB256" s="232">
        <f t="shared" ref="EB256:EB282" si="1383">IF(FF256&gt;0,DZ256,)</f>
        <v>0</v>
      </c>
      <c r="EC256" s="233">
        <f t="shared" ref="EC256:EC282" si="1384">IF(FG256&gt;0,EA256,)</f>
        <v>0</v>
      </c>
      <c r="ED256" s="542"/>
      <c r="EE256" s="541"/>
      <c r="EF256" s="232">
        <f t="shared" ref="EF256:EF282" si="1385">IF(FJ256&gt;0,ED256,)</f>
        <v>0</v>
      </c>
      <c r="EG256" s="233">
        <f t="shared" ref="EG256:EG282" si="1386">IF(FK256&gt;0,EE256,)</f>
        <v>0</v>
      </c>
      <c r="EH256" s="225">
        <f t="shared" ref="EH256:EH282" si="1387">DV256+DZ256+ED256</f>
        <v>1432</v>
      </c>
      <c r="EI256" s="233">
        <f t="shared" ref="EI256:EI282" si="1388">DW256+EA256+EE256</f>
        <v>1294</v>
      </c>
      <c r="EJ256" s="225">
        <f t="shared" ref="EJ256:EJ282" si="1389">IF(FN256&gt;0,EH256,)</f>
        <v>0</v>
      </c>
      <c r="EK256" s="233">
        <f t="shared" ref="EK256:EK282" si="1390">IF(FO256&gt;0,EI256,)</f>
        <v>0</v>
      </c>
      <c r="EL256" s="399">
        <v>3.72</v>
      </c>
      <c r="EM256" s="399">
        <v>3.66</v>
      </c>
      <c r="EN256" s="232">
        <f t="shared" ref="EN256:EN282" si="1391">IF(DV256&gt;0,(DV256*EL256),)</f>
        <v>3422.4</v>
      </c>
      <c r="EO256" s="233">
        <f t="shared" ref="EO256:EO282" si="1392">IF(DW256&gt;0,(DW256*EM256),)</f>
        <v>3034.1400000000003</v>
      </c>
      <c r="EP256" s="399">
        <v>4.59</v>
      </c>
      <c r="EQ256" s="399">
        <v>4.6399999999999997</v>
      </c>
      <c r="ER256" s="232">
        <f t="shared" ref="ER256:ER282" si="1393">IF(DZ256&gt;0,(DZ256*EP256),)</f>
        <v>2350.08</v>
      </c>
      <c r="ES256" s="233">
        <f t="shared" ref="ES256:ES282" si="1394">IF(EA256&gt;0,(EA256*EQ256),)</f>
        <v>2157.6</v>
      </c>
      <c r="ET256" s="543"/>
      <c r="EU256" s="544"/>
      <c r="EV256" s="232">
        <f t="shared" ref="EV256:EV282" si="1395">IF(ED256&gt;0,(ED256*ET256),)</f>
        <v>0</v>
      </c>
      <c r="EW256" s="233">
        <f t="shared" ref="EW256:EW282" si="1396">IF(EE256&gt;0,(EE256*EU256),)</f>
        <v>0</v>
      </c>
      <c r="EX256" s="545">
        <f t="shared" ref="EX256:EX282" si="1397">IF(EH256&gt;0,((EN256+ER256+EV256)/EH256),)</f>
        <v>4.0310614525139661</v>
      </c>
      <c r="EY256" s="546">
        <f t="shared" ref="EY256:EY282" si="1398">IF(EI256&gt;0,((EO256+ES256+EW256)/EI256),)</f>
        <v>4.0121638330757339</v>
      </c>
      <c r="EZ256" s="232">
        <f t="shared" ref="EZ256:EZ282" si="1399">IF(EH256&gt;0,(EH256*EX256),)</f>
        <v>5772.48</v>
      </c>
      <c r="FA256" s="233">
        <f t="shared" ref="FA256:FA282" si="1400">IF(EI256&gt;0,(EI256*EY256),)</f>
        <v>5191.74</v>
      </c>
      <c r="FB256" s="540"/>
      <c r="FC256" s="548"/>
      <c r="FD256" s="232">
        <f t="shared" ref="FD256:FD282" si="1401">IF(DX256&gt;0,(DX256*FB256),)</f>
        <v>0</v>
      </c>
      <c r="FE256" s="233">
        <f t="shared" ref="FE256:FE282" si="1402">IF(DY256&gt;0,(DY256*FC256),)</f>
        <v>0</v>
      </c>
      <c r="FF256" s="542"/>
      <c r="FG256" s="548"/>
      <c r="FH256" s="232">
        <f t="shared" ref="FH256:FH282" si="1403">IF(EB256&gt;0,(EB256*FF256),)</f>
        <v>0</v>
      </c>
      <c r="FI256" s="233">
        <f t="shared" ref="FI256:FI282" si="1404">IF(EC256&gt;0,(EC256*FG256),)</f>
        <v>0</v>
      </c>
      <c r="FJ256" s="540"/>
      <c r="FK256" s="548"/>
      <c r="FL256" s="232">
        <f t="shared" ref="FL256:FL282" si="1405">IF(EF256&gt;0,(EF256*FJ256),)</f>
        <v>0</v>
      </c>
      <c r="FM256" s="233">
        <f t="shared" ref="FM256:FM282" si="1406">IF(EG256&gt;0,(EG256*FK256),)</f>
        <v>0</v>
      </c>
      <c r="FN256" s="232">
        <f t="shared" ref="FN256:FN282" si="1407">IF((FD256+FH256+FL256)&gt;0,((FD256+FH256+FL256)/EH256),)</f>
        <v>0</v>
      </c>
      <c r="FO256" s="233">
        <f t="shared" ref="FO256:FO282" si="1408">IF((FE256+FI256+FM256)&gt;0,((FE256+FI256+FM256)/EI256),)</f>
        <v>0</v>
      </c>
      <c r="FP256" s="232">
        <f t="shared" ref="FP256:FP282" si="1409">IF(EH256&gt;0,(EH256*FN256),)</f>
        <v>0</v>
      </c>
      <c r="FQ256" s="233">
        <f t="shared" ref="FQ256:FQ282" si="1410">IF(EI256&gt;0,(EI256*FO256),)</f>
        <v>0</v>
      </c>
      <c r="FR256" s="761">
        <v>28</v>
      </c>
      <c r="FS256" s="800">
        <v>47</v>
      </c>
      <c r="FT256" s="232">
        <f t="shared" ref="FT256:FT282" si="1411">IF(FZ256&gt;0,FR256,)</f>
        <v>0</v>
      </c>
      <c r="FU256" s="233">
        <f t="shared" ref="FU256:FU282" si="1412">IF(GA256&gt;0,FS256,)</f>
        <v>0</v>
      </c>
      <c r="FV256" s="537"/>
      <c r="FW256" s="536"/>
      <c r="FX256" s="232">
        <f t="shared" ref="FX256:FX282" si="1413">IF(FR256&gt;0,(FR256*FV256),)</f>
        <v>0</v>
      </c>
      <c r="FY256" s="233">
        <f t="shared" ref="FY256:FY282" si="1414">IF(FS256&gt;0,(FS256*FW256),)</f>
        <v>0</v>
      </c>
      <c r="FZ256" s="537"/>
      <c r="GA256" s="536"/>
      <c r="GB256" s="232">
        <f t="shared" ref="GB256:GB282" si="1415">IF(FZ256&gt;0,(FR256*FZ256),)</f>
        <v>0</v>
      </c>
      <c r="GC256" s="233">
        <f t="shared" ref="GC256:GC282" si="1416">IF(GA256&gt;0,(FS256*GA256),)</f>
        <v>0</v>
      </c>
      <c r="GD256" s="249">
        <f t="shared" ref="GD256:GD282" si="1417">(R256+BN256+DV256)</f>
        <v>3025</v>
      </c>
      <c r="GE256" s="233">
        <f t="shared" ref="GE256:GE282" si="1418">(S256+BO256+DW256)</f>
        <v>2927</v>
      </c>
      <c r="GF256" s="232">
        <f t="shared" ref="GF256:GF282" si="1419">(T256+BP256+DX256)</f>
        <v>0</v>
      </c>
      <c r="GG256" s="233">
        <f t="shared" ref="GG256:GG282" si="1420">(U256+BQ256+DY256)</f>
        <v>0</v>
      </c>
      <c r="GH256" s="232">
        <f t="shared" ref="GH256:GH282" si="1421">IF(GD256&gt;0,(AJ256+CF256+EN256),"")</f>
        <v>13618.5</v>
      </c>
      <c r="GI256" s="233">
        <f t="shared" ref="GI256:GI282" si="1422">IF(GE256&gt;0,(AK256+CG256+EO256),"")</f>
        <v>13142.060000000001</v>
      </c>
      <c r="GJ256" s="232" t="str">
        <f t="shared" ref="GJ256:GJ282" si="1423">IF(GF256&gt;0,(AZ256+CV256+FD256),"")</f>
        <v/>
      </c>
      <c r="GK256" s="233" t="str">
        <f t="shared" ref="GK256:GK282" si="1424">IF(GG256&gt;0,(BA256+CW256+FE256),"")</f>
        <v/>
      </c>
      <c r="GL256" s="249">
        <f t="shared" ref="GL256:GL282" si="1425">(V256+BR256+DZ256)</f>
        <v>645</v>
      </c>
      <c r="GM256" s="233">
        <f t="shared" ref="GM256:GM282" si="1426">(W256+BS256+EA256)</f>
        <v>603</v>
      </c>
      <c r="GN256" s="232">
        <f t="shared" ref="GN256:GN282" si="1427">(X256+BT256+EB256)</f>
        <v>0</v>
      </c>
      <c r="GO256" s="233">
        <f t="shared" ref="GO256:GO282" si="1428">(Y256+BU256+EC256)</f>
        <v>0</v>
      </c>
      <c r="GP256" s="232">
        <f t="shared" ref="GP256:GP282" si="1429">IF(GL256&gt;0,AN256+CJ256+ER256,)</f>
        <v>2980.22</v>
      </c>
      <c r="GQ256" s="233">
        <f t="shared" ref="GQ256:GQ282" si="1430">IF(GM256&gt;0,AO256+CK256+ES256,)</f>
        <v>2826.63</v>
      </c>
      <c r="GR256" s="232">
        <f t="shared" ref="GR256:GR282" si="1431">IF(GN256&gt;0,BD256+CZ256+FH256,)</f>
        <v>0</v>
      </c>
      <c r="GS256" s="233">
        <f t="shared" ref="GS256:GS282" si="1432">IF(GO256&gt;0,BE256+DA256+FI256,)</f>
        <v>0</v>
      </c>
      <c r="GT256" s="249">
        <f t="shared" ref="GT256:GT282" si="1433">+GL256+GD256</f>
        <v>3670</v>
      </c>
      <c r="GU256" s="233">
        <f t="shared" ref="GU256:GU282" si="1434">+GM256+GE256</f>
        <v>3530</v>
      </c>
      <c r="GV256" s="232">
        <f t="shared" ref="GV256:GV282" si="1435">+GN256+GF256</f>
        <v>0</v>
      </c>
      <c r="GW256" s="233">
        <f t="shared" ref="GW256:GW282" si="1436">+GO256+GG256</f>
        <v>0</v>
      </c>
      <c r="GX256" s="232">
        <f t="shared" ref="GX256:GX282" si="1437">IF(GT256&gt;0,(GH256+GP256),"")</f>
        <v>16598.72</v>
      </c>
      <c r="GY256" s="233">
        <f t="shared" ref="GY256:GY282" si="1438">IF(GU256&gt;0,(GI256+GQ256),"")</f>
        <v>15968.690000000002</v>
      </c>
      <c r="GZ256" s="232" t="str">
        <f t="shared" ref="GZ256:GZ282" si="1439">IF(GV256&gt;0,(GJ256+GR256),"")</f>
        <v/>
      </c>
      <c r="HA256" s="233" t="str">
        <f t="shared" ref="HA256:HA282" si="1440">IF(GW256&gt;0,(GK256+GS256),"")</f>
        <v/>
      </c>
      <c r="HB256" s="249">
        <f t="shared" ref="HB256:HB282" si="1441">(Z256+BV256+ED256)</f>
        <v>0</v>
      </c>
      <c r="HC256" s="233">
        <f t="shared" ref="HC256:HC282" si="1442">(AA256+BW256+EE256)</f>
        <v>3</v>
      </c>
      <c r="HD256" s="232">
        <f t="shared" ref="HD256:HD282" si="1443">(AB256+BX256+EF256)</f>
        <v>0</v>
      </c>
      <c r="HE256" s="233">
        <f t="shared" ref="HE256:HE282" si="1444">(AC256+BY256+EG256)</f>
        <v>0</v>
      </c>
      <c r="HF256" s="232" t="str">
        <f t="shared" ref="HF256:HF282" si="1445">IF(HB256&gt;0,(AR256+CN256+EV256),"")</f>
        <v/>
      </c>
      <c r="HG256" s="233">
        <f t="shared" ref="HG256:HG282" si="1446">IF(HC256&gt;0,(AS256+CO256+EW256),"")</f>
        <v>0</v>
      </c>
      <c r="HH256" s="232" t="str">
        <f t="shared" ref="HH256:HH282" si="1447">IF(HD256&gt;0,(BH256+DD256+FL256),"")</f>
        <v/>
      </c>
      <c r="HI256" s="233" t="str">
        <f t="shared" ref="HI256:HI282" si="1448">IF(HE256&gt;0,(BI256+DE256+FM256),"")</f>
        <v/>
      </c>
      <c r="HJ256" s="249">
        <f t="shared" ref="HJ256:HJ282" si="1449">IF((DJ256+EH256+FR256)&gt;0,(DP256+EZ256+FX256),"")</f>
        <v>16598.72</v>
      </c>
      <c r="HK256" s="233">
        <f t="shared" ref="HK256:HK282" si="1450">IF((DK256+EI256+FS256)&gt;0,(DQ256+FA256+FY256),"")</f>
        <v>15968.69</v>
      </c>
      <c r="HL256" s="232" t="str">
        <f t="shared" ref="HL256:HL282" si="1451">IF((DL256+EJ256+FT256)&gt;0,(DT256+FP256+GB256),"")</f>
        <v/>
      </c>
      <c r="HM256" s="232" t="str">
        <f t="shared" ref="HM256:HM282" si="1452">IF((DM256+EK256+FU256)&gt;0,(DU256+FQ256+GC256),"")</f>
        <v/>
      </c>
    </row>
    <row r="257" spans="1:221" ht="15">
      <c r="A257" s="530" t="s">
        <v>47</v>
      </c>
      <c r="B257" s="531" t="s">
        <v>1068</v>
      </c>
      <c r="C257" s="532"/>
      <c r="D257" s="533">
        <v>207500</v>
      </c>
      <c r="E257" s="534">
        <v>1</v>
      </c>
      <c r="F257" s="771">
        <v>4478</v>
      </c>
      <c r="G257" s="536">
        <v>4442</v>
      </c>
      <c r="H257" s="459">
        <v>87</v>
      </c>
      <c r="I257" s="538">
        <v>76</v>
      </c>
      <c r="J257" s="232">
        <f t="shared" si="1156"/>
        <v>4391</v>
      </c>
      <c r="K257" s="233">
        <f t="shared" si="1157"/>
        <v>4366</v>
      </c>
      <c r="L257" s="539">
        <v>120</v>
      </c>
      <c r="M257" s="539">
        <v>120</v>
      </c>
      <c r="N257" s="232">
        <f t="shared" si="1307"/>
        <v>4391</v>
      </c>
      <c r="O257" s="233">
        <f t="shared" si="1308"/>
        <v>4366</v>
      </c>
      <c r="P257" s="232">
        <f t="shared" si="1309"/>
        <v>0</v>
      </c>
      <c r="Q257" s="233">
        <f t="shared" si="1310"/>
        <v>0</v>
      </c>
      <c r="R257" s="803">
        <v>466</v>
      </c>
      <c r="S257" s="799">
        <v>547</v>
      </c>
      <c r="T257" s="232">
        <f t="shared" si="1311"/>
        <v>0</v>
      </c>
      <c r="U257" s="233">
        <f t="shared" si="1312"/>
        <v>0</v>
      </c>
      <c r="V257" s="804">
        <v>71</v>
      </c>
      <c r="W257" s="799">
        <v>90</v>
      </c>
      <c r="X257" s="232">
        <f t="shared" si="1313"/>
        <v>0</v>
      </c>
      <c r="Y257" s="233">
        <f t="shared" si="1314"/>
        <v>0</v>
      </c>
      <c r="Z257" s="542"/>
      <c r="AA257" s="541"/>
      <c r="AB257" s="232">
        <f t="shared" si="1315"/>
        <v>0</v>
      </c>
      <c r="AC257" s="233">
        <f t="shared" si="1316"/>
        <v>0</v>
      </c>
      <c r="AD257" s="225">
        <f t="shared" si="1317"/>
        <v>537</v>
      </c>
      <c r="AE257" s="233">
        <f t="shared" si="1318"/>
        <v>637</v>
      </c>
      <c r="AF257" s="225">
        <f t="shared" si="1319"/>
        <v>0</v>
      </c>
      <c r="AG257" s="233">
        <f t="shared" si="1320"/>
        <v>0</v>
      </c>
      <c r="AH257" s="399">
        <v>4.3600000000000003</v>
      </c>
      <c r="AI257" s="399">
        <v>4.33</v>
      </c>
      <c r="AJ257" s="232">
        <f t="shared" si="1321"/>
        <v>2031.7600000000002</v>
      </c>
      <c r="AK257" s="233">
        <f t="shared" si="1322"/>
        <v>2368.5100000000002</v>
      </c>
      <c r="AL257" s="399">
        <v>4.3600000000000003</v>
      </c>
      <c r="AM257" s="399">
        <v>4.21</v>
      </c>
      <c r="AN257" s="232">
        <f t="shared" si="1323"/>
        <v>309.56</v>
      </c>
      <c r="AO257" s="233">
        <f t="shared" si="1324"/>
        <v>378.9</v>
      </c>
      <c r="AP257" s="543"/>
      <c r="AQ257" s="544"/>
      <c r="AR257" s="232">
        <f t="shared" si="1325"/>
        <v>0</v>
      </c>
      <c r="AS257" s="233">
        <f t="shared" si="1326"/>
        <v>0</v>
      </c>
      <c r="AT257" s="545">
        <f t="shared" si="1327"/>
        <v>4.3600000000000003</v>
      </c>
      <c r="AU257" s="546">
        <f t="shared" si="1328"/>
        <v>4.3130455259026697</v>
      </c>
      <c r="AV257" s="232">
        <f t="shared" si="1329"/>
        <v>2341.3200000000002</v>
      </c>
      <c r="AW257" s="233">
        <f t="shared" si="1330"/>
        <v>2747.4100000000008</v>
      </c>
      <c r="AX257" s="547"/>
      <c r="AY257" s="548"/>
      <c r="AZ257" s="232">
        <f t="shared" si="1331"/>
        <v>0</v>
      </c>
      <c r="BA257" s="233">
        <f t="shared" si="1332"/>
        <v>0</v>
      </c>
      <c r="BB257" s="542"/>
      <c r="BC257" s="548"/>
      <c r="BD257" s="232">
        <f t="shared" si="1333"/>
        <v>0</v>
      </c>
      <c r="BE257" s="233">
        <f t="shared" si="1334"/>
        <v>0</v>
      </c>
      <c r="BF257" s="540"/>
      <c r="BG257" s="536"/>
      <c r="BH257" s="232">
        <f t="shared" si="1335"/>
        <v>0</v>
      </c>
      <c r="BI257" s="233">
        <f t="shared" si="1336"/>
        <v>0</v>
      </c>
      <c r="BJ257" s="232">
        <f t="shared" si="1337"/>
        <v>0</v>
      </c>
      <c r="BK257" s="233">
        <f t="shared" si="1338"/>
        <v>0</v>
      </c>
      <c r="BL257" s="232">
        <f t="shared" si="1339"/>
        <v>0</v>
      </c>
      <c r="BM257" s="233">
        <f t="shared" si="1340"/>
        <v>0</v>
      </c>
      <c r="BN257" s="747">
        <v>1974</v>
      </c>
      <c r="BO257" s="738">
        <v>1943</v>
      </c>
      <c r="BP257" s="232">
        <f t="shared" si="1341"/>
        <v>0</v>
      </c>
      <c r="BQ257" s="233">
        <f t="shared" si="1342"/>
        <v>0</v>
      </c>
      <c r="BR257" s="804">
        <v>46</v>
      </c>
      <c r="BS257" s="799">
        <v>34</v>
      </c>
      <c r="BT257" s="232">
        <f t="shared" si="1343"/>
        <v>0</v>
      </c>
      <c r="BU257" s="233">
        <f t="shared" si="1344"/>
        <v>0</v>
      </c>
      <c r="BV257" s="542"/>
      <c r="BW257" s="799">
        <v>6</v>
      </c>
      <c r="BX257" s="232">
        <f t="shared" si="1345"/>
        <v>0</v>
      </c>
      <c r="BY257" s="233">
        <f t="shared" si="1346"/>
        <v>0</v>
      </c>
      <c r="BZ257" s="225">
        <f t="shared" si="1347"/>
        <v>2020</v>
      </c>
      <c r="CA257" s="233">
        <f t="shared" si="1348"/>
        <v>1983</v>
      </c>
      <c r="CB257" s="225">
        <f t="shared" si="1349"/>
        <v>0</v>
      </c>
      <c r="CC257" s="233">
        <f t="shared" si="1350"/>
        <v>0</v>
      </c>
      <c r="CD257" s="399">
        <v>5.12</v>
      </c>
      <c r="CE257" s="399">
        <v>4.97</v>
      </c>
      <c r="CF257" s="232">
        <f t="shared" si="1351"/>
        <v>10106.880000000001</v>
      </c>
      <c r="CG257" s="233">
        <f t="shared" si="1352"/>
        <v>9656.7099999999991</v>
      </c>
      <c r="CH257" s="399">
        <v>5.29</v>
      </c>
      <c r="CI257" s="399">
        <v>5.99</v>
      </c>
      <c r="CJ257" s="232">
        <f t="shared" si="1353"/>
        <v>243.34</v>
      </c>
      <c r="CK257" s="233">
        <f t="shared" si="1354"/>
        <v>203.66</v>
      </c>
      <c r="CL257" s="543"/>
      <c r="CM257" s="544"/>
      <c r="CN257" s="232">
        <f t="shared" si="1355"/>
        <v>0</v>
      </c>
      <c r="CO257" s="233">
        <f t="shared" si="1356"/>
        <v>0</v>
      </c>
      <c r="CP257" s="232">
        <f t="shared" si="1357"/>
        <v>5.1238712871287131</v>
      </c>
      <c r="CQ257" s="546">
        <f t="shared" si="1358"/>
        <v>4.9724508320726164</v>
      </c>
      <c r="CR257" s="232">
        <f t="shared" si="1359"/>
        <v>10350.220000000001</v>
      </c>
      <c r="CS257" s="233">
        <f t="shared" si="1360"/>
        <v>9860.369999999999</v>
      </c>
      <c r="CT257" s="540"/>
      <c r="CU257" s="548"/>
      <c r="CV257" s="232">
        <f t="shared" si="1361"/>
        <v>0</v>
      </c>
      <c r="CW257" s="233">
        <f t="shared" si="1362"/>
        <v>0</v>
      </c>
      <c r="CX257" s="542"/>
      <c r="CY257" s="548"/>
      <c r="CZ257" s="232">
        <f t="shared" si="1363"/>
        <v>0</v>
      </c>
      <c r="DA257" s="233">
        <f t="shared" si="1364"/>
        <v>0</v>
      </c>
      <c r="DB257" s="540"/>
      <c r="DC257" s="548"/>
      <c r="DD257" s="232">
        <f t="shared" si="1365"/>
        <v>0</v>
      </c>
      <c r="DE257" s="233">
        <f t="shared" si="1366"/>
        <v>0</v>
      </c>
      <c r="DF257" s="232">
        <f t="shared" si="1367"/>
        <v>0</v>
      </c>
      <c r="DG257" s="233">
        <f t="shared" si="1368"/>
        <v>0</v>
      </c>
      <c r="DH257" s="232">
        <f t="shared" si="1369"/>
        <v>0</v>
      </c>
      <c r="DI257" s="233">
        <f t="shared" si="1370"/>
        <v>0</v>
      </c>
      <c r="DJ257" s="232">
        <f t="shared" si="1371"/>
        <v>2557</v>
      </c>
      <c r="DK257" s="233">
        <f t="shared" si="1372"/>
        <v>2620</v>
      </c>
      <c r="DL257" s="232">
        <f t="shared" si="1373"/>
        <v>0</v>
      </c>
      <c r="DM257" s="233">
        <f t="shared" si="1374"/>
        <v>0</v>
      </c>
      <c r="DN257" s="545">
        <f t="shared" si="1375"/>
        <v>4.9634493547125542</v>
      </c>
      <c r="DO257" s="546">
        <f t="shared" si="1376"/>
        <v>4.8121297709923656</v>
      </c>
      <c r="DP257" s="232">
        <f t="shared" si="1377"/>
        <v>12691.54</v>
      </c>
      <c r="DQ257" s="233">
        <f t="shared" si="1378"/>
        <v>12607.779999999997</v>
      </c>
      <c r="DR257" s="232">
        <f t="shared" si="1379"/>
        <v>0</v>
      </c>
      <c r="DS257" s="233">
        <f t="shared" si="1380"/>
        <v>0</v>
      </c>
      <c r="DT257" s="232">
        <f t="shared" si="1381"/>
        <v>0</v>
      </c>
      <c r="DU257" s="233">
        <f t="shared" si="1382"/>
        <v>0</v>
      </c>
      <c r="DV257" s="747">
        <v>1319</v>
      </c>
      <c r="DW257" s="738">
        <v>1266</v>
      </c>
      <c r="DX257" s="232">
        <f t="shared" si="1305"/>
        <v>0</v>
      </c>
      <c r="DY257" s="233">
        <f t="shared" si="1306"/>
        <v>0</v>
      </c>
      <c r="DZ257" s="804">
        <v>501</v>
      </c>
      <c r="EA257" s="799">
        <v>480</v>
      </c>
      <c r="EB257" s="232">
        <f t="shared" si="1383"/>
        <v>0</v>
      </c>
      <c r="EC257" s="233">
        <f t="shared" si="1384"/>
        <v>0</v>
      </c>
      <c r="ED257" s="542"/>
      <c r="EE257" s="541"/>
      <c r="EF257" s="232">
        <f t="shared" si="1385"/>
        <v>0</v>
      </c>
      <c r="EG257" s="233">
        <f t="shared" si="1386"/>
        <v>0</v>
      </c>
      <c r="EH257" s="225">
        <f t="shared" si="1387"/>
        <v>1820</v>
      </c>
      <c r="EI257" s="233">
        <f t="shared" si="1388"/>
        <v>1746</v>
      </c>
      <c r="EJ257" s="225">
        <f t="shared" si="1389"/>
        <v>0</v>
      </c>
      <c r="EK257" s="233">
        <f t="shared" si="1390"/>
        <v>0</v>
      </c>
      <c r="EL257" s="399">
        <v>3.26</v>
      </c>
      <c r="EM257" s="399">
        <v>3.23</v>
      </c>
      <c r="EN257" s="232">
        <f t="shared" si="1391"/>
        <v>4299.9399999999996</v>
      </c>
      <c r="EO257" s="233">
        <f t="shared" si="1392"/>
        <v>4089.18</v>
      </c>
      <c r="EP257" s="399">
        <v>4.24</v>
      </c>
      <c r="EQ257" s="399">
        <v>4.13</v>
      </c>
      <c r="ER257" s="232">
        <f t="shared" si="1393"/>
        <v>2124.2400000000002</v>
      </c>
      <c r="ES257" s="233">
        <f t="shared" si="1394"/>
        <v>1982.3999999999999</v>
      </c>
      <c r="ET257" s="543"/>
      <c r="EU257" s="544"/>
      <c r="EV257" s="232">
        <f t="shared" si="1395"/>
        <v>0</v>
      </c>
      <c r="EW257" s="233">
        <f t="shared" si="1396"/>
        <v>0</v>
      </c>
      <c r="EX257" s="545">
        <f t="shared" si="1397"/>
        <v>3.5297692307692308</v>
      </c>
      <c r="EY257" s="546">
        <f t="shared" si="1398"/>
        <v>3.4774226804123711</v>
      </c>
      <c r="EZ257" s="232">
        <f t="shared" si="1399"/>
        <v>6424.18</v>
      </c>
      <c r="FA257" s="233">
        <f t="shared" si="1400"/>
        <v>6071.58</v>
      </c>
      <c r="FB257" s="540"/>
      <c r="FC257" s="548"/>
      <c r="FD257" s="232">
        <f t="shared" si="1401"/>
        <v>0</v>
      </c>
      <c r="FE257" s="233">
        <f t="shared" si="1402"/>
        <v>0</v>
      </c>
      <c r="FF257" s="542"/>
      <c r="FG257" s="548"/>
      <c r="FH257" s="232">
        <f t="shared" si="1403"/>
        <v>0</v>
      </c>
      <c r="FI257" s="233">
        <f t="shared" si="1404"/>
        <v>0</v>
      </c>
      <c r="FJ257" s="540"/>
      <c r="FK257" s="548"/>
      <c r="FL257" s="232">
        <f t="shared" si="1405"/>
        <v>0</v>
      </c>
      <c r="FM257" s="233">
        <f t="shared" si="1406"/>
        <v>0</v>
      </c>
      <c r="FN257" s="232">
        <f t="shared" si="1407"/>
        <v>0</v>
      </c>
      <c r="FO257" s="233">
        <f t="shared" si="1408"/>
        <v>0</v>
      </c>
      <c r="FP257" s="232">
        <f t="shared" si="1409"/>
        <v>0</v>
      </c>
      <c r="FQ257" s="233">
        <f t="shared" si="1410"/>
        <v>0</v>
      </c>
      <c r="FR257" s="761">
        <v>14</v>
      </c>
      <c r="FS257" s="801"/>
      <c r="FT257" s="232">
        <f t="shared" si="1411"/>
        <v>0</v>
      </c>
      <c r="FU257" s="233">
        <f t="shared" si="1412"/>
        <v>0</v>
      </c>
      <c r="FV257" s="537"/>
      <c r="FW257" s="536"/>
      <c r="FX257" s="232">
        <f t="shared" si="1413"/>
        <v>0</v>
      </c>
      <c r="FY257" s="233">
        <f t="shared" si="1414"/>
        <v>0</v>
      </c>
      <c r="FZ257" s="537"/>
      <c r="GA257" s="536"/>
      <c r="GB257" s="232">
        <f t="shared" si="1415"/>
        <v>0</v>
      </c>
      <c r="GC257" s="233">
        <f t="shared" si="1416"/>
        <v>0</v>
      </c>
      <c r="GD257" s="249">
        <f t="shared" si="1417"/>
        <v>3759</v>
      </c>
      <c r="GE257" s="233">
        <f t="shared" si="1418"/>
        <v>3756</v>
      </c>
      <c r="GF257" s="232">
        <f t="shared" si="1419"/>
        <v>0</v>
      </c>
      <c r="GG257" s="233">
        <f t="shared" si="1420"/>
        <v>0</v>
      </c>
      <c r="GH257" s="232">
        <f t="shared" si="1421"/>
        <v>16438.580000000002</v>
      </c>
      <c r="GI257" s="233">
        <f t="shared" si="1422"/>
        <v>16114.4</v>
      </c>
      <c r="GJ257" s="232" t="str">
        <f t="shared" si="1423"/>
        <v/>
      </c>
      <c r="GK257" s="233" t="str">
        <f t="shared" si="1424"/>
        <v/>
      </c>
      <c r="GL257" s="249">
        <f t="shared" si="1425"/>
        <v>618</v>
      </c>
      <c r="GM257" s="233">
        <f t="shared" si="1426"/>
        <v>604</v>
      </c>
      <c r="GN257" s="232">
        <f t="shared" si="1427"/>
        <v>0</v>
      </c>
      <c r="GO257" s="233">
        <f t="shared" si="1428"/>
        <v>0</v>
      </c>
      <c r="GP257" s="232">
        <f t="shared" si="1429"/>
        <v>2677.1400000000003</v>
      </c>
      <c r="GQ257" s="233">
        <f t="shared" si="1430"/>
        <v>2564.96</v>
      </c>
      <c r="GR257" s="232">
        <f t="shared" si="1431"/>
        <v>0</v>
      </c>
      <c r="GS257" s="233">
        <f t="shared" si="1432"/>
        <v>0</v>
      </c>
      <c r="GT257" s="249">
        <f t="shared" si="1433"/>
        <v>4377</v>
      </c>
      <c r="GU257" s="233">
        <f t="shared" si="1434"/>
        <v>4360</v>
      </c>
      <c r="GV257" s="232">
        <f t="shared" si="1435"/>
        <v>0</v>
      </c>
      <c r="GW257" s="233">
        <f t="shared" si="1436"/>
        <v>0</v>
      </c>
      <c r="GX257" s="232">
        <f t="shared" si="1437"/>
        <v>19115.72</v>
      </c>
      <c r="GY257" s="233">
        <f t="shared" si="1438"/>
        <v>18679.36</v>
      </c>
      <c r="GZ257" s="232" t="str">
        <f t="shared" si="1439"/>
        <v/>
      </c>
      <c r="HA257" s="233" t="str">
        <f t="shared" si="1440"/>
        <v/>
      </c>
      <c r="HB257" s="249">
        <f t="shared" si="1441"/>
        <v>0</v>
      </c>
      <c r="HC257" s="233">
        <f t="shared" si="1442"/>
        <v>6</v>
      </c>
      <c r="HD257" s="232">
        <f t="shared" si="1443"/>
        <v>0</v>
      </c>
      <c r="HE257" s="233">
        <f t="shared" si="1444"/>
        <v>0</v>
      </c>
      <c r="HF257" s="232" t="str">
        <f t="shared" si="1445"/>
        <v/>
      </c>
      <c r="HG257" s="233">
        <f t="shared" si="1446"/>
        <v>0</v>
      </c>
      <c r="HH257" s="232" t="str">
        <f t="shared" si="1447"/>
        <v/>
      </c>
      <c r="HI257" s="233" t="str">
        <f t="shared" si="1448"/>
        <v/>
      </c>
      <c r="HJ257" s="249">
        <f t="shared" si="1449"/>
        <v>19115.72</v>
      </c>
      <c r="HK257" s="233">
        <f t="shared" si="1450"/>
        <v>18679.359999999997</v>
      </c>
      <c r="HL257" s="232" t="str">
        <f t="shared" si="1451"/>
        <v/>
      </c>
      <c r="HM257" s="232" t="str">
        <f t="shared" si="1452"/>
        <v/>
      </c>
    </row>
    <row r="258" spans="1:221" ht="15">
      <c r="A258" s="530" t="s">
        <v>47</v>
      </c>
      <c r="B258" s="531" t="s">
        <v>1069</v>
      </c>
      <c r="C258" s="532"/>
      <c r="D258" s="533">
        <v>207263</v>
      </c>
      <c r="E258" s="534">
        <v>3</v>
      </c>
      <c r="F258" s="771">
        <v>1376</v>
      </c>
      <c r="G258" s="536">
        <v>1430</v>
      </c>
      <c r="H258" s="459">
        <v>2</v>
      </c>
      <c r="I258" s="538">
        <v>5</v>
      </c>
      <c r="J258" s="232">
        <f t="shared" si="1156"/>
        <v>1374</v>
      </c>
      <c r="K258" s="233">
        <f t="shared" si="1157"/>
        <v>1425</v>
      </c>
      <c r="L258" s="539">
        <v>120</v>
      </c>
      <c r="M258" s="539">
        <v>120</v>
      </c>
      <c r="N258" s="232">
        <f t="shared" si="1307"/>
        <v>1374</v>
      </c>
      <c r="O258" s="233">
        <f t="shared" si="1308"/>
        <v>1425</v>
      </c>
      <c r="P258" s="232">
        <f t="shared" si="1309"/>
        <v>0</v>
      </c>
      <c r="Q258" s="233">
        <f t="shared" si="1310"/>
        <v>0</v>
      </c>
      <c r="R258" s="803">
        <v>100</v>
      </c>
      <c r="S258" s="799">
        <v>129</v>
      </c>
      <c r="T258" s="232">
        <f t="shared" si="1311"/>
        <v>0</v>
      </c>
      <c r="U258" s="233">
        <f t="shared" si="1312"/>
        <v>0</v>
      </c>
      <c r="V258" s="804">
        <v>17</v>
      </c>
      <c r="W258" s="799">
        <v>31</v>
      </c>
      <c r="X258" s="232">
        <f t="shared" si="1313"/>
        <v>0</v>
      </c>
      <c r="Y258" s="233">
        <f t="shared" si="1314"/>
        <v>0</v>
      </c>
      <c r="Z258" s="542"/>
      <c r="AA258" s="541"/>
      <c r="AB258" s="232">
        <f t="shared" si="1315"/>
        <v>0</v>
      </c>
      <c r="AC258" s="233">
        <f t="shared" si="1316"/>
        <v>0</v>
      </c>
      <c r="AD258" s="225">
        <f t="shared" si="1317"/>
        <v>117</v>
      </c>
      <c r="AE258" s="233">
        <f t="shared" si="1318"/>
        <v>160</v>
      </c>
      <c r="AF258" s="225">
        <f t="shared" si="1319"/>
        <v>0</v>
      </c>
      <c r="AG258" s="233">
        <f t="shared" si="1320"/>
        <v>0</v>
      </c>
      <c r="AH258" s="399">
        <v>3.67</v>
      </c>
      <c r="AI258" s="399">
        <v>3.93</v>
      </c>
      <c r="AJ258" s="232">
        <f t="shared" si="1321"/>
        <v>367</v>
      </c>
      <c r="AK258" s="233">
        <f t="shared" si="1322"/>
        <v>506.97</v>
      </c>
      <c r="AL258" s="399">
        <v>3.38</v>
      </c>
      <c r="AM258" s="399">
        <v>3.47</v>
      </c>
      <c r="AN258" s="232">
        <f t="shared" si="1323"/>
        <v>57.46</v>
      </c>
      <c r="AO258" s="233">
        <f t="shared" si="1324"/>
        <v>107.57000000000001</v>
      </c>
      <c r="AP258" s="543"/>
      <c r="AQ258" s="544"/>
      <c r="AR258" s="232">
        <f t="shared" si="1325"/>
        <v>0</v>
      </c>
      <c r="AS258" s="233">
        <f t="shared" si="1326"/>
        <v>0</v>
      </c>
      <c r="AT258" s="545">
        <f t="shared" si="1327"/>
        <v>3.6278632478632478</v>
      </c>
      <c r="AU258" s="546">
        <f t="shared" si="1328"/>
        <v>3.8408750000000005</v>
      </c>
      <c r="AV258" s="232">
        <f t="shared" si="1329"/>
        <v>424.46</v>
      </c>
      <c r="AW258" s="233">
        <f t="shared" si="1330"/>
        <v>614.54000000000008</v>
      </c>
      <c r="AX258" s="547"/>
      <c r="AY258" s="548"/>
      <c r="AZ258" s="232">
        <f t="shared" si="1331"/>
        <v>0</v>
      </c>
      <c r="BA258" s="233">
        <f t="shared" si="1332"/>
        <v>0</v>
      </c>
      <c r="BB258" s="542"/>
      <c r="BC258" s="548"/>
      <c r="BD258" s="232">
        <f t="shared" si="1333"/>
        <v>0</v>
      </c>
      <c r="BE258" s="233">
        <f t="shared" si="1334"/>
        <v>0</v>
      </c>
      <c r="BF258" s="540"/>
      <c r="BG258" s="536"/>
      <c r="BH258" s="232">
        <f t="shared" si="1335"/>
        <v>0</v>
      </c>
      <c r="BI258" s="233">
        <f t="shared" si="1336"/>
        <v>0</v>
      </c>
      <c r="BJ258" s="232">
        <f t="shared" si="1337"/>
        <v>0</v>
      </c>
      <c r="BK258" s="233">
        <f t="shared" si="1338"/>
        <v>0</v>
      </c>
      <c r="BL258" s="232">
        <f t="shared" si="1339"/>
        <v>0</v>
      </c>
      <c r="BM258" s="233">
        <f t="shared" si="1340"/>
        <v>0</v>
      </c>
      <c r="BN258" s="747">
        <v>315</v>
      </c>
      <c r="BO258" s="738">
        <v>344</v>
      </c>
      <c r="BP258" s="232">
        <f t="shared" si="1341"/>
        <v>0</v>
      </c>
      <c r="BQ258" s="233">
        <f t="shared" si="1342"/>
        <v>0</v>
      </c>
      <c r="BR258" s="804">
        <v>31</v>
      </c>
      <c r="BS258" s="799">
        <v>29</v>
      </c>
      <c r="BT258" s="232">
        <f t="shared" si="1343"/>
        <v>0</v>
      </c>
      <c r="BU258" s="233">
        <f t="shared" si="1344"/>
        <v>0</v>
      </c>
      <c r="BV258" s="542"/>
      <c r="BW258" s="799">
        <v>2</v>
      </c>
      <c r="BX258" s="232">
        <f t="shared" si="1345"/>
        <v>0</v>
      </c>
      <c r="BY258" s="233">
        <f t="shared" si="1346"/>
        <v>0</v>
      </c>
      <c r="BZ258" s="225">
        <f t="shared" si="1347"/>
        <v>346</v>
      </c>
      <c r="CA258" s="233">
        <f t="shared" si="1348"/>
        <v>375</v>
      </c>
      <c r="CB258" s="225">
        <f t="shared" si="1349"/>
        <v>0</v>
      </c>
      <c r="CC258" s="233">
        <f t="shared" si="1350"/>
        <v>0</v>
      </c>
      <c r="CD258" s="399">
        <v>5.52</v>
      </c>
      <c r="CE258" s="399">
        <v>5.9</v>
      </c>
      <c r="CF258" s="232">
        <f t="shared" si="1351"/>
        <v>1738.8</v>
      </c>
      <c r="CG258" s="233">
        <f t="shared" si="1352"/>
        <v>2029.6000000000001</v>
      </c>
      <c r="CH258" s="399">
        <v>6.4</v>
      </c>
      <c r="CI258" s="399">
        <v>5.97</v>
      </c>
      <c r="CJ258" s="232">
        <f t="shared" si="1353"/>
        <v>198.4</v>
      </c>
      <c r="CK258" s="233">
        <f t="shared" si="1354"/>
        <v>173.13</v>
      </c>
      <c r="CL258" s="543"/>
      <c r="CM258" s="544"/>
      <c r="CN258" s="232">
        <f t="shared" si="1355"/>
        <v>0</v>
      </c>
      <c r="CO258" s="233">
        <f t="shared" si="1356"/>
        <v>0</v>
      </c>
      <c r="CP258" s="232">
        <f t="shared" si="1357"/>
        <v>5.5988439306358382</v>
      </c>
      <c r="CQ258" s="546">
        <f t="shared" si="1358"/>
        <v>5.8739466666666669</v>
      </c>
      <c r="CR258" s="232">
        <f t="shared" si="1359"/>
        <v>1937.2</v>
      </c>
      <c r="CS258" s="233">
        <f t="shared" si="1360"/>
        <v>2202.73</v>
      </c>
      <c r="CT258" s="540"/>
      <c r="CU258" s="548"/>
      <c r="CV258" s="232">
        <f t="shared" si="1361"/>
        <v>0</v>
      </c>
      <c r="CW258" s="233">
        <f t="shared" si="1362"/>
        <v>0</v>
      </c>
      <c r="CX258" s="542"/>
      <c r="CY258" s="548"/>
      <c r="CZ258" s="232">
        <f t="shared" si="1363"/>
        <v>0</v>
      </c>
      <c r="DA258" s="233">
        <f t="shared" si="1364"/>
        <v>0</v>
      </c>
      <c r="DB258" s="540"/>
      <c r="DC258" s="548"/>
      <c r="DD258" s="232">
        <f t="shared" si="1365"/>
        <v>0</v>
      </c>
      <c r="DE258" s="233">
        <f t="shared" si="1366"/>
        <v>0</v>
      </c>
      <c r="DF258" s="232">
        <f t="shared" si="1367"/>
        <v>0</v>
      </c>
      <c r="DG258" s="233">
        <f t="shared" si="1368"/>
        <v>0</v>
      </c>
      <c r="DH258" s="232">
        <f t="shared" si="1369"/>
        <v>0</v>
      </c>
      <c r="DI258" s="233">
        <f t="shared" si="1370"/>
        <v>0</v>
      </c>
      <c r="DJ258" s="232">
        <f t="shared" si="1371"/>
        <v>463</v>
      </c>
      <c r="DK258" s="233">
        <f t="shared" si="1372"/>
        <v>535</v>
      </c>
      <c r="DL258" s="232">
        <f t="shared" si="1373"/>
        <v>0</v>
      </c>
      <c r="DM258" s="233">
        <f t="shared" si="1374"/>
        <v>0</v>
      </c>
      <c r="DN258" s="545">
        <f t="shared" si="1375"/>
        <v>5.1007775377969757</v>
      </c>
      <c r="DO258" s="546">
        <f t="shared" si="1376"/>
        <v>5.2659252336448601</v>
      </c>
      <c r="DP258" s="232">
        <f t="shared" si="1377"/>
        <v>2361.66</v>
      </c>
      <c r="DQ258" s="233">
        <f t="shared" si="1378"/>
        <v>2817.27</v>
      </c>
      <c r="DR258" s="232">
        <f t="shared" si="1379"/>
        <v>0</v>
      </c>
      <c r="DS258" s="233">
        <f t="shared" si="1380"/>
        <v>0</v>
      </c>
      <c r="DT258" s="232">
        <f t="shared" si="1381"/>
        <v>0</v>
      </c>
      <c r="DU258" s="233">
        <f t="shared" si="1382"/>
        <v>0</v>
      </c>
      <c r="DV258" s="747">
        <v>518</v>
      </c>
      <c r="DW258" s="738">
        <v>490</v>
      </c>
      <c r="DX258" s="232">
        <f t="shared" si="1305"/>
        <v>0</v>
      </c>
      <c r="DY258" s="233">
        <f t="shared" si="1306"/>
        <v>0</v>
      </c>
      <c r="DZ258" s="804">
        <v>361</v>
      </c>
      <c r="EA258" s="799">
        <v>358</v>
      </c>
      <c r="EB258" s="232">
        <f t="shared" si="1383"/>
        <v>0</v>
      </c>
      <c r="EC258" s="233">
        <f t="shared" si="1384"/>
        <v>0</v>
      </c>
      <c r="ED258" s="542"/>
      <c r="EE258" s="541"/>
      <c r="EF258" s="232">
        <f t="shared" si="1385"/>
        <v>0</v>
      </c>
      <c r="EG258" s="233">
        <f t="shared" si="1386"/>
        <v>0</v>
      </c>
      <c r="EH258" s="225">
        <f t="shared" si="1387"/>
        <v>879</v>
      </c>
      <c r="EI258" s="233">
        <f t="shared" si="1388"/>
        <v>848</v>
      </c>
      <c r="EJ258" s="225">
        <f t="shared" si="1389"/>
        <v>0</v>
      </c>
      <c r="EK258" s="233">
        <f t="shared" si="1390"/>
        <v>0</v>
      </c>
      <c r="EL258" s="399">
        <v>3.71</v>
      </c>
      <c r="EM258" s="399">
        <v>3.64</v>
      </c>
      <c r="EN258" s="232">
        <f t="shared" si="1391"/>
        <v>1921.78</v>
      </c>
      <c r="EO258" s="233">
        <f t="shared" si="1392"/>
        <v>1783.6000000000001</v>
      </c>
      <c r="EP258" s="399">
        <v>4.51</v>
      </c>
      <c r="EQ258" s="399">
        <v>4.3</v>
      </c>
      <c r="ER258" s="232">
        <f t="shared" si="1393"/>
        <v>1628.11</v>
      </c>
      <c r="ES258" s="233">
        <f t="shared" si="1394"/>
        <v>1539.3999999999999</v>
      </c>
      <c r="ET258" s="543"/>
      <c r="EU258" s="544"/>
      <c r="EV258" s="232">
        <f t="shared" si="1395"/>
        <v>0</v>
      </c>
      <c r="EW258" s="233">
        <f t="shared" si="1396"/>
        <v>0</v>
      </c>
      <c r="EX258" s="545">
        <f t="shared" si="1397"/>
        <v>4.0385551763367458</v>
      </c>
      <c r="EY258" s="546">
        <f t="shared" si="1398"/>
        <v>3.9186320754716979</v>
      </c>
      <c r="EZ258" s="232">
        <f t="shared" si="1399"/>
        <v>3549.8899999999994</v>
      </c>
      <c r="FA258" s="233">
        <f t="shared" si="1400"/>
        <v>3323</v>
      </c>
      <c r="FB258" s="540"/>
      <c r="FC258" s="548"/>
      <c r="FD258" s="232">
        <f t="shared" si="1401"/>
        <v>0</v>
      </c>
      <c r="FE258" s="233">
        <f t="shared" si="1402"/>
        <v>0</v>
      </c>
      <c r="FF258" s="542"/>
      <c r="FG258" s="548"/>
      <c r="FH258" s="232">
        <f t="shared" si="1403"/>
        <v>0</v>
      </c>
      <c r="FI258" s="233">
        <f t="shared" si="1404"/>
        <v>0</v>
      </c>
      <c r="FJ258" s="540"/>
      <c r="FK258" s="548"/>
      <c r="FL258" s="232">
        <f t="shared" si="1405"/>
        <v>0</v>
      </c>
      <c r="FM258" s="233">
        <f t="shared" si="1406"/>
        <v>0</v>
      </c>
      <c r="FN258" s="232">
        <f t="shared" si="1407"/>
        <v>0</v>
      </c>
      <c r="FO258" s="233">
        <f t="shared" si="1408"/>
        <v>0</v>
      </c>
      <c r="FP258" s="232">
        <f t="shared" si="1409"/>
        <v>0</v>
      </c>
      <c r="FQ258" s="233">
        <f t="shared" si="1410"/>
        <v>0</v>
      </c>
      <c r="FR258" s="761">
        <v>32</v>
      </c>
      <c r="FS258" s="801">
        <v>42</v>
      </c>
      <c r="FT258" s="232">
        <f t="shared" si="1411"/>
        <v>0</v>
      </c>
      <c r="FU258" s="233">
        <f t="shared" si="1412"/>
        <v>0</v>
      </c>
      <c r="FV258" s="537"/>
      <c r="FW258" s="536"/>
      <c r="FX258" s="232">
        <f t="shared" si="1413"/>
        <v>0</v>
      </c>
      <c r="FY258" s="233">
        <f t="shared" si="1414"/>
        <v>0</v>
      </c>
      <c r="FZ258" s="537"/>
      <c r="GA258" s="536"/>
      <c r="GB258" s="232">
        <f t="shared" si="1415"/>
        <v>0</v>
      </c>
      <c r="GC258" s="233">
        <f t="shared" si="1416"/>
        <v>0</v>
      </c>
      <c r="GD258" s="249">
        <f t="shared" si="1417"/>
        <v>933</v>
      </c>
      <c r="GE258" s="233">
        <f t="shared" si="1418"/>
        <v>963</v>
      </c>
      <c r="GF258" s="232">
        <f t="shared" si="1419"/>
        <v>0</v>
      </c>
      <c r="GG258" s="233">
        <f t="shared" si="1420"/>
        <v>0</v>
      </c>
      <c r="GH258" s="232">
        <f t="shared" si="1421"/>
        <v>4027.58</v>
      </c>
      <c r="GI258" s="233">
        <f t="shared" si="1422"/>
        <v>4320.17</v>
      </c>
      <c r="GJ258" s="232" t="str">
        <f t="shared" si="1423"/>
        <v/>
      </c>
      <c r="GK258" s="233" t="str">
        <f t="shared" si="1424"/>
        <v/>
      </c>
      <c r="GL258" s="249">
        <f t="shared" si="1425"/>
        <v>409</v>
      </c>
      <c r="GM258" s="233">
        <f t="shared" si="1426"/>
        <v>418</v>
      </c>
      <c r="GN258" s="232">
        <f t="shared" si="1427"/>
        <v>0</v>
      </c>
      <c r="GO258" s="233">
        <f t="shared" si="1428"/>
        <v>0</v>
      </c>
      <c r="GP258" s="232">
        <f t="shared" si="1429"/>
        <v>1883.9699999999998</v>
      </c>
      <c r="GQ258" s="233">
        <f t="shared" si="1430"/>
        <v>1820.1</v>
      </c>
      <c r="GR258" s="232">
        <f t="shared" si="1431"/>
        <v>0</v>
      </c>
      <c r="GS258" s="233">
        <f t="shared" si="1432"/>
        <v>0</v>
      </c>
      <c r="GT258" s="249">
        <f t="shared" si="1433"/>
        <v>1342</v>
      </c>
      <c r="GU258" s="233">
        <f t="shared" si="1434"/>
        <v>1381</v>
      </c>
      <c r="GV258" s="232">
        <f t="shared" si="1435"/>
        <v>0</v>
      </c>
      <c r="GW258" s="233">
        <f t="shared" si="1436"/>
        <v>0</v>
      </c>
      <c r="GX258" s="232">
        <f t="shared" si="1437"/>
        <v>5911.5499999999993</v>
      </c>
      <c r="GY258" s="233">
        <f t="shared" si="1438"/>
        <v>6140.27</v>
      </c>
      <c r="GZ258" s="232" t="str">
        <f t="shared" si="1439"/>
        <v/>
      </c>
      <c r="HA258" s="233" t="str">
        <f t="shared" si="1440"/>
        <v/>
      </c>
      <c r="HB258" s="249">
        <f t="shared" si="1441"/>
        <v>0</v>
      </c>
      <c r="HC258" s="233">
        <f t="shared" si="1442"/>
        <v>2</v>
      </c>
      <c r="HD258" s="232">
        <f t="shared" si="1443"/>
        <v>0</v>
      </c>
      <c r="HE258" s="233">
        <f t="shared" si="1444"/>
        <v>0</v>
      </c>
      <c r="HF258" s="232" t="str">
        <f t="shared" si="1445"/>
        <v/>
      </c>
      <c r="HG258" s="233">
        <f t="shared" si="1446"/>
        <v>0</v>
      </c>
      <c r="HH258" s="232" t="str">
        <f t="shared" si="1447"/>
        <v/>
      </c>
      <c r="HI258" s="233" t="str">
        <f t="shared" si="1448"/>
        <v/>
      </c>
      <c r="HJ258" s="249">
        <f t="shared" si="1449"/>
        <v>5911.5499999999993</v>
      </c>
      <c r="HK258" s="233">
        <f t="shared" si="1450"/>
        <v>6140.27</v>
      </c>
      <c r="HL258" s="232" t="str">
        <f t="shared" si="1451"/>
        <v/>
      </c>
      <c r="HM258" s="232" t="str">
        <f t="shared" si="1452"/>
        <v/>
      </c>
    </row>
    <row r="259" spans="1:221" ht="15">
      <c r="A259" s="530" t="s">
        <v>47</v>
      </c>
      <c r="B259" s="531" t="s">
        <v>1070</v>
      </c>
      <c r="C259" s="532"/>
      <c r="D259" s="533">
        <v>206941</v>
      </c>
      <c r="E259" s="534">
        <v>3</v>
      </c>
      <c r="F259" s="771">
        <v>2323</v>
      </c>
      <c r="G259" s="536">
        <v>2270</v>
      </c>
      <c r="H259" s="459">
        <v>17</v>
      </c>
      <c r="I259" s="538">
        <v>26</v>
      </c>
      <c r="J259" s="232">
        <f t="shared" si="1156"/>
        <v>2306</v>
      </c>
      <c r="K259" s="233">
        <f t="shared" si="1157"/>
        <v>2244</v>
      </c>
      <c r="L259" s="539">
        <v>120</v>
      </c>
      <c r="M259" s="539">
        <v>120</v>
      </c>
      <c r="N259" s="232">
        <f t="shared" si="1307"/>
        <v>2306</v>
      </c>
      <c r="O259" s="233">
        <f t="shared" si="1308"/>
        <v>2244</v>
      </c>
      <c r="P259" s="232">
        <f t="shared" si="1309"/>
        <v>0</v>
      </c>
      <c r="Q259" s="233">
        <f t="shared" si="1310"/>
        <v>0</v>
      </c>
      <c r="R259" s="803">
        <v>219</v>
      </c>
      <c r="S259" s="799">
        <v>253</v>
      </c>
      <c r="T259" s="232">
        <f t="shared" si="1311"/>
        <v>0</v>
      </c>
      <c r="U259" s="233">
        <f t="shared" si="1312"/>
        <v>0</v>
      </c>
      <c r="V259" s="804">
        <v>70</v>
      </c>
      <c r="W259" s="799">
        <v>83</v>
      </c>
      <c r="X259" s="232">
        <f t="shared" si="1313"/>
        <v>0</v>
      </c>
      <c r="Y259" s="233">
        <f t="shared" si="1314"/>
        <v>0</v>
      </c>
      <c r="Z259" s="542"/>
      <c r="AA259" s="541"/>
      <c r="AB259" s="232">
        <f t="shared" si="1315"/>
        <v>0</v>
      </c>
      <c r="AC259" s="233">
        <f t="shared" si="1316"/>
        <v>0</v>
      </c>
      <c r="AD259" s="225">
        <f t="shared" si="1317"/>
        <v>289</v>
      </c>
      <c r="AE259" s="233">
        <f t="shared" si="1318"/>
        <v>336</v>
      </c>
      <c r="AF259" s="225">
        <f t="shared" si="1319"/>
        <v>0</v>
      </c>
      <c r="AG259" s="233">
        <f t="shared" si="1320"/>
        <v>0</v>
      </c>
      <c r="AH259" s="399">
        <v>4.22</v>
      </c>
      <c r="AI259" s="399">
        <v>4.21</v>
      </c>
      <c r="AJ259" s="232">
        <f t="shared" si="1321"/>
        <v>924.18</v>
      </c>
      <c r="AK259" s="233">
        <f t="shared" si="1322"/>
        <v>1065.1299999999999</v>
      </c>
      <c r="AL259" s="399">
        <v>4.3600000000000003</v>
      </c>
      <c r="AM259" s="399">
        <v>4.07</v>
      </c>
      <c r="AN259" s="232">
        <f t="shared" si="1323"/>
        <v>305.20000000000005</v>
      </c>
      <c r="AO259" s="233">
        <f t="shared" si="1324"/>
        <v>337.81</v>
      </c>
      <c r="AP259" s="543"/>
      <c r="AQ259" s="544"/>
      <c r="AR259" s="232">
        <f t="shared" si="1325"/>
        <v>0</v>
      </c>
      <c r="AS259" s="233">
        <f t="shared" si="1326"/>
        <v>0</v>
      </c>
      <c r="AT259" s="545">
        <f t="shared" si="1327"/>
        <v>4.2539100346020762</v>
      </c>
      <c r="AU259" s="546">
        <f t="shared" si="1328"/>
        <v>4.1754166666666661</v>
      </c>
      <c r="AV259" s="232">
        <f t="shared" si="1329"/>
        <v>1229.3800000000001</v>
      </c>
      <c r="AW259" s="233">
        <f t="shared" si="1330"/>
        <v>1402.9399999999998</v>
      </c>
      <c r="AX259" s="547"/>
      <c r="AY259" s="548"/>
      <c r="AZ259" s="232">
        <f t="shared" si="1331"/>
        <v>0</v>
      </c>
      <c r="BA259" s="233">
        <f t="shared" si="1332"/>
        <v>0</v>
      </c>
      <c r="BB259" s="542"/>
      <c r="BC259" s="548"/>
      <c r="BD259" s="232">
        <f t="shared" si="1333"/>
        <v>0</v>
      </c>
      <c r="BE259" s="233">
        <f t="shared" si="1334"/>
        <v>0</v>
      </c>
      <c r="BF259" s="540"/>
      <c r="BG259" s="536"/>
      <c r="BH259" s="232">
        <f t="shared" si="1335"/>
        <v>0</v>
      </c>
      <c r="BI259" s="233">
        <f t="shared" si="1336"/>
        <v>0</v>
      </c>
      <c r="BJ259" s="232">
        <f t="shared" si="1337"/>
        <v>0</v>
      </c>
      <c r="BK259" s="233">
        <f t="shared" si="1338"/>
        <v>0</v>
      </c>
      <c r="BL259" s="232">
        <f t="shared" si="1339"/>
        <v>0</v>
      </c>
      <c r="BM259" s="233">
        <f t="shared" si="1340"/>
        <v>0</v>
      </c>
      <c r="BN259" s="747">
        <v>630</v>
      </c>
      <c r="BO259" s="738">
        <v>602</v>
      </c>
      <c r="BP259" s="232">
        <f t="shared" si="1341"/>
        <v>0</v>
      </c>
      <c r="BQ259" s="233">
        <f t="shared" si="1342"/>
        <v>0</v>
      </c>
      <c r="BR259" s="804">
        <v>124</v>
      </c>
      <c r="BS259" s="799">
        <v>118</v>
      </c>
      <c r="BT259" s="232">
        <f t="shared" si="1343"/>
        <v>0</v>
      </c>
      <c r="BU259" s="233">
        <f t="shared" si="1344"/>
        <v>0</v>
      </c>
      <c r="BV259" s="542"/>
      <c r="BW259" s="799">
        <v>1</v>
      </c>
      <c r="BX259" s="232">
        <f t="shared" si="1345"/>
        <v>0</v>
      </c>
      <c r="BY259" s="233">
        <f t="shared" si="1346"/>
        <v>0</v>
      </c>
      <c r="BZ259" s="225">
        <f t="shared" si="1347"/>
        <v>754</v>
      </c>
      <c r="CA259" s="233">
        <f t="shared" si="1348"/>
        <v>721</v>
      </c>
      <c r="CB259" s="225">
        <f t="shared" si="1349"/>
        <v>0</v>
      </c>
      <c r="CC259" s="233">
        <f t="shared" si="1350"/>
        <v>0</v>
      </c>
      <c r="CD259" s="399">
        <v>5.58</v>
      </c>
      <c r="CE259" s="399">
        <v>5.73</v>
      </c>
      <c r="CF259" s="232">
        <f t="shared" si="1351"/>
        <v>3515.4</v>
      </c>
      <c r="CG259" s="233">
        <f t="shared" si="1352"/>
        <v>3449.46</v>
      </c>
      <c r="CH259" s="399">
        <v>6.4</v>
      </c>
      <c r="CI259" s="399">
        <v>6.57</v>
      </c>
      <c r="CJ259" s="232">
        <f t="shared" si="1353"/>
        <v>793.6</v>
      </c>
      <c r="CK259" s="233">
        <f t="shared" si="1354"/>
        <v>775.26</v>
      </c>
      <c r="CL259" s="543"/>
      <c r="CM259" s="544"/>
      <c r="CN259" s="232">
        <f t="shared" si="1355"/>
        <v>0</v>
      </c>
      <c r="CO259" s="233">
        <f t="shared" si="1356"/>
        <v>0</v>
      </c>
      <c r="CP259" s="232">
        <f t="shared" si="1357"/>
        <v>5.7148541114058355</v>
      </c>
      <c r="CQ259" s="546">
        <f t="shared" si="1358"/>
        <v>5.8595284327323167</v>
      </c>
      <c r="CR259" s="232">
        <f t="shared" si="1359"/>
        <v>4309</v>
      </c>
      <c r="CS259" s="233">
        <f t="shared" si="1360"/>
        <v>4224.72</v>
      </c>
      <c r="CT259" s="540"/>
      <c r="CU259" s="548"/>
      <c r="CV259" s="232">
        <f t="shared" si="1361"/>
        <v>0</v>
      </c>
      <c r="CW259" s="233">
        <f t="shared" si="1362"/>
        <v>0</v>
      </c>
      <c r="CX259" s="542"/>
      <c r="CY259" s="548"/>
      <c r="CZ259" s="232">
        <f t="shared" si="1363"/>
        <v>0</v>
      </c>
      <c r="DA259" s="233">
        <f t="shared" si="1364"/>
        <v>0</v>
      </c>
      <c r="DB259" s="540"/>
      <c r="DC259" s="548"/>
      <c r="DD259" s="232">
        <f t="shared" si="1365"/>
        <v>0</v>
      </c>
      <c r="DE259" s="233">
        <f t="shared" si="1366"/>
        <v>0</v>
      </c>
      <c r="DF259" s="232">
        <f t="shared" si="1367"/>
        <v>0</v>
      </c>
      <c r="DG259" s="233">
        <f t="shared" si="1368"/>
        <v>0</v>
      </c>
      <c r="DH259" s="232">
        <f t="shared" si="1369"/>
        <v>0</v>
      </c>
      <c r="DI259" s="233">
        <f t="shared" si="1370"/>
        <v>0</v>
      </c>
      <c r="DJ259" s="232">
        <f t="shared" si="1371"/>
        <v>1043</v>
      </c>
      <c r="DK259" s="233">
        <f t="shared" si="1372"/>
        <v>1057</v>
      </c>
      <c r="DL259" s="232">
        <f t="shared" si="1373"/>
        <v>0</v>
      </c>
      <c r="DM259" s="233">
        <f t="shared" si="1374"/>
        <v>0</v>
      </c>
      <c r="DN259" s="545">
        <f t="shared" si="1375"/>
        <v>5.3100479386385429</v>
      </c>
      <c r="DO259" s="546">
        <f t="shared" si="1376"/>
        <v>5.3241816461684008</v>
      </c>
      <c r="DP259" s="232">
        <f t="shared" si="1377"/>
        <v>5538.38</v>
      </c>
      <c r="DQ259" s="233">
        <f t="shared" si="1378"/>
        <v>5627.66</v>
      </c>
      <c r="DR259" s="232">
        <f t="shared" si="1379"/>
        <v>0</v>
      </c>
      <c r="DS259" s="233">
        <f t="shared" si="1380"/>
        <v>0</v>
      </c>
      <c r="DT259" s="232">
        <f t="shared" si="1381"/>
        <v>0</v>
      </c>
      <c r="DU259" s="233">
        <f t="shared" si="1382"/>
        <v>0</v>
      </c>
      <c r="DV259" s="747">
        <v>776</v>
      </c>
      <c r="DW259" s="738">
        <v>692</v>
      </c>
      <c r="DX259" s="232">
        <f t="shared" si="1305"/>
        <v>0</v>
      </c>
      <c r="DY259" s="233">
        <f t="shared" si="1306"/>
        <v>0</v>
      </c>
      <c r="DZ259" s="804">
        <v>471</v>
      </c>
      <c r="EA259" s="799">
        <v>495</v>
      </c>
      <c r="EB259" s="232">
        <f t="shared" si="1383"/>
        <v>0</v>
      </c>
      <c r="EC259" s="233">
        <f t="shared" si="1384"/>
        <v>0</v>
      </c>
      <c r="ED259" s="542"/>
      <c r="EE259" s="541"/>
      <c r="EF259" s="232">
        <f t="shared" si="1385"/>
        <v>0</v>
      </c>
      <c r="EG259" s="233">
        <f t="shared" si="1386"/>
        <v>0</v>
      </c>
      <c r="EH259" s="225">
        <f t="shared" si="1387"/>
        <v>1247</v>
      </c>
      <c r="EI259" s="233">
        <f t="shared" si="1388"/>
        <v>1187</v>
      </c>
      <c r="EJ259" s="225">
        <f t="shared" si="1389"/>
        <v>0</v>
      </c>
      <c r="EK259" s="233">
        <f t="shared" si="1390"/>
        <v>0</v>
      </c>
      <c r="EL259" s="399">
        <v>3.72</v>
      </c>
      <c r="EM259" s="399">
        <v>4.08</v>
      </c>
      <c r="EN259" s="232">
        <f t="shared" si="1391"/>
        <v>2886.7200000000003</v>
      </c>
      <c r="EO259" s="233">
        <f t="shared" si="1392"/>
        <v>2823.36</v>
      </c>
      <c r="EP259" s="399">
        <v>4.8899999999999997</v>
      </c>
      <c r="EQ259" s="399">
        <v>5.01</v>
      </c>
      <c r="ER259" s="232">
        <f t="shared" si="1393"/>
        <v>2303.19</v>
      </c>
      <c r="ES259" s="233">
        <f t="shared" si="1394"/>
        <v>2479.9499999999998</v>
      </c>
      <c r="ET259" s="543"/>
      <c r="EU259" s="544"/>
      <c r="EV259" s="232">
        <f t="shared" si="1395"/>
        <v>0</v>
      </c>
      <c r="EW259" s="233">
        <f t="shared" si="1396"/>
        <v>0</v>
      </c>
      <c r="EX259" s="545">
        <f t="shared" si="1397"/>
        <v>4.161916599839615</v>
      </c>
      <c r="EY259" s="546">
        <f t="shared" si="1398"/>
        <v>4.4678264532434708</v>
      </c>
      <c r="EZ259" s="232">
        <f t="shared" si="1399"/>
        <v>5189.91</v>
      </c>
      <c r="FA259" s="233">
        <f t="shared" si="1400"/>
        <v>5303.3099999999995</v>
      </c>
      <c r="FB259" s="540"/>
      <c r="FC259" s="548"/>
      <c r="FD259" s="232">
        <f t="shared" si="1401"/>
        <v>0</v>
      </c>
      <c r="FE259" s="233">
        <f t="shared" si="1402"/>
        <v>0</v>
      </c>
      <c r="FF259" s="542"/>
      <c r="FG259" s="548"/>
      <c r="FH259" s="232">
        <f t="shared" si="1403"/>
        <v>0</v>
      </c>
      <c r="FI259" s="233">
        <f t="shared" si="1404"/>
        <v>0</v>
      </c>
      <c r="FJ259" s="540"/>
      <c r="FK259" s="548"/>
      <c r="FL259" s="232">
        <f t="shared" si="1405"/>
        <v>0</v>
      </c>
      <c r="FM259" s="233">
        <f t="shared" si="1406"/>
        <v>0</v>
      </c>
      <c r="FN259" s="232">
        <f t="shared" si="1407"/>
        <v>0</v>
      </c>
      <c r="FO259" s="233">
        <f t="shared" si="1408"/>
        <v>0</v>
      </c>
      <c r="FP259" s="232">
        <f t="shared" si="1409"/>
        <v>0</v>
      </c>
      <c r="FQ259" s="233">
        <f t="shared" si="1410"/>
        <v>0</v>
      </c>
      <c r="FR259" s="761">
        <v>16</v>
      </c>
      <c r="FS259" s="801"/>
      <c r="FT259" s="232">
        <f t="shared" si="1411"/>
        <v>0</v>
      </c>
      <c r="FU259" s="233">
        <f t="shared" si="1412"/>
        <v>0</v>
      </c>
      <c r="FV259" s="537"/>
      <c r="FW259" s="536"/>
      <c r="FX259" s="232">
        <f t="shared" si="1413"/>
        <v>0</v>
      </c>
      <c r="FY259" s="233">
        <f t="shared" si="1414"/>
        <v>0</v>
      </c>
      <c r="FZ259" s="537"/>
      <c r="GA259" s="536"/>
      <c r="GB259" s="232">
        <f t="shared" si="1415"/>
        <v>0</v>
      </c>
      <c r="GC259" s="233">
        <f t="shared" si="1416"/>
        <v>0</v>
      </c>
      <c r="GD259" s="249">
        <f t="shared" si="1417"/>
        <v>1625</v>
      </c>
      <c r="GE259" s="233">
        <f t="shared" si="1418"/>
        <v>1547</v>
      </c>
      <c r="GF259" s="232">
        <f t="shared" si="1419"/>
        <v>0</v>
      </c>
      <c r="GG259" s="233">
        <f t="shared" si="1420"/>
        <v>0</v>
      </c>
      <c r="GH259" s="232">
        <f t="shared" si="1421"/>
        <v>7326.3</v>
      </c>
      <c r="GI259" s="233">
        <f t="shared" si="1422"/>
        <v>7337.9500000000007</v>
      </c>
      <c r="GJ259" s="232" t="str">
        <f t="shared" si="1423"/>
        <v/>
      </c>
      <c r="GK259" s="233" t="str">
        <f t="shared" si="1424"/>
        <v/>
      </c>
      <c r="GL259" s="249">
        <f t="shared" si="1425"/>
        <v>665</v>
      </c>
      <c r="GM259" s="233">
        <f t="shared" si="1426"/>
        <v>696</v>
      </c>
      <c r="GN259" s="232">
        <f t="shared" si="1427"/>
        <v>0</v>
      </c>
      <c r="GO259" s="233">
        <f t="shared" si="1428"/>
        <v>0</v>
      </c>
      <c r="GP259" s="232">
        <f t="shared" si="1429"/>
        <v>3401.9900000000002</v>
      </c>
      <c r="GQ259" s="233">
        <f t="shared" si="1430"/>
        <v>3593.0199999999995</v>
      </c>
      <c r="GR259" s="232">
        <f t="shared" si="1431"/>
        <v>0</v>
      </c>
      <c r="GS259" s="233">
        <f t="shared" si="1432"/>
        <v>0</v>
      </c>
      <c r="GT259" s="249">
        <f t="shared" si="1433"/>
        <v>2290</v>
      </c>
      <c r="GU259" s="233">
        <f t="shared" si="1434"/>
        <v>2243</v>
      </c>
      <c r="GV259" s="232">
        <f t="shared" si="1435"/>
        <v>0</v>
      </c>
      <c r="GW259" s="233">
        <f t="shared" si="1436"/>
        <v>0</v>
      </c>
      <c r="GX259" s="232">
        <f t="shared" si="1437"/>
        <v>10728.29</v>
      </c>
      <c r="GY259" s="233">
        <f t="shared" si="1438"/>
        <v>10930.970000000001</v>
      </c>
      <c r="GZ259" s="232" t="str">
        <f t="shared" si="1439"/>
        <v/>
      </c>
      <c r="HA259" s="233" t="str">
        <f t="shared" si="1440"/>
        <v/>
      </c>
      <c r="HB259" s="249">
        <f t="shared" si="1441"/>
        <v>0</v>
      </c>
      <c r="HC259" s="233">
        <f t="shared" si="1442"/>
        <v>1</v>
      </c>
      <c r="HD259" s="232">
        <f t="shared" si="1443"/>
        <v>0</v>
      </c>
      <c r="HE259" s="233">
        <f t="shared" si="1444"/>
        <v>0</v>
      </c>
      <c r="HF259" s="232" t="str">
        <f t="shared" si="1445"/>
        <v/>
      </c>
      <c r="HG259" s="233">
        <f t="shared" si="1446"/>
        <v>0</v>
      </c>
      <c r="HH259" s="232" t="str">
        <f t="shared" si="1447"/>
        <v/>
      </c>
      <c r="HI259" s="233" t="str">
        <f t="shared" si="1448"/>
        <v/>
      </c>
      <c r="HJ259" s="249">
        <f t="shared" si="1449"/>
        <v>10728.29</v>
      </c>
      <c r="HK259" s="233">
        <f t="shared" si="1450"/>
        <v>10930.97</v>
      </c>
      <c r="HL259" s="232" t="str">
        <f t="shared" si="1451"/>
        <v/>
      </c>
      <c r="HM259" s="232" t="str">
        <f t="shared" si="1452"/>
        <v/>
      </c>
    </row>
    <row r="260" spans="1:221" ht="15">
      <c r="A260" s="530" t="s">
        <v>47</v>
      </c>
      <c r="B260" s="531" t="s">
        <v>1071</v>
      </c>
      <c r="C260" s="532"/>
      <c r="D260" s="533">
        <v>206914</v>
      </c>
      <c r="E260" s="534">
        <v>5</v>
      </c>
      <c r="F260" s="771">
        <v>580</v>
      </c>
      <c r="G260" s="536">
        <v>538</v>
      </c>
      <c r="H260" s="459">
        <v>11</v>
      </c>
      <c r="I260" s="538">
        <v>4</v>
      </c>
      <c r="J260" s="232">
        <f t="shared" si="1156"/>
        <v>569</v>
      </c>
      <c r="K260" s="233">
        <f t="shared" si="1157"/>
        <v>534</v>
      </c>
      <c r="L260" s="539">
        <v>120</v>
      </c>
      <c r="M260" s="539">
        <v>120</v>
      </c>
      <c r="N260" s="232">
        <f t="shared" si="1307"/>
        <v>569</v>
      </c>
      <c r="O260" s="233">
        <f t="shared" si="1308"/>
        <v>534</v>
      </c>
      <c r="P260" s="232">
        <f t="shared" si="1309"/>
        <v>0</v>
      </c>
      <c r="Q260" s="233">
        <f t="shared" si="1310"/>
        <v>0</v>
      </c>
      <c r="R260" s="803">
        <v>19</v>
      </c>
      <c r="S260" s="799">
        <v>36</v>
      </c>
      <c r="T260" s="232">
        <f t="shared" si="1311"/>
        <v>0</v>
      </c>
      <c r="U260" s="233">
        <f t="shared" si="1312"/>
        <v>0</v>
      </c>
      <c r="V260" s="804">
        <v>7</v>
      </c>
      <c r="W260" s="799">
        <v>8</v>
      </c>
      <c r="X260" s="232">
        <f t="shared" si="1313"/>
        <v>0</v>
      </c>
      <c r="Y260" s="233">
        <f t="shared" si="1314"/>
        <v>0</v>
      </c>
      <c r="Z260" s="542"/>
      <c r="AA260" s="541"/>
      <c r="AB260" s="232">
        <f t="shared" si="1315"/>
        <v>0</v>
      </c>
      <c r="AC260" s="233">
        <f t="shared" si="1316"/>
        <v>0</v>
      </c>
      <c r="AD260" s="225">
        <f t="shared" si="1317"/>
        <v>26</v>
      </c>
      <c r="AE260" s="233">
        <f t="shared" si="1318"/>
        <v>44</v>
      </c>
      <c r="AF260" s="225">
        <f t="shared" si="1319"/>
        <v>0</v>
      </c>
      <c r="AG260" s="233">
        <f t="shared" si="1320"/>
        <v>0</v>
      </c>
      <c r="AH260" s="399">
        <v>0.53</v>
      </c>
      <c r="AI260" s="399">
        <v>1.68</v>
      </c>
      <c r="AJ260" s="232">
        <f t="shared" si="1321"/>
        <v>10.07</v>
      </c>
      <c r="AK260" s="233">
        <f t="shared" si="1322"/>
        <v>60.48</v>
      </c>
      <c r="AL260" s="399">
        <v>0.71</v>
      </c>
      <c r="AM260" s="399">
        <v>1</v>
      </c>
      <c r="AN260" s="232">
        <f t="shared" si="1323"/>
        <v>4.97</v>
      </c>
      <c r="AO260" s="233">
        <f t="shared" si="1324"/>
        <v>8</v>
      </c>
      <c r="AP260" s="543"/>
      <c r="AQ260" s="544"/>
      <c r="AR260" s="232">
        <f t="shared" si="1325"/>
        <v>0</v>
      </c>
      <c r="AS260" s="233">
        <f t="shared" si="1326"/>
        <v>0</v>
      </c>
      <c r="AT260" s="545">
        <f t="shared" si="1327"/>
        <v>0.57846153846153847</v>
      </c>
      <c r="AU260" s="546">
        <f t="shared" si="1328"/>
        <v>1.5563636363636362</v>
      </c>
      <c r="AV260" s="232">
        <f t="shared" si="1329"/>
        <v>15.040000000000001</v>
      </c>
      <c r="AW260" s="233">
        <f t="shared" si="1330"/>
        <v>68.47999999999999</v>
      </c>
      <c r="AX260" s="547"/>
      <c r="AY260" s="548"/>
      <c r="AZ260" s="232">
        <f t="shared" si="1331"/>
        <v>0</v>
      </c>
      <c r="BA260" s="233">
        <f t="shared" si="1332"/>
        <v>0</v>
      </c>
      <c r="BB260" s="542"/>
      <c r="BC260" s="548"/>
      <c r="BD260" s="232">
        <f t="shared" si="1333"/>
        <v>0</v>
      </c>
      <c r="BE260" s="233">
        <f t="shared" si="1334"/>
        <v>0</v>
      </c>
      <c r="BF260" s="540"/>
      <c r="BG260" s="536"/>
      <c r="BH260" s="232">
        <f t="shared" si="1335"/>
        <v>0</v>
      </c>
      <c r="BI260" s="233">
        <f t="shared" si="1336"/>
        <v>0</v>
      </c>
      <c r="BJ260" s="232">
        <f t="shared" si="1337"/>
        <v>0</v>
      </c>
      <c r="BK260" s="233">
        <f t="shared" si="1338"/>
        <v>0</v>
      </c>
      <c r="BL260" s="232">
        <f t="shared" si="1339"/>
        <v>0</v>
      </c>
      <c r="BM260" s="233">
        <f t="shared" si="1340"/>
        <v>0</v>
      </c>
      <c r="BN260" s="747">
        <v>231</v>
      </c>
      <c r="BO260" s="738">
        <v>199</v>
      </c>
      <c r="BP260" s="232">
        <f t="shared" si="1341"/>
        <v>0</v>
      </c>
      <c r="BQ260" s="233">
        <f t="shared" si="1342"/>
        <v>0</v>
      </c>
      <c r="BR260" s="804">
        <v>64</v>
      </c>
      <c r="BS260" s="799">
        <v>71</v>
      </c>
      <c r="BT260" s="232">
        <f t="shared" si="1343"/>
        <v>0</v>
      </c>
      <c r="BU260" s="233">
        <f t="shared" si="1344"/>
        <v>0</v>
      </c>
      <c r="BV260" s="542"/>
      <c r="BW260" s="799">
        <v>0</v>
      </c>
      <c r="BX260" s="232">
        <f t="shared" si="1345"/>
        <v>0</v>
      </c>
      <c r="BY260" s="233">
        <f t="shared" si="1346"/>
        <v>0</v>
      </c>
      <c r="BZ260" s="225">
        <f t="shared" si="1347"/>
        <v>295</v>
      </c>
      <c r="CA260" s="233">
        <f t="shared" si="1348"/>
        <v>270</v>
      </c>
      <c r="CB260" s="225">
        <f t="shared" si="1349"/>
        <v>0</v>
      </c>
      <c r="CC260" s="233">
        <f t="shared" si="1350"/>
        <v>0</v>
      </c>
      <c r="CD260" s="399">
        <v>6.01</v>
      </c>
      <c r="CE260" s="399">
        <v>5.66</v>
      </c>
      <c r="CF260" s="232">
        <f t="shared" si="1351"/>
        <v>1388.31</v>
      </c>
      <c r="CG260" s="233">
        <f t="shared" si="1352"/>
        <v>1126.3399999999999</v>
      </c>
      <c r="CH260" s="399">
        <v>7</v>
      </c>
      <c r="CI260" s="399">
        <v>7.23</v>
      </c>
      <c r="CJ260" s="232">
        <f t="shared" si="1353"/>
        <v>448</v>
      </c>
      <c r="CK260" s="233">
        <f t="shared" si="1354"/>
        <v>513.33000000000004</v>
      </c>
      <c r="CL260" s="543"/>
      <c r="CM260" s="544"/>
      <c r="CN260" s="232">
        <f t="shared" si="1355"/>
        <v>0</v>
      </c>
      <c r="CO260" s="233">
        <f t="shared" si="1356"/>
        <v>0</v>
      </c>
      <c r="CP260" s="232">
        <f t="shared" si="1357"/>
        <v>6.2247796610169486</v>
      </c>
      <c r="CQ260" s="546">
        <f t="shared" si="1358"/>
        <v>6.0728518518518522</v>
      </c>
      <c r="CR260" s="232">
        <f t="shared" si="1359"/>
        <v>1836.3099999999997</v>
      </c>
      <c r="CS260" s="233">
        <f t="shared" si="1360"/>
        <v>1639.67</v>
      </c>
      <c r="CT260" s="540"/>
      <c r="CU260" s="548"/>
      <c r="CV260" s="232">
        <f t="shared" si="1361"/>
        <v>0</v>
      </c>
      <c r="CW260" s="233">
        <f t="shared" si="1362"/>
        <v>0</v>
      </c>
      <c r="CX260" s="542"/>
      <c r="CY260" s="548"/>
      <c r="CZ260" s="232">
        <f t="shared" si="1363"/>
        <v>0</v>
      </c>
      <c r="DA260" s="233">
        <f t="shared" si="1364"/>
        <v>0</v>
      </c>
      <c r="DB260" s="540"/>
      <c r="DC260" s="548"/>
      <c r="DD260" s="232">
        <f t="shared" si="1365"/>
        <v>0</v>
      </c>
      <c r="DE260" s="233">
        <f t="shared" si="1366"/>
        <v>0</v>
      </c>
      <c r="DF260" s="232">
        <f t="shared" si="1367"/>
        <v>0</v>
      </c>
      <c r="DG260" s="233">
        <f t="shared" si="1368"/>
        <v>0</v>
      </c>
      <c r="DH260" s="232">
        <f t="shared" si="1369"/>
        <v>0</v>
      </c>
      <c r="DI260" s="233">
        <f t="shared" si="1370"/>
        <v>0</v>
      </c>
      <c r="DJ260" s="232">
        <f t="shared" si="1371"/>
        <v>321</v>
      </c>
      <c r="DK260" s="233">
        <f t="shared" si="1372"/>
        <v>314</v>
      </c>
      <c r="DL260" s="232">
        <f t="shared" si="1373"/>
        <v>0</v>
      </c>
      <c r="DM260" s="233">
        <f t="shared" si="1374"/>
        <v>0</v>
      </c>
      <c r="DN260" s="545">
        <f t="shared" si="1375"/>
        <v>5.7674454828660426</v>
      </c>
      <c r="DO260" s="546">
        <f t="shared" si="1376"/>
        <v>5.4399681528662427</v>
      </c>
      <c r="DP260" s="232">
        <f t="shared" si="1377"/>
        <v>1851.3499999999997</v>
      </c>
      <c r="DQ260" s="233">
        <f t="shared" si="1378"/>
        <v>1708.15</v>
      </c>
      <c r="DR260" s="232">
        <f t="shared" si="1379"/>
        <v>0</v>
      </c>
      <c r="DS260" s="233">
        <f t="shared" si="1380"/>
        <v>0</v>
      </c>
      <c r="DT260" s="232">
        <f t="shared" si="1381"/>
        <v>0</v>
      </c>
      <c r="DU260" s="233">
        <f t="shared" si="1382"/>
        <v>0</v>
      </c>
      <c r="DV260" s="747">
        <v>150</v>
      </c>
      <c r="DW260" s="738">
        <v>148</v>
      </c>
      <c r="DX260" s="232">
        <f t="shared" si="1305"/>
        <v>0</v>
      </c>
      <c r="DY260" s="233">
        <f t="shared" si="1306"/>
        <v>0</v>
      </c>
      <c r="DZ260" s="804">
        <v>96</v>
      </c>
      <c r="EA260" s="799">
        <v>71</v>
      </c>
      <c r="EB260" s="232">
        <f t="shared" si="1383"/>
        <v>0</v>
      </c>
      <c r="EC260" s="233">
        <f t="shared" si="1384"/>
        <v>0</v>
      </c>
      <c r="ED260" s="542"/>
      <c r="EE260" s="541"/>
      <c r="EF260" s="232">
        <f t="shared" si="1385"/>
        <v>0</v>
      </c>
      <c r="EG260" s="233">
        <f t="shared" si="1386"/>
        <v>0</v>
      </c>
      <c r="EH260" s="225">
        <f t="shared" si="1387"/>
        <v>246</v>
      </c>
      <c r="EI260" s="233">
        <f t="shared" si="1388"/>
        <v>219</v>
      </c>
      <c r="EJ260" s="225">
        <f t="shared" si="1389"/>
        <v>0</v>
      </c>
      <c r="EK260" s="233">
        <f t="shared" si="1390"/>
        <v>0</v>
      </c>
      <c r="EL260" s="399">
        <v>4.25</v>
      </c>
      <c r="EM260" s="399">
        <v>3.58</v>
      </c>
      <c r="EN260" s="232">
        <f t="shared" si="1391"/>
        <v>637.5</v>
      </c>
      <c r="EO260" s="233">
        <f t="shared" si="1392"/>
        <v>529.84</v>
      </c>
      <c r="EP260" s="399">
        <v>5.66</v>
      </c>
      <c r="EQ260" s="399">
        <v>5.57</v>
      </c>
      <c r="ER260" s="232">
        <f t="shared" si="1393"/>
        <v>543.36</v>
      </c>
      <c r="ES260" s="233">
        <f t="shared" si="1394"/>
        <v>395.47</v>
      </c>
      <c r="ET260" s="543"/>
      <c r="EU260" s="544"/>
      <c r="EV260" s="232">
        <f t="shared" si="1395"/>
        <v>0</v>
      </c>
      <c r="EW260" s="233">
        <f t="shared" si="1396"/>
        <v>0</v>
      </c>
      <c r="EX260" s="545">
        <f t="shared" si="1397"/>
        <v>4.8002439024390249</v>
      </c>
      <c r="EY260" s="546">
        <f t="shared" si="1398"/>
        <v>4.2251598173515985</v>
      </c>
      <c r="EZ260" s="232">
        <f t="shared" si="1399"/>
        <v>1180.8600000000001</v>
      </c>
      <c r="FA260" s="233">
        <f t="shared" si="1400"/>
        <v>925.31000000000006</v>
      </c>
      <c r="FB260" s="540"/>
      <c r="FC260" s="548"/>
      <c r="FD260" s="232">
        <f t="shared" si="1401"/>
        <v>0</v>
      </c>
      <c r="FE260" s="233">
        <f t="shared" si="1402"/>
        <v>0</v>
      </c>
      <c r="FF260" s="542"/>
      <c r="FG260" s="548"/>
      <c r="FH260" s="232">
        <f t="shared" si="1403"/>
        <v>0</v>
      </c>
      <c r="FI260" s="233">
        <f t="shared" si="1404"/>
        <v>0</v>
      </c>
      <c r="FJ260" s="540"/>
      <c r="FK260" s="548"/>
      <c r="FL260" s="232">
        <f t="shared" si="1405"/>
        <v>0</v>
      </c>
      <c r="FM260" s="233">
        <f t="shared" si="1406"/>
        <v>0</v>
      </c>
      <c r="FN260" s="232">
        <f t="shared" si="1407"/>
        <v>0</v>
      </c>
      <c r="FO260" s="233">
        <f t="shared" si="1408"/>
        <v>0</v>
      </c>
      <c r="FP260" s="232">
        <f t="shared" si="1409"/>
        <v>0</v>
      </c>
      <c r="FQ260" s="233">
        <f t="shared" si="1410"/>
        <v>0</v>
      </c>
      <c r="FR260" s="761">
        <v>2</v>
      </c>
      <c r="FS260" s="801">
        <v>1</v>
      </c>
      <c r="FT260" s="232">
        <f t="shared" si="1411"/>
        <v>0</v>
      </c>
      <c r="FU260" s="233">
        <f t="shared" si="1412"/>
        <v>0</v>
      </c>
      <c r="FV260" s="537"/>
      <c r="FW260" s="536"/>
      <c r="FX260" s="232">
        <f t="shared" si="1413"/>
        <v>0</v>
      </c>
      <c r="FY260" s="233">
        <f t="shared" si="1414"/>
        <v>0</v>
      </c>
      <c r="FZ260" s="537"/>
      <c r="GA260" s="536"/>
      <c r="GB260" s="232">
        <f t="shared" si="1415"/>
        <v>0</v>
      </c>
      <c r="GC260" s="233">
        <f t="shared" si="1416"/>
        <v>0</v>
      </c>
      <c r="GD260" s="249">
        <f t="shared" si="1417"/>
        <v>400</v>
      </c>
      <c r="GE260" s="233">
        <f t="shared" si="1418"/>
        <v>383</v>
      </c>
      <c r="GF260" s="232">
        <f t="shared" si="1419"/>
        <v>0</v>
      </c>
      <c r="GG260" s="233">
        <f t="shared" si="1420"/>
        <v>0</v>
      </c>
      <c r="GH260" s="232">
        <f t="shared" si="1421"/>
        <v>2035.8799999999999</v>
      </c>
      <c r="GI260" s="233">
        <f t="shared" si="1422"/>
        <v>1716.6599999999999</v>
      </c>
      <c r="GJ260" s="232" t="str">
        <f t="shared" si="1423"/>
        <v/>
      </c>
      <c r="GK260" s="233" t="str">
        <f t="shared" si="1424"/>
        <v/>
      </c>
      <c r="GL260" s="249">
        <f t="shared" si="1425"/>
        <v>167</v>
      </c>
      <c r="GM260" s="233">
        <f t="shared" si="1426"/>
        <v>150</v>
      </c>
      <c r="GN260" s="232">
        <f t="shared" si="1427"/>
        <v>0</v>
      </c>
      <c r="GO260" s="233">
        <f t="shared" si="1428"/>
        <v>0</v>
      </c>
      <c r="GP260" s="232">
        <f t="shared" si="1429"/>
        <v>996.33</v>
      </c>
      <c r="GQ260" s="233">
        <f t="shared" si="1430"/>
        <v>916.80000000000007</v>
      </c>
      <c r="GR260" s="232">
        <f t="shared" si="1431"/>
        <v>0</v>
      </c>
      <c r="GS260" s="233">
        <f t="shared" si="1432"/>
        <v>0</v>
      </c>
      <c r="GT260" s="249">
        <f t="shared" si="1433"/>
        <v>567</v>
      </c>
      <c r="GU260" s="233">
        <f t="shared" si="1434"/>
        <v>533</v>
      </c>
      <c r="GV260" s="232">
        <f t="shared" si="1435"/>
        <v>0</v>
      </c>
      <c r="GW260" s="233">
        <f t="shared" si="1436"/>
        <v>0</v>
      </c>
      <c r="GX260" s="232">
        <f t="shared" si="1437"/>
        <v>3032.21</v>
      </c>
      <c r="GY260" s="233">
        <f t="shared" si="1438"/>
        <v>2633.46</v>
      </c>
      <c r="GZ260" s="232" t="str">
        <f t="shared" si="1439"/>
        <v/>
      </c>
      <c r="HA260" s="233" t="str">
        <f t="shared" si="1440"/>
        <v/>
      </c>
      <c r="HB260" s="249">
        <f t="shared" si="1441"/>
        <v>0</v>
      </c>
      <c r="HC260" s="233">
        <f t="shared" si="1442"/>
        <v>0</v>
      </c>
      <c r="HD260" s="232">
        <f t="shared" si="1443"/>
        <v>0</v>
      </c>
      <c r="HE260" s="233">
        <f t="shared" si="1444"/>
        <v>0</v>
      </c>
      <c r="HF260" s="232" t="str">
        <f t="shared" si="1445"/>
        <v/>
      </c>
      <c r="HG260" s="233" t="str">
        <f t="shared" si="1446"/>
        <v/>
      </c>
      <c r="HH260" s="232" t="str">
        <f t="shared" si="1447"/>
        <v/>
      </c>
      <c r="HI260" s="233" t="str">
        <f t="shared" si="1448"/>
        <v/>
      </c>
      <c r="HJ260" s="249">
        <f t="shared" si="1449"/>
        <v>3032.21</v>
      </c>
      <c r="HK260" s="233">
        <f t="shared" si="1450"/>
        <v>2633.46</v>
      </c>
      <c r="HL260" s="232" t="str">
        <f t="shared" si="1451"/>
        <v/>
      </c>
      <c r="HM260" s="232" t="str">
        <f t="shared" si="1452"/>
        <v/>
      </c>
    </row>
    <row r="261" spans="1:221" ht="15">
      <c r="A261" s="530" t="s">
        <v>47</v>
      </c>
      <c r="B261" s="531" t="s">
        <v>1072</v>
      </c>
      <c r="C261" s="532"/>
      <c r="D261" s="533">
        <v>207041</v>
      </c>
      <c r="E261" s="534">
        <v>5</v>
      </c>
      <c r="F261" s="771">
        <v>648</v>
      </c>
      <c r="G261" s="536">
        <v>679</v>
      </c>
      <c r="H261" s="459">
        <v>5</v>
      </c>
      <c r="I261" s="538">
        <v>8</v>
      </c>
      <c r="J261" s="232">
        <f t="shared" si="1156"/>
        <v>643</v>
      </c>
      <c r="K261" s="233">
        <f t="shared" si="1157"/>
        <v>671</v>
      </c>
      <c r="L261" s="539">
        <v>120</v>
      </c>
      <c r="M261" s="539">
        <v>120</v>
      </c>
      <c r="N261" s="232">
        <f t="shared" si="1307"/>
        <v>643</v>
      </c>
      <c r="O261" s="233">
        <f t="shared" si="1308"/>
        <v>671</v>
      </c>
      <c r="P261" s="232">
        <f t="shared" si="1309"/>
        <v>0</v>
      </c>
      <c r="Q261" s="233">
        <f t="shared" si="1310"/>
        <v>0</v>
      </c>
      <c r="R261" s="803">
        <v>67</v>
      </c>
      <c r="S261" s="799">
        <v>75</v>
      </c>
      <c r="T261" s="232">
        <f t="shared" si="1311"/>
        <v>0</v>
      </c>
      <c r="U261" s="233">
        <f t="shared" si="1312"/>
        <v>0</v>
      </c>
      <c r="V261" s="804">
        <v>10</v>
      </c>
      <c r="W261" s="799">
        <v>7</v>
      </c>
      <c r="X261" s="232">
        <f t="shared" si="1313"/>
        <v>0</v>
      </c>
      <c r="Y261" s="233">
        <f t="shared" si="1314"/>
        <v>0</v>
      </c>
      <c r="Z261" s="542"/>
      <c r="AA261" s="541"/>
      <c r="AB261" s="232">
        <f t="shared" si="1315"/>
        <v>0</v>
      </c>
      <c r="AC261" s="233">
        <f t="shared" si="1316"/>
        <v>0</v>
      </c>
      <c r="AD261" s="225">
        <f t="shared" si="1317"/>
        <v>77</v>
      </c>
      <c r="AE261" s="233">
        <f t="shared" si="1318"/>
        <v>82</v>
      </c>
      <c r="AF261" s="225">
        <f t="shared" si="1319"/>
        <v>0</v>
      </c>
      <c r="AG261" s="233">
        <f t="shared" si="1320"/>
        <v>0</v>
      </c>
      <c r="AH261" s="399">
        <v>3.39</v>
      </c>
      <c r="AI261" s="399">
        <v>3.95</v>
      </c>
      <c r="AJ261" s="232">
        <f t="shared" si="1321"/>
        <v>227.13</v>
      </c>
      <c r="AK261" s="233">
        <f t="shared" si="1322"/>
        <v>296.25</v>
      </c>
      <c r="AL261" s="399">
        <v>4.5999999999999996</v>
      </c>
      <c r="AM261" s="399">
        <v>3.64</v>
      </c>
      <c r="AN261" s="232">
        <f t="shared" si="1323"/>
        <v>46</v>
      </c>
      <c r="AO261" s="233">
        <f t="shared" si="1324"/>
        <v>25.48</v>
      </c>
      <c r="AP261" s="543"/>
      <c r="AQ261" s="544"/>
      <c r="AR261" s="232">
        <f t="shared" si="1325"/>
        <v>0</v>
      </c>
      <c r="AS261" s="233">
        <f t="shared" si="1326"/>
        <v>0</v>
      </c>
      <c r="AT261" s="545">
        <f t="shared" si="1327"/>
        <v>3.5471428571428572</v>
      </c>
      <c r="AU261" s="546">
        <f t="shared" si="1328"/>
        <v>3.9235365853658539</v>
      </c>
      <c r="AV261" s="232">
        <f t="shared" si="1329"/>
        <v>273.13</v>
      </c>
      <c r="AW261" s="233">
        <f t="shared" si="1330"/>
        <v>321.73</v>
      </c>
      <c r="AX261" s="547"/>
      <c r="AY261" s="548"/>
      <c r="AZ261" s="232">
        <f t="shared" si="1331"/>
        <v>0</v>
      </c>
      <c r="BA261" s="233">
        <f t="shared" si="1332"/>
        <v>0</v>
      </c>
      <c r="BB261" s="542"/>
      <c r="BC261" s="548"/>
      <c r="BD261" s="232">
        <f t="shared" si="1333"/>
        <v>0</v>
      </c>
      <c r="BE261" s="233">
        <f t="shared" si="1334"/>
        <v>0</v>
      </c>
      <c r="BF261" s="540"/>
      <c r="BG261" s="536"/>
      <c r="BH261" s="232">
        <f t="shared" si="1335"/>
        <v>0</v>
      </c>
      <c r="BI261" s="233">
        <f t="shared" si="1336"/>
        <v>0</v>
      </c>
      <c r="BJ261" s="232">
        <f t="shared" si="1337"/>
        <v>0</v>
      </c>
      <c r="BK261" s="233">
        <f t="shared" si="1338"/>
        <v>0</v>
      </c>
      <c r="BL261" s="232">
        <f t="shared" si="1339"/>
        <v>0</v>
      </c>
      <c r="BM261" s="233">
        <f t="shared" si="1340"/>
        <v>0</v>
      </c>
      <c r="BN261" s="747">
        <v>220</v>
      </c>
      <c r="BO261" s="738">
        <v>246</v>
      </c>
      <c r="BP261" s="232">
        <f t="shared" si="1341"/>
        <v>0</v>
      </c>
      <c r="BQ261" s="233">
        <f t="shared" si="1342"/>
        <v>0</v>
      </c>
      <c r="BR261" s="804">
        <v>21</v>
      </c>
      <c r="BS261" s="799">
        <v>19</v>
      </c>
      <c r="BT261" s="232">
        <f t="shared" si="1343"/>
        <v>0</v>
      </c>
      <c r="BU261" s="233">
        <f t="shared" si="1344"/>
        <v>0</v>
      </c>
      <c r="BV261" s="542"/>
      <c r="BW261" s="799">
        <v>0</v>
      </c>
      <c r="BX261" s="232">
        <f t="shared" si="1345"/>
        <v>0</v>
      </c>
      <c r="BY261" s="233">
        <f t="shared" si="1346"/>
        <v>0</v>
      </c>
      <c r="BZ261" s="225">
        <f t="shared" si="1347"/>
        <v>241</v>
      </c>
      <c r="CA261" s="233">
        <f t="shared" si="1348"/>
        <v>265</v>
      </c>
      <c r="CB261" s="225">
        <f t="shared" si="1349"/>
        <v>0</v>
      </c>
      <c r="CC261" s="233">
        <f t="shared" si="1350"/>
        <v>0</v>
      </c>
      <c r="CD261" s="399">
        <v>5.83</v>
      </c>
      <c r="CE261" s="399">
        <v>5.5</v>
      </c>
      <c r="CF261" s="232">
        <f t="shared" si="1351"/>
        <v>1282.5999999999999</v>
      </c>
      <c r="CG261" s="233">
        <f t="shared" si="1352"/>
        <v>1353</v>
      </c>
      <c r="CH261" s="399">
        <v>6.76</v>
      </c>
      <c r="CI261" s="399">
        <v>6.79</v>
      </c>
      <c r="CJ261" s="232">
        <f t="shared" si="1353"/>
        <v>141.96</v>
      </c>
      <c r="CK261" s="233">
        <f t="shared" si="1354"/>
        <v>129.01</v>
      </c>
      <c r="CL261" s="543"/>
      <c r="CM261" s="544"/>
      <c r="CN261" s="232">
        <f t="shared" si="1355"/>
        <v>0</v>
      </c>
      <c r="CO261" s="233">
        <f t="shared" si="1356"/>
        <v>0</v>
      </c>
      <c r="CP261" s="232">
        <f t="shared" si="1357"/>
        <v>5.9110373443983404</v>
      </c>
      <c r="CQ261" s="546">
        <f t="shared" si="1358"/>
        <v>5.5924905660377355</v>
      </c>
      <c r="CR261" s="232">
        <f t="shared" si="1359"/>
        <v>1424.56</v>
      </c>
      <c r="CS261" s="233">
        <f t="shared" si="1360"/>
        <v>1482.01</v>
      </c>
      <c r="CT261" s="540"/>
      <c r="CU261" s="548"/>
      <c r="CV261" s="232">
        <f t="shared" si="1361"/>
        <v>0</v>
      </c>
      <c r="CW261" s="233">
        <f t="shared" si="1362"/>
        <v>0</v>
      </c>
      <c r="CX261" s="542"/>
      <c r="CY261" s="548"/>
      <c r="CZ261" s="232">
        <f t="shared" si="1363"/>
        <v>0</v>
      </c>
      <c r="DA261" s="233">
        <f t="shared" si="1364"/>
        <v>0</v>
      </c>
      <c r="DB261" s="540"/>
      <c r="DC261" s="548"/>
      <c r="DD261" s="232">
        <f t="shared" si="1365"/>
        <v>0</v>
      </c>
      <c r="DE261" s="233">
        <f t="shared" si="1366"/>
        <v>0</v>
      </c>
      <c r="DF261" s="232">
        <f t="shared" si="1367"/>
        <v>0</v>
      </c>
      <c r="DG261" s="233">
        <f t="shared" si="1368"/>
        <v>0</v>
      </c>
      <c r="DH261" s="232">
        <f t="shared" si="1369"/>
        <v>0</v>
      </c>
      <c r="DI261" s="233">
        <f t="shared" si="1370"/>
        <v>0</v>
      </c>
      <c r="DJ261" s="232">
        <f t="shared" si="1371"/>
        <v>318</v>
      </c>
      <c r="DK261" s="233">
        <f t="shared" si="1372"/>
        <v>347</v>
      </c>
      <c r="DL261" s="232">
        <f t="shared" si="1373"/>
        <v>0</v>
      </c>
      <c r="DM261" s="233">
        <f t="shared" si="1374"/>
        <v>0</v>
      </c>
      <c r="DN261" s="545">
        <f t="shared" si="1375"/>
        <v>5.3386477987421381</v>
      </c>
      <c r="DO261" s="546">
        <f t="shared" si="1376"/>
        <v>5.1980979827089335</v>
      </c>
      <c r="DP261" s="232">
        <f t="shared" si="1377"/>
        <v>1697.6899999999998</v>
      </c>
      <c r="DQ261" s="233">
        <f t="shared" si="1378"/>
        <v>1803.74</v>
      </c>
      <c r="DR261" s="232">
        <f t="shared" si="1379"/>
        <v>0</v>
      </c>
      <c r="DS261" s="233">
        <f t="shared" si="1380"/>
        <v>0</v>
      </c>
      <c r="DT261" s="232">
        <f t="shared" si="1381"/>
        <v>0</v>
      </c>
      <c r="DU261" s="233">
        <f t="shared" si="1382"/>
        <v>0</v>
      </c>
      <c r="DV261" s="747">
        <v>237</v>
      </c>
      <c r="DW261" s="738">
        <v>249</v>
      </c>
      <c r="DX261" s="232">
        <f t="shared" si="1305"/>
        <v>0</v>
      </c>
      <c r="DY261" s="233">
        <f t="shared" si="1306"/>
        <v>0</v>
      </c>
      <c r="DZ261" s="804">
        <v>86</v>
      </c>
      <c r="EA261" s="799">
        <v>71</v>
      </c>
      <c r="EB261" s="232">
        <f t="shared" si="1383"/>
        <v>0</v>
      </c>
      <c r="EC261" s="233">
        <f t="shared" si="1384"/>
        <v>0</v>
      </c>
      <c r="ED261" s="542"/>
      <c r="EE261" s="541"/>
      <c r="EF261" s="232">
        <f t="shared" si="1385"/>
        <v>0</v>
      </c>
      <c r="EG261" s="233">
        <f t="shared" si="1386"/>
        <v>0</v>
      </c>
      <c r="EH261" s="225">
        <f t="shared" si="1387"/>
        <v>323</v>
      </c>
      <c r="EI261" s="233">
        <f t="shared" si="1388"/>
        <v>320</v>
      </c>
      <c r="EJ261" s="225">
        <f t="shared" si="1389"/>
        <v>0</v>
      </c>
      <c r="EK261" s="233">
        <f t="shared" si="1390"/>
        <v>0</v>
      </c>
      <c r="EL261" s="399">
        <v>3.8</v>
      </c>
      <c r="EM261" s="399">
        <v>3.96</v>
      </c>
      <c r="EN261" s="232">
        <f t="shared" si="1391"/>
        <v>900.59999999999991</v>
      </c>
      <c r="EO261" s="233">
        <f t="shared" si="1392"/>
        <v>986.04</v>
      </c>
      <c r="EP261" s="399">
        <v>4.21</v>
      </c>
      <c r="EQ261" s="399">
        <v>4.6100000000000003</v>
      </c>
      <c r="ER261" s="232">
        <f t="shared" si="1393"/>
        <v>362.06</v>
      </c>
      <c r="ES261" s="233">
        <f t="shared" si="1394"/>
        <v>327.31</v>
      </c>
      <c r="ET261" s="543"/>
      <c r="EU261" s="544"/>
      <c r="EV261" s="232">
        <f t="shared" si="1395"/>
        <v>0</v>
      </c>
      <c r="EW261" s="233">
        <f t="shared" si="1396"/>
        <v>0</v>
      </c>
      <c r="EX261" s="545">
        <f t="shared" si="1397"/>
        <v>3.9091640866873059</v>
      </c>
      <c r="EY261" s="546">
        <f t="shared" si="1398"/>
        <v>4.1042187499999994</v>
      </c>
      <c r="EZ261" s="232">
        <f t="shared" si="1399"/>
        <v>1262.6599999999999</v>
      </c>
      <c r="FA261" s="233">
        <f t="shared" si="1400"/>
        <v>1313.35</v>
      </c>
      <c r="FB261" s="540"/>
      <c r="FC261" s="548"/>
      <c r="FD261" s="232">
        <f t="shared" si="1401"/>
        <v>0</v>
      </c>
      <c r="FE261" s="233">
        <f t="shared" si="1402"/>
        <v>0</v>
      </c>
      <c r="FF261" s="542"/>
      <c r="FG261" s="548"/>
      <c r="FH261" s="232">
        <f t="shared" si="1403"/>
        <v>0</v>
      </c>
      <c r="FI261" s="233">
        <f t="shared" si="1404"/>
        <v>0</v>
      </c>
      <c r="FJ261" s="540"/>
      <c r="FK261" s="548"/>
      <c r="FL261" s="232">
        <f t="shared" si="1405"/>
        <v>0</v>
      </c>
      <c r="FM261" s="233">
        <f t="shared" si="1406"/>
        <v>0</v>
      </c>
      <c r="FN261" s="232">
        <f t="shared" si="1407"/>
        <v>0</v>
      </c>
      <c r="FO261" s="233">
        <f t="shared" si="1408"/>
        <v>0</v>
      </c>
      <c r="FP261" s="232">
        <f t="shared" si="1409"/>
        <v>0</v>
      </c>
      <c r="FQ261" s="233">
        <f t="shared" si="1410"/>
        <v>0</v>
      </c>
      <c r="FR261" s="761">
        <v>2</v>
      </c>
      <c r="FS261" s="801">
        <v>4</v>
      </c>
      <c r="FT261" s="232">
        <f t="shared" si="1411"/>
        <v>0</v>
      </c>
      <c r="FU261" s="233">
        <f t="shared" si="1412"/>
        <v>0</v>
      </c>
      <c r="FV261" s="537"/>
      <c r="FW261" s="536"/>
      <c r="FX261" s="232">
        <f t="shared" si="1413"/>
        <v>0</v>
      </c>
      <c r="FY261" s="233">
        <f t="shared" si="1414"/>
        <v>0</v>
      </c>
      <c r="FZ261" s="537"/>
      <c r="GA261" s="536"/>
      <c r="GB261" s="232">
        <f t="shared" si="1415"/>
        <v>0</v>
      </c>
      <c r="GC261" s="233">
        <f t="shared" si="1416"/>
        <v>0</v>
      </c>
      <c r="GD261" s="249">
        <f t="shared" si="1417"/>
        <v>524</v>
      </c>
      <c r="GE261" s="233">
        <f t="shared" si="1418"/>
        <v>570</v>
      </c>
      <c r="GF261" s="232">
        <f t="shared" si="1419"/>
        <v>0</v>
      </c>
      <c r="GG261" s="233">
        <f t="shared" si="1420"/>
        <v>0</v>
      </c>
      <c r="GH261" s="232">
        <f t="shared" si="1421"/>
        <v>2410.33</v>
      </c>
      <c r="GI261" s="233">
        <f t="shared" si="1422"/>
        <v>2635.29</v>
      </c>
      <c r="GJ261" s="232" t="str">
        <f t="shared" si="1423"/>
        <v/>
      </c>
      <c r="GK261" s="233" t="str">
        <f t="shared" si="1424"/>
        <v/>
      </c>
      <c r="GL261" s="249">
        <f t="shared" si="1425"/>
        <v>117</v>
      </c>
      <c r="GM261" s="233">
        <f t="shared" si="1426"/>
        <v>97</v>
      </c>
      <c r="GN261" s="232">
        <f t="shared" si="1427"/>
        <v>0</v>
      </c>
      <c r="GO261" s="233">
        <f t="shared" si="1428"/>
        <v>0</v>
      </c>
      <c r="GP261" s="232">
        <f t="shared" si="1429"/>
        <v>550.02</v>
      </c>
      <c r="GQ261" s="233">
        <f t="shared" si="1430"/>
        <v>481.79999999999995</v>
      </c>
      <c r="GR261" s="232">
        <f t="shared" si="1431"/>
        <v>0</v>
      </c>
      <c r="GS261" s="233">
        <f t="shared" si="1432"/>
        <v>0</v>
      </c>
      <c r="GT261" s="249">
        <f t="shared" si="1433"/>
        <v>641</v>
      </c>
      <c r="GU261" s="233">
        <f t="shared" si="1434"/>
        <v>667</v>
      </c>
      <c r="GV261" s="232">
        <f t="shared" si="1435"/>
        <v>0</v>
      </c>
      <c r="GW261" s="233">
        <f t="shared" si="1436"/>
        <v>0</v>
      </c>
      <c r="GX261" s="232">
        <f t="shared" si="1437"/>
        <v>2960.35</v>
      </c>
      <c r="GY261" s="233">
        <f t="shared" si="1438"/>
        <v>3117.09</v>
      </c>
      <c r="GZ261" s="232" t="str">
        <f t="shared" si="1439"/>
        <v/>
      </c>
      <c r="HA261" s="233" t="str">
        <f t="shared" si="1440"/>
        <v/>
      </c>
      <c r="HB261" s="249">
        <f t="shared" si="1441"/>
        <v>0</v>
      </c>
      <c r="HC261" s="233">
        <f t="shared" si="1442"/>
        <v>0</v>
      </c>
      <c r="HD261" s="232">
        <f t="shared" si="1443"/>
        <v>0</v>
      </c>
      <c r="HE261" s="233">
        <f t="shared" si="1444"/>
        <v>0</v>
      </c>
      <c r="HF261" s="232" t="str">
        <f t="shared" si="1445"/>
        <v/>
      </c>
      <c r="HG261" s="233" t="str">
        <f t="shared" si="1446"/>
        <v/>
      </c>
      <c r="HH261" s="232" t="str">
        <f t="shared" si="1447"/>
        <v/>
      </c>
      <c r="HI261" s="233" t="str">
        <f t="shared" si="1448"/>
        <v/>
      </c>
      <c r="HJ261" s="249">
        <f t="shared" si="1449"/>
        <v>2960.3499999999995</v>
      </c>
      <c r="HK261" s="233">
        <f t="shared" si="1450"/>
        <v>3117.09</v>
      </c>
      <c r="HL261" s="232" t="str">
        <f t="shared" si="1451"/>
        <v/>
      </c>
      <c r="HM261" s="232" t="str">
        <f t="shared" si="1452"/>
        <v/>
      </c>
    </row>
    <row r="262" spans="1:221" ht="15">
      <c r="A262" s="530" t="s">
        <v>47</v>
      </c>
      <c r="B262" s="531" t="s">
        <v>1073</v>
      </c>
      <c r="C262" s="532"/>
      <c r="D262" s="533">
        <v>207209</v>
      </c>
      <c r="E262" s="534">
        <v>5</v>
      </c>
      <c r="F262" s="771">
        <v>334</v>
      </c>
      <c r="G262" s="536">
        <v>290</v>
      </c>
      <c r="H262" s="459">
        <v>1</v>
      </c>
      <c r="I262" s="538">
        <v>3</v>
      </c>
      <c r="J262" s="232">
        <f t="shared" si="1156"/>
        <v>333</v>
      </c>
      <c r="K262" s="233">
        <f t="shared" si="1157"/>
        <v>287</v>
      </c>
      <c r="L262" s="539">
        <v>120</v>
      </c>
      <c r="M262" s="539">
        <v>120</v>
      </c>
      <c r="N262" s="232">
        <f t="shared" si="1307"/>
        <v>333</v>
      </c>
      <c r="O262" s="233">
        <f t="shared" si="1308"/>
        <v>287</v>
      </c>
      <c r="P262" s="232">
        <f t="shared" si="1309"/>
        <v>0</v>
      </c>
      <c r="Q262" s="233">
        <f t="shared" si="1310"/>
        <v>0</v>
      </c>
      <c r="R262" s="803">
        <v>10</v>
      </c>
      <c r="S262" s="799">
        <v>4</v>
      </c>
      <c r="T262" s="232">
        <f t="shared" si="1311"/>
        <v>0</v>
      </c>
      <c r="U262" s="233">
        <f t="shared" si="1312"/>
        <v>0</v>
      </c>
      <c r="V262" s="804">
        <v>0</v>
      </c>
      <c r="W262" s="799">
        <v>4</v>
      </c>
      <c r="X262" s="232">
        <f t="shared" si="1313"/>
        <v>0</v>
      </c>
      <c r="Y262" s="233">
        <f t="shared" si="1314"/>
        <v>0</v>
      </c>
      <c r="Z262" s="542"/>
      <c r="AA262" s="541"/>
      <c r="AB262" s="232">
        <f t="shared" si="1315"/>
        <v>0</v>
      </c>
      <c r="AC262" s="233">
        <f t="shared" si="1316"/>
        <v>0</v>
      </c>
      <c r="AD262" s="225">
        <f t="shared" si="1317"/>
        <v>10</v>
      </c>
      <c r="AE262" s="233">
        <f t="shared" si="1318"/>
        <v>8</v>
      </c>
      <c r="AF262" s="225">
        <f t="shared" si="1319"/>
        <v>0</v>
      </c>
      <c r="AG262" s="233">
        <f t="shared" si="1320"/>
        <v>0</v>
      </c>
      <c r="AH262" s="399">
        <v>5</v>
      </c>
      <c r="AI262" s="399">
        <v>4</v>
      </c>
      <c r="AJ262" s="232">
        <f t="shared" si="1321"/>
        <v>50</v>
      </c>
      <c r="AK262" s="233">
        <f t="shared" si="1322"/>
        <v>16</v>
      </c>
      <c r="AL262" s="399">
        <v>0</v>
      </c>
      <c r="AM262" s="399">
        <v>3.25</v>
      </c>
      <c r="AN262" s="232">
        <f t="shared" si="1323"/>
        <v>0</v>
      </c>
      <c r="AO262" s="233">
        <f t="shared" si="1324"/>
        <v>13</v>
      </c>
      <c r="AP262" s="543"/>
      <c r="AQ262" s="544"/>
      <c r="AR262" s="232">
        <f t="shared" si="1325"/>
        <v>0</v>
      </c>
      <c r="AS262" s="233">
        <f t="shared" si="1326"/>
        <v>0</v>
      </c>
      <c r="AT262" s="545">
        <f t="shared" si="1327"/>
        <v>5</v>
      </c>
      <c r="AU262" s="546">
        <f t="shared" si="1328"/>
        <v>3.625</v>
      </c>
      <c r="AV262" s="232">
        <f t="shared" si="1329"/>
        <v>50</v>
      </c>
      <c r="AW262" s="233">
        <f t="shared" si="1330"/>
        <v>29</v>
      </c>
      <c r="AX262" s="547"/>
      <c r="AY262" s="548"/>
      <c r="AZ262" s="232">
        <f t="shared" si="1331"/>
        <v>0</v>
      </c>
      <c r="BA262" s="233">
        <f t="shared" si="1332"/>
        <v>0</v>
      </c>
      <c r="BB262" s="542"/>
      <c r="BC262" s="548"/>
      <c r="BD262" s="232">
        <f t="shared" si="1333"/>
        <v>0</v>
      </c>
      <c r="BE262" s="233">
        <f t="shared" si="1334"/>
        <v>0</v>
      </c>
      <c r="BF262" s="540"/>
      <c r="BG262" s="536"/>
      <c r="BH262" s="232">
        <f t="shared" si="1335"/>
        <v>0</v>
      </c>
      <c r="BI262" s="233">
        <f t="shared" si="1336"/>
        <v>0</v>
      </c>
      <c r="BJ262" s="232">
        <f t="shared" si="1337"/>
        <v>0</v>
      </c>
      <c r="BK262" s="233">
        <f t="shared" si="1338"/>
        <v>0</v>
      </c>
      <c r="BL262" s="232">
        <f t="shared" si="1339"/>
        <v>0</v>
      </c>
      <c r="BM262" s="233">
        <f t="shared" si="1340"/>
        <v>0</v>
      </c>
      <c r="BN262" s="747">
        <v>132</v>
      </c>
      <c r="BO262" s="738">
        <v>122</v>
      </c>
      <c r="BP262" s="232">
        <f t="shared" si="1341"/>
        <v>0</v>
      </c>
      <c r="BQ262" s="233">
        <f t="shared" si="1342"/>
        <v>0</v>
      </c>
      <c r="BR262" s="804">
        <v>5</v>
      </c>
      <c r="BS262" s="799">
        <v>4</v>
      </c>
      <c r="BT262" s="232">
        <f t="shared" si="1343"/>
        <v>0</v>
      </c>
      <c r="BU262" s="233">
        <f t="shared" si="1344"/>
        <v>0</v>
      </c>
      <c r="BV262" s="542"/>
      <c r="BW262" s="799">
        <v>0</v>
      </c>
      <c r="BX262" s="232">
        <f t="shared" si="1345"/>
        <v>0</v>
      </c>
      <c r="BY262" s="233">
        <f t="shared" si="1346"/>
        <v>0</v>
      </c>
      <c r="BZ262" s="225">
        <f t="shared" si="1347"/>
        <v>137</v>
      </c>
      <c r="CA262" s="233">
        <f t="shared" si="1348"/>
        <v>126</v>
      </c>
      <c r="CB262" s="225">
        <f t="shared" si="1349"/>
        <v>0</v>
      </c>
      <c r="CC262" s="233">
        <f t="shared" si="1350"/>
        <v>0</v>
      </c>
      <c r="CD262" s="399">
        <v>6.33</v>
      </c>
      <c r="CE262" s="399">
        <v>6.43</v>
      </c>
      <c r="CF262" s="232">
        <f t="shared" si="1351"/>
        <v>835.56000000000006</v>
      </c>
      <c r="CG262" s="233">
        <f t="shared" si="1352"/>
        <v>784.45999999999992</v>
      </c>
      <c r="CH262" s="399">
        <v>5.2</v>
      </c>
      <c r="CI262" s="399">
        <v>6.75</v>
      </c>
      <c r="CJ262" s="232">
        <f t="shared" si="1353"/>
        <v>26</v>
      </c>
      <c r="CK262" s="233">
        <f t="shared" si="1354"/>
        <v>27</v>
      </c>
      <c r="CL262" s="543"/>
      <c r="CM262" s="544"/>
      <c r="CN262" s="232">
        <f t="shared" si="1355"/>
        <v>0</v>
      </c>
      <c r="CO262" s="233">
        <f t="shared" si="1356"/>
        <v>0</v>
      </c>
      <c r="CP262" s="232">
        <f t="shared" si="1357"/>
        <v>6.2887591240875915</v>
      </c>
      <c r="CQ262" s="546">
        <f t="shared" si="1358"/>
        <v>6.4401587301587293</v>
      </c>
      <c r="CR262" s="232">
        <f t="shared" si="1359"/>
        <v>861.56000000000006</v>
      </c>
      <c r="CS262" s="233">
        <f t="shared" si="1360"/>
        <v>811.45999999999992</v>
      </c>
      <c r="CT262" s="540"/>
      <c r="CU262" s="548"/>
      <c r="CV262" s="232">
        <f t="shared" si="1361"/>
        <v>0</v>
      </c>
      <c r="CW262" s="233">
        <f t="shared" si="1362"/>
        <v>0</v>
      </c>
      <c r="CX262" s="542"/>
      <c r="CY262" s="548"/>
      <c r="CZ262" s="232">
        <f t="shared" si="1363"/>
        <v>0</v>
      </c>
      <c r="DA262" s="233">
        <f t="shared" si="1364"/>
        <v>0</v>
      </c>
      <c r="DB262" s="540"/>
      <c r="DC262" s="548"/>
      <c r="DD262" s="232">
        <f t="shared" si="1365"/>
        <v>0</v>
      </c>
      <c r="DE262" s="233">
        <f t="shared" si="1366"/>
        <v>0</v>
      </c>
      <c r="DF262" s="232">
        <f t="shared" si="1367"/>
        <v>0</v>
      </c>
      <c r="DG262" s="233">
        <f t="shared" si="1368"/>
        <v>0</v>
      </c>
      <c r="DH262" s="232">
        <f t="shared" si="1369"/>
        <v>0</v>
      </c>
      <c r="DI262" s="233">
        <f t="shared" si="1370"/>
        <v>0</v>
      </c>
      <c r="DJ262" s="232">
        <f t="shared" si="1371"/>
        <v>147</v>
      </c>
      <c r="DK262" s="233">
        <f t="shared" si="1372"/>
        <v>134</v>
      </c>
      <c r="DL262" s="232">
        <f t="shared" si="1373"/>
        <v>0</v>
      </c>
      <c r="DM262" s="233">
        <f t="shared" si="1374"/>
        <v>0</v>
      </c>
      <c r="DN262" s="545">
        <f t="shared" si="1375"/>
        <v>6.2010884353741504</v>
      </c>
      <c r="DO262" s="546">
        <f t="shared" si="1376"/>
        <v>6.2720895522388052</v>
      </c>
      <c r="DP262" s="232">
        <f t="shared" si="1377"/>
        <v>911.56000000000006</v>
      </c>
      <c r="DQ262" s="233">
        <f t="shared" si="1378"/>
        <v>840.45999999999992</v>
      </c>
      <c r="DR262" s="232">
        <f t="shared" si="1379"/>
        <v>0</v>
      </c>
      <c r="DS262" s="233">
        <f t="shared" si="1380"/>
        <v>0</v>
      </c>
      <c r="DT262" s="232">
        <f t="shared" si="1381"/>
        <v>0</v>
      </c>
      <c r="DU262" s="233">
        <f t="shared" si="1382"/>
        <v>0</v>
      </c>
      <c r="DV262" s="747">
        <v>106</v>
      </c>
      <c r="DW262" s="738">
        <v>86</v>
      </c>
      <c r="DX262" s="232">
        <f t="shared" si="1305"/>
        <v>0</v>
      </c>
      <c r="DY262" s="233">
        <f t="shared" si="1306"/>
        <v>0</v>
      </c>
      <c r="DZ262" s="804">
        <v>73</v>
      </c>
      <c r="EA262" s="799">
        <v>62</v>
      </c>
      <c r="EB262" s="232">
        <f t="shared" si="1383"/>
        <v>0</v>
      </c>
      <c r="EC262" s="233">
        <f t="shared" si="1384"/>
        <v>0</v>
      </c>
      <c r="ED262" s="542"/>
      <c r="EE262" s="541"/>
      <c r="EF262" s="232">
        <f t="shared" si="1385"/>
        <v>0</v>
      </c>
      <c r="EG262" s="233">
        <f t="shared" si="1386"/>
        <v>0</v>
      </c>
      <c r="EH262" s="225">
        <f t="shared" si="1387"/>
        <v>179</v>
      </c>
      <c r="EI262" s="233">
        <f t="shared" si="1388"/>
        <v>148</v>
      </c>
      <c r="EJ262" s="225">
        <f t="shared" si="1389"/>
        <v>0</v>
      </c>
      <c r="EK262" s="233">
        <f t="shared" si="1390"/>
        <v>0</v>
      </c>
      <c r="EL262" s="399">
        <v>4.04</v>
      </c>
      <c r="EM262" s="399">
        <v>4.21</v>
      </c>
      <c r="EN262" s="232">
        <f t="shared" si="1391"/>
        <v>428.24</v>
      </c>
      <c r="EO262" s="233">
        <f t="shared" si="1392"/>
        <v>362.06</v>
      </c>
      <c r="EP262" s="399">
        <v>4.28</v>
      </c>
      <c r="EQ262" s="399">
        <v>4.3499999999999996</v>
      </c>
      <c r="ER262" s="232">
        <f t="shared" si="1393"/>
        <v>312.44</v>
      </c>
      <c r="ES262" s="233">
        <f t="shared" si="1394"/>
        <v>269.7</v>
      </c>
      <c r="ET262" s="543"/>
      <c r="EU262" s="544"/>
      <c r="EV262" s="232">
        <f t="shared" si="1395"/>
        <v>0</v>
      </c>
      <c r="EW262" s="233">
        <f t="shared" si="1396"/>
        <v>0</v>
      </c>
      <c r="EX262" s="545">
        <f t="shared" si="1397"/>
        <v>4.1378770949720671</v>
      </c>
      <c r="EY262" s="546">
        <f t="shared" si="1398"/>
        <v>4.2686486486486483</v>
      </c>
      <c r="EZ262" s="232">
        <f t="shared" si="1399"/>
        <v>740.68000000000006</v>
      </c>
      <c r="FA262" s="233">
        <f t="shared" si="1400"/>
        <v>631.76</v>
      </c>
      <c r="FB262" s="540"/>
      <c r="FC262" s="548"/>
      <c r="FD262" s="232">
        <f t="shared" si="1401"/>
        <v>0</v>
      </c>
      <c r="FE262" s="233">
        <f t="shared" si="1402"/>
        <v>0</v>
      </c>
      <c r="FF262" s="542"/>
      <c r="FG262" s="548"/>
      <c r="FH262" s="232">
        <f t="shared" si="1403"/>
        <v>0</v>
      </c>
      <c r="FI262" s="233">
        <f t="shared" si="1404"/>
        <v>0</v>
      </c>
      <c r="FJ262" s="540"/>
      <c r="FK262" s="548"/>
      <c r="FL262" s="232">
        <f t="shared" si="1405"/>
        <v>0</v>
      </c>
      <c r="FM262" s="233">
        <f t="shared" si="1406"/>
        <v>0</v>
      </c>
      <c r="FN262" s="232">
        <f t="shared" si="1407"/>
        <v>0</v>
      </c>
      <c r="FO262" s="233">
        <f t="shared" si="1408"/>
        <v>0</v>
      </c>
      <c r="FP262" s="232">
        <f t="shared" si="1409"/>
        <v>0</v>
      </c>
      <c r="FQ262" s="233">
        <f t="shared" si="1410"/>
        <v>0</v>
      </c>
      <c r="FR262" s="761">
        <v>7</v>
      </c>
      <c r="FS262" s="801">
        <v>5</v>
      </c>
      <c r="FT262" s="232">
        <f t="shared" si="1411"/>
        <v>0</v>
      </c>
      <c r="FU262" s="233">
        <f t="shared" si="1412"/>
        <v>0</v>
      </c>
      <c r="FV262" s="537"/>
      <c r="FW262" s="536"/>
      <c r="FX262" s="232">
        <f t="shared" si="1413"/>
        <v>0</v>
      </c>
      <c r="FY262" s="233">
        <f t="shared" si="1414"/>
        <v>0</v>
      </c>
      <c r="FZ262" s="537"/>
      <c r="GA262" s="536"/>
      <c r="GB262" s="232">
        <f t="shared" si="1415"/>
        <v>0</v>
      </c>
      <c r="GC262" s="233">
        <f t="shared" si="1416"/>
        <v>0</v>
      </c>
      <c r="GD262" s="249">
        <f t="shared" si="1417"/>
        <v>248</v>
      </c>
      <c r="GE262" s="233">
        <f t="shared" si="1418"/>
        <v>212</v>
      </c>
      <c r="GF262" s="232">
        <f t="shared" si="1419"/>
        <v>0</v>
      </c>
      <c r="GG262" s="233">
        <f t="shared" si="1420"/>
        <v>0</v>
      </c>
      <c r="GH262" s="232">
        <f t="shared" si="1421"/>
        <v>1313.8000000000002</v>
      </c>
      <c r="GI262" s="233">
        <f t="shared" si="1422"/>
        <v>1162.52</v>
      </c>
      <c r="GJ262" s="232" t="str">
        <f t="shared" si="1423"/>
        <v/>
      </c>
      <c r="GK262" s="233" t="str">
        <f t="shared" si="1424"/>
        <v/>
      </c>
      <c r="GL262" s="249">
        <f t="shared" si="1425"/>
        <v>78</v>
      </c>
      <c r="GM262" s="233">
        <f t="shared" si="1426"/>
        <v>70</v>
      </c>
      <c r="GN262" s="232">
        <f t="shared" si="1427"/>
        <v>0</v>
      </c>
      <c r="GO262" s="233">
        <f t="shared" si="1428"/>
        <v>0</v>
      </c>
      <c r="GP262" s="232">
        <f t="shared" si="1429"/>
        <v>338.44</v>
      </c>
      <c r="GQ262" s="233">
        <f t="shared" si="1430"/>
        <v>309.7</v>
      </c>
      <c r="GR262" s="232">
        <f t="shared" si="1431"/>
        <v>0</v>
      </c>
      <c r="GS262" s="233">
        <f t="shared" si="1432"/>
        <v>0</v>
      </c>
      <c r="GT262" s="249">
        <f t="shared" si="1433"/>
        <v>326</v>
      </c>
      <c r="GU262" s="233">
        <f t="shared" si="1434"/>
        <v>282</v>
      </c>
      <c r="GV262" s="232">
        <f t="shared" si="1435"/>
        <v>0</v>
      </c>
      <c r="GW262" s="233">
        <f t="shared" si="1436"/>
        <v>0</v>
      </c>
      <c r="GX262" s="232">
        <f t="shared" si="1437"/>
        <v>1652.2400000000002</v>
      </c>
      <c r="GY262" s="233">
        <f t="shared" si="1438"/>
        <v>1472.22</v>
      </c>
      <c r="GZ262" s="232" t="str">
        <f t="shared" si="1439"/>
        <v/>
      </c>
      <c r="HA262" s="233" t="str">
        <f t="shared" si="1440"/>
        <v/>
      </c>
      <c r="HB262" s="249">
        <f t="shared" si="1441"/>
        <v>0</v>
      </c>
      <c r="HC262" s="233">
        <f t="shared" si="1442"/>
        <v>0</v>
      </c>
      <c r="HD262" s="232">
        <f t="shared" si="1443"/>
        <v>0</v>
      </c>
      <c r="HE262" s="233">
        <f t="shared" si="1444"/>
        <v>0</v>
      </c>
      <c r="HF262" s="232" t="str">
        <f t="shared" si="1445"/>
        <v/>
      </c>
      <c r="HG262" s="233" t="str">
        <f t="shared" si="1446"/>
        <v/>
      </c>
      <c r="HH262" s="232" t="str">
        <f t="shared" si="1447"/>
        <v/>
      </c>
      <c r="HI262" s="233" t="str">
        <f t="shared" si="1448"/>
        <v/>
      </c>
      <c r="HJ262" s="249">
        <f t="shared" si="1449"/>
        <v>1652.2400000000002</v>
      </c>
      <c r="HK262" s="233">
        <f t="shared" si="1450"/>
        <v>1472.2199999999998</v>
      </c>
      <c r="HL262" s="232" t="str">
        <f t="shared" si="1451"/>
        <v/>
      </c>
      <c r="HM262" s="232" t="str">
        <f t="shared" si="1452"/>
        <v/>
      </c>
    </row>
    <row r="263" spans="1:221" ht="15">
      <c r="A263" s="530" t="s">
        <v>47</v>
      </c>
      <c r="B263" s="531" t="s">
        <v>1074</v>
      </c>
      <c r="C263" s="532"/>
      <c r="D263" s="533">
        <v>207306</v>
      </c>
      <c r="E263" s="534">
        <v>5</v>
      </c>
      <c r="F263" s="771">
        <v>310</v>
      </c>
      <c r="G263" s="536">
        <v>317</v>
      </c>
      <c r="H263" s="459">
        <v>5</v>
      </c>
      <c r="I263" s="538">
        <v>0</v>
      </c>
      <c r="J263" s="232">
        <f t="shared" si="1156"/>
        <v>305</v>
      </c>
      <c r="K263" s="233">
        <f t="shared" si="1157"/>
        <v>317</v>
      </c>
      <c r="L263" s="539">
        <v>120</v>
      </c>
      <c r="M263" s="539">
        <v>120</v>
      </c>
      <c r="N263" s="232">
        <f t="shared" si="1307"/>
        <v>305</v>
      </c>
      <c r="O263" s="233">
        <f t="shared" si="1308"/>
        <v>317</v>
      </c>
      <c r="P263" s="232">
        <f t="shared" si="1309"/>
        <v>0</v>
      </c>
      <c r="Q263" s="233">
        <f t="shared" si="1310"/>
        <v>0</v>
      </c>
      <c r="R263" s="803">
        <v>32</v>
      </c>
      <c r="S263" s="799">
        <v>43</v>
      </c>
      <c r="T263" s="232">
        <f t="shared" si="1311"/>
        <v>0</v>
      </c>
      <c r="U263" s="233">
        <f t="shared" si="1312"/>
        <v>0</v>
      </c>
      <c r="V263" s="804">
        <v>4</v>
      </c>
      <c r="W263" s="799">
        <v>5</v>
      </c>
      <c r="X263" s="232">
        <f t="shared" si="1313"/>
        <v>0</v>
      </c>
      <c r="Y263" s="233">
        <f t="shared" si="1314"/>
        <v>0</v>
      </c>
      <c r="Z263" s="542"/>
      <c r="AA263" s="541"/>
      <c r="AB263" s="232">
        <f t="shared" si="1315"/>
        <v>0</v>
      </c>
      <c r="AC263" s="233">
        <f t="shared" si="1316"/>
        <v>0</v>
      </c>
      <c r="AD263" s="225">
        <f t="shared" si="1317"/>
        <v>36</v>
      </c>
      <c r="AE263" s="233">
        <f t="shared" si="1318"/>
        <v>48</v>
      </c>
      <c r="AF263" s="225">
        <f t="shared" si="1319"/>
        <v>0</v>
      </c>
      <c r="AG263" s="233">
        <f t="shared" si="1320"/>
        <v>0</v>
      </c>
      <c r="AH263" s="399">
        <v>3.75</v>
      </c>
      <c r="AI263" s="399">
        <v>4</v>
      </c>
      <c r="AJ263" s="232">
        <f t="shared" si="1321"/>
        <v>120</v>
      </c>
      <c r="AK263" s="233">
        <f t="shared" si="1322"/>
        <v>172</v>
      </c>
      <c r="AL263" s="399">
        <v>4.38</v>
      </c>
      <c r="AM263" s="399">
        <v>5.7</v>
      </c>
      <c r="AN263" s="232">
        <f t="shared" si="1323"/>
        <v>17.52</v>
      </c>
      <c r="AO263" s="233">
        <f t="shared" si="1324"/>
        <v>28.5</v>
      </c>
      <c r="AP263" s="543"/>
      <c r="AQ263" s="544"/>
      <c r="AR263" s="232">
        <f t="shared" si="1325"/>
        <v>0</v>
      </c>
      <c r="AS263" s="233">
        <f t="shared" si="1326"/>
        <v>0</v>
      </c>
      <c r="AT263" s="545">
        <f t="shared" si="1327"/>
        <v>3.8200000000000003</v>
      </c>
      <c r="AU263" s="546">
        <f t="shared" si="1328"/>
        <v>4.177083333333333</v>
      </c>
      <c r="AV263" s="232">
        <f t="shared" si="1329"/>
        <v>137.52000000000001</v>
      </c>
      <c r="AW263" s="233">
        <f t="shared" si="1330"/>
        <v>200.5</v>
      </c>
      <c r="AX263" s="547"/>
      <c r="AY263" s="548"/>
      <c r="AZ263" s="232">
        <f t="shared" si="1331"/>
        <v>0</v>
      </c>
      <c r="BA263" s="233">
        <f t="shared" si="1332"/>
        <v>0</v>
      </c>
      <c r="BB263" s="542"/>
      <c r="BC263" s="548"/>
      <c r="BD263" s="232">
        <f t="shared" si="1333"/>
        <v>0</v>
      </c>
      <c r="BE263" s="233">
        <f t="shared" si="1334"/>
        <v>0</v>
      </c>
      <c r="BF263" s="540"/>
      <c r="BG263" s="536"/>
      <c r="BH263" s="232">
        <f t="shared" si="1335"/>
        <v>0</v>
      </c>
      <c r="BI263" s="233">
        <f t="shared" si="1336"/>
        <v>0</v>
      </c>
      <c r="BJ263" s="232">
        <f t="shared" si="1337"/>
        <v>0</v>
      </c>
      <c r="BK263" s="233">
        <f t="shared" si="1338"/>
        <v>0</v>
      </c>
      <c r="BL263" s="232">
        <f t="shared" si="1339"/>
        <v>0</v>
      </c>
      <c r="BM263" s="233">
        <f t="shared" si="1340"/>
        <v>0</v>
      </c>
      <c r="BN263" s="747">
        <v>85</v>
      </c>
      <c r="BO263" s="738">
        <v>96</v>
      </c>
      <c r="BP263" s="232">
        <f t="shared" si="1341"/>
        <v>0</v>
      </c>
      <c r="BQ263" s="233">
        <f t="shared" si="1342"/>
        <v>0</v>
      </c>
      <c r="BR263" s="804">
        <v>10</v>
      </c>
      <c r="BS263" s="799">
        <v>9</v>
      </c>
      <c r="BT263" s="232">
        <f t="shared" si="1343"/>
        <v>0</v>
      </c>
      <c r="BU263" s="233">
        <f t="shared" si="1344"/>
        <v>0</v>
      </c>
      <c r="BV263" s="542"/>
      <c r="BW263" s="799">
        <v>0</v>
      </c>
      <c r="BX263" s="232">
        <f t="shared" si="1345"/>
        <v>0</v>
      </c>
      <c r="BY263" s="233">
        <f t="shared" si="1346"/>
        <v>0</v>
      </c>
      <c r="BZ263" s="225">
        <f t="shared" si="1347"/>
        <v>95</v>
      </c>
      <c r="CA263" s="233">
        <f t="shared" si="1348"/>
        <v>105</v>
      </c>
      <c r="CB263" s="225">
        <f t="shared" si="1349"/>
        <v>0</v>
      </c>
      <c r="CC263" s="233">
        <f t="shared" si="1350"/>
        <v>0</v>
      </c>
      <c r="CD263" s="399">
        <v>5.52</v>
      </c>
      <c r="CE263" s="399">
        <v>5.28</v>
      </c>
      <c r="CF263" s="232">
        <f t="shared" si="1351"/>
        <v>469.2</v>
      </c>
      <c r="CG263" s="233">
        <f t="shared" si="1352"/>
        <v>506.88</v>
      </c>
      <c r="CH263" s="399">
        <v>6.4</v>
      </c>
      <c r="CI263" s="399">
        <v>5.78</v>
      </c>
      <c r="CJ263" s="232">
        <f t="shared" si="1353"/>
        <v>64</v>
      </c>
      <c r="CK263" s="233">
        <f t="shared" si="1354"/>
        <v>52.02</v>
      </c>
      <c r="CL263" s="543"/>
      <c r="CM263" s="544"/>
      <c r="CN263" s="232">
        <f t="shared" si="1355"/>
        <v>0</v>
      </c>
      <c r="CO263" s="233">
        <f t="shared" si="1356"/>
        <v>0</v>
      </c>
      <c r="CP263" s="232">
        <f t="shared" si="1357"/>
        <v>5.6126315789473686</v>
      </c>
      <c r="CQ263" s="546">
        <f t="shared" si="1358"/>
        <v>5.322857142857143</v>
      </c>
      <c r="CR263" s="232">
        <f t="shared" si="1359"/>
        <v>533.20000000000005</v>
      </c>
      <c r="CS263" s="233">
        <f t="shared" si="1360"/>
        <v>558.9</v>
      </c>
      <c r="CT263" s="540"/>
      <c r="CU263" s="548"/>
      <c r="CV263" s="232">
        <f t="shared" si="1361"/>
        <v>0</v>
      </c>
      <c r="CW263" s="233">
        <f t="shared" si="1362"/>
        <v>0</v>
      </c>
      <c r="CX263" s="542"/>
      <c r="CY263" s="548"/>
      <c r="CZ263" s="232">
        <f t="shared" si="1363"/>
        <v>0</v>
      </c>
      <c r="DA263" s="233">
        <f t="shared" si="1364"/>
        <v>0</v>
      </c>
      <c r="DB263" s="540"/>
      <c r="DC263" s="548"/>
      <c r="DD263" s="232">
        <f t="shared" si="1365"/>
        <v>0</v>
      </c>
      <c r="DE263" s="233">
        <f t="shared" si="1366"/>
        <v>0</v>
      </c>
      <c r="DF263" s="232">
        <f t="shared" si="1367"/>
        <v>0</v>
      </c>
      <c r="DG263" s="233">
        <f t="shared" si="1368"/>
        <v>0</v>
      </c>
      <c r="DH263" s="232">
        <f t="shared" si="1369"/>
        <v>0</v>
      </c>
      <c r="DI263" s="233">
        <f t="shared" si="1370"/>
        <v>0</v>
      </c>
      <c r="DJ263" s="232">
        <f t="shared" si="1371"/>
        <v>131</v>
      </c>
      <c r="DK263" s="233">
        <f t="shared" si="1372"/>
        <v>153</v>
      </c>
      <c r="DL263" s="232">
        <f t="shared" si="1373"/>
        <v>0</v>
      </c>
      <c r="DM263" s="233">
        <f t="shared" si="1374"/>
        <v>0</v>
      </c>
      <c r="DN263" s="545">
        <f t="shared" si="1375"/>
        <v>5.12</v>
      </c>
      <c r="DO263" s="546">
        <f t="shared" si="1376"/>
        <v>4.9633986928104576</v>
      </c>
      <c r="DP263" s="232">
        <f t="shared" si="1377"/>
        <v>670.72</v>
      </c>
      <c r="DQ263" s="233">
        <f t="shared" si="1378"/>
        <v>759.4</v>
      </c>
      <c r="DR263" s="232">
        <f t="shared" si="1379"/>
        <v>0</v>
      </c>
      <c r="DS263" s="233">
        <f t="shared" si="1380"/>
        <v>0</v>
      </c>
      <c r="DT263" s="232">
        <f t="shared" si="1381"/>
        <v>0</v>
      </c>
      <c r="DU263" s="233">
        <f t="shared" si="1382"/>
        <v>0</v>
      </c>
      <c r="DV263" s="747">
        <v>111</v>
      </c>
      <c r="DW263" s="738">
        <v>120</v>
      </c>
      <c r="DX263" s="232">
        <f t="shared" si="1305"/>
        <v>0</v>
      </c>
      <c r="DY263" s="233">
        <f t="shared" si="1306"/>
        <v>0</v>
      </c>
      <c r="DZ263" s="804">
        <v>59</v>
      </c>
      <c r="EA263" s="799">
        <v>40</v>
      </c>
      <c r="EB263" s="232">
        <f t="shared" si="1383"/>
        <v>0</v>
      </c>
      <c r="EC263" s="233">
        <f t="shared" si="1384"/>
        <v>0</v>
      </c>
      <c r="ED263" s="542"/>
      <c r="EE263" s="541"/>
      <c r="EF263" s="232">
        <f t="shared" si="1385"/>
        <v>0</v>
      </c>
      <c r="EG263" s="233">
        <f t="shared" si="1386"/>
        <v>0</v>
      </c>
      <c r="EH263" s="225">
        <f t="shared" si="1387"/>
        <v>170</v>
      </c>
      <c r="EI263" s="233">
        <f t="shared" si="1388"/>
        <v>160</v>
      </c>
      <c r="EJ263" s="225">
        <f t="shared" si="1389"/>
        <v>0</v>
      </c>
      <c r="EK263" s="233">
        <f t="shared" si="1390"/>
        <v>0</v>
      </c>
      <c r="EL263" s="399">
        <v>3.4</v>
      </c>
      <c r="EM263" s="399">
        <v>3.48</v>
      </c>
      <c r="EN263" s="232">
        <f t="shared" si="1391"/>
        <v>377.4</v>
      </c>
      <c r="EO263" s="233">
        <f t="shared" si="1392"/>
        <v>417.6</v>
      </c>
      <c r="EP263" s="399">
        <v>4.63</v>
      </c>
      <c r="EQ263" s="399">
        <v>3.89</v>
      </c>
      <c r="ER263" s="232">
        <f t="shared" si="1393"/>
        <v>273.17</v>
      </c>
      <c r="ES263" s="233">
        <f t="shared" si="1394"/>
        <v>155.6</v>
      </c>
      <c r="ET263" s="543"/>
      <c r="EU263" s="544"/>
      <c r="EV263" s="232">
        <f t="shared" si="1395"/>
        <v>0</v>
      </c>
      <c r="EW263" s="233">
        <f t="shared" si="1396"/>
        <v>0</v>
      </c>
      <c r="EX263" s="545">
        <f t="shared" si="1397"/>
        <v>3.8268823529411762</v>
      </c>
      <c r="EY263" s="546">
        <f t="shared" si="1398"/>
        <v>3.5825000000000005</v>
      </c>
      <c r="EZ263" s="232">
        <f t="shared" si="1399"/>
        <v>650.56999999999994</v>
      </c>
      <c r="FA263" s="233">
        <f t="shared" si="1400"/>
        <v>573.20000000000005</v>
      </c>
      <c r="FB263" s="540"/>
      <c r="FC263" s="548"/>
      <c r="FD263" s="232">
        <f t="shared" si="1401"/>
        <v>0</v>
      </c>
      <c r="FE263" s="233">
        <f t="shared" si="1402"/>
        <v>0</v>
      </c>
      <c r="FF263" s="542"/>
      <c r="FG263" s="548"/>
      <c r="FH263" s="232">
        <f t="shared" si="1403"/>
        <v>0</v>
      </c>
      <c r="FI263" s="233">
        <f t="shared" si="1404"/>
        <v>0</v>
      </c>
      <c r="FJ263" s="540"/>
      <c r="FK263" s="548"/>
      <c r="FL263" s="232">
        <f t="shared" si="1405"/>
        <v>0</v>
      </c>
      <c r="FM263" s="233">
        <f t="shared" si="1406"/>
        <v>0</v>
      </c>
      <c r="FN263" s="232">
        <f t="shared" si="1407"/>
        <v>0</v>
      </c>
      <c r="FO263" s="233">
        <f t="shared" si="1408"/>
        <v>0</v>
      </c>
      <c r="FP263" s="232">
        <f t="shared" si="1409"/>
        <v>0</v>
      </c>
      <c r="FQ263" s="233">
        <f t="shared" si="1410"/>
        <v>0</v>
      </c>
      <c r="FR263" s="761">
        <v>4</v>
      </c>
      <c r="FS263" s="801">
        <v>4</v>
      </c>
      <c r="FT263" s="232">
        <f t="shared" si="1411"/>
        <v>0</v>
      </c>
      <c r="FU263" s="233">
        <f t="shared" si="1412"/>
        <v>0</v>
      </c>
      <c r="FV263" s="537"/>
      <c r="FW263" s="536"/>
      <c r="FX263" s="232">
        <f t="shared" si="1413"/>
        <v>0</v>
      </c>
      <c r="FY263" s="233">
        <f t="shared" si="1414"/>
        <v>0</v>
      </c>
      <c r="FZ263" s="537"/>
      <c r="GA263" s="536"/>
      <c r="GB263" s="232">
        <f t="shared" si="1415"/>
        <v>0</v>
      </c>
      <c r="GC263" s="233">
        <f t="shared" si="1416"/>
        <v>0</v>
      </c>
      <c r="GD263" s="249">
        <f t="shared" si="1417"/>
        <v>228</v>
      </c>
      <c r="GE263" s="233">
        <f t="shared" si="1418"/>
        <v>259</v>
      </c>
      <c r="GF263" s="232">
        <f t="shared" si="1419"/>
        <v>0</v>
      </c>
      <c r="GG263" s="233">
        <f t="shared" si="1420"/>
        <v>0</v>
      </c>
      <c r="GH263" s="232">
        <f t="shared" si="1421"/>
        <v>966.6</v>
      </c>
      <c r="GI263" s="233">
        <f t="shared" si="1422"/>
        <v>1096.48</v>
      </c>
      <c r="GJ263" s="232" t="str">
        <f t="shared" si="1423"/>
        <v/>
      </c>
      <c r="GK263" s="233" t="str">
        <f t="shared" si="1424"/>
        <v/>
      </c>
      <c r="GL263" s="249">
        <f t="shared" si="1425"/>
        <v>73</v>
      </c>
      <c r="GM263" s="233">
        <f t="shared" si="1426"/>
        <v>54</v>
      </c>
      <c r="GN263" s="232">
        <f t="shared" si="1427"/>
        <v>0</v>
      </c>
      <c r="GO263" s="233">
        <f t="shared" si="1428"/>
        <v>0</v>
      </c>
      <c r="GP263" s="232">
        <f t="shared" si="1429"/>
        <v>354.69</v>
      </c>
      <c r="GQ263" s="233">
        <f t="shared" si="1430"/>
        <v>236.12</v>
      </c>
      <c r="GR263" s="232">
        <f t="shared" si="1431"/>
        <v>0</v>
      </c>
      <c r="GS263" s="233">
        <f t="shared" si="1432"/>
        <v>0</v>
      </c>
      <c r="GT263" s="249">
        <f t="shared" si="1433"/>
        <v>301</v>
      </c>
      <c r="GU263" s="233">
        <f t="shared" si="1434"/>
        <v>313</v>
      </c>
      <c r="GV263" s="232">
        <f t="shared" si="1435"/>
        <v>0</v>
      </c>
      <c r="GW263" s="233">
        <f t="shared" si="1436"/>
        <v>0</v>
      </c>
      <c r="GX263" s="232">
        <f t="shared" si="1437"/>
        <v>1321.29</v>
      </c>
      <c r="GY263" s="233">
        <f t="shared" si="1438"/>
        <v>1332.6</v>
      </c>
      <c r="GZ263" s="232" t="str">
        <f t="shared" si="1439"/>
        <v/>
      </c>
      <c r="HA263" s="233" t="str">
        <f t="shared" si="1440"/>
        <v/>
      </c>
      <c r="HB263" s="249">
        <f t="shared" si="1441"/>
        <v>0</v>
      </c>
      <c r="HC263" s="233">
        <f t="shared" si="1442"/>
        <v>0</v>
      </c>
      <c r="HD263" s="232">
        <f t="shared" si="1443"/>
        <v>0</v>
      </c>
      <c r="HE263" s="233">
        <f t="shared" si="1444"/>
        <v>0</v>
      </c>
      <c r="HF263" s="232" t="str">
        <f t="shared" si="1445"/>
        <v/>
      </c>
      <c r="HG263" s="233" t="str">
        <f t="shared" si="1446"/>
        <v/>
      </c>
      <c r="HH263" s="232" t="str">
        <f t="shared" si="1447"/>
        <v/>
      </c>
      <c r="HI263" s="233" t="str">
        <f t="shared" si="1448"/>
        <v/>
      </c>
      <c r="HJ263" s="249">
        <f t="shared" si="1449"/>
        <v>1321.29</v>
      </c>
      <c r="HK263" s="233">
        <f t="shared" si="1450"/>
        <v>1332.6</v>
      </c>
      <c r="HL263" s="232" t="str">
        <f t="shared" si="1451"/>
        <v/>
      </c>
      <c r="HM263" s="232" t="str">
        <f t="shared" si="1452"/>
        <v/>
      </c>
    </row>
    <row r="264" spans="1:221" ht="15">
      <c r="A264" s="530" t="s">
        <v>47</v>
      </c>
      <c r="B264" s="531" t="s">
        <v>1075</v>
      </c>
      <c r="C264" s="557" t="s">
        <v>686</v>
      </c>
      <c r="D264" s="533">
        <v>207847</v>
      </c>
      <c r="E264" s="534">
        <v>5</v>
      </c>
      <c r="F264" s="771">
        <v>599</v>
      </c>
      <c r="G264" s="536">
        <v>623</v>
      </c>
      <c r="H264" s="459">
        <v>2</v>
      </c>
      <c r="I264" s="538">
        <v>4</v>
      </c>
      <c r="J264" s="232">
        <f t="shared" si="1156"/>
        <v>597</v>
      </c>
      <c r="K264" s="233">
        <f t="shared" si="1157"/>
        <v>619</v>
      </c>
      <c r="L264" s="539">
        <v>120</v>
      </c>
      <c r="M264" s="539">
        <v>120</v>
      </c>
      <c r="N264" s="232">
        <f t="shared" si="1307"/>
        <v>597</v>
      </c>
      <c r="O264" s="233">
        <f t="shared" si="1308"/>
        <v>619</v>
      </c>
      <c r="P264" s="232">
        <f t="shared" si="1309"/>
        <v>0</v>
      </c>
      <c r="Q264" s="233">
        <f t="shared" si="1310"/>
        <v>0</v>
      </c>
      <c r="R264" s="803">
        <v>50</v>
      </c>
      <c r="S264" s="799">
        <v>80</v>
      </c>
      <c r="T264" s="232">
        <f t="shared" si="1311"/>
        <v>0</v>
      </c>
      <c r="U264" s="233">
        <f t="shared" si="1312"/>
        <v>0</v>
      </c>
      <c r="V264" s="804">
        <v>9</v>
      </c>
      <c r="W264" s="799">
        <v>14</v>
      </c>
      <c r="X264" s="232">
        <f t="shared" si="1313"/>
        <v>0</v>
      </c>
      <c r="Y264" s="233">
        <f t="shared" si="1314"/>
        <v>0</v>
      </c>
      <c r="Z264" s="542"/>
      <c r="AA264" s="541"/>
      <c r="AB264" s="232">
        <f t="shared" si="1315"/>
        <v>0</v>
      </c>
      <c r="AC264" s="233">
        <f t="shared" si="1316"/>
        <v>0</v>
      </c>
      <c r="AD264" s="225">
        <f t="shared" si="1317"/>
        <v>59</v>
      </c>
      <c r="AE264" s="233">
        <f t="shared" si="1318"/>
        <v>94</v>
      </c>
      <c r="AF264" s="225">
        <f t="shared" si="1319"/>
        <v>0</v>
      </c>
      <c r="AG264" s="233">
        <f t="shared" si="1320"/>
        <v>0</v>
      </c>
      <c r="AH264" s="399">
        <v>4.3499999999999996</v>
      </c>
      <c r="AI264" s="399">
        <v>4.63</v>
      </c>
      <c r="AJ264" s="232">
        <f t="shared" si="1321"/>
        <v>217.49999999999997</v>
      </c>
      <c r="AK264" s="233">
        <f t="shared" si="1322"/>
        <v>370.4</v>
      </c>
      <c r="AL264" s="399">
        <v>3.78</v>
      </c>
      <c r="AM264" s="399">
        <v>3.11</v>
      </c>
      <c r="AN264" s="232">
        <f t="shared" si="1323"/>
        <v>34.019999999999996</v>
      </c>
      <c r="AO264" s="233">
        <f t="shared" si="1324"/>
        <v>43.54</v>
      </c>
      <c r="AP264" s="543"/>
      <c r="AQ264" s="544"/>
      <c r="AR264" s="232">
        <f t="shared" si="1325"/>
        <v>0</v>
      </c>
      <c r="AS264" s="233">
        <f t="shared" si="1326"/>
        <v>0</v>
      </c>
      <c r="AT264" s="545">
        <f t="shared" si="1327"/>
        <v>4.2630508474576265</v>
      </c>
      <c r="AU264" s="546">
        <f t="shared" si="1328"/>
        <v>4.4036170212765962</v>
      </c>
      <c r="AV264" s="232">
        <f t="shared" si="1329"/>
        <v>251.51999999999995</v>
      </c>
      <c r="AW264" s="233">
        <f t="shared" si="1330"/>
        <v>413.94000000000005</v>
      </c>
      <c r="AX264" s="547"/>
      <c r="AY264" s="548"/>
      <c r="AZ264" s="232">
        <f t="shared" si="1331"/>
        <v>0</v>
      </c>
      <c r="BA264" s="233">
        <f t="shared" si="1332"/>
        <v>0</v>
      </c>
      <c r="BB264" s="542"/>
      <c r="BC264" s="548"/>
      <c r="BD264" s="232">
        <f t="shared" si="1333"/>
        <v>0</v>
      </c>
      <c r="BE264" s="233">
        <f t="shared" si="1334"/>
        <v>0</v>
      </c>
      <c r="BF264" s="540"/>
      <c r="BG264" s="536"/>
      <c r="BH264" s="232">
        <f t="shared" si="1335"/>
        <v>0</v>
      </c>
      <c r="BI264" s="233">
        <f t="shared" si="1336"/>
        <v>0</v>
      </c>
      <c r="BJ264" s="232">
        <f t="shared" si="1337"/>
        <v>0</v>
      </c>
      <c r="BK264" s="233">
        <f t="shared" si="1338"/>
        <v>0</v>
      </c>
      <c r="BL264" s="232">
        <f t="shared" si="1339"/>
        <v>0</v>
      </c>
      <c r="BM264" s="233">
        <f t="shared" si="1340"/>
        <v>0</v>
      </c>
      <c r="BN264" s="747">
        <v>193</v>
      </c>
      <c r="BO264" s="738">
        <v>213</v>
      </c>
      <c r="BP264" s="232">
        <f t="shared" si="1341"/>
        <v>0</v>
      </c>
      <c r="BQ264" s="233">
        <f t="shared" si="1342"/>
        <v>0</v>
      </c>
      <c r="BR264" s="804">
        <v>12</v>
      </c>
      <c r="BS264" s="799">
        <v>13</v>
      </c>
      <c r="BT264" s="232">
        <f t="shared" si="1343"/>
        <v>0</v>
      </c>
      <c r="BU264" s="233">
        <f t="shared" si="1344"/>
        <v>0</v>
      </c>
      <c r="BV264" s="542"/>
      <c r="BW264" s="799">
        <v>0</v>
      </c>
      <c r="BX264" s="232">
        <f t="shared" si="1345"/>
        <v>0</v>
      </c>
      <c r="BY264" s="233">
        <f t="shared" si="1346"/>
        <v>0</v>
      </c>
      <c r="BZ264" s="225">
        <f t="shared" si="1347"/>
        <v>205</v>
      </c>
      <c r="CA264" s="233">
        <f t="shared" si="1348"/>
        <v>226</v>
      </c>
      <c r="CB264" s="225">
        <f t="shared" si="1349"/>
        <v>0</v>
      </c>
      <c r="CC264" s="233">
        <f t="shared" si="1350"/>
        <v>0</v>
      </c>
      <c r="CD264" s="399">
        <v>5.59</v>
      </c>
      <c r="CE264" s="399">
        <v>5.32</v>
      </c>
      <c r="CF264" s="232">
        <f t="shared" si="1351"/>
        <v>1078.8699999999999</v>
      </c>
      <c r="CG264" s="233">
        <f t="shared" si="1352"/>
        <v>1133.1600000000001</v>
      </c>
      <c r="CH264" s="399">
        <v>6.79</v>
      </c>
      <c r="CI264" s="399">
        <v>6.38</v>
      </c>
      <c r="CJ264" s="232">
        <f t="shared" si="1353"/>
        <v>81.48</v>
      </c>
      <c r="CK264" s="233">
        <f t="shared" si="1354"/>
        <v>82.94</v>
      </c>
      <c r="CL264" s="543"/>
      <c r="CM264" s="544"/>
      <c r="CN264" s="232">
        <f t="shared" si="1355"/>
        <v>0</v>
      </c>
      <c r="CO264" s="233">
        <f t="shared" si="1356"/>
        <v>0</v>
      </c>
      <c r="CP264" s="232">
        <f t="shared" si="1357"/>
        <v>5.6602439024390243</v>
      </c>
      <c r="CQ264" s="546">
        <f t="shared" si="1358"/>
        <v>5.3809734513274341</v>
      </c>
      <c r="CR264" s="232">
        <f t="shared" si="1359"/>
        <v>1160.3499999999999</v>
      </c>
      <c r="CS264" s="233">
        <f t="shared" si="1360"/>
        <v>1216.1000000000001</v>
      </c>
      <c r="CT264" s="540"/>
      <c r="CU264" s="548"/>
      <c r="CV264" s="232">
        <f t="shared" si="1361"/>
        <v>0</v>
      </c>
      <c r="CW264" s="233">
        <f t="shared" si="1362"/>
        <v>0</v>
      </c>
      <c r="CX264" s="542"/>
      <c r="CY264" s="548"/>
      <c r="CZ264" s="232">
        <f t="shared" si="1363"/>
        <v>0</v>
      </c>
      <c r="DA264" s="233">
        <f t="shared" si="1364"/>
        <v>0</v>
      </c>
      <c r="DB264" s="540"/>
      <c r="DC264" s="548"/>
      <c r="DD264" s="232">
        <f t="shared" si="1365"/>
        <v>0</v>
      </c>
      <c r="DE264" s="233">
        <f t="shared" si="1366"/>
        <v>0</v>
      </c>
      <c r="DF264" s="232">
        <f t="shared" si="1367"/>
        <v>0</v>
      </c>
      <c r="DG264" s="233">
        <f t="shared" si="1368"/>
        <v>0</v>
      </c>
      <c r="DH264" s="232">
        <f t="shared" si="1369"/>
        <v>0</v>
      </c>
      <c r="DI264" s="233">
        <f t="shared" si="1370"/>
        <v>0</v>
      </c>
      <c r="DJ264" s="232">
        <f t="shared" si="1371"/>
        <v>264</v>
      </c>
      <c r="DK264" s="233">
        <f t="shared" si="1372"/>
        <v>320</v>
      </c>
      <c r="DL264" s="232">
        <f t="shared" si="1373"/>
        <v>0</v>
      </c>
      <c r="DM264" s="233">
        <f t="shared" si="1374"/>
        <v>0</v>
      </c>
      <c r="DN264" s="545">
        <f t="shared" si="1375"/>
        <v>5.3479924242424239</v>
      </c>
      <c r="DO264" s="546">
        <f t="shared" si="1376"/>
        <v>5.0938750000000006</v>
      </c>
      <c r="DP264" s="232">
        <f t="shared" si="1377"/>
        <v>1411.87</v>
      </c>
      <c r="DQ264" s="233">
        <f t="shared" si="1378"/>
        <v>1630.0400000000002</v>
      </c>
      <c r="DR264" s="232">
        <f t="shared" si="1379"/>
        <v>0</v>
      </c>
      <c r="DS264" s="233">
        <f t="shared" si="1380"/>
        <v>0</v>
      </c>
      <c r="DT264" s="232">
        <f t="shared" si="1381"/>
        <v>0</v>
      </c>
      <c r="DU264" s="233">
        <f t="shared" si="1382"/>
        <v>0</v>
      </c>
      <c r="DV264" s="747">
        <v>221</v>
      </c>
      <c r="DW264" s="738">
        <v>223</v>
      </c>
      <c r="DX264" s="232">
        <f t="shared" si="1305"/>
        <v>0</v>
      </c>
      <c r="DY264" s="233">
        <f t="shared" si="1306"/>
        <v>0</v>
      </c>
      <c r="DZ264" s="804">
        <v>104</v>
      </c>
      <c r="EA264" s="799">
        <v>69</v>
      </c>
      <c r="EB264" s="232">
        <f t="shared" si="1383"/>
        <v>0</v>
      </c>
      <c r="EC264" s="233">
        <f t="shared" si="1384"/>
        <v>0</v>
      </c>
      <c r="ED264" s="542"/>
      <c r="EE264" s="541"/>
      <c r="EF264" s="232">
        <f t="shared" si="1385"/>
        <v>0</v>
      </c>
      <c r="EG264" s="233">
        <f t="shared" si="1386"/>
        <v>0</v>
      </c>
      <c r="EH264" s="225">
        <f t="shared" si="1387"/>
        <v>325</v>
      </c>
      <c r="EI264" s="233">
        <f t="shared" si="1388"/>
        <v>292</v>
      </c>
      <c r="EJ264" s="225">
        <f t="shared" si="1389"/>
        <v>0</v>
      </c>
      <c r="EK264" s="233">
        <f t="shared" si="1390"/>
        <v>0</v>
      </c>
      <c r="EL264" s="399">
        <v>3.52</v>
      </c>
      <c r="EM264" s="399">
        <v>3.55</v>
      </c>
      <c r="EN264" s="232">
        <f t="shared" si="1391"/>
        <v>777.92</v>
      </c>
      <c r="EO264" s="233">
        <f t="shared" si="1392"/>
        <v>791.65</v>
      </c>
      <c r="EP264" s="399">
        <v>4.58</v>
      </c>
      <c r="EQ264" s="399">
        <v>4.46</v>
      </c>
      <c r="ER264" s="232">
        <f t="shared" si="1393"/>
        <v>476.32</v>
      </c>
      <c r="ES264" s="233">
        <f t="shared" si="1394"/>
        <v>307.74</v>
      </c>
      <c r="ET264" s="543"/>
      <c r="EU264" s="544"/>
      <c r="EV264" s="232">
        <f t="shared" si="1395"/>
        <v>0</v>
      </c>
      <c r="EW264" s="233">
        <f t="shared" si="1396"/>
        <v>0</v>
      </c>
      <c r="EX264" s="545">
        <f t="shared" si="1397"/>
        <v>3.8592</v>
      </c>
      <c r="EY264" s="546">
        <f t="shared" si="1398"/>
        <v>3.7650342465753419</v>
      </c>
      <c r="EZ264" s="232">
        <f t="shared" si="1399"/>
        <v>1254.24</v>
      </c>
      <c r="FA264" s="233">
        <f t="shared" si="1400"/>
        <v>1099.3899999999999</v>
      </c>
      <c r="FB264" s="540"/>
      <c r="FC264" s="548"/>
      <c r="FD264" s="232">
        <f t="shared" si="1401"/>
        <v>0</v>
      </c>
      <c r="FE264" s="233">
        <f t="shared" si="1402"/>
        <v>0</v>
      </c>
      <c r="FF264" s="542"/>
      <c r="FG264" s="548"/>
      <c r="FH264" s="232">
        <f t="shared" si="1403"/>
        <v>0</v>
      </c>
      <c r="FI264" s="233">
        <f t="shared" si="1404"/>
        <v>0</v>
      </c>
      <c r="FJ264" s="540"/>
      <c r="FK264" s="548"/>
      <c r="FL264" s="232">
        <f t="shared" si="1405"/>
        <v>0</v>
      </c>
      <c r="FM264" s="233">
        <f t="shared" si="1406"/>
        <v>0</v>
      </c>
      <c r="FN264" s="232">
        <f t="shared" si="1407"/>
        <v>0</v>
      </c>
      <c r="FO264" s="233">
        <f t="shared" si="1408"/>
        <v>0</v>
      </c>
      <c r="FP264" s="232">
        <f t="shared" si="1409"/>
        <v>0</v>
      </c>
      <c r="FQ264" s="233">
        <f t="shared" si="1410"/>
        <v>0</v>
      </c>
      <c r="FR264" s="761">
        <v>8</v>
      </c>
      <c r="FS264" s="801">
        <v>7</v>
      </c>
      <c r="FT264" s="232">
        <f t="shared" si="1411"/>
        <v>0</v>
      </c>
      <c r="FU264" s="233">
        <f t="shared" si="1412"/>
        <v>0</v>
      </c>
      <c r="FV264" s="537"/>
      <c r="FW264" s="536"/>
      <c r="FX264" s="232">
        <f t="shared" si="1413"/>
        <v>0</v>
      </c>
      <c r="FY264" s="233">
        <f t="shared" si="1414"/>
        <v>0</v>
      </c>
      <c r="FZ264" s="537"/>
      <c r="GA264" s="536"/>
      <c r="GB264" s="232">
        <f t="shared" si="1415"/>
        <v>0</v>
      </c>
      <c r="GC264" s="233">
        <f t="shared" si="1416"/>
        <v>0</v>
      </c>
      <c r="GD264" s="249">
        <f t="shared" si="1417"/>
        <v>464</v>
      </c>
      <c r="GE264" s="233">
        <f t="shared" si="1418"/>
        <v>516</v>
      </c>
      <c r="GF264" s="232">
        <f t="shared" si="1419"/>
        <v>0</v>
      </c>
      <c r="GG264" s="233">
        <f t="shared" si="1420"/>
        <v>0</v>
      </c>
      <c r="GH264" s="232">
        <f t="shared" si="1421"/>
        <v>2074.29</v>
      </c>
      <c r="GI264" s="233">
        <f t="shared" si="1422"/>
        <v>2295.21</v>
      </c>
      <c r="GJ264" s="232" t="str">
        <f t="shared" si="1423"/>
        <v/>
      </c>
      <c r="GK264" s="233" t="str">
        <f t="shared" si="1424"/>
        <v/>
      </c>
      <c r="GL264" s="249">
        <f t="shared" si="1425"/>
        <v>125</v>
      </c>
      <c r="GM264" s="233">
        <f t="shared" si="1426"/>
        <v>96</v>
      </c>
      <c r="GN264" s="232">
        <f t="shared" si="1427"/>
        <v>0</v>
      </c>
      <c r="GO264" s="233">
        <f t="shared" si="1428"/>
        <v>0</v>
      </c>
      <c r="GP264" s="232">
        <f t="shared" si="1429"/>
        <v>591.81999999999994</v>
      </c>
      <c r="GQ264" s="233">
        <f t="shared" si="1430"/>
        <v>434.22</v>
      </c>
      <c r="GR264" s="232">
        <f t="shared" si="1431"/>
        <v>0</v>
      </c>
      <c r="GS264" s="233">
        <f t="shared" si="1432"/>
        <v>0</v>
      </c>
      <c r="GT264" s="249">
        <f t="shared" si="1433"/>
        <v>589</v>
      </c>
      <c r="GU264" s="233">
        <f t="shared" si="1434"/>
        <v>612</v>
      </c>
      <c r="GV264" s="232">
        <f t="shared" si="1435"/>
        <v>0</v>
      </c>
      <c r="GW264" s="233">
        <f t="shared" si="1436"/>
        <v>0</v>
      </c>
      <c r="GX264" s="232">
        <f t="shared" si="1437"/>
        <v>2666.1099999999997</v>
      </c>
      <c r="GY264" s="233">
        <f t="shared" si="1438"/>
        <v>2729.4300000000003</v>
      </c>
      <c r="GZ264" s="232" t="str">
        <f t="shared" si="1439"/>
        <v/>
      </c>
      <c r="HA264" s="233" t="str">
        <f t="shared" si="1440"/>
        <v/>
      </c>
      <c r="HB264" s="249">
        <f t="shared" si="1441"/>
        <v>0</v>
      </c>
      <c r="HC264" s="233">
        <f t="shared" si="1442"/>
        <v>0</v>
      </c>
      <c r="HD264" s="232">
        <f t="shared" si="1443"/>
        <v>0</v>
      </c>
      <c r="HE264" s="233">
        <f t="shared" si="1444"/>
        <v>0</v>
      </c>
      <c r="HF264" s="232" t="str">
        <f t="shared" si="1445"/>
        <v/>
      </c>
      <c r="HG264" s="233" t="str">
        <f t="shared" si="1446"/>
        <v/>
      </c>
      <c r="HH264" s="232" t="str">
        <f t="shared" si="1447"/>
        <v/>
      </c>
      <c r="HI264" s="233" t="str">
        <f t="shared" si="1448"/>
        <v/>
      </c>
      <c r="HJ264" s="249">
        <f t="shared" si="1449"/>
        <v>2666.1099999999997</v>
      </c>
      <c r="HK264" s="233">
        <f t="shared" si="1450"/>
        <v>2729.4300000000003</v>
      </c>
      <c r="HL264" s="232" t="str">
        <f t="shared" si="1451"/>
        <v/>
      </c>
      <c r="HM264" s="232" t="str">
        <f t="shared" si="1452"/>
        <v/>
      </c>
    </row>
    <row r="265" spans="1:221" ht="15">
      <c r="A265" s="530" t="s">
        <v>47</v>
      </c>
      <c r="B265" s="531" t="s">
        <v>1076</v>
      </c>
      <c r="C265" s="532"/>
      <c r="D265" s="533">
        <v>207865</v>
      </c>
      <c r="E265" s="534">
        <v>5</v>
      </c>
      <c r="F265" s="771">
        <v>611</v>
      </c>
      <c r="G265" s="536">
        <v>557</v>
      </c>
      <c r="H265" s="459">
        <v>5</v>
      </c>
      <c r="I265" s="538">
        <v>10</v>
      </c>
      <c r="J265" s="232">
        <f t="shared" si="1156"/>
        <v>606</v>
      </c>
      <c r="K265" s="233">
        <f t="shared" si="1157"/>
        <v>547</v>
      </c>
      <c r="L265" s="539">
        <v>120</v>
      </c>
      <c r="M265" s="539">
        <v>120</v>
      </c>
      <c r="N265" s="232">
        <f t="shared" si="1307"/>
        <v>606</v>
      </c>
      <c r="O265" s="233">
        <f t="shared" si="1308"/>
        <v>547</v>
      </c>
      <c r="P265" s="232">
        <f t="shared" si="1309"/>
        <v>0</v>
      </c>
      <c r="Q265" s="233">
        <f t="shared" si="1310"/>
        <v>0</v>
      </c>
      <c r="R265" s="803">
        <v>96</v>
      </c>
      <c r="S265" s="799">
        <v>98</v>
      </c>
      <c r="T265" s="232">
        <f t="shared" si="1311"/>
        <v>0</v>
      </c>
      <c r="U265" s="233">
        <f t="shared" si="1312"/>
        <v>0</v>
      </c>
      <c r="V265" s="804">
        <v>5</v>
      </c>
      <c r="W265" s="799">
        <v>14</v>
      </c>
      <c r="X265" s="232">
        <f t="shared" si="1313"/>
        <v>0</v>
      </c>
      <c r="Y265" s="233">
        <f t="shared" si="1314"/>
        <v>0</v>
      </c>
      <c r="Z265" s="542"/>
      <c r="AA265" s="541"/>
      <c r="AB265" s="232">
        <f t="shared" si="1315"/>
        <v>0</v>
      </c>
      <c r="AC265" s="233">
        <f t="shared" si="1316"/>
        <v>0</v>
      </c>
      <c r="AD265" s="225">
        <f t="shared" si="1317"/>
        <v>101</v>
      </c>
      <c r="AE265" s="233">
        <f t="shared" si="1318"/>
        <v>112</v>
      </c>
      <c r="AF265" s="225">
        <f t="shared" si="1319"/>
        <v>0</v>
      </c>
      <c r="AG265" s="233">
        <f t="shared" si="1320"/>
        <v>0</v>
      </c>
      <c r="AH265" s="399">
        <v>4.47</v>
      </c>
      <c r="AI265" s="399">
        <v>4.45</v>
      </c>
      <c r="AJ265" s="232">
        <f t="shared" si="1321"/>
        <v>429.12</v>
      </c>
      <c r="AK265" s="233">
        <f t="shared" si="1322"/>
        <v>436.1</v>
      </c>
      <c r="AL265" s="399">
        <v>5</v>
      </c>
      <c r="AM265" s="399">
        <v>2.96</v>
      </c>
      <c r="AN265" s="232">
        <f t="shared" si="1323"/>
        <v>25</v>
      </c>
      <c r="AO265" s="233">
        <f t="shared" si="1324"/>
        <v>41.44</v>
      </c>
      <c r="AP265" s="543"/>
      <c r="AQ265" s="544"/>
      <c r="AR265" s="232">
        <f t="shared" si="1325"/>
        <v>0</v>
      </c>
      <c r="AS265" s="233">
        <f t="shared" si="1326"/>
        <v>0</v>
      </c>
      <c r="AT265" s="545">
        <f t="shared" si="1327"/>
        <v>4.4962376237623767</v>
      </c>
      <c r="AU265" s="546">
        <f t="shared" si="1328"/>
        <v>4.2637499999999999</v>
      </c>
      <c r="AV265" s="232">
        <f t="shared" si="1329"/>
        <v>454.12000000000006</v>
      </c>
      <c r="AW265" s="233">
        <f t="shared" si="1330"/>
        <v>477.53999999999996</v>
      </c>
      <c r="AX265" s="547"/>
      <c r="AY265" s="548"/>
      <c r="AZ265" s="232">
        <f t="shared" si="1331"/>
        <v>0</v>
      </c>
      <c r="BA265" s="233">
        <f t="shared" si="1332"/>
        <v>0</v>
      </c>
      <c r="BB265" s="542"/>
      <c r="BC265" s="548"/>
      <c r="BD265" s="232">
        <f t="shared" si="1333"/>
        <v>0</v>
      </c>
      <c r="BE265" s="233">
        <f t="shared" si="1334"/>
        <v>0</v>
      </c>
      <c r="BF265" s="540"/>
      <c r="BG265" s="536"/>
      <c r="BH265" s="232">
        <f t="shared" si="1335"/>
        <v>0</v>
      </c>
      <c r="BI265" s="233">
        <f t="shared" si="1336"/>
        <v>0</v>
      </c>
      <c r="BJ265" s="232">
        <f t="shared" si="1337"/>
        <v>0</v>
      </c>
      <c r="BK265" s="233">
        <f t="shared" si="1338"/>
        <v>0</v>
      </c>
      <c r="BL265" s="232">
        <f t="shared" si="1339"/>
        <v>0</v>
      </c>
      <c r="BM265" s="233">
        <f t="shared" si="1340"/>
        <v>0</v>
      </c>
      <c r="BN265" s="747">
        <v>251</v>
      </c>
      <c r="BO265" s="738">
        <v>204</v>
      </c>
      <c r="BP265" s="232">
        <f t="shared" si="1341"/>
        <v>0</v>
      </c>
      <c r="BQ265" s="233">
        <f t="shared" si="1342"/>
        <v>0</v>
      </c>
      <c r="BR265" s="804">
        <v>11</v>
      </c>
      <c r="BS265" s="799">
        <v>14</v>
      </c>
      <c r="BT265" s="232">
        <f t="shared" si="1343"/>
        <v>0</v>
      </c>
      <c r="BU265" s="233">
        <f t="shared" si="1344"/>
        <v>0</v>
      </c>
      <c r="BV265" s="542"/>
      <c r="BW265" s="799">
        <v>0</v>
      </c>
      <c r="BX265" s="232">
        <f t="shared" si="1345"/>
        <v>0</v>
      </c>
      <c r="BY265" s="233">
        <f t="shared" si="1346"/>
        <v>0</v>
      </c>
      <c r="BZ265" s="225">
        <f t="shared" si="1347"/>
        <v>262</v>
      </c>
      <c r="CA265" s="233">
        <f t="shared" si="1348"/>
        <v>218</v>
      </c>
      <c r="CB265" s="225">
        <f t="shared" si="1349"/>
        <v>0</v>
      </c>
      <c r="CC265" s="233">
        <f t="shared" si="1350"/>
        <v>0</v>
      </c>
      <c r="CD265" s="399">
        <v>5.38</v>
      </c>
      <c r="CE265" s="399">
        <v>5.53</v>
      </c>
      <c r="CF265" s="232">
        <f t="shared" si="1351"/>
        <v>1350.3799999999999</v>
      </c>
      <c r="CG265" s="233">
        <f t="shared" si="1352"/>
        <v>1128.1200000000001</v>
      </c>
      <c r="CH265" s="399">
        <v>7.23</v>
      </c>
      <c r="CI265" s="399">
        <v>7.11</v>
      </c>
      <c r="CJ265" s="232">
        <f t="shared" si="1353"/>
        <v>79.53</v>
      </c>
      <c r="CK265" s="233">
        <f t="shared" si="1354"/>
        <v>99.54</v>
      </c>
      <c r="CL265" s="543"/>
      <c r="CM265" s="544"/>
      <c r="CN265" s="232">
        <f t="shared" si="1355"/>
        <v>0</v>
      </c>
      <c r="CO265" s="233">
        <f t="shared" si="1356"/>
        <v>0</v>
      </c>
      <c r="CP265" s="232">
        <f t="shared" si="1357"/>
        <v>5.4576717557251904</v>
      </c>
      <c r="CQ265" s="546">
        <f t="shared" si="1358"/>
        <v>5.6314678899082571</v>
      </c>
      <c r="CR265" s="232">
        <f t="shared" si="1359"/>
        <v>1429.9099999999999</v>
      </c>
      <c r="CS265" s="233">
        <f t="shared" si="1360"/>
        <v>1227.6600000000001</v>
      </c>
      <c r="CT265" s="540"/>
      <c r="CU265" s="548"/>
      <c r="CV265" s="232">
        <f t="shared" si="1361"/>
        <v>0</v>
      </c>
      <c r="CW265" s="233">
        <f t="shared" si="1362"/>
        <v>0</v>
      </c>
      <c r="CX265" s="542"/>
      <c r="CY265" s="548"/>
      <c r="CZ265" s="232">
        <f t="shared" si="1363"/>
        <v>0</v>
      </c>
      <c r="DA265" s="233">
        <f t="shared" si="1364"/>
        <v>0</v>
      </c>
      <c r="DB265" s="540"/>
      <c r="DC265" s="548"/>
      <c r="DD265" s="232">
        <f t="shared" si="1365"/>
        <v>0</v>
      </c>
      <c r="DE265" s="233">
        <f t="shared" si="1366"/>
        <v>0</v>
      </c>
      <c r="DF265" s="232">
        <f t="shared" si="1367"/>
        <v>0</v>
      </c>
      <c r="DG265" s="233">
        <f t="shared" si="1368"/>
        <v>0</v>
      </c>
      <c r="DH265" s="232">
        <f t="shared" si="1369"/>
        <v>0</v>
      </c>
      <c r="DI265" s="233">
        <f t="shared" si="1370"/>
        <v>0</v>
      </c>
      <c r="DJ265" s="232">
        <f t="shared" si="1371"/>
        <v>363</v>
      </c>
      <c r="DK265" s="233">
        <f t="shared" si="1372"/>
        <v>330</v>
      </c>
      <c r="DL265" s="232">
        <f t="shared" si="1373"/>
        <v>0</v>
      </c>
      <c r="DM265" s="233">
        <f t="shared" si="1374"/>
        <v>0</v>
      </c>
      <c r="DN265" s="545">
        <f t="shared" si="1375"/>
        <v>5.190165289256198</v>
      </c>
      <c r="DO265" s="546">
        <f t="shared" si="1376"/>
        <v>5.167272727272727</v>
      </c>
      <c r="DP265" s="232">
        <f t="shared" si="1377"/>
        <v>1884.03</v>
      </c>
      <c r="DQ265" s="233">
        <f t="shared" si="1378"/>
        <v>1705.1999999999998</v>
      </c>
      <c r="DR265" s="232">
        <f t="shared" si="1379"/>
        <v>0</v>
      </c>
      <c r="DS265" s="233">
        <f t="shared" si="1380"/>
        <v>0</v>
      </c>
      <c r="DT265" s="232">
        <f t="shared" si="1381"/>
        <v>0</v>
      </c>
      <c r="DU265" s="233">
        <f t="shared" si="1382"/>
        <v>0</v>
      </c>
      <c r="DV265" s="747">
        <v>171</v>
      </c>
      <c r="DW265" s="738">
        <v>156</v>
      </c>
      <c r="DX265" s="232">
        <f t="shared" si="1305"/>
        <v>0</v>
      </c>
      <c r="DY265" s="233">
        <f t="shared" si="1306"/>
        <v>0</v>
      </c>
      <c r="DZ265" s="804">
        <v>72</v>
      </c>
      <c r="EA265" s="799">
        <v>60</v>
      </c>
      <c r="EB265" s="232">
        <f t="shared" si="1383"/>
        <v>0</v>
      </c>
      <c r="EC265" s="233">
        <f t="shared" si="1384"/>
        <v>0</v>
      </c>
      <c r="ED265" s="542"/>
      <c r="EE265" s="541"/>
      <c r="EF265" s="232">
        <f t="shared" si="1385"/>
        <v>0</v>
      </c>
      <c r="EG265" s="233">
        <f t="shared" si="1386"/>
        <v>0</v>
      </c>
      <c r="EH265" s="225">
        <f t="shared" si="1387"/>
        <v>243</v>
      </c>
      <c r="EI265" s="233">
        <f t="shared" si="1388"/>
        <v>216</v>
      </c>
      <c r="EJ265" s="225">
        <f t="shared" si="1389"/>
        <v>0</v>
      </c>
      <c r="EK265" s="233">
        <f t="shared" si="1390"/>
        <v>0</v>
      </c>
      <c r="EL265" s="399">
        <v>3.57</v>
      </c>
      <c r="EM265" s="399">
        <v>3.85</v>
      </c>
      <c r="EN265" s="232">
        <f t="shared" si="1391"/>
        <v>610.47</v>
      </c>
      <c r="EO265" s="233">
        <f t="shared" si="1392"/>
        <v>600.6</v>
      </c>
      <c r="EP265" s="399">
        <v>4.47</v>
      </c>
      <c r="EQ265" s="399">
        <v>4.63</v>
      </c>
      <c r="ER265" s="232">
        <f t="shared" si="1393"/>
        <v>321.83999999999997</v>
      </c>
      <c r="ES265" s="233">
        <f t="shared" si="1394"/>
        <v>277.8</v>
      </c>
      <c r="ET265" s="543"/>
      <c r="EU265" s="544"/>
      <c r="EV265" s="232">
        <f t="shared" si="1395"/>
        <v>0</v>
      </c>
      <c r="EW265" s="233">
        <f t="shared" si="1396"/>
        <v>0</v>
      </c>
      <c r="EX265" s="545">
        <f t="shared" si="1397"/>
        <v>3.8366666666666664</v>
      </c>
      <c r="EY265" s="546">
        <f t="shared" si="1398"/>
        <v>4.0666666666666673</v>
      </c>
      <c r="EZ265" s="232">
        <f t="shared" si="1399"/>
        <v>932.31</v>
      </c>
      <c r="FA265" s="233">
        <f t="shared" si="1400"/>
        <v>878.40000000000009</v>
      </c>
      <c r="FB265" s="540"/>
      <c r="FC265" s="548"/>
      <c r="FD265" s="232">
        <f t="shared" si="1401"/>
        <v>0</v>
      </c>
      <c r="FE265" s="233">
        <f t="shared" si="1402"/>
        <v>0</v>
      </c>
      <c r="FF265" s="542"/>
      <c r="FG265" s="548"/>
      <c r="FH265" s="232">
        <f t="shared" si="1403"/>
        <v>0</v>
      </c>
      <c r="FI265" s="233">
        <f t="shared" si="1404"/>
        <v>0</v>
      </c>
      <c r="FJ265" s="540"/>
      <c r="FK265" s="548"/>
      <c r="FL265" s="232">
        <f t="shared" si="1405"/>
        <v>0</v>
      </c>
      <c r="FM265" s="233">
        <f t="shared" si="1406"/>
        <v>0</v>
      </c>
      <c r="FN265" s="232">
        <f t="shared" si="1407"/>
        <v>0</v>
      </c>
      <c r="FO265" s="233">
        <f t="shared" si="1408"/>
        <v>0</v>
      </c>
      <c r="FP265" s="232">
        <f t="shared" si="1409"/>
        <v>0</v>
      </c>
      <c r="FQ265" s="233">
        <f t="shared" si="1410"/>
        <v>0</v>
      </c>
      <c r="FR265" s="761"/>
      <c r="FS265" s="801">
        <v>1</v>
      </c>
      <c r="FT265" s="232">
        <f t="shared" si="1411"/>
        <v>0</v>
      </c>
      <c r="FU265" s="233">
        <f t="shared" si="1412"/>
        <v>0</v>
      </c>
      <c r="FV265" s="537"/>
      <c r="FW265" s="536"/>
      <c r="FX265" s="232">
        <f t="shared" si="1413"/>
        <v>0</v>
      </c>
      <c r="FY265" s="233">
        <f t="shared" si="1414"/>
        <v>0</v>
      </c>
      <c r="FZ265" s="537"/>
      <c r="GA265" s="536"/>
      <c r="GB265" s="232">
        <f t="shared" si="1415"/>
        <v>0</v>
      </c>
      <c r="GC265" s="233">
        <f t="shared" si="1416"/>
        <v>0</v>
      </c>
      <c r="GD265" s="249">
        <f t="shared" si="1417"/>
        <v>518</v>
      </c>
      <c r="GE265" s="233">
        <f t="shared" si="1418"/>
        <v>458</v>
      </c>
      <c r="GF265" s="232">
        <f t="shared" si="1419"/>
        <v>0</v>
      </c>
      <c r="GG265" s="233">
        <f t="shared" si="1420"/>
        <v>0</v>
      </c>
      <c r="GH265" s="232">
        <f t="shared" si="1421"/>
        <v>2389.9700000000003</v>
      </c>
      <c r="GI265" s="233">
        <f t="shared" si="1422"/>
        <v>2164.8200000000002</v>
      </c>
      <c r="GJ265" s="232" t="str">
        <f t="shared" si="1423"/>
        <v/>
      </c>
      <c r="GK265" s="233" t="str">
        <f t="shared" si="1424"/>
        <v/>
      </c>
      <c r="GL265" s="249">
        <f t="shared" si="1425"/>
        <v>88</v>
      </c>
      <c r="GM265" s="233">
        <f t="shared" si="1426"/>
        <v>88</v>
      </c>
      <c r="GN265" s="232">
        <f t="shared" si="1427"/>
        <v>0</v>
      </c>
      <c r="GO265" s="233">
        <f t="shared" si="1428"/>
        <v>0</v>
      </c>
      <c r="GP265" s="232">
        <f t="shared" si="1429"/>
        <v>426.37</v>
      </c>
      <c r="GQ265" s="233">
        <f t="shared" si="1430"/>
        <v>418.78000000000003</v>
      </c>
      <c r="GR265" s="232">
        <f t="shared" si="1431"/>
        <v>0</v>
      </c>
      <c r="GS265" s="233">
        <f t="shared" si="1432"/>
        <v>0</v>
      </c>
      <c r="GT265" s="249">
        <f t="shared" si="1433"/>
        <v>606</v>
      </c>
      <c r="GU265" s="233">
        <f t="shared" si="1434"/>
        <v>546</v>
      </c>
      <c r="GV265" s="232">
        <f t="shared" si="1435"/>
        <v>0</v>
      </c>
      <c r="GW265" s="233">
        <f t="shared" si="1436"/>
        <v>0</v>
      </c>
      <c r="GX265" s="232">
        <f t="shared" si="1437"/>
        <v>2816.34</v>
      </c>
      <c r="GY265" s="233">
        <f t="shared" si="1438"/>
        <v>2583.6000000000004</v>
      </c>
      <c r="GZ265" s="232" t="str">
        <f t="shared" si="1439"/>
        <v/>
      </c>
      <c r="HA265" s="233" t="str">
        <f t="shared" si="1440"/>
        <v/>
      </c>
      <c r="HB265" s="249">
        <f t="shared" si="1441"/>
        <v>0</v>
      </c>
      <c r="HC265" s="233">
        <f t="shared" si="1442"/>
        <v>0</v>
      </c>
      <c r="HD265" s="232">
        <f t="shared" si="1443"/>
        <v>0</v>
      </c>
      <c r="HE265" s="233">
        <f t="shared" si="1444"/>
        <v>0</v>
      </c>
      <c r="HF265" s="232" t="str">
        <f t="shared" si="1445"/>
        <v/>
      </c>
      <c r="HG265" s="233" t="str">
        <f t="shared" si="1446"/>
        <v/>
      </c>
      <c r="HH265" s="232" t="str">
        <f t="shared" si="1447"/>
        <v/>
      </c>
      <c r="HI265" s="233" t="str">
        <f t="shared" si="1448"/>
        <v/>
      </c>
      <c r="HJ265" s="249">
        <f t="shared" si="1449"/>
        <v>2816.34</v>
      </c>
      <c r="HK265" s="233">
        <f t="shared" si="1450"/>
        <v>2583.6</v>
      </c>
      <c r="HL265" s="232" t="str">
        <f t="shared" si="1451"/>
        <v/>
      </c>
      <c r="HM265" s="232" t="str">
        <f t="shared" si="1452"/>
        <v/>
      </c>
    </row>
    <row r="266" spans="1:221" ht="15">
      <c r="A266" s="530" t="s">
        <v>47</v>
      </c>
      <c r="B266" s="531" t="s">
        <v>1077</v>
      </c>
      <c r="C266" s="532"/>
      <c r="D266" s="533">
        <v>207351</v>
      </c>
      <c r="E266" s="534">
        <v>6</v>
      </c>
      <c r="F266" s="771">
        <v>169</v>
      </c>
      <c r="G266" s="536">
        <v>205</v>
      </c>
      <c r="H266" s="459">
        <v>2</v>
      </c>
      <c r="I266" s="538">
        <v>11</v>
      </c>
      <c r="J266" s="232">
        <f t="shared" si="1156"/>
        <v>167</v>
      </c>
      <c r="K266" s="233">
        <f t="shared" si="1157"/>
        <v>194</v>
      </c>
      <c r="L266" s="539">
        <v>120</v>
      </c>
      <c r="M266" s="539">
        <v>120</v>
      </c>
      <c r="N266" s="232">
        <f t="shared" si="1307"/>
        <v>167</v>
      </c>
      <c r="O266" s="233">
        <f t="shared" si="1308"/>
        <v>194</v>
      </c>
      <c r="P266" s="232">
        <f t="shared" si="1309"/>
        <v>0</v>
      </c>
      <c r="Q266" s="233">
        <f t="shared" si="1310"/>
        <v>0</v>
      </c>
      <c r="R266" s="803">
        <v>7</v>
      </c>
      <c r="S266" s="799">
        <v>7</v>
      </c>
      <c r="T266" s="232">
        <f t="shared" si="1311"/>
        <v>0</v>
      </c>
      <c r="U266" s="233">
        <f t="shared" si="1312"/>
        <v>0</v>
      </c>
      <c r="V266" s="804">
        <v>2</v>
      </c>
      <c r="W266" s="799">
        <v>3</v>
      </c>
      <c r="X266" s="232">
        <f t="shared" si="1313"/>
        <v>0</v>
      </c>
      <c r="Y266" s="233">
        <f t="shared" si="1314"/>
        <v>0</v>
      </c>
      <c r="Z266" s="542"/>
      <c r="AA266" s="541"/>
      <c r="AB266" s="232">
        <f t="shared" si="1315"/>
        <v>0</v>
      </c>
      <c r="AC266" s="233">
        <f t="shared" si="1316"/>
        <v>0</v>
      </c>
      <c r="AD266" s="225">
        <f t="shared" si="1317"/>
        <v>9</v>
      </c>
      <c r="AE266" s="233">
        <f t="shared" si="1318"/>
        <v>10</v>
      </c>
      <c r="AF266" s="225">
        <f t="shared" si="1319"/>
        <v>0</v>
      </c>
      <c r="AG266" s="233">
        <f t="shared" si="1320"/>
        <v>0</v>
      </c>
      <c r="AH266" s="399">
        <v>3.64</v>
      </c>
      <c r="AI266" s="399">
        <v>4.71</v>
      </c>
      <c r="AJ266" s="232">
        <f t="shared" si="1321"/>
        <v>25.48</v>
      </c>
      <c r="AK266" s="233">
        <f t="shared" si="1322"/>
        <v>32.97</v>
      </c>
      <c r="AL266" s="399">
        <v>4</v>
      </c>
      <c r="AM266" s="399">
        <v>3.17</v>
      </c>
      <c r="AN266" s="232">
        <f t="shared" si="1323"/>
        <v>8</v>
      </c>
      <c r="AO266" s="233">
        <f t="shared" si="1324"/>
        <v>9.51</v>
      </c>
      <c r="AP266" s="543"/>
      <c r="AQ266" s="544"/>
      <c r="AR266" s="232">
        <f t="shared" si="1325"/>
        <v>0</v>
      </c>
      <c r="AS266" s="233">
        <f t="shared" si="1326"/>
        <v>0</v>
      </c>
      <c r="AT266" s="545">
        <f t="shared" si="1327"/>
        <v>3.7200000000000006</v>
      </c>
      <c r="AU266" s="546">
        <f t="shared" si="1328"/>
        <v>4.2479999999999993</v>
      </c>
      <c r="AV266" s="232">
        <f t="shared" si="1329"/>
        <v>33.480000000000004</v>
      </c>
      <c r="AW266" s="233">
        <f t="shared" si="1330"/>
        <v>42.47999999999999</v>
      </c>
      <c r="AX266" s="547"/>
      <c r="AY266" s="548"/>
      <c r="AZ266" s="232">
        <f t="shared" si="1331"/>
        <v>0</v>
      </c>
      <c r="BA266" s="233">
        <f t="shared" si="1332"/>
        <v>0</v>
      </c>
      <c r="BB266" s="542"/>
      <c r="BC266" s="548"/>
      <c r="BD266" s="232">
        <f t="shared" si="1333"/>
        <v>0</v>
      </c>
      <c r="BE266" s="233">
        <f t="shared" si="1334"/>
        <v>0</v>
      </c>
      <c r="BF266" s="540"/>
      <c r="BG266" s="536"/>
      <c r="BH266" s="232">
        <f t="shared" si="1335"/>
        <v>0</v>
      </c>
      <c r="BI266" s="233">
        <f t="shared" si="1336"/>
        <v>0</v>
      </c>
      <c r="BJ266" s="232">
        <f t="shared" si="1337"/>
        <v>0</v>
      </c>
      <c r="BK266" s="233">
        <f t="shared" si="1338"/>
        <v>0</v>
      </c>
      <c r="BL266" s="232">
        <f t="shared" si="1339"/>
        <v>0</v>
      </c>
      <c r="BM266" s="233">
        <f t="shared" si="1340"/>
        <v>0</v>
      </c>
      <c r="BN266" s="747">
        <v>57</v>
      </c>
      <c r="BO266" s="738">
        <v>49</v>
      </c>
      <c r="BP266" s="232">
        <f t="shared" si="1341"/>
        <v>0</v>
      </c>
      <c r="BQ266" s="233">
        <f t="shared" si="1342"/>
        <v>0</v>
      </c>
      <c r="BR266" s="804">
        <v>4</v>
      </c>
      <c r="BS266" s="799">
        <v>8</v>
      </c>
      <c r="BT266" s="232">
        <f t="shared" si="1343"/>
        <v>0</v>
      </c>
      <c r="BU266" s="233">
        <f t="shared" si="1344"/>
        <v>0</v>
      </c>
      <c r="BV266" s="542"/>
      <c r="BW266" s="799">
        <v>1</v>
      </c>
      <c r="BX266" s="232">
        <f t="shared" si="1345"/>
        <v>0</v>
      </c>
      <c r="BY266" s="233">
        <f t="shared" si="1346"/>
        <v>0</v>
      </c>
      <c r="BZ266" s="225">
        <f t="shared" si="1347"/>
        <v>61</v>
      </c>
      <c r="CA266" s="233">
        <f t="shared" si="1348"/>
        <v>58</v>
      </c>
      <c r="CB266" s="225">
        <f t="shared" si="1349"/>
        <v>0</v>
      </c>
      <c r="CC266" s="233">
        <f t="shared" si="1350"/>
        <v>0</v>
      </c>
      <c r="CD266" s="399">
        <v>5.53</v>
      </c>
      <c r="CE266" s="399">
        <v>5.32</v>
      </c>
      <c r="CF266" s="232">
        <f t="shared" si="1351"/>
        <v>315.21000000000004</v>
      </c>
      <c r="CG266" s="233">
        <f t="shared" si="1352"/>
        <v>260.68</v>
      </c>
      <c r="CH266" s="399">
        <v>3.75</v>
      </c>
      <c r="CI266" s="399">
        <v>6.06</v>
      </c>
      <c r="CJ266" s="232">
        <f t="shared" si="1353"/>
        <v>15</v>
      </c>
      <c r="CK266" s="233">
        <f t="shared" si="1354"/>
        <v>48.48</v>
      </c>
      <c r="CL266" s="543"/>
      <c r="CM266" s="544"/>
      <c r="CN266" s="232">
        <f t="shared" si="1355"/>
        <v>0</v>
      </c>
      <c r="CO266" s="233">
        <f t="shared" si="1356"/>
        <v>0</v>
      </c>
      <c r="CP266" s="232">
        <f t="shared" si="1357"/>
        <v>5.4132786885245912</v>
      </c>
      <c r="CQ266" s="546">
        <f t="shared" si="1358"/>
        <v>5.3303448275862078</v>
      </c>
      <c r="CR266" s="232">
        <f t="shared" si="1359"/>
        <v>330.21000000000004</v>
      </c>
      <c r="CS266" s="233">
        <f t="shared" si="1360"/>
        <v>309.16000000000003</v>
      </c>
      <c r="CT266" s="540"/>
      <c r="CU266" s="548"/>
      <c r="CV266" s="232">
        <f t="shared" si="1361"/>
        <v>0</v>
      </c>
      <c r="CW266" s="233">
        <f t="shared" si="1362"/>
        <v>0</v>
      </c>
      <c r="CX266" s="542"/>
      <c r="CY266" s="548"/>
      <c r="CZ266" s="232">
        <f t="shared" si="1363"/>
        <v>0</v>
      </c>
      <c r="DA266" s="233">
        <f t="shared" si="1364"/>
        <v>0</v>
      </c>
      <c r="DB266" s="540"/>
      <c r="DC266" s="548"/>
      <c r="DD266" s="232">
        <f t="shared" si="1365"/>
        <v>0</v>
      </c>
      <c r="DE266" s="233">
        <f t="shared" si="1366"/>
        <v>0</v>
      </c>
      <c r="DF266" s="232">
        <f t="shared" si="1367"/>
        <v>0</v>
      </c>
      <c r="DG266" s="233">
        <f t="shared" si="1368"/>
        <v>0</v>
      </c>
      <c r="DH266" s="232">
        <f t="shared" si="1369"/>
        <v>0</v>
      </c>
      <c r="DI266" s="233">
        <f t="shared" si="1370"/>
        <v>0</v>
      </c>
      <c r="DJ266" s="232">
        <f t="shared" si="1371"/>
        <v>70</v>
      </c>
      <c r="DK266" s="233">
        <f t="shared" si="1372"/>
        <v>68</v>
      </c>
      <c r="DL266" s="232">
        <f t="shared" si="1373"/>
        <v>0</v>
      </c>
      <c r="DM266" s="233">
        <f t="shared" si="1374"/>
        <v>0</v>
      </c>
      <c r="DN266" s="545">
        <f t="shared" si="1375"/>
        <v>5.1955714285714292</v>
      </c>
      <c r="DO266" s="546">
        <f t="shared" si="1376"/>
        <v>5.171176470588235</v>
      </c>
      <c r="DP266" s="232">
        <f t="shared" si="1377"/>
        <v>363.69000000000005</v>
      </c>
      <c r="DQ266" s="233">
        <f t="shared" si="1378"/>
        <v>351.64</v>
      </c>
      <c r="DR266" s="232">
        <f t="shared" si="1379"/>
        <v>0</v>
      </c>
      <c r="DS266" s="233">
        <f t="shared" si="1380"/>
        <v>0</v>
      </c>
      <c r="DT266" s="232">
        <f t="shared" si="1381"/>
        <v>0</v>
      </c>
      <c r="DU266" s="233">
        <f t="shared" si="1382"/>
        <v>0</v>
      </c>
      <c r="DV266" s="747">
        <v>78</v>
      </c>
      <c r="DW266" s="738">
        <v>104</v>
      </c>
      <c r="DX266" s="232">
        <f t="shared" si="1305"/>
        <v>0</v>
      </c>
      <c r="DY266" s="233">
        <f t="shared" si="1306"/>
        <v>0</v>
      </c>
      <c r="DZ266" s="804">
        <v>18</v>
      </c>
      <c r="EA266" s="799">
        <v>21</v>
      </c>
      <c r="EB266" s="232">
        <f t="shared" si="1383"/>
        <v>0</v>
      </c>
      <c r="EC266" s="233">
        <f t="shared" si="1384"/>
        <v>0</v>
      </c>
      <c r="ED266" s="542"/>
      <c r="EE266" s="541"/>
      <c r="EF266" s="232">
        <f t="shared" si="1385"/>
        <v>0</v>
      </c>
      <c r="EG266" s="233">
        <f t="shared" si="1386"/>
        <v>0</v>
      </c>
      <c r="EH266" s="225">
        <f t="shared" si="1387"/>
        <v>96</v>
      </c>
      <c r="EI266" s="233">
        <f t="shared" si="1388"/>
        <v>125</v>
      </c>
      <c r="EJ266" s="225">
        <f t="shared" si="1389"/>
        <v>0</v>
      </c>
      <c r="EK266" s="233">
        <f t="shared" si="1390"/>
        <v>0</v>
      </c>
      <c r="EL266" s="399">
        <v>3.02</v>
      </c>
      <c r="EM266" s="399">
        <v>3.33</v>
      </c>
      <c r="EN266" s="232">
        <f t="shared" si="1391"/>
        <v>235.56</v>
      </c>
      <c r="EO266" s="233">
        <f t="shared" si="1392"/>
        <v>346.32</v>
      </c>
      <c r="EP266" s="399">
        <v>4.1900000000000004</v>
      </c>
      <c r="EQ266" s="399">
        <v>4.4800000000000004</v>
      </c>
      <c r="ER266" s="232">
        <f t="shared" si="1393"/>
        <v>75.42</v>
      </c>
      <c r="ES266" s="233">
        <f t="shared" si="1394"/>
        <v>94.080000000000013</v>
      </c>
      <c r="ET266" s="543"/>
      <c r="EU266" s="544"/>
      <c r="EV266" s="232">
        <f t="shared" si="1395"/>
        <v>0</v>
      </c>
      <c r="EW266" s="233">
        <f t="shared" si="1396"/>
        <v>0</v>
      </c>
      <c r="EX266" s="545">
        <f t="shared" si="1397"/>
        <v>3.2393750000000003</v>
      </c>
      <c r="EY266" s="546">
        <f t="shared" si="1398"/>
        <v>3.5231999999999997</v>
      </c>
      <c r="EZ266" s="232">
        <f t="shared" si="1399"/>
        <v>310.98</v>
      </c>
      <c r="FA266" s="233">
        <f t="shared" si="1400"/>
        <v>440.4</v>
      </c>
      <c r="FB266" s="540"/>
      <c r="FC266" s="548"/>
      <c r="FD266" s="232">
        <f t="shared" si="1401"/>
        <v>0</v>
      </c>
      <c r="FE266" s="233">
        <f t="shared" si="1402"/>
        <v>0</v>
      </c>
      <c r="FF266" s="542"/>
      <c r="FG266" s="548"/>
      <c r="FH266" s="232">
        <f t="shared" si="1403"/>
        <v>0</v>
      </c>
      <c r="FI266" s="233">
        <f t="shared" si="1404"/>
        <v>0</v>
      </c>
      <c r="FJ266" s="540"/>
      <c r="FK266" s="548"/>
      <c r="FL266" s="232">
        <f t="shared" si="1405"/>
        <v>0</v>
      </c>
      <c r="FM266" s="233">
        <f t="shared" si="1406"/>
        <v>0</v>
      </c>
      <c r="FN266" s="232">
        <f t="shared" si="1407"/>
        <v>0</v>
      </c>
      <c r="FO266" s="233">
        <f t="shared" si="1408"/>
        <v>0</v>
      </c>
      <c r="FP266" s="232">
        <f t="shared" si="1409"/>
        <v>0</v>
      </c>
      <c r="FQ266" s="233">
        <f t="shared" si="1410"/>
        <v>0</v>
      </c>
      <c r="FR266" s="761">
        <v>1</v>
      </c>
      <c r="FS266" s="801">
        <v>1</v>
      </c>
      <c r="FT266" s="232">
        <f t="shared" si="1411"/>
        <v>0</v>
      </c>
      <c r="FU266" s="233">
        <f t="shared" si="1412"/>
        <v>0</v>
      </c>
      <c r="FV266" s="537"/>
      <c r="FW266" s="536"/>
      <c r="FX266" s="232">
        <f t="shared" si="1413"/>
        <v>0</v>
      </c>
      <c r="FY266" s="233">
        <f t="shared" si="1414"/>
        <v>0</v>
      </c>
      <c r="FZ266" s="537"/>
      <c r="GA266" s="536"/>
      <c r="GB266" s="232">
        <f t="shared" si="1415"/>
        <v>0</v>
      </c>
      <c r="GC266" s="233">
        <f t="shared" si="1416"/>
        <v>0</v>
      </c>
      <c r="GD266" s="249">
        <f t="shared" si="1417"/>
        <v>142</v>
      </c>
      <c r="GE266" s="233">
        <f t="shared" si="1418"/>
        <v>160</v>
      </c>
      <c r="GF266" s="232">
        <f t="shared" si="1419"/>
        <v>0</v>
      </c>
      <c r="GG266" s="233">
        <f t="shared" si="1420"/>
        <v>0</v>
      </c>
      <c r="GH266" s="232">
        <f t="shared" si="1421"/>
        <v>576.25</v>
      </c>
      <c r="GI266" s="233">
        <f t="shared" si="1422"/>
        <v>639.97</v>
      </c>
      <c r="GJ266" s="232" t="str">
        <f t="shared" si="1423"/>
        <v/>
      </c>
      <c r="GK266" s="233" t="str">
        <f t="shared" si="1424"/>
        <v/>
      </c>
      <c r="GL266" s="249">
        <f t="shared" si="1425"/>
        <v>24</v>
      </c>
      <c r="GM266" s="233">
        <f t="shared" si="1426"/>
        <v>32</v>
      </c>
      <c r="GN266" s="232">
        <f t="shared" si="1427"/>
        <v>0</v>
      </c>
      <c r="GO266" s="233">
        <f t="shared" si="1428"/>
        <v>0</v>
      </c>
      <c r="GP266" s="232">
        <f t="shared" si="1429"/>
        <v>98.42</v>
      </c>
      <c r="GQ266" s="233">
        <f t="shared" si="1430"/>
        <v>152.07</v>
      </c>
      <c r="GR266" s="232">
        <f t="shared" si="1431"/>
        <v>0</v>
      </c>
      <c r="GS266" s="233">
        <f t="shared" si="1432"/>
        <v>0</v>
      </c>
      <c r="GT266" s="249">
        <f t="shared" si="1433"/>
        <v>166</v>
      </c>
      <c r="GU266" s="233">
        <f t="shared" si="1434"/>
        <v>192</v>
      </c>
      <c r="GV266" s="232">
        <f t="shared" si="1435"/>
        <v>0</v>
      </c>
      <c r="GW266" s="233">
        <f t="shared" si="1436"/>
        <v>0</v>
      </c>
      <c r="GX266" s="232">
        <f t="shared" si="1437"/>
        <v>674.67</v>
      </c>
      <c r="GY266" s="233">
        <f t="shared" si="1438"/>
        <v>792.04</v>
      </c>
      <c r="GZ266" s="232" t="str">
        <f t="shared" si="1439"/>
        <v/>
      </c>
      <c r="HA266" s="233" t="str">
        <f t="shared" si="1440"/>
        <v/>
      </c>
      <c r="HB266" s="249">
        <f t="shared" si="1441"/>
        <v>0</v>
      </c>
      <c r="HC266" s="233">
        <f t="shared" si="1442"/>
        <v>1</v>
      </c>
      <c r="HD266" s="232">
        <f t="shared" si="1443"/>
        <v>0</v>
      </c>
      <c r="HE266" s="233">
        <f t="shared" si="1444"/>
        <v>0</v>
      </c>
      <c r="HF266" s="232" t="str">
        <f t="shared" si="1445"/>
        <v/>
      </c>
      <c r="HG266" s="233">
        <f t="shared" si="1446"/>
        <v>0</v>
      </c>
      <c r="HH266" s="232" t="str">
        <f t="shared" si="1447"/>
        <v/>
      </c>
      <c r="HI266" s="233" t="str">
        <f t="shared" si="1448"/>
        <v/>
      </c>
      <c r="HJ266" s="249">
        <f t="shared" si="1449"/>
        <v>674.67000000000007</v>
      </c>
      <c r="HK266" s="233">
        <f t="shared" si="1450"/>
        <v>792.04</v>
      </c>
      <c r="HL266" s="232" t="str">
        <f t="shared" si="1451"/>
        <v/>
      </c>
      <c r="HM266" s="232" t="str">
        <f t="shared" si="1452"/>
        <v/>
      </c>
    </row>
    <row r="267" spans="1:221" ht="15">
      <c r="A267" s="550" t="s">
        <v>47</v>
      </c>
      <c r="B267" s="551" t="s">
        <v>1078</v>
      </c>
      <c r="C267" s="552"/>
      <c r="D267" s="553">
        <v>207661</v>
      </c>
      <c r="E267" s="554">
        <v>6</v>
      </c>
      <c r="F267" s="771">
        <v>229</v>
      </c>
      <c r="G267" s="536">
        <v>272</v>
      </c>
      <c r="H267" s="459">
        <v>0</v>
      </c>
      <c r="I267" s="538">
        <v>0</v>
      </c>
      <c r="J267" s="232">
        <f t="shared" si="1156"/>
        <v>229</v>
      </c>
      <c r="K267" s="233">
        <f t="shared" si="1157"/>
        <v>272</v>
      </c>
      <c r="L267" s="539">
        <v>120</v>
      </c>
      <c r="M267" s="539">
        <v>120</v>
      </c>
      <c r="N267" s="232">
        <f t="shared" si="1307"/>
        <v>229</v>
      </c>
      <c r="O267" s="233">
        <f t="shared" si="1308"/>
        <v>272</v>
      </c>
      <c r="P267" s="232">
        <f t="shared" si="1309"/>
        <v>0</v>
      </c>
      <c r="Q267" s="233">
        <f t="shared" si="1310"/>
        <v>0</v>
      </c>
      <c r="R267" s="803">
        <v>16</v>
      </c>
      <c r="S267" s="799">
        <v>32</v>
      </c>
      <c r="T267" s="232">
        <f t="shared" si="1311"/>
        <v>0</v>
      </c>
      <c r="U267" s="233">
        <f t="shared" si="1312"/>
        <v>0</v>
      </c>
      <c r="V267" s="804">
        <v>2</v>
      </c>
      <c r="W267" s="799">
        <v>5</v>
      </c>
      <c r="X267" s="232">
        <f t="shared" si="1313"/>
        <v>0</v>
      </c>
      <c r="Y267" s="233">
        <f t="shared" si="1314"/>
        <v>0</v>
      </c>
      <c r="Z267" s="542"/>
      <c r="AA267" s="541"/>
      <c r="AB267" s="232">
        <f t="shared" si="1315"/>
        <v>0</v>
      </c>
      <c r="AC267" s="233">
        <f t="shared" si="1316"/>
        <v>0</v>
      </c>
      <c r="AD267" s="225">
        <f t="shared" si="1317"/>
        <v>18</v>
      </c>
      <c r="AE267" s="233">
        <f t="shared" si="1318"/>
        <v>37</v>
      </c>
      <c r="AF267" s="225">
        <f t="shared" si="1319"/>
        <v>0</v>
      </c>
      <c r="AG267" s="233">
        <f t="shared" si="1320"/>
        <v>0</v>
      </c>
      <c r="AH267" s="399">
        <v>4.5</v>
      </c>
      <c r="AI267" s="399">
        <v>4.08</v>
      </c>
      <c r="AJ267" s="232">
        <f t="shared" si="1321"/>
        <v>72</v>
      </c>
      <c r="AK267" s="233">
        <f t="shared" si="1322"/>
        <v>130.56</v>
      </c>
      <c r="AL267" s="399">
        <v>1</v>
      </c>
      <c r="AM267" s="399">
        <v>4.5</v>
      </c>
      <c r="AN267" s="232">
        <f t="shared" si="1323"/>
        <v>2</v>
      </c>
      <c r="AO267" s="233">
        <f t="shared" si="1324"/>
        <v>22.5</v>
      </c>
      <c r="AP267" s="543"/>
      <c r="AQ267" s="544"/>
      <c r="AR267" s="232">
        <f t="shared" si="1325"/>
        <v>0</v>
      </c>
      <c r="AS267" s="233">
        <f t="shared" si="1326"/>
        <v>0</v>
      </c>
      <c r="AT267" s="545">
        <f t="shared" si="1327"/>
        <v>4.1111111111111107</v>
      </c>
      <c r="AU267" s="546">
        <f t="shared" si="1328"/>
        <v>4.1367567567567569</v>
      </c>
      <c r="AV267" s="232">
        <f t="shared" si="1329"/>
        <v>74</v>
      </c>
      <c r="AW267" s="233">
        <f t="shared" si="1330"/>
        <v>153.06</v>
      </c>
      <c r="AX267" s="547"/>
      <c r="AY267" s="548"/>
      <c r="AZ267" s="232">
        <f t="shared" si="1331"/>
        <v>0</v>
      </c>
      <c r="BA267" s="233">
        <f t="shared" si="1332"/>
        <v>0</v>
      </c>
      <c r="BB267" s="542"/>
      <c r="BC267" s="548"/>
      <c r="BD267" s="232">
        <f t="shared" si="1333"/>
        <v>0</v>
      </c>
      <c r="BE267" s="233">
        <f t="shared" si="1334"/>
        <v>0</v>
      </c>
      <c r="BF267" s="540"/>
      <c r="BG267" s="536"/>
      <c r="BH267" s="232">
        <f t="shared" si="1335"/>
        <v>0</v>
      </c>
      <c r="BI267" s="233">
        <f t="shared" si="1336"/>
        <v>0</v>
      </c>
      <c r="BJ267" s="232">
        <f t="shared" si="1337"/>
        <v>0</v>
      </c>
      <c r="BK267" s="233">
        <f t="shared" si="1338"/>
        <v>0</v>
      </c>
      <c r="BL267" s="232">
        <f t="shared" si="1339"/>
        <v>0</v>
      </c>
      <c r="BM267" s="233">
        <f t="shared" si="1340"/>
        <v>0</v>
      </c>
      <c r="BN267" s="747">
        <v>69</v>
      </c>
      <c r="BO267" s="738">
        <v>86</v>
      </c>
      <c r="BP267" s="232">
        <f t="shared" si="1341"/>
        <v>0</v>
      </c>
      <c r="BQ267" s="233">
        <f t="shared" si="1342"/>
        <v>0</v>
      </c>
      <c r="BR267" s="804">
        <v>18</v>
      </c>
      <c r="BS267" s="799">
        <v>18</v>
      </c>
      <c r="BT267" s="232">
        <f t="shared" si="1343"/>
        <v>0</v>
      </c>
      <c r="BU267" s="233">
        <f t="shared" si="1344"/>
        <v>0</v>
      </c>
      <c r="BV267" s="542"/>
      <c r="BW267" s="799">
        <v>0</v>
      </c>
      <c r="BX267" s="232">
        <f t="shared" si="1345"/>
        <v>0</v>
      </c>
      <c r="BY267" s="233">
        <f t="shared" si="1346"/>
        <v>0</v>
      </c>
      <c r="BZ267" s="225">
        <f t="shared" si="1347"/>
        <v>87</v>
      </c>
      <c r="CA267" s="233">
        <f t="shared" si="1348"/>
        <v>104</v>
      </c>
      <c r="CB267" s="225">
        <f t="shared" si="1349"/>
        <v>0</v>
      </c>
      <c r="CC267" s="233">
        <f t="shared" si="1350"/>
        <v>0</v>
      </c>
      <c r="CD267" s="399">
        <v>6.1</v>
      </c>
      <c r="CE267" s="399">
        <v>6.12</v>
      </c>
      <c r="CF267" s="232">
        <f t="shared" si="1351"/>
        <v>420.9</v>
      </c>
      <c r="CG267" s="233">
        <f t="shared" si="1352"/>
        <v>526.32000000000005</v>
      </c>
      <c r="CH267" s="399">
        <v>7.89</v>
      </c>
      <c r="CI267" s="399">
        <v>7.36</v>
      </c>
      <c r="CJ267" s="232">
        <f t="shared" si="1353"/>
        <v>142.01999999999998</v>
      </c>
      <c r="CK267" s="233">
        <f t="shared" si="1354"/>
        <v>132.48000000000002</v>
      </c>
      <c r="CL267" s="543"/>
      <c r="CM267" s="544"/>
      <c r="CN267" s="232">
        <f t="shared" si="1355"/>
        <v>0</v>
      </c>
      <c r="CO267" s="233">
        <f t="shared" si="1356"/>
        <v>0</v>
      </c>
      <c r="CP267" s="232">
        <f t="shared" si="1357"/>
        <v>6.4703448275862065</v>
      </c>
      <c r="CQ267" s="546">
        <f t="shared" si="1358"/>
        <v>6.3346153846153852</v>
      </c>
      <c r="CR267" s="232">
        <f t="shared" si="1359"/>
        <v>562.91999999999996</v>
      </c>
      <c r="CS267" s="233">
        <f t="shared" si="1360"/>
        <v>658.80000000000007</v>
      </c>
      <c r="CT267" s="540"/>
      <c r="CU267" s="548"/>
      <c r="CV267" s="232">
        <f t="shared" si="1361"/>
        <v>0</v>
      </c>
      <c r="CW267" s="233">
        <f t="shared" si="1362"/>
        <v>0</v>
      </c>
      <c r="CX267" s="542"/>
      <c r="CY267" s="548"/>
      <c r="CZ267" s="232">
        <f t="shared" si="1363"/>
        <v>0</v>
      </c>
      <c r="DA267" s="233">
        <f t="shared" si="1364"/>
        <v>0</v>
      </c>
      <c r="DB267" s="540"/>
      <c r="DC267" s="548"/>
      <c r="DD267" s="232">
        <f t="shared" si="1365"/>
        <v>0</v>
      </c>
      <c r="DE267" s="233">
        <f t="shared" si="1366"/>
        <v>0</v>
      </c>
      <c r="DF267" s="232">
        <f t="shared" si="1367"/>
        <v>0</v>
      </c>
      <c r="DG267" s="233">
        <f t="shared" si="1368"/>
        <v>0</v>
      </c>
      <c r="DH267" s="232">
        <f t="shared" si="1369"/>
        <v>0</v>
      </c>
      <c r="DI267" s="233">
        <f t="shared" si="1370"/>
        <v>0</v>
      </c>
      <c r="DJ267" s="232">
        <f t="shared" si="1371"/>
        <v>105</v>
      </c>
      <c r="DK267" s="233">
        <f t="shared" si="1372"/>
        <v>141</v>
      </c>
      <c r="DL267" s="232">
        <f t="shared" si="1373"/>
        <v>0</v>
      </c>
      <c r="DM267" s="233">
        <f t="shared" si="1374"/>
        <v>0</v>
      </c>
      <c r="DN267" s="545">
        <f t="shared" si="1375"/>
        <v>6.0659047619047612</v>
      </c>
      <c r="DO267" s="546">
        <f t="shared" si="1376"/>
        <v>5.757872340425533</v>
      </c>
      <c r="DP267" s="232">
        <f t="shared" si="1377"/>
        <v>636.91999999999996</v>
      </c>
      <c r="DQ267" s="233">
        <f t="shared" si="1378"/>
        <v>811.86000000000013</v>
      </c>
      <c r="DR267" s="232">
        <f t="shared" si="1379"/>
        <v>0</v>
      </c>
      <c r="DS267" s="233">
        <f t="shared" si="1380"/>
        <v>0</v>
      </c>
      <c r="DT267" s="232">
        <f t="shared" si="1381"/>
        <v>0</v>
      </c>
      <c r="DU267" s="233">
        <f t="shared" si="1382"/>
        <v>0</v>
      </c>
      <c r="DV267" s="747">
        <v>64</v>
      </c>
      <c r="DW267" s="738">
        <v>65</v>
      </c>
      <c r="DX267" s="232">
        <f t="shared" si="1305"/>
        <v>0</v>
      </c>
      <c r="DY267" s="233">
        <f t="shared" si="1306"/>
        <v>0</v>
      </c>
      <c r="DZ267" s="804">
        <v>59</v>
      </c>
      <c r="EA267" s="799">
        <v>63</v>
      </c>
      <c r="EB267" s="232">
        <f t="shared" si="1383"/>
        <v>0</v>
      </c>
      <c r="EC267" s="233">
        <f t="shared" si="1384"/>
        <v>0</v>
      </c>
      <c r="ED267" s="542"/>
      <c r="EE267" s="541"/>
      <c r="EF267" s="232">
        <f t="shared" si="1385"/>
        <v>0</v>
      </c>
      <c r="EG267" s="233">
        <f t="shared" si="1386"/>
        <v>0</v>
      </c>
      <c r="EH267" s="225">
        <f t="shared" si="1387"/>
        <v>123</v>
      </c>
      <c r="EI267" s="233">
        <f t="shared" si="1388"/>
        <v>128</v>
      </c>
      <c r="EJ267" s="225">
        <f t="shared" si="1389"/>
        <v>0</v>
      </c>
      <c r="EK267" s="233">
        <f t="shared" si="1390"/>
        <v>0</v>
      </c>
      <c r="EL267" s="399">
        <v>3.73</v>
      </c>
      <c r="EM267" s="399">
        <v>4.13</v>
      </c>
      <c r="EN267" s="232">
        <f t="shared" si="1391"/>
        <v>238.72</v>
      </c>
      <c r="EO267" s="233">
        <f t="shared" si="1392"/>
        <v>268.45</v>
      </c>
      <c r="EP267" s="399">
        <v>4.8099999999999996</v>
      </c>
      <c r="EQ267" s="399">
        <v>4.95</v>
      </c>
      <c r="ER267" s="232">
        <f t="shared" si="1393"/>
        <v>283.78999999999996</v>
      </c>
      <c r="ES267" s="233">
        <f t="shared" si="1394"/>
        <v>311.85000000000002</v>
      </c>
      <c r="ET267" s="543"/>
      <c r="EU267" s="544"/>
      <c r="EV267" s="232">
        <f t="shared" si="1395"/>
        <v>0</v>
      </c>
      <c r="EW267" s="233">
        <f t="shared" si="1396"/>
        <v>0</v>
      </c>
      <c r="EX267" s="545">
        <f t="shared" si="1397"/>
        <v>4.2480487804878049</v>
      </c>
      <c r="EY267" s="546">
        <f t="shared" si="1398"/>
        <v>4.5335937499999996</v>
      </c>
      <c r="EZ267" s="232">
        <f t="shared" si="1399"/>
        <v>522.51</v>
      </c>
      <c r="FA267" s="233">
        <f t="shared" si="1400"/>
        <v>580.29999999999995</v>
      </c>
      <c r="FB267" s="540"/>
      <c r="FC267" s="548"/>
      <c r="FD267" s="232">
        <f t="shared" si="1401"/>
        <v>0</v>
      </c>
      <c r="FE267" s="233">
        <f t="shared" si="1402"/>
        <v>0</v>
      </c>
      <c r="FF267" s="542"/>
      <c r="FG267" s="548"/>
      <c r="FH267" s="232">
        <f t="shared" si="1403"/>
        <v>0</v>
      </c>
      <c r="FI267" s="233">
        <f t="shared" si="1404"/>
        <v>0</v>
      </c>
      <c r="FJ267" s="540"/>
      <c r="FK267" s="548"/>
      <c r="FL267" s="232">
        <f t="shared" si="1405"/>
        <v>0</v>
      </c>
      <c r="FM267" s="233">
        <f t="shared" si="1406"/>
        <v>0</v>
      </c>
      <c r="FN267" s="232">
        <f t="shared" si="1407"/>
        <v>0</v>
      </c>
      <c r="FO267" s="233">
        <f t="shared" si="1408"/>
        <v>0</v>
      </c>
      <c r="FP267" s="232">
        <f t="shared" si="1409"/>
        <v>0</v>
      </c>
      <c r="FQ267" s="233">
        <f t="shared" si="1410"/>
        <v>0</v>
      </c>
      <c r="FR267" s="761">
        <v>1</v>
      </c>
      <c r="FS267" s="801">
        <v>3</v>
      </c>
      <c r="FT267" s="232">
        <f t="shared" si="1411"/>
        <v>0</v>
      </c>
      <c r="FU267" s="233">
        <f t="shared" si="1412"/>
        <v>0</v>
      </c>
      <c r="FV267" s="537"/>
      <c r="FW267" s="536"/>
      <c r="FX267" s="232">
        <f t="shared" si="1413"/>
        <v>0</v>
      </c>
      <c r="FY267" s="233">
        <f t="shared" si="1414"/>
        <v>0</v>
      </c>
      <c r="FZ267" s="537"/>
      <c r="GA267" s="536"/>
      <c r="GB267" s="232">
        <f t="shared" si="1415"/>
        <v>0</v>
      </c>
      <c r="GC267" s="233">
        <f t="shared" si="1416"/>
        <v>0</v>
      </c>
      <c r="GD267" s="249">
        <f t="shared" si="1417"/>
        <v>149</v>
      </c>
      <c r="GE267" s="233">
        <f t="shared" si="1418"/>
        <v>183</v>
      </c>
      <c r="GF267" s="232">
        <f t="shared" si="1419"/>
        <v>0</v>
      </c>
      <c r="GG267" s="233">
        <f t="shared" si="1420"/>
        <v>0</v>
      </c>
      <c r="GH267" s="232">
        <f t="shared" si="1421"/>
        <v>731.62</v>
      </c>
      <c r="GI267" s="233">
        <f t="shared" si="1422"/>
        <v>925.33000000000015</v>
      </c>
      <c r="GJ267" s="232" t="str">
        <f t="shared" si="1423"/>
        <v/>
      </c>
      <c r="GK267" s="233" t="str">
        <f t="shared" si="1424"/>
        <v/>
      </c>
      <c r="GL267" s="249">
        <f t="shared" si="1425"/>
        <v>79</v>
      </c>
      <c r="GM267" s="233">
        <f t="shared" si="1426"/>
        <v>86</v>
      </c>
      <c r="GN267" s="232">
        <f t="shared" si="1427"/>
        <v>0</v>
      </c>
      <c r="GO267" s="233">
        <f t="shared" si="1428"/>
        <v>0</v>
      </c>
      <c r="GP267" s="232">
        <f t="shared" si="1429"/>
        <v>427.80999999999995</v>
      </c>
      <c r="GQ267" s="233">
        <f t="shared" si="1430"/>
        <v>466.83000000000004</v>
      </c>
      <c r="GR267" s="232">
        <f t="shared" si="1431"/>
        <v>0</v>
      </c>
      <c r="GS267" s="233">
        <f t="shared" si="1432"/>
        <v>0</v>
      </c>
      <c r="GT267" s="249">
        <f t="shared" si="1433"/>
        <v>228</v>
      </c>
      <c r="GU267" s="233">
        <f t="shared" si="1434"/>
        <v>269</v>
      </c>
      <c r="GV267" s="232">
        <f t="shared" si="1435"/>
        <v>0</v>
      </c>
      <c r="GW267" s="233">
        <f t="shared" si="1436"/>
        <v>0</v>
      </c>
      <c r="GX267" s="232">
        <f t="shared" si="1437"/>
        <v>1159.4299999999998</v>
      </c>
      <c r="GY267" s="233">
        <f t="shared" si="1438"/>
        <v>1392.1600000000003</v>
      </c>
      <c r="GZ267" s="232" t="str">
        <f t="shared" si="1439"/>
        <v/>
      </c>
      <c r="HA267" s="233" t="str">
        <f t="shared" si="1440"/>
        <v/>
      </c>
      <c r="HB267" s="249">
        <f t="shared" si="1441"/>
        <v>0</v>
      </c>
      <c r="HC267" s="233">
        <f t="shared" si="1442"/>
        <v>0</v>
      </c>
      <c r="HD267" s="232">
        <f t="shared" si="1443"/>
        <v>0</v>
      </c>
      <c r="HE267" s="233">
        <f t="shared" si="1444"/>
        <v>0</v>
      </c>
      <c r="HF267" s="232" t="str">
        <f t="shared" si="1445"/>
        <v/>
      </c>
      <c r="HG267" s="233" t="str">
        <f t="shared" si="1446"/>
        <v/>
      </c>
      <c r="HH267" s="232" t="str">
        <f t="shared" si="1447"/>
        <v/>
      </c>
      <c r="HI267" s="233" t="str">
        <f t="shared" si="1448"/>
        <v/>
      </c>
      <c r="HJ267" s="249">
        <f t="shared" si="1449"/>
        <v>1159.4299999999998</v>
      </c>
      <c r="HK267" s="233">
        <f t="shared" si="1450"/>
        <v>1392.16</v>
      </c>
      <c r="HL267" s="232" t="str">
        <f t="shared" si="1451"/>
        <v/>
      </c>
      <c r="HM267" s="232" t="str">
        <f t="shared" si="1452"/>
        <v/>
      </c>
    </row>
    <row r="268" spans="1:221" ht="15">
      <c r="A268" s="530" t="s">
        <v>47</v>
      </c>
      <c r="B268" s="531" t="s">
        <v>1079</v>
      </c>
      <c r="C268" s="532"/>
      <c r="D268" s="533">
        <v>207722</v>
      </c>
      <c r="E268" s="534">
        <v>6</v>
      </c>
      <c r="F268" s="771">
        <v>189</v>
      </c>
      <c r="G268" s="536">
        <v>211</v>
      </c>
      <c r="H268" s="459">
        <v>3</v>
      </c>
      <c r="I268" s="538">
        <v>4</v>
      </c>
      <c r="J268" s="232">
        <f t="shared" si="1156"/>
        <v>186</v>
      </c>
      <c r="K268" s="233">
        <f t="shared" si="1157"/>
        <v>207</v>
      </c>
      <c r="L268" s="539">
        <v>120</v>
      </c>
      <c r="M268" s="539">
        <v>120</v>
      </c>
      <c r="N268" s="232">
        <f t="shared" si="1307"/>
        <v>186</v>
      </c>
      <c r="O268" s="233">
        <f t="shared" si="1308"/>
        <v>207</v>
      </c>
      <c r="P268" s="232">
        <f t="shared" si="1309"/>
        <v>0</v>
      </c>
      <c r="Q268" s="233">
        <f t="shared" si="1310"/>
        <v>0</v>
      </c>
      <c r="R268" s="803">
        <v>20</v>
      </c>
      <c r="S268" s="799">
        <v>22</v>
      </c>
      <c r="T268" s="232">
        <f t="shared" si="1311"/>
        <v>0</v>
      </c>
      <c r="U268" s="233">
        <f t="shared" si="1312"/>
        <v>0</v>
      </c>
      <c r="V268" s="804">
        <v>2</v>
      </c>
      <c r="W268" s="799">
        <v>4</v>
      </c>
      <c r="X268" s="232">
        <f t="shared" si="1313"/>
        <v>0</v>
      </c>
      <c r="Y268" s="233">
        <f t="shared" si="1314"/>
        <v>0</v>
      </c>
      <c r="Z268" s="542"/>
      <c r="AA268" s="541"/>
      <c r="AB268" s="232">
        <f t="shared" si="1315"/>
        <v>0</v>
      </c>
      <c r="AC268" s="233">
        <f t="shared" si="1316"/>
        <v>0</v>
      </c>
      <c r="AD268" s="225">
        <f t="shared" si="1317"/>
        <v>22</v>
      </c>
      <c r="AE268" s="233">
        <f t="shared" si="1318"/>
        <v>26</v>
      </c>
      <c r="AF268" s="225">
        <f t="shared" si="1319"/>
        <v>0</v>
      </c>
      <c r="AG268" s="233">
        <f t="shared" si="1320"/>
        <v>0</v>
      </c>
      <c r="AH268" s="399">
        <v>3.93</v>
      </c>
      <c r="AI268" s="399">
        <v>4.07</v>
      </c>
      <c r="AJ268" s="232">
        <f t="shared" si="1321"/>
        <v>78.600000000000009</v>
      </c>
      <c r="AK268" s="233">
        <f t="shared" si="1322"/>
        <v>89.54</v>
      </c>
      <c r="AL268" s="399">
        <v>5.75</v>
      </c>
      <c r="AM268" s="399">
        <v>3.63</v>
      </c>
      <c r="AN268" s="232">
        <f t="shared" si="1323"/>
        <v>11.5</v>
      </c>
      <c r="AO268" s="233">
        <f t="shared" si="1324"/>
        <v>14.52</v>
      </c>
      <c r="AP268" s="543"/>
      <c r="AQ268" s="544"/>
      <c r="AR268" s="232">
        <f t="shared" si="1325"/>
        <v>0</v>
      </c>
      <c r="AS268" s="233">
        <f t="shared" si="1326"/>
        <v>0</v>
      </c>
      <c r="AT268" s="545">
        <f t="shared" si="1327"/>
        <v>4.0954545454545457</v>
      </c>
      <c r="AU268" s="546">
        <f t="shared" si="1328"/>
        <v>4.0023076923076921</v>
      </c>
      <c r="AV268" s="232">
        <f t="shared" si="1329"/>
        <v>90.100000000000009</v>
      </c>
      <c r="AW268" s="233">
        <f t="shared" si="1330"/>
        <v>104.06</v>
      </c>
      <c r="AX268" s="547"/>
      <c r="AY268" s="548"/>
      <c r="AZ268" s="232">
        <f t="shared" si="1331"/>
        <v>0</v>
      </c>
      <c r="BA268" s="233">
        <f t="shared" si="1332"/>
        <v>0</v>
      </c>
      <c r="BB268" s="542"/>
      <c r="BC268" s="548"/>
      <c r="BD268" s="232">
        <f t="shared" si="1333"/>
        <v>0</v>
      </c>
      <c r="BE268" s="233">
        <f t="shared" si="1334"/>
        <v>0</v>
      </c>
      <c r="BF268" s="540"/>
      <c r="BG268" s="536"/>
      <c r="BH268" s="232">
        <f t="shared" si="1335"/>
        <v>0</v>
      </c>
      <c r="BI268" s="233">
        <f t="shared" si="1336"/>
        <v>0</v>
      </c>
      <c r="BJ268" s="232">
        <f t="shared" si="1337"/>
        <v>0</v>
      </c>
      <c r="BK268" s="233">
        <f t="shared" si="1338"/>
        <v>0</v>
      </c>
      <c r="BL268" s="232">
        <f t="shared" si="1339"/>
        <v>0</v>
      </c>
      <c r="BM268" s="233">
        <f t="shared" si="1340"/>
        <v>0</v>
      </c>
      <c r="BN268" s="747">
        <v>72</v>
      </c>
      <c r="BO268" s="738">
        <v>79</v>
      </c>
      <c r="BP268" s="232">
        <f t="shared" si="1341"/>
        <v>0</v>
      </c>
      <c r="BQ268" s="233">
        <f t="shared" si="1342"/>
        <v>0</v>
      </c>
      <c r="BR268" s="804">
        <v>3</v>
      </c>
      <c r="BS268" s="799">
        <v>7</v>
      </c>
      <c r="BT268" s="232">
        <f t="shared" si="1343"/>
        <v>0</v>
      </c>
      <c r="BU268" s="233">
        <f t="shared" si="1344"/>
        <v>0</v>
      </c>
      <c r="BV268" s="542"/>
      <c r="BW268" s="799">
        <v>0</v>
      </c>
      <c r="BX268" s="232">
        <f t="shared" si="1345"/>
        <v>0</v>
      </c>
      <c r="BY268" s="233">
        <f t="shared" si="1346"/>
        <v>0</v>
      </c>
      <c r="BZ268" s="225">
        <f t="shared" si="1347"/>
        <v>75</v>
      </c>
      <c r="CA268" s="233">
        <f t="shared" si="1348"/>
        <v>86</v>
      </c>
      <c r="CB268" s="225">
        <f t="shared" si="1349"/>
        <v>0</v>
      </c>
      <c r="CC268" s="233">
        <f t="shared" si="1350"/>
        <v>0</v>
      </c>
      <c r="CD268" s="399">
        <v>5.14</v>
      </c>
      <c r="CE268" s="399">
        <v>5.1100000000000003</v>
      </c>
      <c r="CF268" s="232">
        <f t="shared" si="1351"/>
        <v>370.08</v>
      </c>
      <c r="CG268" s="233">
        <f t="shared" si="1352"/>
        <v>403.69</v>
      </c>
      <c r="CH268" s="399">
        <v>7.5</v>
      </c>
      <c r="CI268" s="399">
        <v>7.79</v>
      </c>
      <c r="CJ268" s="232">
        <f t="shared" si="1353"/>
        <v>22.5</v>
      </c>
      <c r="CK268" s="233">
        <f t="shared" si="1354"/>
        <v>54.53</v>
      </c>
      <c r="CL268" s="543"/>
      <c r="CM268" s="544"/>
      <c r="CN268" s="232">
        <f t="shared" si="1355"/>
        <v>0</v>
      </c>
      <c r="CO268" s="233">
        <f t="shared" si="1356"/>
        <v>0</v>
      </c>
      <c r="CP268" s="232">
        <f t="shared" si="1357"/>
        <v>5.2343999999999999</v>
      </c>
      <c r="CQ268" s="546">
        <f t="shared" si="1358"/>
        <v>5.3281395348837215</v>
      </c>
      <c r="CR268" s="232">
        <f t="shared" si="1359"/>
        <v>392.58</v>
      </c>
      <c r="CS268" s="233">
        <f t="shared" si="1360"/>
        <v>458.22</v>
      </c>
      <c r="CT268" s="540"/>
      <c r="CU268" s="548"/>
      <c r="CV268" s="232">
        <f t="shared" si="1361"/>
        <v>0</v>
      </c>
      <c r="CW268" s="233">
        <f t="shared" si="1362"/>
        <v>0</v>
      </c>
      <c r="CX268" s="542"/>
      <c r="CY268" s="548"/>
      <c r="CZ268" s="232">
        <f t="shared" si="1363"/>
        <v>0</v>
      </c>
      <c r="DA268" s="233">
        <f t="shared" si="1364"/>
        <v>0</v>
      </c>
      <c r="DB268" s="540"/>
      <c r="DC268" s="548"/>
      <c r="DD268" s="232">
        <f t="shared" si="1365"/>
        <v>0</v>
      </c>
      <c r="DE268" s="233">
        <f t="shared" si="1366"/>
        <v>0</v>
      </c>
      <c r="DF268" s="232">
        <f t="shared" si="1367"/>
        <v>0</v>
      </c>
      <c r="DG268" s="233">
        <f t="shared" si="1368"/>
        <v>0</v>
      </c>
      <c r="DH268" s="232">
        <f t="shared" si="1369"/>
        <v>0</v>
      </c>
      <c r="DI268" s="233">
        <f t="shared" si="1370"/>
        <v>0</v>
      </c>
      <c r="DJ268" s="232">
        <f t="shared" si="1371"/>
        <v>97</v>
      </c>
      <c r="DK268" s="233">
        <f t="shared" si="1372"/>
        <v>112</v>
      </c>
      <c r="DL268" s="232">
        <f t="shared" si="1373"/>
        <v>0</v>
      </c>
      <c r="DM268" s="233">
        <f t="shared" si="1374"/>
        <v>0</v>
      </c>
      <c r="DN268" s="545">
        <f t="shared" si="1375"/>
        <v>4.9760824742268044</v>
      </c>
      <c r="DO268" s="546">
        <f t="shared" si="1376"/>
        <v>5.0203571428571427</v>
      </c>
      <c r="DP268" s="232">
        <f t="shared" si="1377"/>
        <v>482.68</v>
      </c>
      <c r="DQ268" s="233">
        <f t="shared" si="1378"/>
        <v>562.28</v>
      </c>
      <c r="DR268" s="232">
        <f t="shared" si="1379"/>
        <v>0</v>
      </c>
      <c r="DS268" s="233">
        <f t="shared" si="1380"/>
        <v>0</v>
      </c>
      <c r="DT268" s="232">
        <f t="shared" si="1381"/>
        <v>0</v>
      </c>
      <c r="DU268" s="233">
        <f t="shared" si="1382"/>
        <v>0</v>
      </c>
      <c r="DV268" s="747">
        <v>66</v>
      </c>
      <c r="DW268" s="738">
        <v>69</v>
      </c>
      <c r="DX268" s="232">
        <f t="shared" si="1305"/>
        <v>0</v>
      </c>
      <c r="DY268" s="233">
        <f t="shared" si="1306"/>
        <v>0</v>
      </c>
      <c r="DZ268" s="804">
        <v>22</v>
      </c>
      <c r="EA268" s="799">
        <v>23</v>
      </c>
      <c r="EB268" s="232">
        <f t="shared" si="1383"/>
        <v>0</v>
      </c>
      <c r="EC268" s="233">
        <f t="shared" si="1384"/>
        <v>0</v>
      </c>
      <c r="ED268" s="542"/>
      <c r="EE268" s="541"/>
      <c r="EF268" s="232">
        <f t="shared" si="1385"/>
        <v>0</v>
      </c>
      <c r="EG268" s="233">
        <f t="shared" si="1386"/>
        <v>0</v>
      </c>
      <c r="EH268" s="225">
        <f t="shared" si="1387"/>
        <v>88</v>
      </c>
      <c r="EI268" s="233">
        <f t="shared" si="1388"/>
        <v>92</v>
      </c>
      <c r="EJ268" s="225">
        <f t="shared" si="1389"/>
        <v>0</v>
      </c>
      <c r="EK268" s="233">
        <f t="shared" si="1390"/>
        <v>0</v>
      </c>
      <c r="EL268" s="399">
        <v>3.5</v>
      </c>
      <c r="EM268" s="399">
        <v>3.28</v>
      </c>
      <c r="EN268" s="232">
        <f t="shared" si="1391"/>
        <v>231</v>
      </c>
      <c r="EO268" s="233">
        <f t="shared" si="1392"/>
        <v>226.32</v>
      </c>
      <c r="EP268" s="399">
        <v>5.14</v>
      </c>
      <c r="EQ268" s="399">
        <v>4.22</v>
      </c>
      <c r="ER268" s="232">
        <f t="shared" si="1393"/>
        <v>113.08</v>
      </c>
      <c r="ES268" s="233">
        <f t="shared" si="1394"/>
        <v>97.059999999999988</v>
      </c>
      <c r="ET268" s="543"/>
      <c r="EU268" s="544"/>
      <c r="EV268" s="232">
        <f t="shared" si="1395"/>
        <v>0</v>
      </c>
      <c r="EW268" s="233">
        <f t="shared" si="1396"/>
        <v>0</v>
      </c>
      <c r="EX268" s="545">
        <f t="shared" si="1397"/>
        <v>3.9099999999999997</v>
      </c>
      <c r="EY268" s="546">
        <f t="shared" si="1398"/>
        <v>3.5150000000000001</v>
      </c>
      <c r="EZ268" s="232">
        <f t="shared" si="1399"/>
        <v>344.08</v>
      </c>
      <c r="FA268" s="233">
        <f t="shared" si="1400"/>
        <v>323.38</v>
      </c>
      <c r="FB268" s="540"/>
      <c r="FC268" s="548"/>
      <c r="FD268" s="232">
        <f t="shared" si="1401"/>
        <v>0</v>
      </c>
      <c r="FE268" s="233">
        <f t="shared" si="1402"/>
        <v>0</v>
      </c>
      <c r="FF268" s="542"/>
      <c r="FG268" s="548"/>
      <c r="FH268" s="232">
        <f t="shared" si="1403"/>
        <v>0</v>
      </c>
      <c r="FI268" s="233">
        <f t="shared" si="1404"/>
        <v>0</v>
      </c>
      <c r="FJ268" s="540"/>
      <c r="FK268" s="548"/>
      <c r="FL268" s="232">
        <f t="shared" si="1405"/>
        <v>0</v>
      </c>
      <c r="FM268" s="233">
        <f t="shared" si="1406"/>
        <v>0</v>
      </c>
      <c r="FN268" s="232">
        <f t="shared" si="1407"/>
        <v>0</v>
      </c>
      <c r="FO268" s="233">
        <f t="shared" si="1408"/>
        <v>0</v>
      </c>
      <c r="FP268" s="232">
        <f t="shared" si="1409"/>
        <v>0</v>
      </c>
      <c r="FQ268" s="233">
        <f t="shared" si="1410"/>
        <v>0</v>
      </c>
      <c r="FR268" s="761">
        <v>1</v>
      </c>
      <c r="FS268" s="801">
        <v>3</v>
      </c>
      <c r="FT268" s="232">
        <f t="shared" si="1411"/>
        <v>0</v>
      </c>
      <c r="FU268" s="233">
        <f t="shared" si="1412"/>
        <v>0</v>
      </c>
      <c r="FV268" s="537"/>
      <c r="FW268" s="536"/>
      <c r="FX268" s="232">
        <f t="shared" si="1413"/>
        <v>0</v>
      </c>
      <c r="FY268" s="233">
        <f t="shared" si="1414"/>
        <v>0</v>
      </c>
      <c r="FZ268" s="537"/>
      <c r="GA268" s="536"/>
      <c r="GB268" s="232">
        <f t="shared" si="1415"/>
        <v>0</v>
      </c>
      <c r="GC268" s="233">
        <f t="shared" si="1416"/>
        <v>0</v>
      </c>
      <c r="GD268" s="249">
        <f t="shared" si="1417"/>
        <v>158</v>
      </c>
      <c r="GE268" s="233">
        <f t="shared" si="1418"/>
        <v>170</v>
      </c>
      <c r="GF268" s="232">
        <f t="shared" si="1419"/>
        <v>0</v>
      </c>
      <c r="GG268" s="233">
        <f t="shared" si="1420"/>
        <v>0</v>
      </c>
      <c r="GH268" s="232">
        <f t="shared" si="1421"/>
        <v>679.68000000000006</v>
      </c>
      <c r="GI268" s="233">
        <f t="shared" si="1422"/>
        <v>719.55</v>
      </c>
      <c r="GJ268" s="232" t="str">
        <f t="shared" si="1423"/>
        <v/>
      </c>
      <c r="GK268" s="233" t="str">
        <f t="shared" si="1424"/>
        <v/>
      </c>
      <c r="GL268" s="249">
        <f t="shared" si="1425"/>
        <v>27</v>
      </c>
      <c r="GM268" s="233">
        <f t="shared" si="1426"/>
        <v>34</v>
      </c>
      <c r="GN268" s="232">
        <f t="shared" si="1427"/>
        <v>0</v>
      </c>
      <c r="GO268" s="233">
        <f t="shared" si="1428"/>
        <v>0</v>
      </c>
      <c r="GP268" s="232">
        <f t="shared" si="1429"/>
        <v>147.07999999999998</v>
      </c>
      <c r="GQ268" s="233">
        <f t="shared" si="1430"/>
        <v>166.10999999999999</v>
      </c>
      <c r="GR268" s="232">
        <f t="shared" si="1431"/>
        <v>0</v>
      </c>
      <c r="GS268" s="233">
        <f t="shared" si="1432"/>
        <v>0</v>
      </c>
      <c r="GT268" s="249">
        <f t="shared" si="1433"/>
        <v>185</v>
      </c>
      <c r="GU268" s="233">
        <f t="shared" si="1434"/>
        <v>204</v>
      </c>
      <c r="GV268" s="232">
        <f t="shared" si="1435"/>
        <v>0</v>
      </c>
      <c r="GW268" s="233">
        <f t="shared" si="1436"/>
        <v>0</v>
      </c>
      <c r="GX268" s="232">
        <f t="shared" si="1437"/>
        <v>826.76</v>
      </c>
      <c r="GY268" s="233">
        <f t="shared" si="1438"/>
        <v>885.66</v>
      </c>
      <c r="GZ268" s="232" t="str">
        <f t="shared" si="1439"/>
        <v/>
      </c>
      <c r="HA268" s="233" t="str">
        <f t="shared" si="1440"/>
        <v/>
      </c>
      <c r="HB268" s="249">
        <f t="shared" si="1441"/>
        <v>0</v>
      </c>
      <c r="HC268" s="233">
        <f t="shared" si="1442"/>
        <v>0</v>
      </c>
      <c r="HD268" s="232">
        <f t="shared" si="1443"/>
        <v>0</v>
      </c>
      <c r="HE268" s="233">
        <f t="shared" si="1444"/>
        <v>0</v>
      </c>
      <c r="HF268" s="232" t="str">
        <f t="shared" si="1445"/>
        <v/>
      </c>
      <c r="HG268" s="233" t="str">
        <f t="shared" si="1446"/>
        <v/>
      </c>
      <c r="HH268" s="232" t="str">
        <f t="shared" si="1447"/>
        <v/>
      </c>
      <c r="HI268" s="233" t="str">
        <f t="shared" si="1448"/>
        <v/>
      </c>
      <c r="HJ268" s="249">
        <f t="shared" si="1449"/>
        <v>826.76</v>
      </c>
      <c r="HK268" s="233">
        <f t="shared" si="1450"/>
        <v>885.66</v>
      </c>
      <c r="HL268" s="232" t="str">
        <f t="shared" si="1451"/>
        <v/>
      </c>
      <c r="HM268" s="232" t="str">
        <f t="shared" si="1452"/>
        <v/>
      </c>
    </row>
    <row r="269" spans="1:221" ht="15.75" thickBot="1">
      <c r="A269" s="550" t="s">
        <v>47</v>
      </c>
      <c r="B269" s="531" t="s">
        <v>1080</v>
      </c>
      <c r="C269" s="532"/>
      <c r="D269" s="533">
        <v>207564</v>
      </c>
      <c r="E269" s="534">
        <v>7</v>
      </c>
      <c r="F269" s="771">
        <v>576</v>
      </c>
      <c r="G269" s="536">
        <v>591</v>
      </c>
      <c r="H269" s="459">
        <v>21</v>
      </c>
      <c r="I269" s="538">
        <v>13</v>
      </c>
      <c r="J269" s="232">
        <f t="shared" si="1156"/>
        <v>555</v>
      </c>
      <c r="K269" s="233">
        <f t="shared" si="1157"/>
        <v>578</v>
      </c>
      <c r="L269" s="539">
        <v>60</v>
      </c>
      <c r="M269" s="539">
        <v>60</v>
      </c>
      <c r="N269" s="232">
        <f t="shared" si="1307"/>
        <v>555</v>
      </c>
      <c r="O269" s="233">
        <f t="shared" si="1308"/>
        <v>578</v>
      </c>
      <c r="P269" s="232">
        <f t="shared" si="1309"/>
        <v>0</v>
      </c>
      <c r="Q269" s="233">
        <f t="shared" si="1310"/>
        <v>0</v>
      </c>
      <c r="R269" s="803">
        <v>28</v>
      </c>
      <c r="S269" s="799">
        <v>43</v>
      </c>
      <c r="T269" s="232">
        <f t="shared" si="1311"/>
        <v>0</v>
      </c>
      <c r="U269" s="233">
        <f t="shared" si="1312"/>
        <v>0</v>
      </c>
      <c r="V269" s="804">
        <v>15</v>
      </c>
      <c r="W269" s="799">
        <v>16</v>
      </c>
      <c r="X269" s="232">
        <f t="shared" si="1313"/>
        <v>0</v>
      </c>
      <c r="Y269" s="233">
        <f t="shared" si="1314"/>
        <v>0</v>
      </c>
      <c r="Z269" s="542"/>
      <c r="AA269" s="541"/>
      <c r="AB269" s="232">
        <f t="shared" si="1315"/>
        <v>0</v>
      </c>
      <c r="AC269" s="233">
        <f t="shared" si="1316"/>
        <v>0</v>
      </c>
      <c r="AD269" s="225">
        <f t="shared" si="1317"/>
        <v>43</v>
      </c>
      <c r="AE269" s="233">
        <f t="shared" si="1318"/>
        <v>59</v>
      </c>
      <c r="AF269" s="225">
        <f t="shared" si="1319"/>
        <v>0</v>
      </c>
      <c r="AG269" s="233">
        <f t="shared" si="1320"/>
        <v>0</v>
      </c>
      <c r="AH269" s="399">
        <v>2.66</v>
      </c>
      <c r="AI269" s="399">
        <v>2.31</v>
      </c>
      <c r="AJ269" s="232">
        <f t="shared" si="1321"/>
        <v>74.48</v>
      </c>
      <c r="AK269" s="233">
        <f t="shared" si="1322"/>
        <v>99.33</v>
      </c>
      <c r="AL269" s="399">
        <v>2.5299999999999998</v>
      </c>
      <c r="AM269" s="399">
        <v>3.84</v>
      </c>
      <c r="AN269" s="232">
        <f t="shared" si="1323"/>
        <v>37.949999999999996</v>
      </c>
      <c r="AO269" s="233">
        <f t="shared" si="1324"/>
        <v>61.44</v>
      </c>
      <c r="AP269" s="543"/>
      <c r="AQ269" s="544"/>
      <c r="AR269" s="232">
        <f t="shared" si="1325"/>
        <v>0</v>
      </c>
      <c r="AS269" s="233">
        <f t="shared" si="1326"/>
        <v>0</v>
      </c>
      <c r="AT269" s="545">
        <f t="shared" si="1327"/>
        <v>2.6146511627906976</v>
      </c>
      <c r="AU269" s="546">
        <f t="shared" si="1328"/>
        <v>2.7249152542372879</v>
      </c>
      <c r="AV269" s="232">
        <f t="shared" si="1329"/>
        <v>112.42999999999999</v>
      </c>
      <c r="AW269" s="233">
        <f t="shared" si="1330"/>
        <v>160.76999999999998</v>
      </c>
      <c r="AX269" s="547"/>
      <c r="AY269" s="548"/>
      <c r="AZ269" s="232">
        <f t="shared" si="1331"/>
        <v>0</v>
      </c>
      <c r="BA269" s="233">
        <f t="shared" si="1332"/>
        <v>0</v>
      </c>
      <c r="BB269" s="542"/>
      <c r="BC269" s="548"/>
      <c r="BD269" s="232">
        <f t="shared" si="1333"/>
        <v>0</v>
      </c>
      <c r="BE269" s="233">
        <f t="shared" si="1334"/>
        <v>0</v>
      </c>
      <c r="BF269" s="540"/>
      <c r="BG269" s="536"/>
      <c r="BH269" s="232">
        <f t="shared" si="1335"/>
        <v>0</v>
      </c>
      <c r="BI269" s="233">
        <f t="shared" si="1336"/>
        <v>0</v>
      </c>
      <c r="BJ269" s="232">
        <f t="shared" si="1337"/>
        <v>0</v>
      </c>
      <c r="BK269" s="233">
        <f t="shared" si="1338"/>
        <v>0</v>
      </c>
      <c r="BL269" s="232">
        <f t="shared" si="1339"/>
        <v>0</v>
      </c>
      <c r="BM269" s="233">
        <f t="shared" si="1340"/>
        <v>0</v>
      </c>
      <c r="BN269" s="747">
        <v>280</v>
      </c>
      <c r="BO269" s="738">
        <v>272</v>
      </c>
      <c r="BP269" s="232">
        <f t="shared" si="1341"/>
        <v>0</v>
      </c>
      <c r="BQ269" s="233">
        <f t="shared" si="1342"/>
        <v>0</v>
      </c>
      <c r="BR269" s="804">
        <v>34</v>
      </c>
      <c r="BS269" s="799">
        <v>58</v>
      </c>
      <c r="BT269" s="232">
        <f t="shared" si="1343"/>
        <v>0</v>
      </c>
      <c r="BU269" s="233">
        <f t="shared" si="1344"/>
        <v>0</v>
      </c>
      <c r="BV269" s="542"/>
      <c r="BW269" s="799">
        <v>0</v>
      </c>
      <c r="BX269" s="232">
        <f t="shared" si="1345"/>
        <v>0</v>
      </c>
      <c r="BY269" s="233">
        <f t="shared" si="1346"/>
        <v>0</v>
      </c>
      <c r="BZ269" s="225">
        <f t="shared" si="1347"/>
        <v>314</v>
      </c>
      <c r="CA269" s="233">
        <f t="shared" si="1348"/>
        <v>330</v>
      </c>
      <c r="CB269" s="225">
        <f t="shared" si="1349"/>
        <v>0</v>
      </c>
      <c r="CC269" s="233">
        <f t="shared" si="1350"/>
        <v>0</v>
      </c>
      <c r="CD269" s="399">
        <v>3.61</v>
      </c>
      <c r="CE269" s="399">
        <v>3.58</v>
      </c>
      <c r="CF269" s="232">
        <f t="shared" si="1351"/>
        <v>1010.8</v>
      </c>
      <c r="CG269" s="233">
        <f t="shared" si="1352"/>
        <v>973.76</v>
      </c>
      <c r="CH269" s="399">
        <v>4.37</v>
      </c>
      <c r="CI269" s="399">
        <v>4.7</v>
      </c>
      <c r="CJ269" s="232">
        <f t="shared" si="1353"/>
        <v>148.58000000000001</v>
      </c>
      <c r="CK269" s="233">
        <f t="shared" si="1354"/>
        <v>272.60000000000002</v>
      </c>
      <c r="CL269" s="543"/>
      <c r="CM269" s="544"/>
      <c r="CN269" s="232">
        <f t="shared" si="1355"/>
        <v>0</v>
      </c>
      <c r="CO269" s="233">
        <f t="shared" si="1356"/>
        <v>0</v>
      </c>
      <c r="CP269" s="232">
        <f t="shared" si="1357"/>
        <v>3.6922929936305731</v>
      </c>
      <c r="CQ269" s="546">
        <f t="shared" si="1358"/>
        <v>3.7768484848484851</v>
      </c>
      <c r="CR269" s="232">
        <f t="shared" si="1359"/>
        <v>1159.3799999999999</v>
      </c>
      <c r="CS269" s="233">
        <f t="shared" si="1360"/>
        <v>1246.3600000000001</v>
      </c>
      <c r="CT269" s="540"/>
      <c r="CU269" s="548"/>
      <c r="CV269" s="232">
        <f t="shared" si="1361"/>
        <v>0</v>
      </c>
      <c r="CW269" s="233">
        <f t="shared" si="1362"/>
        <v>0</v>
      </c>
      <c r="CX269" s="542"/>
      <c r="CY269" s="548"/>
      <c r="CZ269" s="232">
        <f t="shared" si="1363"/>
        <v>0</v>
      </c>
      <c r="DA269" s="233">
        <f t="shared" si="1364"/>
        <v>0</v>
      </c>
      <c r="DB269" s="540"/>
      <c r="DC269" s="548"/>
      <c r="DD269" s="232">
        <f t="shared" si="1365"/>
        <v>0</v>
      </c>
      <c r="DE269" s="233">
        <f t="shared" si="1366"/>
        <v>0</v>
      </c>
      <c r="DF269" s="232">
        <f t="shared" si="1367"/>
        <v>0</v>
      </c>
      <c r="DG269" s="233">
        <f t="shared" si="1368"/>
        <v>0</v>
      </c>
      <c r="DH269" s="232">
        <f t="shared" si="1369"/>
        <v>0</v>
      </c>
      <c r="DI269" s="233">
        <f t="shared" si="1370"/>
        <v>0</v>
      </c>
      <c r="DJ269" s="232">
        <f t="shared" si="1371"/>
        <v>357</v>
      </c>
      <c r="DK269" s="233">
        <f t="shared" si="1372"/>
        <v>389</v>
      </c>
      <c r="DL269" s="232">
        <f t="shared" si="1373"/>
        <v>0</v>
      </c>
      <c r="DM269" s="233">
        <f t="shared" si="1374"/>
        <v>0</v>
      </c>
      <c r="DN269" s="545">
        <f t="shared" si="1375"/>
        <v>3.5624929971988792</v>
      </c>
      <c r="DO269" s="546">
        <f t="shared" si="1376"/>
        <v>3.6173007712082264</v>
      </c>
      <c r="DP269" s="232">
        <f t="shared" si="1377"/>
        <v>1271.81</v>
      </c>
      <c r="DQ269" s="233">
        <f t="shared" si="1378"/>
        <v>1407.13</v>
      </c>
      <c r="DR269" s="232">
        <f t="shared" si="1379"/>
        <v>0</v>
      </c>
      <c r="DS269" s="233">
        <f t="shared" si="1380"/>
        <v>0</v>
      </c>
      <c r="DT269" s="232">
        <f t="shared" si="1381"/>
        <v>0</v>
      </c>
      <c r="DU269" s="233">
        <f t="shared" si="1382"/>
        <v>0</v>
      </c>
      <c r="DV269" s="747">
        <v>157</v>
      </c>
      <c r="DW269" s="738">
        <v>142</v>
      </c>
      <c r="DX269" s="232">
        <f t="shared" si="1305"/>
        <v>0</v>
      </c>
      <c r="DY269" s="233">
        <f t="shared" si="1306"/>
        <v>0</v>
      </c>
      <c r="DZ269" s="804">
        <v>40</v>
      </c>
      <c r="EA269" s="799">
        <v>42</v>
      </c>
      <c r="EB269" s="232">
        <f t="shared" si="1383"/>
        <v>0</v>
      </c>
      <c r="EC269" s="233">
        <f t="shared" si="1384"/>
        <v>0</v>
      </c>
      <c r="ED269" s="542"/>
      <c r="EE269" s="541"/>
      <c r="EF269" s="232">
        <f t="shared" si="1385"/>
        <v>0</v>
      </c>
      <c r="EG269" s="233">
        <f t="shared" si="1386"/>
        <v>0</v>
      </c>
      <c r="EH269" s="225">
        <f t="shared" si="1387"/>
        <v>197</v>
      </c>
      <c r="EI269" s="233">
        <f t="shared" si="1388"/>
        <v>184</v>
      </c>
      <c r="EJ269" s="225">
        <f t="shared" si="1389"/>
        <v>0</v>
      </c>
      <c r="EK269" s="233">
        <f t="shared" si="1390"/>
        <v>0</v>
      </c>
      <c r="EL269" s="399">
        <v>3.17</v>
      </c>
      <c r="EM269" s="399">
        <v>2.9</v>
      </c>
      <c r="EN269" s="232">
        <f t="shared" si="1391"/>
        <v>497.69</v>
      </c>
      <c r="EO269" s="233">
        <f t="shared" si="1392"/>
        <v>411.8</v>
      </c>
      <c r="EP269" s="399">
        <v>3.35</v>
      </c>
      <c r="EQ269" s="399">
        <v>3.62</v>
      </c>
      <c r="ER269" s="232">
        <f t="shared" si="1393"/>
        <v>134</v>
      </c>
      <c r="ES269" s="233">
        <f t="shared" si="1394"/>
        <v>152.04</v>
      </c>
      <c r="ET269" s="543"/>
      <c r="EU269" s="544"/>
      <c r="EV269" s="232">
        <f t="shared" si="1395"/>
        <v>0</v>
      </c>
      <c r="EW269" s="233">
        <f t="shared" si="1396"/>
        <v>0</v>
      </c>
      <c r="EX269" s="545">
        <f t="shared" si="1397"/>
        <v>3.206548223350254</v>
      </c>
      <c r="EY269" s="546">
        <f t="shared" si="1398"/>
        <v>3.0643478260869568</v>
      </c>
      <c r="EZ269" s="232">
        <f t="shared" si="1399"/>
        <v>631.69000000000005</v>
      </c>
      <c r="FA269" s="233">
        <f t="shared" si="1400"/>
        <v>563.84</v>
      </c>
      <c r="FB269" s="540"/>
      <c r="FC269" s="548"/>
      <c r="FD269" s="232">
        <f t="shared" si="1401"/>
        <v>0</v>
      </c>
      <c r="FE269" s="233">
        <f t="shared" si="1402"/>
        <v>0</v>
      </c>
      <c r="FF269" s="542"/>
      <c r="FG269" s="548"/>
      <c r="FH269" s="232">
        <f t="shared" si="1403"/>
        <v>0</v>
      </c>
      <c r="FI269" s="233">
        <f t="shared" si="1404"/>
        <v>0</v>
      </c>
      <c r="FJ269" s="540"/>
      <c r="FK269" s="548"/>
      <c r="FL269" s="232">
        <f t="shared" si="1405"/>
        <v>0</v>
      </c>
      <c r="FM269" s="233">
        <f t="shared" si="1406"/>
        <v>0</v>
      </c>
      <c r="FN269" s="232">
        <f t="shared" si="1407"/>
        <v>0</v>
      </c>
      <c r="FO269" s="233">
        <f t="shared" si="1408"/>
        <v>0</v>
      </c>
      <c r="FP269" s="232">
        <f t="shared" si="1409"/>
        <v>0</v>
      </c>
      <c r="FQ269" s="233">
        <f t="shared" si="1410"/>
        <v>0</v>
      </c>
      <c r="FR269" s="761">
        <v>1</v>
      </c>
      <c r="FS269" s="801">
        <v>5</v>
      </c>
      <c r="FT269" s="232">
        <f t="shared" si="1411"/>
        <v>0</v>
      </c>
      <c r="FU269" s="233">
        <f t="shared" si="1412"/>
        <v>0</v>
      </c>
      <c r="FV269" s="537"/>
      <c r="FW269" s="536"/>
      <c r="FX269" s="232">
        <f t="shared" si="1413"/>
        <v>0</v>
      </c>
      <c r="FY269" s="233">
        <f t="shared" si="1414"/>
        <v>0</v>
      </c>
      <c r="FZ269" s="537"/>
      <c r="GA269" s="536"/>
      <c r="GB269" s="232">
        <f t="shared" si="1415"/>
        <v>0</v>
      </c>
      <c r="GC269" s="233">
        <f t="shared" si="1416"/>
        <v>0</v>
      </c>
      <c r="GD269" s="249">
        <f t="shared" si="1417"/>
        <v>465</v>
      </c>
      <c r="GE269" s="233">
        <f t="shared" si="1418"/>
        <v>457</v>
      </c>
      <c r="GF269" s="232">
        <f t="shared" si="1419"/>
        <v>0</v>
      </c>
      <c r="GG269" s="233">
        <f t="shared" si="1420"/>
        <v>0</v>
      </c>
      <c r="GH269" s="232">
        <f t="shared" si="1421"/>
        <v>1582.97</v>
      </c>
      <c r="GI269" s="233">
        <f t="shared" si="1422"/>
        <v>1484.8899999999999</v>
      </c>
      <c r="GJ269" s="232" t="str">
        <f t="shared" si="1423"/>
        <v/>
      </c>
      <c r="GK269" s="233" t="str">
        <f t="shared" si="1424"/>
        <v/>
      </c>
      <c r="GL269" s="249">
        <f t="shared" si="1425"/>
        <v>89</v>
      </c>
      <c r="GM269" s="233">
        <f t="shared" si="1426"/>
        <v>116</v>
      </c>
      <c r="GN269" s="232">
        <f t="shared" si="1427"/>
        <v>0</v>
      </c>
      <c r="GO269" s="233">
        <f t="shared" si="1428"/>
        <v>0</v>
      </c>
      <c r="GP269" s="232">
        <f t="shared" si="1429"/>
        <v>320.52999999999997</v>
      </c>
      <c r="GQ269" s="233">
        <f t="shared" si="1430"/>
        <v>486.08000000000004</v>
      </c>
      <c r="GR269" s="232">
        <f t="shared" si="1431"/>
        <v>0</v>
      </c>
      <c r="GS269" s="233">
        <f t="shared" si="1432"/>
        <v>0</v>
      </c>
      <c r="GT269" s="249">
        <f t="shared" si="1433"/>
        <v>554</v>
      </c>
      <c r="GU269" s="233">
        <f t="shared" si="1434"/>
        <v>573</v>
      </c>
      <c r="GV269" s="232">
        <f t="shared" si="1435"/>
        <v>0</v>
      </c>
      <c r="GW269" s="233">
        <f t="shared" si="1436"/>
        <v>0</v>
      </c>
      <c r="GX269" s="232">
        <f t="shared" si="1437"/>
        <v>1903.5</v>
      </c>
      <c r="GY269" s="233">
        <f t="shared" si="1438"/>
        <v>1970.9699999999998</v>
      </c>
      <c r="GZ269" s="232" t="str">
        <f t="shared" si="1439"/>
        <v/>
      </c>
      <c r="HA269" s="233" t="str">
        <f t="shared" si="1440"/>
        <v/>
      </c>
      <c r="HB269" s="249">
        <f t="shared" si="1441"/>
        <v>0</v>
      </c>
      <c r="HC269" s="233">
        <f t="shared" si="1442"/>
        <v>0</v>
      </c>
      <c r="HD269" s="232">
        <f t="shared" si="1443"/>
        <v>0</v>
      </c>
      <c r="HE269" s="233">
        <f t="shared" si="1444"/>
        <v>0</v>
      </c>
      <c r="HF269" s="232" t="str">
        <f t="shared" si="1445"/>
        <v/>
      </c>
      <c r="HG269" s="233" t="str">
        <f t="shared" si="1446"/>
        <v/>
      </c>
      <c r="HH269" s="232" t="str">
        <f t="shared" si="1447"/>
        <v/>
      </c>
      <c r="HI269" s="233" t="str">
        <f t="shared" si="1448"/>
        <v/>
      </c>
      <c r="HJ269" s="249">
        <f t="shared" si="1449"/>
        <v>1903.5</v>
      </c>
      <c r="HK269" s="233">
        <f t="shared" si="1450"/>
        <v>1970.9700000000003</v>
      </c>
      <c r="HL269" s="232" t="str">
        <f t="shared" si="1451"/>
        <v/>
      </c>
      <c r="HM269" s="232" t="str">
        <f t="shared" si="1452"/>
        <v/>
      </c>
    </row>
    <row r="270" spans="1:221" ht="15.75" thickBot="1">
      <c r="A270" s="805" t="s">
        <v>47</v>
      </c>
      <c r="B270" s="806" t="s">
        <v>1084</v>
      </c>
      <c r="C270" s="807" t="s">
        <v>1094</v>
      </c>
      <c r="D270" s="808">
        <v>207397</v>
      </c>
      <c r="E270" s="809">
        <v>7</v>
      </c>
      <c r="F270" s="810">
        <v>602</v>
      </c>
      <c r="G270" s="811">
        <v>663</v>
      </c>
      <c r="H270" s="812">
        <v>4</v>
      </c>
      <c r="I270" s="813">
        <v>0</v>
      </c>
      <c r="J270" s="814">
        <f t="shared" si="1156"/>
        <v>598</v>
      </c>
      <c r="K270" s="815">
        <f t="shared" si="1157"/>
        <v>663</v>
      </c>
      <c r="L270" s="816">
        <v>60</v>
      </c>
      <c r="M270" s="816">
        <v>60</v>
      </c>
      <c r="N270" s="814">
        <f t="shared" si="1307"/>
        <v>598</v>
      </c>
      <c r="O270" s="815">
        <f t="shared" si="1308"/>
        <v>663</v>
      </c>
      <c r="P270" s="814">
        <f t="shared" si="1309"/>
        <v>0</v>
      </c>
      <c r="Q270" s="815">
        <f t="shared" si="1310"/>
        <v>0</v>
      </c>
      <c r="R270" s="817">
        <v>19</v>
      </c>
      <c r="S270" s="818">
        <v>33</v>
      </c>
      <c r="T270" s="814">
        <f t="shared" si="1311"/>
        <v>0</v>
      </c>
      <c r="U270" s="815">
        <f t="shared" si="1312"/>
        <v>0</v>
      </c>
      <c r="V270" s="819">
        <v>21</v>
      </c>
      <c r="W270" s="818">
        <v>12</v>
      </c>
      <c r="X270" s="814">
        <f t="shared" si="1313"/>
        <v>0</v>
      </c>
      <c r="Y270" s="815">
        <f t="shared" si="1314"/>
        <v>0</v>
      </c>
      <c r="Z270" s="820"/>
      <c r="AA270" s="821"/>
      <c r="AB270" s="814">
        <f t="shared" si="1315"/>
        <v>0</v>
      </c>
      <c r="AC270" s="815">
        <f t="shared" si="1316"/>
        <v>0</v>
      </c>
      <c r="AD270" s="822">
        <f t="shared" si="1317"/>
        <v>40</v>
      </c>
      <c r="AE270" s="815">
        <f t="shared" si="1318"/>
        <v>45</v>
      </c>
      <c r="AF270" s="822">
        <f t="shared" si="1319"/>
        <v>0</v>
      </c>
      <c r="AG270" s="815">
        <f t="shared" si="1320"/>
        <v>0</v>
      </c>
      <c r="AH270" s="823">
        <v>3.21</v>
      </c>
      <c r="AI270" s="823">
        <v>3.55</v>
      </c>
      <c r="AJ270" s="814">
        <f t="shared" si="1321"/>
        <v>60.99</v>
      </c>
      <c r="AK270" s="815">
        <f t="shared" si="1322"/>
        <v>117.14999999999999</v>
      </c>
      <c r="AL270" s="823">
        <v>2.83</v>
      </c>
      <c r="AM270" s="823">
        <v>4</v>
      </c>
      <c r="AN270" s="814">
        <f t="shared" si="1323"/>
        <v>59.43</v>
      </c>
      <c r="AO270" s="815">
        <f t="shared" si="1324"/>
        <v>48</v>
      </c>
      <c r="AP270" s="824"/>
      <c r="AQ270" s="825"/>
      <c r="AR270" s="814">
        <f t="shared" si="1325"/>
        <v>0</v>
      </c>
      <c r="AS270" s="815">
        <f t="shared" si="1326"/>
        <v>0</v>
      </c>
      <c r="AT270" s="826">
        <f t="shared" si="1327"/>
        <v>3.0105</v>
      </c>
      <c r="AU270" s="827">
        <f t="shared" si="1328"/>
        <v>3.6699999999999995</v>
      </c>
      <c r="AV270" s="814">
        <f t="shared" si="1329"/>
        <v>120.42</v>
      </c>
      <c r="AW270" s="815">
        <f t="shared" si="1330"/>
        <v>165.14999999999998</v>
      </c>
      <c r="AX270" s="828"/>
      <c r="AY270" s="829"/>
      <c r="AZ270" s="814">
        <f t="shared" si="1331"/>
        <v>0</v>
      </c>
      <c r="BA270" s="815">
        <f t="shared" si="1332"/>
        <v>0</v>
      </c>
      <c r="BB270" s="820"/>
      <c r="BC270" s="829"/>
      <c r="BD270" s="814">
        <f t="shared" si="1333"/>
        <v>0</v>
      </c>
      <c r="BE270" s="815">
        <f t="shared" si="1334"/>
        <v>0</v>
      </c>
      <c r="BF270" s="830"/>
      <c r="BG270" s="811"/>
      <c r="BH270" s="814">
        <f t="shared" si="1335"/>
        <v>0</v>
      </c>
      <c r="BI270" s="815">
        <f t="shared" si="1336"/>
        <v>0</v>
      </c>
      <c r="BJ270" s="814">
        <f t="shared" si="1337"/>
        <v>0</v>
      </c>
      <c r="BK270" s="815">
        <f t="shared" si="1338"/>
        <v>0</v>
      </c>
      <c r="BL270" s="814">
        <f t="shared" si="1339"/>
        <v>0</v>
      </c>
      <c r="BM270" s="815">
        <f t="shared" si="1340"/>
        <v>0</v>
      </c>
      <c r="BN270" s="831">
        <v>118</v>
      </c>
      <c r="BO270" s="832">
        <v>127</v>
      </c>
      <c r="BP270" s="814">
        <f t="shared" si="1341"/>
        <v>0</v>
      </c>
      <c r="BQ270" s="815">
        <f t="shared" si="1342"/>
        <v>0</v>
      </c>
      <c r="BR270" s="819">
        <v>112</v>
      </c>
      <c r="BS270" s="818">
        <v>137</v>
      </c>
      <c r="BT270" s="814">
        <f t="shared" si="1343"/>
        <v>0</v>
      </c>
      <c r="BU270" s="815">
        <f t="shared" si="1344"/>
        <v>0</v>
      </c>
      <c r="BV270" s="820"/>
      <c r="BW270" s="818">
        <v>0</v>
      </c>
      <c r="BX270" s="814">
        <f t="shared" si="1345"/>
        <v>0</v>
      </c>
      <c r="BY270" s="815">
        <f t="shared" si="1346"/>
        <v>0</v>
      </c>
      <c r="BZ270" s="822">
        <f t="shared" si="1347"/>
        <v>230</v>
      </c>
      <c r="CA270" s="815">
        <f t="shared" si="1348"/>
        <v>264</v>
      </c>
      <c r="CB270" s="822">
        <f t="shared" si="1349"/>
        <v>0</v>
      </c>
      <c r="CC270" s="815">
        <f t="shared" si="1350"/>
        <v>0</v>
      </c>
      <c r="CD270" s="823">
        <v>4.42</v>
      </c>
      <c r="CE270" s="823">
        <v>4.28</v>
      </c>
      <c r="CF270" s="814">
        <f t="shared" si="1351"/>
        <v>521.55999999999995</v>
      </c>
      <c r="CG270" s="815">
        <f t="shared" si="1352"/>
        <v>543.56000000000006</v>
      </c>
      <c r="CH270" s="823">
        <v>5.92</v>
      </c>
      <c r="CI270" s="823">
        <v>5.65</v>
      </c>
      <c r="CJ270" s="814">
        <f t="shared" si="1353"/>
        <v>663.04</v>
      </c>
      <c r="CK270" s="815">
        <f t="shared" si="1354"/>
        <v>774.05000000000007</v>
      </c>
      <c r="CL270" s="824"/>
      <c r="CM270" s="825"/>
      <c r="CN270" s="814">
        <f t="shared" si="1355"/>
        <v>0</v>
      </c>
      <c r="CO270" s="815">
        <f t="shared" si="1356"/>
        <v>0</v>
      </c>
      <c r="CP270" s="814">
        <f t="shared" si="1357"/>
        <v>5.1504347826086949</v>
      </c>
      <c r="CQ270" s="827">
        <f t="shared" si="1358"/>
        <v>4.9909469696969699</v>
      </c>
      <c r="CR270" s="814">
        <f t="shared" si="1359"/>
        <v>1184.5999999999999</v>
      </c>
      <c r="CS270" s="815">
        <f t="shared" si="1360"/>
        <v>1317.6100000000001</v>
      </c>
      <c r="CT270" s="830"/>
      <c r="CU270" s="829"/>
      <c r="CV270" s="814">
        <f t="shared" si="1361"/>
        <v>0</v>
      </c>
      <c r="CW270" s="815">
        <f t="shared" si="1362"/>
        <v>0</v>
      </c>
      <c r="CX270" s="820"/>
      <c r="CY270" s="829"/>
      <c r="CZ270" s="814">
        <f t="shared" si="1363"/>
        <v>0</v>
      </c>
      <c r="DA270" s="815">
        <f t="shared" si="1364"/>
        <v>0</v>
      </c>
      <c r="DB270" s="830"/>
      <c r="DC270" s="829"/>
      <c r="DD270" s="814">
        <f t="shared" si="1365"/>
        <v>0</v>
      </c>
      <c r="DE270" s="815">
        <f t="shared" si="1366"/>
        <v>0</v>
      </c>
      <c r="DF270" s="814">
        <f t="shared" si="1367"/>
        <v>0</v>
      </c>
      <c r="DG270" s="815">
        <f t="shared" si="1368"/>
        <v>0</v>
      </c>
      <c r="DH270" s="814">
        <f t="shared" si="1369"/>
        <v>0</v>
      </c>
      <c r="DI270" s="815">
        <f t="shared" si="1370"/>
        <v>0</v>
      </c>
      <c r="DJ270" s="814">
        <f t="shared" si="1371"/>
        <v>270</v>
      </c>
      <c r="DK270" s="815">
        <f t="shared" si="1372"/>
        <v>309</v>
      </c>
      <c r="DL270" s="814">
        <f t="shared" si="1373"/>
        <v>0</v>
      </c>
      <c r="DM270" s="815">
        <f t="shared" si="1374"/>
        <v>0</v>
      </c>
      <c r="DN270" s="826">
        <f t="shared" si="1375"/>
        <v>4.8334074074074076</v>
      </c>
      <c r="DO270" s="827">
        <f t="shared" si="1376"/>
        <v>4.7985760517799356</v>
      </c>
      <c r="DP270" s="814">
        <f t="shared" si="1377"/>
        <v>1305.02</v>
      </c>
      <c r="DQ270" s="815">
        <f t="shared" si="1378"/>
        <v>1482.7600000000002</v>
      </c>
      <c r="DR270" s="814">
        <f t="shared" si="1379"/>
        <v>0</v>
      </c>
      <c r="DS270" s="815">
        <f t="shared" si="1380"/>
        <v>0</v>
      </c>
      <c r="DT270" s="814">
        <f t="shared" si="1381"/>
        <v>0</v>
      </c>
      <c r="DU270" s="815">
        <f t="shared" si="1382"/>
        <v>0</v>
      </c>
      <c r="DV270" s="831">
        <v>99</v>
      </c>
      <c r="DW270" s="832">
        <v>242</v>
      </c>
      <c r="DX270" s="814">
        <f t="shared" si="1305"/>
        <v>0</v>
      </c>
      <c r="DY270" s="815">
        <f t="shared" si="1306"/>
        <v>0</v>
      </c>
      <c r="DZ270" s="804">
        <v>229</v>
      </c>
      <c r="EA270" s="799">
        <v>108</v>
      </c>
      <c r="EB270" s="814">
        <f t="shared" si="1383"/>
        <v>0</v>
      </c>
      <c r="EC270" s="815">
        <f t="shared" si="1384"/>
        <v>0</v>
      </c>
      <c r="ED270" s="820"/>
      <c r="EE270" s="821"/>
      <c r="EF270" s="814">
        <f t="shared" si="1385"/>
        <v>0</v>
      </c>
      <c r="EG270" s="815">
        <f t="shared" si="1386"/>
        <v>0</v>
      </c>
      <c r="EH270" s="822">
        <f t="shared" si="1387"/>
        <v>328</v>
      </c>
      <c r="EI270" s="815">
        <f t="shared" si="1388"/>
        <v>350</v>
      </c>
      <c r="EJ270" s="822">
        <f t="shared" si="1389"/>
        <v>0</v>
      </c>
      <c r="EK270" s="815">
        <f t="shared" si="1390"/>
        <v>0</v>
      </c>
      <c r="EL270" s="823">
        <v>3.25</v>
      </c>
      <c r="EM270" s="823">
        <v>3.89</v>
      </c>
      <c r="EN270" s="814">
        <f t="shared" si="1391"/>
        <v>321.75</v>
      </c>
      <c r="EO270" s="815">
        <f t="shared" si="1392"/>
        <v>941.38</v>
      </c>
      <c r="EP270" s="823">
        <v>4.22</v>
      </c>
      <c r="EQ270" s="823">
        <v>4.93</v>
      </c>
      <c r="ER270" s="814">
        <f t="shared" si="1393"/>
        <v>966.38</v>
      </c>
      <c r="ES270" s="815">
        <f t="shared" si="1394"/>
        <v>532.43999999999994</v>
      </c>
      <c r="ET270" s="824"/>
      <c r="EU270" s="825"/>
      <c r="EV270" s="814">
        <f t="shared" si="1395"/>
        <v>0</v>
      </c>
      <c r="EW270" s="815">
        <f t="shared" si="1396"/>
        <v>0</v>
      </c>
      <c r="EX270" s="826">
        <f t="shared" si="1397"/>
        <v>3.927225609756098</v>
      </c>
      <c r="EY270" s="827">
        <f t="shared" si="1398"/>
        <v>4.2109142857142858</v>
      </c>
      <c r="EZ270" s="814">
        <f t="shared" si="1399"/>
        <v>1288.1300000000001</v>
      </c>
      <c r="FA270" s="815">
        <f t="shared" si="1400"/>
        <v>1473.82</v>
      </c>
      <c r="FB270" s="830"/>
      <c r="FC270" s="829"/>
      <c r="FD270" s="814">
        <f t="shared" si="1401"/>
        <v>0</v>
      </c>
      <c r="FE270" s="815">
        <f t="shared" si="1402"/>
        <v>0</v>
      </c>
      <c r="FF270" s="820"/>
      <c r="FG270" s="829"/>
      <c r="FH270" s="814">
        <f t="shared" si="1403"/>
        <v>0</v>
      </c>
      <c r="FI270" s="815">
        <f t="shared" si="1404"/>
        <v>0</v>
      </c>
      <c r="FJ270" s="830"/>
      <c r="FK270" s="829"/>
      <c r="FL270" s="814">
        <f t="shared" si="1405"/>
        <v>0</v>
      </c>
      <c r="FM270" s="815">
        <f t="shared" si="1406"/>
        <v>0</v>
      </c>
      <c r="FN270" s="814">
        <f t="shared" si="1407"/>
        <v>0</v>
      </c>
      <c r="FO270" s="815">
        <f t="shared" si="1408"/>
        <v>0</v>
      </c>
      <c r="FP270" s="814">
        <f t="shared" si="1409"/>
        <v>0</v>
      </c>
      <c r="FQ270" s="815">
        <f t="shared" si="1410"/>
        <v>0</v>
      </c>
      <c r="FR270" s="833"/>
      <c r="FS270" s="834">
        <v>4</v>
      </c>
      <c r="FT270" s="814">
        <f t="shared" si="1411"/>
        <v>0</v>
      </c>
      <c r="FU270" s="815">
        <f t="shared" si="1412"/>
        <v>0</v>
      </c>
      <c r="FV270" s="835"/>
      <c r="FW270" s="811"/>
      <c r="FX270" s="814">
        <f t="shared" si="1413"/>
        <v>0</v>
      </c>
      <c r="FY270" s="815">
        <f t="shared" si="1414"/>
        <v>0</v>
      </c>
      <c r="FZ270" s="835"/>
      <c r="GA270" s="811"/>
      <c r="GB270" s="814">
        <f t="shared" si="1415"/>
        <v>0</v>
      </c>
      <c r="GC270" s="815">
        <f t="shared" si="1416"/>
        <v>0</v>
      </c>
      <c r="GD270" s="836">
        <f t="shared" si="1417"/>
        <v>236</v>
      </c>
      <c r="GE270" s="815">
        <f t="shared" si="1418"/>
        <v>402</v>
      </c>
      <c r="GF270" s="814">
        <f t="shared" si="1419"/>
        <v>0</v>
      </c>
      <c r="GG270" s="815">
        <f t="shared" si="1420"/>
        <v>0</v>
      </c>
      <c r="GH270" s="814">
        <f t="shared" si="1421"/>
        <v>904.3</v>
      </c>
      <c r="GI270" s="815">
        <f t="shared" si="1422"/>
        <v>1602.0900000000001</v>
      </c>
      <c r="GJ270" s="814" t="str">
        <f t="shared" si="1423"/>
        <v/>
      </c>
      <c r="GK270" s="815" t="str">
        <f t="shared" si="1424"/>
        <v/>
      </c>
      <c r="GL270" s="836">
        <f t="shared" si="1425"/>
        <v>362</v>
      </c>
      <c r="GM270" s="815">
        <f t="shared" si="1426"/>
        <v>257</v>
      </c>
      <c r="GN270" s="814">
        <f t="shared" si="1427"/>
        <v>0</v>
      </c>
      <c r="GO270" s="815">
        <f t="shared" si="1428"/>
        <v>0</v>
      </c>
      <c r="GP270" s="814">
        <f t="shared" si="1429"/>
        <v>1688.85</v>
      </c>
      <c r="GQ270" s="815">
        <f t="shared" si="1430"/>
        <v>1354.49</v>
      </c>
      <c r="GR270" s="814">
        <f t="shared" si="1431"/>
        <v>0</v>
      </c>
      <c r="GS270" s="815">
        <f t="shared" si="1432"/>
        <v>0</v>
      </c>
      <c r="GT270" s="836">
        <f t="shared" si="1433"/>
        <v>598</v>
      </c>
      <c r="GU270" s="815">
        <f t="shared" si="1434"/>
        <v>659</v>
      </c>
      <c r="GV270" s="814">
        <f t="shared" si="1435"/>
        <v>0</v>
      </c>
      <c r="GW270" s="815">
        <f t="shared" si="1436"/>
        <v>0</v>
      </c>
      <c r="GX270" s="814">
        <f t="shared" si="1437"/>
        <v>2593.1499999999996</v>
      </c>
      <c r="GY270" s="815">
        <f t="shared" si="1438"/>
        <v>2956.58</v>
      </c>
      <c r="GZ270" s="814" t="str">
        <f t="shared" si="1439"/>
        <v/>
      </c>
      <c r="HA270" s="815" t="str">
        <f t="shared" si="1440"/>
        <v/>
      </c>
      <c r="HB270" s="836">
        <f t="shared" si="1441"/>
        <v>0</v>
      </c>
      <c r="HC270" s="815">
        <f t="shared" si="1442"/>
        <v>0</v>
      </c>
      <c r="HD270" s="814">
        <f t="shared" si="1443"/>
        <v>0</v>
      </c>
      <c r="HE270" s="815">
        <f t="shared" si="1444"/>
        <v>0</v>
      </c>
      <c r="HF270" s="814" t="str">
        <f t="shared" si="1445"/>
        <v/>
      </c>
      <c r="HG270" s="815" t="str">
        <f t="shared" si="1446"/>
        <v/>
      </c>
      <c r="HH270" s="814" t="str">
        <f t="shared" si="1447"/>
        <v/>
      </c>
      <c r="HI270" s="815" t="str">
        <f t="shared" si="1448"/>
        <v/>
      </c>
      <c r="HJ270" s="836">
        <f t="shared" si="1449"/>
        <v>2593.15</v>
      </c>
      <c r="HK270" s="815">
        <f t="shared" si="1450"/>
        <v>2956.58</v>
      </c>
      <c r="HL270" s="814" t="str">
        <f t="shared" si="1451"/>
        <v/>
      </c>
      <c r="HM270" s="837" t="str">
        <f t="shared" si="1452"/>
        <v/>
      </c>
    </row>
    <row r="271" spans="1:221" ht="15">
      <c r="A271" s="530" t="s">
        <v>47</v>
      </c>
      <c r="B271" s="555" t="s">
        <v>1081</v>
      </c>
      <c r="C271" s="556"/>
      <c r="D271" s="533">
        <v>207449</v>
      </c>
      <c r="E271" s="534">
        <v>8</v>
      </c>
      <c r="F271" s="771">
        <v>1023</v>
      </c>
      <c r="G271" s="536">
        <v>991</v>
      </c>
      <c r="H271" s="459">
        <v>9</v>
      </c>
      <c r="I271" s="538">
        <v>7</v>
      </c>
      <c r="J271" s="232">
        <f t="shared" si="1156"/>
        <v>1014</v>
      </c>
      <c r="K271" s="233">
        <f t="shared" si="1157"/>
        <v>984</v>
      </c>
      <c r="L271" s="539">
        <v>60</v>
      </c>
      <c r="M271" s="539">
        <v>60</v>
      </c>
      <c r="N271" s="232">
        <f t="shared" si="1307"/>
        <v>1014</v>
      </c>
      <c r="O271" s="233">
        <f t="shared" si="1308"/>
        <v>984</v>
      </c>
      <c r="P271" s="232">
        <f t="shared" si="1309"/>
        <v>0</v>
      </c>
      <c r="Q271" s="233">
        <f t="shared" si="1310"/>
        <v>0</v>
      </c>
      <c r="R271" s="803">
        <v>44</v>
      </c>
      <c r="S271" s="799">
        <v>41</v>
      </c>
      <c r="T271" s="232">
        <f t="shared" si="1311"/>
        <v>0</v>
      </c>
      <c r="U271" s="233">
        <f t="shared" si="1312"/>
        <v>0</v>
      </c>
      <c r="V271" s="804">
        <v>57</v>
      </c>
      <c r="W271" s="799">
        <v>49</v>
      </c>
      <c r="X271" s="232">
        <f t="shared" si="1313"/>
        <v>0</v>
      </c>
      <c r="Y271" s="233">
        <f t="shared" si="1314"/>
        <v>0</v>
      </c>
      <c r="Z271" s="542"/>
      <c r="AA271" s="541"/>
      <c r="AB271" s="232">
        <f t="shared" si="1315"/>
        <v>0</v>
      </c>
      <c r="AC271" s="233">
        <f t="shared" si="1316"/>
        <v>0</v>
      </c>
      <c r="AD271" s="225">
        <f t="shared" si="1317"/>
        <v>101</v>
      </c>
      <c r="AE271" s="233">
        <f t="shared" si="1318"/>
        <v>90</v>
      </c>
      <c r="AF271" s="225">
        <f t="shared" si="1319"/>
        <v>0</v>
      </c>
      <c r="AG271" s="233">
        <f t="shared" si="1320"/>
        <v>0</v>
      </c>
      <c r="AH271" s="399">
        <v>2.5499999999999998</v>
      </c>
      <c r="AI271" s="399">
        <v>2.34</v>
      </c>
      <c r="AJ271" s="232">
        <f t="shared" si="1321"/>
        <v>112.19999999999999</v>
      </c>
      <c r="AK271" s="233">
        <f t="shared" si="1322"/>
        <v>95.94</v>
      </c>
      <c r="AL271" s="399">
        <v>2.96</v>
      </c>
      <c r="AM271" s="399">
        <v>2.85</v>
      </c>
      <c r="AN271" s="232">
        <f t="shared" si="1323"/>
        <v>168.72</v>
      </c>
      <c r="AO271" s="233">
        <f t="shared" si="1324"/>
        <v>139.65</v>
      </c>
      <c r="AP271" s="543"/>
      <c r="AQ271" s="544"/>
      <c r="AR271" s="232">
        <f t="shared" si="1325"/>
        <v>0</v>
      </c>
      <c r="AS271" s="233">
        <f t="shared" si="1326"/>
        <v>0</v>
      </c>
      <c r="AT271" s="545">
        <f t="shared" si="1327"/>
        <v>2.7813861386138612</v>
      </c>
      <c r="AU271" s="546">
        <f t="shared" si="1328"/>
        <v>2.6176666666666666</v>
      </c>
      <c r="AV271" s="232">
        <f t="shared" si="1329"/>
        <v>280.91999999999996</v>
      </c>
      <c r="AW271" s="233">
        <f t="shared" si="1330"/>
        <v>235.59</v>
      </c>
      <c r="AX271" s="547"/>
      <c r="AY271" s="548"/>
      <c r="AZ271" s="232">
        <f t="shared" si="1331"/>
        <v>0</v>
      </c>
      <c r="BA271" s="233">
        <f t="shared" si="1332"/>
        <v>0</v>
      </c>
      <c r="BB271" s="542"/>
      <c r="BC271" s="548"/>
      <c r="BD271" s="232">
        <f t="shared" si="1333"/>
        <v>0</v>
      </c>
      <c r="BE271" s="233">
        <f t="shared" si="1334"/>
        <v>0</v>
      </c>
      <c r="BF271" s="540"/>
      <c r="BG271" s="536"/>
      <c r="BH271" s="232">
        <f t="shared" si="1335"/>
        <v>0</v>
      </c>
      <c r="BI271" s="233">
        <f t="shared" si="1336"/>
        <v>0</v>
      </c>
      <c r="BJ271" s="232">
        <f t="shared" si="1337"/>
        <v>0</v>
      </c>
      <c r="BK271" s="233">
        <f t="shared" si="1338"/>
        <v>0</v>
      </c>
      <c r="BL271" s="232">
        <f t="shared" si="1339"/>
        <v>0</v>
      </c>
      <c r="BM271" s="233">
        <f t="shared" si="1340"/>
        <v>0</v>
      </c>
      <c r="BN271" s="747">
        <v>297</v>
      </c>
      <c r="BO271" s="738">
        <v>305</v>
      </c>
      <c r="BP271" s="232">
        <f t="shared" si="1341"/>
        <v>0</v>
      </c>
      <c r="BQ271" s="233">
        <f t="shared" si="1342"/>
        <v>0</v>
      </c>
      <c r="BR271" s="804">
        <v>184</v>
      </c>
      <c r="BS271" s="799">
        <v>158</v>
      </c>
      <c r="BT271" s="232">
        <f t="shared" si="1343"/>
        <v>0</v>
      </c>
      <c r="BU271" s="233">
        <f t="shared" si="1344"/>
        <v>0</v>
      </c>
      <c r="BV271" s="542"/>
      <c r="BW271" s="799">
        <v>2</v>
      </c>
      <c r="BX271" s="232">
        <f t="shared" si="1345"/>
        <v>0</v>
      </c>
      <c r="BY271" s="233">
        <f t="shared" si="1346"/>
        <v>0</v>
      </c>
      <c r="BZ271" s="225">
        <f t="shared" si="1347"/>
        <v>481</v>
      </c>
      <c r="CA271" s="233">
        <f t="shared" si="1348"/>
        <v>465</v>
      </c>
      <c r="CB271" s="225">
        <f t="shared" si="1349"/>
        <v>0</v>
      </c>
      <c r="CC271" s="233">
        <f t="shared" si="1350"/>
        <v>0</v>
      </c>
      <c r="CD271" s="399">
        <v>4.6900000000000004</v>
      </c>
      <c r="CE271" s="399">
        <v>4.8099999999999996</v>
      </c>
      <c r="CF271" s="232">
        <f t="shared" si="1351"/>
        <v>1392.93</v>
      </c>
      <c r="CG271" s="233">
        <f t="shared" si="1352"/>
        <v>1467.05</v>
      </c>
      <c r="CH271" s="399">
        <v>5.89</v>
      </c>
      <c r="CI271" s="399">
        <v>6.07</v>
      </c>
      <c r="CJ271" s="232">
        <f t="shared" si="1353"/>
        <v>1083.76</v>
      </c>
      <c r="CK271" s="233">
        <f t="shared" si="1354"/>
        <v>959.06000000000006</v>
      </c>
      <c r="CL271" s="543"/>
      <c r="CM271" s="544"/>
      <c r="CN271" s="232">
        <f t="shared" si="1355"/>
        <v>0</v>
      </c>
      <c r="CO271" s="233">
        <f t="shared" si="1356"/>
        <v>0</v>
      </c>
      <c r="CP271" s="232">
        <f t="shared" si="1357"/>
        <v>5.1490436590436595</v>
      </c>
      <c r="CQ271" s="546">
        <f t="shared" si="1358"/>
        <v>5.2174408602150537</v>
      </c>
      <c r="CR271" s="232">
        <f t="shared" si="1359"/>
        <v>2476.69</v>
      </c>
      <c r="CS271" s="233">
        <f t="shared" si="1360"/>
        <v>2426.11</v>
      </c>
      <c r="CT271" s="540"/>
      <c r="CU271" s="548"/>
      <c r="CV271" s="232">
        <f t="shared" si="1361"/>
        <v>0</v>
      </c>
      <c r="CW271" s="233">
        <f t="shared" si="1362"/>
        <v>0</v>
      </c>
      <c r="CX271" s="542"/>
      <c r="CY271" s="548"/>
      <c r="CZ271" s="232">
        <f t="shared" si="1363"/>
        <v>0</v>
      </c>
      <c r="DA271" s="233">
        <f t="shared" si="1364"/>
        <v>0</v>
      </c>
      <c r="DB271" s="540"/>
      <c r="DC271" s="548"/>
      <c r="DD271" s="232">
        <f t="shared" si="1365"/>
        <v>0</v>
      </c>
      <c r="DE271" s="233">
        <f t="shared" si="1366"/>
        <v>0</v>
      </c>
      <c r="DF271" s="232">
        <f t="shared" si="1367"/>
        <v>0</v>
      </c>
      <c r="DG271" s="233">
        <f t="shared" si="1368"/>
        <v>0</v>
      </c>
      <c r="DH271" s="232">
        <f t="shared" si="1369"/>
        <v>0</v>
      </c>
      <c r="DI271" s="233">
        <f t="shared" si="1370"/>
        <v>0</v>
      </c>
      <c r="DJ271" s="232">
        <f t="shared" si="1371"/>
        <v>582</v>
      </c>
      <c r="DK271" s="233">
        <f t="shared" si="1372"/>
        <v>555</v>
      </c>
      <c r="DL271" s="232">
        <f t="shared" si="1373"/>
        <v>0</v>
      </c>
      <c r="DM271" s="233">
        <f t="shared" si="1374"/>
        <v>0</v>
      </c>
      <c r="DN271" s="545">
        <f t="shared" si="1375"/>
        <v>4.7381615120274914</v>
      </c>
      <c r="DO271" s="546">
        <f t="shared" si="1376"/>
        <v>4.7958558558558559</v>
      </c>
      <c r="DP271" s="232">
        <f t="shared" si="1377"/>
        <v>2757.61</v>
      </c>
      <c r="DQ271" s="233">
        <f t="shared" si="1378"/>
        <v>2661.7000000000003</v>
      </c>
      <c r="DR271" s="232">
        <f t="shared" si="1379"/>
        <v>0</v>
      </c>
      <c r="DS271" s="233">
        <f t="shared" si="1380"/>
        <v>0</v>
      </c>
      <c r="DT271" s="232">
        <f t="shared" si="1381"/>
        <v>0</v>
      </c>
      <c r="DU271" s="233">
        <f t="shared" si="1382"/>
        <v>0</v>
      </c>
      <c r="DV271" s="747">
        <v>143</v>
      </c>
      <c r="DW271" s="738">
        <v>144</v>
      </c>
      <c r="DX271" s="232">
        <f t="shared" si="1305"/>
        <v>0</v>
      </c>
      <c r="DY271" s="233">
        <f t="shared" si="1306"/>
        <v>0</v>
      </c>
      <c r="DZ271" s="804">
        <v>288</v>
      </c>
      <c r="EA271" s="799">
        <v>281</v>
      </c>
      <c r="EB271" s="232">
        <f t="shared" si="1383"/>
        <v>0</v>
      </c>
      <c r="EC271" s="233">
        <f t="shared" si="1384"/>
        <v>0</v>
      </c>
      <c r="ED271" s="542"/>
      <c r="EE271" s="541"/>
      <c r="EF271" s="232">
        <f t="shared" si="1385"/>
        <v>0</v>
      </c>
      <c r="EG271" s="233">
        <f t="shared" si="1386"/>
        <v>0</v>
      </c>
      <c r="EH271" s="225">
        <f t="shared" si="1387"/>
        <v>431</v>
      </c>
      <c r="EI271" s="233">
        <f t="shared" si="1388"/>
        <v>425</v>
      </c>
      <c r="EJ271" s="225">
        <f t="shared" si="1389"/>
        <v>0</v>
      </c>
      <c r="EK271" s="233">
        <f t="shared" si="1390"/>
        <v>0</v>
      </c>
      <c r="EL271" s="399">
        <v>3.59</v>
      </c>
      <c r="EM271" s="399">
        <v>3.47</v>
      </c>
      <c r="EN271" s="232">
        <f t="shared" si="1391"/>
        <v>513.37</v>
      </c>
      <c r="EO271" s="233">
        <f t="shared" si="1392"/>
        <v>499.68</v>
      </c>
      <c r="EP271" s="399">
        <v>4.3600000000000003</v>
      </c>
      <c r="EQ271" s="399">
        <v>4.24</v>
      </c>
      <c r="ER271" s="232">
        <f t="shared" si="1393"/>
        <v>1255.68</v>
      </c>
      <c r="ES271" s="233">
        <f t="shared" si="1394"/>
        <v>1191.44</v>
      </c>
      <c r="ET271" s="543"/>
      <c r="EU271" s="544"/>
      <c r="EV271" s="232">
        <f t="shared" si="1395"/>
        <v>0</v>
      </c>
      <c r="EW271" s="233">
        <f t="shared" si="1396"/>
        <v>0</v>
      </c>
      <c r="EX271" s="545">
        <f t="shared" si="1397"/>
        <v>4.1045243619489566</v>
      </c>
      <c r="EY271" s="546">
        <f t="shared" si="1398"/>
        <v>3.9791058823529415</v>
      </c>
      <c r="EZ271" s="232">
        <f t="shared" si="1399"/>
        <v>1769.0500000000004</v>
      </c>
      <c r="FA271" s="233">
        <f t="shared" si="1400"/>
        <v>1691.1200000000001</v>
      </c>
      <c r="FB271" s="540"/>
      <c r="FC271" s="548"/>
      <c r="FD271" s="232">
        <f t="shared" si="1401"/>
        <v>0</v>
      </c>
      <c r="FE271" s="233">
        <f t="shared" si="1402"/>
        <v>0</v>
      </c>
      <c r="FF271" s="542"/>
      <c r="FG271" s="548"/>
      <c r="FH271" s="232">
        <f t="shared" si="1403"/>
        <v>0</v>
      </c>
      <c r="FI271" s="233">
        <f t="shared" si="1404"/>
        <v>0</v>
      </c>
      <c r="FJ271" s="540"/>
      <c r="FK271" s="548"/>
      <c r="FL271" s="232">
        <f t="shared" si="1405"/>
        <v>0</v>
      </c>
      <c r="FM271" s="233">
        <f t="shared" si="1406"/>
        <v>0</v>
      </c>
      <c r="FN271" s="232">
        <f t="shared" si="1407"/>
        <v>0</v>
      </c>
      <c r="FO271" s="233">
        <f t="shared" si="1408"/>
        <v>0</v>
      </c>
      <c r="FP271" s="232">
        <f t="shared" si="1409"/>
        <v>0</v>
      </c>
      <c r="FQ271" s="233">
        <f t="shared" si="1410"/>
        <v>0</v>
      </c>
      <c r="FR271" s="761">
        <v>1</v>
      </c>
      <c r="FS271" s="801">
        <v>4</v>
      </c>
      <c r="FT271" s="232">
        <f t="shared" si="1411"/>
        <v>0</v>
      </c>
      <c r="FU271" s="233">
        <f t="shared" si="1412"/>
        <v>0</v>
      </c>
      <c r="FV271" s="537"/>
      <c r="FW271" s="536"/>
      <c r="FX271" s="232">
        <f t="shared" si="1413"/>
        <v>0</v>
      </c>
      <c r="FY271" s="233">
        <f t="shared" si="1414"/>
        <v>0</v>
      </c>
      <c r="FZ271" s="537"/>
      <c r="GA271" s="536"/>
      <c r="GB271" s="232">
        <f t="shared" si="1415"/>
        <v>0</v>
      </c>
      <c r="GC271" s="233">
        <f t="shared" si="1416"/>
        <v>0</v>
      </c>
      <c r="GD271" s="249">
        <f t="shared" si="1417"/>
        <v>484</v>
      </c>
      <c r="GE271" s="233">
        <f t="shared" si="1418"/>
        <v>490</v>
      </c>
      <c r="GF271" s="232">
        <f t="shared" si="1419"/>
        <v>0</v>
      </c>
      <c r="GG271" s="233">
        <f t="shared" si="1420"/>
        <v>0</v>
      </c>
      <c r="GH271" s="232">
        <f t="shared" si="1421"/>
        <v>2018.5</v>
      </c>
      <c r="GI271" s="233">
        <f t="shared" si="1422"/>
        <v>2062.67</v>
      </c>
      <c r="GJ271" s="232" t="str">
        <f t="shared" si="1423"/>
        <v/>
      </c>
      <c r="GK271" s="233" t="str">
        <f t="shared" si="1424"/>
        <v/>
      </c>
      <c r="GL271" s="249">
        <f t="shared" si="1425"/>
        <v>529</v>
      </c>
      <c r="GM271" s="233">
        <f t="shared" si="1426"/>
        <v>488</v>
      </c>
      <c r="GN271" s="232">
        <f t="shared" si="1427"/>
        <v>0</v>
      </c>
      <c r="GO271" s="233">
        <f t="shared" si="1428"/>
        <v>0</v>
      </c>
      <c r="GP271" s="232">
        <f t="shared" si="1429"/>
        <v>2508.16</v>
      </c>
      <c r="GQ271" s="233">
        <f t="shared" si="1430"/>
        <v>2290.15</v>
      </c>
      <c r="GR271" s="232">
        <f t="shared" si="1431"/>
        <v>0</v>
      </c>
      <c r="GS271" s="233">
        <f t="shared" si="1432"/>
        <v>0</v>
      </c>
      <c r="GT271" s="249">
        <f t="shared" si="1433"/>
        <v>1013</v>
      </c>
      <c r="GU271" s="233">
        <f t="shared" si="1434"/>
        <v>978</v>
      </c>
      <c r="GV271" s="232">
        <f t="shared" si="1435"/>
        <v>0</v>
      </c>
      <c r="GW271" s="233">
        <f t="shared" si="1436"/>
        <v>0</v>
      </c>
      <c r="GX271" s="232">
        <f t="shared" si="1437"/>
        <v>4526.66</v>
      </c>
      <c r="GY271" s="233">
        <f t="shared" si="1438"/>
        <v>4352.82</v>
      </c>
      <c r="GZ271" s="232" t="str">
        <f t="shared" si="1439"/>
        <v/>
      </c>
      <c r="HA271" s="233" t="str">
        <f t="shared" si="1440"/>
        <v/>
      </c>
      <c r="HB271" s="249">
        <f t="shared" si="1441"/>
        <v>0</v>
      </c>
      <c r="HC271" s="233">
        <f t="shared" si="1442"/>
        <v>2</v>
      </c>
      <c r="HD271" s="232">
        <f t="shared" si="1443"/>
        <v>0</v>
      </c>
      <c r="HE271" s="233">
        <f t="shared" si="1444"/>
        <v>0</v>
      </c>
      <c r="HF271" s="232" t="str">
        <f t="shared" si="1445"/>
        <v/>
      </c>
      <c r="HG271" s="233">
        <f t="shared" si="1446"/>
        <v>0</v>
      </c>
      <c r="HH271" s="232" t="str">
        <f t="shared" si="1447"/>
        <v/>
      </c>
      <c r="HI271" s="233" t="str">
        <f t="shared" si="1448"/>
        <v/>
      </c>
      <c r="HJ271" s="249">
        <f t="shared" si="1449"/>
        <v>4526.6600000000008</v>
      </c>
      <c r="HK271" s="233">
        <f t="shared" si="1450"/>
        <v>4352.8200000000006</v>
      </c>
      <c r="HL271" s="232" t="str">
        <f t="shared" si="1451"/>
        <v/>
      </c>
      <c r="HM271" s="232" t="str">
        <f t="shared" si="1452"/>
        <v/>
      </c>
    </row>
    <row r="272" spans="1:221" ht="15">
      <c r="A272" s="530" t="s">
        <v>47</v>
      </c>
      <c r="B272" s="531" t="s">
        <v>1085</v>
      </c>
      <c r="C272" s="528" t="s">
        <v>1095</v>
      </c>
      <c r="D272" s="527">
        <v>207670</v>
      </c>
      <c r="E272" s="525">
        <v>8</v>
      </c>
      <c r="F272" s="771">
        <v>688</v>
      </c>
      <c r="G272" s="536">
        <v>760</v>
      </c>
      <c r="H272" s="459">
        <v>9</v>
      </c>
      <c r="I272" s="538">
        <v>19</v>
      </c>
      <c r="J272" s="232">
        <f t="shared" si="1156"/>
        <v>679</v>
      </c>
      <c r="K272" s="233">
        <f t="shared" si="1157"/>
        <v>741</v>
      </c>
      <c r="L272" s="539">
        <v>60</v>
      </c>
      <c r="M272" s="539">
        <v>60</v>
      </c>
      <c r="N272" s="232">
        <f t="shared" si="1307"/>
        <v>679</v>
      </c>
      <c r="O272" s="233">
        <f t="shared" si="1308"/>
        <v>741</v>
      </c>
      <c r="P272" s="232">
        <f t="shared" si="1309"/>
        <v>0</v>
      </c>
      <c r="Q272" s="233">
        <f t="shared" si="1310"/>
        <v>0</v>
      </c>
      <c r="R272" s="803">
        <v>44</v>
      </c>
      <c r="S272" s="799">
        <v>56</v>
      </c>
      <c r="T272" s="232">
        <f t="shared" si="1311"/>
        <v>0</v>
      </c>
      <c r="U272" s="233">
        <f t="shared" si="1312"/>
        <v>0</v>
      </c>
      <c r="V272" s="804">
        <v>20</v>
      </c>
      <c r="W272" s="799">
        <v>27</v>
      </c>
      <c r="X272" s="232">
        <f t="shared" si="1313"/>
        <v>0</v>
      </c>
      <c r="Y272" s="233">
        <f t="shared" si="1314"/>
        <v>0</v>
      </c>
      <c r="Z272" s="542"/>
      <c r="AA272" s="541"/>
      <c r="AB272" s="232">
        <f t="shared" si="1315"/>
        <v>0</v>
      </c>
      <c r="AC272" s="233">
        <f t="shared" si="1316"/>
        <v>0</v>
      </c>
      <c r="AD272" s="225">
        <f t="shared" si="1317"/>
        <v>64</v>
      </c>
      <c r="AE272" s="233">
        <f t="shared" si="1318"/>
        <v>83</v>
      </c>
      <c r="AF272" s="225">
        <f t="shared" si="1319"/>
        <v>0</v>
      </c>
      <c r="AG272" s="233">
        <f t="shared" si="1320"/>
        <v>0</v>
      </c>
      <c r="AH272" s="399">
        <v>2.94</v>
      </c>
      <c r="AI272" s="399">
        <v>3.18</v>
      </c>
      <c r="AJ272" s="232">
        <f t="shared" si="1321"/>
        <v>129.35999999999999</v>
      </c>
      <c r="AK272" s="233">
        <f t="shared" si="1322"/>
        <v>178.08</v>
      </c>
      <c r="AL272" s="399">
        <v>3.15</v>
      </c>
      <c r="AM272" s="399">
        <v>3.5</v>
      </c>
      <c r="AN272" s="232">
        <f t="shared" si="1323"/>
        <v>63</v>
      </c>
      <c r="AO272" s="233">
        <f t="shared" si="1324"/>
        <v>94.5</v>
      </c>
      <c r="AP272" s="543"/>
      <c r="AQ272" s="544"/>
      <c r="AR272" s="232">
        <f t="shared" si="1325"/>
        <v>0</v>
      </c>
      <c r="AS272" s="233">
        <f t="shared" si="1326"/>
        <v>0</v>
      </c>
      <c r="AT272" s="545">
        <f t="shared" si="1327"/>
        <v>3.0056249999999998</v>
      </c>
      <c r="AU272" s="546">
        <f t="shared" si="1328"/>
        <v>3.2840963855421692</v>
      </c>
      <c r="AV272" s="232">
        <f t="shared" si="1329"/>
        <v>192.35999999999999</v>
      </c>
      <c r="AW272" s="233">
        <f t="shared" si="1330"/>
        <v>272.58000000000004</v>
      </c>
      <c r="AX272" s="547"/>
      <c r="AY272" s="548"/>
      <c r="AZ272" s="232">
        <f t="shared" si="1331"/>
        <v>0</v>
      </c>
      <c r="BA272" s="233">
        <f t="shared" si="1332"/>
        <v>0</v>
      </c>
      <c r="BB272" s="542"/>
      <c r="BC272" s="548"/>
      <c r="BD272" s="232">
        <f t="shared" si="1333"/>
        <v>0</v>
      </c>
      <c r="BE272" s="233">
        <f t="shared" si="1334"/>
        <v>0</v>
      </c>
      <c r="BF272" s="540"/>
      <c r="BG272" s="536"/>
      <c r="BH272" s="232">
        <f t="shared" si="1335"/>
        <v>0</v>
      </c>
      <c r="BI272" s="233">
        <f t="shared" si="1336"/>
        <v>0</v>
      </c>
      <c r="BJ272" s="232">
        <f t="shared" si="1337"/>
        <v>0</v>
      </c>
      <c r="BK272" s="233">
        <f t="shared" si="1338"/>
        <v>0</v>
      </c>
      <c r="BL272" s="232">
        <f t="shared" si="1339"/>
        <v>0</v>
      </c>
      <c r="BM272" s="233">
        <f t="shared" si="1340"/>
        <v>0</v>
      </c>
      <c r="BN272" s="747">
        <v>158</v>
      </c>
      <c r="BO272" s="738">
        <v>173</v>
      </c>
      <c r="BP272" s="232">
        <f t="shared" si="1341"/>
        <v>0</v>
      </c>
      <c r="BQ272" s="233">
        <f t="shared" si="1342"/>
        <v>0</v>
      </c>
      <c r="BR272" s="804">
        <v>111</v>
      </c>
      <c r="BS272" s="799">
        <v>117</v>
      </c>
      <c r="BT272" s="232">
        <f t="shared" si="1343"/>
        <v>0</v>
      </c>
      <c r="BU272" s="233">
        <f t="shared" si="1344"/>
        <v>0</v>
      </c>
      <c r="BV272" s="542"/>
      <c r="BW272" s="799">
        <v>1</v>
      </c>
      <c r="BX272" s="232">
        <f t="shared" si="1345"/>
        <v>0</v>
      </c>
      <c r="BY272" s="233">
        <f t="shared" si="1346"/>
        <v>0</v>
      </c>
      <c r="BZ272" s="225">
        <f t="shared" si="1347"/>
        <v>269</v>
      </c>
      <c r="CA272" s="233">
        <f t="shared" si="1348"/>
        <v>291</v>
      </c>
      <c r="CB272" s="225">
        <f t="shared" si="1349"/>
        <v>0</v>
      </c>
      <c r="CC272" s="233">
        <f t="shared" si="1350"/>
        <v>0</v>
      </c>
      <c r="CD272" s="399">
        <v>5.25</v>
      </c>
      <c r="CE272" s="399">
        <v>5.18</v>
      </c>
      <c r="CF272" s="232">
        <f t="shared" si="1351"/>
        <v>829.5</v>
      </c>
      <c r="CG272" s="233">
        <f t="shared" si="1352"/>
        <v>896.14</v>
      </c>
      <c r="CH272" s="399">
        <v>5.84</v>
      </c>
      <c r="CI272" s="399">
        <v>6.65</v>
      </c>
      <c r="CJ272" s="232">
        <f t="shared" si="1353"/>
        <v>648.24</v>
      </c>
      <c r="CK272" s="233">
        <f t="shared" si="1354"/>
        <v>778.05000000000007</v>
      </c>
      <c r="CL272" s="543"/>
      <c r="CM272" s="544"/>
      <c r="CN272" s="232">
        <f t="shared" si="1355"/>
        <v>0</v>
      </c>
      <c r="CO272" s="233">
        <f t="shared" si="1356"/>
        <v>0</v>
      </c>
      <c r="CP272" s="232">
        <f t="shared" si="1357"/>
        <v>5.4934572490706319</v>
      </c>
      <c r="CQ272" s="546">
        <f t="shared" si="1358"/>
        <v>5.7532302405498283</v>
      </c>
      <c r="CR272" s="232">
        <f t="shared" si="1359"/>
        <v>1477.74</v>
      </c>
      <c r="CS272" s="233">
        <f t="shared" si="1360"/>
        <v>1674.19</v>
      </c>
      <c r="CT272" s="540"/>
      <c r="CU272" s="548"/>
      <c r="CV272" s="232">
        <f t="shared" si="1361"/>
        <v>0</v>
      </c>
      <c r="CW272" s="233">
        <f t="shared" si="1362"/>
        <v>0</v>
      </c>
      <c r="CX272" s="542"/>
      <c r="CY272" s="548"/>
      <c r="CZ272" s="232">
        <f t="shared" si="1363"/>
        <v>0</v>
      </c>
      <c r="DA272" s="233">
        <f t="shared" si="1364"/>
        <v>0</v>
      </c>
      <c r="DB272" s="540"/>
      <c r="DC272" s="548"/>
      <c r="DD272" s="232">
        <f t="shared" si="1365"/>
        <v>0</v>
      </c>
      <c r="DE272" s="233">
        <f t="shared" si="1366"/>
        <v>0</v>
      </c>
      <c r="DF272" s="232">
        <f t="shared" si="1367"/>
        <v>0</v>
      </c>
      <c r="DG272" s="233">
        <f t="shared" si="1368"/>
        <v>0</v>
      </c>
      <c r="DH272" s="232">
        <f t="shared" si="1369"/>
        <v>0</v>
      </c>
      <c r="DI272" s="233">
        <f t="shared" si="1370"/>
        <v>0</v>
      </c>
      <c r="DJ272" s="232">
        <f t="shared" si="1371"/>
        <v>333</v>
      </c>
      <c r="DK272" s="233">
        <f t="shared" si="1372"/>
        <v>374</v>
      </c>
      <c r="DL272" s="232">
        <f t="shared" si="1373"/>
        <v>0</v>
      </c>
      <c r="DM272" s="233">
        <f t="shared" si="1374"/>
        <v>0</v>
      </c>
      <c r="DN272" s="545">
        <f t="shared" si="1375"/>
        <v>5.0153153153153154</v>
      </c>
      <c r="DO272" s="546">
        <f t="shared" si="1376"/>
        <v>5.2052673796791442</v>
      </c>
      <c r="DP272" s="232">
        <f t="shared" si="1377"/>
        <v>1670.1</v>
      </c>
      <c r="DQ272" s="233">
        <f t="shared" si="1378"/>
        <v>1946.77</v>
      </c>
      <c r="DR272" s="232">
        <f t="shared" si="1379"/>
        <v>0</v>
      </c>
      <c r="DS272" s="233">
        <f t="shared" si="1380"/>
        <v>0</v>
      </c>
      <c r="DT272" s="232">
        <f t="shared" si="1381"/>
        <v>0</v>
      </c>
      <c r="DU272" s="233">
        <f t="shared" si="1382"/>
        <v>0</v>
      </c>
      <c r="DV272" s="747">
        <v>153</v>
      </c>
      <c r="DW272" s="738">
        <v>157</v>
      </c>
      <c r="DX272" s="232">
        <f t="shared" si="1305"/>
        <v>0</v>
      </c>
      <c r="DY272" s="233">
        <f t="shared" si="1306"/>
        <v>0</v>
      </c>
      <c r="DZ272" s="804">
        <v>191</v>
      </c>
      <c r="EA272" s="799">
        <v>206</v>
      </c>
      <c r="EB272" s="232">
        <f t="shared" si="1383"/>
        <v>0</v>
      </c>
      <c r="EC272" s="233">
        <f t="shared" si="1384"/>
        <v>0</v>
      </c>
      <c r="ED272" s="542"/>
      <c r="EE272" s="541"/>
      <c r="EF272" s="232">
        <f t="shared" si="1385"/>
        <v>0</v>
      </c>
      <c r="EG272" s="233">
        <f t="shared" si="1386"/>
        <v>0</v>
      </c>
      <c r="EH272" s="225">
        <f t="shared" si="1387"/>
        <v>344</v>
      </c>
      <c r="EI272" s="233">
        <f t="shared" si="1388"/>
        <v>363</v>
      </c>
      <c r="EJ272" s="225">
        <f t="shared" si="1389"/>
        <v>0</v>
      </c>
      <c r="EK272" s="233">
        <f t="shared" si="1390"/>
        <v>0</v>
      </c>
      <c r="EL272" s="399">
        <v>3.68</v>
      </c>
      <c r="EM272" s="399">
        <v>3.56</v>
      </c>
      <c r="EN272" s="232">
        <f t="shared" si="1391"/>
        <v>563.04000000000008</v>
      </c>
      <c r="EO272" s="233">
        <f t="shared" si="1392"/>
        <v>558.91999999999996</v>
      </c>
      <c r="EP272" s="399">
        <v>4.97</v>
      </c>
      <c r="EQ272" s="399">
        <v>4.7699999999999996</v>
      </c>
      <c r="ER272" s="232">
        <f t="shared" si="1393"/>
        <v>949.27</v>
      </c>
      <c r="ES272" s="233">
        <f t="shared" si="1394"/>
        <v>982.61999999999989</v>
      </c>
      <c r="ET272" s="543"/>
      <c r="EU272" s="544"/>
      <c r="EV272" s="232">
        <f t="shared" si="1395"/>
        <v>0</v>
      </c>
      <c r="EW272" s="233">
        <f t="shared" si="1396"/>
        <v>0</v>
      </c>
      <c r="EX272" s="545">
        <f t="shared" si="1397"/>
        <v>4.3962500000000002</v>
      </c>
      <c r="EY272" s="546">
        <f t="shared" si="1398"/>
        <v>4.2466666666666661</v>
      </c>
      <c r="EZ272" s="232">
        <f t="shared" si="1399"/>
        <v>1512.3100000000002</v>
      </c>
      <c r="FA272" s="233">
        <f t="shared" si="1400"/>
        <v>1541.5399999999997</v>
      </c>
      <c r="FB272" s="540"/>
      <c r="FC272" s="548"/>
      <c r="FD272" s="232">
        <f t="shared" si="1401"/>
        <v>0</v>
      </c>
      <c r="FE272" s="233">
        <f t="shared" si="1402"/>
        <v>0</v>
      </c>
      <c r="FF272" s="542"/>
      <c r="FG272" s="548"/>
      <c r="FH272" s="232">
        <f t="shared" si="1403"/>
        <v>0</v>
      </c>
      <c r="FI272" s="233">
        <f t="shared" si="1404"/>
        <v>0</v>
      </c>
      <c r="FJ272" s="540"/>
      <c r="FK272" s="548"/>
      <c r="FL272" s="232">
        <f t="shared" si="1405"/>
        <v>0</v>
      </c>
      <c r="FM272" s="233">
        <f t="shared" si="1406"/>
        <v>0</v>
      </c>
      <c r="FN272" s="232">
        <f t="shared" si="1407"/>
        <v>0</v>
      </c>
      <c r="FO272" s="233">
        <f t="shared" si="1408"/>
        <v>0</v>
      </c>
      <c r="FP272" s="232">
        <f t="shared" si="1409"/>
        <v>0</v>
      </c>
      <c r="FQ272" s="233">
        <f t="shared" si="1410"/>
        <v>0</v>
      </c>
      <c r="FR272" s="761">
        <v>2</v>
      </c>
      <c r="FS272" s="801">
        <v>4</v>
      </c>
      <c r="FT272" s="232">
        <f t="shared" si="1411"/>
        <v>0</v>
      </c>
      <c r="FU272" s="233">
        <f t="shared" si="1412"/>
        <v>0</v>
      </c>
      <c r="FV272" s="537"/>
      <c r="FW272" s="536"/>
      <c r="FX272" s="232">
        <f t="shared" si="1413"/>
        <v>0</v>
      </c>
      <c r="FY272" s="233">
        <f t="shared" si="1414"/>
        <v>0</v>
      </c>
      <c r="FZ272" s="537"/>
      <c r="GA272" s="536"/>
      <c r="GB272" s="232">
        <f t="shared" si="1415"/>
        <v>0</v>
      </c>
      <c r="GC272" s="233">
        <f t="shared" si="1416"/>
        <v>0</v>
      </c>
      <c r="GD272" s="249">
        <f t="shared" si="1417"/>
        <v>355</v>
      </c>
      <c r="GE272" s="233">
        <f t="shared" si="1418"/>
        <v>386</v>
      </c>
      <c r="GF272" s="232">
        <f t="shared" si="1419"/>
        <v>0</v>
      </c>
      <c r="GG272" s="233">
        <f t="shared" si="1420"/>
        <v>0</v>
      </c>
      <c r="GH272" s="232">
        <f t="shared" si="1421"/>
        <v>1521.9</v>
      </c>
      <c r="GI272" s="233">
        <f t="shared" si="1422"/>
        <v>1633.1399999999999</v>
      </c>
      <c r="GJ272" s="232" t="str">
        <f t="shared" si="1423"/>
        <v/>
      </c>
      <c r="GK272" s="233" t="str">
        <f t="shared" si="1424"/>
        <v/>
      </c>
      <c r="GL272" s="249">
        <f t="shared" si="1425"/>
        <v>322</v>
      </c>
      <c r="GM272" s="233">
        <f t="shared" si="1426"/>
        <v>350</v>
      </c>
      <c r="GN272" s="232">
        <f t="shared" si="1427"/>
        <v>0</v>
      </c>
      <c r="GO272" s="233">
        <f t="shared" si="1428"/>
        <v>0</v>
      </c>
      <c r="GP272" s="232">
        <f t="shared" si="1429"/>
        <v>1660.51</v>
      </c>
      <c r="GQ272" s="233">
        <f t="shared" si="1430"/>
        <v>1855.17</v>
      </c>
      <c r="GR272" s="232">
        <f t="shared" si="1431"/>
        <v>0</v>
      </c>
      <c r="GS272" s="233">
        <f t="shared" si="1432"/>
        <v>0</v>
      </c>
      <c r="GT272" s="249">
        <f t="shared" si="1433"/>
        <v>677</v>
      </c>
      <c r="GU272" s="233">
        <f t="shared" si="1434"/>
        <v>736</v>
      </c>
      <c r="GV272" s="232">
        <f t="shared" si="1435"/>
        <v>0</v>
      </c>
      <c r="GW272" s="233">
        <f t="shared" si="1436"/>
        <v>0</v>
      </c>
      <c r="GX272" s="232">
        <f t="shared" si="1437"/>
        <v>3182.41</v>
      </c>
      <c r="GY272" s="233">
        <f t="shared" si="1438"/>
        <v>3488.31</v>
      </c>
      <c r="GZ272" s="232" t="str">
        <f t="shared" si="1439"/>
        <v/>
      </c>
      <c r="HA272" s="233" t="str">
        <f t="shared" si="1440"/>
        <v/>
      </c>
      <c r="HB272" s="249">
        <f t="shared" si="1441"/>
        <v>0</v>
      </c>
      <c r="HC272" s="233">
        <f t="shared" si="1442"/>
        <v>1</v>
      </c>
      <c r="HD272" s="232">
        <f t="shared" si="1443"/>
        <v>0</v>
      </c>
      <c r="HE272" s="233">
        <f t="shared" si="1444"/>
        <v>0</v>
      </c>
      <c r="HF272" s="232" t="str">
        <f t="shared" si="1445"/>
        <v/>
      </c>
      <c r="HG272" s="233">
        <f t="shared" si="1446"/>
        <v>0</v>
      </c>
      <c r="HH272" s="232" t="str">
        <f t="shared" si="1447"/>
        <v/>
      </c>
      <c r="HI272" s="233" t="str">
        <f t="shared" si="1448"/>
        <v/>
      </c>
      <c r="HJ272" s="249">
        <f t="shared" si="1449"/>
        <v>3182.41</v>
      </c>
      <c r="HK272" s="233">
        <f t="shared" si="1450"/>
        <v>3488.3099999999995</v>
      </c>
      <c r="HL272" s="232" t="str">
        <f t="shared" si="1451"/>
        <v/>
      </c>
      <c r="HM272" s="232" t="str">
        <f t="shared" si="1452"/>
        <v/>
      </c>
    </row>
    <row r="273" spans="1:221" ht="15">
      <c r="A273" s="530" t="s">
        <v>47</v>
      </c>
      <c r="B273" s="531" t="s">
        <v>1082</v>
      </c>
      <c r="C273" s="532"/>
      <c r="D273" s="533">
        <v>207935</v>
      </c>
      <c r="E273" s="534">
        <v>8</v>
      </c>
      <c r="F273" s="771">
        <v>1883</v>
      </c>
      <c r="G273" s="536">
        <v>2061</v>
      </c>
      <c r="H273" s="459">
        <v>67</v>
      </c>
      <c r="I273" s="538">
        <v>59</v>
      </c>
      <c r="J273" s="232">
        <f t="shared" si="1156"/>
        <v>1816</v>
      </c>
      <c r="K273" s="233">
        <f t="shared" si="1157"/>
        <v>2002</v>
      </c>
      <c r="L273" s="539">
        <v>60</v>
      </c>
      <c r="M273" s="539">
        <v>60</v>
      </c>
      <c r="N273" s="232">
        <f t="shared" si="1307"/>
        <v>1816</v>
      </c>
      <c r="O273" s="233">
        <f t="shared" si="1308"/>
        <v>2002</v>
      </c>
      <c r="P273" s="232">
        <f t="shared" si="1309"/>
        <v>0</v>
      </c>
      <c r="Q273" s="233">
        <f t="shared" si="1310"/>
        <v>0</v>
      </c>
      <c r="R273" s="803">
        <v>93</v>
      </c>
      <c r="S273" s="799">
        <v>98</v>
      </c>
      <c r="T273" s="232">
        <f t="shared" si="1311"/>
        <v>0</v>
      </c>
      <c r="U273" s="233">
        <f t="shared" si="1312"/>
        <v>0</v>
      </c>
      <c r="V273" s="804">
        <v>67</v>
      </c>
      <c r="W273" s="799">
        <v>87</v>
      </c>
      <c r="X273" s="232">
        <f t="shared" si="1313"/>
        <v>0</v>
      </c>
      <c r="Y273" s="233">
        <f t="shared" si="1314"/>
        <v>0</v>
      </c>
      <c r="Z273" s="542"/>
      <c r="AA273" s="541"/>
      <c r="AB273" s="232">
        <f t="shared" si="1315"/>
        <v>0</v>
      </c>
      <c r="AC273" s="233">
        <f t="shared" si="1316"/>
        <v>0</v>
      </c>
      <c r="AD273" s="225">
        <f t="shared" si="1317"/>
        <v>160</v>
      </c>
      <c r="AE273" s="233">
        <f t="shared" si="1318"/>
        <v>185</v>
      </c>
      <c r="AF273" s="225">
        <f t="shared" si="1319"/>
        <v>0</v>
      </c>
      <c r="AG273" s="233">
        <f t="shared" si="1320"/>
        <v>0</v>
      </c>
      <c r="AH273" s="399">
        <v>0.57999999999999996</v>
      </c>
      <c r="AI273" s="399">
        <v>0.9</v>
      </c>
      <c r="AJ273" s="232">
        <f t="shared" si="1321"/>
        <v>53.94</v>
      </c>
      <c r="AK273" s="233">
        <f t="shared" si="1322"/>
        <v>88.2</v>
      </c>
      <c r="AL273" s="399">
        <v>1.59</v>
      </c>
      <c r="AM273" s="399">
        <v>1.34</v>
      </c>
      <c r="AN273" s="232">
        <f t="shared" si="1323"/>
        <v>106.53</v>
      </c>
      <c r="AO273" s="233">
        <f t="shared" si="1324"/>
        <v>116.58000000000001</v>
      </c>
      <c r="AP273" s="543"/>
      <c r="AQ273" s="544"/>
      <c r="AR273" s="232">
        <f t="shared" si="1325"/>
        <v>0</v>
      </c>
      <c r="AS273" s="233">
        <f t="shared" si="1326"/>
        <v>0</v>
      </c>
      <c r="AT273" s="545">
        <f t="shared" si="1327"/>
        <v>1.0029375</v>
      </c>
      <c r="AU273" s="546">
        <f t="shared" si="1328"/>
        <v>1.106918918918919</v>
      </c>
      <c r="AV273" s="232">
        <f t="shared" si="1329"/>
        <v>160.47</v>
      </c>
      <c r="AW273" s="233">
        <f t="shared" si="1330"/>
        <v>204.78000000000003</v>
      </c>
      <c r="AX273" s="547"/>
      <c r="AY273" s="548"/>
      <c r="AZ273" s="232">
        <f t="shared" si="1331"/>
        <v>0</v>
      </c>
      <c r="BA273" s="233">
        <f t="shared" si="1332"/>
        <v>0</v>
      </c>
      <c r="BB273" s="542"/>
      <c r="BC273" s="548"/>
      <c r="BD273" s="232">
        <f t="shared" si="1333"/>
        <v>0</v>
      </c>
      <c r="BE273" s="233">
        <f t="shared" si="1334"/>
        <v>0</v>
      </c>
      <c r="BF273" s="540"/>
      <c r="BG273" s="536"/>
      <c r="BH273" s="232">
        <f t="shared" si="1335"/>
        <v>0</v>
      </c>
      <c r="BI273" s="233">
        <f t="shared" si="1336"/>
        <v>0</v>
      </c>
      <c r="BJ273" s="232">
        <f t="shared" si="1337"/>
        <v>0</v>
      </c>
      <c r="BK273" s="233">
        <f t="shared" si="1338"/>
        <v>0</v>
      </c>
      <c r="BL273" s="232">
        <f t="shared" si="1339"/>
        <v>0</v>
      </c>
      <c r="BM273" s="233">
        <f t="shared" si="1340"/>
        <v>0</v>
      </c>
      <c r="BN273" s="747">
        <v>588</v>
      </c>
      <c r="BO273" s="738">
        <v>710</v>
      </c>
      <c r="BP273" s="232">
        <f t="shared" si="1341"/>
        <v>0</v>
      </c>
      <c r="BQ273" s="233">
        <f t="shared" si="1342"/>
        <v>0</v>
      </c>
      <c r="BR273" s="804">
        <v>453</v>
      </c>
      <c r="BS273" s="799">
        <v>481</v>
      </c>
      <c r="BT273" s="232">
        <f t="shared" si="1343"/>
        <v>0</v>
      </c>
      <c r="BU273" s="233">
        <f t="shared" si="1344"/>
        <v>0</v>
      </c>
      <c r="BV273" s="542"/>
      <c r="BW273" s="799">
        <v>2</v>
      </c>
      <c r="BX273" s="232">
        <f t="shared" si="1345"/>
        <v>0</v>
      </c>
      <c r="BY273" s="233">
        <f t="shared" si="1346"/>
        <v>0</v>
      </c>
      <c r="BZ273" s="225">
        <f t="shared" si="1347"/>
        <v>1041</v>
      </c>
      <c r="CA273" s="233">
        <f t="shared" si="1348"/>
        <v>1193</v>
      </c>
      <c r="CB273" s="225">
        <f t="shared" si="1349"/>
        <v>0</v>
      </c>
      <c r="CC273" s="233">
        <f t="shared" si="1350"/>
        <v>0</v>
      </c>
      <c r="CD273" s="399">
        <v>4.8099999999999996</v>
      </c>
      <c r="CE273" s="399">
        <v>4.84</v>
      </c>
      <c r="CF273" s="232">
        <f t="shared" si="1351"/>
        <v>2828.2799999999997</v>
      </c>
      <c r="CG273" s="233">
        <f t="shared" si="1352"/>
        <v>3436.4</v>
      </c>
      <c r="CH273" s="399">
        <v>6.4</v>
      </c>
      <c r="CI273" s="399">
        <v>6.35</v>
      </c>
      <c r="CJ273" s="232">
        <f t="shared" si="1353"/>
        <v>2899.2000000000003</v>
      </c>
      <c r="CK273" s="233">
        <f t="shared" si="1354"/>
        <v>3054.35</v>
      </c>
      <c r="CL273" s="543"/>
      <c r="CM273" s="544"/>
      <c r="CN273" s="232">
        <f t="shared" si="1355"/>
        <v>0</v>
      </c>
      <c r="CO273" s="233">
        <f t="shared" si="1356"/>
        <v>0</v>
      </c>
      <c r="CP273" s="232">
        <f t="shared" si="1357"/>
        <v>5.5019020172910658</v>
      </c>
      <c r="CQ273" s="546">
        <f t="shared" si="1358"/>
        <v>5.4406957250628665</v>
      </c>
      <c r="CR273" s="232">
        <f t="shared" si="1359"/>
        <v>5727.48</v>
      </c>
      <c r="CS273" s="233">
        <f t="shared" si="1360"/>
        <v>6490.75</v>
      </c>
      <c r="CT273" s="540"/>
      <c r="CU273" s="548"/>
      <c r="CV273" s="232">
        <f t="shared" si="1361"/>
        <v>0</v>
      </c>
      <c r="CW273" s="233">
        <f t="shared" si="1362"/>
        <v>0</v>
      </c>
      <c r="CX273" s="542"/>
      <c r="CY273" s="548"/>
      <c r="CZ273" s="232">
        <f t="shared" si="1363"/>
        <v>0</v>
      </c>
      <c r="DA273" s="233">
        <f t="shared" si="1364"/>
        <v>0</v>
      </c>
      <c r="DB273" s="540"/>
      <c r="DC273" s="548"/>
      <c r="DD273" s="232">
        <f t="shared" si="1365"/>
        <v>0</v>
      </c>
      <c r="DE273" s="233">
        <f t="shared" si="1366"/>
        <v>0</v>
      </c>
      <c r="DF273" s="232">
        <f t="shared" si="1367"/>
        <v>0</v>
      </c>
      <c r="DG273" s="233">
        <f t="shared" si="1368"/>
        <v>0</v>
      </c>
      <c r="DH273" s="232">
        <f t="shared" si="1369"/>
        <v>0</v>
      </c>
      <c r="DI273" s="233">
        <f t="shared" si="1370"/>
        <v>0</v>
      </c>
      <c r="DJ273" s="232">
        <f t="shared" si="1371"/>
        <v>1201</v>
      </c>
      <c r="DK273" s="233">
        <f t="shared" si="1372"/>
        <v>1378</v>
      </c>
      <c r="DL273" s="232">
        <f t="shared" si="1373"/>
        <v>0</v>
      </c>
      <c r="DM273" s="233">
        <f t="shared" si="1374"/>
        <v>0</v>
      </c>
      <c r="DN273" s="545">
        <f t="shared" si="1375"/>
        <v>4.902539550374688</v>
      </c>
      <c r="DO273" s="546">
        <f t="shared" si="1376"/>
        <v>4.8588751814223512</v>
      </c>
      <c r="DP273" s="232">
        <f t="shared" si="1377"/>
        <v>5887.9500000000007</v>
      </c>
      <c r="DQ273" s="233">
        <f t="shared" si="1378"/>
        <v>6695.53</v>
      </c>
      <c r="DR273" s="232">
        <f t="shared" si="1379"/>
        <v>0</v>
      </c>
      <c r="DS273" s="233">
        <f t="shared" si="1380"/>
        <v>0</v>
      </c>
      <c r="DT273" s="232">
        <f t="shared" si="1381"/>
        <v>0</v>
      </c>
      <c r="DU273" s="233">
        <f t="shared" si="1382"/>
        <v>0</v>
      </c>
      <c r="DV273" s="747">
        <v>223</v>
      </c>
      <c r="DW273" s="738">
        <v>250</v>
      </c>
      <c r="DX273" s="232">
        <f t="shared" si="1305"/>
        <v>0</v>
      </c>
      <c r="DY273" s="233">
        <f t="shared" si="1306"/>
        <v>0</v>
      </c>
      <c r="DZ273" s="804">
        <v>384</v>
      </c>
      <c r="EA273" s="799">
        <v>359</v>
      </c>
      <c r="EB273" s="232">
        <f t="shared" si="1383"/>
        <v>0</v>
      </c>
      <c r="EC273" s="233">
        <f t="shared" si="1384"/>
        <v>0</v>
      </c>
      <c r="ED273" s="542"/>
      <c r="EE273" s="541"/>
      <c r="EF273" s="232">
        <f t="shared" si="1385"/>
        <v>0</v>
      </c>
      <c r="EG273" s="233">
        <f t="shared" si="1386"/>
        <v>0</v>
      </c>
      <c r="EH273" s="225">
        <f t="shared" si="1387"/>
        <v>607</v>
      </c>
      <c r="EI273" s="233">
        <f t="shared" si="1388"/>
        <v>609</v>
      </c>
      <c r="EJ273" s="225">
        <f t="shared" si="1389"/>
        <v>0</v>
      </c>
      <c r="EK273" s="233">
        <f t="shared" si="1390"/>
        <v>0</v>
      </c>
      <c r="EL273" s="399">
        <v>3.78</v>
      </c>
      <c r="EM273" s="399">
        <v>3.77</v>
      </c>
      <c r="EN273" s="232">
        <f t="shared" si="1391"/>
        <v>842.93999999999994</v>
      </c>
      <c r="EO273" s="233">
        <f t="shared" si="1392"/>
        <v>942.5</v>
      </c>
      <c r="EP273" s="399">
        <v>4.92</v>
      </c>
      <c r="EQ273" s="399">
        <v>4.82</v>
      </c>
      <c r="ER273" s="232">
        <f t="shared" si="1393"/>
        <v>1889.28</v>
      </c>
      <c r="ES273" s="233">
        <f t="shared" si="1394"/>
        <v>1730.38</v>
      </c>
      <c r="ET273" s="543"/>
      <c r="EU273" s="544"/>
      <c r="EV273" s="232">
        <f t="shared" si="1395"/>
        <v>0</v>
      </c>
      <c r="EW273" s="233">
        <f t="shared" si="1396"/>
        <v>0</v>
      </c>
      <c r="EX273" s="545">
        <f t="shared" si="1397"/>
        <v>4.5011861614497528</v>
      </c>
      <c r="EY273" s="546">
        <f t="shared" si="1398"/>
        <v>4.3889655172413793</v>
      </c>
      <c r="EZ273" s="232">
        <f t="shared" si="1399"/>
        <v>2732.22</v>
      </c>
      <c r="FA273" s="233">
        <f t="shared" si="1400"/>
        <v>2672.88</v>
      </c>
      <c r="FB273" s="540"/>
      <c r="FC273" s="548"/>
      <c r="FD273" s="232">
        <f t="shared" si="1401"/>
        <v>0</v>
      </c>
      <c r="FE273" s="233">
        <f t="shared" si="1402"/>
        <v>0</v>
      </c>
      <c r="FF273" s="542"/>
      <c r="FG273" s="548"/>
      <c r="FH273" s="232">
        <f t="shared" si="1403"/>
        <v>0</v>
      </c>
      <c r="FI273" s="233">
        <f t="shared" si="1404"/>
        <v>0</v>
      </c>
      <c r="FJ273" s="540"/>
      <c r="FK273" s="548"/>
      <c r="FL273" s="232">
        <f t="shared" si="1405"/>
        <v>0</v>
      </c>
      <c r="FM273" s="233">
        <f t="shared" si="1406"/>
        <v>0</v>
      </c>
      <c r="FN273" s="232">
        <f t="shared" si="1407"/>
        <v>0</v>
      </c>
      <c r="FO273" s="233">
        <f t="shared" si="1408"/>
        <v>0</v>
      </c>
      <c r="FP273" s="232">
        <f t="shared" si="1409"/>
        <v>0</v>
      </c>
      <c r="FQ273" s="233">
        <f t="shared" si="1410"/>
        <v>0</v>
      </c>
      <c r="FR273" s="761">
        <v>8</v>
      </c>
      <c r="FS273" s="801">
        <v>15</v>
      </c>
      <c r="FT273" s="232">
        <f t="shared" si="1411"/>
        <v>0</v>
      </c>
      <c r="FU273" s="233">
        <f t="shared" si="1412"/>
        <v>0</v>
      </c>
      <c r="FV273" s="537"/>
      <c r="FW273" s="536"/>
      <c r="FX273" s="232">
        <f t="shared" si="1413"/>
        <v>0</v>
      </c>
      <c r="FY273" s="233">
        <f t="shared" si="1414"/>
        <v>0</v>
      </c>
      <c r="FZ273" s="537"/>
      <c r="GA273" s="536"/>
      <c r="GB273" s="232">
        <f t="shared" si="1415"/>
        <v>0</v>
      </c>
      <c r="GC273" s="233">
        <f t="shared" si="1416"/>
        <v>0</v>
      </c>
      <c r="GD273" s="249">
        <f t="shared" si="1417"/>
        <v>904</v>
      </c>
      <c r="GE273" s="233">
        <f t="shared" si="1418"/>
        <v>1058</v>
      </c>
      <c r="GF273" s="232">
        <f t="shared" si="1419"/>
        <v>0</v>
      </c>
      <c r="GG273" s="233">
        <f t="shared" si="1420"/>
        <v>0</v>
      </c>
      <c r="GH273" s="232">
        <f t="shared" si="1421"/>
        <v>3725.16</v>
      </c>
      <c r="GI273" s="233">
        <f t="shared" si="1422"/>
        <v>4467.1000000000004</v>
      </c>
      <c r="GJ273" s="232" t="str">
        <f t="shared" si="1423"/>
        <v/>
      </c>
      <c r="GK273" s="233" t="str">
        <f t="shared" si="1424"/>
        <v/>
      </c>
      <c r="GL273" s="249">
        <f t="shared" si="1425"/>
        <v>904</v>
      </c>
      <c r="GM273" s="233">
        <f t="shared" si="1426"/>
        <v>927</v>
      </c>
      <c r="GN273" s="232">
        <f t="shared" si="1427"/>
        <v>0</v>
      </c>
      <c r="GO273" s="233">
        <f t="shared" si="1428"/>
        <v>0</v>
      </c>
      <c r="GP273" s="232">
        <f t="shared" si="1429"/>
        <v>4895.01</v>
      </c>
      <c r="GQ273" s="233">
        <f t="shared" si="1430"/>
        <v>4901.3099999999995</v>
      </c>
      <c r="GR273" s="232">
        <f t="shared" si="1431"/>
        <v>0</v>
      </c>
      <c r="GS273" s="233">
        <f t="shared" si="1432"/>
        <v>0</v>
      </c>
      <c r="GT273" s="249">
        <f t="shared" si="1433"/>
        <v>1808</v>
      </c>
      <c r="GU273" s="233">
        <f t="shared" si="1434"/>
        <v>1985</v>
      </c>
      <c r="GV273" s="232">
        <f t="shared" si="1435"/>
        <v>0</v>
      </c>
      <c r="GW273" s="233">
        <f t="shared" si="1436"/>
        <v>0</v>
      </c>
      <c r="GX273" s="232">
        <f t="shared" si="1437"/>
        <v>8620.17</v>
      </c>
      <c r="GY273" s="233">
        <f t="shared" si="1438"/>
        <v>9368.41</v>
      </c>
      <c r="GZ273" s="232" t="str">
        <f t="shared" si="1439"/>
        <v/>
      </c>
      <c r="HA273" s="233" t="str">
        <f t="shared" si="1440"/>
        <v/>
      </c>
      <c r="HB273" s="249">
        <f t="shared" si="1441"/>
        <v>0</v>
      </c>
      <c r="HC273" s="233">
        <f t="shared" si="1442"/>
        <v>2</v>
      </c>
      <c r="HD273" s="232">
        <f t="shared" si="1443"/>
        <v>0</v>
      </c>
      <c r="HE273" s="233">
        <f t="shared" si="1444"/>
        <v>0</v>
      </c>
      <c r="HF273" s="232" t="str">
        <f t="shared" si="1445"/>
        <v/>
      </c>
      <c r="HG273" s="233">
        <f t="shared" si="1446"/>
        <v>0</v>
      </c>
      <c r="HH273" s="232" t="str">
        <f t="shared" si="1447"/>
        <v/>
      </c>
      <c r="HI273" s="233" t="str">
        <f t="shared" si="1448"/>
        <v/>
      </c>
      <c r="HJ273" s="249">
        <f t="shared" si="1449"/>
        <v>8620.17</v>
      </c>
      <c r="HK273" s="233">
        <f t="shared" si="1450"/>
        <v>9368.41</v>
      </c>
      <c r="HL273" s="232" t="str">
        <f t="shared" si="1451"/>
        <v/>
      </c>
      <c r="HM273" s="232" t="str">
        <f t="shared" si="1452"/>
        <v/>
      </c>
    </row>
    <row r="274" spans="1:221" ht="15">
      <c r="A274" s="530" t="s">
        <v>47</v>
      </c>
      <c r="B274" s="531" t="s">
        <v>1083</v>
      </c>
      <c r="C274" s="532"/>
      <c r="D274" s="533">
        <v>207281</v>
      </c>
      <c r="E274" s="534">
        <v>9</v>
      </c>
      <c r="F274" s="771">
        <v>643</v>
      </c>
      <c r="G274" s="536">
        <v>790</v>
      </c>
      <c r="H274" s="459">
        <v>34</v>
      </c>
      <c r="I274" s="538">
        <v>69</v>
      </c>
      <c r="J274" s="232">
        <f t="shared" si="1156"/>
        <v>609</v>
      </c>
      <c r="K274" s="233">
        <f t="shared" si="1157"/>
        <v>721</v>
      </c>
      <c r="L274" s="539">
        <v>60</v>
      </c>
      <c r="M274" s="539">
        <v>60</v>
      </c>
      <c r="N274" s="232">
        <f t="shared" si="1307"/>
        <v>609</v>
      </c>
      <c r="O274" s="233">
        <f t="shared" si="1308"/>
        <v>721</v>
      </c>
      <c r="P274" s="232">
        <f t="shared" si="1309"/>
        <v>0</v>
      </c>
      <c r="Q274" s="233">
        <f t="shared" si="1310"/>
        <v>0</v>
      </c>
      <c r="R274" s="803">
        <v>94</v>
      </c>
      <c r="S274" s="799">
        <v>108</v>
      </c>
      <c r="T274" s="232">
        <f t="shared" si="1311"/>
        <v>0</v>
      </c>
      <c r="U274" s="233">
        <f t="shared" si="1312"/>
        <v>0</v>
      </c>
      <c r="V274" s="804">
        <v>29</v>
      </c>
      <c r="W274" s="799">
        <v>26</v>
      </c>
      <c r="X274" s="232">
        <f t="shared" si="1313"/>
        <v>0</v>
      </c>
      <c r="Y274" s="233">
        <f t="shared" si="1314"/>
        <v>0</v>
      </c>
      <c r="Z274" s="542"/>
      <c r="AA274" s="541"/>
      <c r="AB274" s="232">
        <f t="shared" si="1315"/>
        <v>0</v>
      </c>
      <c r="AC274" s="233">
        <f t="shared" si="1316"/>
        <v>0</v>
      </c>
      <c r="AD274" s="225">
        <f t="shared" si="1317"/>
        <v>123</v>
      </c>
      <c r="AE274" s="233">
        <f t="shared" si="1318"/>
        <v>134</v>
      </c>
      <c r="AF274" s="225">
        <f t="shared" si="1319"/>
        <v>0</v>
      </c>
      <c r="AG274" s="233">
        <f t="shared" si="1320"/>
        <v>0</v>
      </c>
      <c r="AH274" s="399">
        <v>2.4300000000000002</v>
      </c>
      <c r="AI274" s="399">
        <v>2.89</v>
      </c>
      <c r="AJ274" s="232">
        <f t="shared" si="1321"/>
        <v>228.42000000000002</v>
      </c>
      <c r="AK274" s="233">
        <f t="shared" si="1322"/>
        <v>312.12</v>
      </c>
      <c r="AL274" s="399">
        <v>1.79</v>
      </c>
      <c r="AM274" s="399">
        <v>3</v>
      </c>
      <c r="AN274" s="232">
        <f t="shared" si="1323"/>
        <v>51.910000000000004</v>
      </c>
      <c r="AO274" s="233">
        <f t="shared" si="1324"/>
        <v>78</v>
      </c>
      <c r="AP274" s="543"/>
      <c r="AQ274" s="544"/>
      <c r="AR274" s="232">
        <f t="shared" si="1325"/>
        <v>0</v>
      </c>
      <c r="AS274" s="233">
        <f t="shared" si="1326"/>
        <v>0</v>
      </c>
      <c r="AT274" s="545">
        <f t="shared" si="1327"/>
        <v>2.2791056910569107</v>
      </c>
      <c r="AU274" s="546">
        <f t="shared" si="1328"/>
        <v>2.9113432835820894</v>
      </c>
      <c r="AV274" s="232">
        <f t="shared" si="1329"/>
        <v>280.33000000000004</v>
      </c>
      <c r="AW274" s="233">
        <f t="shared" si="1330"/>
        <v>390.12</v>
      </c>
      <c r="AX274" s="547"/>
      <c r="AY274" s="548"/>
      <c r="AZ274" s="232">
        <f t="shared" si="1331"/>
        <v>0</v>
      </c>
      <c r="BA274" s="233">
        <f t="shared" si="1332"/>
        <v>0</v>
      </c>
      <c r="BB274" s="542"/>
      <c r="BC274" s="548"/>
      <c r="BD274" s="232">
        <f t="shared" si="1333"/>
        <v>0</v>
      </c>
      <c r="BE274" s="233">
        <f t="shared" si="1334"/>
        <v>0</v>
      </c>
      <c r="BF274" s="540"/>
      <c r="BG274" s="536"/>
      <c r="BH274" s="232">
        <f t="shared" si="1335"/>
        <v>0</v>
      </c>
      <c r="BI274" s="233">
        <f t="shared" si="1336"/>
        <v>0</v>
      </c>
      <c r="BJ274" s="232">
        <f t="shared" si="1337"/>
        <v>0</v>
      </c>
      <c r="BK274" s="233">
        <f t="shared" si="1338"/>
        <v>0</v>
      </c>
      <c r="BL274" s="232">
        <f t="shared" si="1339"/>
        <v>0</v>
      </c>
      <c r="BM274" s="233">
        <f t="shared" si="1340"/>
        <v>0</v>
      </c>
      <c r="BN274" s="747">
        <v>236</v>
      </c>
      <c r="BO274" s="738">
        <v>262</v>
      </c>
      <c r="BP274" s="232">
        <f t="shared" si="1341"/>
        <v>0</v>
      </c>
      <c r="BQ274" s="233">
        <f t="shared" si="1342"/>
        <v>0</v>
      </c>
      <c r="BR274" s="804">
        <v>77</v>
      </c>
      <c r="BS274" s="799">
        <v>67</v>
      </c>
      <c r="BT274" s="232">
        <f t="shared" si="1343"/>
        <v>0</v>
      </c>
      <c r="BU274" s="233">
        <f t="shared" si="1344"/>
        <v>0</v>
      </c>
      <c r="BV274" s="542"/>
      <c r="BW274" s="799">
        <v>1</v>
      </c>
      <c r="BX274" s="232">
        <f t="shared" si="1345"/>
        <v>0</v>
      </c>
      <c r="BY274" s="233">
        <f t="shared" si="1346"/>
        <v>0</v>
      </c>
      <c r="BZ274" s="225">
        <f t="shared" si="1347"/>
        <v>313</v>
      </c>
      <c r="CA274" s="233">
        <f t="shared" si="1348"/>
        <v>330</v>
      </c>
      <c r="CB274" s="225">
        <f t="shared" si="1349"/>
        <v>0</v>
      </c>
      <c r="CC274" s="233">
        <f t="shared" si="1350"/>
        <v>0</v>
      </c>
      <c r="CD274" s="399">
        <v>3.88</v>
      </c>
      <c r="CE274" s="399">
        <v>4.3600000000000003</v>
      </c>
      <c r="CF274" s="232">
        <f t="shared" si="1351"/>
        <v>915.68</v>
      </c>
      <c r="CG274" s="233">
        <f t="shared" si="1352"/>
        <v>1142.3200000000002</v>
      </c>
      <c r="CH274" s="399">
        <v>5.2</v>
      </c>
      <c r="CI274" s="399">
        <v>5.48</v>
      </c>
      <c r="CJ274" s="232">
        <f t="shared" si="1353"/>
        <v>400.40000000000003</v>
      </c>
      <c r="CK274" s="233">
        <f t="shared" si="1354"/>
        <v>367.16</v>
      </c>
      <c r="CL274" s="543"/>
      <c r="CM274" s="544"/>
      <c r="CN274" s="232">
        <f t="shared" si="1355"/>
        <v>0</v>
      </c>
      <c r="CO274" s="233">
        <f t="shared" si="1356"/>
        <v>0</v>
      </c>
      <c r="CP274" s="232">
        <f t="shared" si="1357"/>
        <v>4.2047284345047924</v>
      </c>
      <c r="CQ274" s="546">
        <f t="shared" si="1358"/>
        <v>4.5741818181818186</v>
      </c>
      <c r="CR274" s="232">
        <f t="shared" si="1359"/>
        <v>1316.08</v>
      </c>
      <c r="CS274" s="233">
        <f t="shared" si="1360"/>
        <v>1509.48</v>
      </c>
      <c r="CT274" s="540"/>
      <c r="CU274" s="548"/>
      <c r="CV274" s="232">
        <f t="shared" si="1361"/>
        <v>0</v>
      </c>
      <c r="CW274" s="233">
        <f t="shared" si="1362"/>
        <v>0</v>
      </c>
      <c r="CX274" s="542"/>
      <c r="CY274" s="548"/>
      <c r="CZ274" s="232">
        <f t="shared" si="1363"/>
        <v>0</v>
      </c>
      <c r="DA274" s="233">
        <f t="shared" si="1364"/>
        <v>0</v>
      </c>
      <c r="DB274" s="540"/>
      <c r="DC274" s="548"/>
      <c r="DD274" s="232">
        <f t="shared" si="1365"/>
        <v>0</v>
      </c>
      <c r="DE274" s="233">
        <f t="shared" si="1366"/>
        <v>0</v>
      </c>
      <c r="DF274" s="232">
        <f t="shared" si="1367"/>
        <v>0</v>
      </c>
      <c r="DG274" s="233">
        <f t="shared" si="1368"/>
        <v>0</v>
      </c>
      <c r="DH274" s="232">
        <f t="shared" si="1369"/>
        <v>0</v>
      </c>
      <c r="DI274" s="233">
        <f t="shared" si="1370"/>
        <v>0</v>
      </c>
      <c r="DJ274" s="232">
        <f t="shared" si="1371"/>
        <v>436</v>
      </c>
      <c r="DK274" s="233">
        <f t="shared" si="1372"/>
        <v>464</v>
      </c>
      <c r="DL274" s="232">
        <f t="shared" si="1373"/>
        <v>0</v>
      </c>
      <c r="DM274" s="233">
        <f t="shared" si="1374"/>
        <v>0</v>
      </c>
      <c r="DN274" s="545">
        <f t="shared" si="1375"/>
        <v>3.6614908256880732</v>
      </c>
      <c r="DO274" s="546">
        <f t="shared" si="1376"/>
        <v>4.0939655172413794</v>
      </c>
      <c r="DP274" s="232">
        <f t="shared" si="1377"/>
        <v>1596.4099999999999</v>
      </c>
      <c r="DQ274" s="233">
        <f t="shared" si="1378"/>
        <v>1899.6</v>
      </c>
      <c r="DR274" s="232">
        <f t="shared" si="1379"/>
        <v>0</v>
      </c>
      <c r="DS274" s="233">
        <f t="shared" si="1380"/>
        <v>0</v>
      </c>
      <c r="DT274" s="232">
        <f t="shared" si="1381"/>
        <v>0</v>
      </c>
      <c r="DU274" s="233">
        <f t="shared" si="1382"/>
        <v>0</v>
      </c>
      <c r="DV274" s="747">
        <v>121</v>
      </c>
      <c r="DW274" s="738">
        <v>150</v>
      </c>
      <c r="DX274" s="232">
        <f t="shared" si="1305"/>
        <v>0</v>
      </c>
      <c r="DY274" s="233">
        <f t="shared" si="1306"/>
        <v>0</v>
      </c>
      <c r="DZ274" s="804">
        <v>52</v>
      </c>
      <c r="EA274" s="799">
        <v>106</v>
      </c>
      <c r="EB274" s="232">
        <f t="shared" si="1383"/>
        <v>0</v>
      </c>
      <c r="EC274" s="233">
        <f t="shared" si="1384"/>
        <v>0</v>
      </c>
      <c r="ED274" s="542"/>
      <c r="EE274" s="541"/>
      <c r="EF274" s="232">
        <f t="shared" si="1385"/>
        <v>0</v>
      </c>
      <c r="EG274" s="233">
        <f t="shared" si="1386"/>
        <v>0</v>
      </c>
      <c r="EH274" s="225">
        <f t="shared" si="1387"/>
        <v>173</v>
      </c>
      <c r="EI274" s="233">
        <f t="shared" si="1388"/>
        <v>256</v>
      </c>
      <c r="EJ274" s="225">
        <f t="shared" si="1389"/>
        <v>0</v>
      </c>
      <c r="EK274" s="233">
        <f t="shared" si="1390"/>
        <v>0</v>
      </c>
      <c r="EL274" s="399">
        <v>3.34</v>
      </c>
      <c r="EM274" s="399">
        <v>3.53</v>
      </c>
      <c r="EN274" s="232">
        <f t="shared" si="1391"/>
        <v>404.14</v>
      </c>
      <c r="EO274" s="233">
        <f t="shared" si="1392"/>
        <v>529.5</v>
      </c>
      <c r="EP274" s="399">
        <v>3.83</v>
      </c>
      <c r="EQ274" s="399">
        <v>3.98</v>
      </c>
      <c r="ER274" s="232">
        <f t="shared" si="1393"/>
        <v>199.16</v>
      </c>
      <c r="ES274" s="233">
        <f t="shared" si="1394"/>
        <v>421.88</v>
      </c>
      <c r="ET274" s="543"/>
      <c r="EU274" s="544"/>
      <c r="EV274" s="232">
        <f t="shared" si="1395"/>
        <v>0</v>
      </c>
      <c r="EW274" s="233">
        <f t="shared" si="1396"/>
        <v>0</v>
      </c>
      <c r="EX274" s="545">
        <f t="shared" si="1397"/>
        <v>3.4872832369942195</v>
      </c>
      <c r="EY274" s="546">
        <f t="shared" si="1398"/>
        <v>3.716328125</v>
      </c>
      <c r="EZ274" s="232">
        <f t="shared" si="1399"/>
        <v>603.29999999999995</v>
      </c>
      <c r="FA274" s="233">
        <f t="shared" si="1400"/>
        <v>951.38</v>
      </c>
      <c r="FB274" s="540"/>
      <c r="FC274" s="548"/>
      <c r="FD274" s="232">
        <f t="shared" si="1401"/>
        <v>0</v>
      </c>
      <c r="FE274" s="233">
        <f t="shared" si="1402"/>
        <v>0</v>
      </c>
      <c r="FF274" s="542"/>
      <c r="FG274" s="548"/>
      <c r="FH274" s="232">
        <f t="shared" si="1403"/>
        <v>0</v>
      </c>
      <c r="FI274" s="233">
        <f t="shared" si="1404"/>
        <v>0</v>
      </c>
      <c r="FJ274" s="540"/>
      <c r="FK274" s="548"/>
      <c r="FL274" s="232">
        <f t="shared" si="1405"/>
        <v>0</v>
      </c>
      <c r="FM274" s="233">
        <f t="shared" si="1406"/>
        <v>0</v>
      </c>
      <c r="FN274" s="232">
        <f t="shared" si="1407"/>
        <v>0</v>
      </c>
      <c r="FO274" s="233">
        <f t="shared" si="1408"/>
        <v>0</v>
      </c>
      <c r="FP274" s="232">
        <f t="shared" si="1409"/>
        <v>0</v>
      </c>
      <c r="FQ274" s="233">
        <f t="shared" si="1410"/>
        <v>0</v>
      </c>
      <c r="FR274" s="761"/>
      <c r="FS274" s="801">
        <v>1</v>
      </c>
      <c r="FT274" s="232">
        <f t="shared" si="1411"/>
        <v>0</v>
      </c>
      <c r="FU274" s="233">
        <f t="shared" si="1412"/>
        <v>0</v>
      </c>
      <c r="FV274" s="537"/>
      <c r="FW274" s="536"/>
      <c r="FX274" s="232">
        <f t="shared" si="1413"/>
        <v>0</v>
      </c>
      <c r="FY274" s="233">
        <f t="shared" si="1414"/>
        <v>0</v>
      </c>
      <c r="FZ274" s="537"/>
      <c r="GA274" s="536"/>
      <c r="GB274" s="232">
        <f t="shared" si="1415"/>
        <v>0</v>
      </c>
      <c r="GC274" s="233">
        <f t="shared" si="1416"/>
        <v>0</v>
      </c>
      <c r="GD274" s="249">
        <f t="shared" si="1417"/>
        <v>451</v>
      </c>
      <c r="GE274" s="233">
        <f t="shared" si="1418"/>
        <v>520</v>
      </c>
      <c r="GF274" s="232">
        <f t="shared" si="1419"/>
        <v>0</v>
      </c>
      <c r="GG274" s="233">
        <f t="shared" si="1420"/>
        <v>0</v>
      </c>
      <c r="GH274" s="232">
        <f t="shared" si="1421"/>
        <v>1548.2399999999998</v>
      </c>
      <c r="GI274" s="233">
        <f t="shared" si="1422"/>
        <v>1983.94</v>
      </c>
      <c r="GJ274" s="232" t="str">
        <f t="shared" si="1423"/>
        <v/>
      </c>
      <c r="GK274" s="233" t="str">
        <f t="shared" si="1424"/>
        <v/>
      </c>
      <c r="GL274" s="249">
        <f t="shared" si="1425"/>
        <v>158</v>
      </c>
      <c r="GM274" s="233">
        <f t="shared" si="1426"/>
        <v>199</v>
      </c>
      <c r="GN274" s="232">
        <f t="shared" si="1427"/>
        <v>0</v>
      </c>
      <c r="GO274" s="233">
        <f t="shared" si="1428"/>
        <v>0</v>
      </c>
      <c r="GP274" s="232">
        <f t="shared" si="1429"/>
        <v>651.47</v>
      </c>
      <c r="GQ274" s="233">
        <f t="shared" si="1430"/>
        <v>867.04</v>
      </c>
      <c r="GR274" s="232">
        <f t="shared" si="1431"/>
        <v>0</v>
      </c>
      <c r="GS274" s="233">
        <f t="shared" si="1432"/>
        <v>0</v>
      </c>
      <c r="GT274" s="249">
        <f t="shared" si="1433"/>
        <v>609</v>
      </c>
      <c r="GU274" s="233">
        <f t="shared" si="1434"/>
        <v>719</v>
      </c>
      <c r="GV274" s="232">
        <f t="shared" si="1435"/>
        <v>0</v>
      </c>
      <c r="GW274" s="233">
        <f t="shared" si="1436"/>
        <v>0</v>
      </c>
      <c r="GX274" s="232">
        <f t="shared" si="1437"/>
        <v>2199.71</v>
      </c>
      <c r="GY274" s="233">
        <f t="shared" si="1438"/>
        <v>2850.98</v>
      </c>
      <c r="GZ274" s="232" t="str">
        <f t="shared" si="1439"/>
        <v/>
      </c>
      <c r="HA274" s="233" t="str">
        <f t="shared" si="1440"/>
        <v/>
      </c>
      <c r="HB274" s="249">
        <f t="shared" si="1441"/>
        <v>0</v>
      </c>
      <c r="HC274" s="233">
        <f t="shared" si="1442"/>
        <v>1</v>
      </c>
      <c r="HD274" s="232">
        <f t="shared" si="1443"/>
        <v>0</v>
      </c>
      <c r="HE274" s="233">
        <f t="shared" si="1444"/>
        <v>0</v>
      </c>
      <c r="HF274" s="232" t="str">
        <f t="shared" si="1445"/>
        <v/>
      </c>
      <c r="HG274" s="233">
        <f t="shared" si="1446"/>
        <v>0</v>
      </c>
      <c r="HH274" s="232" t="str">
        <f t="shared" si="1447"/>
        <v/>
      </c>
      <c r="HI274" s="233" t="str">
        <f t="shared" si="1448"/>
        <v/>
      </c>
      <c r="HJ274" s="249">
        <f t="shared" si="1449"/>
        <v>2199.71</v>
      </c>
      <c r="HK274" s="233">
        <f t="shared" si="1450"/>
        <v>2850.98</v>
      </c>
      <c r="HL274" s="232" t="str">
        <f t="shared" si="1451"/>
        <v/>
      </c>
      <c r="HM274" s="232" t="str">
        <f t="shared" si="1452"/>
        <v/>
      </c>
    </row>
    <row r="275" spans="1:221" ht="15">
      <c r="A275" s="530" t="s">
        <v>47</v>
      </c>
      <c r="B275" s="531" t="s">
        <v>1086</v>
      </c>
      <c r="C275" s="549" t="s">
        <v>1096</v>
      </c>
      <c r="D275" s="527">
        <v>206923</v>
      </c>
      <c r="E275" s="526">
        <v>10</v>
      </c>
      <c r="F275" s="771">
        <v>427</v>
      </c>
      <c r="G275" s="536">
        <v>450</v>
      </c>
      <c r="H275" s="459">
        <v>42</v>
      </c>
      <c r="I275" s="538">
        <v>18</v>
      </c>
      <c r="J275" s="232">
        <f t="shared" si="1156"/>
        <v>385</v>
      </c>
      <c r="K275" s="233">
        <f t="shared" si="1157"/>
        <v>432</v>
      </c>
      <c r="L275" s="539">
        <v>60</v>
      </c>
      <c r="M275" s="539">
        <v>60</v>
      </c>
      <c r="N275" s="232">
        <f t="shared" si="1307"/>
        <v>385</v>
      </c>
      <c r="O275" s="233">
        <f t="shared" si="1308"/>
        <v>432</v>
      </c>
      <c r="P275" s="232">
        <f t="shared" si="1309"/>
        <v>0</v>
      </c>
      <c r="Q275" s="233">
        <f t="shared" si="1310"/>
        <v>0</v>
      </c>
      <c r="R275" s="803">
        <v>19</v>
      </c>
      <c r="S275" s="799">
        <v>43</v>
      </c>
      <c r="T275" s="232">
        <f t="shared" si="1311"/>
        <v>0</v>
      </c>
      <c r="U275" s="233">
        <f t="shared" si="1312"/>
        <v>0</v>
      </c>
      <c r="V275" s="804">
        <v>11</v>
      </c>
      <c r="W275" s="799">
        <v>8</v>
      </c>
      <c r="X275" s="232">
        <f t="shared" si="1313"/>
        <v>0</v>
      </c>
      <c r="Y275" s="233">
        <f t="shared" si="1314"/>
        <v>0</v>
      </c>
      <c r="Z275" s="542"/>
      <c r="AA275" s="541"/>
      <c r="AB275" s="232">
        <f t="shared" si="1315"/>
        <v>0</v>
      </c>
      <c r="AC275" s="233">
        <f t="shared" si="1316"/>
        <v>0</v>
      </c>
      <c r="AD275" s="225">
        <f t="shared" si="1317"/>
        <v>30</v>
      </c>
      <c r="AE275" s="233">
        <f t="shared" si="1318"/>
        <v>51</v>
      </c>
      <c r="AF275" s="225">
        <f t="shared" si="1319"/>
        <v>0</v>
      </c>
      <c r="AG275" s="233">
        <f t="shared" si="1320"/>
        <v>0</v>
      </c>
      <c r="AH275" s="399">
        <v>1.53</v>
      </c>
      <c r="AI275" s="399">
        <v>1.37</v>
      </c>
      <c r="AJ275" s="232">
        <f t="shared" si="1321"/>
        <v>29.07</v>
      </c>
      <c r="AK275" s="233">
        <f t="shared" si="1322"/>
        <v>58.910000000000004</v>
      </c>
      <c r="AL275" s="399">
        <v>3.91</v>
      </c>
      <c r="AM275" s="399">
        <v>1.88</v>
      </c>
      <c r="AN275" s="232">
        <f t="shared" si="1323"/>
        <v>43.010000000000005</v>
      </c>
      <c r="AO275" s="233">
        <f t="shared" si="1324"/>
        <v>15.04</v>
      </c>
      <c r="AP275" s="543"/>
      <c r="AQ275" s="544"/>
      <c r="AR275" s="232">
        <f t="shared" si="1325"/>
        <v>0</v>
      </c>
      <c r="AS275" s="233">
        <f t="shared" si="1326"/>
        <v>0</v>
      </c>
      <c r="AT275" s="545">
        <f t="shared" si="1327"/>
        <v>2.4026666666666672</v>
      </c>
      <c r="AU275" s="546">
        <f t="shared" si="1328"/>
        <v>1.45</v>
      </c>
      <c r="AV275" s="232">
        <f t="shared" si="1329"/>
        <v>72.080000000000013</v>
      </c>
      <c r="AW275" s="233">
        <f t="shared" si="1330"/>
        <v>73.95</v>
      </c>
      <c r="AX275" s="547"/>
      <c r="AY275" s="548"/>
      <c r="AZ275" s="232">
        <f t="shared" si="1331"/>
        <v>0</v>
      </c>
      <c r="BA275" s="233">
        <f t="shared" si="1332"/>
        <v>0</v>
      </c>
      <c r="BB275" s="542"/>
      <c r="BC275" s="548"/>
      <c r="BD275" s="232">
        <f t="shared" si="1333"/>
        <v>0</v>
      </c>
      <c r="BE275" s="233">
        <f t="shared" si="1334"/>
        <v>0</v>
      </c>
      <c r="BF275" s="540"/>
      <c r="BG275" s="536"/>
      <c r="BH275" s="232">
        <f t="shared" si="1335"/>
        <v>0</v>
      </c>
      <c r="BI275" s="233">
        <f t="shared" si="1336"/>
        <v>0</v>
      </c>
      <c r="BJ275" s="232">
        <f t="shared" si="1337"/>
        <v>0</v>
      </c>
      <c r="BK275" s="233">
        <f t="shared" si="1338"/>
        <v>0</v>
      </c>
      <c r="BL275" s="232">
        <f t="shared" si="1339"/>
        <v>0</v>
      </c>
      <c r="BM275" s="233">
        <f t="shared" si="1340"/>
        <v>0</v>
      </c>
      <c r="BN275" s="747">
        <v>208</v>
      </c>
      <c r="BO275" s="738">
        <v>236</v>
      </c>
      <c r="BP275" s="232">
        <f t="shared" si="1341"/>
        <v>0</v>
      </c>
      <c r="BQ275" s="233">
        <f t="shared" si="1342"/>
        <v>0</v>
      </c>
      <c r="BR275" s="804">
        <v>69</v>
      </c>
      <c r="BS275" s="799">
        <v>63</v>
      </c>
      <c r="BT275" s="232">
        <f t="shared" si="1343"/>
        <v>0</v>
      </c>
      <c r="BU275" s="233">
        <f t="shared" si="1344"/>
        <v>0</v>
      </c>
      <c r="BV275" s="542"/>
      <c r="BW275" s="799">
        <v>1</v>
      </c>
      <c r="BX275" s="232">
        <f t="shared" si="1345"/>
        <v>0</v>
      </c>
      <c r="BY275" s="233">
        <f t="shared" si="1346"/>
        <v>0</v>
      </c>
      <c r="BZ275" s="225">
        <f t="shared" si="1347"/>
        <v>277</v>
      </c>
      <c r="CA275" s="233">
        <f t="shared" si="1348"/>
        <v>300</v>
      </c>
      <c r="CB275" s="225">
        <f t="shared" si="1349"/>
        <v>0</v>
      </c>
      <c r="CC275" s="233">
        <f t="shared" si="1350"/>
        <v>0</v>
      </c>
      <c r="CD275" s="399">
        <v>3.74</v>
      </c>
      <c r="CE275" s="399">
        <v>4.1100000000000003</v>
      </c>
      <c r="CF275" s="232">
        <f t="shared" si="1351"/>
        <v>777.92000000000007</v>
      </c>
      <c r="CG275" s="233">
        <f t="shared" si="1352"/>
        <v>969.96</v>
      </c>
      <c r="CH275" s="399">
        <v>4.51</v>
      </c>
      <c r="CI275" s="399">
        <v>5.44</v>
      </c>
      <c r="CJ275" s="232">
        <f t="shared" si="1353"/>
        <v>311.19</v>
      </c>
      <c r="CK275" s="233">
        <f t="shared" si="1354"/>
        <v>342.72</v>
      </c>
      <c r="CL275" s="543"/>
      <c r="CM275" s="544"/>
      <c r="CN275" s="232">
        <f t="shared" si="1355"/>
        <v>0</v>
      </c>
      <c r="CO275" s="233">
        <f t="shared" si="1356"/>
        <v>0</v>
      </c>
      <c r="CP275" s="232">
        <f t="shared" si="1357"/>
        <v>3.9318050541516252</v>
      </c>
      <c r="CQ275" s="546">
        <f t="shared" si="1358"/>
        <v>4.3756000000000004</v>
      </c>
      <c r="CR275" s="232">
        <f t="shared" si="1359"/>
        <v>1089.1100000000001</v>
      </c>
      <c r="CS275" s="233">
        <f t="shared" si="1360"/>
        <v>1312.68</v>
      </c>
      <c r="CT275" s="540"/>
      <c r="CU275" s="548"/>
      <c r="CV275" s="232">
        <f t="shared" si="1361"/>
        <v>0</v>
      </c>
      <c r="CW275" s="233">
        <f t="shared" si="1362"/>
        <v>0</v>
      </c>
      <c r="CX275" s="542"/>
      <c r="CY275" s="548"/>
      <c r="CZ275" s="232">
        <f t="shared" si="1363"/>
        <v>0</v>
      </c>
      <c r="DA275" s="233">
        <f t="shared" si="1364"/>
        <v>0</v>
      </c>
      <c r="DB275" s="540"/>
      <c r="DC275" s="548"/>
      <c r="DD275" s="232">
        <f t="shared" si="1365"/>
        <v>0</v>
      </c>
      <c r="DE275" s="233">
        <f t="shared" si="1366"/>
        <v>0</v>
      </c>
      <c r="DF275" s="232">
        <f t="shared" si="1367"/>
        <v>0</v>
      </c>
      <c r="DG275" s="233">
        <f t="shared" si="1368"/>
        <v>0</v>
      </c>
      <c r="DH275" s="232">
        <f t="shared" si="1369"/>
        <v>0</v>
      </c>
      <c r="DI275" s="233">
        <f t="shared" si="1370"/>
        <v>0</v>
      </c>
      <c r="DJ275" s="232">
        <f t="shared" si="1371"/>
        <v>307</v>
      </c>
      <c r="DK275" s="233">
        <f t="shared" si="1372"/>
        <v>351</v>
      </c>
      <c r="DL275" s="232">
        <f t="shared" si="1373"/>
        <v>0</v>
      </c>
      <c r="DM275" s="233">
        <f t="shared" si="1374"/>
        <v>0</v>
      </c>
      <c r="DN275" s="545">
        <f t="shared" si="1375"/>
        <v>3.7823778501628667</v>
      </c>
      <c r="DO275" s="546">
        <f t="shared" si="1376"/>
        <v>3.950512820512821</v>
      </c>
      <c r="DP275" s="232">
        <f t="shared" si="1377"/>
        <v>1161.19</v>
      </c>
      <c r="DQ275" s="233">
        <f t="shared" si="1378"/>
        <v>1386.63</v>
      </c>
      <c r="DR275" s="232">
        <f t="shared" si="1379"/>
        <v>0</v>
      </c>
      <c r="DS275" s="233">
        <f t="shared" si="1380"/>
        <v>0</v>
      </c>
      <c r="DT275" s="232">
        <f t="shared" si="1381"/>
        <v>0</v>
      </c>
      <c r="DU275" s="233">
        <f t="shared" si="1382"/>
        <v>0</v>
      </c>
      <c r="DV275" s="747">
        <v>48</v>
      </c>
      <c r="DW275" s="738">
        <v>46</v>
      </c>
      <c r="DX275" s="232">
        <f t="shared" si="1305"/>
        <v>0</v>
      </c>
      <c r="DY275" s="233">
        <f t="shared" si="1306"/>
        <v>0</v>
      </c>
      <c r="DZ275" s="804">
        <v>29</v>
      </c>
      <c r="EA275" s="799">
        <v>28</v>
      </c>
      <c r="EB275" s="232">
        <f t="shared" si="1383"/>
        <v>0</v>
      </c>
      <c r="EC275" s="233">
        <f t="shared" si="1384"/>
        <v>0</v>
      </c>
      <c r="ED275" s="542"/>
      <c r="EE275" s="541"/>
      <c r="EF275" s="232">
        <f t="shared" si="1385"/>
        <v>0</v>
      </c>
      <c r="EG275" s="233">
        <f t="shared" si="1386"/>
        <v>0</v>
      </c>
      <c r="EH275" s="225">
        <f t="shared" si="1387"/>
        <v>77</v>
      </c>
      <c r="EI275" s="233">
        <f t="shared" si="1388"/>
        <v>74</v>
      </c>
      <c r="EJ275" s="225">
        <f t="shared" si="1389"/>
        <v>0</v>
      </c>
      <c r="EK275" s="233">
        <f t="shared" si="1390"/>
        <v>0</v>
      </c>
      <c r="EL275" s="399">
        <v>2.93</v>
      </c>
      <c r="EM275" s="399">
        <v>3.05</v>
      </c>
      <c r="EN275" s="232">
        <f t="shared" si="1391"/>
        <v>140.64000000000001</v>
      </c>
      <c r="EO275" s="233">
        <f t="shared" si="1392"/>
        <v>140.29999999999998</v>
      </c>
      <c r="EP275" s="399">
        <v>3.38</v>
      </c>
      <c r="EQ275" s="399">
        <v>4.55</v>
      </c>
      <c r="ER275" s="232">
        <f t="shared" si="1393"/>
        <v>98.02</v>
      </c>
      <c r="ES275" s="233">
        <f t="shared" si="1394"/>
        <v>127.39999999999999</v>
      </c>
      <c r="ET275" s="543"/>
      <c r="EU275" s="544"/>
      <c r="EV275" s="232">
        <f t="shared" si="1395"/>
        <v>0</v>
      </c>
      <c r="EW275" s="233">
        <f t="shared" si="1396"/>
        <v>0</v>
      </c>
      <c r="EX275" s="545">
        <f t="shared" si="1397"/>
        <v>3.0994805194805197</v>
      </c>
      <c r="EY275" s="546">
        <f t="shared" si="1398"/>
        <v>3.6175675675675674</v>
      </c>
      <c r="EZ275" s="232">
        <f t="shared" si="1399"/>
        <v>238.66000000000003</v>
      </c>
      <c r="FA275" s="233">
        <f t="shared" si="1400"/>
        <v>267.7</v>
      </c>
      <c r="FB275" s="540"/>
      <c r="FC275" s="548"/>
      <c r="FD275" s="232">
        <f t="shared" si="1401"/>
        <v>0</v>
      </c>
      <c r="FE275" s="233">
        <f t="shared" si="1402"/>
        <v>0</v>
      </c>
      <c r="FF275" s="542"/>
      <c r="FG275" s="548"/>
      <c r="FH275" s="232">
        <f t="shared" si="1403"/>
        <v>0</v>
      </c>
      <c r="FI275" s="233">
        <f t="shared" si="1404"/>
        <v>0</v>
      </c>
      <c r="FJ275" s="540"/>
      <c r="FK275" s="548"/>
      <c r="FL275" s="232">
        <f t="shared" si="1405"/>
        <v>0</v>
      </c>
      <c r="FM275" s="233">
        <f t="shared" si="1406"/>
        <v>0</v>
      </c>
      <c r="FN275" s="232">
        <f t="shared" si="1407"/>
        <v>0</v>
      </c>
      <c r="FO275" s="233">
        <f t="shared" si="1408"/>
        <v>0</v>
      </c>
      <c r="FP275" s="232">
        <f t="shared" si="1409"/>
        <v>0</v>
      </c>
      <c r="FQ275" s="233">
        <f t="shared" si="1410"/>
        <v>0</v>
      </c>
      <c r="FR275" s="761">
        <v>1</v>
      </c>
      <c r="FS275" s="801">
        <v>7</v>
      </c>
      <c r="FT275" s="232">
        <f t="shared" si="1411"/>
        <v>0</v>
      </c>
      <c r="FU275" s="233">
        <f t="shared" si="1412"/>
        <v>0</v>
      </c>
      <c r="FV275" s="537"/>
      <c r="FW275" s="536"/>
      <c r="FX275" s="232">
        <f t="shared" si="1413"/>
        <v>0</v>
      </c>
      <c r="FY275" s="233">
        <f t="shared" si="1414"/>
        <v>0</v>
      </c>
      <c r="FZ275" s="537"/>
      <c r="GA275" s="536"/>
      <c r="GB275" s="232">
        <f t="shared" si="1415"/>
        <v>0</v>
      </c>
      <c r="GC275" s="233">
        <f t="shared" si="1416"/>
        <v>0</v>
      </c>
      <c r="GD275" s="249">
        <f t="shared" si="1417"/>
        <v>275</v>
      </c>
      <c r="GE275" s="233">
        <f t="shared" si="1418"/>
        <v>325</v>
      </c>
      <c r="GF275" s="232">
        <f t="shared" si="1419"/>
        <v>0</v>
      </c>
      <c r="GG275" s="233">
        <f t="shared" si="1420"/>
        <v>0</v>
      </c>
      <c r="GH275" s="232">
        <f t="shared" si="1421"/>
        <v>947.63000000000011</v>
      </c>
      <c r="GI275" s="233">
        <f t="shared" si="1422"/>
        <v>1169.17</v>
      </c>
      <c r="GJ275" s="232" t="str">
        <f t="shared" si="1423"/>
        <v/>
      </c>
      <c r="GK275" s="233" t="str">
        <f t="shared" si="1424"/>
        <v/>
      </c>
      <c r="GL275" s="249">
        <f t="shared" si="1425"/>
        <v>109</v>
      </c>
      <c r="GM275" s="233">
        <f t="shared" si="1426"/>
        <v>99</v>
      </c>
      <c r="GN275" s="232">
        <f t="shared" si="1427"/>
        <v>0</v>
      </c>
      <c r="GO275" s="233">
        <f t="shared" si="1428"/>
        <v>0</v>
      </c>
      <c r="GP275" s="232">
        <f t="shared" si="1429"/>
        <v>452.21999999999997</v>
      </c>
      <c r="GQ275" s="233">
        <f t="shared" si="1430"/>
        <v>485.16</v>
      </c>
      <c r="GR275" s="232">
        <f t="shared" si="1431"/>
        <v>0</v>
      </c>
      <c r="GS275" s="233">
        <f t="shared" si="1432"/>
        <v>0</v>
      </c>
      <c r="GT275" s="249">
        <f t="shared" si="1433"/>
        <v>384</v>
      </c>
      <c r="GU275" s="233">
        <f t="shared" si="1434"/>
        <v>424</v>
      </c>
      <c r="GV275" s="232">
        <f t="shared" si="1435"/>
        <v>0</v>
      </c>
      <c r="GW275" s="233">
        <f t="shared" si="1436"/>
        <v>0</v>
      </c>
      <c r="GX275" s="232">
        <f t="shared" si="1437"/>
        <v>1399.8500000000001</v>
      </c>
      <c r="GY275" s="233">
        <f t="shared" si="1438"/>
        <v>1654.3300000000002</v>
      </c>
      <c r="GZ275" s="232" t="str">
        <f t="shared" si="1439"/>
        <v/>
      </c>
      <c r="HA275" s="233" t="str">
        <f t="shared" si="1440"/>
        <v/>
      </c>
      <c r="HB275" s="249">
        <f t="shared" si="1441"/>
        <v>0</v>
      </c>
      <c r="HC275" s="233">
        <f t="shared" si="1442"/>
        <v>1</v>
      </c>
      <c r="HD275" s="232">
        <f t="shared" si="1443"/>
        <v>0</v>
      </c>
      <c r="HE275" s="233">
        <f t="shared" si="1444"/>
        <v>0</v>
      </c>
      <c r="HF275" s="232" t="str">
        <f t="shared" si="1445"/>
        <v/>
      </c>
      <c r="HG275" s="233">
        <f t="shared" si="1446"/>
        <v>0</v>
      </c>
      <c r="HH275" s="232" t="str">
        <f t="shared" si="1447"/>
        <v/>
      </c>
      <c r="HI275" s="233" t="str">
        <f t="shared" si="1448"/>
        <v/>
      </c>
      <c r="HJ275" s="249">
        <f t="shared" si="1449"/>
        <v>1399.8500000000001</v>
      </c>
      <c r="HK275" s="233">
        <f t="shared" si="1450"/>
        <v>1654.3300000000002</v>
      </c>
      <c r="HL275" s="232" t="str">
        <f t="shared" si="1451"/>
        <v/>
      </c>
      <c r="HM275" s="232" t="str">
        <f t="shared" si="1452"/>
        <v/>
      </c>
    </row>
    <row r="276" spans="1:221" ht="15">
      <c r="A276" s="530" t="s">
        <v>47</v>
      </c>
      <c r="B276" s="531" t="s">
        <v>1087</v>
      </c>
      <c r="C276" s="549"/>
      <c r="D276" s="527">
        <v>206996</v>
      </c>
      <c r="E276" s="526">
        <v>10</v>
      </c>
      <c r="F276" s="771">
        <v>318</v>
      </c>
      <c r="G276" s="536">
        <v>327</v>
      </c>
      <c r="H276" s="459">
        <v>34</v>
      </c>
      <c r="I276" s="538">
        <v>36</v>
      </c>
      <c r="J276" s="232">
        <f t="shared" si="1156"/>
        <v>284</v>
      </c>
      <c r="K276" s="233">
        <f t="shared" si="1157"/>
        <v>291</v>
      </c>
      <c r="L276" s="539">
        <v>60</v>
      </c>
      <c r="M276" s="539">
        <v>60</v>
      </c>
      <c r="N276" s="232">
        <f t="shared" si="1307"/>
        <v>284</v>
      </c>
      <c r="O276" s="233">
        <f t="shared" si="1308"/>
        <v>291</v>
      </c>
      <c r="P276" s="232">
        <f t="shared" si="1309"/>
        <v>0</v>
      </c>
      <c r="Q276" s="233">
        <f t="shared" si="1310"/>
        <v>0</v>
      </c>
      <c r="R276" s="803">
        <v>33</v>
      </c>
      <c r="S276" s="799">
        <v>31</v>
      </c>
      <c r="T276" s="232">
        <f t="shared" si="1311"/>
        <v>0</v>
      </c>
      <c r="U276" s="233">
        <f t="shared" si="1312"/>
        <v>0</v>
      </c>
      <c r="V276" s="804">
        <v>9</v>
      </c>
      <c r="W276" s="799">
        <v>7</v>
      </c>
      <c r="X276" s="232">
        <f t="shared" si="1313"/>
        <v>0</v>
      </c>
      <c r="Y276" s="233">
        <f t="shared" si="1314"/>
        <v>0</v>
      </c>
      <c r="Z276" s="542"/>
      <c r="AA276" s="541"/>
      <c r="AB276" s="232">
        <f t="shared" si="1315"/>
        <v>0</v>
      </c>
      <c r="AC276" s="233">
        <f t="shared" si="1316"/>
        <v>0</v>
      </c>
      <c r="AD276" s="225">
        <f t="shared" si="1317"/>
        <v>42</v>
      </c>
      <c r="AE276" s="233">
        <f t="shared" si="1318"/>
        <v>38</v>
      </c>
      <c r="AF276" s="225">
        <f t="shared" si="1319"/>
        <v>0</v>
      </c>
      <c r="AG276" s="233">
        <f t="shared" si="1320"/>
        <v>0</v>
      </c>
      <c r="AH276" s="399">
        <v>1.86</v>
      </c>
      <c r="AI276" s="399">
        <v>1.97</v>
      </c>
      <c r="AJ276" s="232">
        <f t="shared" si="1321"/>
        <v>61.38</v>
      </c>
      <c r="AK276" s="233">
        <f t="shared" si="1322"/>
        <v>61.07</v>
      </c>
      <c r="AL276" s="399">
        <v>2.89</v>
      </c>
      <c r="AM276" s="399">
        <v>2</v>
      </c>
      <c r="AN276" s="232">
        <f t="shared" si="1323"/>
        <v>26.01</v>
      </c>
      <c r="AO276" s="233">
        <f t="shared" si="1324"/>
        <v>14</v>
      </c>
      <c r="AP276" s="543"/>
      <c r="AQ276" s="544"/>
      <c r="AR276" s="232">
        <f t="shared" si="1325"/>
        <v>0</v>
      </c>
      <c r="AS276" s="233">
        <f t="shared" si="1326"/>
        <v>0</v>
      </c>
      <c r="AT276" s="545">
        <f t="shared" si="1327"/>
        <v>2.0807142857142855</v>
      </c>
      <c r="AU276" s="546">
        <f t="shared" si="1328"/>
        <v>1.9755263157894736</v>
      </c>
      <c r="AV276" s="232">
        <f t="shared" si="1329"/>
        <v>87.389999999999986</v>
      </c>
      <c r="AW276" s="233">
        <f t="shared" si="1330"/>
        <v>75.069999999999993</v>
      </c>
      <c r="AX276" s="547"/>
      <c r="AY276" s="548"/>
      <c r="AZ276" s="232">
        <f t="shared" si="1331"/>
        <v>0</v>
      </c>
      <c r="BA276" s="233">
        <f t="shared" si="1332"/>
        <v>0</v>
      </c>
      <c r="BB276" s="542"/>
      <c r="BC276" s="548"/>
      <c r="BD276" s="232">
        <f t="shared" si="1333"/>
        <v>0</v>
      </c>
      <c r="BE276" s="233">
        <f t="shared" si="1334"/>
        <v>0</v>
      </c>
      <c r="BF276" s="540"/>
      <c r="BG276" s="536"/>
      <c r="BH276" s="232">
        <f t="shared" si="1335"/>
        <v>0</v>
      </c>
      <c r="BI276" s="233">
        <f t="shared" si="1336"/>
        <v>0</v>
      </c>
      <c r="BJ276" s="232">
        <f t="shared" si="1337"/>
        <v>0</v>
      </c>
      <c r="BK276" s="233">
        <f t="shared" si="1338"/>
        <v>0</v>
      </c>
      <c r="BL276" s="232">
        <f t="shared" si="1339"/>
        <v>0</v>
      </c>
      <c r="BM276" s="233">
        <f t="shared" si="1340"/>
        <v>0</v>
      </c>
      <c r="BN276" s="747">
        <v>116</v>
      </c>
      <c r="BO276" s="738">
        <v>126</v>
      </c>
      <c r="BP276" s="232">
        <f t="shared" si="1341"/>
        <v>0</v>
      </c>
      <c r="BQ276" s="233">
        <f t="shared" si="1342"/>
        <v>0</v>
      </c>
      <c r="BR276" s="804">
        <v>29</v>
      </c>
      <c r="BS276" s="799">
        <v>30</v>
      </c>
      <c r="BT276" s="232">
        <f t="shared" si="1343"/>
        <v>0</v>
      </c>
      <c r="BU276" s="233">
        <f t="shared" si="1344"/>
        <v>0</v>
      </c>
      <c r="BV276" s="542"/>
      <c r="BW276" s="799">
        <v>0</v>
      </c>
      <c r="BX276" s="232">
        <f t="shared" si="1345"/>
        <v>0</v>
      </c>
      <c r="BY276" s="233">
        <f t="shared" si="1346"/>
        <v>0</v>
      </c>
      <c r="BZ276" s="225">
        <f t="shared" si="1347"/>
        <v>145</v>
      </c>
      <c r="CA276" s="233">
        <f t="shared" si="1348"/>
        <v>156</v>
      </c>
      <c r="CB276" s="225">
        <f t="shared" si="1349"/>
        <v>0</v>
      </c>
      <c r="CC276" s="233">
        <f t="shared" si="1350"/>
        <v>0</v>
      </c>
      <c r="CD276" s="399">
        <v>3.74</v>
      </c>
      <c r="CE276" s="399">
        <v>4.3099999999999996</v>
      </c>
      <c r="CF276" s="232">
        <f t="shared" si="1351"/>
        <v>433.84000000000003</v>
      </c>
      <c r="CG276" s="233">
        <f t="shared" si="1352"/>
        <v>543.05999999999995</v>
      </c>
      <c r="CH276" s="399">
        <v>5.95</v>
      </c>
      <c r="CI276" s="399">
        <v>6.18</v>
      </c>
      <c r="CJ276" s="232">
        <f t="shared" si="1353"/>
        <v>172.55</v>
      </c>
      <c r="CK276" s="233">
        <f t="shared" si="1354"/>
        <v>185.39999999999998</v>
      </c>
      <c r="CL276" s="543"/>
      <c r="CM276" s="544"/>
      <c r="CN276" s="232">
        <f t="shared" si="1355"/>
        <v>0</v>
      </c>
      <c r="CO276" s="233">
        <f t="shared" si="1356"/>
        <v>0</v>
      </c>
      <c r="CP276" s="232">
        <f t="shared" si="1357"/>
        <v>4.1820000000000004</v>
      </c>
      <c r="CQ276" s="546">
        <f t="shared" si="1358"/>
        <v>4.6696153846153843</v>
      </c>
      <c r="CR276" s="232">
        <f t="shared" si="1359"/>
        <v>606.3900000000001</v>
      </c>
      <c r="CS276" s="233">
        <f t="shared" si="1360"/>
        <v>728.45999999999992</v>
      </c>
      <c r="CT276" s="540"/>
      <c r="CU276" s="548"/>
      <c r="CV276" s="232">
        <f t="shared" si="1361"/>
        <v>0</v>
      </c>
      <c r="CW276" s="233">
        <f t="shared" si="1362"/>
        <v>0</v>
      </c>
      <c r="CX276" s="542"/>
      <c r="CY276" s="548"/>
      <c r="CZ276" s="232">
        <f t="shared" si="1363"/>
        <v>0</v>
      </c>
      <c r="DA276" s="233">
        <f t="shared" si="1364"/>
        <v>0</v>
      </c>
      <c r="DB276" s="540"/>
      <c r="DC276" s="548"/>
      <c r="DD276" s="232">
        <f t="shared" si="1365"/>
        <v>0</v>
      </c>
      <c r="DE276" s="233">
        <f t="shared" si="1366"/>
        <v>0</v>
      </c>
      <c r="DF276" s="232">
        <f t="shared" si="1367"/>
        <v>0</v>
      </c>
      <c r="DG276" s="233">
        <f t="shared" si="1368"/>
        <v>0</v>
      </c>
      <c r="DH276" s="232">
        <f t="shared" si="1369"/>
        <v>0</v>
      </c>
      <c r="DI276" s="233">
        <f t="shared" si="1370"/>
        <v>0</v>
      </c>
      <c r="DJ276" s="232">
        <f t="shared" si="1371"/>
        <v>187</v>
      </c>
      <c r="DK276" s="233">
        <f t="shared" si="1372"/>
        <v>194</v>
      </c>
      <c r="DL276" s="232">
        <f t="shared" si="1373"/>
        <v>0</v>
      </c>
      <c r="DM276" s="233">
        <f t="shared" si="1374"/>
        <v>0</v>
      </c>
      <c r="DN276" s="545">
        <f t="shared" si="1375"/>
        <v>3.7100534759358292</v>
      </c>
      <c r="DO276" s="546">
        <f t="shared" si="1376"/>
        <v>4.1419072164948449</v>
      </c>
      <c r="DP276" s="232">
        <f t="shared" si="1377"/>
        <v>693.78000000000009</v>
      </c>
      <c r="DQ276" s="233">
        <f t="shared" si="1378"/>
        <v>803.53</v>
      </c>
      <c r="DR276" s="232">
        <f t="shared" si="1379"/>
        <v>0</v>
      </c>
      <c r="DS276" s="233">
        <f t="shared" si="1380"/>
        <v>0</v>
      </c>
      <c r="DT276" s="232">
        <f t="shared" si="1381"/>
        <v>0</v>
      </c>
      <c r="DU276" s="233">
        <f t="shared" si="1382"/>
        <v>0</v>
      </c>
      <c r="DV276" s="747">
        <v>67</v>
      </c>
      <c r="DW276" s="738">
        <v>65</v>
      </c>
      <c r="DX276" s="232">
        <f t="shared" si="1305"/>
        <v>0</v>
      </c>
      <c r="DY276" s="233">
        <f t="shared" si="1306"/>
        <v>0</v>
      </c>
      <c r="DZ276" s="804">
        <v>29</v>
      </c>
      <c r="EA276" s="799">
        <v>30</v>
      </c>
      <c r="EB276" s="232">
        <f t="shared" si="1383"/>
        <v>0</v>
      </c>
      <c r="EC276" s="233">
        <f t="shared" si="1384"/>
        <v>0</v>
      </c>
      <c r="ED276" s="542"/>
      <c r="EE276" s="541"/>
      <c r="EF276" s="232">
        <f t="shared" si="1385"/>
        <v>0</v>
      </c>
      <c r="EG276" s="233">
        <f t="shared" si="1386"/>
        <v>0</v>
      </c>
      <c r="EH276" s="225">
        <f t="shared" si="1387"/>
        <v>96</v>
      </c>
      <c r="EI276" s="233">
        <f t="shared" si="1388"/>
        <v>95</v>
      </c>
      <c r="EJ276" s="225">
        <f t="shared" si="1389"/>
        <v>0</v>
      </c>
      <c r="EK276" s="233">
        <f t="shared" si="1390"/>
        <v>0</v>
      </c>
      <c r="EL276" s="399">
        <v>3.17</v>
      </c>
      <c r="EM276" s="399">
        <v>3.46</v>
      </c>
      <c r="EN276" s="232">
        <f t="shared" si="1391"/>
        <v>212.39</v>
      </c>
      <c r="EO276" s="233">
        <f t="shared" si="1392"/>
        <v>224.9</v>
      </c>
      <c r="EP276" s="399">
        <v>3.79</v>
      </c>
      <c r="EQ276" s="399">
        <v>4.43</v>
      </c>
      <c r="ER276" s="232">
        <f t="shared" si="1393"/>
        <v>109.91</v>
      </c>
      <c r="ES276" s="233">
        <f t="shared" si="1394"/>
        <v>132.89999999999998</v>
      </c>
      <c r="ET276" s="543"/>
      <c r="EU276" s="544"/>
      <c r="EV276" s="232">
        <f t="shared" si="1395"/>
        <v>0</v>
      </c>
      <c r="EW276" s="233">
        <f t="shared" si="1396"/>
        <v>0</v>
      </c>
      <c r="EX276" s="545">
        <f t="shared" si="1397"/>
        <v>3.3572916666666663</v>
      </c>
      <c r="EY276" s="546">
        <f t="shared" si="1398"/>
        <v>3.7663157894736838</v>
      </c>
      <c r="EZ276" s="232">
        <f t="shared" si="1399"/>
        <v>322.29999999999995</v>
      </c>
      <c r="FA276" s="233">
        <f t="shared" si="1400"/>
        <v>357.79999999999995</v>
      </c>
      <c r="FB276" s="540"/>
      <c r="FC276" s="548"/>
      <c r="FD276" s="232">
        <f t="shared" si="1401"/>
        <v>0</v>
      </c>
      <c r="FE276" s="233">
        <f t="shared" si="1402"/>
        <v>0</v>
      </c>
      <c r="FF276" s="542"/>
      <c r="FG276" s="548"/>
      <c r="FH276" s="232">
        <f t="shared" si="1403"/>
        <v>0</v>
      </c>
      <c r="FI276" s="233">
        <f t="shared" si="1404"/>
        <v>0</v>
      </c>
      <c r="FJ276" s="540"/>
      <c r="FK276" s="548"/>
      <c r="FL276" s="232">
        <f t="shared" si="1405"/>
        <v>0</v>
      </c>
      <c r="FM276" s="233">
        <f t="shared" si="1406"/>
        <v>0</v>
      </c>
      <c r="FN276" s="232">
        <f t="shared" si="1407"/>
        <v>0</v>
      </c>
      <c r="FO276" s="233">
        <f t="shared" si="1408"/>
        <v>0</v>
      </c>
      <c r="FP276" s="232">
        <f t="shared" si="1409"/>
        <v>0</v>
      </c>
      <c r="FQ276" s="233">
        <f t="shared" si="1410"/>
        <v>0</v>
      </c>
      <c r="FR276" s="761">
        <v>1</v>
      </c>
      <c r="FS276" s="801">
        <v>2</v>
      </c>
      <c r="FT276" s="232">
        <f t="shared" si="1411"/>
        <v>0</v>
      </c>
      <c r="FU276" s="233">
        <f t="shared" si="1412"/>
        <v>0</v>
      </c>
      <c r="FV276" s="537"/>
      <c r="FW276" s="536"/>
      <c r="FX276" s="232">
        <f t="shared" si="1413"/>
        <v>0</v>
      </c>
      <c r="FY276" s="233">
        <f t="shared" si="1414"/>
        <v>0</v>
      </c>
      <c r="FZ276" s="537"/>
      <c r="GA276" s="536"/>
      <c r="GB276" s="232">
        <f t="shared" si="1415"/>
        <v>0</v>
      </c>
      <c r="GC276" s="233">
        <f t="shared" si="1416"/>
        <v>0</v>
      </c>
      <c r="GD276" s="249">
        <f t="shared" si="1417"/>
        <v>216</v>
      </c>
      <c r="GE276" s="233">
        <f t="shared" si="1418"/>
        <v>222</v>
      </c>
      <c r="GF276" s="232">
        <f t="shared" si="1419"/>
        <v>0</v>
      </c>
      <c r="GG276" s="233">
        <f t="shared" si="1420"/>
        <v>0</v>
      </c>
      <c r="GH276" s="232">
        <f t="shared" si="1421"/>
        <v>707.61</v>
      </c>
      <c r="GI276" s="233">
        <f t="shared" si="1422"/>
        <v>829.03</v>
      </c>
      <c r="GJ276" s="232" t="str">
        <f t="shared" si="1423"/>
        <v/>
      </c>
      <c r="GK276" s="233" t="str">
        <f t="shared" si="1424"/>
        <v/>
      </c>
      <c r="GL276" s="249">
        <f t="shared" si="1425"/>
        <v>67</v>
      </c>
      <c r="GM276" s="233">
        <f t="shared" si="1426"/>
        <v>67</v>
      </c>
      <c r="GN276" s="232">
        <f t="shared" si="1427"/>
        <v>0</v>
      </c>
      <c r="GO276" s="233">
        <f t="shared" si="1428"/>
        <v>0</v>
      </c>
      <c r="GP276" s="232">
        <f t="shared" si="1429"/>
        <v>308.47000000000003</v>
      </c>
      <c r="GQ276" s="233">
        <f t="shared" si="1430"/>
        <v>332.29999999999995</v>
      </c>
      <c r="GR276" s="232">
        <f t="shared" si="1431"/>
        <v>0</v>
      </c>
      <c r="GS276" s="233">
        <f t="shared" si="1432"/>
        <v>0</v>
      </c>
      <c r="GT276" s="249">
        <f t="shared" si="1433"/>
        <v>283</v>
      </c>
      <c r="GU276" s="233">
        <f t="shared" si="1434"/>
        <v>289</v>
      </c>
      <c r="GV276" s="232">
        <f t="shared" si="1435"/>
        <v>0</v>
      </c>
      <c r="GW276" s="233">
        <f t="shared" si="1436"/>
        <v>0</v>
      </c>
      <c r="GX276" s="232">
        <f t="shared" si="1437"/>
        <v>1016.08</v>
      </c>
      <c r="GY276" s="233">
        <f t="shared" si="1438"/>
        <v>1161.33</v>
      </c>
      <c r="GZ276" s="232" t="str">
        <f t="shared" si="1439"/>
        <v/>
      </c>
      <c r="HA276" s="233" t="str">
        <f t="shared" si="1440"/>
        <v/>
      </c>
      <c r="HB276" s="249">
        <f t="shared" si="1441"/>
        <v>0</v>
      </c>
      <c r="HC276" s="233">
        <f t="shared" si="1442"/>
        <v>0</v>
      </c>
      <c r="HD276" s="232">
        <f t="shared" si="1443"/>
        <v>0</v>
      </c>
      <c r="HE276" s="233">
        <f t="shared" si="1444"/>
        <v>0</v>
      </c>
      <c r="HF276" s="232" t="str">
        <f t="shared" si="1445"/>
        <v/>
      </c>
      <c r="HG276" s="233" t="str">
        <f t="shared" si="1446"/>
        <v/>
      </c>
      <c r="HH276" s="232" t="str">
        <f t="shared" si="1447"/>
        <v/>
      </c>
      <c r="HI276" s="233" t="str">
        <f t="shared" si="1448"/>
        <v/>
      </c>
      <c r="HJ276" s="249">
        <f t="shared" si="1449"/>
        <v>1016.08</v>
      </c>
      <c r="HK276" s="233">
        <f t="shared" si="1450"/>
        <v>1161.33</v>
      </c>
      <c r="HL276" s="232" t="str">
        <f t="shared" si="1451"/>
        <v/>
      </c>
      <c r="HM276" s="232" t="str">
        <f t="shared" si="1452"/>
        <v/>
      </c>
    </row>
    <row r="277" spans="1:221" ht="15">
      <c r="A277" s="530" t="s">
        <v>47</v>
      </c>
      <c r="B277" s="531" t="s">
        <v>1088</v>
      </c>
      <c r="C277" s="549"/>
      <c r="D277" s="527">
        <v>207050</v>
      </c>
      <c r="E277" s="526">
        <v>10</v>
      </c>
      <c r="F277" s="771">
        <v>211</v>
      </c>
      <c r="G277" s="536">
        <v>241</v>
      </c>
      <c r="H277" s="459">
        <v>3</v>
      </c>
      <c r="I277" s="538">
        <v>8</v>
      </c>
      <c r="J277" s="232">
        <f t="shared" si="1156"/>
        <v>208</v>
      </c>
      <c r="K277" s="233">
        <f t="shared" si="1157"/>
        <v>233</v>
      </c>
      <c r="L277" s="539">
        <v>60</v>
      </c>
      <c r="M277" s="539">
        <v>60</v>
      </c>
      <c r="N277" s="232">
        <f t="shared" si="1307"/>
        <v>208</v>
      </c>
      <c r="O277" s="233">
        <f t="shared" si="1308"/>
        <v>233</v>
      </c>
      <c r="P277" s="232">
        <f t="shared" si="1309"/>
        <v>0</v>
      </c>
      <c r="Q277" s="233">
        <f t="shared" si="1310"/>
        <v>0</v>
      </c>
      <c r="R277" s="803">
        <v>19</v>
      </c>
      <c r="S277" s="799">
        <v>18</v>
      </c>
      <c r="T277" s="232">
        <f t="shared" si="1311"/>
        <v>0</v>
      </c>
      <c r="U277" s="233">
        <f t="shared" si="1312"/>
        <v>0</v>
      </c>
      <c r="V277" s="804">
        <v>8</v>
      </c>
      <c r="W277" s="799">
        <v>5</v>
      </c>
      <c r="X277" s="232">
        <f t="shared" si="1313"/>
        <v>0</v>
      </c>
      <c r="Y277" s="233">
        <f t="shared" si="1314"/>
        <v>0</v>
      </c>
      <c r="Z277" s="542"/>
      <c r="AA277" s="541"/>
      <c r="AB277" s="232">
        <f t="shared" si="1315"/>
        <v>0</v>
      </c>
      <c r="AC277" s="233">
        <f t="shared" si="1316"/>
        <v>0</v>
      </c>
      <c r="AD277" s="225">
        <f t="shared" si="1317"/>
        <v>27</v>
      </c>
      <c r="AE277" s="233">
        <f t="shared" si="1318"/>
        <v>23</v>
      </c>
      <c r="AF277" s="225">
        <f t="shared" si="1319"/>
        <v>0</v>
      </c>
      <c r="AG277" s="233">
        <f t="shared" si="1320"/>
        <v>0</v>
      </c>
      <c r="AH277" s="399">
        <v>0.87</v>
      </c>
      <c r="AI277" s="399">
        <v>1.39</v>
      </c>
      <c r="AJ277" s="232">
        <f t="shared" si="1321"/>
        <v>16.53</v>
      </c>
      <c r="AK277" s="233">
        <f t="shared" si="1322"/>
        <v>25.02</v>
      </c>
      <c r="AL277" s="399">
        <v>2.38</v>
      </c>
      <c r="AM277" s="399">
        <v>2.4</v>
      </c>
      <c r="AN277" s="232">
        <f t="shared" si="1323"/>
        <v>19.04</v>
      </c>
      <c r="AO277" s="233">
        <f t="shared" si="1324"/>
        <v>12</v>
      </c>
      <c r="AP277" s="543"/>
      <c r="AQ277" s="544"/>
      <c r="AR277" s="232">
        <f t="shared" si="1325"/>
        <v>0</v>
      </c>
      <c r="AS277" s="233">
        <f t="shared" si="1326"/>
        <v>0</v>
      </c>
      <c r="AT277" s="545">
        <f t="shared" si="1327"/>
        <v>1.3174074074074074</v>
      </c>
      <c r="AU277" s="546">
        <f t="shared" si="1328"/>
        <v>1.6095652173913042</v>
      </c>
      <c r="AV277" s="232">
        <f t="shared" si="1329"/>
        <v>35.57</v>
      </c>
      <c r="AW277" s="233">
        <f t="shared" si="1330"/>
        <v>37.019999999999996</v>
      </c>
      <c r="AX277" s="547"/>
      <c r="AY277" s="548"/>
      <c r="AZ277" s="232">
        <f t="shared" si="1331"/>
        <v>0</v>
      </c>
      <c r="BA277" s="233">
        <f t="shared" si="1332"/>
        <v>0</v>
      </c>
      <c r="BB277" s="542"/>
      <c r="BC277" s="548"/>
      <c r="BD277" s="232">
        <f t="shared" si="1333"/>
        <v>0</v>
      </c>
      <c r="BE277" s="233">
        <f t="shared" si="1334"/>
        <v>0</v>
      </c>
      <c r="BF277" s="540"/>
      <c r="BG277" s="536"/>
      <c r="BH277" s="232">
        <f t="shared" si="1335"/>
        <v>0</v>
      </c>
      <c r="BI277" s="233">
        <f t="shared" si="1336"/>
        <v>0</v>
      </c>
      <c r="BJ277" s="232">
        <f t="shared" si="1337"/>
        <v>0</v>
      </c>
      <c r="BK277" s="233">
        <f t="shared" si="1338"/>
        <v>0</v>
      </c>
      <c r="BL277" s="232">
        <f t="shared" si="1339"/>
        <v>0</v>
      </c>
      <c r="BM277" s="233">
        <f t="shared" si="1340"/>
        <v>0</v>
      </c>
      <c r="BN277" s="747">
        <v>91</v>
      </c>
      <c r="BO277" s="738">
        <v>84</v>
      </c>
      <c r="BP277" s="232">
        <f t="shared" si="1341"/>
        <v>0</v>
      </c>
      <c r="BQ277" s="233">
        <f t="shared" si="1342"/>
        <v>0</v>
      </c>
      <c r="BR277" s="804">
        <v>25</v>
      </c>
      <c r="BS277" s="799">
        <v>44</v>
      </c>
      <c r="BT277" s="232">
        <f t="shared" si="1343"/>
        <v>0</v>
      </c>
      <c r="BU277" s="233">
        <f t="shared" si="1344"/>
        <v>0</v>
      </c>
      <c r="BV277" s="542"/>
      <c r="BW277" s="799">
        <v>0</v>
      </c>
      <c r="BX277" s="232">
        <f t="shared" si="1345"/>
        <v>0</v>
      </c>
      <c r="BY277" s="233">
        <f t="shared" si="1346"/>
        <v>0</v>
      </c>
      <c r="BZ277" s="225">
        <f t="shared" si="1347"/>
        <v>116</v>
      </c>
      <c r="CA277" s="233">
        <f t="shared" si="1348"/>
        <v>128</v>
      </c>
      <c r="CB277" s="225">
        <f t="shared" si="1349"/>
        <v>0</v>
      </c>
      <c r="CC277" s="233">
        <f t="shared" si="1350"/>
        <v>0</v>
      </c>
      <c r="CD277" s="399">
        <v>3.36</v>
      </c>
      <c r="CE277" s="399">
        <v>3.7</v>
      </c>
      <c r="CF277" s="232">
        <f t="shared" si="1351"/>
        <v>305.76</v>
      </c>
      <c r="CG277" s="233">
        <f t="shared" si="1352"/>
        <v>310.8</v>
      </c>
      <c r="CH277" s="399">
        <v>4.6399999999999997</v>
      </c>
      <c r="CI277" s="399">
        <v>4.8600000000000003</v>
      </c>
      <c r="CJ277" s="232">
        <f t="shared" si="1353"/>
        <v>115.99999999999999</v>
      </c>
      <c r="CK277" s="233">
        <f t="shared" si="1354"/>
        <v>213.84</v>
      </c>
      <c r="CL277" s="543"/>
      <c r="CM277" s="544"/>
      <c r="CN277" s="232">
        <f t="shared" si="1355"/>
        <v>0</v>
      </c>
      <c r="CO277" s="233">
        <f t="shared" si="1356"/>
        <v>0</v>
      </c>
      <c r="CP277" s="232">
        <f t="shared" si="1357"/>
        <v>3.6358620689655172</v>
      </c>
      <c r="CQ277" s="546">
        <f t="shared" si="1358"/>
        <v>4.0987499999999999</v>
      </c>
      <c r="CR277" s="232">
        <f t="shared" si="1359"/>
        <v>421.76</v>
      </c>
      <c r="CS277" s="233">
        <f t="shared" si="1360"/>
        <v>524.64</v>
      </c>
      <c r="CT277" s="540"/>
      <c r="CU277" s="548"/>
      <c r="CV277" s="232">
        <f t="shared" si="1361"/>
        <v>0</v>
      </c>
      <c r="CW277" s="233">
        <f t="shared" si="1362"/>
        <v>0</v>
      </c>
      <c r="CX277" s="542"/>
      <c r="CY277" s="548"/>
      <c r="CZ277" s="232">
        <f t="shared" si="1363"/>
        <v>0</v>
      </c>
      <c r="DA277" s="233">
        <f t="shared" si="1364"/>
        <v>0</v>
      </c>
      <c r="DB277" s="540"/>
      <c r="DC277" s="548"/>
      <c r="DD277" s="232">
        <f t="shared" si="1365"/>
        <v>0</v>
      </c>
      <c r="DE277" s="233">
        <f t="shared" si="1366"/>
        <v>0</v>
      </c>
      <c r="DF277" s="232">
        <f t="shared" si="1367"/>
        <v>0</v>
      </c>
      <c r="DG277" s="233">
        <f t="shared" si="1368"/>
        <v>0</v>
      </c>
      <c r="DH277" s="232">
        <f t="shared" si="1369"/>
        <v>0</v>
      </c>
      <c r="DI277" s="233">
        <f t="shared" si="1370"/>
        <v>0</v>
      </c>
      <c r="DJ277" s="232">
        <f t="shared" si="1371"/>
        <v>143</v>
      </c>
      <c r="DK277" s="233">
        <f t="shared" si="1372"/>
        <v>151</v>
      </c>
      <c r="DL277" s="232">
        <f t="shared" si="1373"/>
        <v>0</v>
      </c>
      <c r="DM277" s="233">
        <f t="shared" si="1374"/>
        <v>0</v>
      </c>
      <c r="DN277" s="545">
        <f t="shared" si="1375"/>
        <v>3.198111888111888</v>
      </c>
      <c r="DO277" s="546">
        <f t="shared" si="1376"/>
        <v>3.7196026490066223</v>
      </c>
      <c r="DP277" s="232">
        <f t="shared" si="1377"/>
        <v>457.33</v>
      </c>
      <c r="DQ277" s="233">
        <f t="shared" si="1378"/>
        <v>561.66</v>
      </c>
      <c r="DR277" s="232">
        <f t="shared" si="1379"/>
        <v>0</v>
      </c>
      <c r="DS277" s="233">
        <f t="shared" si="1380"/>
        <v>0</v>
      </c>
      <c r="DT277" s="232">
        <f t="shared" si="1381"/>
        <v>0</v>
      </c>
      <c r="DU277" s="233">
        <f t="shared" si="1382"/>
        <v>0</v>
      </c>
      <c r="DV277" s="747">
        <v>33</v>
      </c>
      <c r="DW277" s="738">
        <v>44</v>
      </c>
      <c r="DX277" s="232">
        <f t="shared" si="1305"/>
        <v>0</v>
      </c>
      <c r="DY277" s="233">
        <f t="shared" si="1306"/>
        <v>0</v>
      </c>
      <c r="DZ277" s="804">
        <v>31</v>
      </c>
      <c r="EA277" s="799">
        <v>38</v>
      </c>
      <c r="EB277" s="232">
        <f t="shared" si="1383"/>
        <v>0</v>
      </c>
      <c r="EC277" s="233">
        <f t="shared" si="1384"/>
        <v>0</v>
      </c>
      <c r="ED277" s="542"/>
      <c r="EE277" s="541"/>
      <c r="EF277" s="232">
        <f t="shared" si="1385"/>
        <v>0</v>
      </c>
      <c r="EG277" s="233">
        <f t="shared" si="1386"/>
        <v>0</v>
      </c>
      <c r="EH277" s="225">
        <f t="shared" si="1387"/>
        <v>64</v>
      </c>
      <c r="EI277" s="233">
        <f t="shared" si="1388"/>
        <v>82</v>
      </c>
      <c r="EJ277" s="225">
        <f t="shared" si="1389"/>
        <v>0</v>
      </c>
      <c r="EK277" s="233">
        <f t="shared" si="1390"/>
        <v>0</v>
      </c>
      <c r="EL277" s="399">
        <v>3.38</v>
      </c>
      <c r="EM277" s="399">
        <v>3.08</v>
      </c>
      <c r="EN277" s="232">
        <f t="shared" si="1391"/>
        <v>111.53999999999999</v>
      </c>
      <c r="EO277" s="233">
        <f t="shared" si="1392"/>
        <v>135.52000000000001</v>
      </c>
      <c r="EP277" s="399">
        <v>4.16</v>
      </c>
      <c r="EQ277" s="399">
        <v>4.33</v>
      </c>
      <c r="ER277" s="232">
        <f t="shared" si="1393"/>
        <v>128.96</v>
      </c>
      <c r="ES277" s="233">
        <f t="shared" si="1394"/>
        <v>164.54</v>
      </c>
      <c r="ET277" s="543"/>
      <c r="EU277" s="544"/>
      <c r="EV277" s="232">
        <f t="shared" si="1395"/>
        <v>0</v>
      </c>
      <c r="EW277" s="233">
        <f t="shared" si="1396"/>
        <v>0</v>
      </c>
      <c r="EX277" s="545">
        <f t="shared" si="1397"/>
        <v>3.7578125</v>
      </c>
      <c r="EY277" s="546">
        <f t="shared" si="1398"/>
        <v>3.6592682926829267</v>
      </c>
      <c r="EZ277" s="232">
        <f t="shared" si="1399"/>
        <v>240.5</v>
      </c>
      <c r="FA277" s="233">
        <f t="shared" si="1400"/>
        <v>300.06</v>
      </c>
      <c r="FB277" s="540"/>
      <c r="FC277" s="548"/>
      <c r="FD277" s="232">
        <f t="shared" si="1401"/>
        <v>0</v>
      </c>
      <c r="FE277" s="233">
        <f t="shared" si="1402"/>
        <v>0</v>
      </c>
      <c r="FF277" s="542"/>
      <c r="FG277" s="548"/>
      <c r="FH277" s="232">
        <f t="shared" si="1403"/>
        <v>0</v>
      </c>
      <c r="FI277" s="233">
        <f t="shared" si="1404"/>
        <v>0</v>
      </c>
      <c r="FJ277" s="540"/>
      <c r="FK277" s="548"/>
      <c r="FL277" s="232">
        <f t="shared" si="1405"/>
        <v>0</v>
      </c>
      <c r="FM277" s="233">
        <f t="shared" si="1406"/>
        <v>0</v>
      </c>
      <c r="FN277" s="232">
        <f t="shared" si="1407"/>
        <v>0</v>
      </c>
      <c r="FO277" s="233">
        <f t="shared" si="1408"/>
        <v>0</v>
      </c>
      <c r="FP277" s="232">
        <f t="shared" si="1409"/>
        <v>0</v>
      </c>
      <c r="FQ277" s="233">
        <f t="shared" si="1410"/>
        <v>0</v>
      </c>
      <c r="FR277" s="761">
        <v>1</v>
      </c>
      <c r="FS277" s="801"/>
      <c r="FT277" s="232">
        <f t="shared" si="1411"/>
        <v>0</v>
      </c>
      <c r="FU277" s="233">
        <f t="shared" si="1412"/>
        <v>0</v>
      </c>
      <c r="FV277" s="537"/>
      <c r="FW277" s="536"/>
      <c r="FX277" s="232">
        <f t="shared" si="1413"/>
        <v>0</v>
      </c>
      <c r="FY277" s="233">
        <f t="shared" si="1414"/>
        <v>0</v>
      </c>
      <c r="FZ277" s="537"/>
      <c r="GA277" s="536"/>
      <c r="GB277" s="232">
        <f t="shared" si="1415"/>
        <v>0</v>
      </c>
      <c r="GC277" s="233">
        <f t="shared" si="1416"/>
        <v>0</v>
      </c>
      <c r="GD277" s="249">
        <f t="shared" si="1417"/>
        <v>143</v>
      </c>
      <c r="GE277" s="233">
        <f t="shared" si="1418"/>
        <v>146</v>
      </c>
      <c r="GF277" s="232">
        <f t="shared" si="1419"/>
        <v>0</v>
      </c>
      <c r="GG277" s="233">
        <f t="shared" si="1420"/>
        <v>0</v>
      </c>
      <c r="GH277" s="232">
        <f t="shared" si="1421"/>
        <v>433.82999999999993</v>
      </c>
      <c r="GI277" s="233">
        <f t="shared" si="1422"/>
        <v>471.34000000000003</v>
      </c>
      <c r="GJ277" s="232" t="str">
        <f t="shared" si="1423"/>
        <v/>
      </c>
      <c r="GK277" s="233" t="str">
        <f t="shared" si="1424"/>
        <v/>
      </c>
      <c r="GL277" s="249">
        <f t="shared" si="1425"/>
        <v>64</v>
      </c>
      <c r="GM277" s="233">
        <f t="shared" si="1426"/>
        <v>87</v>
      </c>
      <c r="GN277" s="232">
        <f t="shared" si="1427"/>
        <v>0</v>
      </c>
      <c r="GO277" s="233">
        <f t="shared" si="1428"/>
        <v>0</v>
      </c>
      <c r="GP277" s="232">
        <f t="shared" si="1429"/>
        <v>264</v>
      </c>
      <c r="GQ277" s="233">
        <f t="shared" si="1430"/>
        <v>390.38</v>
      </c>
      <c r="GR277" s="232">
        <f t="shared" si="1431"/>
        <v>0</v>
      </c>
      <c r="GS277" s="233">
        <f t="shared" si="1432"/>
        <v>0</v>
      </c>
      <c r="GT277" s="249">
        <f t="shared" si="1433"/>
        <v>207</v>
      </c>
      <c r="GU277" s="233">
        <f t="shared" si="1434"/>
        <v>233</v>
      </c>
      <c r="GV277" s="232">
        <f t="shared" si="1435"/>
        <v>0</v>
      </c>
      <c r="GW277" s="233">
        <f t="shared" si="1436"/>
        <v>0</v>
      </c>
      <c r="GX277" s="232">
        <f t="shared" si="1437"/>
        <v>697.82999999999993</v>
      </c>
      <c r="GY277" s="233">
        <f t="shared" si="1438"/>
        <v>861.72</v>
      </c>
      <c r="GZ277" s="232" t="str">
        <f t="shared" si="1439"/>
        <v/>
      </c>
      <c r="HA277" s="233" t="str">
        <f t="shared" si="1440"/>
        <v/>
      </c>
      <c r="HB277" s="249">
        <f t="shared" si="1441"/>
        <v>0</v>
      </c>
      <c r="HC277" s="233">
        <f t="shared" si="1442"/>
        <v>0</v>
      </c>
      <c r="HD277" s="232">
        <f t="shared" si="1443"/>
        <v>0</v>
      </c>
      <c r="HE277" s="233">
        <f t="shared" si="1444"/>
        <v>0</v>
      </c>
      <c r="HF277" s="232" t="str">
        <f t="shared" si="1445"/>
        <v/>
      </c>
      <c r="HG277" s="233" t="str">
        <f t="shared" si="1446"/>
        <v/>
      </c>
      <c r="HH277" s="232" t="str">
        <f t="shared" si="1447"/>
        <v/>
      </c>
      <c r="HI277" s="233" t="str">
        <f t="shared" si="1448"/>
        <v/>
      </c>
      <c r="HJ277" s="249">
        <f t="shared" si="1449"/>
        <v>697.82999999999993</v>
      </c>
      <c r="HK277" s="233">
        <f t="shared" si="1450"/>
        <v>861.72</v>
      </c>
      <c r="HL277" s="232" t="str">
        <f t="shared" si="1451"/>
        <v/>
      </c>
      <c r="HM277" s="232" t="str">
        <f t="shared" si="1452"/>
        <v/>
      </c>
    </row>
    <row r="278" spans="1:221" ht="15">
      <c r="A278" s="530" t="s">
        <v>47</v>
      </c>
      <c r="B278" s="531" t="s">
        <v>1089</v>
      </c>
      <c r="C278" s="549"/>
      <c r="D278" s="527">
        <v>207236</v>
      </c>
      <c r="E278" s="526">
        <v>10</v>
      </c>
      <c r="F278" s="771">
        <v>350</v>
      </c>
      <c r="G278" s="536">
        <v>353</v>
      </c>
      <c r="H278" s="459">
        <v>0</v>
      </c>
      <c r="I278" s="538">
        <v>4</v>
      </c>
      <c r="J278" s="232">
        <f t="shared" si="1156"/>
        <v>350</v>
      </c>
      <c r="K278" s="233">
        <f t="shared" si="1157"/>
        <v>349</v>
      </c>
      <c r="L278" s="539">
        <v>60</v>
      </c>
      <c r="M278" s="539">
        <v>60</v>
      </c>
      <c r="N278" s="232">
        <f t="shared" si="1307"/>
        <v>350</v>
      </c>
      <c r="O278" s="233">
        <f t="shared" si="1308"/>
        <v>349</v>
      </c>
      <c r="P278" s="232">
        <f t="shared" si="1309"/>
        <v>0</v>
      </c>
      <c r="Q278" s="233">
        <f t="shared" si="1310"/>
        <v>0</v>
      </c>
      <c r="R278" s="803">
        <v>35</v>
      </c>
      <c r="S278" s="799">
        <v>39</v>
      </c>
      <c r="T278" s="232">
        <f t="shared" si="1311"/>
        <v>0</v>
      </c>
      <c r="U278" s="233">
        <f t="shared" si="1312"/>
        <v>0</v>
      </c>
      <c r="V278" s="804">
        <v>4</v>
      </c>
      <c r="W278" s="799">
        <v>13</v>
      </c>
      <c r="X278" s="232">
        <f t="shared" si="1313"/>
        <v>0</v>
      </c>
      <c r="Y278" s="233">
        <f t="shared" si="1314"/>
        <v>0</v>
      </c>
      <c r="Z278" s="542"/>
      <c r="AA278" s="541"/>
      <c r="AB278" s="232">
        <f t="shared" si="1315"/>
        <v>0</v>
      </c>
      <c r="AC278" s="233">
        <f t="shared" si="1316"/>
        <v>0</v>
      </c>
      <c r="AD278" s="225">
        <f t="shared" si="1317"/>
        <v>39</v>
      </c>
      <c r="AE278" s="233">
        <f t="shared" si="1318"/>
        <v>52</v>
      </c>
      <c r="AF278" s="225">
        <f t="shared" si="1319"/>
        <v>0</v>
      </c>
      <c r="AG278" s="233">
        <f t="shared" si="1320"/>
        <v>0</v>
      </c>
      <c r="AH278" s="399">
        <v>2.1</v>
      </c>
      <c r="AI278" s="399">
        <v>2.2799999999999998</v>
      </c>
      <c r="AJ278" s="232">
        <f t="shared" si="1321"/>
        <v>73.5</v>
      </c>
      <c r="AK278" s="233">
        <f t="shared" si="1322"/>
        <v>88.919999999999987</v>
      </c>
      <c r="AL278" s="399">
        <v>7.5</v>
      </c>
      <c r="AM278" s="399">
        <v>3.58</v>
      </c>
      <c r="AN278" s="232">
        <f t="shared" si="1323"/>
        <v>30</v>
      </c>
      <c r="AO278" s="233">
        <f t="shared" si="1324"/>
        <v>46.54</v>
      </c>
      <c r="AP278" s="543"/>
      <c r="AQ278" s="544"/>
      <c r="AR278" s="232">
        <f t="shared" si="1325"/>
        <v>0</v>
      </c>
      <c r="AS278" s="233">
        <f t="shared" si="1326"/>
        <v>0</v>
      </c>
      <c r="AT278" s="545">
        <f t="shared" si="1327"/>
        <v>2.6538461538461537</v>
      </c>
      <c r="AU278" s="546">
        <f t="shared" si="1328"/>
        <v>2.6049999999999995</v>
      </c>
      <c r="AV278" s="232">
        <f t="shared" si="1329"/>
        <v>103.5</v>
      </c>
      <c r="AW278" s="233">
        <f t="shared" si="1330"/>
        <v>135.45999999999998</v>
      </c>
      <c r="AX278" s="547"/>
      <c r="AY278" s="548"/>
      <c r="AZ278" s="232">
        <f t="shared" si="1331"/>
        <v>0</v>
      </c>
      <c r="BA278" s="233">
        <f t="shared" si="1332"/>
        <v>0</v>
      </c>
      <c r="BB278" s="542"/>
      <c r="BC278" s="548"/>
      <c r="BD278" s="232">
        <f t="shared" si="1333"/>
        <v>0</v>
      </c>
      <c r="BE278" s="233">
        <f t="shared" si="1334"/>
        <v>0</v>
      </c>
      <c r="BF278" s="540"/>
      <c r="BG278" s="536"/>
      <c r="BH278" s="232">
        <f t="shared" si="1335"/>
        <v>0</v>
      </c>
      <c r="BI278" s="233">
        <f t="shared" si="1336"/>
        <v>0</v>
      </c>
      <c r="BJ278" s="232">
        <f t="shared" si="1337"/>
        <v>0</v>
      </c>
      <c r="BK278" s="233">
        <f t="shared" si="1338"/>
        <v>0</v>
      </c>
      <c r="BL278" s="232">
        <f t="shared" si="1339"/>
        <v>0</v>
      </c>
      <c r="BM278" s="233">
        <f t="shared" si="1340"/>
        <v>0</v>
      </c>
      <c r="BN278" s="747">
        <v>153</v>
      </c>
      <c r="BO278" s="738">
        <v>128</v>
      </c>
      <c r="BP278" s="232">
        <f t="shared" si="1341"/>
        <v>0</v>
      </c>
      <c r="BQ278" s="233">
        <f t="shared" si="1342"/>
        <v>0</v>
      </c>
      <c r="BR278" s="804">
        <v>47</v>
      </c>
      <c r="BS278" s="799">
        <v>39</v>
      </c>
      <c r="BT278" s="232">
        <f t="shared" si="1343"/>
        <v>0</v>
      </c>
      <c r="BU278" s="233">
        <f t="shared" si="1344"/>
        <v>0</v>
      </c>
      <c r="BV278" s="542"/>
      <c r="BW278" s="799">
        <v>0</v>
      </c>
      <c r="BX278" s="232">
        <f t="shared" si="1345"/>
        <v>0</v>
      </c>
      <c r="BY278" s="233">
        <f t="shared" si="1346"/>
        <v>0</v>
      </c>
      <c r="BZ278" s="225">
        <f t="shared" si="1347"/>
        <v>200</v>
      </c>
      <c r="CA278" s="233">
        <f t="shared" si="1348"/>
        <v>167</v>
      </c>
      <c r="CB278" s="225">
        <f t="shared" si="1349"/>
        <v>0</v>
      </c>
      <c r="CC278" s="233">
        <f t="shared" si="1350"/>
        <v>0</v>
      </c>
      <c r="CD278" s="399">
        <v>4.25</v>
      </c>
      <c r="CE278" s="399">
        <v>5.13</v>
      </c>
      <c r="CF278" s="232">
        <f t="shared" si="1351"/>
        <v>650.25</v>
      </c>
      <c r="CG278" s="233">
        <f t="shared" si="1352"/>
        <v>656.64</v>
      </c>
      <c r="CH278" s="399">
        <v>5.27</v>
      </c>
      <c r="CI278" s="399">
        <v>5.26</v>
      </c>
      <c r="CJ278" s="232">
        <f t="shared" si="1353"/>
        <v>247.68999999999997</v>
      </c>
      <c r="CK278" s="233">
        <f t="shared" si="1354"/>
        <v>205.14</v>
      </c>
      <c r="CL278" s="543"/>
      <c r="CM278" s="544"/>
      <c r="CN278" s="232">
        <f t="shared" si="1355"/>
        <v>0</v>
      </c>
      <c r="CO278" s="233">
        <f t="shared" si="1356"/>
        <v>0</v>
      </c>
      <c r="CP278" s="232">
        <f t="shared" si="1357"/>
        <v>4.4897</v>
      </c>
      <c r="CQ278" s="546">
        <f t="shared" si="1358"/>
        <v>5.1603592814371257</v>
      </c>
      <c r="CR278" s="232">
        <f t="shared" si="1359"/>
        <v>897.94</v>
      </c>
      <c r="CS278" s="233">
        <f t="shared" si="1360"/>
        <v>861.78</v>
      </c>
      <c r="CT278" s="540"/>
      <c r="CU278" s="548"/>
      <c r="CV278" s="232">
        <f t="shared" si="1361"/>
        <v>0</v>
      </c>
      <c r="CW278" s="233">
        <f t="shared" si="1362"/>
        <v>0</v>
      </c>
      <c r="CX278" s="542"/>
      <c r="CY278" s="548"/>
      <c r="CZ278" s="232">
        <f t="shared" si="1363"/>
        <v>0</v>
      </c>
      <c r="DA278" s="233">
        <f t="shared" si="1364"/>
        <v>0</v>
      </c>
      <c r="DB278" s="540"/>
      <c r="DC278" s="548"/>
      <c r="DD278" s="232">
        <f t="shared" si="1365"/>
        <v>0</v>
      </c>
      <c r="DE278" s="233">
        <f t="shared" si="1366"/>
        <v>0</v>
      </c>
      <c r="DF278" s="232">
        <f t="shared" si="1367"/>
        <v>0</v>
      </c>
      <c r="DG278" s="233">
        <f t="shared" si="1368"/>
        <v>0</v>
      </c>
      <c r="DH278" s="232">
        <f t="shared" si="1369"/>
        <v>0</v>
      </c>
      <c r="DI278" s="233">
        <f t="shared" si="1370"/>
        <v>0</v>
      </c>
      <c r="DJ278" s="232">
        <f t="shared" si="1371"/>
        <v>239</v>
      </c>
      <c r="DK278" s="233">
        <f t="shared" si="1372"/>
        <v>219</v>
      </c>
      <c r="DL278" s="232">
        <f t="shared" si="1373"/>
        <v>0</v>
      </c>
      <c r="DM278" s="233">
        <f t="shared" si="1374"/>
        <v>0</v>
      </c>
      <c r="DN278" s="545">
        <f t="shared" si="1375"/>
        <v>4.1901255230125525</v>
      </c>
      <c r="DO278" s="546">
        <f t="shared" si="1376"/>
        <v>4.5536073059360733</v>
      </c>
      <c r="DP278" s="232">
        <f t="shared" si="1377"/>
        <v>1001.44</v>
      </c>
      <c r="DQ278" s="233">
        <f t="shared" si="1378"/>
        <v>997.24</v>
      </c>
      <c r="DR278" s="232">
        <f t="shared" si="1379"/>
        <v>0</v>
      </c>
      <c r="DS278" s="233">
        <f t="shared" si="1380"/>
        <v>0</v>
      </c>
      <c r="DT278" s="232">
        <f t="shared" si="1381"/>
        <v>0</v>
      </c>
      <c r="DU278" s="233">
        <f t="shared" si="1382"/>
        <v>0</v>
      </c>
      <c r="DV278" s="747">
        <v>82</v>
      </c>
      <c r="DW278" s="738">
        <v>73</v>
      </c>
      <c r="DX278" s="232">
        <f t="shared" si="1305"/>
        <v>0</v>
      </c>
      <c r="DY278" s="233">
        <f t="shared" si="1306"/>
        <v>0</v>
      </c>
      <c r="DZ278" s="804">
        <v>29</v>
      </c>
      <c r="EA278" s="799">
        <v>57</v>
      </c>
      <c r="EB278" s="232">
        <f t="shared" si="1383"/>
        <v>0</v>
      </c>
      <c r="EC278" s="233">
        <f t="shared" si="1384"/>
        <v>0</v>
      </c>
      <c r="ED278" s="542"/>
      <c r="EE278" s="541"/>
      <c r="EF278" s="232">
        <f t="shared" si="1385"/>
        <v>0</v>
      </c>
      <c r="EG278" s="233">
        <f t="shared" si="1386"/>
        <v>0</v>
      </c>
      <c r="EH278" s="225">
        <f t="shared" si="1387"/>
        <v>111</v>
      </c>
      <c r="EI278" s="233">
        <f t="shared" si="1388"/>
        <v>130</v>
      </c>
      <c r="EJ278" s="225">
        <f t="shared" si="1389"/>
        <v>0</v>
      </c>
      <c r="EK278" s="233">
        <f t="shared" si="1390"/>
        <v>0</v>
      </c>
      <c r="EL278" s="399">
        <v>3.11</v>
      </c>
      <c r="EM278" s="399">
        <v>3.42</v>
      </c>
      <c r="EN278" s="232">
        <f t="shared" si="1391"/>
        <v>255.01999999999998</v>
      </c>
      <c r="EO278" s="233">
        <f t="shared" si="1392"/>
        <v>249.66</v>
      </c>
      <c r="EP278" s="399">
        <v>4.59</v>
      </c>
      <c r="EQ278" s="399">
        <v>3.62</v>
      </c>
      <c r="ER278" s="232">
        <f t="shared" si="1393"/>
        <v>133.10999999999999</v>
      </c>
      <c r="ES278" s="233">
        <f t="shared" si="1394"/>
        <v>206.34</v>
      </c>
      <c r="ET278" s="543"/>
      <c r="EU278" s="544"/>
      <c r="EV278" s="232">
        <f t="shared" si="1395"/>
        <v>0</v>
      </c>
      <c r="EW278" s="233">
        <f t="shared" si="1396"/>
        <v>0</v>
      </c>
      <c r="EX278" s="545">
        <f t="shared" si="1397"/>
        <v>3.4966666666666666</v>
      </c>
      <c r="EY278" s="546">
        <f t="shared" si="1398"/>
        <v>3.5076923076923077</v>
      </c>
      <c r="EZ278" s="232">
        <f t="shared" si="1399"/>
        <v>388.13</v>
      </c>
      <c r="FA278" s="233">
        <f t="shared" si="1400"/>
        <v>456</v>
      </c>
      <c r="FB278" s="540"/>
      <c r="FC278" s="548"/>
      <c r="FD278" s="232">
        <f t="shared" si="1401"/>
        <v>0</v>
      </c>
      <c r="FE278" s="233">
        <f t="shared" si="1402"/>
        <v>0</v>
      </c>
      <c r="FF278" s="542"/>
      <c r="FG278" s="548"/>
      <c r="FH278" s="232">
        <f t="shared" si="1403"/>
        <v>0</v>
      </c>
      <c r="FI278" s="233">
        <f t="shared" si="1404"/>
        <v>0</v>
      </c>
      <c r="FJ278" s="540"/>
      <c r="FK278" s="548"/>
      <c r="FL278" s="232">
        <f t="shared" si="1405"/>
        <v>0</v>
      </c>
      <c r="FM278" s="233">
        <f t="shared" si="1406"/>
        <v>0</v>
      </c>
      <c r="FN278" s="232">
        <f t="shared" si="1407"/>
        <v>0</v>
      </c>
      <c r="FO278" s="233">
        <f t="shared" si="1408"/>
        <v>0</v>
      </c>
      <c r="FP278" s="232">
        <f t="shared" si="1409"/>
        <v>0</v>
      </c>
      <c r="FQ278" s="233">
        <f t="shared" si="1410"/>
        <v>0</v>
      </c>
      <c r="FR278" s="761"/>
      <c r="FS278" s="801"/>
      <c r="FT278" s="232">
        <f t="shared" si="1411"/>
        <v>0</v>
      </c>
      <c r="FU278" s="233">
        <f t="shared" si="1412"/>
        <v>0</v>
      </c>
      <c r="FV278" s="537"/>
      <c r="FW278" s="536"/>
      <c r="FX278" s="232">
        <f t="shared" si="1413"/>
        <v>0</v>
      </c>
      <c r="FY278" s="233">
        <f t="shared" si="1414"/>
        <v>0</v>
      </c>
      <c r="FZ278" s="537"/>
      <c r="GA278" s="536"/>
      <c r="GB278" s="232">
        <f t="shared" si="1415"/>
        <v>0</v>
      </c>
      <c r="GC278" s="233">
        <f t="shared" si="1416"/>
        <v>0</v>
      </c>
      <c r="GD278" s="249">
        <f t="shared" si="1417"/>
        <v>270</v>
      </c>
      <c r="GE278" s="233">
        <f t="shared" si="1418"/>
        <v>240</v>
      </c>
      <c r="GF278" s="232">
        <f t="shared" si="1419"/>
        <v>0</v>
      </c>
      <c r="GG278" s="233">
        <f t="shared" si="1420"/>
        <v>0</v>
      </c>
      <c r="GH278" s="232">
        <f t="shared" si="1421"/>
        <v>978.77</v>
      </c>
      <c r="GI278" s="233">
        <f t="shared" si="1422"/>
        <v>995.21999999999991</v>
      </c>
      <c r="GJ278" s="232" t="str">
        <f t="shared" si="1423"/>
        <v/>
      </c>
      <c r="GK278" s="233" t="str">
        <f t="shared" si="1424"/>
        <v/>
      </c>
      <c r="GL278" s="249">
        <f t="shared" si="1425"/>
        <v>80</v>
      </c>
      <c r="GM278" s="233">
        <f t="shared" si="1426"/>
        <v>109</v>
      </c>
      <c r="GN278" s="232">
        <f t="shared" si="1427"/>
        <v>0</v>
      </c>
      <c r="GO278" s="233">
        <f t="shared" si="1428"/>
        <v>0</v>
      </c>
      <c r="GP278" s="232">
        <f t="shared" si="1429"/>
        <v>410.79999999999995</v>
      </c>
      <c r="GQ278" s="233">
        <f t="shared" si="1430"/>
        <v>458.02</v>
      </c>
      <c r="GR278" s="232">
        <f t="shared" si="1431"/>
        <v>0</v>
      </c>
      <c r="GS278" s="233">
        <f t="shared" si="1432"/>
        <v>0</v>
      </c>
      <c r="GT278" s="249">
        <f t="shared" si="1433"/>
        <v>350</v>
      </c>
      <c r="GU278" s="233">
        <f t="shared" si="1434"/>
        <v>349</v>
      </c>
      <c r="GV278" s="232">
        <f t="shared" si="1435"/>
        <v>0</v>
      </c>
      <c r="GW278" s="233">
        <f t="shared" si="1436"/>
        <v>0</v>
      </c>
      <c r="GX278" s="232">
        <f t="shared" si="1437"/>
        <v>1389.57</v>
      </c>
      <c r="GY278" s="233">
        <f t="shared" si="1438"/>
        <v>1453.2399999999998</v>
      </c>
      <c r="GZ278" s="232" t="str">
        <f t="shared" si="1439"/>
        <v/>
      </c>
      <c r="HA278" s="233" t="str">
        <f t="shared" si="1440"/>
        <v/>
      </c>
      <c r="HB278" s="249">
        <f t="shared" si="1441"/>
        <v>0</v>
      </c>
      <c r="HC278" s="233">
        <f t="shared" si="1442"/>
        <v>0</v>
      </c>
      <c r="HD278" s="232">
        <f t="shared" si="1443"/>
        <v>0</v>
      </c>
      <c r="HE278" s="233">
        <f t="shared" si="1444"/>
        <v>0</v>
      </c>
      <c r="HF278" s="232" t="str">
        <f t="shared" si="1445"/>
        <v/>
      </c>
      <c r="HG278" s="233" t="str">
        <f t="shared" si="1446"/>
        <v/>
      </c>
      <c r="HH278" s="232" t="str">
        <f t="shared" si="1447"/>
        <v/>
      </c>
      <c r="HI278" s="233" t="str">
        <f t="shared" si="1448"/>
        <v/>
      </c>
      <c r="HJ278" s="249">
        <f t="shared" si="1449"/>
        <v>1389.5700000000002</v>
      </c>
      <c r="HK278" s="233">
        <f t="shared" si="1450"/>
        <v>1453.24</v>
      </c>
      <c r="HL278" s="232" t="str">
        <f t="shared" si="1451"/>
        <v/>
      </c>
      <c r="HM278" s="232" t="str">
        <f t="shared" si="1452"/>
        <v/>
      </c>
    </row>
    <row r="279" spans="1:221" ht="15">
      <c r="A279" s="530" t="s">
        <v>47</v>
      </c>
      <c r="B279" s="531" t="s">
        <v>1090</v>
      </c>
      <c r="C279" s="549" t="s">
        <v>1096</v>
      </c>
      <c r="D279" s="527">
        <v>207290</v>
      </c>
      <c r="E279" s="526">
        <v>10</v>
      </c>
      <c r="F279" s="771">
        <v>329</v>
      </c>
      <c r="G279" s="536">
        <v>372</v>
      </c>
      <c r="H279" s="459">
        <v>8</v>
      </c>
      <c r="I279" s="538">
        <v>12</v>
      </c>
      <c r="J279" s="232">
        <f t="shared" si="1156"/>
        <v>321</v>
      </c>
      <c r="K279" s="233">
        <f t="shared" si="1157"/>
        <v>360</v>
      </c>
      <c r="L279" s="539">
        <v>60</v>
      </c>
      <c r="M279" s="539">
        <v>60</v>
      </c>
      <c r="N279" s="232">
        <f t="shared" si="1307"/>
        <v>321</v>
      </c>
      <c r="O279" s="233">
        <f t="shared" si="1308"/>
        <v>360</v>
      </c>
      <c r="P279" s="232">
        <f t="shared" si="1309"/>
        <v>0</v>
      </c>
      <c r="Q279" s="233">
        <f t="shared" si="1310"/>
        <v>0</v>
      </c>
      <c r="R279" s="803">
        <v>37</v>
      </c>
      <c r="S279" s="799">
        <v>28</v>
      </c>
      <c r="T279" s="232">
        <f t="shared" si="1311"/>
        <v>0</v>
      </c>
      <c r="U279" s="233">
        <f t="shared" si="1312"/>
        <v>0</v>
      </c>
      <c r="V279" s="804">
        <v>7</v>
      </c>
      <c r="W279" s="799">
        <v>12</v>
      </c>
      <c r="X279" s="232">
        <f t="shared" si="1313"/>
        <v>0</v>
      </c>
      <c r="Y279" s="233">
        <f t="shared" si="1314"/>
        <v>0</v>
      </c>
      <c r="Z279" s="542"/>
      <c r="AA279" s="541"/>
      <c r="AB279" s="232">
        <f t="shared" si="1315"/>
        <v>0</v>
      </c>
      <c r="AC279" s="233">
        <f t="shared" si="1316"/>
        <v>0</v>
      </c>
      <c r="AD279" s="225">
        <f t="shared" si="1317"/>
        <v>44</v>
      </c>
      <c r="AE279" s="233">
        <f t="shared" si="1318"/>
        <v>40</v>
      </c>
      <c r="AF279" s="225">
        <f t="shared" si="1319"/>
        <v>0</v>
      </c>
      <c r="AG279" s="233">
        <f t="shared" si="1320"/>
        <v>0</v>
      </c>
      <c r="AH279" s="399">
        <v>2.54</v>
      </c>
      <c r="AI279" s="399">
        <v>2.29</v>
      </c>
      <c r="AJ279" s="232">
        <f t="shared" si="1321"/>
        <v>93.98</v>
      </c>
      <c r="AK279" s="233">
        <f t="shared" si="1322"/>
        <v>64.12</v>
      </c>
      <c r="AL279" s="399">
        <v>3</v>
      </c>
      <c r="AM279" s="399">
        <v>4.58</v>
      </c>
      <c r="AN279" s="232">
        <f t="shared" si="1323"/>
        <v>21</v>
      </c>
      <c r="AO279" s="233">
        <f t="shared" si="1324"/>
        <v>54.96</v>
      </c>
      <c r="AP279" s="543"/>
      <c r="AQ279" s="544"/>
      <c r="AR279" s="232">
        <f t="shared" si="1325"/>
        <v>0</v>
      </c>
      <c r="AS279" s="233">
        <f t="shared" si="1326"/>
        <v>0</v>
      </c>
      <c r="AT279" s="545">
        <f t="shared" si="1327"/>
        <v>2.6131818181818183</v>
      </c>
      <c r="AU279" s="546">
        <f t="shared" si="1328"/>
        <v>2.9770000000000003</v>
      </c>
      <c r="AV279" s="232">
        <f t="shared" si="1329"/>
        <v>114.98</v>
      </c>
      <c r="AW279" s="233">
        <f t="shared" si="1330"/>
        <v>119.08000000000001</v>
      </c>
      <c r="AX279" s="547"/>
      <c r="AY279" s="548"/>
      <c r="AZ279" s="232">
        <f t="shared" si="1331"/>
        <v>0</v>
      </c>
      <c r="BA279" s="233">
        <f t="shared" si="1332"/>
        <v>0</v>
      </c>
      <c r="BB279" s="542"/>
      <c r="BC279" s="548"/>
      <c r="BD279" s="232">
        <f t="shared" si="1333"/>
        <v>0</v>
      </c>
      <c r="BE279" s="233">
        <f t="shared" si="1334"/>
        <v>0</v>
      </c>
      <c r="BF279" s="540"/>
      <c r="BG279" s="536"/>
      <c r="BH279" s="232">
        <f t="shared" si="1335"/>
        <v>0</v>
      </c>
      <c r="BI279" s="233">
        <f t="shared" si="1336"/>
        <v>0</v>
      </c>
      <c r="BJ279" s="232">
        <f t="shared" si="1337"/>
        <v>0</v>
      </c>
      <c r="BK279" s="233">
        <f t="shared" si="1338"/>
        <v>0</v>
      </c>
      <c r="BL279" s="232">
        <f t="shared" si="1339"/>
        <v>0</v>
      </c>
      <c r="BM279" s="233">
        <f t="shared" si="1340"/>
        <v>0</v>
      </c>
      <c r="BN279" s="747">
        <v>169</v>
      </c>
      <c r="BO279" s="738">
        <v>199</v>
      </c>
      <c r="BP279" s="232">
        <f t="shared" si="1341"/>
        <v>0</v>
      </c>
      <c r="BQ279" s="233">
        <f t="shared" si="1342"/>
        <v>0</v>
      </c>
      <c r="BR279" s="804">
        <v>40</v>
      </c>
      <c r="BS279" s="799">
        <v>47</v>
      </c>
      <c r="BT279" s="232">
        <f t="shared" si="1343"/>
        <v>0</v>
      </c>
      <c r="BU279" s="233">
        <f t="shared" si="1344"/>
        <v>0</v>
      </c>
      <c r="BV279" s="542"/>
      <c r="BW279" s="799">
        <v>0</v>
      </c>
      <c r="BX279" s="232">
        <f t="shared" si="1345"/>
        <v>0</v>
      </c>
      <c r="BY279" s="233">
        <f t="shared" si="1346"/>
        <v>0</v>
      </c>
      <c r="BZ279" s="225">
        <f t="shared" si="1347"/>
        <v>209</v>
      </c>
      <c r="CA279" s="233">
        <f t="shared" si="1348"/>
        <v>246</v>
      </c>
      <c r="CB279" s="225">
        <f t="shared" si="1349"/>
        <v>0</v>
      </c>
      <c r="CC279" s="233">
        <f t="shared" si="1350"/>
        <v>0</v>
      </c>
      <c r="CD279" s="399">
        <v>3.49</v>
      </c>
      <c r="CE279" s="399">
        <v>3.78</v>
      </c>
      <c r="CF279" s="232">
        <f t="shared" si="1351"/>
        <v>589.81000000000006</v>
      </c>
      <c r="CG279" s="233">
        <f t="shared" si="1352"/>
        <v>752.21999999999991</v>
      </c>
      <c r="CH279" s="399">
        <v>5.53</v>
      </c>
      <c r="CI279" s="399">
        <v>5.2</v>
      </c>
      <c r="CJ279" s="232">
        <f t="shared" si="1353"/>
        <v>221.20000000000002</v>
      </c>
      <c r="CK279" s="233">
        <f t="shared" si="1354"/>
        <v>244.4</v>
      </c>
      <c r="CL279" s="543"/>
      <c r="CM279" s="544"/>
      <c r="CN279" s="232">
        <f t="shared" si="1355"/>
        <v>0</v>
      </c>
      <c r="CO279" s="233">
        <f t="shared" si="1356"/>
        <v>0</v>
      </c>
      <c r="CP279" s="232">
        <f t="shared" si="1357"/>
        <v>3.8804306220095697</v>
      </c>
      <c r="CQ279" s="546">
        <f t="shared" si="1358"/>
        <v>4.0513008130081296</v>
      </c>
      <c r="CR279" s="232">
        <f t="shared" si="1359"/>
        <v>811.0100000000001</v>
      </c>
      <c r="CS279" s="233">
        <f t="shared" si="1360"/>
        <v>996.61999999999989</v>
      </c>
      <c r="CT279" s="540"/>
      <c r="CU279" s="548"/>
      <c r="CV279" s="232">
        <f t="shared" si="1361"/>
        <v>0</v>
      </c>
      <c r="CW279" s="233">
        <f t="shared" si="1362"/>
        <v>0</v>
      </c>
      <c r="CX279" s="542"/>
      <c r="CY279" s="548"/>
      <c r="CZ279" s="232">
        <f t="shared" si="1363"/>
        <v>0</v>
      </c>
      <c r="DA279" s="233">
        <f t="shared" si="1364"/>
        <v>0</v>
      </c>
      <c r="DB279" s="540"/>
      <c r="DC279" s="548"/>
      <c r="DD279" s="232">
        <f t="shared" si="1365"/>
        <v>0</v>
      </c>
      <c r="DE279" s="233">
        <f t="shared" si="1366"/>
        <v>0</v>
      </c>
      <c r="DF279" s="232">
        <f t="shared" si="1367"/>
        <v>0</v>
      </c>
      <c r="DG279" s="233">
        <f t="shared" si="1368"/>
        <v>0</v>
      </c>
      <c r="DH279" s="232">
        <f t="shared" si="1369"/>
        <v>0</v>
      </c>
      <c r="DI279" s="233">
        <f t="shared" si="1370"/>
        <v>0</v>
      </c>
      <c r="DJ279" s="232">
        <f t="shared" si="1371"/>
        <v>253</v>
      </c>
      <c r="DK279" s="233">
        <f t="shared" si="1372"/>
        <v>286</v>
      </c>
      <c r="DL279" s="232">
        <f t="shared" si="1373"/>
        <v>0</v>
      </c>
      <c r="DM279" s="233">
        <f t="shared" si="1374"/>
        <v>0</v>
      </c>
      <c r="DN279" s="545">
        <f t="shared" si="1375"/>
        <v>3.6600395256917002</v>
      </c>
      <c r="DO279" s="546">
        <f t="shared" si="1376"/>
        <v>3.9010489510489506</v>
      </c>
      <c r="DP279" s="232">
        <f t="shared" si="1377"/>
        <v>925.99000000000012</v>
      </c>
      <c r="DQ279" s="233">
        <f t="shared" si="1378"/>
        <v>1115.6999999999998</v>
      </c>
      <c r="DR279" s="232">
        <f t="shared" si="1379"/>
        <v>0</v>
      </c>
      <c r="DS279" s="233">
        <f t="shared" si="1380"/>
        <v>0</v>
      </c>
      <c r="DT279" s="232">
        <f t="shared" si="1381"/>
        <v>0</v>
      </c>
      <c r="DU279" s="233">
        <f t="shared" si="1382"/>
        <v>0</v>
      </c>
      <c r="DV279" s="747">
        <v>40</v>
      </c>
      <c r="DW279" s="738">
        <v>45</v>
      </c>
      <c r="DX279" s="232">
        <f t="shared" si="1305"/>
        <v>0</v>
      </c>
      <c r="DY279" s="233">
        <f t="shared" si="1306"/>
        <v>0</v>
      </c>
      <c r="DZ279" s="804">
        <v>26</v>
      </c>
      <c r="EA279" s="799">
        <v>27</v>
      </c>
      <c r="EB279" s="232">
        <f t="shared" si="1383"/>
        <v>0</v>
      </c>
      <c r="EC279" s="233">
        <f t="shared" si="1384"/>
        <v>0</v>
      </c>
      <c r="ED279" s="542"/>
      <c r="EE279" s="541"/>
      <c r="EF279" s="232">
        <f t="shared" si="1385"/>
        <v>0</v>
      </c>
      <c r="EG279" s="233">
        <f t="shared" si="1386"/>
        <v>0</v>
      </c>
      <c r="EH279" s="225">
        <f t="shared" si="1387"/>
        <v>66</v>
      </c>
      <c r="EI279" s="233">
        <f t="shared" si="1388"/>
        <v>72</v>
      </c>
      <c r="EJ279" s="225">
        <f t="shared" si="1389"/>
        <v>0</v>
      </c>
      <c r="EK279" s="233">
        <f t="shared" si="1390"/>
        <v>0</v>
      </c>
      <c r="EL279" s="399">
        <v>2.4500000000000002</v>
      </c>
      <c r="EM279" s="399">
        <v>2.66</v>
      </c>
      <c r="EN279" s="232">
        <f t="shared" si="1391"/>
        <v>98</v>
      </c>
      <c r="EO279" s="233">
        <f t="shared" si="1392"/>
        <v>119.7</v>
      </c>
      <c r="EP279" s="399">
        <v>3.48</v>
      </c>
      <c r="EQ279" s="399">
        <v>3.72</v>
      </c>
      <c r="ER279" s="232">
        <f t="shared" si="1393"/>
        <v>90.48</v>
      </c>
      <c r="ES279" s="233">
        <f t="shared" si="1394"/>
        <v>100.44000000000001</v>
      </c>
      <c r="ET279" s="543"/>
      <c r="EU279" s="544"/>
      <c r="EV279" s="232">
        <f t="shared" si="1395"/>
        <v>0</v>
      </c>
      <c r="EW279" s="233">
        <f t="shared" si="1396"/>
        <v>0</v>
      </c>
      <c r="EX279" s="545">
        <f t="shared" si="1397"/>
        <v>2.8557575757575759</v>
      </c>
      <c r="EY279" s="546">
        <f t="shared" si="1398"/>
        <v>3.0575000000000001</v>
      </c>
      <c r="EZ279" s="232">
        <f t="shared" si="1399"/>
        <v>188.48000000000002</v>
      </c>
      <c r="FA279" s="233">
        <f t="shared" si="1400"/>
        <v>220.14000000000001</v>
      </c>
      <c r="FB279" s="540"/>
      <c r="FC279" s="548"/>
      <c r="FD279" s="232">
        <f t="shared" si="1401"/>
        <v>0</v>
      </c>
      <c r="FE279" s="233">
        <f t="shared" si="1402"/>
        <v>0</v>
      </c>
      <c r="FF279" s="542"/>
      <c r="FG279" s="548"/>
      <c r="FH279" s="232">
        <f t="shared" si="1403"/>
        <v>0</v>
      </c>
      <c r="FI279" s="233">
        <f t="shared" si="1404"/>
        <v>0</v>
      </c>
      <c r="FJ279" s="540"/>
      <c r="FK279" s="548"/>
      <c r="FL279" s="232">
        <f t="shared" si="1405"/>
        <v>0</v>
      </c>
      <c r="FM279" s="233">
        <f t="shared" si="1406"/>
        <v>0</v>
      </c>
      <c r="FN279" s="232">
        <f t="shared" si="1407"/>
        <v>0</v>
      </c>
      <c r="FO279" s="233">
        <f t="shared" si="1408"/>
        <v>0</v>
      </c>
      <c r="FP279" s="232">
        <f t="shared" si="1409"/>
        <v>0</v>
      </c>
      <c r="FQ279" s="233">
        <f t="shared" si="1410"/>
        <v>0</v>
      </c>
      <c r="FR279" s="761">
        <v>2</v>
      </c>
      <c r="FS279" s="801">
        <v>2</v>
      </c>
      <c r="FT279" s="232">
        <f t="shared" si="1411"/>
        <v>0</v>
      </c>
      <c r="FU279" s="233">
        <f t="shared" si="1412"/>
        <v>0</v>
      </c>
      <c r="FV279" s="537"/>
      <c r="FW279" s="536"/>
      <c r="FX279" s="232">
        <f t="shared" si="1413"/>
        <v>0</v>
      </c>
      <c r="FY279" s="233">
        <f t="shared" si="1414"/>
        <v>0</v>
      </c>
      <c r="FZ279" s="537"/>
      <c r="GA279" s="536"/>
      <c r="GB279" s="232">
        <f t="shared" si="1415"/>
        <v>0</v>
      </c>
      <c r="GC279" s="233">
        <f t="shared" si="1416"/>
        <v>0</v>
      </c>
      <c r="GD279" s="249">
        <f t="shared" si="1417"/>
        <v>246</v>
      </c>
      <c r="GE279" s="233">
        <f t="shared" si="1418"/>
        <v>272</v>
      </c>
      <c r="GF279" s="232">
        <f t="shared" si="1419"/>
        <v>0</v>
      </c>
      <c r="GG279" s="233">
        <f t="shared" si="1420"/>
        <v>0</v>
      </c>
      <c r="GH279" s="232">
        <f t="shared" si="1421"/>
        <v>781.79000000000008</v>
      </c>
      <c r="GI279" s="233">
        <f t="shared" si="1422"/>
        <v>936.04</v>
      </c>
      <c r="GJ279" s="232" t="str">
        <f t="shared" si="1423"/>
        <v/>
      </c>
      <c r="GK279" s="233" t="str">
        <f t="shared" si="1424"/>
        <v/>
      </c>
      <c r="GL279" s="249">
        <f t="shared" si="1425"/>
        <v>73</v>
      </c>
      <c r="GM279" s="233">
        <f t="shared" si="1426"/>
        <v>86</v>
      </c>
      <c r="GN279" s="232">
        <f t="shared" si="1427"/>
        <v>0</v>
      </c>
      <c r="GO279" s="233">
        <f t="shared" si="1428"/>
        <v>0</v>
      </c>
      <c r="GP279" s="232">
        <f t="shared" si="1429"/>
        <v>332.68</v>
      </c>
      <c r="GQ279" s="233">
        <f t="shared" si="1430"/>
        <v>399.8</v>
      </c>
      <c r="GR279" s="232">
        <f t="shared" si="1431"/>
        <v>0</v>
      </c>
      <c r="GS279" s="233">
        <f t="shared" si="1432"/>
        <v>0</v>
      </c>
      <c r="GT279" s="249">
        <f t="shared" si="1433"/>
        <v>319</v>
      </c>
      <c r="GU279" s="233">
        <f t="shared" si="1434"/>
        <v>358</v>
      </c>
      <c r="GV279" s="232">
        <f t="shared" si="1435"/>
        <v>0</v>
      </c>
      <c r="GW279" s="233">
        <f t="shared" si="1436"/>
        <v>0</v>
      </c>
      <c r="GX279" s="232">
        <f t="shared" si="1437"/>
        <v>1114.47</v>
      </c>
      <c r="GY279" s="233">
        <f t="shared" si="1438"/>
        <v>1335.84</v>
      </c>
      <c r="GZ279" s="232" t="str">
        <f t="shared" si="1439"/>
        <v/>
      </c>
      <c r="HA279" s="233" t="str">
        <f t="shared" si="1440"/>
        <v/>
      </c>
      <c r="HB279" s="249">
        <f t="shared" si="1441"/>
        <v>0</v>
      </c>
      <c r="HC279" s="233">
        <f t="shared" si="1442"/>
        <v>0</v>
      </c>
      <c r="HD279" s="232">
        <f t="shared" si="1443"/>
        <v>0</v>
      </c>
      <c r="HE279" s="233">
        <f t="shared" si="1444"/>
        <v>0</v>
      </c>
      <c r="HF279" s="232" t="str">
        <f t="shared" si="1445"/>
        <v/>
      </c>
      <c r="HG279" s="233" t="str">
        <f t="shared" si="1446"/>
        <v/>
      </c>
      <c r="HH279" s="232" t="str">
        <f t="shared" si="1447"/>
        <v/>
      </c>
      <c r="HI279" s="233" t="str">
        <f t="shared" si="1448"/>
        <v/>
      </c>
      <c r="HJ279" s="249">
        <f t="shared" si="1449"/>
        <v>1114.4700000000003</v>
      </c>
      <c r="HK279" s="233">
        <f t="shared" si="1450"/>
        <v>1335.84</v>
      </c>
      <c r="HL279" s="232" t="str">
        <f t="shared" si="1451"/>
        <v/>
      </c>
      <c r="HM279" s="232" t="str">
        <f t="shared" si="1452"/>
        <v/>
      </c>
    </row>
    <row r="280" spans="1:221" ht="15">
      <c r="A280" s="530" t="s">
        <v>47</v>
      </c>
      <c r="B280" s="531" t="s">
        <v>1091</v>
      </c>
      <c r="C280" s="549"/>
      <c r="D280" s="527">
        <v>207069</v>
      </c>
      <c r="E280" s="526">
        <v>10</v>
      </c>
      <c r="F280" s="771">
        <v>271</v>
      </c>
      <c r="G280" s="536">
        <v>249</v>
      </c>
      <c r="H280" s="459">
        <v>5</v>
      </c>
      <c r="I280" s="538">
        <v>7</v>
      </c>
      <c r="J280" s="232">
        <f t="shared" si="1156"/>
        <v>266</v>
      </c>
      <c r="K280" s="233">
        <f t="shared" si="1157"/>
        <v>242</v>
      </c>
      <c r="L280" s="539">
        <v>60</v>
      </c>
      <c r="M280" s="539">
        <v>60</v>
      </c>
      <c r="N280" s="232">
        <f t="shared" si="1307"/>
        <v>266</v>
      </c>
      <c r="O280" s="233">
        <f t="shared" si="1308"/>
        <v>242</v>
      </c>
      <c r="P280" s="232">
        <f t="shared" si="1309"/>
        <v>0</v>
      </c>
      <c r="Q280" s="233">
        <f t="shared" si="1310"/>
        <v>0</v>
      </c>
      <c r="R280" s="803">
        <v>28</v>
      </c>
      <c r="S280" s="799">
        <v>34</v>
      </c>
      <c r="T280" s="232">
        <f t="shared" si="1311"/>
        <v>0</v>
      </c>
      <c r="U280" s="233">
        <f t="shared" si="1312"/>
        <v>0</v>
      </c>
      <c r="V280" s="804">
        <v>25</v>
      </c>
      <c r="W280" s="799">
        <v>31</v>
      </c>
      <c r="X280" s="232">
        <f t="shared" si="1313"/>
        <v>0</v>
      </c>
      <c r="Y280" s="233">
        <f t="shared" si="1314"/>
        <v>0</v>
      </c>
      <c r="Z280" s="542"/>
      <c r="AA280" s="541"/>
      <c r="AB280" s="232">
        <f t="shared" si="1315"/>
        <v>0</v>
      </c>
      <c r="AC280" s="233">
        <f t="shared" si="1316"/>
        <v>0</v>
      </c>
      <c r="AD280" s="225">
        <f t="shared" si="1317"/>
        <v>53</v>
      </c>
      <c r="AE280" s="233">
        <f t="shared" si="1318"/>
        <v>65</v>
      </c>
      <c r="AF280" s="225">
        <f t="shared" si="1319"/>
        <v>0</v>
      </c>
      <c r="AG280" s="233">
        <f t="shared" si="1320"/>
        <v>0</v>
      </c>
      <c r="AH280" s="399">
        <v>0.75</v>
      </c>
      <c r="AI280" s="399">
        <v>0.74</v>
      </c>
      <c r="AJ280" s="232">
        <f t="shared" si="1321"/>
        <v>21</v>
      </c>
      <c r="AK280" s="233">
        <f t="shared" si="1322"/>
        <v>25.16</v>
      </c>
      <c r="AL280" s="399">
        <v>4.4000000000000004</v>
      </c>
      <c r="AM280" s="399">
        <v>2.98</v>
      </c>
      <c r="AN280" s="232">
        <f t="shared" si="1323"/>
        <v>110.00000000000001</v>
      </c>
      <c r="AO280" s="233">
        <f t="shared" si="1324"/>
        <v>92.38</v>
      </c>
      <c r="AP280" s="543"/>
      <c r="AQ280" s="544"/>
      <c r="AR280" s="232">
        <f t="shared" si="1325"/>
        <v>0</v>
      </c>
      <c r="AS280" s="233">
        <f t="shared" si="1326"/>
        <v>0</v>
      </c>
      <c r="AT280" s="545">
        <f t="shared" si="1327"/>
        <v>2.4716981132075473</v>
      </c>
      <c r="AU280" s="546">
        <f t="shared" si="1328"/>
        <v>1.8083076923076922</v>
      </c>
      <c r="AV280" s="232">
        <f t="shared" si="1329"/>
        <v>131</v>
      </c>
      <c r="AW280" s="233">
        <f t="shared" si="1330"/>
        <v>117.53999999999999</v>
      </c>
      <c r="AX280" s="547"/>
      <c r="AY280" s="548"/>
      <c r="AZ280" s="232">
        <f t="shared" si="1331"/>
        <v>0</v>
      </c>
      <c r="BA280" s="233">
        <f t="shared" si="1332"/>
        <v>0</v>
      </c>
      <c r="BB280" s="542"/>
      <c r="BC280" s="548"/>
      <c r="BD280" s="232">
        <f t="shared" si="1333"/>
        <v>0</v>
      </c>
      <c r="BE280" s="233">
        <f t="shared" si="1334"/>
        <v>0</v>
      </c>
      <c r="BF280" s="540"/>
      <c r="BG280" s="536"/>
      <c r="BH280" s="232">
        <f t="shared" si="1335"/>
        <v>0</v>
      </c>
      <c r="BI280" s="233">
        <f t="shared" si="1336"/>
        <v>0</v>
      </c>
      <c r="BJ280" s="232">
        <f t="shared" si="1337"/>
        <v>0</v>
      </c>
      <c r="BK280" s="233">
        <f t="shared" si="1338"/>
        <v>0</v>
      </c>
      <c r="BL280" s="232">
        <f t="shared" si="1339"/>
        <v>0</v>
      </c>
      <c r="BM280" s="233">
        <f t="shared" si="1340"/>
        <v>0</v>
      </c>
      <c r="BN280" s="747">
        <v>85</v>
      </c>
      <c r="BO280" s="738">
        <v>66</v>
      </c>
      <c r="BP280" s="232">
        <f t="shared" si="1341"/>
        <v>0</v>
      </c>
      <c r="BQ280" s="233">
        <f t="shared" si="1342"/>
        <v>0</v>
      </c>
      <c r="BR280" s="804">
        <v>34</v>
      </c>
      <c r="BS280" s="799">
        <v>19</v>
      </c>
      <c r="BT280" s="232">
        <f t="shared" si="1343"/>
        <v>0</v>
      </c>
      <c r="BU280" s="233">
        <f t="shared" si="1344"/>
        <v>0</v>
      </c>
      <c r="BV280" s="542"/>
      <c r="BW280" s="799">
        <v>0</v>
      </c>
      <c r="BX280" s="232">
        <f t="shared" si="1345"/>
        <v>0</v>
      </c>
      <c r="BY280" s="233">
        <f t="shared" si="1346"/>
        <v>0</v>
      </c>
      <c r="BZ280" s="225">
        <f t="shared" si="1347"/>
        <v>119</v>
      </c>
      <c r="CA280" s="233">
        <f t="shared" si="1348"/>
        <v>85</v>
      </c>
      <c r="CB280" s="225">
        <f t="shared" si="1349"/>
        <v>0</v>
      </c>
      <c r="CC280" s="233">
        <f t="shared" si="1350"/>
        <v>0</v>
      </c>
      <c r="CD280" s="399">
        <v>3.55</v>
      </c>
      <c r="CE280" s="399">
        <v>4.37</v>
      </c>
      <c r="CF280" s="232">
        <f t="shared" si="1351"/>
        <v>301.75</v>
      </c>
      <c r="CG280" s="233">
        <f t="shared" si="1352"/>
        <v>288.42</v>
      </c>
      <c r="CH280" s="399">
        <v>6.35</v>
      </c>
      <c r="CI280" s="399">
        <v>6.26</v>
      </c>
      <c r="CJ280" s="232">
        <f t="shared" si="1353"/>
        <v>215.89999999999998</v>
      </c>
      <c r="CK280" s="233">
        <f t="shared" si="1354"/>
        <v>118.94</v>
      </c>
      <c r="CL280" s="543"/>
      <c r="CM280" s="544"/>
      <c r="CN280" s="232">
        <f t="shared" si="1355"/>
        <v>0</v>
      </c>
      <c r="CO280" s="233">
        <f t="shared" si="1356"/>
        <v>0</v>
      </c>
      <c r="CP280" s="232">
        <f t="shared" si="1357"/>
        <v>4.3499999999999996</v>
      </c>
      <c r="CQ280" s="546">
        <f t="shared" si="1358"/>
        <v>4.792470588235294</v>
      </c>
      <c r="CR280" s="232">
        <f t="shared" si="1359"/>
        <v>517.65</v>
      </c>
      <c r="CS280" s="233">
        <f t="shared" si="1360"/>
        <v>407.36</v>
      </c>
      <c r="CT280" s="540"/>
      <c r="CU280" s="548"/>
      <c r="CV280" s="232">
        <f t="shared" si="1361"/>
        <v>0</v>
      </c>
      <c r="CW280" s="233">
        <f t="shared" si="1362"/>
        <v>0</v>
      </c>
      <c r="CX280" s="542"/>
      <c r="CY280" s="548"/>
      <c r="CZ280" s="232">
        <f t="shared" si="1363"/>
        <v>0</v>
      </c>
      <c r="DA280" s="233">
        <f t="shared" si="1364"/>
        <v>0</v>
      </c>
      <c r="DB280" s="540"/>
      <c r="DC280" s="548"/>
      <c r="DD280" s="232">
        <f t="shared" si="1365"/>
        <v>0</v>
      </c>
      <c r="DE280" s="233">
        <f t="shared" si="1366"/>
        <v>0</v>
      </c>
      <c r="DF280" s="232">
        <f t="shared" si="1367"/>
        <v>0</v>
      </c>
      <c r="DG280" s="233">
        <f t="shared" si="1368"/>
        <v>0</v>
      </c>
      <c r="DH280" s="232">
        <f t="shared" si="1369"/>
        <v>0</v>
      </c>
      <c r="DI280" s="233">
        <f t="shared" si="1370"/>
        <v>0</v>
      </c>
      <c r="DJ280" s="232">
        <f t="shared" si="1371"/>
        <v>172</v>
      </c>
      <c r="DK280" s="233">
        <f t="shared" si="1372"/>
        <v>150</v>
      </c>
      <c r="DL280" s="232">
        <f t="shared" si="1373"/>
        <v>0</v>
      </c>
      <c r="DM280" s="233">
        <f t="shared" si="1374"/>
        <v>0</v>
      </c>
      <c r="DN280" s="545">
        <f t="shared" si="1375"/>
        <v>3.7712209302325581</v>
      </c>
      <c r="DO280" s="546">
        <f t="shared" si="1376"/>
        <v>3.499333333333333</v>
      </c>
      <c r="DP280" s="232">
        <f t="shared" si="1377"/>
        <v>648.65</v>
      </c>
      <c r="DQ280" s="233">
        <f t="shared" si="1378"/>
        <v>524.9</v>
      </c>
      <c r="DR280" s="232">
        <f t="shared" si="1379"/>
        <v>0</v>
      </c>
      <c r="DS280" s="233">
        <f t="shared" si="1380"/>
        <v>0</v>
      </c>
      <c r="DT280" s="232">
        <f t="shared" si="1381"/>
        <v>0</v>
      </c>
      <c r="DU280" s="233">
        <f t="shared" si="1382"/>
        <v>0</v>
      </c>
      <c r="DV280" s="747">
        <v>39</v>
      </c>
      <c r="DW280" s="738">
        <v>32</v>
      </c>
      <c r="DX280" s="232">
        <f t="shared" si="1305"/>
        <v>0</v>
      </c>
      <c r="DY280" s="233">
        <f t="shared" si="1306"/>
        <v>0</v>
      </c>
      <c r="DZ280" s="804">
        <v>54</v>
      </c>
      <c r="EA280" s="799">
        <v>59</v>
      </c>
      <c r="EB280" s="232">
        <f t="shared" si="1383"/>
        <v>0</v>
      </c>
      <c r="EC280" s="233">
        <f t="shared" si="1384"/>
        <v>0</v>
      </c>
      <c r="ED280" s="542"/>
      <c r="EE280" s="541"/>
      <c r="EF280" s="232">
        <f t="shared" si="1385"/>
        <v>0</v>
      </c>
      <c r="EG280" s="233">
        <f t="shared" si="1386"/>
        <v>0</v>
      </c>
      <c r="EH280" s="225">
        <f t="shared" si="1387"/>
        <v>93</v>
      </c>
      <c r="EI280" s="233">
        <f t="shared" si="1388"/>
        <v>91</v>
      </c>
      <c r="EJ280" s="225">
        <f t="shared" si="1389"/>
        <v>0</v>
      </c>
      <c r="EK280" s="233">
        <f t="shared" si="1390"/>
        <v>0</v>
      </c>
      <c r="EL280" s="399">
        <v>2.19</v>
      </c>
      <c r="EM280" s="399">
        <v>2.33</v>
      </c>
      <c r="EN280" s="232">
        <f t="shared" si="1391"/>
        <v>85.41</v>
      </c>
      <c r="EO280" s="233">
        <f t="shared" si="1392"/>
        <v>74.56</v>
      </c>
      <c r="EP280" s="399">
        <v>4.0599999999999996</v>
      </c>
      <c r="EQ280" s="399">
        <v>4.09</v>
      </c>
      <c r="ER280" s="232">
        <f t="shared" si="1393"/>
        <v>219.23999999999998</v>
      </c>
      <c r="ES280" s="233">
        <f t="shared" si="1394"/>
        <v>241.31</v>
      </c>
      <c r="ET280" s="543"/>
      <c r="EU280" s="544"/>
      <c r="EV280" s="232">
        <f t="shared" si="1395"/>
        <v>0</v>
      </c>
      <c r="EW280" s="233">
        <f t="shared" si="1396"/>
        <v>0</v>
      </c>
      <c r="EX280" s="545">
        <f t="shared" si="1397"/>
        <v>3.2758064516129028</v>
      </c>
      <c r="EY280" s="546">
        <f t="shared" si="1398"/>
        <v>3.4710989010989013</v>
      </c>
      <c r="EZ280" s="232">
        <f t="shared" si="1399"/>
        <v>304.64999999999998</v>
      </c>
      <c r="FA280" s="233">
        <f t="shared" si="1400"/>
        <v>315.87</v>
      </c>
      <c r="FB280" s="540"/>
      <c r="FC280" s="548"/>
      <c r="FD280" s="232">
        <f t="shared" si="1401"/>
        <v>0</v>
      </c>
      <c r="FE280" s="233">
        <f t="shared" si="1402"/>
        <v>0</v>
      </c>
      <c r="FF280" s="542"/>
      <c r="FG280" s="548"/>
      <c r="FH280" s="232">
        <f t="shared" si="1403"/>
        <v>0</v>
      </c>
      <c r="FI280" s="233">
        <f t="shared" si="1404"/>
        <v>0</v>
      </c>
      <c r="FJ280" s="540"/>
      <c r="FK280" s="548"/>
      <c r="FL280" s="232">
        <f t="shared" si="1405"/>
        <v>0</v>
      </c>
      <c r="FM280" s="233">
        <f t="shared" si="1406"/>
        <v>0</v>
      </c>
      <c r="FN280" s="232">
        <f t="shared" si="1407"/>
        <v>0</v>
      </c>
      <c r="FO280" s="233">
        <f t="shared" si="1408"/>
        <v>0</v>
      </c>
      <c r="FP280" s="232">
        <f t="shared" si="1409"/>
        <v>0</v>
      </c>
      <c r="FQ280" s="233">
        <f t="shared" si="1410"/>
        <v>0</v>
      </c>
      <c r="FR280" s="761">
        <v>1</v>
      </c>
      <c r="FS280" s="801">
        <v>1</v>
      </c>
      <c r="FT280" s="232">
        <f t="shared" si="1411"/>
        <v>0</v>
      </c>
      <c r="FU280" s="233">
        <f t="shared" si="1412"/>
        <v>0</v>
      </c>
      <c r="FV280" s="537"/>
      <c r="FW280" s="536"/>
      <c r="FX280" s="232">
        <f t="shared" si="1413"/>
        <v>0</v>
      </c>
      <c r="FY280" s="233">
        <f t="shared" si="1414"/>
        <v>0</v>
      </c>
      <c r="FZ280" s="537"/>
      <c r="GA280" s="536"/>
      <c r="GB280" s="232">
        <f t="shared" si="1415"/>
        <v>0</v>
      </c>
      <c r="GC280" s="233">
        <f t="shared" si="1416"/>
        <v>0</v>
      </c>
      <c r="GD280" s="249">
        <f t="shared" si="1417"/>
        <v>152</v>
      </c>
      <c r="GE280" s="233">
        <f t="shared" si="1418"/>
        <v>132</v>
      </c>
      <c r="GF280" s="232">
        <f t="shared" si="1419"/>
        <v>0</v>
      </c>
      <c r="GG280" s="233">
        <f t="shared" si="1420"/>
        <v>0</v>
      </c>
      <c r="GH280" s="232">
        <f t="shared" si="1421"/>
        <v>408.15999999999997</v>
      </c>
      <c r="GI280" s="233">
        <f t="shared" si="1422"/>
        <v>388.14000000000004</v>
      </c>
      <c r="GJ280" s="232" t="str">
        <f t="shared" si="1423"/>
        <v/>
      </c>
      <c r="GK280" s="233" t="str">
        <f t="shared" si="1424"/>
        <v/>
      </c>
      <c r="GL280" s="249">
        <f t="shared" si="1425"/>
        <v>113</v>
      </c>
      <c r="GM280" s="233">
        <f t="shared" si="1426"/>
        <v>109</v>
      </c>
      <c r="GN280" s="232">
        <f t="shared" si="1427"/>
        <v>0</v>
      </c>
      <c r="GO280" s="233">
        <f t="shared" si="1428"/>
        <v>0</v>
      </c>
      <c r="GP280" s="232">
        <f t="shared" si="1429"/>
        <v>545.14</v>
      </c>
      <c r="GQ280" s="233">
        <f t="shared" si="1430"/>
        <v>452.63</v>
      </c>
      <c r="GR280" s="232">
        <f t="shared" si="1431"/>
        <v>0</v>
      </c>
      <c r="GS280" s="233">
        <f t="shared" si="1432"/>
        <v>0</v>
      </c>
      <c r="GT280" s="249">
        <f t="shared" si="1433"/>
        <v>265</v>
      </c>
      <c r="GU280" s="233">
        <f t="shared" si="1434"/>
        <v>241</v>
      </c>
      <c r="GV280" s="232">
        <f t="shared" si="1435"/>
        <v>0</v>
      </c>
      <c r="GW280" s="233">
        <f t="shared" si="1436"/>
        <v>0</v>
      </c>
      <c r="GX280" s="232">
        <f t="shared" si="1437"/>
        <v>953.3</v>
      </c>
      <c r="GY280" s="233">
        <f t="shared" si="1438"/>
        <v>840.77</v>
      </c>
      <c r="GZ280" s="232" t="str">
        <f t="shared" si="1439"/>
        <v/>
      </c>
      <c r="HA280" s="233" t="str">
        <f t="shared" si="1440"/>
        <v/>
      </c>
      <c r="HB280" s="249">
        <f t="shared" si="1441"/>
        <v>0</v>
      </c>
      <c r="HC280" s="233">
        <f t="shared" si="1442"/>
        <v>0</v>
      </c>
      <c r="HD280" s="232">
        <f t="shared" si="1443"/>
        <v>0</v>
      </c>
      <c r="HE280" s="233">
        <f t="shared" si="1444"/>
        <v>0</v>
      </c>
      <c r="HF280" s="232" t="str">
        <f t="shared" si="1445"/>
        <v/>
      </c>
      <c r="HG280" s="233" t="str">
        <f t="shared" si="1446"/>
        <v/>
      </c>
      <c r="HH280" s="232" t="str">
        <f t="shared" si="1447"/>
        <v/>
      </c>
      <c r="HI280" s="233" t="str">
        <f t="shared" si="1448"/>
        <v/>
      </c>
      <c r="HJ280" s="249">
        <f t="shared" si="1449"/>
        <v>953.3</v>
      </c>
      <c r="HK280" s="233">
        <f t="shared" si="1450"/>
        <v>840.77</v>
      </c>
      <c r="HL280" s="232" t="str">
        <f t="shared" si="1451"/>
        <v/>
      </c>
      <c r="HM280" s="232" t="str">
        <f t="shared" si="1452"/>
        <v/>
      </c>
    </row>
    <row r="281" spans="1:221" ht="15">
      <c r="A281" s="530" t="s">
        <v>47</v>
      </c>
      <c r="B281" s="531" t="s">
        <v>1092</v>
      </c>
      <c r="C281" s="549"/>
      <c r="D281" s="527">
        <v>207740</v>
      </c>
      <c r="E281" s="526">
        <v>10</v>
      </c>
      <c r="F281" s="771">
        <v>298</v>
      </c>
      <c r="G281" s="536">
        <v>282</v>
      </c>
      <c r="H281" s="459">
        <v>1</v>
      </c>
      <c r="I281" s="538">
        <v>0</v>
      </c>
      <c r="J281" s="232">
        <f t="shared" si="1156"/>
        <v>297</v>
      </c>
      <c r="K281" s="233">
        <f t="shared" si="1157"/>
        <v>282</v>
      </c>
      <c r="L281" s="539">
        <v>60</v>
      </c>
      <c r="M281" s="539">
        <v>60</v>
      </c>
      <c r="N281" s="232">
        <f t="shared" si="1307"/>
        <v>297</v>
      </c>
      <c r="O281" s="233">
        <f t="shared" si="1308"/>
        <v>282</v>
      </c>
      <c r="P281" s="232">
        <f t="shared" si="1309"/>
        <v>0</v>
      </c>
      <c r="Q281" s="233">
        <f t="shared" si="1310"/>
        <v>0</v>
      </c>
      <c r="R281" s="803">
        <v>35</v>
      </c>
      <c r="S281" s="799">
        <v>33</v>
      </c>
      <c r="T281" s="232">
        <f t="shared" si="1311"/>
        <v>0</v>
      </c>
      <c r="U281" s="233">
        <f t="shared" si="1312"/>
        <v>0</v>
      </c>
      <c r="V281" s="804">
        <v>5</v>
      </c>
      <c r="W281" s="799">
        <v>9</v>
      </c>
      <c r="X281" s="232">
        <f t="shared" si="1313"/>
        <v>0</v>
      </c>
      <c r="Y281" s="233">
        <f t="shared" si="1314"/>
        <v>0</v>
      </c>
      <c r="Z281" s="542"/>
      <c r="AA281" s="541"/>
      <c r="AB281" s="232">
        <f t="shared" si="1315"/>
        <v>0</v>
      </c>
      <c r="AC281" s="233">
        <f t="shared" si="1316"/>
        <v>0</v>
      </c>
      <c r="AD281" s="225">
        <f t="shared" si="1317"/>
        <v>40</v>
      </c>
      <c r="AE281" s="233">
        <f t="shared" si="1318"/>
        <v>42</v>
      </c>
      <c r="AF281" s="225">
        <f t="shared" si="1319"/>
        <v>0</v>
      </c>
      <c r="AG281" s="233">
        <f t="shared" si="1320"/>
        <v>0</v>
      </c>
      <c r="AH281" s="399">
        <v>1.96</v>
      </c>
      <c r="AI281" s="399">
        <v>2.36</v>
      </c>
      <c r="AJ281" s="232">
        <f t="shared" si="1321"/>
        <v>68.599999999999994</v>
      </c>
      <c r="AK281" s="233">
        <f t="shared" si="1322"/>
        <v>77.88</v>
      </c>
      <c r="AL281" s="399">
        <v>3.2</v>
      </c>
      <c r="AM281" s="399">
        <v>4.83</v>
      </c>
      <c r="AN281" s="232">
        <f t="shared" si="1323"/>
        <v>16</v>
      </c>
      <c r="AO281" s="233">
        <f t="shared" si="1324"/>
        <v>43.47</v>
      </c>
      <c r="AP281" s="543"/>
      <c r="AQ281" s="544"/>
      <c r="AR281" s="232">
        <f t="shared" si="1325"/>
        <v>0</v>
      </c>
      <c r="AS281" s="233">
        <f t="shared" si="1326"/>
        <v>0</v>
      </c>
      <c r="AT281" s="545">
        <f t="shared" si="1327"/>
        <v>2.1149999999999998</v>
      </c>
      <c r="AU281" s="546">
        <f t="shared" si="1328"/>
        <v>2.8892857142857142</v>
      </c>
      <c r="AV281" s="232">
        <f t="shared" si="1329"/>
        <v>84.6</v>
      </c>
      <c r="AW281" s="233">
        <f t="shared" si="1330"/>
        <v>121.35</v>
      </c>
      <c r="AX281" s="547"/>
      <c r="AY281" s="548"/>
      <c r="AZ281" s="232">
        <f t="shared" si="1331"/>
        <v>0</v>
      </c>
      <c r="BA281" s="233">
        <f t="shared" si="1332"/>
        <v>0</v>
      </c>
      <c r="BB281" s="542"/>
      <c r="BC281" s="548"/>
      <c r="BD281" s="232">
        <f t="shared" si="1333"/>
        <v>0</v>
      </c>
      <c r="BE281" s="233">
        <f t="shared" si="1334"/>
        <v>0</v>
      </c>
      <c r="BF281" s="540"/>
      <c r="BG281" s="536"/>
      <c r="BH281" s="232">
        <f t="shared" si="1335"/>
        <v>0</v>
      </c>
      <c r="BI281" s="233">
        <f t="shared" si="1336"/>
        <v>0</v>
      </c>
      <c r="BJ281" s="232">
        <f t="shared" si="1337"/>
        <v>0</v>
      </c>
      <c r="BK281" s="233">
        <f t="shared" si="1338"/>
        <v>0</v>
      </c>
      <c r="BL281" s="232">
        <f t="shared" si="1339"/>
        <v>0</v>
      </c>
      <c r="BM281" s="233">
        <f t="shared" si="1340"/>
        <v>0</v>
      </c>
      <c r="BN281" s="747">
        <v>141</v>
      </c>
      <c r="BO281" s="738">
        <v>135</v>
      </c>
      <c r="BP281" s="232">
        <f t="shared" si="1341"/>
        <v>0</v>
      </c>
      <c r="BQ281" s="233">
        <f t="shared" si="1342"/>
        <v>0</v>
      </c>
      <c r="BR281" s="804">
        <v>38</v>
      </c>
      <c r="BS281" s="799">
        <v>23</v>
      </c>
      <c r="BT281" s="232">
        <f t="shared" si="1343"/>
        <v>0</v>
      </c>
      <c r="BU281" s="233">
        <f t="shared" si="1344"/>
        <v>0</v>
      </c>
      <c r="BV281" s="542"/>
      <c r="BW281" s="799">
        <v>0</v>
      </c>
      <c r="BX281" s="232">
        <f t="shared" si="1345"/>
        <v>0</v>
      </c>
      <c r="BY281" s="233">
        <f t="shared" si="1346"/>
        <v>0</v>
      </c>
      <c r="BZ281" s="225">
        <f t="shared" si="1347"/>
        <v>179</v>
      </c>
      <c r="CA281" s="233">
        <f t="shared" si="1348"/>
        <v>158</v>
      </c>
      <c r="CB281" s="225">
        <f t="shared" si="1349"/>
        <v>0</v>
      </c>
      <c r="CC281" s="233">
        <f t="shared" si="1350"/>
        <v>0</v>
      </c>
      <c r="CD281" s="399">
        <v>5.25</v>
      </c>
      <c r="CE281" s="399">
        <v>4.1100000000000003</v>
      </c>
      <c r="CF281" s="232">
        <f t="shared" si="1351"/>
        <v>740.25</v>
      </c>
      <c r="CG281" s="233">
        <f t="shared" si="1352"/>
        <v>554.85</v>
      </c>
      <c r="CH281" s="399">
        <v>5.84</v>
      </c>
      <c r="CI281" s="399">
        <v>6.43</v>
      </c>
      <c r="CJ281" s="232">
        <f t="shared" si="1353"/>
        <v>221.92</v>
      </c>
      <c r="CK281" s="233">
        <f t="shared" si="1354"/>
        <v>147.88999999999999</v>
      </c>
      <c r="CL281" s="543"/>
      <c r="CM281" s="544"/>
      <c r="CN281" s="232">
        <f t="shared" si="1355"/>
        <v>0</v>
      </c>
      <c r="CO281" s="233">
        <f t="shared" si="1356"/>
        <v>0</v>
      </c>
      <c r="CP281" s="232">
        <f t="shared" si="1357"/>
        <v>5.3752513966480446</v>
      </c>
      <c r="CQ281" s="546">
        <f t="shared" si="1358"/>
        <v>4.4477215189873416</v>
      </c>
      <c r="CR281" s="232">
        <f t="shared" si="1359"/>
        <v>962.17</v>
      </c>
      <c r="CS281" s="233">
        <f t="shared" si="1360"/>
        <v>702.74</v>
      </c>
      <c r="CT281" s="540"/>
      <c r="CU281" s="548"/>
      <c r="CV281" s="232">
        <f t="shared" si="1361"/>
        <v>0</v>
      </c>
      <c r="CW281" s="233">
        <f t="shared" si="1362"/>
        <v>0</v>
      </c>
      <c r="CX281" s="542"/>
      <c r="CY281" s="548"/>
      <c r="CZ281" s="232">
        <f t="shared" si="1363"/>
        <v>0</v>
      </c>
      <c r="DA281" s="233">
        <f t="shared" si="1364"/>
        <v>0</v>
      </c>
      <c r="DB281" s="540"/>
      <c r="DC281" s="548"/>
      <c r="DD281" s="232">
        <f t="shared" si="1365"/>
        <v>0</v>
      </c>
      <c r="DE281" s="233">
        <f t="shared" si="1366"/>
        <v>0</v>
      </c>
      <c r="DF281" s="232">
        <f t="shared" si="1367"/>
        <v>0</v>
      </c>
      <c r="DG281" s="233">
        <f t="shared" si="1368"/>
        <v>0</v>
      </c>
      <c r="DH281" s="232">
        <f t="shared" si="1369"/>
        <v>0</v>
      </c>
      <c r="DI281" s="233">
        <f t="shared" si="1370"/>
        <v>0</v>
      </c>
      <c r="DJ281" s="232">
        <f t="shared" si="1371"/>
        <v>219</v>
      </c>
      <c r="DK281" s="233">
        <f t="shared" si="1372"/>
        <v>200</v>
      </c>
      <c r="DL281" s="232">
        <f t="shared" si="1373"/>
        <v>0</v>
      </c>
      <c r="DM281" s="233">
        <f t="shared" si="1374"/>
        <v>0</v>
      </c>
      <c r="DN281" s="545">
        <f t="shared" si="1375"/>
        <v>4.7797716894977169</v>
      </c>
      <c r="DO281" s="546">
        <f t="shared" si="1376"/>
        <v>4.1204499999999999</v>
      </c>
      <c r="DP281" s="232">
        <f t="shared" si="1377"/>
        <v>1046.77</v>
      </c>
      <c r="DQ281" s="233">
        <f t="shared" si="1378"/>
        <v>824.09</v>
      </c>
      <c r="DR281" s="232">
        <f t="shared" si="1379"/>
        <v>0</v>
      </c>
      <c r="DS281" s="233">
        <f t="shared" si="1380"/>
        <v>0</v>
      </c>
      <c r="DT281" s="232">
        <f t="shared" si="1381"/>
        <v>0</v>
      </c>
      <c r="DU281" s="233">
        <f t="shared" si="1382"/>
        <v>0</v>
      </c>
      <c r="DV281" s="747">
        <v>46</v>
      </c>
      <c r="DW281" s="738">
        <v>48</v>
      </c>
      <c r="DX281" s="232">
        <f t="shared" si="1305"/>
        <v>0</v>
      </c>
      <c r="DY281" s="233">
        <f t="shared" si="1306"/>
        <v>0</v>
      </c>
      <c r="DZ281" s="804">
        <v>28</v>
      </c>
      <c r="EA281" s="799">
        <v>32</v>
      </c>
      <c r="EB281" s="232">
        <f t="shared" si="1383"/>
        <v>0</v>
      </c>
      <c r="EC281" s="233">
        <f t="shared" si="1384"/>
        <v>0</v>
      </c>
      <c r="ED281" s="542"/>
      <c r="EE281" s="541"/>
      <c r="EF281" s="232">
        <f t="shared" si="1385"/>
        <v>0</v>
      </c>
      <c r="EG281" s="233">
        <f t="shared" si="1386"/>
        <v>0</v>
      </c>
      <c r="EH281" s="225">
        <f t="shared" si="1387"/>
        <v>74</v>
      </c>
      <c r="EI281" s="233">
        <f t="shared" si="1388"/>
        <v>80</v>
      </c>
      <c r="EJ281" s="225">
        <f t="shared" si="1389"/>
        <v>0</v>
      </c>
      <c r="EK281" s="233">
        <f t="shared" si="1390"/>
        <v>0</v>
      </c>
      <c r="EL281" s="399">
        <v>2.5299999999999998</v>
      </c>
      <c r="EM281" s="399">
        <v>2.61</v>
      </c>
      <c r="EN281" s="232">
        <f t="shared" si="1391"/>
        <v>116.38</v>
      </c>
      <c r="EO281" s="233">
        <f t="shared" si="1392"/>
        <v>125.28</v>
      </c>
      <c r="EP281" s="399">
        <v>5.04</v>
      </c>
      <c r="EQ281" s="399">
        <v>3.23</v>
      </c>
      <c r="ER281" s="232">
        <f t="shared" si="1393"/>
        <v>141.12</v>
      </c>
      <c r="ES281" s="233">
        <f t="shared" si="1394"/>
        <v>103.36</v>
      </c>
      <c r="ET281" s="543"/>
      <c r="EU281" s="544"/>
      <c r="EV281" s="232">
        <f t="shared" si="1395"/>
        <v>0</v>
      </c>
      <c r="EW281" s="233">
        <f t="shared" si="1396"/>
        <v>0</v>
      </c>
      <c r="EX281" s="545">
        <f t="shared" si="1397"/>
        <v>3.4797297297297298</v>
      </c>
      <c r="EY281" s="546">
        <f t="shared" si="1398"/>
        <v>2.8579999999999997</v>
      </c>
      <c r="EZ281" s="232">
        <f t="shared" si="1399"/>
        <v>257.5</v>
      </c>
      <c r="FA281" s="233">
        <f t="shared" si="1400"/>
        <v>228.64</v>
      </c>
      <c r="FB281" s="540"/>
      <c r="FC281" s="548"/>
      <c r="FD281" s="232">
        <f t="shared" si="1401"/>
        <v>0</v>
      </c>
      <c r="FE281" s="233">
        <f t="shared" si="1402"/>
        <v>0</v>
      </c>
      <c r="FF281" s="542"/>
      <c r="FG281" s="548"/>
      <c r="FH281" s="232">
        <f t="shared" si="1403"/>
        <v>0</v>
      </c>
      <c r="FI281" s="233">
        <f t="shared" si="1404"/>
        <v>0</v>
      </c>
      <c r="FJ281" s="540"/>
      <c r="FK281" s="548"/>
      <c r="FL281" s="232">
        <f t="shared" si="1405"/>
        <v>0</v>
      </c>
      <c r="FM281" s="233">
        <f t="shared" si="1406"/>
        <v>0</v>
      </c>
      <c r="FN281" s="232">
        <f t="shared" si="1407"/>
        <v>0</v>
      </c>
      <c r="FO281" s="233">
        <f t="shared" si="1408"/>
        <v>0</v>
      </c>
      <c r="FP281" s="232">
        <f t="shared" si="1409"/>
        <v>0</v>
      </c>
      <c r="FQ281" s="233">
        <f t="shared" si="1410"/>
        <v>0</v>
      </c>
      <c r="FR281" s="761">
        <v>4</v>
      </c>
      <c r="FS281" s="801">
        <v>2</v>
      </c>
      <c r="FT281" s="232">
        <f t="shared" si="1411"/>
        <v>0</v>
      </c>
      <c r="FU281" s="233">
        <f t="shared" si="1412"/>
        <v>0</v>
      </c>
      <c r="FV281" s="537"/>
      <c r="FW281" s="536"/>
      <c r="FX281" s="232">
        <f t="shared" si="1413"/>
        <v>0</v>
      </c>
      <c r="FY281" s="233">
        <f t="shared" si="1414"/>
        <v>0</v>
      </c>
      <c r="FZ281" s="537"/>
      <c r="GA281" s="536"/>
      <c r="GB281" s="232">
        <f t="shared" si="1415"/>
        <v>0</v>
      </c>
      <c r="GC281" s="233">
        <f t="shared" si="1416"/>
        <v>0</v>
      </c>
      <c r="GD281" s="249">
        <f t="shared" si="1417"/>
        <v>222</v>
      </c>
      <c r="GE281" s="233">
        <f t="shared" si="1418"/>
        <v>216</v>
      </c>
      <c r="GF281" s="232">
        <f t="shared" si="1419"/>
        <v>0</v>
      </c>
      <c r="GG281" s="233">
        <f t="shared" si="1420"/>
        <v>0</v>
      </c>
      <c r="GH281" s="232">
        <f t="shared" si="1421"/>
        <v>925.23</v>
      </c>
      <c r="GI281" s="233">
        <f t="shared" si="1422"/>
        <v>758.01</v>
      </c>
      <c r="GJ281" s="232" t="str">
        <f t="shared" si="1423"/>
        <v/>
      </c>
      <c r="GK281" s="233" t="str">
        <f t="shared" si="1424"/>
        <v/>
      </c>
      <c r="GL281" s="249">
        <f t="shared" si="1425"/>
        <v>71</v>
      </c>
      <c r="GM281" s="233">
        <f t="shared" si="1426"/>
        <v>64</v>
      </c>
      <c r="GN281" s="232">
        <f t="shared" si="1427"/>
        <v>0</v>
      </c>
      <c r="GO281" s="233">
        <f t="shared" si="1428"/>
        <v>0</v>
      </c>
      <c r="GP281" s="232">
        <f t="shared" si="1429"/>
        <v>379.03999999999996</v>
      </c>
      <c r="GQ281" s="233">
        <f t="shared" si="1430"/>
        <v>294.71999999999997</v>
      </c>
      <c r="GR281" s="232">
        <f t="shared" si="1431"/>
        <v>0</v>
      </c>
      <c r="GS281" s="233">
        <f t="shared" si="1432"/>
        <v>0</v>
      </c>
      <c r="GT281" s="249">
        <f t="shared" si="1433"/>
        <v>293</v>
      </c>
      <c r="GU281" s="233">
        <f t="shared" si="1434"/>
        <v>280</v>
      </c>
      <c r="GV281" s="232">
        <f t="shared" si="1435"/>
        <v>0</v>
      </c>
      <c r="GW281" s="233">
        <f t="shared" si="1436"/>
        <v>0</v>
      </c>
      <c r="GX281" s="232">
        <f t="shared" si="1437"/>
        <v>1304.27</v>
      </c>
      <c r="GY281" s="233">
        <f t="shared" si="1438"/>
        <v>1052.73</v>
      </c>
      <c r="GZ281" s="232" t="str">
        <f t="shared" si="1439"/>
        <v/>
      </c>
      <c r="HA281" s="233" t="str">
        <f t="shared" si="1440"/>
        <v/>
      </c>
      <c r="HB281" s="249">
        <f t="shared" si="1441"/>
        <v>0</v>
      </c>
      <c r="HC281" s="233">
        <f t="shared" si="1442"/>
        <v>0</v>
      </c>
      <c r="HD281" s="232">
        <f t="shared" si="1443"/>
        <v>0</v>
      </c>
      <c r="HE281" s="233">
        <f t="shared" si="1444"/>
        <v>0</v>
      </c>
      <c r="HF281" s="232" t="str">
        <f t="shared" si="1445"/>
        <v/>
      </c>
      <c r="HG281" s="233" t="str">
        <f t="shared" si="1446"/>
        <v/>
      </c>
      <c r="HH281" s="232" t="str">
        <f t="shared" si="1447"/>
        <v/>
      </c>
      <c r="HI281" s="233" t="str">
        <f t="shared" si="1448"/>
        <v/>
      </c>
      <c r="HJ281" s="249">
        <f t="shared" si="1449"/>
        <v>1304.27</v>
      </c>
      <c r="HK281" s="233">
        <f t="shared" si="1450"/>
        <v>1052.73</v>
      </c>
      <c r="HL281" s="232" t="str">
        <f t="shared" si="1451"/>
        <v/>
      </c>
      <c r="HM281" s="232" t="str">
        <f t="shared" si="1452"/>
        <v/>
      </c>
    </row>
    <row r="282" spans="1:221" ht="15">
      <c r="A282" s="530" t="s">
        <v>47</v>
      </c>
      <c r="B282" s="531" t="s">
        <v>1093</v>
      </c>
      <c r="C282" s="549" t="s">
        <v>1097</v>
      </c>
      <c r="D282" s="527">
        <v>208035</v>
      </c>
      <c r="E282" s="526">
        <v>10</v>
      </c>
      <c r="F282" s="771">
        <v>262</v>
      </c>
      <c r="G282" s="536">
        <v>292</v>
      </c>
      <c r="H282" s="459">
        <v>7</v>
      </c>
      <c r="I282" s="538">
        <v>7</v>
      </c>
      <c r="J282" s="232">
        <f t="shared" si="1156"/>
        <v>255</v>
      </c>
      <c r="K282" s="233">
        <f t="shared" si="1157"/>
        <v>285</v>
      </c>
      <c r="L282" s="539">
        <v>60</v>
      </c>
      <c r="M282" s="539">
        <v>60</v>
      </c>
      <c r="N282" s="232">
        <f t="shared" si="1307"/>
        <v>255</v>
      </c>
      <c r="O282" s="233">
        <f t="shared" si="1308"/>
        <v>285</v>
      </c>
      <c r="P282" s="232">
        <f t="shared" si="1309"/>
        <v>0</v>
      </c>
      <c r="Q282" s="233">
        <f t="shared" si="1310"/>
        <v>0</v>
      </c>
      <c r="R282" s="803">
        <v>31</v>
      </c>
      <c r="S282" s="799">
        <v>41</v>
      </c>
      <c r="T282" s="232">
        <f t="shared" si="1311"/>
        <v>0</v>
      </c>
      <c r="U282" s="233">
        <f t="shared" si="1312"/>
        <v>0</v>
      </c>
      <c r="V282" s="804">
        <v>13</v>
      </c>
      <c r="W282" s="799">
        <v>22</v>
      </c>
      <c r="X282" s="232">
        <f t="shared" si="1313"/>
        <v>0</v>
      </c>
      <c r="Y282" s="233">
        <f t="shared" si="1314"/>
        <v>0</v>
      </c>
      <c r="Z282" s="542"/>
      <c r="AA282" s="541"/>
      <c r="AB282" s="232">
        <f t="shared" si="1315"/>
        <v>0</v>
      </c>
      <c r="AC282" s="233">
        <f t="shared" si="1316"/>
        <v>0</v>
      </c>
      <c r="AD282" s="225">
        <f t="shared" si="1317"/>
        <v>44</v>
      </c>
      <c r="AE282" s="233">
        <f t="shared" si="1318"/>
        <v>63</v>
      </c>
      <c r="AF282" s="225">
        <f t="shared" si="1319"/>
        <v>0</v>
      </c>
      <c r="AG282" s="233">
        <f t="shared" si="1320"/>
        <v>0</v>
      </c>
      <c r="AH282" s="399">
        <v>2.4</v>
      </c>
      <c r="AI282" s="399">
        <v>2.37</v>
      </c>
      <c r="AJ282" s="232">
        <f t="shared" si="1321"/>
        <v>74.399999999999991</v>
      </c>
      <c r="AK282" s="233">
        <f t="shared" si="1322"/>
        <v>97.17</v>
      </c>
      <c r="AL282" s="399">
        <v>3.19</v>
      </c>
      <c r="AM282" s="399">
        <v>3.84</v>
      </c>
      <c r="AN282" s="232">
        <f t="shared" si="1323"/>
        <v>41.47</v>
      </c>
      <c r="AO282" s="233">
        <f t="shared" si="1324"/>
        <v>84.47999999999999</v>
      </c>
      <c r="AP282" s="543"/>
      <c r="AQ282" s="544"/>
      <c r="AR282" s="232">
        <f t="shared" si="1325"/>
        <v>0</v>
      </c>
      <c r="AS282" s="233">
        <f t="shared" si="1326"/>
        <v>0</v>
      </c>
      <c r="AT282" s="545">
        <f t="shared" si="1327"/>
        <v>2.6334090909090908</v>
      </c>
      <c r="AU282" s="546">
        <f t="shared" si="1328"/>
        <v>2.8833333333333329</v>
      </c>
      <c r="AV282" s="232">
        <f t="shared" si="1329"/>
        <v>115.86999999999999</v>
      </c>
      <c r="AW282" s="233">
        <f t="shared" si="1330"/>
        <v>181.64999999999998</v>
      </c>
      <c r="AX282" s="547"/>
      <c r="AY282" s="548"/>
      <c r="AZ282" s="232">
        <f t="shared" si="1331"/>
        <v>0</v>
      </c>
      <c r="BA282" s="233">
        <f t="shared" si="1332"/>
        <v>0</v>
      </c>
      <c r="BB282" s="542"/>
      <c r="BC282" s="548"/>
      <c r="BD282" s="232">
        <f t="shared" si="1333"/>
        <v>0</v>
      </c>
      <c r="BE282" s="233">
        <f t="shared" si="1334"/>
        <v>0</v>
      </c>
      <c r="BF282" s="540"/>
      <c r="BG282" s="536"/>
      <c r="BH282" s="232">
        <f t="shared" si="1335"/>
        <v>0</v>
      </c>
      <c r="BI282" s="233">
        <f t="shared" si="1336"/>
        <v>0</v>
      </c>
      <c r="BJ282" s="232">
        <f t="shared" si="1337"/>
        <v>0</v>
      </c>
      <c r="BK282" s="233">
        <f t="shared" si="1338"/>
        <v>0</v>
      </c>
      <c r="BL282" s="232">
        <f t="shared" si="1339"/>
        <v>0</v>
      </c>
      <c r="BM282" s="233">
        <f t="shared" si="1340"/>
        <v>0</v>
      </c>
      <c r="BN282" s="747">
        <v>74</v>
      </c>
      <c r="BO282" s="738">
        <v>76</v>
      </c>
      <c r="BP282" s="232">
        <f t="shared" si="1341"/>
        <v>0</v>
      </c>
      <c r="BQ282" s="233">
        <f t="shared" si="1342"/>
        <v>0</v>
      </c>
      <c r="BR282" s="804">
        <v>25</v>
      </c>
      <c r="BS282" s="799">
        <v>26</v>
      </c>
      <c r="BT282" s="232">
        <f t="shared" si="1343"/>
        <v>0</v>
      </c>
      <c r="BU282" s="233">
        <f t="shared" si="1344"/>
        <v>0</v>
      </c>
      <c r="BV282" s="542"/>
      <c r="BW282" s="799">
        <v>0</v>
      </c>
      <c r="BX282" s="232">
        <f t="shared" si="1345"/>
        <v>0</v>
      </c>
      <c r="BY282" s="233">
        <f t="shared" si="1346"/>
        <v>0</v>
      </c>
      <c r="BZ282" s="225">
        <f t="shared" si="1347"/>
        <v>99</v>
      </c>
      <c r="CA282" s="233">
        <f t="shared" si="1348"/>
        <v>102</v>
      </c>
      <c r="CB282" s="225">
        <f t="shared" si="1349"/>
        <v>0</v>
      </c>
      <c r="CC282" s="233">
        <f t="shared" si="1350"/>
        <v>0</v>
      </c>
      <c r="CD282" s="399">
        <v>4.1900000000000004</v>
      </c>
      <c r="CE282" s="399">
        <v>3.91</v>
      </c>
      <c r="CF282" s="232">
        <f t="shared" si="1351"/>
        <v>310.06</v>
      </c>
      <c r="CG282" s="233">
        <f t="shared" si="1352"/>
        <v>297.16000000000003</v>
      </c>
      <c r="CH282" s="399">
        <v>5.92</v>
      </c>
      <c r="CI282" s="399">
        <v>5.52</v>
      </c>
      <c r="CJ282" s="232">
        <f t="shared" si="1353"/>
        <v>148</v>
      </c>
      <c r="CK282" s="233">
        <f t="shared" si="1354"/>
        <v>143.51999999999998</v>
      </c>
      <c r="CL282" s="543"/>
      <c r="CM282" s="544"/>
      <c r="CN282" s="232">
        <f t="shared" si="1355"/>
        <v>0</v>
      </c>
      <c r="CO282" s="233">
        <f t="shared" si="1356"/>
        <v>0</v>
      </c>
      <c r="CP282" s="232">
        <f t="shared" si="1357"/>
        <v>4.6268686868686872</v>
      </c>
      <c r="CQ282" s="546">
        <f t="shared" si="1358"/>
        <v>4.320392156862745</v>
      </c>
      <c r="CR282" s="232">
        <f t="shared" si="1359"/>
        <v>458.06000000000006</v>
      </c>
      <c r="CS282" s="233">
        <f t="shared" si="1360"/>
        <v>440.68</v>
      </c>
      <c r="CT282" s="540"/>
      <c r="CU282" s="548"/>
      <c r="CV282" s="232">
        <f t="shared" si="1361"/>
        <v>0</v>
      </c>
      <c r="CW282" s="233">
        <f t="shared" si="1362"/>
        <v>0</v>
      </c>
      <c r="CX282" s="542"/>
      <c r="CY282" s="548"/>
      <c r="CZ282" s="232">
        <f t="shared" si="1363"/>
        <v>0</v>
      </c>
      <c r="DA282" s="233">
        <f t="shared" si="1364"/>
        <v>0</v>
      </c>
      <c r="DB282" s="540"/>
      <c r="DC282" s="548"/>
      <c r="DD282" s="232">
        <f t="shared" si="1365"/>
        <v>0</v>
      </c>
      <c r="DE282" s="233">
        <f t="shared" si="1366"/>
        <v>0</v>
      </c>
      <c r="DF282" s="232">
        <f t="shared" si="1367"/>
        <v>0</v>
      </c>
      <c r="DG282" s="233">
        <f t="shared" si="1368"/>
        <v>0</v>
      </c>
      <c r="DH282" s="232">
        <f t="shared" si="1369"/>
        <v>0</v>
      </c>
      <c r="DI282" s="233">
        <f t="shared" si="1370"/>
        <v>0</v>
      </c>
      <c r="DJ282" s="232">
        <f t="shared" si="1371"/>
        <v>143</v>
      </c>
      <c r="DK282" s="233">
        <f t="shared" si="1372"/>
        <v>165</v>
      </c>
      <c r="DL282" s="232">
        <f t="shared" si="1373"/>
        <v>0</v>
      </c>
      <c r="DM282" s="233">
        <f t="shared" si="1374"/>
        <v>0</v>
      </c>
      <c r="DN282" s="545">
        <f t="shared" si="1375"/>
        <v>4.013496503496504</v>
      </c>
      <c r="DO282" s="546">
        <f t="shared" si="1376"/>
        <v>3.7716969696969693</v>
      </c>
      <c r="DP282" s="232">
        <f t="shared" si="1377"/>
        <v>573.93000000000006</v>
      </c>
      <c r="DQ282" s="233">
        <f t="shared" si="1378"/>
        <v>622.32999999999993</v>
      </c>
      <c r="DR282" s="232">
        <f t="shared" si="1379"/>
        <v>0</v>
      </c>
      <c r="DS282" s="233">
        <f t="shared" si="1380"/>
        <v>0</v>
      </c>
      <c r="DT282" s="232">
        <f t="shared" si="1381"/>
        <v>0</v>
      </c>
      <c r="DU282" s="233">
        <f t="shared" si="1382"/>
        <v>0</v>
      </c>
      <c r="DV282" s="747">
        <v>28</v>
      </c>
      <c r="DW282" s="738">
        <v>27</v>
      </c>
      <c r="DX282" s="232">
        <f t="shared" si="1305"/>
        <v>0</v>
      </c>
      <c r="DY282" s="233">
        <f t="shared" si="1306"/>
        <v>0</v>
      </c>
      <c r="DZ282" s="804">
        <v>83</v>
      </c>
      <c r="EA282" s="799">
        <v>80</v>
      </c>
      <c r="EB282" s="232">
        <f t="shared" si="1383"/>
        <v>0</v>
      </c>
      <c r="EC282" s="233">
        <f t="shared" si="1384"/>
        <v>0</v>
      </c>
      <c r="ED282" s="542"/>
      <c r="EE282" s="541"/>
      <c r="EF282" s="232">
        <f t="shared" si="1385"/>
        <v>0</v>
      </c>
      <c r="EG282" s="233">
        <f t="shared" si="1386"/>
        <v>0</v>
      </c>
      <c r="EH282" s="225">
        <f t="shared" si="1387"/>
        <v>111</v>
      </c>
      <c r="EI282" s="233">
        <f t="shared" si="1388"/>
        <v>107</v>
      </c>
      <c r="EJ282" s="225">
        <f t="shared" si="1389"/>
        <v>0</v>
      </c>
      <c r="EK282" s="233">
        <f t="shared" si="1390"/>
        <v>0</v>
      </c>
      <c r="EL282" s="399">
        <v>2.71</v>
      </c>
      <c r="EM282" s="399">
        <v>3.09</v>
      </c>
      <c r="EN282" s="232">
        <f t="shared" si="1391"/>
        <v>75.88</v>
      </c>
      <c r="EO282" s="233">
        <f t="shared" si="1392"/>
        <v>83.429999999999993</v>
      </c>
      <c r="EP282" s="399">
        <v>2.95</v>
      </c>
      <c r="EQ282" s="399">
        <v>3.21</v>
      </c>
      <c r="ER282" s="232">
        <f t="shared" si="1393"/>
        <v>244.85000000000002</v>
      </c>
      <c r="ES282" s="233">
        <f t="shared" si="1394"/>
        <v>256.8</v>
      </c>
      <c r="ET282" s="543"/>
      <c r="EU282" s="544"/>
      <c r="EV282" s="232">
        <f t="shared" si="1395"/>
        <v>0</v>
      </c>
      <c r="EW282" s="233">
        <f t="shared" si="1396"/>
        <v>0</v>
      </c>
      <c r="EX282" s="545">
        <f t="shared" si="1397"/>
        <v>2.8894594594594598</v>
      </c>
      <c r="EY282" s="546">
        <f t="shared" si="1398"/>
        <v>3.1797196261682243</v>
      </c>
      <c r="EZ282" s="232">
        <f t="shared" si="1399"/>
        <v>320.73</v>
      </c>
      <c r="FA282" s="233">
        <f t="shared" si="1400"/>
        <v>340.23</v>
      </c>
      <c r="FB282" s="540"/>
      <c r="FC282" s="548"/>
      <c r="FD282" s="232">
        <f t="shared" si="1401"/>
        <v>0</v>
      </c>
      <c r="FE282" s="233">
        <f t="shared" si="1402"/>
        <v>0</v>
      </c>
      <c r="FF282" s="542"/>
      <c r="FG282" s="548"/>
      <c r="FH282" s="232">
        <f t="shared" si="1403"/>
        <v>0</v>
      </c>
      <c r="FI282" s="233">
        <f t="shared" si="1404"/>
        <v>0</v>
      </c>
      <c r="FJ282" s="540"/>
      <c r="FK282" s="548"/>
      <c r="FL282" s="232">
        <f t="shared" si="1405"/>
        <v>0</v>
      </c>
      <c r="FM282" s="233">
        <f t="shared" si="1406"/>
        <v>0</v>
      </c>
      <c r="FN282" s="232">
        <f t="shared" si="1407"/>
        <v>0</v>
      </c>
      <c r="FO282" s="233">
        <f t="shared" si="1408"/>
        <v>0</v>
      </c>
      <c r="FP282" s="232">
        <f t="shared" si="1409"/>
        <v>0</v>
      </c>
      <c r="FQ282" s="233">
        <f t="shared" si="1410"/>
        <v>0</v>
      </c>
      <c r="FR282" s="761">
        <v>1</v>
      </c>
      <c r="FS282" s="802">
        <v>13</v>
      </c>
      <c r="FT282" s="232">
        <f t="shared" si="1411"/>
        <v>0</v>
      </c>
      <c r="FU282" s="233">
        <f t="shared" si="1412"/>
        <v>0</v>
      </c>
      <c r="FV282" s="537"/>
      <c r="FW282" s="536"/>
      <c r="FX282" s="232">
        <f t="shared" si="1413"/>
        <v>0</v>
      </c>
      <c r="FY282" s="233">
        <f t="shared" si="1414"/>
        <v>0</v>
      </c>
      <c r="FZ282" s="537"/>
      <c r="GA282" s="536"/>
      <c r="GB282" s="232">
        <f t="shared" si="1415"/>
        <v>0</v>
      </c>
      <c r="GC282" s="233">
        <f t="shared" si="1416"/>
        <v>0</v>
      </c>
      <c r="GD282" s="249">
        <f t="shared" si="1417"/>
        <v>133</v>
      </c>
      <c r="GE282" s="233">
        <f t="shared" si="1418"/>
        <v>144</v>
      </c>
      <c r="GF282" s="232">
        <f t="shared" si="1419"/>
        <v>0</v>
      </c>
      <c r="GG282" s="233">
        <f t="shared" si="1420"/>
        <v>0</v>
      </c>
      <c r="GH282" s="232">
        <f t="shared" si="1421"/>
        <v>460.34</v>
      </c>
      <c r="GI282" s="233">
        <f t="shared" si="1422"/>
        <v>477.76000000000005</v>
      </c>
      <c r="GJ282" s="232" t="str">
        <f t="shared" si="1423"/>
        <v/>
      </c>
      <c r="GK282" s="233" t="str">
        <f t="shared" si="1424"/>
        <v/>
      </c>
      <c r="GL282" s="249">
        <f t="shared" si="1425"/>
        <v>121</v>
      </c>
      <c r="GM282" s="233">
        <f t="shared" si="1426"/>
        <v>128</v>
      </c>
      <c r="GN282" s="232">
        <f t="shared" si="1427"/>
        <v>0</v>
      </c>
      <c r="GO282" s="233">
        <f t="shared" si="1428"/>
        <v>0</v>
      </c>
      <c r="GP282" s="232">
        <f t="shared" si="1429"/>
        <v>434.32000000000005</v>
      </c>
      <c r="GQ282" s="233">
        <f t="shared" si="1430"/>
        <v>484.79999999999995</v>
      </c>
      <c r="GR282" s="232">
        <f t="shared" si="1431"/>
        <v>0</v>
      </c>
      <c r="GS282" s="233">
        <f t="shared" si="1432"/>
        <v>0</v>
      </c>
      <c r="GT282" s="249">
        <f t="shared" si="1433"/>
        <v>254</v>
      </c>
      <c r="GU282" s="233">
        <f t="shared" si="1434"/>
        <v>272</v>
      </c>
      <c r="GV282" s="232">
        <f t="shared" si="1435"/>
        <v>0</v>
      </c>
      <c r="GW282" s="233">
        <f t="shared" si="1436"/>
        <v>0</v>
      </c>
      <c r="GX282" s="232">
        <f t="shared" si="1437"/>
        <v>894.66000000000008</v>
      </c>
      <c r="GY282" s="233">
        <f t="shared" si="1438"/>
        <v>962.56</v>
      </c>
      <c r="GZ282" s="232" t="str">
        <f t="shared" si="1439"/>
        <v/>
      </c>
      <c r="HA282" s="233" t="str">
        <f t="shared" si="1440"/>
        <v/>
      </c>
      <c r="HB282" s="249">
        <f t="shared" si="1441"/>
        <v>0</v>
      </c>
      <c r="HC282" s="233">
        <f t="shared" si="1442"/>
        <v>0</v>
      </c>
      <c r="HD282" s="232">
        <f t="shared" si="1443"/>
        <v>0</v>
      </c>
      <c r="HE282" s="233">
        <f t="shared" si="1444"/>
        <v>0</v>
      </c>
      <c r="HF282" s="232" t="str">
        <f t="shared" si="1445"/>
        <v/>
      </c>
      <c r="HG282" s="233" t="str">
        <f t="shared" si="1446"/>
        <v/>
      </c>
      <c r="HH282" s="232" t="str">
        <f t="shared" si="1447"/>
        <v/>
      </c>
      <c r="HI282" s="233" t="str">
        <f t="shared" si="1448"/>
        <v/>
      </c>
      <c r="HJ282" s="249">
        <f t="shared" si="1449"/>
        <v>894.66000000000008</v>
      </c>
      <c r="HK282" s="233">
        <f t="shared" si="1450"/>
        <v>962.56</v>
      </c>
      <c r="HL282" s="232" t="str">
        <f t="shared" si="1451"/>
        <v/>
      </c>
      <c r="HM282" s="232" t="str">
        <f t="shared" si="1452"/>
        <v/>
      </c>
    </row>
    <row r="283" spans="1:221" ht="15">
      <c r="A283" s="669" t="s">
        <v>109</v>
      </c>
      <c r="B283" s="670"/>
      <c r="C283" s="653"/>
      <c r="D283" s="671"/>
      <c r="E283" s="672"/>
      <c r="F283" s="798"/>
      <c r="G283" s="798"/>
      <c r="H283" s="798"/>
      <c r="I283" s="798"/>
      <c r="J283" s="798"/>
      <c r="K283" s="798"/>
      <c r="L283" s="798"/>
      <c r="M283" s="798"/>
      <c r="N283" s="798"/>
      <c r="O283" s="798"/>
      <c r="P283" s="798"/>
      <c r="Q283" s="798"/>
      <c r="R283" s="798"/>
      <c r="S283" s="798"/>
      <c r="T283" s="798"/>
      <c r="U283" s="798"/>
      <c r="V283" s="798"/>
      <c r="W283" s="798"/>
      <c r="X283" s="798"/>
      <c r="Y283" s="798"/>
      <c r="Z283" s="798"/>
      <c r="AA283" s="798"/>
      <c r="AB283" s="798"/>
      <c r="AC283" s="798"/>
      <c r="AD283" s="798"/>
      <c r="AE283" s="798"/>
      <c r="AF283" s="798"/>
      <c r="AG283" s="798"/>
      <c r="AH283" s="798"/>
      <c r="AI283" s="798"/>
      <c r="AJ283" s="798"/>
      <c r="AK283" s="798"/>
      <c r="AL283" s="798"/>
      <c r="AM283" s="798"/>
      <c r="AN283" s="798"/>
      <c r="AO283" s="798"/>
      <c r="AP283" s="798"/>
      <c r="AQ283" s="798"/>
      <c r="AR283" s="798"/>
      <c r="AS283" s="798"/>
      <c r="AT283" s="798"/>
      <c r="AU283" s="798"/>
      <c r="AV283" s="798"/>
      <c r="AW283" s="798"/>
      <c r="AX283" s="798"/>
      <c r="AY283" s="798"/>
      <c r="AZ283" s="798"/>
      <c r="BA283" s="798"/>
      <c r="BB283" s="798"/>
      <c r="BC283" s="798"/>
      <c r="BD283" s="798"/>
      <c r="BE283" s="798"/>
      <c r="BF283" s="798"/>
      <c r="BG283" s="798"/>
      <c r="BH283" s="798"/>
      <c r="BI283" s="798"/>
      <c r="BJ283" s="798"/>
      <c r="BK283" s="798"/>
      <c r="BL283" s="798"/>
      <c r="BM283" s="798"/>
      <c r="BN283" s="798"/>
      <c r="BO283" s="798"/>
      <c r="BP283" s="798"/>
      <c r="BQ283" s="798"/>
      <c r="BR283" s="798"/>
      <c r="BS283" s="798"/>
      <c r="BT283" s="798"/>
      <c r="BU283" s="798"/>
      <c r="BV283" s="798"/>
      <c r="BW283" s="798"/>
      <c r="BX283" s="798"/>
      <c r="BY283" s="798"/>
      <c r="BZ283" s="798"/>
      <c r="CA283" s="798"/>
      <c r="CB283" s="798"/>
      <c r="CC283" s="798"/>
      <c r="CD283" s="798"/>
      <c r="CE283" s="798"/>
      <c r="CF283" s="798"/>
      <c r="CG283" s="798"/>
      <c r="CH283" s="798"/>
      <c r="CI283" s="798"/>
      <c r="CJ283" s="798"/>
      <c r="CK283" s="798"/>
      <c r="CL283" s="798"/>
      <c r="CM283" s="798"/>
      <c r="CN283" s="798"/>
      <c r="CO283" s="798"/>
      <c r="CP283" s="798"/>
      <c r="CQ283" s="798"/>
      <c r="CR283" s="798"/>
      <c r="CS283" s="798"/>
      <c r="CT283" s="798"/>
      <c r="CU283" s="798"/>
      <c r="CV283" s="798"/>
      <c r="CW283" s="798"/>
      <c r="CX283" s="798"/>
      <c r="CY283" s="798"/>
      <c r="CZ283" s="798"/>
      <c r="DA283" s="798"/>
      <c r="DB283" s="798"/>
      <c r="DC283" s="798"/>
      <c r="DD283" s="798"/>
      <c r="DE283" s="798"/>
      <c r="DF283" s="798"/>
      <c r="DG283" s="798"/>
      <c r="DH283" s="798"/>
      <c r="DI283" s="798"/>
      <c r="DJ283" s="798"/>
      <c r="DK283" s="798"/>
      <c r="DL283" s="798"/>
      <c r="DM283" s="798"/>
      <c r="DN283" s="798"/>
      <c r="DO283" s="798"/>
      <c r="DP283" s="798"/>
      <c r="DQ283" s="798"/>
      <c r="DR283" s="798"/>
      <c r="DS283" s="798"/>
      <c r="DT283" s="798"/>
      <c r="DU283" s="798"/>
      <c r="DV283" s="798"/>
      <c r="DW283" s="798"/>
      <c r="DX283" s="798"/>
      <c r="DY283" s="798"/>
      <c r="DZ283" s="798"/>
      <c r="EA283" s="798"/>
      <c r="EB283" s="798"/>
      <c r="EC283" s="798"/>
      <c r="ED283" s="798"/>
      <c r="EE283" s="798"/>
      <c r="EF283" s="798"/>
      <c r="EG283" s="798"/>
      <c r="EH283" s="798"/>
      <c r="EI283" s="798"/>
      <c r="EJ283" s="798"/>
      <c r="EK283" s="798"/>
      <c r="EL283" s="798"/>
      <c r="EM283" s="798"/>
      <c r="EN283" s="798"/>
      <c r="EO283" s="798"/>
      <c r="EP283" s="798"/>
      <c r="EQ283" s="798"/>
      <c r="ER283" s="798"/>
      <c r="ES283" s="798"/>
      <c r="ET283" s="798"/>
      <c r="EU283" s="798"/>
      <c r="EV283" s="798"/>
      <c r="EW283" s="798"/>
      <c r="EX283" s="798"/>
      <c r="EY283" s="798"/>
      <c r="EZ283" s="798"/>
      <c r="FA283" s="798"/>
      <c r="FB283" s="798"/>
      <c r="FC283" s="798"/>
      <c r="FD283" s="798"/>
      <c r="FE283" s="798"/>
      <c r="FF283" s="798"/>
      <c r="FG283" s="798"/>
      <c r="FH283" s="798"/>
      <c r="FI283" s="798"/>
      <c r="FJ283" s="798"/>
      <c r="FK283" s="798"/>
      <c r="FL283" s="798"/>
      <c r="FM283" s="798"/>
      <c r="FN283" s="798"/>
      <c r="FO283" s="798"/>
      <c r="FP283" s="798"/>
      <c r="FQ283" s="798"/>
      <c r="FR283" s="798"/>
      <c r="FS283" s="798"/>
      <c r="FT283" s="798"/>
      <c r="FU283" s="798"/>
      <c r="FV283" s="798"/>
      <c r="FW283" s="798"/>
      <c r="FX283" s="798"/>
      <c r="FY283" s="798"/>
      <c r="FZ283" s="798"/>
      <c r="GA283" s="798"/>
      <c r="GB283" s="798"/>
      <c r="GC283" s="798"/>
      <c r="GD283" s="798"/>
      <c r="GE283" s="798"/>
      <c r="GF283" s="798"/>
      <c r="GG283" s="798"/>
      <c r="GH283" s="798"/>
      <c r="GI283" s="798"/>
      <c r="GJ283" s="798"/>
      <c r="GK283" s="798"/>
      <c r="GL283" s="798"/>
      <c r="GM283" s="798"/>
      <c r="GN283" s="798"/>
      <c r="GO283" s="798"/>
      <c r="GP283" s="798"/>
      <c r="GQ283" s="798"/>
      <c r="GR283" s="798"/>
      <c r="GS283" s="798"/>
      <c r="GT283" s="798"/>
      <c r="GU283" s="798"/>
      <c r="GV283" s="798"/>
      <c r="GW283" s="798"/>
      <c r="GX283" s="798"/>
      <c r="GY283" s="798"/>
      <c r="GZ283" s="798"/>
      <c r="HA283" s="798"/>
      <c r="HB283" s="798"/>
      <c r="HC283" s="798"/>
      <c r="HD283" s="798"/>
      <c r="HE283" s="798"/>
      <c r="HF283" s="798"/>
      <c r="HG283" s="798"/>
      <c r="HH283" s="798"/>
      <c r="HI283" s="798"/>
      <c r="HJ283" s="798"/>
      <c r="HK283" s="798"/>
      <c r="HL283" s="798"/>
      <c r="HM283" s="798"/>
    </row>
    <row r="284" spans="1:221" ht="15">
      <c r="A284" s="451" t="s">
        <v>46</v>
      </c>
      <c r="B284" s="452" t="s">
        <v>915</v>
      </c>
      <c r="C284" s="453"/>
      <c r="D284" s="454">
        <v>220862</v>
      </c>
      <c r="E284" s="455">
        <v>1</v>
      </c>
      <c r="F284" s="332">
        <v>2518</v>
      </c>
      <c r="G284" s="744">
        <v>2657</v>
      </c>
      <c r="H284" s="254"/>
      <c r="I284" s="255"/>
      <c r="J284" s="232">
        <f t="shared" si="1156"/>
        <v>2518</v>
      </c>
      <c r="K284" s="233">
        <f t="shared" ref="K284:K315" si="1453">G284-I284</f>
        <v>2657</v>
      </c>
      <c r="L284" s="333"/>
      <c r="M284" s="253"/>
      <c r="N284" s="232">
        <f t="shared" ref="N284:N332" si="1454">+R284+V284+Z284+BN284+BR284+BV284+DV284+DZ284+ED284+FR284</f>
        <v>2518</v>
      </c>
      <c r="O284" s="233">
        <f t="shared" si="1158"/>
        <v>2657</v>
      </c>
      <c r="P284" s="232">
        <f t="shared" ref="P284:P315" si="1455">+T284+X284+AB284+BP284+BT284+BX284+DX284+EB284+EF284+FT284</f>
        <v>0</v>
      </c>
      <c r="Q284" s="233">
        <f t="shared" ref="Q284:Q315" si="1456">+U284+Y284+AC284+BQ284+BU284+BY284+DY284+EC284+EG284+FU284</f>
        <v>0</v>
      </c>
      <c r="R284" s="459">
        <v>143</v>
      </c>
      <c r="S284" s="746">
        <v>41</v>
      </c>
      <c r="T284" s="232">
        <f t="shared" ref="T284:T315" si="1457">IF(AX284&gt;0,R284,)</f>
        <v>0</v>
      </c>
      <c r="U284" s="233">
        <f t="shared" ref="U284:U315" si="1458">IF(AY284&gt;0,S284,)</f>
        <v>0</v>
      </c>
      <c r="V284" s="747">
        <v>20</v>
      </c>
      <c r="W284" s="738">
        <v>2</v>
      </c>
      <c r="X284" s="232">
        <f t="shared" ref="X284:X315" si="1459">IF(BB284&gt;0,V284,)</f>
        <v>0</v>
      </c>
      <c r="Y284" s="233">
        <f t="shared" ref="Y284:Y315" si="1460">IF(BC284&gt;0,W284,)</f>
        <v>0</v>
      </c>
      <c r="Z284" s="257">
        <v>0</v>
      </c>
      <c r="AA284" s="256"/>
      <c r="AB284" s="232">
        <f t="shared" ref="AB284:AB315" si="1461">IF(BF284&gt;0,Z284,)</f>
        <v>0</v>
      </c>
      <c r="AC284" s="233">
        <f t="shared" ref="AC284:AC315" si="1462">IF(BG284&gt;0,AA284,)</f>
        <v>0</v>
      </c>
      <c r="AD284" s="225">
        <f t="shared" ref="AD284:AD315" si="1463">R284+V284+Z284</f>
        <v>163</v>
      </c>
      <c r="AE284" s="233">
        <f t="shared" ref="AE284:AE315" si="1464">S284+W284+AA284</f>
        <v>43</v>
      </c>
      <c r="AF284" s="225">
        <f t="shared" ref="AF284:AF315" si="1465">IF(BJ284&gt;0,AD284,)</f>
        <v>0</v>
      </c>
      <c r="AG284" s="233">
        <f t="shared" ref="AG284:AG315" si="1466">IF(BK284&gt;0,AE284,)</f>
        <v>0</v>
      </c>
      <c r="AH284" s="400">
        <v>4.5999999999999996</v>
      </c>
      <c r="AI284" s="748">
        <v>3.927</v>
      </c>
      <c r="AJ284" s="232">
        <f t="shared" ref="AJ284:AJ315" si="1467">IF(R284&gt;0,(R284*AH284),)</f>
        <v>657.8</v>
      </c>
      <c r="AK284" s="233">
        <f t="shared" ref="AK284:AK315" si="1468">IF(S284&gt;0,(S284*AI284),)</f>
        <v>161.00700000000001</v>
      </c>
      <c r="AL284" s="336">
        <v>4.5</v>
      </c>
      <c r="AM284" s="744">
        <v>3.6669999999999998</v>
      </c>
      <c r="AN284" s="232">
        <f t="shared" ref="AN284:AN315" si="1469">IF(V284&gt;0,(V284*AL284),)</f>
        <v>90</v>
      </c>
      <c r="AO284" s="233">
        <f t="shared" ref="AO284:AO315" si="1470">IF(W284&gt;0,(W284*AM284),)</f>
        <v>7.3339999999999996</v>
      </c>
      <c r="AP284" s="336"/>
      <c r="AQ284" s="286"/>
      <c r="AR284" s="232">
        <f t="shared" ref="AR284:AR315" si="1471">IF(Z284&gt;0,(Z284*AP284),)</f>
        <v>0</v>
      </c>
      <c r="AS284" s="233">
        <f t="shared" ref="AS284:AS315" si="1472">IF(AA284&gt;0,(AA284*AQ284),)</f>
        <v>0</v>
      </c>
      <c r="AT284" s="545">
        <f t="shared" ref="AT284:AT315" si="1473">IF(AD284&gt;0,((AJ284+AN284+AR284)/AD284),)</f>
        <v>4.587730061349693</v>
      </c>
      <c r="AU284" s="546">
        <f t="shared" ref="AU284:AU315" si="1474">IF(AE284&gt;0,((AK284+AO284+AS284)/AE284),)</f>
        <v>3.9149069767441862</v>
      </c>
      <c r="AV284" s="232">
        <f t="shared" ref="AV284:AV315" si="1475">IF(AD284&gt;0,(AD284*AT284),)</f>
        <v>747.8</v>
      </c>
      <c r="AW284" s="233">
        <f t="shared" ref="AW284:AW315" si="1476">IF(AE284&gt;0,(AE284*AU284),)</f>
        <v>168.34100000000001</v>
      </c>
      <c r="AX284" s="257"/>
      <c r="AY284" s="253"/>
      <c r="AZ284" s="232">
        <f t="shared" ref="AZ284:AZ315" si="1477">IF(T284&gt;0,(T284*AX284),)</f>
        <v>0</v>
      </c>
      <c r="BA284" s="233">
        <f t="shared" ref="BA284:BA315" si="1478">IF(U284&gt;0,(U284*AY284),)</f>
        <v>0</v>
      </c>
      <c r="BB284" s="257"/>
      <c r="BC284" s="253"/>
      <c r="BD284" s="232">
        <f t="shared" ref="BD284:BD315" si="1479">IF(X284&gt;0,(X284*BB284),)</f>
        <v>0</v>
      </c>
      <c r="BE284" s="233">
        <f t="shared" ref="BE284:BE315" si="1480">IF(Y284&gt;0,(Y284*BC284),)</f>
        <v>0</v>
      </c>
      <c r="BF284" s="254"/>
      <c r="BG284" s="253"/>
      <c r="BH284" s="232">
        <f t="shared" ref="BH284:BH315" si="1481">IF(AB284&gt;0,(AB284*BF284),)</f>
        <v>0</v>
      </c>
      <c r="BI284" s="233">
        <f t="shared" ref="BI284:BI315" si="1482">IF(AC284&gt;0,(AC284*BG284),)</f>
        <v>0</v>
      </c>
      <c r="BJ284" s="232">
        <f t="shared" ref="BJ284:BJ315" si="1483">IF((AZ284+BD284+BH284)&gt;0,((AZ284+BD284+BH284)/AD284),)</f>
        <v>0</v>
      </c>
      <c r="BK284" s="233">
        <f t="shared" ref="BK284:BK315" si="1484">IF((BA284+BE284+BI284)&gt;0,((BA284+BE284+BI284)/AE284),)</f>
        <v>0</v>
      </c>
      <c r="BL284" s="232">
        <f t="shared" ref="BL284:BL315" si="1485">IF(AF284&gt;0,(AD284*BJ284),)</f>
        <v>0</v>
      </c>
      <c r="BM284" s="233">
        <f t="shared" ref="BM284:BM315" si="1486">IF(AG284&gt;0,(AE284*BK284),)</f>
        <v>0</v>
      </c>
      <c r="BN284" s="257">
        <v>1002</v>
      </c>
      <c r="BO284" s="757">
        <v>1073</v>
      </c>
      <c r="BP284" s="232">
        <f t="shared" ref="BP284:BP315" si="1487">IF(CT284&gt;0,BN284,)</f>
        <v>0</v>
      </c>
      <c r="BQ284" s="233">
        <f t="shared" ref="BQ284:BQ315" si="1488">IF(CU284&gt;0,BO284,)</f>
        <v>0</v>
      </c>
      <c r="BR284" s="257">
        <v>38</v>
      </c>
      <c r="BS284" s="738">
        <v>44</v>
      </c>
      <c r="BT284" s="232">
        <f t="shared" ref="BT284:BT315" si="1489">IF(CX284&gt;0,BR284,)</f>
        <v>0</v>
      </c>
      <c r="BU284" s="233">
        <f t="shared" ref="BU284:BU315" si="1490">IF(CY284&gt;0,BS284,)</f>
        <v>0</v>
      </c>
      <c r="BV284" s="257"/>
      <c r="BW284" s="256"/>
      <c r="BX284" s="232">
        <f t="shared" ref="BX284:BX315" si="1491">IF(DB284&gt;0,BV284,)</f>
        <v>0</v>
      </c>
      <c r="BY284" s="233">
        <f t="shared" ref="BY284:BY315" si="1492">IF(DC284&gt;0,BW284,)</f>
        <v>0</v>
      </c>
      <c r="BZ284" s="225">
        <f t="shared" ref="BZ284:BZ315" si="1493">BN284+BR284+BV284</f>
        <v>1040</v>
      </c>
      <c r="CA284" s="233">
        <f t="shared" ref="CA284:CA315" si="1494">BO284+BS284+BW284</f>
        <v>1117</v>
      </c>
      <c r="CB284" s="225">
        <f t="shared" ref="CB284:CB315" si="1495">IF(DF284&gt;0,BZ284,)</f>
        <v>0</v>
      </c>
      <c r="CC284" s="233">
        <f t="shared" ref="CC284:CC315" si="1496">IF(DG284&gt;0,CA284,)</f>
        <v>0</v>
      </c>
      <c r="CD284" s="336">
        <v>5.24</v>
      </c>
      <c r="CE284" s="760">
        <v>5.0259999999999998</v>
      </c>
      <c r="CF284" s="232">
        <f t="shared" ref="CF284:CF315" si="1497">IF(BN284&gt;0,(BN284*CD284),)</f>
        <v>5250.4800000000005</v>
      </c>
      <c r="CG284" s="233">
        <f t="shared" ref="CG284:CG315" si="1498">IF(BO284&gt;0,(BO284*CE284),)</f>
        <v>5392.8980000000001</v>
      </c>
      <c r="CH284" s="400">
        <v>5.87</v>
      </c>
      <c r="CI284" s="748">
        <v>6.4390000000000001</v>
      </c>
      <c r="CJ284" s="232">
        <f t="shared" ref="CJ284:CJ315" si="1499">IF(BR284&gt;0,(BR284*CH284),)</f>
        <v>223.06</v>
      </c>
      <c r="CK284" s="233">
        <f t="shared" ref="CK284:CK315" si="1500">IF(BS284&gt;0,(BS284*CI284),)</f>
        <v>283.31600000000003</v>
      </c>
      <c r="CL284" s="336"/>
      <c r="CM284" s="286"/>
      <c r="CN284" s="232">
        <f t="shared" ref="CN284:CN315" si="1501">IF(BV284&gt;0,(BV284*CL284),)</f>
        <v>0</v>
      </c>
      <c r="CO284" s="233">
        <f t="shared" ref="CO284:CO315" si="1502">IF(BW284&gt;0,(BW284*CM284),)</f>
        <v>0</v>
      </c>
      <c r="CP284" s="232">
        <f t="shared" ref="CP284:CP315" si="1503">IF(BZ284&gt;0,((CF284+CJ284+CN284)/BZ284),)</f>
        <v>5.2630192307692312</v>
      </c>
      <c r="CQ284" s="546">
        <f t="shared" ref="CQ284:CQ315" si="1504">IF(CA284&gt;0,((CG284+CK284+CO284)/CA284),)</f>
        <v>5.0816598030438671</v>
      </c>
      <c r="CR284" s="232">
        <f t="shared" ref="CR284:CR315" si="1505">IF(BZ284&gt;0,(BZ284*CP284),)</f>
        <v>5473.5400000000009</v>
      </c>
      <c r="CS284" s="233">
        <f t="shared" ref="CS284:CS315" si="1506">IF(CA284&gt;0,(CA284*CQ284),)</f>
        <v>5676.2139999999999</v>
      </c>
      <c r="CT284" s="257"/>
      <c r="CU284" s="253"/>
      <c r="CV284" s="232">
        <f t="shared" ref="CV284:CV315" si="1507">IF(BP284&gt;0,(BP284*CT284),)</f>
        <v>0</v>
      </c>
      <c r="CW284" s="233">
        <f t="shared" ref="CW284:CW315" si="1508">IF(BQ284&gt;0,(BQ284*CU284),)</f>
        <v>0</v>
      </c>
      <c r="CX284" s="257"/>
      <c r="CY284" s="253"/>
      <c r="CZ284" s="232">
        <f t="shared" ref="CZ284:CZ315" si="1509">IF(BT284&gt;0,(BT284*CX284),)</f>
        <v>0</v>
      </c>
      <c r="DA284" s="233">
        <f t="shared" ref="DA284:DA315" si="1510">IF(BU284&gt;0,(BU284*CY284),)</f>
        <v>0</v>
      </c>
      <c r="DB284" s="254"/>
      <c r="DC284" s="253"/>
      <c r="DD284" s="232">
        <f t="shared" ref="DD284:DD315" si="1511">IF(BX284&gt;0,(BX284*DB284),)</f>
        <v>0</v>
      </c>
      <c r="DE284" s="233">
        <f t="shared" ref="DE284:DE315" si="1512">IF(BY284&gt;0,(BY284*DC284),)</f>
        <v>0</v>
      </c>
      <c r="DF284" s="232">
        <f t="shared" ref="DF284:DF315" si="1513">IF((CV284+CZ284+DD284)&gt;0,((CV284+CZ284+DD284)/BZ284),)</f>
        <v>0</v>
      </c>
      <c r="DG284" s="233">
        <f t="shared" ref="DG284:DG315" si="1514">IF((CW284+DA284+DE284)&gt;0,((CW284+DA284+DE284)/CA284),)</f>
        <v>0</v>
      </c>
      <c r="DH284" s="232">
        <f t="shared" ref="DH284:DH315" si="1515">IF(CB284&gt;0,(BZ284*DF284),)</f>
        <v>0</v>
      </c>
      <c r="DI284" s="233">
        <f t="shared" ref="DI284:DI315" si="1516">IF(CC284&gt;0,(CA284*DG284),)</f>
        <v>0</v>
      </c>
      <c r="DJ284" s="232">
        <f t="shared" ref="DJ284:DJ315" si="1517">AD284+BZ284</f>
        <v>1203</v>
      </c>
      <c r="DK284" s="233">
        <f t="shared" ref="DK284:DK315" si="1518">AE284+CA284</f>
        <v>1160</v>
      </c>
      <c r="DL284" s="232">
        <f t="shared" ref="DL284:DL315" si="1519">AF284+CB284</f>
        <v>0</v>
      </c>
      <c r="DM284" s="233">
        <f t="shared" ref="DM284:DM315" si="1520">AG284+CC284</f>
        <v>0</v>
      </c>
      <c r="DN284" s="545">
        <f t="shared" ref="DN284:DN315" si="1521">IF(DJ284&gt;0,((AD284*AT284)+(BZ284*CP284))/DJ284,)</f>
        <v>5.1715211970074826</v>
      </c>
      <c r="DO284" s="546">
        <f t="shared" ref="DO284:DO315" si="1522">IF(DK284&gt;0,((AE284*AU284)+(CA284*CQ284))/DK284,)</f>
        <v>5.0384094827586212</v>
      </c>
      <c r="DP284" s="232">
        <f t="shared" ref="DP284:DP315" si="1523">IF(DJ284&gt;0,(DJ284*DN284),)</f>
        <v>6221.340000000002</v>
      </c>
      <c r="DQ284" s="233">
        <f t="shared" ref="DQ284:DQ315" si="1524">IF(DK284&gt;0,(DK284*DO284),)</f>
        <v>5844.5550000000003</v>
      </c>
      <c r="DR284" s="232">
        <f t="shared" ref="DR284:DR315" si="1525">IF(DL284&gt;0,((AF284*BJ284)+(CB284*DF284))/DL284,)</f>
        <v>0</v>
      </c>
      <c r="DS284" s="233">
        <f t="shared" ref="DS284:DS315" si="1526">IF(DM284&gt;0,((AG284*BK284)+(CC284*DG284))/DM284,)</f>
        <v>0</v>
      </c>
      <c r="DT284" s="232">
        <f t="shared" ref="DT284:DT315" si="1527">IF(DL284&gt;0,(DL284*DR284),)</f>
        <v>0</v>
      </c>
      <c r="DU284" s="233">
        <f t="shared" ref="DU284:DU315" si="1528">IF(DM284&gt;0,(DM284*DS284),)</f>
        <v>0</v>
      </c>
      <c r="DV284" s="257">
        <v>897</v>
      </c>
      <c r="DW284" s="738">
        <v>543</v>
      </c>
      <c r="DX284" s="232">
        <f t="shared" ref="DX284:DX315" si="1529">IF(FB284&gt;0,DV284,)</f>
        <v>0</v>
      </c>
      <c r="DY284" s="233">
        <f t="shared" ref="DY284:DY315" si="1530">IF(FC284&gt;0,DW284,)</f>
        <v>0</v>
      </c>
      <c r="DZ284" s="257">
        <v>418</v>
      </c>
      <c r="EA284" s="738">
        <v>206</v>
      </c>
      <c r="EB284" s="232">
        <f t="shared" ref="EB284:EB315" si="1531">IF(FF284&gt;0,DZ284,)</f>
        <v>0</v>
      </c>
      <c r="EC284" s="233">
        <f t="shared" ref="EC284:EC315" si="1532">IF(FG284&gt;0,EA284,)</f>
        <v>0</v>
      </c>
      <c r="ED284" s="257">
        <v>0</v>
      </c>
      <c r="EE284" s="256"/>
      <c r="EF284" s="232">
        <f t="shared" ref="EF284:EF315" si="1533">IF(FJ284&gt;0,ED284,)</f>
        <v>0</v>
      </c>
      <c r="EG284" s="233">
        <f t="shared" ref="EG284:EG315" si="1534">IF(FK284&gt;0,EE284,)</f>
        <v>0</v>
      </c>
      <c r="EH284" s="225">
        <f t="shared" ref="EH284:EH315" si="1535">DV284+DZ284+ED284</f>
        <v>1315</v>
      </c>
      <c r="EI284" s="233">
        <f t="shared" ref="EI284:EI315" si="1536">DW284+EA284+EE284</f>
        <v>749</v>
      </c>
      <c r="EJ284" s="225">
        <f t="shared" ref="EJ284:EJ315" si="1537">IF(FN284&gt;0,EH284,)</f>
        <v>0</v>
      </c>
      <c r="EK284" s="233">
        <f t="shared" ref="EK284:EK315" si="1538">IF(FO284&gt;0,EI284,)</f>
        <v>0</v>
      </c>
      <c r="EL284" s="336">
        <v>3.4</v>
      </c>
      <c r="EM284" s="755">
        <v>6.1539999999999999</v>
      </c>
      <c r="EN284" s="232">
        <f t="shared" ref="EN284:EN315" si="1539">IF(DV284&gt;0,(DV284*EL284),)</f>
        <v>3049.7999999999997</v>
      </c>
      <c r="EO284" s="233">
        <f t="shared" ref="EO284:EO315" si="1540">IF(DW284&gt;0,(DW284*EM284),)</f>
        <v>3341.6219999999998</v>
      </c>
      <c r="EP284" s="336">
        <v>3.59</v>
      </c>
      <c r="EQ284" s="755">
        <v>7.9130000000000003</v>
      </c>
      <c r="ER284" s="232">
        <f t="shared" ref="ER284:ER315" si="1541">IF(DZ284&gt;0,(DZ284*EP284),)</f>
        <v>1500.62</v>
      </c>
      <c r="ES284" s="233">
        <f t="shared" ref="ES284:ES315" si="1542">IF(EA284&gt;0,(EA284*EQ284),)</f>
        <v>1630.078</v>
      </c>
      <c r="ET284" s="336"/>
      <c r="EU284" s="286"/>
      <c r="EV284" s="232">
        <f t="shared" ref="EV284:EV315" si="1543">IF(ED284&gt;0,(ED284*ET284),)</f>
        <v>0</v>
      </c>
      <c r="EW284" s="233">
        <f t="shared" ref="EW284:EW315" si="1544">IF(EE284&gt;0,(EE284*EU284),)</f>
        <v>0</v>
      </c>
      <c r="EX284" s="545">
        <f t="shared" ref="EX284:EX315" si="1545">IF(EH284&gt;0,((EN284+ER284+EV284)/EH284),)</f>
        <v>3.4603954372623575</v>
      </c>
      <c r="EY284" s="546">
        <f t="shared" ref="EY284:EY315" si="1546">IF(EI284&gt;0,((EO284+ES284+EW284)/EI284),)</f>
        <v>6.6377837116154872</v>
      </c>
      <c r="EZ284" s="232">
        <f t="shared" ref="EZ284:EZ315" si="1547">IF(EH284&gt;0,(EH284*EX284),)</f>
        <v>4550.42</v>
      </c>
      <c r="FA284" s="233">
        <f t="shared" ref="FA284:FA315" si="1548">IF(EI284&gt;0,(EI284*EY284),)</f>
        <v>4971.7</v>
      </c>
      <c r="FB284" s="257"/>
      <c r="FC284" s="253"/>
      <c r="FD284" s="232">
        <f t="shared" ref="FD284:FD315" si="1549">IF(DX284&gt;0,(DX284*FB284),)</f>
        <v>0</v>
      </c>
      <c r="FE284" s="233">
        <f t="shared" ref="FE284:FE315" si="1550">IF(DY284&gt;0,(DY284*FC284),)</f>
        <v>0</v>
      </c>
      <c r="FF284" s="257"/>
      <c r="FG284" s="253"/>
      <c r="FH284" s="232">
        <f t="shared" ref="FH284:FH315" si="1551">IF(EB284&gt;0,(EB284*FF284),)</f>
        <v>0</v>
      </c>
      <c r="FI284" s="233">
        <f t="shared" ref="FI284:FI315" si="1552">IF(EC284&gt;0,(EC284*FG284),)</f>
        <v>0</v>
      </c>
      <c r="FJ284" s="254"/>
      <c r="FK284" s="253"/>
      <c r="FL284" s="232">
        <f t="shared" ref="FL284:FL315" si="1553">IF(EF284&gt;0,(EF284*FJ284),)</f>
        <v>0</v>
      </c>
      <c r="FM284" s="233">
        <f t="shared" ref="FM284:FM315" si="1554">IF(EG284&gt;0,(EG284*FK284),)</f>
        <v>0</v>
      </c>
      <c r="FN284" s="232">
        <f t="shared" ref="FN284:FN315" si="1555">IF((FD284+FH284+FL284)&gt;0,((FD284+FH284+FL284)/EH284),)</f>
        <v>0</v>
      </c>
      <c r="FO284" s="233">
        <f t="shared" ref="FO284:FO315" si="1556">IF((FE284+FI284+FM284)&gt;0,((FE284+FI284+FM284)/EI284),)</f>
        <v>0</v>
      </c>
      <c r="FP284" s="232">
        <f t="shared" ref="FP284:FP315" si="1557">IF(EH284&gt;0,(EH284*FN284),)</f>
        <v>0</v>
      </c>
      <c r="FQ284" s="233">
        <f t="shared" ref="FQ284:FQ315" si="1558">IF(EI284&gt;0,(EI284*FO284),)</f>
        <v>0</v>
      </c>
      <c r="FR284" s="254"/>
      <c r="FS284" s="761">
        <v>748</v>
      </c>
      <c r="FT284" s="232">
        <f t="shared" ref="FT284:FT315" si="1559">IF(FZ284&gt;0,FR284,)</f>
        <v>0</v>
      </c>
      <c r="FU284" s="233">
        <f t="shared" ref="FU284:FU315" si="1560">IF(GA284&gt;0,FS284,)</f>
        <v>0</v>
      </c>
      <c r="FV284" s="254"/>
      <c r="FW284" s="762">
        <v>4.4969999999999999</v>
      </c>
      <c r="FX284" s="232">
        <f t="shared" ref="FX284:FX315" si="1561">IF(FR284&gt;0,(FR284*FV284),)</f>
        <v>0</v>
      </c>
      <c r="FY284" s="233">
        <f t="shared" ref="FY284:FY315" si="1562">IF(FS284&gt;0,(FS284*FW284),)</f>
        <v>3363.7559999999999</v>
      </c>
      <c r="FZ284" s="254"/>
      <c r="GA284" s="253"/>
      <c r="GB284" s="232">
        <f t="shared" ref="GB284:GB315" si="1563">IF(FZ284&gt;0,(FR284*FZ284),)</f>
        <v>0</v>
      </c>
      <c r="GC284" s="233">
        <f t="shared" ref="GC284:GC315" si="1564">IF(GA284&gt;0,(FS284*GA284),)</f>
        <v>0</v>
      </c>
      <c r="GD284" s="249">
        <f t="shared" ref="GD284:GD315" si="1565">(R284+BN284+DV284)</f>
        <v>2042</v>
      </c>
      <c r="GE284" s="233">
        <f t="shared" ref="GE284:GE315" si="1566">(S284+BO284+DW284)</f>
        <v>1657</v>
      </c>
      <c r="GF284" s="232">
        <f t="shared" ref="GF284:GF315" si="1567">(T284+BP284+DX284)</f>
        <v>0</v>
      </c>
      <c r="GG284" s="233">
        <f t="shared" ref="GG284:GG315" si="1568">(U284+BQ284+DY284)</f>
        <v>0</v>
      </c>
      <c r="GH284" s="232">
        <f t="shared" ref="GH284:GH315" si="1569">IF(GD284&gt;0,(AJ284+CF284+EN284),"")</f>
        <v>8958.08</v>
      </c>
      <c r="GI284" s="233">
        <f t="shared" ref="GI284:GI315" si="1570">IF(GE284&gt;0,(AK284+CG284+EO284),"")</f>
        <v>8895.527</v>
      </c>
      <c r="GJ284" s="232" t="str">
        <f t="shared" ref="GJ284:GJ315" si="1571">IF(GF284&gt;0,(AZ284+CV284+FD284),"")</f>
        <v/>
      </c>
      <c r="GK284" s="233" t="str">
        <f t="shared" ref="GK284:GK315" si="1572">IF(GG284&gt;0,(BA284+CW284+FE284),"")</f>
        <v/>
      </c>
      <c r="GL284" s="249">
        <f t="shared" ref="GL284:GL315" si="1573">(V284+BR284+DZ284)</f>
        <v>476</v>
      </c>
      <c r="GM284" s="233">
        <f t="shared" ref="GM284:GM315" si="1574">(W284+BS284+EA284)</f>
        <v>252</v>
      </c>
      <c r="GN284" s="232">
        <f t="shared" ref="GN284:GN315" si="1575">(X284+BT284+EB284)</f>
        <v>0</v>
      </c>
      <c r="GO284" s="233">
        <f t="shared" ref="GO284:GO315" si="1576">(Y284+BU284+EC284)</f>
        <v>0</v>
      </c>
      <c r="GP284" s="232">
        <f t="shared" ref="GP284:GP315" si="1577">IF(GL284&gt;0,AN284+CJ284+ER284,)</f>
        <v>1813.6799999999998</v>
      </c>
      <c r="GQ284" s="233">
        <f t="shared" ref="GQ284:GQ315" si="1578">IF(GM284&gt;0,AO284+CK284+ES284,)</f>
        <v>1920.7280000000001</v>
      </c>
      <c r="GR284" s="232">
        <f t="shared" ref="GR284:GR315" si="1579">IF(GN284&gt;0,BD284+CZ284+FH284,)</f>
        <v>0</v>
      </c>
      <c r="GS284" s="233">
        <f t="shared" ref="GS284:GS315" si="1580">IF(GO284&gt;0,BE284+DA284+FI284,)</f>
        <v>0</v>
      </c>
      <c r="GT284" s="249">
        <f t="shared" ref="GT284:GT315" si="1581">+GL284+GD284</f>
        <v>2518</v>
      </c>
      <c r="GU284" s="233">
        <f t="shared" ref="GU284:GU315" si="1582">+GM284+GE284</f>
        <v>1909</v>
      </c>
      <c r="GV284" s="232">
        <f t="shared" ref="GV284:GV315" si="1583">+GN284+GF284</f>
        <v>0</v>
      </c>
      <c r="GW284" s="233">
        <f t="shared" ref="GW284:GW315" si="1584">+GO284+GG284</f>
        <v>0</v>
      </c>
      <c r="GX284" s="232">
        <f t="shared" ref="GX284:GX315" si="1585">IF(GT284&gt;0,(GH284+GP284),"")</f>
        <v>10771.76</v>
      </c>
      <c r="GY284" s="233">
        <f t="shared" ref="GY284:GY315" si="1586">IF(GU284&gt;0,(GI284+GQ284),"")</f>
        <v>10816.255000000001</v>
      </c>
      <c r="GZ284" s="232" t="str">
        <f t="shared" ref="GZ284:GZ315" si="1587">IF(GV284&gt;0,(GJ284+GR284),"")</f>
        <v/>
      </c>
      <c r="HA284" s="233" t="str">
        <f t="shared" ref="HA284:HA315" si="1588">IF(GW284&gt;0,(GK284+GS284),"")</f>
        <v/>
      </c>
      <c r="HB284" s="249">
        <f t="shared" ref="HB284:HB315" si="1589">(Z284+BV284+ED284)</f>
        <v>0</v>
      </c>
      <c r="HC284" s="233">
        <f t="shared" ref="HC284:HC315" si="1590">(AA284+BW284+EE284)</f>
        <v>0</v>
      </c>
      <c r="HD284" s="232">
        <f t="shared" ref="HD284:HD315" si="1591">(AB284+BX284+EF284)</f>
        <v>0</v>
      </c>
      <c r="HE284" s="233">
        <f t="shared" ref="HE284:HE315" si="1592">(AC284+BY284+EG284)</f>
        <v>0</v>
      </c>
      <c r="HF284" s="232" t="str">
        <f t="shared" ref="HF284:HF315" si="1593">IF(HB284&gt;0,(AR284+CN284+EV284),"")</f>
        <v/>
      </c>
      <c r="HG284" s="233" t="str">
        <f t="shared" ref="HG284:HG315" si="1594">IF(HC284&gt;0,(AS284+CO284+EW284),"")</f>
        <v/>
      </c>
      <c r="HH284" s="232" t="str">
        <f t="shared" ref="HH284:HH315" si="1595">IF(HD284&gt;0,(BH284+DD284+FL284),"")</f>
        <v/>
      </c>
      <c r="HI284" s="233" t="str">
        <f t="shared" ref="HI284:HI315" si="1596">IF(HE284&gt;0,(BI284+DE284+FM284),"")</f>
        <v/>
      </c>
      <c r="HJ284" s="249">
        <f t="shared" ref="HJ284:HJ315" si="1597">IF((DJ284+EH284+FR284)&gt;0,(DP284+EZ284+FX284),"")</f>
        <v>10771.760000000002</v>
      </c>
      <c r="HK284" s="233">
        <f t="shared" ref="HK284:HK315" si="1598">IF((DK284+EI284+FS284)&gt;0,(DQ284+FA284+FY284),"")</f>
        <v>14180.011</v>
      </c>
      <c r="HL284" s="232" t="str">
        <f t="shared" ref="HL284:HL315" si="1599">IF((DL284+EJ284+FT284)&gt;0,(DT284+FP284+GB284),"")</f>
        <v/>
      </c>
      <c r="HM284" s="232" t="str">
        <f t="shared" ref="HM284:HM315" si="1600">IF((DM284+EK284+FU284)&gt;0,(DU284+FQ284+GC284),"")</f>
        <v/>
      </c>
    </row>
    <row r="285" spans="1:221" ht="15">
      <c r="A285" s="451" t="s">
        <v>46</v>
      </c>
      <c r="B285" s="456" t="s">
        <v>916</v>
      </c>
      <c r="C285" s="457"/>
      <c r="D285" s="451">
        <v>221759</v>
      </c>
      <c r="E285" s="458">
        <v>1</v>
      </c>
      <c r="F285" s="332">
        <v>4108</v>
      </c>
      <c r="G285" s="744">
        <v>4306</v>
      </c>
      <c r="H285" s="254"/>
      <c r="I285" s="255"/>
      <c r="J285" s="232">
        <f t="shared" ref="J285:J315" si="1601">F285-H285</f>
        <v>4108</v>
      </c>
      <c r="K285" s="233">
        <f t="shared" si="1453"/>
        <v>4306</v>
      </c>
      <c r="L285" s="333"/>
      <c r="M285" s="253"/>
      <c r="N285" s="232">
        <f t="shared" si="1454"/>
        <v>4108</v>
      </c>
      <c r="O285" s="233">
        <f t="shared" ref="O285:O315" si="1602">+S285+W285+AA285+BO285+BS285+BW285+DW285+EA285+EE285+FS285</f>
        <v>4306</v>
      </c>
      <c r="P285" s="232">
        <f t="shared" si="1455"/>
        <v>0</v>
      </c>
      <c r="Q285" s="233">
        <f t="shared" si="1456"/>
        <v>0</v>
      </c>
      <c r="R285" s="459">
        <v>254</v>
      </c>
      <c r="S285" s="746">
        <v>576</v>
      </c>
      <c r="T285" s="232">
        <f t="shared" si="1457"/>
        <v>0</v>
      </c>
      <c r="U285" s="233">
        <f t="shared" si="1458"/>
        <v>0</v>
      </c>
      <c r="V285" s="747">
        <v>1</v>
      </c>
      <c r="W285" s="738">
        <v>11</v>
      </c>
      <c r="X285" s="232">
        <f t="shared" si="1459"/>
        <v>0</v>
      </c>
      <c r="Y285" s="233">
        <f t="shared" si="1460"/>
        <v>0</v>
      </c>
      <c r="Z285" s="257">
        <v>0</v>
      </c>
      <c r="AA285" s="256"/>
      <c r="AB285" s="232">
        <f t="shared" si="1461"/>
        <v>0</v>
      </c>
      <c r="AC285" s="233">
        <f t="shared" si="1462"/>
        <v>0</v>
      </c>
      <c r="AD285" s="225">
        <f t="shared" si="1463"/>
        <v>255</v>
      </c>
      <c r="AE285" s="233">
        <f t="shared" si="1464"/>
        <v>587</v>
      </c>
      <c r="AF285" s="225">
        <f t="shared" si="1465"/>
        <v>0</v>
      </c>
      <c r="AG285" s="233">
        <f t="shared" si="1466"/>
        <v>0</v>
      </c>
      <c r="AH285" s="400">
        <v>5.6</v>
      </c>
      <c r="AI285" s="749">
        <v>3.7610000000000001</v>
      </c>
      <c r="AJ285" s="232">
        <f t="shared" si="1467"/>
        <v>1422.3999999999999</v>
      </c>
      <c r="AK285" s="233">
        <f t="shared" si="1468"/>
        <v>2166.3360000000002</v>
      </c>
      <c r="AL285" s="336">
        <v>4</v>
      </c>
      <c r="AM285" s="750">
        <v>4.1820000000000004</v>
      </c>
      <c r="AN285" s="232">
        <f t="shared" si="1469"/>
        <v>4</v>
      </c>
      <c r="AO285" s="233">
        <f t="shared" si="1470"/>
        <v>46.002000000000002</v>
      </c>
      <c r="AP285" s="336"/>
      <c r="AQ285" s="286"/>
      <c r="AR285" s="232">
        <f t="shared" si="1471"/>
        <v>0</v>
      </c>
      <c r="AS285" s="233">
        <f t="shared" si="1472"/>
        <v>0</v>
      </c>
      <c r="AT285" s="545">
        <f t="shared" si="1473"/>
        <v>5.5937254901960776</v>
      </c>
      <c r="AU285" s="546">
        <f t="shared" si="1474"/>
        <v>3.7688892674616699</v>
      </c>
      <c r="AV285" s="232">
        <f t="shared" si="1475"/>
        <v>1426.3999999999999</v>
      </c>
      <c r="AW285" s="233">
        <f t="shared" si="1476"/>
        <v>2212.3380000000002</v>
      </c>
      <c r="AX285" s="257"/>
      <c r="AY285" s="253"/>
      <c r="AZ285" s="232">
        <f t="shared" si="1477"/>
        <v>0</v>
      </c>
      <c r="BA285" s="233">
        <f t="shared" si="1478"/>
        <v>0</v>
      </c>
      <c r="BB285" s="257"/>
      <c r="BC285" s="253"/>
      <c r="BD285" s="232">
        <f t="shared" si="1479"/>
        <v>0</v>
      </c>
      <c r="BE285" s="233">
        <f t="shared" si="1480"/>
        <v>0</v>
      </c>
      <c r="BF285" s="254"/>
      <c r="BG285" s="253"/>
      <c r="BH285" s="232">
        <f t="shared" si="1481"/>
        <v>0</v>
      </c>
      <c r="BI285" s="233">
        <f t="shared" si="1482"/>
        <v>0</v>
      </c>
      <c r="BJ285" s="232">
        <f t="shared" si="1483"/>
        <v>0</v>
      </c>
      <c r="BK285" s="233">
        <f t="shared" si="1484"/>
        <v>0</v>
      </c>
      <c r="BL285" s="232">
        <f t="shared" si="1485"/>
        <v>0</v>
      </c>
      <c r="BM285" s="233">
        <f t="shared" si="1486"/>
        <v>0</v>
      </c>
      <c r="BN285" s="257">
        <v>2716</v>
      </c>
      <c r="BO285" s="757">
        <v>2370</v>
      </c>
      <c r="BP285" s="232">
        <f t="shared" si="1487"/>
        <v>0</v>
      </c>
      <c r="BQ285" s="233">
        <f t="shared" si="1488"/>
        <v>0</v>
      </c>
      <c r="BR285" s="257">
        <v>77</v>
      </c>
      <c r="BS285" s="738">
        <v>42</v>
      </c>
      <c r="BT285" s="232">
        <f t="shared" si="1489"/>
        <v>0</v>
      </c>
      <c r="BU285" s="233">
        <f t="shared" si="1490"/>
        <v>0</v>
      </c>
      <c r="BV285" s="257"/>
      <c r="BW285" s="256"/>
      <c r="BX285" s="232">
        <f t="shared" si="1491"/>
        <v>0</v>
      </c>
      <c r="BY285" s="233">
        <f t="shared" si="1492"/>
        <v>0</v>
      </c>
      <c r="BZ285" s="225">
        <f t="shared" si="1493"/>
        <v>2793</v>
      </c>
      <c r="CA285" s="233">
        <f t="shared" si="1494"/>
        <v>2412</v>
      </c>
      <c r="CB285" s="225">
        <f t="shared" si="1495"/>
        <v>0</v>
      </c>
      <c r="CC285" s="233">
        <f t="shared" si="1496"/>
        <v>0</v>
      </c>
      <c r="CD285" s="336">
        <v>4.5599999999999996</v>
      </c>
      <c r="CE285" s="750">
        <v>4.0919999999999996</v>
      </c>
      <c r="CF285" s="232">
        <f t="shared" si="1497"/>
        <v>12384.96</v>
      </c>
      <c r="CG285" s="233">
        <f t="shared" si="1498"/>
        <v>9698.0399999999991</v>
      </c>
      <c r="CH285" s="400">
        <v>4.54</v>
      </c>
      <c r="CI285" s="750">
        <v>4.3490000000000002</v>
      </c>
      <c r="CJ285" s="232">
        <f t="shared" si="1499"/>
        <v>349.58</v>
      </c>
      <c r="CK285" s="233">
        <f t="shared" si="1500"/>
        <v>182.65800000000002</v>
      </c>
      <c r="CL285" s="336"/>
      <c r="CM285" s="286"/>
      <c r="CN285" s="232">
        <f t="shared" si="1501"/>
        <v>0</v>
      </c>
      <c r="CO285" s="233">
        <f t="shared" si="1502"/>
        <v>0</v>
      </c>
      <c r="CP285" s="232">
        <f t="shared" si="1503"/>
        <v>4.5594486215538845</v>
      </c>
      <c r="CQ285" s="546">
        <f t="shared" si="1504"/>
        <v>4.0964751243781086</v>
      </c>
      <c r="CR285" s="232">
        <f t="shared" si="1505"/>
        <v>12734.539999999999</v>
      </c>
      <c r="CS285" s="233">
        <f t="shared" si="1506"/>
        <v>9880.6979999999985</v>
      </c>
      <c r="CT285" s="257"/>
      <c r="CU285" s="253"/>
      <c r="CV285" s="232">
        <f t="shared" si="1507"/>
        <v>0</v>
      </c>
      <c r="CW285" s="233">
        <f t="shared" si="1508"/>
        <v>0</v>
      </c>
      <c r="CX285" s="257"/>
      <c r="CY285" s="253"/>
      <c r="CZ285" s="232">
        <f t="shared" si="1509"/>
        <v>0</v>
      </c>
      <c r="DA285" s="233">
        <f t="shared" si="1510"/>
        <v>0</v>
      </c>
      <c r="DB285" s="254"/>
      <c r="DC285" s="253"/>
      <c r="DD285" s="232">
        <f t="shared" si="1511"/>
        <v>0</v>
      </c>
      <c r="DE285" s="233">
        <f t="shared" si="1512"/>
        <v>0</v>
      </c>
      <c r="DF285" s="232">
        <f t="shared" si="1513"/>
        <v>0</v>
      </c>
      <c r="DG285" s="233">
        <f t="shared" si="1514"/>
        <v>0</v>
      </c>
      <c r="DH285" s="232">
        <f t="shared" si="1515"/>
        <v>0</v>
      </c>
      <c r="DI285" s="233">
        <f t="shared" si="1516"/>
        <v>0</v>
      </c>
      <c r="DJ285" s="232">
        <f t="shared" si="1517"/>
        <v>3048</v>
      </c>
      <c r="DK285" s="233">
        <f t="shared" si="1518"/>
        <v>2999</v>
      </c>
      <c r="DL285" s="232">
        <f t="shared" si="1519"/>
        <v>0</v>
      </c>
      <c r="DM285" s="233">
        <f t="shared" si="1520"/>
        <v>0</v>
      </c>
      <c r="DN285" s="545">
        <f t="shared" si="1521"/>
        <v>4.6459776902887135</v>
      </c>
      <c r="DO285" s="546">
        <f t="shared" si="1522"/>
        <v>4.0323561187062351</v>
      </c>
      <c r="DP285" s="232">
        <f t="shared" si="1523"/>
        <v>14160.939999999999</v>
      </c>
      <c r="DQ285" s="233">
        <f t="shared" si="1524"/>
        <v>12093.035999999998</v>
      </c>
      <c r="DR285" s="232">
        <f t="shared" si="1525"/>
        <v>0</v>
      </c>
      <c r="DS285" s="233">
        <f t="shared" si="1526"/>
        <v>0</v>
      </c>
      <c r="DT285" s="232">
        <f t="shared" si="1527"/>
        <v>0</v>
      </c>
      <c r="DU285" s="233">
        <f t="shared" si="1528"/>
        <v>0</v>
      </c>
      <c r="DV285" s="257">
        <v>932</v>
      </c>
      <c r="DW285" s="738">
        <v>697</v>
      </c>
      <c r="DX285" s="232">
        <f t="shared" si="1529"/>
        <v>0</v>
      </c>
      <c r="DY285" s="233">
        <f t="shared" si="1530"/>
        <v>0</v>
      </c>
      <c r="DZ285" s="257">
        <v>128</v>
      </c>
      <c r="EA285" s="738">
        <v>96</v>
      </c>
      <c r="EB285" s="232">
        <f t="shared" si="1531"/>
        <v>0</v>
      </c>
      <c r="EC285" s="233">
        <f t="shared" si="1532"/>
        <v>0</v>
      </c>
      <c r="ED285" s="257">
        <v>0</v>
      </c>
      <c r="EE285" s="256"/>
      <c r="EF285" s="232">
        <f t="shared" si="1533"/>
        <v>0</v>
      </c>
      <c r="EG285" s="233">
        <f t="shared" si="1534"/>
        <v>0</v>
      </c>
      <c r="EH285" s="225">
        <f t="shared" si="1535"/>
        <v>1060</v>
      </c>
      <c r="EI285" s="233">
        <f t="shared" si="1536"/>
        <v>793</v>
      </c>
      <c r="EJ285" s="225">
        <f t="shared" si="1537"/>
        <v>0</v>
      </c>
      <c r="EK285" s="233">
        <f t="shared" si="1538"/>
        <v>0</v>
      </c>
      <c r="EL285" s="336">
        <v>3.05</v>
      </c>
      <c r="EM285" s="755">
        <v>5.383</v>
      </c>
      <c r="EN285" s="232">
        <f t="shared" si="1539"/>
        <v>2842.6</v>
      </c>
      <c r="EO285" s="233">
        <f t="shared" si="1540"/>
        <v>3751.951</v>
      </c>
      <c r="EP285" s="336">
        <v>3.34</v>
      </c>
      <c r="EQ285" s="750">
        <v>6.806</v>
      </c>
      <c r="ER285" s="232">
        <f t="shared" si="1541"/>
        <v>427.52</v>
      </c>
      <c r="ES285" s="233">
        <f t="shared" si="1542"/>
        <v>653.37599999999998</v>
      </c>
      <c r="ET285" s="336"/>
      <c r="EU285" s="286"/>
      <c r="EV285" s="232">
        <f t="shared" si="1543"/>
        <v>0</v>
      </c>
      <c r="EW285" s="233">
        <f t="shared" si="1544"/>
        <v>0</v>
      </c>
      <c r="EX285" s="545">
        <f t="shared" si="1545"/>
        <v>3.0850188679245281</v>
      </c>
      <c r="EY285" s="546">
        <f t="shared" si="1546"/>
        <v>5.5552673392181591</v>
      </c>
      <c r="EZ285" s="232">
        <f t="shared" si="1547"/>
        <v>3270.12</v>
      </c>
      <c r="FA285" s="233">
        <f t="shared" si="1548"/>
        <v>4405.3270000000002</v>
      </c>
      <c r="FB285" s="257"/>
      <c r="FC285" s="253"/>
      <c r="FD285" s="232">
        <f t="shared" si="1549"/>
        <v>0</v>
      </c>
      <c r="FE285" s="233">
        <f t="shared" si="1550"/>
        <v>0</v>
      </c>
      <c r="FF285" s="257"/>
      <c r="FG285" s="253"/>
      <c r="FH285" s="232">
        <f t="shared" si="1551"/>
        <v>0</v>
      </c>
      <c r="FI285" s="233">
        <f t="shared" si="1552"/>
        <v>0</v>
      </c>
      <c r="FJ285" s="254"/>
      <c r="FK285" s="253"/>
      <c r="FL285" s="232">
        <f t="shared" si="1553"/>
        <v>0</v>
      </c>
      <c r="FM285" s="233">
        <f t="shared" si="1554"/>
        <v>0</v>
      </c>
      <c r="FN285" s="232">
        <f t="shared" si="1555"/>
        <v>0</v>
      </c>
      <c r="FO285" s="233">
        <f t="shared" si="1556"/>
        <v>0</v>
      </c>
      <c r="FP285" s="232">
        <f t="shared" si="1557"/>
        <v>0</v>
      </c>
      <c r="FQ285" s="233">
        <f t="shared" si="1558"/>
        <v>0</v>
      </c>
      <c r="FR285" s="254"/>
      <c r="FS285" s="761">
        <v>514</v>
      </c>
      <c r="FT285" s="232">
        <f t="shared" si="1559"/>
        <v>0</v>
      </c>
      <c r="FU285" s="233">
        <f t="shared" si="1560"/>
        <v>0</v>
      </c>
      <c r="FV285" s="254"/>
      <c r="FW285" s="762">
        <v>2.984</v>
      </c>
      <c r="FX285" s="232">
        <f t="shared" si="1561"/>
        <v>0</v>
      </c>
      <c r="FY285" s="233">
        <f t="shared" si="1562"/>
        <v>1533.7760000000001</v>
      </c>
      <c r="FZ285" s="254"/>
      <c r="GA285" s="253"/>
      <c r="GB285" s="232">
        <f t="shared" si="1563"/>
        <v>0</v>
      </c>
      <c r="GC285" s="233">
        <f t="shared" si="1564"/>
        <v>0</v>
      </c>
      <c r="GD285" s="249">
        <f t="shared" si="1565"/>
        <v>3902</v>
      </c>
      <c r="GE285" s="233">
        <f t="shared" si="1566"/>
        <v>3643</v>
      </c>
      <c r="GF285" s="232">
        <f t="shared" si="1567"/>
        <v>0</v>
      </c>
      <c r="GG285" s="233">
        <f t="shared" si="1568"/>
        <v>0</v>
      </c>
      <c r="GH285" s="232">
        <f t="shared" si="1569"/>
        <v>16649.96</v>
      </c>
      <c r="GI285" s="233">
        <f t="shared" si="1570"/>
        <v>15616.327000000001</v>
      </c>
      <c r="GJ285" s="232" t="str">
        <f t="shared" si="1571"/>
        <v/>
      </c>
      <c r="GK285" s="233" t="str">
        <f t="shared" si="1572"/>
        <v/>
      </c>
      <c r="GL285" s="249">
        <f t="shared" si="1573"/>
        <v>206</v>
      </c>
      <c r="GM285" s="233">
        <f t="shared" si="1574"/>
        <v>149</v>
      </c>
      <c r="GN285" s="232">
        <f t="shared" si="1575"/>
        <v>0</v>
      </c>
      <c r="GO285" s="233">
        <f t="shared" si="1576"/>
        <v>0</v>
      </c>
      <c r="GP285" s="232">
        <f t="shared" si="1577"/>
        <v>781.09999999999991</v>
      </c>
      <c r="GQ285" s="233">
        <f t="shared" si="1578"/>
        <v>882.03600000000006</v>
      </c>
      <c r="GR285" s="232">
        <f t="shared" si="1579"/>
        <v>0</v>
      </c>
      <c r="GS285" s="233">
        <f t="shared" si="1580"/>
        <v>0</v>
      </c>
      <c r="GT285" s="249">
        <f t="shared" si="1581"/>
        <v>4108</v>
      </c>
      <c r="GU285" s="233">
        <f t="shared" si="1582"/>
        <v>3792</v>
      </c>
      <c r="GV285" s="232">
        <f t="shared" si="1583"/>
        <v>0</v>
      </c>
      <c r="GW285" s="233">
        <f t="shared" si="1584"/>
        <v>0</v>
      </c>
      <c r="GX285" s="232">
        <f t="shared" si="1585"/>
        <v>17431.059999999998</v>
      </c>
      <c r="GY285" s="233">
        <f t="shared" si="1586"/>
        <v>16498.363000000001</v>
      </c>
      <c r="GZ285" s="232" t="str">
        <f t="shared" si="1587"/>
        <v/>
      </c>
      <c r="HA285" s="233" t="str">
        <f t="shared" si="1588"/>
        <v/>
      </c>
      <c r="HB285" s="249">
        <f t="shared" si="1589"/>
        <v>0</v>
      </c>
      <c r="HC285" s="233">
        <f t="shared" si="1590"/>
        <v>0</v>
      </c>
      <c r="HD285" s="232">
        <f t="shared" si="1591"/>
        <v>0</v>
      </c>
      <c r="HE285" s="233">
        <f t="shared" si="1592"/>
        <v>0</v>
      </c>
      <c r="HF285" s="232" t="str">
        <f t="shared" si="1593"/>
        <v/>
      </c>
      <c r="HG285" s="233" t="str">
        <f t="shared" si="1594"/>
        <v/>
      </c>
      <c r="HH285" s="232" t="str">
        <f t="shared" si="1595"/>
        <v/>
      </c>
      <c r="HI285" s="233" t="str">
        <f t="shared" si="1596"/>
        <v/>
      </c>
      <c r="HJ285" s="249">
        <f t="shared" si="1597"/>
        <v>17431.059999999998</v>
      </c>
      <c r="HK285" s="233">
        <f t="shared" si="1598"/>
        <v>18032.138999999999</v>
      </c>
      <c r="HL285" s="232" t="str">
        <f t="shared" si="1599"/>
        <v/>
      </c>
      <c r="HM285" s="232" t="str">
        <f t="shared" si="1600"/>
        <v/>
      </c>
    </row>
    <row r="286" spans="1:221" ht="15">
      <c r="A286" s="451" t="s">
        <v>46</v>
      </c>
      <c r="B286" s="452" t="s">
        <v>920</v>
      </c>
      <c r="C286" s="463" t="s">
        <v>937</v>
      </c>
      <c r="D286" s="451">
        <v>221838</v>
      </c>
      <c r="E286" s="464">
        <v>2</v>
      </c>
      <c r="F286" s="332">
        <v>1046</v>
      </c>
      <c r="G286" s="744">
        <v>962</v>
      </c>
      <c r="H286" s="254"/>
      <c r="I286" s="255"/>
      <c r="J286" s="232">
        <f t="shared" si="1601"/>
        <v>1046</v>
      </c>
      <c r="K286" s="233">
        <f t="shared" si="1453"/>
        <v>962</v>
      </c>
      <c r="L286" s="333"/>
      <c r="M286" s="253"/>
      <c r="N286" s="232">
        <f t="shared" si="1454"/>
        <v>1046</v>
      </c>
      <c r="O286" s="233">
        <f t="shared" si="1602"/>
        <v>962</v>
      </c>
      <c r="P286" s="232">
        <f t="shared" si="1455"/>
        <v>0</v>
      </c>
      <c r="Q286" s="233">
        <f t="shared" si="1456"/>
        <v>0</v>
      </c>
      <c r="R286" s="459">
        <v>28</v>
      </c>
      <c r="S286" s="738">
        <v>15</v>
      </c>
      <c r="T286" s="232">
        <f t="shared" si="1457"/>
        <v>0</v>
      </c>
      <c r="U286" s="233">
        <f t="shared" si="1458"/>
        <v>0</v>
      </c>
      <c r="V286" s="747">
        <v>4</v>
      </c>
      <c r="W286" s="738">
        <v>0</v>
      </c>
      <c r="X286" s="232">
        <f t="shared" si="1459"/>
        <v>0</v>
      </c>
      <c r="Y286" s="233">
        <f t="shared" si="1460"/>
        <v>0</v>
      </c>
      <c r="Z286" s="257">
        <v>0</v>
      </c>
      <c r="AA286" s="256"/>
      <c r="AB286" s="232">
        <f t="shared" si="1461"/>
        <v>0</v>
      </c>
      <c r="AC286" s="233">
        <f t="shared" si="1462"/>
        <v>0</v>
      </c>
      <c r="AD286" s="225">
        <f t="shared" si="1463"/>
        <v>32</v>
      </c>
      <c r="AE286" s="233">
        <f t="shared" si="1464"/>
        <v>15</v>
      </c>
      <c r="AF286" s="225">
        <f t="shared" si="1465"/>
        <v>0</v>
      </c>
      <c r="AG286" s="233">
        <f t="shared" si="1466"/>
        <v>0</v>
      </c>
      <c r="AH286" s="400">
        <v>5.0999999999999996</v>
      </c>
      <c r="AI286" s="749">
        <v>3.6</v>
      </c>
      <c r="AJ286" s="232">
        <f t="shared" si="1467"/>
        <v>142.79999999999998</v>
      </c>
      <c r="AK286" s="233">
        <f t="shared" si="1468"/>
        <v>54</v>
      </c>
      <c r="AL286" s="336">
        <v>4.75</v>
      </c>
      <c r="AM286" s="754">
        <v>0</v>
      </c>
      <c r="AN286" s="232">
        <f t="shared" si="1469"/>
        <v>19</v>
      </c>
      <c r="AO286" s="233">
        <f t="shared" si="1470"/>
        <v>0</v>
      </c>
      <c r="AP286" s="336"/>
      <c r="AQ286" s="286"/>
      <c r="AR286" s="232">
        <f t="shared" si="1471"/>
        <v>0</v>
      </c>
      <c r="AS286" s="233">
        <f t="shared" si="1472"/>
        <v>0</v>
      </c>
      <c r="AT286" s="545">
        <f t="shared" si="1473"/>
        <v>5.0562499999999995</v>
      </c>
      <c r="AU286" s="546">
        <f t="shared" si="1474"/>
        <v>3.6</v>
      </c>
      <c r="AV286" s="232">
        <f t="shared" si="1475"/>
        <v>161.79999999999998</v>
      </c>
      <c r="AW286" s="233">
        <f t="shared" si="1476"/>
        <v>54</v>
      </c>
      <c r="AX286" s="257"/>
      <c r="AY286" s="253"/>
      <c r="AZ286" s="232">
        <f t="shared" si="1477"/>
        <v>0</v>
      </c>
      <c r="BA286" s="233">
        <f t="shared" si="1478"/>
        <v>0</v>
      </c>
      <c r="BB286" s="257"/>
      <c r="BC286" s="253"/>
      <c r="BD286" s="232">
        <f t="shared" si="1479"/>
        <v>0</v>
      </c>
      <c r="BE286" s="233">
        <f t="shared" si="1480"/>
        <v>0</v>
      </c>
      <c r="BF286" s="254"/>
      <c r="BG286" s="253"/>
      <c r="BH286" s="232">
        <f t="shared" si="1481"/>
        <v>0</v>
      </c>
      <c r="BI286" s="233">
        <f t="shared" si="1482"/>
        <v>0</v>
      </c>
      <c r="BJ286" s="232">
        <f t="shared" si="1483"/>
        <v>0</v>
      </c>
      <c r="BK286" s="233">
        <f t="shared" si="1484"/>
        <v>0</v>
      </c>
      <c r="BL286" s="232">
        <f t="shared" si="1485"/>
        <v>0</v>
      </c>
      <c r="BM286" s="233">
        <f t="shared" si="1486"/>
        <v>0</v>
      </c>
      <c r="BN286" s="257">
        <v>507</v>
      </c>
      <c r="BO286" s="757">
        <v>476</v>
      </c>
      <c r="BP286" s="232">
        <f t="shared" si="1487"/>
        <v>0</v>
      </c>
      <c r="BQ286" s="233">
        <f t="shared" si="1488"/>
        <v>0</v>
      </c>
      <c r="BR286" s="257">
        <v>9</v>
      </c>
      <c r="BS286" s="757">
        <v>13</v>
      </c>
      <c r="BT286" s="232">
        <f t="shared" si="1489"/>
        <v>0</v>
      </c>
      <c r="BU286" s="233">
        <f t="shared" si="1490"/>
        <v>0</v>
      </c>
      <c r="BV286" s="257"/>
      <c r="BW286" s="256"/>
      <c r="BX286" s="232">
        <f t="shared" si="1491"/>
        <v>0</v>
      </c>
      <c r="BY286" s="233">
        <f t="shared" si="1492"/>
        <v>0</v>
      </c>
      <c r="BZ286" s="225">
        <f t="shared" si="1493"/>
        <v>516</v>
      </c>
      <c r="CA286" s="233">
        <f t="shared" si="1494"/>
        <v>489</v>
      </c>
      <c r="CB286" s="225">
        <f t="shared" si="1495"/>
        <v>0</v>
      </c>
      <c r="CC286" s="233">
        <f t="shared" si="1496"/>
        <v>0</v>
      </c>
      <c r="CD286" s="336">
        <v>4.92</v>
      </c>
      <c r="CE286" s="754">
        <v>4.7679999999999998</v>
      </c>
      <c r="CF286" s="232">
        <f t="shared" si="1497"/>
        <v>2494.44</v>
      </c>
      <c r="CG286" s="233">
        <f t="shared" si="1498"/>
        <v>2269.5679999999998</v>
      </c>
      <c r="CH286" s="400">
        <v>5.1100000000000003</v>
      </c>
      <c r="CI286" s="751">
        <v>5.59</v>
      </c>
      <c r="CJ286" s="232">
        <f t="shared" si="1499"/>
        <v>45.99</v>
      </c>
      <c r="CK286" s="233">
        <f t="shared" si="1500"/>
        <v>72.67</v>
      </c>
      <c r="CL286" s="336"/>
      <c r="CM286" s="286"/>
      <c r="CN286" s="232">
        <f t="shared" si="1501"/>
        <v>0</v>
      </c>
      <c r="CO286" s="233">
        <f t="shared" si="1502"/>
        <v>0</v>
      </c>
      <c r="CP286" s="232">
        <f t="shared" si="1503"/>
        <v>4.9233139534883721</v>
      </c>
      <c r="CQ286" s="546">
        <f t="shared" si="1504"/>
        <v>4.7898527607361956</v>
      </c>
      <c r="CR286" s="232">
        <f t="shared" si="1505"/>
        <v>2540.4299999999998</v>
      </c>
      <c r="CS286" s="233">
        <f t="shared" si="1506"/>
        <v>2342.2379999999998</v>
      </c>
      <c r="CT286" s="257"/>
      <c r="CU286" s="253"/>
      <c r="CV286" s="232">
        <f t="shared" si="1507"/>
        <v>0</v>
      </c>
      <c r="CW286" s="233">
        <f t="shared" si="1508"/>
        <v>0</v>
      </c>
      <c r="CX286" s="257"/>
      <c r="CY286" s="253"/>
      <c r="CZ286" s="232">
        <f t="shared" si="1509"/>
        <v>0</v>
      </c>
      <c r="DA286" s="233">
        <f t="shared" si="1510"/>
        <v>0</v>
      </c>
      <c r="DB286" s="254"/>
      <c r="DC286" s="253"/>
      <c r="DD286" s="232">
        <f t="shared" si="1511"/>
        <v>0</v>
      </c>
      <c r="DE286" s="233">
        <f t="shared" si="1512"/>
        <v>0</v>
      </c>
      <c r="DF286" s="232">
        <f t="shared" si="1513"/>
        <v>0</v>
      </c>
      <c r="DG286" s="233">
        <f t="shared" si="1514"/>
        <v>0</v>
      </c>
      <c r="DH286" s="232">
        <f t="shared" si="1515"/>
        <v>0</v>
      </c>
      <c r="DI286" s="233">
        <f t="shared" si="1516"/>
        <v>0</v>
      </c>
      <c r="DJ286" s="232">
        <f t="shared" si="1517"/>
        <v>548</v>
      </c>
      <c r="DK286" s="233">
        <f t="shared" si="1518"/>
        <v>504</v>
      </c>
      <c r="DL286" s="232">
        <f t="shared" si="1519"/>
        <v>0</v>
      </c>
      <c r="DM286" s="233">
        <f t="shared" si="1520"/>
        <v>0</v>
      </c>
      <c r="DN286" s="545">
        <f t="shared" si="1521"/>
        <v>4.9310766423357668</v>
      </c>
      <c r="DO286" s="546">
        <f t="shared" si="1522"/>
        <v>4.7544404761904762</v>
      </c>
      <c r="DP286" s="232">
        <f t="shared" si="1523"/>
        <v>2702.23</v>
      </c>
      <c r="DQ286" s="233">
        <f t="shared" si="1524"/>
        <v>2396.2379999999998</v>
      </c>
      <c r="DR286" s="232">
        <f t="shared" si="1525"/>
        <v>0</v>
      </c>
      <c r="DS286" s="233">
        <f t="shared" si="1526"/>
        <v>0</v>
      </c>
      <c r="DT286" s="232">
        <f t="shared" si="1527"/>
        <v>0</v>
      </c>
      <c r="DU286" s="233">
        <f t="shared" si="1528"/>
        <v>0</v>
      </c>
      <c r="DV286" s="257">
        <v>429</v>
      </c>
      <c r="DW286" s="738">
        <v>177</v>
      </c>
      <c r="DX286" s="232">
        <f t="shared" si="1529"/>
        <v>0</v>
      </c>
      <c r="DY286" s="233">
        <f t="shared" si="1530"/>
        <v>0</v>
      </c>
      <c r="DZ286" s="257">
        <v>69</v>
      </c>
      <c r="EA286" s="738">
        <v>75</v>
      </c>
      <c r="EB286" s="232">
        <f t="shared" si="1531"/>
        <v>0</v>
      </c>
      <c r="EC286" s="233">
        <f t="shared" si="1532"/>
        <v>0</v>
      </c>
      <c r="ED286" s="257">
        <v>0</v>
      </c>
      <c r="EE286" s="256"/>
      <c r="EF286" s="232">
        <f t="shared" si="1533"/>
        <v>0</v>
      </c>
      <c r="EG286" s="233">
        <f t="shared" si="1534"/>
        <v>0</v>
      </c>
      <c r="EH286" s="225">
        <f t="shared" si="1535"/>
        <v>498</v>
      </c>
      <c r="EI286" s="233">
        <f t="shared" si="1536"/>
        <v>252</v>
      </c>
      <c r="EJ286" s="225">
        <f t="shared" si="1537"/>
        <v>0</v>
      </c>
      <c r="EK286" s="233">
        <f t="shared" si="1538"/>
        <v>0</v>
      </c>
      <c r="EL286" s="336">
        <v>3.16</v>
      </c>
      <c r="EM286" s="755">
        <v>6.3369999999999997</v>
      </c>
      <c r="EN286" s="232">
        <f t="shared" si="1539"/>
        <v>1355.64</v>
      </c>
      <c r="EO286" s="233">
        <f t="shared" si="1540"/>
        <v>1121.6489999999999</v>
      </c>
      <c r="EP286" s="336">
        <v>3.33</v>
      </c>
      <c r="EQ286" s="755">
        <v>8.2439999999999998</v>
      </c>
      <c r="ER286" s="232">
        <f t="shared" si="1541"/>
        <v>229.77</v>
      </c>
      <c r="ES286" s="233">
        <f t="shared" si="1542"/>
        <v>618.29999999999995</v>
      </c>
      <c r="ET286" s="336"/>
      <c r="EU286" s="286"/>
      <c r="EV286" s="232">
        <f t="shared" si="1543"/>
        <v>0</v>
      </c>
      <c r="EW286" s="233">
        <f t="shared" si="1544"/>
        <v>0</v>
      </c>
      <c r="EX286" s="545">
        <f t="shared" si="1545"/>
        <v>3.1835542168674702</v>
      </c>
      <c r="EY286" s="546">
        <f t="shared" si="1546"/>
        <v>6.9045595238095228</v>
      </c>
      <c r="EZ286" s="232">
        <f t="shared" si="1547"/>
        <v>1585.41</v>
      </c>
      <c r="FA286" s="233">
        <f t="shared" si="1548"/>
        <v>1739.9489999999998</v>
      </c>
      <c r="FB286" s="257"/>
      <c r="FC286" s="253"/>
      <c r="FD286" s="232">
        <f t="shared" si="1549"/>
        <v>0</v>
      </c>
      <c r="FE286" s="233">
        <f t="shared" si="1550"/>
        <v>0</v>
      </c>
      <c r="FF286" s="257"/>
      <c r="FG286" s="253"/>
      <c r="FH286" s="232">
        <f t="shared" si="1551"/>
        <v>0</v>
      </c>
      <c r="FI286" s="233">
        <f t="shared" si="1552"/>
        <v>0</v>
      </c>
      <c r="FJ286" s="254"/>
      <c r="FK286" s="253"/>
      <c r="FL286" s="232">
        <f t="shared" si="1553"/>
        <v>0</v>
      </c>
      <c r="FM286" s="233">
        <f t="shared" si="1554"/>
        <v>0</v>
      </c>
      <c r="FN286" s="232">
        <f t="shared" si="1555"/>
        <v>0</v>
      </c>
      <c r="FO286" s="233">
        <f t="shared" si="1556"/>
        <v>0</v>
      </c>
      <c r="FP286" s="232">
        <f t="shared" si="1557"/>
        <v>0</v>
      </c>
      <c r="FQ286" s="233">
        <f t="shared" si="1558"/>
        <v>0</v>
      </c>
      <c r="FR286" s="254"/>
      <c r="FS286" s="761">
        <v>206</v>
      </c>
      <c r="FT286" s="232">
        <f t="shared" si="1559"/>
        <v>0</v>
      </c>
      <c r="FU286" s="233">
        <f t="shared" si="1560"/>
        <v>0</v>
      </c>
      <c r="FV286" s="254"/>
      <c r="FW286" s="762"/>
      <c r="FX286" s="232">
        <f t="shared" si="1561"/>
        <v>0</v>
      </c>
      <c r="FY286" s="233">
        <f t="shared" si="1562"/>
        <v>0</v>
      </c>
      <c r="FZ286" s="254"/>
      <c r="GA286" s="253"/>
      <c r="GB286" s="232">
        <f t="shared" si="1563"/>
        <v>0</v>
      </c>
      <c r="GC286" s="233">
        <f t="shared" si="1564"/>
        <v>0</v>
      </c>
      <c r="GD286" s="249">
        <f t="shared" si="1565"/>
        <v>964</v>
      </c>
      <c r="GE286" s="233">
        <f t="shared" si="1566"/>
        <v>668</v>
      </c>
      <c r="GF286" s="232">
        <f t="shared" si="1567"/>
        <v>0</v>
      </c>
      <c r="GG286" s="233">
        <f t="shared" si="1568"/>
        <v>0</v>
      </c>
      <c r="GH286" s="232">
        <f t="shared" si="1569"/>
        <v>3992.88</v>
      </c>
      <c r="GI286" s="233">
        <f t="shared" si="1570"/>
        <v>3445.2169999999996</v>
      </c>
      <c r="GJ286" s="232" t="str">
        <f t="shared" si="1571"/>
        <v/>
      </c>
      <c r="GK286" s="233" t="str">
        <f t="shared" si="1572"/>
        <v/>
      </c>
      <c r="GL286" s="249">
        <f t="shared" si="1573"/>
        <v>82</v>
      </c>
      <c r="GM286" s="233">
        <f t="shared" si="1574"/>
        <v>88</v>
      </c>
      <c r="GN286" s="232">
        <f t="shared" si="1575"/>
        <v>0</v>
      </c>
      <c r="GO286" s="233">
        <f t="shared" si="1576"/>
        <v>0</v>
      </c>
      <c r="GP286" s="232">
        <f t="shared" si="1577"/>
        <v>294.76</v>
      </c>
      <c r="GQ286" s="233">
        <f t="shared" si="1578"/>
        <v>690.96999999999991</v>
      </c>
      <c r="GR286" s="232">
        <f t="shared" si="1579"/>
        <v>0</v>
      </c>
      <c r="GS286" s="233">
        <f t="shared" si="1580"/>
        <v>0</v>
      </c>
      <c r="GT286" s="249">
        <f t="shared" si="1581"/>
        <v>1046</v>
      </c>
      <c r="GU286" s="233">
        <f t="shared" si="1582"/>
        <v>756</v>
      </c>
      <c r="GV286" s="232">
        <f t="shared" si="1583"/>
        <v>0</v>
      </c>
      <c r="GW286" s="233">
        <f t="shared" si="1584"/>
        <v>0</v>
      </c>
      <c r="GX286" s="232">
        <f t="shared" si="1585"/>
        <v>4287.6400000000003</v>
      </c>
      <c r="GY286" s="233">
        <f t="shared" si="1586"/>
        <v>4136.1869999999999</v>
      </c>
      <c r="GZ286" s="232" t="str">
        <f t="shared" si="1587"/>
        <v/>
      </c>
      <c r="HA286" s="233" t="str">
        <f t="shared" si="1588"/>
        <v/>
      </c>
      <c r="HB286" s="249">
        <f t="shared" si="1589"/>
        <v>0</v>
      </c>
      <c r="HC286" s="233">
        <f t="shared" si="1590"/>
        <v>0</v>
      </c>
      <c r="HD286" s="232">
        <f t="shared" si="1591"/>
        <v>0</v>
      </c>
      <c r="HE286" s="233">
        <f t="shared" si="1592"/>
        <v>0</v>
      </c>
      <c r="HF286" s="232" t="str">
        <f t="shared" si="1593"/>
        <v/>
      </c>
      <c r="HG286" s="233" t="str">
        <f t="shared" si="1594"/>
        <v/>
      </c>
      <c r="HH286" s="232" t="str">
        <f t="shared" si="1595"/>
        <v/>
      </c>
      <c r="HI286" s="233" t="str">
        <f t="shared" si="1596"/>
        <v/>
      </c>
      <c r="HJ286" s="249">
        <f t="shared" si="1597"/>
        <v>4287.6400000000003</v>
      </c>
      <c r="HK286" s="233">
        <f t="shared" si="1598"/>
        <v>4136.1869999999999</v>
      </c>
      <c r="HL286" s="232" t="str">
        <f t="shared" si="1599"/>
        <v/>
      </c>
      <c r="HM286" s="232" t="str">
        <f t="shared" si="1600"/>
        <v/>
      </c>
    </row>
    <row r="287" spans="1:221" ht="15">
      <c r="A287" s="451" t="s">
        <v>46</v>
      </c>
      <c r="B287" s="460" t="s">
        <v>917</v>
      </c>
      <c r="C287" s="461"/>
      <c r="D287" s="451">
        <v>219602</v>
      </c>
      <c r="E287" s="458">
        <v>3</v>
      </c>
      <c r="F287" s="332">
        <v>1189</v>
      </c>
      <c r="G287" s="744">
        <v>1240</v>
      </c>
      <c r="H287" s="254"/>
      <c r="I287" s="255"/>
      <c r="J287" s="232">
        <f t="shared" si="1601"/>
        <v>1189</v>
      </c>
      <c r="K287" s="233">
        <f t="shared" si="1453"/>
        <v>1240</v>
      </c>
      <c r="L287" s="333"/>
      <c r="M287" s="253"/>
      <c r="N287" s="232">
        <f t="shared" si="1454"/>
        <v>1189</v>
      </c>
      <c r="O287" s="233">
        <f t="shared" si="1602"/>
        <v>1240</v>
      </c>
      <c r="P287" s="232">
        <f t="shared" si="1455"/>
        <v>0</v>
      </c>
      <c r="Q287" s="233">
        <f t="shared" si="1456"/>
        <v>0</v>
      </c>
      <c r="R287" s="459">
        <v>173</v>
      </c>
      <c r="S287" s="738">
        <v>58</v>
      </c>
      <c r="T287" s="232">
        <f t="shared" si="1457"/>
        <v>0</v>
      </c>
      <c r="U287" s="233">
        <f t="shared" si="1458"/>
        <v>0</v>
      </c>
      <c r="V287" s="747">
        <v>11</v>
      </c>
      <c r="W287" s="738">
        <v>1</v>
      </c>
      <c r="X287" s="232">
        <f t="shared" si="1459"/>
        <v>0</v>
      </c>
      <c r="Y287" s="233">
        <f t="shared" si="1460"/>
        <v>0</v>
      </c>
      <c r="Z287" s="257">
        <v>0</v>
      </c>
      <c r="AA287" s="256"/>
      <c r="AB287" s="232">
        <f t="shared" si="1461"/>
        <v>0</v>
      </c>
      <c r="AC287" s="233">
        <f t="shared" si="1462"/>
        <v>0</v>
      </c>
      <c r="AD287" s="225">
        <f t="shared" si="1463"/>
        <v>184</v>
      </c>
      <c r="AE287" s="233">
        <f t="shared" si="1464"/>
        <v>59</v>
      </c>
      <c r="AF287" s="225">
        <f t="shared" si="1465"/>
        <v>0</v>
      </c>
      <c r="AG287" s="233">
        <f t="shared" si="1466"/>
        <v>0</v>
      </c>
      <c r="AH287" s="400">
        <v>4.66</v>
      </c>
      <c r="AI287" s="748">
        <v>3.8849999999999998</v>
      </c>
      <c r="AJ287" s="232">
        <f t="shared" si="1467"/>
        <v>806.18000000000006</v>
      </c>
      <c r="AK287" s="233">
        <f t="shared" si="1468"/>
        <v>225.32999999999998</v>
      </c>
      <c r="AL287" s="336">
        <v>4.9000000000000004</v>
      </c>
      <c r="AM287" s="752">
        <v>3.6669999999999998</v>
      </c>
      <c r="AN287" s="232">
        <f t="shared" si="1469"/>
        <v>53.900000000000006</v>
      </c>
      <c r="AO287" s="233">
        <f t="shared" si="1470"/>
        <v>3.6669999999999998</v>
      </c>
      <c r="AP287" s="336"/>
      <c r="AQ287" s="286"/>
      <c r="AR287" s="232">
        <f t="shared" si="1471"/>
        <v>0</v>
      </c>
      <c r="AS287" s="233">
        <f t="shared" si="1472"/>
        <v>0</v>
      </c>
      <c r="AT287" s="545">
        <f t="shared" si="1473"/>
        <v>4.6743478260869571</v>
      </c>
      <c r="AU287" s="546">
        <f t="shared" si="1474"/>
        <v>3.8813050847457626</v>
      </c>
      <c r="AV287" s="232">
        <f t="shared" si="1475"/>
        <v>860.08000000000015</v>
      </c>
      <c r="AW287" s="233">
        <f t="shared" si="1476"/>
        <v>228.99699999999999</v>
      </c>
      <c r="AX287" s="257"/>
      <c r="AY287" s="253"/>
      <c r="AZ287" s="232">
        <f t="shared" si="1477"/>
        <v>0</v>
      </c>
      <c r="BA287" s="233">
        <f t="shared" si="1478"/>
        <v>0</v>
      </c>
      <c r="BB287" s="257"/>
      <c r="BC287" s="253"/>
      <c r="BD287" s="232">
        <f t="shared" si="1479"/>
        <v>0</v>
      </c>
      <c r="BE287" s="233">
        <f t="shared" si="1480"/>
        <v>0</v>
      </c>
      <c r="BF287" s="254"/>
      <c r="BG287" s="253"/>
      <c r="BH287" s="232">
        <f t="shared" si="1481"/>
        <v>0</v>
      </c>
      <c r="BI287" s="233">
        <f t="shared" si="1482"/>
        <v>0</v>
      </c>
      <c r="BJ287" s="232">
        <f t="shared" si="1483"/>
        <v>0</v>
      </c>
      <c r="BK287" s="233">
        <f t="shared" si="1484"/>
        <v>0</v>
      </c>
      <c r="BL287" s="232">
        <f t="shared" si="1485"/>
        <v>0</v>
      </c>
      <c r="BM287" s="233">
        <f t="shared" si="1486"/>
        <v>0</v>
      </c>
      <c r="BN287" s="257">
        <v>400</v>
      </c>
      <c r="BO287" s="757">
        <v>457</v>
      </c>
      <c r="BP287" s="232">
        <f t="shared" si="1487"/>
        <v>0</v>
      </c>
      <c r="BQ287" s="233">
        <f t="shared" si="1488"/>
        <v>0</v>
      </c>
      <c r="BR287" s="257">
        <v>40</v>
      </c>
      <c r="BS287" s="757">
        <v>55</v>
      </c>
      <c r="BT287" s="232">
        <f t="shared" si="1489"/>
        <v>0</v>
      </c>
      <c r="BU287" s="233">
        <f t="shared" si="1490"/>
        <v>0</v>
      </c>
      <c r="BV287" s="257"/>
      <c r="BW287" s="256"/>
      <c r="BX287" s="232">
        <f t="shared" si="1491"/>
        <v>0</v>
      </c>
      <c r="BY287" s="233">
        <f t="shared" si="1492"/>
        <v>0</v>
      </c>
      <c r="BZ287" s="225">
        <f t="shared" si="1493"/>
        <v>440</v>
      </c>
      <c r="CA287" s="233">
        <f t="shared" si="1494"/>
        <v>512</v>
      </c>
      <c r="CB287" s="225">
        <f t="shared" si="1495"/>
        <v>0</v>
      </c>
      <c r="CC287" s="233">
        <f t="shared" si="1496"/>
        <v>0</v>
      </c>
      <c r="CD287" s="336">
        <v>4.68</v>
      </c>
      <c r="CE287" s="752">
        <v>4.7240000000000002</v>
      </c>
      <c r="CF287" s="232">
        <f t="shared" si="1497"/>
        <v>1872</v>
      </c>
      <c r="CG287" s="233">
        <f t="shared" si="1498"/>
        <v>2158.8679999999999</v>
      </c>
      <c r="CH287" s="400">
        <v>4.93</v>
      </c>
      <c r="CI287" s="752">
        <v>5.7270000000000003</v>
      </c>
      <c r="CJ287" s="232">
        <f t="shared" si="1499"/>
        <v>197.2</v>
      </c>
      <c r="CK287" s="233">
        <f t="shared" si="1500"/>
        <v>314.98500000000001</v>
      </c>
      <c r="CL287" s="336"/>
      <c r="CM287" s="286"/>
      <c r="CN287" s="232">
        <f t="shared" si="1501"/>
        <v>0</v>
      </c>
      <c r="CO287" s="233">
        <f t="shared" si="1502"/>
        <v>0</v>
      </c>
      <c r="CP287" s="232">
        <f t="shared" si="1503"/>
        <v>4.7027272727272722</v>
      </c>
      <c r="CQ287" s="546">
        <f t="shared" si="1504"/>
        <v>4.8317441406250001</v>
      </c>
      <c r="CR287" s="232">
        <f t="shared" si="1505"/>
        <v>2069.1999999999998</v>
      </c>
      <c r="CS287" s="233">
        <f t="shared" si="1506"/>
        <v>2473.8530000000001</v>
      </c>
      <c r="CT287" s="257"/>
      <c r="CU287" s="253"/>
      <c r="CV287" s="232">
        <f t="shared" si="1507"/>
        <v>0</v>
      </c>
      <c r="CW287" s="233">
        <f t="shared" si="1508"/>
        <v>0</v>
      </c>
      <c r="CX287" s="257"/>
      <c r="CY287" s="253"/>
      <c r="CZ287" s="232">
        <f t="shared" si="1509"/>
        <v>0</v>
      </c>
      <c r="DA287" s="233">
        <f t="shared" si="1510"/>
        <v>0</v>
      </c>
      <c r="DB287" s="254"/>
      <c r="DC287" s="253"/>
      <c r="DD287" s="232">
        <f t="shared" si="1511"/>
        <v>0</v>
      </c>
      <c r="DE287" s="233">
        <f t="shared" si="1512"/>
        <v>0</v>
      </c>
      <c r="DF287" s="232">
        <f t="shared" si="1513"/>
        <v>0</v>
      </c>
      <c r="DG287" s="233">
        <f t="shared" si="1514"/>
        <v>0</v>
      </c>
      <c r="DH287" s="232">
        <f t="shared" si="1515"/>
        <v>0</v>
      </c>
      <c r="DI287" s="233">
        <f t="shared" si="1516"/>
        <v>0</v>
      </c>
      <c r="DJ287" s="232">
        <f t="shared" si="1517"/>
        <v>624</v>
      </c>
      <c r="DK287" s="233">
        <f t="shared" si="1518"/>
        <v>571</v>
      </c>
      <c r="DL287" s="232">
        <f t="shared" si="1519"/>
        <v>0</v>
      </c>
      <c r="DM287" s="233">
        <f t="shared" si="1520"/>
        <v>0</v>
      </c>
      <c r="DN287" s="545">
        <f t="shared" si="1521"/>
        <v>4.6943589743589742</v>
      </c>
      <c r="DO287" s="546">
        <f t="shared" si="1522"/>
        <v>4.7335376532399298</v>
      </c>
      <c r="DP287" s="232">
        <f t="shared" si="1523"/>
        <v>2929.2799999999997</v>
      </c>
      <c r="DQ287" s="233">
        <f t="shared" si="1524"/>
        <v>2702.85</v>
      </c>
      <c r="DR287" s="232">
        <f t="shared" si="1525"/>
        <v>0</v>
      </c>
      <c r="DS287" s="233">
        <f t="shared" si="1526"/>
        <v>0</v>
      </c>
      <c r="DT287" s="232">
        <f t="shared" si="1527"/>
        <v>0</v>
      </c>
      <c r="DU287" s="233">
        <f t="shared" si="1528"/>
        <v>0</v>
      </c>
      <c r="DV287" s="257">
        <v>344</v>
      </c>
      <c r="DW287" s="738">
        <v>152</v>
      </c>
      <c r="DX287" s="232">
        <f t="shared" si="1529"/>
        <v>0</v>
      </c>
      <c r="DY287" s="233">
        <f t="shared" si="1530"/>
        <v>0</v>
      </c>
      <c r="DZ287" s="257">
        <v>221</v>
      </c>
      <c r="EA287" s="738">
        <v>48</v>
      </c>
      <c r="EB287" s="232">
        <f t="shared" si="1531"/>
        <v>0</v>
      </c>
      <c r="EC287" s="233">
        <f t="shared" si="1532"/>
        <v>0</v>
      </c>
      <c r="ED287" s="257">
        <v>0</v>
      </c>
      <c r="EE287" s="256"/>
      <c r="EF287" s="232">
        <f t="shared" si="1533"/>
        <v>0</v>
      </c>
      <c r="EG287" s="233">
        <f t="shared" si="1534"/>
        <v>0</v>
      </c>
      <c r="EH287" s="225">
        <f t="shared" si="1535"/>
        <v>565</v>
      </c>
      <c r="EI287" s="233">
        <f t="shared" si="1536"/>
        <v>200</v>
      </c>
      <c r="EJ287" s="225">
        <f t="shared" si="1537"/>
        <v>0</v>
      </c>
      <c r="EK287" s="233">
        <f t="shared" si="1538"/>
        <v>0</v>
      </c>
      <c r="EL287" s="336">
        <v>3.23</v>
      </c>
      <c r="EM287" s="755">
        <v>6.3140000000000001</v>
      </c>
      <c r="EN287" s="232">
        <f t="shared" si="1539"/>
        <v>1111.1199999999999</v>
      </c>
      <c r="EO287" s="233">
        <f t="shared" si="1540"/>
        <v>959.72800000000007</v>
      </c>
      <c r="EP287" s="336">
        <v>3.21</v>
      </c>
      <c r="EQ287" s="755">
        <v>7.6879999999999997</v>
      </c>
      <c r="ER287" s="232">
        <f t="shared" si="1541"/>
        <v>709.41</v>
      </c>
      <c r="ES287" s="233">
        <f t="shared" si="1542"/>
        <v>369.024</v>
      </c>
      <c r="ET287" s="336"/>
      <c r="EU287" s="286"/>
      <c r="EV287" s="232">
        <f t="shared" si="1543"/>
        <v>0</v>
      </c>
      <c r="EW287" s="233">
        <f t="shared" si="1544"/>
        <v>0</v>
      </c>
      <c r="EX287" s="545">
        <f t="shared" si="1545"/>
        <v>3.2221769911504419</v>
      </c>
      <c r="EY287" s="546">
        <f t="shared" si="1546"/>
        <v>6.6437599999999994</v>
      </c>
      <c r="EZ287" s="232">
        <f t="shared" si="1547"/>
        <v>1820.5299999999997</v>
      </c>
      <c r="FA287" s="233">
        <f t="shared" si="1548"/>
        <v>1328.752</v>
      </c>
      <c r="FB287" s="257"/>
      <c r="FC287" s="253"/>
      <c r="FD287" s="232">
        <f t="shared" si="1549"/>
        <v>0</v>
      </c>
      <c r="FE287" s="233">
        <f t="shared" si="1550"/>
        <v>0</v>
      </c>
      <c r="FF287" s="257"/>
      <c r="FG287" s="253"/>
      <c r="FH287" s="232">
        <f t="shared" si="1551"/>
        <v>0</v>
      </c>
      <c r="FI287" s="233">
        <f t="shared" si="1552"/>
        <v>0</v>
      </c>
      <c r="FJ287" s="254"/>
      <c r="FK287" s="253"/>
      <c r="FL287" s="232">
        <f t="shared" si="1553"/>
        <v>0</v>
      </c>
      <c r="FM287" s="233">
        <f t="shared" si="1554"/>
        <v>0</v>
      </c>
      <c r="FN287" s="232">
        <f t="shared" si="1555"/>
        <v>0</v>
      </c>
      <c r="FO287" s="233">
        <f t="shared" si="1556"/>
        <v>0</v>
      </c>
      <c r="FP287" s="232">
        <f t="shared" si="1557"/>
        <v>0</v>
      </c>
      <c r="FQ287" s="233">
        <f t="shared" si="1558"/>
        <v>0</v>
      </c>
      <c r="FR287" s="254"/>
      <c r="FS287" s="761">
        <v>469</v>
      </c>
      <c r="FT287" s="232">
        <f t="shared" si="1559"/>
        <v>0</v>
      </c>
      <c r="FU287" s="233">
        <f t="shared" si="1560"/>
        <v>0</v>
      </c>
      <c r="FV287" s="254"/>
      <c r="FW287" s="762">
        <v>3.8180000000000001</v>
      </c>
      <c r="FX287" s="232">
        <f t="shared" si="1561"/>
        <v>0</v>
      </c>
      <c r="FY287" s="233">
        <f t="shared" si="1562"/>
        <v>1790.6420000000001</v>
      </c>
      <c r="FZ287" s="254"/>
      <c r="GA287" s="253"/>
      <c r="GB287" s="232">
        <f t="shared" si="1563"/>
        <v>0</v>
      </c>
      <c r="GC287" s="233">
        <f t="shared" si="1564"/>
        <v>0</v>
      </c>
      <c r="GD287" s="249">
        <f t="shared" si="1565"/>
        <v>917</v>
      </c>
      <c r="GE287" s="233">
        <f t="shared" si="1566"/>
        <v>667</v>
      </c>
      <c r="GF287" s="232">
        <f t="shared" si="1567"/>
        <v>0</v>
      </c>
      <c r="GG287" s="233">
        <f t="shared" si="1568"/>
        <v>0</v>
      </c>
      <c r="GH287" s="232">
        <f t="shared" si="1569"/>
        <v>3789.3</v>
      </c>
      <c r="GI287" s="233">
        <f t="shared" si="1570"/>
        <v>3343.9259999999999</v>
      </c>
      <c r="GJ287" s="232" t="str">
        <f t="shared" si="1571"/>
        <v/>
      </c>
      <c r="GK287" s="233" t="str">
        <f t="shared" si="1572"/>
        <v/>
      </c>
      <c r="GL287" s="249">
        <f t="shared" si="1573"/>
        <v>272</v>
      </c>
      <c r="GM287" s="233">
        <f t="shared" si="1574"/>
        <v>104</v>
      </c>
      <c r="GN287" s="232">
        <f t="shared" si="1575"/>
        <v>0</v>
      </c>
      <c r="GO287" s="233">
        <f t="shared" si="1576"/>
        <v>0</v>
      </c>
      <c r="GP287" s="232">
        <f t="shared" si="1577"/>
        <v>960.51</v>
      </c>
      <c r="GQ287" s="233">
        <f t="shared" si="1578"/>
        <v>687.67599999999993</v>
      </c>
      <c r="GR287" s="232">
        <f t="shared" si="1579"/>
        <v>0</v>
      </c>
      <c r="GS287" s="233">
        <f t="shared" si="1580"/>
        <v>0</v>
      </c>
      <c r="GT287" s="249">
        <f t="shared" si="1581"/>
        <v>1189</v>
      </c>
      <c r="GU287" s="233">
        <f t="shared" si="1582"/>
        <v>771</v>
      </c>
      <c r="GV287" s="232">
        <f t="shared" si="1583"/>
        <v>0</v>
      </c>
      <c r="GW287" s="233">
        <f t="shared" si="1584"/>
        <v>0</v>
      </c>
      <c r="GX287" s="232">
        <f t="shared" si="1585"/>
        <v>4749.8100000000004</v>
      </c>
      <c r="GY287" s="233">
        <f t="shared" si="1586"/>
        <v>4031.6019999999999</v>
      </c>
      <c r="GZ287" s="232" t="str">
        <f t="shared" si="1587"/>
        <v/>
      </c>
      <c r="HA287" s="233" t="str">
        <f t="shared" si="1588"/>
        <v/>
      </c>
      <c r="HB287" s="249">
        <f t="shared" si="1589"/>
        <v>0</v>
      </c>
      <c r="HC287" s="233">
        <f t="shared" si="1590"/>
        <v>0</v>
      </c>
      <c r="HD287" s="232">
        <f t="shared" si="1591"/>
        <v>0</v>
      </c>
      <c r="HE287" s="233">
        <f t="shared" si="1592"/>
        <v>0</v>
      </c>
      <c r="HF287" s="232" t="str">
        <f t="shared" si="1593"/>
        <v/>
      </c>
      <c r="HG287" s="233" t="str">
        <f t="shared" si="1594"/>
        <v/>
      </c>
      <c r="HH287" s="232" t="str">
        <f t="shared" si="1595"/>
        <v/>
      </c>
      <c r="HI287" s="233" t="str">
        <f t="shared" si="1596"/>
        <v/>
      </c>
      <c r="HJ287" s="249">
        <f t="shared" si="1597"/>
        <v>4749.8099999999995</v>
      </c>
      <c r="HK287" s="233">
        <f t="shared" si="1598"/>
        <v>5822.2439999999997</v>
      </c>
      <c r="HL287" s="232" t="str">
        <f t="shared" si="1599"/>
        <v/>
      </c>
      <c r="HM287" s="232" t="str">
        <f t="shared" si="1600"/>
        <v/>
      </c>
    </row>
    <row r="288" spans="1:221" ht="15">
      <c r="A288" s="451" t="s">
        <v>46</v>
      </c>
      <c r="B288" s="456" t="s">
        <v>918</v>
      </c>
      <c r="C288" s="457"/>
      <c r="D288" s="451">
        <v>220075</v>
      </c>
      <c r="E288" s="458">
        <v>3</v>
      </c>
      <c r="F288" s="332">
        <v>1849</v>
      </c>
      <c r="G288" s="744">
        <v>2017</v>
      </c>
      <c r="H288" s="254"/>
      <c r="I288" s="255"/>
      <c r="J288" s="232">
        <f t="shared" si="1601"/>
        <v>1849</v>
      </c>
      <c r="K288" s="233">
        <f t="shared" si="1453"/>
        <v>2017</v>
      </c>
      <c r="L288" s="333"/>
      <c r="M288" s="253"/>
      <c r="N288" s="232">
        <f t="shared" si="1454"/>
        <v>1849</v>
      </c>
      <c r="O288" s="233">
        <f t="shared" si="1602"/>
        <v>2017</v>
      </c>
      <c r="P288" s="232">
        <f t="shared" si="1455"/>
        <v>0</v>
      </c>
      <c r="Q288" s="233">
        <f t="shared" si="1456"/>
        <v>0</v>
      </c>
      <c r="R288" s="459">
        <v>253</v>
      </c>
      <c r="S288" s="738">
        <v>150</v>
      </c>
      <c r="T288" s="232">
        <f t="shared" si="1457"/>
        <v>0</v>
      </c>
      <c r="U288" s="233">
        <f t="shared" si="1458"/>
        <v>0</v>
      </c>
      <c r="V288" s="747">
        <v>17</v>
      </c>
      <c r="W288" s="738">
        <v>2</v>
      </c>
      <c r="X288" s="232">
        <f t="shared" si="1459"/>
        <v>0</v>
      </c>
      <c r="Y288" s="233">
        <f t="shared" si="1460"/>
        <v>0</v>
      </c>
      <c r="Z288" s="257">
        <v>0</v>
      </c>
      <c r="AA288" s="256"/>
      <c r="AB288" s="232">
        <f t="shared" si="1461"/>
        <v>0</v>
      </c>
      <c r="AC288" s="233">
        <f t="shared" si="1462"/>
        <v>0</v>
      </c>
      <c r="AD288" s="225">
        <f t="shared" si="1463"/>
        <v>270</v>
      </c>
      <c r="AE288" s="233">
        <f t="shared" si="1464"/>
        <v>152</v>
      </c>
      <c r="AF288" s="225">
        <f t="shared" si="1465"/>
        <v>0</v>
      </c>
      <c r="AG288" s="233">
        <f t="shared" si="1466"/>
        <v>0</v>
      </c>
      <c r="AH288" s="400">
        <v>4.5999999999999996</v>
      </c>
      <c r="AI288" s="749">
        <v>3.976</v>
      </c>
      <c r="AJ288" s="232">
        <f t="shared" si="1467"/>
        <v>1163.8</v>
      </c>
      <c r="AK288" s="233">
        <f t="shared" si="1468"/>
        <v>596.4</v>
      </c>
      <c r="AL288" s="336">
        <v>4.9000000000000004</v>
      </c>
      <c r="AM288" s="755">
        <v>4.5</v>
      </c>
      <c r="AN288" s="232">
        <f t="shared" si="1469"/>
        <v>83.300000000000011</v>
      </c>
      <c r="AO288" s="233">
        <f t="shared" si="1470"/>
        <v>9</v>
      </c>
      <c r="AP288" s="336"/>
      <c r="AQ288" s="286"/>
      <c r="AR288" s="232">
        <f t="shared" si="1471"/>
        <v>0</v>
      </c>
      <c r="AS288" s="233">
        <f t="shared" si="1472"/>
        <v>0</v>
      </c>
      <c r="AT288" s="545">
        <f t="shared" si="1473"/>
        <v>4.6188888888888888</v>
      </c>
      <c r="AU288" s="546">
        <f t="shared" si="1474"/>
        <v>3.982894736842105</v>
      </c>
      <c r="AV288" s="232">
        <f t="shared" si="1475"/>
        <v>1247.0999999999999</v>
      </c>
      <c r="AW288" s="233">
        <f t="shared" si="1476"/>
        <v>605.4</v>
      </c>
      <c r="AX288" s="257"/>
      <c r="AY288" s="253"/>
      <c r="AZ288" s="232">
        <f t="shared" si="1477"/>
        <v>0</v>
      </c>
      <c r="BA288" s="233">
        <f t="shared" si="1478"/>
        <v>0</v>
      </c>
      <c r="BB288" s="257"/>
      <c r="BC288" s="253"/>
      <c r="BD288" s="232">
        <f t="shared" si="1479"/>
        <v>0</v>
      </c>
      <c r="BE288" s="233">
        <f t="shared" si="1480"/>
        <v>0</v>
      </c>
      <c r="BF288" s="254"/>
      <c r="BG288" s="253"/>
      <c r="BH288" s="232">
        <f t="shared" si="1481"/>
        <v>0</v>
      </c>
      <c r="BI288" s="233">
        <f t="shared" si="1482"/>
        <v>0</v>
      </c>
      <c r="BJ288" s="232">
        <f t="shared" si="1483"/>
        <v>0</v>
      </c>
      <c r="BK288" s="233">
        <f t="shared" si="1484"/>
        <v>0</v>
      </c>
      <c r="BL288" s="232">
        <f t="shared" si="1485"/>
        <v>0</v>
      </c>
      <c r="BM288" s="233">
        <f t="shared" si="1486"/>
        <v>0</v>
      </c>
      <c r="BN288" s="257">
        <v>632</v>
      </c>
      <c r="BO288" s="757">
        <v>666</v>
      </c>
      <c r="BP288" s="232">
        <f t="shared" si="1487"/>
        <v>0</v>
      </c>
      <c r="BQ288" s="233">
        <f t="shared" si="1488"/>
        <v>0</v>
      </c>
      <c r="BR288" s="257">
        <v>14</v>
      </c>
      <c r="BS288" s="757">
        <v>39</v>
      </c>
      <c r="BT288" s="232">
        <f t="shared" si="1489"/>
        <v>0</v>
      </c>
      <c r="BU288" s="233">
        <f t="shared" si="1490"/>
        <v>0</v>
      </c>
      <c r="BV288" s="257"/>
      <c r="BW288" s="256"/>
      <c r="BX288" s="232">
        <f t="shared" si="1491"/>
        <v>0</v>
      </c>
      <c r="BY288" s="233">
        <f t="shared" si="1492"/>
        <v>0</v>
      </c>
      <c r="BZ288" s="225">
        <f t="shared" si="1493"/>
        <v>646</v>
      </c>
      <c r="CA288" s="233">
        <f t="shared" si="1494"/>
        <v>705</v>
      </c>
      <c r="CB288" s="225">
        <f t="shared" si="1495"/>
        <v>0</v>
      </c>
      <c r="CC288" s="233">
        <f t="shared" si="1496"/>
        <v>0</v>
      </c>
      <c r="CD288" s="336">
        <v>4.93</v>
      </c>
      <c r="CE288" s="755">
        <v>4.6310000000000002</v>
      </c>
      <c r="CF288" s="232">
        <f t="shared" si="1497"/>
        <v>3115.7599999999998</v>
      </c>
      <c r="CG288" s="233">
        <f t="shared" si="1498"/>
        <v>3084.2460000000001</v>
      </c>
      <c r="CH288" s="400">
        <v>6</v>
      </c>
      <c r="CI288" s="753">
        <v>4.9059999999999997</v>
      </c>
      <c r="CJ288" s="232">
        <f t="shared" si="1499"/>
        <v>84</v>
      </c>
      <c r="CK288" s="233">
        <f t="shared" si="1500"/>
        <v>191.33399999999997</v>
      </c>
      <c r="CL288" s="336"/>
      <c r="CM288" s="286"/>
      <c r="CN288" s="232">
        <f t="shared" si="1501"/>
        <v>0</v>
      </c>
      <c r="CO288" s="233">
        <f t="shared" si="1502"/>
        <v>0</v>
      </c>
      <c r="CP288" s="232">
        <f t="shared" si="1503"/>
        <v>4.9531888544891638</v>
      </c>
      <c r="CQ288" s="546">
        <f t="shared" si="1504"/>
        <v>4.646212765957447</v>
      </c>
      <c r="CR288" s="232">
        <f t="shared" si="1505"/>
        <v>3199.7599999999998</v>
      </c>
      <c r="CS288" s="233">
        <f t="shared" si="1506"/>
        <v>3275.5800000000004</v>
      </c>
      <c r="CT288" s="257"/>
      <c r="CU288" s="253"/>
      <c r="CV288" s="232">
        <f t="shared" si="1507"/>
        <v>0</v>
      </c>
      <c r="CW288" s="233">
        <f t="shared" si="1508"/>
        <v>0</v>
      </c>
      <c r="CX288" s="257"/>
      <c r="CY288" s="253"/>
      <c r="CZ288" s="232">
        <f t="shared" si="1509"/>
        <v>0</v>
      </c>
      <c r="DA288" s="233">
        <f t="shared" si="1510"/>
        <v>0</v>
      </c>
      <c r="DB288" s="254"/>
      <c r="DC288" s="253"/>
      <c r="DD288" s="232">
        <f t="shared" si="1511"/>
        <v>0</v>
      </c>
      <c r="DE288" s="233">
        <f t="shared" si="1512"/>
        <v>0</v>
      </c>
      <c r="DF288" s="232">
        <f t="shared" si="1513"/>
        <v>0</v>
      </c>
      <c r="DG288" s="233">
        <f t="shared" si="1514"/>
        <v>0</v>
      </c>
      <c r="DH288" s="232">
        <f t="shared" si="1515"/>
        <v>0</v>
      </c>
      <c r="DI288" s="233">
        <f t="shared" si="1516"/>
        <v>0</v>
      </c>
      <c r="DJ288" s="232">
        <f t="shared" si="1517"/>
        <v>916</v>
      </c>
      <c r="DK288" s="233">
        <f t="shared" si="1518"/>
        <v>857</v>
      </c>
      <c r="DL288" s="232">
        <f t="shared" si="1519"/>
        <v>0</v>
      </c>
      <c r="DM288" s="233">
        <f t="shared" si="1520"/>
        <v>0</v>
      </c>
      <c r="DN288" s="545">
        <f t="shared" si="1521"/>
        <v>4.8546506550218336</v>
      </c>
      <c r="DO288" s="546">
        <f t="shared" si="1522"/>
        <v>4.5285647607934658</v>
      </c>
      <c r="DP288" s="232">
        <f t="shared" si="1523"/>
        <v>4446.8599999999997</v>
      </c>
      <c r="DQ288" s="233">
        <f t="shared" si="1524"/>
        <v>3880.98</v>
      </c>
      <c r="DR288" s="232">
        <f t="shared" si="1525"/>
        <v>0</v>
      </c>
      <c r="DS288" s="233">
        <f t="shared" si="1526"/>
        <v>0</v>
      </c>
      <c r="DT288" s="232">
        <f t="shared" si="1527"/>
        <v>0</v>
      </c>
      <c r="DU288" s="233">
        <f t="shared" si="1528"/>
        <v>0</v>
      </c>
      <c r="DV288" s="257">
        <v>740</v>
      </c>
      <c r="DW288" s="738">
        <v>564</v>
      </c>
      <c r="DX288" s="232">
        <f t="shared" si="1529"/>
        <v>0</v>
      </c>
      <c r="DY288" s="233">
        <f t="shared" si="1530"/>
        <v>0</v>
      </c>
      <c r="DZ288" s="257">
        <v>193</v>
      </c>
      <c r="EA288" s="738">
        <v>145</v>
      </c>
      <c r="EB288" s="232">
        <f t="shared" si="1531"/>
        <v>0</v>
      </c>
      <c r="EC288" s="233">
        <f t="shared" si="1532"/>
        <v>0</v>
      </c>
      <c r="ED288" s="257">
        <v>0</v>
      </c>
      <c r="EE288" s="256"/>
      <c r="EF288" s="232">
        <f t="shared" si="1533"/>
        <v>0</v>
      </c>
      <c r="EG288" s="233">
        <f t="shared" si="1534"/>
        <v>0</v>
      </c>
      <c r="EH288" s="225">
        <f t="shared" si="1535"/>
        <v>933</v>
      </c>
      <c r="EI288" s="233">
        <f t="shared" si="1536"/>
        <v>709</v>
      </c>
      <c r="EJ288" s="225">
        <f t="shared" si="1537"/>
        <v>0</v>
      </c>
      <c r="EK288" s="233">
        <f t="shared" si="1538"/>
        <v>0</v>
      </c>
      <c r="EL288" s="336">
        <v>2.83</v>
      </c>
      <c r="EM288" s="755">
        <v>5.7649999999999997</v>
      </c>
      <c r="EN288" s="232">
        <f t="shared" si="1539"/>
        <v>2094.2000000000003</v>
      </c>
      <c r="EO288" s="233">
        <f t="shared" si="1540"/>
        <v>3251.46</v>
      </c>
      <c r="EP288" s="336">
        <v>2.78</v>
      </c>
      <c r="EQ288" s="755">
        <v>8.1590000000000007</v>
      </c>
      <c r="ER288" s="232">
        <f t="shared" si="1541"/>
        <v>536.54</v>
      </c>
      <c r="ES288" s="233">
        <f t="shared" si="1542"/>
        <v>1183.0550000000001</v>
      </c>
      <c r="ET288" s="336"/>
      <c r="EU288" s="286"/>
      <c r="EV288" s="232">
        <f t="shared" si="1543"/>
        <v>0</v>
      </c>
      <c r="EW288" s="233">
        <f t="shared" si="1544"/>
        <v>0</v>
      </c>
      <c r="EX288" s="545">
        <f t="shared" si="1545"/>
        <v>2.8196570203644162</v>
      </c>
      <c r="EY288" s="546">
        <f t="shared" si="1546"/>
        <v>6.2546050775740483</v>
      </c>
      <c r="EZ288" s="232">
        <f t="shared" si="1547"/>
        <v>2630.7400000000002</v>
      </c>
      <c r="FA288" s="233">
        <f t="shared" si="1548"/>
        <v>4434.5150000000003</v>
      </c>
      <c r="FB288" s="257"/>
      <c r="FC288" s="253"/>
      <c r="FD288" s="232">
        <f t="shared" si="1549"/>
        <v>0</v>
      </c>
      <c r="FE288" s="233">
        <f t="shared" si="1550"/>
        <v>0</v>
      </c>
      <c r="FF288" s="257"/>
      <c r="FG288" s="253"/>
      <c r="FH288" s="232">
        <f t="shared" si="1551"/>
        <v>0</v>
      </c>
      <c r="FI288" s="233">
        <f t="shared" si="1552"/>
        <v>0</v>
      </c>
      <c r="FJ288" s="254"/>
      <c r="FK288" s="253"/>
      <c r="FL288" s="232">
        <f t="shared" si="1553"/>
        <v>0</v>
      </c>
      <c r="FM288" s="233">
        <f t="shared" si="1554"/>
        <v>0</v>
      </c>
      <c r="FN288" s="232">
        <f t="shared" si="1555"/>
        <v>0</v>
      </c>
      <c r="FO288" s="233">
        <f t="shared" si="1556"/>
        <v>0</v>
      </c>
      <c r="FP288" s="232">
        <f t="shared" si="1557"/>
        <v>0</v>
      </c>
      <c r="FQ288" s="233">
        <f t="shared" si="1558"/>
        <v>0</v>
      </c>
      <c r="FR288" s="254"/>
      <c r="FS288" s="761">
        <v>451</v>
      </c>
      <c r="FT288" s="232">
        <f t="shared" si="1559"/>
        <v>0</v>
      </c>
      <c r="FU288" s="233">
        <f t="shared" si="1560"/>
        <v>0</v>
      </c>
      <c r="FV288" s="254"/>
      <c r="FW288" s="762">
        <v>3.6019999999999999</v>
      </c>
      <c r="FX288" s="232">
        <f t="shared" si="1561"/>
        <v>0</v>
      </c>
      <c r="FY288" s="233">
        <f t="shared" si="1562"/>
        <v>1624.502</v>
      </c>
      <c r="FZ288" s="254"/>
      <c r="GA288" s="253"/>
      <c r="GB288" s="232">
        <f t="shared" si="1563"/>
        <v>0</v>
      </c>
      <c r="GC288" s="233">
        <f t="shared" si="1564"/>
        <v>0</v>
      </c>
      <c r="GD288" s="249">
        <f t="shared" si="1565"/>
        <v>1625</v>
      </c>
      <c r="GE288" s="233">
        <f t="shared" si="1566"/>
        <v>1380</v>
      </c>
      <c r="GF288" s="232">
        <f t="shared" si="1567"/>
        <v>0</v>
      </c>
      <c r="GG288" s="233">
        <f t="shared" si="1568"/>
        <v>0</v>
      </c>
      <c r="GH288" s="232">
        <f t="shared" si="1569"/>
        <v>6373.76</v>
      </c>
      <c r="GI288" s="233">
        <f t="shared" si="1570"/>
        <v>6932.1059999999998</v>
      </c>
      <c r="GJ288" s="232" t="str">
        <f t="shared" si="1571"/>
        <v/>
      </c>
      <c r="GK288" s="233" t="str">
        <f t="shared" si="1572"/>
        <v/>
      </c>
      <c r="GL288" s="249">
        <f t="shared" si="1573"/>
        <v>224</v>
      </c>
      <c r="GM288" s="233">
        <f t="shared" si="1574"/>
        <v>186</v>
      </c>
      <c r="GN288" s="232">
        <f t="shared" si="1575"/>
        <v>0</v>
      </c>
      <c r="GO288" s="233">
        <f t="shared" si="1576"/>
        <v>0</v>
      </c>
      <c r="GP288" s="232">
        <f t="shared" si="1577"/>
        <v>703.83999999999992</v>
      </c>
      <c r="GQ288" s="233">
        <f t="shared" si="1578"/>
        <v>1383.3890000000001</v>
      </c>
      <c r="GR288" s="232">
        <f t="shared" si="1579"/>
        <v>0</v>
      </c>
      <c r="GS288" s="233">
        <f t="shared" si="1580"/>
        <v>0</v>
      </c>
      <c r="GT288" s="249">
        <f t="shared" si="1581"/>
        <v>1849</v>
      </c>
      <c r="GU288" s="233">
        <f t="shared" si="1582"/>
        <v>1566</v>
      </c>
      <c r="GV288" s="232">
        <f t="shared" si="1583"/>
        <v>0</v>
      </c>
      <c r="GW288" s="233">
        <f t="shared" si="1584"/>
        <v>0</v>
      </c>
      <c r="GX288" s="232">
        <f t="shared" si="1585"/>
        <v>7077.6</v>
      </c>
      <c r="GY288" s="233">
        <f t="shared" si="1586"/>
        <v>8315.494999999999</v>
      </c>
      <c r="GZ288" s="232" t="str">
        <f t="shared" si="1587"/>
        <v/>
      </c>
      <c r="HA288" s="233" t="str">
        <f t="shared" si="1588"/>
        <v/>
      </c>
      <c r="HB288" s="249">
        <f t="shared" si="1589"/>
        <v>0</v>
      </c>
      <c r="HC288" s="233">
        <f t="shared" si="1590"/>
        <v>0</v>
      </c>
      <c r="HD288" s="232">
        <f t="shared" si="1591"/>
        <v>0</v>
      </c>
      <c r="HE288" s="233">
        <f t="shared" si="1592"/>
        <v>0</v>
      </c>
      <c r="HF288" s="232" t="str">
        <f t="shared" si="1593"/>
        <v/>
      </c>
      <c r="HG288" s="233" t="str">
        <f t="shared" si="1594"/>
        <v/>
      </c>
      <c r="HH288" s="232" t="str">
        <f t="shared" si="1595"/>
        <v/>
      </c>
      <c r="HI288" s="233" t="str">
        <f t="shared" si="1596"/>
        <v/>
      </c>
      <c r="HJ288" s="249">
        <f t="shared" si="1597"/>
        <v>7077.6</v>
      </c>
      <c r="HK288" s="233">
        <f t="shared" si="1598"/>
        <v>9939.9970000000012</v>
      </c>
      <c r="HL288" s="232" t="str">
        <f t="shared" si="1599"/>
        <v/>
      </c>
      <c r="HM288" s="232" t="str">
        <f t="shared" si="1600"/>
        <v/>
      </c>
    </row>
    <row r="289" spans="1:221" ht="15">
      <c r="A289" s="451" t="s">
        <v>46</v>
      </c>
      <c r="B289" s="456" t="s">
        <v>919</v>
      </c>
      <c r="C289" s="457"/>
      <c r="D289" s="451">
        <v>220978</v>
      </c>
      <c r="E289" s="458">
        <v>3</v>
      </c>
      <c r="F289" s="332">
        <v>3550</v>
      </c>
      <c r="G289" s="744">
        <v>3846</v>
      </c>
      <c r="H289" s="254"/>
      <c r="I289" s="255"/>
      <c r="J289" s="232">
        <f t="shared" si="1601"/>
        <v>3550</v>
      </c>
      <c r="K289" s="233">
        <f t="shared" si="1453"/>
        <v>3846</v>
      </c>
      <c r="L289" s="333"/>
      <c r="M289" s="253"/>
      <c r="N289" s="232">
        <f t="shared" si="1454"/>
        <v>3550</v>
      </c>
      <c r="O289" s="233">
        <f t="shared" si="1602"/>
        <v>3846</v>
      </c>
      <c r="P289" s="232">
        <f t="shared" si="1455"/>
        <v>0</v>
      </c>
      <c r="Q289" s="233">
        <f t="shared" si="1456"/>
        <v>0</v>
      </c>
      <c r="R289" s="459">
        <v>422</v>
      </c>
      <c r="S289" s="738">
        <v>247</v>
      </c>
      <c r="T289" s="232">
        <f t="shared" si="1457"/>
        <v>0</v>
      </c>
      <c r="U289" s="233">
        <f t="shared" si="1458"/>
        <v>0</v>
      </c>
      <c r="V289" s="747">
        <v>13</v>
      </c>
      <c r="W289" s="738">
        <v>4</v>
      </c>
      <c r="X289" s="232">
        <f t="shared" si="1459"/>
        <v>0</v>
      </c>
      <c r="Y289" s="233">
        <f t="shared" si="1460"/>
        <v>0</v>
      </c>
      <c r="Z289" s="257">
        <v>0</v>
      </c>
      <c r="AA289" s="256"/>
      <c r="AB289" s="232">
        <f t="shared" si="1461"/>
        <v>0</v>
      </c>
      <c r="AC289" s="233">
        <f t="shared" si="1462"/>
        <v>0</v>
      </c>
      <c r="AD289" s="225">
        <f t="shared" si="1463"/>
        <v>435</v>
      </c>
      <c r="AE289" s="233">
        <f t="shared" si="1464"/>
        <v>251</v>
      </c>
      <c r="AF289" s="225">
        <f t="shared" si="1465"/>
        <v>0</v>
      </c>
      <c r="AG289" s="233">
        <f t="shared" si="1466"/>
        <v>0</v>
      </c>
      <c r="AH289" s="400">
        <v>4.5999999999999996</v>
      </c>
      <c r="AI289" s="749">
        <v>3.7850000000000001</v>
      </c>
      <c r="AJ289" s="232">
        <f t="shared" si="1467"/>
        <v>1941.1999999999998</v>
      </c>
      <c r="AK289" s="233">
        <f t="shared" si="1468"/>
        <v>934.89499999999998</v>
      </c>
      <c r="AL289" s="336">
        <v>4.1500000000000004</v>
      </c>
      <c r="AM289" s="755">
        <v>5.1669999999999998</v>
      </c>
      <c r="AN289" s="232">
        <f t="shared" si="1469"/>
        <v>53.95</v>
      </c>
      <c r="AO289" s="233">
        <f t="shared" si="1470"/>
        <v>20.667999999999999</v>
      </c>
      <c r="AP289" s="336"/>
      <c r="AQ289" s="286"/>
      <c r="AR289" s="232">
        <f t="shared" si="1471"/>
        <v>0</v>
      </c>
      <c r="AS289" s="233">
        <f t="shared" si="1472"/>
        <v>0</v>
      </c>
      <c r="AT289" s="545">
        <f t="shared" si="1473"/>
        <v>4.586551724137931</v>
      </c>
      <c r="AU289" s="546">
        <f t="shared" si="1474"/>
        <v>3.8070239043824703</v>
      </c>
      <c r="AV289" s="232">
        <f t="shared" si="1475"/>
        <v>1995.15</v>
      </c>
      <c r="AW289" s="233">
        <f t="shared" si="1476"/>
        <v>955.56299999999999</v>
      </c>
      <c r="AX289" s="257"/>
      <c r="AY289" s="253"/>
      <c r="AZ289" s="232">
        <f t="shared" si="1477"/>
        <v>0</v>
      </c>
      <c r="BA289" s="233">
        <f t="shared" si="1478"/>
        <v>0</v>
      </c>
      <c r="BB289" s="257"/>
      <c r="BC289" s="253"/>
      <c r="BD289" s="232">
        <f t="shared" si="1479"/>
        <v>0</v>
      </c>
      <c r="BE289" s="233">
        <f t="shared" si="1480"/>
        <v>0</v>
      </c>
      <c r="BF289" s="254"/>
      <c r="BG289" s="253"/>
      <c r="BH289" s="232">
        <f t="shared" si="1481"/>
        <v>0</v>
      </c>
      <c r="BI289" s="233">
        <f t="shared" si="1482"/>
        <v>0</v>
      </c>
      <c r="BJ289" s="232">
        <f t="shared" si="1483"/>
        <v>0</v>
      </c>
      <c r="BK289" s="233">
        <f t="shared" si="1484"/>
        <v>0</v>
      </c>
      <c r="BL289" s="232">
        <f t="shared" si="1485"/>
        <v>0</v>
      </c>
      <c r="BM289" s="233">
        <f t="shared" si="1486"/>
        <v>0</v>
      </c>
      <c r="BN289" s="257">
        <v>1293</v>
      </c>
      <c r="BO289" s="757">
        <v>1603</v>
      </c>
      <c r="BP289" s="232">
        <f t="shared" si="1487"/>
        <v>0</v>
      </c>
      <c r="BQ289" s="233">
        <f t="shared" si="1488"/>
        <v>0</v>
      </c>
      <c r="BR289" s="257">
        <v>48</v>
      </c>
      <c r="BS289" s="757">
        <v>60</v>
      </c>
      <c r="BT289" s="232">
        <f t="shared" si="1489"/>
        <v>0</v>
      </c>
      <c r="BU289" s="233">
        <f t="shared" si="1490"/>
        <v>0</v>
      </c>
      <c r="BV289" s="257"/>
      <c r="BW289" s="256"/>
      <c r="BX289" s="232">
        <f t="shared" si="1491"/>
        <v>0</v>
      </c>
      <c r="BY289" s="233">
        <f t="shared" si="1492"/>
        <v>0</v>
      </c>
      <c r="BZ289" s="225">
        <f t="shared" si="1493"/>
        <v>1341</v>
      </c>
      <c r="CA289" s="233">
        <f t="shared" si="1494"/>
        <v>1663</v>
      </c>
      <c r="CB289" s="225">
        <f t="shared" si="1495"/>
        <v>0</v>
      </c>
      <c r="CC289" s="233">
        <f t="shared" si="1496"/>
        <v>0</v>
      </c>
      <c r="CD289" s="336">
        <v>4.8499999999999996</v>
      </c>
      <c r="CE289" s="755">
        <v>4.734</v>
      </c>
      <c r="CF289" s="232">
        <f t="shared" si="1497"/>
        <v>6271.0499999999993</v>
      </c>
      <c r="CG289" s="233">
        <f t="shared" si="1498"/>
        <v>7588.6019999999999</v>
      </c>
      <c r="CH289" s="400">
        <v>5.0199999999999996</v>
      </c>
      <c r="CI289" s="753">
        <v>5.3940000000000001</v>
      </c>
      <c r="CJ289" s="232">
        <f t="shared" si="1499"/>
        <v>240.95999999999998</v>
      </c>
      <c r="CK289" s="233">
        <f t="shared" si="1500"/>
        <v>323.64</v>
      </c>
      <c r="CL289" s="336"/>
      <c r="CM289" s="286"/>
      <c r="CN289" s="232">
        <f t="shared" si="1501"/>
        <v>0</v>
      </c>
      <c r="CO289" s="233">
        <f t="shared" si="1502"/>
        <v>0</v>
      </c>
      <c r="CP289" s="232">
        <f t="shared" si="1503"/>
        <v>4.8560850111856819</v>
      </c>
      <c r="CQ289" s="546">
        <f t="shared" si="1504"/>
        <v>4.7578123872519544</v>
      </c>
      <c r="CR289" s="232">
        <f t="shared" si="1505"/>
        <v>6512.0099999999993</v>
      </c>
      <c r="CS289" s="233">
        <f t="shared" si="1506"/>
        <v>7912.2420000000002</v>
      </c>
      <c r="CT289" s="257"/>
      <c r="CU289" s="253"/>
      <c r="CV289" s="232">
        <f t="shared" si="1507"/>
        <v>0</v>
      </c>
      <c r="CW289" s="233">
        <f t="shared" si="1508"/>
        <v>0</v>
      </c>
      <c r="CX289" s="257"/>
      <c r="CY289" s="253"/>
      <c r="CZ289" s="232">
        <f t="shared" si="1509"/>
        <v>0</v>
      </c>
      <c r="DA289" s="233">
        <f t="shared" si="1510"/>
        <v>0</v>
      </c>
      <c r="DB289" s="254"/>
      <c r="DC289" s="253"/>
      <c r="DD289" s="232">
        <f t="shared" si="1511"/>
        <v>0</v>
      </c>
      <c r="DE289" s="233">
        <f t="shared" si="1512"/>
        <v>0</v>
      </c>
      <c r="DF289" s="232">
        <f t="shared" si="1513"/>
        <v>0</v>
      </c>
      <c r="DG289" s="233">
        <f t="shared" si="1514"/>
        <v>0</v>
      </c>
      <c r="DH289" s="232">
        <f t="shared" si="1515"/>
        <v>0</v>
      </c>
      <c r="DI289" s="233">
        <f t="shared" si="1516"/>
        <v>0</v>
      </c>
      <c r="DJ289" s="232">
        <f t="shared" si="1517"/>
        <v>1776</v>
      </c>
      <c r="DK289" s="233">
        <f t="shared" si="1518"/>
        <v>1914</v>
      </c>
      <c r="DL289" s="232">
        <f t="shared" si="1519"/>
        <v>0</v>
      </c>
      <c r="DM289" s="233">
        <f t="shared" si="1520"/>
        <v>0</v>
      </c>
      <c r="DN289" s="545">
        <f t="shared" si="1521"/>
        <v>4.7900675675675677</v>
      </c>
      <c r="DO289" s="546">
        <f t="shared" si="1522"/>
        <v>4.6331269592476492</v>
      </c>
      <c r="DP289" s="232">
        <f t="shared" si="1523"/>
        <v>8507.16</v>
      </c>
      <c r="DQ289" s="233">
        <f t="shared" si="1524"/>
        <v>8867.8050000000003</v>
      </c>
      <c r="DR289" s="232">
        <f t="shared" si="1525"/>
        <v>0</v>
      </c>
      <c r="DS289" s="233">
        <f t="shared" si="1526"/>
        <v>0</v>
      </c>
      <c r="DT289" s="232">
        <f t="shared" si="1527"/>
        <v>0</v>
      </c>
      <c r="DU289" s="233">
        <f t="shared" si="1528"/>
        <v>0</v>
      </c>
      <c r="DV289" s="257">
        <v>1364</v>
      </c>
      <c r="DW289" s="738">
        <v>1020</v>
      </c>
      <c r="DX289" s="232">
        <f t="shared" si="1529"/>
        <v>0</v>
      </c>
      <c r="DY289" s="233">
        <f t="shared" si="1530"/>
        <v>0</v>
      </c>
      <c r="DZ289" s="257">
        <v>410</v>
      </c>
      <c r="EA289" s="738">
        <v>208</v>
      </c>
      <c r="EB289" s="232">
        <f t="shared" si="1531"/>
        <v>0</v>
      </c>
      <c r="EC289" s="233">
        <f t="shared" si="1532"/>
        <v>0</v>
      </c>
      <c r="ED289" s="257">
        <v>0</v>
      </c>
      <c r="EE289" s="256"/>
      <c r="EF289" s="232">
        <f t="shared" si="1533"/>
        <v>0</v>
      </c>
      <c r="EG289" s="233">
        <f t="shared" si="1534"/>
        <v>0</v>
      </c>
      <c r="EH289" s="225">
        <f t="shared" si="1535"/>
        <v>1774</v>
      </c>
      <c r="EI289" s="233">
        <f t="shared" si="1536"/>
        <v>1228</v>
      </c>
      <c r="EJ289" s="225">
        <f t="shared" si="1537"/>
        <v>0</v>
      </c>
      <c r="EK289" s="233">
        <f t="shared" si="1538"/>
        <v>0</v>
      </c>
      <c r="EL289" s="336">
        <v>3.07</v>
      </c>
      <c r="EM289" s="755">
        <v>5.806</v>
      </c>
      <c r="EN289" s="232">
        <f t="shared" si="1539"/>
        <v>4187.4799999999996</v>
      </c>
      <c r="EO289" s="233">
        <f t="shared" si="1540"/>
        <v>5922.12</v>
      </c>
      <c r="EP289" s="336">
        <v>3.21</v>
      </c>
      <c r="EQ289" s="755">
        <v>7.9169999999999998</v>
      </c>
      <c r="ER289" s="232">
        <f t="shared" si="1541"/>
        <v>1316.1</v>
      </c>
      <c r="ES289" s="233">
        <f t="shared" si="1542"/>
        <v>1646.7359999999999</v>
      </c>
      <c r="ET289" s="336"/>
      <c r="EU289" s="286"/>
      <c r="EV289" s="232">
        <f t="shared" si="1543"/>
        <v>0</v>
      </c>
      <c r="EW289" s="233">
        <f t="shared" si="1544"/>
        <v>0</v>
      </c>
      <c r="EX289" s="545">
        <f t="shared" si="1545"/>
        <v>3.1023562570462233</v>
      </c>
      <c r="EY289" s="546">
        <f t="shared" si="1546"/>
        <v>6.1635635179153097</v>
      </c>
      <c r="EZ289" s="232">
        <f t="shared" si="1547"/>
        <v>5503.58</v>
      </c>
      <c r="FA289" s="233">
        <f t="shared" si="1548"/>
        <v>7568.8560000000007</v>
      </c>
      <c r="FB289" s="257"/>
      <c r="FC289" s="253"/>
      <c r="FD289" s="232">
        <f t="shared" si="1549"/>
        <v>0</v>
      </c>
      <c r="FE289" s="233">
        <f t="shared" si="1550"/>
        <v>0</v>
      </c>
      <c r="FF289" s="257"/>
      <c r="FG289" s="253"/>
      <c r="FH289" s="232">
        <f t="shared" si="1551"/>
        <v>0</v>
      </c>
      <c r="FI289" s="233">
        <f t="shared" si="1552"/>
        <v>0</v>
      </c>
      <c r="FJ289" s="254"/>
      <c r="FK289" s="253"/>
      <c r="FL289" s="232">
        <f t="shared" si="1553"/>
        <v>0</v>
      </c>
      <c r="FM289" s="233">
        <f t="shared" si="1554"/>
        <v>0</v>
      </c>
      <c r="FN289" s="232">
        <f t="shared" si="1555"/>
        <v>0</v>
      </c>
      <c r="FO289" s="233">
        <f t="shared" si="1556"/>
        <v>0</v>
      </c>
      <c r="FP289" s="232">
        <f t="shared" si="1557"/>
        <v>0</v>
      </c>
      <c r="FQ289" s="233">
        <f t="shared" si="1558"/>
        <v>0</v>
      </c>
      <c r="FR289" s="254"/>
      <c r="FS289" s="761">
        <v>704</v>
      </c>
      <c r="FT289" s="232">
        <f t="shared" si="1559"/>
        <v>0</v>
      </c>
      <c r="FU289" s="233">
        <f t="shared" si="1560"/>
        <v>0</v>
      </c>
      <c r="FV289" s="254"/>
      <c r="FW289" s="762">
        <v>3.9009999999999998</v>
      </c>
      <c r="FX289" s="232">
        <f t="shared" si="1561"/>
        <v>0</v>
      </c>
      <c r="FY289" s="233">
        <f t="shared" si="1562"/>
        <v>2746.3040000000001</v>
      </c>
      <c r="FZ289" s="254"/>
      <c r="GA289" s="253"/>
      <c r="GB289" s="232">
        <f t="shared" si="1563"/>
        <v>0</v>
      </c>
      <c r="GC289" s="233">
        <f t="shared" si="1564"/>
        <v>0</v>
      </c>
      <c r="GD289" s="249">
        <f t="shared" si="1565"/>
        <v>3079</v>
      </c>
      <c r="GE289" s="233">
        <f t="shared" si="1566"/>
        <v>2870</v>
      </c>
      <c r="GF289" s="232">
        <f t="shared" si="1567"/>
        <v>0</v>
      </c>
      <c r="GG289" s="233">
        <f t="shared" si="1568"/>
        <v>0</v>
      </c>
      <c r="GH289" s="232">
        <f t="shared" si="1569"/>
        <v>12399.73</v>
      </c>
      <c r="GI289" s="233">
        <f t="shared" si="1570"/>
        <v>14445.616999999998</v>
      </c>
      <c r="GJ289" s="232" t="str">
        <f t="shared" si="1571"/>
        <v/>
      </c>
      <c r="GK289" s="233" t="str">
        <f t="shared" si="1572"/>
        <v/>
      </c>
      <c r="GL289" s="249">
        <f t="shared" si="1573"/>
        <v>471</v>
      </c>
      <c r="GM289" s="233">
        <f t="shared" si="1574"/>
        <v>272</v>
      </c>
      <c r="GN289" s="232">
        <f t="shared" si="1575"/>
        <v>0</v>
      </c>
      <c r="GO289" s="233">
        <f t="shared" si="1576"/>
        <v>0</v>
      </c>
      <c r="GP289" s="232">
        <f t="shared" si="1577"/>
        <v>1611.0099999999998</v>
      </c>
      <c r="GQ289" s="233">
        <f t="shared" si="1578"/>
        <v>1991.0439999999999</v>
      </c>
      <c r="GR289" s="232">
        <f t="shared" si="1579"/>
        <v>0</v>
      </c>
      <c r="GS289" s="233">
        <f t="shared" si="1580"/>
        <v>0</v>
      </c>
      <c r="GT289" s="249">
        <f t="shared" si="1581"/>
        <v>3550</v>
      </c>
      <c r="GU289" s="233">
        <f t="shared" si="1582"/>
        <v>3142</v>
      </c>
      <c r="GV289" s="232">
        <f t="shared" si="1583"/>
        <v>0</v>
      </c>
      <c r="GW289" s="233">
        <f t="shared" si="1584"/>
        <v>0</v>
      </c>
      <c r="GX289" s="232">
        <f t="shared" si="1585"/>
        <v>14010.74</v>
      </c>
      <c r="GY289" s="233">
        <f t="shared" si="1586"/>
        <v>16436.661</v>
      </c>
      <c r="GZ289" s="232" t="str">
        <f t="shared" si="1587"/>
        <v/>
      </c>
      <c r="HA289" s="233" t="str">
        <f t="shared" si="1588"/>
        <v/>
      </c>
      <c r="HB289" s="249">
        <f t="shared" si="1589"/>
        <v>0</v>
      </c>
      <c r="HC289" s="233">
        <f t="shared" si="1590"/>
        <v>0</v>
      </c>
      <c r="HD289" s="232">
        <f t="shared" si="1591"/>
        <v>0</v>
      </c>
      <c r="HE289" s="233">
        <f t="shared" si="1592"/>
        <v>0</v>
      </c>
      <c r="HF289" s="232" t="str">
        <f t="shared" si="1593"/>
        <v/>
      </c>
      <c r="HG289" s="233" t="str">
        <f t="shared" si="1594"/>
        <v/>
      </c>
      <c r="HH289" s="232" t="str">
        <f t="shared" si="1595"/>
        <v/>
      </c>
      <c r="HI289" s="233" t="str">
        <f t="shared" si="1596"/>
        <v/>
      </c>
      <c r="HJ289" s="249">
        <f t="shared" si="1597"/>
        <v>14010.74</v>
      </c>
      <c r="HK289" s="233">
        <f t="shared" si="1598"/>
        <v>19182.965</v>
      </c>
      <c r="HL289" s="232" t="str">
        <f t="shared" si="1599"/>
        <v/>
      </c>
      <c r="HM289" s="232" t="str">
        <f t="shared" si="1600"/>
        <v/>
      </c>
    </row>
    <row r="290" spans="1:221" ht="15">
      <c r="A290" s="451" t="s">
        <v>46</v>
      </c>
      <c r="B290" s="452" t="s">
        <v>921</v>
      </c>
      <c r="C290" s="453"/>
      <c r="D290" s="454">
        <v>221847</v>
      </c>
      <c r="E290" s="455">
        <v>3</v>
      </c>
      <c r="F290" s="332">
        <v>1520</v>
      </c>
      <c r="G290" s="744">
        <v>1596</v>
      </c>
      <c r="H290" s="254"/>
      <c r="I290" s="255"/>
      <c r="J290" s="232">
        <f t="shared" si="1601"/>
        <v>1520</v>
      </c>
      <c r="K290" s="233">
        <f t="shared" si="1453"/>
        <v>1596</v>
      </c>
      <c r="L290" s="333"/>
      <c r="M290" s="253"/>
      <c r="N290" s="232">
        <f t="shared" si="1454"/>
        <v>1520</v>
      </c>
      <c r="O290" s="233">
        <f t="shared" si="1602"/>
        <v>1596</v>
      </c>
      <c r="P290" s="232">
        <f t="shared" si="1455"/>
        <v>0</v>
      </c>
      <c r="Q290" s="233">
        <f t="shared" si="1456"/>
        <v>0</v>
      </c>
      <c r="R290" s="459">
        <v>217</v>
      </c>
      <c r="S290" s="738">
        <v>138</v>
      </c>
      <c r="T290" s="232">
        <f t="shared" si="1457"/>
        <v>0</v>
      </c>
      <c r="U290" s="233">
        <f t="shared" si="1458"/>
        <v>0</v>
      </c>
      <c r="V290" s="747">
        <v>8</v>
      </c>
      <c r="W290" s="738">
        <v>0</v>
      </c>
      <c r="X290" s="232">
        <f t="shared" si="1459"/>
        <v>0</v>
      </c>
      <c r="Y290" s="233">
        <f t="shared" si="1460"/>
        <v>0</v>
      </c>
      <c r="Z290" s="257">
        <v>0</v>
      </c>
      <c r="AA290" s="256"/>
      <c r="AB290" s="232">
        <f t="shared" si="1461"/>
        <v>0</v>
      </c>
      <c r="AC290" s="233">
        <f t="shared" si="1462"/>
        <v>0</v>
      </c>
      <c r="AD290" s="225">
        <f t="shared" si="1463"/>
        <v>225</v>
      </c>
      <c r="AE290" s="233">
        <f t="shared" si="1464"/>
        <v>138</v>
      </c>
      <c r="AF290" s="225">
        <f t="shared" si="1465"/>
        <v>0</v>
      </c>
      <c r="AG290" s="233">
        <f t="shared" si="1466"/>
        <v>0</v>
      </c>
      <c r="AH290" s="400">
        <v>4.6500000000000004</v>
      </c>
      <c r="AI290" s="749">
        <v>3.444</v>
      </c>
      <c r="AJ290" s="232">
        <f t="shared" si="1467"/>
        <v>1009.0500000000001</v>
      </c>
      <c r="AK290" s="233">
        <f t="shared" si="1468"/>
        <v>475.27199999999999</v>
      </c>
      <c r="AL290" s="336">
        <v>4.5</v>
      </c>
      <c r="AM290" s="755">
        <v>0</v>
      </c>
      <c r="AN290" s="232">
        <f t="shared" si="1469"/>
        <v>36</v>
      </c>
      <c r="AO290" s="233">
        <f t="shared" si="1470"/>
        <v>0</v>
      </c>
      <c r="AP290" s="336"/>
      <c r="AQ290" s="286"/>
      <c r="AR290" s="232">
        <f t="shared" si="1471"/>
        <v>0</v>
      </c>
      <c r="AS290" s="233">
        <f t="shared" si="1472"/>
        <v>0</v>
      </c>
      <c r="AT290" s="545">
        <f t="shared" si="1473"/>
        <v>4.6446666666666676</v>
      </c>
      <c r="AU290" s="546">
        <f t="shared" si="1474"/>
        <v>3.444</v>
      </c>
      <c r="AV290" s="232">
        <f t="shared" si="1475"/>
        <v>1045.0500000000002</v>
      </c>
      <c r="AW290" s="233">
        <f t="shared" si="1476"/>
        <v>475.27199999999999</v>
      </c>
      <c r="AX290" s="257"/>
      <c r="AY290" s="253"/>
      <c r="AZ290" s="232">
        <f t="shared" si="1477"/>
        <v>0</v>
      </c>
      <c r="BA290" s="233">
        <f t="shared" si="1478"/>
        <v>0</v>
      </c>
      <c r="BB290" s="257"/>
      <c r="BC290" s="253"/>
      <c r="BD290" s="232">
        <f t="shared" si="1479"/>
        <v>0</v>
      </c>
      <c r="BE290" s="233">
        <f t="shared" si="1480"/>
        <v>0</v>
      </c>
      <c r="BF290" s="254"/>
      <c r="BG290" s="253"/>
      <c r="BH290" s="232">
        <f t="shared" si="1481"/>
        <v>0</v>
      </c>
      <c r="BI290" s="233">
        <f t="shared" si="1482"/>
        <v>0</v>
      </c>
      <c r="BJ290" s="232">
        <f t="shared" si="1483"/>
        <v>0</v>
      </c>
      <c r="BK290" s="233">
        <f t="shared" si="1484"/>
        <v>0</v>
      </c>
      <c r="BL290" s="232">
        <f t="shared" si="1485"/>
        <v>0</v>
      </c>
      <c r="BM290" s="233">
        <f t="shared" si="1486"/>
        <v>0</v>
      </c>
      <c r="BN290" s="257">
        <v>448</v>
      </c>
      <c r="BO290" s="757">
        <v>649</v>
      </c>
      <c r="BP290" s="232">
        <f t="shared" si="1487"/>
        <v>0</v>
      </c>
      <c r="BQ290" s="233">
        <f t="shared" si="1488"/>
        <v>0</v>
      </c>
      <c r="BR290" s="257">
        <v>5</v>
      </c>
      <c r="BS290" s="757">
        <v>13</v>
      </c>
      <c r="BT290" s="232">
        <f t="shared" si="1489"/>
        <v>0</v>
      </c>
      <c r="BU290" s="233">
        <f t="shared" si="1490"/>
        <v>0</v>
      </c>
      <c r="BV290" s="257"/>
      <c r="BW290" s="256"/>
      <c r="BX290" s="232">
        <f t="shared" si="1491"/>
        <v>0</v>
      </c>
      <c r="BY290" s="233">
        <f t="shared" si="1492"/>
        <v>0</v>
      </c>
      <c r="BZ290" s="225">
        <f t="shared" si="1493"/>
        <v>453</v>
      </c>
      <c r="CA290" s="233">
        <f t="shared" si="1494"/>
        <v>662</v>
      </c>
      <c r="CB290" s="225">
        <f t="shared" si="1495"/>
        <v>0</v>
      </c>
      <c r="CC290" s="233">
        <f t="shared" si="1496"/>
        <v>0</v>
      </c>
      <c r="CD290" s="336">
        <v>4.92</v>
      </c>
      <c r="CE290" s="755">
        <v>4.484</v>
      </c>
      <c r="CF290" s="232">
        <f t="shared" si="1497"/>
        <v>2204.16</v>
      </c>
      <c r="CG290" s="233">
        <f t="shared" si="1498"/>
        <v>2910.116</v>
      </c>
      <c r="CH290" s="400">
        <v>8</v>
      </c>
      <c r="CI290" s="753">
        <v>5.7690000000000001</v>
      </c>
      <c r="CJ290" s="232">
        <f t="shared" si="1499"/>
        <v>40</v>
      </c>
      <c r="CK290" s="233">
        <f t="shared" si="1500"/>
        <v>74.997</v>
      </c>
      <c r="CL290" s="336"/>
      <c r="CM290" s="286"/>
      <c r="CN290" s="232">
        <f t="shared" si="1501"/>
        <v>0</v>
      </c>
      <c r="CO290" s="233">
        <f t="shared" si="1502"/>
        <v>0</v>
      </c>
      <c r="CP290" s="232">
        <f t="shared" si="1503"/>
        <v>4.9539955849889621</v>
      </c>
      <c r="CQ290" s="546">
        <f t="shared" si="1504"/>
        <v>4.5092341389728094</v>
      </c>
      <c r="CR290" s="232">
        <f t="shared" si="1505"/>
        <v>2244.16</v>
      </c>
      <c r="CS290" s="233">
        <f t="shared" si="1506"/>
        <v>2985.1129999999998</v>
      </c>
      <c r="CT290" s="257"/>
      <c r="CU290" s="253"/>
      <c r="CV290" s="232">
        <f t="shared" si="1507"/>
        <v>0</v>
      </c>
      <c r="CW290" s="233">
        <f t="shared" si="1508"/>
        <v>0</v>
      </c>
      <c r="CX290" s="257"/>
      <c r="CY290" s="253"/>
      <c r="CZ290" s="232">
        <f t="shared" si="1509"/>
        <v>0</v>
      </c>
      <c r="DA290" s="233">
        <f t="shared" si="1510"/>
        <v>0</v>
      </c>
      <c r="DB290" s="254"/>
      <c r="DC290" s="253"/>
      <c r="DD290" s="232">
        <f t="shared" si="1511"/>
        <v>0</v>
      </c>
      <c r="DE290" s="233">
        <f t="shared" si="1512"/>
        <v>0</v>
      </c>
      <c r="DF290" s="232">
        <f t="shared" si="1513"/>
        <v>0</v>
      </c>
      <c r="DG290" s="233">
        <f t="shared" si="1514"/>
        <v>0</v>
      </c>
      <c r="DH290" s="232">
        <f t="shared" si="1515"/>
        <v>0</v>
      </c>
      <c r="DI290" s="233">
        <f t="shared" si="1516"/>
        <v>0</v>
      </c>
      <c r="DJ290" s="232">
        <f t="shared" si="1517"/>
        <v>678</v>
      </c>
      <c r="DK290" s="233">
        <f t="shared" si="1518"/>
        <v>800</v>
      </c>
      <c r="DL290" s="232">
        <f t="shared" si="1519"/>
        <v>0</v>
      </c>
      <c r="DM290" s="233">
        <f t="shared" si="1520"/>
        <v>0</v>
      </c>
      <c r="DN290" s="545">
        <f t="shared" si="1521"/>
        <v>4.8513421828908552</v>
      </c>
      <c r="DO290" s="546">
        <f t="shared" si="1522"/>
        <v>4.3254812499999993</v>
      </c>
      <c r="DP290" s="232">
        <f t="shared" si="1523"/>
        <v>3289.2099999999996</v>
      </c>
      <c r="DQ290" s="233">
        <f t="shared" si="1524"/>
        <v>3460.3849999999993</v>
      </c>
      <c r="DR290" s="232">
        <f t="shared" si="1525"/>
        <v>0</v>
      </c>
      <c r="DS290" s="233">
        <f t="shared" si="1526"/>
        <v>0</v>
      </c>
      <c r="DT290" s="232">
        <f t="shared" si="1527"/>
        <v>0</v>
      </c>
      <c r="DU290" s="233">
        <f t="shared" si="1528"/>
        <v>0</v>
      </c>
      <c r="DV290" s="257">
        <v>747</v>
      </c>
      <c r="DW290" s="738">
        <v>564</v>
      </c>
      <c r="DX290" s="232">
        <f t="shared" si="1529"/>
        <v>0</v>
      </c>
      <c r="DY290" s="233">
        <f t="shared" si="1530"/>
        <v>0</v>
      </c>
      <c r="DZ290" s="257">
        <v>95</v>
      </c>
      <c r="EA290" s="738">
        <v>48</v>
      </c>
      <c r="EB290" s="232">
        <f t="shared" si="1531"/>
        <v>0</v>
      </c>
      <c r="EC290" s="233">
        <f t="shared" si="1532"/>
        <v>0</v>
      </c>
      <c r="ED290" s="257">
        <v>0</v>
      </c>
      <c r="EE290" s="256"/>
      <c r="EF290" s="232">
        <f t="shared" si="1533"/>
        <v>0</v>
      </c>
      <c r="EG290" s="233">
        <f t="shared" si="1534"/>
        <v>0</v>
      </c>
      <c r="EH290" s="225">
        <f t="shared" si="1535"/>
        <v>842</v>
      </c>
      <c r="EI290" s="233">
        <f t="shared" si="1536"/>
        <v>612</v>
      </c>
      <c r="EJ290" s="225">
        <f t="shared" si="1537"/>
        <v>0</v>
      </c>
      <c r="EK290" s="233">
        <f t="shared" si="1538"/>
        <v>0</v>
      </c>
      <c r="EL290" s="336">
        <v>3.09</v>
      </c>
      <c r="EM290" s="755">
        <v>5.6980000000000004</v>
      </c>
      <c r="EN290" s="232">
        <f t="shared" si="1539"/>
        <v>2308.23</v>
      </c>
      <c r="EO290" s="233">
        <f t="shared" si="1540"/>
        <v>3213.672</v>
      </c>
      <c r="EP290" s="336">
        <v>3.07</v>
      </c>
      <c r="EQ290" s="750">
        <v>7.6040000000000001</v>
      </c>
      <c r="ER290" s="232">
        <f t="shared" si="1541"/>
        <v>291.64999999999998</v>
      </c>
      <c r="ES290" s="233">
        <f t="shared" si="1542"/>
        <v>364.99200000000002</v>
      </c>
      <c r="ET290" s="336"/>
      <c r="EU290" s="286"/>
      <c r="EV290" s="232">
        <f t="shared" si="1543"/>
        <v>0</v>
      </c>
      <c r="EW290" s="233">
        <f t="shared" si="1544"/>
        <v>0</v>
      </c>
      <c r="EX290" s="545">
        <f t="shared" si="1545"/>
        <v>3.0877434679334916</v>
      </c>
      <c r="EY290" s="546">
        <f t="shared" si="1546"/>
        <v>5.8474901960784313</v>
      </c>
      <c r="EZ290" s="232">
        <f t="shared" si="1547"/>
        <v>2599.88</v>
      </c>
      <c r="FA290" s="233">
        <f t="shared" si="1548"/>
        <v>3578.6639999999998</v>
      </c>
      <c r="FB290" s="257"/>
      <c r="FC290" s="253"/>
      <c r="FD290" s="232">
        <f t="shared" si="1549"/>
        <v>0</v>
      </c>
      <c r="FE290" s="233">
        <f t="shared" si="1550"/>
        <v>0</v>
      </c>
      <c r="FF290" s="257"/>
      <c r="FG290" s="253"/>
      <c r="FH290" s="232">
        <f t="shared" si="1551"/>
        <v>0</v>
      </c>
      <c r="FI290" s="233">
        <f t="shared" si="1552"/>
        <v>0</v>
      </c>
      <c r="FJ290" s="254"/>
      <c r="FK290" s="253"/>
      <c r="FL290" s="232">
        <f t="shared" si="1553"/>
        <v>0</v>
      </c>
      <c r="FM290" s="233">
        <f t="shared" si="1554"/>
        <v>0</v>
      </c>
      <c r="FN290" s="232">
        <f t="shared" si="1555"/>
        <v>0</v>
      </c>
      <c r="FO290" s="233">
        <f t="shared" si="1556"/>
        <v>0</v>
      </c>
      <c r="FP290" s="232">
        <f t="shared" si="1557"/>
        <v>0</v>
      </c>
      <c r="FQ290" s="233">
        <f t="shared" si="1558"/>
        <v>0</v>
      </c>
      <c r="FR290" s="254"/>
      <c r="FS290" s="761">
        <v>184</v>
      </c>
      <c r="FT290" s="232">
        <f t="shared" si="1559"/>
        <v>0</v>
      </c>
      <c r="FU290" s="233">
        <f t="shared" si="1560"/>
        <v>0</v>
      </c>
      <c r="FV290" s="254"/>
      <c r="FW290" s="762"/>
      <c r="FX290" s="232">
        <f t="shared" si="1561"/>
        <v>0</v>
      </c>
      <c r="FY290" s="233">
        <f t="shared" si="1562"/>
        <v>0</v>
      </c>
      <c r="FZ290" s="254"/>
      <c r="GA290" s="253"/>
      <c r="GB290" s="232">
        <f t="shared" si="1563"/>
        <v>0</v>
      </c>
      <c r="GC290" s="233">
        <f t="shared" si="1564"/>
        <v>0</v>
      </c>
      <c r="GD290" s="249">
        <f t="shared" si="1565"/>
        <v>1412</v>
      </c>
      <c r="GE290" s="233">
        <f t="shared" si="1566"/>
        <v>1351</v>
      </c>
      <c r="GF290" s="232">
        <f t="shared" si="1567"/>
        <v>0</v>
      </c>
      <c r="GG290" s="233">
        <f t="shared" si="1568"/>
        <v>0</v>
      </c>
      <c r="GH290" s="232">
        <f t="shared" si="1569"/>
        <v>5521.4400000000005</v>
      </c>
      <c r="GI290" s="233">
        <f t="shared" si="1570"/>
        <v>6599.0599999999995</v>
      </c>
      <c r="GJ290" s="232" t="str">
        <f t="shared" si="1571"/>
        <v/>
      </c>
      <c r="GK290" s="233" t="str">
        <f t="shared" si="1572"/>
        <v/>
      </c>
      <c r="GL290" s="249">
        <f t="shared" si="1573"/>
        <v>108</v>
      </c>
      <c r="GM290" s="233">
        <f t="shared" si="1574"/>
        <v>61</v>
      </c>
      <c r="GN290" s="232">
        <f t="shared" si="1575"/>
        <v>0</v>
      </c>
      <c r="GO290" s="233">
        <f t="shared" si="1576"/>
        <v>0</v>
      </c>
      <c r="GP290" s="232">
        <f t="shared" si="1577"/>
        <v>367.65</v>
      </c>
      <c r="GQ290" s="233">
        <f t="shared" si="1578"/>
        <v>439.98900000000003</v>
      </c>
      <c r="GR290" s="232">
        <f t="shared" si="1579"/>
        <v>0</v>
      </c>
      <c r="GS290" s="233">
        <f t="shared" si="1580"/>
        <v>0</v>
      </c>
      <c r="GT290" s="249">
        <f t="shared" si="1581"/>
        <v>1520</v>
      </c>
      <c r="GU290" s="233">
        <f t="shared" si="1582"/>
        <v>1412</v>
      </c>
      <c r="GV290" s="232">
        <f t="shared" si="1583"/>
        <v>0</v>
      </c>
      <c r="GW290" s="233">
        <f t="shared" si="1584"/>
        <v>0</v>
      </c>
      <c r="GX290" s="232">
        <f t="shared" si="1585"/>
        <v>5889.09</v>
      </c>
      <c r="GY290" s="233">
        <f t="shared" si="1586"/>
        <v>7039.0489999999991</v>
      </c>
      <c r="GZ290" s="232" t="str">
        <f t="shared" si="1587"/>
        <v/>
      </c>
      <c r="HA290" s="233" t="str">
        <f t="shared" si="1588"/>
        <v/>
      </c>
      <c r="HB290" s="249">
        <f t="shared" si="1589"/>
        <v>0</v>
      </c>
      <c r="HC290" s="233">
        <f t="shared" si="1590"/>
        <v>0</v>
      </c>
      <c r="HD290" s="232">
        <f t="shared" si="1591"/>
        <v>0</v>
      </c>
      <c r="HE290" s="233">
        <f t="shared" si="1592"/>
        <v>0</v>
      </c>
      <c r="HF290" s="232" t="str">
        <f t="shared" si="1593"/>
        <v/>
      </c>
      <c r="HG290" s="233" t="str">
        <f t="shared" si="1594"/>
        <v/>
      </c>
      <c r="HH290" s="232" t="str">
        <f t="shared" si="1595"/>
        <v/>
      </c>
      <c r="HI290" s="233" t="str">
        <f t="shared" si="1596"/>
        <v/>
      </c>
      <c r="HJ290" s="249">
        <f t="shared" si="1597"/>
        <v>5889.09</v>
      </c>
      <c r="HK290" s="233">
        <f t="shared" si="1598"/>
        <v>7039.0489999999991</v>
      </c>
      <c r="HL290" s="232" t="str">
        <f t="shared" si="1599"/>
        <v/>
      </c>
      <c r="HM290" s="232" t="str">
        <f t="shared" si="1600"/>
        <v/>
      </c>
    </row>
    <row r="291" spans="1:221" ht="15">
      <c r="A291" s="451" t="s">
        <v>46</v>
      </c>
      <c r="B291" s="456" t="s">
        <v>922</v>
      </c>
      <c r="C291" s="457"/>
      <c r="D291" s="451">
        <v>221740</v>
      </c>
      <c r="E291" s="458">
        <v>3</v>
      </c>
      <c r="F291" s="332">
        <v>1275</v>
      </c>
      <c r="G291" s="744">
        <v>1308</v>
      </c>
      <c r="H291" s="254"/>
      <c r="I291" s="255"/>
      <c r="J291" s="232">
        <f t="shared" si="1601"/>
        <v>1275</v>
      </c>
      <c r="K291" s="233">
        <f t="shared" si="1453"/>
        <v>1308</v>
      </c>
      <c r="L291" s="333"/>
      <c r="M291" s="253"/>
      <c r="N291" s="232">
        <f t="shared" si="1454"/>
        <v>1275</v>
      </c>
      <c r="O291" s="233">
        <f t="shared" si="1602"/>
        <v>1308</v>
      </c>
      <c r="P291" s="232">
        <f t="shared" si="1455"/>
        <v>0</v>
      </c>
      <c r="Q291" s="233">
        <f t="shared" si="1456"/>
        <v>0</v>
      </c>
      <c r="R291" s="459">
        <v>210</v>
      </c>
      <c r="S291" s="738">
        <v>168</v>
      </c>
      <c r="T291" s="232">
        <f t="shared" si="1457"/>
        <v>0</v>
      </c>
      <c r="U291" s="233">
        <f t="shared" si="1458"/>
        <v>0</v>
      </c>
      <c r="V291" s="747">
        <v>1</v>
      </c>
      <c r="W291" s="738">
        <v>2</v>
      </c>
      <c r="X291" s="232">
        <f t="shared" si="1459"/>
        <v>0</v>
      </c>
      <c r="Y291" s="233">
        <f t="shared" si="1460"/>
        <v>0</v>
      </c>
      <c r="Z291" s="257">
        <v>0</v>
      </c>
      <c r="AA291" s="256"/>
      <c r="AB291" s="232">
        <f t="shared" si="1461"/>
        <v>0</v>
      </c>
      <c r="AC291" s="233">
        <f t="shared" si="1462"/>
        <v>0</v>
      </c>
      <c r="AD291" s="225">
        <f t="shared" si="1463"/>
        <v>211</v>
      </c>
      <c r="AE291" s="233">
        <f t="shared" si="1464"/>
        <v>170</v>
      </c>
      <c r="AF291" s="225">
        <f t="shared" si="1465"/>
        <v>0</v>
      </c>
      <c r="AG291" s="233">
        <f t="shared" si="1466"/>
        <v>0</v>
      </c>
      <c r="AH291" s="400">
        <v>5.0999999999999996</v>
      </c>
      <c r="AI291" s="749">
        <v>3.887</v>
      </c>
      <c r="AJ291" s="232">
        <f t="shared" si="1467"/>
        <v>1071</v>
      </c>
      <c r="AK291" s="233">
        <f t="shared" si="1468"/>
        <v>653.01599999999996</v>
      </c>
      <c r="AL291" s="336">
        <v>6</v>
      </c>
      <c r="AM291" s="750">
        <v>6</v>
      </c>
      <c r="AN291" s="232">
        <f t="shared" si="1469"/>
        <v>6</v>
      </c>
      <c r="AO291" s="233">
        <f t="shared" si="1470"/>
        <v>12</v>
      </c>
      <c r="AP291" s="336"/>
      <c r="AQ291" s="286"/>
      <c r="AR291" s="232">
        <f t="shared" si="1471"/>
        <v>0</v>
      </c>
      <c r="AS291" s="233">
        <f t="shared" si="1472"/>
        <v>0</v>
      </c>
      <c r="AT291" s="545">
        <f t="shared" si="1473"/>
        <v>5.1042654028436019</v>
      </c>
      <c r="AU291" s="546">
        <f t="shared" si="1474"/>
        <v>3.9118588235294114</v>
      </c>
      <c r="AV291" s="232">
        <f t="shared" si="1475"/>
        <v>1077</v>
      </c>
      <c r="AW291" s="233">
        <f t="shared" si="1476"/>
        <v>665.01599999999996</v>
      </c>
      <c r="AX291" s="257"/>
      <c r="AY291" s="253"/>
      <c r="AZ291" s="232">
        <f t="shared" si="1477"/>
        <v>0</v>
      </c>
      <c r="BA291" s="233">
        <f t="shared" si="1478"/>
        <v>0</v>
      </c>
      <c r="BB291" s="257"/>
      <c r="BC291" s="253"/>
      <c r="BD291" s="232">
        <f t="shared" si="1479"/>
        <v>0</v>
      </c>
      <c r="BE291" s="233">
        <f t="shared" si="1480"/>
        <v>0</v>
      </c>
      <c r="BF291" s="254"/>
      <c r="BG291" s="253"/>
      <c r="BH291" s="232">
        <f t="shared" si="1481"/>
        <v>0</v>
      </c>
      <c r="BI291" s="233">
        <f t="shared" si="1482"/>
        <v>0</v>
      </c>
      <c r="BJ291" s="232">
        <f t="shared" si="1483"/>
        <v>0</v>
      </c>
      <c r="BK291" s="233">
        <f t="shared" si="1484"/>
        <v>0</v>
      </c>
      <c r="BL291" s="232">
        <f t="shared" si="1485"/>
        <v>0</v>
      </c>
      <c r="BM291" s="233">
        <f t="shared" si="1486"/>
        <v>0</v>
      </c>
      <c r="BN291" s="257">
        <v>546</v>
      </c>
      <c r="BO291" s="757">
        <v>575</v>
      </c>
      <c r="BP291" s="232">
        <f t="shared" si="1487"/>
        <v>0</v>
      </c>
      <c r="BQ291" s="233">
        <f t="shared" si="1488"/>
        <v>0</v>
      </c>
      <c r="BR291" s="257">
        <v>7</v>
      </c>
      <c r="BS291" s="738">
        <v>5</v>
      </c>
      <c r="BT291" s="232">
        <f t="shared" si="1489"/>
        <v>0</v>
      </c>
      <c r="BU291" s="233">
        <f t="shared" si="1490"/>
        <v>0</v>
      </c>
      <c r="BV291" s="257"/>
      <c r="BW291" s="256"/>
      <c r="BX291" s="232">
        <f t="shared" si="1491"/>
        <v>0</v>
      </c>
      <c r="BY291" s="233">
        <f t="shared" si="1492"/>
        <v>0</v>
      </c>
      <c r="BZ291" s="225">
        <f t="shared" si="1493"/>
        <v>553</v>
      </c>
      <c r="CA291" s="233">
        <f t="shared" si="1494"/>
        <v>580</v>
      </c>
      <c r="CB291" s="225">
        <f t="shared" si="1495"/>
        <v>0</v>
      </c>
      <c r="CC291" s="233">
        <f t="shared" si="1496"/>
        <v>0</v>
      </c>
      <c r="CD291" s="336">
        <v>4.84</v>
      </c>
      <c r="CE291" s="750">
        <v>4.5330000000000004</v>
      </c>
      <c r="CF291" s="232">
        <f t="shared" si="1497"/>
        <v>2642.64</v>
      </c>
      <c r="CG291" s="233">
        <f t="shared" si="1498"/>
        <v>2606.4750000000004</v>
      </c>
      <c r="CH291" s="400">
        <v>5.71</v>
      </c>
      <c r="CI291" s="750">
        <v>4.9329999999999998</v>
      </c>
      <c r="CJ291" s="232">
        <f t="shared" si="1499"/>
        <v>39.97</v>
      </c>
      <c r="CK291" s="233">
        <f t="shared" si="1500"/>
        <v>24.664999999999999</v>
      </c>
      <c r="CL291" s="336"/>
      <c r="CM291" s="286"/>
      <c r="CN291" s="232">
        <f t="shared" si="1501"/>
        <v>0</v>
      </c>
      <c r="CO291" s="233">
        <f t="shared" si="1502"/>
        <v>0</v>
      </c>
      <c r="CP291" s="232">
        <f t="shared" si="1503"/>
        <v>4.8510126582278472</v>
      </c>
      <c r="CQ291" s="546">
        <f t="shared" si="1504"/>
        <v>4.5364482758620692</v>
      </c>
      <c r="CR291" s="232">
        <f t="shared" si="1505"/>
        <v>2682.6099999999997</v>
      </c>
      <c r="CS291" s="233">
        <f t="shared" si="1506"/>
        <v>2631.1400000000003</v>
      </c>
      <c r="CT291" s="257"/>
      <c r="CU291" s="253"/>
      <c r="CV291" s="232">
        <f t="shared" si="1507"/>
        <v>0</v>
      </c>
      <c r="CW291" s="233">
        <f t="shared" si="1508"/>
        <v>0</v>
      </c>
      <c r="CX291" s="257"/>
      <c r="CY291" s="253"/>
      <c r="CZ291" s="232">
        <f t="shared" si="1509"/>
        <v>0</v>
      </c>
      <c r="DA291" s="233">
        <f t="shared" si="1510"/>
        <v>0</v>
      </c>
      <c r="DB291" s="254"/>
      <c r="DC291" s="253"/>
      <c r="DD291" s="232">
        <f t="shared" si="1511"/>
        <v>0</v>
      </c>
      <c r="DE291" s="233">
        <f t="shared" si="1512"/>
        <v>0</v>
      </c>
      <c r="DF291" s="232">
        <f t="shared" si="1513"/>
        <v>0</v>
      </c>
      <c r="DG291" s="233">
        <f t="shared" si="1514"/>
        <v>0</v>
      </c>
      <c r="DH291" s="232">
        <f t="shared" si="1515"/>
        <v>0</v>
      </c>
      <c r="DI291" s="233">
        <f t="shared" si="1516"/>
        <v>0</v>
      </c>
      <c r="DJ291" s="232">
        <f t="shared" si="1517"/>
        <v>764</v>
      </c>
      <c r="DK291" s="233">
        <f t="shared" si="1518"/>
        <v>750</v>
      </c>
      <c r="DL291" s="232">
        <f t="shared" si="1519"/>
        <v>0</v>
      </c>
      <c r="DM291" s="233">
        <f t="shared" si="1520"/>
        <v>0</v>
      </c>
      <c r="DN291" s="545">
        <f t="shared" si="1521"/>
        <v>4.9209554973821987</v>
      </c>
      <c r="DO291" s="546">
        <f t="shared" si="1522"/>
        <v>4.3948746666666674</v>
      </c>
      <c r="DP291" s="232">
        <f t="shared" si="1523"/>
        <v>3759.6099999999997</v>
      </c>
      <c r="DQ291" s="233">
        <f t="shared" si="1524"/>
        <v>3296.1560000000004</v>
      </c>
      <c r="DR291" s="232">
        <f t="shared" si="1525"/>
        <v>0</v>
      </c>
      <c r="DS291" s="233">
        <f t="shared" si="1526"/>
        <v>0</v>
      </c>
      <c r="DT291" s="232">
        <f t="shared" si="1527"/>
        <v>0</v>
      </c>
      <c r="DU291" s="233">
        <f t="shared" si="1528"/>
        <v>0</v>
      </c>
      <c r="DV291" s="257">
        <v>421</v>
      </c>
      <c r="DW291" s="757">
        <v>273</v>
      </c>
      <c r="DX291" s="232">
        <f t="shared" si="1529"/>
        <v>0</v>
      </c>
      <c r="DY291" s="233">
        <f t="shared" si="1530"/>
        <v>0</v>
      </c>
      <c r="DZ291" s="257">
        <v>90</v>
      </c>
      <c r="EA291" s="738">
        <v>49</v>
      </c>
      <c r="EB291" s="232">
        <f t="shared" si="1531"/>
        <v>0</v>
      </c>
      <c r="EC291" s="233">
        <f t="shared" si="1532"/>
        <v>0</v>
      </c>
      <c r="ED291" s="257">
        <v>0</v>
      </c>
      <c r="EE291" s="256"/>
      <c r="EF291" s="232">
        <f t="shared" si="1533"/>
        <v>0</v>
      </c>
      <c r="EG291" s="233">
        <f t="shared" si="1534"/>
        <v>0</v>
      </c>
      <c r="EH291" s="225">
        <f t="shared" si="1535"/>
        <v>511</v>
      </c>
      <c r="EI291" s="233">
        <f t="shared" si="1536"/>
        <v>322</v>
      </c>
      <c r="EJ291" s="225">
        <f t="shared" si="1537"/>
        <v>0</v>
      </c>
      <c r="EK291" s="233">
        <f t="shared" si="1538"/>
        <v>0</v>
      </c>
      <c r="EL291" s="336">
        <v>3.15</v>
      </c>
      <c r="EM291" s="755">
        <v>5.9669999999999996</v>
      </c>
      <c r="EN291" s="232">
        <f t="shared" si="1539"/>
        <v>1326.1499999999999</v>
      </c>
      <c r="EO291" s="233">
        <f t="shared" si="1540"/>
        <v>1628.991</v>
      </c>
      <c r="EP291" s="336">
        <v>3.12</v>
      </c>
      <c r="EQ291" s="750">
        <v>8.6259999999999994</v>
      </c>
      <c r="ER291" s="232">
        <f t="shared" si="1541"/>
        <v>280.8</v>
      </c>
      <c r="ES291" s="233">
        <f t="shared" si="1542"/>
        <v>422.67399999999998</v>
      </c>
      <c r="ET291" s="336"/>
      <c r="EU291" s="286"/>
      <c r="EV291" s="232">
        <f t="shared" si="1543"/>
        <v>0</v>
      </c>
      <c r="EW291" s="233">
        <f t="shared" si="1544"/>
        <v>0</v>
      </c>
      <c r="EX291" s="545">
        <f t="shared" si="1545"/>
        <v>3.1447162426614477</v>
      </c>
      <c r="EY291" s="546">
        <f t="shared" si="1546"/>
        <v>6.3716304347826087</v>
      </c>
      <c r="EZ291" s="232">
        <f t="shared" si="1547"/>
        <v>1606.9499999999998</v>
      </c>
      <c r="FA291" s="233">
        <f t="shared" si="1548"/>
        <v>2051.665</v>
      </c>
      <c r="FB291" s="257"/>
      <c r="FC291" s="253"/>
      <c r="FD291" s="232">
        <f t="shared" si="1549"/>
        <v>0</v>
      </c>
      <c r="FE291" s="233">
        <f t="shared" si="1550"/>
        <v>0</v>
      </c>
      <c r="FF291" s="257"/>
      <c r="FG291" s="253"/>
      <c r="FH291" s="232">
        <f t="shared" si="1551"/>
        <v>0</v>
      </c>
      <c r="FI291" s="233">
        <f t="shared" si="1552"/>
        <v>0</v>
      </c>
      <c r="FJ291" s="254"/>
      <c r="FK291" s="253"/>
      <c r="FL291" s="232">
        <f t="shared" si="1553"/>
        <v>0</v>
      </c>
      <c r="FM291" s="233">
        <f t="shared" si="1554"/>
        <v>0</v>
      </c>
      <c r="FN291" s="232">
        <f t="shared" si="1555"/>
        <v>0</v>
      </c>
      <c r="FO291" s="233">
        <f t="shared" si="1556"/>
        <v>0</v>
      </c>
      <c r="FP291" s="232">
        <f t="shared" si="1557"/>
        <v>0</v>
      </c>
      <c r="FQ291" s="233">
        <f t="shared" si="1558"/>
        <v>0</v>
      </c>
      <c r="FR291" s="254"/>
      <c r="FS291" s="761">
        <v>236</v>
      </c>
      <c r="FT291" s="232">
        <f t="shared" si="1559"/>
        <v>0</v>
      </c>
      <c r="FU291" s="233">
        <f t="shared" si="1560"/>
        <v>0</v>
      </c>
      <c r="FV291" s="254"/>
      <c r="FW291" s="762">
        <v>3.528</v>
      </c>
      <c r="FX291" s="232">
        <f t="shared" si="1561"/>
        <v>0</v>
      </c>
      <c r="FY291" s="233">
        <f t="shared" si="1562"/>
        <v>832.60800000000006</v>
      </c>
      <c r="FZ291" s="254"/>
      <c r="GA291" s="253"/>
      <c r="GB291" s="232">
        <f t="shared" si="1563"/>
        <v>0</v>
      </c>
      <c r="GC291" s="233">
        <f t="shared" si="1564"/>
        <v>0</v>
      </c>
      <c r="GD291" s="249">
        <f t="shared" si="1565"/>
        <v>1177</v>
      </c>
      <c r="GE291" s="233">
        <f t="shared" si="1566"/>
        <v>1016</v>
      </c>
      <c r="GF291" s="232">
        <f t="shared" si="1567"/>
        <v>0</v>
      </c>
      <c r="GG291" s="233">
        <f t="shared" si="1568"/>
        <v>0</v>
      </c>
      <c r="GH291" s="232">
        <f t="shared" si="1569"/>
        <v>5039.79</v>
      </c>
      <c r="GI291" s="233">
        <f t="shared" si="1570"/>
        <v>4888.482</v>
      </c>
      <c r="GJ291" s="232" t="str">
        <f t="shared" si="1571"/>
        <v/>
      </c>
      <c r="GK291" s="233" t="str">
        <f t="shared" si="1572"/>
        <v/>
      </c>
      <c r="GL291" s="249">
        <f t="shared" si="1573"/>
        <v>98</v>
      </c>
      <c r="GM291" s="233">
        <f t="shared" si="1574"/>
        <v>56</v>
      </c>
      <c r="GN291" s="232">
        <f t="shared" si="1575"/>
        <v>0</v>
      </c>
      <c r="GO291" s="233">
        <f t="shared" si="1576"/>
        <v>0</v>
      </c>
      <c r="GP291" s="232">
        <f t="shared" si="1577"/>
        <v>326.77</v>
      </c>
      <c r="GQ291" s="233">
        <f t="shared" si="1578"/>
        <v>459.339</v>
      </c>
      <c r="GR291" s="232">
        <f t="shared" si="1579"/>
        <v>0</v>
      </c>
      <c r="GS291" s="233">
        <f t="shared" si="1580"/>
        <v>0</v>
      </c>
      <c r="GT291" s="249">
        <f t="shared" si="1581"/>
        <v>1275</v>
      </c>
      <c r="GU291" s="233">
        <f t="shared" si="1582"/>
        <v>1072</v>
      </c>
      <c r="GV291" s="232">
        <f t="shared" si="1583"/>
        <v>0</v>
      </c>
      <c r="GW291" s="233">
        <f t="shared" si="1584"/>
        <v>0</v>
      </c>
      <c r="GX291" s="232">
        <f t="shared" si="1585"/>
        <v>5366.5599999999995</v>
      </c>
      <c r="GY291" s="233">
        <f t="shared" si="1586"/>
        <v>5347.8209999999999</v>
      </c>
      <c r="GZ291" s="232" t="str">
        <f t="shared" si="1587"/>
        <v/>
      </c>
      <c r="HA291" s="233" t="str">
        <f t="shared" si="1588"/>
        <v/>
      </c>
      <c r="HB291" s="249">
        <f t="shared" si="1589"/>
        <v>0</v>
      </c>
      <c r="HC291" s="233">
        <f t="shared" si="1590"/>
        <v>0</v>
      </c>
      <c r="HD291" s="232">
        <f t="shared" si="1591"/>
        <v>0</v>
      </c>
      <c r="HE291" s="233">
        <f t="shared" si="1592"/>
        <v>0</v>
      </c>
      <c r="HF291" s="232" t="str">
        <f t="shared" si="1593"/>
        <v/>
      </c>
      <c r="HG291" s="233" t="str">
        <f t="shared" si="1594"/>
        <v/>
      </c>
      <c r="HH291" s="232" t="str">
        <f t="shared" si="1595"/>
        <v/>
      </c>
      <c r="HI291" s="233" t="str">
        <f t="shared" si="1596"/>
        <v/>
      </c>
      <c r="HJ291" s="249">
        <f t="shared" si="1597"/>
        <v>5366.5599999999995</v>
      </c>
      <c r="HK291" s="233">
        <f t="shared" si="1598"/>
        <v>6180.4290000000001</v>
      </c>
      <c r="HL291" s="232" t="str">
        <f t="shared" si="1599"/>
        <v/>
      </c>
      <c r="HM291" s="232" t="str">
        <f t="shared" si="1600"/>
        <v/>
      </c>
    </row>
    <row r="292" spans="1:221" ht="15">
      <c r="A292" s="451" t="s">
        <v>46</v>
      </c>
      <c r="B292" s="456" t="s">
        <v>923</v>
      </c>
      <c r="C292" s="461" t="s">
        <v>938</v>
      </c>
      <c r="D292" s="451">
        <v>221768</v>
      </c>
      <c r="E292" s="458">
        <v>5</v>
      </c>
      <c r="F292" s="332">
        <v>1017</v>
      </c>
      <c r="G292" s="744">
        <v>1027</v>
      </c>
      <c r="H292" s="254"/>
      <c r="I292" s="255"/>
      <c r="J292" s="232">
        <f t="shared" si="1601"/>
        <v>1017</v>
      </c>
      <c r="K292" s="233">
        <f t="shared" si="1453"/>
        <v>1027</v>
      </c>
      <c r="L292" s="333"/>
      <c r="M292" s="253"/>
      <c r="N292" s="232">
        <f t="shared" si="1454"/>
        <v>1017</v>
      </c>
      <c r="O292" s="233">
        <f t="shared" si="1602"/>
        <v>1027</v>
      </c>
      <c r="P292" s="232">
        <f t="shared" si="1455"/>
        <v>0</v>
      </c>
      <c r="Q292" s="233">
        <f t="shared" si="1456"/>
        <v>0</v>
      </c>
      <c r="R292" s="459">
        <v>171</v>
      </c>
      <c r="S292" s="738">
        <v>73</v>
      </c>
      <c r="T292" s="232">
        <f t="shared" si="1457"/>
        <v>0</v>
      </c>
      <c r="U292" s="233">
        <f t="shared" si="1458"/>
        <v>0</v>
      </c>
      <c r="V292" s="747">
        <v>23</v>
      </c>
      <c r="W292" s="738">
        <v>1</v>
      </c>
      <c r="X292" s="232">
        <f t="shared" si="1459"/>
        <v>0</v>
      </c>
      <c r="Y292" s="233">
        <f t="shared" si="1460"/>
        <v>0</v>
      </c>
      <c r="Z292" s="257">
        <v>0</v>
      </c>
      <c r="AA292" s="256"/>
      <c r="AB292" s="232">
        <f t="shared" si="1461"/>
        <v>0</v>
      </c>
      <c r="AC292" s="233">
        <f t="shared" si="1462"/>
        <v>0</v>
      </c>
      <c r="AD292" s="225">
        <f t="shared" si="1463"/>
        <v>194</v>
      </c>
      <c r="AE292" s="233">
        <f t="shared" si="1464"/>
        <v>74</v>
      </c>
      <c r="AF292" s="225">
        <f t="shared" si="1465"/>
        <v>0</v>
      </c>
      <c r="AG292" s="233">
        <f t="shared" si="1466"/>
        <v>0</v>
      </c>
      <c r="AH292" s="400">
        <v>4.93</v>
      </c>
      <c r="AI292" s="749">
        <v>3.6160000000000001</v>
      </c>
      <c r="AJ292" s="232">
        <f t="shared" si="1467"/>
        <v>843.03</v>
      </c>
      <c r="AK292" s="233">
        <f t="shared" si="1468"/>
        <v>263.96800000000002</v>
      </c>
      <c r="AL292" s="336">
        <v>4.7699999999999996</v>
      </c>
      <c r="AM292" s="756">
        <v>4.6669999999999998</v>
      </c>
      <c r="AN292" s="232">
        <f t="shared" si="1469"/>
        <v>109.71</v>
      </c>
      <c r="AO292" s="233">
        <f t="shared" si="1470"/>
        <v>4.6669999999999998</v>
      </c>
      <c r="AP292" s="336"/>
      <c r="AQ292" s="286"/>
      <c r="AR292" s="232">
        <f t="shared" si="1471"/>
        <v>0</v>
      </c>
      <c r="AS292" s="233">
        <f t="shared" si="1472"/>
        <v>0</v>
      </c>
      <c r="AT292" s="545">
        <f t="shared" si="1473"/>
        <v>4.9110309278350517</v>
      </c>
      <c r="AU292" s="546">
        <f t="shared" si="1474"/>
        <v>3.6302027027027024</v>
      </c>
      <c r="AV292" s="232">
        <f t="shared" si="1475"/>
        <v>952.74</v>
      </c>
      <c r="AW292" s="233">
        <f t="shared" si="1476"/>
        <v>268.63499999999999</v>
      </c>
      <c r="AX292" s="257"/>
      <c r="AY292" s="253"/>
      <c r="AZ292" s="232">
        <f t="shared" si="1477"/>
        <v>0</v>
      </c>
      <c r="BA292" s="233">
        <f t="shared" si="1478"/>
        <v>0</v>
      </c>
      <c r="BB292" s="257"/>
      <c r="BC292" s="253"/>
      <c r="BD292" s="232">
        <f t="shared" si="1479"/>
        <v>0</v>
      </c>
      <c r="BE292" s="233">
        <f t="shared" si="1480"/>
        <v>0</v>
      </c>
      <c r="BF292" s="254"/>
      <c r="BG292" s="253"/>
      <c r="BH292" s="232">
        <f t="shared" si="1481"/>
        <v>0</v>
      </c>
      <c r="BI292" s="233">
        <f t="shared" si="1482"/>
        <v>0</v>
      </c>
      <c r="BJ292" s="232">
        <f t="shared" si="1483"/>
        <v>0</v>
      </c>
      <c r="BK292" s="233">
        <f t="shared" si="1484"/>
        <v>0</v>
      </c>
      <c r="BL292" s="232">
        <f t="shared" si="1485"/>
        <v>0</v>
      </c>
      <c r="BM292" s="233">
        <f t="shared" si="1486"/>
        <v>0</v>
      </c>
      <c r="BN292" s="257">
        <v>516</v>
      </c>
      <c r="BO292" s="757">
        <v>477</v>
      </c>
      <c r="BP292" s="232">
        <f t="shared" si="1487"/>
        <v>0</v>
      </c>
      <c r="BQ292" s="233">
        <f t="shared" si="1488"/>
        <v>0</v>
      </c>
      <c r="BR292" s="257">
        <v>18</v>
      </c>
      <c r="BS292" s="738">
        <v>20</v>
      </c>
      <c r="BT292" s="232">
        <f t="shared" si="1489"/>
        <v>0</v>
      </c>
      <c r="BU292" s="233">
        <f t="shared" si="1490"/>
        <v>0</v>
      </c>
      <c r="BV292" s="257"/>
      <c r="BW292" s="256"/>
      <c r="BX292" s="232">
        <f t="shared" si="1491"/>
        <v>0</v>
      </c>
      <c r="BY292" s="233">
        <f t="shared" si="1492"/>
        <v>0</v>
      </c>
      <c r="BZ292" s="225">
        <f t="shared" si="1493"/>
        <v>534</v>
      </c>
      <c r="CA292" s="233">
        <f t="shared" si="1494"/>
        <v>497</v>
      </c>
      <c r="CB292" s="225">
        <f t="shared" si="1495"/>
        <v>0</v>
      </c>
      <c r="CC292" s="233">
        <f t="shared" si="1496"/>
        <v>0</v>
      </c>
      <c r="CD292" s="336">
        <v>4.68</v>
      </c>
      <c r="CE292" s="750">
        <v>4.5789999999999997</v>
      </c>
      <c r="CF292" s="232">
        <f t="shared" si="1497"/>
        <v>2414.8799999999997</v>
      </c>
      <c r="CG292" s="233">
        <f t="shared" si="1498"/>
        <v>2184.183</v>
      </c>
      <c r="CH292" s="400">
        <v>6.18</v>
      </c>
      <c r="CI292" s="750">
        <v>5.2830000000000004</v>
      </c>
      <c r="CJ292" s="232">
        <f t="shared" si="1499"/>
        <v>111.24</v>
      </c>
      <c r="CK292" s="233">
        <f t="shared" si="1500"/>
        <v>105.66000000000001</v>
      </c>
      <c r="CL292" s="336"/>
      <c r="CM292" s="286"/>
      <c r="CN292" s="232">
        <f t="shared" si="1501"/>
        <v>0</v>
      </c>
      <c r="CO292" s="233">
        <f t="shared" si="1502"/>
        <v>0</v>
      </c>
      <c r="CP292" s="232">
        <f t="shared" si="1503"/>
        <v>4.7305617977528076</v>
      </c>
      <c r="CQ292" s="546">
        <f t="shared" si="1504"/>
        <v>4.6073299798792755</v>
      </c>
      <c r="CR292" s="232">
        <f t="shared" si="1505"/>
        <v>2526.1199999999994</v>
      </c>
      <c r="CS292" s="233">
        <f t="shared" si="1506"/>
        <v>2289.8429999999998</v>
      </c>
      <c r="CT292" s="257"/>
      <c r="CU292" s="253"/>
      <c r="CV292" s="232">
        <f t="shared" si="1507"/>
        <v>0</v>
      </c>
      <c r="CW292" s="233">
        <f t="shared" si="1508"/>
        <v>0</v>
      </c>
      <c r="CX292" s="257"/>
      <c r="CY292" s="253"/>
      <c r="CZ292" s="232">
        <f t="shared" si="1509"/>
        <v>0</v>
      </c>
      <c r="DA292" s="233">
        <f t="shared" si="1510"/>
        <v>0</v>
      </c>
      <c r="DB292" s="254"/>
      <c r="DC292" s="253"/>
      <c r="DD292" s="232">
        <f t="shared" si="1511"/>
        <v>0</v>
      </c>
      <c r="DE292" s="233">
        <f t="shared" si="1512"/>
        <v>0</v>
      </c>
      <c r="DF292" s="232">
        <f t="shared" si="1513"/>
        <v>0</v>
      </c>
      <c r="DG292" s="233">
        <f t="shared" si="1514"/>
        <v>0</v>
      </c>
      <c r="DH292" s="232">
        <f t="shared" si="1515"/>
        <v>0</v>
      </c>
      <c r="DI292" s="233">
        <f t="shared" si="1516"/>
        <v>0</v>
      </c>
      <c r="DJ292" s="232">
        <f t="shared" si="1517"/>
        <v>728</v>
      </c>
      <c r="DK292" s="233">
        <f t="shared" si="1518"/>
        <v>571</v>
      </c>
      <c r="DL292" s="232">
        <f t="shared" si="1519"/>
        <v>0</v>
      </c>
      <c r="DM292" s="233">
        <f t="shared" si="1520"/>
        <v>0</v>
      </c>
      <c r="DN292" s="545">
        <f t="shared" si="1521"/>
        <v>4.7786538461538459</v>
      </c>
      <c r="DO292" s="546">
        <f t="shared" si="1522"/>
        <v>4.4806970227670755</v>
      </c>
      <c r="DP292" s="232">
        <f t="shared" si="1523"/>
        <v>3478.8599999999997</v>
      </c>
      <c r="DQ292" s="233">
        <f t="shared" si="1524"/>
        <v>2558.4780000000001</v>
      </c>
      <c r="DR292" s="232">
        <f t="shared" si="1525"/>
        <v>0</v>
      </c>
      <c r="DS292" s="233">
        <f t="shared" si="1526"/>
        <v>0</v>
      </c>
      <c r="DT292" s="232">
        <f t="shared" si="1527"/>
        <v>0</v>
      </c>
      <c r="DU292" s="233">
        <f t="shared" si="1528"/>
        <v>0</v>
      </c>
      <c r="DV292" s="257">
        <v>228</v>
      </c>
      <c r="DW292" s="757">
        <v>180</v>
      </c>
      <c r="DX292" s="232">
        <f t="shared" si="1529"/>
        <v>0</v>
      </c>
      <c r="DY292" s="233">
        <f t="shared" si="1530"/>
        <v>0</v>
      </c>
      <c r="DZ292" s="257">
        <v>61</v>
      </c>
      <c r="EA292" s="757">
        <v>50</v>
      </c>
      <c r="EB292" s="232">
        <f t="shared" si="1531"/>
        <v>0</v>
      </c>
      <c r="EC292" s="233">
        <f t="shared" si="1532"/>
        <v>0</v>
      </c>
      <c r="ED292" s="257">
        <v>0</v>
      </c>
      <c r="EE292" s="256"/>
      <c r="EF292" s="232">
        <f t="shared" si="1533"/>
        <v>0</v>
      </c>
      <c r="EG292" s="233">
        <f t="shared" si="1534"/>
        <v>0</v>
      </c>
      <c r="EH292" s="225">
        <f t="shared" si="1535"/>
        <v>289</v>
      </c>
      <c r="EI292" s="233">
        <f t="shared" si="1536"/>
        <v>230</v>
      </c>
      <c r="EJ292" s="225">
        <f t="shared" si="1537"/>
        <v>0</v>
      </c>
      <c r="EK292" s="233">
        <f t="shared" si="1538"/>
        <v>0</v>
      </c>
      <c r="EL292" s="336">
        <v>2.97</v>
      </c>
      <c r="EM292" s="755">
        <v>6.0890000000000004</v>
      </c>
      <c r="EN292" s="232">
        <f t="shared" si="1539"/>
        <v>677.16000000000008</v>
      </c>
      <c r="EO292" s="233">
        <f t="shared" si="1540"/>
        <v>1096.02</v>
      </c>
      <c r="EP292" s="336">
        <v>2.4900000000000002</v>
      </c>
      <c r="EQ292" s="750">
        <v>8.907</v>
      </c>
      <c r="ER292" s="232">
        <f t="shared" si="1541"/>
        <v>151.89000000000001</v>
      </c>
      <c r="ES292" s="233">
        <f t="shared" si="1542"/>
        <v>445.35</v>
      </c>
      <c r="ET292" s="336"/>
      <c r="EU292" s="286"/>
      <c r="EV292" s="232">
        <f t="shared" si="1543"/>
        <v>0</v>
      </c>
      <c r="EW292" s="233">
        <f t="shared" si="1544"/>
        <v>0</v>
      </c>
      <c r="EX292" s="545">
        <f t="shared" si="1545"/>
        <v>2.8686851211072666</v>
      </c>
      <c r="EY292" s="546">
        <f t="shared" si="1546"/>
        <v>6.7016086956521734</v>
      </c>
      <c r="EZ292" s="232">
        <f t="shared" si="1547"/>
        <v>829.05000000000007</v>
      </c>
      <c r="FA292" s="233">
        <f t="shared" si="1548"/>
        <v>1541.37</v>
      </c>
      <c r="FB292" s="257"/>
      <c r="FC292" s="253"/>
      <c r="FD292" s="232">
        <f t="shared" si="1549"/>
        <v>0</v>
      </c>
      <c r="FE292" s="233">
        <f t="shared" si="1550"/>
        <v>0</v>
      </c>
      <c r="FF292" s="257"/>
      <c r="FG292" s="253"/>
      <c r="FH292" s="232">
        <f t="shared" si="1551"/>
        <v>0</v>
      </c>
      <c r="FI292" s="233">
        <f t="shared" si="1552"/>
        <v>0</v>
      </c>
      <c r="FJ292" s="254"/>
      <c r="FK292" s="253"/>
      <c r="FL292" s="232">
        <f t="shared" si="1553"/>
        <v>0</v>
      </c>
      <c r="FM292" s="233">
        <f t="shared" si="1554"/>
        <v>0</v>
      </c>
      <c r="FN292" s="232">
        <f t="shared" si="1555"/>
        <v>0</v>
      </c>
      <c r="FO292" s="233">
        <f t="shared" si="1556"/>
        <v>0</v>
      </c>
      <c r="FP292" s="232">
        <f t="shared" si="1557"/>
        <v>0</v>
      </c>
      <c r="FQ292" s="233">
        <f t="shared" si="1558"/>
        <v>0</v>
      </c>
      <c r="FR292" s="254"/>
      <c r="FS292" s="761">
        <v>226</v>
      </c>
      <c r="FT292" s="232">
        <f t="shared" si="1559"/>
        <v>0</v>
      </c>
      <c r="FU292" s="233">
        <f t="shared" si="1560"/>
        <v>0</v>
      </c>
      <c r="FV292" s="254"/>
      <c r="FW292" s="762">
        <v>3.8130000000000002</v>
      </c>
      <c r="FX292" s="232">
        <f t="shared" si="1561"/>
        <v>0</v>
      </c>
      <c r="FY292" s="233">
        <f t="shared" si="1562"/>
        <v>861.73800000000006</v>
      </c>
      <c r="FZ292" s="254"/>
      <c r="GA292" s="253"/>
      <c r="GB292" s="232">
        <f t="shared" si="1563"/>
        <v>0</v>
      </c>
      <c r="GC292" s="233">
        <f t="shared" si="1564"/>
        <v>0</v>
      </c>
      <c r="GD292" s="249">
        <f t="shared" si="1565"/>
        <v>915</v>
      </c>
      <c r="GE292" s="233">
        <f t="shared" si="1566"/>
        <v>730</v>
      </c>
      <c r="GF292" s="232">
        <f t="shared" si="1567"/>
        <v>0</v>
      </c>
      <c r="GG292" s="233">
        <f t="shared" si="1568"/>
        <v>0</v>
      </c>
      <c r="GH292" s="232">
        <f t="shared" si="1569"/>
        <v>3935.0699999999997</v>
      </c>
      <c r="GI292" s="233">
        <f t="shared" si="1570"/>
        <v>3544.1709999999998</v>
      </c>
      <c r="GJ292" s="232" t="str">
        <f t="shared" si="1571"/>
        <v/>
      </c>
      <c r="GK292" s="233" t="str">
        <f t="shared" si="1572"/>
        <v/>
      </c>
      <c r="GL292" s="249">
        <f t="shared" si="1573"/>
        <v>102</v>
      </c>
      <c r="GM292" s="233">
        <f t="shared" si="1574"/>
        <v>71</v>
      </c>
      <c r="GN292" s="232">
        <f t="shared" si="1575"/>
        <v>0</v>
      </c>
      <c r="GO292" s="233">
        <f t="shared" si="1576"/>
        <v>0</v>
      </c>
      <c r="GP292" s="232">
        <f t="shared" si="1577"/>
        <v>372.84000000000003</v>
      </c>
      <c r="GQ292" s="233">
        <f t="shared" si="1578"/>
        <v>555.67700000000002</v>
      </c>
      <c r="GR292" s="232">
        <f t="shared" si="1579"/>
        <v>0</v>
      </c>
      <c r="GS292" s="233">
        <f t="shared" si="1580"/>
        <v>0</v>
      </c>
      <c r="GT292" s="249">
        <f t="shared" si="1581"/>
        <v>1017</v>
      </c>
      <c r="GU292" s="233">
        <f t="shared" si="1582"/>
        <v>801</v>
      </c>
      <c r="GV292" s="232">
        <f t="shared" si="1583"/>
        <v>0</v>
      </c>
      <c r="GW292" s="233">
        <f t="shared" si="1584"/>
        <v>0</v>
      </c>
      <c r="GX292" s="232">
        <f t="shared" si="1585"/>
        <v>4307.91</v>
      </c>
      <c r="GY292" s="233">
        <f t="shared" si="1586"/>
        <v>4099.848</v>
      </c>
      <c r="GZ292" s="232" t="str">
        <f t="shared" si="1587"/>
        <v/>
      </c>
      <c r="HA292" s="233" t="str">
        <f t="shared" si="1588"/>
        <v/>
      </c>
      <c r="HB292" s="249">
        <f t="shared" si="1589"/>
        <v>0</v>
      </c>
      <c r="HC292" s="233">
        <f t="shared" si="1590"/>
        <v>0</v>
      </c>
      <c r="HD292" s="232">
        <f t="shared" si="1591"/>
        <v>0</v>
      </c>
      <c r="HE292" s="233">
        <f t="shared" si="1592"/>
        <v>0</v>
      </c>
      <c r="HF292" s="232" t="str">
        <f t="shared" si="1593"/>
        <v/>
      </c>
      <c r="HG292" s="233" t="str">
        <f t="shared" si="1594"/>
        <v/>
      </c>
      <c r="HH292" s="232" t="str">
        <f t="shared" si="1595"/>
        <v/>
      </c>
      <c r="HI292" s="233" t="str">
        <f t="shared" si="1596"/>
        <v/>
      </c>
      <c r="HJ292" s="249">
        <f t="shared" si="1597"/>
        <v>4307.91</v>
      </c>
      <c r="HK292" s="233">
        <f t="shared" si="1598"/>
        <v>4961.5860000000002</v>
      </c>
      <c r="HL292" s="232" t="str">
        <f t="shared" si="1599"/>
        <v/>
      </c>
      <c r="HM292" s="232" t="str">
        <f t="shared" si="1600"/>
        <v/>
      </c>
    </row>
    <row r="293" spans="1:221" ht="15">
      <c r="A293" s="451" t="s">
        <v>46</v>
      </c>
      <c r="B293" s="456" t="s">
        <v>924</v>
      </c>
      <c r="C293" s="457"/>
      <c r="D293" s="451">
        <v>219824</v>
      </c>
      <c r="E293" s="458">
        <v>8</v>
      </c>
      <c r="F293" s="332">
        <v>712</v>
      </c>
      <c r="G293" s="745">
        <v>835</v>
      </c>
      <c r="H293" s="254"/>
      <c r="I293" s="255"/>
      <c r="J293" s="232">
        <f t="shared" si="1601"/>
        <v>712</v>
      </c>
      <c r="K293" s="233">
        <f t="shared" si="1453"/>
        <v>835</v>
      </c>
      <c r="L293" s="333"/>
      <c r="M293" s="253"/>
      <c r="N293" s="232">
        <f t="shared" si="1454"/>
        <v>712</v>
      </c>
      <c r="O293" s="233">
        <f t="shared" si="1602"/>
        <v>835</v>
      </c>
      <c r="P293" s="232">
        <f t="shared" si="1455"/>
        <v>0</v>
      </c>
      <c r="Q293" s="233">
        <f t="shared" si="1456"/>
        <v>0</v>
      </c>
      <c r="R293" s="459">
        <v>46</v>
      </c>
      <c r="S293" s="738">
        <v>1</v>
      </c>
      <c r="T293" s="232">
        <f t="shared" si="1457"/>
        <v>0</v>
      </c>
      <c r="U293" s="233">
        <f t="shared" si="1458"/>
        <v>0</v>
      </c>
      <c r="V293" s="747">
        <v>23</v>
      </c>
      <c r="W293" s="738">
        <v>0</v>
      </c>
      <c r="X293" s="232">
        <f t="shared" si="1459"/>
        <v>0</v>
      </c>
      <c r="Y293" s="233">
        <f t="shared" si="1460"/>
        <v>0</v>
      </c>
      <c r="Z293" s="257">
        <v>0</v>
      </c>
      <c r="AA293" s="256"/>
      <c r="AB293" s="232">
        <f t="shared" si="1461"/>
        <v>0</v>
      </c>
      <c r="AC293" s="233">
        <f t="shared" si="1462"/>
        <v>0</v>
      </c>
      <c r="AD293" s="225">
        <f t="shared" si="1463"/>
        <v>69</v>
      </c>
      <c r="AE293" s="233">
        <f t="shared" si="1464"/>
        <v>1</v>
      </c>
      <c r="AF293" s="225">
        <f t="shared" si="1465"/>
        <v>0</v>
      </c>
      <c r="AG293" s="233">
        <f t="shared" si="1466"/>
        <v>0</v>
      </c>
      <c r="AH293" s="400">
        <v>4</v>
      </c>
      <c r="AI293" s="750">
        <v>1.9</v>
      </c>
      <c r="AJ293" s="232">
        <f t="shared" si="1467"/>
        <v>184</v>
      </c>
      <c r="AK293" s="233">
        <f t="shared" si="1468"/>
        <v>1.9</v>
      </c>
      <c r="AL293" s="336">
        <v>4.3499999999999996</v>
      </c>
      <c r="AM293" s="750">
        <v>1</v>
      </c>
      <c r="AN293" s="232">
        <f t="shared" si="1469"/>
        <v>100.05</v>
      </c>
      <c r="AO293" s="233">
        <f t="shared" si="1470"/>
        <v>0</v>
      </c>
      <c r="AP293" s="336"/>
      <c r="AQ293" s="286"/>
      <c r="AR293" s="232">
        <f t="shared" si="1471"/>
        <v>0</v>
      </c>
      <c r="AS293" s="233">
        <f t="shared" si="1472"/>
        <v>0</v>
      </c>
      <c r="AT293" s="545">
        <f t="shared" si="1473"/>
        <v>4.1166666666666671</v>
      </c>
      <c r="AU293" s="546">
        <f t="shared" si="1474"/>
        <v>1.9</v>
      </c>
      <c r="AV293" s="232">
        <f t="shared" si="1475"/>
        <v>284.05</v>
      </c>
      <c r="AW293" s="233">
        <f t="shared" si="1476"/>
        <v>1.9</v>
      </c>
      <c r="AX293" s="257"/>
      <c r="AY293" s="253"/>
      <c r="AZ293" s="232">
        <f t="shared" si="1477"/>
        <v>0</v>
      </c>
      <c r="BA293" s="233">
        <f t="shared" si="1478"/>
        <v>0</v>
      </c>
      <c r="BB293" s="257"/>
      <c r="BC293" s="253"/>
      <c r="BD293" s="232">
        <f t="shared" si="1479"/>
        <v>0</v>
      </c>
      <c r="BE293" s="233">
        <f t="shared" si="1480"/>
        <v>0</v>
      </c>
      <c r="BF293" s="254"/>
      <c r="BG293" s="253"/>
      <c r="BH293" s="232">
        <f t="shared" si="1481"/>
        <v>0</v>
      </c>
      <c r="BI293" s="233">
        <f t="shared" si="1482"/>
        <v>0</v>
      </c>
      <c r="BJ293" s="232">
        <f t="shared" si="1483"/>
        <v>0</v>
      </c>
      <c r="BK293" s="233">
        <f t="shared" si="1484"/>
        <v>0</v>
      </c>
      <c r="BL293" s="232">
        <f t="shared" si="1485"/>
        <v>0</v>
      </c>
      <c r="BM293" s="233">
        <f t="shared" si="1486"/>
        <v>0</v>
      </c>
      <c r="BN293" s="257">
        <v>216</v>
      </c>
      <c r="BO293" s="757">
        <v>216</v>
      </c>
      <c r="BP293" s="232">
        <f t="shared" si="1487"/>
        <v>0</v>
      </c>
      <c r="BQ293" s="233">
        <f t="shared" si="1488"/>
        <v>0</v>
      </c>
      <c r="BR293" s="257">
        <v>63</v>
      </c>
      <c r="BS293" s="738">
        <v>81</v>
      </c>
      <c r="BT293" s="232">
        <f t="shared" si="1489"/>
        <v>0</v>
      </c>
      <c r="BU293" s="233">
        <f t="shared" si="1490"/>
        <v>0</v>
      </c>
      <c r="BV293" s="257"/>
      <c r="BW293" s="256"/>
      <c r="BX293" s="232">
        <f t="shared" si="1491"/>
        <v>0</v>
      </c>
      <c r="BY293" s="233">
        <f t="shared" si="1492"/>
        <v>0</v>
      </c>
      <c r="BZ293" s="225">
        <f t="shared" si="1493"/>
        <v>279</v>
      </c>
      <c r="CA293" s="233">
        <f t="shared" si="1494"/>
        <v>297</v>
      </c>
      <c r="CB293" s="225">
        <f t="shared" si="1495"/>
        <v>0</v>
      </c>
      <c r="CC293" s="233">
        <f t="shared" si="1496"/>
        <v>0</v>
      </c>
      <c r="CD293" s="336">
        <v>4.22</v>
      </c>
      <c r="CE293" s="755">
        <v>4.9320000000000004</v>
      </c>
      <c r="CF293" s="232">
        <f t="shared" si="1497"/>
        <v>911.52</v>
      </c>
      <c r="CG293" s="233">
        <f t="shared" si="1498"/>
        <v>1065.3120000000001</v>
      </c>
      <c r="CH293" s="400">
        <v>4.4400000000000004</v>
      </c>
      <c r="CI293" s="750">
        <v>4.9470000000000001</v>
      </c>
      <c r="CJ293" s="232">
        <f t="shared" si="1499"/>
        <v>279.72000000000003</v>
      </c>
      <c r="CK293" s="233">
        <f t="shared" si="1500"/>
        <v>400.70699999999999</v>
      </c>
      <c r="CL293" s="336"/>
      <c r="CM293" s="286"/>
      <c r="CN293" s="232">
        <f t="shared" si="1501"/>
        <v>0</v>
      </c>
      <c r="CO293" s="233">
        <f t="shared" si="1502"/>
        <v>0</v>
      </c>
      <c r="CP293" s="232">
        <f t="shared" si="1503"/>
        <v>4.2696774193548386</v>
      </c>
      <c r="CQ293" s="546">
        <f t="shared" si="1504"/>
        <v>4.9360909090909102</v>
      </c>
      <c r="CR293" s="232">
        <f t="shared" si="1505"/>
        <v>1191.24</v>
      </c>
      <c r="CS293" s="233">
        <f t="shared" si="1506"/>
        <v>1466.0190000000002</v>
      </c>
      <c r="CT293" s="257"/>
      <c r="CU293" s="253"/>
      <c r="CV293" s="232">
        <f t="shared" si="1507"/>
        <v>0</v>
      </c>
      <c r="CW293" s="233">
        <f t="shared" si="1508"/>
        <v>0</v>
      </c>
      <c r="CX293" s="257"/>
      <c r="CY293" s="253"/>
      <c r="CZ293" s="232">
        <f t="shared" si="1509"/>
        <v>0</v>
      </c>
      <c r="DA293" s="233">
        <f t="shared" si="1510"/>
        <v>0</v>
      </c>
      <c r="DB293" s="254"/>
      <c r="DC293" s="253"/>
      <c r="DD293" s="232">
        <f t="shared" si="1511"/>
        <v>0</v>
      </c>
      <c r="DE293" s="233">
        <f t="shared" si="1512"/>
        <v>0</v>
      </c>
      <c r="DF293" s="232">
        <f t="shared" si="1513"/>
        <v>0</v>
      </c>
      <c r="DG293" s="233">
        <f t="shared" si="1514"/>
        <v>0</v>
      </c>
      <c r="DH293" s="232">
        <f t="shared" si="1515"/>
        <v>0</v>
      </c>
      <c r="DI293" s="233">
        <f t="shared" si="1516"/>
        <v>0</v>
      </c>
      <c r="DJ293" s="232">
        <f t="shared" si="1517"/>
        <v>348</v>
      </c>
      <c r="DK293" s="233">
        <f t="shared" si="1518"/>
        <v>298</v>
      </c>
      <c r="DL293" s="232">
        <f t="shared" si="1519"/>
        <v>0</v>
      </c>
      <c r="DM293" s="233">
        <f t="shared" si="1520"/>
        <v>0</v>
      </c>
      <c r="DN293" s="545">
        <f t="shared" si="1521"/>
        <v>4.2393390804597697</v>
      </c>
      <c r="DO293" s="546">
        <f t="shared" si="1522"/>
        <v>4.9259026845637592</v>
      </c>
      <c r="DP293" s="232">
        <f t="shared" si="1523"/>
        <v>1475.29</v>
      </c>
      <c r="DQ293" s="233">
        <f t="shared" si="1524"/>
        <v>1467.9190000000003</v>
      </c>
      <c r="DR293" s="232">
        <f t="shared" si="1525"/>
        <v>0</v>
      </c>
      <c r="DS293" s="233">
        <f t="shared" si="1526"/>
        <v>0</v>
      </c>
      <c r="DT293" s="232">
        <f t="shared" si="1527"/>
        <v>0</v>
      </c>
      <c r="DU293" s="233">
        <f t="shared" si="1528"/>
        <v>0</v>
      </c>
      <c r="DV293" s="257">
        <v>112</v>
      </c>
      <c r="DW293" s="738">
        <v>83</v>
      </c>
      <c r="DX293" s="232">
        <f t="shared" si="1529"/>
        <v>0</v>
      </c>
      <c r="DY293" s="233">
        <f t="shared" si="1530"/>
        <v>0</v>
      </c>
      <c r="DZ293" s="257">
        <v>252</v>
      </c>
      <c r="EA293" s="738">
        <v>45</v>
      </c>
      <c r="EB293" s="232">
        <f t="shared" si="1531"/>
        <v>0</v>
      </c>
      <c r="EC293" s="233">
        <f t="shared" si="1532"/>
        <v>0</v>
      </c>
      <c r="ED293" s="257">
        <v>0</v>
      </c>
      <c r="EE293" s="256"/>
      <c r="EF293" s="232">
        <f t="shared" si="1533"/>
        <v>0</v>
      </c>
      <c r="EG293" s="233">
        <f t="shared" si="1534"/>
        <v>0</v>
      </c>
      <c r="EH293" s="225">
        <f t="shared" si="1535"/>
        <v>364</v>
      </c>
      <c r="EI293" s="233">
        <f t="shared" si="1536"/>
        <v>128</v>
      </c>
      <c r="EJ293" s="225">
        <f t="shared" si="1537"/>
        <v>0</v>
      </c>
      <c r="EK293" s="233">
        <f t="shared" si="1538"/>
        <v>0</v>
      </c>
      <c r="EL293" s="336">
        <v>3.04</v>
      </c>
      <c r="EM293" s="755">
        <v>6.165</v>
      </c>
      <c r="EN293" s="232">
        <f t="shared" si="1539"/>
        <v>340.48</v>
      </c>
      <c r="EO293" s="233">
        <f t="shared" si="1540"/>
        <v>511.69499999999999</v>
      </c>
      <c r="EP293" s="336">
        <v>3.2</v>
      </c>
      <c r="EQ293" s="750">
        <v>8.0739999999999998</v>
      </c>
      <c r="ER293" s="232">
        <f t="shared" si="1541"/>
        <v>806.40000000000009</v>
      </c>
      <c r="ES293" s="233">
        <f t="shared" si="1542"/>
        <v>363.33</v>
      </c>
      <c r="ET293" s="336"/>
      <c r="EU293" s="286"/>
      <c r="EV293" s="232">
        <f t="shared" si="1543"/>
        <v>0</v>
      </c>
      <c r="EW293" s="233">
        <f t="shared" si="1544"/>
        <v>0</v>
      </c>
      <c r="EX293" s="545">
        <f t="shared" si="1545"/>
        <v>3.1507692307692312</v>
      </c>
      <c r="EY293" s="546">
        <f t="shared" si="1546"/>
        <v>6.8361328124999998</v>
      </c>
      <c r="EZ293" s="232">
        <f t="shared" si="1547"/>
        <v>1146.8800000000001</v>
      </c>
      <c r="FA293" s="233">
        <f t="shared" si="1548"/>
        <v>875.02499999999998</v>
      </c>
      <c r="FB293" s="257"/>
      <c r="FC293" s="253"/>
      <c r="FD293" s="232">
        <f t="shared" si="1549"/>
        <v>0</v>
      </c>
      <c r="FE293" s="233">
        <f t="shared" si="1550"/>
        <v>0</v>
      </c>
      <c r="FF293" s="257"/>
      <c r="FG293" s="253"/>
      <c r="FH293" s="232">
        <f t="shared" si="1551"/>
        <v>0</v>
      </c>
      <c r="FI293" s="233">
        <f t="shared" si="1552"/>
        <v>0</v>
      </c>
      <c r="FJ293" s="254"/>
      <c r="FK293" s="253"/>
      <c r="FL293" s="232">
        <f t="shared" si="1553"/>
        <v>0</v>
      </c>
      <c r="FM293" s="233">
        <f t="shared" si="1554"/>
        <v>0</v>
      </c>
      <c r="FN293" s="232">
        <f t="shared" si="1555"/>
        <v>0</v>
      </c>
      <c r="FO293" s="233">
        <f t="shared" si="1556"/>
        <v>0</v>
      </c>
      <c r="FP293" s="232">
        <f t="shared" si="1557"/>
        <v>0</v>
      </c>
      <c r="FQ293" s="233">
        <f t="shared" si="1558"/>
        <v>0</v>
      </c>
      <c r="FR293" s="254"/>
      <c r="FS293" s="761">
        <v>409</v>
      </c>
      <c r="FT293" s="232">
        <f t="shared" si="1559"/>
        <v>0</v>
      </c>
      <c r="FU293" s="233">
        <f t="shared" si="1560"/>
        <v>0</v>
      </c>
      <c r="FV293" s="254"/>
      <c r="FW293" s="762">
        <v>4.4409999999999998</v>
      </c>
      <c r="FX293" s="232">
        <f t="shared" si="1561"/>
        <v>0</v>
      </c>
      <c r="FY293" s="233">
        <f t="shared" si="1562"/>
        <v>1816.3689999999999</v>
      </c>
      <c r="FZ293" s="254"/>
      <c r="GA293" s="253"/>
      <c r="GB293" s="232">
        <f t="shared" si="1563"/>
        <v>0</v>
      </c>
      <c r="GC293" s="233">
        <f t="shared" si="1564"/>
        <v>0</v>
      </c>
      <c r="GD293" s="249">
        <f t="shared" si="1565"/>
        <v>374</v>
      </c>
      <c r="GE293" s="233">
        <f t="shared" si="1566"/>
        <v>300</v>
      </c>
      <c r="GF293" s="232">
        <f t="shared" si="1567"/>
        <v>0</v>
      </c>
      <c r="GG293" s="233">
        <f t="shared" si="1568"/>
        <v>0</v>
      </c>
      <c r="GH293" s="232">
        <f t="shared" si="1569"/>
        <v>1436</v>
      </c>
      <c r="GI293" s="233">
        <f t="shared" si="1570"/>
        <v>1578.9070000000002</v>
      </c>
      <c r="GJ293" s="232" t="str">
        <f t="shared" si="1571"/>
        <v/>
      </c>
      <c r="GK293" s="233" t="str">
        <f t="shared" si="1572"/>
        <v/>
      </c>
      <c r="GL293" s="249">
        <f t="shared" si="1573"/>
        <v>338</v>
      </c>
      <c r="GM293" s="233">
        <f t="shared" si="1574"/>
        <v>126</v>
      </c>
      <c r="GN293" s="232">
        <f t="shared" si="1575"/>
        <v>0</v>
      </c>
      <c r="GO293" s="233">
        <f t="shared" si="1576"/>
        <v>0</v>
      </c>
      <c r="GP293" s="232">
        <f t="shared" si="1577"/>
        <v>1186.17</v>
      </c>
      <c r="GQ293" s="233">
        <f t="shared" si="1578"/>
        <v>764.03700000000003</v>
      </c>
      <c r="GR293" s="232">
        <f t="shared" si="1579"/>
        <v>0</v>
      </c>
      <c r="GS293" s="233">
        <f t="shared" si="1580"/>
        <v>0</v>
      </c>
      <c r="GT293" s="249">
        <f t="shared" si="1581"/>
        <v>712</v>
      </c>
      <c r="GU293" s="233">
        <f t="shared" si="1582"/>
        <v>426</v>
      </c>
      <c r="GV293" s="232">
        <f t="shared" si="1583"/>
        <v>0</v>
      </c>
      <c r="GW293" s="233">
        <f t="shared" si="1584"/>
        <v>0</v>
      </c>
      <c r="GX293" s="232">
        <f t="shared" si="1585"/>
        <v>2622.17</v>
      </c>
      <c r="GY293" s="233">
        <f t="shared" si="1586"/>
        <v>2342.9440000000004</v>
      </c>
      <c r="GZ293" s="232" t="str">
        <f t="shared" si="1587"/>
        <v/>
      </c>
      <c r="HA293" s="233" t="str">
        <f t="shared" si="1588"/>
        <v/>
      </c>
      <c r="HB293" s="249">
        <f t="shared" si="1589"/>
        <v>0</v>
      </c>
      <c r="HC293" s="233">
        <f t="shared" si="1590"/>
        <v>0</v>
      </c>
      <c r="HD293" s="232">
        <f t="shared" si="1591"/>
        <v>0</v>
      </c>
      <c r="HE293" s="233">
        <f t="shared" si="1592"/>
        <v>0</v>
      </c>
      <c r="HF293" s="232" t="str">
        <f t="shared" si="1593"/>
        <v/>
      </c>
      <c r="HG293" s="233" t="str">
        <f t="shared" si="1594"/>
        <v/>
      </c>
      <c r="HH293" s="232" t="str">
        <f t="shared" si="1595"/>
        <v/>
      </c>
      <c r="HI293" s="233" t="str">
        <f t="shared" si="1596"/>
        <v/>
      </c>
      <c r="HJ293" s="249">
        <f t="shared" si="1597"/>
        <v>2622.17</v>
      </c>
      <c r="HK293" s="233">
        <f t="shared" si="1598"/>
        <v>4159.3130000000001</v>
      </c>
      <c r="HL293" s="232" t="str">
        <f t="shared" si="1599"/>
        <v/>
      </c>
      <c r="HM293" s="232" t="str">
        <f t="shared" si="1600"/>
        <v/>
      </c>
    </row>
    <row r="294" spans="1:221" ht="15">
      <c r="A294" s="451" t="s">
        <v>46</v>
      </c>
      <c r="B294" s="452" t="s">
        <v>931</v>
      </c>
      <c r="C294" s="463" t="s">
        <v>939</v>
      </c>
      <c r="D294" s="451">
        <v>221184</v>
      </c>
      <c r="E294" s="464">
        <v>8</v>
      </c>
      <c r="F294" s="332">
        <v>471</v>
      </c>
      <c r="G294" s="745">
        <v>530</v>
      </c>
      <c r="H294" s="254"/>
      <c r="I294" s="255"/>
      <c r="J294" s="232">
        <f t="shared" si="1601"/>
        <v>471</v>
      </c>
      <c r="K294" s="233">
        <f t="shared" si="1453"/>
        <v>530</v>
      </c>
      <c r="L294" s="333"/>
      <c r="M294" s="253"/>
      <c r="N294" s="232">
        <f t="shared" si="1454"/>
        <v>471</v>
      </c>
      <c r="O294" s="233">
        <f t="shared" si="1602"/>
        <v>530</v>
      </c>
      <c r="P294" s="232">
        <f t="shared" si="1455"/>
        <v>0</v>
      </c>
      <c r="Q294" s="233">
        <f t="shared" si="1456"/>
        <v>0</v>
      </c>
      <c r="R294" s="459">
        <v>6</v>
      </c>
      <c r="S294" s="738">
        <v>2</v>
      </c>
      <c r="T294" s="232">
        <f t="shared" si="1457"/>
        <v>0</v>
      </c>
      <c r="U294" s="233">
        <f t="shared" si="1458"/>
        <v>0</v>
      </c>
      <c r="V294" s="747">
        <v>15</v>
      </c>
      <c r="W294" s="738">
        <v>0</v>
      </c>
      <c r="X294" s="232">
        <f t="shared" si="1459"/>
        <v>0</v>
      </c>
      <c r="Y294" s="233">
        <f t="shared" si="1460"/>
        <v>0</v>
      </c>
      <c r="Z294" s="257">
        <v>0</v>
      </c>
      <c r="AA294" s="256"/>
      <c r="AB294" s="232">
        <f t="shared" si="1461"/>
        <v>0</v>
      </c>
      <c r="AC294" s="233">
        <f t="shared" si="1462"/>
        <v>0</v>
      </c>
      <c r="AD294" s="225">
        <f t="shared" si="1463"/>
        <v>21</v>
      </c>
      <c r="AE294" s="233">
        <f t="shared" si="1464"/>
        <v>2</v>
      </c>
      <c r="AF294" s="225">
        <f t="shared" si="1465"/>
        <v>0</v>
      </c>
      <c r="AG294" s="233">
        <f t="shared" si="1466"/>
        <v>0</v>
      </c>
      <c r="AH294" s="400">
        <v>3.5</v>
      </c>
      <c r="AI294" s="751">
        <v>1.333</v>
      </c>
      <c r="AJ294" s="232">
        <f t="shared" si="1467"/>
        <v>21</v>
      </c>
      <c r="AK294" s="233">
        <f t="shared" si="1468"/>
        <v>2.6659999999999999</v>
      </c>
      <c r="AL294" s="336">
        <v>3.8</v>
      </c>
      <c r="AM294" s="754">
        <v>0</v>
      </c>
      <c r="AN294" s="232">
        <f t="shared" si="1469"/>
        <v>57</v>
      </c>
      <c r="AO294" s="233">
        <f t="shared" si="1470"/>
        <v>0</v>
      </c>
      <c r="AP294" s="336"/>
      <c r="AQ294" s="286"/>
      <c r="AR294" s="232">
        <f t="shared" si="1471"/>
        <v>0</v>
      </c>
      <c r="AS294" s="233">
        <f t="shared" si="1472"/>
        <v>0</v>
      </c>
      <c r="AT294" s="545">
        <f t="shared" si="1473"/>
        <v>3.7142857142857144</v>
      </c>
      <c r="AU294" s="546">
        <f t="shared" si="1474"/>
        <v>1.333</v>
      </c>
      <c r="AV294" s="232">
        <f t="shared" si="1475"/>
        <v>78</v>
      </c>
      <c r="AW294" s="233">
        <f t="shared" si="1476"/>
        <v>2.6659999999999999</v>
      </c>
      <c r="AX294" s="257"/>
      <c r="AY294" s="253"/>
      <c r="AZ294" s="232">
        <f t="shared" si="1477"/>
        <v>0</v>
      </c>
      <c r="BA294" s="233">
        <f t="shared" si="1478"/>
        <v>0</v>
      </c>
      <c r="BB294" s="257"/>
      <c r="BC294" s="253"/>
      <c r="BD294" s="232">
        <f t="shared" si="1479"/>
        <v>0</v>
      </c>
      <c r="BE294" s="233">
        <f t="shared" si="1480"/>
        <v>0</v>
      </c>
      <c r="BF294" s="254"/>
      <c r="BG294" s="253"/>
      <c r="BH294" s="232">
        <f t="shared" si="1481"/>
        <v>0</v>
      </c>
      <c r="BI294" s="233">
        <f t="shared" si="1482"/>
        <v>0</v>
      </c>
      <c r="BJ294" s="232">
        <f t="shared" si="1483"/>
        <v>0</v>
      </c>
      <c r="BK294" s="233">
        <f t="shared" si="1484"/>
        <v>0</v>
      </c>
      <c r="BL294" s="232">
        <f t="shared" si="1485"/>
        <v>0</v>
      </c>
      <c r="BM294" s="233">
        <f t="shared" si="1486"/>
        <v>0</v>
      </c>
      <c r="BN294" s="257">
        <v>114</v>
      </c>
      <c r="BO294" s="757">
        <v>129</v>
      </c>
      <c r="BP294" s="232">
        <f t="shared" si="1487"/>
        <v>0</v>
      </c>
      <c r="BQ294" s="233">
        <f t="shared" si="1488"/>
        <v>0</v>
      </c>
      <c r="BR294" s="257">
        <v>70</v>
      </c>
      <c r="BS294" s="758">
        <v>78</v>
      </c>
      <c r="BT294" s="232">
        <f t="shared" si="1489"/>
        <v>0</v>
      </c>
      <c r="BU294" s="233">
        <f t="shared" si="1490"/>
        <v>0</v>
      </c>
      <c r="BV294" s="257"/>
      <c r="BW294" s="256"/>
      <c r="BX294" s="232">
        <f t="shared" si="1491"/>
        <v>0</v>
      </c>
      <c r="BY294" s="233">
        <f t="shared" si="1492"/>
        <v>0</v>
      </c>
      <c r="BZ294" s="225">
        <f t="shared" si="1493"/>
        <v>184</v>
      </c>
      <c r="CA294" s="233">
        <f t="shared" si="1494"/>
        <v>207</v>
      </c>
      <c r="CB294" s="225">
        <f t="shared" si="1495"/>
        <v>0</v>
      </c>
      <c r="CC294" s="233">
        <f t="shared" si="1496"/>
        <v>0</v>
      </c>
      <c r="CD294" s="336">
        <v>3.32</v>
      </c>
      <c r="CE294" s="754">
        <v>3.2919999999999998</v>
      </c>
      <c r="CF294" s="232">
        <f t="shared" si="1497"/>
        <v>378.47999999999996</v>
      </c>
      <c r="CG294" s="233">
        <f t="shared" si="1498"/>
        <v>424.66799999999995</v>
      </c>
      <c r="CH294" s="400">
        <v>4.46</v>
      </c>
      <c r="CI294" s="751">
        <v>4.726</v>
      </c>
      <c r="CJ294" s="232">
        <f t="shared" si="1499"/>
        <v>312.2</v>
      </c>
      <c r="CK294" s="233">
        <f t="shared" si="1500"/>
        <v>368.62799999999999</v>
      </c>
      <c r="CL294" s="336"/>
      <c r="CM294" s="286"/>
      <c r="CN294" s="232">
        <f t="shared" si="1501"/>
        <v>0</v>
      </c>
      <c r="CO294" s="233">
        <f t="shared" si="1502"/>
        <v>0</v>
      </c>
      <c r="CP294" s="232">
        <f t="shared" si="1503"/>
        <v>3.7536956521739127</v>
      </c>
      <c r="CQ294" s="546">
        <f t="shared" si="1504"/>
        <v>3.8323478260869561</v>
      </c>
      <c r="CR294" s="232">
        <f t="shared" si="1505"/>
        <v>690.68</v>
      </c>
      <c r="CS294" s="233">
        <f t="shared" si="1506"/>
        <v>793.29599999999994</v>
      </c>
      <c r="CT294" s="257"/>
      <c r="CU294" s="253"/>
      <c r="CV294" s="232">
        <f t="shared" si="1507"/>
        <v>0</v>
      </c>
      <c r="CW294" s="233">
        <f t="shared" si="1508"/>
        <v>0</v>
      </c>
      <c r="CX294" s="257"/>
      <c r="CY294" s="253"/>
      <c r="CZ294" s="232">
        <f t="shared" si="1509"/>
        <v>0</v>
      </c>
      <c r="DA294" s="233">
        <f t="shared" si="1510"/>
        <v>0</v>
      </c>
      <c r="DB294" s="254"/>
      <c r="DC294" s="253"/>
      <c r="DD294" s="232">
        <f t="shared" si="1511"/>
        <v>0</v>
      </c>
      <c r="DE294" s="233">
        <f t="shared" si="1512"/>
        <v>0</v>
      </c>
      <c r="DF294" s="232">
        <f t="shared" si="1513"/>
        <v>0</v>
      </c>
      <c r="DG294" s="233">
        <f t="shared" si="1514"/>
        <v>0</v>
      </c>
      <c r="DH294" s="232">
        <f t="shared" si="1515"/>
        <v>0</v>
      </c>
      <c r="DI294" s="233">
        <f t="shared" si="1516"/>
        <v>0</v>
      </c>
      <c r="DJ294" s="232">
        <f t="shared" si="1517"/>
        <v>205</v>
      </c>
      <c r="DK294" s="233">
        <f t="shared" si="1518"/>
        <v>209</v>
      </c>
      <c r="DL294" s="232">
        <f t="shared" si="1519"/>
        <v>0</v>
      </c>
      <c r="DM294" s="233">
        <f t="shared" si="1520"/>
        <v>0</v>
      </c>
      <c r="DN294" s="545">
        <f t="shared" si="1521"/>
        <v>3.7496585365853656</v>
      </c>
      <c r="DO294" s="546">
        <f t="shared" si="1522"/>
        <v>3.8084306220095692</v>
      </c>
      <c r="DP294" s="232">
        <f t="shared" si="1523"/>
        <v>768.68</v>
      </c>
      <c r="DQ294" s="233">
        <f t="shared" si="1524"/>
        <v>795.96199999999999</v>
      </c>
      <c r="DR294" s="232">
        <f t="shared" si="1525"/>
        <v>0</v>
      </c>
      <c r="DS294" s="233">
        <f t="shared" si="1526"/>
        <v>0</v>
      </c>
      <c r="DT294" s="232">
        <f t="shared" si="1527"/>
        <v>0</v>
      </c>
      <c r="DU294" s="233">
        <f t="shared" si="1528"/>
        <v>0</v>
      </c>
      <c r="DV294" s="257">
        <v>92</v>
      </c>
      <c r="DW294" s="738">
        <v>55</v>
      </c>
      <c r="DX294" s="232">
        <f t="shared" si="1529"/>
        <v>0</v>
      </c>
      <c r="DY294" s="233">
        <f t="shared" si="1530"/>
        <v>0</v>
      </c>
      <c r="DZ294" s="257">
        <v>174</v>
      </c>
      <c r="EA294" s="738">
        <v>55</v>
      </c>
      <c r="EB294" s="232">
        <f t="shared" si="1531"/>
        <v>0</v>
      </c>
      <c r="EC294" s="233">
        <f t="shared" si="1532"/>
        <v>0</v>
      </c>
      <c r="ED294" s="257">
        <v>0</v>
      </c>
      <c r="EE294" s="256"/>
      <c r="EF294" s="232">
        <f t="shared" si="1533"/>
        <v>0</v>
      </c>
      <c r="EG294" s="233">
        <f t="shared" si="1534"/>
        <v>0</v>
      </c>
      <c r="EH294" s="225">
        <f t="shared" si="1535"/>
        <v>266</v>
      </c>
      <c r="EI294" s="233">
        <f t="shared" si="1536"/>
        <v>110</v>
      </c>
      <c r="EJ294" s="225">
        <f t="shared" si="1537"/>
        <v>0</v>
      </c>
      <c r="EK294" s="233">
        <f t="shared" si="1538"/>
        <v>0</v>
      </c>
      <c r="EL294" s="336">
        <v>2.29</v>
      </c>
      <c r="EM294" s="755">
        <v>5.8120000000000003</v>
      </c>
      <c r="EN294" s="232">
        <f t="shared" si="1539"/>
        <v>210.68</v>
      </c>
      <c r="EO294" s="233">
        <f t="shared" si="1540"/>
        <v>319.66000000000003</v>
      </c>
      <c r="EP294" s="336">
        <v>2.91</v>
      </c>
      <c r="EQ294" s="754">
        <v>8.2240000000000002</v>
      </c>
      <c r="ER294" s="232">
        <f t="shared" si="1541"/>
        <v>506.34000000000003</v>
      </c>
      <c r="ES294" s="233">
        <f t="shared" si="1542"/>
        <v>452.32</v>
      </c>
      <c r="ET294" s="336"/>
      <c r="EU294" s="286"/>
      <c r="EV294" s="232">
        <f t="shared" si="1543"/>
        <v>0</v>
      </c>
      <c r="EW294" s="233">
        <f t="shared" si="1544"/>
        <v>0</v>
      </c>
      <c r="EX294" s="545">
        <f t="shared" si="1545"/>
        <v>2.6955639097744362</v>
      </c>
      <c r="EY294" s="546">
        <f t="shared" si="1546"/>
        <v>7.0179999999999998</v>
      </c>
      <c r="EZ294" s="232">
        <f t="shared" si="1547"/>
        <v>717.02</v>
      </c>
      <c r="FA294" s="233">
        <f t="shared" si="1548"/>
        <v>771.98</v>
      </c>
      <c r="FB294" s="257"/>
      <c r="FC294" s="253"/>
      <c r="FD294" s="232">
        <f t="shared" si="1549"/>
        <v>0</v>
      </c>
      <c r="FE294" s="233">
        <f t="shared" si="1550"/>
        <v>0</v>
      </c>
      <c r="FF294" s="257"/>
      <c r="FG294" s="253"/>
      <c r="FH294" s="232">
        <f t="shared" si="1551"/>
        <v>0</v>
      </c>
      <c r="FI294" s="233">
        <f t="shared" si="1552"/>
        <v>0</v>
      </c>
      <c r="FJ294" s="254"/>
      <c r="FK294" s="253"/>
      <c r="FL294" s="232">
        <f t="shared" si="1553"/>
        <v>0</v>
      </c>
      <c r="FM294" s="233">
        <f t="shared" si="1554"/>
        <v>0</v>
      </c>
      <c r="FN294" s="232">
        <f t="shared" si="1555"/>
        <v>0</v>
      </c>
      <c r="FO294" s="233">
        <f t="shared" si="1556"/>
        <v>0</v>
      </c>
      <c r="FP294" s="232">
        <f t="shared" si="1557"/>
        <v>0</v>
      </c>
      <c r="FQ294" s="233">
        <f t="shared" si="1558"/>
        <v>0</v>
      </c>
      <c r="FR294" s="254"/>
      <c r="FS294" s="761">
        <v>211</v>
      </c>
      <c r="FT294" s="232">
        <f t="shared" si="1559"/>
        <v>0</v>
      </c>
      <c r="FU294" s="233">
        <f t="shared" si="1560"/>
        <v>0</v>
      </c>
      <c r="FV294" s="254"/>
      <c r="FW294" s="762">
        <v>3.6419999999999999</v>
      </c>
      <c r="FX294" s="232">
        <f t="shared" si="1561"/>
        <v>0</v>
      </c>
      <c r="FY294" s="233">
        <f t="shared" si="1562"/>
        <v>768.46199999999999</v>
      </c>
      <c r="FZ294" s="254"/>
      <c r="GA294" s="253"/>
      <c r="GB294" s="232">
        <f t="shared" si="1563"/>
        <v>0</v>
      </c>
      <c r="GC294" s="233">
        <f t="shared" si="1564"/>
        <v>0</v>
      </c>
      <c r="GD294" s="249">
        <f t="shared" si="1565"/>
        <v>212</v>
      </c>
      <c r="GE294" s="233">
        <f t="shared" si="1566"/>
        <v>186</v>
      </c>
      <c r="GF294" s="232">
        <f t="shared" si="1567"/>
        <v>0</v>
      </c>
      <c r="GG294" s="233">
        <f t="shared" si="1568"/>
        <v>0</v>
      </c>
      <c r="GH294" s="232">
        <f t="shared" si="1569"/>
        <v>610.16</v>
      </c>
      <c r="GI294" s="233">
        <f t="shared" si="1570"/>
        <v>746.99399999999991</v>
      </c>
      <c r="GJ294" s="232" t="str">
        <f t="shared" si="1571"/>
        <v/>
      </c>
      <c r="GK294" s="233" t="str">
        <f t="shared" si="1572"/>
        <v/>
      </c>
      <c r="GL294" s="249">
        <f t="shared" si="1573"/>
        <v>259</v>
      </c>
      <c r="GM294" s="233">
        <f t="shared" si="1574"/>
        <v>133</v>
      </c>
      <c r="GN294" s="232">
        <f t="shared" si="1575"/>
        <v>0</v>
      </c>
      <c r="GO294" s="233">
        <f t="shared" si="1576"/>
        <v>0</v>
      </c>
      <c r="GP294" s="232">
        <f t="shared" si="1577"/>
        <v>875.54</v>
      </c>
      <c r="GQ294" s="233">
        <f t="shared" si="1578"/>
        <v>820.94799999999998</v>
      </c>
      <c r="GR294" s="232">
        <f t="shared" si="1579"/>
        <v>0</v>
      </c>
      <c r="GS294" s="233">
        <f t="shared" si="1580"/>
        <v>0</v>
      </c>
      <c r="GT294" s="249">
        <f t="shared" si="1581"/>
        <v>471</v>
      </c>
      <c r="GU294" s="233">
        <f t="shared" si="1582"/>
        <v>319</v>
      </c>
      <c r="GV294" s="232">
        <f t="shared" si="1583"/>
        <v>0</v>
      </c>
      <c r="GW294" s="233">
        <f t="shared" si="1584"/>
        <v>0</v>
      </c>
      <c r="GX294" s="232">
        <f t="shared" si="1585"/>
        <v>1485.6999999999998</v>
      </c>
      <c r="GY294" s="233">
        <f t="shared" si="1586"/>
        <v>1567.942</v>
      </c>
      <c r="GZ294" s="232" t="str">
        <f t="shared" si="1587"/>
        <v/>
      </c>
      <c r="HA294" s="233" t="str">
        <f t="shared" si="1588"/>
        <v/>
      </c>
      <c r="HB294" s="249">
        <f t="shared" si="1589"/>
        <v>0</v>
      </c>
      <c r="HC294" s="233">
        <f t="shared" si="1590"/>
        <v>0</v>
      </c>
      <c r="HD294" s="232">
        <f t="shared" si="1591"/>
        <v>0</v>
      </c>
      <c r="HE294" s="233">
        <f t="shared" si="1592"/>
        <v>0</v>
      </c>
      <c r="HF294" s="232" t="str">
        <f t="shared" si="1593"/>
        <v/>
      </c>
      <c r="HG294" s="233" t="str">
        <f t="shared" si="1594"/>
        <v/>
      </c>
      <c r="HH294" s="232" t="str">
        <f t="shared" si="1595"/>
        <v/>
      </c>
      <c r="HI294" s="233" t="str">
        <f t="shared" si="1596"/>
        <v/>
      </c>
      <c r="HJ294" s="249">
        <f t="shared" si="1597"/>
        <v>1485.6999999999998</v>
      </c>
      <c r="HK294" s="233">
        <f t="shared" si="1598"/>
        <v>2336.404</v>
      </c>
      <c r="HL294" s="232" t="str">
        <f t="shared" si="1599"/>
        <v/>
      </c>
      <c r="HM294" s="232" t="str">
        <f t="shared" si="1600"/>
        <v/>
      </c>
    </row>
    <row r="295" spans="1:221" ht="15">
      <c r="A295" s="451" t="s">
        <v>46</v>
      </c>
      <c r="B295" s="456" t="s">
        <v>925</v>
      </c>
      <c r="C295" s="457"/>
      <c r="D295" s="451">
        <v>221643</v>
      </c>
      <c r="E295" s="458">
        <v>8</v>
      </c>
      <c r="F295" s="332">
        <v>692</v>
      </c>
      <c r="G295" s="745">
        <v>928</v>
      </c>
      <c r="H295" s="254"/>
      <c r="I295" s="255"/>
      <c r="J295" s="232">
        <f t="shared" si="1601"/>
        <v>692</v>
      </c>
      <c r="K295" s="233">
        <f t="shared" si="1453"/>
        <v>928</v>
      </c>
      <c r="L295" s="333"/>
      <c r="M295" s="253"/>
      <c r="N295" s="232">
        <f t="shared" si="1454"/>
        <v>692</v>
      </c>
      <c r="O295" s="233">
        <f t="shared" si="1602"/>
        <v>928</v>
      </c>
      <c r="P295" s="232">
        <f t="shared" si="1455"/>
        <v>0</v>
      </c>
      <c r="Q295" s="233">
        <f t="shared" si="1456"/>
        <v>0</v>
      </c>
      <c r="R295" s="459">
        <v>8</v>
      </c>
      <c r="S295" s="738">
        <v>1</v>
      </c>
      <c r="T295" s="232">
        <f t="shared" si="1457"/>
        <v>0</v>
      </c>
      <c r="U295" s="233">
        <f t="shared" si="1458"/>
        <v>0</v>
      </c>
      <c r="V295" s="747">
        <v>33</v>
      </c>
      <c r="W295" s="738">
        <v>1</v>
      </c>
      <c r="X295" s="232">
        <f t="shared" si="1459"/>
        <v>0</v>
      </c>
      <c r="Y295" s="233">
        <f t="shared" si="1460"/>
        <v>0</v>
      </c>
      <c r="Z295" s="257">
        <v>0</v>
      </c>
      <c r="AA295" s="256"/>
      <c r="AB295" s="232">
        <f t="shared" si="1461"/>
        <v>0</v>
      </c>
      <c r="AC295" s="233">
        <f t="shared" si="1462"/>
        <v>0</v>
      </c>
      <c r="AD295" s="225">
        <f t="shared" si="1463"/>
        <v>41</v>
      </c>
      <c r="AE295" s="233">
        <f t="shared" si="1464"/>
        <v>2</v>
      </c>
      <c r="AF295" s="225">
        <f t="shared" si="1465"/>
        <v>0</v>
      </c>
      <c r="AG295" s="233">
        <f t="shared" si="1466"/>
        <v>0</v>
      </c>
      <c r="AH295" s="400">
        <v>3.75</v>
      </c>
      <c r="AI295" s="750">
        <v>1.4</v>
      </c>
      <c r="AJ295" s="232">
        <f t="shared" si="1467"/>
        <v>30</v>
      </c>
      <c r="AK295" s="233">
        <f t="shared" si="1468"/>
        <v>1.4</v>
      </c>
      <c r="AL295" s="336">
        <v>4.33</v>
      </c>
      <c r="AM295" s="750">
        <v>2</v>
      </c>
      <c r="AN295" s="232">
        <f t="shared" si="1469"/>
        <v>142.89000000000001</v>
      </c>
      <c r="AO295" s="233">
        <f t="shared" si="1470"/>
        <v>2</v>
      </c>
      <c r="AP295" s="336"/>
      <c r="AQ295" s="286"/>
      <c r="AR295" s="232">
        <f t="shared" si="1471"/>
        <v>0</v>
      </c>
      <c r="AS295" s="233">
        <f t="shared" si="1472"/>
        <v>0</v>
      </c>
      <c r="AT295" s="545">
        <f t="shared" si="1473"/>
        <v>4.2168292682926829</v>
      </c>
      <c r="AU295" s="546">
        <f t="shared" si="1474"/>
        <v>1.7</v>
      </c>
      <c r="AV295" s="232">
        <f t="shared" si="1475"/>
        <v>172.89</v>
      </c>
      <c r="AW295" s="233">
        <f t="shared" si="1476"/>
        <v>3.4</v>
      </c>
      <c r="AX295" s="257"/>
      <c r="AY295" s="253"/>
      <c r="AZ295" s="232">
        <f t="shared" si="1477"/>
        <v>0</v>
      </c>
      <c r="BA295" s="233">
        <f t="shared" si="1478"/>
        <v>0</v>
      </c>
      <c r="BB295" s="257"/>
      <c r="BC295" s="253"/>
      <c r="BD295" s="232">
        <f t="shared" si="1479"/>
        <v>0</v>
      </c>
      <c r="BE295" s="233">
        <f t="shared" si="1480"/>
        <v>0</v>
      </c>
      <c r="BF295" s="254"/>
      <c r="BG295" s="253"/>
      <c r="BH295" s="232">
        <f t="shared" si="1481"/>
        <v>0</v>
      </c>
      <c r="BI295" s="233">
        <f t="shared" si="1482"/>
        <v>0</v>
      </c>
      <c r="BJ295" s="232">
        <f t="shared" si="1483"/>
        <v>0</v>
      </c>
      <c r="BK295" s="233">
        <f t="shared" si="1484"/>
        <v>0</v>
      </c>
      <c r="BL295" s="232">
        <f t="shared" si="1485"/>
        <v>0</v>
      </c>
      <c r="BM295" s="233">
        <f t="shared" si="1486"/>
        <v>0</v>
      </c>
      <c r="BN295" s="257">
        <v>316</v>
      </c>
      <c r="BO295" s="757">
        <v>371</v>
      </c>
      <c r="BP295" s="232">
        <f t="shared" si="1487"/>
        <v>0</v>
      </c>
      <c r="BQ295" s="233">
        <f t="shared" si="1488"/>
        <v>0</v>
      </c>
      <c r="BR295" s="257">
        <v>80</v>
      </c>
      <c r="BS295" s="738">
        <v>105</v>
      </c>
      <c r="BT295" s="232">
        <f t="shared" si="1489"/>
        <v>0</v>
      </c>
      <c r="BU295" s="233">
        <f t="shared" si="1490"/>
        <v>0</v>
      </c>
      <c r="BV295" s="257"/>
      <c r="BW295" s="256"/>
      <c r="BX295" s="232">
        <f t="shared" si="1491"/>
        <v>0</v>
      </c>
      <c r="BY295" s="233">
        <f t="shared" si="1492"/>
        <v>0</v>
      </c>
      <c r="BZ295" s="225">
        <f t="shared" si="1493"/>
        <v>396</v>
      </c>
      <c r="CA295" s="233">
        <f t="shared" si="1494"/>
        <v>476</v>
      </c>
      <c r="CB295" s="225">
        <f t="shared" si="1495"/>
        <v>0</v>
      </c>
      <c r="CC295" s="233">
        <f t="shared" si="1496"/>
        <v>0</v>
      </c>
      <c r="CD295" s="336">
        <v>3.96</v>
      </c>
      <c r="CE295" s="750">
        <v>3.7610000000000001</v>
      </c>
      <c r="CF295" s="232">
        <f t="shared" si="1497"/>
        <v>1251.3599999999999</v>
      </c>
      <c r="CG295" s="233">
        <f t="shared" si="1498"/>
        <v>1395.3310000000001</v>
      </c>
      <c r="CH295" s="400">
        <v>4.72</v>
      </c>
      <c r="CI295" s="750">
        <v>4.5999999999999996</v>
      </c>
      <c r="CJ295" s="232">
        <f t="shared" si="1499"/>
        <v>377.59999999999997</v>
      </c>
      <c r="CK295" s="233">
        <f t="shared" si="1500"/>
        <v>482.99999999999994</v>
      </c>
      <c r="CL295" s="336"/>
      <c r="CM295" s="286"/>
      <c r="CN295" s="232">
        <f t="shared" si="1501"/>
        <v>0</v>
      </c>
      <c r="CO295" s="233">
        <f t="shared" si="1502"/>
        <v>0</v>
      </c>
      <c r="CP295" s="232">
        <f t="shared" si="1503"/>
        <v>4.1135353535353527</v>
      </c>
      <c r="CQ295" s="546">
        <f t="shared" si="1504"/>
        <v>3.9460735294117648</v>
      </c>
      <c r="CR295" s="232">
        <f t="shared" si="1505"/>
        <v>1628.9599999999996</v>
      </c>
      <c r="CS295" s="233">
        <f t="shared" si="1506"/>
        <v>1878.3310000000001</v>
      </c>
      <c r="CT295" s="257"/>
      <c r="CU295" s="253"/>
      <c r="CV295" s="232">
        <f t="shared" si="1507"/>
        <v>0</v>
      </c>
      <c r="CW295" s="233">
        <f t="shared" si="1508"/>
        <v>0</v>
      </c>
      <c r="CX295" s="257"/>
      <c r="CY295" s="253"/>
      <c r="CZ295" s="232">
        <f t="shared" si="1509"/>
        <v>0</v>
      </c>
      <c r="DA295" s="233">
        <f t="shared" si="1510"/>
        <v>0</v>
      </c>
      <c r="DB295" s="254"/>
      <c r="DC295" s="253"/>
      <c r="DD295" s="232">
        <f t="shared" si="1511"/>
        <v>0</v>
      </c>
      <c r="DE295" s="233">
        <f t="shared" si="1512"/>
        <v>0</v>
      </c>
      <c r="DF295" s="232">
        <f t="shared" si="1513"/>
        <v>0</v>
      </c>
      <c r="DG295" s="233">
        <f t="shared" si="1514"/>
        <v>0</v>
      </c>
      <c r="DH295" s="232">
        <f t="shared" si="1515"/>
        <v>0</v>
      </c>
      <c r="DI295" s="233">
        <f t="shared" si="1516"/>
        <v>0</v>
      </c>
      <c r="DJ295" s="232">
        <f t="shared" si="1517"/>
        <v>437</v>
      </c>
      <c r="DK295" s="233">
        <f t="shared" si="1518"/>
        <v>478</v>
      </c>
      <c r="DL295" s="232">
        <f t="shared" si="1519"/>
        <v>0</v>
      </c>
      <c r="DM295" s="233">
        <f t="shared" si="1520"/>
        <v>0</v>
      </c>
      <c r="DN295" s="545">
        <f t="shared" si="1521"/>
        <v>4.1232265446224243</v>
      </c>
      <c r="DO295" s="546">
        <f t="shared" si="1522"/>
        <v>3.9366757322175738</v>
      </c>
      <c r="DP295" s="232">
        <f t="shared" si="1523"/>
        <v>1801.8499999999995</v>
      </c>
      <c r="DQ295" s="233">
        <f t="shared" si="1524"/>
        <v>1881.7310000000002</v>
      </c>
      <c r="DR295" s="232">
        <f t="shared" si="1525"/>
        <v>0</v>
      </c>
      <c r="DS295" s="233">
        <f t="shared" si="1526"/>
        <v>0</v>
      </c>
      <c r="DT295" s="232">
        <f t="shared" si="1527"/>
        <v>0</v>
      </c>
      <c r="DU295" s="233">
        <f t="shared" si="1528"/>
        <v>0</v>
      </c>
      <c r="DV295" s="257">
        <v>149</v>
      </c>
      <c r="DW295" s="738">
        <v>94</v>
      </c>
      <c r="DX295" s="232">
        <f t="shared" si="1529"/>
        <v>0</v>
      </c>
      <c r="DY295" s="233">
        <f t="shared" si="1530"/>
        <v>0</v>
      </c>
      <c r="DZ295" s="257">
        <v>106</v>
      </c>
      <c r="EA295" s="738">
        <v>54</v>
      </c>
      <c r="EB295" s="232">
        <f t="shared" si="1531"/>
        <v>0</v>
      </c>
      <c r="EC295" s="233">
        <f t="shared" si="1532"/>
        <v>0</v>
      </c>
      <c r="ED295" s="257">
        <v>0</v>
      </c>
      <c r="EE295" s="256"/>
      <c r="EF295" s="232">
        <f t="shared" si="1533"/>
        <v>0</v>
      </c>
      <c r="EG295" s="233">
        <f t="shared" si="1534"/>
        <v>0</v>
      </c>
      <c r="EH295" s="225">
        <f t="shared" si="1535"/>
        <v>255</v>
      </c>
      <c r="EI295" s="233">
        <f t="shared" si="1536"/>
        <v>148</v>
      </c>
      <c r="EJ295" s="225">
        <f t="shared" si="1537"/>
        <v>0</v>
      </c>
      <c r="EK295" s="233">
        <f t="shared" si="1538"/>
        <v>0</v>
      </c>
      <c r="EL295" s="336">
        <v>2.64</v>
      </c>
      <c r="EM295" s="755">
        <v>5.9219999999999997</v>
      </c>
      <c r="EN295" s="232">
        <f t="shared" si="1539"/>
        <v>393.36</v>
      </c>
      <c r="EO295" s="233">
        <f t="shared" si="1540"/>
        <v>556.66800000000001</v>
      </c>
      <c r="EP295" s="336">
        <v>2.68</v>
      </c>
      <c r="EQ295" s="750">
        <v>8.0489999999999995</v>
      </c>
      <c r="ER295" s="232">
        <f t="shared" si="1541"/>
        <v>284.08000000000004</v>
      </c>
      <c r="ES295" s="233">
        <f t="shared" si="1542"/>
        <v>434.64599999999996</v>
      </c>
      <c r="ET295" s="336"/>
      <c r="EU295" s="286"/>
      <c r="EV295" s="232">
        <f t="shared" si="1543"/>
        <v>0</v>
      </c>
      <c r="EW295" s="233">
        <f t="shared" si="1544"/>
        <v>0</v>
      </c>
      <c r="EX295" s="545">
        <f t="shared" si="1545"/>
        <v>2.6566274509803924</v>
      </c>
      <c r="EY295" s="546">
        <f t="shared" si="1546"/>
        <v>6.6980675675675672</v>
      </c>
      <c r="EZ295" s="232">
        <f t="shared" si="1547"/>
        <v>677.44</v>
      </c>
      <c r="FA295" s="233">
        <f t="shared" si="1548"/>
        <v>991.31399999999996</v>
      </c>
      <c r="FB295" s="257"/>
      <c r="FC295" s="253"/>
      <c r="FD295" s="232">
        <f t="shared" si="1549"/>
        <v>0</v>
      </c>
      <c r="FE295" s="233">
        <f t="shared" si="1550"/>
        <v>0</v>
      </c>
      <c r="FF295" s="257"/>
      <c r="FG295" s="253"/>
      <c r="FH295" s="232">
        <f t="shared" si="1551"/>
        <v>0</v>
      </c>
      <c r="FI295" s="233">
        <f t="shared" si="1552"/>
        <v>0</v>
      </c>
      <c r="FJ295" s="254"/>
      <c r="FK295" s="253"/>
      <c r="FL295" s="232">
        <f t="shared" si="1553"/>
        <v>0</v>
      </c>
      <c r="FM295" s="233">
        <f t="shared" si="1554"/>
        <v>0</v>
      </c>
      <c r="FN295" s="232">
        <f t="shared" si="1555"/>
        <v>0</v>
      </c>
      <c r="FO295" s="233">
        <f t="shared" si="1556"/>
        <v>0</v>
      </c>
      <c r="FP295" s="232">
        <f t="shared" si="1557"/>
        <v>0</v>
      </c>
      <c r="FQ295" s="233">
        <f t="shared" si="1558"/>
        <v>0</v>
      </c>
      <c r="FR295" s="254"/>
      <c r="FS295" s="761">
        <v>302</v>
      </c>
      <c r="FT295" s="232">
        <f t="shared" si="1559"/>
        <v>0</v>
      </c>
      <c r="FU295" s="233">
        <f t="shared" si="1560"/>
        <v>0</v>
      </c>
      <c r="FV295" s="254"/>
      <c r="FW295" s="762">
        <v>4.5670000000000002</v>
      </c>
      <c r="FX295" s="232">
        <f t="shared" si="1561"/>
        <v>0</v>
      </c>
      <c r="FY295" s="233">
        <f t="shared" si="1562"/>
        <v>1379.2340000000002</v>
      </c>
      <c r="FZ295" s="254"/>
      <c r="GA295" s="253"/>
      <c r="GB295" s="232">
        <f t="shared" si="1563"/>
        <v>0</v>
      </c>
      <c r="GC295" s="233">
        <f t="shared" si="1564"/>
        <v>0</v>
      </c>
      <c r="GD295" s="249">
        <f t="shared" si="1565"/>
        <v>473</v>
      </c>
      <c r="GE295" s="233">
        <f t="shared" si="1566"/>
        <v>466</v>
      </c>
      <c r="GF295" s="232">
        <f t="shared" si="1567"/>
        <v>0</v>
      </c>
      <c r="GG295" s="233">
        <f t="shared" si="1568"/>
        <v>0</v>
      </c>
      <c r="GH295" s="232">
        <f t="shared" si="1569"/>
        <v>1674.7199999999998</v>
      </c>
      <c r="GI295" s="233">
        <f t="shared" si="1570"/>
        <v>1953.3990000000003</v>
      </c>
      <c r="GJ295" s="232" t="str">
        <f t="shared" si="1571"/>
        <v/>
      </c>
      <c r="GK295" s="233" t="str">
        <f t="shared" si="1572"/>
        <v/>
      </c>
      <c r="GL295" s="249">
        <f t="shared" si="1573"/>
        <v>219</v>
      </c>
      <c r="GM295" s="233">
        <f t="shared" si="1574"/>
        <v>160</v>
      </c>
      <c r="GN295" s="232">
        <f t="shared" si="1575"/>
        <v>0</v>
      </c>
      <c r="GO295" s="233">
        <f t="shared" si="1576"/>
        <v>0</v>
      </c>
      <c r="GP295" s="232">
        <f t="shared" si="1577"/>
        <v>804.57</v>
      </c>
      <c r="GQ295" s="233">
        <f t="shared" si="1578"/>
        <v>919.64599999999996</v>
      </c>
      <c r="GR295" s="232">
        <f t="shared" si="1579"/>
        <v>0</v>
      </c>
      <c r="GS295" s="233">
        <f t="shared" si="1580"/>
        <v>0</v>
      </c>
      <c r="GT295" s="249">
        <f t="shared" si="1581"/>
        <v>692</v>
      </c>
      <c r="GU295" s="233">
        <f t="shared" si="1582"/>
        <v>626</v>
      </c>
      <c r="GV295" s="232">
        <f t="shared" si="1583"/>
        <v>0</v>
      </c>
      <c r="GW295" s="233">
        <f t="shared" si="1584"/>
        <v>0</v>
      </c>
      <c r="GX295" s="232">
        <f t="shared" si="1585"/>
        <v>2479.29</v>
      </c>
      <c r="GY295" s="233">
        <f t="shared" si="1586"/>
        <v>2873.0450000000001</v>
      </c>
      <c r="GZ295" s="232" t="str">
        <f t="shared" si="1587"/>
        <v/>
      </c>
      <c r="HA295" s="233" t="str">
        <f t="shared" si="1588"/>
        <v/>
      </c>
      <c r="HB295" s="249">
        <f t="shared" si="1589"/>
        <v>0</v>
      </c>
      <c r="HC295" s="233">
        <f t="shared" si="1590"/>
        <v>0</v>
      </c>
      <c r="HD295" s="232">
        <f t="shared" si="1591"/>
        <v>0</v>
      </c>
      <c r="HE295" s="233">
        <f t="shared" si="1592"/>
        <v>0</v>
      </c>
      <c r="HF295" s="232" t="str">
        <f t="shared" si="1593"/>
        <v/>
      </c>
      <c r="HG295" s="233" t="str">
        <f t="shared" si="1594"/>
        <v/>
      </c>
      <c r="HH295" s="232" t="str">
        <f t="shared" si="1595"/>
        <v/>
      </c>
      <c r="HI295" s="233" t="str">
        <f t="shared" si="1596"/>
        <v/>
      </c>
      <c r="HJ295" s="249">
        <f t="shared" si="1597"/>
        <v>2479.2899999999995</v>
      </c>
      <c r="HK295" s="233">
        <f t="shared" si="1598"/>
        <v>4252.2790000000005</v>
      </c>
      <c r="HL295" s="232" t="str">
        <f t="shared" si="1599"/>
        <v/>
      </c>
      <c r="HM295" s="232" t="str">
        <f t="shared" si="1600"/>
        <v/>
      </c>
    </row>
    <row r="296" spans="1:221" ht="15">
      <c r="A296" s="451" t="s">
        <v>46</v>
      </c>
      <c r="B296" s="456" t="s">
        <v>926</v>
      </c>
      <c r="C296" s="457"/>
      <c r="D296" s="451">
        <v>221485</v>
      </c>
      <c r="E296" s="458">
        <v>8</v>
      </c>
      <c r="F296" s="332">
        <v>581</v>
      </c>
      <c r="G296" s="745">
        <v>826</v>
      </c>
      <c r="H296" s="254"/>
      <c r="I296" s="255"/>
      <c r="J296" s="232">
        <f t="shared" si="1601"/>
        <v>581</v>
      </c>
      <c r="K296" s="233">
        <f t="shared" si="1453"/>
        <v>826</v>
      </c>
      <c r="L296" s="333"/>
      <c r="M296" s="253"/>
      <c r="N296" s="232">
        <f t="shared" si="1454"/>
        <v>581</v>
      </c>
      <c r="O296" s="233">
        <f t="shared" si="1602"/>
        <v>826</v>
      </c>
      <c r="P296" s="232">
        <f t="shared" si="1455"/>
        <v>0</v>
      </c>
      <c r="Q296" s="233">
        <f t="shared" si="1456"/>
        <v>0</v>
      </c>
      <c r="R296" s="459">
        <v>20</v>
      </c>
      <c r="S296" s="738">
        <v>0</v>
      </c>
      <c r="T296" s="232">
        <f t="shared" si="1457"/>
        <v>0</v>
      </c>
      <c r="U296" s="233">
        <f t="shared" si="1458"/>
        <v>0</v>
      </c>
      <c r="V296" s="747">
        <v>14</v>
      </c>
      <c r="W296" s="738">
        <v>1</v>
      </c>
      <c r="X296" s="232">
        <f t="shared" si="1459"/>
        <v>0</v>
      </c>
      <c r="Y296" s="233">
        <f t="shared" si="1460"/>
        <v>0</v>
      </c>
      <c r="Z296" s="257">
        <v>0</v>
      </c>
      <c r="AA296" s="256"/>
      <c r="AB296" s="232">
        <f t="shared" si="1461"/>
        <v>0</v>
      </c>
      <c r="AC296" s="233">
        <f t="shared" si="1462"/>
        <v>0</v>
      </c>
      <c r="AD296" s="225">
        <f t="shared" si="1463"/>
        <v>34</v>
      </c>
      <c r="AE296" s="233">
        <f t="shared" si="1464"/>
        <v>1</v>
      </c>
      <c r="AF296" s="225">
        <f t="shared" si="1465"/>
        <v>0</v>
      </c>
      <c r="AG296" s="233">
        <f t="shared" si="1466"/>
        <v>0</v>
      </c>
      <c r="AH296" s="400">
        <v>3.6</v>
      </c>
      <c r="AI296" s="752">
        <v>1.3</v>
      </c>
      <c r="AJ296" s="232">
        <f t="shared" si="1467"/>
        <v>72</v>
      </c>
      <c r="AK296" s="233">
        <f t="shared" si="1468"/>
        <v>0</v>
      </c>
      <c r="AL296" s="336">
        <v>3.71</v>
      </c>
      <c r="AM296" s="752">
        <v>8.6669999999999998</v>
      </c>
      <c r="AN296" s="232">
        <f t="shared" si="1469"/>
        <v>51.94</v>
      </c>
      <c r="AO296" s="233">
        <f t="shared" si="1470"/>
        <v>8.6669999999999998</v>
      </c>
      <c r="AP296" s="336"/>
      <c r="AQ296" s="286"/>
      <c r="AR296" s="232">
        <f t="shared" si="1471"/>
        <v>0</v>
      </c>
      <c r="AS296" s="233">
        <f t="shared" si="1472"/>
        <v>0</v>
      </c>
      <c r="AT296" s="545">
        <f t="shared" si="1473"/>
        <v>3.6452941176470586</v>
      </c>
      <c r="AU296" s="546">
        <f t="shared" si="1474"/>
        <v>8.6669999999999998</v>
      </c>
      <c r="AV296" s="232">
        <f t="shared" si="1475"/>
        <v>123.94</v>
      </c>
      <c r="AW296" s="233">
        <f t="shared" si="1476"/>
        <v>8.6669999999999998</v>
      </c>
      <c r="AX296" s="257"/>
      <c r="AY296" s="253"/>
      <c r="AZ296" s="232">
        <f t="shared" si="1477"/>
        <v>0</v>
      </c>
      <c r="BA296" s="233">
        <f t="shared" si="1478"/>
        <v>0</v>
      </c>
      <c r="BB296" s="257"/>
      <c r="BC296" s="253"/>
      <c r="BD296" s="232">
        <f t="shared" si="1479"/>
        <v>0</v>
      </c>
      <c r="BE296" s="233">
        <f t="shared" si="1480"/>
        <v>0</v>
      </c>
      <c r="BF296" s="254"/>
      <c r="BG296" s="253"/>
      <c r="BH296" s="232">
        <f t="shared" si="1481"/>
        <v>0</v>
      </c>
      <c r="BI296" s="233">
        <f t="shared" si="1482"/>
        <v>0</v>
      </c>
      <c r="BJ296" s="232">
        <f t="shared" si="1483"/>
        <v>0</v>
      </c>
      <c r="BK296" s="233">
        <f t="shared" si="1484"/>
        <v>0</v>
      </c>
      <c r="BL296" s="232">
        <f t="shared" si="1485"/>
        <v>0</v>
      </c>
      <c r="BM296" s="233">
        <f t="shared" si="1486"/>
        <v>0</v>
      </c>
      <c r="BN296" s="257">
        <v>183</v>
      </c>
      <c r="BO296" s="757">
        <v>235</v>
      </c>
      <c r="BP296" s="232">
        <f t="shared" si="1487"/>
        <v>0</v>
      </c>
      <c r="BQ296" s="233">
        <f t="shared" si="1488"/>
        <v>0</v>
      </c>
      <c r="BR296" s="257">
        <v>77</v>
      </c>
      <c r="BS296" s="759">
        <v>112</v>
      </c>
      <c r="BT296" s="232">
        <f t="shared" si="1489"/>
        <v>0</v>
      </c>
      <c r="BU296" s="233">
        <f t="shared" si="1490"/>
        <v>0</v>
      </c>
      <c r="BV296" s="257"/>
      <c r="BW296" s="256"/>
      <c r="BX296" s="232">
        <f t="shared" si="1491"/>
        <v>0</v>
      </c>
      <c r="BY296" s="233">
        <f t="shared" si="1492"/>
        <v>0</v>
      </c>
      <c r="BZ296" s="225">
        <f t="shared" si="1493"/>
        <v>260</v>
      </c>
      <c r="CA296" s="233">
        <f t="shared" si="1494"/>
        <v>347</v>
      </c>
      <c r="CB296" s="225">
        <f t="shared" si="1495"/>
        <v>0</v>
      </c>
      <c r="CC296" s="233">
        <f t="shared" si="1496"/>
        <v>0</v>
      </c>
      <c r="CD296" s="336">
        <v>4.42</v>
      </c>
      <c r="CE296" s="750">
        <v>4.298</v>
      </c>
      <c r="CF296" s="232">
        <f t="shared" si="1497"/>
        <v>808.86</v>
      </c>
      <c r="CG296" s="233">
        <f t="shared" si="1498"/>
        <v>1010.03</v>
      </c>
      <c r="CH296" s="400">
        <v>4.92</v>
      </c>
      <c r="CI296" s="750">
        <v>4.9370000000000003</v>
      </c>
      <c r="CJ296" s="232">
        <f t="shared" si="1499"/>
        <v>378.84</v>
      </c>
      <c r="CK296" s="233">
        <f t="shared" si="1500"/>
        <v>552.94400000000007</v>
      </c>
      <c r="CL296" s="336"/>
      <c r="CM296" s="286"/>
      <c r="CN296" s="232">
        <f t="shared" si="1501"/>
        <v>0</v>
      </c>
      <c r="CO296" s="233">
        <f t="shared" si="1502"/>
        <v>0</v>
      </c>
      <c r="CP296" s="232">
        <f t="shared" si="1503"/>
        <v>4.5680769230769229</v>
      </c>
      <c r="CQ296" s="546">
        <f t="shared" si="1504"/>
        <v>4.5042478386167151</v>
      </c>
      <c r="CR296" s="232">
        <f t="shared" si="1505"/>
        <v>1187.7</v>
      </c>
      <c r="CS296" s="233">
        <f t="shared" si="1506"/>
        <v>1562.9740000000002</v>
      </c>
      <c r="CT296" s="257"/>
      <c r="CU296" s="253"/>
      <c r="CV296" s="232">
        <f t="shared" si="1507"/>
        <v>0</v>
      </c>
      <c r="CW296" s="233">
        <f t="shared" si="1508"/>
        <v>0</v>
      </c>
      <c r="CX296" s="257"/>
      <c r="CY296" s="253"/>
      <c r="CZ296" s="232">
        <f t="shared" si="1509"/>
        <v>0</v>
      </c>
      <c r="DA296" s="233">
        <f t="shared" si="1510"/>
        <v>0</v>
      </c>
      <c r="DB296" s="254"/>
      <c r="DC296" s="253"/>
      <c r="DD296" s="232">
        <f t="shared" si="1511"/>
        <v>0</v>
      </c>
      <c r="DE296" s="233">
        <f t="shared" si="1512"/>
        <v>0</v>
      </c>
      <c r="DF296" s="232">
        <f t="shared" si="1513"/>
        <v>0</v>
      </c>
      <c r="DG296" s="233">
        <f t="shared" si="1514"/>
        <v>0</v>
      </c>
      <c r="DH296" s="232">
        <f t="shared" si="1515"/>
        <v>0</v>
      </c>
      <c r="DI296" s="233">
        <f t="shared" si="1516"/>
        <v>0</v>
      </c>
      <c r="DJ296" s="232">
        <f t="shared" si="1517"/>
        <v>294</v>
      </c>
      <c r="DK296" s="233">
        <f t="shared" si="1518"/>
        <v>348</v>
      </c>
      <c r="DL296" s="232">
        <f t="shared" si="1519"/>
        <v>0</v>
      </c>
      <c r="DM296" s="233">
        <f t="shared" si="1520"/>
        <v>0</v>
      </c>
      <c r="DN296" s="545">
        <f t="shared" si="1521"/>
        <v>4.4613605442176878</v>
      </c>
      <c r="DO296" s="546">
        <f t="shared" si="1522"/>
        <v>4.5162097701149424</v>
      </c>
      <c r="DP296" s="232">
        <f t="shared" si="1523"/>
        <v>1311.64</v>
      </c>
      <c r="DQ296" s="233">
        <f t="shared" si="1524"/>
        <v>1571.6409999999998</v>
      </c>
      <c r="DR296" s="232">
        <f t="shared" si="1525"/>
        <v>0</v>
      </c>
      <c r="DS296" s="233">
        <f t="shared" si="1526"/>
        <v>0</v>
      </c>
      <c r="DT296" s="232">
        <f t="shared" si="1527"/>
        <v>0</v>
      </c>
      <c r="DU296" s="233">
        <f t="shared" si="1528"/>
        <v>0</v>
      </c>
      <c r="DV296" s="257">
        <v>129</v>
      </c>
      <c r="DW296" s="738">
        <v>44</v>
      </c>
      <c r="DX296" s="232">
        <f t="shared" si="1529"/>
        <v>0</v>
      </c>
      <c r="DY296" s="233">
        <f t="shared" si="1530"/>
        <v>0</v>
      </c>
      <c r="DZ296" s="257">
        <v>158</v>
      </c>
      <c r="EA296" s="738">
        <v>46</v>
      </c>
      <c r="EB296" s="232">
        <f t="shared" si="1531"/>
        <v>0</v>
      </c>
      <c r="EC296" s="233">
        <f t="shared" si="1532"/>
        <v>0</v>
      </c>
      <c r="ED296" s="257">
        <v>0</v>
      </c>
      <c r="EE296" s="256"/>
      <c r="EF296" s="232">
        <f t="shared" si="1533"/>
        <v>0</v>
      </c>
      <c r="EG296" s="233">
        <f t="shared" si="1534"/>
        <v>0</v>
      </c>
      <c r="EH296" s="225">
        <f t="shared" si="1535"/>
        <v>287</v>
      </c>
      <c r="EI296" s="233">
        <f t="shared" si="1536"/>
        <v>90</v>
      </c>
      <c r="EJ296" s="225">
        <f t="shared" si="1537"/>
        <v>0</v>
      </c>
      <c r="EK296" s="233">
        <f t="shared" si="1538"/>
        <v>0</v>
      </c>
      <c r="EL296" s="336">
        <v>3.01</v>
      </c>
      <c r="EM296" s="755">
        <v>5.6890000000000001</v>
      </c>
      <c r="EN296" s="232">
        <f t="shared" si="1539"/>
        <v>388.28999999999996</v>
      </c>
      <c r="EO296" s="233">
        <f t="shared" si="1540"/>
        <v>250.316</v>
      </c>
      <c r="EP296" s="336">
        <v>3.09</v>
      </c>
      <c r="EQ296" s="752">
        <v>8.1739999999999995</v>
      </c>
      <c r="ER296" s="232">
        <f t="shared" si="1541"/>
        <v>488.21999999999997</v>
      </c>
      <c r="ES296" s="233">
        <f t="shared" si="1542"/>
        <v>376.00399999999996</v>
      </c>
      <c r="ET296" s="336"/>
      <c r="EU296" s="286"/>
      <c r="EV296" s="232">
        <f t="shared" si="1543"/>
        <v>0</v>
      </c>
      <c r="EW296" s="233">
        <f t="shared" si="1544"/>
        <v>0</v>
      </c>
      <c r="EX296" s="545">
        <f t="shared" si="1545"/>
        <v>3.0540418118466897</v>
      </c>
      <c r="EY296" s="546">
        <f t="shared" si="1546"/>
        <v>6.9591111111111106</v>
      </c>
      <c r="EZ296" s="232">
        <f t="shared" si="1547"/>
        <v>876.50999999999988</v>
      </c>
      <c r="FA296" s="233">
        <f t="shared" si="1548"/>
        <v>626.31999999999994</v>
      </c>
      <c r="FB296" s="257"/>
      <c r="FC296" s="253"/>
      <c r="FD296" s="232">
        <f t="shared" si="1549"/>
        <v>0</v>
      </c>
      <c r="FE296" s="233">
        <f t="shared" si="1550"/>
        <v>0</v>
      </c>
      <c r="FF296" s="257"/>
      <c r="FG296" s="253"/>
      <c r="FH296" s="232">
        <f t="shared" si="1551"/>
        <v>0</v>
      </c>
      <c r="FI296" s="233">
        <f t="shared" si="1552"/>
        <v>0</v>
      </c>
      <c r="FJ296" s="254"/>
      <c r="FK296" s="253"/>
      <c r="FL296" s="232">
        <f t="shared" si="1553"/>
        <v>0</v>
      </c>
      <c r="FM296" s="233">
        <f t="shared" si="1554"/>
        <v>0</v>
      </c>
      <c r="FN296" s="232">
        <f t="shared" si="1555"/>
        <v>0</v>
      </c>
      <c r="FO296" s="233">
        <f t="shared" si="1556"/>
        <v>0</v>
      </c>
      <c r="FP296" s="232">
        <f t="shared" si="1557"/>
        <v>0</v>
      </c>
      <c r="FQ296" s="233">
        <f t="shared" si="1558"/>
        <v>0</v>
      </c>
      <c r="FR296" s="254"/>
      <c r="FS296" s="761">
        <v>388</v>
      </c>
      <c r="FT296" s="232">
        <f t="shared" si="1559"/>
        <v>0</v>
      </c>
      <c r="FU296" s="233">
        <f t="shared" si="1560"/>
        <v>0</v>
      </c>
      <c r="FV296" s="254"/>
      <c r="FW296" s="762">
        <v>4.3310000000000004</v>
      </c>
      <c r="FX296" s="232">
        <f t="shared" si="1561"/>
        <v>0</v>
      </c>
      <c r="FY296" s="233">
        <f t="shared" si="1562"/>
        <v>1680.4280000000001</v>
      </c>
      <c r="FZ296" s="254"/>
      <c r="GA296" s="253"/>
      <c r="GB296" s="232">
        <f t="shared" si="1563"/>
        <v>0</v>
      </c>
      <c r="GC296" s="233">
        <f t="shared" si="1564"/>
        <v>0</v>
      </c>
      <c r="GD296" s="249">
        <f t="shared" si="1565"/>
        <v>332</v>
      </c>
      <c r="GE296" s="233">
        <f t="shared" si="1566"/>
        <v>279</v>
      </c>
      <c r="GF296" s="232">
        <f t="shared" si="1567"/>
        <v>0</v>
      </c>
      <c r="GG296" s="233">
        <f t="shared" si="1568"/>
        <v>0</v>
      </c>
      <c r="GH296" s="232">
        <f t="shared" si="1569"/>
        <v>1269.1500000000001</v>
      </c>
      <c r="GI296" s="233">
        <f t="shared" si="1570"/>
        <v>1260.346</v>
      </c>
      <c r="GJ296" s="232" t="str">
        <f t="shared" si="1571"/>
        <v/>
      </c>
      <c r="GK296" s="233" t="str">
        <f t="shared" si="1572"/>
        <v/>
      </c>
      <c r="GL296" s="249">
        <f t="shared" si="1573"/>
        <v>249</v>
      </c>
      <c r="GM296" s="233">
        <f t="shared" si="1574"/>
        <v>159</v>
      </c>
      <c r="GN296" s="232">
        <f t="shared" si="1575"/>
        <v>0</v>
      </c>
      <c r="GO296" s="233">
        <f t="shared" si="1576"/>
        <v>0</v>
      </c>
      <c r="GP296" s="232">
        <f t="shared" si="1577"/>
        <v>919</v>
      </c>
      <c r="GQ296" s="233">
        <f t="shared" si="1578"/>
        <v>937.61500000000001</v>
      </c>
      <c r="GR296" s="232">
        <f t="shared" si="1579"/>
        <v>0</v>
      </c>
      <c r="GS296" s="233">
        <f t="shared" si="1580"/>
        <v>0</v>
      </c>
      <c r="GT296" s="249">
        <f t="shared" si="1581"/>
        <v>581</v>
      </c>
      <c r="GU296" s="233">
        <f t="shared" si="1582"/>
        <v>438</v>
      </c>
      <c r="GV296" s="232">
        <f t="shared" si="1583"/>
        <v>0</v>
      </c>
      <c r="GW296" s="233">
        <f t="shared" si="1584"/>
        <v>0</v>
      </c>
      <c r="GX296" s="232">
        <f t="shared" si="1585"/>
        <v>2188.15</v>
      </c>
      <c r="GY296" s="233">
        <f t="shared" si="1586"/>
        <v>2197.9610000000002</v>
      </c>
      <c r="GZ296" s="232" t="str">
        <f t="shared" si="1587"/>
        <v/>
      </c>
      <c r="HA296" s="233" t="str">
        <f t="shared" si="1588"/>
        <v/>
      </c>
      <c r="HB296" s="249">
        <f t="shared" si="1589"/>
        <v>0</v>
      </c>
      <c r="HC296" s="233">
        <f t="shared" si="1590"/>
        <v>0</v>
      </c>
      <c r="HD296" s="232">
        <f t="shared" si="1591"/>
        <v>0</v>
      </c>
      <c r="HE296" s="233">
        <f t="shared" si="1592"/>
        <v>0</v>
      </c>
      <c r="HF296" s="232" t="str">
        <f t="shared" si="1593"/>
        <v/>
      </c>
      <c r="HG296" s="233" t="str">
        <f t="shared" si="1594"/>
        <v/>
      </c>
      <c r="HH296" s="232" t="str">
        <f t="shared" si="1595"/>
        <v/>
      </c>
      <c r="HI296" s="233" t="str">
        <f t="shared" si="1596"/>
        <v/>
      </c>
      <c r="HJ296" s="249">
        <f t="shared" si="1597"/>
        <v>2188.15</v>
      </c>
      <c r="HK296" s="233">
        <f t="shared" si="1598"/>
        <v>3878.3890000000001</v>
      </c>
      <c r="HL296" s="232" t="str">
        <f t="shared" si="1599"/>
        <v/>
      </c>
      <c r="HM296" s="232" t="str">
        <f t="shared" si="1600"/>
        <v/>
      </c>
    </row>
    <row r="297" spans="1:221" ht="15">
      <c r="A297" s="451" t="s">
        <v>46</v>
      </c>
      <c r="B297" s="460" t="s">
        <v>934</v>
      </c>
      <c r="C297" s="463" t="s">
        <v>939</v>
      </c>
      <c r="D297" s="451">
        <v>222053</v>
      </c>
      <c r="E297" s="464">
        <v>8</v>
      </c>
      <c r="F297" s="332">
        <v>595</v>
      </c>
      <c r="G297" s="745">
        <v>720</v>
      </c>
      <c r="H297" s="254"/>
      <c r="I297" s="255"/>
      <c r="J297" s="232">
        <f t="shared" si="1601"/>
        <v>595</v>
      </c>
      <c r="K297" s="233">
        <f t="shared" si="1453"/>
        <v>720</v>
      </c>
      <c r="L297" s="333"/>
      <c r="M297" s="253"/>
      <c r="N297" s="232">
        <f t="shared" si="1454"/>
        <v>595</v>
      </c>
      <c r="O297" s="233">
        <f t="shared" si="1602"/>
        <v>720</v>
      </c>
      <c r="P297" s="232">
        <f t="shared" si="1455"/>
        <v>0</v>
      </c>
      <c r="Q297" s="233">
        <f t="shared" si="1456"/>
        <v>0</v>
      </c>
      <c r="R297" s="459">
        <v>45</v>
      </c>
      <c r="S297" s="738">
        <v>0</v>
      </c>
      <c r="T297" s="232">
        <f t="shared" si="1457"/>
        <v>0</v>
      </c>
      <c r="U297" s="233">
        <f t="shared" si="1458"/>
        <v>0</v>
      </c>
      <c r="V297" s="747">
        <v>6</v>
      </c>
      <c r="W297" s="738">
        <v>0</v>
      </c>
      <c r="X297" s="232">
        <f t="shared" si="1459"/>
        <v>0</v>
      </c>
      <c r="Y297" s="233">
        <f t="shared" si="1460"/>
        <v>0</v>
      </c>
      <c r="Z297" s="257">
        <v>0</v>
      </c>
      <c r="AA297" s="256"/>
      <c r="AB297" s="232">
        <f t="shared" si="1461"/>
        <v>0</v>
      </c>
      <c r="AC297" s="233">
        <f t="shared" si="1462"/>
        <v>0</v>
      </c>
      <c r="AD297" s="225">
        <f t="shared" si="1463"/>
        <v>51</v>
      </c>
      <c r="AE297" s="233">
        <f t="shared" si="1464"/>
        <v>0</v>
      </c>
      <c r="AF297" s="225">
        <f t="shared" si="1465"/>
        <v>0</v>
      </c>
      <c r="AG297" s="233">
        <f t="shared" si="1466"/>
        <v>0</v>
      </c>
      <c r="AH297" s="400">
        <v>3.51</v>
      </c>
      <c r="AI297" s="753">
        <v>0</v>
      </c>
      <c r="AJ297" s="232">
        <f t="shared" si="1467"/>
        <v>157.94999999999999</v>
      </c>
      <c r="AK297" s="233">
        <f t="shared" si="1468"/>
        <v>0</v>
      </c>
      <c r="AL297" s="336">
        <v>4.17</v>
      </c>
      <c r="AM297" s="755">
        <v>0</v>
      </c>
      <c r="AN297" s="232">
        <f t="shared" si="1469"/>
        <v>25.02</v>
      </c>
      <c r="AO297" s="233">
        <f t="shared" si="1470"/>
        <v>0</v>
      </c>
      <c r="AP297" s="336"/>
      <c r="AQ297" s="286"/>
      <c r="AR297" s="232">
        <f t="shared" si="1471"/>
        <v>0</v>
      </c>
      <c r="AS297" s="233">
        <f t="shared" si="1472"/>
        <v>0</v>
      </c>
      <c r="AT297" s="545">
        <f t="shared" si="1473"/>
        <v>3.5876470588235292</v>
      </c>
      <c r="AU297" s="546">
        <f t="shared" si="1474"/>
        <v>0</v>
      </c>
      <c r="AV297" s="232">
        <f t="shared" si="1475"/>
        <v>182.97</v>
      </c>
      <c r="AW297" s="233">
        <f t="shared" si="1476"/>
        <v>0</v>
      </c>
      <c r="AX297" s="257"/>
      <c r="AY297" s="253"/>
      <c r="AZ297" s="232">
        <f t="shared" si="1477"/>
        <v>0</v>
      </c>
      <c r="BA297" s="233">
        <f t="shared" si="1478"/>
        <v>0</v>
      </c>
      <c r="BB297" s="257"/>
      <c r="BC297" s="253"/>
      <c r="BD297" s="232">
        <f t="shared" si="1479"/>
        <v>0</v>
      </c>
      <c r="BE297" s="233">
        <f t="shared" si="1480"/>
        <v>0</v>
      </c>
      <c r="BF297" s="254"/>
      <c r="BG297" s="253"/>
      <c r="BH297" s="232">
        <f t="shared" si="1481"/>
        <v>0</v>
      </c>
      <c r="BI297" s="233">
        <f t="shared" si="1482"/>
        <v>0</v>
      </c>
      <c r="BJ297" s="232">
        <f t="shared" si="1483"/>
        <v>0</v>
      </c>
      <c r="BK297" s="233">
        <f t="shared" si="1484"/>
        <v>0</v>
      </c>
      <c r="BL297" s="232">
        <f t="shared" si="1485"/>
        <v>0</v>
      </c>
      <c r="BM297" s="233">
        <f t="shared" si="1486"/>
        <v>0</v>
      </c>
      <c r="BN297" s="257">
        <v>202</v>
      </c>
      <c r="BO297" s="757">
        <v>239</v>
      </c>
      <c r="BP297" s="232">
        <f t="shared" si="1487"/>
        <v>0</v>
      </c>
      <c r="BQ297" s="233">
        <f t="shared" si="1488"/>
        <v>0</v>
      </c>
      <c r="BR297" s="257">
        <v>41</v>
      </c>
      <c r="BS297" s="757">
        <v>63</v>
      </c>
      <c r="BT297" s="232">
        <f t="shared" si="1489"/>
        <v>0</v>
      </c>
      <c r="BU297" s="233">
        <f t="shared" si="1490"/>
        <v>0</v>
      </c>
      <c r="BV297" s="257"/>
      <c r="BW297" s="256"/>
      <c r="BX297" s="232">
        <f t="shared" si="1491"/>
        <v>0</v>
      </c>
      <c r="BY297" s="233">
        <f t="shared" si="1492"/>
        <v>0</v>
      </c>
      <c r="BZ297" s="225">
        <f t="shared" si="1493"/>
        <v>243</v>
      </c>
      <c r="CA297" s="233">
        <f t="shared" si="1494"/>
        <v>302</v>
      </c>
      <c r="CB297" s="225">
        <f t="shared" si="1495"/>
        <v>0</v>
      </c>
      <c r="CC297" s="233">
        <f t="shared" si="1496"/>
        <v>0</v>
      </c>
      <c r="CD297" s="336">
        <v>3.7</v>
      </c>
      <c r="CE297" s="754">
        <v>4.2220000000000004</v>
      </c>
      <c r="CF297" s="232">
        <f t="shared" si="1497"/>
        <v>747.40000000000009</v>
      </c>
      <c r="CG297" s="233">
        <f t="shared" si="1498"/>
        <v>1009.0580000000001</v>
      </c>
      <c r="CH297" s="400">
        <v>3.9</v>
      </c>
      <c r="CI297" s="751">
        <v>4.8840000000000003</v>
      </c>
      <c r="CJ297" s="232">
        <f t="shared" si="1499"/>
        <v>159.9</v>
      </c>
      <c r="CK297" s="233">
        <f t="shared" si="1500"/>
        <v>307.69200000000001</v>
      </c>
      <c r="CL297" s="336"/>
      <c r="CM297" s="286"/>
      <c r="CN297" s="232">
        <f t="shared" si="1501"/>
        <v>0</v>
      </c>
      <c r="CO297" s="233">
        <f t="shared" si="1502"/>
        <v>0</v>
      </c>
      <c r="CP297" s="232">
        <f t="shared" si="1503"/>
        <v>3.7337448559670783</v>
      </c>
      <c r="CQ297" s="546">
        <f t="shared" si="1504"/>
        <v>4.3600993377483448</v>
      </c>
      <c r="CR297" s="232">
        <f t="shared" si="1505"/>
        <v>907.30000000000007</v>
      </c>
      <c r="CS297" s="233">
        <f t="shared" si="1506"/>
        <v>1316.7500000000002</v>
      </c>
      <c r="CT297" s="257"/>
      <c r="CU297" s="253"/>
      <c r="CV297" s="232">
        <f t="shared" si="1507"/>
        <v>0</v>
      </c>
      <c r="CW297" s="233">
        <f t="shared" si="1508"/>
        <v>0</v>
      </c>
      <c r="CX297" s="257"/>
      <c r="CY297" s="253"/>
      <c r="CZ297" s="232">
        <f t="shared" si="1509"/>
        <v>0</v>
      </c>
      <c r="DA297" s="233">
        <f t="shared" si="1510"/>
        <v>0</v>
      </c>
      <c r="DB297" s="254"/>
      <c r="DC297" s="253"/>
      <c r="DD297" s="232">
        <f t="shared" si="1511"/>
        <v>0</v>
      </c>
      <c r="DE297" s="233">
        <f t="shared" si="1512"/>
        <v>0</v>
      </c>
      <c r="DF297" s="232">
        <f t="shared" si="1513"/>
        <v>0</v>
      </c>
      <c r="DG297" s="233">
        <f t="shared" si="1514"/>
        <v>0</v>
      </c>
      <c r="DH297" s="232">
        <f t="shared" si="1515"/>
        <v>0</v>
      </c>
      <c r="DI297" s="233">
        <f t="shared" si="1516"/>
        <v>0</v>
      </c>
      <c r="DJ297" s="232">
        <f t="shared" si="1517"/>
        <v>294</v>
      </c>
      <c r="DK297" s="233">
        <f t="shared" si="1518"/>
        <v>302</v>
      </c>
      <c r="DL297" s="232">
        <f t="shared" si="1519"/>
        <v>0</v>
      </c>
      <c r="DM297" s="233">
        <f t="shared" si="1520"/>
        <v>0</v>
      </c>
      <c r="DN297" s="545">
        <f t="shared" si="1521"/>
        <v>3.7084013605442174</v>
      </c>
      <c r="DO297" s="546">
        <f t="shared" si="1522"/>
        <v>4.3600993377483448</v>
      </c>
      <c r="DP297" s="232">
        <f t="shared" si="1523"/>
        <v>1090.27</v>
      </c>
      <c r="DQ297" s="233">
        <f t="shared" si="1524"/>
        <v>1316.7500000000002</v>
      </c>
      <c r="DR297" s="232">
        <f t="shared" si="1525"/>
        <v>0</v>
      </c>
      <c r="DS297" s="233">
        <f t="shared" si="1526"/>
        <v>0</v>
      </c>
      <c r="DT297" s="232">
        <f t="shared" si="1527"/>
        <v>0</v>
      </c>
      <c r="DU297" s="233">
        <f t="shared" si="1528"/>
        <v>0</v>
      </c>
      <c r="DV297" s="257">
        <v>118</v>
      </c>
      <c r="DW297" s="738">
        <v>57</v>
      </c>
      <c r="DX297" s="232">
        <f t="shared" si="1529"/>
        <v>0</v>
      </c>
      <c r="DY297" s="233">
        <f t="shared" si="1530"/>
        <v>0</v>
      </c>
      <c r="DZ297" s="257">
        <v>183</v>
      </c>
      <c r="EA297" s="738">
        <v>65</v>
      </c>
      <c r="EB297" s="232">
        <f t="shared" si="1531"/>
        <v>0</v>
      </c>
      <c r="EC297" s="233">
        <f t="shared" si="1532"/>
        <v>0</v>
      </c>
      <c r="ED297" s="257">
        <v>0</v>
      </c>
      <c r="EE297" s="256"/>
      <c r="EF297" s="232">
        <f t="shared" si="1533"/>
        <v>0</v>
      </c>
      <c r="EG297" s="233">
        <f t="shared" si="1534"/>
        <v>0</v>
      </c>
      <c r="EH297" s="225">
        <f t="shared" si="1535"/>
        <v>301</v>
      </c>
      <c r="EI297" s="233">
        <f t="shared" si="1536"/>
        <v>122</v>
      </c>
      <c r="EJ297" s="225">
        <f t="shared" si="1537"/>
        <v>0</v>
      </c>
      <c r="EK297" s="233">
        <f t="shared" si="1538"/>
        <v>0</v>
      </c>
      <c r="EL297" s="336">
        <v>2.36</v>
      </c>
      <c r="EM297" s="755">
        <v>5.7779999999999996</v>
      </c>
      <c r="EN297" s="232">
        <f t="shared" si="1539"/>
        <v>278.47999999999996</v>
      </c>
      <c r="EO297" s="233">
        <f t="shared" si="1540"/>
        <v>329.346</v>
      </c>
      <c r="EP297" s="336">
        <v>2.57</v>
      </c>
      <c r="EQ297" s="752">
        <v>7.3</v>
      </c>
      <c r="ER297" s="232">
        <f t="shared" si="1541"/>
        <v>470.30999999999995</v>
      </c>
      <c r="ES297" s="233">
        <f t="shared" si="1542"/>
        <v>474.5</v>
      </c>
      <c r="ET297" s="336"/>
      <c r="EU297" s="286"/>
      <c r="EV297" s="232">
        <f t="shared" si="1543"/>
        <v>0</v>
      </c>
      <c r="EW297" s="233">
        <f t="shared" si="1544"/>
        <v>0</v>
      </c>
      <c r="EX297" s="545">
        <f t="shared" si="1545"/>
        <v>2.4876744186046511</v>
      </c>
      <c r="EY297" s="546">
        <f t="shared" si="1546"/>
        <v>6.5889016393442628</v>
      </c>
      <c r="EZ297" s="232">
        <f t="shared" si="1547"/>
        <v>748.79</v>
      </c>
      <c r="FA297" s="233">
        <f t="shared" si="1548"/>
        <v>803.846</v>
      </c>
      <c r="FB297" s="257"/>
      <c r="FC297" s="253"/>
      <c r="FD297" s="232">
        <f t="shared" si="1549"/>
        <v>0</v>
      </c>
      <c r="FE297" s="233">
        <f t="shared" si="1550"/>
        <v>0</v>
      </c>
      <c r="FF297" s="257"/>
      <c r="FG297" s="253"/>
      <c r="FH297" s="232">
        <f t="shared" si="1551"/>
        <v>0</v>
      </c>
      <c r="FI297" s="233">
        <f t="shared" si="1552"/>
        <v>0</v>
      </c>
      <c r="FJ297" s="254"/>
      <c r="FK297" s="253"/>
      <c r="FL297" s="232">
        <f t="shared" si="1553"/>
        <v>0</v>
      </c>
      <c r="FM297" s="233">
        <f t="shared" si="1554"/>
        <v>0</v>
      </c>
      <c r="FN297" s="232">
        <f t="shared" si="1555"/>
        <v>0</v>
      </c>
      <c r="FO297" s="233">
        <f t="shared" si="1556"/>
        <v>0</v>
      </c>
      <c r="FP297" s="232">
        <f t="shared" si="1557"/>
        <v>0</v>
      </c>
      <c r="FQ297" s="233">
        <f t="shared" si="1558"/>
        <v>0</v>
      </c>
      <c r="FR297" s="254"/>
      <c r="FS297" s="761">
        <v>296</v>
      </c>
      <c r="FT297" s="232">
        <f t="shared" si="1559"/>
        <v>0</v>
      </c>
      <c r="FU297" s="233">
        <f t="shared" si="1560"/>
        <v>0</v>
      </c>
      <c r="FV297" s="254"/>
      <c r="FW297" s="762">
        <v>3.5409999999999999</v>
      </c>
      <c r="FX297" s="232">
        <f t="shared" si="1561"/>
        <v>0</v>
      </c>
      <c r="FY297" s="233">
        <f t="shared" si="1562"/>
        <v>1048.136</v>
      </c>
      <c r="FZ297" s="254"/>
      <c r="GA297" s="253"/>
      <c r="GB297" s="232">
        <f t="shared" si="1563"/>
        <v>0</v>
      </c>
      <c r="GC297" s="233">
        <f t="shared" si="1564"/>
        <v>0</v>
      </c>
      <c r="GD297" s="249">
        <f t="shared" si="1565"/>
        <v>365</v>
      </c>
      <c r="GE297" s="233">
        <f t="shared" si="1566"/>
        <v>296</v>
      </c>
      <c r="GF297" s="232">
        <f t="shared" si="1567"/>
        <v>0</v>
      </c>
      <c r="GG297" s="233">
        <f t="shared" si="1568"/>
        <v>0</v>
      </c>
      <c r="GH297" s="232">
        <f t="shared" si="1569"/>
        <v>1183.8300000000002</v>
      </c>
      <c r="GI297" s="233">
        <f t="shared" si="1570"/>
        <v>1338.404</v>
      </c>
      <c r="GJ297" s="232" t="str">
        <f t="shared" si="1571"/>
        <v/>
      </c>
      <c r="GK297" s="233" t="str">
        <f t="shared" si="1572"/>
        <v/>
      </c>
      <c r="GL297" s="249">
        <f t="shared" si="1573"/>
        <v>230</v>
      </c>
      <c r="GM297" s="233">
        <f t="shared" si="1574"/>
        <v>128</v>
      </c>
      <c r="GN297" s="232">
        <f t="shared" si="1575"/>
        <v>0</v>
      </c>
      <c r="GO297" s="233">
        <f t="shared" si="1576"/>
        <v>0</v>
      </c>
      <c r="GP297" s="232">
        <f t="shared" si="1577"/>
        <v>655.23</v>
      </c>
      <c r="GQ297" s="233">
        <f t="shared" si="1578"/>
        <v>782.19200000000001</v>
      </c>
      <c r="GR297" s="232">
        <f t="shared" si="1579"/>
        <v>0</v>
      </c>
      <c r="GS297" s="233">
        <f t="shared" si="1580"/>
        <v>0</v>
      </c>
      <c r="GT297" s="249">
        <f t="shared" si="1581"/>
        <v>595</v>
      </c>
      <c r="GU297" s="233">
        <f t="shared" si="1582"/>
        <v>424</v>
      </c>
      <c r="GV297" s="232">
        <f t="shared" si="1583"/>
        <v>0</v>
      </c>
      <c r="GW297" s="233">
        <f t="shared" si="1584"/>
        <v>0</v>
      </c>
      <c r="GX297" s="232">
        <f t="shared" si="1585"/>
        <v>1839.0600000000002</v>
      </c>
      <c r="GY297" s="233">
        <f t="shared" si="1586"/>
        <v>2120.596</v>
      </c>
      <c r="GZ297" s="232" t="str">
        <f t="shared" si="1587"/>
        <v/>
      </c>
      <c r="HA297" s="233" t="str">
        <f t="shared" si="1588"/>
        <v/>
      </c>
      <c r="HB297" s="249">
        <f t="shared" si="1589"/>
        <v>0</v>
      </c>
      <c r="HC297" s="233">
        <f t="shared" si="1590"/>
        <v>0</v>
      </c>
      <c r="HD297" s="232">
        <f t="shared" si="1591"/>
        <v>0</v>
      </c>
      <c r="HE297" s="233">
        <f t="shared" si="1592"/>
        <v>0</v>
      </c>
      <c r="HF297" s="232" t="str">
        <f t="shared" si="1593"/>
        <v/>
      </c>
      <c r="HG297" s="233" t="str">
        <f t="shared" si="1594"/>
        <v/>
      </c>
      <c r="HH297" s="232" t="str">
        <f t="shared" si="1595"/>
        <v/>
      </c>
      <c r="HI297" s="233" t="str">
        <f t="shared" si="1596"/>
        <v/>
      </c>
      <c r="HJ297" s="249">
        <f t="shared" si="1597"/>
        <v>1839.06</v>
      </c>
      <c r="HK297" s="233">
        <f t="shared" si="1598"/>
        <v>3168.7320000000004</v>
      </c>
      <c r="HL297" s="232" t="str">
        <f t="shared" si="1599"/>
        <v/>
      </c>
      <c r="HM297" s="232" t="str">
        <f t="shared" si="1600"/>
        <v/>
      </c>
    </row>
    <row r="298" spans="1:221" ht="15">
      <c r="A298" s="451" t="s">
        <v>46</v>
      </c>
      <c r="B298" s="456" t="s">
        <v>927</v>
      </c>
      <c r="C298" s="457"/>
      <c r="D298" s="451">
        <v>219879</v>
      </c>
      <c r="E298" s="458">
        <v>9</v>
      </c>
      <c r="F298" s="332">
        <v>320</v>
      </c>
      <c r="G298" s="745">
        <v>345</v>
      </c>
      <c r="H298" s="254"/>
      <c r="I298" s="255"/>
      <c r="J298" s="232">
        <f t="shared" si="1601"/>
        <v>320</v>
      </c>
      <c r="K298" s="233">
        <f t="shared" si="1453"/>
        <v>345</v>
      </c>
      <c r="L298" s="333"/>
      <c r="M298" s="253"/>
      <c r="N298" s="232">
        <f t="shared" si="1454"/>
        <v>320</v>
      </c>
      <c r="O298" s="233">
        <f t="shared" si="1602"/>
        <v>345</v>
      </c>
      <c r="P298" s="232">
        <f t="shared" si="1455"/>
        <v>0</v>
      </c>
      <c r="Q298" s="233">
        <f t="shared" si="1456"/>
        <v>0</v>
      </c>
      <c r="R298" s="459">
        <v>29</v>
      </c>
      <c r="S298" s="738">
        <v>1</v>
      </c>
      <c r="T298" s="232">
        <f t="shared" si="1457"/>
        <v>0</v>
      </c>
      <c r="U298" s="233">
        <f t="shared" si="1458"/>
        <v>0</v>
      </c>
      <c r="V298" s="747">
        <v>4</v>
      </c>
      <c r="W298" s="738">
        <v>0</v>
      </c>
      <c r="X298" s="232">
        <f t="shared" si="1459"/>
        <v>0</v>
      </c>
      <c r="Y298" s="233">
        <f t="shared" si="1460"/>
        <v>0</v>
      </c>
      <c r="Z298" s="257">
        <v>0</v>
      </c>
      <c r="AA298" s="256"/>
      <c r="AB298" s="232">
        <f t="shared" si="1461"/>
        <v>0</v>
      </c>
      <c r="AC298" s="233">
        <f t="shared" si="1462"/>
        <v>0</v>
      </c>
      <c r="AD298" s="225">
        <f t="shared" si="1463"/>
        <v>33</v>
      </c>
      <c r="AE298" s="233">
        <f t="shared" si="1464"/>
        <v>1</v>
      </c>
      <c r="AF298" s="225">
        <f t="shared" si="1465"/>
        <v>0</v>
      </c>
      <c r="AG298" s="233">
        <f t="shared" si="1466"/>
        <v>0</v>
      </c>
      <c r="AH298" s="400">
        <v>3.39</v>
      </c>
      <c r="AI298" s="751">
        <v>1.333</v>
      </c>
      <c r="AJ298" s="232">
        <f t="shared" si="1467"/>
        <v>98.31</v>
      </c>
      <c r="AK298" s="233">
        <f t="shared" si="1468"/>
        <v>1.333</v>
      </c>
      <c r="AL298" s="336">
        <v>4.75</v>
      </c>
      <c r="AM298" s="754">
        <v>3.5555555555555554</v>
      </c>
      <c r="AN298" s="232">
        <f t="shared" si="1469"/>
        <v>19</v>
      </c>
      <c r="AO298" s="233">
        <f t="shared" si="1470"/>
        <v>0</v>
      </c>
      <c r="AP298" s="336"/>
      <c r="AQ298" s="286"/>
      <c r="AR298" s="232">
        <f t="shared" si="1471"/>
        <v>0</v>
      </c>
      <c r="AS298" s="233">
        <f t="shared" si="1472"/>
        <v>0</v>
      </c>
      <c r="AT298" s="545">
        <f t="shared" si="1473"/>
        <v>3.5548484848484847</v>
      </c>
      <c r="AU298" s="546">
        <f t="shared" si="1474"/>
        <v>1.333</v>
      </c>
      <c r="AV298" s="232">
        <f t="shared" si="1475"/>
        <v>117.31</v>
      </c>
      <c r="AW298" s="233">
        <f t="shared" si="1476"/>
        <v>1.333</v>
      </c>
      <c r="AX298" s="257"/>
      <c r="AY298" s="253"/>
      <c r="AZ298" s="232">
        <f t="shared" si="1477"/>
        <v>0</v>
      </c>
      <c r="BA298" s="233">
        <f t="shared" si="1478"/>
        <v>0</v>
      </c>
      <c r="BB298" s="257"/>
      <c r="BC298" s="253"/>
      <c r="BD298" s="232">
        <f t="shared" si="1479"/>
        <v>0</v>
      </c>
      <c r="BE298" s="233">
        <f t="shared" si="1480"/>
        <v>0</v>
      </c>
      <c r="BF298" s="254"/>
      <c r="BG298" s="253"/>
      <c r="BH298" s="232">
        <f t="shared" si="1481"/>
        <v>0</v>
      </c>
      <c r="BI298" s="233">
        <f t="shared" si="1482"/>
        <v>0</v>
      </c>
      <c r="BJ298" s="232">
        <f t="shared" si="1483"/>
        <v>0</v>
      </c>
      <c r="BK298" s="233">
        <f t="shared" si="1484"/>
        <v>0</v>
      </c>
      <c r="BL298" s="232">
        <f t="shared" si="1485"/>
        <v>0</v>
      </c>
      <c r="BM298" s="233">
        <f t="shared" si="1486"/>
        <v>0</v>
      </c>
      <c r="BN298" s="257">
        <v>124</v>
      </c>
      <c r="BO298" s="757">
        <v>118</v>
      </c>
      <c r="BP298" s="232">
        <f t="shared" si="1487"/>
        <v>0</v>
      </c>
      <c r="BQ298" s="233">
        <f t="shared" si="1488"/>
        <v>0</v>
      </c>
      <c r="BR298" s="257">
        <v>24</v>
      </c>
      <c r="BS298" s="757">
        <v>31</v>
      </c>
      <c r="BT298" s="232">
        <f t="shared" si="1489"/>
        <v>0</v>
      </c>
      <c r="BU298" s="233">
        <f t="shared" si="1490"/>
        <v>0</v>
      </c>
      <c r="BV298" s="257"/>
      <c r="BW298" s="256"/>
      <c r="BX298" s="232">
        <f t="shared" si="1491"/>
        <v>0</v>
      </c>
      <c r="BY298" s="233">
        <f t="shared" si="1492"/>
        <v>0</v>
      </c>
      <c r="BZ298" s="225">
        <f t="shared" si="1493"/>
        <v>148</v>
      </c>
      <c r="CA298" s="233">
        <f t="shared" si="1494"/>
        <v>149</v>
      </c>
      <c r="CB298" s="225">
        <f t="shared" si="1495"/>
        <v>0</v>
      </c>
      <c r="CC298" s="233">
        <f t="shared" si="1496"/>
        <v>0</v>
      </c>
      <c r="CD298" s="336">
        <v>3.35</v>
      </c>
      <c r="CE298" s="752">
        <v>3.754</v>
      </c>
      <c r="CF298" s="232">
        <f t="shared" si="1497"/>
        <v>415.40000000000003</v>
      </c>
      <c r="CG298" s="233">
        <f t="shared" si="1498"/>
        <v>442.97199999999998</v>
      </c>
      <c r="CH298" s="400">
        <v>4.13</v>
      </c>
      <c r="CI298" s="752">
        <v>4.7530000000000001</v>
      </c>
      <c r="CJ298" s="232">
        <f t="shared" si="1499"/>
        <v>99.12</v>
      </c>
      <c r="CK298" s="233">
        <f t="shared" si="1500"/>
        <v>147.34300000000002</v>
      </c>
      <c r="CL298" s="336"/>
      <c r="CM298" s="286"/>
      <c r="CN298" s="232">
        <f t="shared" si="1501"/>
        <v>0</v>
      </c>
      <c r="CO298" s="233">
        <f t="shared" si="1502"/>
        <v>0</v>
      </c>
      <c r="CP298" s="232">
        <f t="shared" si="1503"/>
        <v>3.4764864864864862</v>
      </c>
      <c r="CQ298" s="546">
        <f t="shared" si="1504"/>
        <v>3.9618456375838931</v>
      </c>
      <c r="CR298" s="232">
        <f t="shared" si="1505"/>
        <v>514.52</v>
      </c>
      <c r="CS298" s="233">
        <f t="shared" si="1506"/>
        <v>590.31500000000005</v>
      </c>
      <c r="CT298" s="257"/>
      <c r="CU298" s="253"/>
      <c r="CV298" s="232">
        <f t="shared" si="1507"/>
        <v>0</v>
      </c>
      <c r="CW298" s="233">
        <f t="shared" si="1508"/>
        <v>0</v>
      </c>
      <c r="CX298" s="257"/>
      <c r="CY298" s="253"/>
      <c r="CZ298" s="232">
        <f t="shared" si="1509"/>
        <v>0</v>
      </c>
      <c r="DA298" s="233">
        <f t="shared" si="1510"/>
        <v>0</v>
      </c>
      <c r="DB298" s="254"/>
      <c r="DC298" s="253"/>
      <c r="DD298" s="232">
        <f t="shared" si="1511"/>
        <v>0</v>
      </c>
      <c r="DE298" s="233">
        <f t="shared" si="1512"/>
        <v>0</v>
      </c>
      <c r="DF298" s="232">
        <f t="shared" si="1513"/>
        <v>0</v>
      </c>
      <c r="DG298" s="233">
        <f t="shared" si="1514"/>
        <v>0</v>
      </c>
      <c r="DH298" s="232">
        <f t="shared" si="1515"/>
        <v>0</v>
      </c>
      <c r="DI298" s="233">
        <f t="shared" si="1516"/>
        <v>0</v>
      </c>
      <c r="DJ298" s="232">
        <f t="shared" si="1517"/>
        <v>181</v>
      </c>
      <c r="DK298" s="233">
        <f t="shared" si="1518"/>
        <v>150</v>
      </c>
      <c r="DL298" s="232">
        <f t="shared" si="1519"/>
        <v>0</v>
      </c>
      <c r="DM298" s="233">
        <f t="shared" si="1520"/>
        <v>0</v>
      </c>
      <c r="DN298" s="545">
        <f t="shared" si="1521"/>
        <v>3.4907734806629831</v>
      </c>
      <c r="DO298" s="546">
        <f t="shared" si="1522"/>
        <v>3.9443200000000003</v>
      </c>
      <c r="DP298" s="232">
        <f t="shared" si="1523"/>
        <v>631.82999999999993</v>
      </c>
      <c r="DQ298" s="233">
        <f t="shared" si="1524"/>
        <v>591.64800000000002</v>
      </c>
      <c r="DR298" s="232">
        <f t="shared" si="1525"/>
        <v>0</v>
      </c>
      <c r="DS298" s="233">
        <f t="shared" si="1526"/>
        <v>0</v>
      </c>
      <c r="DT298" s="232">
        <f t="shared" si="1527"/>
        <v>0</v>
      </c>
      <c r="DU298" s="233">
        <f t="shared" si="1528"/>
        <v>0</v>
      </c>
      <c r="DV298" s="257">
        <v>48</v>
      </c>
      <c r="DW298" s="738">
        <v>12</v>
      </c>
      <c r="DX298" s="232">
        <f t="shared" si="1529"/>
        <v>0</v>
      </c>
      <c r="DY298" s="233">
        <f t="shared" si="1530"/>
        <v>0</v>
      </c>
      <c r="DZ298" s="257">
        <v>91</v>
      </c>
      <c r="EA298" s="738">
        <v>7</v>
      </c>
      <c r="EB298" s="232">
        <f t="shared" si="1531"/>
        <v>0</v>
      </c>
      <c r="EC298" s="233">
        <f t="shared" si="1532"/>
        <v>0</v>
      </c>
      <c r="ED298" s="257">
        <v>0</v>
      </c>
      <c r="EE298" s="256"/>
      <c r="EF298" s="232">
        <f t="shared" si="1533"/>
        <v>0</v>
      </c>
      <c r="EG298" s="233">
        <f t="shared" si="1534"/>
        <v>0</v>
      </c>
      <c r="EH298" s="225">
        <f t="shared" si="1535"/>
        <v>139</v>
      </c>
      <c r="EI298" s="233">
        <f t="shared" si="1536"/>
        <v>19</v>
      </c>
      <c r="EJ298" s="225">
        <f t="shared" si="1537"/>
        <v>0</v>
      </c>
      <c r="EK298" s="233">
        <f t="shared" si="1538"/>
        <v>0</v>
      </c>
      <c r="EL298" s="336">
        <v>2.67</v>
      </c>
      <c r="EM298" s="755">
        <v>5.3609999999999998</v>
      </c>
      <c r="EN298" s="232">
        <f t="shared" si="1539"/>
        <v>128.16</v>
      </c>
      <c r="EO298" s="233">
        <f t="shared" si="1540"/>
        <v>64.331999999999994</v>
      </c>
      <c r="EP298" s="336">
        <v>3.34</v>
      </c>
      <c r="EQ298" s="755">
        <v>8.3810000000000002</v>
      </c>
      <c r="ER298" s="232">
        <f t="shared" si="1541"/>
        <v>303.94</v>
      </c>
      <c r="ES298" s="233">
        <f t="shared" si="1542"/>
        <v>58.667000000000002</v>
      </c>
      <c r="ET298" s="336"/>
      <c r="EU298" s="286"/>
      <c r="EV298" s="232">
        <f t="shared" si="1543"/>
        <v>0</v>
      </c>
      <c r="EW298" s="233">
        <f t="shared" si="1544"/>
        <v>0</v>
      </c>
      <c r="EX298" s="545">
        <f t="shared" si="1545"/>
        <v>3.1086330935251798</v>
      </c>
      <c r="EY298" s="546">
        <f t="shared" si="1546"/>
        <v>6.4736315789473684</v>
      </c>
      <c r="EZ298" s="232">
        <f t="shared" si="1547"/>
        <v>432.09999999999997</v>
      </c>
      <c r="FA298" s="233">
        <f t="shared" si="1548"/>
        <v>122.999</v>
      </c>
      <c r="FB298" s="257"/>
      <c r="FC298" s="253"/>
      <c r="FD298" s="232">
        <f t="shared" si="1549"/>
        <v>0</v>
      </c>
      <c r="FE298" s="233">
        <f t="shared" si="1550"/>
        <v>0</v>
      </c>
      <c r="FF298" s="257"/>
      <c r="FG298" s="253"/>
      <c r="FH298" s="232">
        <f t="shared" si="1551"/>
        <v>0</v>
      </c>
      <c r="FI298" s="233">
        <f t="shared" si="1552"/>
        <v>0</v>
      </c>
      <c r="FJ298" s="254"/>
      <c r="FK298" s="253"/>
      <c r="FL298" s="232">
        <f t="shared" si="1553"/>
        <v>0</v>
      </c>
      <c r="FM298" s="233">
        <f t="shared" si="1554"/>
        <v>0</v>
      </c>
      <c r="FN298" s="232">
        <f t="shared" si="1555"/>
        <v>0</v>
      </c>
      <c r="FO298" s="233">
        <f t="shared" si="1556"/>
        <v>0</v>
      </c>
      <c r="FP298" s="232">
        <f t="shared" si="1557"/>
        <v>0</v>
      </c>
      <c r="FQ298" s="233">
        <f t="shared" si="1558"/>
        <v>0</v>
      </c>
      <c r="FR298" s="254"/>
      <c r="FS298" s="761">
        <v>176</v>
      </c>
      <c r="FT298" s="232">
        <f t="shared" si="1559"/>
        <v>0</v>
      </c>
      <c r="FU298" s="233">
        <f t="shared" si="1560"/>
        <v>0</v>
      </c>
      <c r="FV298" s="254"/>
      <c r="FW298" s="762">
        <v>3.7360000000000002</v>
      </c>
      <c r="FX298" s="232">
        <f t="shared" si="1561"/>
        <v>0</v>
      </c>
      <c r="FY298" s="233">
        <f t="shared" si="1562"/>
        <v>657.53600000000006</v>
      </c>
      <c r="FZ298" s="254"/>
      <c r="GA298" s="253"/>
      <c r="GB298" s="232">
        <f t="shared" si="1563"/>
        <v>0</v>
      </c>
      <c r="GC298" s="233">
        <f t="shared" si="1564"/>
        <v>0</v>
      </c>
      <c r="GD298" s="249">
        <f t="shared" si="1565"/>
        <v>201</v>
      </c>
      <c r="GE298" s="233">
        <f t="shared" si="1566"/>
        <v>131</v>
      </c>
      <c r="GF298" s="232">
        <f t="shared" si="1567"/>
        <v>0</v>
      </c>
      <c r="GG298" s="233">
        <f t="shared" si="1568"/>
        <v>0</v>
      </c>
      <c r="GH298" s="232">
        <f t="shared" si="1569"/>
        <v>641.87</v>
      </c>
      <c r="GI298" s="233">
        <f t="shared" si="1570"/>
        <v>508.637</v>
      </c>
      <c r="GJ298" s="232" t="str">
        <f t="shared" si="1571"/>
        <v/>
      </c>
      <c r="GK298" s="233" t="str">
        <f t="shared" si="1572"/>
        <v/>
      </c>
      <c r="GL298" s="249">
        <f t="shared" si="1573"/>
        <v>119</v>
      </c>
      <c r="GM298" s="233">
        <f t="shared" si="1574"/>
        <v>38</v>
      </c>
      <c r="GN298" s="232">
        <f t="shared" si="1575"/>
        <v>0</v>
      </c>
      <c r="GO298" s="233">
        <f t="shared" si="1576"/>
        <v>0</v>
      </c>
      <c r="GP298" s="232">
        <f t="shared" si="1577"/>
        <v>422.06</v>
      </c>
      <c r="GQ298" s="233">
        <f t="shared" si="1578"/>
        <v>206.01000000000002</v>
      </c>
      <c r="GR298" s="232">
        <f t="shared" si="1579"/>
        <v>0</v>
      </c>
      <c r="GS298" s="233">
        <f t="shared" si="1580"/>
        <v>0</v>
      </c>
      <c r="GT298" s="249">
        <f t="shared" si="1581"/>
        <v>320</v>
      </c>
      <c r="GU298" s="233">
        <f t="shared" si="1582"/>
        <v>169</v>
      </c>
      <c r="GV298" s="232">
        <f t="shared" si="1583"/>
        <v>0</v>
      </c>
      <c r="GW298" s="233">
        <f t="shared" si="1584"/>
        <v>0</v>
      </c>
      <c r="GX298" s="232">
        <f t="shared" si="1585"/>
        <v>1063.93</v>
      </c>
      <c r="GY298" s="233">
        <f t="shared" si="1586"/>
        <v>714.64700000000005</v>
      </c>
      <c r="GZ298" s="232" t="str">
        <f t="shared" si="1587"/>
        <v/>
      </c>
      <c r="HA298" s="233" t="str">
        <f t="shared" si="1588"/>
        <v/>
      </c>
      <c r="HB298" s="249">
        <f t="shared" si="1589"/>
        <v>0</v>
      </c>
      <c r="HC298" s="233">
        <f t="shared" si="1590"/>
        <v>0</v>
      </c>
      <c r="HD298" s="232">
        <f t="shared" si="1591"/>
        <v>0</v>
      </c>
      <c r="HE298" s="233">
        <f t="shared" si="1592"/>
        <v>0</v>
      </c>
      <c r="HF298" s="232" t="str">
        <f t="shared" si="1593"/>
        <v/>
      </c>
      <c r="HG298" s="233" t="str">
        <f t="shared" si="1594"/>
        <v/>
      </c>
      <c r="HH298" s="232" t="str">
        <f t="shared" si="1595"/>
        <v/>
      </c>
      <c r="HI298" s="233" t="str">
        <f t="shared" si="1596"/>
        <v/>
      </c>
      <c r="HJ298" s="249">
        <f t="shared" si="1597"/>
        <v>1063.9299999999998</v>
      </c>
      <c r="HK298" s="233">
        <f t="shared" si="1598"/>
        <v>1372.183</v>
      </c>
      <c r="HL298" s="232" t="str">
        <f t="shared" si="1599"/>
        <v/>
      </c>
      <c r="HM298" s="232" t="str">
        <f t="shared" si="1600"/>
        <v/>
      </c>
    </row>
    <row r="299" spans="1:221" ht="15">
      <c r="A299" s="451" t="s">
        <v>46</v>
      </c>
      <c r="B299" s="456" t="s">
        <v>928</v>
      </c>
      <c r="C299" s="457"/>
      <c r="D299" s="451">
        <v>219888</v>
      </c>
      <c r="E299" s="458">
        <v>9</v>
      </c>
      <c r="F299" s="535">
        <v>517</v>
      </c>
      <c r="G299" s="745">
        <v>538</v>
      </c>
      <c r="H299" s="537"/>
      <c r="I299" s="491"/>
      <c r="J299" s="232">
        <f>F299-H299</f>
        <v>517</v>
      </c>
      <c r="K299" s="233">
        <f>G299-I299</f>
        <v>538</v>
      </c>
      <c r="L299" s="504"/>
      <c r="M299" s="536"/>
      <c r="N299" s="232">
        <f>+R299+V299+Z299+BN299+BR299+BV299+DV299+DZ299+ED299+FR299</f>
        <v>517</v>
      </c>
      <c r="O299" s="233">
        <f>+S299+W299+AA299+BO299+BS299+BW299+DW299+EA299+EE299+FS299</f>
        <v>538</v>
      </c>
      <c r="P299" s="232">
        <f>+T299+X299+AB299+BP299+BT299+BX299+DX299+EB299+EF299+FT299</f>
        <v>0</v>
      </c>
      <c r="Q299" s="233">
        <f>+U299+Y299+AC299+BQ299+BU299+BY299+DY299+EC299+EG299+FU299</f>
        <v>0</v>
      </c>
      <c r="R299" s="459">
        <v>43</v>
      </c>
      <c r="S299" s="738">
        <v>0</v>
      </c>
      <c r="T299" s="232">
        <f>IF(AX299&gt;0,R299,)</f>
        <v>0</v>
      </c>
      <c r="U299" s="233">
        <f>IF(AY299&gt;0,S299,)</f>
        <v>0</v>
      </c>
      <c r="V299" s="747">
        <v>14</v>
      </c>
      <c r="W299" s="738">
        <v>0</v>
      </c>
      <c r="X299" s="232">
        <f>IF(BB299&gt;0,V299,)</f>
        <v>0</v>
      </c>
      <c r="Y299" s="233">
        <f>IF(BC299&gt;0,W299,)</f>
        <v>0</v>
      </c>
      <c r="Z299" s="547">
        <v>0</v>
      </c>
      <c r="AA299" s="529"/>
      <c r="AB299" s="232">
        <f>IF(BF299&gt;0,Z299,)</f>
        <v>0</v>
      </c>
      <c r="AC299" s="233">
        <f>IF(BG299&gt;0,AA299,)</f>
        <v>0</v>
      </c>
      <c r="AD299" s="225">
        <f>R299+V299+Z299</f>
        <v>57</v>
      </c>
      <c r="AE299" s="233">
        <f>S299+W299+AA299</f>
        <v>0</v>
      </c>
      <c r="AF299" s="225">
        <f>IF(BJ299&gt;0,AD299,)</f>
        <v>0</v>
      </c>
      <c r="AG299" s="233">
        <f>IF(BK299&gt;0,AE299,)</f>
        <v>0</v>
      </c>
      <c r="AH299" s="400">
        <v>3.28</v>
      </c>
      <c r="AI299" s="751">
        <v>0</v>
      </c>
      <c r="AJ299" s="232">
        <f>IF(R299&gt;0,(R299*AH299),)</f>
        <v>141.04</v>
      </c>
      <c r="AK299" s="233">
        <f>IF(S299&gt;0,(S299*AI299),)</f>
        <v>0</v>
      </c>
      <c r="AL299" s="506">
        <v>3.5</v>
      </c>
      <c r="AM299" s="754">
        <v>0</v>
      </c>
      <c r="AN299" s="232">
        <f>IF(V299&gt;0,(V299*AL299),)</f>
        <v>49</v>
      </c>
      <c r="AO299" s="233">
        <f>IF(W299&gt;0,(W299*AM299),)</f>
        <v>0</v>
      </c>
      <c r="AP299" s="506"/>
      <c r="AQ299" s="286"/>
      <c r="AR299" s="232">
        <f>IF(Z299&gt;0,(Z299*AP299),)</f>
        <v>0</v>
      </c>
      <c r="AS299" s="233">
        <f>IF(AA299&gt;0,(AA299*AQ299),)</f>
        <v>0</v>
      </c>
      <c r="AT299" s="545">
        <f>IF(AD299&gt;0,((AJ299+AN299+AR299)/AD299),)</f>
        <v>3.3340350877192981</v>
      </c>
      <c r="AU299" s="546">
        <f>IF(AE299&gt;0,((AK299+AO299+AS299)/AE299),)</f>
        <v>0</v>
      </c>
      <c r="AV299" s="232">
        <f>IF(AD299&gt;0,(AD299*AT299),)</f>
        <v>190.04</v>
      </c>
      <c r="AW299" s="233">
        <f>IF(AE299&gt;0,(AE299*AU299),)</f>
        <v>0</v>
      </c>
      <c r="AX299" s="547"/>
      <c r="AY299" s="536"/>
      <c r="AZ299" s="232">
        <f>IF(T299&gt;0,(T299*AX299),)</f>
        <v>0</v>
      </c>
      <c r="BA299" s="233">
        <f>IF(U299&gt;0,(U299*AY299),)</f>
        <v>0</v>
      </c>
      <c r="BB299" s="547"/>
      <c r="BC299" s="536"/>
      <c r="BD299" s="232">
        <f>IF(X299&gt;0,(X299*BB299),)</f>
        <v>0</v>
      </c>
      <c r="BE299" s="233">
        <f>IF(Y299&gt;0,(Y299*BC299),)</f>
        <v>0</v>
      </c>
      <c r="BF299" s="537"/>
      <c r="BG299" s="536"/>
      <c r="BH299" s="232">
        <f>IF(AB299&gt;0,(AB299*BF299),)</f>
        <v>0</v>
      </c>
      <c r="BI299" s="233">
        <f>IF(AC299&gt;0,(AC299*BG299),)</f>
        <v>0</v>
      </c>
      <c r="BJ299" s="232">
        <f>IF((AZ299+BD299+BH299)&gt;0,((AZ299+BD299+BH299)/AD299),)</f>
        <v>0</v>
      </c>
      <c r="BK299" s="233">
        <f>IF((BA299+BE299+BI299)&gt;0,((BA299+BE299+BI299)/AE299),)</f>
        <v>0</v>
      </c>
      <c r="BL299" s="232">
        <f>IF(AF299&gt;0,(AD299*BJ299),)</f>
        <v>0</v>
      </c>
      <c r="BM299" s="233">
        <f>IF(AG299&gt;0,(AE299*BK299),)</f>
        <v>0</v>
      </c>
      <c r="BN299" s="547">
        <v>183</v>
      </c>
      <c r="BO299" s="757">
        <v>197</v>
      </c>
      <c r="BP299" s="232">
        <f>IF(CT299&gt;0,BN299,)</f>
        <v>0</v>
      </c>
      <c r="BQ299" s="233">
        <f>IF(CU299&gt;0,BO299,)</f>
        <v>0</v>
      </c>
      <c r="BR299" s="547">
        <v>57</v>
      </c>
      <c r="BS299" s="757">
        <v>64</v>
      </c>
      <c r="BT299" s="232">
        <f>IF(CX299&gt;0,BR299,)</f>
        <v>0</v>
      </c>
      <c r="BU299" s="233">
        <f>IF(CY299&gt;0,BS299,)</f>
        <v>0</v>
      </c>
      <c r="BV299" s="547"/>
      <c r="BW299" s="529"/>
      <c r="BX299" s="232">
        <f>IF(DB299&gt;0,BV299,)</f>
        <v>0</v>
      </c>
      <c r="BY299" s="233">
        <f>IF(DC299&gt;0,BW299,)</f>
        <v>0</v>
      </c>
      <c r="BZ299" s="225">
        <f>BN299+BR299+BV299</f>
        <v>240</v>
      </c>
      <c r="CA299" s="233">
        <f>BO299+BS299+BW299</f>
        <v>261</v>
      </c>
      <c r="CB299" s="225">
        <f>IF(DF299&gt;0,BZ299,)</f>
        <v>0</v>
      </c>
      <c r="CC299" s="233">
        <f>IF(DG299&gt;0,CA299,)</f>
        <v>0</v>
      </c>
      <c r="CD299" s="506">
        <v>3.41</v>
      </c>
      <c r="CE299" s="752">
        <v>3.7410000000000001</v>
      </c>
      <c r="CF299" s="232">
        <f>IF(BN299&gt;0,(BN299*CD299),)</f>
        <v>624.03</v>
      </c>
      <c r="CG299" s="233">
        <f>IF(BO299&gt;0,(BO299*CE299),)</f>
        <v>736.97699999999998</v>
      </c>
      <c r="CH299" s="400">
        <v>3.92</v>
      </c>
      <c r="CI299" s="752">
        <v>4.8280000000000003</v>
      </c>
      <c r="CJ299" s="232">
        <f>IF(BR299&gt;0,(BR299*CH299),)</f>
        <v>223.44</v>
      </c>
      <c r="CK299" s="233">
        <f>IF(BS299&gt;0,(BS299*CI299),)</f>
        <v>308.99200000000002</v>
      </c>
      <c r="CL299" s="506"/>
      <c r="CM299" s="286"/>
      <c r="CN299" s="232">
        <f>IF(BV299&gt;0,(BV299*CL299),)</f>
        <v>0</v>
      </c>
      <c r="CO299" s="233">
        <f>IF(BW299&gt;0,(BW299*CM299),)</f>
        <v>0</v>
      </c>
      <c r="CP299" s="232">
        <f>IF(BZ299&gt;0,((CF299+CJ299+CN299)/BZ299),)</f>
        <v>3.5311250000000003</v>
      </c>
      <c r="CQ299" s="546">
        <f>IF(CA299&gt;0,((CG299+CK299+CO299)/CA299),)</f>
        <v>4.0075440613026823</v>
      </c>
      <c r="CR299" s="232">
        <f>IF(BZ299&gt;0,(BZ299*CP299),)</f>
        <v>847.47</v>
      </c>
      <c r="CS299" s="233">
        <f>IF(CA299&gt;0,(CA299*CQ299),)</f>
        <v>1045.9690000000001</v>
      </c>
      <c r="CT299" s="547"/>
      <c r="CU299" s="536"/>
      <c r="CV299" s="232">
        <f>IF(BP299&gt;0,(BP299*CT299),)</f>
        <v>0</v>
      </c>
      <c r="CW299" s="233">
        <f>IF(BQ299&gt;0,(BQ299*CU299),)</f>
        <v>0</v>
      </c>
      <c r="CX299" s="547"/>
      <c r="CY299" s="536"/>
      <c r="CZ299" s="232">
        <f>IF(BT299&gt;0,(BT299*CX299),)</f>
        <v>0</v>
      </c>
      <c r="DA299" s="233">
        <f>IF(BU299&gt;0,(BU299*CY299),)</f>
        <v>0</v>
      </c>
      <c r="DB299" s="537"/>
      <c r="DC299" s="536"/>
      <c r="DD299" s="232">
        <f>IF(BX299&gt;0,(BX299*DB299),)</f>
        <v>0</v>
      </c>
      <c r="DE299" s="233">
        <f>IF(BY299&gt;0,(BY299*DC299),)</f>
        <v>0</v>
      </c>
      <c r="DF299" s="232">
        <f>IF((CV299+CZ299+DD299)&gt;0,((CV299+CZ299+DD299)/BZ299),)</f>
        <v>0</v>
      </c>
      <c r="DG299" s="233">
        <f>IF((CW299+DA299+DE299)&gt;0,((CW299+DA299+DE299)/CA299),)</f>
        <v>0</v>
      </c>
      <c r="DH299" s="232">
        <f>IF(CB299&gt;0,(BZ299*DF299),)</f>
        <v>0</v>
      </c>
      <c r="DI299" s="233">
        <f>IF(CC299&gt;0,(CA299*DG299),)</f>
        <v>0</v>
      </c>
      <c r="DJ299" s="232">
        <f>AD299+BZ299</f>
        <v>297</v>
      </c>
      <c r="DK299" s="233">
        <f>AE299+CA299</f>
        <v>261</v>
      </c>
      <c r="DL299" s="232">
        <f>AF299+CB299</f>
        <v>0</v>
      </c>
      <c r="DM299" s="233">
        <f>AG299+CC299</f>
        <v>0</v>
      </c>
      <c r="DN299" s="545">
        <f>IF(DJ299&gt;0,((AD299*AT299)+(BZ299*CP299))/DJ299,)</f>
        <v>3.4932996632996631</v>
      </c>
      <c r="DO299" s="546">
        <f>IF(DK299&gt;0,((AE299*AU299)+(CA299*CQ299))/DK299,)</f>
        <v>4.0075440613026823</v>
      </c>
      <c r="DP299" s="232">
        <f>IF(DJ299&gt;0,(DJ299*DN299),)</f>
        <v>1037.51</v>
      </c>
      <c r="DQ299" s="233">
        <f>IF(DK299&gt;0,(DK299*DO299),)</f>
        <v>1045.9690000000001</v>
      </c>
      <c r="DR299" s="232">
        <f>IF(DL299&gt;0,((AF299*BJ299)+(CB299*DF299))/DL299,)</f>
        <v>0</v>
      </c>
      <c r="DS299" s="233">
        <f>IF(DM299&gt;0,((AG299*BK299)+(CC299*DG299))/DM299,)</f>
        <v>0</v>
      </c>
      <c r="DT299" s="232">
        <f>IF(DL299&gt;0,(DL299*DR299),)</f>
        <v>0</v>
      </c>
      <c r="DU299" s="233">
        <f>IF(DM299&gt;0,(DM299*DS299),)</f>
        <v>0</v>
      </c>
      <c r="DV299" s="547">
        <v>80</v>
      </c>
      <c r="DW299" s="738">
        <v>48</v>
      </c>
      <c r="DX299" s="232">
        <f>IF(FB299&gt;0,DV299,)</f>
        <v>0</v>
      </c>
      <c r="DY299" s="233">
        <f>IF(FC299&gt;0,DW299,)</f>
        <v>0</v>
      </c>
      <c r="DZ299" s="547">
        <v>140</v>
      </c>
      <c r="EA299" s="738">
        <v>52</v>
      </c>
      <c r="EB299" s="232">
        <f>IF(FF299&gt;0,DZ299,)</f>
        <v>0</v>
      </c>
      <c r="EC299" s="233">
        <f>IF(FG299&gt;0,EA299,)</f>
        <v>0</v>
      </c>
      <c r="ED299" s="547">
        <v>0</v>
      </c>
      <c r="EE299" s="529"/>
      <c r="EF299" s="232">
        <f>IF(FJ299&gt;0,ED299,)</f>
        <v>0</v>
      </c>
      <c r="EG299" s="233">
        <f>IF(FK299&gt;0,EE299,)</f>
        <v>0</v>
      </c>
      <c r="EH299" s="225">
        <f>DV299+DZ299+ED299</f>
        <v>220</v>
      </c>
      <c r="EI299" s="233">
        <f>DW299+EA299+EE299</f>
        <v>100</v>
      </c>
      <c r="EJ299" s="225">
        <f>IF(FN299&gt;0,EH299,)</f>
        <v>0</v>
      </c>
      <c r="EK299" s="233">
        <f>IF(FO299&gt;0,EI299,)</f>
        <v>0</v>
      </c>
      <c r="EL299" s="506">
        <v>2.36</v>
      </c>
      <c r="EM299" s="755">
        <v>4.7709999999999999</v>
      </c>
      <c r="EN299" s="232">
        <f>IF(DV299&gt;0,(DV299*EL299),)</f>
        <v>188.79999999999998</v>
      </c>
      <c r="EO299" s="233">
        <f>IF(DW299&gt;0,(DW299*EM299),)</f>
        <v>229.00799999999998</v>
      </c>
      <c r="EP299" s="506">
        <v>2.76</v>
      </c>
      <c r="EQ299" s="755">
        <v>7.1920000000000002</v>
      </c>
      <c r="ER299" s="232">
        <f>IF(DZ299&gt;0,(DZ299*EP299),)</f>
        <v>386.4</v>
      </c>
      <c r="ES299" s="233">
        <f>IF(EA299&gt;0,(EA299*EQ299),)</f>
        <v>373.98400000000004</v>
      </c>
      <c r="ET299" s="506"/>
      <c r="EU299" s="286"/>
      <c r="EV299" s="232">
        <f>IF(ED299&gt;0,(ED299*ET299),)</f>
        <v>0</v>
      </c>
      <c r="EW299" s="233">
        <f>IF(EE299&gt;0,(EE299*EU299),)</f>
        <v>0</v>
      </c>
      <c r="EX299" s="545">
        <f>IF(EH299&gt;0,((EN299+ER299+EV299)/EH299),)</f>
        <v>2.6145454545454543</v>
      </c>
      <c r="EY299" s="546">
        <f>IF(EI299&gt;0,((EO299+ES299+EW299)/EI299),)</f>
        <v>6.0299199999999997</v>
      </c>
      <c r="EZ299" s="232">
        <f>IF(EH299&gt;0,(EH299*EX299),)</f>
        <v>575.19999999999993</v>
      </c>
      <c r="FA299" s="233">
        <f>IF(EI299&gt;0,(EI299*EY299),)</f>
        <v>602.99199999999996</v>
      </c>
      <c r="FB299" s="547"/>
      <c r="FC299" s="536"/>
      <c r="FD299" s="232">
        <f>IF(DX299&gt;0,(DX299*FB299),)</f>
        <v>0</v>
      </c>
      <c r="FE299" s="233">
        <f>IF(DY299&gt;0,(DY299*FC299),)</f>
        <v>0</v>
      </c>
      <c r="FF299" s="547"/>
      <c r="FG299" s="536"/>
      <c r="FH299" s="232">
        <f>IF(EB299&gt;0,(EB299*FF299),)</f>
        <v>0</v>
      </c>
      <c r="FI299" s="233">
        <f>IF(EC299&gt;0,(EC299*FG299),)</f>
        <v>0</v>
      </c>
      <c r="FJ299" s="537"/>
      <c r="FK299" s="536"/>
      <c r="FL299" s="232">
        <f>IF(EF299&gt;0,(EF299*FJ299),)</f>
        <v>0</v>
      </c>
      <c r="FM299" s="233">
        <f>IF(EG299&gt;0,(EG299*FK299),)</f>
        <v>0</v>
      </c>
      <c r="FN299" s="232">
        <f>IF((FD299+FH299+FL299)&gt;0,((FD299+FH299+FL299)/EH299),)</f>
        <v>0</v>
      </c>
      <c r="FO299" s="233">
        <f>IF((FE299+FI299+FM299)&gt;0,((FE299+FI299+FM299)/EI299),)</f>
        <v>0</v>
      </c>
      <c r="FP299" s="232">
        <f>IF(EH299&gt;0,(EH299*FN299),)</f>
        <v>0</v>
      </c>
      <c r="FQ299" s="233">
        <f>IF(EI299&gt;0,(EI299*FO299),)</f>
        <v>0</v>
      </c>
      <c r="FR299" s="537"/>
      <c r="FS299" s="761">
        <v>177</v>
      </c>
      <c r="FT299" s="232">
        <f>IF(FZ299&gt;0,FR299,)</f>
        <v>0</v>
      </c>
      <c r="FU299" s="233">
        <f>IF(GA299&gt;0,FS299,)</f>
        <v>0</v>
      </c>
      <c r="FV299" s="537"/>
      <c r="FW299" s="762">
        <v>4.556</v>
      </c>
      <c r="FX299" s="232">
        <f>IF(FR299&gt;0,(FR299*FV299),)</f>
        <v>0</v>
      </c>
      <c r="FY299" s="233">
        <f>IF(FS299&gt;0,(FS299*FW299),)</f>
        <v>806.41200000000003</v>
      </c>
      <c r="FZ299" s="537"/>
      <c r="GA299" s="536"/>
      <c r="GB299" s="232">
        <f>IF(FZ299&gt;0,(FR299*FZ299),)</f>
        <v>0</v>
      </c>
      <c r="GC299" s="233">
        <f>IF(GA299&gt;0,(FS299*GA299),)</f>
        <v>0</v>
      </c>
      <c r="GD299" s="249">
        <f>(R299+BN299+DV299)</f>
        <v>306</v>
      </c>
      <c r="GE299" s="233">
        <f>(S299+BO299+DW299)</f>
        <v>245</v>
      </c>
      <c r="GF299" s="232">
        <f>(T299+BP299+DX299)</f>
        <v>0</v>
      </c>
      <c r="GG299" s="233">
        <f>(U299+BQ299+DY299)</f>
        <v>0</v>
      </c>
      <c r="GH299" s="232">
        <f>IF(GD299&gt;0,(AJ299+CF299+EN299),"")</f>
        <v>953.86999999999989</v>
      </c>
      <c r="GI299" s="233">
        <f>IF(GE299&gt;0,(AK299+CG299+EO299),"")</f>
        <v>965.9849999999999</v>
      </c>
      <c r="GJ299" s="232" t="str">
        <f>IF(GF299&gt;0,(AZ299+CV299+FD299),"")</f>
        <v/>
      </c>
      <c r="GK299" s="233" t="str">
        <f>IF(GG299&gt;0,(BA299+CW299+FE299),"")</f>
        <v/>
      </c>
      <c r="GL299" s="249">
        <f>(V299+BR299+DZ299)</f>
        <v>211</v>
      </c>
      <c r="GM299" s="233">
        <f>(W299+BS299+EA299)</f>
        <v>116</v>
      </c>
      <c r="GN299" s="232">
        <f>(X299+BT299+EB299)</f>
        <v>0</v>
      </c>
      <c r="GO299" s="233">
        <f>(Y299+BU299+EC299)</f>
        <v>0</v>
      </c>
      <c r="GP299" s="232">
        <f>IF(GL299&gt;0,AN299+CJ299+ER299,)</f>
        <v>658.83999999999992</v>
      </c>
      <c r="GQ299" s="233">
        <f>IF(GM299&gt;0,AO299+CK299+ES299,)</f>
        <v>682.97600000000011</v>
      </c>
      <c r="GR299" s="232">
        <f>IF(GN299&gt;0,BD299+CZ299+FH299,)</f>
        <v>0</v>
      </c>
      <c r="GS299" s="233">
        <f>IF(GO299&gt;0,BE299+DA299+FI299,)</f>
        <v>0</v>
      </c>
      <c r="GT299" s="249">
        <f>+GL299+GD299</f>
        <v>517</v>
      </c>
      <c r="GU299" s="233">
        <f>+GM299+GE299</f>
        <v>361</v>
      </c>
      <c r="GV299" s="232">
        <f>+GN299+GF299</f>
        <v>0</v>
      </c>
      <c r="GW299" s="233">
        <f>+GO299+GG299</f>
        <v>0</v>
      </c>
      <c r="GX299" s="232">
        <f>IF(GT299&gt;0,(GH299+GP299),"")</f>
        <v>1612.7099999999998</v>
      </c>
      <c r="GY299" s="233">
        <f>IF(GU299&gt;0,(GI299+GQ299),"")</f>
        <v>1648.961</v>
      </c>
      <c r="GZ299" s="232" t="str">
        <f>IF(GV299&gt;0,(GJ299+GR299),"")</f>
        <v/>
      </c>
      <c r="HA299" s="233" t="str">
        <f>IF(GW299&gt;0,(GK299+GS299),"")</f>
        <v/>
      </c>
      <c r="HB299" s="249">
        <f>(Z299+BV299+ED299)</f>
        <v>0</v>
      </c>
      <c r="HC299" s="233">
        <f>(AA299+BW299+EE299)</f>
        <v>0</v>
      </c>
      <c r="HD299" s="232">
        <f>(AB299+BX299+EF299)</f>
        <v>0</v>
      </c>
      <c r="HE299" s="233">
        <f>(AC299+BY299+EG299)</f>
        <v>0</v>
      </c>
      <c r="HF299" s="232" t="str">
        <f>IF(HB299&gt;0,(AR299+CN299+EV299),"")</f>
        <v/>
      </c>
      <c r="HG299" s="233" t="str">
        <f>IF(HC299&gt;0,(AS299+CO299+EW299),"")</f>
        <v/>
      </c>
      <c r="HH299" s="232" t="str">
        <f>IF(HD299&gt;0,(BH299+DD299+FL299),"")</f>
        <v/>
      </c>
      <c r="HI299" s="233" t="str">
        <f>IF(HE299&gt;0,(BI299+DE299+FM299),"")</f>
        <v/>
      </c>
      <c r="HJ299" s="249">
        <f>IF((DJ299+EH299+FR299)&gt;0,(DP299+EZ299+FX299),"")</f>
        <v>1612.71</v>
      </c>
      <c r="HK299" s="233">
        <f>IF((DK299+EI299+FS299)&gt;0,(DQ299+FA299+FY299),"")</f>
        <v>2455.373</v>
      </c>
      <c r="HL299" s="232" t="str">
        <f>IF((DL299+EJ299+FT299)&gt;0,(DT299+FP299+GB299),"")</f>
        <v/>
      </c>
      <c r="HM299" s="232" t="str">
        <f>IF((DM299+EK299+FU299)&gt;0,(DU299+FQ299+GC299),"")</f>
        <v/>
      </c>
    </row>
    <row r="300" spans="1:221" ht="15">
      <c r="A300" s="451" t="s">
        <v>46</v>
      </c>
      <c r="B300" s="460" t="s">
        <v>936</v>
      </c>
      <c r="C300" s="463" t="s">
        <v>940</v>
      </c>
      <c r="D300" s="451">
        <v>220057</v>
      </c>
      <c r="E300" s="464">
        <v>9</v>
      </c>
      <c r="F300" s="332">
        <v>205</v>
      </c>
      <c r="G300" s="745">
        <v>258</v>
      </c>
      <c r="H300" s="254"/>
      <c r="I300" s="255"/>
      <c r="J300" s="232">
        <f t="shared" si="1601"/>
        <v>205</v>
      </c>
      <c r="K300" s="233">
        <f t="shared" si="1453"/>
        <v>258</v>
      </c>
      <c r="L300" s="333"/>
      <c r="M300" s="253"/>
      <c r="N300" s="232">
        <f t="shared" si="1454"/>
        <v>205</v>
      </c>
      <c r="O300" s="233">
        <f t="shared" si="1602"/>
        <v>258</v>
      </c>
      <c r="P300" s="232">
        <f t="shared" si="1455"/>
        <v>0</v>
      </c>
      <c r="Q300" s="233">
        <f t="shared" si="1456"/>
        <v>0</v>
      </c>
      <c r="R300" s="459">
        <v>15</v>
      </c>
      <c r="S300" s="738">
        <v>3</v>
      </c>
      <c r="T300" s="232">
        <f t="shared" si="1457"/>
        <v>0</v>
      </c>
      <c r="U300" s="233">
        <f t="shared" si="1458"/>
        <v>0</v>
      </c>
      <c r="V300" s="747">
        <v>7</v>
      </c>
      <c r="W300" s="738">
        <v>1</v>
      </c>
      <c r="X300" s="232">
        <f t="shared" si="1459"/>
        <v>0</v>
      </c>
      <c r="Y300" s="233">
        <f t="shared" si="1460"/>
        <v>0</v>
      </c>
      <c r="Z300" s="257">
        <v>0</v>
      </c>
      <c r="AA300" s="256"/>
      <c r="AB300" s="232">
        <f t="shared" si="1461"/>
        <v>0</v>
      </c>
      <c r="AC300" s="233">
        <f t="shared" si="1462"/>
        <v>0</v>
      </c>
      <c r="AD300" s="225">
        <f t="shared" si="1463"/>
        <v>22</v>
      </c>
      <c r="AE300" s="233">
        <f t="shared" si="1464"/>
        <v>4</v>
      </c>
      <c r="AF300" s="225">
        <f t="shared" si="1465"/>
        <v>0</v>
      </c>
      <c r="AG300" s="233">
        <f t="shared" si="1466"/>
        <v>0</v>
      </c>
      <c r="AH300" s="400">
        <v>3.73</v>
      </c>
      <c r="AI300" s="752">
        <v>2.6669999999999998</v>
      </c>
      <c r="AJ300" s="232">
        <f t="shared" si="1467"/>
        <v>55.95</v>
      </c>
      <c r="AK300" s="233">
        <f t="shared" si="1468"/>
        <v>8.0009999999999994</v>
      </c>
      <c r="AL300" s="336">
        <v>4.67</v>
      </c>
      <c r="AM300" s="752">
        <v>2.6669999999999998</v>
      </c>
      <c r="AN300" s="232">
        <f t="shared" si="1469"/>
        <v>32.69</v>
      </c>
      <c r="AO300" s="233">
        <f t="shared" si="1470"/>
        <v>2.6669999999999998</v>
      </c>
      <c r="AP300" s="336"/>
      <c r="AQ300" s="286"/>
      <c r="AR300" s="232">
        <f t="shared" si="1471"/>
        <v>0</v>
      </c>
      <c r="AS300" s="233">
        <f t="shared" si="1472"/>
        <v>0</v>
      </c>
      <c r="AT300" s="545">
        <f t="shared" si="1473"/>
        <v>4.0290909090909093</v>
      </c>
      <c r="AU300" s="546">
        <f t="shared" si="1474"/>
        <v>2.6669999999999998</v>
      </c>
      <c r="AV300" s="232">
        <f t="shared" si="1475"/>
        <v>88.64</v>
      </c>
      <c r="AW300" s="233">
        <f t="shared" si="1476"/>
        <v>10.667999999999999</v>
      </c>
      <c r="AX300" s="257"/>
      <c r="AY300" s="253"/>
      <c r="AZ300" s="232">
        <f t="shared" si="1477"/>
        <v>0</v>
      </c>
      <c r="BA300" s="233">
        <f t="shared" si="1478"/>
        <v>0</v>
      </c>
      <c r="BB300" s="257"/>
      <c r="BC300" s="253"/>
      <c r="BD300" s="232">
        <f t="shared" si="1479"/>
        <v>0</v>
      </c>
      <c r="BE300" s="233">
        <f t="shared" si="1480"/>
        <v>0</v>
      </c>
      <c r="BF300" s="254"/>
      <c r="BG300" s="253"/>
      <c r="BH300" s="232">
        <f t="shared" si="1481"/>
        <v>0</v>
      </c>
      <c r="BI300" s="233">
        <f t="shared" si="1482"/>
        <v>0</v>
      </c>
      <c r="BJ300" s="232">
        <f t="shared" si="1483"/>
        <v>0</v>
      </c>
      <c r="BK300" s="233">
        <f t="shared" si="1484"/>
        <v>0</v>
      </c>
      <c r="BL300" s="232">
        <f t="shared" si="1485"/>
        <v>0</v>
      </c>
      <c r="BM300" s="233">
        <f t="shared" si="1486"/>
        <v>0</v>
      </c>
      <c r="BN300" s="257">
        <v>84</v>
      </c>
      <c r="BO300" s="757">
        <v>89</v>
      </c>
      <c r="BP300" s="232">
        <f t="shared" si="1487"/>
        <v>0</v>
      </c>
      <c r="BQ300" s="233">
        <f t="shared" si="1488"/>
        <v>0</v>
      </c>
      <c r="BR300" s="257">
        <v>19</v>
      </c>
      <c r="BS300" s="759">
        <v>29</v>
      </c>
      <c r="BT300" s="232">
        <f t="shared" si="1489"/>
        <v>0</v>
      </c>
      <c r="BU300" s="233">
        <f t="shared" si="1490"/>
        <v>0</v>
      </c>
      <c r="BV300" s="257"/>
      <c r="BW300" s="256"/>
      <c r="BX300" s="232">
        <f t="shared" si="1491"/>
        <v>0</v>
      </c>
      <c r="BY300" s="233">
        <f t="shared" si="1492"/>
        <v>0</v>
      </c>
      <c r="BZ300" s="225">
        <f t="shared" si="1493"/>
        <v>103</v>
      </c>
      <c r="CA300" s="233">
        <f t="shared" si="1494"/>
        <v>118</v>
      </c>
      <c r="CB300" s="225">
        <f t="shared" si="1495"/>
        <v>0</v>
      </c>
      <c r="CC300" s="233">
        <f t="shared" si="1496"/>
        <v>0</v>
      </c>
      <c r="CD300" s="336">
        <v>3.82</v>
      </c>
      <c r="CE300" s="752">
        <v>3.903</v>
      </c>
      <c r="CF300" s="232">
        <f t="shared" si="1497"/>
        <v>320.88</v>
      </c>
      <c r="CG300" s="233">
        <f t="shared" si="1498"/>
        <v>347.36700000000002</v>
      </c>
      <c r="CH300" s="400">
        <v>3.95</v>
      </c>
      <c r="CI300" s="752">
        <v>5.0229999999999997</v>
      </c>
      <c r="CJ300" s="232">
        <f t="shared" si="1499"/>
        <v>75.05</v>
      </c>
      <c r="CK300" s="233">
        <f t="shared" si="1500"/>
        <v>145.667</v>
      </c>
      <c r="CL300" s="336"/>
      <c r="CM300" s="286"/>
      <c r="CN300" s="232">
        <f t="shared" si="1501"/>
        <v>0</v>
      </c>
      <c r="CO300" s="233">
        <f t="shared" si="1502"/>
        <v>0</v>
      </c>
      <c r="CP300" s="232">
        <f t="shared" si="1503"/>
        <v>3.8439805825242721</v>
      </c>
      <c r="CQ300" s="546">
        <f t="shared" si="1504"/>
        <v>4.1782542372881357</v>
      </c>
      <c r="CR300" s="232">
        <f t="shared" si="1505"/>
        <v>395.93</v>
      </c>
      <c r="CS300" s="233">
        <f t="shared" si="1506"/>
        <v>493.03399999999999</v>
      </c>
      <c r="CT300" s="257"/>
      <c r="CU300" s="253"/>
      <c r="CV300" s="232">
        <f t="shared" si="1507"/>
        <v>0</v>
      </c>
      <c r="CW300" s="233">
        <f t="shared" si="1508"/>
        <v>0</v>
      </c>
      <c r="CX300" s="257"/>
      <c r="CY300" s="253"/>
      <c r="CZ300" s="232">
        <f t="shared" si="1509"/>
        <v>0</v>
      </c>
      <c r="DA300" s="233">
        <f t="shared" si="1510"/>
        <v>0</v>
      </c>
      <c r="DB300" s="254"/>
      <c r="DC300" s="253"/>
      <c r="DD300" s="232">
        <f t="shared" si="1511"/>
        <v>0</v>
      </c>
      <c r="DE300" s="233">
        <f t="shared" si="1512"/>
        <v>0</v>
      </c>
      <c r="DF300" s="232">
        <f t="shared" si="1513"/>
        <v>0</v>
      </c>
      <c r="DG300" s="233">
        <f t="shared" si="1514"/>
        <v>0</v>
      </c>
      <c r="DH300" s="232">
        <f t="shared" si="1515"/>
        <v>0</v>
      </c>
      <c r="DI300" s="233">
        <f t="shared" si="1516"/>
        <v>0</v>
      </c>
      <c r="DJ300" s="232">
        <f t="shared" si="1517"/>
        <v>125</v>
      </c>
      <c r="DK300" s="233">
        <f t="shared" si="1518"/>
        <v>122</v>
      </c>
      <c r="DL300" s="232">
        <f t="shared" si="1519"/>
        <v>0</v>
      </c>
      <c r="DM300" s="233">
        <f t="shared" si="1520"/>
        <v>0</v>
      </c>
      <c r="DN300" s="545">
        <f t="shared" si="1521"/>
        <v>3.87656</v>
      </c>
      <c r="DO300" s="546">
        <f t="shared" si="1522"/>
        <v>4.1287049180327866</v>
      </c>
      <c r="DP300" s="232">
        <f t="shared" si="1523"/>
        <v>484.57</v>
      </c>
      <c r="DQ300" s="233">
        <f t="shared" si="1524"/>
        <v>503.70199999999994</v>
      </c>
      <c r="DR300" s="232">
        <f t="shared" si="1525"/>
        <v>0</v>
      </c>
      <c r="DS300" s="233">
        <f t="shared" si="1526"/>
        <v>0</v>
      </c>
      <c r="DT300" s="232">
        <f t="shared" si="1527"/>
        <v>0</v>
      </c>
      <c r="DU300" s="233">
        <f t="shared" si="1528"/>
        <v>0</v>
      </c>
      <c r="DV300" s="257">
        <v>29</v>
      </c>
      <c r="DW300" s="738">
        <v>25</v>
      </c>
      <c r="DX300" s="232">
        <f t="shared" si="1529"/>
        <v>0</v>
      </c>
      <c r="DY300" s="233">
        <f t="shared" si="1530"/>
        <v>0</v>
      </c>
      <c r="DZ300" s="257">
        <v>51</v>
      </c>
      <c r="EA300" s="738">
        <v>17</v>
      </c>
      <c r="EB300" s="232">
        <f t="shared" si="1531"/>
        <v>0</v>
      </c>
      <c r="EC300" s="233">
        <f t="shared" si="1532"/>
        <v>0</v>
      </c>
      <c r="ED300" s="257">
        <v>0</v>
      </c>
      <c r="EE300" s="256"/>
      <c r="EF300" s="232">
        <f t="shared" si="1533"/>
        <v>0</v>
      </c>
      <c r="EG300" s="233">
        <f t="shared" si="1534"/>
        <v>0</v>
      </c>
      <c r="EH300" s="225">
        <f t="shared" si="1535"/>
        <v>80</v>
      </c>
      <c r="EI300" s="233">
        <f t="shared" si="1536"/>
        <v>42</v>
      </c>
      <c r="EJ300" s="225">
        <f t="shared" si="1537"/>
        <v>0</v>
      </c>
      <c r="EK300" s="233">
        <f t="shared" si="1538"/>
        <v>0</v>
      </c>
      <c r="EL300" s="336">
        <v>2.31</v>
      </c>
      <c r="EM300" s="755">
        <v>6.0529999999999999</v>
      </c>
      <c r="EN300" s="232">
        <f t="shared" si="1539"/>
        <v>66.989999999999995</v>
      </c>
      <c r="EO300" s="233">
        <f t="shared" si="1540"/>
        <v>151.32499999999999</v>
      </c>
      <c r="EP300" s="336">
        <v>2.21</v>
      </c>
      <c r="EQ300" s="752">
        <v>8.4</v>
      </c>
      <c r="ER300" s="232">
        <f t="shared" si="1541"/>
        <v>112.71</v>
      </c>
      <c r="ES300" s="233">
        <f t="shared" si="1542"/>
        <v>142.80000000000001</v>
      </c>
      <c r="ET300" s="336"/>
      <c r="EU300" s="286"/>
      <c r="EV300" s="232">
        <f t="shared" si="1543"/>
        <v>0</v>
      </c>
      <c r="EW300" s="233">
        <f t="shared" si="1544"/>
        <v>0</v>
      </c>
      <c r="EX300" s="545">
        <f t="shared" si="1545"/>
        <v>2.2462499999999999</v>
      </c>
      <c r="EY300" s="546">
        <f t="shared" si="1546"/>
        <v>7.0029761904761907</v>
      </c>
      <c r="EZ300" s="232">
        <f t="shared" si="1547"/>
        <v>179.7</v>
      </c>
      <c r="FA300" s="233">
        <f t="shared" si="1548"/>
        <v>294.125</v>
      </c>
      <c r="FB300" s="257"/>
      <c r="FC300" s="253"/>
      <c r="FD300" s="232">
        <f t="shared" si="1549"/>
        <v>0</v>
      </c>
      <c r="FE300" s="233">
        <f t="shared" si="1550"/>
        <v>0</v>
      </c>
      <c r="FF300" s="257"/>
      <c r="FG300" s="253"/>
      <c r="FH300" s="232">
        <f t="shared" si="1551"/>
        <v>0</v>
      </c>
      <c r="FI300" s="233">
        <f t="shared" si="1552"/>
        <v>0</v>
      </c>
      <c r="FJ300" s="254"/>
      <c r="FK300" s="253"/>
      <c r="FL300" s="232">
        <f t="shared" si="1553"/>
        <v>0</v>
      </c>
      <c r="FM300" s="233">
        <f t="shared" si="1554"/>
        <v>0</v>
      </c>
      <c r="FN300" s="232">
        <f t="shared" si="1555"/>
        <v>0</v>
      </c>
      <c r="FO300" s="233">
        <f t="shared" si="1556"/>
        <v>0</v>
      </c>
      <c r="FP300" s="232">
        <f t="shared" si="1557"/>
        <v>0</v>
      </c>
      <c r="FQ300" s="233">
        <f t="shared" si="1558"/>
        <v>0</v>
      </c>
      <c r="FR300" s="254"/>
      <c r="FS300" s="761">
        <v>94</v>
      </c>
      <c r="FT300" s="232">
        <f t="shared" si="1559"/>
        <v>0</v>
      </c>
      <c r="FU300" s="233">
        <f t="shared" si="1560"/>
        <v>0</v>
      </c>
      <c r="FV300" s="254"/>
      <c r="FW300" s="762">
        <v>3.6150000000000002</v>
      </c>
      <c r="FX300" s="232">
        <f t="shared" si="1561"/>
        <v>0</v>
      </c>
      <c r="FY300" s="233">
        <f t="shared" si="1562"/>
        <v>339.81</v>
      </c>
      <c r="FZ300" s="254"/>
      <c r="GA300" s="253"/>
      <c r="GB300" s="232">
        <f t="shared" si="1563"/>
        <v>0</v>
      </c>
      <c r="GC300" s="233">
        <f t="shared" si="1564"/>
        <v>0</v>
      </c>
      <c r="GD300" s="249">
        <f t="shared" si="1565"/>
        <v>128</v>
      </c>
      <c r="GE300" s="233">
        <f t="shared" si="1566"/>
        <v>117</v>
      </c>
      <c r="GF300" s="232">
        <f t="shared" si="1567"/>
        <v>0</v>
      </c>
      <c r="GG300" s="233">
        <f t="shared" si="1568"/>
        <v>0</v>
      </c>
      <c r="GH300" s="232">
        <f t="shared" si="1569"/>
        <v>443.82</v>
      </c>
      <c r="GI300" s="233">
        <f t="shared" si="1570"/>
        <v>506.69299999999998</v>
      </c>
      <c r="GJ300" s="232" t="str">
        <f t="shared" si="1571"/>
        <v/>
      </c>
      <c r="GK300" s="233" t="str">
        <f t="shared" si="1572"/>
        <v/>
      </c>
      <c r="GL300" s="249">
        <f t="shared" si="1573"/>
        <v>77</v>
      </c>
      <c r="GM300" s="233">
        <f t="shared" si="1574"/>
        <v>47</v>
      </c>
      <c r="GN300" s="232">
        <f t="shared" si="1575"/>
        <v>0</v>
      </c>
      <c r="GO300" s="233">
        <f t="shared" si="1576"/>
        <v>0</v>
      </c>
      <c r="GP300" s="232">
        <f t="shared" si="1577"/>
        <v>220.45</v>
      </c>
      <c r="GQ300" s="233">
        <f t="shared" si="1578"/>
        <v>291.13400000000001</v>
      </c>
      <c r="GR300" s="232">
        <f t="shared" si="1579"/>
        <v>0</v>
      </c>
      <c r="GS300" s="233">
        <f t="shared" si="1580"/>
        <v>0</v>
      </c>
      <c r="GT300" s="249">
        <f t="shared" si="1581"/>
        <v>205</v>
      </c>
      <c r="GU300" s="233">
        <f t="shared" si="1582"/>
        <v>164</v>
      </c>
      <c r="GV300" s="232">
        <f t="shared" si="1583"/>
        <v>0</v>
      </c>
      <c r="GW300" s="233">
        <f t="shared" si="1584"/>
        <v>0</v>
      </c>
      <c r="GX300" s="232">
        <f t="shared" si="1585"/>
        <v>664.27</v>
      </c>
      <c r="GY300" s="233">
        <f t="shared" si="1586"/>
        <v>797.827</v>
      </c>
      <c r="GZ300" s="232" t="str">
        <f t="shared" si="1587"/>
        <v/>
      </c>
      <c r="HA300" s="233" t="str">
        <f t="shared" si="1588"/>
        <v/>
      </c>
      <c r="HB300" s="249">
        <f t="shared" si="1589"/>
        <v>0</v>
      </c>
      <c r="HC300" s="233">
        <f t="shared" si="1590"/>
        <v>0</v>
      </c>
      <c r="HD300" s="232">
        <f t="shared" si="1591"/>
        <v>0</v>
      </c>
      <c r="HE300" s="233">
        <f t="shared" si="1592"/>
        <v>0</v>
      </c>
      <c r="HF300" s="232" t="str">
        <f t="shared" si="1593"/>
        <v/>
      </c>
      <c r="HG300" s="233" t="str">
        <f t="shared" si="1594"/>
        <v/>
      </c>
      <c r="HH300" s="232" t="str">
        <f t="shared" si="1595"/>
        <v/>
      </c>
      <c r="HI300" s="233" t="str">
        <f t="shared" si="1596"/>
        <v/>
      </c>
      <c r="HJ300" s="249">
        <f t="shared" si="1597"/>
        <v>664.27</v>
      </c>
      <c r="HK300" s="233">
        <f t="shared" si="1598"/>
        <v>1137.6369999999999</v>
      </c>
      <c r="HL300" s="232" t="str">
        <f t="shared" si="1599"/>
        <v/>
      </c>
      <c r="HM300" s="232" t="str">
        <f t="shared" si="1600"/>
        <v/>
      </c>
    </row>
    <row r="301" spans="1:221" ht="15">
      <c r="A301" s="451" t="s">
        <v>46</v>
      </c>
      <c r="B301" s="456" t="s">
        <v>929</v>
      </c>
      <c r="C301" s="457"/>
      <c r="D301" s="451">
        <v>220400</v>
      </c>
      <c r="E301" s="458">
        <v>9</v>
      </c>
      <c r="F301" s="332">
        <v>474</v>
      </c>
      <c r="G301" s="745">
        <v>576</v>
      </c>
      <c r="H301" s="254"/>
      <c r="I301" s="255"/>
      <c r="J301" s="232">
        <f t="shared" si="1601"/>
        <v>474</v>
      </c>
      <c r="K301" s="233">
        <f t="shared" si="1453"/>
        <v>576</v>
      </c>
      <c r="L301" s="333"/>
      <c r="M301" s="253"/>
      <c r="N301" s="232">
        <f t="shared" si="1454"/>
        <v>474</v>
      </c>
      <c r="O301" s="233">
        <f t="shared" si="1602"/>
        <v>576</v>
      </c>
      <c r="P301" s="232">
        <f t="shared" si="1455"/>
        <v>0</v>
      </c>
      <c r="Q301" s="233">
        <f t="shared" si="1456"/>
        <v>0</v>
      </c>
      <c r="R301" s="459">
        <v>9</v>
      </c>
      <c r="S301" s="738">
        <v>9</v>
      </c>
      <c r="T301" s="232">
        <f t="shared" si="1457"/>
        <v>0</v>
      </c>
      <c r="U301" s="233">
        <f t="shared" si="1458"/>
        <v>0</v>
      </c>
      <c r="V301" s="747">
        <v>10</v>
      </c>
      <c r="W301" s="738">
        <v>3</v>
      </c>
      <c r="X301" s="232">
        <f t="shared" si="1459"/>
        <v>0</v>
      </c>
      <c r="Y301" s="233">
        <f t="shared" si="1460"/>
        <v>0</v>
      </c>
      <c r="Z301" s="257">
        <v>0</v>
      </c>
      <c r="AA301" s="256"/>
      <c r="AB301" s="232">
        <f t="shared" si="1461"/>
        <v>0</v>
      </c>
      <c r="AC301" s="233">
        <f t="shared" si="1462"/>
        <v>0</v>
      </c>
      <c r="AD301" s="225">
        <f t="shared" si="1463"/>
        <v>19</v>
      </c>
      <c r="AE301" s="233">
        <f t="shared" si="1464"/>
        <v>12</v>
      </c>
      <c r="AF301" s="225">
        <f t="shared" si="1465"/>
        <v>0</v>
      </c>
      <c r="AG301" s="233">
        <f t="shared" si="1466"/>
        <v>0</v>
      </c>
      <c r="AH301" s="400">
        <v>3.22</v>
      </c>
      <c r="AI301" s="752">
        <v>2.8519999999999999</v>
      </c>
      <c r="AJ301" s="232">
        <f t="shared" si="1467"/>
        <v>28.98</v>
      </c>
      <c r="AK301" s="233">
        <f t="shared" si="1468"/>
        <v>25.667999999999999</v>
      </c>
      <c r="AL301" s="336">
        <v>3.2</v>
      </c>
      <c r="AM301" s="752">
        <v>2.3330000000000002</v>
      </c>
      <c r="AN301" s="232">
        <f t="shared" si="1469"/>
        <v>32</v>
      </c>
      <c r="AO301" s="233">
        <f t="shared" si="1470"/>
        <v>6.9990000000000006</v>
      </c>
      <c r="AP301" s="336"/>
      <c r="AQ301" s="286"/>
      <c r="AR301" s="232">
        <f t="shared" si="1471"/>
        <v>0</v>
      </c>
      <c r="AS301" s="233">
        <f t="shared" si="1472"/>
        <v>0</v>
      </c>
      <c r="AT301" s="545">
        <f t="shared" si="1473"/>
        <v>3.2094736842105265</v>
      </c>
      <c r="AU301" s="546">
        <f t="shared" si="1474"/>
        <v>2.7222500000000003</v>
      </c>
      <c r="AV301" s="232">
        <f t="shared" si="1475"/>
        <v>60.980000000000004</v>
      </c>
      <c r="AW301" s="233">
        <f t="shared" si="1476"/>
        <v>32.667000000000002</v>
      </c>
      <c r="AX301" s="257"/>
      <c r="AY301" s="253"/>
      <c r="AZ301" s="232">
        <f t="shared" si="1477"/>
        <v>0</v>
      </c>
      <c r="BA301" s="233">
        <f t="shared" si="1478"/>
        <v>0</v>
      </c>
      <c r="BB301" s="257"/>
      <c r="BC301" s="253"/>
      <c r="BD301" s="232">
        <f t="shared" si="1479"/>
        <v>0</v>
      </c>
      <c r="BE301" s="233">
        <f t="shared" si="1480"/>
        <v>0</v>
      </c>
      <c r="BF301" s="254"/>
      <c r="BG301" s="253"/>
      <c r="BH301" s="232">
        <f t="shared" si="1481"/>
        <v>0</v>
      </c>
      <c r="BI301" s="233">
        <f t="shared" si="1482"/>
        <v>0</v>
      </c>
      <c r="BJ301" s="232">
        <f t="shared" si="1483"/>
        <v>0</v>
      </c>
      <c r="BK301" s="233">
        <f t="shared" si="1484"/>
        <v>0</v>
      </c>
      <c r="BL301" s="232">
        <f t="shared" si="1485"/>
        <v>0</v>
      </c>
      <c r="BM301" s="233">
        <f t="shared" si="1486"/>
        <v>0</v>
      </c>
      <c r="BN301" s="257">
        <v>200</v>
      </c>
      <c r="BO301" s="757">
        <v>203</v>
      </c>
      <c r="BP301" s="232">
        <f t="shared" si="1487"/>
        <v>0</v>
      </c>
      <c r="BQ301" s="233">
        <f t="shared" si="1488"/>
        <v>0</v>
      </c>
      <c r="BR301" s="257">
        <v>41</v>
      </c>
      <c r="BS301" s="757">
        <v>64</v>
      </c>
      <c r="BT301" s="232">
        <f t="shared" si="1489"/>
        <v>0</v>
      </c>
      <c r="BU301" s="233">
        <f t="shared" si="1490"/>
        <v>0</v>
      </c>
      <c r="BV301" s="257"/>
      <c r="BW301" s="256"/>
      <c r="BX301" s="232">
        <f t="shared" si="1491"/>
        <v>0</v>
      </c>
      <c r="BY301" s="233">
        <f t="shared" si="1492"/>
        <v>0</v>
      </c>
      <c r="BZ301" s="225">
        <f t="shared" si="1493"/>
        <v>241</v>
      </c>
      <c r="CA301" s="233">
        <f t="shared" si="1494"/>
        <v>267</v>
      </c>
      <c r="CB301" s="225">
        <f t="shared" si="1495"/>
        <v>0</v>
      </c>
      <c r="CC301" s="233">
        <f t="shared" si="1496"/>
        <v>0</v>
      </c>
      <c r="CD301" s="336">
        <v>3.55</v>
      </c>
      <c r="CE301" s="755">
        <v>4.24</v>
      </c>
      <c r="CF301" s="232">
        <f t="shared" si="1497"/>
        <v>710</v>
      </c>
      <c r="CG301" s="233">
        <f t="shared" si="1498"/>
        <v>860.72</v>
      </c>
      <c r="CH301" s="400">
        <v>3.83</v>
      </c>
      <c r="CI301" s="753">
        <v>4.5990000000000002</v>
      </c>
      <c r="CJ301" s="232">
        <f t="shared" si="1499"/>
        <v>157.03</v>
      </c>
      <c r="CK301" s="233">
        <f t="shared" si="1500"/>
        <v>294.33600000000001</v>
      </c>
      <c r="CL301" s="336"/>
      <c r="CM301" s="286"/>
      <c r="CN301" s="232">
        <f t="shared" si="1501"/>
        <v>0</v>
      </c>
      <c r="CO301" s="233">
        <f t="shared" si="1502"/>
        <v>0</v>
      </c>
      <c r="CP301" s="232">
        <f t="shared" si="1503"/>
        <v>3.5976348547717842</v>
      </c>
      <c r="CQ301" s="546">
        <f t="shared" si="1504"/>
        <v>4.3260524344569289</v>
      </c>
      <c r="CR301" s="232">
        <f t="shared" si="1505"/>
        <v>867.03</v>
      </c>
      <c r="CS301" s="233">
        <f t="shared" si="1506"/>
        <v>1155.056</v>
      </c>
      <c r="CT301" s="257"/>
      <c r="CU301" s="253"/>
      <c r="CV301" s="232">
        <f t="shared" si="1507"/>
        <v>0</v>
      </c>
      <c r="CW301" s="233">
        <f t="shared" si="1508"/>
        <v>0</v>
      </c>
      <c r="CX301" s="257"/>
      <c r="CY301" s="253"/>
      <c r="CZ301" s="232">
        <f t="shared" si="1509"/>
        <v>0</v>
      </c>
      <c r="DA301" s="233">
        <f t="shared" si="1510"/>
        <v>0</v>
      </c>
      <c r="DB301" s="254"/>
      <c r="DC301" s="253"/>
      <c r="DD301" s="232">
        <f t="shared" si="1511"/>
        <v>0</v>
      </c>
      <c r="DE301" s="233">
        <f t="shared" si="1512"/>
        <v>0</v>
      </c>
      <c r="DF301" s="232">
        <f t="shared" si="1513"/>
        <v>0</v>
      </c>
      <c r="DG301" s="233">
        <f t="shared" si="1514"/>
        <v>0</v>
      </c>
      <c r="DH301" s="232">
        <f t="shared" si="1515"/>
        <v>0</v>
      </c>
      <c r="DI301" s="233">
        <f t="shared" si="1516"/>
        <v>0</v>
      </c>
      <c r="DJ301" s="232">
        <f t="shared" si="1517"/>
        <v>260</v>
      </c>
      <c r="DK301" s="233">
        <f t="shared" si="1518"/>
        <v>279</v>
      </c>
      <c r="DL301" s="232">
        <f t="shared" si="1519"/>
        <v>0</v>
      </c>
      <c r="DM301" s="233">
        <f t="shared" si="1520"/>
        <v>0</v>
      </c>
      <c r="DN301" s="545">
        <f t="shared" si="1521"/>
        <v>3.5692692307692306</v>
      </c>
      <c r="DO301" s="546">
        <f t="shared" si="1522"/>
        <v>4.2570716845878138</v>
      </c>
      <c r="DP301" s="232">
        <f t="shared" si="1523"/>
        <v>928.01</v>
      </c>
      <c r="DQ301" s="233">
        <f t="shared" si="1524"/>
        <v>1187.723</v>
      </c>
      <c r="DR301" s="232">
        <f t="shared" si="1525"/>
        <v>0</v>
      </c>
      <c r="DS301" s="233">
        <f t="shared" si="1526"/>
        <v>0</v>
      </c>
      <c r="DT301" s="232">
        <f t="shared" si="1527"/>
        <v>0</v>
      </c>
      <c r="DU301" s="233">
        <f t="shared" si="1528"/>
        <v>0</v>
      </c>
      <c r="DV301" s="257">
        <v>88</v>
      </c>
      <c r="DW301" s="738">
        <v>58</v>
      </c>
      <c r="DX301" s="232">
        <f t="shared" si="1529"/>
        <v>0</v>
      </c>
      <c r="DY301" s="233">
        <f t="shared" si="1530"/>
        <v>0</v>
      </c>
      <c r="DZ301" s="257">
        <v>126</v>
      </c>
      <c r="EA301" s="738">
        <v>39</v>
      </c>
      <c r="EB301" s="232">
        <f t="shared" si="1531"/>
        <v>0</v>
      </c>
      <c r="EC301" s="233">
        <f t="shared" si="1532"/>
        <v>0</v>
      </c>
      <c r="ED301" s="257">
        <v>0</v>
      </c>
      <c r="EE301" s="256"/>
      <c r="EF301" s="232">
        <f t="shared" si="1533"/>
        <v>0</v>
      </c>
      <c r="EG301" s="233">
        <f t="shared" si="1534"/>
        <v>0</v>
      </c>
      <c r="EH301" s="225">
        <f t="shared" si="1535"/>
        <v>214</v>
      </c>
      <c r="EI301" s="233">
        <f t="shared" si="1536"/>
        <v>97</v>
      </c>
      <c r="EJ301" s="225">
        <f t="shared" si="1537"/>
        <v>0</v>
      </c>
      <c r="EK301" s="233">
        <f t="shared" si="1538"/>
        <v>0</v>
      </c>
      <c r="EL301" s="336">
        <v>2.8</v>
      </c>
      <c r="EM301" s="755">
        <v>5.2069999999999999</v>
      </c>
      <c r="EN301" s="232">
        <f t="shared" si="1539"/>
        <v>246.39999999999998</v>
      </c>
      <c r="EO301" s="233">
        <f t="shared" si="1540"/>
        <v>302.00599999999997</v>
      </c>
      <c r="EP301" s="336">
        <v>2.42</v>
      </c>
      <c r="EQ301" s="755">
        <v>6.8029999999999999</v>
      </c>
      <c r="ER301" s="232">
        <f t="shared" si="1541"/>
        <v>304.92</v>
      </c>
      <c r="ES301" s="233">
        <f t="shared" si="1542"/>
        <v>265.31700000000001</v>
      </c>
      <c r="ET301" s="336"/>
      <c r="EU301" s="286"/>
      <c r="EV301" s="232">
        <f t="shared" si="1543"/>
        <v>0</v>
      </c>
      <c r="EW301" s="233">
        <f t="shared" si="1544"/>
        <v>0</v>
      </c>
      <c r="EX301" s="545">
        <f t="shared" si="1545"/>
        <v>2.5762616822429902</v>
      </c>
      <c r="EY301" s="546">
        <f t="shared" si="1546"/>
        <v>5.8486907216494846</v>
      </c>
      <c r="EZ301" s="232">
        <f t="shared" si="1547"/>
        <v>551.31999999999994</v>
      </c>
      <c r="FA301" s="233">
        <f t="shared" si="1548"/>
        <v>567.32299999999998</v>
      </c>
      <c r="FB301" s="257"/>
      <c r="FC301" s="253"/>
      <c r="FD301" s="232">
        <f t="shared" si="1549"/>
        <v>0</v>
      </c>
      <c r="FE301" s="233">
        <f t="shared" si="1550"/>
        <v>0</v>
      </c>
      <c r="FF301" s="257"/>
      <c r="FG301" s="253"/>
      <c r="FH301" s="232">
        <f t="shared" si="1551"/>
        <v>0</v>
      </c>
      <c r="FI301" s="233">
        <f t="shared" si="1552"/>
        <v>0</v>
      </c>
      <c r="FJ301" s="254"/>
      <c r="FK301" s="253"/>
      <c r="FL301" s="232">
        <f t="shared" si="1553"/>
        <v>0</v>
      </c>
      <c r="FM301" s="233">
        <f t="shared" si="1554"/>
        <v>0</v>
      </c>
      <c r="FN301" s="232">
        <f t="shared" si="1555"/>
        <v>0</v>
      </c>
      <c r="FO301" s="233">
        <f t="shared" si="1556"/>
        <v>0</v>
      </c>
      <c r="FP301" s="232">
        <f t="shared" si="1557"/>
        <v>0</v>
      </c>
      <c r="FQ301" s="233">
        <f t="shared" si="1558"/>
        <v>0</v>
      </c>
      <c r="FR301" s="254"/>
      <c r="FS301" s="761">
        <v>200</v>
      </c>
      <c r="FT301" s="232">
        <f t="shared" si="1559"/>
        <v>0</v>
      </c>
      <c r="FU301" s="233">
        <f t="shared" si="1560"/>
        <v>0</v>
      </c>
      <c r="FV301" s="254"/>
      <c r="FW301" s="762">
        <v>4.6550000000000002</v>
      </c>
      <c r="FX301" s="232">
        <f t="shared" si="1561"/>
        <v>0</v>
      </c>
      <c r="FY301" s="233">
        <f t="shared" si="1562"/>
        <v>931</v>
      </c>
      <c r="FZ301" s="254"/>
      <c r="GA301" s="253"/>
      <c r="GB301" s="232">
        <f t="shared" si="1563"/>
        <v>0</v>
      </c>
      <c r="GC301" s="233">
        <f t="shared" si="1564"/>
        <v>0</v>
      </c>
      <c r="GD301" s="249">
        <f t="shared" si="1565"/>
        <v>297</v>
      </c>
      <c r="GE301" s="233">
        <f t="shared" si="1566"/>
        <v>270</v>
      </c>
      <c r="GF301" s="232">
        <f t="shared" si="1567"/>
        <v>0</v>
      </c>
      <c r="GG301" s="233">
        <f t="shared" si="1568"/>
        <v>0</v>
      </c>
      <c r="GH301" s="232">
        <f t="shared" si="1569"/>
        <v>985.38</v>
      </c>
      <c r="GI301" s="233">
        <f t="shared" si="1570"/>
        <v>1188.394</v>
      </c>
      <c r="GJ301" s="232" t="str">
        <f t="shared" si="1571"/>
        <v/>
      </c>
      <c r="GK301" s="233" t="str">
        <f t="shared" si="1572"/>
        <v/>
      </c>
      <c r="GL301" s="249">
        <f t="shared" si="1573"/>
        <v>177</v>
      </c>
      <c r="GM301" s="233">
        <f t="shared" si="1574"/>
        <v>106</v>
      </c>
      <c r="GN301" s="232">
        <f t="shared" si="1575"/>
        <v>0</v>
      </c>
      <c r="GO301" s="233">
        <f t="shared" si="1576"/>
        <v>0</v>
      </c>
      <c r="GP301" s="232">
        <f t="shared" si="1577"/>
        <v>493.95000000000005</v>
      </c>
      <c r="GQ301" s="233">
        <f t="shared" si="1578"/>
        <v>566.65200000000004</v>
      </c>
      <c r="GR301" s="232">
        <f t="shared" si="1579"/>
        <v>0</v>
      </c>
      <c r="GS301" s="233">
        <f t="shared" si="1580"/>
        <v>0</v>
      </c>
      <c r="GT301" s="249">
        <f t="shared" si="1581"/>
        <v>474</v>
      </c>
      <c r="GU301" s="233">
        <f t="shared" si="1582"/>
        <v>376</v>
      </c>
      <c r="GV301" s="232">
        <f t="shared" si="1583"/>
        <v>0</v>
      </c>
      <c r="GW301" s="233">
        <f t="shared" si="1584"/>
        <v>0</v>
      </c>
      <c r="GX301" s="232">
        <f t="shared" si="1585"/>
        <v>1479.33</v>
      </c>
      <c r="GY301" s="233">
        <f t="shared" si="1586"/>
        <v>1755.046</v>
      </c>
      <c r="GZ301" s="232" t="str">
        <f t="shared" si="1587"/>
        <v/>
      </c>
      <c r="HA301" s="233" t="str">
        <f t="shared" si="1588"/>
        <v/>
      </c>
      <c r="HB301" s="249">
        <f t="shared" si="1589"/>
        <v>0</v>
      </c>
      <c r="HC301" s="233">
        <f t="shared" si="1590"/>
        <v>0</v>
      </c>
      <c r="HD301" s="232">
        <f t="shared" si="1591"/>
        <v>0</v>
      </c>
      <c r="HE301" s="233">
        <f t="shared" si="1592"/>
        <v>0</v>
      </c>
      <c r="HF301" s="232" t="str">
        <f t="shared" si="1593"/>
        <v/>
      </c>
      <c r="HG301" s="233" t="str">
        <f t="shared" si="1594"/>
        <v/>
      </c>
      <c r="HH301" s="232" t="str">
        <f t="shared" si="1595"/>
        <v/>
      </c>
      <c r="HI301" s="233" t="str">
        <f t="shared" si="1596"/>
        <v/>
      </c>
      <c r="HJ301" s="249">
        <f t="shared" si="1597"/>
        <v>1479.33</v>
      </c>
      <c r="HK301" s="233">
        <f t="shared" si="1598"/>
        <v>2686.0459999999998</v>
      </c>
      <c r="HL301" s="232" t="str">
        <f t="shared" si="1599"/>
        <v/>
      </c>
      <c r="HM301" s="232" t="str">
        <f t="shared" si="1600"/>
        <v/>
      </c>
    </row>
    <row r="302" spans="1:221" ht="15">
      <c r="A302" s="451" t="s">
        <v>46</v>
      </c>
      <c r="B302" s="456" t="s">
        <v>930</v>
      </c>
      <c r="C302" s="457"/>
      <c r="D302" s="451">
        <v>221096</v>
      </c>
      <c r="E302" s="458">
        <v>9</v>
      </c>
      <c r="F302" s="332">
        <v>515</v>
      </c>
      <c r="G302" s="745">
        <v>524</v>
      </c>
      <c r="H302" s="254"/>
      <c r="I302" s="255"/>
      <c r="J302" s="232">
        <f t="shared" si="1601"/>
        <v>515</v>
      </c>
      <c r="K302" s="233">
        <f t="shared" si="1453"/>
        <v>524</v>
      </c>
      <c r="L302" s="333"/>
      <c r="M302" s="253"/>
      <c r="N302" s="232">
        <f t="shared" si="1454"/>
        <v>515</v>
      </c>
      <c r="O302" s="233">
        <f t="shared" si="1602"/>
        <v>524</v>
      </c>
      <c r="P302" s="232">
        <f t="shared" si="1455"/>
        <v>0</v>
      </c>
      <c r="Q302" s="233">
        <f t="shared" si="1456"/>
        <v>0</v>
      </c>
      <c r="R302" s="459">
        <v>22</v>
      </c>
      <c r="S302" s="738">
        <v>0</v>
      </c>
      <c r="T302" s="232">
        <f t="shared" si="1457"/>
        <v>0</v>
      </c>
      <c r="U302" s="233">
        <f t="shared" si="1458"/>
        <v>0</v>
      </c>
      <c r="V302" s="747">
        <v>9</v>
      </c>
      <c r="W302" s="738">
        <v>0</v>
      </c>
      <c r="X302" s="232">
        <f t="shared" si="1459"/>
        <v>0</v>
      </c>
      <c r="Y302" s="233">
        <f t="shared" si="1460"/>
        <v>0</v>
      </c>
      <c r="Z302" s="257">
        <v>0</v>
      </c>
      <c r="AA302" s="256"/>
      <c r="AB302" s="232">
        <f t="shared" si="1461"/>
        <v>0</v>
      </c>
      <c r="AC302" s="233">
        <f t="shared" si="1462"/>
        <v>0</v>
      </c>
      <c r="AD302" s="225">
        <f t="shared" si="1463"/>
        <v>31</v>
      </c>
      <c r="AE302" s="233">
        <f t="shared" si="1464"/>
        <v>0</v>
      </c>
      <c r="AF302" s="225">
        <f t="shared" si="1465"/>
        <v>0</v>
      </c>
      <c r="AG302" s="233">
        <f t="shared" si="1466"/>
        <v>0</v>
      </c>
      <c r="AH302" s="400">
        <v>3.18</v>
      </c>
      <c r="AI302" s="751">
        <v>0</v>
      </c>
      <c r="AJ302" s="232">
        <f t="shared" si="1467"/>
        <v>69.960000000000008</v>
      </c>
      <c r="AK302" s="233">
        <f t="shared" si="1468"/>
        <v>0</v>
      </c>
      <c r="AL302" s="336">
        <v>2.2200000000000002</v>
      </c>
      <c r="AM302" s="754">
        <v>0</v>
      </c>
      <c r="AN302" s="232">
        <f t="shared" si="1469"/>
        <v>19.98</v>
      </c>
      <c r="AO302" s="233">
        <f t="shared" si="1470"/>
        <v>0</v>
      </c>
      <c r="AP302" s="336"/>
      <c r="AQ302" s="286"/>
      <c r="AR302" s="232">
        <f t="shared" si="1471"/>
        <v>0</v>
      </c>
      <c r="AS302" s="233">
        <f t="shared" si="1472"/>
        <v>0</v>
      </c>
      <c r="AT302" s="545">
        <f t="shared" si="1473"/>
        <v>2.9012903225806457</v>
      </c>
      <c r="AU302" s="546">
        <f t="shared" si="1474"/>
        <v>0</v>
      </c>
      <c r="AV302" s="232">
        <f t="shared" si="1475"/>
        <v>89.940000000000012</v>
      </c>
      <c r="AW302" s="233">
        <f t="shared" si="1476"/>
        <v>0</v>
      </c>
      <c r="AX302" s="257"/>
      <c r="AY302" s="253"/>
      <c r="AZ302" s="232">
        <f t="shared" si="1477"/>
        <v>0</v>
      </c>
      <c r="BA302" s="233">
        <f t="shared" si="1478"/>
        <v>0</v>
      </c>
      <c r="BB302" s="257"/>
      <c r="BC302" s="253"/>
      <c r="BD302" s="232">
        <f t="shared" si="1479"/>
        <v>0</v>
      </c>
      <c r="BE302" s="233">
        <f t="shared" si="1480"/>
        <v>0</v>
      </c>
      <c r="BF302" s="254"/>
      <c r="BG302" s="253"/>
      <c r="BH302" s="232">
        <f t="shared" si="1481"/>
        <v>0</v>
      </c>
      <c r="BI302" s="233">
        <f t="shared" si="1482"/>
        <v>0</v>
      </c>
      <c r="BJ302" s="232">
        <f t="shared" si="1483"/>
        <v>0</v>
      </c>
      <c r="BK302" s="233">
        <f t="shared" si="1484"/>
        <v>0</v>
      </c>
      <c r="BL302" s="232">
        <f t="shared" si="1485"/>
        <v>0</v>
      </c>
      <c r="BM302" s="233">
        <f t="shared" si="1486"/>
        <v>0</v>
      </c>
      <c r="BN302" s="257">
        <v>249</v>
      </c>
      <c r="BO302" s="757">
        <v>263</v>
      </c>
      <c r="BP302" s="232">
        <f t="shared" si="1487"/>
        <v>0</v>
      </c>
      <c r="BQ302" s="233">
        <f t="shared" si="1488"/>
        <v>0</v>
      </c>
      <c r="BR302" s="257">
        <v>51</v>
      </c>
      <c r="BS302" s="758">
        <v>59</v>
      </c>
      <c r="BT302" s="232">
        <f t="shared" si="1489"/>
        <v>0</v>
      </c>
      <c r="BU302" s="233">
        <f t="shared" si="1490"/>
        <v>0</v>
      </c>
      <c r="BV302" s="257"/>
      <c r="BW302" s="256"/>
      <c r="BX302" s="232">
        <f t="shared" si="1491"/>
        <v>0</v>
      </c>
      <c r="BY302" s="233">
        <f t="shared" si="1492"/>
        <v>0</v>
      </c>
      <c r="BZ302" s="225">
        <f t="shared" si="1493"/>
        <v>300</v>
      </c>
      <c r="CA302" s="233">
        <f t="shared" si="1494"/>
        <v>322</v>
      </c>
      <c r="CB302" s="225">
        <f t="shared" si="1495"/>
        <v>0</v>
      </c>
      <c r="CC302" s="233">
        <f t="shared" si="1496"/>
        <v>0</v>
      </c>
      <c r="CD302" s="336">
        <v>3.39</v>
      </c>
      <c r="CE302" s="754">
        <v>3.302</v>
      </c>
      <c r="CF302" s="232">
        <f t="shared" si="1497"/>
        <v>844.11</v>
      </c>
      <c r="CG302" s="233">
        <f t="shared" si="1498"/>
        <v>868.42600000000004</v>
      </c>
      <c r="CH302" s="400">
        <v>4.3499999999999996</v>
      </c>
      <c r="CI302" s="751">
        <v>3.9550000000000001</v>
      </c>
      <c r="CJ302" s="232">
        <f t="shared" si="1499"/>
        <v>221.85</v>
      </c>
      <c r="CK302" s="233">
        <f t="shared" si="1500"/>
        <v>233.345</v>
      </c>
      <c r="CL302" s="336"/>
      <c r="CM302" s="286"/>
      <c r="CN302" s="232">
        <f t="shared" si="1501"/>
        <v>0</v>
      </c>
      <c r="CO302" s="233">
        <f t="shared" si="1502"/>
        <v>0</v>
      </c>
      <c r="CP302" s="232">
        <f t="shared" si="1503"/>
        <v>3.5531999999999999</v>
      </c>
      <c r="CQ302" s="546">
        <f t="shared" si="1504"/>
        <v>3.4216490683229814</v>
      </c>
      <c r="CR302" s="232">
        <f t="shared" si="1505"/>
        <v>1065.96</v>
      </c>
      <c r="CS302" s="233">
        <f t="shared" si="1506"/>
        <v>1101.771</v>
      </c>
      <c r="CT302" s="257"/>
      <c r="CU302" s="253"/>
      <c r="CV302" s="232">
        <f t="shared" si="1507"/>
        <v>0</v>
      </c>
      <c r="CW302" s="233">
        <f t="shared" si="1508"/>
        <v>0</v>
      </c>
      <c r="CX302" s="257"/>
      <c r="CY302" s="253"/>
      <c r="CZ302" s="232">
        <f t="shared" si="1509"/>
        <v>0</v>
      </c>
      <c r="DA302" s="233">
        <f t="shared" si="1510"/>
        <v>0</v>
      </c>
      <c r="DB302" s="254"/>
      <c r="DC302" s="253"/>
      <c r="DD302" s="232">
        <f t="shared" si="1511"/>
        <v>0</v>
      </c>
      <c r="DE302" s="233">
        <f t="shared" si="1512"/>
        <v>0</v>
      </c>
      <c r="DF302" s="232">
        <f t="shared" si="1513"/>
        <v>0</v>
      </c>
      <c r="DG302" s="233">
        <f t="shared" si="1514"/>
        <v>0</v>
      </c>
      <c r="DH302" s="232">
        <f t="shared" si="1515"/>
        <v>0</v>
      </c>
      <c r="DI302" s="233">
        <f t="shared" si="1516"/>
        <v>0</v>
      </c>
      <c r="DJ302" s="232">
        <f t="shared" si="1517"/>
        <v>331</v>
      </c>
      <c r="DK302" s="233">
        <f t="shared" si="1518"/>
        <v>322</v>
      </c>
      <c r="DL302" s="232">
        <f t="shared" si="1519"/>
        <v>0</v>
      </c>
      <c r="DM302" s="233">
        <f t="shared" si="1520"/>
        <v>0</v>
      </c>
      <c r="DN302" s="545">
        <f t="shared" si="1521"/>
        <v>3.4921450151057405</v>
      </c>
      <c r="DO302" s="546">
        <f t="shared" si="1522"/>
        <v>3.4216490683229814</v>
      </c>
      <c r="DP302" s="232">
        <f t="shared" si="1523"/>
        <v>1155.9000000000001</v>
      </c>
      <c r="DQ302" s="233">
        <f t="shared" si="1524"/>
        <v>1101.771</v>
      </c>
      <c r="DR302" s="232">
        <f t="shared" si="1525"/>
        <v>0</v>
      </c>
      <c r="DS302" s="233">
        <f t="shared" si="1526"/>
        <v>0</v>
      </c>
      <c r="DT302" s="232">
        <f t="shared" si="1527"/>
        <v>0</v>
      </c>
      <c r="DU302" s="233">
        <f t="shared" si="1528"/>
        <v>0</v>
      </c>
      <c r="DV302" s="257">
        <v>74</v>
      </c>
      <c r="DW302" s="738">
        <v>43</v>
      </c>
      <c r="DX302" s="232">
        <f t="shared" si="1529"/>
        <v>0</v>
      </c>
      <c r="DY302" s="233">
        <f t="shared" si="1530"/>
        <v>0</v>
      </c>
      <c r="DZ302" s="257">
        <v>110</v>
      </c>
      <c r="EA302" s="738">
        <v>39</v>
      </c>
      <c r="EB302" s="232">
        <f t="shared" si="1531"/>
        <v>0</v>
      </c>
      <c r="EC302" s="233">
        <f t="shared" si="1532"/>
        <v>0</v>
      </c>
      <c r="ED302" s="257">
        <v>0</v>
      </c>
      <c r="EE302" s="256"/>
      <c r="EF302" s="232">
        <f t="shared" si="1533"/>
        <v>0</v>
      </c>
      <c r="EG302" s="233">
        <f t="shared" si="1534"/>
        <v>0</v>
      </c>
      <c r="EH302" s="225">
        <f t="shared" si="1535"/>
        <v>184</v>
      </c>
      <c r="EI302" s="233">
        <f t="shared" si="1536"/>
        <v>82</v>
      </c>
      <c r="EJ302" s="225">
        <f t="shared" si="1537"/>
        <v>0</v>
      </c>
      <c r="EK302" s="233">
        <f t="shared" si="1538"/>
        <v>0</v>
      </c>
      <c r="EL302" s="336">
        <v>2.2200000000000002</v>
      </c>
      <c r="EM302" s="754">
        <v>4.899</v>
      </c>
      <c r="EN302" s="232">
        <f t="shared" si="1539"/>
        <v>164.28</v>
      </c>
      <c r="EO302" s="233">
        <f t="shared" si="1540"/>
        <v>210.65700000000001</v>
      </c>
      <c r="EP302" s="336">
        <v>2.59</v>
      </c>
      <c r="EQ302" s="754">
        <v>6.9569999999999999</v>
      </c>
      <c r="ER302" s="232">
        <f t="shared" si="1541"/>
        <v>284.89999999999998</v>
      </c>
      <c r="ES302" s="233">
        <f t="shared" si="1542"/>
        <v>271.32299999999998</v>
      </c>
      <c r="ET302" s="336"/>
      <c r="EU302" s="286"/>
      <c r="EV302" s="232">
        <f t="shared" si="1543"/>
        <v>0</v>
      </c>
      <c r="EW302" s="233">
        <f t="shared" si="1544"/>
        <v>0</v>
      </c>
      <c r="EX302" s="545">
        <f t="shared" si="1545"/>
        <v>2.4411956521739127</v>
      </c>
      <c r="EY302" s="546">
        <f t="shared" si="1546"/>
        <v>5.8778048780487806</v>
      </c>
      <c r="EZ302" s="232">
        <f t="shared" si="1547"/>
        <v>449.17999999999995</v>
      </c>
      <c r="FA302" s="233">
        <f t="shared" si="1548"/>
        <v>481.98</v>
      </c>
      <c r="FB302" s="257"/>
      <c r="FC302" s="253"/>
      <c r="FD302" s="232">
        <f t="shared" si="1549"/>
        <v>0</v>
      </c>
      <c r="FE302" s="233">
        <f t="shared" si="1550"/>
        <v>0</v>
      </c>
      <c r="FF302" s="257"/>
      <c r="FG302" s="253"/>
      <c r="FH302" s="232">
        <f t="shared" si="1551"/>
        <v>0</v>
      </c>
      <c r="FI302" s="233">
        <f t="shared" si="1552"/>
        <v>0</v>
      </c>
      <c r="FJ302" s="254"/>
      <c r="FK302" s="253"/>
      <c r="FL302" s="232">
        <f t="shared" si="1553"/>
        <v>0</v>
      </c>
      <c r="FM302" s="233">
        <f t="shared" si="1554"/>
        <v>0</v>
      </c>
      <c r="FN302" s="232">
        <f t="shared" si="1555"/>
        <v>0</v>
      </c>
      <c r="FO302" s="233">
        <f t="shared" si="1556"/>
        <v>0</v>
      </c>
      <c r="FP302" s="232">
        <f t="shared" si="1557"/>
        <v>0</v>
      </c>
      <c r="FQ302" s="233">
        <f t="shared" si="1558"/>
        <v>0</v>
      </c>
      <c r="FR302" s="254"/>
      <c r="FS302" s="761">
        <v>120</v>
      </c>
      <c r="FT302" s="232">
        <f t="shared" si="1559"/>
        <v>0</v>
      </c>
      <c r="FU302" s="233">
        <f t="shared" si="1560"/>
        <v>0</v>
      </c>
      <c r="FV302" s="254"/>
      <c r="FW302" s="762">
        <v>3.343</v>
      </c>
      <c r="FX302" s="232">
        <f t="shared" si="1561"/>
        <v>0</v>
      </c>
      <c r="FY302" s="233">
        <f t="shared" si="1562"/>
        <v>401.15999999999997</v>
      </c>
      <c r="FZ302" s="254"/>
      <c r="GA302" s="253"/>
      <c r="GB302" s="232">
        <f t="shared" si="1563"/>
        <v>0</v>
      </c>
      <c r="GC302" s="233">
        <f t="shared" si="1564"/>
        <v>0</v>
      </c>
      <c r="GD302" s="249">
        <f t="shared" si="1565"/>
        <v>345</v>
      </c>
      <c r="GE302" s="233">
        <f t="shared" si="1566"/>
        <v>306</v>
      </c>
      <c r="GF302" s="232">
        <f t="shared" si="1567"/>
        <v>0</v>
      </c>
      <c r="GG302" s="233">
        <f t="shared" si="1568"/>
        <v>0</v>
      </c>
      <c r="GH302" s="232">
        <f t="shared" si="1569"/>
        <v>1078.3500000000001</v>
      </c>
      <c r="GI302" s="233">
        <f t="shared" si="1570"/>
        <v>1079.0830000000001</v>
      </c>
      <c r="GJ302" s="232" t="str">
        <f t="shared" si="1571"/>
        <v/>
      </c>
      <c r="GK302" s="233" t="str">
        <f t="shared" si="1572"/>
        <v/>
      </c>
      <c r="GL302" s="249">
        <f t="shared" si="1573"/>
        <v>170</v>
      </c>
      <c r="GM302" s="233">
        <f t="shared" si="1574"/>
        <v>98</v>
      </c>
      <c r="GN302" s="232">
        <f t="shared" si="1575"/>
        <v>0</v>
      </c>
      <c r="GO302" s="233">
        <f t="shared" si="1576"/>
        <v>0</v>
      </c>
      <c r="GP302" s="232">
        <f t="shared" si="1577"/>
        <v>526.73</v>
      </c>
      <c r="GQ302" s="233">
        <f t="shared" si="1578"/>
        <v>504.66800000000001</v>
      </c>
      <c r="GR302" s="232">
        <f t="shared" si="1579"/>
        <v>0</v>
      </c>
      <c r="GS302" s="233">
        <f t="shared" si="1580"/>
        <v>0</v>
      </c>
      <c r="GT302" s="249">
        <f t="shared" si="1581"/>
        <v>515</v>
      </c>
      <c r="GU302" s="233">
        <f t="shared" si="1582"/>
        <v>404</v>
      </c>
      <c r="GV302" s="232">
        <f t="shared" si="1583"/>
        <v>0</v>
      </c>
      <c r="GW302" s="233">
        <f t="shared" si="1584"/>
        <v>0</v>
      </c>
      <c r="GX302" s="232">
        <f t="shared" si="1585"/>
        <v>1605.0800000000002</v>
      </c>
      <c r="GY302" s="233">
        <f t="shared" si="1586"/>
        <v>1583.7510000000002</v>
      </c>
      <c r="GZ302" s="232" t="str">
        <f t="shared" si="1587"/>
        <v/>
      </c>
      <c r="HA302" s="233" t="str">
        <f t="shared" si="1588"/>
        <v/>
      </c>
      <c r="HB302" s="249">
        <f t="shared" si="1589"/>
        <v>0</v>
      </c>
      <c r="HC302" s="233">
        <f t="shared" si="1590"/>
        <v>0</v>
      </c>
      <c r="HD302" s="232">
        <f t="shared" si="1591"/>
        <v>0</v>
      </c>
      <c r="HE302" s="233">
        <f t="shared" si="1592"/>
        <v>0</v>
      </c>
      <c r="HF302" s="232" t="str">
        <f t="shared" si="1593"/>
        <v/>
      </c>
      <c r="HG302" s="233" t="str">
        <f t="shared" si="1594"/>
        <v/>
      </c>
      <c r="HH302" s="232" t="str">
        <f t="shared" si="1595"/>
        <v/>
      </c>
      <c r="HI302" s="233" t="str">
        <f t="shared" si="1596"/>
        <v/>
      </c>
      <c r="HJ302" s="249">
        <f t="shared" si="1597"/>
        <v>1605.08</v>
      </c>
      <c r="HK302" s="233">
        <f t="shared" si="1598"/>
        <v>1984.9110000000001</v>
      </c>
      <c r="HL302" s="232" t="str">
        <f t="shared" si="1599"/>
        <v/>
      </c>
      <c r="HM302" s="232" t="str">
        <f t="shared" si="1600"/>
        <v/>
      </c>
    </row>
    <row r="303" spans="1:221" ht="15">
      <c r="A303" s="451" t="s">
        <v>46</v>
      </c>
      <c r="B303" s="456" t="s">
        <v>932</v>
      </c>
      <c r="C303" s="457"/>
      <c r="D303" s="451">
        <v>221908</v>
      </c>
      <c r="E303" s="458">
        <v>9</v>
      </c>
      <c r="F303" s="332">
        <v>622</v>
      </c>
      <c r="G303" s="745">
        <v>691</v>
      </c>
      <c r="H303" s="254"/>
      <c r="I303" s="255"/>
      <c r="J303" s="232">
        <f t="shared" si="1601"/>
        <v>622</v>
      </c>
      <c r="K303" s="233">
        <f t="shared" si="1453"/>
        <v>691</v>
      </c>
      <c r="L303" s="333"/>
      <c r="M303" s="253"/>
      <c r="N303" s="232">
        <f t="shared" si="1454"/>
        <v>622</v>
      </c>
      <c r="O303" s="233">
        <f t="shared" si="1602"/>
        <v>691</v>
      </c>
      <c r="P303" s="232">
        <f t="shared" si="1455"/>
        <v>0</v>
      </c>
      <c r="Q303" s="233">
        <f t="shared" si="1456"/>
        <v>0</v>
      </c>
      <c r="R303" s="459">
        <v>36</v>
      </c>
      <c r="S303" s="738">
        <v>5</v>
      </c>
      <c r="T303" s="232">
        <f t="shared" si="1457"/>
        <v>0</v>
      </c>
      <c r="U303" s="233">
        <f t="shared" si="1458"/>
        <v>0</v>
      </c>
      <c r="V303" s="747">
        <v>23</v>
      </c>
      <c r="W303" s="738">
        <v>1</v>
      </c>
      <c r="X303" s="232">
        <f t="shared" si="1459"/>
        <v>0</v>
      </c>
      <c r="Y303" s="233">
        <f t="shared" si="1460"/>
        <v>0</v>
      </c>
      <c r="Z303" s="257">
        <v>0</v>
      </c>
      <c r="AA303" s="256"/>
      <c r="AB303" s="232">
        <f t="shared" si="1461"/>
        <v>0</v>
      </c>
      <c r="AC303" s="233">
        <f t="shared" si="1462"/>
        <v>0</v>
      </c>
      <c r="AD303" s="225">
        <f t="shared" si="1463"/>
        <v>59</v>
      </c>
      <c r="AE303" s="233">
        <f t="shared" si="1464"/>
        <v>6</v>
      </c>
      <c r="AF303" s="225">
        <f t="shared" si="1465"/>
        <v>0</v>
      </c>
      <c r="AG303" s="233">
        <f t="shared" si="1466"/>
        <v>0</v>
      </c>
      <c r="AH303" s="400">
        <v>3.28</v>
      </c>
      <c r="AI303" s="753">
        <v>3.8</v>
      </c>
      <c r="AJ303" s="232">
        <f t="shared" si="1467"/>
        <v>118.08</v>
      </c>
      <c r="AK303" s="233">
        <f t="shared" si="1468"/>
        <v>19</v>
      </c>
      <c r="AL303" s="336">
        <v>4.09</v>
      </c>
      <c r="AM303" s="755">
        <v>3</v>
      </c>
      <c r="AN303" s="232">
        <f t="shared" si="1469"/>
        <v>94.07</v>
      </c>
      <c r="AO303" s="233">
        <f t="shared" si="1470"/>
        <v>3</v>
      </c>
      <c r="AP303" s="336"/>
      <c r="AQ303" s="286"/>
      <c r="AR303" s="232">
        <f t="shared" si="1471"/>
        <v>0</v>
      </c>
      <c r="AS303" s="233">
        <f t="shared" si="1472"/>
        <v>0</v>
      </c>
      <c r="AT303" s="545">
        <f t="shared" si="1473"/>
        <v>3.5957627118644062</v>
      </c>
      <c r="AU303" s="546">
        <f t="shared" si="1474"/>
        <v>3.6666666666666665</v>
      </c>
      <c r="AV303" s="232">
        <f t="shared" si="1475"/>
        <v>212.14999999999998</v>
      </c>
      <c r="AW303" s="233">
        <f t="shared" si="1476"/>
        <v>22</v>
      </c>
      <c r="AX303" s="257"/>
      <c r="AY303" s="253"/>
      <c r="AZ303" s="232">
        <f t="shared" si="1477"/>
        <v>0</v>
      </c>
      <c r="BA303" s="233">
        <f t="shared" si="1478"/>
        <v>0</v>
      </c>
      <c r="BB303" s="257"/>
      <c r="BC303" s="253"/>
      <c r="BD303" s="232">
        <f t="shared" si="1479"/>
        <v>0</v>
      </c>
      <c r="BE303" s="233">
        <f t="shared" si="1480"/>
        <v>0</v>
      </c>
      <c r="BF303" s="254"/>
      <c r="BG303" s="253"/>
      <c r="BH303" s="232">
        <f t="shared" si="1481"/>
        <v>0</v>
      </c>
      <c r="BI303" s="233">
        <f t="shared" si="1482"/>
        <v>0</v>
      </c>
      <c r="BJ303" s="232">
        <f t="shared" si="1483"/>
        <v>0</v>
      </c>
      <c r="BK303" s="233">
        <f t="shared" si="1484"/>
        <v>0</v>
      </c>
      <c r="BL303" s="232">
        <f t="shared" si="1485"/>
        <v>0</v>
      </c>
      <c r="BM303" s="233">
        <f t="shared" si="1486"/>
        <v>0</v>
      </c>
      <c r="BN303" s="257">
        <v>292</v>
      </c>
      <c r="BO303" s="757">
        <v>295</v>
      </c>
      <c r="BP303" s="232">
        <f t="shared" si="1487"/>
        <v>0</v>
      </c>
      <c r="BQ303" s="233">
        <f t="shared" si="1488"/>
        <v>0</v>
      </c>
      <c r="BR303" s="257">
        <v>82</v>
      </c>
      <c r="BS303" s="757">
        <v>68</v>
      </c>
      <c r="BT303" s="232">
        <f t="shared" si="1489"/>
        <v>0</v>
      </c>
      <c r="BU303" s="233">
        <f t="shared" si="1490"/>
        <v>0</v>
      </c>
      <c r="BV303" s="257"/>
      <c r="BW303" s="256"/>
      <c r="BX303" s="232">
        <f t="shared" si="1491"/>
        <v>0</v>
      </c>
      <c r="BY303" s="233">
        <f t="shared" si="1492"/>
        <v>0</v>
      </c>
      <c r="BZ303" s="225">
        <f t="shared" si="1493"/>
        <v>374</v>
      </c>
      <c r="CA303" s="233">
        <f t="shared" si="1494"/>
        <v>363</v>
      </c>
      <c r="CB303" s="225">
        <f t="shared" si="1495"/>
        <v>0</v>
      </c>
      <c r="CC303" s="233">
        <f t="shared" si="1496"/>
        <v>0</v>
      </c>
      <c r="CD303" s="336">
        <v>3.78</v>
      </c>
      <c r="CE303" s="755">
        <v>3.7210000000000001</v>
      </c>
      <c r="CF303" s="232">
        <f t="shared" si="1497"/>
        <v>1103.76</v>
      </c>
      <c r="CG303" s="233">
        <f t="shared" si="1498"/>
        <v>1097.6949999999999</v>
      </c>
      <c r="CH303" s="400">
        <v>4.5</v>
      </c>
      <c r="CI303" s="753">
        <v>5.26</v>
      </c>
      <c r="CJ303" s="232">
        <f t="shared" si="1499"/>
        <v>369</v>
      </c>
      <c r="CK303" s="233">
        <f t="shared" si="1500"/>
        <v>357.68</v>
      </c>
      <c r="CL303" s="336"/>
      <c r="CM303" s="286"/>
      <c r="CN303" s="232">
        <f t="shared" si="1501"/>
        <v>0</v>
      </c>
      <c r="CO303" s="233">
        <f t="shared" si="1502"/>
        <v>0</v>
      </c>
      <c r="CP303" s="232">
        <f t="shared" si="1503"/>
        <v>3.937860962566845</v>
      </c>
      <c r="CQ303" s="546">
        <f t="shared" si="1504"/>
        <v>4.009297520661157</v>
      </c>
      <c r="CR303" s="232">
        <f t="shared" si="1505"/>
        <v>1472.76</v>
      </c>
      <c r="CS303" s="233">
        <f t="shared" si="1506"/>
        <v>1455.375</v>
      </c>
      <c r="CT303" s="257"/>
      <c r="CU303" s="253"/>
      <c r="CV303" s="232">
        <f t="shared" si="1507"/>
        <v>0</v>
      </c>
      <c r="CW303" s="233">
        <f t="shared" si="1508"/>
        <v>0</v>
      </c>
      <c r="CX303" s="257"/>
      <c r="CY303" s="253"/>
      <c r="CZ303" s="232">
        <f t="shared" si="1509"/>
        <v>0</v>
      </c>
      <c r="DA303" s="233">
        <f t="shared" si="1510"/>
        <v>0</v>
      </c>
      <c r="DB303" s="254"/>
      <c r="DC303" s="253"/>
      <c r="DD303" s="232">
        <f t="shared" si="1511"/>
        <v>0</v>
      </c>
      <c r="DE303" s="233">
        <f t="shared" si="1512"/>
        <v>0</v>
      </c>
      <c r="DF303" s="232">
        <f t="shared" si="1513"/>
        <v>0</v>
      </c>
      <c r="DG303" s="233">
        <f t="shared" si="1514"/>
        <v>0</v>
      </c>
      <c r="DH303" s="232">
        <f t="shared" si="1515"/>
        <v>0</v>
      </c>
      <c r="DI303" s="233">
        <f t="shared" si="1516"/>
        <v>0</v>
      </c>
      <c r="DJ303" s="232">
        <f t="shared" si="1517"/>
        <v>433</v>
      </c>
      <c r="DK303" s="233">
        <f t="shared" si="1518"/>
        <v>369</v>
      </c>
      <c r="DL303" s="232">
        <f t="shared" si="1519"/>
        <v>0</v>
      </c>
      <c r="DM303" s="233">
        <f t="shared" si="1520"/>
        <v>0</v>
      </c>
      <c r="DN303" s="545">
        <f t="shared" si="1521"/>
        <v>3.8912471131639719</v>
      </c>
      <c r="DO303" s="546">
        <f t="shared" si="1522"/>
        <v>4.0037262872628725</v>
      </c>
      <c r="DP303" s="232">
        <f t="shared" si="1523"/>
        <v>1684.9099999999999</v>
      </c>
      <c r="DQ303" s="233">
        <f t="shared" si="1524"/>
        <v>1477.375</v>
      </c>
      <c r="DR303" s="232">
        <f t="shared" si="1525"/>
        <v>0</v>
      </c>
      <c r="DS303" s="233">
        <f t="shared" si="1526"/>
        <v>0</v>
      </c>
      <c r="DT303" s="232">
        <f t="shared" si="1527"/>
        <v>0</v>
      </c>
      <c r="DU303" s="233">
        <f t="shared" si="1528"/>
        <v>0</v>
      </c>
      <c r="DV303" s="257">
        <v>107</v>
      </c>
      <c r="DW303" s="738">
        <v>63</v>
      </c>
      <c r="DX303" s="232">
        <f t="shared" si="1529"/>
        <v>0</v>
      </c>
      <c r="DY303" s="233">
        <f t="shared" si="1530"/>
        <v>0</v>
      </c>
      <c r="DZ303" s="257">
        <v>82</v>
      </c>
      <c r="EA303" s="738">
        <v>36</v>
      </c>
      <c r="EB303" s="232">
        <f t="shared" si="1531"/>
        <v>0</v>
      </c>
      <c r="EC303" s="233">
        <f t="shared" si="1532"/>
        <v>0</v>
      </c>
      <c r="ED303" s="257">
        <v>0</v>
      </c>
      <c r="EE303" s="256"/>
      <c r="EF303" s="232">
        <f t="shared" si="1533"/>
        <v>0</v>
      </c>
      <c r="EG303" s="233">
        <f t="shared" si="1534"/>
        <v>0</v>
      </c>
      <c r="EH303" s="225">
        <f t="shared" si="1535"/>
        <v>189</v>
      </c>
      <c r="EI303" s="233">
        <f t="shared" si="1536"/>
        <v>99</v>
      </c>
      <c r="EJ303" s="225">
        <f t="shared" si="1537"/>
        <v>0</v>
      </c>
      <c r="EK303" s="233">
        <f t="shared" si="1538"/>
        <v>0</v>
      </c>
      <c r="EL303" s="336">
        <v>2.56</v>
      </c>
      <c r="EM303" s="755">
        <v>5.952</v>
      </c>
      <c r="EN303" s="232">
        <f t="shared" si="1539"/>
        <v>273.92</v>
      </c>
      <c r="EO303" s="233">
        <f t="shared" si="1540"/>
        <v>374.976</v>
      </c>
      <c r="EP303" s="336">
        <v>2.87</v>
      </c>
      <c r="EQ303" s="754">
        <v>7.7309999999999999</v>
      </c>
      <c r="ER303" s="232">
        <f t="shared" si="1541"/>
        <v>235.34</v>
      </c>
      <c r="ES303" s="233">
        <f t="shared" si="1542"/>
        <v>278.31599999999997</v>
      </c>
      <c r="ET303" s="336"/>
      <c r="EU303" s="286"/>
      <c r="EV303" s="232">
        <f t="shared" si="1543"/>
        <v>0</v>
      </c>
      <c r="EW303" s="233">
        <f t="shared" si="1544"/>
        <v>0</v>
      </c>
      <c r="EX303" s="545">
        <f t="shared" si="1545"/>
        <v>2.6944973544973543</v>
      </c>
      <c r="EY303" s="546">
        <f t="shared" si="1546"/>
        <v>6.5989090909090899</v>
      </c>
      <c r="EZ303" s="232">
        <f t="shared" si="1547"/>
        <v>509.25999999999993</v>
      </c>
      <c r="FA303" s="233">
        <f t="shared" si="1548"/>
        <v>653.29199999999992</v>
      </c>
      <c r="FB303" s="257"/>
      <c r="FC303" s="253"/>
      <c r="FD303" s="232">
        <f t="shared" si="1549"/>
        <v>0</v>
      </c>
      <c r="FE303" s="233">
        <f t="shared" si="1550"/>
        <v>0</v>
      </c>
      <c r="FF303" s="257"/>
      <c r="FG303" s="253"/>
      <c r="FH303" s="232">
        <f t="shared" si="1551"/>
        <v>0</v>
      </c>
      <c r="FI303" s="233">
        <f t="shared" si="1552"/>
        <v>0</v>
      </c>
      <c r="FJ303" s="254"/>
      <c r="FK303" s="253"/>
      <c r="FL303" s="232">
        <f t="shared" si="1553"/>
        <v>0</v>
      </c>
      <c r="FM303" s="233">
        <f t="shared" si="1554"/>
        <v>0</v>
      </c>
      <c r="FN303" s="232">
        <f t="shared" si="1555"/>
        <v>0</v>
      </c>
      <c r="FO303" s="233">
        <f t="shared" si="1556"/>
        <v>0</v>
      </c>
      <c r="FP303" s="232">
        <f t="shared" si="1557"/>
        <v>0</v>
      </c>
      <c r="FQ303" s="233">
        <f t="shared" si="1558"/>
        <v>0</v>
      </c>
      <c r="FR303" s="254"/>
      <c r="FS303" s="761">
        <v>223</v>
      </c>
      <c r="FT303" s="232">
        <f t="shared" si="1559"/>
        <v>0</v>
      </c>
      <c r="FU303" s="233">
        <f t="shared" si="1560"/>
        <v>0</v>
      </c>
      <c r="FV303" s="254"/>
      <c r="FW303" s="762">
        <v>4.1879999999999997</v>
      </c>
      <c r="FX303" s="232">
        <f t="shared" si="1561"/>
        <v>0</v>
      </c>
      <c r="FY303" s="233">
        <f t="shared" si="1562"/>
        <v>933.92399999999998</v>
      </c>
      <c r="FZ303" s="254"/>
      <c r="GA303" s="253"/>
      <c r="GB303" s="232">
        <f t="shared" si="1563"/>
        <v>0</v>
      </c>
      <c r="GC303" s="233">
        <f t="shared" si="1564"/>
        <v>0</v>
      </c>
      <c r="GD303" s="249">
        <f t="shared" si="1565"/>
        <v>435</v>
      </c>
      <c r="GE303" s="233">
        <f t="shared" si="1566"/>
        <v>363</v>
      </c>
      <c r="GF303" s="232">
        <f t="shared" si="1567"/>
        <v>0</v>
      </c>
      <c r="GG303" s="233">
        <f t="shared" si="1568"/>
        <v>0</v>
      </c>
      <c r="GH303" s="232">
        <f t="shared" si="1569"/>
        <v>1495.76</v>
      </c>
      <c r="GI303" s="233">
        <f t="shared" si="1570"/>
        <v>1491.6709999999998</v>
      </c>
      <c r="GJ303" s="232" t="str">
        <f t="shared" si="1571"/>
        <v/>
      </c>
      <c r="GK303" s="233" t="str">
        <f t="shared" si="1572"/>
        <v/>
      </c>
      <c r="GL303" s="249">
        <f t="shared" si="1573"/>
        <v>187</v>
      </c>
      <c r="GM303" s="233">
        <f t="shared" si="1574"/>
        <v>105</v>
      </c>
      <c r="GN303" s="232">
        <f t="shared" si="1575"/>
        <v>0</v>
      </c>
      <c r="GO303" s="233">
        <f t="shared" si="1576"/>
        <v>0</v>
      </c>
      <c r="GP303" s="232">
        <f t="shared" si="1577"/>
        <v>698.41</v>
      </c>
      <c r="GQ303" s="233">
        <f t="shared" si="1578"/>
        <v>638.99599999999998</v>
      </c>
      <c r="GR303" s="232">
        <f t="shared" si="1579"/>
        <v>0</v>
      </c>
      <c r="GS303" s="233">
        <f t="shared" si="1580"/>
        <v>0</v>
      </c>
      <c r="GT303" s="249">
        <f t="shared" si="1581"/>
        <v>622</v>
      </c>
      <c r="GU303" s="233">
        <f t="shared" si="1582"/>
        <v>468</v>
      </c>
      <c r="GV303" s="232">
        <f t="shared" si="1583"/>
        <v>0</v>
      </c>
      <c r="GW303" s="233">
        <f t="shared" si="1584"/>
        <v>0</v>
      </c>
      <c r="GX303" s="232">
        <f t="shared" si="1585"/>
        <v>2194.17</v>
      </c>
      <c r="GY303" s="233">
        <f t="shared" si="1586"/>
        <v>2130.6669999999999</v>
      </c>
      <c r="GZ303" s="232" t="str">
        <f t="shared" si="1587"/>
        <v/>
      </c>
      <c r="HA303" s="233" t="str">
        <f t="shared" si="1588"/>
        <v/>
      </c>
      <c r="HB303" s="249">
        <f t="shared" si="1589"/>
        <v>0</v>
      </c>
      <c r="HC303" s="233">
        <f t="shared" si="1590"/>
        <v>0</v>
      </c>
      <c r="HD303" s="232">
        <f t="shared" si="1591"/>
        <v>0</v>
      </c>
      <c r="HE303" s="233">
        <f t="shared" si="1592"/>
        <v>0</v>
      </c>
      <c r="HF303" s="232" t="str">
        <f t="shared" si="1593"/>
        <v/>
      </c>
      <c r="HG303" s="233" t="str">
        <f t="shared" si="1594"/>
        <v/>
      </c>
      <c r="HH303" s="232" t="str">
        <f t="shared" si="1595"/>
        <v/>
      </c>
      <c r="HI303" s="233" t="str">
        <f t="shared" si="1596"/>
        <v/>
      </c>
      <c r="HJ303" s="249">
        <f t="shared" si="1597"/>
        <v>2194.1699999999996</v>
      </c>
      <c r="HK303" s="233">
        <f t="shared" si="1598"/>
        <v>3064.5909999999999</v>
      </c>
      <c r="HL303" s="232" t="str">
        <f t="shared" si="1599"/>
        <v/>
      </c>
      <c r="HM303" s="232" t="str">
        <f t="shared" si="1600"/>
        <v/>
      </c>
    </row>
    <row r="304" spans="1:221" ht="15">
      <c r="A304" s="451" t="s">
        <v>46</v>
      </c>
      <c r="B304" s="456" t="s">
        <v>933</v>
      </c>
      <c r="C304" s="457"/>
      <c r="D304" s="451">
        <v>221397</v>
      </c>
      <c r="E304" s="458">
        <v>9</v>
      </c>
      <c r="F304" s="332">
        <v>636</v>
      </c>
      <c r="G304" s="745">
        <v>766</v>
      </c>
      <c r="H304" s="254"/>
      <c r="I304" s="255"/>
      <c r="J304" s="232">
        <f t="shared" si="1601"/>
        <v>636</v>
      </c>
      <c r="K304" s="233">
        <f t="shared" si="1453"/>
        <v>766</v>
      </c>
      <c r="L304" s="333"/>
      <c r="M304" s="253"/>
      <c r="N304" s="232">
        <f t="shared" si="1454"/>
        <v>636</v>
      </c>
      <c r="O304" s="233">
        <f t="shared" si="1602"/>
        <v>766</v>
      </c>
      <c r="P304" s="232">
        <f t="shared" si="1455"/>
        <v>0</v>
      </c>
      <c r="Q304" s="233">
        <f t="shared" si="1456"/>
        <v>0</v>
      </c>
      <c r="R304" s="459">
        <v>34</v>
      </c>
      <c r="S304" s="738">
        <v>6</v>
      </c>
      <c r="T304" s="232">
        <f t="shared" si="1457"/>
        <v>0</v>
      </c>
      <c r="U304" s="233">
        <f t="shared" si="1458"/>
        <v>0</v>
      </c>
      <c r="V304" s="747">
        <v>13</v>
      </c>
      <c r="W304" s="738">
        <v>1</v>
      </c>
      <c r="X304" s="232">
        <f t="shared" si="1459"/>
        <v>0</v>
      </c>
      <c r="Y304" s="233">
        <f t="shared" si="1460"/>
        <v>0</v>
      </c>
      <c r="Z304" s="257">
        <v>0</v>
      </c>
      <c r="AA304" s="256"/>
      <c r="AB304" s="232">
        <f t="shared" si="1461"/>
        <v>0</v>
      </c>
      <c r="AC304" s="233">
        <f t="shared" si="1462"/>
        <v>0</v>
      </c>
      <c r="AD304" s="225">
        <f t="shared" si="1463"/>
        <v>47</v>
      </c>
      <c r="AE304" s="233">
        <f t="shared" si="1464"/>
        <v>7</v>
      </c>
      <c r="AF304" s="225">
        <f t="shared" si="1465"/>
        <v>0</v>
      </c>
      <c r="AG304" s="233">
        <f t="shared" si="1466"/>
        <v>0</v>
      </c>
      <c r="AH304" s="400">
        <v>3.44</v>
      </c>
      <c r="AI304" s="752">
        <v>2.278</v>
      </c>
      <c r="AJ304" s="232">
        <f t="shared" si="1467"/>
        <v>116.96</v>
      </c>
      <c r="AK304" s="233">
        <f t="shared" si="1468"/>
        <v>13.667999999999999</v>
      </c>
      <c r="AL304" s="336">
        <v>3.62</v>
      </c>
      <c r="AM304" s="752">
        <v>2</v>
      </c>
      <c r="AN304" s="232">
        <f t="shared" si="1469"/>
        <v>47.06</v>
      </c>
      <c r="AO304" s="233">
        <f t="shared" si="1470"/>
        <v>2</v>
      </c>
      <c r="AP304" s="336"/>
      <c r="AQ304" s="286"/>
      <c r="AR304" s="232">
        <f t="shared" si="1471"/>
        <v>0</v>
      </c>
      <c r="AS304" s="233">
        <f t="shared" si="1472"/>
        <v>0</v>
      </c>
      <c r="AT304" s="545">
        <f t="shared" si="1473"/>
        <v>3.4897872340425526</v>
      </c>
      <c r="AU304" s="546">
        <f t="shared" si="1474"/>
        <v>2.238285714285714</v>
      </c>
      <c r="AV304" s="232">
        <f t="shared" si="1475"/>
        <v>164.01999999999998</v>
      </c>
      <c r="AW304" s="233">
        <f t="shared" si="1476"/>
        <v>15.667999999999997</v>
      </c>
      <c r="AX304" s="257"/>
      <c r="AY304" s="253"/>
      <c r="AZ304" s="232">
        <f t="shared" si="1477"/>
        <v>0</v>
      </c>
      <c r="BA304" s="233">
        <f t="shared" si="1478"/>
        <v>0</v>
      </c>
      <c r="BB304" s="257"/>
      <c r="BC304" s="253"/>
      <c r="BD304" s="232">
        <f t="shared" si="1479"/>
        <v>0</v>
      </c>
      <c r="BE304" s="233">
        <f t="shared" si="1480"/>
        <v>0</v>
      </c>
      <c r="BF304" s="254"/>
      <c r="BG304" s="253"/>
      <c r="BH304" s="232">
        <f t="shared" si="1481"/>
        <v>0</v>
      </c>
      <c r="BI304" s="233">
        <f t="shared" si="1482"/>
        <v>0</v>
      </c>
      <c r="BJ304" s="232">
        <f t="shared" si="1483"/>
        <v>0</v>
      </c>
      <c r="BK304" s="233">
        <f t="shared" si="1484"/>
        <v>0</v>
      </c>
      <c r="BL304" s="232">
        <f t="shared" si="1485"/>
        <v>0</v>
      </c>
      <c r="BM304" s="233">
        <f t="shared" si="1486"/>
        <v>0</v>
      </c>
      <c r="BN304" s="257">
        <v>245</v>
      </c>
      <c r="BO304" s="757">
        <v>303</v>
      </c>
      <c r="BP304" s="232">
        <f t="shared" si="1487"/>
        <v>0</v>
      </c>
      <c r="BQ304" s="233">
        <f t="shared" si="1488"/>
        <v>0</v>
      </c>
      <c r="BR304" s="257">
        <v>62</v>
      </c>
      <c r="BS304" s="759">
        <v>63</v>
      </c>
      <c r="BT304" s="232">
        <f t="shared" si="1489"/>
        <v>0</v>
      </c>
      <c r="BU304" s="233">
        <f t="shared" si="1490"/>
        <v>0</v>
      </c>
      <c r="BV304" s="257"/>
      <c r="BW304" s="256"/>
      <c r="BX304" s="232">
        <f t="shared" si="1491"/>
        <v>0</v>
      </c>
      <c r="BY304" s="233">
        <f t="shared" si="1492"/>
        <v>0</v>
      </c>
      <c r="BZ304" s="225">
        <f t="shared" si="1493"/>
        <v>307</v>
      </c>
      <c r="CA304" s="233">
        <f t="shared" si="1494"/>
        <v>366</v>
      </c>
      <c r="CB304" s="225">
        <f t="shared" si="1495"/>
        <v>0</v>
      </c>
      <c r="CC304" s="233">
        <f t="shared" si="1496"/>
        <v>0</v>
      </c>
      <c r="CD304" s="336">
        <v>3.5</v>
      </c>
      <c r="CE304" s="752">
        <v>3.7450000000000001</v>
      </c>
      <c r="CF304" s="232">
        <f t="shared" si="1497"/>
        <v>857.5</v>
      </c>
      <c r="CG304" s="233">
        <f t="shared" si="1498"/>
        <v>1134.7350000000001</v>
      </c>
      <c r="CH304" s="400">
        <v>3.77</v>
      </c>
      <c r="CI304" s="752">
        <v>4.9740000000000002</v>
      </c>
      <c r="CJ304" s="232">
        <f t="shared" si="1499"/>
        <v>233.74</v>
      </c>
      <c r="CK304" s="233">
        <f t="shared" si="1500"/>
        <v>313.36200000000002</v>
      </c>
      <c r="CL304" s="336"/>
      <c r="CM304" s="286"/>
      <c r="CN304" s="232">
        <f t="shared" si="1501"/>
        <v>0</v>
      </c>
      <c r="CO304" s="233">
        <f t="shared" si="1502"/>
        <v>0</v>
      </c>
      <c r="CP304" s="232">
        <f t="shared" si="1503"/>
        <v>3.5545276872964169</v>
      </c>
      <c r="CQ304" s="546">
        <f t="shared" si="1504"/>
        <v>3.9565491803278694</v>
      </c>
      <c r="CR304" s="232">
        <f t="shared" si="1505"/>
        <v>1091.24</v>
      </c>
      <c r="CS304" s="233">
        <f t="shared" si="1506"/>
        <v>1448.0970000000002</v>
      </c>
      <c r="CT304" s="257"/>
      <c r="CU304" s="253"/>
      <c r="CV304" s="232">
        <f t="shared" si="1507"/>
        <v>0</v>
      </c>
      <c r="CW304" s="233">
        <f t="shared" si="1508"/>
        <v>0</v>
      </c>
      <c r="CX304" s="257"/>
      <c r="CY304" s="253"/>
      <c r="CZ304" s="232">
        <f t="shared" si="1509"/>
        <v>0</v>
      </c>
      <c r="DA304" s="233">
        <f t="shared" si="1510"/>
        <v>0</v>
      </c>
      <c r="DB304" s="254"/>
      <c r="DC304" s="253"/>
      <c r="DD304" s="232">
        <f t="shared" si="1511"/>
        <v>0</v>
      </c>
      <c r="DE304" s="233">
        <f t="shared" si="1512"/>
        <v>0</v>
      </c>
      <c r="DF304" s="232">
        <f t="shared" si="1513"/>
        <v>0</v>
      </c>
      <c r="DG304" s="233">
        <f t="shared" si="1514"/>
        <v>0</v>
      </c>
      <c r="DH304" s="232">
        <f t="shared" si="1515"/>
        <v>0</v>
      </c>
      <c r="DI304" s="233">
        <f t="shared" si="1516"/>
        <v>0</v>
      </c>
      <c r="DJ304" s="232">
        <f t="shared" si="1517"/>
        <v>354</v>
      </c>
      <c r="DK304" s="233">
        <f t="shared" si="1518"/>
        <v>373</v>
      </c>
      <c r="DL304" s="232">
        <f t="shared" si="1519"/>
        <v>0</v>
      </c>
      <c r="DM304" s="233">
        <f t="shared" si="1520"/>
        <v>0</v>
      </c>
      <c r="DN304" s="545">
        <f t="shared" si="1521"/>
        <v>3.5459322033898304</v>
      </c>
      <c r="DO304" s="546">
        <f t="shared" si="1522"/>
        <v>3.9243029490616625</v>
      </c>
      <c r="DP304" s="232">
        <f t="shared" si="1523"/>
        <v>1255.26</v>
      </c>
      <c r="DQ304" s="233">
        <f t="shared" si="1524"/>
        <v>1463.7650000000001</v>
      </c>
      <c r="DR304" s="232">
        <f t="shared" si="1525"/>
        <v>0</v>
      </c>
      <c r="DS304" s="233">
        <f t="shared" si="1526"/>
        <v>0</v>
      </c>
      <c r="DT304" s="232">
        <f t="shared" si="1527"/>
        <v>0</v>
      </c>
      <c r="DU304" s="233">
        <f t="shared" si="1528"/>
        <v>0</v>
      </c>
      <c r="DV304" s="257">
        <v>102</v>
      </c>
      <c r="DW304" s="759">
        <v>68</v>
      </c>
      <c r="DX304" s="232">
        <f t="shared" si="1529"/>
        <v>0</v>
      </c>
      <c r="DY304" s="233">
        <f t="shared" si="1530"/>
        <v>0</v>
      </c>
      <c r="DZ304" s="257">
        <v>180</v>
      </c>
      <c r="EA304" s="738">
        <v>46</v>
      </c>
      <c r="EB304" s="232">
        <f t="shared" si="1531"/>
        <v>0</v>
      </c>
      <c r="EC304" s="233">
        <f t="shared" si="1532"/>
        <v>0</v>
      </c>
      <c r="ED304" s="257">
        <v>0</v>
      </c>
      <c r="EE304" s="256"/>
      <c r="EF304" s="232">
        <f t="shared" si="1533"/>
        <v>0</v>
      </c>
      <c r="EG304" s="233">
        <f t="shared" si="1534"/>
        <v>0</v>
      </c>
      <c r="EH304" s="225">
        <f t="shared" si="1535"/>
        <v>282</v>
      </c>
      <c r="EI304" s="233">
        <f t="shared" si="1536"/>
        <v>114</v>
      </c>
      <c r="EJ304" s="225">
        <f t="shared" si="1537"/>
        <v>0</v>
      </c>
      <c r="EK304" s="233">
        <f t="shared" si="1538"/>
        <v>0</v>
      </c>
      <c r="EL304" s="336">
        <v>2.3199999999999998</v>
      </c>
      <c r="EM304" s="750">
        <v>5.7110000000000003</v>
      </c>
      <c r="EN304" s="232">
        <f t="shared" si="1539"/>
        <v>236.64</v>
      </c>
      <c r="EO304" s="233">
        <f t="shared" si="1540"/>
        <v>388.34800000000001</v>
      </c>
      <c r="EP304" s="336">
        <v>2.62</v>
      </c>
      <c r="EQ304" s="750">
        <v>7.601</v>
      </c>
      <c r="ER304" s="232">
        <f t="shared" si="1541"/>
        <v>471.6</v>
      </c>
      <c r="ES304" s="233">
        <f t="shared" si="1542"/>
        <v>349.64600000000002</v>
      </c>
      <c r="ET304" s="336"/>
      <c r="EU304" s="286"/>
      <c r="EV304" s="232">
        <f t="shared" si="1543"/>
        <v>0</v>
      </c>
      <c r="EW304" s="233">
        <f t="shared" si="1544"/>
        <v>0</v>
      </c>
      <c r="EX304" s="545">
        <f t="shared" si="1545"/>
        <v>2.5114893617021279</v>
      </c>
      <c r="EY304" s="546">
        <f t="shared" si="1546"/>
        <v>6.4736315789473684</v>
      </c>
      <c r="EZ304" s="232">
        <f t="shared" si="1547"/>
        <v>708.24</v>
      </c>
      <c r="FA304" s="233">
        <f t="shared" si="1548"/>
        <v>737.99400000000003</v>
      </c>
      <c r="FB304" s="257"/>
      <c r="FC304" s="253"/>
      <c r="FD304" s="232">
        <f t="shared" si="1549"/>
        <v>0</v>
      </c>
      <c r="FE304" s="233">
        <f t="shared" si="1550"/>
        <v>0</v>
      </c>
      <c r="FF304" s="257"/>
      <c r="FG304" s="253"/>
      <c r="FH304" s="232">
        <f t="shared" si="1551"/>
        <v>0</v>
      </c>
      <c r="FI304" s="233">
        <f t="shared" si="1552"/>
        <v>0</v>
      </c>
      <c r="FJ304" s="254"/>
      <c r="FK304" s="253"/>
      <c r="FL304" s="232">
        <f t="shared" si="1553"/>
        <v>0</v>
      </c>
      <c r="FM304" s="233">
        <f t="shared" si="1554"/>
        <v>0</v>
      </c>
      <c r="FN304" s="232">
        <f t="shared" si="1555"/>
        <v>0</v>
      </c>
      <c r="FO304" s="233">
        <f t="shared" si="1556"/>
        <v>0</v>
      </c>
      <c r="FP304" s="232">
        <f t="shared" si="1557"/>
        <v>0</v>
      </c>
      <c r="FQ304" s="233">
        <f t="shared" si="1558"/>
        <v>0</v>
      </c>
      <c r="FR304" s="254"/>
      <c r="FS304" s="761">
        <v>279</v>
      </c>
      <c r="FT304" s="232">
        <f t="shared" si="1559"/>
        <v>0</v>
      </c>
      <c r="FU304" s="233">
        <f t="shared" si="1560"/>
        <v>0</v>
      </c>
      <c r="FV304" s="254"/>
      <c r="FW304" s="762">
        <v>5.375</v>
      </c>
      <c r="FX304" s="232">
        <f t="shared" si="1561"/>
        <v>0</v>
      </c>
      <c r="FY304" s="233">
        <f t="shared" si="1562"/>
        <v>1499.625</v>
      </c>
      <c r="FZ304" s="254"/>
      <c r="GA304" s="253"/>
      <c r="GB304" s="232">
        <f t="shared" si="1563"/>
        <v>0</v>
      </c>
      <c r="GC304" s="233">
        <f t="shared" si="1564"/>
        <v>0</v>
      </c>
      <c r="GD304" s="249">
        <f t="shared" si="1565"/>
        <v>381</v>
      </c>
      <c r="GE304" s="233">
        <f t="shared" si="1566"/>
        <v>377</v>
      </c>
      <c r="GF304" s="232">
        <f t="shared" si="1567"/>
        <v>0</v>
      </c>
      <c r="GG304" s="233">
        <f t="shared" si="1568"/>
        <v>0</v>
      </c>
      <c r="GH304" s="232">
        <f t="shared" si="1569"/>
        <v>1211.0999999999999</v>
      </c>
      <c r="GI304" s="233">
        <f t="shared" si="1570"/>
        <v>1536.751</v>
      </c>
      <c r="GJ304" s="232" t="str">
        <f t="shared" si="1571"/>
        <v/>
      </c>
      <c r="GK304" s="233" t="str">
        <f t="shared" si="1572"/>
        <v/>
      </c>
      <c r="GL304" s="249">
        <f t="shared" si="1573"/>
        <v>255</v>
      </c>
      <c r="GM304" s="233">
        <f t="shared" si="1574"/>
        <v>110</v>
      </c>
      <c r="GN304" s="232">
        <f t="shared" si="1575"/>
        <v>0</v>
      </c>
      <c r="GO304" s="233">
        <f t="shared" si="1576"/>
        <v>0</v>
      </c>
      <c r="GP304" s="232">
        <f t="shared" si="1577"/>
        <v>752.40000000000009</v>
      </c>
      <c r="GQ304" s="233">
        <f t="shared" si="1578"/>
        <v>665.00800000000004</v>
      </c>
      <c r="GR304" s="232">
        <f t="shared" si="1579"/>
        <v>0</v>
      </c>
      <c r="GS304" s="233">
        <f t="shared" si="1580"/>
        <v>0</v>
      </c>
      <c r="GT304" s="249">
        <f t="shared" si="1581"/>
        <v>636</v>
      </c>
      <c r="GU304" s="233">
        <f t="shared" si="1582"/>
        <v>487</v>
      </c>
      <c r="GV304" s="232">
        <f t="shared" si="1583"/>
        <v>0</v>
      </c>
      <c r="GW304" s="233">
        <f t="shared" si="1584"/>
        <v>0</v>
      </c>
      <c r="GX304" s="232">
        <f t="shared" si="1585"/>
        <v>1963.5</v>
      </c>
      <c r="GY304" s="233">
        <f t="shared" si="1586"/>
        <v>2201.759</v>
      </c>
      <c r="GZ304" s="232" t="str">
        <f t="shared" si="1587"/>
        <v/>
      </c>
      <c r="HA304" s="233" t="str">
        <f t="shared" si="1588"/>
        <v/>
      </c>
      <c r="HB304" s="249">
        <f t="shared" si="1589"/>
        <v>0</v>
      </c>
      <c r="HC304" s="233">
        <f t="shared" si="1590"/>
        <v>0</v>
      </c>
      <c r="HD304" s="232">
        <f t="shared" si="1591"/>
        <v>0</v>
      </c>
      <c r="HE304" s="233">
        <f t="shared" si="1592"/>
        <v>0</v>
      </c>
      <c r="HF304" s="232" t="str">
        <f t="shared" si="1593"/>
        <v/>
      </c>
      <c r="HG304" s="233" t="str">
        <f t="shared" si="1594"/>
        <v/>
      </c>
      <c r="HH304" s="232" t="str">
        <f t="shared" si="1595"/>
        <v/>
      </c>
      <c r="HI304" s="233" t="str">
        <f t="shared" si="1596"/>
        <v/>
      </c>
      <c r="HJ304" s="249">
        <f t="shared" si="1597"/>
        <v>1963.5</v>
      </c>
      <c r="HK304" s="233">
        <f t="shared" si="1598"/>
        <v>3701.384</v>
      </c>
      <c r="HL304" s="232" t="str">
        <f t="shared" si="1599"/>
        <v/>
      </c>
      <c r="HM304" s="232" t="str">
        <f t="shared" si="1600"/>
        <v/>
      </c>
    </row>
    <row r="305" spans="1:221" ht="15">
      <c r="A305" s="451" t="s">
        <v>46</v>
      </c>
      <c r="B305" s="456" t="s">
        <v>935</v>
      </c>
      <c r="C305" s="457"/>
      <c r="D305" s="451">
        <v>222062</v>
      </c>
      <c r="E305" s="458">
        <v>9</v>
      </c>
      <c r="F305" s="332">
        <v>650</v>
      </c>
      <c r="G305" s="745">
        <v>714</v>
      </c>
      <c r="H305" s="254"/>
      <c r="I305" s="255"/>
      <c r="J305" s="232">
        <f t="shared" si="1601"/>
        <v>650</v>
      </c>
      <c r="K305" s="233">
        <f t="shared" si="1453"/>
        <v>714</v>
      </c>
      <c r="L305" s="333"/>
      <c r="M305" s="253"/>
      <c r="N305" s="232">
        <f t="shared" si="1454"/>
        <v>650</v>
      </c>
      <c r="O305" s="233">
        <f t="shared" si="1602"/>
        <v>714</v>
      </c>
      <c r="P305" s="232">
        <f t="shared" si="1455"/>
        <v>0</v>
      </c>
      <c r="Q305" s="233">
        <f t="shared" si="1456"/>
        <v>0</v>
      </c>
      <c r="R305" s="459">
        <v>90</v>
      </c>
      <c r="S305" s="738">
        <v>8</v>
      </c>
      <c r="T305" s="232">
        <f t="shared" si="1457"/>
        <v>0</v>
      </c>
      <c r="U305" s="233">
        <f t="shared" si="1458"/>
        <v>0</v>
      </c>
      <c r="V305" s="747">
        <v>27</v>
      </c>
      <c r="W305" s="738">
        <v>1</v>
      </c>
      <c r="X305" s="232">
        <f t="shared" si="1459"/>
        <v>0</v>
      </c>
      <c r="Y305" s="233">
        <f t="shared" si="1460"/>
        <v>0</v>
      </c>
      <c r="Z305" s="257">
        <v>0</v>
      </c>
      <c r="AA305" s="256"/>
      <c r="AB305" s="232">
        <f t="shared" si="1461"/>
        <v>0</v>
      </c>
      <c r="AC305" s="233">
        <f t="shared" si="1462"/>
        <v>0</v>
      </c>
      <c r="AD305" s="225">
        <f t="shared" si="1463"/>
        <v>117</v>
      </c>
      <c r="AE305" s="233">
        <f t="shared" si="1464"/>
        <v>9</v>
      </c>
      <c r="AF305" s="225">
        <f t="shared" si="1465"/>
        <v>0</v>
      </c>
      <c r="AG305" s="233">
        <f t="shared" si="1466"/>
        <v>0</v>
      </c>
      <c r="AH305" s="400">
        <v>3.65</v>
      </c>
      <c r="AI305" s="751">
        <v>1.958</v>
      </c>
      <c r="AJ305" s="232">
        <f t="shared" si="1467"/>
        <v>328.5</v>
      </c>
      <c r="AK305" s="233">
        <f t="shared" si="1468"/>
        <v>15.664</v>
      </c>
      <c r="AL305" s="336">
        <v>3.74</v>
      </c>
      <c r="AM305" s="754">
        <v>1.333</v>
      </c>
      <c r="AN305" s="232">
        <f t="shared" si="1469"/>
        <v>100.98</v>
      </c>
      <c r="AO305" s="233">
        <f t="shared" si="1470"/>
        <v>1.333</v>
      </c>
      <c r="AP305" s="336"/>
      <c r="AQ305" s="286"/>
      <c r="AR305" s="232">
        <f t="shared" si="1471"/>
        <v>0</v>
      </c>
      <c r="AS305" s="233">
        <f t="shared" si="1472"/>
        <v>0</v>
      </c>
      <c r="AT305" s="545">
        <f t="shared" si="1473"/>
        <v>3.6707692307692308</v>
      </c>
      <c r="AU305" s="546">
        <f t="shared" si="1474"/>
        <v>1.8885555555555555</v>
      </c>
      <c r="AV305" s="232">
        <f t="shared" si="1475"/>
        <v>429.48</v>
      </c>
      <c r="AW305" s="233">
        <f t="shared" si="1476"/>
        <v>16.997</v>
      </c>
      <c r="AX305" s="257"/>
      <c r="AY305" s="253"/>
      <c r="AZ305" s="232">
        <f t="shared" si="1477"/>
        <v>0</v>
      </c>
      <c r="BA305" s="233">
        <f t="shared" si="1478"/>
        <v>0</v>
      </c>
      <c r="BB305" s="257"/>
      <c r="BC305" s="253"/>
      <c r="BD305" s="232">
        <f t="shared" si="1479"/>
        <v>0</v>
      </c>
      <c r="BE305" s="233">
        <f t="shared" si="1480"/>
        <v>0</v>
      </c>
      <c r="BF305" s="254"/>
      <c r="BG305" s="253"/>
      <c r="BH305" s="232">
        <f t="shared" si="1481"/>
        <v>0</v>
      </c>
      <c r="BI305" s="233">
        <f t="shared" si="1482"/>
        <v>0</v>
      </c>
      <c r="BJ305" s="232">
        <f t="shared" si="1483"/>
        <v>0</v>
      </c>
      <c r="BK305" s="233">
        <f t="shared" si="1484"/>
        <v>0</v>
      </c>
      <c r="BL305" s="232">
        <f t="shared" si="1485"/>
        <v>0</v>
      </c>
      <c r="BM305" s="233">
        <f t="shared" si="1486"/>
        <v>0</v>
      </c>
      <c r="BN305" s="257">
        <v>296</v>
      </c>
      <c r="BO305" s="757">
        <v>262</v>
      </c>
      <c r="BP305" s="232">
        <f t="shared" si="1487"/>
        <v>0</v>
      </c>
      <c r="BQ305" s="233">
        <f t="shared" si="1488"/>
        <v>0</v>
      </c>
      <c r="BR305" s="257">
        <v>43</v>
      </c>
      <c r="BS305" s="758">
        <v>54</v>
      </c>
      <c r="BT305" s="232">
        <f t="shared" si="1489"/>
        <v>0</v>
      </c>
      <c r="BU305" s="233">
        <f t="shared" si="1490"/>
        <v>0</v>
      </c>
      <c r="BV305" s="257"/>
      <c r="BW305" s="256"/>
      <c r="BX305" s="232">
        <f t="shared" si="1491"/>
        <v>0</v>
      </c>
      <c r="BY305" s="233">
        <f t="shared" si="1492"/>
        <v>0</v>
      </c>
      <c r="BZ305" s="225">
        <f t="shared" si="1493"/>
        <v>339</v>
      </c>
      <c r="CA305" s="233">
        <f t="shared" si="1494"/>
        <v>316</v>
      </c>
      <c r="CB305" s="225">
        <f t="shared" si="1495"/>
        <v>0</v>
      </c>
      <c r="CC305" s="233">
        <f t="shared" si="1496"/>
        <v>0</v>
      </c>
      <c r="CD305" s="336">
        <v>3.4</v>
      </c>
      <c r="CE305" s="754">
        <v>3.5710000000000002</v>
      </c>
      <c r="CF305" s="232">
        <f t="shared" si="1497"/>
        <v>1006.4</v>
      </c>
      <c r="CG305" s="233">
        <f t="shared" si="1498"/>
        <v>935.60200000000009</v>
      </c>
      <c r="CH305" s="400">
        <v>4.49</v>
      </c>
      <c r="CI305" s="751">
        <v>4.4939999999999998</v>
      </c>
      <c r="CJ305" s="232">
        <f t="shared" si="1499"/>
        <v>193.07000000000002</v>
      </c>
      <c r="CK305" s="233">
        <f t="shared" si="1500"/>
        <v>242.67599999999999</v>
      </c>
      <c r="CL305" s="336"/>
      <c r="CM305" s="286"/>
      <c r="CN305" s="232">
        <f t="shared" si="1501"/>
        <v>0</v>
      </c>
      <c r="CO305" s="233">
        <f t="shared" si="1502"/>
        <v>0</v>
      </c>
      <c r="CP305" s="232">
        <f t="shared" si="1503"/>
        <v>3.538259587020649</v>
      </c>
      <c r="CQ305" s="546">
        <f t="shared" si="1504"/>
        <v>3.7287278481012658</v>
      </c>
      <c r="CR305" s="232">
        <f t="shared" si="1505"/>
        <v>1199.47</v>
      </c>
      <c r="CS305" s="233">
        <f t="shared" si="1506"/>
        <v>1178.278</v>
      </c>
      <c r="CT305" s="257"/>
      <c r="CU305" s="253"/>
      <c r="CV305" s="232">
        <f t="shared" si="1507"/>
        <v>0</v>
      </c>
      <c r="CW305" s="233">
        <f t="shared" si="1508"/>
        <v>0</v>
      </c>
      <c r="CX305" s="257"/>
      <c r="CY305" s="253"/>
      <c r="CZ305" s="232">
        <f t="shared" si="1509"/>
        <v>0</v>
      </c>
      <c r="DA305" s="233">
        <f t="shared" si="1510"/>
        <v>0</v>
      </c>
      <c r="DB305" s="254"/>
      <c r="DC305" s="253"/>
      <c r="DD305" s="232">
        <f t="shared" si="1511"/>
        <v>0</v>
      </c>
      <c r="DE305" s="233">
        <f t="shared" si="1512"/>
        <v>0</v>
      </c>
      <c r="DF305" s="232">
        <f t="shared" si="1513"/>
        <v>0</v>
      </c>
      <c r="DG305" s="233">
        <f t="shared" si="1514"/>
        <v>0</v>
      </c>
      <c r="DH305" s="232">
        <f t="shared" si="1515"/>
        <v>0</v>
      </c>
      <c r="DI305" s="233">
        <f t="shared" si="1516"/>
        <v>0</v>
      </c>
      <c r="DJ305" s="232">
        <f t="shared" si="1517"/>
        <v>456</v>
      </c>
      <c r="DK305" s="233">
        <f t="shared" si="1518"/>
        <v>325</v>
      </c>
      <c r="DL305" s="232">
        <f t="shared" si="1519"/>
        <v>0</v>
      </c>
      <c r="DM305" s="233">
        <f t="shared" si="1520"/>
        <v>0</v>
      </c>
      <c r="DN305" s="545">
        <f t="shared" si="1521"/>
        <v>3.5722587719298247</v>
      </c>
      <c r="DO305" s="546">
        <f t="shared" si="1522"/>
        <v>3.6777692307692309</v>
      </c>
      <c r="DP305" s="232">
        <f t="shared" si="1523"/>
        <v>1628.95</v>
      </c>
      <c r="DQ305" s="233">
        <f t="shared" si="1524"/>
        <v>1195.2750000000001</v>
      </c>
      <c r="DR305" s="232">
        <f t="shared" si="1525"/>
        <v>0</v>
      </c>
      <c r="DS305" s="233">
        <f t="shared" si="1526"/>
        <v>0</v>
      </c>
      <c r="DT305" s="232">
        <f t="shared" si="1527"/>
        <v>0</v>
      </c>
      <c r="DU305" s="233">
        <f t="shared" si="1528"/>
        <v>0</v>
      </c>
      <c r="DV305" s="257">
        <v>89</v>
      </c>
      <c r="DW305" s="758">
        <v>31</v>
      </c>
      <c r="DX305" s="232">
        <f t="shared" si="1529"/>
        <v>0</v>
      </c>
      <c r="DY305" s="233">
        <f t="shared" si="1530"/>
        <v>0</v>
      </c>
      <c r="DZ305" s="257">
        <v>105</v>
      </c>
      <c r="EA305" s="738">
        <v>52</v>
      </c>
      <c r="EB305" s="232">
        <f t="shared" si="1531"/>
        <v>0</v>
      </c>
      <c r="EC305" s="233">
        <f t="shared" si="1532"/>
        <v>0</v>
      </c>
      <c r="ED305" s="257">
        <v>0</v>
      </c>
      <c r="EE305" s="256"/>
      <c r="EF305" s="232">
        <f t="shared" si="1533"/>
        <v>0</v>
      </c>
      <c r="EG305" s="233">
        <f t="shared" si="1534"/>
        <v>0</v>
      </c>
      <c r="EH305" s="225">
        <f t="shared" si="1535"/>
        <v>194</v>
      </c>
      <c r="EI305" s="233">
        <f t="shared" si="1536"/>
        <v>83</v>
      </c>
      <c r="EJ305" s="225">
        <f t="shared" si="1537"/>
        <v>0</v>
      </c>
      <c r="EK305" s="233">
        <f t="shared" si="1538"/>
        <v>0</v>
      </c>
      <c r="EL305" s="336">
        <v>2.56</v>
      </c>
      <c r="EM305" s="752">
        <v>5.0860000000000003</v>
      </c>
      <c r="EN305" s="232">
        <f t="shared" si="1539"/>
        <v>227.84</v>
      </c>
      <c r="EO305" s="233">
        <f t="shared" si="1540"/>
        <v>157.666</v>
      </c>
      <c r="EP305" s="336">
        <v>2.5299999999999998</v>
      </c>
      <c r="EQ305" s="750">
        <v>7.4</v>
      </c>
      <c r="ER305" s="232">
        <f t="shared" si="1541"/>
        <v>265.64999999999998</v>
      </c>
      <c r="ES305" s="233">
        <f t="shared" si="1542"/>
        <v>384.8</v>
      </c>
      <c r="ET305" s="336"/>
      <c r="EU305" s="286"/>
      <c r="EV305" s="232">
        <f t="shared" si="1543"/>
        <v>0</v>
      </c>
      <c r="EW305" s="233">
        <f t="shared" si="1544"/>
        <v>0</v>
      </c>
      <c r="EX305" s="545">
        <f t="shared" si="1545"/>
        <v>2.5437628865979383</v>
      </c>
      <c r="EY305" s="546">
        <f t="shared" si="1546"/>
        <v>6.5357349397590365</v>
      </c>
      <c r="EZ305" s="232">
        <f t="shared" si="1547"/>
        <v>493.49</v>
      </c>
      <c r="FA305" s="233">
        <f t="shared" si="1548"/>
        <v>542.46600000000001</v>
      </c>
      <c r="FB305" s="257"/>
      <c r="FC305" s="253"/>
      <c r="FD305" s="232">
        <f t="shared" si="1549"/>
        <v>0</v>
      </c>
      <c r="FE305" s="233">
        <f t="shared" si="1550"/>
        <v>0</v>
      </c>
      <c r="FF305" s="257"/>
      <c r="FG305" s="253"/>
      <c r="FH305" s="232">
        <f t="shared" si="1551"/>
        <v>0</v>
      </c>
      <c r="FI305" s="233">
        <f t="shared" si="1552"/>
        <v>0</v>
      </c>
      <c r="FJ305" s="254"/>
      <c r="FK305" s="253"/>
      <c r="FL305" s="232">
        <f t="shared" si="1553"/>
        <v>0</v>
      </c>
      <c r="FM305" s="233">
        <f t="shared" si="1554"/>
        <v>0</v>
      </c>
      <c r="FN305" s="232">
        <f t="shared" si="1555"/>
        <v>0</v>
      </c>
      <c r="FO305" s="233">
        <f t="shared" si="1556"/>
        <v>0</v>
      </c>
      <c r="FP305" s="232">
        <f t="shared" si="1557"/>
        <v>0</v>
      </c>
      <c r="FQ305" s="233">
        <f t="shared" si="1558"/>
        <v>0</v>
      </c>
      <c r="FR305" s="254"/>
      <c r="FS305" s="761">
        <v>306</v>
      </c>
      <c r="FT305" s="232">
        <f t="shared" si="1559"/>
        <v>0</v>
      </c>
      <c r="FU305" s="233">
        <f t="shared" si="1560"/>
        <v>0</v>
      </c>
      <c r="FV305" s="254"/>
      <c r="FW305" s="762">
        <v>3.859</v>
      </c>
      <c r="FX305" s="232">
        <f t="shared" si="1561"/>
        <v>0</v>
      </c>
      <c r="FY305" s="233">
        <f t="shared" si="1562"/>
        <v>1180.854</v>
      </c>
      <c r="FZ305" s="254"/>
      <c r="GA305" s="253"/>
      <c r="GB305" s="232">
        <f t="shared" si="1563"/>
        <v>0</v>
      </c>
      <c r="GC305" s="233">
        <f t="shared" si="1564"/>
        <v>0</v>
      </c>
      <c r="GD305" s="249">
        <f t="shared" si="1565"/>
        <v>475</v>
      </c>
      <c r="GE305" s="233">
        <f t="shared" si="1566"/>
        <v>301</v>
      </c>
      <c r="GF305" s="232">
        <f t="shared" si="1567"/>
        <v>0</v>
      </c>
      <c r="GG305" s="233">
        <f t="shared" si="1568"/>
        <v>0</v>
      </c>
      <c r="GH305" s="232">
        <f t="shared" si="1569"/>
        <v>1562.74</v>
      </c>
      <c r="GI305" s="233">
        <f t="shared" si="1570"/>
        <v>1108.932</v>
      </c>
      <c r="GJ305" s="232" t="str">
        <f t="shared" si="1571"/>
        <v/>
      </c>
      <c r="GK305" s="233" t="str">
        <f t="shared" si="1572"/>
        <v/>
      </c>
      <c r="GL305" s="249">
        <f t="shared" si="1573"/>
        <v>175</v>
      </c>
      <c r="GM305" s="233">
        <f t="shared" si="1574"/>
        <v>107</v>
      </c>
      <c r="GN305" s="232">
        <f t="shared" si="1575"/>
        <v>0</v>
      </c>
      <c r="GO305" s="233">
        <f t="shared" si="1576"/>
        <v>0</v>
      </c>
      <c r="GP305" s="232">
        <f t="shared" si="1577"/>
        <v>559.70000000000005</v>
      </c>
      <c r="GQ305" s="233">
        <f t="shared" si="1578"/>
        <v>628.80899999999997</v>
      </c>
      <c r="GR305" s="232">
        <f t="shared" si="1579"/>
        <v>0</v>
      </c>
      <c r="GS305" s="233">
        <f t="shared" si="1580"/>
        <v>0</v>
      </c>
      <c r="GT305" s="249">
        <f t="shared" si="1581"/>
        <v>650</v>
      </c>
      <c r="GU305" s="233">
        <f t="shared" si="1582"/>
        <v>408</v>
      </c>
      <c r="GV305" s="232">
        <f t="shared" si="1583"/>
        <v>0</v>
      </c>
      <c r="GW305" s="233">
        <f t="shared" si="1584"/>
        <v>0</v>
      </c>
      <c r="GX305" s="232">
        <f t="shared" si="1585"/>
        <v>2122.44</v>
      </c>
      <c r="GY305" s="233">
        <f t="shared" si="1586"/>
        <v>1737.741</v>
      </c>
      <c r="GZ305" s="232" t="str">
        <f t="shared" si="1587"/>
        <v/>
      </c>
      <c r="HA305" s="233" t="str">
        <f t="shared" si="1588"/>
        <v/>
      </c>
      <c r="HB305" s="249">
        <f t="shared" si="1589"/>
        <v>0</v>
      </c>
      <c r="HC305" s="233">
        <f t="shared" si="1590"/>
        <v>0</v>
      </c>
      <c r="HD305" s="232">
        <f t="shared" si="1591"/>
        <v>0</v>
      </c>
      <c r="HE305" s="233">
        <f t="shared" si="1592"/>
        <v>0</v>
      </c>
      <c r="HF305" s="232" t="str">
        <f t="shared" si="1593"/>
        <v/>
      </c>
      <c r="HG305" s="233" t="str">
        <f t="shared" si="1594"/>
        <v/>
      </c>
      <c r="HH305" s="232" t="str">
        <f t="shared" si="1595"/>
        <v/>
      </c>
      <c r="HI305" s="233" t="str">
        <f t="shared" si="1596"/>
        <v/>
      </c>
      <c r="HJ305" s="249">
        <f t="shared" si="1597"/>
        <v>2122.44</v>
      </c>
      <c r="HK305" s="233">
        <f t="shared" si="1598"/>
        <v>2918.5950000000003</v>
      </c>
      <c r="HL305" s="232" t="str">
        <f t="shared" si="1599"/>
        <v/>
      </c>
      <c r="HM305" s="232" t="str">
        <f t="shared" si="1600"/>
        <v/>
      </c>
    </row>
    <row r="306" spans="1:221" ht="15">
      <c r="A306" s="397" t="s">
        <v>110</v>
      </c>
      <c r="B306" s="395" t="s">
        <v>719</v>
      </c>
      <c r="C306" s="396"/>
      <c r="D306" s="397">
        <v>228723</v>
      </c>
      <c r="E306" s="398">
        <v>1</v>
      </c>
      <c r="F306" s="332">
        <v>8451</v>
      </c>
      <c r="G306" s="409">
        <v>8748</v>
      </c>
      <c r="H306" s="254">
        <v>35</v>
      </c>
      <c r="I306" s="409">
        <v>30</v>
      </c>
      <c r="J306" s="232">
        <f t="shared" si="1601"/>
        <v>8416</v>
      </c>
      <c r="K306" s="233">
        <f t="shared" si="1453"/>
        <v>8718</v>
      </c>
      <c r="L306" s="333"/>
      <c r="M306" s="253"/>
      <c r="N306" s="232">
        <f t="shared" si="1454"/>
        <v>8416</v>
      </c>
      <c r="O306" s="233">
        <f t="shared" si="1602"/>
        <v>8718</v>
      </c>
      <c r="P306" s="232">
        <f t="shared" si="1455"/>
        <v>8416</v>
      </c>
      <c r="Q306" s="233">
        <f t="shared" si="1456"/>
        <v>8718</v>
      </c>
      <c r="R306" s="254">
        <v>2217</v>
      </c>
      <c r="S306" s="409">
        <v>2458</v>
      </c>
      <c r="T306" s="232">
        <f t="shared" si="1457"/>
        <v>2217</v>
      </c>
      <c r="U306" s="233">
        <f t="shared" si="1458"/>
        <v>2458</v>
      </c>
      <c r="V306" s="257">
        <v>113</v>
      </c>
      <c r="W306" s="409">
        <v>170</v>
      </c>
      <c r="X306" s="232">
        <f t="shared" si="1459"/>
        <v>113</v>
      </c>
      <c r="Y306" s="233">
        <f t="shared" si="1460"/>
        <v>170</v>
      </c>
      <c r="Z306" s="257"/>
      <c r="AA306" s="256"/>
      <c r="AB306" s="232">
        <f t="shared" si="1461"/>
        <v>0</v>
      </c>
      <c r="AC306" s="233">
        <f t="shared" si="1462"/>
        <v>0</v>
      </c>
      <c r="AD306" s="225">
        <f t="shared" si="1463"/>
        <v>2330</v>
      </c>
      <c r="AE306" s="233">
        <f t="shared" si="1464"/>
        <v>2628</v>
      </c>
      <c r="AF306" s="225">
        <f t="shared" si="1465"/>
        <v>2330</v>
      </c>
      <c r="AG306" s="233">
        <f t="shared" si="1466"/>
        <v>2628</v>
      </c>
      <c r="AH306" s="336">
        <v>4.4000000000000004</v>
      </c>
      <c r="AI306" s="409">
        <v>4.3</v>
      </c>
      <c r="AJ306" s="232">
        <f t="shared" si="1467"/>
        <v>9754.8000000000011</v>
      </c>
      <c r="AK306" s="233">
        <f t="shared" si="1468"/>
        <v>10569.4</v>
      </c>
      <c r="AL306" s="336">
        <v>4.5</v>
      </c>
      <c r="AM306" s="409">
        <v>4.2</v>
      </c>
      <c r="AN306" s="232">
        <f t="shared" si="1469"/>
        <v>508.5</v>
      </c>
      <c r="AO306" s="233">
        <f t="shared" si="1470"/>
        <v>714</v>
      </c>
      <c r="AP306" s="336"/>
      <c r="AQ306" s="410"/>
      <c r="AR306" s="232">
        <f t="shared" si="1471"/>
        <v>0</v>
      </c>
      <c r="AS306" s="233">
        <f t="shared" si="1472"/>
        <v>0</v>
      </c>
      <c r="AT306" s="545">
        <f t="shared" si="1473"/>
        <v>4.404849785407726</v>
      </c>
      <c r="AU306" s="546">
        <f t="shared" si="1474"/>
        <v>4.2935312024353118</v>
      </c>
      <c r="AV306" s="232">
        <f t="shared" si="1475"/>
        <v>10263.300000000001</v>
      </c>
      <c r="AW306" s="233">
        <f t="shared" si="1476"/>
        <v>11283.4</v>
      </c>
      <c r="AX306" s="257">
        <v>120.3</v>
      </c>
      <c r="AY306" s="409">
        <v>118.9</v>
      </c>
      <c r="AZ306" s="232">
        <f t="shared" si="1477"/>
        <v>266705.09999999998</v>
      </c>
      <c r="BA306" s="233">
        <f t="shared" si="1478"/>
        <v>292256.2</v>
      </c>
      <c r="BB306" s="257">
        <v>106.8</v>
      </c>
      <c r="BC306" s="409">
        <v>106.8</v>
      </c>
      <c r="BD306" s="232">
        <f t="shared" si="1479"/>
        <v>12068.4</v>
      </c>
      <c r="BE306" s="233">
        <f t="shared" si="1480"/>
        <v>18156</v>
      </c>
      <c r="BF306" s="254"/>
      <c r="BG306" s="253"/>
      <c r="BH306" s="232">
        <f t="shared" si="1481"/>
        <v>0</v>
      </c>
      <c r="BI306" s="233">
        <f t="shared" si="1482"/>
        <v>0</v>
      </c>
      <c r="BJ306" s="232">
        <f t="shared" si="1483"/>
        <v>119.64527896995708</v>
      </c>
      <c r="BK306" s="233">
        <f t="shared" si="1484"/>
        <v>118.11727549467275</v>
      </c>
      <c r="BL306" s="232">
        <f t="shared" si="1485"/>
        <v>278773.5</v>
      </c>
      <c r="BM306" s="233">
        <f t="shared" si="1486"/>
        <v>310412.2</v>
      </c>
      <c r="BN306" s="257">
        <v>2869</v>
      </c>
      <c r="BO306" s="409">
        <v>2900</v>
      </c>
      <c r="BP306" s="232">
        <f t="shared" si="1487"/>
        <v>2869</v>
      </c>
      <c r="BQ306" s="233">
        <f t="shared" si="1488"/>
        <v>2900</v>
      </c>
      <c r="BR306" s="257">
        <v>124</v>
      </c>
      <c r="BS306" s="409">
        <v>152</v>
      </c>
      <c r="BT306" s="232">
        <f t="shared" si="1489"/>
        <v>124</v>
      </c>
      <c r="BU306" s="233">
        <f t="shared" si="1490"/>
        <v>152</v>
      </c>
      <c r="BV306" s="257"/>
      <c r="BW306" s="256"/>
      <c r="BX306" s="232">
        <f t="shared" si="1491"/>
        <v>0</v>
      </c>
      <c r="BY306" s="233">
        <f t="shared" si="1492"/>
        <v>0</v>
      </c>
      <c r="BZ306" s="225">
        <f t="shared" si="1493"/>
        <v>2993</v>
      </c>
      <c r="CA306" s="233">
        <f t="shared" si="1494"/>
        <v>3052</v>
      </c>
      <c r="CB306" s="225">
        <f t="shared" si="1495"/>
        <v>2993</v>
      </c>
      <c r="CC306" s="233">
        <f t="shared" si="1496"/>
        <v>3052</v>
      </c>
      <c r="CD306" s="336">
        <v>4.5</v>
      </c>
      <c r="CE306" s="409">
        <v>4.5</v>
      </c>
      <c r="CF306" s="232">
        <f t="shared" si="1497"/>
        <v>12910.5</v>
      </c>
      <c r="CG306" s="233">
        <f t="shared" si="1498"/>
        <v>13050</v>
      </c>
      <c r="CH306" s="336">
        <v>4.7</v>
      </c>
      <c r="CI306" s="409">
        <v>4.5999999999999996</v>
      </c>
      <c r="CJ306" s="232">
        <f t="shared" si="1499"/>
        <v>582.80000000000007</v>
      </c>
      <c r="CK306" s="233">
        <f t="shared" si="1500"/>
        <v>699.19999999999993</v>
      </c>
      <c r="CL306" s="336"/>
      <c r="CM306" s="410"/>
      <c r="CN306" s="232">
        <f t="shared" si="1501"/>
        <v>0</v>
      </c>
      <c r="CO306" s="233">
        <f t="shared" si="1502"/>
        <v>0</v>
      </c>
      <c r="CP306" s="232">
        <f t="shared" si="1503"/>
        <v>4.5082860006682255</v>
      </c>
      <c r="CQ306" s="546">
        <f t="shared" si="1504"/>
        <v>4.5049803407601576</v>
      </c>
      <c r="CR306" s="232">
        <f t="shared" si="1505"/>
        <v>13493.3</v>
      </c>
      <c r="CS306" s="233">
        <f t="shared" si="1506"/>
        <v>13749.2</v>
      </c>
      <c r="CT306" s="257">
        <v>127.3</v>
      </c>
      <c r="CU306" s="409">
        <v>126.9</v>
      </c>
      <c r="CV306" s="232">
        <f t="shared" si="1507"/>
        <v>365223.7</v>
      </c>
      <c r="CW306" s="233">
        <f t="shared" si="1508"/>
        <v>368010</v>
      </c>
      <c r="CX306" s="257">
        <v>131.69999999999999</v>
      </c>
      <c r="CY306" s="409">
        <v>129.1</v>
      </c>
      <c r="CZ306" s="232">
        <f t="shared" si="1509"/>
        <v>16330.8</v>
      </c>
      <c r="DA306" s="233">
        <f t="shared" si="1510"/>
        <v>19623.2</v>
      </c>
      <c r="DB306" s="254"/>
      <c r="DC306" s="253"/>
      <c r="DD306" s="232">
        <f t="shared" si="1511"/>
        <v>0</v>
      </c>
      <c r="DE306" s="233">
        <f t="shared" si="1512"/>
        <v>0</v>
      </c>
      <c r="DF306" s="232">
        <f t="shared" si="1513"/>
        <v>127.48229201470097</v>
      </c>
      <c r="DG306" s="233">
        <f t="shared" si="1514"/>
        <v>127.00956749672346</v>
      </c>
      <c r="DH306" s="232">
        <f t="shared" si="1515"/>
        <v>381554.5</v>
      </c>
      <c r="DI306" s="233">
        <f t="shared" si="1516"/>
        <v>387633.2</v>
      </c>
      <c r="DJ306" s="232">
        <f t="shared" si="1517"/>
        <v>5323</v>
      </c>
      <c r="DK306" s="233">
        <f t="shared" si="1518"/>
        <v>5680</v>
      </c>
      <c r="DL306" s="232">
        <f t="shared" si="1519"/>
        <v>5323</v>
      </c>
      <c r="DM306" s="233">
        <f t="shared" si="1520"/>
        <v>5680</v>
      </c>
      <c r="DN306" s="545">
        <f t="shared" si="1521"/>
        <v>4.4630095810633099</v>
      </c>
      <c r="DO306" s="546">
        <f t="shared" si="1522"/>
        <v>4.4071478873239434</v>
      </c>
      <c r="DP306" s="232">
        <f t="shared" si="1523"/>
        <v>23756.6</v>
      </c>
      <c r="DQ306" s="233">
        <f t="shared" si="1524"/>
        <v>25032.6</v>
      </c>
      <c r="DR306" s="232">
        <f t="shared" si="1525"/>
        <v>124.05185046026676</v>
      </c>
      <c r="DS306" s="233">
        <f t="shared" si="1526"/>
        <v>122.89531690140845</v>
      </c>
      <c r="DT306" s="232">
        <f t="shared" si="1527"/>
        <v>660328</v>
      </c>
      <c r="DU306" s="233">
        <f t="shared" si="1528"/>
        <v>698045.4</v>
      </c>
      <c r="DV306" s="257">
        <v>2550</v>
      </c>
      <c r="DW306" s="409">
        <v>2507</v>
      </c>
      <c r="DX306" s="232">
        <f t="shared" si="1529"/>
        <v>2550</v>
      </c>
      <c r="DY306" s="233">
        <f t="shared" si="1530"/>
        <v>2507</v>
      </c>
      <c r="DZ306" s="257">
        <v>460</v>
      </c>
      <c r="EA306" s="409">
        <v>449</v>
      </c>
      <c r="EB306" s="232">
        <f t="shared" si="1531"/>
        <v>460</v>
      </c>
      <c r="EC306" s="233">
        <f t="shared" si="1532"/>
        <v>449</v>
      </c>
      <c r="ED306" s="257"/>
      <c r="EE306" s="256"/>
      <c r="EF306" s="232">
        <f t="shared" si="1533"/>
        <v>0</v>
      </c>
      <c r="EG306" s="233">
        <f t="shared" si="1534"/>
        <v>0</v>
      </c>
      <c r="EH306" s="225">
        <f t="shared" si="1535"/>
        <v>3010</v>
      </c>
      <c r="EI306" s="233">
        <f t="shared" si="1536"/>
        <v>2956</v>
      </c>
      <c r="EJ306" s="225">
        <f t="shared" si="1537"/>
        <v>3010</v>
      </c>
      <c r="EK306" s="233">
        <f t="shared" si="1538"/>
        <v>2956</v>
      </c>
      <c r="EL306" s="336">
        <v>3.6</v>
      </c>
      <c r="EM306" s="409">
        <v>3.6</v>
      </c>
      <c r="EN306" s="232">
        <f t="shared" si="1539"/>
        <v>9180</v>
      </c>
      <c r="EO306" s="233">
        <f t="shared" si="1540"/>
        <v>9025.2000000000007</v>
      </c>
      <c r="EP306" s="336">
        <v>3.8</v>
      </c>
      <c r="EQ306" s="409">
        <v>3.8</v>
      </c>
      <c r="ER306" s="232">
        <f t="shared" si="1541"/>
        <v>1748</v>
      </c>
      <c r="ES306" s="233">
        <f t="shared" si="1542"/>
        <v>1706.1999999999998</v>
      </c>
      <c r="ET306" s="336"/>
      <c r="EU306" s="410"/>
      <c r="EV306" s="232">
        <f t="shared" si="1543"/>
        <v>0</v>
      </c>
      <c r="EW306" s="233">
        <f t="shared" si="1544"/>
        <v>0</v>
      </c>
      <c r="EX306" s="545">
        <f t="shared" si="1545"/>
        <v>3.6305647840531563</v>
      </c>
      <c r="EY306" s="546">
        <f t="shared" si="1546"/>
        <v>3.6303788903924228</v>
      </c>
      <c r="EZ306" s="232">
        <f t="shared" si="1547"/>
        <v>10928</v>
      </c>
      <c r="FA306" s="233">
        <f t="shared" si="1548"/>
        <v>10731.400000000001</v>
      </c>
      <c r="FB306" s="257">
        <v>96.9</v>
      </c>
      <c r="FC306" s="409">
        <v>95.9</v>
      </c>
      <c r="FD306" s="232">
        <f t="shared" si="1549"/>
        <v>247095</v>
      </c>
      <c r="FE306" s="233">
        <f t="shared" si="1550"/>
        <v>240421.30000000002</v>
      </c>
      <c r="FF306" s="257">
        <v>86.1</v>
      </c>
      <c r="FG306" s="409">
        <v>86</v>
      </c>
      <c r="FH306" s="232">
        <f t="shared" si="1551"/>
        <v>39606</v>
      </c>
      <c r="FI306" s="233">
        <f t="shared" si="1552"/>
        <v>38614</v>
      </c>
      <c r="FJ306" s="254"/>
      <c r="FK306" s="253"/>
      <c r="FL306" s="232">
        <f t="shared" si="1553"/>
        <v>0</v>
      </c>
      <c r="FM306" s="233">
        <f t="shared" si="1554"/>
        <v>0</v>
      </c>
      <c r="FN306" s="232">
        <f t="shared" si="1555"/>
        <v>95.249501661129571</v>
      </c>
      <c r="FO306" s="233">
        <f t="shared" si="1556"/>
        <v>94.396244925575118</v>
      </c>
      <c r="FP306" s="232">
        <f t="shared" si="1557"/>
        <v>286701</v>
      </c>
      <c r="FQ306" s="233">
        <f t="shared" si="1558"/>
        <v>279035.30000000005</v>
      </c>
      <c r="FR306" s="254">
        <v>83</v>
      </c>
      <c r="FS306" s="253">
        <v>82</v>
      </c>
      <c r="FT306" s="232">
        <f t="shared" si="1559"/>
        <v>83</v>
      </c>
      <c r="FU306" s="233">
        <f t="shared" si="1560"/>
        <v>82</v>
      </c>
      <c r="FV306" s="254">
        <v>5.4</v>
      </c>
      <c r="FW306" s="253">
        <v>5.8</v>
      </c>
      <c r="FX306" s="232">
        <f t="shared" si="1561"/>
        <v>448.20000000000005</v>
      </c>
      <c r="FY306" s="233">
        <f t="shared" si="1562"/>
        <v>475.59999999999997</v>
      </c>
      <c r="FZ306" s="254">
        <v>70.900000000000006</v>
      </c>
      <c r="GA306" s="253">
        <v>75.3</v>
      </c>
      <c r="GB306" s="232">
        <f t="shared" si="1563"/>
        <v>5884.7000000000007</v>
      </c>
      <c r="GC306" s="233">
        <f t="shared" si="1564"/>
        <v>6174.5999999999995</v>
      </c>
      <c r="GD306" s="249">
        <f t="shared" si="1565"/>
        <v>7636</v>
      </c>
      <c r="GE306" s="233">
        <f t="shared" si="1566"/>
        <v>7865</v>
      </c>
      <c r="GF306" s="232">
        <f t="shared" si="1567"/>
        <v>7636</v>
      </c>
      <c r="GG306" s="233">
        <f t="shared" si="1568"/>
        <v>7865</v>
      </c>
      <c r="GH306" s="232">
        <f t="shared" si="1569"/>
        <v>31845.300000000003</v>
      </c>
      <c r="GI306" s="233">
        <f t="shared" si="1570"/>
        <v>32644.600000000002</v>
      </c>
      <c r="GJ306" s="232">
        <f t="shared" si="1571"/>
        <v>879023.8</v>
      </c>
      <c r="GK306" s="233">
        <f t="shared" si="1572"/>
        <v>900687.5</v>
      </c>
      <c r="GL306" s="249">
        <f t="shared" si="1573"/>
        <v>697</v>
      </c>
      <c r="GM306" s="233">
        <f t="shared" si="1574"/>
        <v>771</v>
      </c>
      <c r="GN306" s="232">
        <f t="shared" si="1575"/>
        <v>697</v>
      </c>
      <c r="GO306" s="233">
        <f t="shared" si="1576"/>
        <v>771</v>
      </c>
      <c r="GP306" s="232">
        <f t="shared" si="1577"/>
        <v>2839.3</v>
      </c>
      <c r="GQ306" s="233">
        <f t="shared" si="1578"/>
        <v>3119.3999999999996</v>
      </c>
      <c r="GR306" s="232">
        <f t="shared" si="1579"/>
        <v>68005.2</v>
      </c>
      <c r="GS306" s="233">
        <f t="shared" si="1580"/>
        <v>76393.2</v>
      </c>
      <c r="GT306" s="249">
        <f t="shared" si="1581"/>
        <v>8333</v>
      </c>
      <c r="GU306" s="233">
        <f t="shared" si="1582"/>
        <v>8636</v>
      </c>
      <c r="GV306" s="232">
        <f t="shared" si="1583"/>
        <v>8333</v>
      </c>
      <c r="GW306" s="233">
        <f t="shared" si="1584"/>
        <v>8636</v>
      </c>
      <c r="GX306" s="232">
        <f t="shared" si="1585"/>
        <v>34684.600000000006</v>
      </c>
      <c r="GY306" s="233">
        <f t="shared" si="1586"/>
        <v>35764</v>
      </c>
      <c r="GZ306" s="232">
        <f t="shared" si="1587"/>
        <v>947029</v>
      </c>
      <c r="HA306" s="233">
        <f t="shared" si="1588"/>
        <v>977080.7</v>
      </c>
      <c r="HB306" s="249">
        <f t="shared" si="1589"/>
        <v>0</v>
      </c>
      <c r="HC306" s="233">
        <f t="shared" si="1590"/>
        <v>0</v>
      </c>
      <c r="HD306" s="232">
        <f t="shared" si="1591"/>
        <v>0</v>
      </c>
      <c r="HE306" s="233">
        <f t="shared" si="1592"/>
        <v>0</v>
      </c>
      <c r="HF306" s="232" t="str">
        <f t="shared" si="1593"/>
        <v/>
      </c>
      <c r="HG306" s="233" t="str">
        <f t="shared" si="1594"/>
        <v/>
      </c>
      <c r="HH306" s="232" t="str">
        <f t="shared" si="1595"/>
        <v/>
      </c>
      <c r="HI306" s="233" t="str">
        <f t="shared" si="1596"/>
        <v/>
      </c>
      <c r="HJ306" s="249">
        <f t="shared" si="1597"/>
        <v>35132.799999999996</v>
      </c>
      <c r="HK306" s="233">
        <f t="shared" si="1598"/>
        <v>36239.599999999999</v>
      </c>
      <c r="HL306" s="232">
        <f t="shared" si="1599"/>
        <v>952913.7</v>
      </c>
      <c r="HM306" s="232">
        <f t="shared" si="1600"/>
        <v>983255.3</v>
      </c>
    </row>
    <row r="307" spans="1:221" ht="15">
      <c r="A307" s="397" t="s">
        <v>110</v>
      </c>
      <c r="B307" s="395" t="s">
        <v>720</v>
      </c>
      <c r="C307" s="396"/>
      <c r="D307" s="397">
        <v>229115</v>
      </c>
      <c r="E307" s="398">
        <v>1</v>
      </c>
      <c r="F307" s="332">
        <v>4476</v>
      </c>
      <c r="G307" s="409">
        <v>4605</v>
      </c>
      <c r="H307" s="254">
        <v>82</v>
      </c>
      <c r="I307" s="409">
        <v>76</v>
      </c>
      <c r="J307" s="232">
        <f t="shared" si="1601"/>
        <v>4394</v>
      </c>
      <c r="K307" s="233">
        <f t="shared" si="1453"/>
        <v>4529</v>
      </c>
      <c r="L307" s="333"/>
      <c r="M307" s="253"/>
      <c r="N307" s="232">
        <f t="shared" si="1454"/>
        <v>4394</v>
      </c>
      <c r="O307" s="233">
        <f t="shared" si="1602"/>
        <v>4529</v>
      </c>
      <c r="P307" s="232">
        <f t="shared" si="1455"/>
        <v>4394</v>
      </c>
      <c r="Q307" s="233">
        <f t="shared" si="1456"/>
        <v>4529</v>
      </c>
      <c r="R307" s="254">
        <v>765</v>
      </c>
      <c r="S307" s="409">
        <v>847</v>
      </c>
      <c r="T307" s="232">
        <f t="shared" si="1457"/>
        <v>765</v>
      </c>
      <c r="U307" s="233">
        <f t="shared" si="1458"/>
        <v>847</v>
      </c>
      <c r="V307" s="257">
        <v>6</v>
      </c>
      <c r="W307" s="409">
        <v>27</v>
      </c>
      <c r="X307" s="232">
        <f t="shared" si="1459"/>
        <v>6</v>
      </c>
      <c r="Y307" s="233">
        <f t="shared" si="1460"/>
        <v>27</v>
      </c>
      <c r="Z307" s="257"/>
      <c r="AA307" s="256"/>
      <c r="AB307" s="232">
        <f t="shared" si="1461"/>
        <v>0</v>
      </c>
      <c r="AC307" s="233">
        <f t="shared" si="1462"/>
        <v>0</v>
      </c>
      <c r="AD307" s="225">
        <f t="shared" si="1463"/>
        <v>771</v>
      </c>
      <c r="AE307" s="233">
        <f t="shared" si="1464"/>
        <v>874</v>
      </c>
      <c r="AF307" s="225">
        <f t="shared" si="1465"/>
        <v>771</v>
      </c>
      <c r="AG307" s="233">
        <f t="shared" si="1466"/>
        <v>874</v>
      </c>
      <c r="AH307" s="336">
        <v>4.4000000000000004</v>
      </c>
      <c r="AI307" s="409">
        <v>4.4000000000000004</v>
      </c>
      <c r="AJ307" s="232">
        <f t="shared" si="1467"/>
        <v>3366.0000000000005</v>
      </c>
      <c r="AK307" s="233">
        <f t="shared" si="1468"/>
        <v>3726.8</v>
      </c>
      <c r="AL307" s="336">
        <v>4.8</v>
      </c>
      <c r="AM307" s="409">
        <v>4.5999999999999996</v>
      </c>
      <c r="AN307" s="232">
        <f t="shared" si="1469"/>
        <v>28.799999999999997</v>
      </c>
      <c r="AO307" s="233">
        <f t="shared" si="1470"/>
        <v>124.19999999999999</v>
      </c>
      <c r="AP307" s="336"/>
      <c r="AQ307" s="410"/>
      <c r="AR307" s="232">
        <f t="shared" si="1471"/>
        <v>0</v>
      </c>
      <c r="AS307" s="233">
        <f t="shared" si="1472"/>
        <v>0</v>
      </c>
      <c r="AT307" s="545">
        <f t="shared" si="1473"/>
        <v>4.4031128404669273</v>
      </c>
      <c r="AU307" s="546">
        <f t="shared" si="1474"/>
        <v>4.4061784897025174</v>
      </c>
      <c r="AV307" s="232">
        <f t="shared" si="1475"/>
        <v>3394.8000000000011</v>
      </c>
      <c r="AW307" s="233">
        <f t="shared" si="1476"/>
        <v>3851</v>
      </c>
      <c r="AX307" s="257">
        <v>124.8</v>
      </c>
      <c r="AY307" s="409">
        <v>125.6</v>
      </c>
      <c r="AZ307" s="232">
        <f t="shared" si="1477"/>
        <v>95472</v>
      </c>
      <c r="BA307" s="233">
        <f t="shared" si="1478"/>
        <v>106383.2</v>
      </c>
      <c r="BB307" s="257">
        <v>124</v>
      </c>
      <c r="BC307" s="409">
        <v>137.19999999999999</v>
      </c>
      <c r="BD307" s="232">
        <f t="shared" si="1479"/>
        <v>744</v>
      </c>
      <c r="BE307" s="233">
        <f t="shared" si="1480"/>
        <v>3704.3999999999996</v>
      </c>
      <c r="BF307" s="254"/>
      <c r="BG307" s="253"/>
      <c r="BH307" s="232">
        <f t="shared" si="1481"/>
        <v>0</v>
      </c>
      <c r="BI307" s="233">
        <f t="shared" si="1482"/>
        <v>0</v>
      </c>
      <c r="BJ307" s="232">
        <f t="shared" si="1483"/>
        <v>124.79377431906615</v>
      </c>
      <c r="BK307" s="233">
        <f t="shared" si="1484"/>
        <v>125.95835240274599</v>
      </c>
      <c r="BL307" s="232">
        <f t="shared" si="1485"/>
        <v>96216</v>
      </c>
      <c r="BM307" s="233">
        <f t="shared" si="1486"/>
        <v>110087.59999999999</v>
      </c>
      <c r="BN307" s="257">
        <v>1371</v>
      </c>
      <c r="BO307" s="409">
        <v>1323</v>
      </c>
      <c r="BP307" s="232">
        <f t="shared" si="1487"/>
        <v>1371</v>
      </c>
      <c r="BQ307" s="233">
        <f t="shared" si="1488"/>
        <v>1323</v>
      </c>
      <c r="BR307" s="257">
        <v>43</v>
      </c>
      <c r="BS307" s="409">
        <v>51</v>
      </c>
      <c r="BT307" s="232">
        <f t="shared" si="1489"/>
        <v>43</v>
      </c>
      <c r="BU307" s="233">
        <f t="shared" si="1490"/>
        <v>51</v>
      </c>
      <c r="BV307" s="257"/>
      <c r="BW307" s="256"/>
      <c r="BX307" s="232">
        <f t="shared" si="1491"/>
        <v>0</v>
      </c>
      <c r="BY307" s="233">
        <f t="shared" si="1492"/>
        <v>0</v>
      </c>
      <c r="BZ307" s="225">
        <f t="shared" si="1493"/>
        <v>1414</v>
      </c>
      <c r="CA307" s="233">
        <f t="shared" si="1494"/>
        <v>1374</v>
      </c>
      <c r="CB307" s="225">
        <f t="shared" si="1495"/>
        <v>1414</v>
      </c>
      <c r="CC307" s="233">
        <f t="shared" si="1496"/>
        <v>1374</v>
      </c>
      <c r="CD307" s="336">
        <v>4.8</v>
      </c>
      <c r="CE307" s="409">
        <v>4.8</v>
      </c>
      <c r="CF307" s="232">
        <f t="shared" si="1497"/>
        <v>6580.8</v>
      </c>
      <c r="CG307" s="233">
        <f t="shared" si="1498"/>
        <v>6350.4</v>
      </c>
      <c r="CH307" s="336">
        <v>5.8</v>
      </c>
      <c r="CI307" s="409">
        <v>5.6</v>
      </c>
      <c r="CJ307" s="232">
        <f t="shared" si="1499"/>
        <v>249.4</v>
      </c>
      <c r="CK307" s="233">
        <f t="shared" si="1500"/>
        <v>285.59999999999997</v>
      </c>
      <c r="CL307" s="336"/>
      <c r="CM307" s="410"/>
      <c r="CN307" s="232">
        <f t="shared" si="1501"/>
        <v>0</v>
      </c>
      <c r="CO307" s="233">
        <f t="shared" si="1502"/>
        <v>0</v>
      </c>
      <c r="CP307" s="232">
        <f t="shared" si="1503"/>
        <v>4.8304101838755304</v>
      </c>
      <c r="CQ307" s="546">
        <f t="shared" si="1504"/>
        <v>4.8296943231441052</v>
      </c>
      <c r="CR307" s="232">
        <f t="shared" si="1505"/>
        <v>6830.2</v>
      </c>
      <c r="CS307" s="233">
        <f t="shared" si="1506"/>
        <v>6636.0000000000009</v>
      </c>
      <c r="CT307" s="257">
        <v>135.80000000000001</v>
      </c>
      <c r="CU307" s="409">
        <v>136</v>
      </c>
      <c r="CV307" s="232">
        <f t="shared" si="1507"/>
        <v>186181.80000000002</v>
      </c>
      <c r="CW307" s="233">
        <f t="shared" si="1508"/>
        <v>179928</v>
      </c>
      <c r="CX307" s="257">
        <v>144.9</v>
      </c>
      <c r="CY307" s="409">
        <v>139.30000000000001</v>
      </c>
      <c r="CZ307" s="232">
        <f t="shared" si="1509"/>
        <v>6230.7</v>
      </c>
      <c r="DA307" s="233">
        <f t="shared" si="1510"/>
        <v>7104.3</v>
      </c>
      <c r="DB307" s="254"/>
      <c r="DC307" s="253"/>
      <c r="DD307" s="232">
        <f t="shared" si="1511"/>
        <v>0</v>
      </c>
      <c r="DE307" s="233">
        <f t="shared" si="1512"/>
        <v>0</v>
      </c>
      <c r="DF307" s="232">
        <f t="shared" si="1513"/>
        <v>136.07673267326734</v>
      </c>
      <c r="DG307" s="233">
        <f t="shared" si="1514"/>
        <v>136.12248908296942</v>
      </c>
      <c r="DH307" s="232">
        <f t="shared" si="1515"/>
        <v>192412.50000000003</v>
      </c>
      <c r="DI307" s="233">
        <f t="shared" si="1516"/>
        <v>187032.3</v>
      </c>
      <c r="DJ307" s="232">
        <f t="shared" si="1517"/>
        <v>2185</v>
      </c>
      <c r="DK307" s="233">
        <f t="shared" si="1518"/>
        <v>2248</v>
      </c>
      <c r="DL307" s="232">
        <f t="shared" si="1519"/>
        <v>2185</v>
      </c>
      <c r="DM307" s="233">
        <f t="shared" si="1520"/>
        <v>2248</v>
      </c>
      <c r="DN307" s="545">
        <f t="shared" si="1521"/>
        <v>4.6796338672768876</v>
      </c>
      <c r="DO307" s="546">
        <f t="shared" si="1522"/>
        <v>4.665035587188612</v>
      </c>
      <c r="DP307" s="232">
        <f t="shared" si="1523"/>
        <v>10225</v>
      </c>
      <c r="DQ307" s="233">
        <f t="shared" si="1524"/>
        <v>10487</v>
      </c>
      <c r="DR307" s="232">
        <f t="shared" si="1525"/>
        <v>132.0954233409611</v>
      </c>
      <c r="DS307" s="233">
        <f t="shared" si="1526"/>
        <v>132.17077402135229</v>
      </c>
      <c r="DT307" s="232">
        <f t="shared" si="1527"/>
        <v>288628.5</v>
      </c>
      <c r="DU307" s="233">
        <f t="shared" si="1528"/>
        <v>297119.89999999997</v>
      </c>
      <c r="DV307" s="257">
        <v>1901</v>
      </c>
      <c r="DW307" s="409">
        <v>1918</v>
      </c>
      <c r="DX307" s="232">
        <f t="shared" si="1529"/>
        <v>1901</v>
      </c>
      <c r="DY307" s="233">
        <f t="shared" si="1530"/>
        <v>1918</v>
      </c>
      <c r="DZ307" s="257">
        <v>197</v>
      </c>
      <c r="EA307" s="409">
        <v>227</v>
      </c>
      <c r="EB307" s="232">
        <f t="shared" si="1531"/>
        <v>197</v>
      </c>
      <c r="EC307" s="233">
        <f t="shared" si="1532"/>
        <v>227</v>
      </c>
      <c r="ED307" s="257"/>
      <c r="EE307" s="256"/>
      <c r="EF307" s="232">
        <f t="shared" si="1533"/>
        <v>0</v>
      </c>
      <c r="EG307" s="233">
        <f t="shared" si="1534"/>
        <v>0</v>
      </c>
      <c r="EH307" s="225">
        <f t="shared" si="1535"/>
        <v>2098</v>
      </c>
      <c r="EI307" s="233">
        <f t="shared" si="1536"/>
        <v>2145</v>
      </c>
      <c r="EJ307" s="225">
        <f t="shared" si="1537"/>
        <v>2098</v>
      </c>
      <c r="EK307" s="233">
        <f t="shared" si="1538"/>
        <v>2145</v>
      </c>
      <c r="EL307" s="336">
        <v>3.8</v>
      </c>
      <c r="EM307" s="409">
        <v>3.7</v>
      </c>
      <c r="EN307" s="232">
        <f t="shared" si="1539"/>
        <v>7223.7999999999993</v>
      </c>
      <c r="EO307" s="233">
        <f t="shared" si="1540"/>
        <v>7096.6</v>
      </c>
      <c r="EP307" s="336">
        <v>4</v>
      </c>
      <c r="EQ307" s="409">
        <v>3.7</v>
      </c>
      <c r="ER307" s="232">
        <f t="shared" si="1541"/>
        <v>788</v>
      </c>
      <c r="ES307" s="233">
        <f t="shared" si="1542"/>
        <v>839.90000000000009</v>
      </c>
      <c r="ET307" s="336"/>
      <c r="EU307" s="410"/>
      <c r="EV307" s="232">
        <f t="shared" si="1543"/>
        <v>0</v>
      </c>
      <c r="EW307" s="233">
        <f t="shared" si="1544"/>
        <v>0</v>
      </c>
      <c r="EX307" s="545">
        <f t="shared" si="1545"/>
        <v>3.8187797902764533</v>
      </c>
      <c r="EY307" s="546">
        <f t="shared" si="1546"/>
        <v>3.7</v>
      </c>
      <c r="EZ307" s="232">
        <f t="shared" si="1547"/>
        <v>8011.7999999999993</v>
      </c>
      <c r="FA307" s="233">
        <f t="shared" si="1548"/>
        <v>7936.5</v>
      </c>
      <c r="FB307" s="257">
        <v>105.3</v>
      </c>
      <c r="FC307" s="409">
        <v>102.9</v>
      </c>
      <c r="FD307" s="232">
        <f t="shared" si="1549"/>
        <v>200175.3</v>
      </c>
      <c r="FE307" s="233">
        <f t="shared" si="1550"/>
        <v>197362.2</v>
      </c>
      <c r="FF307" s="257">
        <v>98.1</v>
      </c>
      <c r="FG307" s="409">
        <v>91.8</v>
      </c>
      <c r="FH307" s="232">
        <f t="shared" si="1551"/>
        <v>19325.699999999997</v>
      </c>
      <c r="FI307" s="233">
        <f t="shared" si="1552"/>
        <v>20838.599999999999</v>
      </c>
      <c r="FJ307" s="254"/>
      <c r="FK307" s="253"/>
      <c r="FL307" s="232">
        <f t="shared" si="1553"/>
        <v>0</v>
      </c>
      <c r="FM307" s="233">
        <f t="shared" si="1554"/>
        <v>0</v>
      </c>
      <c r="FN307" s="232">
        <f t="shared" si="1555"/>
        <v>104.62392755004767</v>
      </c>
      <c r="FO307" s="233">
        <f t="shared" si="1556"/>
        <v>101.7253146853147</v>
      </c>
      <c r="FP307" s="232">
        <f t="shared" si="1557"/>
        <v>219501</v>
      </c>
      <c r="FQ307" s="233">
        <f t="shared" si="1558"/>
        <v>218200.80000000002</v>
      </c>
      <c r="FR307" s="254">
        <v>111</v>
      </c>
      <c r="FS307" s="253">
        <v>136</v>
      </c>
      <c r="FT307" s="232">
        <f t="shared" si="1559"/>
        <v>111</v>
      </c>
      <c r="FU307" s="233">
        <f t="shared" si="1560"/>
        <v>136</v>
      </c>
      <c r="FV307" s="254">
        <v>5</v>
      </c>
      <c r="FW307" s="253">
        <v>4.8</v>
      </c>
      <c r="FX307" s="232">
        <f t="shared" si="1561"/>
        <v>555</v>
      </c>
      <c r="FY307" s="233">
        <f t="shared" si="1562"/>
        <v>652.79999999999995</v>
      </c>
      <c r="FZ307" s="254">
        <v>74.8</v>
      </c>
      <c r="GA307" s="253">
        <v>80.5</v>
      </c>
      <c r="GB307" s="232">
        <f t="shared" si="1563"/>
        <v>8302.7999999999993</v>
      </c>
      <c r="GC307" s="233">
        <f t="shared" si="1564"/>
        <v>10948</v>
      </c>
      <c r="GD307" s="249">
        <f t="shared" si="1565"/>
        <v>4037</v>
      </c>
      <c r="GE307" s="233">
        <f t="shared" si="1566"/>
        <v>4088</v>
      </c>
      <c r="GF307" s="232">
        <f t="shared" si="1567"/>
        <v>4037</v>
      </c>
      <c r="GG307" s="233">
        <f t="shared" si="1568"/>
        <v>4088</v>
      </c>
      <c r="GH307" s="232">
        <f t="shared" si="1569"/>
        <v>17170.599999999999</v>
      </c>
      <c r="GI307" s="233">
        <f t="shared" si="1570"/>
        <v>17173.800000000003</v>
      </c>
      <c r="GJ307" s="232">
        <f t="shared" si="1571"/>
        <v>481829.10000000003</v>
      </c>
      <c r="GK307" s="233">
        <f t="shared" si="1572"/>
        <v>483673.4</v>
      </c>
      <c r="GL307" s="249">
        <f t="shared" si="1573"/>
        <v>246</v>
      </c>
      <c r="GM307" s="233">
        <f t="shared" si="1574"/>
        <v>305</v>
      </c>
      <c r="GN307" s="232">
        <f t="shared" si="1575"/>
        <v>246</v>
      </c>
      <c r="GO307" s="233">
        <f t="shared" si="1576"/>
        <v>305</v>
      </c>
      <c r="GP307" s="232">
        <f t="shared" si="1577"/>
        <v>1066.2</v>
      </c>
      <c r="GQ307" s="233">
        <f t="shared" si="1578"/>
        <v>1249.7</v>
      </c>
      <c r="GR307" s="232">
        <f t="shared" si="1579"/>
        <v>26300.399999999998</v>
      </c>
      <c r="GS307" s="233">
        <f t="shared" si="1580"/>
        <v>31647.3</v>
      </c>
      <c r="GT307" s="249">
        <f t="shared" si="1581"/>
        <v>4283</v>
      </c>
      <c r="GU307" s="233">
        <f t="shared" si="1582"/>
        <v>4393</v>
      </c>
      <c r="GV307" s="232">
        <f t="shared" si="1583"/>
        <v>4283</v>
      </c>
      <c r="GW307" s="233">
        <f t="shared" si="1584"/>
        <v>4393</v>
      </c>
      <c r="GX307" s="232">
        <f t="shared" si="1585"/>
        <v>18236.8</v>
      </c>
      <c r="GY307" s="233">
        <f t="shared" si="1586"/>
        <v>18423.500000000004</v>
      </c>
      <c r="GZ307" s="232">
        <f t="shared" si="1587"/>
        <v>508129.50000000006</v>
      </c>
      <c r="HA307" s="233">
        <f t="shared" si="1588"/>
        <v>515320.7</v>
      </c>
      <c r="HB307" s="249">
        <f t="shared" si="1589"/>
        <v>0</v>
      </c>
      <c r="HC307" s="233">
        <f t="shared" si="1590"/>
        <v>0</v>
      </c>
      <c r="HD307" s="232">
        <f t="shared" si="1591"/>
        <v>0</v>
      </c>
      <c r="HE307" s="233">
        <f t="shared" si="1592"/>
        <v>0</v>
      </c>
      <c r="HF307" s="232" t="str">
        <f t="shared" si="1593"/>
        <v/>
      </c>
      <c r="HG307" s="233" t="str">
        <f t="shared" si="1594"/>
        <v/>
      </c>
      <c r="HH307" s="232" t="str">
        <f t="shared" si="1595"/>
        <v/>
      </c>
      <c r="HI307" s="233" t="str">
        <f t="shared" si="1596"/>
        <v/>
      </c>
      <c r="HJ307" s="249">
        <f t="shared" si="1597"/>
        <v>18791.8</v>
      </c>
      <c r="HK307" s="233">
        <f t="shared" si="1598"/>
        <v>19076.3</v>
      </c>
      <c r="HL307" s="232">
        <f t="shared" si="1599"/>
        <v>516432.3</v>
      </c>
      <c r="HM307" s="232">
        <f t="shared" si="1600"/>
        <v>526268.69999999995</v>
      </c>
    </row>
    <row r="308" spans="1:221" ht="15">
      <c r="A308" s="397" t="s">
        <v>110</v>
      </c>
      <c r="B308" s="395" t="s">
        <v>721</v>
      </c>
      <c r="C308" s="396"/>
      <c r="D308" s="397">
        <v>225511</v>
      </c>
      <c r="E308" s="398">
        <v>1</v>
      </c>
      <c r="F308" s="332">
        <v>4778</v>
      </c>
      <c r="G308" s="409">
        <v>5092</v>
      </c>
      <c r="H308" s="254">
        <v>63</v>
      </c>
      <c r="I308" s="409">
        <v>75</v>
      </c>
      <c r="J308" s="232">
        <f t="shared" si="1601"/>
        <v>4715</v>
      </c>
      <c r="K308" s="233">
        <f t="shared" si="1453"/>
        <v>5017</v>
      </c>
      <c r="L308" s="333"/>
      <c r="M308" s="253"/>
      <c r="N308" s="232">
        <f t="shared" si="1454"/>
        <v>4715</v>
      </c>
      <c r="O308" s="233">
        <f t="shared" si="1602"/>
        <v>5017</v>
      </c>
      <c r="P308" s="232">
        <f t="shared" si="1455"/>
        <v>4715</v>
      </c>
      <c r="Q308" s="233">
        <f t="shared" si="1456"/>
        <v>5017</v>
      </c>
      <c r="R308" s="254">
        <v>330</v>
      </c>
      <c r="S308" s="409">
        <v>372</v>
      </c>
      <c r="T308" s="232">
        <f t="shared" si="1457"/>
        <v>330</v>
      </c>
      <c r="U308" s="233">
        <f t="shared" si="1458"/>
        <v>372</v>
      </c>
      <c r="V308" s="257">
        <v>26</v>
      </c>
      <c r="W308" s="409">
        <v>32</v>
      </c>
      <c r="X308" s="232">
        <f t="shared" si="1459"/>
        <v>26</v>
      </c>
      <c r="Y308" s="233">
        <f t="shared" si="1460"/>
        <v>32</v>
      </c>
      <c r="Z308" s="257"/>
      <c r="AA308" s="256"/>
      <c r="AB308" s="232">
        <f t="shared" si="1461"/>
        <v>0</v>
      </c>
      <c r="AC308" s="233">
        <f t="shared" si="1462"/>
        <v>0</v>
      </c>
      <c r="AD308" s="225">
        <f t="shared" si="1463"/>
        <v>356</v>
      </c>
      <c r="AE308" s="233">
        <f t="shared" si="1464"/>
        <v>404</v>
      </c>
      <c r="AF308" s="225">
        <f t="shared" si="1465"/>
        <v>356</v>
      </c>
      <c r="AG308" s="233">
        <f t="shared" si="1466"/>
        <v>404</v>
      </c>
      <c r="AH308" s="336">
        <v>5</v>
      </c>
      <c r="AI308" s="409">
        <v>4.8</v>
      </c>
      <c r="AJ308" s="232">
        <f t="shared" si="1467"/>
        <v>1650</v>
      </c>
      <c r="AK308" s="233">
        <f t="shared" si="1468"/>
        <v>1785.6</v>
      </c>
      <c r="AL308" s="336">
        <v>5.2</v>
      </c>
      <c r="AM308" s="409">
        <v>4.7</v>
      </c>
      <c r="AN308" s="232">
        <f t="shared" si="1469"/>
        <v>135.20000000000002</v>
      </c>
      <c r="AO308" s="233">
        <f t="shared" si="1470"/>
        <v>150.4</v>
      </c>
      <c r="AP308" s="336"/>
      <c r="AQ308" s="410"/>
      <c r="AR308" s="232">
        <f t="shared" si="1471"/>
        <v>0</v>
      </c>
      <c r="AS308" s="233">
        <f t="shared" si="1472"/>
        <v>0</v>
      </c>
      <c r="AT308" s="545">
        <f t="shared" si="1473"/>
        <v>5.0146067415730338</v>
      </c>
      <c r="AU308" s="546">
        <f t="shared" si="1474"/>
        <v>4.7920792079207919</v>
      </c>
      <c r="AV308" s="232">
        <f t="shared" si="1475"/>
        <v>1785.2</v>
      </c>
      <c r="AW308" s="233">
        <f t="shared" si="1476"/>
        <v>1936</v>
      </c>
      <c r="AX308" s="257">
        <v>130.19999999999999</v>
      </c>
      <c r="AY308" s="409">
        <v>127.7</v>
      </c>
      <c r="AZ308" s="232">
        <f t="shared" si="1477"/>
        <v>42965.999999999993</v>
      </c>
      <c r="BA308" s="233">
        <f t="shared" si="1478"/>
        <v>47504.4</v>
      </c>
      <c r="BB308" s="257">
        <v>128</v>
      </c>
      <c r="BC308" s="409">
        <v>122.6</v>
      </c>
      <c r="BD308" s="232">
        <f t="shared" si="1479"/>
        <v>3328</v>
      </c>
      <c r="BE308" s="233">
        <f t="shared" si="1480"/>
        <v>3923.2</v>
      </c>
      <c r="BF308" s="254"/>
      <c r="BG308" s="253"/>
      <c r="BH308" s="232">
        <f t="shared" si="1481"/>
        <v>0</v>
      </c>
      <c r="BI308" s="233">
        <f t="shared" si="1482"/>
        <v>0</v>
      </c>
      <c r="BJ308" s="232">
        <f t="shared" si="1483"/>
        <v>130.0393258426966</v>
      </c>
      <c r="BK308" s="233">
        <f t="shared" si="1484"/>
        <v>127.29603960396039</v>
      </c>
      <c r="BL308" s="232">
        <f t="shared" si="1485"/>
        <v>46293.999999999985</v>
      </c>
      <c r="BM308" s="233">
        <f t="shared" si="1486"/>
        <v>51427.6</v>
      </c>
      <c r="BN308" s="257">
        <v>1207</v>
      </c>
      <c r="BO308" s="409">
        <v>1109</v>
      </c>
      <c r="BP308" s="232">
        <f t="shared" si="1487"/>
        <v>1207</v>
      </c>
      <c r="BQ308" s="233">
        <f t="shared" si="1488"/>
        <v>1109</v>
      </c>
      <c r="BR308" s="257">
        <v>129</v>
      </c>
      <c r="BS308" s="409">
        <v>149</v>
      </c>
      <c r="BT308" s="232">
        <f t="shared" si="1489"/>
        <v>129</v>
      </c>
      <c r="BU308" s="233">
        <f t="shared" si="1490"/>
        <v>149</v>
      </c>
      <c r="BV308" s="257"/>
      <c r="BW308" s="256"/>
      <c r="BX308" s="232">
        <f t="shared" si="1491"/>
        <v>0</v>
      </c>
      <c r="BY308" s="233">
        <f t="shared" si="1492"/>
        <v>0</v>
      </c>
      <c r="BZ308" s="225">
        <f t="shared" si="1493"/>
        <v>1336</v>
      </c>
      <c r="CA308" s="233">
        <f t="shared" si="1494"/>
        <v>1258</v>
      </c>
      <c r="CB308" s="225">
        <f t="shared" si="1495"/>
        <v>1336</v>
      </c>
      <c r="CC308" s="233">
        <f t="shared" si="1496"/>
        <v>1258</v>
      </c>
      <c r="CD308" s="336">
        <v>5.4</v>
      </c>
      <c r="CE308" s="409">
        <v>5.4</v>
      </c>
      <c r="CF308" s="232">
        <f t="shared" si="1497"/>
        <v>6517.8</v>
      </c>
      <c r="CG308" s="233">
        <f t="shared" si="1498"/>
        <v>5988.6</v>
      </c>
      <c r="CH308" s="336">
        <v>5.6</v>
      </c>
      <c r="CI308" s="409">
        <v>5.6</v>
      </c>
      <c r="CJ308" s="232">
        <f t="shared" si="1499"/>
        <v>722.4</v>
      </c>
      <c r="CK308" s="233">
        <f t="shared" si="1500"/>
        <v>834.4</v>
      </c>
      <c r="CL308" s="336"/>
      <c r="CM308" s="410"/>
      <c r="CN308" s="232">
        <f t="shared" si="1501"/>
        <v>0</v>
      </c>
      <c r="CO308" s="233">
        <f t="shared" si="1502"/>
        <v>0</v>
      </c>
      <c r="CP308" s="232">
        <f t="shared" si="1503"/>
        <v>5.419311377245509</v>
      </c>
      <c r="CQ308" s="546">
        <f t="shared" si="1504"/>
        <v>5.4236883942766294</v>
      </c>
      <c r="CR308" s="232">
        <f t="shared" si="1505"/>
        <v>7240.2</v>
      </c>
      <c r="CS308" s="233">
        <f t="shared" si="1506"/>
        <v>6823</v>
      </c>
      <c r="CT308" s="257">
        <v>135.4</v>
      </c>
      <c r="CU308" s="409">
        <v>136.4</v>
      </c>
      <c r="CV308" s="232">
        <f t="shared" si="1507"/>
        <v>163427.80000000002</v>
      </c>
      <c r="CW308" s="233">
        <f t="shared" si="1508"/>
        <v>151267.6</v>
      </c>
      <c r="CX308" s="257">
        <v>135</v>
      </c>
      <c r="CY308" s="409">
        <v>131.4</v>
      </c>
      <c r="CZ308" s="232">
        <f t="shared" si="1509"/>
        <v>17415</v>
      </c>
      <c r="DA308" s="233">
        <f t="shared" si="1510"/>
        <v>19578.600000000002</v>
      </c>
      <c r="DB308" s="254"/>
      <c r="DC308" s="253"/>
      <c r="DD308" s="232">
        <f t="shared" si="1511"/>
        <v>0</v>
      </c>
      <c r="DE308" s="233">
        <f t="shared" si="1512"/>
        <v>0</v>
      </c>
      <c r="DF308" s="232">
        <f t="shared" si="1513"/>
        <v>135.361377245509</v>
      </c>
      <c r="DG308" s="233">
        <f t="shared" si="1514"/>
        <v>135.80779014308428</v>
      </c>
      <c r="DH308" s="232">
        <f t="shared" si="1515"/>
        <v>180842.80000000002</v>
      </c>
      <c r="DI308" s="233">
        <f t="shared" si="1516"/>
        <v>170846.2</v>
      </c>
      <c r="DJ308" s="232">
        <f t="shared" si="1517"/>
        <v>1692</v>
      </c>
      <c r="DK308" s="233">
        <f t="shared" si="1518"/>
        <v>1662</v>
      </c>
      <c r="DL308" s="232">
        <f t="shared" si="1519"/>
        <v>1692</v>
      </c>
      <c r="DM308" s="233">
        <f t="shared" si="1520"/>
        <v>1662</v>
      </c>
      <c r="DN308" s="545">
        <f t="shared" si="1521"/>
        <v>5.3341607565011815</v>
      </c>
      <c r="DO308" s="546">
        <f t="shared" si="1522"/>
        <v>5.2701564380264738</v>
      </c>
      <c r="DP308" s="232">
        <f t="shared" si="1523"/>
        <v>9025.4</v>
      </c>
      <c r="DQ308" s="233">
        <f t="shared" si="1524"/>
        <v>8759</v>
      </c>
      <c r="DR308" s="232">
        <f t="shared" si="1525"/>
        <v>134.2416075650118</v>
      </c>
      <c r="DS308" s="233">
        <f t="shared" si="1526"/>
        <v>133.73874849578823</v>
      </c>
      <c r="DT308" s="232">
        <f t="shared" si="1527"/>
        <v>227136.79999999996</v>
      </c>
      <c r="DU308" s="233">
        <f t="shared" si="1528"/>
        <v>222273.80000000005</v>
      </c>
      <c r="DV308" s="257">
        <v>1838</v>
      </c>
      <c r="DW308" s="409">
        <v>2089</v>
      </c>
      <c r="DX308" s="232">
        <f t="shared" si="1529"/>
        <v>1838</v>
      </c>
      <c r="DY308" s="233">
        <f t="shared" si="1530"/>
        <v>2089</v>
      </c>
      <c r="DZ308" s="257">
        <v>910</v>
      </c>
      <c r="EA308" s="409">
        <v>1005</v>
      </c>
      <c r="EB308" s="232">
        <f t="shared" si="1531"/>
        <v>910</v>
      </c>
      <c r="EC308" s="233">
        <f t="shared" si="1532"/>
        <v>1005</v>
      </c>
      <c r="ED308" s="257"/>
      <c r="EE308" s="256"/>
      <c r="EF308" s="232">
        <f t="shared" si="1533"/>
        <v>0</v>
      </c>
      <c r="EG308" s="233">
        <f t="shared" si="1534"/>
        <v>0</v>
      </c>
      <c r="EH308" s="225">
        <f t="shared" si="1535"/>
        <v>2748</v>
      </c>
      <c r="EI308" s="233">
        <f t="shared" si="1536"/>
        <v>3094</v>
      </c>
      <c r="EJ308" s="225">
        <f t="shared" si="1537"/>
        <v>2748</v>
      </c>
      <c r="EK308" s="233">
        <f t="shared" si="1538"/>
        <v>3094</v>
      </c>
      <c r="EL308" s="336">
        <v>3.7</v>
      </c>
      <c r="EM308" s="409">
        <v>3.8</v>
      </c>
      <c r="EN308" s="232">
        <f t="shared" si="1539"/>
        <v>6800.6</v>
      </c>
      <c r="EO308" s="233">
        <f t="shared" si="1540"/>
        <v>7938.2</v>
      </c>
      <c r="EP308" s="336">
        <v>4.0999999999999996</v>
      </c>
      <c r="EQ308" s="409">
        <v>4.0999999999999996</v>
      </c>
      <c r="ER308" s="232">
        <f t="shared" si="1541"/>
        <v>3730.9999999999995</v>
      </c>
      <c r="ES308" s="233">
        <f t="shared" si="1542"/>
        <v>4120.5</v>
      </c>
      <c r="ET308" s="336"/>
      <c r="EU308" s="410"/>
      <c r="EV308" s="232">
        <f t="shared" si="1543"/>
        <v>0</v>
      </c>
      <c r="EW308" s="233">
        <f t="shared" si="1544"/>
        <v>0</v>
      </c>
      <c r="EX308" s="545">
        <f t="shared" si="1545"/>
        <v>3.8324599708879186</v>
      </c>
      <c r="EY308" s="546">
        <f t="shared" si="1546"/>
        <v>3.8974466709760831</v>
      </c>
      <c r="EZ308" s="232">
        <f t="shared" si="1547"/>
        <v>10531.6</v>
      </c>
      <c r="FA308" s="233">
        <f t="shared" si="1548"/>
        <v>12058.7</v>
      </c>
      <c r="FB308" s="257">
        <v>92.6</v>
      </c>
      <c r="FC308" s="409">
        <v>92</v>
      </c>
      <c r="FD308" s="232">
        <f t="shared" si="1549"/>
        <v>170198.8</v>
      </c>
      <c r="FE308" s="233">
        <f t="shared" si="1550"/>
        <v>192188</v>
      </c>
      <c r="FF308" s="257">
        <v>84</v>
      </c>
      <c r="FG308" s="409">
        <v>82.8</v>
      </c>
      <c r="FH308" s="232">
        <f t="shared" si="1551"/>
        <v>76440</v>
      </c>
      <c r="FI308" s="233">
        <f t="shared" si="1552"/>
        <v>83214</v>
      </c>
      <c r="FJ308" s="254"/>
      <c r="FK308" s="253"/>
      <c r="FL308" s="232">
        <f t="shared" si="1553"/>
        <v>0</v>
      </c>
      <c r="FM308" s="233">
        <f t="shared" si="1554"/>
        <v>0</v>
      </c>
      <c r="FN308" s="232">
        <f t="shared" si="1555"/>
        <v>89.752110625909751</v>
      </c>
      <c r="FO308" s="233">
        <f t="shared" si="1556"/>
        <v>89.011635423400136</v>
      </c>
      <c r="FP308" s="232">
        <f t="shared" si="1557"/>
        <v>246638.8</v>
      </c>
      <c r="FQ308" s="233">
        <f t="shared" si="1558"/>
        <v>275402</v>
      </c>
      <c r="FR308" s="254">
        <v>275</v>
      </c>
      <c r="FS308" s="253">
        <v>261</v>
      </c>
      <c r="FT308" s="232">
        <f t="shared" si="1559"/>
        <v>275</v>
      </c>
      <c r="FU308" s="233">
        <f t="shared" si="1560"/>
        <v>261</v>
      </c>
      <c r="FV308" s="254">
        <v>5.6</v>
      </c>
      <c r="FW308" s="253">
        <v>5.8</v>
      </c>
      <c r="FX308" s="232">
        <f t="shared" si="1561"/>
        <v>1540</v>
      </c>
      <c r="FY308" s="233">
        <f t="shared" si="1562"/>
        <v>1513.8</v>
      </c>
      <c r="FZ308" s="254">
        <v>79.5</v>
      </c>
      <c r="GA308" s="253">
        <v>82</v>
      </c>
      <c r="GB308" s="232">
        <f t="shared" si="1563"/>
        <v>21862.5</v>
      </c>
      <c r="GC308" s="233">
        <f t="shared" si="1564"/>
        <v>21402</v>
      </c>
      <c r="GD308" s="249">
        <f t="shared" si="1565"/>
        <v>3375</v>
      </c>
      <c r="GE308" s="233">
        <f t="shared" si="1566"/>
        <v>3570</v>
      </c>
      <c r="GF308" s="232">
        <f t="shared" si="1567"/>
        <v>3375</v>
      </c>
      <c r="GG308" s="233">
        <f t="shared" si="1568"/>
        <v>3570</v>
      </c>
      <c r="GH308" s="232">
        <f t="shared" si="1569"/>
        <v>14968.400000000001</v>
      </c>
      <c r="GI308" s="233">
        <f t="shared" si="1570"/>
        <v>15712.400000000001</v>
      </c>
      <c r="GJ308" s="232">
        <f t="shared" si="1571"/>
        <v>376592.6</v>
      </c>
      <c r="GK308" s="233">
        <f t="shared" si="1572"/>
        <v>390960</v>
      </c>
      <c r="GL308" s="249">
        <f t="shared" si="1573"/>
        <v>1065</v>
      </c>
      <c r="GM308" s="233">
        <f t="shared" si="1574"/>
        <v>1186</v>
      </c>
      <c r="GN308" s="232">
        <f t="shared" si="1575"/>
        <v>1065</v>
      </c>
      <c r="GO308" s="233">
        <f t="shared" si="1576"/>
        <v>1186</v>
      </c>
      <c r="GP308" s="232">
        <f t="shared" si="1577"/>
        <v>4588.5999999999995</v>
      </c>
      <c r="GQ308" s="233">
        <f t="shared" si="1578"/>
        <v>5105.3</v>
      </c>
      <c r="GR308" s="232">
        <f t="shared" si="1579"/>
        <v>97183</v>
      </c>
      <c r="GS308" s="233">
        <f t="shared" si="1580"/>
        <v>106715.8</v>
      </c>
      <c r="GT308" s="249">
        <f t="shared" si="1581"/>
        <v>4440</v>
      </c>
      <c r="GU308" s="233">
        <f t="shared" si="1582"/>
        <v>4756</v>
      </c>
      <c r="GV308" s="232">
        <f t="shared" si="1583"/>
        <v>4440</v>
      </c>
      <c r="GW308" s="233">
        <f t="shared" si="1584"/>
        <v>4756</v>
      </c>
      <c r="GX308" s="232">
        <f t="shared" si="1585"/>
        <v>19557</v>
      </c>
      <c r="GY308" s="233">
        <f t="shared" si="1586"/>
        <v>20817.7</v>
      </c>
      <c r="GZ308" s="232">
        <f t="shared" si="1587"/>
        <v>473775.6</v>
      </c>
      <c r="HA308" s="233">
        <f t="shared" si="1588"/>
        <v>497675.8</v>
      </c>
      <c r="HB308" s="249">
        <f t="shared" si="1589"/>
        <v>0</v>
      </c>
      <c r="HC308" s="233">
        <f t="shared" si="1590"/>
        <v>0</v>
      </c>
      <c r="HD308" s="232">
        <f t="shared" si="1591"/>
        <v>0</v>
      </c>
      <c r="HE308" s="233">
        <f t="shared" si="1592"/>
        <v>0</v>
      </c>
      <c r="HF308" s="232" t="str">
        <f t="shared" si="1593"/>
        <v/>
      </c>
      <c r="HG308" s="233" t="str">
        <f t="shared" si="1594"/>
        <v/>
      </c>
      <c r="HH308" s="232" t="str">
        <f t="shared" si="1595"/>
        <v/>
      </c>
      <c r="HI308" s="233" t="str">
        <f t="shared" si="1596"/>
        <v/>
      </c>
      <c r="HJ308" s="249">
        <f t="shared" si="1597"/>
        <v>21097</v>
      </c>
      <c r="HK308" s="233">
        <f t="shared" si="1598"/>
        <v>22331.5</v>
      </c>
      <c r="HL308" s="232">
        <f t="shared" si="1599"/>
        <v>495638.1</v>
      </c>
      <c r="HM308" s="232">
        <f t="shared" si="1600"/>
        <v>519077.80000000005</v>
      </c>
    </row>
    <row r="309" spans="1:221" ht="15">
      <c r="A309" s="397" t="s">
        <v>110</v>
      </c>
      <c r="B309" s="395" t="s">
        <v>722</v>
      </c>
      <c r="C309" s="396"/>
      <c r="D309" s="397">
        <v>227216</v>
      </c>
      <c r="E309" s="398">
        <v>1</v>
      </c>
      <c r="F309" s="332">
        <v>6024</v>
      </c>
      <c r="G309" s="409">
        <v>6571</v>
      </c>
      <c r="H309" s="254">
        <v>147</v>
      </c>
      <c r="I309" s="409">
        <v>197</v>
      </c>
      <c r="J309" s="232">
        <f t="shared" si="1601"/>
        <v>5877</v>
      </c>
      <c r="K309" s="233">
        <f t="shared" si="1453"/>
        <v>6374</v>
      </c>
      <c r="L309" s="333"/>
      <c r="M309" s="253"/>
      <c r="N309" s="232">
        <f t="shared" si="1454"/>
        <v>5877</v>
      </c>
      <c r="O309" s="233">
        <f t="shared" si="1602"/>
        <v>6374</v>
      </c>
      <c r="P309" s="232">
        <f t="shared" si="1455"/>
        <v>5877</v>
      </c>
      <c r="Q309" s="233">
        <f t="shared" si="1456"/>
        <v>6374</v>
      </c>
      <c r="R309" s="254">
        <v>380</v>
      </c>
      <c r="S309" s="409">
        <v>422</v>
      </c>
      <c r="T309" s="232">
        <f t="shared" si="1457"/>
        <v>380</v>
      </c>
      <c r="U309" s="233">
        <f t="shared" si="1458"/>
        <v>422</v>
      </c>
      <c r="V309" s="257">
        <v>14</v>
      </c>
      <c r="W309" s="409">
        <v>13</v>
      </c>
      <c r="X309" s="232">
        <f t="shared" si="1459"/>
        <v>14</v>
      </c>
      <c r="Y309" s="233">
        <f t="shared" si="1460"/>
        <v>13</v>
      </c>
      <c r="Z309" s="257"/>
      <c r="AA309" s="256"/>
      <c r="AB309" s="232">
        <f t="shared" si="1461"/>
        <v>0</v>
      </c>
      <c r="AC309" s="233">
        <f t="shared" si="1462"/>
        <v>0</v>
      </c>
      <c r="AD309" s="225">
        <f t="shared" si="1463"/>
        <v>394</v>
      </c>
      <c r="AE309" s="233">
        <f t="shared" si="1464"/>
        <v>435</v>
      </c>
      <c r="AF309" s="225">
        <f t="shared" si="1465"/>
        <v>394</v>
      </c>
      <c r="AG309" s="233">
        <f t="shared" si="1466"/>
        <v>435</v>
      </c>
      <c r="AH309" s="336">
        <v>4.5</v>
      </c>
      <c r="AI309" s="409">
        <v>4.4000000000000004</v>
      </c>
      <c r="AJ309" s="232">
        <f t="shared" si="1467"/>
        <v>1710</v>
      </c>
      <c r="AK309" s="233">
        <f t="shared" si="1468"/>
        <v>1856.8000000000002</v>
      </c>
      <c r="AL309" s="336">
        <v>4.4000000000000004</v>
      </c>
      <c r="AM309" s="409">
        <v>5</v>
      </c>
      <c r="AN309" s="232">
        <f t="shared" si="1469"/>
        <v>61.600000000000009</v>
      </c>
      <c r="AO309" s="233">
        <f t="shared" si="1470"/>
        <v>65</v>
      </c>
      <c r="AP309" s="336"/>
      <c r="AQ309" s="410"/>
      <c r="AR309" s="232">
        <f t="shared" si="1471"/>
        <v>0</v>
      </c>
      <c r="AS309" s="233">
        <f t="shared" si="1472"/>
        <v>0</v>
      </c>
      <c r="AT309" s="545">
        <f t="shared" si="1473"/>
        <v>4.4964467005076143</v>
      </c>
      <c r="AU309" s="546">
        <f t="shared" si="1474"/>
        <v>4.4179310344827591</v>
      </c>
      <c r="AV309" s="232">
        <f t="shared" si="1475"/>
        <v>1771.6000000000001</v>
      </c>
      <c r="AW309" s="233">
        <f t="shared" si="1476"/>
        <v>1921.8000000000002</v>
      </c>
      <c r="AX309" s="257">
        <v>123.9</v>
      </c>
      <c r="AY309" s="409">
        <v>121.1</v>
      </c>
      <c r="AZ309" s="232">
        <f t="shared" si="1477"/>
        <v>47082</v>
      </c>
      <c r="BA309" s="233">
        <f t="shared" si="1478"/>
        <v>51104.2</v>
      </c>
      <c r="BB309" s="257">
        <v>119.8</v>
      </c>
      <c r="BC309" s="409">
        <v>117.2</v>
      </c>
      <c r="BD309" s="232">
        <f t="shared" si="1479"/>
        <v>1677.2</v>
      </c>
      <c r="BE309" s="233">
        <f t="shared" si="1480"/>
        <v>1523.6000000000001</v>
      </c>
      <c r="BF309" s="254"/>
      <c r="BG309" s="253"/>
      <c r="BH309" s="232">
        <f t="shared" si="1481"/>
        <v>0</v>
      </c>
      <c r="BI309" s="233">
        <f t="shared" si="1482"/>
        <v>0</v>
      </c>
      <c r="BJ309" s="232">
        <f t="shared" si="1483"/>
        <v>123.75431472081218</v>
      </c>
      <c r="BK309" s="233">
        <f t="shared" si="1484"/>
        <v>120.98344827586206</v>
      </c>
      <c r="BL309" s="232">
        <f t="shared" si="1485"/>
        <v>48759.199999999997</v>
      </c>
      <c r="BM309" s="233">
        <f t="shared" si="1486"/>
        <v>52627.799999999996</v>
      </c>
      <c r="BN309" s="257">
        <v>1346</v>
      </c>
      <c r="BO309" s="409">
        <v>1371</v>
      </c>
      <c r="BP309" s="232">
        <f t="shared" si="1487"/>
        <v>1346</v>
      </c>
      <c r="BQ309" s="233">
        <f t="shared" si="1488"/>
        <v>1371</v>
      </c>
      <c r="BR309" s="257">
        <v>48</v>
      </c>
      <c r="BS309" s="409">
        <v>57</v>
      </c>
      <c r="BT309" s="232">
        <f t="shared" si="1489"/>
        <v>48</v>
      </c>
      <c r="BU309" s="233">
        <f t="shared" si="1490"/>
        <v>57</v>
      </c>
      <c r="BV309" s="257"/>
      <c r="BW309" s="256"/>
      <c r="BX309" s="232">
        <f t="shared" si="1491"/>
        <v>0</v>
      </c>
      <c r="BY309" s="233">
        <f t="shared" si="1492"/>
        <v>0</v>
      </c>
      <c r="BZ309" s="225">
        <f t="shared" si="1493"/>
        <v>1394</v>
      </c>
      <c r="CA309" s="233">
        <f t="shared" si="1494"/>
        <v>1428</v>
      </c>
      <c r="CB309" s="225">
        <f t="shared" si="1495"/>
        <v>1394</v>
      </c>
      <c r="CC309" s="233">
        <f t="shared" si="1496"/>
        <v>1428</v>
      </c>
      <c r="CD309" s="336">
        <v>5.2</v>
      </c>
      <c r="CE309" s="409">
        <v>5.0999999999999996</v>
      </c>
      <c r="CF309" s="232">
        <f t="shared" si="1497"/>
        <v>6999.2</v>
      </c>
      <c r="CG309" s="233">
        <f t="shared" si="1498"/>
        <v>6992.0999999999995</v>
      </c>
      <c r="CH309" s="336">
        <v>5.6</v>
      </c>
      <c r="CI309" s="409">
        <v>5.3</v>
      </c>
      <c r="CJ309" s="232">
        <f t="shared" si="1499"/>
        <v>268.79999999999995</v>
      </c>
      <c r="CK309" s="233">
        <f t="shared" si="1500"/>
        <v>302.09999999999997</v>
      </c>
      <c r="CL309" s="336"/>
      <c r="CM309" s="410"/>
      <c r="CN309" s="232">
        <f t="shared" si="1501"/>
        <v>0</v>
      </c>
      <c r="CO309" s="233">
        <f t="shared" si="1502"/>
        <v>0</v>
      </c>
      <c r="CP309" s="232">
        <f t="shared" si="1503"/>
        <v>5.2137733142037304</v>
      </c>
      <c r="CQ309" s="546">
        <f t="shared" si="1504"/>
        <v>5.1079831932773105</v>
      </c>
      <c r="CR309" s="232">
        <f t="shared" si="1505"/>
        <v>7268</v>
      </c>
      <c r="CS309" s="233">
        <f t="shared" si="1506"/>
        <v>7294.2</v>
      </c>
      <c r="CT309" s="257">
        <v>135.19999999999999</v>
      </c>
      <c r="CU309" s="409">
        <v>134.6</v>
      </c>
      <c r="CV309" s="232">
        <f t="shared" si="1507"/>
        <v>181979.19999999998</v>
      </c>
      <c r="CW309" s="233">
        <f t="shared" si="1508"/>
        <v>184536.6</v>
      </c>
      <c r="CX309" s="257">
        <v>134.4</v>
      </c>
      <c r="CY309" s="409">
        <v>125.5</v>
      </c>
      <c r="CZ309" s="232">
        <f t="shared" si="1509"/>
        <v>6451.2000000000007</v>
      </c>
      <c r="DA309" s="233">
        <f t="shared" si="1510"/>
        <v>7153.5</v>
      </c>
      <c r="DB309" s="254"/>
      <c r="DC309" s="253"/>
      <c r="DD309" s="232">
        <f t="shared" si="1511"/>
        <v>0</v>
      </c>
      <c r="DE309" s="233">
        <f t="shared" si="1512"/>
        <v>0</v>
      </c>
      <c r="DF309" s="232">
        <f t="shared" si="1513"/>
        <v>135.17245337159252</v>
      </c>
      <c r="DG309" s="233">
        <f t="shared" si="1514"/>
        <v>134.23676470588236</v>
      </c>
      <c r="DH309" s="232">
        <f t="shared" si="1515"/>
        <v>188430.39999999997</v>
      </c>
      <c r="DI309" s="233">
        <f t="shared" si="1516"/>
        <v>191690.1</v>
      </c>
      <c r="DJ309" s="232">
        <f t="shared" si="1517"/>
        <v>1788</v>
      </c>
      <c r="DK309" s="233">
        <f t="shared" si="1518"/>
        <v>1863</v>
      </c>
      <c r="DL309" s="232">
        <f t="shared" si="1519"/>
        <v>1788</v>
      </c>
      <c r="DM309" s="233">
        <f t="shared" si="1520"/>
        <v>1863</v>
      </c>
      <c r="DN309" s="545">
        <f t="shared" si="1521"/>
        <v>5.0557046979865774</v>
      </c>
      <c r="DO309" s="546">
        <f t="shared" si="1522"/>
        <v>4.9468599033816423</v>
      </c>
      <c r="DP309" s="232">
        <f t="shared" si="1523"/>
        <v>9039.6</v>
      </c>
      <c r="DQ309" s="233">
        <f t="shared" si="1524"/>
        <v>9216</v>
      </c>
      <c r="DR309" s="232">
        <f t="shared" si="1525"/>
        <v>132.65637583892615</v>
      </c>
      <c r="DS309" s="233">
        <f t="shared" si="1526"/>
        <v>131.14219001610306</v>
      </c>
      <c r="DT309" s="232">
        <f t="shared" si="1527"/>
        <v>237189.59999999995</v>
      </c>
      <c r="DU309" s="233">
        <f t="shared" si="1528"/>
        <v>244317.9</v>
      </c>
      <c r="DV309" s="257">
        <v>2626</v>
      </c>
      <c r="DW309" s="409">
        <v>2786</v>
      </c>
      <c r="DX309" s="232">
        <f t="shared" si="1529"/>
        <v>2626</v>
      </c>
      <c r="DY309" s="233">
        <f t="shared" si="1530"/>
        <v>2786</v>
      </c>
      <c r="DZ309" s="257">
        <v>1101</v>
      </c>
      <c r="EA309" s="409">
        <v>1253</v>
      </c>
      <c r="EB309" s="232">
        <f t="shared" si="1531"/>
        <v>1101</v>
      </c>
      <c r="EC309" s="233">
        <f t="shared" si="1532"/>
        <v>1253</v>
      </c>
      <c r="ED309" s="257"/>
      <c r="EE309" s="256"/>
      <c r="EF309" s="232">
        <f t="shared" si="1533"/>
        <v>0</v>
      </c>
      <c r="EG309" s="233">
        <f t="shared" si="1534"/>
        <v>0</v>
      </c>
      <c r="EH309" s="225">
        <f t="shared" si="1535"/>
        <v>3727</v>
      </c>
      <c r="EI309" s="233">
        <f t="shared" si="1536"/>
        <v>4039</v>
      </c>
      <c r="EJ309" s="225">
        <f t="shared" si="1537"/>
        <v>3727</v>
      </c>
      <c r="EK309" s="233">
        <f t="shared" si="1538"/>
        <v>4039</v>
      </c>
      <c r="EL309" s="336">
        <v>3.6</v>
      </c>
      <c r="EM309" s="409">
        <v>3.5</v>
      </c>
      <c r="EN309" s="232">
        <f t="shared" si="1539"/>
        <v>9453.6</v>
      </c>
      <c r="EO309" s="233">
        <f t="shared" si="1540"/>
        <v>9751</v>
      </c>
      <c r="EP309" s="336">
        <v>3.5</v>
      </c>
      <c r="EQ309" s="409">
        <v>3.5</v>
      </c>
      <c r="ER309" s="232">
        <f t="shared" si="1541"/>
        <v>3853.5</v>
      </c>
      <c r="ES309" s="233">
        <f t="shared" si="1542"/>
        <v>4385.5</v>
      </c>
      <c r="ET309" s="336"/>
      <c r="EU309" s="410"/>
      <c r="EV309" s="232">
        <f t="shared" si="1543"/>
        <v>0</v>
      </c>
      <c r="EW309" s="233">
        <f t="shared" si="1544"/>
        <v>0</v>
      </c>
      <c r="EX309" s="545">
        <f t="shared" si="1545"/>
        <v>3.5704588140595654</v>
      </c>
      <c r="EY309" s="546">
        <f t="shared" si="1546"/>
        <v>3.5</v>
      </c>
      <c r="EZ309" s="232">
        <f t="shared" si="1547"/>
        <v>13307.1</v>
      </c>
      <c r="FA309" s="233">
        <f t="shared" si="1548"/>
        <v>14136.5</v>
      </c>
      <c r="FB309" s="257">
        <v>89.2</v>
      </c>
      <c r="FC309" s="409">
        <v>88</v>
      </c>
      <c r="FD309" s="232">
        <f t="shared" si="1549"/>
        <v>234239.2</v>
      </c>
      <c r="FE309" s="233">
        <f t="shared" si="1550"/>
        <v>245168</v>
      </c>
      <c r="FF309" s="257">
        <v>67</v>
      </c>
      <c r="FG309" s="409">
        <v>62.5</v>
      </c>
      <c r="FH309" s="232">
        <f t="shared" si="1551"/>
        <v>73767</v>
      </c>
      <c r="FI309" s="233">
        <f t="shared" si="1552"/>
        <v>78312.5</v>
      </c>
      <c r="FJ309" s="254"/>
      <c r="FK309" s="253"/>
      <c r="FL309" s="232">
        <f t="shared" si="1553"/>
        <v>0</v>
      </c>
      <c r="FM309" s="233">
        <f t="shared" si="1554"/>
        <v>0</v>
      </c>
      <c r="FN309" s="232">
        <f t="shared" si="1555"/>
        <v>82.641856721223505</v>
      </c>
      <c r="FO309" s="233">
        <f t="shared" si="1556"/>
        <v>80.089254766031189</v>
      </c>
      <c r="FP309" s="232">
        <f t="shared" si="1557"/>
        <v>308006.2</v>
      </c>
      <c r="FQ309" s="233">
        <f t="shared" si="1558"/>
        <v>323480.5</v>
      </c>
      <c r="FR309" s="254">
        <v>362</v>
      </c>
      <c r="FS309" s="253">
        <v>472</v>
      </c>
      <c r="FT309" s="232">
        <f t="shared" si="1559"/>
        <v>362</v>
      </c>
      <c r="FU309" s="233">
        <f t="shared" si="1560"/>
        <v>472</v>
      </c>
      <c r="FV309" s="254">
        <v>3.9</v>
      </c>
      <c r="FW309" s="253">
        <v>3.7</v>
      </c>
      <c r="FX309" s="232">
        <f t="shared" si="1561"/>
        <v>1411.8</v>
      </c>
      <c r="FY309" s="233">
        <f t="shared" si="1562"/>
        <v>1746.4</v>
      </c>
      <c r="FZ309" s="254">
        <v>53.5</v>
      </c>
      <c r="GA309" s="253">
        <v>48</v>
      </c>
      <c r="GB309" s="232">
        <f t="shared" si="1563"/>
        <v>19367</v>
      </c>
      <c r="GC309" s="233">
        <f t="shared" si="1564"/>
        <v>22656</v>
      </c>
      <c r="GD309" s="249">
        <f t="shared" si="1565"/>
        <v>4352</v>
      </c>
      <c r="GE309" s="233">
        <f t="shared" si="1566"/>
        <v>4579</v>
      </c>
      <c r="GF309" s="232">
        <f t="shared" si="1567"/>
        <v>4352</v>
      </c>
      <c r="GG309" s="233">
        <f t="shared" si="1568"/>
        <v>4579</v>
      </c>
      <c r="GH309" s="232">
        <f t="shared" si="1569"/>
        <v>18162.800000000003</v>
      </c>
      <c r="GI309" s="233">
        <f t="shared" si="1570"/>
        <v>18599.900000000001</v>
      </c>
      <c r="GJ309" s="232">
        <f t="shared" si="1571"/>
        <v>463300.4</v>
      </c>
      <c r="GK309" s="233">
        <f t="shared" si="1572"/>
        <v>480808.8</v>
      </c>
      <c r="GL309" s="249">
        <f t="shared" si="1573"/>
        <v>1163</v>
      </c>
      <c r="GM309" s="233">
        <f t="shared" si="1574"/>
        <v>1323</v>
      </c>
      <c r="GN309" s="232">
        <f t="shared" si="1575"/>
        <v>1163</v>
      </c>
      <c r="GO309" s="233">
        <f t="shared" si="1576"/>
        <v>1323</v>
      </c>
      <c r="GP309" s="232">
        <f t="shared" si="1577"/>
        <v>4183.8999999999996</v>
      </c>
      <c r="GQ309" s="233">
        <f t="shared" si="1578"/>
        <v>4752.6000000000004</v>
      </c>
      <c r="GR309" s="232">
        <f t="shared" si="1579"/>
        <v>81895.399999999994</v>
      </c>
      <c r="GS309" s="233">
        <f t="shared" si="1580"/>
        <v>86989.6</v>
      </c>
      <c r="GT309" s="249">
        <f t="shared" si="1581"/>
        <v>5515</v>
      </c>
      <c r="GU309" s="233">
        <f t="shared" si="1582"/>
        <v>5902</v>
      </c>
      <c r="GV309" s="232">
        <f t="shared" si="1583"/>
        <v>5515</v>
      </c>
      <c r="GW309" s="233">
        <f t="shared" si="1584"/>
        <v>5902</v>
      </c>
      <c r="GX309" s="232">
        <f t="shared" si="1585"/>
        <v>22346.700000000004</v>
      </c>
      <c r="GY309" s="233">
        <f t="shared" si="1586"/>
        <v>23352.5</v>
      </c>
      <c r="GZ309" s="232">
        <f t="shared" si="1587"/>
        <v>545195.80000000005</v>
      </c>
      <c r="HA309" s="233">
        <f t="shared" si="1588"/>
        <v>567798.4</v>
      </c>
      <c r="HB309" s="249">
        <f t="shared" si="1589"/>
        <v>0</v>
      </c>
      <c r="HC309" s="233">
        <f t="shared" si="1590"/>
        <v>0</v>
      </c>
      <c r="HD309" s="232">
        <f t="shared" si="1591"/>
        <v>0</v>
      </c>
      <c r="HE309" s="233">
        <f t="shared" si="1592"/>
        <v>0</v>
      </c>
      <c r="HF309" s="232" t="str">
        <f t="shared" si="1593"/>
        <v/>
      </c>
      <c r="HG309" s="233" t="str">
        <f t="shared" si="1594"/>
        <v/>
      </c>
      <c r="HH309" s="232" t="str">
        <f t="shared" si="1595"/>
        <v/>
      </c>
      <c r="HI309" s="233" t="str">
        <f t="shared" si="1596"/>
        <v/>
      </c>
      <c r="HJ309" s="249">
        <f t="shared" si="1597"/>
        <v>23758.5</v>
      </c>
      <c r="HK309" s="233">
        <f t="shared" si="1598"/>
        <v>25098.9</v>
      </c>
      <c r="HL309" s="232">
        <f t="shared" si="1599"/>
        <v>564562.79999999993</v>
      </c>
      <c r="HM309" s="232">
        <f t="shared" si="1600"/>
        <v>590454.4</v>
      </c>
    </row>
    <row r="310" spans="1:221" ht="15">
      <c r="A310" s="397" t="s">
        <v>110</v>
      </c>
      <c r="B310" s="395" t="s">
        <v>723</v>
      </c>
      <c r="C310" s="396"/>
      <c r="D310" s="397">
        <v>228769</v>
      </c>
      <c r="E310" s="398">
        <v>1</v>
      </c>
      <c r="F310" s="332">
        <v>4178</v>
      </c>
      <c r="G310" s="409">
        <v>5103</v>
      </c>
      <c r="H310" s="254">
        <v>62</v>
      </c>
      <c r="I310" s="409">
        <v>67</v>
      </c>
      <c r="J310" s="232">
        <f t="shared" si="1601"/>
        <v>4116</v>
      </c>
      <c r="K310" s="233">
        <f t="shared" si="1453"/>
        <v>5036</v>
      </c>
      <c r="L310" s="333"/>
      <c r="M310" s="253"/>
      <c r="N310" s="232">
        <f t="shared" si="1454"/>
        <v>4116</v>
      </c>
      <c r="O310" s="233">
        <f t="shared" si="1602"/>
        <v>5036</v>
      </c>
      <c r="P310" s="232">
        <f t="shared" si="1455"/>
        <v>4116</v>
      </c>
      <c r="Q310" s="233">
        <f t="shared" si="1456"/>
        <v>5036</v>
      </c>
      <c r="R310" s="254">
        <v>144</v>
      </c>
      <c r="S310" s="409">
        <v>169</v>
      </c>
      <c r="T310" s="232">
        <f t="shared" si="1457"/>
        <v>144</v>
      </c>
      <c r="U310" s="233">
        <f t="shared" si="1458"/>
        <v>169</v>
      </c>
      <c r="V310" s="257">
        <v>3</v>
      </c>
      <c r="W310" s="409">
        <v>7</v>
      </c>
      <c r="X310" s="232">
        <f t="shared" si="1459"/>
        <v>3</v>
      </c>
      <c r="Y310" s="233">
        <f t="shared" si="1460"/>
        <v>7</v>
      </c>
      <c r="Z310" s="257"/>
      <c r="AA310" s="256"/>
      <c r="AB310" s="232">
        <f t="shared" si="1461"/>
        <v>0</v>
      </c>
      <c r="AC310" s="233">
        <f t="shared" si="1462"/>
        <v>0</v>
      </c>
      <c r="AD310" s="225">
        <f t="shared" si="1463"/>
        <v>147</v>
      </c>
      <c r="AE310" s="233">
        <f t="shared" si="1464"/>
        <v>176</v>
      </c>
      <c r="AF310" s="225">
        <f t="shared" si="1465"/>
        <v>147</v>
      </c>
      <c r="AG310" s="233">
        <f t="shared" si="1466"/>
        <v>176</v>
      </c>
      <c r="AH310" s="336">
        <v>4.8</v>
      </c>
      <c r="AI310" s="409">
        <v>4.5999999999999996</v>
      </c>
      <c r="AJ310" s="232">
        <f t="shared" si="1467"/>
        <v>691.19999999999993</v>
      </c>
      <c r="AK310" s="233">
        <f t="shared" si="1468"/>
        <v>777.4</v>
      </c>
      <c r="AL310" s="336">
        <v>8.6999999999999993</v>
      </c>
      <c r="AM310" s="409">
        <v>5.4</v>
      </c>
      <c r="AN310" s="232">
        <f t="shared" si="1469"/>
        <v>26.099999999999998</v>
      </c>
      <c r="AO310" s="233">
        <f t="shared" si="1470"/>
        <v>37.800000000000004</v>
      </c>
      <c r="AP310" s="336"/>
      <c r="AQ310" s="410"/>
      <c r="AR310" s="232">
        <f t="shared" si="1471"/>
        <v>0</v>
      </c>
      <c r="AS310" s="233">
        <f t="shared" si="1472"/>
        <v>0</v>
      </c>
      <c r="AT310" s="545">
        <f t="shared" si="1473"/>
        <v>4.8795918367346935</v>
      </c>
      <c r="AU310" s="546">
        <f t="shared" si="1474"/>
        <v>4.6318181818181818</v>
      </c>
      <c r="AV310" s="232">
        <f t="shared" si="1475"/>
        <v>717.3</v>
      </c>
      <c r="AW310" s="233">
        <f t="shared" si="1476"/>
        <v>815.2</v>
      </c>
      <c r="AX310" s="257">
        <v>125.1</v>
      </c>
      <c r="AY310" s="409">
        <v>123.9</v>
      </c>
      <c r="AZ310" s="232">
        <f t="shared" si="1477"/>
        <v>18014.399999999998</v>
      </c>
      <c r="BA310" s="233">
        <f t="shared" si="1478"/>
        <v>20939.100000000002</v>
      </c>
      <c r="BB310" s="257">
        <v>139.69999999999999</v>
      </c>
      <c r="BC310" s="409">
        <v>135.4</v>
      </c>
      <c r="BD310" s="232">
        <f t="shared" si="1479"/>
        <v>419.09999999999997</v>
      </c>
      <c r="BE310" s="233">
        <f t="shared" si="1480"/>
        <v>947.80000000000007</v>
      </c>
      <c r="BF310" s="254"/>
      <c r="BG310" s="253"/>
      <c r="BH310" s="232">
        <f t="shared" si="1481"/>
        <v>0</v>
      </c>
      <c r="BI310" s="233">
        <f t="shared" si="1482"/>
        <v>0</v>
      </c>
      <c r="BJ310" s="232">
        <f t="shared" si="1483"/>
        <v>125.39795918367345</v>
      </c>
      <c r="BK310" s="233">
        <f t="shared" si="1484"/>
        <v>124.35738636363637</v>
      </c>
      <c r="BL310" s="232">
        <f t="shared" si="1485"/>
        <v>18433.499999999996</v>
      </c>
      <c r="BM310" s="233">
        <f t="shared" si="1486"/>
        <v>21886.9</v>
      </c>
      <c r="BN310" s="257">
        <v>688</v>
      </c>
      <c r="BO310" s="409">
        <v>650</v>
      </c>
      <c r="BP310" s="232">
        <f t="shared" si="1487"/>
        <v>688</v>
      </c>
      <c r="BQ310" s="233">
        <f t="shared" si="1488"/>
        <v>650</v>
      </c>
      <c r="BR310" s="257">
        <v>39</v>
      </c>
      <c r="BS310" s="409">
        <v>33</v>
      </c>
      <c r="BT310" s="232">
        <f t="shared" si="1489"/>
        <v>39</v>
      </c>
      <c r="BU310" s="233">
        <f t="shared" si="1490"/>
        <v>33</v>
      </c>
      <c r="BV310" s="257"/>
      <c r="BW310" s="256"/>
      <c r="BX310" s="232">
        <f t="shared" si="1491"/>
        <v>0</v>
      </c>
      <c r="BY310" s="233">
        <f t="shared" si="1492"/>
        <v>0</v>
      </c>
      <c r="BZ310" s="225">
        <f t="shared" si="1493"/>
        <v>727</v>
      </c>
      <c r="CA310" s="233">
        <f t="shared" si="1494"/>
        <v>683</v>
      </c>
      <c r="CB310" s="225">
        <f t="shared" si="1495"/>
        <v>727</v>
      </c>
      <c r="CC310" s="233">
        <f t="shared" si="1496"/>
        <v>683</v>
      </c>
      <c r="CD310" s="336">
        <v>5.3</v>
      </c>
      <c r="CE310" s="409">
        <v>5.4</v>
      </c>
      <c r="CF310" s="232">
        <f t="shared" si="1497"/>
        <v>3646.4</v>
      </c>
      <c r="CG310" s="233">
        <f t="shared" si="1498"/>
        <v>3510.0000000000005</v>
      </c>
      <c r="CH310" s="336">
        <v>6.1</v>
      </c>
      <c r="CI310" s="409">
        <v>6.3</v>
      </c>
      <c r="CJ310" s="232">
        <f t="shared" si="1499"/>
        <v>237.89999999999998</v>
      </c>
      <c r="CK310" s="233">
        <f t="shared" si="1500"/>
        <v>207.9</v>
      </c>
      <c r="CL310" s="336"/>
      <c r="CM310" s="410"/>
      <c r="CN310" s="232">
        <f t="shared" si="1501"/>
        <v>0</v>
      </c>
      <c r="CO310" s="233">
        <f t="shared" si="1502"/>
        <v>0</v>
      </c>
      <c r="CP310" s="232">
        <f t="shared" si="1503"/>
        <v>5.3429160935350755</v>
      </c>
      <c r="CQ310" s="546">
        <f t="shared" si="1504"/>
        <v>5.4434846266471455</v>
      </c>
      <c r="CR310" s="232">
        <f t="shared" si="1505"/>
        <v>3884.2999999999997</v>
      </c>
      <c r="CS310" s="233">
        <f t="shared" si="1506"/>
        <v>3717.9000000000005</v>
      </c>
      <c r="CT310" s="257">
        <v>134.30000000000001</v>
      </c>
      <c r="CU310" s="409">
        <v>134.9</v>
      </c>
      <c r="CV310" s="232">
        <f t="shared" si="1507"/>
        <v>92398.400000000009</v>
      </c>
      <c r="CW310" s="233">
        <f t="shared" si="1508"/>
        <v>87685</v>
      </c>
      <c r="CX310" s="257">
        <v>129.19999999999999</v>
      </c>
      <c r="CY310" s="409">
        <v>129.30000000000001</v>
      </c>
      <c r="CZ310" s="232">
        <f t="shared" si="1509"/>
        <v>5038.7999999999993</v>
      </c>
      <c r="DA310" s="233">
        <f t="shared" si="1510"/>
        <v>4266.9000000000005</v>
      </c>
      <c r="DB310" s="254"/>
      <c r="DC310" s="253"/>
      <c r="DD310" s="232">
        <f t="shared" si="1511"/>
        <v>0</v>
      </c>
      <c r="DE310" s="233">
        <f t="shared" si="1512"/>
        <v>0</v>
      </c>
      <c r="DF310" s="232">
        <f t="shared" si="1513"/>
        <v>134.0264099037139</v>
      </c>
      <c r="DG310" s="233">
        <f t="shared" si="1514"/>
        <v>134.62942898975109</v>
      </c>
      <c r="DH310" s="232">
        <f t="shared" si="1515"/>
        <v>97437.2</v>
      </c>
      <c r="DI310" s="233">
        <f t="shared" si="1516"/>
        <v>91951.9</v>
      </c>
      <c r="DJ310" s="232">
        <f t="shared" si="1517"/>
        <v>874</v>
      </c>
      <c r="DK310" s="233">
        <f t="shared" si="1518"/>
        <v>859</v>
      </c>
      <c r="DL310" s="232">
        <f t="shared" si="1519"/>
        <v>874</v>
      </c>
      <c r="DM310" s="233">
        <f t="shared" si="1520"/>
        <v>859</v>
      </c>
      <c r="DN310" s="545">
        <f t="shared" si="1521"/>
        <v>5.2649885583524023</v>
      </c>
      <c r="DO310" s="546">
        <f t="shared" si="1522"/>
        <v>5.277182770663563</v>
      </c>
      <c r="DP310" s="232">
        <f t="shared" si="1523"/>
        <v>4601.5999999999995</v>
      </c>
      <c r="DQ310" s="233">
        <f t="shared" si="1524"/>
        <v>4533.1000000000004</v>
      </c>
      <c r="DR310" s="232">
        <f t="shared" si="1525"/>
        <v>132.57517162471396</v>
      </c>
      <c r="DS310" s="233">
        <f t="shared" si="1526"/>
        <v>132.52479627473807</v>
      </c>
      <c r="DT310" s="232">
        <f t="shared" si="1527"/>
        <v>115870.7</v>
      </c>
      <c r="DU310" s="233">
        <f t="shared" si="1528"/>
        <v>113838.8</v>
      </c>
      <c r="DV310" s="257">
        <v>1905</v>
      </c>
      <c r="DW310" s="409">
        <v>2316</v>
      </c>
      <c r="DX310" s="232">
        <f t="shared" si="1529"/>
        <v>1905</v>
      </c>
      <c r="DY310" s="233">
        <f t="shared" si="1530"/>
        <v>2316</v>
      </c>
      <c r="DZ310" s="257">
        <v>955</v>
      </c>
      <c r="EA310" s="409">
        <v>1441</v>
      </c>
      <c r="EB310" s="232">
        <f t="shared" si="1531"/>
        <v>955</v>
      </c>
      <c r="EC310" s="233">
        <f t="shared" si="1532"/>
        <v>1441</v>
      </c>
      <c r="ED310" s="257"/>
      <c r="EE310" s="256"/>
      <c r="EF310" s="232">
        <f t="shared" si="1533"/>
        <v>0</v>
      </c>
      <c r="EG310" s="233">
        <f t="shared" si="1534"/>
        <v>0</v>
      </c>
      <c r="EH310" s="225">
        <f t="shared" si="1535"/>
        <v>2860</v>
      </c>
      <c r="EI310" s="233">
        <f t="shared" si="1536"/>
        <v>3757</v>
      </c>
      <c r="EJ310" s="225">
        <f t="shared" si="1537"/>
        <v>2860</v>
      </c>
      <c r="EK310" s="233">
        <f t="shared" si="1538"/>
        <v>3757</v>
      </c>
      <c r="EL310" s="336">
        <v>3.5</v>
      </c>
      <c r="EM310" s="409">
        <v>3.3</v>
      </c>
      <c r="EN310" s="232">
        <f t="shared" si="1539"/>
        <v>6667.5</v>
      </c>
      <c r="EO310" s="233">
        <f t="shared" si="1540"/>
        <v>7642.7999999999993</v>
      </c>
      <c r="EP310" s="336">
        <v>3.6</v>
      </c>
      <c r="EQ310" s="409">
        <v>3.1</v>
      </c>
      <c r="ER310" s="232">
        <f t="shared" si="1541"/>
        <v>3438</v>
      </c>
      <c r="ES310" s="233">
        <f t="shared" si="1542"/>
        <v>4467.1000000000004</v>
      </c>
      <c r="ET310" s="336"/>
      <c r="EU310" s="410"/>
      <c r="EV310" s="232">
        <f t="shared" si="1543"/>
        <v>0</v>
      </c>
      <c r="EW310" s="233">
        <f t="shared" si="1544"/>
        <v>0</v>
      </c>
      <c r="EX310" s="545">
        <f t="shared" si="1545"/>
        <v>3.5333916083916086</v>
      </c>
      <c r="EY310" s="546">
        <f t="shared" si="1546"/>
        <v>3.2232898589299972</v>
      </c>
      <c r="EZ310" s="232">
        <f t="shared" si="1547"/>
        <v>10105.5</v>
      </c>
      <c r="FA310" s="233">
        <f t="shared" si="1548"/>
        <v>12109.9</v>
      </c>
      <c r="FB310" s="257">
        <v>81.3</v>
      </c>
      <c r="FC310" s="409">
        <v>77.5</v>
      </c>
      <c r="FD310" s="232">
        <f t="shared" si="1549"/>
        <v>154876.5</v>
      </c>
      <c r="FE310" s="233">
        <f t="shared" si="1550"/>
        <v>179490</v>
      </c>
      <c r="FF310" s="257">
        <v>64.099999999999994</v>
      </c>
      <c r="FG310" s="409">
        <v>56.5</v>
      </c>
      <c r="FH310" s="232">
        <f t="shared" si="1551"/>
        <v>61215.499999999993</v>
      </c>
      <c r="FI310" s="233">
        <f t="shared" si="1552"/>
        <v>81416.5</v>
      </c>
      <c r="FJ310" s="254"/>
      <c r="FK310" s="253"/>
      <c r="FL310" s="232">
        <f t="shared" si="1553"/>
        <v>0</v>
      </c>
      <c r="FM310" s="233">
        <f t="shared" si="1554"/>
        <v>0</v>
      </c>
      <c r="FN310" s="232">
        <f t="shared" si="1555"/>
        <v>75.556643356643363</v>
      </c>
      <c r="FO310" s="233">
        <f t="shared" si="1556"/>
        <v>69.445435187649721</v>
      </c>
      <c r="FP310" s="232">
        <f t="shared" si="1557"/>
        <v>216092.00000000003</v>
      </c>
      <c r="FQ310" s="233">
        <f t="shared" si="1558"/>
        <v>260906.5</v>
      </c>
      <c r="FR310" s="254">
        <v>382</v>
      </c>
      <c r="FS310" s="253">
        <v>420</v>
      </c>
      <c r="FT310" s="232">
        <f t="shared" si="1559"/>
        <v>382</v>
      </c>
      <c r="FU310" s="233">
        <f t="shared" si="1560"/>
        <v>420</v>
      </c>
      <c r="FV310" s="254">
        <v>3.6</v>
      </c>
      <c r="FW310" s="253">
        <v>3.9</v>
      </c>
      <c r="FX310" s="232">
        <f t="shared" si="1561"/>
        <v>1375.2</v>
      </c>
      <c r="FY310" s="233">
        <f t="shared" si="1562"/>
        <v>1638</v>
      </c>
      <c r="FZ310" s="254">
        <v>54.8</v>
      </c>
      <c r="GA310" s="253">
        <v>51.1</v>
      </c>
      <c r="GB310" s="232">
        <f t="shared" si="1563"/>
        <v>20933.599999999999</v>
      </c>
      <c r="GC310" s="233">
        <f t="shared" si="1564"/>
        <v>21462</v>
      </c>
      <c r="GD310" s="249">
        <f t="shared" si="1565"/>
        <v>2737</v>
      </c>
      <c r="GE310" s="233">
        <f t="shared" si="1566"/>
        <v>3135</v>
      </c>
      <c r="GF310" s="232">
        <f t="shared" si="1567"/>
        <v>2737</v>
      </c>
      <c r="GG310" s="233">
        <f t="shared" si="1568"/>
        <v>3135</v>
      </c>
      <c r="GH310" s="232">
        <f t="shared" si="1569"/>
        <v>11005.1</v>
      </c>
      <c r="GI310" s="233">
        <f t="shared" si="1570"/>
        <v>11930.2</v>
      </c>
      <c r="GJ310" s="232">
        <f t="shared" si="1571"/>
        <v>265289.3</v>
      </c>
      <c r="GK310" s="233">
        <f t="shared" si="1572"/>
        <v>288114.09999999998</v>
      </c>
      <c r="GL310" s="249">
        <f t="shared" si="1573"/>
        <v>997</v>
      </c>
      <c r="GM310" s="233">
        <f t="shared" si="1574"/>
        <v>1481</v>
      </c>
      <c r="GN310" s="232">
        <f t="shared" si="1575"/>
        <v>997</v>
      </c>
      <c r="GO310" s="233">
        <f t="shared" si="1576"/>
        <v>1481</v>
      </c>
      <c r="GP310" s="232">
        <f t="shared" si="1577"/>
        <v>3702</v>
      </c>
      <c r="GQ310" s="233">
        <f t="shared" si="1578"/>
        <v>4712.8</v>
      </c>
      <c r="GR310" s="232">
        <f t="shared" si="1579"/>
        <v>66673.399999999994</v>
      </c>
      <c r="GS310" s="233">
        <f t="shared" si="1580"/>
        <v>86631.2</v>
      </c>
      <c r="GT310" s="249">
        <f t="shared" si="1581"/>
        <v>3734</v>
      </c>
      <c r="GU310" s="233">
        <f t="shared" si="1582"/>
        <v>4616</v>
      </c>
      <c r="GV310" s="232">
        <f t="shared" si="1583"/>
        <v>3734</v>
      </c>
      <c r="GW310" s="233">
        <f t="shared" si="1584"/>
        <v>4616</v>
      </c>
      <c r="GX310" s="232">
        <f t="shared" si="1585"/>
        <v>14707.1</v>
      </c>
      <c r="GY310" s="233">
        <f t="shared" si="1586"/>
        <v>16643</v>
      </c>
      <c r="GZ310" s="232">
        <f t="shared" si="1587"/>
        <v>331962.69999999995</v>
      </c>
      <c r="HA310" s="233">
        <f t="shared" si="1588"/>
        <v>374745.3</v>
      </c>
      <c r="HB310" s="249">
        <f t="shared" si="1589"/>
        <v>0</v>
      </c>
      <c r="HC310" s="233">
        <f t="shared" si="1590"/>
        <v>0</v>
      </c>
      <c r="HD310" s="232">
        <f t="shared" si="1591"/>
        <v>0</v>
      </c>
      <c r="HE310" s="233">
        <f t="shared" si="1592"/>
        <v>0</v>
      </c>
      <c r="HF310" s="232" t="str">
        <f t="shared" si="1593"/>
        <v/>
      </c>
      <c r="HG310" s="233" t="str">
        <f t="shared" si="1594"/>
        <v/>
      </c>
      <c r="HH310" s="232" t="str">
        <f t="shared" si="1595"/>
        <v/>
      </c>
      <c r="HI310" s="233" t="str">
        <f t="shared" si="1596"/>
        <v/>
      </c>
      <c r="HJ310" s="249">
        <f t="shared" si="1597"/>
        <v>16082.3</v>
      </c>
      <c r="HK310" s="233">
        <f t="shared" si="1598"/>
        <v>18281</v>
      </c>
      <c r="HL310" s="232">
        <f t="shared" si="1599"/>
        <v>352896.3</v>
      </c>
      <c r="HM310" s="232">
        <f t="shared" si="1600"/>
        <v>396207.3</v>
      </c>
    </row>
    <row r="311" spans="1:221" ht="15">
      <c r="A311" s="397" t="s">
        <v>110</v>
      </c>
      <c r="B311" s="395" t="s">
        <v>724</v>
      </c>
      <c r="C311" s="396"/>
      <c r="D311" s="397">
        <v>228778</v>
      </c>
      <c r="E311" s="398">
        <v>1</v>
      </c>
      <c r="F311" s="332">
        <v>8952</v>
      </c>
      <c r="G311" s="409">
        <v>9027</v>
      </c>
      <c r="H311" s="254">
        <v>435</v>
      </c>
      <c r="I311" s="409">
        <v>484</v>
      </c>
      <c r="J311" s="232">
        <f t="shared" si="1601"/>
        <v>8517</v>
      </c>
      <c r="K311" s="233">
        <f t="shared" si="1453"/>
        <v>8543</v>
      </c>
      <c r="L311" s="333"/>
      <c r="M311" s="253"/>
      <c r="N311" s="232">
        <f t="shared" si="1454"/>
        <v>8517</v>
      </c>
      <c r="O311" s="233">
        <f t="shared" si="1602"/>
        <v>8543</v>
      </c>
      <c r="P311" s="232">
        <f t="shared" si="1455"/>
        <v>8517</v>
      </c>
      <c r="Q311" s="233">
        <f t="shared" si="1456"/>
        <v>8543</v>
      </c>
      <c r="R311" s="254">
        <v>1655</v>
      </c>
      <c r="S311" s="409">
        <v>1849</v>
      </c>
      <c r="T311" s="232">
        <f t="shared" si="1457"/>
        <v>1655</v>
      </c>
      <c r="U311" s="233">
        <f t="shared" si="1458"/>
        <v>1849</v>
      </c>
      <c r="V311" s="257">
        <v>206</v>
      </c>
      <c r="W311" s="409">
        <v>239</v>
      </c>
      <c r="X311" s="232">
        <f t="shared" si="1459"/>
        <v>206</v>
      </c>
      <c r="Y311" s="233">
        <f t="shared" si="1460"/>
        <v>239</v>
      </c>
      <c r="Z311" s="257"/>
      <c r="AA311" s="256"/>
      <c r="AB311" s="232">
        <f t="shared" si="1461"/>
        <v>0</v>
      </c>
      <c r="AC311" s="233">
        <f t="shared" si="1462"/>
        <v>0</v>
      </c>
      <c r="AD311" s="225">
        <f t="shared" si="1463"/>
        <v>1861</v>
      </c>
      <c r="AE311" s="233">
        <f t="shared" si="1464"/>
        <v>2088</v>
      </c>
      <c r="AF311" s="225">
        <f t="shared" si="1465"/>
        <v>1861</v>
      </c>
      <c r="AG311" s="233">
        <f t="shared" si="1466"/>
        <v>2088</v>
      </c>
      <c r="AH311" s="336">
        <v>4.4000000000000004</v>
      </c>
      <c r="AI311" s="409">
        <v>4.4000000000000004</v>
      </c>
      <c r="AJ311" s="232">
        <f t="shared" si="1467"/>
        <v>7282.0000000000009</v>
      </c>
      <c r="AK311" s="233">
        <f t="shared" si="1468"/>
        <v>8135.6</v>
      </c>
      <c r="AL311" s="336">
        <v>4.4000000000000004</v>
      </c>
      <c r="AM311" s="409">
        <v>4.5</v>
      </c>
      <c r="AN311" s="232">
        <f t="shared" si="1469"/>
        <v>906.40000000000009</v>
      </c>
      <c r="AO311" s="233">
        <f t="shared" si="1470"/>
        <v>1075.5</v>
      </c>
      <c r="AP311" s="336"/>
      <c r="AQ311" s="410"/>
      <c r="AR311" s="232">
        <f t="shared" si="1471"/>
        <v>0</v>
      </c>
      <c r="AS311" s="233">
        <f t="shared" si="1472"/>
        <v>0</v>
      </c>
      <c r="AT311" s="545">
        <f t="shared" si="1473"/>
        <v>4.4000000000000004</v>
      </c>
      <c r="AU311" s="546">
        <f t="shared" si="1474"/>
        <v>4.4114463601532572</v>
      </c>
      <c r="AV311" s="232">
        <f t="shared" si="1475"/>
        <v>8188.4000000000005</v>
      </c>
      <c r="AW311" s="233">
        <f t="shared" si="1476"/>
        <v>9211.1</v>
      </c>
      <c r="AX311" s="257">
        <v>116</v>
      </c>
      <c r="AY311" s="409">
        <v>116.1</v>
      </c>
      <c r="AZ311" s="232">
        <f t="shared" si="1477"/>
        <v>191980</v>
      </c>
      <c r="BA311" s="233">
        <f t="shared" si="1478"/>
        <v>214668.9</v>
      </c>
      <c r="BB311" s="257">
        <v>121.3</v>
      </c>
      <c r="BC311" s="409">
        <v>123.4</v>
      </c>
      <c r="BD311" s="232">
        <f t="shared" si="1479"/>
        <v>24987.8</v>
      </c>
      <c r="BE311" s="233">
        <f t="shared" si="1480"/>
        <v>29492.600000000002</v>
      </c>
      <c r="BF311" s="254"/>
      <c r="BG311" s="253"/>
      <c r="BH311" s="232">
        <f t="shared" si="1481"/>
        <v>0</v>
      </c>
      <c r="BI311" s="233">
        <f t="shared" si="1482"/>
        <v>0</v>
      </c>
      <c r="BJ311" s="232">
        <f t="shared" si="1483"/>
        <v>116.5866738312735</v>
      </c>
      <c r="BK311" s="233">
        <f t="shared" si="1484"/>
        <v>116.93558429118774</v>
      </c>
      <c r="BL311" s="232">
        <f t="shared" si="1485"/>
        <v>216967.8</v>
      </c>
      <c r="BM311" s="233">
        <f t="shared" si="1486"/>
        <v>244161.5</v>
      </c>
      <c r="BN311" s="257">
        <v>3060</v>
      </c>
      <c r="BO311" s="409">
        <v>3018</v>
      </c>
      <c r="BP311" s="232">
        <f t="shared" si="1487"/>
        <v>3060</v>
      </c>
      <c r="BQ311" s="233">
        <f t="shared" si="1488"/>
        <v>3018</v>
      </c>
      <c r="BR311" s="257">
        <v>467</v>
      </c>
      <c r="BS311" s="409">
        <v>448</v>
      </c>
      <c r="BT311" s="232">
        <f t="shared" si="1489"/>
        <v>467</v>
      </c>
      <c r="BU311" s="233">
        <f t="shared" si="1490"/>
        <v>448</v>
      </c>
      <c r="BV311" s="257"/>
      <c r="BW311" s="256"/>
      <c r="BX311" s="232">
        <f t="shared" si="1491"/>
        <v>0</v>
      </c>
      <c r="BY311" s="233">
        <f t="shared" si="1492"/>
        <v>0</v>
      </c>
      <c r="BZ311" s="225">
        <f t="shared" si="1493"/>
        <v>3527</v>
      </c>
      <c r="CA311" s="233">
        <f t="shared" si="1494"/>
        <v>3466</v>
      </c>
      <c r="CB311" s="225">
        <f t="shared" si="1495"/>
        <v>3527</v>
      </c>
      <c r="CC311" s="233">
        <f t="shared" si="1496"/>
        <v>3466</v>
      </c>
      <c r="CD311" s="336">
        <v>4.5999999999999996</v>
      </c>
      <c r="CE311" s="409">
        <v>4.5999999999999996</v>
      </c>
      <c r="CF311" s="232">
        <f t="shared" si="1497"/>
        <v>14075.999999999998</v>
      </c>
      <c r="CG311" s="233">
        <f t="shared" si="1498"/>
        <v>13882.8</v>
      </c>
      <c r="CH311" s="336">
        <v>4.7</v>
      </c>
      <c r="CI311" s="409">
        <v>4.7</v>
      </c>
      <c r="CJ311" s="232">
        <f t="shared" si="1499"/>
        <v>2194.9</v>
      </c>
      <c r="CK311" s="233">
        <f t="shared" si="1500"/>
        <v>2105.6</v>
      </c>
      <c r="CL311" s="336"/>
      <c r="CM311" s="410"/>
      <c r="CN311" s="232">
        <f t="shared" si="1501"/>
        <v>0</v>
      </c>
      <c r="CO311" s="233">
        <f t="shared" si="1502"/>
        <v>0</v>
      </c>
      <c r="CP311" s="232">
        <f t="shared" si="1503"/>
        <v>4.6132407144882333</v>
      </c>
      <c r="CQ311" s="546">
        <f t="shared" si="1504"/>
        <v>4.6129255626081935</v>
      </c>
      <c r="CR311" s="232">
        <f t="shared" si="1505"/>
        <v>16270.899999999998</v>
      </c>
      <c r="CS311" s="233">
        <f t="shared" si="1506"/>
        <v>15988.4</v>
      </c>
      <c r="CT311" s="257">
        <v>120</v>
      </c>
      <c r="CU311" s="409">
        <v>121.5</v>
      </c>
      <c r="CV311" s="232">
        <f t="shared" si="1507"/>
        <v>367200</v>
      </c>
      <c r="CW311" s="233">
        <f t="shared" si="1508"/>
        <v>366687</v>
      </c>
      <c r="CX311" s="257">
        <v>124.9</v>
      </c>
      <c r="CY311" s="409">
        <v>125.7</v>
      </c>
      <c r="CZ311" s="232">
        <f t="shared" si="1509"/>
        <v>58328.3</v>
      </c>
      <c r="DA311" s="233">
        <f t="shared" si="1510"/>
        <v>56313.599999999999</v>
      </c>
      <c r="DB311" s="254"/>
      <c r="DC311" s="253"/>
      <c r="DD311" s="232">
        <f t="shared" si="1511"/>
        <v>0</v>
      </c>
      <c r="DE311" s="233">
        <f t="shared" si="1512"/>
        <v>0</v>
      </c>
      <c r="DF311" s="232">
        <f t="shared" si="1513"/>
        <v>120.64879500992345</v>
      </c>
      <c r="DG311" s="233">
        <f t="shared" si="1514"/>
        <v>122.04287362954413</v>
      </c>
      <c r="DH311" s="232">
        <f t="shared" si="1515"/>
        <v>425528.3</v>
      </c>
      <c r="DI311" s="233">
        <f t="shared" si="1516"/>
        <v>423000.6</v>
      </c>
      <c r="DJ311" s="232">
        <f t="shared" si="1517"/>
        <v>5388</v>
      </c>
      <c r="DK311" s="233">
        <f t="shared" si="1518"/>
        <v>5554</v>
      </c>
      <c r="DL311" s="232">
        <f t="shared" si="1519"/>
        <v>5388</v>
      </c>
      <c r="DM311" s="233">
        <f t="shared" si="1520"/>
        <v>5554</v>
      </c>
      <c r="DN311" s="545">
        <f t="shared" si="1521"/>
        <v>4.5395879732739424</v>
      </c>
      <c r="DO311" s="546">
        <f t="shared" si="1522"/>
        <v>4.537180410514944</v>
      </c>
      <c r="DP311" s="232">
        <f t="shared" si="1523"/>
        <v>24459.300000000003</v>
      </c>
      <c r="DQ311" s="233">
        <f t="shared" si="1524"/>
        <v>25199.5</v>
      </c>
      <c r="DR311" s="232">
        <f t="shared" si="1525"/>
        <v>119.24574981440237</v>
      </c>
      <c r="DS311" s="233">
        <f t="shared" si="1526"/>
        <v>120.12281238746849</v>
      </c>
      <c r="DT311" s="232">
        <f t="shared" si="1527"/>
        <v>642496.1</v>
      </c>
      <c r="DU311" s="233">
        <f t="shared" si="1528"/>
        <v>667162.1</v>
      </c>
      <c r="DV311" s="257">
        <v>2586</v>
      </c>
      <c r="DW311" s="409">
        <v>2465</v>
      </c>
      <c r="DX311" s="232">
        <f t="shared" si="1529"/>
        <v>2586</v>
      </c>
      <c r="DY311" s="233">
        <f t="shared" si="1530"/>
        <v>2465</v>
      </c>
      <c r="DZ311" s="257">
        <v>271</v>
      </c>
      <c r="EA311" s="409">
        <v>277</v>
      </c>
      <c r="EB311" s="232">
        <f t="shared" si="1531"/>
        <v>271</v>
      </c>
      <c r="EC311" s="233">
        <f t="shared" si="1532"/>
        <v>277</v>
      </c>
      <c r="ED311" s="257"/>
      <c r="EE311" s="256"/>
      <c r="EF311" s="232">
        <f t="shared" si="1533"/>
        <v>0</v>
      </c>
      <c r="EG311" s="233">
        <f t="shared" si="1534"/>
        <v>0</v>
      </c>
      <c r="EH311" s="225">
        <f t="shared" si="1535"/>
        <v>2857</v>
      </c>
      <c r="EI311" s="233">
        <f t="shared" si="1536"/>
        <v>2742</v>
      </c>
      <c r="EJ311" s="225">
        <f t="shared" si="1537"/>
        <v>2857</v>
      </c>
      <c r="EK311" s="233">
        <f t="shared" si="1538"/>
        <v>2742</v>
      </c>
      <c r="EL311" s="336">
        <v>3.7</v>
      </c>
      <c r="EM311" s="409">
        <v>3.7</v>
      </c>
      <c r="EN311" s="232">
        <f t="shared" si="1539"/>
        <v>9568.2000000000007</v>
      </c>
      <c r="EO311" s="233">
        <f t="shared" si="1540"/>
        <v>9120.5</v>
      </c>
      <c r="EP311" s="336">
        <v>3.9</v>
      </c>
      <c r="EQ311" s="409">
        <v>3.7</v>
      </c>
      <c r="ER311" s="232">
        <f t="shared" si="1541"/>
        <v>1056.8999999999999</v>
      </c>
      <c r="ES311" s="233">
        <f t="shared" si="1542"/>
        <v>1024.9000000000001</v>
      </c>
      <c r="ET311" s="336"/>
      <c r="EU311" s="410"/>
      <c r="EV311" s="232">
        <f t="shared" si="1543"/>
        <v>0</v>
      </c>
      <c r="EW311" s="233">
        <f t="shared" si="1544"/>
        <v>0</v>
      </c>
      <c r="EX311" s="545">
        <f t="shared" si="1545"/>
        <v>3.7189709485474274</v>
      </c>
      <c r="EY311" s="546">
        <f t="shared" si="1546"/>
        <v>3.6999999999999997</v>
      </c>
      <c r="EZ311" s="232">
        <f t="shared" si="1547"/>
        <v>10625.1</v>
      </c>
      <c r="FA311" s="233">
        <f t="shared" si="1548"/>
        <v>10145.4</v>
      </c>
      <c r="FB311" s="257">
        <v>93.8</v>
      </c>
      <c r="FC311" s="409">
        <v>94</v>
      </c>
      <c r="FD311" s="232">
        <f t="shared" si="1549"/>
        <v>242566.8</v>
      </c>
      <c r="FE311" s="233">
        <f t="shared" si="1550"/>
        <v>231710</v>
      </c>
      <c r="FF311" s="257">
        <v>84.5</v>
      </c>
      <c r="FG311" s="409">
        <v>87.1</v>
      </c>
      <c r="FH311" s="232">
        <f t="shared" si="1551"/>
        <v>22899.5</v>
      </c>
      <c r="FI311" s="233">
        <f t="shared" si="1552"/>
        <v>24126.699999999997</v>
      </c>
      <c r="FJ311" s="254"/>
      <c r="FK311" s="253"/>
      <c r="FL311" s="232">
        <f t="shared" si="1553"/>
        <v>0</v>
      </c>
      <c r="FM311" s="233">
        <f t="shared" si="1554"/>
        <v>0</v>
      </c>
      <c r="FN311" s="232">
        <f t="shared" si="1555"/>
        <v>92.917850892544621</v>
      </c>
      <c r="FO311" s="233">
        <f t="shared" si="1556"/>
        <v>93.302954048140052</v>
      </c>
      <c r="FP311" s="232">
        <f t="shared" si="1557"/>
        <v>265466.3</v>
      </c>
      <c r="FQ311" s="233">
        <f t="shared" si="1558"/>
        <v>255836.7</v>
      </c>
      <c r="FR311" s="254">
        <v>272</v>
      </c>
      <c r="FS311" s="253">
        <v>247</v>
      </c>
      <c r="FT311" s="232">
        <f t="shared" si="1559"/>
        <v>272</v>
      </c>
      <c r="FU311" s="233">
        <f t="shared" si="1560"/>
        <v>247</v>
      </c>
      <c r="FV311" s="254">
        <v>5.0999999999999996</v>
      </c>
      <c r="FW311" s="253">
        <v>4.3</v>
      </c>
      <c r="FX311" s="232">
        <f t="shared" si="1561"/>
        <v>1387.1999999999998</v>
      </c>
      <c r="FY311" s="233">
        <f t="shared" si="1562"/>
        <v>1062.0999999999999</v>
      </c>
      <c r="FZ311" s="254">
        <v>65.8</v>
      </c>
      <c r="GA311" s="253">
        <v>61.7</v>
      </c>
      <c r="GB311" s="232">
        <f t="shared" si="1563"/>
        <v>17897.599999999999</v>
      </c>
      <c r="GC311" s="233">
        <f t="shared" si="1564"/>
        <v>15239.900000000001</v>
      </c>
      <c r="GD311" s="249">
        <f t="shared" si="1565"/>
        <v>7301</v>
      </c>
      <c r="GE311" s="233">
        <f t="shared" si="1566"/>
        <v>7332</v>
      </c>
      <c r="GF311" s="232">
        <f t="shared" si="1567"/>
        <v>7301</v>
      </c>
      <c r="GG311" s="233">
        <f t="shared" si="1568"/>
        <v>7332</v>
      </c>
      <c r="GH311" s="232">
        <f t="shared" si="1569"/>
        <v>30926.2</v>
      </c>
      <c r="GI311" s="233">
        <f t="shared" si="1570"/>
        <v>31138.9</v>
      </c>
      <c r="GJ311" s="232">
        <f t="shared" si="1571"/>
        <v>801746.8</v>
      </c>
      <c r="GK311" s="233">
        <f t="shared" si="1572"/>
        <v>813065.9</v>
      </c>
      <c r="GL311" s="249">
        <f t="shared" si="1573"/>
        <v>944</v>
      </c>
      <c r="GM311" s="233">
        <f t="shared" si="1574"/>
        <v>964</v>
      </c>
      <c r="GN311" s="232">
        <f t="shared" si="1575"/>
        <v>944</v>
      </c>
      <c r="GO311" s="233">
        <f t="shared" si="1576"/>
        <v>964</v>
      </c>
      <c r="GP311" s="232">
        <f t="shared" si="1577"/>
        <v>4158.2</v>
      </c>
      <c r="GQ311" s="233">
        <f t="shared" si="1578"/>
        <v>4206</v>
      </c>
      <c r="GR311" s="232">
        <f t="shared" si="1579"/>
        <v>106215.6</v>
      </c>
      <c r="GS311" s="233">
        <f t="shared" si="1580"/>
        <v>109932.9</v>
      </c>
      <c r="GT311" s="249">
        <f t="shared" si="1581"/>
        <v>8245</v>
      </c>
      <c r="GU311" s="233">
        <f t="shared" si="1582"/>
        <v>8296</v>
      </c>
      <c r="GV311" s="232">
        <f t="shared" si="1583"/>
        <v>8245</v>
      </c>
      <c r="GW311" s="233">
        <f t="shared" si="1584"/>
        <v>8296</v>
      </c>
      <c r="GX311" s="232">
        <f t="shared" si="1585"/>
        <v>35084.400000000001</v>
      </c>
      <c r="GY311" s="233">
        <f t="shared" si="1586"/>
        <v>35344.9</v>
      </c>
      <c r="GZ311" s="232">
        <f t="shared" si="1587"/>
        <v>907962.4</v>
      </c>
      <c r="HA311" s="233">
        <f t="shared" si="1588"/>
        <v>922998.8</v>
      </c>
      <c r="HB311" s="249">
        <f t="shared" si="1589"/>
        <v>0</v>
      </c>
      <c r="HC311" s="233">
        <f t="shared" si="1590"/>
        <v>0</v>
      </c>
      <c r="HD311" s="232">
        <f t="shared" si="1591"/>
        <v>0</v>
      </c>
      <c r="HE311" s="233">
        <f t="shared" si="1592"/>
        <v>0</v>
      </c>
      <c r="HF311" s="232" t="str">
        <f t="shared" si="1593"/>
        <v/>
      </c>
      <c r="HG311" s="233" t="str">
        <f t="shared" si="1594"/>
        <v/>
      </c>
      <c r="HH311" s="232" t="str">
        <f t="shared" si="1595"/>
        <v/>
      </c>
      <c r="HI311" s="233" t="str">
        <f t="shared" si="1596"/>
        <v/>
      </c>
      <c r="HJ311" s="249">
        <f t="shared" si="1597"/>
        <v>36471.599999999999</v>
      </c>
      <c r="HK311" s="233">
        <f t="shared" si="1598"/>
        <v>36407</v>
      </c>
      <c r="HL311" s="232">
        <f t="shared" si="1599"/>
        <v>925859.99999999988</v>
      </c>
      <c r="HM311" s="232">
        <f t="shared" si="1600"/>
        <v>938238.70000000007</v>
      </c>
    </row>
    <row r="312" spans="1:221" ht="15">
      <c r="A312" s="397" t="s">
        <v>110</v>
      </c>
      <c r="B312" s="395" t="s">
        <v>725</v>
      </c>
      <c r="C312" s="396"/>
      <c r="D312" s="397">
        <v>228787</v>
      </c>
      <c r="E312" s="398">
        <v>1</v>
      </c>
      <c r="F312" s="332">
        <v>2355</v>
      </c>
      <c r="G312" s="409">
        <v>2314</v>
      </c>
      <c r="H312" s="254">
        <v>22</v>
      </c>
      <c r="I312" s="409">
        <v>15</v>
      </c>
      <c r="J312" s="232">
        <f t="shared" si="1601"/>
        <v>2333</v>
      </c>
      <c r="K312" s="233">
        <f t="shared" si="1453"/>
        <v>2299</v>
      </c>
      <c r="L312" s="333"/>
      <c r="M312" s="253"/>
      <c r="N312" s="232">
        <f t="shared" si="1454"/>
        <v>2333</v>
      </c>
      <c r="O312" s="233">
        <f t="shared" si="1602"/>
        <v>2299</v>
      </c>
      <c r="P312" s="232">
        <f t="shared" si="1455"/>
        <v>2333</v>
      </c>
      <c r="Q312" s="233">
        <f t="shared" si="1456"/>
        <v>2299</v>
      </c>
      <c r="R312" s="254">
        <v>145</v>
      </c>
      <c r="S312" s="409">
        <v>170</v>
      </c>
      <c r="T312" s="232">
        <f t="shared" si="1457"/>
        <v>145</v>
      </c>
      <c r="U312" s="233">
        <f t="shared" si="1458"/>
        <v>170</v>
      </c>
      <c r="V312" s="257">
        <v>5</v>
      </c>
      <c r="W312" s="409">
        <v>15</v>
      </c>
      <c r="X312" s="232">
        <f t="shared" si="1459"/>
        <v>5</v>
      </c>
      <c r="Y312" s="233">
        <f t="shared" si="1460"/>
        <v>15</v>
      </c>
      <c r="Z312" s="257"/>
      <c r="AA312" s="256"/>
      <c r="AB312" s="232">
        <f t="shared" si="1461"/>
        <v>0</v>
      </c>
      <c r="AC312" s="233">
        <f t="shared" si="1462"/>
        <v>0</v>
      </c>
      <c r="AD312" s="225">
        <f t="shared" si="1463"/>
        <v>150</v>
      </c>
      <c r="AE312" s="233">
        <f t="shared" si="1464"/>
        <v>185</v>
      </c>
      <c r="AF312" s="225">
        <f t="shared" si="1465"/>
        <v>150</v>
      </c>
      <c r="AG312" s="233">
        <f t="shared" si="1466"/>
        <v>185</v>
      </c>
      <c r="AH312" s="336">
        <v>4.3</v>
      </c>
      <c r="AI312" s="409">
        <v>4.2</v>
      </c>
      <c r="AJ312" s="232">
        <f t="shared" si="1467"/>
        <v>623.5</v>
      </c>
      <c r="AK312" s="233">
        <f t="shared" si="1468"/>
        <v>714</v>
      </c>
      <c r="AL312" s="336">
        <v>5.6</v>
      </c>
      <c r="AM312" s="409">
        <v>4</v>
      </c>
      <c r="AN312" s="232">
        <f t="shared" si="1469"/>
        <v>28</v>
      </c>
      <c r="AO312" s="233">
        <f t="shared" si="1470"/>
        <v>60</v>
      </c>
      <c r="AP312" s="336"/>
      <c r="AQ312" s="410"/>
      <c r="AR312" s="232">
        <f t="shared" si="1471"/>
        <v>0</v>
      </c>
      <c r="AS312" s="233">
        <f t="shared" si="1472"/>
        <v>0</v>
      </c>
      <c r="AT312" s="545">
        <f t="shared" si="1473"/>
        <v>4.3433333333333337</v>
      </c>
      <c r="AU312" s="546">
        <f t="shared" si="1474"/>
        <v>4.1837837837837837</v>
      </c>
      <c r="AV312" s="232">
        <f t="shared" si="1475"/>
        <v>651.5</v>
      </c>
      <c r="AW312" s="233">
        <f t="shared" si="1476"/>
        <v>774</v>
      </c>
      <c r="AX312" s="257">
        <v>120.8</v>
      </c>
      <c r="AY312" s="409">
        <v>119.9</v>
      </c>
      <c r="AZ312" s="232">
        <f t="shared" si="1477"/>
        <v>17516</v>
      </c>
      <c r="BA312" s="233">
        <f t="shared" si="1478"/>
        <v>20383</v>
      </c>
      <c r="BB312" s="257">
        <v>120.8</v>
      </c>
      <c r="BC312" s="409">
        <v>114.3</v>
      </c>
      <c r="BD312" s="232">
        <f t="shared" si="1479"/>
        <v>604</v>
      </c>
      <c r="BE312" s="233">
        <f t="shared" si="1480"/>
        <v>1714.5</v>
      </c>
      <c r="BF312" s="254"/>
      <c r="BG312" s="253"/>
      <c r="BH312" s="232">
        <f t="shared" si="1481"/>
        <v>0</v>
      </c>
      <c r="BI312" s="233">
        <f t="shared" si="1482"/>
        <v>0</v>
      </c>
      <c r="BJ312" s="232">
        <f t="shared" si="1483"/>
        <v>120.8</v>
      </c>
      <c r="BK312" s="233">
        <f t="shared" si="1484"/>
        <v>119.44594594594595</v>
      </c>
      <c r="BL312" s="232">
        <f t="shared" si="1485"/>
        <v>18120</v>
      </c>
      <c r="BM312" s="233">
        <f t="shared" si="1486"/>
        <v>22097.5</v>
      </c>
      <c r="BN312" s="257">
        <v>462</v>
      </c>
      <c r="BO312" s="409">
        <v>493</v>
      </c>
      <c r="BP312" s="232">
        <f t="shared" si="1487"/>
        <v>462</v>
      </c>
      <c r="BQ312" s="233">
        <f t="shared" si="1488"/>
        <v>493</v>
      </c>
      <c r="BR312" s="257">
        <v>30</v>
      </c>
      <c r="BS312" s="409">
        <v>34</v>
      </c>
      <c r="BT312" s="232">
        <f t="shared" si="1489"/>
        <v>30</v>
      </c>
      <c r="BU312" s="233">
        <f t="shared" si="1490"/>
        <v>34</v>
      </c>
      <c r="BV312" s="257"/>
      <c r="BW312" s="256"/>
      <c r="BX312" s="232">
        <f t="shared" si="1491"/>
        <v>0</v>
      </c>
      <c r="BY312" s="233">
        <f t="shared" si="1492"/>
        <v>0</v>
      </c>
      <c r="BZ312" s="225">
        <f t="shared" si="1493"/>
        <v>492</v>
      </c>
      <c r="CA312" s="233">
        <f t="shared" si="1494"/>
        <v>527</v>
      </c>
      <c r="CB312" s="225">
        <f t="shared" si="1495"/>
        <v>492</v>
      </c>
      <c r="CC312" s="233">
        <f t="shared" si="1496"/>
        <v>527</v>
      </c>
      <c r="CD312" s="336">
        <v>4.5999999999999996</v>
      </c>
      <c r="CE312" s="409">
        <v>4.5</v>
      </c>
      <c r="CF312" s="232">
        <f t="shared" si="1497"/>
        <v>2125.1999999999998</v>
      </c>
      <c r="CG312" s="233">
        <f t="shared" si="1498"/>
        <v>2218.5</v>
      </c>
      <c r="CH312" s="336">
        <v>4.9000000000000004</v>
      </c>
      <c r="CI312" s="409">
        <v>4.5999999999999996</v>
      </c>
      <c r="CJ312" s="232">
        <f t="shared" si="1499"/>
        <v>147</v>
      </c>
      <c r="CK312" s="233">
        <f t="shared" si="1500"/>
        <v>156.39999999999998</v>
      </c>
      <c r="CL312" s="336"/>
      <c r="CM312" s="410"/>
      <c r="CN312" s="232">
        <f t="shared" si="1501"/>
        <v>0</v>
      </c>
      <c r="CO312" s="233">
        <f t="shared" si="1502"/>
        <v>0</v>
      </c>
      <c r="CP312" s="232">
        <f t="shared" si="1503"/>
        <v>4.6182926829268292</v>
      </c>
      <c r="CQ312" s="546">
        <f t="shared" si="1504"/>
        <v>4.5064516129032262</v>
      </c>
      <c r="CR312" s="232">
        <f t="shared" si="1505"/>
        <v>2272.1999999999998</v>
      </c>
      <c r="CS312" s="233">
        <f t="shared" si="1506"/>
        <v>2374.9</v>
      </c>
      <c r="CT312" s="257">
        <v>127.9</v>
      </c>
      <c r="CU312" s="409">
        <v>126.5</v>
      </c>
      <c r="CV312" s="232">
        <f t="shared" si="1507"/>
        <v>59089.8</v>
      </c>
      <c r="CW312" s="233">
        <f t="shared" si="1508"/>
        <v>62364.5</v>
      </c>
      <c r="CX312" s="257">
        <v>118.1</v>
      </c>
      <c r="CY312" s="409">
        <v>127.5</v>
      </c>
      <c r="CZ312" s="232">
        <f t="shared" si="1509"/>
        <v>3543</v>
      </c>
      <c r="DA312" s="233">
        <f t="shared" si="1510"/>
        <v>4335</v>
      </c>
      <c r="DB312" s="254"/>
      <c r="DC312" s="253"/>
      <c r="DD312" s="232">
        <f t="shared" si="1511"/>
        <v>0</v>
      </c>
      <c r="DE312" s="233">
        <f t="shared" si="1512"/>
        <v>0</v>
      </c>
      <c r="DF312" s="232">
        <f t="shared" si="1513"/>
        <v>127.30243902439025</v>
      </c>
      <c r="DG312" s="233">
        <f t="shared" si="1514"/>
        <v>126.56451612903226</v>
      </c>
      <c r="DH312" s="232">
        <f t="shared" si="1515"/>
        <v>62632.800000000003</v>
      </c>
      <c r="DI312" s="233">
        <f t="shared" si="1516"/>
        <v>66699.5</v>
      </c>
      <c r="DJ312" s="232">
        <f t="shared" si="1517"/>
        <v>642</v>
      </c>
      <c r="DK312" s="233">
        <f t="shared" si="1518"/>
        <v>712</v>
      </c>
      <c r="DL312" s="232">
        <f t="shared" si="1519"/>
        <v>642</v>
      </c>
      <c r="DM312" s="233">
        <f t="shared" si="1520"/>
        <v>712</v>
      </c>
      <c r="DN312" s="545">
        <f t="shared" si="1521"/>
        <v>4.5540498442367596</v>
      </c>
      <c r="DO312" s="546">
        <f t="shared" si="1522"/>
        <v>4.4226123595505618</v>
      </c>
      <c r="DP312" s="232">
        <f t="shared" si="1523"/>
        <v>2923.7</v>
      </c>
      <c r="DQ312" s="233">
        <f t="shared" si="1524"/>
        <v>3148.9</v>
      </c>
      <c r="DR312" s="232">
        <f t="shared" si="1525"/>
        <v>125.78317757009346</v>
      </c>
      <c r="DS312" s="233">
        <f t="shared" si="1526"/>
        <v>124.71488764044943</v>
      </c>
      <c r="DT312" s="232">
        <f t="shared" si="1527"/>
        <v>80752.800000000003</v>
      </c>
      <c r="DU312" s="233">
        <f t="shared" si="1528"/>
        <v>88797</v>
      </c>
      <c r="DV312" s="257">
        <v>1048</v>
      </c>
      <c r="DW312" s="409">
        <v>939</v>
      </c>
      <c r="DX312" s="232">
        <f t="shared" si="1529"/>
        <v>1048</v>
      </c>
      <c r="DY312" s="233">
        <f t="shared" si="1530"/>
        <v>939</v>
      </c>
      <c r="DZ312" s="257">
        <v>592</v>
      </c>
      <c r="EA312" s="409">
        <v>585</v>
      </c>
      <c r="EB312" s="232">
        <f t="shared" si="1531"/>
        <v>592</v>
      </c>
      <c r="EC312" s="233">
        <f t="shared" si="1532"/>
        <v>585</v>
      </c>
      <c r="ED312" s="257"/>
      <c r="EE312" s="256"/>
      <c r="EF312" s="232">
        <f t="shared" si="1533"/>
        <v>0</v>
      </c>
      <c r="EG312" s="233">
        <f t="shared" si="1534"/>
        <v>0</v>
      </c>
      <c r="EH312" s="225">
        <f t="shared" si="1535"/>
        <v>1640</v>
      </c>
      <c r="EI312" s="233">
        <f t="shared" si="1536"/>
        <v>1524</v>
      </c>
      <c r="EJ312" s="225">
        <f t="shared" si="1537"/>
        <v>1640</v>
      </c>
      <c r="EK312" s="233">
        <f t="shared" si="1538"/>
        <v>1524</v>
      </c>
      <c r="EL312" s="336">
        <v>3</v>
      </c>
      <c r="EM312" s="409">
        <v>3.1</v>
      </c>
      <c r="EN312" s="232">
        <f t="shared" si="1539"/>
        <v>3144</v>
      </c>
      <c r="EO312" s="233">
        <f t="shared" si="1540"/>
        <v>2910.9</v>
      </c>
      <c r="EP312" s="336">
        <v>3.5</v>
      </c>
      <c r="EQ312" s="409">
        <v>3.5</v>
      </c>
      <c r="ER312" s="232">
        <f t="shared" si="1541"/>
        <v>2072</v>
      </c>
      <c r="ES312" s="233">
        <f t="shared" si="1542"/>
        <v>2047.5</v>
      </c>
      <c r="ET312" s="336"/>
      <c r="EU312" s="410"/>
      <c r="EV312" s="232">
        <f t="shared" si="1543"/>
        <v>0</v>
      </c>
      <c r="EW312" s="233">
        <f t="shared" si="1544"/>
        <v>0</v>
      </c>
      <c r="EX312" s="545">
        <f t="shared" si="1545"/>
        <v>3.1804878048780489</v>
      </c>
      <c r="EY312" s="546">
        <f t="shared" si="1546"/>
        <v>3.253543307086614</v>
      </c>
      <c r="EZ312" s="232">
        <f t="shared" si="1547"/>
        <v>5216</v>
      </c>
      <c r="FA312" s="233">
        <f t="shared" si="1548"/>
        <v>4958.3999999999996</v>
      </c>
      <c r="FB312" s="257">
        <v>76.099999999999994</v>
      </c>
      <c r="FC312" s="409">
        <v>76.599999999999994</v>
      </c>
      <c r="FD312" s="232">
        <f t="shared" si="1549"/>
        <v>79752.799999999988</v>
      </c>
      <c r="FE312" s="233">
        <f t="shared" si="1550"/>
        <v>71927.399999999994</v>
      </c>
      <c r="FF312" s="257">
        <v>66.900000000000006</v>
      </c>
      <c r="FG312" s="409">
        <v>65</v>
      </c>
      <c r="FH312" s="232">
        <f t="shared" si="1551"/>
        <v>39604.800000000003</v>
      </c>
      <c r="FI312" s="233">
        <f t="shared" si="1552"/>
        <v>38025</v>
      </c>
      <c r="FJ312" s="254"/>
      <c r="FK312" s="253"/>
      <c r="FL312" s="232">
        <f t="shared" si="1553"/>
        <v>0</v>
      </c>
      <c r="FM312" s="233">
        <f t="shared" si="1554"/>
        <v>0</v>
      </c>
      <c r="FN312" s="232">
        <f t="shared" si="1555"/>
        <v>72.77902439024389</v>
      </c>
      <c r="FO312" s="233">
        <f t="shared" si="1556"/>
        <v>72.147244094488187</v>
      </c>
      <c r="FP312" s="232">
        <f t="shared" si="1557"/>
        <v>119357.59999999998</v>
      </c>
      <c r="FQ312" s="233">
        <f t="shared" si="1558"/>
        <v>109952.4</v>
      </c>
      <c r="FR312" s="254">
        <v>51</v>
      </c>
      <c r="FS312" s="253">
        <v>63</v>
      </c>
      <c r="FT312" s="232">
        <f t="shared" si="1559"/>
        <v>51</v>
      </c>
      <c r="FU312" s="233">
        <f t="shared" si="1560"/>
        <v>63</v>
      </c>
      <c r="FV312" s="254">
        <v>4.0999999999999996</v>
      </c>
      <c r="FW312" s="253">
        <v>5.6</v>
      </c>
      <c r="FX312" s="232">
        <f t="shared" si="1561"/>
        <v>209.1</v>
      </c>
      <c r="FY312" s="233">
        <f t="shared" si="1562"/>
        <v>352.79999999999995</v>
      </c>
      <c r="FZ312" s="254">
        <v>50.4</v>
      </c>
      <c r="GA312" s="253">
        <v>69.7</v>
      </c>
      <c r="GB312" s="232">
        <f t="shared" si="1563"/>
        <v>2570.4</v>
      </c>
      <c r="GC312" s="233">
        <f t="shared" si="1564"/>
        <v>4391.1000000000004</v>
      </c>
      <c r="GD312" s="249">
        <f t="shared" si="1565"/>
        <v>1655</v>
      </c>
      <c r="GE312" s="233">
        <f t="shared" si="1566"/>
        <v>1602</v>
      </c>
      <c r="GF312" s="232">
        <f t="shared" si="1567"/>
        <v>1655</v>
      </c>
      <c r="GG312" s="233">
        <f t="shared" si="1568"/>
        <v>1602</v>
      </c>
      <c r="GH312" s="232">
        <f t="shared" si="1569"/>
        <v>5892.7</v>
      </c>
      <c r="GI312" s="233">
        <f t="shared" si="1570"/>
        <v>5843.4</v>
      </c>
      <c r="GJ312" s="232">
        <f t="shared" si="1571"/>
        <v>156358.59999999998</v>
      </c>
      <c r="GK312" s="233">
        <f t="shared" si="1572"/>
        <v>154674.9</v>
      </c>
      <c r="GL312" s="249">
        <f t="shared" si="1573"/>
        <v>627</v>
      </c>
      <c r="GM312" s="233">
        <f t="shared" si="1574"/>
        <v>634</v>
      </c>
      <c r="GN312" s="232">
        <f t="shared" si="1575"/>
        <v>627</v>
      </c>
      <c r="GO312" s="233">
        <f t="shared" si="1576"/>
        <v>634</v>
      </c>
      <c r="GP312" s="232">
        <f t="shared" si="1577"/>
        <v>2247</v>
      </c>
      <c r="GQ312" s="233">
        <f t="shared" si="1578"/>
        <v>2263.9</v>
      </c>
      <c r="GR312" s="232">
        <f t="shared" si="1579"/>
        <v>43751.8</v>
      </c>
      <c r="GS312" s="233">
        <f t="shared" si="1580"/>
        <v>44074.5</v>
      </c>
      <c r="GT312" s="249">
        <f t="shared" si="1581"/>
        <v>2282</v>
      </c>
      <c r="GU312" s="233">
        <f t="shared" si="1582"/>
        <v>2236</v>
      </c>
      <c r="GV312" s="232">
        <f t="shared" si="1583"/>
        <v>2282</v>
      </c>
      <c r="GW312" s="233">
        <f t="shared" si="1584"/>
        <v>2236</v>
      </c>
      <c r="GX312" s="232">
        <f t="shared" si="1585"/>
        <v>8139.7</v>
      </c>
      <c r="GY312" s="233">
        <f t="shared" si="1586"/>
        <v>8107.2999999999993</v>
      </c>
      <c r="GZ312" s="232">
        <f t="shared" si="1587"/>
        <v>200110.39999999997</v>
      </c>
      <c r="HA312" s="233">
        <f t="shared" si="1588"/>
        <v>198749.4</v>
      </c>
      <c r="HB312" s="249">
        <f t="shared" si="1589"/>
        <v>0</v>
      </c>
      <c r="HC312" s="233">
        <f t="shared" si="1590"/>
        <v>0</v>
      </c>
      <c r="HD312" s="232">
        <f t="shared" si="1591"/>
        <v>0</v>
      </c>
      <c r="HE312" s="233">
        <f t="shared" si="1592"/>
        <v>0</v>
      </c>
      <c r="HF312" s="232" t="str">
        <f t="shared" si="1593"/>
        <v/>
      </c>
      <c r="HG312" s="233" t="str">
        <f t="shared" si="1594"/>
        <v/>
      </c>
      <c r="HH312" s="232" t="str">
        <f t="shared" si="1595"/>
        <v/>
      </c>
      <c r="HI312" s="233" t="str">
        <f t="shared" si="1596"/>
        <v/>
      </c>
      <c r="HJ312" s="249">
        <f t="shared" si="1597"/>
        <v>8348.7999999999993</v>
      </c>
      <c r="HK312" s="233">
        <f t="shared" si="1598"/>
        <v>8460.0999999999985</v>
      </c>
      <c r="HL312" s="232">
        <f t="shared" si="1599"/>
        <v>202680.79999999996</v>
      </c>
      <c r="HM312" s="232">
        <f t="shared" si="1600"/>
        <v>203140.5</v>
      </c>
    </row>
    <row r="313" spans="1:221" ht="15">
      <c r="A313" s="397" t="s">
        <v>110</v>
      </c>
      <c r="B313" s="395" t="s">
        <v>726</v>
      </c>
      <c r="C313" s="411" t="s">
        <v>849</v>
      </c>
      <c r="D313" s="397">
        <v>229179</v>
      </c>
      <c r="E313" s="398">
        <v>2</v>
      </c>
      <c r="F313" s="332">
        <v>1774</v>
      </c>
      <c r="G313" s="409">
        <v>1725</v>
      </c>
      <c r="H313" s="254">
        <v>15</v>
      </c>
      <c r="I313" s="409">
        <v>6</v>
      </c>
      <c r="J313" s="232">
        <f t="shared" si="1601"/>
        <v>1759</v>
      </c>
      <c r="K313" s="233">
        <f t="shared" si="1453"/>
        <v>1719</v>
      </c>
      <c r="L313" s="333"/>
      <c r="M313" s="253"/>
      <c r="N313" s="232">
        <f t="shared" si="1454"/>
        <v>1759</v>
      </c>
      <c r="O313" s="233">
        <f t="shared" si="1602"/>
        <v>1719</v>
      </c>
      <c r="P313" s="232">
        <f t="shared" si="1455"/>
        <v>1759</v>
      </c>
      <c r="Q313" s="233">
        <f t="shared" si="1456"/>
        <v>1719</v>
      </c>
      <c r="R313" s="254">
        <v>65</v>
      </c>
      <c r="S313" s="409">
        <v>68</v>
      </c>
      <c r="T313" s="232">
        <f t="shared" si="1457"/>
        <v>65</v>
      </c>
      <c r="U313" s="233">
        <f t="shared" si="1458"/>
        <v>68</v>
      </c>
      <c r="V313" s="257">
        <v>2</v>
      </c>
      <c r="W313" s="409">
        <v>2</v>
      </c>
      <c r="X313" s="232">
        <f t="shared" si="1459"/>
        <v>2</v>
      </c>
      <c r="Y313" s="233">
        <f t="shared" si="1460"/>
        <v>2</v>
      </c>
      <c r="Z313" s="257"/>
      <c r="AA313" s="256"/>
      <c r="AB313" s="232">
        <f t="shared" si="1461"/>
        <v>0</v>
      </c>
      <c r="AC313" s="233">
        <f t="shared" si="1462"/>
        <v>0</v>
      </c>
      <c r="AD313" s="225">
        <f t="shared" si="1463"/>
        <v>67</v>
      </c>
      <c r="AE313" s="233">
        <f t="shared" si="1464"/>
        <v>70</v>
      </c>
      <c r="AF313" s="225">
        <f t="shared" si="1465"/>
        <v>67</v>
      </c>
      <c r="AG313" s="233">
        <f t="shared" si="1466"/>
        <v>70</v>
      </c>
      <c r="AH313" s="336">
        <v>4.5</v>
      </c>
      <c r="AI313" s="409">
        <v>4.5</v>
      </c>
      <c r="AJ313" s="232">
        <f t="shared" si="1467"/>
        <v>292.5</v>
      </c>
      <c r="AK313" s="233">
        <f t="shared" si="1468"/>
        <v>306</v>
      </c>
      <c r="AL313" s="336">
        <v>4.5</v>
      </c>
      <c r="AM313" s="409">
        <v>4.5</v>
      </c>
      <c r="AN313" s="232">
        <f t="shared" si="1469"/>
        <v>9</v>
      </c>
      <c r="AO313" s="233">
        <f t="shared" si="1470"/>
        <v>9</v>
      </c>
      <c r="AP313" s="336"/>
      <c r="AQ313" s="410"/>
      <c r="AR313" s="232">
        <f t="shared" si="1471"/>
        <v>0</v>
      </c>
      <c r="AS313" s="233">
        <f t="shared" si="1472"/>
        <v>0</v>
      </c>
      <c r="AT313" s="545">
        <f t="shared" si="1473"/>
        <v>4.5</v>
      </c>
      <c r="AU313" s="546">
        <f t="shared" si="1474"/>
        <v>4.5</v>
      </c>
      <c r="AV313" s="232">
        <f t="shared" si="1475"/>
        <v>301.5</v>
      </c>
      <c r="AW313" s="233">
        <f t="shared" si="1476"/>
        <v>315</v>
      </c>
      <c r="AX313" s="257">
        <v>124.6</v>
      </c>
      <c r="AY313" s="409">
        <v>118</v>
      </c>
      <c r="AZ313" s="232">
        <f t="shared" si="1477"/>
        <v>8099</v>
      </c>
      <c r="BA313" s="233">
        <f t="shared" si="1478"/>
        <v>8024</v>
      </c>
      <c r="BB313" s="257">
        <v>120.5</v>
      </c>
      <c r="BC313" s="409">
        <v>134</v>
      </c>
      <c r="BD313" s="232">
        <f t="shared" si="1479"/>
        <v>241</v>
      </c>
      <c r="BE313" s="233">
        <f t="shared" si="1480"/>
        <v>268</v>
      </c>
      <c r="BF313" s="254"/>
      <c r="BG313" s="253"/>
      <c r="BH313" s="232">
        <f t="shared" si="1481"/>
        <v>0</v>
      </c>
      <c r="BI313" s="233">
        <f t="shared" si="1482"/>
        <v>0</v>
      </c>
      <c r="BJ313" s="232">
        <f t="shared" si="1483"/>
        <v>124.4776119402985</v>
      </c>
      <c r="BK313" s="233">
        <f t="shared" si="1484"/>
        <v>118.45714285714286</v>
      </c>
      <c r="BL313" s="232">
        <f t="shared" si="1485"/>
        <v>8340</v>
      </c>
      <c r="BM313" s="233">
        <f t="shared" si="1486"/>
        <v>8292</v>
      </c>
      <c r="BN313" s="257">
        <v>232</v>
      </c>
      <c r="BO313" s="409">
        <v>278</v>
      </c>
      <c r="BP313" s="232">
        <f t="shared" si="1487"/>
        <v>232</v>
      </c>
      <c r="BQ313" s="233">
        <f t="shared" si="1488"/>
        <v>278</v>
      </c>
      <c r="BR313" s="257">
        <v>5</v>
      </c>
      <c r="BS313" s="409">
        <v>7</v>
      </c>
      <c r="BT313" s="232">
        <f t="shared" si="1489"/>
        <v>5</v>
      </c>
      <c r="BU313" s="233">
        <f t="shared" si="1490"/>
        <v>7</v>
      </c>
      <c r="BV313" s="257"/>
      <c r="BW313" s="256"/>
      <c r="BX313" s="232">
        <f t="shared" si="1491"/>
        <v>0</v>
      </c>
      <c r="BY313" s="233">
        <f t="shared" si="1492"/>
        <v>0</v>
      </c>
      <c r="BZ313" s="225">
        <f t="shared" si="1493"/>
        <v>237</v>
      </c>
      <c r="CA313" s="233">
        <f t="shared" si="1494"/>
        <v>285</v>
      </c>
      <c r="CB313" s="225">
        <f t="shared" si="1495"/>
        <v>237</v>
      </c>
      <c r="CC313" s="233">
        <f t="shared" si="1496"/>
        <v>285</v>
      </c>
      <c r="CD313" s="336">
        <v>5</v>
      </c>
      <c r="CE313" s="409">
        <v>5.0999999999999996</v>
      </c>
      <c r="CF313" s="232">
        <f t="shared" si="1497"/>
        <v>1160</v>
      </c>
      <c r="CG313" s="233">
        <f t="shared" si="1498"/>
        <v>1417.8</v>
      </c>
      <c r="CH313" s="336">
        <v>6.8</v>
      </c>
      <c r="CI313" s="409">
        <v>5.4</v>
      </c>
      <c r="CJ313" s="232">
        <f t="shared" si="1499"/>
        <v>34</v>
      </c>
      <c r="CK313" s="233">
        <f t="shared" si="1500"/>
        <v>37.800000000000004</v>
      </c>
      <c r="CL313" s="336"/>
      <c r="CM313" s="410"/>
      <c r="CN313" s="232">
        <f t="shared" si="1501"/>
        <v>0</v>
      </c>
      <c r="CO313" s="233">
        <f t="shared" si="1502"/>
        <v>0</v>
      </c>
      <c r="CP313" s="232">
        <f t="shared" si="1503"/>
        <v>5.037974683544304</v>
      </c>
      <c r="CQ313" s="546">
        <f t="shared" si="1504"/>
        <v>5.1073684210526311</v>
      </c>
      <c r="CR313" s="232">
        <f t="shared" si="1505"/>
        <v>1194</v>
      </c>
      <c r="CS313" s="233">
        <f t="shared" si="1506"/>
        <v>1455.6</v>
      </c>
      <c r="CT313" s="257">
        <v>135.9</v>
      </c>
      <c r="CU313" s="409">
        <v>133.5</v>
      </c>
      <c r="CV313" s="232">
        <f t="shared" si="1507"/>
        <v>31528.800000000003</v>
      </c>
      <c r="CW313" s="233">
        <f t="shared" si="1508"/>
        <v>37113</v>
      </c>
      <c r="CX313" s="257">
        <v>100.6</v>
      </c>
      <c r="CY313" s="409">
        <v>139.9</v>
      </c>
      <c r="CZ313" s="232">
        <f t="shared" si="1509"/>
        <v>503</v>
      </c>
      <c r="DA313" s="233">
        <f t="shared" si="1510"/>
        <v>979.30000000000007</v>
      </c>
      <c r="DB313" s="254"/>
      <c r="DC313" s="253"/>
      <c r="DD313" s="232">
        <f t="shared" si="1511"/>
        <v>0</v>
      </c>
      <c r="DE313" s="233">
        <f t="shared" si="1512"/>
        <v>0</v>
      </c>
      <c r="DF313" s="232">
        <f t="shared" si="1513"/>
        <v>135.15527426160338</v>
      </c>
      <c r="DG313" s="233">
        <f t="shared" si="1514"/>
        <v>133.65719298245614</v>
      </c>
      <c r="DH313" s="232">
        <f t="shared" si="1515"/>
        <v>32031.800000000003</v>
      </c>
      <c r="DI313" s="233">
        <f t="shared" si="1516"/>
        <v>38092.300000000003</v>
      </c>
      <c r="DJ313" s="232">
        <f t="shared" si="1517"/>
        <v>304</v>
      </c>
      <c r="DK313" s="233">
        <f t="shared" si="1518"/>
        <v>355</v>
      </c>
      <c r="DL313" s="232">
        <f t="shared" si="1519"/>
        <v>304</v>
      </c>
      <c r="DM313" s="233">
        <f t="shared" si="1520"/>
        <v>355</v>
      </c>
      <c r="DN313" s="545">
        <f t="shared" si="1521"/>
        <v>4.9194078947368425</v>
      </c>
      <c r="DO313" s="546">
        <f t="shared" si="1522"/>
        <v>4.9876056338028167</v>
      </c>
      <c r="DP313" s="232">
        <f t="shared" si="1523"/>
        <v>1495.5</v>
      </c>
      <c r="DQ313" s="233">
        <f t="shared" si="1524"/>
        <v>1770.6</v>
      </c>
      <c r="DR313" s="232">
        <f t="shared" si="1525"/>
        <v>132.80197368421054</v>
      </c>
      <c r="DS313" s="233">
        <f t="shared" si="1526"/>
        <v>130.66</v>
      </c>
      <c r="DT313" s="232">
        <f t="shared" si="1527"/>
        <v>40371.800000000003</v>
      </c>
      <c r="DU313" s="233">
        <f t="shared" si="1528"/>
        <v>46384.299999999996</v>
      </c>
      <c r="DV313" s="257">
        <v>735</v>
      </c>
      <c r="DW313" s="409">
        <v>635</v>
      </c>
      <c r="DX313" s="232">
        <f t="shared" si="1529"/>
        <v>735</v>
      </c>
      <c r="DY313" s="233">
        <f t="shared" si="1530"/>
        <v>635</v>
      </c>
      <c r="DZ313" s="257">
        <v>451</v>
      </c>
      <c r="EA313" s="409">
        <v>426</v>
      </c>
      <c r="EB313" s="232">
        <f t="shared" si="1531"/>
        <v>451</v>
      </c>
      <c r="EC313" s="233">
        <f t="shared" si="1532"/>
        <v>426</v>
      </c>
      <c r="ED313" s="257"/>
      <c r="EE313" s="256"/>
      <c r="EF313" s="232">
        <f t="shared" si="1533"/>
        <v>0</v>
      </c>
      <c r="EG313" s="233">
        <f t="shared" si="1534"/>
        <v>0</v>
      </c>
      <c r="EH313" s="225">
        <f t="shared" si="1535"/>
        <v>1186</v>
      </c>
      <c r="EI313" s="233">
        <f t="shared" si="1536"/>
        <v>1061</v>
      </c>
      <c r="EJ313" s="225">
        <f t="shared" si="1537"/>
        <v>1186</v>
      </c>
      <c r="EK313" s="233">
        <f t="shared" si="1538"/>
        <v>1061</v>
      </c>
      <c r="EL313" s="336">
        <v>3.3</v>
      </c>
      <c r="EM313" s="409">
        <v>3.3</v>
      </c>
      <c r="EN313" s="232">
        <f t="shared" si="1539"/>
        <v>2425.5</v>
      </c>
      <c r="EO313" s="233">
        <f t="shared" si="1540"/>
        <v>2095.5</v>
      </c>
      <c r="EP313" s="336">
        <v>3.2</v>
      </c>
      <c r="EQ313" s="409">
        <v>3.1</v>
      </c>
      <c r="ER313" s="232">
        <f t="shared" si="1541"/>
        <v>1443.2</v>
      </c>
      <c r="ES313" s="233">
        <f t="shared" si="1542"/>
        <v>1320.6000000000001</v>
      </c>
      <c r="ET313" s="336"/>
      <c r="EU313" s="410"/>
      <c r="EV313" s="232">
        <f t="shared" si="1543"/>
        <v>0</v>
      </c>
      <c r="EW313" s="233">
        <f t="shared" si="1544"/>
        <v>0</v>
      </c>
      <c r="EX313" s="545">
        <f t="shared" si="1545"/>
        <v>3.2619730185497469</v>
      </c>
      <c r="EY313" s="546">
        <f t="shared" si="1546"/>
        <v>3.2196983977379832</v>
      </c>
      <c r="EZ313" s="232">
        <f t="shared" si="1547"/>
        <v>3868.7</v>
      </c>
      <c r="FA313" s="233">
        <f t="shared" si="1548"/>
        <v>3416.1000000000004</v>
      </c>
      <c r="FB313" s="257">
        <v>80.7</v>
      </c>
      <c r="FC313" s="409">
        <v>79.400000000000006</v>
      </c>
      <c r="FD313" s="232">
        <f t="shared" si="1549"/>
        <v>59314.5</v>
      </c>
      <c r="FE313" s="233">
        <f t="shared" si="1550"/>
        <v>50419</v>
      </c>
      <c r="FF313" s="257">
        <v>63.7</v>
      </c>
      <c r="FG313" s="409">
        <v>59.8</v>
      </c>
      <c r="FH313" s="232">
        <f t="shared" si="1551"/>
        <v>28728.7</v>
      </c>
      <c r="FI313" s="233">
        <f t="shared" si="1552"/>
        <v>25474.799999999999</v>
      </c>
      <c r="FJ313" s="254"/>
      <c r="FK313" s="253"/>
      <c r="FL313" s="232">
        <f t="shared" si="1553"/>
        <v>0</v>
      </c>
      <c r="FM313" s="233">
        <f t="shared" si="1554"/>
        <v>0</v>
      </c>
      <c r="FN313" s="232">
        <f t="shared" si="1555"/>
        <v>74.235413153456989</v>
      </c>
      <c r="FO313" s="233">
        <f t="shared" si="1556"/>
        <v>71.530442978322341</v>
      </c>
      <c r="FP313" s="232">
        <f t="shared" si="1557"/>
        <v>88043.199999999983</v>
      </c>
      <c r="FQ313" s="233">
        <f t="shared" si="1558"/>
        <v>75893.8</v>
      </c>
      <c r="FR313" s="254">
        <v>269</v>
      </c>
      <c r="FS313" s="253">
        <v>303</v>
      </c>
      <c r="FT313" s="232">
        <f t="shared" si="1559"/>
        <v>269</v>
      </c>
      <c r="FU313" s="233">
        <f t="shared" si="1560"/>
        <v>303</v>
      </c>
      <c r="FV313" s="254">
        <v>3.2</v>
      </c>
      <c r="FW313" s="253">
        <v>3.3</v>
      </c>
      <c r="FX313" s="232">
        <f t="shared" si="1561"/>
        <v>860.80000000000007</v>
      </c>
      <c r="FY313" s="233">
        <f t="shared" si="1562"/>
        <v>999.9</v>
      </c>
      <c r="FZ313" s="254">
        <v>56.5</v>
      </c>
      <c r="GA313" s="253">
        <v>58</v>
      </c>
      <c r="GB313" s="232">
        <f t="shared" si="1563"/>
        <v>15198.5</v>
      </c>
      <c r="GC313" s="233">
        <f t="shared" si="1564"/>
        <v>17574</v>
      </c>
      <c r="GD313" s="249">
        <f t="shared" si="1565"/>
        <v>1032</v>
      </c>
      <c r="GE313" s="233">
        <f t="shared" si="1566"/>
        <v>981</v>
      </c>
      <c r="GF313" s="232">
        <f t="shared" si="1567"/>
        <v>1032</v>
      </c>
      <c r="GG313" s="233">
        <f t="shared" si="1568"/>
        <v>981</v>
      </c>
      <c r="GH313" s="232">
        <f t="shared" si="1569"/>
        <v>3878</v>
      </c>
      <c r="GI313" s="233">
        <f t="shared" si="1570"/>
        <v>3819.3</v>
      </c>
      <c r="GJ313" s="232">
        <f t="shared" si="1571"/>
        <v>98942.3</v>
      </c>
      <c r="GK313" s="233">
        <f t="shared" si="1572"/>
        <v>95556</v>
      </c>
      <c r="GL313" s="249">
        <f t="shared" si="1573"/>
        <v>458</v>
      </c>
      <c r="GM313" s="233">
        <f t="shared" si="1574"/>
        <v>435</v>
      </c>
      <c r="GN313" s="232">
        <f t="shared" si="1575"/>
        <v>458</v>
      </c>
      <c r="GO313" s="233">
        <f t="shared" si="1576"/>
        <v>435</v>
      </c>
      <c r="GP313" s="232">
        <f t="shared" si="1577"/>
        <v>1486.2</v>
      </c>
      <c r="GQ313" s="233">
        <f t="shared" si="1578"/>
        <v>1367.4</v>
      </c>
      <c r="GR313" s="232">
        <f t="shared" si="1579"/>
        <v>29472.7</v>
      </c>
      <c r="GS313" s="233">
        <f t="shared" si="1580"/>
        <v>26722.1</v>
      </c>
      <c r="GT313" s="249">
        <f t="shared" si="1581"/>
        <v>1490</v>
      </c>
      <c r="GU313" s="233">
        <f t="shared" si="1582"/>
        <v>1416</v>
      </c>
      <c r="GV313" s="232">
        <f t="shared" si="1583"/>
        <v>1490</v>
      </c>
      <c r="GW313" s="233">
        <f t="shared" si="1584"/>
        <v>1416</v>
      </c>
      <c r="GX313" s="232">
        <f t="shared" si="1585"/>
        <v>5364.2</v>
      </c>
      <c r="GY313" s="233">
        <f t="shared" si="1586"/>
        <v>5186.7000000000007</v>
      </c>
      <c r="GZ313" s="232">
        <f t="shared" si="1587"/>
        <v>128415</v>
      </c>
      <c r="HA313" s="233">
        <f t="shared" si="1588"/>
        <v>122278.1</v>
      </c>
      <c r="HB313" s="249">
        <f t="shared" si="1589"/>
        <v>0</v>
      </c>
      <c r="HC313" s="233">
        <f t="shared" si="1590"/>
        <v>0</v>
      </c>
      <c r="HD313" s="232">
        <f t="shared" si="1591"/>
        <v>0</v>
      </c>
      <c r="HE313" s="233">
        <f t="shared" si="1592"/>
        <v>0</v>
      </c>
      <c r="HF313" s="232" t="str">
        <f t="shared" si="1593"/>
        <v/>
      </c>
      <c r="HG313" s="233" t="str">
        <f t="shared" si="1594"/>
        <v/>
      </c>
      <c r="HH313" s="232" t="str">
        <f t="shared" si="1595"/>
        <v/>
      </c>
      <c r="HI313" s="233" t="str">
        <f t="shared" si="1596"/>
        <v/>
      </c>
      <c r="HJ313" s="249">
        <f t="shared" si="1597"/>
        <v>6225</v>
      </c>
      <c r="HK313" s="233">
        <f t="shared" si="1598"/>
        <v>6186.6</v>
      </c>
      <c r="HL313" s="232">
        <f t="shared" si="1599"/>
        <v>143613.5</v>
      </c>
      <c r="HM313" s="232">
        <f t="shared" si="1600"/>
        <v>139852.1</v>
      </c>
    </row>
    <row r="314" spans="1:221" ht="15">
      <c r="A314" s="397" t="s">
        <v>110</v>
      </c>
      <c r="B314" s="395" t="s">
        <v>727</v>
      </c>
      <c r="C314" s="396"/>
      <c r="D314" s="397">
        <v>228796</v>
      </c>
      <c r="E314" s="398">
        <v>2</v>
      </c>
      <c r="F314" s="332">
        <v>3031</v>
      </c>
      <c r="G314" s="409">
        <v>3008</v>
      </c>
      <c r="H314" s="254">
        <v>4</v>
      </c>
      <c r="I314" s="409">
        <v>6</v>
      </c>
      <c r="J314" s="232">
        <f t="shared" si="1601"/>
        <v>3027</v>
      </c>
      <c r="K314" s="233">
        <f t="shared" si="1453"/>
        <v>3002</v>
      </c>
      <c r="L314" s="333"/>
      <c r="M314" s="253"/>
      <c r="N314" s="232">
        <f t="shared" si="1454"/>
        <v>3027</v>
      </c>
      <c r="O314" s="233">
        <f t="shared" si="1602"/>
        <v>3002</v>
      </c>
      <c r="P314" s="232">
        <f t="shared" si="1455"/>
        <v>3027</v>
      </c>
      <c r="Q314" s="233">
        <f t="shared" si="1456"/>
        <v>3002</v>
      </c>
      <c r="R314" s="254">
        <v>160</v>
      </c>
      <c r="S314" s="409">
        <v>206</v>
      </c>
      <c r="T314" s="232">
        <f t="shared" si="1457"/>
        <v>160</v>
      </c>
      <c r="U314" s="233">
        <f t="shared" si="1458"/>
        <v>206</v>
      </c>
      <c r="V314" s="257">
        <v>28</v>
      </c>
      <c r="W314" s="409">
        <v>24</v>
      </c>
      <c r="X314" s="232">
        <f t="shared" si="1459"/>
        <v>28</v>
      </c>
      <c r="Y314" s="233">
        <f t="shared" si="1460"/>
        <v>24</v>
      </c>
      <c r="Z314" s="257"/>
      <c r="AA314" s="256"/>
      <c r="AB314" s="232">
        <f t="shared" si="1461"/>
        <v>0</v>
      </c>
      <c r="AC314" s="233">
        <f t="shared" si="1462"/>
        <v>0</v>
      </c>
      <c r="AD314" s="225">
        <f t="shared" si="1463"/>
        <v>188</v>
      </c>
      <c r="AE314" s="233">
        <f t="shared" si="1464"/>
        <v>230</v>
      </c>
      <c r="AF314" s="225">
        <f t="shared" si="1465"/>
        <v>188</v>
      </c>
      <c r="AG314" s="233">
        <f t="shared" si="1466"/>
        <v>230</v>
      </c>
      <c r="AH314" s="336">
        <v>4.9000000000000004</v>
      </c>
      <c r="AI314" s="409">
        <v>4.9000000000000004</v>
      </c>
      <c r="AJ314" s="232">
        <f t="shared" si="1467"/>
        <v>784</v>
      </c>
      <c r="AK314" s="233">
        <f t="shared" si="1468"/>
        <v>1009.4000000000001</v>
      </c>
      <c r="AL314" s="336">
        <v>4.4000000000000004</v>
      </c>
      <c r="AM314" s="409">
        <v>4.8</v>
      </c>
      <c r="AN314" s="232">
        <f t="shared" si="1469"/>
        <v>123.20000000000002</v>
      </c>
      <c r="AO314" s="233">
        <f t="shared" si="1470"/>
        <v>115.19999999999999</v>
      </c>
      <c r="AP314" s="336"/>
      <c r="AQ314" s="410"/>
      <c r="AR314" s="232">
        <f t="shared" si="1471"/>
        <v>0</v>
      </c>
      <c r="AS314" s="233">
        <f t="shared" si="1472"/>
        <v>0</v>
      </c>
      <c r="AT314" s="545">
        <f t="shared" si="1473"/>
        <v>4.8255319148936175</v>
      </c>
      <c r="AU314" s="546">
        <f t="shared" si="1474"/>
        <v>4.8895652173913051</v>
      </c>
      <c r="AV314" s="232">
        <f t="shared" si="1475"/>
        <v>907.2</v>
      </c>
      <c r="AW314" s="233">
        <f t="shared" si="1476"/>
        <v>1124.6000000000001</v>
      </c>
      <c r="AX314" s="257">
        <v>128.69999999999999</v>
      </c>
      <c r="AY314" s="409">
        <v>126.8</v>
      </c>
      <c r="AZ314" s="232">
        <f t="shared" si="1477"/>
        <v>20592</v>
      </c>
      <c r="BA314" s="233">
        <f t="shared" si="1478"/>
        <v>26120.799999999999</v>
      </c>
      <c r="BB314" s="257">
        <v>119.2</v>
      </c>
      <c r="BC314" s="409">
        <v>124.2</v>
      </c>
      <c r="BD314" s="232">
        <f t="shared" si="1479"/>
        <v>3337.6</v>
      </c>
      <c r="BE314" s="233">
        <f t="shared" si="1480"/>
        <v>2980.8</v>
      </c>
      <c r="BF314" s="254"/>
      <c r="BG314" s="253"/>
      <c r="BH314" s="232">
        <f t="shared" si="1481"/>
        <v>0</v>
      </c>
      <c r="BI314" s="233">
        <f t="shared" si="1482"/>
        <v>0</v>
      </c>
      <c r="BJ314" s="232">
        <f t="shared" si="1483"/>
        <v>127.28510638297871</v>
      </c>
      <c r="BK314" s="233">
        <f t="shared" si="1484"/>
        <v>126.52869565217391</v>
      </c>
      <c r="BL314" s="232">
        <f t="shared" si="1485"/>
        <v>23929.599999999999</v>
      </c>
      <c r="BM314" s="233">
        <f t="shared" si="1486"/>
        <v>29101.599999999999</v>
      </c>
      <c r="BN314" s="257">
        <v>1066</v>
      </c>
      <c r="BO314" s="409">
        <v>991</v>
      </c>
      <c r="BP314" s="232">
        <f t="shared" si="1487"/>
        <v>1066</v>
      </c>
      <c r="BQ314" s="233">
        <f t="shared" si="1488"/>
        <v>991</v>
      </c>
      <c r="BR314" s="257">
        <v>103</v>
      </c>
      <c r="BS314" s="409">
        <v>110</v>
      </c>
      <c r="BT314" s="232">
        <f t="shared" si="1489"/>
        <v>103</v>
      </c>
      <c r="BU314" s="233">
        <f t="shared" si="1490"/>
        <v>110</v>
      </c>
      <c r="BV314" s="257"/>
      <c r="BW314" s="256"/>
      <c r="BX314" s="232">
        <f t="shared" si="1491"/>
        <v>0</v>
      </c>
      <c r="BY314" s="233">
        <f t="shared" si="1492"/>
        <v>0</v>
      </c>
      <c r="BZ314" s="225">
        <f t="shared" si="1493"/>
        <v>1169</v>
      </c>
      <c r="CA314" s="233">
        <f t="shared" si="1494"/>
        <v>1101</v>
      </c>
      <c r="CB314" s="225">
        <f t="shared" si="1495"/>
        <v>1169</v>
      </c>
      <c r="CC314" s="233">
        <f t="shared" si="1496"/>
        <v>1101</v>
      </c>
      <c r="CD314" s="336">
        <v>6</v>
      </c>
      <c r="CE314" s="409">
        <v>5.9</v>
      </c>
      <c r="CF314" s="232">
        <f t="shared" si="1497"/>
        <v>6396</v>
      </c>
      <c r="CG314" s="233">
        <f t="shared" si="1498"/>
        <v>5846.9000000000005</v>
      </c>
      <c r="CH314" s="336">
        <v>6.1</v>
      </c>
      <c r="CI314" s="409">
        <v>6</v>
      </c>
      <c r="CJ314" s="232">
        <f t="shared" si="1499"/>
        <v>628.29999999999995</v>
      </c>
      <c r="CK314" s="233">
        <f t="shared" si="1500"/>
        <v>660</v>
      </c>
      <c r="CL314" s="336"/>
      <c r="CM314" s="410"/>
      <c r="CN314" s="232">
        <f t="shared" si="1501"/>
        <v>0</v>
      </c>
      <c r="CO314" s="233">
        <f t="shared" si="1502"/>
        <v>0</v>
      </c>
      <c r="CP314" s="232">
        <f t="shared" si="1503"/>
        <v>6.0088109495295123</v>
      </c>
      <c r="CQ314" s="546">
        <f t="shared" si="1504"/>
        <v>5.9099909173478657</v>
      </c>
      <c r="CR314" s="232">
        <f t="shared" si="1505"/>
        <v>7024.3</v>
      </c>
      <c r="CS314" s="233">
        <f t="shared" si="1506"/>
        <v>6506.9000000000005</v>
      </c>
      <c r="CT314" s="257">
        <v>141.9</v>
      </c>
      <c r="CU314" s="409">
        <v>142.1</v>
      </c>
      <c r="CV314" s="232">
        <f t="shared" si="1507"/>
        <v>151265.4</v>
      </c>
      <c r="CW314" s="233">
        <f t="shared" si="1508"/>
        <v>140821.1</v>
      </c>
      <c r="CX314" s="257">
        <v>137</v>
      </c>
      <c r="CY314" s="409">
        <v>137</v>
      </c>
      <c r="CZ314" s="232">
        <f t="shared" si="1509"/>
        <v>14111</v>
      </c>
      <c r="DA314" s="233">
        <f t="shared" si="1510"/>
        <v>15070</v>
      </c>
      <c r="DB314" s="254"/>
      <c r="DC314" s="253"/>
      <c r="DD314" s="232">
        <f t="shared" si="1511"/>
        <v>0</v>
      </c>
      <c r="DE314" s="233">
        <f t="shared" si="1512"/>
        <v>0</v>
      </c>
      <c r="DF314" s="232">
        <f t="shared" si="1513"/>
        <v>141.4682634730539</v>
      </c>
      <c r="DG314" s="233">
        <f t="shared" si="1514"/>
        <v>141.59046321525886</v>
      </c>
      <c r="DH314" s="232">
        <f t="shared" si="1515"/>
        <v>165376.4</v>
      </c>
      <c r="DI314" s="233">
        <f t="shared" si="1516"/>
        <v>155891.1</v>
      </c>
      <c r="DJ314" s="232">
        <f t="shared" si="1517"/>
        <v>1357</v>
      </c>
      <c r="DK314" s="233">
        <f t="shared" si="1518"/>
        <v>1331</v>
      </c>
      <c r="DL314" s="232">
        <f t="shared" si="1519"/>
        <v>1357</v>
      </c>
      <c r="DM314" s="233">
        <f t="shared" si="1520"/>
        <v>1331</v>
      </c>
      <c r="DN314" s="545">
        <f t="shared" si="1521"/>
        <v>5.8448784082535008</v>
      </c>
      <c r="DO314" s="546">
        <f t="shared" si="1522"/>
        <v>5.7336589030803911</v>
      </c>
      <c r="DP314" s="232">
        <f t="shared" si="1523"/>
        <v>7931.5000000000009</v>
      </c>
      <c r="DQ314" s="233">
        <f t="shared" si="1524"/>
        <v>7631.5000000000009</v>
      </c>
      <c r="DR314" s="232">
        <f t="shared" si="1525"/>
        <v>139.5033161385409</v>
      </c>
      <c r="DS314" s="233">
        <f t="shared" si="1526"/>
        <v>138.98775356874532</v>
      </c>
      <c r="DT314" s="232">
        <f t="shared" si="1527"/>
        <v>189306</v>
      </c>
      <c r="DU314" s="233">
        <f t="shared" si="1528"/>
        <v>184992.7</v>
      </c>
      <c r="DV314" s="257">
        <v>655</v>
      </c>
      <c r="DW314" s="409">
        <v>660</v>
      </c>
      <c r="DX314" s="232">
        <f t="shared" si="1529"/>
        <v>655</v>
      </c>
      <c r="DY314" s="233">
        <f t="shared" si="1530"/>
        <v>660</v>
      </c>
      <c r="DZ314" s="257">
        <v>687</v>
      </c>
      <c r="EA314" s="409">
        <v>720</v>
      </c>
      <c r="EB314" s="232">
        <f t="shared" si="1531"/>
        <v>687</v>
      </c>
      <c r="EC314" s="233">
        <f t="shared" si="1532"/>
        <v>720</v>
      </c>
      <c r="ED314" s="257"/>
      <c r="EE314" s="256"/>
      <c r="EF314" s="232">
        <f t="shared" si="1533"/>
        <v>0</v>
      </c>
      <c r="EG314" s="233">
        <f t="shared" si="1534"/>
        <v>0</v>
      </c>
      <c r="EH314" s="225">
        <f t="shared" si="1535"/>
        <v>1342</v>
      </c>
      <c r="EI314" s="233">
        <f t="shared" si="1536"/>
        <v>1380</v>
      </c>
      <c r="EJ314" s="225">
        <f t="shared" si="1537"/>
        <v>1342</v>
      </c>
      <c r="EK314" s="233">
        <f t="shared" si="1538"/>
        <v>1380</v>
      </c>
      <c r="EL314" s="336">
        <v>3.8</v>
      </c>
      <c r="EM314" s="409">
        <v>3.7</v>
      </c>
      <c r="EN314" s="232">
        <f t="shared" si="1539"/>
        <v>2489</v>
      </c>
      <c r="EO314" s="233">
        <f t="shared" si="1540"/>
        <v>2442</v>
      </c>
      <c r="EP314" s="336">
        <v>3.6</v>
      </c>
      <c r="EQ314" s="409">
        <v>3.8</v>
      </c>
      <c r="ER314" s="232">
        <f t="shared" si="1541"/>
        <v>2473.2000000000003</v>
      </c>
      <c r="ES314" s="233">
        <f t="shared" si="1542"/>
        <v>2736</v>
      </c>
      <c r="ET314" s="336"/>
      <c r="EU314" s="410"/>
      <c r="EV314" s="232">
        <f t="shared" si="1543"/>
        <v>0</v>
      </c>
      <c r="EW314" s="233">
        <f t="shared" si="1544"/>
        <v>0</v>
      </c>
      <c r="EX314" s="545">
        <f t="shared" si="1545"/>
        <v>3.697615499254844</v>
      </c>
      <c r="EY314" s="546">
        <f t="shared" si="1546"/>
        <v>3.7521739130434781</v>
      </c>
      <c r="EZ314" s="232">
        <f t="shared" si="1547"/>
        <v>4962.2000000000007</v>
      </c>
      <c r="FA314" s="233">
        <f t="shared" si="1548"/>
        <v>5178</v>
      </c>
      <c r="FB314" s="257">
        <v>91</v>
      </c>
      <c r="FC314" s="409">
        <v>89.1</v>
      </c>
      <c r="FD314" s="232">
        <f t="shared" si="1549"/>
        <v>59605</v>
      </c>
      <c r="FE314" s="233">
        <f t="shared" si="1550"/>
        <v>58805.999999999993</v>
      </c>
      <c r="FF314" s="257">
        <v>74</v>
      </c>
      <c r="FG314" s="409">
        <v>74.900000000000006</v>
      </c>
      <c r="FH314" s="232">
        <f t="shared" si="1551"/>
        <v>50838</v>
      </c>
      <c r="FI314" s="233">
        <f t="shared" si="1552"/>
        <v>53928.000000000007</v>
      </c>
      <c r="FJ314" s="254"/>
      <c r="FK314" s="253"/>
      <c r="FL314" s="232">
        <f t="shared" si="1553"/>
        <v>0</v>
      </c>
      <c r="FM314" s="233">
        <f t="shared" si="1554"/>
        <v>0</v>
      </c>
      <c r="FN314" s="232">
        <f t="shared" si="1555"/>
        <v>82.2973174366617</v>
      </c>
      <c r="FO314" s="233">
        <f t="shared" si="1556"/>
        <v>81.69130434782609</v>
      </c>
      <c r="FP314" s="232">
        <f t="shared" si="1557"/>
        <v>110443</v>
      </c>
      <c r="FQ314" s="233">
        <f t="shared" si="1558"/>
        <v>112734</v>
      </c>
      <c r="FR314" s="254">
        <v>328</v>
      </c>
      <c r="FS314" s="253">
        <v>291</v>
      </c>
      <c r="FT314" s="232">
        <f t="shared" si="1559"/>
        <v>328</v>
      </c>
      <c r="FU314" s="233">
        <f t="shared" si="1560"/>
        <v>291</v>
      </c>
      <c r="FV314" s="254">
        <v>5.8</v>
      </c>
      <c r="FW314" s="253">
        <v>6.4</v>
      </c>
      <c r="FX314" s="232">
        <f t="shared" si="1561"/>
        <v>1902.3999999999999</v>
      </c>
      <c r="FY314" s="233">
        <f t="shared" si="1562"/>
        <v>1862.4</v>
      </c>
      <c r="FZ314" s="254">
        <v>85.9</v>
      </c>
      <c r="GA314" s="253">
        <v>88.2</v>
      </c>
      <c r="GB314" s="232">
        <f t="shared" si="1563"/>
        <v>28175.200000000001</v>
      </c>
      <c r="GC314" s="233">
        <f t="shared" si="1564"/>
        <v>25666.2</v>
      </c>
      <c r="GD314" s="249">
        <f t="shared" si="1565"/>
        <v>1881</v>
      </c>
      <c r="GE314" s="233">
        <f t="shared" si="1566"/>
        <v>1857</v>
      </c>
      <c r="GF314" s="232">
        <f t="shared" si="1567"/>
        <v>1881</v>
      </c>
      <c r="GG314" s="233">
        <f t="shared" si="1568"/>
        <v>1857</v>
      </c>
      <c r="GH314" s="232">
        <f t="shared" si="1569"/>
        <v>9669</v>
      </c>
      <c r="GI314" s="233">
        <f t="shared" si="1570"/>
        <v>9298.3000000000011</v>
      </c>
      <c r="GJ314" s="232">
        <f t="shared" si="1571"/>
        <v>231462.39999999999</v>
      </c>
      <c r="GK314" s="233">
        <f t="shared" si="1572"/>
        <v>225747.9</v>
      </c>
      <c r="GL314" s="249">
        <f t="shared" si="1573"/>
        <v>818</v>
      </c>
      <c r="GM314" s="233">
        <f t="shared" si="1574"/>
        <v>854</v>
      </c>
      <c r="GN314" s="232">
        <f t="shared" si="1575"/>
        <v>818</v>
      </c>
      <c r="GO314" s="233">
        <f t="shared" si="1576"/>
        <v>854</v>
      </c>
      <c r="GP314" s="232">
        <f t="shared" si="1577"/>
        <v>3224.7000000000003</v>
      </c>
      <c r="GQ314" s="233">
        <f t="shared" si="1578"/>
        <v>3511.2</v>
      </c>
      <c r="GR314" s="232">
        <f t="shared" si="1579"/>
        <v>68286.600000000006</v>
      </c>
      <c r="GS314" s="233">
        <f t="shared" si="1580"/>
        <v>71978.8</v>
      </c>
      <c r="GT314" s="249">
        <f t="shared" si="1581"/>
        <v>2699</v>
      </c>
      <c r="GU314" s="233">
        <f t="shared" si="1582"/>
        <v>2711</v>
      </c>
      <c r="GV314" s="232">
        <f t="shared" si="1583"/>
        <v>2699</v>
      </c>
      <c r="GW314" s="233">
        <f t="shared" si="1584"/>
        <v>2711</v>
      </c>
      <c r="GX314" s="232">
        <f t="shared" si="1585"/>
        <v>12893.7</v>
      </c>
      <c r="GY314" s="233">
        <f t="shared" si="1586"/>
        <v>12809.5</v>
      </c>
      <c r="GZ314" s="232">
        <f t="shared" si="1587"/>
        <v>299749</v>
      </c>
      <c r="HA314" s="233">
        <f t="shared" si="1588"/>
        <v>297726.7</v>
      </c>
      <c r="HB314" s="249">
        <f t="shared" si="1589"/>
        <v>0</v>
      </c>
      <c r="HC314" s="233">
        <f t="shared" si="1590"/>
        <v>0</v>
      </c>
      <c r="HD314" s="232">
        <f t="shared" si="1591"/>
        <v>0</v>
      </c>
      <c r="HE314" s="233">
        <f t="shared" si="1592"/>
        <v>0</v>
      </c>
      <c r="HF314" s="232" t="str">
        <f t="shared" si="1593"/>
        <v/>
      </c>
      <c r="HG314" s="233" t="str">
        <f t="shared" si="1594"/>
        <v/>
      </c>
      <c r="HH314" s="232" t="str">
        <f t="shared" si="1595"/>
        <v/>
      </c>
      <c r="HI314" s="233" t="str">
        <f t="shared" si="1596"/>
        <v/>
      </c>
      <c r="HJ314" s="249">
        <f t="shared" si="1597"/>
        <v>14796.1</v>
      </c>
      <c r="HK314" s="233">
        <f t="shared" si="1598"/>
        <v>14671.9</v>
      </c>
      <c r="HL314" s="232">
        <f t="shared" si="1599"/>
        <v>327924.2</v>
      </c>
      <c r="HM314" s="232">
        <f t="shared" si="1600"/>
        <v>323392.90000000002</v>
      </c>
    </row>
    <row r="315" spans="1:221" ht="15">
      <c r="A315" s="397" t="s">
        <v>110</v>
      </c>
      <c r="B315" s="395" t="s">
        <v>728</v>
      </c>
      <c r="C315" s="396"/>
      <c r="D315" s="397">
        <v>229027</v>
      </c>
      <c r="E315" s="398">
        <v>2</v>
      </c>
      <c r="F315" s="332">
        <v>3968</v>
      </c>
      <c r="G315" s="409">
        <v>4148</v>
      </c>
      <c r="H315" s="254">
        <v>21</v>
      </c>
      <c r="I315" s="409">
        <v>18</v>
      </c>
      <c r="J315" s="232">
        <f t="shared" si="1601"/>
        <v>3947</v>
      </c>
      <c r="K315" s="233">
        <f t="shared" si="1453"/>
        <v>4130</v>
      </c>
      <c r="L315" s="333"/>
      <c r="M315" s="253"/>
      <c r="N315" s="232">
        <f t="shared" si="1454"/>
        <v>3947</v>
      </c>
      <c r="O315" s="233">
        <f t="shared" si="1602"/>
        <v>4130</v>
      </c>
      <c r="P315" s="232">
        <f t="shared" si="1455"/>
        <v>3947</v>
      </c>
      <c r="Q315" s="233">
        <f t="shared" si="1456"/>
        <v>4130</v>
      </c>
      <c r="R315" s="254">
        <v>404</v>
      </c>
      <c r="S315" s="409">
        <v>429</v>
      </c>
      <c r="T315" s="232">
        <f t="shared" si="1457"/>
        <v>404</v>
      </c>
      <c r="U315" s="233">
        <f t="shared" si="1458"/>
        <v>429</v>
      </c>
      <c r="V315" s="257">
        <v>12</v>
      </c>
      <c r="W315" s="409">
        <v>8</v>
      </c>
      <c r="X315" s="232">
        <f t="shared" si="1459"/>
        <v>12</v>
      </c>
      <c r="Y315" s="233">
        <f t="shared" si="1460"/>
        <v>8</v>
      </c>
      <c r="Z315" s="257"/>
      <c r="AA315" s="256"/>
      <c r="AB315" s="232">
        <f t="shared" si="1461"/>
        <v>0</v>
      </c>
      <c r="AC315" s="233">
        <f t="shared" si="1462"/>
        <v>0</v>
      </c>
      <c r="AD315" s="225">
        <f t="shared" si="1463"/>
        <v>416</v>
      </c>
      <c r="AE315" s="233">
        <f t="shared" si="1464"/>
        <v>437</v>
      </c>
      <c r="AF315" s="225">
        <f t="shared" si="1465"/>
        <v>416</v>
      </c>
      <c r="AG315" s="233">
        <f t="shared" si="1466"/>
        <v>437</v>
      </c>
      <c r="AH315" s="336">
        <v>4.8</v>
      </c>
      <c r="AI315" s="409">
        <v>4.9000000000000004</v>
      </c>
      <c r="AJ315" s="232">
        <f t="shared" si="1467"/>
        <v>1939.1999999999998</v>
      </c>
      <c r="AK315" s="233">
        <f t="shared" si="1468"/>
        <v>2102.1000000000004</v>
      </c>
      <c r="AL315" s="336">
        <v>6</v>
      </c>
      <c r="AM315" s="409">
        <v>5.5</v>
      </c>
      <c r="AN315" s="232">
        <f t="shared" si="1469"/>
        <v>72</v>
      </c>
      <c r="AO315" s="233">
        <f t="shared" si="1470"/>
        <v>44</v>
      </c>
      <c r="AP315" s="336"/>
      <c r="AQ315" s="410"/>
      <c r="AR315" s="232">
        <f t="shared" si="1471"/>
        <v>0</v>
      </c>
      <c r="AS315" s="233">
        <f t="shared" si="1472"/>
        <v>0</v>
      </c>
      <c r="AT315" s="545">
        <f t="shared" si="1473"/>
        <v>4.8346153846153843</v>
      </c>
      <c r="AU315" s="546">
        <f t="shared" si="1474"/>
        <v>4.9109839816933647</v>
      </c>
      <c r="AV315" s="232">
        <f t="shared" si="1475"/>
        <v>2011.1999999999998</v>
      </c>
      <c r="AW315" s="233">
        <f t="shared" si="1476"/>
        <v>2146.1000000000004</v>
      </c>
      <c r="AX315" s="257">
        <v>127.1</v>
      </c>
      <c r="AY315" s="409">
        <v>126.2</v>
      </c>
      <c r="AZ315" s="232">
        <f t="shared" si="1477"/>
        <v>51348.399999999994</v>
      </c>
      <c r="BA315" s="233">
        <f t="shared" si="1478"/>
        <v>54139.8</v>
      </c>
      <c r="BB315" s="257">
        <v>133.1</v>
      </c>
      <c r="BC315" s="409">
        <v>131.9</v>
      </c>
      <c r="BD315" s="232">
        <f t="shared" si="1479"/>
        <v>1597.1999999999998</v>
      </c>
      <c r="BE315" s="233">
        <f t="shared" si="1480"/>
        <v>1055.2</v>
      </c>
      <c r="BF315" s="254"/>
      <c r="BG315" s="253"/>
      <c r="BH315" s="232">
        <f t="shared" si="1481"/>
        <v>0</v>
      </c>
      <c r="BI315" s="233">
        <f t="shared" si="1482"/>
        <v>0</v>
      </c>
      <c r="BJ315" s="232">
        <f t="shared" si="1483"/>
        <v>127.2730769230769</v>
      </c>
      <c r="BK315" s="233">
        <f t="shared" si="1484"/>
        <v>126.30434782608695</v>
      </c>
      <c r="BL315" s="232">
        <f t="shared" si="1485"/>
        <v>52945.599999999991</v>
      </c>
      <c r="BM315" s="233">
        <f t="shared" si="1486"/>
        <v>55195</v>
      </c>
      <c r="BN315" s="257">
        <v>1012</v>
      </c>
      <c r="BO315" s="409">
        <v>1054</v>
      </c>
      <c r="BP315" s="232">
        <f t="shared" si="1487"/>
        <v>1012</v>
      </c>
      <c r="BQ315" s="233">
        <f t="shared" si="1488"/>
        <v>1054</v>
      </c>
      <c r="BR315" s="257">
        <v>53</v>
      </c>
      <c r="BS315" s="409">
        <v>44</v>
      </c>
      <c r="BT315" s="232">
        <f t="shared" si="1489"/>
        <v>53</v>
      </c>
      <c r="BU315" s="233">
        <f t="shared" si="1490"/>
        <v>44</v>
      </c>
      <c r="BV315" s="257"/>
      <c r="BW315" s="256"/>
      <c r="BX315" s="232">
        <f t="shared" si="1491"/>
        <v>0</v>
      </c>
      <c r="BY315" s="233">
        <f t="shared" si="1492"/>
        <v>0</v>
      </c>
      <c r="BZ315" s="225">
        <f t="shared" si="1493"/>
        <v>1065</v>
      </c>
      <c r="CA315" s="233">
        <f t="shared" si="1494"/>
        <v>1098</v>
      </c>
      <c r="CB315" s="225">
        <f t="shared" si="1495"/>
        <v>1065</v>
      </c>
      <c r="CC315" s="233">
        <f t="shared" si="1496"/>
        <v>1098</v>
      </c>
      <c r="CD315" s="336">
        <v>5.5</v>
      </c>
      <c r="CE315" s="409">
        <v>5.4</v>
      </c>
      <c r="CF315" s="232">
        <f t="shared" si="1497"/>
        <v>5566</v>
      </c>
      <c r="CG315" s="233">
        <f t="shared" si="1498"/>
        <v>5691.6</v>
      </c>
      <c r="CH315" s="336">
        <v>6.7</v>
      </c>
      <c r="CI315" s="409">
        <v>6.4</v>
      </c>
      <c r="CJ315" s="232">
        <f t="shared" si="1499"/>
        <v>355.1</v>
      </c>
      <c r="CK315" s="233">
        <f t="shared" si="1500"/>
        <v>281.60000000000002</v>
      </c>
      <c r="CL315" s="336"/>
      <c r="CM315" s="410"/>
      <c r="CN315" s="232">
        <f t="shared" si="1501"/>
        <v>0</v>
      </c>
      <c r="CO315" s="233">
        <f t="shared" si="1502"/>
        <v>0</v>
      </c>
      <c r="CP315" s="232">
        <f t="shared" si="1503"/>
        <v>5.5597183098591554</v>
      </c>
      <c r="CQ315" s="546">
        <f t="shared" si="1504"/>
        <v>5.4400728597449914</v>
      </c>
      <c r="CR315" s="232">
        <f t="shared" si="1505"/>
        <v>5921.1</v>
      </c>
      <c r="CS315" s="233">
        <f t="shared" si="1506"/>
        <v>5973.2000000000007</v>
      </c>
      <c r="CT315" s="257">
        <v>136.6</v>
      </c>
      <c r="CU315" s="409">
        <v>138</v>
      </c>
      <c r="CV315" s="232">
        <f t="shared" si="1507"/>
        <v>138239.19999999998</v>
      </c>
      <c r="CW315" s="233">
        <f t="shared" si="1508"/>
        <v>145452</v>
      </c>
      <c r="CX315" s="257">
        <v>130.80000000000001</v>
      </c>
      <c r="CY315" s="409">
        <v>129.4</v>
      </c>
      <c r="CZ315" s="232">
        <f t="shared" si="1509"/>
        <v>6932.4000000000005</v>
      </c>
      <c r="DA315" s="233">
        <f t="shared" si="1510"/>
        <v>5693.6</v>
      </c>
      <c r="DB315" s="254"/>
      <c r="DC315" s="253"/>
      <c r="DD315" s="232">
        <f t="shared" si="1511"/>
        <v>0</v>
      </c>
      <c r="DE315" s="233">
        <f t="shared" si="1512"/>
        <v>0</v>
      </c>
      <c r="DF315" s="232">
        <f t="shared" si="1513"/>
        <v>136.31136150234741</v>
      </c>
      <c r="DG315" s="233">
        <f t="shared" si="1514"/>
        <v>137.65537340619309</v>
      </c>
      <c r="DH315" s="232">
        <f t="shared" si="1515"/>
        <v>145171.6</v>
      </c>
      <c r="DI315" s="233">
        <f t="shared" si="1516"/>
        <v>151145.60000000001</v>
      </c>
      <c r="DJ315" s="232">
        <f t="shared" si="1517"/>
        <v>1481</v>
      </c>
      <c r="DK315" s="233">
        <f t="shared" si="1518"/>
        <v>1535</v>
      </c>
      <c r="DL315" s="232">
        <f t="shared" si="1519"/>
        <v>1481</v>
      </c>
      <c r="DM315" s="233">
        <f t="shared" si="1520"/>
        <v>1535</v>
      </c>
      <c r="DN315" s="545">
        <f t="shared" si="1521"/>
        <v>5.3560432140445648</v>
      </c>
      <c r="DO315" s="546">
        <f t="shared" si="1522"/>
        <v>5.2894462540716622</v>
      </c>
      <c r="DP315" s="232">
        <f t="shared" si="1523"/>
        <v>7932.3</v>
      </c>
      <c r="DQ315" s="233">
        <f t="shared" si="1524"/>
        <v>8119.300000000002</v>
      </c>
      <c r="DR315" s="232">
        <f t="shared" si="1525"/>
        <v>133.77258609047942</v>
      </c>
      <c r="DS315" s="233">
        <f t="shared" si="1526"/>
        <v>134.42384364820848</v>
      </c>
      <c r="DT315" s="232">
        <f t="shared" si="1527"/>
        <v>198117.2</v>
      </c>
      <c r="DU315" s="233">
        <f t="shared" si="1528"/>
        <v>206340.6</v>
      </c>
      <c r="DV315" s="257">
        <v>1611</v>
      </c>
      <c r="DW315" s="409">
        <v>1695</v>
      </c>
      <c r="DX315" s="232">
        <f t="shared" si="1529"/>
        <v>1611</v>
      </c>
      <c r="DY315" s="233">
        <f t="shared" si="1530"/>
        <v>1695</v>
      </c>
      <c r="DZ315" s="257">
        <v>659</v>
      </c>
      <c r="EA315" s="409">
        <v>667</v>
      </c>
      <c r="EB315" s="232">
        <f t="shared" si="1531"/>
        <v>659</v>
      </c>
      <c r="EC315" s="233">
        <f t="shared" si="1532"/>
        <v>667</v>
      </c>
      <c r="ED315" s="257"/>
      <c r="EE315" s="256"/>
      <c r="EF315" s="232">
        <f t="shared" si="1533"/>
        <v>0</v>
      </c>
      <c r="EG315" s="233">
        <f t="shared" si="1534"/>
        <v>0</v>
      </c>
      <c r="EH315" s="225">
        <f t="shared" si="1535"/>
        <v>2270</v>
      </c>
      <c r="EI315" s="233">
        <f t="shared" si="1536"/>
        <v>2362</v>
      </c>
      <c r="EJ315" s="225">
        <f t="shared" si="1537"/>
        <v>2270</v>
      </c>
      <c r="EK315" s="233">
        <f t="shared" si="1538"/>
        <v>2362</v>
      </c>
      <c r="EL315" s="336">
        <v>3.7</v>
      </c>
      <c r="EM315" s="409">
        <v>3.6</v>
      </c>
      <c r="EN315" s="232">
        <f t="shared" si="1539"/>
        <v>5960.7000000000007</v>
      </c>
      <c r="EO315" s="233">
        <f t="shared" si="1540"/>
        <v>6102</v>
      </c>
      <c r="EP315" s="336">
        <v>3.9</v>
      </c>
      <c r="EQ315" s="409">
        <v>4</v>
      </c>
      <c r="ER315" s="232">
        <f t="shared" si="1541"/>
        <v>2570.1</v>
      </c>
      <c r="ES315" s="233">
        <f t="shared" si="1542"/>
        <v>2668</v>
      </c>
      <c r="ET315" s="336"/>
      <c r="EU315" s="410"/>
      <c r="EV315" s="232">
        <f t="shared" si="1543"/>
        <v>0</v>
      </c>
      <c r="EW315" s="233">
        <f t="shared" si="1544"/>
        <v>0</v>
      </c>
      <c r="EX315" s="545">
        <f t="shared" si="1545"/>
        <v>3.7580616740088111</v>
      </c>
      <c r="EY315" s="546">
        <f t="shared" si="1546"/>
        <v>3.7129551227773074</v>
      </c>
      <c r="EZ315" s="232">
        <f t="shared" si="1547"/>
        <v>8530.8000000000011</v>
      </c>
      <c r="FA315" s="233">
        <f t="shared" si="1548"/>
        <v>8770</v>
      </c>
      <c r="FB315" s="257">
        <v>88.5</v>
      </c>
      <c r="FC315" s="409">
        <v>87.3</v>
      </c>
      <c r="FD315" s="232">
        <f t="shared" si="1549"/>
        <v>142573.5</v>
      </c>
      <c r="FE315" s="233">
        <f t="shared" si="1550"/>
        <v>147973.5</v>
      </c>
      <c r="FF315" s="257">
        <v>78.8</v>
      </c>
      <c r="FG315" s="409">
        <v>78.400000000000006</v>
      </c>
      <c r="FH315" s="232">
        <f t="shared" si="1551"/>
        <v>51929.2</v>
      </c>
      <c r="FI315" s="233">
        <f t="shared" si="1552"/>
        <v>52292.800000000003</v>
      </c>
      <c r="FJ315" s="254"/>
      <c r="FK315" s="253"/>
      <c r="FL315" s="232">
        <f t="shared" si="1553"/>
        <v>0</v>
      </c>
      <c r="FM315" s="233">
        <f t="shared" si="1554"/>
        <v>0</v>
      </c>
      <c r="FN315" s="232">
        <f t="shared" si="1555"/>
        <v>85.684008810572692</v>
      </c>
      <c r="FO315" s="233">
        <f t="shared" si="1556"/>
        <v>84.786748518204902</v>
      </c>
      <c r="FP315" s="232">
        <f t="shared" si="1557"/>
        <v>194502.7</v>
      </c>
      <c r="FQ315" s="233">
        <f t="shared" si="1558"/>
        <v>200266.3</v>
      </c>
      <c r="FR315" s="254">
        <v>196</v>
      </c>
      <c r="FS315" s="253">
        <v>233</v>
      </c>
      <c r="FT315" s="232">
        <f t="shared" si="1559"/>
        <v>196</v>
      </c>
      <c r="FU315" s="233">
        <f t="shared" si="1560"/>
        <v>233</v>
      </c>
      <c r="FV315" s="254">
        <v>6.2</v>
      </c>
      <c r="FW315" s="253">
        <v>5.7</v>
      </c>
      <c r="FX315" s="232">
        <f t="shared" si="1561"/>
        <v>1215.2</v>
      </c>
      <c r="FY315" s="233">
        <f t="shared" si="1562"/>
        <v>1328.1000000000001</v>
      </c>
      <c r="FZ315" s="254">
        <v>84.2</v>
      </c>
      <c r="GA315" s="253">
        <v>82.4</v>
      </c>
      <c r="GB315" s="232">
        <f t="shared" si="1563"/>
        <v>16503.2</v>
      </c>
      <c r="GC315" s="233">
        <f t="shared" si="1564"/>
        <v>19199.2</v>
      </c>
      <c r="GD315" s="249">
        <f t="shared" si="1565"/>
        <v>3027</v>
      </c>
      <c r="GE315" s="233">
        <f t="shared" si="1566"/>
        <v>3178</v>
      </c>
      <c r="GF315" s="232">
        <f t="shared" si="1567"/>
        <v>3027</v>
      </c>
      <c r="GG315" s="233">
        <f t="shared" si="1568"/>
        <v>3178</v>
      </c>
      <c r="GH315" s="232">
        <f t="shared" si="1569"/>
        <v>13465.900000000001</v>
      </c>
      <c r="GI315" s="233">
        <f t="shared" si="1570"/>
        <v>13895.7</v>
      </c>
      <c r="GJ315" s="232">
        <f t="shared" si="1571"/>
        <v>332161.09999999998</v>
      </c>
      <c r="GK315" s="233">
        <f t="shared" si="1572"/>
        <v>347565.3</v>
      </c>
      <c r="GL315" s="249">
        <f t="shared" si="1573"/>
        <v>724</v>
      </c>
      <c r="GM315" s="233">
        <f t="shared" si="1574"/>
        <v>719</v>
      </c>
      <c r="GN315" s="232">
        <f t="shared" si="1575"/>
        <v>724</v>
      </c>
      <c r="GO315" s="233">
        <f t="shared" si="1576"/>
        <v>719</v>
      </c>
      <c r="GP315" s="232">
        <f t="shared" si="1577"/>
        <v>2997.2</v>
      </c>
      <c r="GQ315" s="233">
        <f t="shared" si="1578"/>
        <v>2993.6</v>
      </c>
      <c r="GR315" s="232">
        <f t="shared" si="1579"/>
        <v>60458.799999999996</v>
      </c>
      <c r="GS315" s="233">
        <f t="shared" si="1580"/>
        <v>59041.600000000006</v>
      </c>
      <c r="GT315" s="249">
        <f t="shared" si="1581"/>
        <v>3751</v>
      </c>
      <c r="GU315" s="233">
        <f t="shared" si="1582"/>
        <v>3897</v>
      </c>
      <c r="GV315" s="232">
        <f t="shared" si="1583"/>
        <v>3751</v>
      </c>
      <c r="GW315" s="233">
        <f t="shared" si="1584"/>
        <v>3897</v>
      </c>
      <c r="GX315" s="232">
        <f t="shared" si="1585"/>
        <v>16463.100000000002</v>
      </c>
      <c r="GY315" s="233">
        <f t="shared" si="1586"/>
        <v>16889.3</v>
      </c>
      <c r="GZ315" s="232">
        <f t="shared" si="1587"/>
        <v>392619.89999999997</v>
      </c>
      <c r="HA315" s="233">
        <f t="shared" si="1588"/>
        <v>406606.9</v>
      </c>
      <c r="HB315" s="249">
        <f t="shared" si="1589"/>
        <v>0</v>
      </c>
      <c r="HC315" s="233">
        <f t="shared" si="1590"/>
        <v>0</v>
      </c>
      <c r="HD315" s="232">
        <f t="shared" si="1591"/>
        <v>0</v>
      </c>
      <c r="HE315" s="233">
        <f t="shared" si="1592"/>
        <v>0</v>
      </c>
      <c r="HF315" s="232" t="str">
        <f t="shared" si="1593"/>
        <v/>
      </c>
      <c r="HG315" s="233" t="str">
        <f t="shared" si="1594"/>
        <v/>
      </c>
      <c r="HH315" s="232" t="str">
        <f t="shared" si="1595"/>
        <v/>
      </c>
      <c r="HI315" s="233" t="str">
        <f t="shared" si="1596"/>
        <v/>
      </c>
      <c r="HJ315" s="249">
        <f t="shared" si="1597"/>
        <v>17678.300000000003</v>
      </c>
      <c r="HK315" s="233">
        <f t="shared" si="1598"/>
        <v>18217.400000000001</v>
      </c>
      <c r="HL315" s="232">
        <f t="shared" si="1599"/>
        <v>409123.10000000003</v>
      </c>
      <c r="HM315" s="232">
        <f t="shared" si="1600"/>
        <v>425806.10000000003</v>
      </c>
    </row>
    <row r="316" spans="1:221" ht="15">
      <c r="A316" s="397" t="s">
        <v>110</v>
      </c>
      <c r="B316" s="395" t="s">
        <v>729</v>
      </c>
      <c r="C316" s="396"/>
      <c r="D316" s="397">
        <v>222831</v>
      </c>
      <c r="E316" s="398">
        <v>3</v>
      </c>
      <c r="F316" s="332">
        <v>816</v>
      </c>
      <c r="G316" s="409">
        <v>805</v>
      </c>
      <c r="H316" s="254">
        <v>2</v>
      </c>
      <c r="I316" s="409">
        <v>1</v>
      </c>
      <c r="J316" s="232">
        <f t="shared" ref="J316:J347" si="1603">F316-H316</f>
        <v>814</v>
      </c>
      <c r="K316" s="233">
        <f t="shared" ref="K316:K347" si="1604">G316-I316</f>
        <v>804</v>
      </c>
      <c r="L316" s="333"/>
      <c r="M316" s="253"/>
      <c r="N316" s="232">
        <f t="shared" si="1454"/>
        <v>814</v>
      </c>
      <c r="O316" s="233">
        <f t="shared" ref="O316:O347" si="1605">+S316+W316+AA316+BO316+BS316+BW316+DW316+EA316+EE316+FS316</f>
        <v>804</v>
      </c>
      <c r="P316" s="232">
        <f t="shared" ref="P316:P347" si="1606">+T316+X316+AB316+BP316+BT316+BX316+DX316+EB316+EF316+FT316</f>
        <v>814</v>
      </c>
      <c r="Q316" s="233">
        <f t="shared" ref="Q316:Q347" si="1607">+U316+Y316+AC316+BQ316+BU316+BY316+DY316+EC316+EG316+FU316</f>
        <v>804</v>
      </c>
      <c r="R316" s="254">
        <v>113</v>
      </c>
      <c r="S316" s="409">
        <v>146</v>
      </c>
      <c r="T316" s="232">
        <f t="shared" ref="T316:T347" si="1608">IF(AX316&gt;0,R316,)</f>
        <v>113</v>
      </c>
      <c r="U316" s="233">
        <f t="shared" ref="U316:U347" si="1609">IF(AY316&gt;0,S316,)</f>
        <v>146</v>
      </c>
      <c r="V316" s="257">
        <v>1</v>
      </c>
      <c r="W316" s="409">
        <v>3</v>
      </c>
      <c r="X316" s="232">
        <f t="shared" ref="X316:X347" si="1610">IF(BB316&gt;0,V316,)</f>
        <v>1</v>
      </c>
      <c r="Y316" s="233">
        <f t="shared" ref="Y316:Y347" si="1611">IF(BC316&gt;0,W316,)</f>
        <v>3</v>
      </c>
      <c r="Z316" s="257"/>
      <c r="AA316" s="256"/>
      <c r="AB316" s="232">
        <f t="shared" ref="AB316:AB347" si="1612">IF(BF316&gt;0,Z316,)</f>
        <v>0</v>
      </c>
      <c r="AC316" s="233">
        <f t="shared" ref="AC316:AC347" si="1613">IF(BG316&gt;0,AA316,)</f>
        <v>0</v>
      </c>
      <c r="AD316" s="225">
        <f t="shared" ref="AD316:AD347" si="1614">R316+V316+Z316</f>
        <v>114</v>
      </c>
      <c r="AE316" s="233">
        <f t="shared" ref="AE316:AE347" si="1615">S316+W316+AA316</f>
        <v>149</v>
      </c>
      <c r="AF316" s="225">
        <f t="shared" ref="AF316:AF347" si="1616">IF(BJ316&gt;0,AD316,)</f>
        <v>114</v>
      </c>
      <c r="AG316" s="233">
        <f t="shared" ref="AG316:AG347" si="1617">IF(BK316&gt;0,AE316,)</f>
        <v>149</v>
      </c>
      <c r="AH316" s="336">
        <v>4.4000000000000004</v>
      </c>
      <c r="AI316" s="409">
        <v>4.4000000000000004</v>
      </c>
      <c r="AJ316" s="232">
        <f t="shared" ref="AJ316:AJ347" si="1618">IF(R316&gt;0,(R316*AH316),)</f>
        <v>497.20000000000005</v>
      </c>
      <c r="AK316" s="233">
        <f t="shared" ref="AK316:AK347" si="1619">IF(S316&gt;0,(S316*AI316),)</f>
        <v>642.40000000000009</v>
      </c>
      <c r="AL316" s="336">
        <v>3</v>
      </c>
      <c r="AM316" s="409">
        <v>5.3</v>
      </c>
      <c r="AN316" s="232">
        <f t="shared" ref="AN316:AN347" si="1620">IF(V316&gt;0,(V316*AL316),)</f>
        <v>3</v>
      </c>
      <c r="AO316" s="233">
        <f t="shared" ref="AO316:AO347" si="1621">IF(W316&gt;0,(W316*AM316),)</f>
        <v>15.899999999999999</v>
      </c>
      <c r="AP316" s="336"/>
      <c r="AQ316" s="410"/>
      <c r="AR316" s="232">
        <f t="shared" ref="AR316:AR347" si="1622">IF(Z316&gt;0,(Z316*AP316),)</f>
        <v>0</v>
      </c>
      <c r="AS316" s="233">
        <f t="shared" ref="AS316:AS347" si="1623">IF(AA316&gt;0,(AA316*AQ316),)</f>
        <v>0</v>
      </c>
      <c r="AT316" s="545">
        <f t="shared" ref="AT316:AT347" si="1624">IF(AD316&gt;0,((AJ316+AN316+AR316)/AD316),)</f>
        <v>4.3877192982456146</v>
      </c>
      <c r="AU316" s="546">
        <f t="shared" ref="AU316:AU347" si="1625">IF(AE316&gt;0,((AK316+AO316+AS316)/AE316),)</f>
        <v>4.4181208053691279</v>
      </c>
      <c r="AV316" s="232">
        <f t="shared" ref="AV316:AV347" si="1626">IF(AD316&gt;0,(AD316*AT316),)</f>
        <v>500.20000000000005</v>
      </c>
      <c r="AW316" s="233">
        <f t="shared" ref="AW316:AW347" si="1627">IF(AE316&gt;0,(AE316*AU316),)</f>
        <v>658.30000000000007</v>
      </c>
      <c r="AX316" s="257">
        <v>125.6</v>
      </c>
      <c r="AY316" s="409">
        <v>126</v>
      </c>
      <c r="AZ316" s="232">
        <f t="shared" ref="AZ316:AZ347" si="1628">IF(T316&gt;0,(T316*AX316),)</f>
        <v>14192.8</v>
      </c>
      <c r="BA316" s="233">
        <f t="shared" ref="BA316:BA347" si="1629">IF(U316&gt;0,(U316*AY316),)</f>
        <v>18396</v>
      </c>
      <c r="BB316" s="257">
        <v>109</v>
      </c>
      <c r="BC316" s="409">
        <v>128.69999999999999</v>
      </c>
      <c r="BD316" s="232">
        <f t="shared" ref="BD316:BD347" si="1630">IF(X316&gt;0,(X316*BB316),)</f>
        <v>109</v>
      </c>
      <c r="BE316" s="233">
        <f t="shared" ref="BE316:BE347" si="1631">IF(Y316&gt;0,(Y316*BC316),)</f>
        <v>386.09999999999997</v>
      </c>
      <c r="BF316" s="254"/>
      <c r="BG316" s="253"/>
      <c r="BH316" s="232">
        <f t="shared" ref="BH316:BH347" si="1632">IF(AB316&gt;0,(AB316*BF316),)</f>
        <v>0</v>
      </c>
      <c r="BI316" s="233">
        <f t="shared" ref="BI316:BI347" si="1633">IF(AC316&gt;0,(AC316*BG316),)</f>
        <v>0</v>
      </c>
      <c r="BJ316" s="232">
        <f t="shared" ref="BJ316:BJ347" si="1634">IF((AZ316+BD316+BH316)&gt;0,((AZ316+BD316+BH316)/AD316),)</f>
        <v>125.45438596491228</v>
      </c>
      <c r="BK316" s="233">
        <f t="shared" ref="BK316:BK347" si="1635">IF((BA316+BE316+BI316)&gt;0,((BA316+BE316+BI316)/AE316),)</f>
        <v>126.05436241610737</v>
      </c>
      <c r="BL316" s="232">
        <f t="shared" ref="BL316:BL347" si="1636">IF(AF316&gt;0,(AD316*BJ316),)</f>
        <v>14301.8</v>
      </c>
      <c r="BM316" s="233">
        <f t="shared" ref="BM316:BM347" si="1637">IF(AG316&gt;0,(AE316*BK316),)</f>
        <v>18782.099999999999</v>
      </c>
      <c r="BN316" s="257">
        <v>304</v>
      </c>
      <c r="BO316" s="409">
        <v>261</v>
      </c>
      <c r="BP316" s="232">
        <f t="shared" ref="BP316:BP347" si="1638">IF(CT316&gt;0,BN316,)</f>
        <v>304</v>
      </c>
      <c r="BQ316" s="233">
        <f t="shared" ref="BQ316:BQ347" si="1639">IF(CU316&gt;0,BO316,)</f>
        <v>261</v>
      </c>
      <c r="BR316" s="257">
        <v>14</v>
      </c>
      <c r="BS316" s="409">
        <v>13</v>
      </c>
      <c r="BT316" s="232">
        <f t="shared" ref="BT316:BT347" si="1640">IF(CX316&gt;0,BR316,)</f>
        <v>14</v>
      </c>
      <c r="BU316" s="233">
        <f t="shared" ref="BU316:BU347" si="1641">IF(CY316&gt;0,BS316,)</f>
        <v>13</v>
      </c>
      <c r="BV316" s="257"/>
      <c r="BW316" s="256"/>
      <c r="BX316" s="232">
        <f t="shared" ref="BX316:BX347" si="1642">IF(DB316&gt;0,BV316,)</f>
        <v>0</v>
      </c>
      <c r="BY316" s="233">
        <f t="shared" ref="BY316:BY347" si="1643">IF(DC316&gt;0,BW316,)</f>
        <v>0</v>
      </c>
      <c r="BZ316" s="225">
        <f t="shared" ref="BZ316:BZ347" si="1644">BN316+BR316+BV316</f>
        <v>318</v>
      </c>
      <c r="CA316" s="233">
        <f t="shared" ref="CA316:CA347" si="1645">BO316+BS316+BW316</f>
        <v>274</v>
      </c>
      <c r="CB316" s="225">
        <f t="shared" ref="CB316:CB347" si="1646">IF(DF316&gt;0,BZ316,)</f>
        <v>318</v>
      </c>
      <c r="CC316" s="233">
        <f t="shared" ref="CC316:CC347" si="1647">IF(DG316&gt;0,CA316,)</f>
        <v>274</v>
      </c>
      <c r="CD316" s="336">
        <v>5.4</v>
      </c>
      <c r="CE316" s="409">
        <v>5.3</v>
      </c>
      <c r="CF316" s="232">
        <f t="shared" ref="CF316:CF347" si="1648">IF(BN316&gt;0,(BN316*CD316),)</f>
        <v>1641.6000000000001</v>
      </c>
      <c r="CG316" s="233">
        <f t="shared" ref="CG316:CG347" si="1649">IF(BO316&gt;0,(BO316*CE316),)</f>
        <v>1383.3</v>
      </c>
      <c r="CH316" s="336">
        <v>6.2</v>
      </c>
      <c r="CI316" s="409">
        <v>6.3</v>
      </c>
      <c r="CJ316" s="232">
        <f t="shared" ref="CJ316:CJ347" si="1650">IF(BR316&gt;0,(BR316*CH316),)</f>
        <v>86.8</v>
      </c>
      <c r="CK316" s="233">
        <f t="shared" ref="CK316:CK347" si="1651">IF(BS316&gt;0,(BS316*CI316),)</f>
        <v>81.899999999999991</v>
      </c>
      <c r="CL316" s="336"/>
      <c r="CM316" s="410"/>
      <c r="CN316" s="232">
        <f t="shared" ref="CN316:CN347" si="1652">IF(BV316&gt;0,(BV316*CL316),)</f>
        <v>0</v>
      </c>
      <c r="CO316" s="233">
        <f t="shared" ref="CO316:CO347" si="1653">IF(BW316&gt;0,(BW316*CM316),)</f>
        <v>0</v>
      </c>
      <c r="CP316" s="232">
        <f t="shared" ref="CP316:CP347" si="1654">IF(BZ316&gt;0,((CF316+CJ316+CN316)/BZ316),)</f>
        <v>5.4352201257861639</v>
      </c>
      <c r="CQ316" s="546">
        <f t="shared" ref="CQ316:CQ347" si="1655">IF(CA316&gt;0,((CG316+CK316+CO316)/CA316),)</f>
        <v>5.3474452554744527</v>
      </c>
      <c r="CR316" s="232">
        <f t="shared" ref="CR316:CR347" si="1656">IF(BZ316&gt;0,(BZ316*CP316),)</f>
        <v>1728.4</v>
      </c>
      <c r="CS316" s="233">
        <f t="shared" ref="CS316:CS347" si="1657">IF(CA316&gt;0,(CA316*CQ316),)</f>
        <v>1465.2</v>
      </c>
      <c r="CT316" s="257">
        <v>142.30000000000001</v>
      </c>
      <c r="CU316" s="409">
        <v>144.5</v>
      </c>
      <c r="CV316" s="232">
        <f t="shared" ref="CV316:CV347" si="1658">IF(BP316&gt;0,(BP316*CT316),)</f>
        <v>43259.200000000004</v>
      </c>
      <c r="CW316" s="233">
        <f t="shared" ref="CW316:CW347" si="1659">IF(BQ316&gt;0,(BQ316*CU316),)</f>
        <v>37714.5</v>
      </c>
      <c r="CX316" s="257">
        <v>131.9</v>
      </c>
      <c r="CY316" s="409">
        <v>123.2</v>
      </c>
      <c r="CZ316" s="232">
        <f t="shared" ref="CZ316:CZ347" si="1660">IF(BT316&gt;0,(BT316*CX316),)</f>
        <v>1846.6000000000001</v>
      </c>
      <c r="DA316" s="233">
        <f t="shared" ref="DA316:DA347" si="1661">IF(BU316&gt;0,(BU316*CY316),)</f>
        <v>1601.6000000000001</v>
      </c>
      <c r="DB316" s="254"/>
      <c r="DC316" s="253"/>
      <c r="DD316" s="232">
        <f t="shared" ref="DD316:DD347" si="1662">IF(BX316&gt;0,(BX316*DB316),)</f>
        <v>0</v>
      </c>
      <c r="DE316" s="233">
        <f t="shared" ref="DE316:DE347" si="1663">IF(BY316&gt;0,(BY316*DC316),)</f>
        <v>0</v>
      </c>
      <c r="DF316" s="232">
        <f t="shared" ref="DF316:DF347" si="1664">IF((CV316+CZ316+DD316)&gt;0,((CV316+CZ316+DD316)/BZ316),)</f>
        <v>141.84213836477988</v>
      </c>
      <c r="DG316" s="233">
        <f t="shared" ref="DG316:DG347" si="1665">IF((CW316+DA316+DE316)&gt;0,((CW316+DA316+DE316)/CA316),)</f>
        <v>143.48941605839414</v>
      </c>
      <c r="DH316" s="232">
        <f t="shared" ref="DH316:DH347" si="1666">IF(CB316&gt;0,(BZ316*DF316),)</f>
        <v>45105.8</v>
      </c>
      <c r="DI316" s="233">
        <f t="shared" ref="DI316:DI347" si="1667">IF(CC316&gt;0,(CA316*DG316),)</f>
        <v>39316.099999999991</v>
      </c>
      <c r="DJ316" s="232">
        <f t="shared" ref="DJ316:DJ347" si="1668">AD316+BZ316</f>
        <v>432</v>
      </c>
      <c r="DK316" s="233">
        <f t="shared" ref="DK316:DK347" si="1669">AE316+CA316</f>
        <v>423</v>
      </c>
      <c r="DL316" s="232">
        <f t="shared" ref="DL316:DL347" si="1670">AF316+CB316</f>
        <v>432</v>
      </c>
      <c r="DM316" s="233">
        <f t="shared" ref="DM316:DM347" si="1671">AG316+CC316</f>
        <v>423</v>
      </c>
      <c r="DN316" s="545">
        <f t="shared" ref="DN316:DN347" si="1672">IF(DJ316&gt;0,((AD316*AT316)+(BZ316*CP316))/DJ316,)</f>
        <v>5.1587962962962974</v>
      </c>
      <c r="DO316" s="546">
        <f t="shared" ref="DO316:DO347" si="1673">IF(DK316&gt;0,((AE316*AU316)+(CA316*CQ316))/DK316,)</f>
        <v>5.0200945626477544</v>
      </c>
      <c r="DP316" s="232">
        <f t="shared" ref="DP316:DP347" si="1674">IF(DJ316&gt;0,(DJ316*DN316),)</f>
        <v>2228.6000000000004</v>
      </c>
      <c r="DQ316" s="233">
        <f t="shared" ref="DQ316:DQ347" si="1675">IF(DK316&gt;0,(DK316*DO316),)</f>
        <v>2123.5</v>
      </c>
      <c r="DR316" s="232">
        <f t="shared" ref="DR316:DR347" si="1676">IF(DL316&gt;0,((AF316*BJ316)+(CB316*DF316))/DL316,)</f>
        <v>137.51759259259259</v>
      </c>
      <c r="DS316" s="233">
        <f t="shared" ref="DS316:DS347" si="1677">IF(DM316&gt;0,((AG316*BK316)+(CC316*DG316))/DM316,)</f>
        <v>137.34799054373519</v>
      </c>
      <c r="DT316" s="232">
        <f t="shared" ref="DT316:DT347" si="1678">IF(DL316&gt;0,(DL316*DR316),)</f>
        <v>59407.6</v>
      </c>
      <c r="DU316" s="233">
        <f t="shared" ref="DU316:DU347" si="1679">IF(DM316&gt;0,(DM316*DS316),)</f>
        <v>58098.19999999999</v>
      </c>
      <c r="DV316" s="257">
        <v>261</v>
      </c>
      <c r="DW316" s="409">
        <v>271</v>
      </c>
      <c r="DX316" s="232">
        <f t="shared" ref="DX316:DX347" si="1680">IF(FB316&gt;0,DV316,)</f>
        <v>261</v>
      </c>
      <c r="DY316" s="233">
        <f t="shared" ref="DY316:DY347" si="1681">IF(FC316&gt;0,DW316,)</f>
        <v>271</v>
      </c>
      <c r="DZ316" s="257">
        <v>50</v>
      </c>
      <c r="EA316" s="409">
        <v>55</v>
      </c>
      <c r="EB316" s="232">
        <f t="shared" ref="EB316:EB347" si="1682">IF(FF316&gt;0,DZ316,)</f>
        <v>50</v>
      </c>
      <c r="EC316" s="233">
        <f t="shared" ref="EC316:EC347" si="1683">IF(FG316&gt;0,EA316,)</f>
        <v>55</v>
      </c>
      <c r="ED316" s="257"/>
      <c r="EE316" s="256"/>
      <c r="EF316" s="232">
        <f t="shared" ref="EF316:EF347" si="1684">IF(FJ316&gt;0,ED316,)</f>
        <v>0</v>
      </c>
      <c r="EG316" s="233">
        <f t="shared" ref="EG316:EG347" si="1685">IF(FK316&gt;0,EE316,)</f>
        <v>0</v>
      </c>
      <c r="EH316" s="225">
        <f t="shared" ref="EH316:EH347" si="1686">DV316+DZ316+ED316</f>
        <v>311</v>
      </c>
      <c r="EI316" s="233">
        <f t="shared" ref="EI316:EI347" si="1687">DW316+EA316+EE316</f>
        <v>326</v>
      </c>
      <c r="EJ316" s="225">
        <f t="shared" ref="EJ316:EJ347" si="1688">IF(FN316&gt;0,EH316,)</f>
        <v>311</v>
      </c>
      <c r="EK316" s="233">
        <f t="shared" ref="EK316:EK347" si="1689">IF(FO316&gt;0,EI316,)</f>
        <v>326</v>
      </c>
      <c r="EL316" s="336">
        <v>3.7</v>
      </c>
      <c r="EM316" s="409">
        <v>3.8</v>
      </c>
      <c r="EN316" s="232">
        <f t="shared" ref="EN316:EN347" si="1690">IF(DV316&gt;0,(DV316*EL316),)</f>
        <v>965.7</v>
      </c>
      <c r="EO316" s="233">
        <f t="shared" ref="EO316:EO347" si="1691">IF(DW316&gt;0,(DW316*EM316),)</f>
        <v>1029.8</v>
      </c>
      <c r="EP316" s="336">
        <v>3.9</v>
      </c>
      <c r="EQ316" s="409">
        <v>4.4000000000000004</v>
      </c>
      <c r="ER316" s="232">
        <f t="shared" ref="ER316:ER347" si="1692">IF(DZ316&gt;0,(DZ316*EP316),)</f>
        <v>195</v>
      </c>
      <c r="ES316" s="233">
        <f t="shared" ref="ES316:ES347" si="1693">IF(EA316&gt;0,(EA316*EQ316),)</f>
        <v>242.00000000000003</v>
      </c>
      <c r="ET316" s="336"/>
      <c r="EU316" s="410"/>
      <c r="EV316" s="232">
        <f t="shared" ref="EV316:EV347" si="1694">IF(ED316&gt;0,(ED316*ET316),)</f>
        <v>0</v>
      </c>
      <c r="EW316" s="233">
        <f t="shared" ref="EW316:EW347" si="1695">IF(EE316&gt;0,(EE316*EU316),)</f>
        <v>0</v>
      </c>
      <c r="EX316" s="545">
        <f t="shared" ref="EX316:EX347" si="1696">IF(EH316&gt;0,((EN316+ER316+EV316)/EH316),)</f>
        <v>3.7321543408360132</v>
      </c>
      <c r="EY316" s="546">
        <f t="shared" ref="EY316:EY347" si="1697">IF(EI316&gt;0,((EO316+ES316+EW316)/EI316),)</f>
        <v>3.9012269938650306</v>
      </c>
      <c r="EZ316" s="232">
        <f t="shared" ref="EZ316:EZ347" si="1698">IF(EH316&gt;0,(EH316*EX316),)</f>
        <v>1160.7</v>
      </c>
      <c r="FA316" s="233">
        <f t="shared" ref="FA316:FA347" si="1699">IF(EI316&gt;0,(EI316*EY316),)</f>
        <v>1271.8</v>
      </c>
      <c r="FB316" s="257">
        <v>102.5</v>
      </c>
      <c r="FC316" s="409">
        <v>101.9</v>
      </c>
      <c r="FD316" s="232">
        <f t="shared" ref="FD316:FD347" si="1700">IF(DX316&gt;0,(DX316*FB316),)</f>
        <v>26752.5</v>
      </c>
      <c r="FE316" s="233">
        <f t="shared" ref="FE316:FE347" si="1701">IF(DY316&gt;0,(DY316*FC316),)</f>
        <v>27614.9</v>
      </c>
      <c r="FF316" s="257">
        <v>84.3</v>
      </c>
      <c r="FG316" s="409">
        <v>89.4</v>
      </c>
      <c r="FH316" s="232">
        <f t="shared" ref="FH316:FH347" si="1702">IF(EB316&gt;0,(EB316*FF316),)</f>
        <v>4215</v>
      </c>
      <c r="FI316" s="233">
        <f t="shared" ref="FI316:FI347" si="1703">IF(EC316&gt;0,(EC316*FG316),)</f>
        <v>4917</v>
      </c>
      <c r="FJ316" s="254"/>
      <c r="FK316" s="253"/>
      <c r="FL316" s="232">
        <f t="shared" ref="FL316:FL347" si="1704">IF(EF316&gt;0,(EF316*FJ316),)</f>
        <v>0</v>
      </c>
      <c r="FM316" s="233">
        <f t="shared" ref="FM316:FM347" si="1705">IF(EG316&gt;0,(EG316*FK316),)</f>
        <v>0</v>
      </c>
      <c r="FN316" s="232">
        <f t="shared" ref="FN316:FN347" si="1706">IF((FD316+FH316+FL316)&gt;0,((FD316+FH316+FL316)/EH316),)</f>
        <v>99.573954983922832</v>
      </c>
      <c r="FO316" s="233">
        <f t="shared" ref="FO316:FO347" si="1707">IF((FE316+FI316+FM316)&gt;0,((FE316+FI316+FM316)/EI316),)</f>
        <v>99.791104294478529</v>
      </c>
      <c r="FP316" s="232">
        <f t="shared" ref="FP316:FP347" si="1708">IF(EH316&gt;0,(EH316*FN316),)</f>
        <v>30967.5</v>
      </c>
      <c r="FQ316" s="233">
        <f t="shared" ref="FQ316:FQ347" si="1709">IF(EI316&gt;0,(EI316*FO316),)</f>
        <v>32531.9</v>
      </c>
      <c r="FR316" s="254">
        <v>71</v>
      </c>
      <c r="FS316" s="253">
        <v>55</v>
      </c>
      <c r="FT316" s="232">
        <f t="shared" ref="FT316:FT347" si="1710">IF(FZ316&gt;0,FR316,)</f>
        <v>71</v>
      </c>
      <c r="FU316" s="233">
        <f t="shared" ref="FU316:FU347" si="1711">IF(GA316&gt;0,FS316,)</f>
        <v>55</v>
      </c>
      <c r="FV316" s="254">
        <v>6</v>
      </c>
      <c r="FW316" s="253">
        <v>7</v>
      </c>
      <c r="FX316" s="232">
        <f t="shared" ref="FX316:FX347" si="1712">IF(FR316&gt;0,(FR316*FV316),)</f>
        <v>426</v>
      </c>
      <c r="FY316" s="233">
        <f t="shared" ref="FY316:FY347" si="1713">IF(FS316&gt;0,(FS316*FW316),)</f>
        <v>385</v>
      </c>
      <c r="FZ316" s="254">
        <v>100.4</v>
      </c>
      <c r="GA316" s="253">
        <v>94.5</v>
      </c>
      <c r="GB316" s="232">
        <f t="shared" ref="GB316:GB347" si="1714">IF(FZ316&gt;0,(FR316*FZ316),)</f>
        <v>7128.4000000000005</v>
      </c>
      <c r="GC316" s="233">
        <f t="shared" ref="GC316:GC347" si="1715">IF(GA316&gt;0,(FS316*GA316),)</f>
        <v>5197.5</v>
      </c>
      <c r="GD316" s="249">
        <f t="shared" ref="GD316:GD347" si="1716">(R316+BN316+DV316)</f>
        <v>678</v>
      </c>
      <c r="GE316" s="233">
        <f t="shared" ref="GE316:GE347" si="1717">(S316+BO316+DW316)</f>
        <v>678</v>
      </c>
      <c r="GF316" s="232">
        <f t="shared" ref="GF316:GF347" si="1718">(T316+BP316+DX316)</f>
        <v>678</v>
      </c>
      <c r="GG316" s="233">
        <f t="shared" ref="GG316:GG347" si="1719">(U316+BQ316+DY316)</f>
        <v>678</v>
      </c>
      <c r="GH316" s="232">
        <f t="shared" ref="GH316:GH347" si="1720">IF(GD316&gt;0,(AJ316+CF316+EN316),"")</f>
        <v>3104.5</v>
      </c>
      <c r="GI316" s="233">
        <f t="shared" ref="GI316:GI347" si="1721">IF(GE316&gt;0,(AK316+CG316+EO316),"")</f>
        <v>3055.5</v>
      </c>
      <c r="GJ316" s="232">
        <f t="shared" ref="GJ316:GJ347" si="1722">IF(GF316&gt;0,(AZ316+CV316+FD316),"")</f>
        <v>84204.5</v>
      </c>
      <c r="GK316" s="233">
        <f t="shared" ref="GK316:GK347" si="1723">IF(GG316&gt;0,(BA316+CW316+FE316),"")</f>
        <v>83725.399999999994</v>
      </c>
      <c r="GL316" s="249">
        <f t="shared" ref="GL316:GL347" si="1724">(V316+BR316+DZ316)</f>
        <v>65</v>
      </c>
      <c r="GM316" s="233">
        <f t="shared" ref="GM316:GM347" si="1725">(W316+BS316+EA316)</f>
        <v>71</v>
      </c>
      <c r="GN316" s="232">
        <f t="shared" ref="GN316:GN347" si="1726">(X316+BT316+EB316)</f>
        <v>65</v>
      </c>
      <c r="GO316" s="233">
        <f t="shared" ref="GO316:GO347" si="1727">(Y316+BU316+EC316)</f>
        <v>71</v>
      </c>
      <c r="GP316" s="232">
        <f t="shared" ref="GP316:GP347" si="1728">IF(GL316&gt;0,AN316+CJ316+ER316,)</f>
        <v>284.8</v>
      </c>
      <c r="GQ316" s="233">
        <f t="shared" ref="GQ316:GQ347" si="1729">IF(GM316&gt;0,AO316+CK316+ES316,)</f>
        <v>339.8</v>
      </c>
      <c r="GR316" s="232">
        <f t="shared" ref="GR316:GR347" si="1730">IF(GN316&gt;0,BD316+CZ316+FH316,)</f>
        <v>6170.6</v>
      </c>
      <c r="GS316" s="233">
        <f t="shared" ref="GS316:GS347" si="1731">IF(GO316&gt;0,BE316+DA316+FI316,)</f>
        <v>6904.7</v>
      </c>
      <c r="GT316" s="249">
        <f t="shared" ref="GT316:GT347" si="1732">+GL316+GD316</f>
        <v>743</v>
      </c>
      <c r="GU316" s="233">
        <f t="shared" ref="GU316:GU347" si="1733">+GM316+GE316</f>
        <v>749</v>
      </c>
      <c r="GV316" s="232">
        <f t="shared" ref="GV316:GV347" si="1734">+GN316+GF316</f>
        <v>743</v>
      </c>
      <c r="GW316" s="233">
        <f t="shared" ref="GW316:GW347" si="1735">+GO316+GG316</f>
        <v>749</v>
      </c>
      <c r="GX316" s="232">
        <f t="shared" ref="GX316:GX347" si="1736">IF(GT316&gt;0,(GH316+GP316),"")</f>
        <v>3389.3</v>
      </c>
      <c r="GY316" s="233">
        <f t="shared" ref="GY316:GY347" si="1737">IF(GU316&gt;0,(GI316+GQ316),"")</f>
        <v>3395.3</v>
      </c>
      <c r="GZ316" s="232">
        <f t="shared" ref="GZ316:GZ347" si="1738">IF(GV316&gt;0,(GJ316+GR316),"")</f>
        <v>90375.1</v>
      </c>
      <c r="HA316" s="233">
        <f t="shared" ref="HA316:HA347" si="1739">IF(GW316&gt;0,(GK316+GS316),"")</f>
        <v>90630.099999999991</v>
      </c>
      <c r="HB316" s="249">
        <f t="shared" ref="HB316:HB347" si="1740">(Z316+BV316+ED316)</f>
        <v>0</v>
      </c>
      <c r="HC316" s="233">
        <f t="shared" ref="HC316:HC347" si="1741">(AA316+BW316+EE316)</f>
        <v>0</v>
      </c>
      <c r="HD316" s="232">
        <f t="shared" ref="HD316:HD347" si="1742">(AB316+BX316+EF316)</f>
        <v>0</v>
      </c>
      <c r="HE316" s="233">
        <f t="shared" ref="HE316:HE347" si="1743">(AC316+BY316+EG316)</f>
        <v>0</v>
      </c>
      <c r="HF316" s="232" t="str">
        <f t="shared" ref="HF316:HF347" si="1744">IF(HB316&gt;0,(AR316+CN316+EV316),"")</f>
        <v/>
      </c>
      <c r="HG316" s="233" t="str">
        <f t="shared" ref="HG316:HG347" si="1745">IF(HC316&gt;0,(AS316+CO316+EW316),"")</f>
        <v/>
      </c>
      <c r="HH316" s="232" t="str">
        <f t="shared" ref="HH316:HH347" si="1746">IF(HD316&gt;0,(BH316+DD316+FL316),"")</f>
        <v/>
      </c>
      <c r="HI316" s="233" t="str">
        <f t="shared" ref="HI316:HI347" si="1747">IF(HE316&gt;0,(BI316+DE316+FM316),"")</f>
        <v/>
      </c>
      <c r="HJ316" s="249">
        <f t="shared" ref="HJ316:HJ347" si="1748">IF((DJ316+EH316+FR316)&gt;0,(DP316+EZ316+FX316),"")</f>
        <v>3815.3</v>
      </c>
      <c r="HK316" s="233">
        <f t="shared" ref="HK316:HK347" si="1749">IF((DK316+EI316+FS316)&gt;0,(DQ316+FA316+FY316),"")</f>
        <v>3780.3</v>
      </c>
      <c r="HL316" s="232">
        <f t="shared" ref="HL316:HL347" si="1750">IF((DL316+EJ316+FT316)&gt;0,(DT316+FP316+GB316),"")</f>
        <v>97503.5</v>
      </c>
      <c r="HM316" s="232">
        <f t="shared" ref="HM316:HM347" si="1751">IF((DM316+EK316+FU316)&gt;0,(DU316+FQ316+GC316),"")</f>
        <v>95827.599999999991</v>
      </c>
    </row>
    <row r="317" spans="1:221" ht="15">
      <c r="A317" s="397" t="s">
        <v>110</v>
      </c>
      <c r="B317" s="395" t="s">
        <v>730</v>
      </c>
      <c r="C317" s="396"/>
      <c r="D317" s="397">
        <v>226091</v>
      </c>
      <c r="E317" s="398">
        <v>3</v>
      </c>
      <c r="F317" s="332">
        <v>1239</v>
      </c>
      <c r="G317" s="409">
        <v>1298</v>
      </c>
      <c r="H317" s="254">
        <v>15</v>
      </c>
      <c r="I317" s="409">
        <v>6</v>
      </c>
      <c r="J317" s="232">
        <f t="shared" si="1603"/>
        <v>1224</v>
      </c>
      <c r="K317" s="233">
        <f t="shared" si="1604"/>
        <v>1292</v>
      </c>
      <c r="L317" s="333"/>
      <c r="M317" s="253"/>
      <c r="N317" s="232">
        <f t="shared" si="1454"/>
        <v>1224</v>
      </c>
      <c r="O317" s="233">
        <f t="shared" si="1605"/>
        <v>1292</v>
      </c>
      <c r="P317" s="232">
        <f t="shared" si="1606"/>
        <v>1224</v>
      </c>
      <c r="Q317" s="233">
        <f t="shared" si="1607"/>
        <v>1292</v>
      </c>
      <c r="R317" s="254">
        <v>133</v>
      </c>
      <c r="S317" s="409">
        <v>140</v>
      </c>
      <c r="T317" s="232">
        <f t="shared" si="1608"/>
        <v>133</v>
      </c>
      <c r="U317" s="233">
        <f t="shared" si="1609"/>
        <v>140</v>
      </c>
      <c r="V317" s="257">
        <v>12</v>
      </c>
      <c r="W317" s="409">
        <v>16</v>
      </c>
      <c r="X317" s="232">
        <f t="shared" si="1610"/>
        <v>12</v>
      </c>
      <c r="Y317" s="233">
        <f t="shared" si="1611"/>
        <v>16</v>
      </c>
      <c r="Z317" s="257"/>
      <c r="AA317" s="256"/>
      <c r="AB317" s="232">
        <f t="shared" si="1612"/>
        <v>0</v>
      </c>
      <c r="AC317" s="233">
        <f t="shared" si="1613"/>
        <v>0</v>
      </c>
      <c r="AD317" s="225">
        <f t="shared" si="1614"/>
        <v>145</v>
      </c>
      <c r="AE317" s="233">
        <f t="shared" si="1615"/>
        <v>156</v>
      </c>
      <c r="AF317" s="225">
        <f t="shared" si="1616"/>
        <v>145</v>
      </c>
      <c r="AG317" s="233">
        <f t="shared" si="1617"/>
        <v>156</v>
      </c>
      <c r="AH317" s="336">
        <v>4.7</v>
      </c>
      <c r="AI317" s="409">
        <v>4.8</v>
      </c>
      <c r="AJ317" s="232">
        <f t="shared" si="1618"/>
        <v>625.1</v>
      </c>
      <c r="AK317" s="233">
        <f t="shared" si="1619"/>
        <v>672</v>
      </c>
      <c r="AL317" s="336">
        <v>4.8</v>
      </c>
      <c r="AM317" s="409">
        <v>4.7</v>
      </c>
      <c r="AN317" s="232">
        <f t="shared" si="1620"/>
        <v>57.599999999999994</v>
      </c>
      <c r="AO317" s="233">
        <f t="shared" si="1621"/>
        <v>75.2</v>
      </c>
      <c r="AP317" s="336"/>
      <c r="AQ317" s="410"/>
      <c r="AR317" s="232">
        <f t="shared" si="1622"/>
        <v>0</v>
      </c>
      <c r="AS317" s="233">
        <f t="shared" si="1623"/>
        <v>0</v>
      </c>
      <c r="AT317" s="545">
        <f t="shared" si="1624"/>
        <v>4.708275862068966</v>
      </c>
      <c r="AU317" s="546">
        <f t="shared" si="1625"/>
        <v>4.7897435897435896</v>
      </c>
      <c r="AV317" s="232">
        <f t="shared" si="1626"/>
        <v>682.7</v>
      </c>
      <c r="AW317" s="233">
        <f t="shared" si="1627"/>
        <v>747.19999999999993</v>
      </c>
      <c r="AX317" s="257">
        <v>132.1</v>
      </c>
      <c r="AY317" s="409">
        <v>135.1</v>
      </c>
      <c r="AZ317" s="232">
        <f t="shared" si="1628"/>
        <v>17569.3</v>
      </c>
      <c r="BA317" s="233">
        <f t="shared" si="1629"/>
        <v>18914</v>
      </c>
      <c r="BB317" s="257">
        <v>132.80000000000001</v>
      </c>
      <c r="BC317" s="409">
        <v>126.8</v>
      </c>
      <c r="BD317" s="232">
        <f t="shared" si="1630"/>
        <v>1593.6000000000001</v>
      </c>
      <c r="BE317" s="233">
        <f t="shared" si="1631"/>
        <v>2028.8</v>
      </c>
      <c r="BF317" s="254"/>
      <c r="BG317" s="253"/>
      <c r="BH317" s="232">
        <f t="shared" si="1632"/>
        <v>0</v>
      </c>
      <c r="BI317" s="233">
        <f t="shared" si="1633"/>
        <v>0</v>
      </c>
      <c r="BJ317" s="232">
        <f t="shared" si="1634"/>
        <v>132.15793103448274</v>
      </c>
      <c r="BK317" s="233">
        <f t="shared" si="1635"/>
        <v>134.24871794871794</v>
      </c>
      <c r="BL317" s="232">
        <f t="shared" si="1636"/>
        <v>19162.899999999998</v>
      </c>
      <c r="BM317" s="233">
        <f t="shared" si="1637"/>
        <v>20942.8</v>
      </c>
      <c r="BN317" s="257">
        <v>405</v>
      </c>
      <c r="BO317" s="409">
        <v>424</v>
      </c>
      <c r="BP317" s="232">
        <f t="shared" si="1638"/>
        <v>405</v>
      </c>
      <c r="BQ317" s="233">
        <f t="shared" si="1639"/>
        <v>424</v>
      </c>
      <c r="BR317" s="257">
        <v>52</v>
      </c>
      <c r="BS317" s="409">
        <v>40</v>
      </c>
      <c r="BT317" s="232">
        <f t="shared" si="1640"/>
        <v>52</v>
      </c>
      <c r="BU317" s="233">
        <f t="shared" si="1641"/>
        <v>40</v>
      </c>
      <c r="BV317" s="257"/>
      <c r="BW317" s="256"/>
      <c r="BX317" s="232">
        <f t="shared" si="1642"/>
        <v>0</v>
      </c>
      <c r="BY317" s="233">
        <f t="shared" si="1643"/>
        <v>0</v>
      </c>
      <c r="BZ317" s="225">
        <f t="shared" si="1644"/>
        <v>457</v>
      </c>
      <c r="CA317" s="233">
        <f t="shared" si="1645"/>
        <v>464</v>
      </c>
      <c r="CB317" s="225">
        <f t="shared" si="1646"/>
        <v>457</v>
      </c>
      <c r="CC317" s="233">
        <f t="shared" si="1647"/>
        <v>464</v>
      </c>
      <c r="CD317" s="336">
        <v>5.6</v>
      </c>
      <c r="CE317" s="409">
        <v>5.5</v>
      </c>
      <c r="CF317" s="232">
        <f t="shared" si="1648"/>
        <v>2268</v>
      </c>
      <c r="CG317" s="233">
        <f t="shared" si="1649"/>
        <v>2332</v>
      </c>
      <c r="CH317" s="336">
        <v>6.5</v>
      </c>
      <c r="CI317" s="409">
        <v>6.3</v>
      </c>
      <c r="CJ317" s="232">
        <f t="shared" si="1650"/>
        <v>338</v>
      </c>
      <c r="CK317" s="233">
        <f t="shared" si="1651"/>
        <v>252</v>
      </c>
      <c r="CL317" s="336"/>
      <c r="CM317" s="410"/>
      <c r="CN317" s="232">
        <f t="shared" si="1652"/>
        <v>0</v>
      </c>
      <c r="CO317" s="233">
        <f t="shared" si="1653"/>
        <v>0</v>
      </c>
      <c r="CP317" s="232">
        <f t="shared" si="1654"/>
        <v>5.7024070021881839</v>
      </c>
      <c r="CQ317" s="546">
        <f t="shared" si="1655"/>
        <v>5.568965517241379</v>
      </c>
      <c r="CR317" s="232">
        <f t="shared" si="1656"/>
        <v>2606</v>
      </c>
      <c r="CS317" s="233">
        <f t="shared" si="1657"/>
        <v>2584</v>
      </c>
      <c r="CT317" s="257">
        <v>148.19999999999999</v>
      </c>
      <c r="CU317" s="409">
        <v>147.19999999999999</v>
      </c>
      <c r="CV317" s="232">
        <f t="shared" si="1658"/>
        <v>60020.999999999993</v>
      </c>
      <c r="CW317" s="233">
        <f t="shared" si="1659"/>
        <v>62412.799999999996</v>
      </c>
      <c r="CX317" s="257">
        <v>143</v>
      </c>
      <c r="CY317" s="409">
        <v>142.19999999999999</v>
      </c>
      <c r="CZ317" s="232">
        <f t="shared" si="1660"/>
        <v>7436</v>
      </c>
      <c r="DA317" s="233">
        <f t="shared" si="1661"/>
        <v>5688</v>
      </c>
      <c r="DB317" s="254"/>
      <c r="DC317" s="253"/>
      <c r="DD317" s="232">
        <f t="shared" si="1662"/>
        <v>0</v>
      </c>
      <c r="DE317" s="233">
        <f t="shared" si="1663"/>
        <v>0</v>
      </c>
      <c r="DF317" s="232">
        <f t="shared" si="1664"/>
        <v>147.60831509846827</v>
      </c>
      <c r="DG317" s="233">
        <f t="shared" si="1665"/>
        <v>146.76896551724136</v>
      </c>
      <c r="DH317" s="232">
        <f t="shared" si="1666"/>
        <v>67457</v>
      </c>
      <c r="DI317" s="233">
        <f t="shared" si="1667"/>
        <v>68100.799999999988</v>
      </c>
      <c r="DJ317" s="232">
        <f t="shared" si="1668"/>
        <v>602</v>
      </c>
      <c r="DK317" s="233">
        <f t="shared" si="1669"/>
        <v>620</v>
      </c>
      <c r="DL317" s="232">
        <f t="shared" si="1670"/>
        <v>602</v>
      </c>
      <c r="DM317" s="233">
        <f t="shared" si="1671"/>
        <v>620</v>
      </c>
      <c r="DN317" s="545">
        <f t="shared" si="1672"/>
        <v>5.462956810631229</v>
      </c>
      <c r="DO317" s="546">
        <f t="shared" si="1673"/>
        <v>5.3729032258064517</v>
      </c>
      <c r="DP317" s="232">
        <f t="shared" si="1674"/>
        <v>3288.7</v>
      </c>
      <c r="DQ317" s="233">
        <f t="shared" si="1675"/>
        <v>3331.2000000000003</v>
      </c>
      <c r="DR317" s="232">
        <f t="shared" si="1676"/>
        <v>143.88687707641196</v>
      </c>
      <c r="DS317" s="233">
        <f t="shared" si="1677"/>
        <v>143.61870967741933</v>
      </c>
      <c r="DT317" s="232">
        <f t="shared" si="1678"/>
        <v>86619.900000000009</v>
      </c>
      <c r="DU317" s="233">
        <f t="shared" si="1679"/>
        <v>89043.599999999991</v>
      </c>
      <c r="DV317" s="257">
        <v>307</v>
      </c>
      <c r="DW317" s="409">
        <v>338</v>
      </c>
      <c r="DX317" s="232">
        <f t="shared" si="1680"/>
        <v>307</v>
      </c>
      <c r="DY317" s="233">
        <f t="shared" si="1681"/>
        <v>338</v>
      </c>
      <c r="DZ317" s="257">
        <v>137</v>
      </c>
      <c r="EA317" s="409">
        <v>159</v>
      </c>
      <c r="EB317" s="232">
        <f t="shared" si="1682"/>
        <v>137</v>
      </c>
      <c r="EC317" s="233">
        <f t="shared" si="1683"/>
        <v>159</v>
      </c>
      <c r="ED317" s="257"/>
      <c r="EE317" s="256"/>
      <c r="EF317" s="232">
        <f t="shared" si="1684"/>
        <v>0</v>
      </c>
      <c r="EG317" s="233">
        <f t="shared" si="1685"/>
        <v>0</v>
      </c>
      <c r="EH317" s="225">
        <f t="shared" si="1686"/>
        <v>444</v>
      </c>
      <c r="EI317" s="233">
        <f t="shared" si="1687"/>
        <v>497</v>
      </c>
      <c r="EJ317" s="225">
        <f t="shared" si="1688"/>
        <v>444</v>
      </c>
      <c r="EK317" s="233">
        <f t="shared" si="1689"/>
        <v>497</v>
      </c>
      <c r="EL317" s="336">
        <v>3.9</v>
      </c>
      <c r="EM317" s="409">
        <v>4</v>
      </c>
      <c r="EN317" s="232">
        <f t="shared" si="1690"/>
        <v>1197.3</v>
      </c>
      <c r="EO317" s="233">
        <f t="shared" si="1691"/>
        <v>1352</v>
      </c>
      <c r="EP317" s="336">
        <v>4.0999999999999996</v>
      </c>
      <c r="EQ317" s="409">
        <v>4.0999999999999996</v>
      </c>
      <c r="ER317" s="232">
        <f t="shared" si="1692"/>
        <v>561.69999999999993</v>
      </c>
      <c r="ES317" s="233">
        <f t="shared" si="1693"/>
        <v>651.9</v>
      </c>
      <c r="ET317" s="336"/>
      <c r="EU317" s="410"/>
      <c r="EV317" s="232">
        <f t="shared" si="1694"/>
        <v>0</v>
      </c>
      <c r="EW317" s="233">
        <f t="shared" si="1695"/>
        <v>0</v>
      </c>
      <c r="EX317" s="545">
        <f t="shared" si="1696"/>
        <v>3.9617117117117115</v>
      </c>
      <c r="EY317" s="546">
        <f t="shared" si="1697"/>
        <v>4.0319919517102614</v>
      </c>
      <c r="EZ317" s="232">
        <f t="shared" si="1698"/>
        <v>1759</v>
      </c>
      <c r="FA317" s="233">
        <f t="shared" si="1699"/>
        <v>2003.8999999999999</v>
      </c>
      <c r="FB317" s="257">
        <v>101.8</v>
      </c>
      <c r="FC317" s="409">
        <v>99.8</v>
      </c>
      <c r="FD317" s="232">
        <f t="shared" si="1700"/>
        <v>31252.6</v>
      </c>
      <c r="FE317" s="233">
        <f t="shared" si="1701"/>
        <v>33732.400000000001</v>
      </c>
      <c r="FF317" s="257">
        <v>86.4</v>
      </c>
      <c r="FG317" s="409">
        <v>81.900000000000006</v>
      </c>
      <c r="FH317" s="232">
        <f t="shared" si="1702"/>
        <v>11836.800000000001</v>
      </c>
      <c r="FI317" s="233">
        <f t="shared" si="1703"/>
        <v>13022.1</v>
      </c>
      <c r="FJ317" s="254"/>
      <c r="FK317" s="253"/>
      <c r="FL317" s="232">
        <f t="shared" si="1704"/>
        <v>0</v>
      </c>
      <c r="FM317" s="233">
        <f t="shared" si="1705"/>
        <v>0</v>
      </c>
      <c r="FN317" s="232">
        <f t="shared" si="1706"/>
        <v>97.048198198198207</v>
      </c>
      <c r="FO317" s="233">
        <f t="shared" si="1707"/>
        <v>94.073440643863179</v>
      </c>
      <c r="FP317" s="232">
        <f t="shared" si="1708"/>
        <v>43089.4</v>
      </c>
      <c r="FQ317" s="233">
        <f t="shared" si="1709"/>
        <v>46754.5</v>
      </c>
      <c r="FR317" s="254">
        <v>178</v>
      </c>
      <c r="FS317" s="253">
        <v>175</v>
      </c>
      <c r="FT317" s="232">
        <f t="shared" si="1710"/>
        <v>178</v>
      </c>
      <c r="FU317" s="233">
        <f t="shared" si="1711"/>
        <v>175</v>
      </c>
      <c r="FV317" s="254">
        <v>5.8</v>
      </c>
      <c r="FW317" s="253">
        <v>5.8</v>
      </c>
      <c r="FX317" s="232">
        <f t="shared" si="1712"/>
        <v>1032.3999999999999</v>
      </c>
      <c r="FY317" s="233">
        <f t="shared" si="1713"/>
        <v>1015</v>
      </c>
      <c r="FZ317" s="254">
        <v>85.3</v>
      </c>
      <c r="GA317" s="253">
        <v>86.2</v>
      </c>
      <c r="GB317" s="232">
        <f t="shared" si="1714"/>
        <v>15183.4</v>
      </c>
      <c r="GC317" s="233">
        <f t="shared" si="1715"/>
        <v>15085</v>
      </c>
      <c r="GD317" s="249">
        <f t="shared" si="1716"/>
        <v>845</v>
      </c>
      <c r="GE317" s="233">
        <f t="shared" si="1717"/>
        <v>902</v>
      </c>
      <c r="GF317" s="232">
        <f t="shared" si="1718"/>
        <v>845</v>
      </c>
      <c r="GG317" s="233">
        <f t="shared" si="1719"/>
        <v>902</v>
      </c>
      <c r="GH317" s="232">
        <f t="shared" si="1720"/>
        <v>4090.3999999999996</v>
      </c>
      <c r="GI317" s="233">
        <f t="shared" si="1721"/>
        <v>4356</v>
      </c>
      <c r="GJ317" s="232">
        <f t="shared" si="1722"/>
        <v>108842.9</v>
      </c>
      <c r="GK317" s="233">
        <f t="shared" si="1723"/>
        <v>115059.19999999998</v>
      </c>
      <c r="GL317" s="249">
        <f t="shared" si="1724"/>
        <v>201</v>
      </c>
      <c r="GM317" s="233">
        <f t="shared" si="1725"/>
        <v>215</v>
      </c>
      <c r="GN317" s="232">
        <f t="shared" si="1726"/>
        <v>201</v>
      </c>
      <c r="GO317" s="233">
        <f t="shared" si="1727"/>
        <v>215</v>
      </c>
      <c r="GP317" s="232">
        <f t="shared" si="1728"/>
        <v>957.3</v>
      </c>
      <c r="GQ317" s="233">
        <f t="shared" si="1729"/>
        <v>979.09999999999991</v>
      </c>
      <c r="GR317" s="232">
        <f t="shared" si="1730"/>
        <v>20866.400000000001</v>
      </c>
      <c r="GS317" s="233">
        <f t="shared" si="1731"/>
        <v>20738.900000000001</v>
      </c>
      <c r="GT317" s="249">
        <f t="shared" si="1732"/>
        <v>1046</v>
      </c>
      <c r="GU317" s="233">
        <f t="shared" si="1733"/>
        <v>1117</v>
      </c>
      <c r="GV317" s="232">
        <f t="shared" si="1734"/>
        <v>1046</v>
      </c>
      <c r="GW317" s="233">
        <f t="shared" si="1735"/>
        <v>1117</v>
      </c>
      <c r="GX317" s="232">
        <f t="shared" si="1736"/>
        <v>5047.7</v>
      </c>
      <c r="GY317" s="233">
        <f t="shared" si="1737"/>
        <v>5335.1</v>
      </c>
      <c r="GZ317" s="232">
        <f t="shared" si="1738"/>
        <v>129709.29999999999</v>
      </c>
      <c r="HA317" s="233">
        <f t="shared" si="1739"/>
        <v>135798.09999999998</v>
      </c>
      <c r="HB317" s="249">
        <f t="shared" si="1740"/>
        <v>0</v>
      </c>
      <c r="HC317" s="233">
        <f t="shared" si="1741"/>
        <v>0</v>
      </c>
      <c r="HD317" s="232">
        <f t="shared" si="1742"/>
        <v>0</v>
      </c>
      <c r="HE317" s="233">
        <f t="shared" si="1743"/>
        <v>0</v>
      </c>
      <c r="HF317" s="232" t="str">
        <f t="shared" si="1744"/>
        <v/>
      </c>
      <c r="HG317" s="233" t="str">
        <f t="shared" si="1745"/>
        <v/>
      </c>
      <c r="HH317" s="232" t="str">
        <f t="shared" si="1746"/>
        <v/>
      </c>
      <c r="HI317" s="233" t="str">
        <f t="shared" si="1747"/>
        <v/>
      </c>
      <c r="HJ317" s="249">
        <f t="shared" si="1748"/>
        <v>6080.0999999999995</v>
      </c>
      <c r="HK317" s="233">
        <f t="shared" si="1749"/>
        <v>6350.1</v>
      </c>
      <c r="HL317" s="232">
        <f t="shared" si="1750"/>
        <v>144892.70000000001</v>
      </c>
      <c r="HM317" s="232">
        <f t="shared" si="1751"/>
        <v>150883.09999999998</v>
      </c>
    </row>
    <row r="318" spans="1:221" ht="15">
      <c r="A318" s="397" t="s">
        <v>110</v>
      </c>
      <c r="B318" s="395" t="s">
        <v>731</v>
      </c>
      <c r="C318" s="396"/>
      <c r="D318" s="397">
        <v>226833</v>
      </c>
      <c r="E318" s="398">
        <v>3</v>
      </c>
      <c r="F318" s="332">
        <v>1002</v>
      </c>
      <c r="G318" s="409">
        <v>1027</v>
      </c>
      <c r="H318" s="254">
        <v>1</v>
      </c>
      <c r="I318" s="409">
        <v>2</v>
      </c>
      <c r="J318" s="232">
        <f t="shared" si="1603"/>
        <v>1001</v>
      </c>
      <c r="K318" s="233">
        <f t="shared" si="1604"/>
        <v>1025</v>
      </c>
      <c r="L318" s="333"/>
      <c r="M318" s="253"/>
      <c r="N318" s="232">
        <f t="shared" si="1454"/>
        <v>1001</v>
      </c>
      <c r="O318" s="233">
        <f t="shared" si="1605"/>
        <v>1025</v>
      </c>
      <c r="P318" s="232">
        <f t="shared" si="1606"/>
        <v>1001</v>
      </c>
      <c r="Q318" s="233">
        <f t="shared" si="1607"/>
        <v>1025</v>
      </c>
      <c r="R318" s="254">
        <v>40</v>
      </c>
      <c r="S318" s="409">
        <v>42</v>
      </c>
      <c r="T318" s="232">
        <f t="shared" si="1608"/>
        <v>40</v>
      </c>
      <c r="U318" s="233">
        <f t="shared" si="1609"/>
        <v>42</v>
      </c>
      <c r="V318" s="257">
        <v>4</v>
      </c>
      <c r="W318" s="409">
        <v>2</v>
      </c>
      <c r="X318" s="232">
        <f t="shared" si="1610"/>
        <v>4</v>
      </c>
      <c r="Y318" s="233">
        <f t="shared" si="1611"/>
        <v>2</v>
      </c>
      <c r="Z318" s="257"/>
      <c r="AA318" s="256"/>
      <c r="AB318" s="232">
        <f t="shared" si="1612"/>
        <v>0</v>
      </c>
      <c r="AC318" s="233">
        <f t="shared" si="1613"/>
        <v>0</v>
      </c>
      <c r="AD318" s="225">
        <f t="shared" si="1614"/>
        <v>44</v>
      </c>
      <c r="AE318" s="233">
        <f t="shared" si="1615"/>
        <v>44</v>
      </c>
      <c r="AF318" s="225">
        <f t="shared" si="1616"/>
        <v>44</v>
      </c>
      <c r="AG318" s="233">
        <f t="shared" si="1617"/>
        <v>44</v>
      </c>
      <c r="AH318" s="336">
        <v>4.7</v>
      </c>
      <c r="AI318" s="409">
        <v>4.8</v>
      </c>
      <c r="AJ318" s="232">
        <f t="shared" si="1618"/>
        <v>188</v>
      </c>
      <c r="AK318" s="233">
        <f t="shared" si="1619"/>
        <v>201.6</v>
      </c>
      <c r="AL318" s="336">
        <v>5.6</v>
      </c>
      <c r="AM318" s="409">
        <v>4.5</v>
      </c>
      <c r="AN318" s="232">
        <f t="shared" si="1620"/>
        <v>22.4</v>
      </c>
      <c r="AO318" s="233">
        <f t="shared" si="1621"/>
        <v>9</v>
      </c>
      <c r="AP318" s="336"/>
      <c r="AQ318" s="410"/>
      <c r="AR318" s="232">
        <f t="shared" si="1622"/>
        <v>0</v>
      </c>
      <c r="AS318" s="233">
        <f t="shared" si="1623"/>
        <v>0</v>
      </c>
      <c r="AT318" s="545">
        <f t="shared" si="1624"/>
        <v>4.7818181818181822</v>
      </c>
      <c r="AU318" s="546">
        <f t="shared" si="1625"/>
        <v>4.7863636363636362</v>
      </c>
      <c r="AV318" s="232">
        <f t="shared" si="1626"/>
        <v>210.4</v>
      </c>
      <c r="AW318" s="233">
        <f t="shared" si="1627"/>
        <v>210.6</v>
      </c>
      <c r="AX318" s="257">
        <v>127.2</v>
      </c>
      <c r="AY318" s="409">
        <v>125.9</v>
      </c>
      <c r="AZ318" s="232">
        <f t="shared" si="1628"/>
        <v>5088</v>
      </c>
      <c r="BA318" s="233">
        <f t="shared" si="1629"/>
        <v>5287.8</v>
      </c>
      <c r="BB318" s="257">
        <v>145.80000000000001</v>
      </c>
      <c r="BC318" s="409">
        <v>119.5</v>
      </c>
      <c r="BD318" s="232">
        <f t="shared" si="1630"/>
        <v>583.20000000000005</v>
      </c>
      <c r="BE318" s="233">
        <f t="shared" si="1631"/>
        <v>239</v>
      </c>
      <c r="BF318" s="254"/>
      <c r="BG318" s="253"/>
      <c r="BH318" s="232">
        <f t="shared" si="1632"/>
        <v>0</v>
      </c>
      <c r="BI318" s="233">
        <f t="shared" si="1633"/>
        <v>0</v>
      </c>
      <c r="BJ318" s="232">
        <f t="shared" si="1634"/>
        <v>128.89090909090908</v>
      </c>
      <c r="BK318" s="233">
        <f t="shared" si="1635"/>
        <v>125.60909090909091</v>
      </c>
      <c r="BL318" s="232">
        <f t="shared" si="1636"/>
        <v>5671.1999999999989</v>
      </c>
      <c r="BM318" s="233">
        <f t="shared" si="1637"/>
        <v>5526.8</v>
      </c>
      <c r="BN318" s="257">
        <v>278</v>
      </c>
      <c r="BO318" s="409">
        <v>219</v>
      </c>
      <c r="BP318" s="232">
        <f t="shared" si="1638"/>
        <v>278</v>
      </c>
      <c r="BQ318" s="233">
        <f t="shared" si="1639"/>
        <v>219</v>
      </c>
      <c r="BR318" s="257">
        <v>14</v>
      </c>
      <c r="BS318" s="409">
        <v>12</v>
      </c>
      <c r="BT318" s="232">
        <f t="shared" si="1640"/>
        <v>14</v>
      </c>
      <c r="BU318" s="233">
        <f t="shared" si="1641"/>
        <v>12</v>
      </c>
      <c r="BV318" s="257"/>
      <c r="BW318" s="256"/>
      <c r="BX318" s="232">
        <f t="shared" si="1642"/>
        <v>0</v>
      </c>
      <c r="BY318" s="233">
        <f t="shared" si="1643"/>
        <v>0</v>
      </c>
      <c r="BZ318" s="225">
        <f t="shared" si="1644"/>
        <v>292</v>
      </c>
      <c r="CA318" s="233">
        <f t="shared" si="1645"/>
        <v>231</v>
      </c>
      <c r="CB318" s="225">
        <f t="shared" si="1646"/>
        <v>292</v>
      </c>
      <c r="CC318" s="233">
        <f t="shared" si="1647"/>
        <v>231</v>
      </c>
      <c r="CD318" s="336">
        <v>5.6</v>
      </c>
      <c r="CE318" s="409">
        <v>5.5</v>
      </c>
      <c r="CF318" s="232">
        <f t="shared" si="1648"/>
        <v>1556.8</v>
      </c>
      <c r="CG318" s="233">
        <f t="shared" si="1649"/>
        <v>1204.5</v>
      </c>
      <c r="CH318" s="336">
        <v>4.7</v>
      </c>
      <c r="CI318" s="409">
        <v>7.1</v>
      </c>
      <c r="CJ318" s="232">
        <f t="shared" si="1650"/>
        <v>65.8</v>
      </c>
      <c r="CK318" s="233">
        <f t="shared" si="1651"/>
        <v>85.199999999999989</v>
      </c>
      <c r="CL318" s="336"/>
      <c r="CM318" s="410"/>
      <c r="CN318" s="232">
        <f t="shared" si="1652"/>
        <v>0</v>
      </c>
      <c r="CO318" s="233">
        <f t="shared" si="1653"/>
        <v>0</v>
      </c>
      <c r="CP318" s="232">
        <f t="shared" si="1654"/>
        <v>5.5568493150684928</v>
      </c>
      <c r="CQ318" s="546">
        <f t="shared" si="1655"/>
        <v>5.5831168831168831</v>
      </c>
      <c r="CR318" s="232">
        <f t="shared" si="1656"/>
        <v>1622.6</v>
      </c>
      <c r="CS318" s="233">
        <f t="shared" si="1657"/>
        <v>1289.7</v>
      </c>
      <c r="CT318" s="257">
        <v>147.19999999999999</v>
      </c>
      <c r="CU318" s="409">
        <v>142.1</v>
      </c>
      <c r="CV318" s="232">
        <f t="shared" si="1658"/>
        <v>40921.599999999999</v>
      </c>
      <c r="CW318" s="233">
        <f t="shared" si="1659"/>
        <v>31119.899999999998</v>
      </c>
      <c r="CX318" s="257">
        <v>141.30000000000001</v>
      </c>
      <c r="CY318" s="409">
        <v>139.69999999999999</v>
      </c>
      <c r="CZ318" s="232">
        <f t="shared" si="1660"/>
        <v>1978.2000000000003</v>
      </c>
      <c r="DA318" s="233">
        <f t="shared" si="1661"/>
        <v>1676.3999999999999</v>
      </c>
      <c r="DB318" s="254"/>
      <c r="DC318" s="253"/>
      <c r="DD318" s="232">
        <f t="shared" si="1662"/>
        <v>0</v>
      </c>
      <c r="DE318" s="233">
        <f t="shared" si="1663"/>
        <v>0</v>
      </c>
      <c r="DF318" s="232">
        <f t="shared" si="1664"/>
        <v>146.91712328767122</v>
      </c>
      <c r="DG318" s="233">
        <f t="shared" si="1665"/>
        <v>141.97532467532466</v>
      </c>
      <c r="DH318" s="232">
        <f t="shared" si="1666"/>
        <v>42899.799999999996</v>
      </c>
      <c r="DI318" s="233">
        <f t="shared" si="1667"/>
        <v>32796.299999999996</v>
      </c>
      <c r="DJ318" s="232">
        <f t="shared" si="1668"/>
        <v>336</v>
      </c>
      <c r="DK318" s="233">
        <f t="shared" si="1669"/>
        <v>275</v>
      </c>
      <c r="DL318" s="232">
        <f t="shared" si="1670"/>
        <v>336</v>
      </c>
      <c r="DM318" s="233">
        <f t="shared" si="1671"/>
        <v>275</v>
      </c>
      <c r="DN318" s="545">
        <f t="shared" si="1672"/>
        <v>5.4553571428571432</v>
      </c>
      <c r="DO318" s="546">
        <f t="shared" si="1673"/>
        <v>5.4556363636363638</v>
      </c>
      <c r="DP318" s="232">
        <f t="shared" si="1674"/>
        <v>1833.0000000000002</v>
      </c>
      <c r="DQ318" s="233">
        <f t="shared" si="1675"/>
        <v>1500.3</v>
      </c>
      <c r="DR318" s="232">
        <f t="shared" si="1676"/>
        <v>144.55654761904759</v>
      </c>
      <c r="DS318" s="233">
        <f t="shared" si="1677"/>
        <v>139.35672727272726</v>
      </c>
      <c r="DT318" s="232">
        <f t="shared" si="1678"/>
        <v>48570.999999999993</v>
      </c>
      <c r="DU318" s="233">
        <f t="shared" si="1679"/>
        <v>38323.1</v>
      </c>
      <c r="DV318" s="257">
        <v>287</v>
      </c>
      <c r="DW318" s="409">
        <v>405</v>
      </c>
      <c r="DX318" s="232">
        <f t="shared" si="1680"/>
        <v>287</v>
      </c>
      <c r="DY318" s="233">
        <f t="shared" si="1681"/>
        <v>405</v>
      </c>
      <c r="DZ318" s="257">
        <v>223</v>
      </c>
      <c r="EA318" s="409">
        <v>196</v>
      </c>
      <c r="EB318" s="232">
        <f t="shared" si="1682"/>
        <v>223</v>
      </c>
      <c r="EC318" s="233">
        <f t="shared" si="1683"/>
        <v>196</v>
      </c>
      <c r="ED318" s="257"/>
      <c r="EE318" s="256"/>
      <c r="EF318" s="232">
        <f t="shared" si="1684"/>
        <v>0</v>
      </c>
      <c r="EG318" s="233">
        <f t="shared" si="1685"/>
        <v>0</v>
      </c>
      <c r="EH318" s="225">
        <f t="shared" si="1686"/>
        <v>510</v>
      </c>
      <c r="EI318" s="233">
        <f t="shared" si="1687"/>
        <v>601</v>
      </c>
      <c r="EJ318" s="225">
        <f t="shared" si="1688"/>
        <v>510</v>
      </c>
      <c r="EK318" s="233">
        <f t="shared" si="1689"/>
        <v>601</v>
      </c>
      <c r="EL318" s="336">
        <v>3.9</v>
      </c>
      <c r="EM318" s="409">
        <v>3.7</v>
      </c>
      <c r="EN318" s="232">
        <f t="shared" si="1690"/>
        <v>1119.3</v>
      </c>
      <c r="EO318" s="233">
        <f t="shared" si="1691"/>
        <v>1498.5</v>
      </c>
      <c r="EP318" s="336">
        <v>3.5</v>
      </c>
      <c r="EQ318" s="409">
        <v>3.6</v>
      </c>
      <c r="ER318" s="232">
        <f t="shared" si="1692"/>
        <v>780.5</v>
      </c>
      <c r="ES318" s="233">
        <f t="shared" si="1693"/>
        <v>705.6</v>
      </c>
      <c r="ET318" s="336"/>
      <c r="EU318" s="410"/>
      <c r="EV318" s="232">
        <f t="shared" si="1694"/>
        <v>0</v>
      </c>
      <c r="EW318" s="233">
        <f t="shared" si="1695"/>
        <v>0</v>
      </c>
      <c r="EX318" s="545">
        <f t="shared" si="1696"/>
        <v>3.7250980392156863</v>
      </c>
      <c r="EY318" s="546">
        <f t="shared" si="1697"/>
        <v>3.66738768718802</v>
      </c>
      <c r="EZ318" s="232">
        <f t="shared" si="1698"/>
        <v>1899.8</v>
      </c>
      <c r="FA318" s="233">
        <f t="shared" si="1699"/>
        <v>2204.1</v>
      </c>
      <c r="FB318" s="257">
        <v>101.2</v>
      </c>
      <c r="FC318" s="409">
        <v>98.2</v>
      </c>
      <c r="FD318" s="232">
        <f t="shared" si="1700"/>
        <v>29044.400000000001</v>
      </c>
      <c r="FE318" s="233">
        <f t="shared" si="1701"/>
        <v>39771</v>
      </c>
      <c r="FF318" s="257">
        <v>67.3</v>
      </c>
      <c r="FG318" s="409">
        <v>62.1</v>
      </c>
      <c r="FH318" s="232">
        <f t="shared" si="1702"/>
        <v>15007.9</v>
      </c>
      <c r="FI318" s="233">
        <f t="shared" si="1703"/>
        <v>12171.6</v>
      </c>
      <c r="FJ318" s="254"/>
      <c r="FK318" s="253"/>
      <c r="FL318" s="232">
        <f t="shared" si="1704"/>
        <v>0</v>
      </c>
      <c r="FM318" s="233">
        <f t="shared" si="1705"/>
        <v>0</v>
      </c>
      <c r="FN318" s="232">
        <f t="shared" si="1706"/>
        <v>86.377058823529424</v>
      </c>
      <c r="FO318" s="233">
        <f t="shared" si="1707"/>
        <v>86.42695507487521</v>
      </c>
      <c r="FP318" s="232">
        <f t="shared" si="1708"/>
        <v>44052.3</v>
      </c>
      <c r="FQ318" s="233">
        <f t="shared" si="1709"/>
        <v>51942.6</v>
      </c>
      <c r="FR318" s="254">
        <v>155</v>
      </c>
      <c r="FS318" s="253">
        <v>149</v>
      </c>
      <c r="FT318" s="232">
        <f t="shared" si="1710"/>
        <v>155</v>
      </c>
      <c r="FU318" s="233">
        <f t="shared" si="1711"/>
        <v>149</v>
      </c>
      <c r="FV318" s="254">
        <v>3.8</v>
      </c>
      <c r="FW318" s="253">
        <v>4.0999999999999996</v>
      </c>
      <c r="FX318" s="232">
        <f t="shared" si="1712"/>
        <v>589</v>
      </c>
      <c r="FY318" s="233">
        <f t="shared" si="1713"/>
        <v>610.9</v>
      </c>
      <c r="FZ318" s="254">
        <v>68.900000000000006</v>
      </c>
      <c r="GA318" s="253">
        <v>67.900000000000006</v>
      </c>
      <c r="GB318" s="232">
        <f t="shared" si="1714"/>
        <v>10679.5</v>
      </c>
      <c r="GC318" s="233">
        <f t="shared" si="1715"/>
        <v>10117.1</v>
      </c>
      <c r="GD318" s="249">
        <f t="shared" si="1716"/>
        <v>605</v>
      </c>
      <c r="GE318" s="233">
        <f t="shared" si="1717"/>
        <v>666</v>
      </c>
      <c r="GF318" s="232">
        <f t="shared" si="1718"/>
        <v>605</v>
      </c>
      <c r="GG318" s="233">
        <f t="shared" si="1719"/>
        <v>666</v>
      </c>
      <c r="GH318" s="232">
        <f t="shared" si="1720"/>
        <v>2864.1</v>
      </c>
      <c r="GI318" s="233">
        <f t="shared" si="1721"/>
        <v>2904.6</v>
      </c>
      <c r="GJ318" s="232">
        <f t="shared" si="1722"/>
        <v>75054</v>
      </c>
      <c r="GK318" s="233">
        <f t="shared" si="1723"/>
        <v>76178.7</v>
      </c>
      <c r="GL318" s="249">
        <f t="shared" si="1724"/>
        <v>241</v>
      </c>
      <c r="GM318" s="233">
        <f t="shared" si="1725"/>
        <v>210</v>
      </c>
      <c r="GN318" s="232">
        <f t="shared" si="1726"/>
        <v>241</v>
      </c>
      <c r="GO318" s="233">
        <f t="shared" si="1727"/>
        <v>210</v>
      </c>
      <c r="GP318" s="232">
        <f t="shared" si="1728"/>
        <v>868.7</v>
      </c>
      <c r="GQ318" s="233">
        <f t="shared" si="1729"/>
        <v>799.8</v>
      </c>
      <c r="GR318" s="232">
        <f t="shared" si="1730"/>
        <v>17569.3</v>
      </c>
      <c r="GS318" s="233">
        <f t="shared" si="1731"/>
        <v>14087</v>
      </c>
      <c r="GT318" s="249">
        <f t="shared" si="1732"/>
        <v>846</v>
      </c>
      <c r="GU318" s="233">
        <f t="shared" si="1733"/>
        <v>876</v>
      </c>
      <c r="GV318" s="232">
        <f t="shared" si="1734"/>
        <v>846</v>
      </c>
      <c r="GW318" s="233">
        <f t="shared" si="1735"/>
        <v>876</v>
      </c>
      <c r="GX318" s="232">
        <f t="shared" si="1736"/>
        <v>3732.8</v>
      </c>
      <c r="GY318" s="233">
        <f t="shared" si="1737"/>
        <v>3704.3999999999996</v>
      </c>
      <c r="GZ318" s="232">
        <f t="shared" si="1738"/>
        <v>92623.3</v>
      </c>
      <c r="HA318" s="233">
        <f t="shared" si="1739"/>
        <v>90265.7</v>
      </c>
      <c r="HB318" s="249">
        <f t="shared" si="1740"/>
        <v>0</v>
      </c>
      <c r="HC318" s="233">
        <f t="shared" si="1741"/>
        <v>0</v>
      </c>
      <c r="HD318" s="232">
        <f t="shared" si="1742"/>
        <v>0</v>
      </c>
      <c r="HE318" s="233">
        <f t="shared" si="1743"/>
        <v>0</v>
      </c>
      <c r="HF318" s="232" t="str">
        <f t="shared" si="1744"/>
        <v/>
      </c>
      <c r="HG318" s="233" t="str">
        <f t="shared" si="1745"/>
        <v/>
      </c>
      <c r="HH318" s="232" t="str">
        <f t="shared" si="1746"/>
        <v/>
      </c>
      <c r="HI318" s="233" t="str">
        <f t="shared" si="1747"/>
        <v/>
      </c>
      <c r="HJ318" s="249">
        <f t="shared" si="1748"/>
        <v>4321.8</v>
      </c>
      <c r="HK318" s="233">
        <f t="shared" si="1749"/>
        <v>4315.2999999999993</v>
      </c>
      <c r="HL318" s="232">
        <f t="shared" si="1750"/>
        <v>103302.79999999999</v>
      </c>
      <c r="HM318" s="232">
        <f t="shared" si="1751"/>
        <v>100382.8</v>
      </c>
    </row>
    <row r="319" spans="1:221" ht="15">
      <c r="A319" s="397" t="s">
        <v>110</v>
      </c>
      <c r="B319" s="395" t="s">
        <v>732</v>
      </c>
      <c r="C319" s="396"/>
      <c r="D319" s="397">
        <v>227526</v>
      </c>
      <c r="E319" s="398">
        <v>3</v>
      </c>
      <c r="F319" s="332">
        <v>879</v>
      </c>
      <c r="G319" s="409">
        <v>904</v>
      </c>
      <c r="H319" s="254">
        <v>18</v>
      </c>
      <c r="I319" s="409">
        <v>9</v>
      </c>
      <c r="J319" s="232">
        <f t="shared" si="1603"/>
        <v>861</v>
      </c>
      <c r="K319" s="233">
        <f t="shared" si="1604"/>
        <v>895</v>
      </c>
      <c r="L319" s="333"/>
      <c r="M319" s="253"/>
      <c r="N319" s="232">
        <f t="shared" si="1454"/>
        <v>861</v>
      </c>
      <c r="O319" s="233">
        <f t="shared" si="1605"/>
        <v>895</v>
      </c>
      <c r="P319" s="232">
        <f t="shared" si="1606"/>
        <v>861</v>
      </c>
      <c r="Q319" s="233">
        <f t="shared" si="1607"/>
        <v>895</v>
      </c>
      <c r="R319" s="254">
        <v>45</v>
      </c>
      <c r="S319" s="409">
        <v>52</v>
      </c>
      <c r="T319" s="232">
        <f t="shared" si="1608"/>
        <v>45</v>
      </c>
      <c r="U319" s="233">
        <f t="shared" si="1609"/>
        <v>52</v>
      </c>
      <c r="V319" s="257">
        <v>7</v>
      </c>
      <c r="W319" s="409">
        <v>8</v>
      </c>
      <c r="X319" s="232">
        <f t="shared" si="1610"/>
        <v>7</v>
      </c>
      <c r="Y319" s="233">
        <f t="shared" si="1611"/>
        <v>8</v>
      </c>
      <c r="Z319" s="257"/>
      <c r="AA319" s="256"/>
      <c r="AB319" s="232">
        <f t="shared" si="1612"/>
        <v>0</v>
      </c>
      <c r="AC319" s="233">
        <f t="shared" si="1613"/>
        <v>0</v>
      </c>
      <c r="AD319" s="225">
        <f t="shared" si="1614"/>
        <v>52</v>
      </c>
      <c r="AE319" s="233">
        <f t="shared" si="1615"/>
        <v>60</v>
      </c>
      <c r="AF319" s="225">
        <f t="shared" si="1616"/>
        <v>52</v>
      </c>
      <c r="AG319" s="233">
        <f t="shared" si="1617"/>
        <v>60</v>
      </c>
      <c r="AH319" s="336">
        <v>4.9000000000000004</v>
      </c>
      <c r="AI319" s="409">
        <v>4.7</v>
      </c>
      <c r="AJ319" s="232">
        <f t="shared" si="1618"/>
        <v>220.50000000000003</v>
      </c>
      <c r="AK319" s="233">
        <f t="shared" si="1619"/>
        <v>244.4</v>
      </c>
      <c r="AL319" s="336">
        <v>4.5999999999999996</v>
      </c>
      <c r="AM319" s="409">
        <v>4.5999999999999996</v>
      </c>
      <c r="AN319" s="232">
        <f t="shared" si="1620"/>
        <v>32.199999999999996</v>
      </c>
      <c r="AO319" s="233">
        <f t="shared" si="1621"/>
        <v>36.799999999999997</v>
      </c>
      <c r="AP319" s="336"/>
      <c r="AQ319" s="410"/>
      <c r="AR319" s="232">
        <f t="shared" si="1622"/>
        <v>0</v>
      </c>
      <c r="AS319" s="233">
        <f t="shared" si="1623"/>
        <v>0</v>
      </c>
      <c r="AT319" s="545">
        <f t="shared" si="1624"/>
        <v>4.8596153846153847</v>
      </c>
      <c r="AU319" s="546">
        <f t="shared" si="1625"/>
        <v>4.6866666666666665</v>
      </c>
      <c r="AV319" s="232">
        <f t="shared" si="1626"/>
        <v>252.7</v>
      </c>
      <c r="AW319" s="233">
        <f t="shared" si="1627"/>
        <v>281.2</v>
      </c>
      <c r="AX319" s="257">
        <v>140.9</v>
      </c>
      <c r="AY319" s="409">
        <v>137</v>
      </c>
      <c r="AZ319" s="232">
        <f t="shared" si="1628"/>
        <v>6340.5</v>
      </c>
      <c r="BA319" s="233">
        <f t="shared" si="1629"/>
        <v>7124</v>
      </c>
      <c r="BB319" s="257">
        <v>146</v>
      </c>
      <c r="BC319" s="409">
        <v>159.4</v>
      </c>
      <c r="BD319" s="232">
        <f t="shared" si="1630"/>
        <v>1022</v>
      </c>
      <c r="BE319" s="233">
        <f t="shared" si="1631"/>
        <v>1275.2</v>
      </c>
      <c r="BF319" s="254"/>
      <c r="BG319" s="253"/>
      <c r="BH319" s="232">
        <f t="shared" si="1632"/>
        <v>0</v>
      </c>
      <c r="BI319" s="233">
        <f t="shared" si="1633"/>
        <v>0</v>
      </c>
      <c r="BJ319" s="232">
        <f t="shared" si="1634"/>
        <v>141.58653846153845</v>
      </c>
      <c r="BK319" s="233">
        <f t="shared" si="1635"/>
        <v>139.98666666666668</v>
      </c>
      <c r="BL319" s="232">
        <f t="shared" si="1636"/>
        <v>7362.5</v>
      </c>
      <c r="BM319" s="233">
        <f t="shared" si="1637"/>
        <v>8399.2000000000007</v>
      </c>
      <c r="BN319" s="257">
        <v>429</v>
      </c>
      <c r="BO319" s="409">
        <v>412</v>
      </c>
      <c r="BP319" s="232">
        <f t="shared" si="1638"/>
        <v>429</v>
      </c>
      <c r="BQ319" s="233">
        <f t="shared" si="1639"/>
        <v>412</v>
      </c>
      <c r="BR319" s="257">
        <v>31</v>
      </c>
      <c r="BS319" s="409">
        <v>38</v>
      </c>
      <c r="BT319" s="232">
        <f t="shared" si="1640"/>
        <v>31</v>
      </c>
      <c r="BU319" s="233">
        <f t="shared" si="1641"/>
        <v>38</v>
      </c>
      <c r="BV319" s="257"/>
      <c r="BW319" s="256"/>
      <c r="BX319" s="232">
        <f t="shared" si="1642"/>
        <v>0</v>
      </c>
      <c r="BY319" s="233">
        <f t="shared" si="1643"/>
        <v>0</v>
      </c>
      <c r="BZ319" s="225">
        <f t="shared" si="1644"/>
        <v>460</v>
      </c>
      <c r="CA319" s="233">
        <f t="shared" si="1645"/>
        <v>450</v>
      </c>
      <c r="CB319" s="225">
        <f t="shared" si="1646"/>
        <v>460</v>
      </c>
      <c r="CC319" s="233">
        <f t="shared" si="1647"/>
        <v>450</v>
      </c>
      <c r="CD319" s="336">
        <v>5.3</v>
      </c>
      <c r="CE319" s="409">
        <v>5.3</v>
      </c>
      <c r="CF319" s="232">
        <f t="shared" si="1648"/>
        <v>2273.6999999999998</v>
      </c>
      <c r="CG319" s="233">
        <f t="shared" si="1649"/>
        <v>2183.6</v>
      </c>
      <c r="CH319" s="336">
        <v>5.5</v>
      </c>
      <c r="CI319" s="409">
        <v>4.9000000000000004</v>
      </c>
      <c r="CJ319" s="232">
        <f t="shared" si="1650"/>
        <v>170.5</v>
      </c>
      <c r="CK319" s="233">
        <f t="shared" si="1651"/>
        <v>186.20000000000002</v>
      </c>
      <c r="CL319" s="336"/>
      <c r="CM319" s="410"/>
      <c r="CN319" s="232">
        <f t="shared" si="1652"/>
        <v>0</v>
      </c>
      <c r="CO319" s="233">
        <f t="shared" si="1653"/>
        <v>0</v>
      </c>
      <c r="CP319" s="232">
        <f t="shared" si="1654"/>
        <v>5.313478260869565</v>
      </c>
      <c r="CQ319" s="546">
        <f t="shared" si="1655"/>
        <v>5.2662222222222219</v>
      </c>
      <c r="CR319" s="232">
        <f t="shared" si="1656"/>
        <v>2444.1999999999998</v>
      </c>
      <c r="CS319" s="233">
        <f t="shared" si="1657"/>
        <v>2369.7999999999997</v>
      </c>
      <c r="CT319" s="257">
        <v>151.80000000000001</v>
      </c>
      <c r="CU319" s="409">
        <v>149.30000000000001</v>
      </c>
      <c r="CV319" s="232">
        <f t="shared" si="1658"/>
        <v>65122.200000000004</v>
      </c>
      <c r="CW319" s="233">
        <f t="shared" si="1659"/>
        <v>61511.600000000006</v>
      </c>
      <c r="CX319" s="257">
        <v>168.2</v>
      </c>
      <c r="CY319" s="409">
        <v>162.69999999999999</v>
      </c>
      <c r="CZ319" s="232">
        <f t="shared" si="1660"/>
        <v>5214.2</v>
      </c>
      <c r="DA319" s="233">
        <f t="shared" si="1661"/>
        <v>6182.5999999999995</v>
      </c>
      <c r="DB319" s="254"/>
      <c r="DC319" s="253"/>
      <c r="DD319" s="232">
        <f t="shared" si="1662"/>
        <v>0</v>
      </c>
      <c r="DE319" s="233">
        <f t="shared" si="1663"/>
        <v>0</v>
      </c>
      <c r="DF319" s="232">
        <f t="shared" si="1664"/>
        <v>152.90521739130438</v>
      </c>
      <c r="DG319" s="233">
        <f t="shared" si="1665"/>
        <v>150.43155555555558</v>
      </c>
      <c r="DH319" s="232">
        <f t="shared" si="1666"/>
        <v>70336.400000000009</v>
      </c>
      <c r="DI319" s="233">
        <f t="shared" si="1667"/>
        <v>67694.200000000012</v>
      </c>
      <c r="DJ319" s="232">
        <f t="shared" si="1668"/>
        <v>512</v>
      </c>
      <c r="DK319" s="233">
        <f t="shared" si="1669"/>
        <v>510</v>
      </c>
      <c r="DL319" s="232">
        <f t="shared" si="1670"/>
        <v>512</v>
      </c>
      <c r="DM319" s="233">
        <f t="shared" si="1671"/>
        <v>510</v>
      </c>
      <c r="DN319" s="545">
        <f t="shared" si="1672"/>
        <v>5.2673828124999993</v>
      </c>
      <c r="DO319" s="546">
        <f t="shared" si="1673"/>
        <v>5.1980392156862738</v>
      </c>
      <c r="DP319" s="232">
        <f t="shared" si="1674"/>
        <v>2696.8999999999996</v>
      </c>
      <c r="DQ319" s="233">
        <f t="shared" si="1675"/>
        <v>2650.9999999999995</v>
      </c>
      <c r="DR319" s="232">
        <f t="shared" si="1676"/>
        <v>151.75566406250002</v>
      </c>
      <c r="DS319" s="233">
        <f t="shared" si="1677"/>
        <v>149.20274509803923</v>
      </c>
      <c r="DT319" s="232">
        <f t="shared" si="1678"/>
        <v>77698.900000000009</v>
      </c>
      <c r="DU319" s="233">
        <f t="shared" si="1679"/>
        <v>76093.400000000009</v>
      </c>
      <c r="DV319" s="257">
        <v>242</v>
      </c>
      <c r="DW319" s="409">
        <v>281</v>
      </c>
      <c r="DX319" s="232">
        <f t="shared" si="1680"/>
        <v>242</v>
      </c>
      <c r="DY319" s="233">
        <f t="shared" si="1681"/>
        <v>281</v>
      </c>
      <c r="DZ319" s="257">
        <v>64</v>
      </c>
      <c r="EA319" s="409">
        <v>63</v>
      </c>
      <c r="EB319" s="232">
        <f t="shared" si="1682"/>
        <v>64</v>
      </c>
      <c r="EC319" s="233">
        <f t="shared" si="1683"/>
        <v>63</v>
      </c>
      <c r="ED319" s="257"/>
      <c r="EE319" s="256"/>
      <c r="EF319" s="232">
        <f t="shared" si="1684"/>
        <v>0</v>
      </c>
      <c r="EG319" s="233">
        <f t="shared" si="1685"/>
        <v>0</v>
      </c>
      <c r="EH319" s="225">
        <f t="shared" si="1686"/>
        <v>306</v>
      </c>
      <c r="EI319" s="233">
        <f t="shared" si="1687"/>
        <v>344</v>
      </c>
      <c r="EJ319" s="225">
        <f t="shared" si="1688"/>
        <v>306</v>
      </c>
      <c r="EK319" s="233">
        <f t="shared" si="1689"/>
        <v>344</v>
      </c>
      <c r="EL319" s="336">
        <v>3.8</v>
      </c>
      <c r="EM319" s="409">
        <v>3.6</v>
      </c>
      <c r="EN319" s="232">
        <f t="shared" si="1690"/>
        <v>919.59999999999991</v>
      </c>
      <c r="EO319" s="233">
        <f t="shared" si="1691"/>
        <v>1011.6</v>
      </c>
      <c r="EP319" s="336">
        <v>2.6</v>
      </c>
      <c r="EQ319" s="409">
        <v>2.8</v>
      </c>
      <c r="ER319" s="232">
        <f t="shared" si="1692"/>
        <v>166.4</v>
      </c>
      <c r="ES319" s="233">
        <f t="shared" si="1693"/>
        <v>176.39999999999998</v>
      </c>
      <c r="ET319" s="336"/>
      <c r="EU319" s="410"/>
      <c r="EV319" s="232">
        <f t="shared" si="1694"/>
        <v>0</v>
      </c>
      <c r="EW319" s="233">
        <f t="shared" si="1695"/>
        <v>0</v>
      </c>
      <c r="EX319" s="545">
        <f t="shared" si="1696"/>
        <v>3.5490196078431371</v>
      </c>
      <c r="EY319" s="546">
        <f t="shared" si="1697"/>
        <v>3.4534883720930232</v>
      </c>
      <c r="EZ319" s="232">
        <f t="shared" si="1698"/>
        <v>1086</v>
      </c>
      <c r="FA319" s="233">
        <f t="shared" si="1699"/>
        <v>1188</v>
      </c>
      <c r="FB319" s="257">
        <v>101.4</v>
      </c>
      <c r="FC319" s="409">
        <v>96.6</v>
      </c>
      <c r="FD319" s="232">
        <f t="shared" si="1700"/>
        <v>24538.800000000003</v>
      </c>
      <c r="FE319" s="233">
        <f t="shared" si="1701"/>
        <v>27144.6</v>
      </c>
      <c r="FF319" s="257">
        <v>62</v>
      </c>
      <c r="FG319" s="409">
        <v>62.9</v>
      </c>
      <c r="FH319" s="232">
        <f t="shared" si="1702"/>
        <v>3968</v>
      </c>
      <c r="FI319" s="233">
        <f t="shared" si="1703"/>
        <v>3962.7</v>
      </c>
      <c r="FJ319" s="254"/>
      <c r="FK319" s="253"/>
      <c r="FL319" s="232">
        <f t="shared" si="1704"/>
        <v>0</v>
      </c>
      <c r="FM319" s="233">
        <f t="shared" si="1705"/>
        <v>0</v>
      </c>
      <c r="FN319" s="232">
        <f t="shared" si="1706"/>
        <v>93.159477124183013</v>
      </c>
      <c r="FO319" s="233">
        <f t="shared" si="1707"/>
        <v>90.428197674418598</v>
      </c>
      <c r="FP319" s="232">
        <f t="shared" si="1708"/>
        <v>28506.800000000003</v>
      </c>
      <c r="FQ319" s="233">
        <f t="shared" si="1709"/>
        <v>31107.3</v>
      </c>
      <c r="FR319" s="254">
        <v>43</v>
      </c>
      <c r="FS319" s="253">
        <v>41</v>
      </c>
      <c r="FT319" s="232">
        <f t="shared" si="1710"/>
        <v>43</v>
      </c>
      <c r="FU319" s="233">
        <f t="shared" si="1711"/>
        <v>41</v>
      </c>
      <c r="FV319" s="254">
        <v>5.0999999999999996</v>
      </c>
      <c r="FW319" s="253">
        <v>3.9</v>
      </c>
      <c r="FX319" s="232">
        <f t="shared" si="1712"/>
        <v>219.29999999999998</v>
      </c>
      <c r="FY319" s="233">
        <f t="shared" si="1713"/>
        <v>159.9</v>
      </c>
      <c r="FZ319" s="254">
        <v>91.7</v>
      </c>
      <c r="GA319" s="253">
        <v>70.099999999999994</v>
      </c>
      <c r="GB319" s="232">
        <f t="shared" si="1714"/>
        <v>3943.1</v>
      </c>
      <c r="GC319" s="233">
        <f t="shared" si="1715"/>
        <v>2874.1</v>
      </c>
      <c r="GD319" s="249">
        <f t="shared" si="1716"/>
        <v>716</v>
      </c>
      <c r="GE319" s="233">
        <f t="shared" si="1717"/>
        <v>745</v>
      </c>
      <c r="GF319" s="232">
        <f t="shared" si="1718"/>
        <v>716</v>
      </c>
      <c r="GG319" s="233">
        <f t="shared" si="1719"/>
        <v>745</v>
      </c>
      <c r="GH319" s="232">
        <f t="shared" si="1720"/>
        <v>3413.7999999999997</v>
      </c>
      <c r="GI319" s="233">
        <f t="shared" si="1721"/>
        <v>3439.6</v>
      </c>
      <c r="GJ319" s="232">
        <f t="shared" si="1722"/>
        <v>96001.500000000015</v>
      </c>
      <c r="GK319" s="233">
        <f t="shared" si="1723"/>
        <v>95780.200000000012</v>
      </c>
      <c r="GL319" s="249">
        <f t="shared" si="1724"/>
        <v>102</v>
      </c>
      <c r="GM319" s="233">
        <f t="shared" si="1725"/>
        <v>109</v>
      </c>
      <c r="GN319" s="232">
        <f t="shared" si="1726"/>
        <v>102</v>
      </c>
      <c r="GO319" s="233">
        <f t="shared" si="1727"/>
        <v>109</v>
      </c>
      <c r="GP319" s="232">
        <f t="shared" si="1728"/>
        <v>369.1</v>
      </c>
      <c r="GQ319" s="233">
        <f t="shared" si="1729"/>
        <v>399.4</v>
      </c>
      <c r="GR319" s="232">
        <f t="shared" si="1730"/>
        <v>10204.200000000001</v>
      </c>
      <c r="GS319" s="233">
        <f t="shared" si="1731"/>
        <v>11420.5</v>
      </c>
      <c r="GT319" s="249">
        <f t="shared" si="1732"/>
        <v>818</v>
      </c>
      <c r="GU319" s="233">
        <f t="shared" si="1733"/>
        <v>854</v>
      </c>
      <c r="GV319" s="232">
        <f t="shared" si="1734"/>
        <v>818</v>
      </c>
      <c r="GW319" s="233">
        <f t="shared" si="1735"/>
        <v>854</v>
      </c>
      <c r="GX319" s="232">
        <f t="shared" si="1736"/>
        <v>3782.8999999999996</v>
      </c>
      <c r="GY319" s="233">
        <f t="shared" si="1737"/>
        <v>3839</v>
      </c>
      <c r="GZ319" s="232">
        <f t="shared" si="1738"/>
        <v>106205.70000000001</v>
      </c>
      <c r="HA319" s="233">
        <f t="shared" si="1739"/>
        <v>107200.70000000001</v>
      </c>
      <c r="HB319" s="249">
        <f t="shared" si="1740"/>
        <v>0</v>
      </c>
      <c r="HC319" s="233">
        <f t="shared" si="1741"/>
        <v>0</v>
      </c>
      <c r="HD319" s="232">
        <f t="shared" si="1742"/>
        <v>0</v>
      </c>
      <c r="HE319" s="233">
        <f t="shared" si="1743"/>
        <v>0</v>
      </c>
      <c r="HF319" s="232" t="str">
        <f t="shared" si="1744"/>
        <v/>
      </c>
      <c r="HG319" s="233" t="str">
        <f t="shared" si="1745"/>
        <v/>
      </c>
      <c r="HH319" s="232" t="str">
        <f t="shared" si="1746"/>
        <v/>
      </c>
      <c r="HI319" s="233" t="str">
        <f t="shared" si="1747"/>
        <v/>
      </c>
      <c r="HJ319" s="249">
        <f t="shared" si="1748"/>
        <v>4002.2</v>
      </c>
      <c r="HK319" s="233">
        <f t="shared" si="1749"/>
        <v>3998.8999999999996</v>
      </c>
      <c r="HL319" s="232">
        <f t="shared" si="1750"/>
        <v>110148.80000000002</v>
      </c>
      <c r="HM319" s="232">
        <f t="shared" si="1751"/>
        <v>110074.80000000002</v>
      </c>
    </row>
    <row r="320" spans="1:221" ht="15">
      <c r="A320" s="397" t="s">
        <v>110</v>
      </c>
      <c r="B320" s="395" t="s">
        <v>733</v>
      </c>
      <c r="C320" s="396"/>
      <c r="D320" s="397">
        <v>227881</v>
      </c>
      <c r="E320" s="398">
        <v>3</v>
      </c>
      <c r="F320" s="332">
        <v>3242</v>
      </c>
      <c r="G320" s="409">
        <v>3013</v>
      </c>
      <c r="H320" s="254">
        <v>0</v>
      </c>
      <c r="I320" s="409">
        <v>0</v>
      </c>
      <c r="J320" s="232">
        <f t="shared" si="1603"/>
        <v>3242</v>
      </c>
      <c r="K320" s="233">
        <f t="shared" si="1604"/>
        <v>3013</v>
      </c>
      <c r="L320" s="333"/>
      <c r="M320" s="253"/>
      <c r="N320" s="232">
        <f t="shared" si="1454"/>
        <v>3242</v>
      </c>
      <c r="O320" s="233">
        <f t="shared" si="1605"/>
        <v>3013</v>
      </c>
      <c r="P320" s="232">
        <f t="shared" si="1606"/>
        <v>3242</v>
      </c>
      <c r="Q320" s="233">
        <f t="shared" si="1607"/>
        <v>3013</v>
      </c>
      <c r="R320" s="254">
        <v>287</v>
      </c>
      <c r="S320" s="409">
        <v>314</v>
      </c>
      <c r="T320" s="232">
        <f t="shared" si="1608"/>
        <v>287</v>
      </c>
      <c r="U320" s="233">
        <f t="shared" si="1609"/>
        <v>314</v>
      </c>
      <c r="V320" s="257">
        <v>5</v>
      </c>
      <c r="W320" s="409">
        <v>10</v>
      </c>
      <c r="X320" s="232">
        <f t="shared" si="1610"/>
        <v>5</v>
      </c>
      <c r="Y320" s="233">
        <f t="shared" si="1611"/>
        <v>10</v>
      </c>
      <c r="Z320" s="257"/>
      <c r="AA320" s="256"/>
      <c r="AB320" s="232">
        <f t="shared" si="1612"/>
        <v>0</v>
      </c>
      <c r="AC320" s="233">
        <f t="shared" si="1613"/>
        <v>0</v>
      </c>
      <c r="AD320" s="225">
        <f t="shared" si="1614"/>
        <v>292</v>
      </c>
      <c r="AE320" s="233">
        <f t="shared" si="1615"/>
        <v>324</v>
      </c>
      <c r="AF320" s="225">
        <f t="shared" si="1616"/>
        <v>292</v>
      </c>
      <c r="AG320" s="233">
        <f t="shared" si="1617"/>
        <v>324</v>
      </c>
      <c r="AH320" s="336">
        <v>4.4000000000000004</v>
      </c>
      <c r="AI320" s="409">
        <v>4.3</v>
      </c>
      <c r="AJ320" s="232">
        <f t="shared" si="1618"/>
        <v>1262.8000000000002</v>
      </c>
      <c r="AK320" s="233">
        <f t="shared" si="1619"/>
        <v>1350.2</v>
      </c>
      <c r="AL320" s="336">
        <v>4</v>
      </c>
      <c r="AM320" s="409">
        <v>4.2</v>
      </c>
      <c r="AN320" s="232">
        <f t="shared" si="1620"/>
        <v>20</v>
      </c>
      <c r="AO320" s="233">
        <f t="shared" si="1621"/>
        <v>42</v>
      </c>
      <c r="AP320" s="336"/>
      <c r="AQ320" s="410"/>
      <c r="AR320" s="232">
        <f t="shared" si="1622"/>
        <v>0</v>
      </c>
      <c r="AS320" s="233">
        <f t="shared" si="1623"/>
        <v>0</v>
      </c>
      <c r="AT320" s="545">
        <f t="shared" si="1624"/>
        <v>4.3931506849315074</v>
      </c>
      <c r="AU320" s="546">
        <f t="shared" si="1625"/>
        <v>4.2969135802469136</v>
      </c>
      <c r="AV320" s="232">
        <f t="shared" si="1626"/>
        <v>1282.8000000000002</v>
      </c>
      <c r="AW320" s="233">
        <f t="shared" si="1627"/>
        <v>1392.2</v>
      </c>
      <c r="AX320" s="257">
        <v>123.8</v>
      </c>
      <c r="AY320" s="409">
        <v>123.9</v>
      </c>
      <c r="AZ320" s="232">
        <f t="shared" si="1628"/>
        <v>35530.6</v>
      </c>
      <c r="BA320" s="233">
        <f t="shared" si="1629"/>
        <v>38904.6</v>
      </c>
      <c r="BB320" s="257">
        <v>101.2</v>
      </c>
      <c r="BC320" s="409">
        <v>120.3</v>
      </c>
      <c r="BD320" s="232">
        <f t="shared" si="1630"/>
        <v>506</v>
      </c>
      <c r="BE320" s="233">
        <f t="shared" si="1631"/>
        <v>1203</v>
      </c>
      <c r="BF320" s="254"/>
      <c r="BG320" s="253"/>
      <c r="BH320" s="232">
        <f t="shared" si="1632"/>
        <v>0</v>
      </c>
      <c r="BI320" s="233">
        <f t="shared" si="1633"/>
        <v>0</v>
      </c>
      <c r="BJ320" s="232">
        <f t="shared" si="1634"/>
        <v>123.41301369863014</v>
      </c>
      <c r="BK320" s="233">
        <f t="shared" si="1635"/>
        <v>123.78888888888889</v>
      </c>
      <c r="BL320" s="232">
        <f t="shared" si="1636"/>
        <v>36036.6</v>
      </c>
      <c r="BM320" s="233">
        <f t="shared" si="1637"/>
        <v>40107.599999999999</v>
      </c>
      <c r="BN320" s="257">
        <v>808</v>
      </c>
      <c r="BO320" s="409">
        <v>761</v>
      </c>
      <c r="BP320" s="232">
        <f t="shared" si="1638"/>
        <v>808</v>
      </c>
      <c r="BQ320" s="233">
        <f t="shared" si="1639"/>
        <v>761</v>
      </c>
      <c r="BR320" s="257">
        <v>27</v>
      </c>
      <c r="BS320" s="409">
        <v>23</v>
      </c>
      <c r="BT320" s="232">
        <f t="shared" si="1640"/>
        <v>27</v>
      </c>
      <c r="BU320" s="233">
        <f t="shared" si="1641"/>
        <v>23</v>
      </c>
      <c r="BV320" s="257"/>
      <c r="BW320" s="256"/>
      <c r="BX320" s="232">
        <f t="shared" si="1642"/>
        <v>0</v>
      </c>
      <c r="BY320" s="233">
        <f t="shared" si="1643"/>
        <v>0</v>
      </c>
      <c r="BZ320" s="225">
        <f t="shared" si="1644"/>
        <v>835</v>
      </c>
      <c r="CA320" s="233">
        <f t="shared" si="1645"/>
        <v>784</v>
      </c>
      <c r="CB320" s="225">
        <f t="shared" si="1646"/>
        <v>835</v>
      </c>
      <c r="CC320" s="233">
        <f t="shared" si="1647"/>
        <v>784</v>
      </c>
      <c r="CD320" s="336">
        <v>4.9000000000000004</v>
      </c>
      <c r="CE320" s="409">
        <v>4.8</v>
      </c>
      <c r="CF320" s="232">
        <f t="shared" si="1648"/>
        <v>3959.2000000000003</v>
      </c>
      <c r="CG320" s="233">
        <f t="shared" si="1649"/>
        <v>3652.7999999999997</v>
      </c>
      <c r="CH320" s="336">
        <v>5.6</v>
      </c>
      <c r="CI320" s="409">
        <v>5.4</v>
      </c>
      <c r="CJ320" s="232">
        <f t="shared" si="1650"/>
        <v>151.19999999999999</v>
      </c>
      <c r="CK320" s="233">
        <f t="shared" si="1651"/>
        <v>124.2</v>
      </c>
      <c r="CL320" s="336"/>
      <c r="CM320" s="410"/>
      <c r="CN320" s="232">
        <f t="shared" si="1652"/>
        <v>0</v>
      </c>
      <c r="CO320" s="233">
        <f t="shared" si="1653"/>
        <v>0</v>
      </c>
      <c r="CP320" s="232">
        <f t="shared" si="1654"/>
        <v>4.9226347305389231</v>
      </c>
      <c r="CQ320" s="546">
        <f t="shared" si="1655"/>
        <v>4.8176020408163263</v>
      </c>
      <c r="CR320" s="232">
        <f t="shared" si="1656"/>
        <v>4110.4000000000005</v>
      </c>
      <c r="CS320" s="233">
        <f t="shared" si="1657"/>
        <v>3777</v>
      </c>
      <c r="CT320" s="257">
        <v>137</v>
      </c>
      <c r="CU320" s="409">
        <v>134.30000000000001</v>
      </c>
      <c r="CV320" s="232">
        <f t="shared" si="1658"/>
        <v>110696</v>
      </c>
      <c r="CW320" s="233">
        <f t="shared" si="1659"/>
        <v>102202.3</v>
      </c>
      <c r="CX320" s="257">
        <v>136.6</v>
      </c>
      <c r="CY320" s="409">
        <v>133.6</v>
      </c>
      <c r="CZ320" s="232">
        <f t="shared" si="1660"/>
        <v>3688.2</v>
      </c>
      <c r="DA320" s="233">
        <f t="shared" si="1661"/>
        <v>3072.7999999999997</v>
      </c>
      <c r="DB320" s="254"/>
      <c r="DC320" s="253"/>
      <c r="DD320" s="232">
        <f t="shared" si="1662"/>
        <v>0</v>
      </c>
      <c r="DE320" s="233">
        <f t="shared" si="1663"/>
        <v>0</v>
      </c>
      <c r="DF320" s="232">
        <f t="shared" si="1664"/>
        <v>136.98706586826347</v>
      </c>
      <c r="DG320" s="233">
        <f t="shared" si="1665"/>
        <v>134.27946428571428</v>
      </c>
      <c r="DH320" s="232">
        <f t="shared" si="1666"/>
        <v>114384.2</v>
      </c>
      <c r="DI320" s="233">
        <f t="shared" si="1667"/>
        <v>105275.09999999999</v>
      </c>
      <c r="DJ320" s="232">
        <f t="shared" si="1668"/>
        <v>1127</v>
      </c>
      <c r="DK320" s="233">
        <f t="shared" si="1669"/>
        <v>1108</v>
      </c>
      <c r="DL320" s="232">
        <f t="shared" si="1670"/>
        <v>1127</v>
      </c>
      <c r="DM320" s="233">
        <f t="shared" si="1671"/>
        <v>1108</v>
      </c>
      <c r="DN320" s="545">
        <f t="shared" si="1672"/>
        <v>4.785448092280391</v>
      </c>
      <c r="DO320" s="546">
        <f t="shared" si="1673"/>
        <v>4.6653429602888083</v>
      </c>
      <c r="DP320" s="232">
        <f t="shared" si="1674"/>
        <v>5393.2000000000007</v>
      </c>
      <c r="DQ320" s="233">
        <f t="shared" si="1675"/>
        <v>5169.2</v>
      </c>
      <c r="DR320" s="232">
        <f t="shared" si="1676"/>
        <v>133.47009760425908</v>
      </c>
      <c r="DS320" s="233">
        <f t="shared" si="1677"/>
        <v>131.21182310469314</v>
      </c>
      <c r="DT320" s="232">
        <f t="shared" si="1678"/>
        <v>150420.79999999999</v>
      </c>
      <c r="DU320" s="233">
        <f t="shared" si="1679"/>
        <v>145382.70000000001</v>
      </c>
      <c r="DV320" s="257">
        <v>1584</v>
      </c>
      <c r="DW320" s="409">
        <v>1446</v>
      </c>
      <c r="DX320" s="232">
        <f t="shared" si="1680"/>
        <v>1584</v>
      </c>
      <c r="DY320" s="233">
        <f t="shared" si="1681"/>
        <v>1446</v>
      </c>
      <c r="DZ320" s="257">
        <v>434</v>
      </c>
      <c r="EA320" s="409">
        <v>367</v>
      </c>
      <c r="EB320" s="232">
        <f t="shared" si="1682"/>
        <v>434</v>
      </c>
      <c r="EC320" s="233">
        <f t="shared" si="1683"/>
        <v>367</v>
      </c>
      <c r="ED320" s="257"/>
      <c r="EE320" s="256"/>
      <c r="EF320" s="232">
        <f t="shared" si="1684"/>
        <v>0</v>
      </c>
      <c r="EG320" s="233">
        <f t="shared" si="1685"/>
        <v>0</v>
      </c>
      <c r="EH320" s="225">
        <f t="shared" si="1686"/>
        <v>2018</v>
      </c>
      <c r="EI320" s="233">
        <f t="shared" si="1687"/>
        <v>1813</v>
      </c>
      <c r="EJ320" s="225">
        <f t="shared" si="1688"/>
        <v>2018</v>
      </c>
      <c r="EK320" s="233">
        <f t="shared" si="1689"/>
        <v>1813</v>
      </c>
      <c r="EL320" s="336">
        <v>3.4</v>
      </c>
      <c r="EM320" s="409">
        <v>3.4</v>
      </c>
      <c r="EN320" s="232">
        <f t="shared" si="1690"/>
        <v>5385.5999999999995</v>
      </c>
      <c r="EO320" s="233">
        <f t="shared" si="1691"/>
        <v>4916.3999999999996</v>
      </c>
      <c r="EP320" s="336">
        <v>3.4</v>
      </c>
      <c r="EQ320" s="409">
        <v>3.4</v>
      </c>
      <c r="ER320" s="232">
        <f t="shared" si="1692"/>
        <v>1475.6</v>
      </c>
      <c r="ES320" s="233">
        <f t="shared" si="1693"/>
        <v>1247.8</v>
      </c>
      <c r="ET320" s="336"/>
      <c r="EU320" s="410"/>
      <c r="EV320" s="232">
        <f t="shared" si="1694"/>
        <v>0</v>
      </c>
      <c r="EW320" s="233">
        <f t="shared" si="1695"/>
        <v>0</v>
      </c>
      <c r="EX320" s="545">
        <f t="shared" si="1696"/>
        <v>3.3999999999999995</v>
      </c>
      <c r="EY320" s="546">
        <f t="shared" si="1697"/>
        <v>3.4</v>
      </c>
      <c r="EZ320" s="232">
        <f t="shared" si="1698"/>
        <v>6861.1999999999989</v>
      </c>
      <c r="FA320" s="233">
        <f t="shared" si="1699"/>
        <v>6164.2</v>
      </c>
      <c r="FB320" s="257">
        <v>92.1</v>
      </c>
      <c r="FC320" s="409">
        <v>90</v>
      </c>
      <c r="FD320" s="232">
        <f t="shared" si="1700"/>
        <v>145886.39999999999</v>
      </c>
      <c r="FE320" s="233">
        <f t="shared" si="1701"/>
        <v>130140</v>
      </c>
      <c r="FF320" s="257">
        <v>71.900000000000006</v>
      </c>
      <c r="FG320" s="409">
        <v>74.3</v>
      </c>
      <c r="FH320" s="232">
        <f t="shared" si="1702"/>
        <v>31204.600000000002</v>
      </c>
      <c r="FI320" s="233">
        <f t="shared" si="1703"/>
        <v>27268.1</v>
      </c>
      <c r="FJ320" s="254"/>
      <c r="FK320" s="253"/>
      <c r="FL320" s="232">
        <f t="shared" si="1704"/>
        <v>0</v>
      </c>
      <c r="FM320" s="233">
        <f t="shared" si="1705"/>
        <v>0</v>
      </c>
      <c r="FN320" s="232">
        <f t="shared" si="1706"/>
        <v>87.755698711595642</v>
      </c>
      <c r="FO320" s="233">
        <f t="shared" si="1707"/>
        <v>86.821897407611701</v>
      </c>
      <c r="FP320" s="232">
        <f t="shared" si="1708"/>
        <v>177091</v>
      </c>
      <c r="FQ320" s="233">
        <f t="shared" si="1709"/>
        <v>157408.1</v>
      </c>
      <c r="FR320" s="254">
        <v>97</v>
      </c>
      <c r="FS320" s="253">
        <v>92</v>
      </c>
      <c r="FT320" s="232">
        <f t="shared" si="1710"/>
        <v>97</v>
      </c>
      <c r="FU320" s="233">
        <f t="shared" si="1711"/>
        <v>92</v>
      </c>
      <c r="FV320" s="254">
        <v>5.3</v>
      </c>
      <c r="FW320" s="253">
        <v>5.5</v>
      </c>
      <c r="FX320" s="232">
        <f t="shared" si="1712"/>
        <v>514.1</v>
      </c>
      <c r="FY320" s="233">
        <f t="shared" si="1713"/>
        <v>506</v>
      </c>
      <c r="FZ320" s="254">
        <v>74.900000000000006</v>
      </c>
      <c r="GA320" s="253">
        <v>81.3</v>
      </c>
      <c r="GB320" s="232">
        <f t="shared" si="1714"/>
        <v>7265.3</v>
      </c>
      <c r="GC320" s="233">
        <f t="shared" si="1715"/>
        <v>7479.5999999999995</v>
      </c>
      <c r="GD320" s="249">
        <f t="shared" si="1716"/>
        <v>2679</v>
      </c>
      <c r="GE320" s="233">
        <f t="shared" si="1717"/>
        <v>2521</v>
      </c>
      <c r="GF320" s="232">
        <f t="shared" si="1718"/>
        <v>2679</v>
      </c>
      <c r="GG320" s="233">
        <f t="shared" si="1719"/>
        <v>2521</v>
      </c>
      <c r="GH320" s="232">
        <f t="shared" si="1720"/>
        <v>10607.599999999999</v>
      </c>
      <c r="GI320" s="233">
        <f t="shared" si="1721"/>
        <v>9919.4</v>
      </c>
      <c r="GJ320" s="232">
        <f t="shared" si="1722"/>
        <v>292113</v>
      </c>
      <c r="GK320" s="233">
        <f t="shared" si="1723"/>
        <v>271246.90000000002</v>
      </c>
      <c r="GL320" s="249">
        <f t="shared" si="1724"/>
        <v>466</v>
      </c>
      <c r="GM320" s="233">
        <f t="shared" si="1725"/>
        <v>400</v>
      </c>
      <c r="GN320" s="232">
        <f t="shared" si="1726"/>
        <v>466</v>
      </c>
      <c r="GO320" s="233">
        <f t="shared" si="1727"/>
        <v>400</v>
      </c>
      <c r="GP320" s="232">
        <f t="shared" si="1728"/>
        <v>1646.8</v>
      </c>
      <c r="GQ320" s="233">
        <f t="shared" si="1729"/>
        <v>1414</v>
      </c>
      <c r="GR320" s="232">
        <f t="shared" si="1730"/>
        <v>35398.800000000003</v>
      </c>
      <c r="GS320" s="233">
        <f t="shared" si="1731"/>
        <v>31543.899999999998</v>
      </c>
      <c r="GT320" s="249">
        <f t="shared" si="1732"/>
        <v>3145</v>
      </c>
      <c r="GU320" s="233">
        <f t="shared" si="1733"/>
        <v>2921</v>
      </c>
      <c r="GV320" s="232">
        <f t="shared" si="1734"/>
        <v>3145</v>
      </c>
      <c r="GW320" s="233">
        <f t="shared" si="1735"/>
        <v>2921</v>
      </c>
      <c r="GX320" s="232">
        <f t="shared" si="1736"/>
        <v>12254.399999999998</v>
      </c>
      <c r="GY320" s="233">
        <f t="shared" si="1737"/>
        <v>11333.4</v>
      </c>
      <c r="GZ320" s="232">
        <f t="shared" si="1738"/>
        <v>327511.8</v>
      </c>
      <c r="HA320" s="233">
        <f t="shared" si="1739"/>
        <v>302790.80000000005</v>
      </c>
      <c r="HB320" s="249">
        <f t="shared" si="1740"/>
        <v>0</v>
      </c>
      <c r="HC320" s="233">
        <f t="shared" si="1741"/>
        <v>0</v>
      </c>
      <c r="HD320" s="232">
        <f t="shared" si="1742"/>
        <v>0</v>
      </c>
      <c r="HE320" s="233">
        <f t="shared" si="1743"/>
        <v>0</v>
      </c>
      <c r="HF320" s="232" t="str">
        <f t="shared" si="1744"/>
        <v/>
      </c>
      <c r="HG320" s="233" t="str">
        <f t="shared" si="1745"/>
        <v/>
      </c>
      <c r="HH320" s="232" t="str">
        <f t="shared" si="1746"/>
        <v/>
      </c>
      <c r="HI320" s="233" t="str">
        <f t="shared" si="1747"/>
        <v/>
      </c>
      <c r="HJ320" s="249">
        <f t="shared" si="1748"/>
        <v>12768.5</v>
      </c>
      <c r="HK320" s="233">
        <f t="shared" si="1749"/>
        <v>11839.4</v>
      </c>
      <c r="HL320" s="232">
        <f t="shared" si="1750"/>
        <v>334777.09999999998</v>
      </c>
      <c r="HM320" s="232">
        <f t="shared" si="1751"/>
        <v>310270.40000000002</v>
      </c>
    </row>
    <row r="321" spans="1:221" ht="15">
      <c r="A321" s="397" t="s">
        <v>110</v>
      </c>
      <c r="B321" s="395" t="s">
        <v>734</v>
      </c>
      <c r="C321" s="396"/>
      <c r="D321" s="397">
        <v>228431</v>
      </c>
      <c r="E321" s="398">
        <v>3</v>
      </c>
      <c r="F321" s="332">
        <v>1874</v>
      </c>
      <c r="G321" s="409">
        <v>1880</v>
      </c>
      <c r="H321" s="254">
        <v>0</v>
      </c>
      <c r="I321" s="409">
        <v>0</v>
      </c>
      <c r="J321" s="232">
        <f t="shared" si="1603"/>
        <v>1874</v>
      </c>
      <c r="K321" s="233">
        <f t="shared" si="1604"/>
        <v>1880</v>
      </c>
      <c r="L321" s="333"/>
      <c r="M321" s="253"/>
      <c r="N321" s="232">
        <f t="shared" si="1454"/>
        <v>1874</v>
      </c>
      <c r="O321" s="233">
        <f t="shared" si="1605"/>
        <v>1880</v>
      </c>
      <c r="P321" s="232">
        <f t="shared" si="1606"/>
        <v>1874</v>
      </c>
      <c r="Q321" s="233">
        <f t="shared" si="1607"/>
        <v>1880</v>
      </c>
      <c r="R321" s="254">
        <v>270</v>
      </c>
      <c r="S321" s="409">
        <v>283</v>
      </c>
      <c r="T321" s="232">
        <f t="shared" si="1608"/>
        <v>270</v>
      </c>
      <c r="U321" s="233">
        <f t="shared" si="1609"/>
        <v>283</v>
      </c>
      <c r="V321" s="257">
        <v>5</v>
      </c>
      <c r="W321" s="409">
        <v>11</v>
      </c>
      <c r="X321" s="232">
        <f t="shared" si="1610"/>
        <v>5</v>
      </c>
      <c r="Y321" s="233">
        <f t="shared" si="1611"/>
        <v>11</v>
      </c>
      <c r="Z321" s="257"/>
      <c r="AA321" s="256"/>
      <c r="AB321" s="232">
        <f t="shared" si="1612"/>
        <v>0</v>
      </c>
      <c r="AC321" s="233">
        <f t="shared" si="1613"/>
        <v>0</v>
      </c>
      <c r="AD321" s="225">
        <f t="shared" si="1614"/>
        <v>275</v>
      </c>
      <c r="AE321" s="233">
        <f t="shared" si="1615"/>
        <v>294</v>
      </c>
      <c r="AF321" s="225">
        <f t="shared" si="1616"/>
        <v>275</v>
      </c>
      <c r="AG321" s="233">
        <f t="shared" si="1617"/>
        <v>294</v>
      </c>
      <c r="AH321" s="336">
        <v>4.4000000000000004</v>
      </c>
      <c r="AI321" s="409">
        <v>4.3</v>
      </c>
      <c r="AJ321" s="232">
        <f t="shared" si="1618"/>
        <v>1188</v>
      </c>
      <c r="AK321" s="233">
        <f t="shared" si="1619"/>
        <v>1216.8999999999999</v>
      </c>
      <c r="AL321" s="336">
        <v>3.6</v>
      </c>
      <c r="AM321" s="409">
        <v>3.7</v>
      </c>
      <c r="AN321" s="232">
        <f t="shared" si="1620"/>
        <v>18</v>
      </c>
      <c r="AO321" s="233">
        <f t="shared" si="1621"/>
        <v>40.700000000000003</v>
      </c>
      <c r="AP321" s="336"/>
      <c r="AQ321" s="410"/>
      <c r="AR321" s="232">
        <f t="shared" si="1622"/>
        <v>0</v>
      </c>
      <c r="AS321" s="233">
        <f t="shared" si="1623"/>
        <v>0</v>
      </c>
      <c r="AT321" s="545">
        <f t="shared" si="1624"/>
        <v>4.3854545454545457</v>
      </c>
      <c r="AU321" s="546">
        <f t="shared" si="1625"/>
        <v>4.277551020408163</v>
      </c>
      <c r="AV321" s="232">
        <f t="shared" si="1626"/>
        <v>1206</v>
      </c>
      <c r="AW321" s="233">
        <f t="shared" si="1627"/>
        <v>1257.5999999999999</v>
      </c>
      <c r="AX321" s="257">
        <v>124</v>
      </c>
      <c r="AY321" s="409">
        <v>122.1</v>
      </c>
      <c r="AZ321" s="232">
        <f t="shared" si="1628"/>
        <v>33480</v>
      </c>
      <c r="BA321" s="233">
        <f t="shared" si="1629"/>
        <v>34554.299999999996</v>
      </c>
      <c r="BB321" s="257">
        <v>115.4</v>
      </c>
      <c r="BC321" s="409">
        <v>114.8</v>
      </c>
      <c r="BD321" s="232">
        <f t="shared" si="1630"/>
        <v>577</v>
      </c>
      <c r="BE321" s="233">
        <f t="shared" si="1631"/>
        <v>1262.8</v>
      </c>
      <c r="BF321" s="254"/>
      <c r="BG321" s="253"/>
      <c r="BH321" s="232">
        <f t="shared" si="1632"/>
        <v>0</v>
      </c>
      <c r="BI321" s="233">
        <f t="shared" si="1633"/>
        <v>0</v>
      </c>
      <c r="BJ321" s="232">
        <f t="shared" si="1634"/>
        <v>123.84363636363636</v>
      </c>
      <c r="BK321" s="233">
        <f t="shared" si="1635"/>
        <v>121.82687074829931</v>
      </c>
      <c r="BL321" s="232">
        <f t="shared" si="1636"/>
        <v>34057</v>
      </c>
      <c r="BM321" s="233">
        <f t="shared" si="1637"/>
        <v>35817.1</v>
      </c>
      <c r="BN321" s="257">
        <v>660</v>
      </c>
      <c r="BO321" s="409">
        <v>633</v>
      </c>
      <c r="BP321" s="232">
        <f t="shared" si="1638"/>
        <v>660</v>
      </c>
      <c r="BQ321" s="233">
        <f t="shared" si="1639"/>
        <v>633</v>
      </c>
      <c r="BR321" s="257">
        <v>14</v>
      </c>
      <c r="BS321" s="409">
        <v>13</v>
      </c>
      <c r="BT321" s="232">
        <f t="shared" si="1640"/>
        <v>14</v>
      </c>
      <c r="BU321" s="233">
        <f t="shared" si="1641"/>
        <v>13</v>
      </c>
      <c r="BV321" s="257"/>
      <c r="BW321" s="256"/>
      <c r="BX321" s="232">
        <f t="shared" si="1642"/>
        <v>0</v>
      </c>
      <c r="BY321" s="233">
        <f t="shared" si="1643"/>
        <v>0</v>
      </c>
      <c r="BZ321" s="225">
        <f t="shared" si="1644"/>
        <v>674</v>
      </c>
      <c r="CA321" s="233">
        <f t="shared" si="1645"/>
        <v>646</v>
      </c>
      <c r="CB321" s="225">
        <f t="shared" si="1646"/>
        <v>674</v>
      </c>
      <c r="CC321" s="233">
        <f t="shared" si="1647"/>
        <v>646</v>
      </c>
      <c r="CD321" s="336">
        <v>4.9000000000000004</v>
      </c>
      <c r="CE321" s="409">
        <v>4.9000000000000004</v>
      </c>
      <c r="CF321" s="232">
        <f t="shared" si="1648"/>
        <v>3234.0000000000005</v>
      </c>
      <c r="CG321" s="233">
        <f t="shared" si="1649"/>
        <v>3101.7000000000003</v>
      </c>
      <c r="CH321" s="336">
        <v>6.3</v>
      </c>
      <c r="CI321" s="409">
        <v>5.4</v>
      </c>
      <c r="CJ321" s="232">
        <f t="shared" si="1650"/>
        <v>88.2</v>
      </c>
      <c r="CK321" s="233">
        <f t="shared" si="1651"/>
        <v>70.2</v>
      </c>
      <c r="CL321" s="336"/>
      <c r="CM321" s="410"/>
      <c r="CN321" s="232">
        <f t="shared" si="1652"/>
        <v>0</v>
      </c>
      <c r="CO321" s="233">
        <f t="shared" si="1653"/>
        <v>0</v>
      </c>
      <c r="CP321" s="232">
        <f t="shared" si="1654"/>
        <v>4.9290801186943627</v>
      </c>
      <c r="CQ321" s="546">
        <f t="shared" si="1655"/>
        <v>4.9100619195046438</v>
      </c>
      <c r="CR321" s="232">
        <f t="shared" si="1656"/>
        <v>3322.2000000000003</v>
      </c>
      <c r="CS321" s="233">
        <f t="shared" si="1657"/>
        <v>3171.9</v>
      </c>
      <c r="CT321" s="257">
        <v>139.69999999999999</v>
      </c>
      <c r="CU321" s="409">
        <v>136.6</v>
      </c>
      <c r="CV321" s="232">
        <f t="shared" si="1658"/>
        <v>92201.999999999985</v>
      </c>
      <c r="CW321" s="233">
        <f t="shared" si="1659"/>
        <v>86467.8</v>
      </c>
      <c r="CX321" s="257">
        <v>159.69999999999999</v>
      </c>
      <c r="CY321" s="409">
        <v>131.6</v>
      </c>
      <c r="CZ321" s="232">
        <f t="shared" si="1660"/>
        <v>2235.7999999999997</v>
      </c>
      <c r="DA321" s="233">
        <f t="shared" si="1661"/>
        <v>1710.8</v>
      </c>
      <c r="DB321" s="254"/>
      <c r="DC321" s="253"/>
      <c r="DD321" s="232">
        <f t="shared" si="1662"/>
        <v>0</v>
      </c>
      <c r="DE321" s="233">
        <f t="shared" si="1663"/>
        <v>0</v>
      </c>
      <c r="DF321" s="232">
        <f t="shared" si="1664"/>
        <v>140.11543026706229</v>
      </c>
      <c r="DG321" s="233">
        <f t="shared" si="1665"/>
        <v>136.49938080495357</v>
      </c>
      <c r="DH321" s="232">
        <f t="shared" si="1666"/>
        <v>94437.799999999988</v>
      </c>
      <c r="DI321" s="233">
        <f t="shared" si="1667"/>
        <v>88178.6</v>
      </c>
      <c r="DJ321" s="232">
        <f t="shared" si="1668"/>
        <v>949</v>
      </c>
      <c r="DK321" s="233">
        <f t="shared" si="1669"/>
        <v>940</v>
      </c>
      <c r="DL321" s="232">
        <f t="shared" si="1670"/>
        <v>949</v>
      </c>
      <c r="DM321" s="233">
        <f t="shared" si="1671"/>
        <v>940</v>
      </c>
      <c r="DN321" s="545">
        <f t="shared" si="1672"/>
        <v>4.7715489989462601</v>
      </c>
      <c r="DO321" s="546">
        <f t="shared" si="1673"/>
        <v>4.7122340425531917</v>
      </c>
      <c r="DP321" s="232">
        <f t="shared" si="1674"/>
        <v>4528.2000000000007</v>
      </c>
      <c r="DQ321" s="233">
        <f t="shared" si="1675"/>
        <v>4429.5</v>
      </c>
      <c r="DR321" s="232">
        <f t="shared" si="1676"/>
        <v>135.40021074815593</v>
      </c>
      <c r="DS321" s="233">
        <f t="shared" si="1677"/>
        <v>131.9103191489362</v>
      </c>
      <c r="DT321" s="232">
        <f t="shared" si="1678"/>
        <v>128494.79999999997</v>
      </c>
      <c r="DU321" s="233">
        <f t="shared" si="1679"/>
        <v>123995.70000000003</v>
      </c>
      <c r="DV321" s="257">
        <v>708</v>
      </c>
      <c r="DW321" s="409">
        <v>717</v>
      </c>
      <c r="DX321" s="232">
        <f t="shared" si="1680"/>
        <v>708</v>
      </c>
      <c r="DY321" s="233">
        <f t="shared" si="1681"/>
        <v>717</v>
      </c>
      <c r="DZ321" s="257">
        <v>134</v>
      </c>
      <c r="EA321" s="409">
        <v>161</v>
      </c>
      <c r="EB321" s="232">
        <f t="shared" si="1682"/>
        <v>134</v>
      </c>
      <c r="EC321" s="233">
        <f t="shared" si="1683"/>
        <v>161</v>
      </c>
      <c r="ED321" s="257"/>
      <c r="EE321" s="256"/>
      <c r="EF321" s="232">
        <f t="shared" si="1684"/>
        <v>0</v>
      </c>
      <c r="EG321" s="233">
        <f t="shared" si="1685"/>
        <v>0</v>
      </c>
      <c r="EH321" s="225">
        <f t="shared" si="1686"/>
        <v>842</v>
      </c>
      <c r="EI321" s="233">
        <f t="shared" si="1687"/>
        <v>878</v>
      </c>
      <c r="EJ321" s="225">
        <f t="shared" si="1688"/>
        <v>842</v>
      </c>
      <c r="EK321" s="233">
        <f t="shared" si="1689"/>
        <v>878</v>
      </c>
      <c r="EL321" s="336">
        <v>3.6</v>
      </c>
      <c r="EM321" s="409">
        <v>3.4</v>
      </c>
      <c r="EN321" s="232">
        <f t="shared" si="1690"/>
        <v>2548.8000000000002</v>
      </c>
      <c r="EO321" s="233">
        <f t="shared" si="1691"/>
        <v>2437.7999999999997</v>
      </c>
      <c r="EP321" s="336">
        <v>3.8</v>
      </c>
      <c r="EQ321" s="409">
        <v>3.6</v>
      </c>
      <c r="ER321" s="232">
        <f t="shared" si="1692"/>
        <v>509.2</v>
      </c>
      <c r="ES321" s="233">
        <f t="shared" si="1693"/>
        <v>579.6</v>
      </c>
      <c r="ET321" s="336"/>
      <c r="EU321" s="410"/>
      <c r="EV321" s="232">
        <f t="shared" si="1694"/>
        <v>0</v>
      </c>
      <c r="EW321" s="233">
        <f t="shared" si="1695"/>
        <v>0</v>
      </c>
      <c r="EX321" s="545">
        <f t="shared" si="1696"/>
        <v>3.6318289786223277</v>
      </c>
      <c r="EY321" s="546">
        <f t="shared" si="1697"/>
        <v>3.4366742596810931</v>
      </c>
      <c r="EZ321" s="232">
        <f t="shared" si="1698"/>
        <v>3058</v>
      </c>
      <c r="FA321" s="233">
        <f t="shared" si="1699"/>
        <v>3017.3999999999996</v>
      </c>
      <c r="FB321" s="257">
        <v>95.1</v>
      </c>
      <c r="FC321" s="409">
        <v>91.1</v>
      </c>
      <c r="FD321" s="232">
        <f t="shared" si="1700"/>
        <v>67330.8</v>
      </c>
      <c r="FE321" s="233">
        <f t="shared" si="1701"/>
        <v>65318.7</v>
      </c>
      <c r="FF321" s="257">
        <v>80.599999999999994</v>
      </c>
      <c r="FG321" s="409">
        <v>76.7</v>
      </c>
      <c r="FH321" s="232">
        <f t="shared" si="1702"/>
        <v>10800.4</v>
      </c>
      <c r="FI321" s="233">
        <f t="shared" si="1703"/>
        <v>12348.7</v>
      </c>
      <c r="FJ321" s="254"/>
      <c r="FK321" s="253"/>
      <c r="FL321" s="232">
        <f t="shared" si="1704"/>
        <v>0</v>
      </c>
      <c r="FM321" s="233">
        <f t="shared" si="1705"/>
        <v>0</v>
      </c>
      <c r="FN321" s="232">
        <f t="shared" si="1706"/>
        <v>92.792399049881226</v>
      </c>
      <c r="FO321" s="233">
        <f t="shared" si="1707"/>
        <v>88.459453302961265</v>
      </c>
      <c r="FP321" s="232">
        <f t="shared" si="1708"/>
        <v>78131.199999999997</v>
      </c>
      <c r="FQ321" s="233">
        <f t="shared" si="1709"/>
        <v>77667.399999999994</v>
      </c>
      <c r="FR321" s="254">
        <v>83</v>
      </c>
      <c r="FS321" s="253">
        <v>62</v>
      </c>
      <c r="FT321" s="232">
        <f t="shared" si="1710"/>
        <v>83</v>
      </c>
      <c r="FU321" s="233">
        <f t="shared" si="1711"/>
        <v>62</v>
      </c>
      <c r="FV321" s="254">
        <v>5.8</v>
      </c>
      <c r="FW321" s="253">
        <v>5.3</v>
      </c>
      <c r="FX321" s="232">
        <f t="shared" si="1712"/>
        <v>481.4</v>
      </c>
      <c r="FY321" s="233">
        <f t="shared" si="1713"/>
        <v>328.59999999999997</v>
      </c>
      <c r="FZ321" s="254">
        <v>75.900000000000006</v>
      </c>
      <c r="GA321" s="253">
        <v>77.3</v>
      </c>
      <c r="GB321" s="232">
        <f t="shared" si="1714"/>
        <v>6299.7000000000007</v>
      </c>
      <c r="GC321" s="233">
        <f t="shared" si="1715"/>
        <v>4792.5999999999995</v>
      </c>
      <c r="GD321" s="249">
        <f t="shared" si="1716"/>
        <v>1638</v>
      </c>
      <c r="GE321" s="233">
        <f t="shared" si="1717"/>
        <v>1633</v>
      </c>
      <c r="GF321" s="232">
        <f t="shared" si="1718"/>
        <v>1638</v>
      </c>
      <c r="GG321" s="233">
        <f t="shared" si="1719"/>
        <v>1633</v>
      </c>
      <c r="GH321" s="232">
        <f t="shared" si="1720"/>
        <v>6970.8</v>
      </c>
      <c r="GI321" s="233">
        <f t="shared" si="1721"/>
        <v>6756.4</v>
      </c>
      <c r="GJ321" s="232">
        <f t="shared" si="1722"/>
        <v>193012.8</v>
      </c>
      <c r="GK321" s="233">
        <f t="shared" si="1723"/>
        <v>186340.8</v>
      </c>
      <c r="GL321" s="249">
        <f t="shared" si="1724"/>
        <v>153</v>
      </c>
      <c r="GM321" s="233">
        <f t="shared" si="1725"/>
        <v>185</v>
      </c>
      <c r="GN321" s="232">
        <f t="shared" si="1726"/>
        <v>153</v>
      </c>
      <c r="GO321" s="233">
        <f t="shared" si="1727"/>
        <v>185</v>
      </c>
      <c r="GP321" s="232">
        <f t="shared" si="1728"/>
        <v>615.4</v>
      </c>
      <c r="GQ321" s="233">
        <f t="shared" si="1729"/>
        <v>690.5</v>
      </c>
      <c r="GR321" s="232">
        <f t="shared" si="1730"/>
        <v>13613.199999999999</v>
      </c>
      <c r="GS321" s="233">
        <f t="shared" si="1731"/>
        <v>15322.300000000001</v>
      </c>
      <c r="GT321" s="249">
        <f t="shared" si="1732"/>
        <v>1791</v>
      </c>
      <c r="GU321" s="233">
        <f t="shared" si="1733"/>
        <v>1818</v>
      </c>
      <c r="GV321" s="232">
        <f t="shared" si="1734"/>
        <v>1791</v>
      </c>
      <c r="GW321" s="233">
        <f t="shared" si="1735"/>
        <v>1818</v>
      </c>
      <c r="GX321" s="232">
        <f t="shared" si="1736"/>
        <v>7586.2</v>
      </c>
      <c r="GY321" s="233">
        <f t="shared" si="1737"/>
        <v>7446.9</v>
      </c>
      <c r="GZ321" s="232">
        <f t="shared" si="1738"/>
        <v>206626</v>
      </c>
      <c r="HA321" s="233">
        <f t="shared" si="1739"/>
        <v>201663.09999999998</v>
      </c>
      <c r="HB321" s="249">
        <f t="shared" si="1740"/>
        <v>0</v>
      </c>
      <c r="HC321" s="233">
        <f t="shared" si="1741"/>
        <v>0</v>
      </c>
      <c r="HD321" s="232">
        <f t="shared" si="1742"/>
        <v>0</v>
      </c>
      <c r="HE321" s="233">
        <f t="shared" si="1743"/>
        <v>0</v>
      </c>
      <c r="HF321" s="232" t="str">
        <f t="shared" si="1744"/>
        <v/>
      </c>
      <c r="HG321" s="233" t="str">
        <f t="shared" si="1745"/>
        <v/>
      </c>
      <c r="HH321" s="232" t="str">
        <f t="shared" si="1746"/>
        <v/>
      </c>
      <c r="HI321" s="233" t="str">
        <f t="shared" si="1747"/>
        <v/>
      </c>
      <c r="HJ321" s="249">
        <f t="shared" si="1748"/>
        <v>8067.6</v>
      </c>
      <c r="HK321" s="233">
        <f t="shared" si="1749"/>
        <v>7775.5</v>
      </c>
      <c r="HL321" s="232">
        <f t="shared" si="1750"/>
        <v>212925.69999999998</v>
      </c>
      <c r="HM321" s="232">
        <f t="shared" si="1751"/>
        <v>206455.70000000004</v>
      </c>
    </row>
    <row r="322" spans="1:221" ht="15">
      <c r="A322" s="397" t="s">
        <v>110</v>
      </c>
      <c r="B322" s="395" t="s">
        <v>735</v>
      </c>
      <c r="C322" s="396"/>
      <c r="D322" s="397">
        <v>228501</v>
      </c>
      <c r="E322" s="398">
        <v>3</v>
      </c>
      <c r="F322" s="332">
        <v>176</v>
      </c>
      <c r="G322" s="409">
        <v>187</v>
      </c>
      <c r="H322" s="254">
        <v>0</v>
      </c>
      <c r="I322" s="409">
        <v>1</v>
      </c>
      <c r="J322" s="232">
        <f t="shared" si="1603"/>
        <v>176</v>
      </c>
      <c r="K322" s="233">
        <f t="shared" si="1604"/>
        <v>186</v>
      </c>
      <c r="L322" s="333"/>
      <c r="M322" s="253"/>
      <c r="N322" s="232">
        <f t="shared" si="1454"/>
        <v>176</v>
      </c>
      <c r="O322" s="233">
        <f t="shared" si="1605"/>
        <v>186</v>
      </c>
      <c r="P322" s="232">
        <f t="shared" si="1606"/>
        <v>176</v>
      </c>
      <c r="Q322" s="233">
        <f t="shared" si="1607"/>
        <v>186</v>
      </c>
      <c r="R322" s="254">
        <v>19</v>
      </c>
      <c r="S322" s="409">
        <v>17</v>
      </c>
      <c r="T322" s="232">
        <f t="shared" si="1608"/>
        <v>19</v>
      </c>
      <c r="U322" s="233">
        <f t="shared" si="1609"/>
        <v>17</v>
      </c>
      <c r="V322" s="257">
        <v>3</v>
      </c>
      <c r="W322" s="409">
        <v>3</v>
      </c>
      <c r="X322" s="232">
        <f t="shared" si="1610"/>
        <v>3</v>
      </c>
      <c r="Y322" s="233">
        <f t="shared" si="1611"/>
        <v>3</v>
      </c>
      <c r="Z322" s="257"/>
      <c r="AA322" s="256"/>
      <c r="AB322" s="232">
        <f t="shared" si="1612"/>
        <v>0</v>
      </c>
      <c r="AC322" s="233">
        <f t="shared" si="1613"/>
        <v>0</v>
      </c>
      <c r="AD322" s="225">
        <f t="shared" si="1614"/>
        <v>22</v>
      </c>
      <c r="AE322" s="233">
        <f t="shared" si="1615"/>
        <v>20</v>
      </c>
      <c r="AF322" s="225">
        <f t="shared" si="1616"/>
        <v>22</v>
      </c>
      <c r="AG322" s="233">
        <f t="shared" si="1617"/>
        <v>20</v>
      </c>
      <c r="AH322" s="336">
        <v>4.8</v>
      </c>
      <c r="AI322" s="409">
        <v>5</v>
      </c>
      <c r="AJ322" s="232">
        <f t="shared" si="1618"/>
        <v>91.2</v>
      </c>
      <c r="AK322" s="233">
        <f t="shared" si="1619"/>
        <v>85</v>
      </c>
      <c r="AL322" s="336">
        <v>4.5</v>
      </c>
      <c r="AM322" s="409">
        <v>3.2</v>
      </c>
      <c r="AN322" s="232">
        <f t="shared" si="1620"/>
        <v>13.5</v>
      </c>
      <c r="AO322" s="233">
        <f t="shared" si="1621"/>
        <v>9.6000000000000014</v>
      </c>
      <c r="AP322" s="336"/>
      <c r="AQ322" s="410"/>
      <c r="AR322" s="232">
        <f t="shared" si="1622"/>
        <v>0</v>
      </c>
      <c r="AS322" s="233">
        <f t="shared" si="1623"/>
        <v>0</v>
      </c>
      <c r="AT322" s="545">
        <f t="shared" si="1624"/>
        <v>4.7590909090909088</v>
      </c>
      <c r="AU322" s="546">
        <f t="shared" si="1625"/>
        <v>4.7299999999999995</v>
      </c>
      <c r="AV322" s="232">
        <f t="shared" si="1626"/>
        <v>104.69999999999999</v>
      </c>
      <c r="AW322" s="233">
        <f t="shared" si="1627"/>
        <v>94.6</v>
      </c>
      <c r="AX322" s="257">
        <v>128.5</v>
      </c>
      <c r="AY322" s="409">
        <v>133.1</v>
      </c>
      <c r="AZ322" s="232">
        <f t="shared" si="1628"/>
        <v>2441.5</v>
      </c>
      <c r="BA322" s="233">
        <f t="shared" si="1629"/>
        <v>2262.6999999999998</v>
      </c>
      <c r="BB322" s="257">
        <v>119</v>
      </c>
      <c r="BC322" s="409">
        <v>114</v>
      </c>
      <c r="BD322" s="232">
        <f t="shared" si="1630"/>
        <v>357</v>
      </c>
      <c r="BE322" s="233">
        <f t="shared" si="1631"/>
        <v>342</v>
      </c>
      <c r="BF322" s="254"/>
      <c r="BG322" s="253"/>
      <c r="BH322" s="232">
        <f t="shared" si="1632"/>
        <v>0</v>
      </c>
      <c r="BI322" s="233">
        <f t="shared" si="1633"/>
        <v>0</v>
      </c>
      <c r="BJ322" s="232">
        <f t="shared" si="1634"/>
        <v>127.20454545454545</v>
      </c>
      <c r="BK322" s="233">
        <f t="shared" si="1635"/>
        <v>130.23499999999999</v>
      </c>
      <c r="BL322" s="232">
        <f t="shared" si="1636"/>
        <v>2798.5</v>
      </c>
      <c r="BM322" s="233">
        <f t="shared" si="1637"/>
        <v>2604.6999999999998</v>
      </c>
      <c r="BN322" s="257">
        <v>61</v>
      </c>
      <c r="BO322" s="409">
        <v>67</v>
      </c>
      <c r="BP322" s="232">
        <f t="shared" si="1638"/>
        <v>61</v>
      </c>
      <c r="BQ322" s="233">
        <f t="shared" si="1639"/>
        <v>67</v>
      </c>
      <c r="BR322" s="257">
        <v>2</v>
      </c>
      <c r="BS322" s="409">
        <v>3</v>
      </c>
      <c r="BT322" s="232">
        <f t="shared" si="1640"/>
        <v>2</v>
      </c>
      <c r="BU322" s="233">
        <f t="shared" si="1641"/>
        <v>3</v>
      </c>
      <c r="BV322" s="257"/>
      <c r="BW322" s="256"/>
      <c r="BX322" s="232">
        <f t="shared" si="1642"/>
        <v>0</v>
      </c>
      <c r="BY322" s="233">
        <f t="shared" si="1643"/>
        <v>0</v>
      </c>
      <c r="BZ322" s="225">
        <f t="shared" si="1644"/>
        <v>63</v>
      </c>
      <c r="CA322" s="233">
        <f t="shared" si="1645"/>
        <v>70</v>
      </c>
      <c r="CB322" s="225">
        <f t="shared" si="1646"/>
        <v>63</v>
      </c>
      <c r="CC322" s="233">
        <f t="shared" si="1647"/>
        <v>70</v>
      </c>
      <c r="CD322" s="336">
        <v>5.2</v>
      </c>
      <c r="CE322" s="409">
        <v>5.3</v>
      </c>
      <c r="CF322" s="232">
        <f t="shared" si="1648"/>
        <v>317.2</v>
      </c>
      <c r="CG322" s="233">
        <f t="shared" si="1649"/>
        <v>355.09999999999997</v>
      </c>
      <c r="CH322" s="336">
        <v>2.8</v>
      </c>
      <c r="CI322" s="409">
        <v>6</v>
      </c>
      <c r="CJ322" s="232">
        <f t="shared" si="1650"/>
        <v>5.6</v>
      </c>
      <c r="CK322" s="233">
        <f t="shared" si="1651"/>
        <v>18</v>
      </c>
      <c r="CL322" s="336"/>
      <c r="CM322" s="410"/>
      <c r="CN322" s="232">
        <f t="shared" si="1652"/>
        <v>0</v>
      </c>
      <c r="CO322" s="233">
        <f t="shared" si="1653"/>
        <v>0</v>
      </c>
      <c r="CP322" s="232">
        <f t="shared" si="1654"/>
        <v>5.1238095238095243</v>
      </c>
      <c r="CQ322" s="546">
        <f t="shared" si="1655"/>
        <v>5.3299999999999992</v>
      </c>
      <c r="CR322" s="232">
        <f t="shared" si="1656"/>
        <v>322.8</v>
      </c>
      <c r="CS322" s="233">
        <f t="shared" si="1657"/>
        <v>373.09999999999997</v>
      </c>
      <c r="CT322" s="257">
        <v>145.9</v>
      </c>
      <c r="CU322" s="409">
        <v>145.9</v>
      </c>
      <c r="CV322" s="232">
        <f t="shared" si="1658"/>
        <v>8899.9</v>
      </c>
      <c r="CW322" s="233">
        <f t="shared" si="1659"/>
        <v>9775.3000000000011</v>
      </c>
      <c r="CX322" s="257">
        <v>94</v>
      </c>
      <c r="CY322" s="409">
        <v>110</v>
      </c>
      <c r="CZ322" s="232">
        <f t="shared" si="1660"/>
        <v>188</v>
      </c>
      <c r="DA322" s="233">
        <f t="shared" si="1661"/>
        <v>330</v>
      </c>
      <c r="DB322" s="254"/>
      <c r="DC322" s="253"/>
      <c r="DD322" s="232">
        <f t="shared" si="1662"/>
        <v>0</v>
      </c>
      <c r="DE322" s="233">
        <f t="shared" si="1663"/>
        <v>0</v>
      </c>
      <c r="DF322" s="232">
        <f t="shared" si="1664"/>
        <v>144.25238095238095</v>
      </c>
      <c r="DG322" s="233">
        <f t="shared" si="1665"/>
        <v>144.36142857142858</v>
      </c>
      <c r="DH322" s="232">
        <f t="shared" si="1666"/>
        <v>9087.9</v>
      </c>
      <c r="DI322" s="233">
        <f t="shared" si="1667"/>
        <v>10105.300000000001</v>
      </c>
      <c r="DJ322" s="232">
        <f t="shared" si="1668"/>
        <v>85</v>
      </c>
      <c r="DK322" s="233">
        <f t="shared" si="1669"/>
        <v>90</v>
      </c>
      <c r="DL322" s="232">
        <f t="shared" si="1670"/>
        <v>85</v>
      </c>
      <c r="DM322" s="233">
        <f t="shared" si="1671"/>
        <v>90</v>
      </c>
      <c r="DN322" s="545">
        <f t="shared" si="1672"/>
        <v>5.0294117647058822</v>
      </c>
      <c r="DO322" s="546">
        <f t="shared" si="1673"/>
        <v>5.1966666666666663</v>
      </c>
      <c r="DP322" s="232">
        <f t="shared" si="1674"/>
        <v>427.5</v>
      </c>
      <c r="DQ322" s="233">
        <f t="shared" si="1675"/>
        <v>467.7</v>
      </c>
      <c r="DR322" s="232">
        <f t="shared" si="1676"/>
        <v>139.84</v>
      </c>
      <c r="DS322" s="233">
        <f t="shared" si="1677"/>
        <v>141.22222222222223</v>
      </c>
      <c r="DT322" s="232">
        <f t="shared" si="1678"/>
        <v>11886.4</v>
      </c>
      <c r="DU322" s="233">
        <f t="shared" si="1679"/>
        <v>12710</v>
      </c>
      <c r="DV322" s="257">
        <v>56</v>
      </c>
      <c r="DW322" s="409">
        <v>65</v>
      </c>
      <c r="DX322" s="232">
        <f t="shared" si="1680"/>
        <v>56</v>
      </c>
      <c r="DY322" s="233">
        <f t="shared" si="1681"/>
        <v>65</v>
      </c>
      <c r="DZ322" s="257">
        <v>21</v>
      </c>
      <c r="EA322" s="409">
        <v>15</v>
      </c>
      <c r="EB322" s="232">
        <f t="shared" si="1682"/>
        <v>21</v>
      </c>
      <c r="EC322" s="233">
        <f t="shared" si="1683"/>
        <v>15</v>
      </c>
      <c r="ED322" s="257"/>
      <c r="EE322" s="256"/>
      <c r="EF322" s="232">
        <f t="shared" si="1684"/>
        <v>0</v>
      </c>
      <c r="EG322" s="233">
        <f t="shared" si="1685"/>
        <v>0</v>
      </c>
      <c r="EH322" s="225">
        <f t="shared" si="1686"/>
        <v>77</v>
      </c>
      <c r="EI322" s="233">
        <f t="shared" si="1687"/>
        <v>80</v>
      </c>
      <c r="EJ322" s="225">
        <f t="shared" si="1688"/>
        <v>77</v>
      </c>
      <c r="EK322" s="233">
        <f t="shared" si="1689"/>
        <v>80</v>
      </c>
      <c r="EL322" s="336">
        <v>3.6</v>
      </c>
      <c r="EM322" s="409">
        <v>3.5</v>
      </c>
      <c r="EN322" s="232">
        <f t="shared" si="1690"/>
        <v>201.6</v>
      </c>
      <c r="EO322" s="233">
        <f t="shared" si="1691"/>
        <v>227.5</v>
      </c>
      <c r="EP322" s="336">
        <v>2.9</v>
      </c>
      <c r="EQ322" s="409">
        <v>3.5</v>
      </c>
      <c r="ER322" s="232">
        <f t="shared" si="1692"/>
        <v>60.9</v>
      </c>
      <c r="ES322" s="233">
        <f t="shared" si="1693"/>
        <v>52.5</v>
      </c>
      <c r="ET322" s="336"/>
      <c r="EU322" s="410"/>
      <c r="EV322" s="232">
        <f t="shared" si="1694"/>
        <v>0</v>
      </c>
      <c r="EW322" s="233">
        <f t="shared" si="1695"/>
        <v>0</v>
      </c>
      <c r="EX322" s="545">
        <f t="shared" si="1696"/>
        <v>3.4090909090909092</v>
      </c>
      <c r="EY322" s="546">
        <f t="shared" si="1697"/>
        <v>3.5</v>
      </c>
      <c r="EZ322" s="232">
        <f t="shared" si="1698"/>
        <v>262.5</v>
      </c>
      <c r="FA322" s="233">
        <f t="shared" si="1699"/>
        <v>280</v>
      </c>
      <c r="FB322" s="257">
        <v>93.4</v>
      </c>
      <c r="FC322" s="409">
        <v>91.1</v>
      </c>
      <c r="FD322" s="232">
        <f t="shared" si="1700"/>
        <v>5230.4000000000005</v>
      </c>
      <c r="FE322" s="233">
        <f t="shared" si="1701"/>
        <v>5921.5</v>
      </c>
      <c r="FF322" s="257">
        <v>63.8</v>
      </c>
      <c r="FG322" s="409">
        <v>70.400000000000006</v>
      </c>
      <c r="FH322" s="232">
        <f t="shared" si="1702"/>
        <v>1339.8</v>
      </c>
      <c r="FI322" s="233">
        <f t="shared" si="1703"/>
        <v>1056</v>
      </c>
      <c r="FJ322" s="254"/>
      <c r="FK322" s="253"/>
      <c r="FL322" s="232">
        <f t="shared" si="1704"/>
        <v>0</v>
      </c>
      <c r="FM322" s="233">
        <f t="shared" si="1705"/>
        <v>0</v>
      </c>
      <c r="FN322" s="232">
        <f t="shared" si="1706"/>
        <v>85.327272727272742</v>
      </c>
      <c r="FO322" s="233">
        <f t="shared" si="1707"/>
        <v>87.21875</v>
      </c>
      <c r="FP322" s="232">
        <f t="shared" si="1708"/>
        <v>6570.2000000000007</v>
      </c>
      <c r="FQ322" s="233">
        <f t="shared" si="1709"/>
        <v>6977.5</v>
      </c>
      <c r="FR322" s="254">
        <v>14</v>
      </c>
      <c r="FS322" s="253">
        <v>16</v>
      </c>
      <c r="FT322" s="232">
        <f t="shared" si="1710"/>
        <v>14</v>
      </c>
      <c r="FU322" s="233">
        <f t="shared" si="1711"/>
        <v>16</v>
      </c>
      <c r="FV322" s="254">
        <v>5.0999999999999996</v>
      </c>
      <c r="FW322" s="253">
        <v>3.4</v>
      </c>
      <c r="FX322" s="232">
        <f t="shared" si="1712"/>
        <v>71.399999999999991</v>
      </c>
      <c r="FY322" s="233">
        <f t="shared" si="1713"/>
        <v>54.4</v>
      </c>
      <c r="FZ322" s="254">
        <v>76.8</v>
      </c>
      <c r="GA322" s="253">
        <v>62.2</v>
      </c>
      <c r="GB322" s="232">
        <f t="shared" si="1714"/>
        <v>1075.2</v>
      </c>
      <c r="GC322" s="233">
        <f t="shared" si="1715"/>
        <v>995.2</v>
      </c>
      <c r="GD322" s="249">
        <f t="shared" si="1716"/>
        <v>136</v>
      </c>
      <c r="GE322" s="233">
        <f t="shared" si="1717"/>
        <v>149</v>
      </c>
      <c r="GF322" s="232">
        <f t="shared" si="1718"/>
        <v>136</v>
      </c>
      <c r="GG322" s="233">
        <f t="shared" si="1719"/>
        <v>149</v>
      </c>
      <c r="GH322" s="232">
        <f t="shared" si="1720"/>
        <v>610</v>
      </c>
      <c r="GI322" s="233">
        <f t="shared" si="1721"/>
        <v>667.59999999999991</v>
      </c>
      <c r="GJ322" s="232">
        <f t="shared" si="1722"/>
        <v>16571.8</v>
      </c>
      <c r="GK322" s="233">
        <f t="shared" si="1723"/>
        <v>17959.5</v>
      </c>
      <c r="GL322" s="249">
        <f t="shared" si="1724"/>
        <v>26</v>
      </c>
      <c r="GM322" s="233">
        <f t="shared" si="1725"/>
        <v>21</v>
      </c>
      <c r="GN322" s="232">
        <f t="shared" si="1726"/>
        <v>26</v>
      </c>
      <c r="GO322" s="233">
        <f t="shared" si="1727"/>
        <v>21</v>
      </c>
      <c r="GP322" s="232">
        <f t="shared" si="1728"/>
        <v>80</v>
      </c>
      <c r="GQ322" s="233">
        <f t="shared" si="1729"/>
        <v>80.099999999999994</v>
      </c>
      <c r="GR322" s="232">
        <f t="shared" si="1730"/>
        <v>1884.8</v>
      </c>
      <c r="GS322" s="233">
        <f t="shared" si="1731"/>
        <v>1728</v>
      </c>
      <c r="GT322" s="249">
        <f t="shared" si="1732"/>
        <v>162</v>
      </c>
      <c r="GU322" s="233">
        <f t="shared" si="1733"/>
        <v>170</v>
      </c>
      <c r="GV322" s="232">
        <f t="shared" si="1734"/>
        <v>162</v>
      </c>
      <c r="GW322" s="233">
        <f t="shared" si="1735"/>
        <v>170</v>
      </c>
      <c r="GX322" s="232">
        <f t="shared" si="1736"/>
        <v>690</v>
      </c>
      <c r="GY322" s="233">
        <f t="shared" si="1737"/>
        <v>747.69999999999993</v>
      </c>
      <c r="GZ322" s="232">
        <f t="shared" si="1738"/>
        <v>18456.599999999999</v>
      </c>
      <c r="HA322" s="233">
        <f t="shared" si="1739"/>
        <v>19687.5</v>
      </c>
      <c r="HB322" s="249">
        <f t="shared" si="1740"/>
        <v>0</v>
      </c>
      <c r="HC322" s="233">
        <f t="shared" si="1741"/>
        <v>0</v>
      </c>
      <c r="HD322" s="232">
        <f t="shared" si="1742"/>
        <v>0</v>
      </c>
      <c r="HE322" s="233">
        <f t="shared" si="1743"/>
        <v>0</v>
      </c>
      <c r="HF322" s="232" t="str">
        <f t="shared" si="1744"/>
        <v/>
      </c>
      <c r="HG322" s="233" t="str">
        <f t="shared" si="1745"/>
        <v/>
      </c>
      <c r="HH322" s="232" t="str">
        <f t="shared" si="1746"/>
        <v/>
      </c>
      <c r="HI322" s="233" t="str">
        <f t="shared" si="1747"/>
        <v/>
      </c>
      <c r="HJ322" s="249">
        <f t="shared" si="1748"/>
        <v>761.4</v>
      </c>
      <c r="HK322" s="233">
        <f t="shared" si="1749"/>
        <v>802.1</v>
      </c>
      <c r="HL322" s="232">
        <f t="shared" si="1750"/>
        <v>19531.8</v>
      </c>
      <c r="HM322" s="232">
        <f t="shared" si="1751"/>
        <v>20682.7</v>
      </c>
    </row>
    <row r="323" spans="1:221" ht="15">
      <c r="A323" s="397" t="s">
        <v>110</v>
      </c>
      <c r="B323" s="395" t="s">
        <v>736</v>
      </c>
      <c r="C323" s="396"/>
      <c r="D323" s="397">
        <v>228529</v>
      </c>
      <c r="E323" s="398">
        <v>3</v>
      </c>
      <c r="F323" s="332">
        <v>1398</v>
      </c>
      <c r="G323" s="409">
        <v>1525</v>
      </c>
      <c r="H323" s="254">
        <v>14</v>
      </c>
      <c r="I323" s="409">
        <v>13</v>
      </c>
      <c r="J323" s="232">
        <f t="shared" si="1603"/>
        <v>1384</v>
      </c>
      <c r="K323" s="233">
        <f t="shared" si="1604"/>
        <v>1512</v>
      </c>
      <c r="L323" s="333"/>
      <c r="M323" s="253"/>
      <c r="N323" s="232">
        <f t="shared" si="1454"/>
        <v>1384</v>
      </c>
      <c r="O323" s="233">
        <f t="shared" si="1605"/>
        <v>1512</v>
      </c>
      <c r="P323" s="232">
        <f t="shared" si="1606"/>
        <v>1384</v>
      </c>
      <c r="Q323" s="233">
        <f t="shared" si="1607"/>
        <v>1512</v>
      </c>
      <c r="R323" s="254">
        <v>135</v>
      </c>
      <c r="S323" s="409">
        <v>168</v>
      </c>
      <c r="T323" s="232">
        <f t="shared" si="1608"/>
        <v>135</v>
      </c>
      <c r="U323" s="233">
        <f t="shared" si="1609"/>
        <v>168</v>
      </c>
      <c r="V323" s="257">
        <v>12</v>
      </c>
      <c r="W323" s="409">
        <v>10</v>
      </c>
      <c r="X323" s="232">
        <f t="shared" si="1610"/>
        <v>12</v>
      </c>
      <c r="Y323" s="233">
        <f t="shared" si="1611"/>
        <v>10</v>
      </c>
      <c r="Z323" s="257"/>
      <c r="AA323" s="256"/>
      <c r="AB323" s="232">
        <f t="shared" si="1612"/>
        <v>0</v>
      </c>
      <c r="AC323" s="233">
        <f t="shared" si="1613"/>
        <v>0</v>
      </c>
      <c r="AD323" s="225">
        <f t="shared" si="1614"/>
        <v>147</v>
      </c>
      <c r="AE323" s="233">
        <f t="shared" si="1615"/>
        <v>178</v>
      </c>
      <c r="AF323" s="225">
        <f t="shared" si="1616"/>
        <v>147</v>
      </c>
      <c r="AG323" s="233">
        <f t="shared" si="1617"/>
        <v>178</v>
      </c>
      <c r="AH323" s="336">
        <v>4.5999999999999996</v>
      </c>
      <c r="AI323" s="409">
        <v>4.5</v>
      </c>
      <c r="AJ323" s="232">
        <f t="shared" si="1618"/>
        <v>621</v>
      </c>
      <c r="AK323" s="233">
        <f t="shared" si="1619"/>
        <v>756</v>
      </c>
      <c r="AL323" s="336">
        <v>5.0999999999999996</v>
      </c>
      <c r="AM323" s="409">
        <v>4.4000000000000004</v>
      </c>
      <c r="AN323" s="232">
        <f t="shared" si="1620"/>
        <v>61.199999999999996</v>
      </c>
      <c r="AO323" s="233">
        <f t="shared" si="1621"/>
        <v>44</v>
      </c>
      <c r="AP323" s="336"/>
      <c r="AQ323" s="410"/>
      <c r="AR323" s="232">
        <f t="shared" si="1622"/>
        <v>0</v>
      </c>
      <c r="AS323" s="233">
        <f t="shared" si="1623"/>
        <v>0</v>
      </c>
      <c r="AT323" s="545">
        <f t="shared" si="1624"/>
        <v>4.6408163265306124</v>
      </c>
      <c r="AU323" s="546">
        <f t="shared" si="1625"/>
        <v>4.4943820224719104</v>
      </c>
      <c r="AV323" s="232">
        <f t="shared" si="1626"/>
        <v>682.2</v>
      </c>
      <c r="AW323" s="233">
        <f t="shared" si="1627"/>
        <v>800</v>
      </c>
      <c r="AX323" s="257">
        <v>126.7</v>
      </c>
      <c r="AY323" s="409">
        <v>126</v>
      </c>
      <c r="AZ323" s="232">
        <f t="shared" si="1628"/>
        <v>17104.5</v>
      </c>
      <c r="BA323" s="233">
        <f t="shared" si="1629"/>
        <v>21168</v>
      </c>
      <c r="BB323" s="257">
        <v>133.30000000000001</v>
      </c>
      <c r="BC323" s="409">
        <v>118.6</v>
      </c>
      <c r="BD323" s="232">
        <f t="shared" si="1630"/>
        <v>1599.6000000000001</v>
      </c>
      <c r="BE323" s="233">
        <f t="shared" si="1631"/>
        <v>1186</v>
      </c>
      <c r="BF323" s="254"/>
      <c r="BG323" s="253"/>
      <c r="BH323" s="232">
        <f t="shared" si="1632"/>
        <v>0</v>
      </c>
      <c r="BI323" s="233">
        <f t="shared" si="1633"/>
        <v>0</v>
      </c>
      <c r="BJ323" s="232">
        <f t="shared" si="1634"/>
        <v>127.23877551020408</v>
      </c>
      <c r="BK323" s="233">
        <f t="shared" si="1635"/>
        <v>125.58426966292134</v>
      </c>
      <c r="BL323" s="232">
        <f t="shared" si="1636"/>
        <v>18704.099999999999</v>
      </c>
      <c r="BM323" s="233">
        <f t="shared" si="1637"/>
        <v>22354</v>
      </c>
      <c r="BN323" s="257">
        <v>309</v>
      </c>
      <c r="BO323" s="409">
        <v>309</v>
      </c>
      <c r="BP323" s="232">
        <f t="shared" si="1638"/>
        <v>309</v>
      </c>
      <c r="BQ323" s="233">
        <f t="shared" si="1639"/>
        <v>309</v>
      </c>
      <c r="BR323" s="257">
        <v>27</v>
      </c>
      <c r="BS323" s="409">
        <v>23</v>
      </c>
      <c r="BT323" s="232">
        <f t="shared" si="1640"/>
        <v>27</v>
      </c>
      <c r="BU323" s="233">
        <f t="shared" si="1641"/>
        <v>23</v>
      </c>
      <c r="BV323" s="257"/>
      <c r="BW323" s="256"/>
      <c r="BX323" s="232">
        <f t="shared" si="1642"/>
        <v>0</v>
      </c>
      <c r="BY323" s="233">
        <f t="shared" si="1643"/>
        <v>0</v>
      </c>
      <c r="BZ323" s="225">
        <f t="shared" si="1644"/>
        <v>336</v>
      </c>
      <c r="CA323" s="233">
        <f t="shared" si="1645"/>
        <v>332</v>
      </c>
      <c r="CB323" s="225">
        <f t="shared" si="1646"/>
        <v>336</v>
      </c>
      <c r="CC323" s="233">
        <f t="shared" si="1647"/>
        <v>332</v>
      </c>
      <c r="CD323" s="336">
        <v>5.0999999999999996</v>
      </c>
      <c r="CE323" s="409">
        <v>5.0999999999999996</v>
      </c>
      <c r="CF323" s="232">
        <f t="shared" si="1648"/>
        <v>1575.8999999999999</v>
      </c>
      <c r="CG323" s="233">
        <f t="shared" si="1649"/>
        <v>1575.8999999999999</v>
      </c>
      <c r="CH323" s="336">
        <v>5.3</v>
      </c>
      <c r="CI323" s="409">
        <v>5.5</v>
      </c>
      <c r="CJ323" s="232">
        <f t="shared" si="1650"/>
        <v>143.1</v>
      </c>
      <c r="CK323" s="233">
        <f t="shared" si="1651"/>
        <v>126.5</v>
      </c>
      <c r="CL323" s="336"/>
      <c r="CM323" s="410"/>
      <c r="CN323" s="232">
        <f t="shared" si="1652"/>
        <v>0</v>
      </c>
      <c r="CO323" s="233">
        <f t="shared" si="1653"/>
        <v>0</v>
      </c>
      <c r="CP323" s="232">
        <f t="shared" si="1654"/>
        <v>5.1160714285714279</v>
      </c>
      <c r="CQ323" s="546">
        <f t="shared" si="1655"/>
        <v>5.1277108433734933</v>
      </c>
      <c r="CR323" s="232">
        <f t="shared" si="1656"/>
        <v>1718.9999999999998</v>
      </c>
      <c r="CS323" s="233">
        <f t="shared" si="1657"/>
        <v>1702.3999999999999</v>
      </c>
      <c r="CT323" s="257">
        <v>141.19999999999999</v>
      </c>
      <c r="CU323" s="409">
        <v>140.9</v>
      </c>
      <c r="CV323" s="232">
        <f t="shared" si="1658"/>
        <v>43630.799999999996</v>
      </c>
      <c r="CW323" s="233">
        <f t="shared" si="1659"/>
        <v>43538.1</v>
      </c>
      <c r="CX323" s="257">
        <v>146</v>
      </c>
      <c r="CY323" s="409">
        <v>135</v>
      </c>
      <c r="CZ323" s="232">
        <f t="shared" si="1660"/>
        <v>3942</v>
      </c>
      <c r="DA323" s="233">
        <f t="shared" si="1661"/>
        <v>3105</v>
      </c>
      <c r="DB323" s="254"/>
      <c r="DC323" s="253"/>
      <c r="DD323" s="232">
        <f t="shared" si="1662"/>
        <v>0</v>
      </c>
      <c r="DE323" s="233">
        <f t="shared" si="1663"/>
        <v>0</v>
      </c>
      <c r="DF323" s="232">
        <f t="shared" si="1664"/>
        <v>141.58571428571426</v>
      </c>
      <c r="DG323" s="233">
        <f t="shared" si="1665"/>
        <v>140.49126506024095</v>
      </c>
      <c r="DH323" s="232">
        <f t="shared" si="1666"/>
        <v>47572.799999999988</v>
      </c>
      <c r="DI323" s="233">
        <f t="shared" si="1667"/>
        <v>46643.099999999991</v>
      </c>
      <c r="DJ323" s="232">
        <f t="shared" si="1668"/>
        <v>483</v>
      </c>
      <c r="DK323" s="233">
        <f t="shared" si="1669"/>
        <v>510</v>
      </c>
      <c r="DL323" s="232">
        <f t="shared" si="1670"/>
        <v>483</v>
      </c>
      <c r="DM323" s="233">
        <f t="shared" si="1671"/>
        <v>510</v>
      </c>
      <c r="DN323" s="545">
        <f t="shared" si="1672"/>
        <v>4.9714285714285706</v>
      </c>
      <c r="DO323" s="546">
        <f t="shared" si="1673"/>
        <v>4.9066666666666663</v>
      </c>
      <c r="DP323" s="232">
        <f t="shared" si="1674"/>
        <v>2401.1999999999998</v>
      </c>
      <c r="DQ323" s="233">
        <f t="shared" si="1675"/>
        <v>2502.3999999999996</v>
      </c>
      <c r="DR323" s="232">
        <f t="shared" si="1676"/>
        <v>137.21925465838507</v>
      </c>
      <c r="DS323" s="233">
        <f t="shared" si="1677"/>
        <v>135.28843137254901</v>
      </c>
      <c r="DT323" s="232">
        <f t="shared" si="1678"/>
        <v>66276.899999999994</v>
      </c>
      <c r="DU323" s="233">
        <f t="shared" si="1679"/>
        <v>68997.099999999991</v>
      </c>
      <c r="DV323" s="257">
        <v>590</v>
      </c>
      <c r="DW323" s="409">
        <v>627</v>
      </c>
      <c r="DX323" s="232">
        <f t="shared" si="1680"/>
        <v>590</v>
      </c>
      <c r="DY323" s="233">
        <f t="shared" si="1681"/>
        <v>627</v>
      </c>
      <c r="DZ323" s="257">
        <v>260</v>
      </c>
      <c r="EA323" s="409">
        <v>300</v>
      </c>
      <c r="EB323" s="232">
        <f t="shared" si="1682"/>
        <v>260</v>
      </c>
      <c r="EC323" s="233">
        <f t="shared" si="1683"/>
        <v>300</v>
      </c>
      <c r="ED323" s="257"/>
      <c r="EE323" s="256"/>
      <c r="EF323" s="232">
        <f t="shared" si="1684"/>
        <v>0</v>
      </c>
      <c r="EG323" s="233">
        <f t="shared" si="1685"/>
        <v>0</v>
      </c>
      <c r="EH323" s="225">
        <f t="shared" si="1686"/>
        <v>850</v>
      </c>
      <c r="EI323" s="233">
        <f t="shared" si="1687"/>
        <v>927</v>
      </c>
      <c r="EJ323" s="225">
        <f t="shared" si="1688"/>
        <v>850</v>
      </c>
      <c r="EK323" s="233">
        <f t="shared" si="1689"/>
        <v>927</v>
      </c>
      <c r="EL323" s="336">
        <v>3.4</v>
      </c>
      <c r="EM323" s="409">
        <v>3.4</v>
      </c>
      <c r="EN323" s="232">
        <f t="shared" si="1690"/>
        <v>2006</v>
      </c>
      <c r="EO323" s="233">
        <f t="shared" si="1691"/>
        <v>2131.7999999999997</v>
      </c>
      <c r="EP323" s="336">
        <v>2.9</v>
      </c>
      <c r="EQ323" s="409">
        <v>2.8</v>
      </c>
      <c r="ER323" s="232">
        <f t="shared" si="1692"/>
        <v>754</v>
      </c>
      <c r="ES323" s="233">
        <f t="shared" si="1693"/>
        <v>840</v>
      </c>
      <c r="ET323" s="336"/>
      <c r="EU323" s="410"/>
      <c r="EV323" s="232">
        <f t="shared" si="1694"/>
        <v>0</v>
      </c>
      <c r="EW323" s="233">
        <f t="shared" si="1695"/>
        <v>0</v>
      </c>
      <c r="EX323" s="545">
        <f t="shared" si="1696"/>
        <v>3.2470588235294118</v>
      </c>
      <c r="EY323" s="546">
        <f t="shared" si="1697"/>
        <v>3.2058252427184462</v>
      </c>
      <c r="EZ323" s="232">
        <f t="shared" si="1698"/>
        <v>2760</v>
      </c>
      <c r="FA323" s="233">
        <f t="shared" si="1699"/>
        <v>2971.7999999999997</v>
      </c>
      <c r="FB323" s="257">
        <v>88.8</v>
      </c>
      <c r="FC323" s="409">
        <v>85.3</v>
      </c>
      <c r="FD323" s="232">
        <f t="shared" si="1700"/>
        <v>52392</v>
      </c>
      <c r="FE323" s="233">
        <f t="shared" si="1701"/>
        <v>53483.1</v>
      </c>
      <c r="FF323" s="257">
        <v>58.2</v>
      </c>
      <c r="FG323" s="409">
        <v>54</v>
      </c>
      <c r="FH323" s="232">
        <f t="shared" si="1702"/>
        <v>15132</v>
      </c>
      <c r="FI323" s="233">
        <f t="shared" si="1703"/>
        <v>16200</v>
      </c>
      <c r="FJ323" s="254"/>
      <c r="FK323" s="253"/>
      <c r="FL323" s="232">
        <f t="shared" si="1704"/>
        <v>0</v>
      </c>
      <c r="FM323" s="233">
        <f t="shared" si="1705"/>
        <v>0</v>
      </c>
      <c r="FN323" s="232">
        <f t="shared" si="1706"/>
        <v>79.44</v>
      </c>
      <c r="FO323" s="233">
        <f t="shared" si="1707"/>
        <v>75.170550161812301</v>
      </c>
      <c r="FP323" s="232">
        <f t="shared" si="1708"/>
        <v>67524</v>
      </c>
      <c r="FQ323" s="233">
        <f t="shared" si="1709"/>
        <v>69683.100000000006</v>
      </c>
      <c r="FR323" s="254">
        <v>51</v>
      </c>
      <c r="FS323" s="253">
        <v>75</v>
      </c>
      <c r="FT323" s="232">
        <f t="shared" si="1710"/>
        <v>51</v>
      </c>
      <c r="FU323" s="233">
        <f t="shared" si="1711"/>
        <v>75</v>
      </c>
      <c r="FV323" s="254">
        <v>4.3</v>
      </c>
      <c r="FW323" s="253">
        <v>4.0999999999999996</v>
      </c>
      <c r="FX323" s="232">
        <f t="shared" si="1712"/>
        <v>219.29999999999998</v>
      </c>
      <c r="FY323" s="233">
        <f t="shared" si="1713"/>
        <v>307.5</v>
      </c>
      <c r="FZ323" s="254">
        <v>48.2</v>
      </c>
      <c r="GA323" s="253">
        <v>60.1</v>
      </c>
      <c r="GB323" s="232">
        <f t="shared" si="1714"/>
        <v>2458.2000000000003</v>
      </c>
      <c r="GC323" s="233">
        <f t="shared" si="1715"/>
        <v>4507.5</v>
      </c>
      <c r="GD323" s="249">
        <f t="shared" si="1716"/>
        <v>1034</v>
      </c>
      <c r="GE323" s="233">
        <f t="shared" si="1717"/>
        <v>1104</v>
      </c>
      <c r="GF323" s="232">
        <f t="shared" si="1718"/>
        <v>1034</v>
      </c>
      <c r="GG323" s="233">
        <f t="shared" si="1719"/>
        <v>1104</v>
      </c>
      <c r="GH323" s="232">
        <f t="shared" si="1720"/>
        <v>4202.8999999999996</v>
      </c>
      <c r="GI323" s="233">
        <f t="shared" si="1721"/>
        <v>4463.6999999999989</v>
      </c>
      <c r="GJ323" s="232">
        <f t="shared" si="1722"/>
        <v>113127.29999999999</v>
      </c>
      <c r="GK323" s="233">
        <f t="shared" si="1723"/>
        <v>118189.2</v>
      </c>
      <c r="GL323" s="249">
        <f t="shared" si="1724"/>
        <v>299</v>
      </c>
      <c r="GM323" s="233">
        <f t="shared" si="1725"/>
        <v>333</v>
      </c>
      <c r="GN323" s="232">
        <f t="shared" si="1726"/>
        <v>299</v>
      </c>
      <c r="GO323" s="233">
        <f t="shared" si="1727"/>
        <v>333</v>
      </c>
      <c r="GP323" s="232">
        <f t="shared" si="1728"/>
        <v>958.3</v>
      </c>
      <c r="GQ323" s="233">
        <f t="shared" si="1729"/>
        <v>1010.5</v>
      </c>
      <c r="GR323" s="232">
        <f t="shared" si="1730"/>
        <v>20673.599999999999</v>
      </c>
      <c r="GS323" s="233">
        <f t="shared" si="1731"/>
        <v>20491</v>
      </c>
      <c r="GT323" s="249">
        <f t="shared" si="1732"/>
        <v>1333</v>
      </c>
      <c r="GU323" s="233">
        <f t="shared" si="1733"/>
        <v>1437</v>
      </c>
      <c r="GV323" s="232">
        <f t="shared" si="1734"/>
        <v>1333</v>
      </c>
      <c r="GW323" s="233">
        <f t="shared" si="1735"/>
        <v>1437</v>
      </c>
      <c r="GX323" s="232">
        <f t="shared" si="1736"/>
        <v>5161.2</v>
      </c>
      <c r="GY323" s="233">
        <f t="shared" si="1737"/>
        <v>5474.1999999999989</v>
      </c>
      <c r="GZ323" s="232">
        <f t="shared" si="1738"/>
        <v>133800.9</v>
      </c>
      <c r="HA323" s="233">
        <f t="shared" si="1739"/>
        <v>138680.20000000001</v>
      </c>
      <c r="HB323" s="249">
        <f t="shared" si="1740"/>
        <v>0</v>
      </c>
      <c r="HC323" s="233">
        <f t="shared" si="1741"/>
        <v>0</v>
      </c>
      <c r="HD323" s="232">
        <f t="shared" si="1742"/>
        <v>0</v>
      </c>
      <c r="HE323" s="233">
        <f t="shared" si="1743"/>
        <v>0</v>
      </c>
      <c r="HF323" s="232" t="str">
        <f t="shared" si="1744"/>
        <v/>
      </c>
      <c r="HG323" s="233" t="str">
        <f t="shared" si="1745"/>
        <v/>
      </c>
      <c r="HH323" s="232" t="str">
        <f t="shared" si="1746"/>
        <v/>
      </c>
      <c r="HI323" s="233" t="str">
        <f t="shared" si="1747"/>
        <v/>
      </c>
      <c r="HJ323" s="249">
        <f t="shared" si="1748"/>
        <v>5380.5</v>
      </c>
      <c r="HK323" s="233">
        <f t="shared" si="1749"/>
        <v>5781.6999999999989</v>
      </c>
      <c r="HL323" s="232">
        <f t="shared" si="1750"/>
        <v>136259.1</v>
      </c>
      <c r="HM323" s="232">
        <f t="shared" si="1751"/>
        <v>143187.70000000001</v>
      </c>
    </row>
    <row r="324" spans="1:221" ht="15">
      <c r="A324" s="397" t="s">
        <v>110</v>
      </c>
      <c r="B324" s="395" t="s">
        <v>737</v>
      </c>
      <c r="C324" s="396"/>
      <c r="D324" s="397">
        <v>226152</v>
      </c>
      <c r="E324" s="398">
        <v>3</v>
      </c>
      <c r="F324" s="332">
        <v>798</v>
      </c>
      <c r="G324" s="409">
        <v>766</v>
      </c>
      <c r="H324" s="254">
        <v>0</v>
      </c>
      <c r="I324" s="409">
        <v>1</v>
      </c>
      <c r="J324" s="232">
        <f t="shared" si="1603"/>
        <v>798</v>
      </c>
      <c r="K324" s="233">
        <f t="shared" si="1604"/>
        <v>765</v>
      </c>
      <c r="L324" s="333"/>
      <c r="M324" s="253"/>
      <c r="N324" s="232">
        <f t="shared" si="1454"/>
        <v>798</v>
      </c>
      <c r="O324" s="233">
        <f t="shared" si="1605"/>
        <v>765</v>
      </c>
      <c r="P324" s="232">
        <f t="shared" si="1606"/>
        <v>798</v>
      </c>
      <c r="Q324" s="233">
        <f t="shared" si="1607"/>
        <v>765</v>
      </c>
      <c r="R324" s="254">
        <v>17</v>
      </c>
      <c r="S324" s="409">
        <v>21</v>
      </c>
      <c r="T324" s="232">
        <f t="shared" si="1608"/>
        <v>17</v>
      </c>
      <c r="U324" s="233">
        <f t="shared" si="1609"/>
        <v>21</v>
      </c>
      <c r="V324" s="257">
        <v>2</v>
      </c>
      <c r="W324" s="409">
        <v>2</v>
      </c>
      <c r="X324" s="232">
        <f t="shared" si="1610"/>
        <v>2</v>
      </c>
      <c r="Y324" s="233">
        <f t="shared" si="1611"/>
        <v>2</v>
      </c>
      <c r="Z324" s="257"/>
      <c r="AA324" s="256"/>
      <c r="AB324" s="232">
        <f t="shared" si="1612"/>
        <v>0</v>
      </c>
      <c r="AC324" s="233">
        <f t="shared" si="1613"/>
        <v>0</v>
      </c>
      <c r="AD324" s="225">
        <f t="shared" si="1614"/>
        <v>19</v>
      </c>
      <c r="AE324" s="233">
        <f t="shared" si="1615"/>
        <v>23</v>
      </c>
      <c r="AF324" s="225">
        <f t="shared" si="1616"/>
        <v>19</v>
      </c>
      <c r="AG324" s="233">
        <f t="shared" si="1617"/>
        <v>23</v>
      </c>
      <c r="AH324" s="336">
        <v>4.0999999999999996</v>
      </c>
      <c r="AI324" s="409">
        <v>4.0999999999999996</v>
      </c>
      <c r="AJ324" s="232">
        <f t="shared" si="1618"/>
        <v>69.699999999999989</v>
      </c>
      <c r="AK324" s="233">
        <f t="shared" si="1619"/>
        <v>86.1</v>
      </c>
      <c r="AL324" s="336">
        <v>3</v>
      </c>
      <c r="AM324" s="409">
        <v>4.5</v>
      </c>
      <c r="AN324" s="232">
        <f t="shared" si="1620"/>
        <v>6</v>
      </c>
      <c r="AO324" s="233">
        <f t="shared" si="1621"/>
        <v>9</v>
      </c>
      <c r="AP324" s="336"/>
      <c r="AQ324" s="410"/>
      <c r="AR324" s="232">
        <f t="shared" si="1622"/>
        <v>0</v>
      </c>
      <c r="AS324" s="233">
        <f t="shared" si="1623"/>
        <v>0</v>
      </c>
      <c r="AT324" s="545">
        <f t="shared" si="1624"/>
        <v>3.9842105263157888</v>
      </c>
      <c r="AU324" s="546">
        <f t="shared" si="1625"/>
        <v>4.1347826086956516</v>
      </c>
      <c r="AV324" s="232">
        <f t="shared" si="1626"/>
        <v>75.699999999999989</v>
      </c>
      <c r="AW324" s="233">
        <f t="shared" si="1627"/>
        <v>95.1</v>
      </c>
      <c r="AX324" s="257">
        <v>119.7</v>
      </c>
      <c r="AY324" s="409">
        <v>118.5</v>
      </c>
      <c r="AZ324" s="232">
        <f t="shared" si="1628"/>
        <v>2034.9</v>
      </c>
      <c r="BA324" s="233">
        <f t="shared" si="1629"/>
        <v>2488.5</v>
      </c>
      <c r="BB324" s="257">
        <v>100.5</v>
      </c>
      <c r="BC324" s="409">
        <v>125</v>
      </c>
      <c r="BD324" s="232">
        <f t="shared" si="1630"/>
        <v>201</v>
      </c>
      <c r="BE324" s="233">
        <f t="shared" si="1631"/>
        <v>250</v>
      </c>
      <c r="BF324" s="254"/>
      <c r="BG324" s="253"/>
      <c r="BH324" s="232">
        <f t="shared" si="1632"/>
        <v>0</v>
      </c>
      <c r="BI324" s="233">
        <f t="shared" si="1633"/>
        <v>0</v>
      </c>
      <c r="BJ324" s="232">
        <f t="shared" si="1634"/>
        <v>117.67894736842106</v>
      </c>
      <c r="BK324" s="233">
        <f t="shared" si="1635"/>
        <v>119.06521739130434</v>
      </c>
      <c r="BL324" s="232">
        <f t="shared" si="1636"/>
        <v>2235.9</v>
      </c>
      <c r="BM324" s="233">
        <f t="shared" si="1637"/>
        <v>2738.5</v>
      </c>
      <c r="BN324" s="257">
        <v>188</v>
      </c>
      <c r="BO324" s="409">
        <v>232</v>
      </c>
      <c r="BP324" s="232">
        <f t="shared" si="1638"/>
        <v>188</v>
      </c>
      <c r="BQ324" s="233">
        <f t="shared" si="1639"/>
        <v>232</v>
      </c>
      <c r="BR324" s="257">
        <v>40</v>
      </c>
      <c r="BS324" s="409">
        <v>28</v>
      </c>
      <c r="BT324" s="232">
        <f t="shared" si="1640"/>
        <v>40</v>
      </c>
      <c r="BU324" s="233">
        <f t="shared" si="1641"/>
        <v>28</v>
      </c>
      <c r="BV324" s="257"/>
      <c r="BW324" s="256"/>
      <c r="BX324" s="232">
        <f t="shared" si="1642"/>
        <v>0</v>
      </c>
      <c r="BY324" s="233">
        <f t="shared" si="1643"/>
        <v>0</v>
      </c>
      <c r="BZ324" s="225">
        <f t="shared" si="1644"/>
        <v>228</v>
      </c>
      <c r="CA324" s="233">
        <f t="shared" si="1645"/>
        <v>260</v>
      </c>
      <c r="CB324" s="225">
        <f t="shared" si="1646"/>
        <v>228</v>
      </c>
      <c r="CC324" s="233">
        <f t="shared" si="1647"/>
        <v>260</v>
      </c>
      <c r="CD324" s="336">
        <v>5.3</v>
      </c>
      <c r="CE324" s="409">
        <v>5</v>
      </c>
      <c r="CF324" s="232">
        <f t="shared" si="1648"/>
        <v>996.4</v>
      </c>
      <c r="CG324" s="233">
        <f t="shared" si="1649"/>
        <v>1160</v>
      </c>
      <c r="CH324" s="336">
        <v>5.6</v>
      </c>
      <c r="CI324" s="409">
        <v>5.4</v>
      </c>
      <c r="CJ324" s="232">
        <f t="shared" si="1650"/>
        <v>224</v>
      </c>
      <c r="CK324" s="233">
        <f t="shared" si="1651"/>
        <v>151.20000000000002</v>
      </c>
      <c r="CL324" s="336"/>
      <c r="CM324" s="410"/>
      <c r="CN324" s="232">
        <f t="shared" si="1652"/>
        <v>0</v>
      </c>
      <c r="CO324" s="233">
        <f t="shared" si="1653"/>
        <v>0</v>
      </c>
      <c r="CP324" s="232">
        <f t="shared" si="1654"/>
        <v>5.3526315789473689</v>
      </c>
      <c r="CQ324" s="546">
        <f t="shared" si="1655"/>
        <v>5.0430769230769235</v>
      </c>
      <c r="CR324" s="232">
        <f t="shared" si="1656"/>
        <v>1220.4000000000001</v>
      </c>
      <c r="CS324" s="233">
        <f t="shared" si="1657"/>
        <v>1311.2</v>
      </c>
      <c r="CT324" s="257">
        <v>131</v>
      </c>
      <c r="CU324" s="409">
        <v>129.6</v>
      </c>
      <c r="CV324" s="232">
        <f t="shared" si="1658"/>
        <v>24628</v>
      </c>
      <c r="CW324" s="233">
        <f t="shared" si="1659"/>
        <v>30067.199999999997</v>
      </c>
      <c r="CX324" s="257">
        <v>130.9</v>
      </c>
      <c r="CY324" s="409">
        <v>129.1</v>
      </c>
      <c r="CZ324" s="232">
        <f t="shared" si="1660"/>
        <v>5236</v>
      </c>
      <c r="DA324" s="233">
        <f t="shared" si="1661"/>
        <v>3614.7999999999997</v>
      </c>
      <c r="DB324" s="254"/>
      <c r="DC324" s="253"/>
      <c r="DD324" s="232">
        <f t="shared" si="1662"/>
        <v>0</v>
      </c>
      <c r="DE324" s="233">
        <f t="shared" si="1663"/>
        <v>0</v>
      </c>
      <c r="DF324" s="232">
        <f t="shared" si="1664"/>
        <v>130.98245614035088</v>
      </c>
      <c r="DG324" s="233">
        <f t="shared" si="1665"/>
        <v>129.54615384615386</v>
      </c>
      <c r="DH324" s="232">
        <f t="shared" si="1666"/>
        <v>29864</v>
      </c>
      <c r="DI324" s="233">
        <f t="shared" si="1667"/>
        <v>33682</v>
      </c>
      <c r="DJ324" s="232">
        <f t="shared" si="1668"/>
        <v>247</v>
      </c>
      <c r="DK324" s="233">
        <f t="shared" si="1669"/>
        <v>283</v>
      </c>
      <c r="DL324" s="232">
        <f t="shared" si="1670"/>
        <v>247</v>
      </c>
      <c r="DM324" s="233">
        <f t="shared" si="1671"/>
        <v>283</v>
      </c>
      <c r="DN324" s="545">
        <f t="shared" si="1672"/>
        <v>5.2473684210526326</v>
      </c>
      <c r="DO324" s="546">
        <f t="shared" si="1673"/>
        <v>4.9692579505300349</v>
      </c>
      <c r="DP324" s="232">
        <f t="shared" si="1674"/>
        <v>1296.1000000000001</v>
      </c>
      <c r="DQ324" s="233">
        <f t="shared" si="1675"/>
        <v>1406.3</v>
      </c>
      <c r="DR324" s="232">
        <f t="shared" si="1676"/>
        <v>129.95910931174089</v>
      </c>
      <c r="DS324" s="233">
        <f t="shared" si="1677"/>
        <v>128.69434628975264</v>
      </c>
      <c r="DT324" s="232">
        <f t="shared" si="1678"/>
        <v>32099.899999999998</v>
      </c>
      <c r="DU324" s="233">
        <f t="shared" si="1679"/>
        <v>36420.5</v>
      </c>
      <c r="DV324" s="257">
        <v>252</v>
      </c>
      <c r="DW324" s="409">
        <v>218</v>
      </c>
      <c r="DX324" s="232">
        <f t="shared" si="1680"/>
        <v>252</v>
      </c>
      <c r="DY324" s="233">
        <f t="shared" si="1681"/>
        <v>218</v>
      </c>
      <c r="DZ324" s="257">
        <v>247</v>
      </c>
      <c r="EA324" s="409">
        <v>227</v>
      </c>
      <c r="EB324" s="232">
        <f t="shared" si="1682"/>
        <v>247</v>
      </c>
      <c r="EC324" s="233">
        <f t="shared" si="1683"/>
        <v>227</v>
      </c>
      <c r="ED324" s="257"/>
      <c r="EE324" s="256"/>
      <c r="EF324" s="232">
        <f t="shared" si="1684"/>
        <v>0</v>
      </c>
      <c r="EG324" s="233">
        <f t="shared" si="1685"/>
        <v>0</v>
      </c>
      <c r="EH324" s="225">
        <f t="shared" si="1686"/>
        <v>499</v>
      </c>
      <c r="EI324" s="233">
        <f t="shared" si="1687"/>
        <v>445</v>
      </c>
      <c r="EJ324" s="225">
        <f t="shared" si="1688"/>
        <v>499</v>
      </c>
      <c r="EK324" s="233">
        <f t="shared" si="1689"/>
        <v>445</v>
      </c>
      <c r="EL324" s="336">
        <v>3.6</v>
      </c>
      <c r="EM324" s="409">
        <v>3.4</v>
      </c>
      <c r="EN324" s="232">
        <f t="shared" si="1690"/>
        <v>907.2</v>
      </c>
      <c r="EO324" s="233">
        <f t="shared" si="1691"/>
        <v>741.19999999999993</v>
      </c>
      <c r="EP324" s="336">
        <v>3.9</v>
      </c>
      <c r="EQ324" s="409">
        <v>3.8</v>
      </c>
      <c r="ER324" s="232">
        <f t="shared" si="1692"/>
        <v>963.3</v>
      </c>
      <c r="ES324" s="233">
        <f t="shared" si="1693"/>
        <v>862.59999999999991</v>
      </c>
      <c r="ET324" s="336"/>
      <c r="EU324" s="410"/>
      <c r="EV324" s="232">
        <f t="shared" si="1694"/>
        <v>0</v>
      </c>
      <c r="EW324" s="233">
        <f t="shared" si="1695"/>
        <v>0</v>
      </c>
      <c r="EX324" s="545">
        <f t="shared" si="1696"/>
        <v>3.7484969939879758</v>
      </c>
      <c r="EY324" s="546">
        <f t="shared" si="1697"/>
        <v>3.6040449438202242</v>
      </c>
      <c r="EZ324" s="232">
        <f t="shared" si="1698"/>
        <v>1870.5</v>
      </c>
      <c r="FA324" s="233">
        <f t="shared" si="1699"/>
        <v>1603.7999999999997</v>
      </c>
      <c r="FB324" s="257">
        <v>85.4</v>
      </c>
      <c r="FC324" s="409">
        <v>83.9</v>
      </c>
      <c r="FD324" s="232">
        <f t="shared" si="1700"/>
        <v>21520.800000000003</v>
      </c>
      <c r="FE324" s="233">
        <f t="shared" si="1701"/>
        <v>18290.2</v>
      </c>
      <c r="FF324" s="257">
        <v>75.8</v>
      </c>
      <c r="FG324" s="409">
        <v>76.400000000000006</v>
      </c>
      <c r="FH324" s="232">
        <f t="shared" si="1702"/>
        <v>18722.599999999999</v>
      </c>
      <c r="FI324" s="233">
        <f t="shared" si="1703"/>
        <v>17342.800000000003</v>
      </c>
      <c r="FJ324" s="254"/>
      <c r="FK324" s="253"/>
      <c r="FL324" s="232">
        <f t="shared" si="1704"/>
        <v>0</v>
      </c>
      <c r="FM324" s="233">
        <f t="shared" si="1705"/>
        <v>0</v>
      </c>
      <c r="FN324" s="232">
        <f t="shared" si="1706"/>
        <v>80.64809619238477</v>
      </c>
      <c r="FO324" s="233">
        <f t="shared" si="1707"/>
        <v>80.074157303370782</v>
      </c>
      <c r="FP324" s="232">
        <f t="shared" si="1708"/>
        <v>40243.4</v>
      </c>
      <c r="FQ324" s="233">
        <f t="shared" si="1709"/>
        <v>35633</v>
      </c>
      <c r="FR324" s="254">
        <v>52</v>
      </c>
      <c r="FS324" s="253">
        <v>37</v>
      </c>
      <c r="FT324" s="232">
        <f t="shared" si="1710"/>
        <v>52</v>
      </c>
      <c r="FU324" s="233">
        <f t="shared" si="1711"/>
        <v>37</v>
      </c>
      <c r="FV324" s="254">
        <v>5.8</v>
      </c>
      <c r="FW324" s="253">
        <v>5.9</v>
      </c>
      <c r="FX324" s="232">
        <f t="shared" si="1712"/>
        <v>301.59999999999997</v>
      </c>
      <c r="FY324" s="233">
        <f t="shared" si="1713"/>
        <v>218.3</v>
      </c>
      <c r="FZ324" s="254">
        <v>89.4</v>
      </c>
      <c r="GA324" s="253">
        <v>84.7</v>
      </c>
      <c r="GB324" s="232">
        <f t="shared" si="1714"/>
        <v>4648.8</v>
      </c>
      <c r="GC324" s="233">
        <f t="shared" si="1715"/>
        <v>3133.9</v>
      </c>
      <c r="GD324" s="249">
        <f t="shared" si="1716"/>
        <v>457</v>
      </c>
      <c r="GE324" s="233">
        <f t="shared" si="1717"/>
        <v>471</v>
      </c>
      <c r="GF324" s="232">
        <f t="shared" si="1718"/>
        <v>457</v>
      </c>
      <c r="GG324" s="233">
        <f t="shared" si="1719"/>
        <v>471</v>
      </c>
      <c r="GH324" s="232">
        <f t="shared" si="1720"/>
        <v>1973.3</v>
      </c>
      <c r="GI324" s="233">
        <f t="shared" si="1721"/>
        <v>1987.2999999999997</v>
      </c>
      <c r="GJ324" s="232">
        <f t="shared" si="1722"/>
        <v>48183.700000000004</v>
      </c>
      <c r="GK324" s="233">
        <f t="shared" si="1723"/>
        <v>50845.899999999994</v>
      </c>
      <c r="GL324" s="249">
        <f t="shared" si="1724"/>
        <v>289</v>
      </c>
      <c r="GM324" s="233">
        <f t="shared" si="1725"/>
        <v>257</v>
      </c>
      <c r="GN324" s="232">
        <f t="shared" si="1726"/>
        <v>289</v>
      </c>
      <c r="GO324" s="233">
        <f t="shared" si="1727"/>
        <v>257</v>
      </c>
      <c r="GP324" s="232">
        <f t="shared" si="1728"/>
        <v>1193.3</v>
      </c>
      <c r="GQ324" s="233">
        <f t="shared" si="1729"/>
        <v>1022.8</v>
      </c>
      <c r="GR324" s="232">
        <f t="shared" si="1730"/>
        <v>24159.599999999999</v>
      </c>
      <c r="GS324" s="233">
        <f t="shared" si="1731"/>
        <v>21207.600000000002</v>
      </c>
      <c r="GT324" s="249">
        <f t="shared" si="1732"/>
        <v>746</v>
      </c>
      <c r="GU324" s="233">
        <f t="shared" si="1733"/>
        <v>728</v>
      </c>
      <c r="GV324" s="232">
        <f t="shared" si="1734"/>
        <v>746</v>
      </c>
      <c r="GW324" s="233">
        <f t="shared" si="1735"/>
        <v>728</v>
      </c>
      <c r="GX324" s="232">
        <f t="shared" si="1736"/>
        <v>3166.6</v>
      </c>
      <c r="GY324" s="233">
        <f t="shared" si="1737"/>
        <v>3010.0999999999995</v>
      </c>
      <c r="GZ324" s="232">
        <f t="shared" si="1738"/>
        <v>72343.3</v>
      </c>
      <c r="HA324" s="233">
        <f t="shared" si="1739"/>
        <v>72053.5</v>
      </c>
      <c r="HB324" s="249">
        <f t="shared" si="1740"/>
        <v>0</v>
      </c>
      <c r="HC324" s="233">
        <f t="shared" si="1741"/>
        <v>0</v>
      </c>
      <c r="HD324" s="232">
        <f t="shared" si="1742"/>
        <v>0</v>
      </c>
      <c r="HE324" s="233">
        <f t="shared" si="1743"/>
        <v>0</v>
      </c>
      <c r="HF324" s="232" t="str">
        <f t="shared" si="1744"/>
        <v/>
      </c>
      <c r="HG324" s="233" t="str">
        <f t="shared" si="1745"/>
        <v/>
      </c>
      <c r="HH324" s="232" t="str">
        <f t="shared" si="1746"/>
        <v/>
      </c>
      <c r="HI324" s="233" t="str">
        <f t="shared" si="1747"/>
        <v/>
      </c>
      <c r="HJ324" s="249">
        <f t="shared" si="1748"/>
        <v>3468.2000000000003</v>
      </c>
      <c r="HK324" s="233">
        <f t="shared" si="1749"/>
        <v>3228.3999999999996</v>
      </c>
      <c r="HL324" s="232">
        <f t="shared" si="1750"/>
        <v>76992.100000000006</v>
      </c>
      <c r="HM324" s="232">
        <f t="shared" si="1751"/>
        <v>75187.399999999994</v>
      </c>
    </row>
    <row r="325" spans="1:221" ht="15">
      <c r="A325" s="397" t="s">
        <v>110</v>
      </c>
      <c r="B325" s="395" t="s">
        <v>738</v>
      </c>
      <c r="C325" s="396"/>
      <c r="D325" s="397">
        <v>224554</v>
      </c>
      <c r="E325" s="398">
        <v>3</v>
      </c>
      <c r="F325" s="332">
        <v>1153</v>
      </c>
      <c r="G325" s="409">
        <v>1313</v>
      </c>
      <c r="H325" s="254">
        <v>0</v>
      </c>
      <c r="I325" s="409">
        <v>0</v>
      </c>
      <c r="J325" s="232">
        <f t="shared" si="1603"/>
        <v>1153</v>
      </c>
      <c r="K325" s="233">
        <f t="shared" si="1604"/>
        <v>1313</v>
      </c>
      <c r="L325" s="333"/>
      <c r="M325" s="253"/>
      <c r="N325" s="232">
        <f t="shared" si="1454"/>
        <v>1153</v>
      </c>
      <c r="O325" s="233">
        <f t="shared" si="1605"/>
        <v>1313</v>
      </c>
      <c r="P325" s="232">
        <f t="shared" si="1606"/>
        <v>1153</v>
      </c>
      <c r="Q325" s="233">
        <f t="shared" si="1607"/>
        <v>1313</v>
      </c>
      <c r="R325" s="254">
        <v>54</v>
      </c>
      <c r="S325" s="409">
        <v>66</v>
      </c>
      <c r="T325" s="232">
        <f t="shared" si="1608"/>
        <v>54</v>
      </c>
      <c r="U325" s="233">
        <f t="shared" si="1609"/>
        <v>66</v>
      </c>
      <c r="V325" s="257">
        <v>3</v>
      </c>
      <c r="W325" s="409">
        <v>5</v>
      </c>
      <c r="X325" s="232">
        <f t="shared" si="1610"/>
        <v>3</v>
      </c>
      <c r="Y325" s="233">
        <f t="shared" si="1611"/>
        <v>5</v>
      </c>
      <c r="Z325" s="257"/>
      <c r="AA325" s="256"/>
      <c r="AB325" s="232">
        <f t="shared" si="1612"/>
        <v>0</v>
      </c>
      <c r="AC325" s="233">
        <f t="shared" si="1613"/>
        <v>0</v>
      </c>
      <c r="AD325" s="225">
        <f t="shared" si="1614"/>
        <v>57</v>
      </c>
      <c r="AE325" s="233">
        <f t="shared" si="1615"/>
        <v>71</v>
      </c>
      <c r="AF325" s="225">
        <f t="shared" si="1616"/>
        <v>57</v>
      </c>
      <c r="AG325" s="233">
        <f t="shared" si="1617"/>
        <v>71</v>
      </c>
      <c r="AH325" s="336">
        <v>4.4000000000000004</v>
      </c>
      <c r="AI325" s="409">
        <v>4.4000000000000004</v>
      </c>
      <c r="AJ325" s="232">
        <f t="shared" si="1618"/>
        <v>237.60000000000002</v>
      </c>
      <c r="AK325" s="233">
        <f t="shared" si="1619"/>
        <v>290.40000000000003</v>
      </c>
      <c r="AL325" s="336">
        <v>3.8</v>
      </c>
      <c r="AM325" s="409">
        <v>4.5999999999999996</v>
      </c>
      <c r="AN325" s="232">
        <f t="shared" si="1620"/>
        <v>11.399999999999999</v>
      </c>
      <c r="AO325" s="233">
        <f t="shared" si="1621"/>
        <v>23</v>
      </c>
      <c r="AP325" s="336"/>
      <c r="AQ325" s="410"/>
      <c r="AR325" s="232">
        <f t="shared" si="1622"/>
        <v>0</v>
      </c>
      <c r="AS325" s="233">
        <f t="shared" si="1623"/>
        <v>0</v>
      </c>
      <c r="AT325" s="545">
        <f t="shared" si="1624"/>
        <v>4.3684210526315796</v>
      </c>
      <c r="AU325" s="546">
        <f t="shared" si="1625"/>
        <v>4.4140845070422543</v>
      </c>
      <c r="AV325" s="232">
        <f t="shared" si="1626"/>
        <v>249.00000000000003</v>
      </c>
      <c r="AW325" s="233">
        <f t="shared" si="1627"/>
        <v>313.40000000000003</v>
      </c>
      <c r="AX325" s="257">
        <v>119.5</v>
      </c>
      <c r="AY325" s="409">
        <v>124.5</v>
      </c>
      <c r="AZ325" s="232">
        <f t="shared" si="1628"/>
        <v>6453</v>
      </c>
      <c r="BA325" s="233">
        <f t="shared" si="1629"/>
        <v>8217</v>
      </c>
      <c r="BB325" s="257">
        <v>107</v>
      </c>
      <c r="BC325" s="409">
        <v>125.8</v>
      </c>
      <c r="BD325" s="232">
        <f t="shared" si="1630"/>
        <v>321</v>
      </c>
      <c r="BE325" s="233">
        <f t="shared" si="1631"/>
        <v>629</v>
      </c>
      <c r="BF325" s="254"/>
      <c r="BG325" s="253"/>
      <c r="BH325" s="232">
        <f t="shared" si="1632"/>
        <v>0</v>
      </c>
      <c r="BI325" s="233">
        <f t="shared" si="1633"/>
        <v>0</v>
      </c>
      <c r="BJ325" s="232">
        <f t="shared" si="1634"/>
        <v>118.84210526315789</v>
      </c>
      <c r="BK325" s="233">
        <f t="shared" si="1635"/>
        <v>124.59154929577464</v>
      </c>
      <c r="BL325" s="232">
        <f t="shared" si="1636"/>
        <v>6774</v>
      </c>
      <c r="BM325" s="233">
        <f t="shared" si="1637"/>
        <v>8846</v>
      </c>
      <c r="BN325" s="257">
        <v>123</v>
      </c>
      <c r="BO325" s="409">
        <v>125</v>
      </c>
      <c r="BP325" s="232">
        <f t="shared" si="1638"/>
        <v>123</v>
      </c>
      <c r="BQ325" s="233">
        <f t="shared" si="1639"/>
        <v>125</v>
      </c>
      <c r="BR325" s="257">
        <v>22</v>
      </c>
      <c r="BS325" s="409">
        <v>15</v>
      </c>
      <c r="BT325" s="232">
        <f t="shared" si="1640"/>
        <v>22</v>
      </c>
      <c r="BU325" s="233">
        <f t="shared" si="1641"/>
        <v>15</v>
      </c>
      <c r="BV325" s="257"/>
      <c r="BW325" s="256"/>
      <c r="BX325" s="232">
        <f t="shared" si="1642"/>
        <v>0</v>
      </c>
      <c r="BY325" s="233">
        <f t="shared" si="1643"/>
        <v>0</v>
      </c>
      <c r="BZ325" s="225">
        <f t="shared" si="1644"/>
        <v>145</v>
      </c>
      <c r="CA325" s="233">
        <f t="shared" si="1645"/>
        <v>140</v>
      </c>
      <c r="CB325" s="225">
        <f t="shared" si="1646"/>
        <v>145</v>
      </c>
      <c r="CC325" s="233">
        <f t="shared" si="1647"/>
        <v>140</v>
      </c>
      <c r="CD325" s="336">
        <v>4.9000000000000004</v>
      </c>
      <c r="CE325" s="409">
        <v>5.2</v>
      </c>
      <c r="CF325" s="232">
        <f t="shared" si="1648"/>
        <v>602.70000000000005</v>
      </c>
      <c r="CG325" s="233">
        <f t="shared" si="1649"/>
        <v>650</v>
      </c>
      <c r="CH325" s="336">
        <v>5.2</v>
      </c>
      <c r="CI325" s="409">
        <v>5.8</v>
      </c>
      <c r="CJ325" s="232">
        <f t="shared" si="1650"/>
        <v>114.4</v>
      </c>
      <c r="CK325" s="233">
        <f t="shared" si="1651"/>
        <v>87</v>
      </c>
      <c r="CL325" s="336"/>
      <c r="CM325" s="410"/>
      <c r="CN325" s="232">
        <f t="shared" si="1652"/>
        <v>0</v>
      </c>
      <c r="CO325" s="233">
        <f t="shared" si="1653"/>
        <v>0</v>
      </c>
      <c r="CP325" s="232">
        <f t="shared" si="1654"/>
        <v>4.9455172413793109</v>
      </c>
      <c r="CQ325" s="546">
        <f t="shared" si="1655"/>
        <v>5.2642857142857142</v>
      </c>
      <c r="CR325" s="232">
        <f t="shared" si="1656"/>
        <v>717.10000000000014</v>
      </c>
      <c r="CS325" s="233">
        <f t="shared" si="1657"/>
        <v>737</v>
      </c>
      <c r="CT325" s="257">
        <v>138.80000000000001</v>
      </c>
      <c r="CU325" s="409">
        <v>140.6</v>
      </c>
      <c r="CV325" s="232">
        <f t="shared" si="1658"/>
        <v>17072.400000000001</v>
      </c>
      <c r="CW325" s="233">
        <f t="shared" si="1659"/>
        <v>17575</v>
      </c>
      <c r="CX325" s="257">
        <v>121.9</v>
      </c>
      <c r="CY325" s="409">
        <v>137.80000000000001</v>
      </c>
      <c r="CZ325" s="232">
        <f t="shared" si="1660"/>
        <v>2681.8</v>
      </c>
      <c r="DA325" s="233">
        <f t="shared" si="1661"/>
        <v>2067</v>
      </c>
      <c r="DB325" s="254"/>
      <c r="DC325" s="253"/>
      <c r="DD325" s="232">
        <f t="shared" si="1662"/>
        <v>0</v>
      </c>
      <c r="DE325" s="233">
        <f t="shared" si="1663"/>
        <v>0</v>
      </c>
      <c r="DF325" s="232">
        <f t="shared" si="1664"/>
        <v>136.23586206896553</v>
      </c>
      <c r="DG325" s="233">
        <f t="shared" si="1665"/>
        <v>140.30000000000001</v>
      </c>
      <c r="DH325" s="232">
        <f t="shared" si="1666"/>
        <v>19754.2</v>
      </c>
      <c r="DI325" s="233">
        <f t="shared" si="1667"/>
        <v>19642</v>
      </c>
      <c r="DJ325" s="232">
        <f t="shared" si="1668"/>
        <v>202</v>
      </c>
      <c r="DK325" s="233">
        <f t="shared" si="1669"/>
        <v>211</v>
      </c>
      <c r="DL325" s="232">
        <f t="shared" si="1670"/>
        <v>202</v>
      </c>
      <c r="DM325" s="233">
        <f t="shared" si="1671"/>
        <v>211</v>
      </c>
      <c r="DN325" s="545">
        <f t="shared" si="1672"/>
        <v>4.7826732673267331</v>
      </c>
      <c r="DO325" s="546">
        <f t="shared" si="1673"/>
        <v>4.9781990521327018</v>
      </c>
      <c r="DP325" s="232">
        <f t="shared" si="1674"/>
        <v>966.10000000000014</v>
      </c>
      <c r="DQ325" s="233">
        <f t="shared" si="1675"/>
        <v>1050.4000000000001</v>
      </c>
      <c r="DR325" s="232">
        <f t="shared" si="1676"/>
        <v>131.32772277227724</v>
      </c>
      <c r="DS325" s="233">
        <f t="shared" si="1677"/>
        <v>135.01421800947867</v>
      </c>
      <c r="DT325" s="232">
        <f t="shared" si="1678"/>
        <v>26528.200000000004</v>
      </c>
      <c r="DU325" s="233">
        <f t="shared" si="1679"/>
        <v>28488</v>
      </c>
      <c r="DV325" s="257">
        <v>591</v>
      </c>
      <c r="DW325" s="409">
        <v>645</v>
      </c>
      <c r="DX325" s="232">
        <f t="shared" si="1680"/>
        <v>591</v>
      </c>
      <c r="DY325" s="233">
        <f t="shared" si="1681"/>
        <v>645</v>
      </c>
      <c r="DZ325" s="257">
        <v>301</v>
      </c>
      <c r="EA325" s="409">
        <v>351</v>
      </c>
      <c r="EB325" s="232">
        <f t="shared" si="1682"/>
        <v>301</v>
      </c>
      <c r="EC325" s="233">
        <f t="shared" si="1683"/>
        <v>351</v>
      </c>
      <c r="ED325" s="257"/>
      <c r="EE325" s="256"/>
      <c r="EF325" s="232">
        <f t="shared" si="1684"/>
        <v>0</v>
      </c>
      <c r="EG325" s="233">
        <f t="shared" si="1685"/>
        <v>0</v>
      </c>
      <c r="EH325" s="225">
        <f t="shared" si="1686"/>
        <v>892</v>
      </c>
      <c r="EI325" s="233">
        <f t="shared" si="1687"/>
        <v>996</v>
      </c>
      <c r="EJ325" s="225">
        <f t="shared" si="1688"/>
        <v>892</v>
      </c>
      <c r="EK325" s="233">
        <f t="shared" si="1689"/>
        <v>996</v>
      </c>
      <c r="EL325" s="336">
        <v>2.9</v>
      </c>
      <c r="EM325" s="409">
        <v>3</v>
      </c>
      <c r="EN325" s="232">
        <f t="shared" si="1690"/>
        <v>1713.8999999999999</v>
      </c>
      <c r="EO325" s="233">
        <f t="shared" si="1691"/>
        <v>1935</v>
      </c>
      <c r="EP325" s="336">
        <v>3.1</v>
      </c>
      <c r="EQ325" s="409">
        <v>3.2</v>
      </c>
      <c r="ER325" s="232">
        <f t="shared" si="1692"/>
        <v>933.1</v>
      </c>
      <c r="ES325" s="233">
        <f t="shared" si="1693"/>
        <v>1123.2</v>
      </c>
      <c r="ET325" s="336"/>
      <c r="EU325" s="410"/>
      <c r="EV325" s="232">
        <f t="shared" si="1694"/>
        <v>0</v>
      </c>
      <c r="EW325" s="233">
        <f t="shared" si="1695"/>
        <v>0</v>
      </c>
      <c r="EX325" s="545">
        <f t="shared" si="1696"/>
        <v>2.967488789237668</v>
      </c>
      <c r="EY325" s="546">
        <f t="shared" si="1697"/>
        <v>3.0704819277108433</v>
      </c>
      <c r="EZ325" s="232">
        <f t="shared" si="1698"/>
        <v>2647</v>
      </c>
      <c r="FA325" s="233">
        <f t="shared" si="1699"/>
        <v>3058.2</v>
      </c>
      <c r="FB325" s="257">
        <v>74.8</v>
      </c>
      <c r="FC325" s="409">
        <v>78.900000000000006</v>
      </c>
      <c r="FD325" s="232">
        <f t="shared" si="1700"/>
        <v>44206.799999999996</v>
      </c>
      <c r="FE325" s="233">
        <f t="shared" si="1701"/>
        <v>50890.500000000007</v>
      </c>
      <c r="FF325" s="257">
        <v>64</v>
      </c>
      <c r="FG325" s="409">
        <v>64</v>
      </c>
      <c r="FH325" s="232">
        <f t="shared" si="1702"/>
        <v>19264</v>
      </c>
      <c r="FI325" s="233">
        <f t="shared" si="1703"/>
        <v>22464</v>
      </c>
      <c r="FJ325" s="254"/>
      <c r="FK325" s="253"/>
      <c r="FL325" s="232">
        <f t="shared" si="1704"/>
        <v>0</v>
      </c>
      <c r="FM325" s="233">
        <f t="shared" si="1705"/>
        <v>0</v>
      </c>
      <c r="FN325" s="232">
        <f t="shared" si="1706"/>
        <v>71.155605381165913</v>
      </c>
      <c r="FO325" s="233">
        <f t="shared" si="1707"/>
        <v>73.649096385542165</v>
      </c>
      <c r="FP325" s="232">
        <f t="shared" si="1708"/>
        <v>63470.799999999996</v>
      </c>
      <c r="FQ325" s="233">
        <f t="shared" si="1709"/>
        <v>73354.5</v>
      </c>
      <c r="FR325" s="254">
        <v>59</v>
      </c>
      <c r="FS325" s="253">
        <v>106</v>
      </c>
      <c r="FT325" s="232">
        <f t="shared" si="1710"/>
        <v>59</v>
      </c>
      <c r="FU325" s="233">
        <f t="shared" si="1711"/>
        <v>106</v>
      </c>
      <c r="FV325" s="254">
        <v>3.7</v>
      </c>
      <c r="FW325" s="253">
        <v>3.7</v>
      </c>
      <c r="FX325" s="232">
        <f t="shared" si="1712"/>
        <v>218.3</v>
      </c>
      <c r="FY325" s="233">
        <f t="shared" si="1713"/>
        <v>392.20000000000005</v>
      </c>
      <c r="FZ325" s="254">
        <v>59</v>
      </c>
      <c r="GA325" s="253">
        <v>60.6</v>
      </c>
      <c r="GB325" s="232">
        <f t="shared" si="1714"/>
        <v>3481</v>
      </c>
      <c r="GC325" s="233">
        <f t="shared" si="1715"/>
        <v>6423.6</v>
      </c>
      <c r="GD325" s="249">
        <f t="shared" si="1716"/>
        <v>768</v>
      </c>
      <c r="GE325" s="233">
        <f t="shared" si="1717"/>
        <v>836</v>
      </c>
      <c r="GF325" s="232">
        <f t="shared" si="1718"/>
        <v>768</v>
      </c>
      <c r="GG325" s="233">
        <f t="shared" si="1719"/>
        <v>836</v>
      </c>
      <c r="GH325" s="232">
        <f t="shared" si="1720"/>
        <v>2554.1999999999998</v>
      </c>
      <c r="GI325" s="233">
        <f t="shared" si="1721"/>
        <v>2875.4</v>
      </c>
      <c r="GJ325" s="232">
        <f t="shared" si="1722"/>
        <v>67732.2</v>
      </c>
      <c r="GK325" s="233">
        <f t="shared" si="1723"/>
        <v>76682.5</v>
      </c>
      <c r="GL325" s="249">
        <f t="shared" si="1724"/>
        <v>326</v>
      </c>
      <c r="GM325" s="233">
        <f t="shared" si="1725"/>
        <v>371</v>
      </c>
      <c r="GN325" s="232">
        <f t="shared" si="1726"/>
        <v>326</v>
      </c>
      <c r="GO325" s="233">
        <f t="shared" si="1727"/>
        <v>371</v>
      </c>
      <c r="GP325" s="232">
        <f t="shared" si="1728"/>
        <v>1058.9000000000001</v>
      </c>
      <c r="GQ325" s="233">
        <f t="shared" si="1729"/>
        <v>1233.2</v>
      </c>
      <c r="GR325" s="232">
        <f t="shared" si="1730"/>
        <v>22266.799999999999</v>
      </c>
      <c r="GS325" s="233">
        <f t="shared" si="1731"/>
        <v>25160</v>
      </c>
      <c r="GT325" s="249">
        <f t="shared" si="1732"/>
        <v>1094</v>
      </c>
      <c r="GU325" s="233">
        <f t="shared" si="1733"/>
        <v>1207</v>
      </c>
      <c r="GV325" s="232">
        <f t="shared" si="1734"/>
        <v>1094</v>
      </c>
      <c r="GW325" s="233">
        <f t="shared" si="1735"/>
        <v>1207</v>
      </c>
      <c r="GX325" s="232">
        <f t="shared" si="1736"/>
        <v>3613.1</v>
      </c>
      <c r="GY325" s="233">
        <f t="shared" si="1737"/>
        <v>4108.6000000000004</v>
      </c>
      <c r="GZ325" s="232">
        <f t="shared" si="1738"/>
        <v>89999</v>
      </c>
      <c r="HA325" s="233">
        <f t="shared" si="1739"/>
        <v>101842.5</v>
      </c>
      <c r="HB325" s="249">
        <f t="shared" si="1740"/>
        <v>0</v>
      </c>
      <c r="HC325" s="233">
        <f t="shared" si="1741"/>
        <v>0</v>
      </c>
      <c r="HD325" s="232">
        <f t="shared" si="1742"/>
        <v>0</v>
      </c>
      <c r="HE325" s="233">
        <f t="shared" si="1743"/>
        <v>0</v>
      </c>
      <c r="HF325" s="232" t="str">
        <f t="shared" si="1744"/>
        <v/>
      </c>
      <c r="HG325" s="233" t="str">
        <f t="shared" si="1745"/>
        <v/>
      </c>
      <c r="HH325" s="232" t="str">
        <f t="shared" si="1746"/>
        <v/>
      </c>
      <c r="HI325" s="233" t="str">
        <f t="shared" si="1747"/>
        <v/>
      </c>
      <c r="HJ325" s="249">
        <f t="shared" si="1748"/>
        <v>3831.4000000000005</v>
      </c>
      <c r="HK325" s="233">
        <f t="shared" si="1749"/>
        <v>4500.8</v>
      </c>
      <c r="HL325" s="232">
        <f t="shared" si="1750"/>
        <v>93480</v>
      </c>
      <c r="HM325" s="232">
        <f t="shared" si="1751"/>
        <v>108266.1</v>
      </c>
    </row>
    <row r="326" spans="1:221" ht="15">
      <c r="A326" s="397" t="s">
        <v>110</v>
      </c>
      <c r="B326" s="395" t="s">
        <v>739</v>
      </c>
      <c r="C326" s="396"/>
      <c r="D326" s="397">
        <v>224147</v>
      </c>
      <c r="E326" s="398">
        <v>3</v>
      </c>
      <c r="F326" s="332">
        <v>1335</v>
      </c>
      <c r="G326" s="409">
        <v>1315</v>
      </c>
      <c r="H326" s="254">
        <v>4</v>
      </c>
      <c r="I326" s="409">
        <v>7</v>
      </c>
      <c r="J326" s="232">
        <f t="shared" si="1603"/>
        <v>1331</v>
      </c>
      <c r="K326" s="233">
        <f t="shared" si="1604"/>
        <v>1308</v>
      </c>
      <c r="L326" s="333"/>
      <c r="M326" s="253"/>
      <c r="N326" s="232">
        <f t="shared" si="1454"/>
        <v>1331</v>
      </c>
      <c r="O326" s="233">
        <f t="shared" si="1605"/>
        <v>1308</v>
      </c>
      <c r="P326" s="232">
        <f t="shared" si="1606"/>
        <v>1331</v>
      </c>
      <c r="Q326" s="233">
        <f t="shared" si="1607"/>
        <v>1308</v>
      </c>
      <c r="R326" s="254">
        <v>162</v>
      </c>
      <c r="S326" s="409">
        <v>137</v>
      </c>
      <c r="T326" s="232">
        <f t="shared" si="1608"/>
        <v>162</v>
      </c>
      <c r="U326" s="233">
        <f t="shared" si="1609"/>
        <v>137</v>
      </c>
      <c r="V326" s="257">
        <v>6</v>
      </c>
      <c r="W326" s="409">
        <v>5</v>
      </c>
      <c r="X326" s="232">
        <f t="shared" si="1610"/>
        <v>6</v>
      </c>
      <c r="Y326" s="233">
        <f t="shared" si="1611"/>
        <v>5</v>
      </c>
      <c r="Z326" s="257"/>
      <c r="AA326" s="256"/>
      <c r="AB326" s="232">
        <f t="shared" si="1612"/>
        <v>0</v>
      </c>
      <c r="AC326" s="233">
        <f t="shared" si="1613"/>
        <v>0</v>
      </c>
      <c r="AD326" s="225">
        <f t="shared" si="1614"/>
        <v>168</v>
      </c>
      <c r="AE326" s="233">
        <f t="shared" si="1615"/>
        <v>142</v>
      </c>
      <c r="AF326" s="225">
        <f t="shared" si="1616"/>
        <v>168</v>
      </c>
      <c r="AG326" s="233">
        <f t="shared" si="1617"/>
        <v>142</v>
      </c>
      <c r="AH326" s="336">
        <v>4.4000000000000004</v>
      </c>
      <c r="AI326" s="409">
        <v>4.5999999999999996</v>
      </c>
      <c r="AJ326" s="232">
        <f t="shared" si="1618"/>
        <v>712.80000000000007</v>
      </c>
      <c r="AK326" s="233">
        <f t="shared" si="1619"/>
        <v>630.19999999999993</v>
      </c>
      <c r="AL326" s="336">
        <v>3.8</v>
      </c>
      <c r="AM326" s="409">
        <v>4.2</v>
      </c>
      <c r="AN326" s="232">
        <f t="shared" si="1620"/>
        <v>22.799999999999997</v>
      </c>
      <c r="AO326" s="233">
        <f t="shared" si="1621"/>
        <v>21</v>
      </c>
      <c r="AP326" s="336"/>
      <c r="AQ326" s="410"/>
      <c r="AR326" s="232">
        <f t="shared" si="1622"/>
        <v>0</v>
      </c>
      <c r="AS326" s="233">
        <f t="shared" si="1623"/>
        <v>0</v>
      </c>
      <c r="AT326" s="545">
        <f t="shared" si="1624"/>
        <v>4.378571428571429</v>
      </c>
      <c r="AU326" s="546">
        <f t="shared" si="1625"/>
        <v>4.5859154929577457</v>
      </c>
      <c r="AV326" s="232">
        <f t="shared" si="1626"/>
        <v>735.6</v>
      </c>
      <c r="AW326" s="233">
        <f t="shared" si="1627"/>
        <v>651.19999999999993</v>
      </c>
      <c r="AX326" s="257">
        <v>127.9</v>
      </c>
      <c r="AY326" s="409">
        <v>128.6</v>
      </c>
      <c r="AZ326" s="232">
        <f t="shared" si="1628"/>
        <v>20719.8</v>
      </c>
      <c r="BA326" s="233">
        <f t="shared" si="1629"/>
        <v>17618.2</v>
      </c>
      <c r="BB326" s="257">
        <v>119.3</v>
      </c>
      <c r="BC326" s="409">
        <v>117</v>
      </c>
      <c r="BD326" s="232">
        <f t="shared" si="1630"/>
        <v>715.8</v>
      </c>
      <c r="BE326" s="233">
        <f t="shared" si="1631"/>
        <v>585</v>
      </c>
      <c r="BF326" s="254"/>
      <c r="BG326" s="253"/>
      <c r="BH326" s="232">
        <f t="shared" si="1632"/>
        <v>0</v>
      </c>
      <c r="BI326" s="233">
        <f t="shared" si="1633"/>
        <v>0</v>
      </c>
      <c r="BJ326" s="232">
        <f t="shared" si="1634"/>
        <v>127.59285714285713</v>
      </c>
      <c r="BK326" s="233">
        <f t="shared" si="1635"/>
        <v>128.19154929577465</v>
      </c>
      <c r="BL326" s="232">
        <f t="shared" si="1636"/>
        <v>21435.599999999999</v>
      </c>
      <c r="BM326" s="233">
        <f t="shared" si="1637"/>
        <v>18203.2</v>
      </c>
      <c r="BN326" s="257">
        <v>332</v>
      </c>
      <c r="BO326" s="409">
        <v>298</v>
      </c>
      <c r="BP326" s="232">
        <f t="shared" si="1638"/>
        <v>332</v>
      </c>
      <c r="BQ326" s="233">
        <f t="shared" si="1639"/>
        <v>298</v>
      </c>
      <c r="BR326" s="257">
        <v>26</v>
      </c>
      <c r="BS326" s="409">
        <v>22</v>
      </c>
      <c r="BT326" s="232">
        <f t="shared" si="1640"/>
        <v>26</v>
      </c>
      <c r="BU326" s="233">
        <f t="shared" si="1641"/>
        <v>22</v>
      </c>
      <c r="BV326" s="257"/>
      <c r="BW326" s="256"/>
      <c r="BX326" s="232">
        <f t="shared" si="1642"/>
        <v>0</v>
      </c>
      <c r="BY326" s="233">
        <f t="shared" si="1643"/>
        <v>0</v>
      </c>
      <c r="BZ326" s="225">
        <f t="shared" si="1644"/>
        <v>358</v>
      </c>
      <c r="CA326" s="233">
        <f t="shared" si="1645"/>
        <v>320</v>
      </c>
      <c r="CB326" s="225">
        <f t="shared" si="1646"/>
        <v>358</v>
      </c>
      <c r="CC326" s="233">
        <f t="shared" si="1647"/>
        <v>320</v>
      </c>
      <c r="CD326" s="336">
        <v>5</v>
      </c>
      <c r="CE326" s="409">
        <v>5.0999999999999996</v>
      </c>
      <c r="CF326" s="232">
        <f t="shared" si="1648"/>
        <v>1660</v>
      </c>
      <c r="CG326" s="233">
        <f t="shared" si="1649"/>
        <v>1519.8</v>
      </c>
      <c r="CH326" s="336">
        <v>3.9</v>
      </c>
      <c r="CI326" s="409">
        <v>4.8</v>
      </c>
      <c r="CJ326" s="232">
        <f t="shared" si="1650"/>
        <v>101.39999999999999</v>
      </c>
      <c r="CK326" s="233">
        <f t="shared" si="1651"/>
        <v>105.6</v>
      </c>
      <c r="CL326" s="336"/>
      <c r="CM326" s="410"/>
      <c r="CN326" s="232">
        <f t="shared" si="1652"/>
        <v>0</v>
      </c>
      <c r="CO326" s="233">
        <f t="shared" si="1653"/>
        <v>0</v>
      </c>
      <c r="CP326" s="232">
        <f t="shared" si="1654"/>
        <v>4.9201117318435754</v>
      </c>
      <c r="CQ326" s="546">
        <f t="shared" si="1655"/>
        <v>5.0793749999999998</v>
      </c>
      <c r="CR326" s="232">
        <f t="shared" si="1656"/>
        <v>1761.4</v>
      </c>
      <c r="CS326" s="233">
        <f t="shared" si="1657"/>
        <v>1625.3999999999999</v>
      </c>
      <c r="CT326" s="257">
        <v>135.69999999999999</v>
      </c>
      <c r="CU326" s="409">
        <v>139.19999999999999</v>
      </c>
      <c r="CV326" s="232">
        <f t="shared" si="1658"/>
        <v>45052.399999999994</v>
      </c>
      <c r="CW326" s="233">
        <f t="shared" si="1659"/>
        <v>41481.599999999999</v>
      </c>
      <c r="CX326" s="257">
        <v>83.9</v>
      </c>
      <c r="CY326" s="409">
        <v>98.7</v>
      </c>
      <c r="CZ326" s="232">
        <f t="shared" si="1660"/>
        <v>2181.4</v>
      </c>
      <c r="DA326" s="233">
        <f t="shared" si="1661"/>
        <v>2171.4</v>
      </c>
      <c r="DB326" s="254"/>
      <c r="DC326" s="253"/>
      <c r="DD326" s="232">
        <f t="shared" si="1662"/>
        <v>0</v>
      </c>
      <c r="DE326" s="233">
        <f t="shared" si="1663"/>
        <v>0</v>
      </c>
      <c r="DF326" s="232">
        <f t="shared" si="1664"/>
        <v>131.93798882681563</v>
      </c>
      <c r="DG326" s="233">
        <f t="shared" si="1665"/>
        <v>136.41562500000001</v>
      </c>
      <c r="DH326" s="232">
        <f t="shared" si="1666"/>
        <v>47233.799999999996</v>
      </c>
      <c r="DI326" s="233">
        <f t="shared" si="1667"/>
        <v>43653</v>
      </c>
      <c r="DJ326" s="232">
        <f t="shared" si="1668"/>
        <v>526</v>
      </c>
      <c r="DK326" s="233">
        <f t="shared" si="1669"/>
        <v>462</v>
      </c>
      <c r="DL326" s="232">
        <f t="shared" si="1670"/>
        <v>526</v>
      </c>
      <c r="DM326" s="233">
        <f t="shared" si="1671"/>
        <v>462</v>
      </c>
      <c r="DN326" s="545">
        <f t="shared" si="1672"/>
        <v>4.747148288973384</v>
      </c>
      <c r="DO326" s="546">
        <f t="shared" si="1673"/>
        <v>4.9277056277056275</v>
      </c>
      <c r="DP326" s="232">
        <f t="shared" si="1674"/>
        <v>2497</v>
      </c>
      <c r="DQ326" s="233">
        <f t="shared" si="1675"/>
        <v>2276.6</v>
      </c>
      <c r="DR326" s="232">
        <f t="shared" si="1676"/>
        <v>130.55019011406844</v>
      </c>
      <c r="DS326" s="233">
        <f t="shared" si="1677"/>
        <v>133.88787878787878</v>
      </c>
      <c r="DT326" s="232">
        <f t="shared" si="1678"/>
        <v>68669.399999999994</v>
      </c>
      <c r="DU326" s="233">
        <f t="shared" si="1679"/>
        <v>61856.2</v>
      </c>
      <c r="DV326" s="257">
        <v>473</v>
      </c>
      <c r="DW326" s="409">
        <v>494</v>
      </c>
      <c r="DX326" s="232">
        <f t="shared" si="1680"/>
        <v>473</v>
      </c>
      <c r="DY326" s="233">
        <f t="shared" si="1681"/>
        <v>494</v>
      </c>
      <c r="DZ326" s="257">
        <v>265</v>
      </c>
      <c r="EA326" s="409">
        <v>293</v>
      </c>
      <c r="EB326" s="232">
        <f t="shared" si="1682"/>
        <v>265</v>
      </c>
      <c r="EC326" s="233">
        <f t="shared" si="1683"/>
        <v>293</v>
      </c>
      <c r="ED326" s="257"/>
      <c r="EE326" s="256"/>
      <c r="EF326" s="232">
        <f t="shared" si="1684"/>
        <v>0</v>
      </c>
      <c r="EG326" s="233">
        <f t="shared" si="1685"/>
        <v>0</v>
      </c>
      <c r="EH326" s="225">
        <f t="shared" si="1686"/>
        <v>738</v>
      </c>
      <c r="EI326" s="233">
        <f t="shared" si="1687"/>
        <v>787</v>
      </c>
      <c r="EJ326" s="225">
        <f t="shared" si="1688"/>
        <v>738</v>
      </c>
      <c r="EK326" s="233">
        <f t="shared" si="1689"/>
        <v>787</v>
      </c>
      <c r="EL326" s="336">
        <v>3.3</v>
      </c>
      <c r="EM326" s="409">
        <v>3.4</v>
      </c>
      <c r="EN326" s="232">
        <f t="shared" si="1690"/>
        <v>1560.8999999999999</v>
      </c>
      <c r="EO326" s="233">
        <f t="shared" si="1691"/>
        <v>1679.6</v>
      </c>
      <c r="EP326" s="336">
        <v>3.6</v>
      </c>
      <c r="EQ326" s="409">
        <v>3.6</v>
      </c>
      <c r="ER326" s="232">
        <f t="shared" si="1692"/>
        <v>954</v>
      </c>
      <c r="ES326" s="233">
        <f t="shared" si="1693"/>
        <v>1054.8</v>
      </c>
      <c r="ET326" s="336"/>
      <c r="EU326" s="410"/>
      <c r="EV326" s="232">
        <f t="shared" si="1694"/>
        <v>0</v>
      </c>
      <c r="EW326" s="233">
        <f t="shared" si="1695"/>
        <v>0</v>
      </c>
      <c r="EX326" s="545">
        <f t="shared" si="1696"/>
        <v>3.4077235772357719</v>
      </c>
      <c r="EY326" s="546">
        <f t="shared" si="1697"/>
        <v>3.474459974587039</v>
      </c>
      <c r="EZ326" s="232">
        <f t="shared" si="1698"/>
        <v>2514.8999999999996</v>
      </c>
      <c r="FA326" s="233">
        <f t="shared" si="1699"/>
        <v>2734.3999999999996</v>
      </c>
      <c r="FB326" s="257">
        <v>89.5</v>
      </c>
      <c r="FC326" s="409">
        <v>89.8</v>
      </c>
      <c r="FD326" s="232">
        <f t="shared" si="1700"/>
        <v>42333.5</v>
      </c>
      <c r="FE326" s="233">
        <f t="shared" si="1701"/>
        <v>44361.2</v>
      </c>
      <c r="FF326" s="257">
        <v>71.900000000000006</v>
      </c>
      <c r="FG326" s="409">
        <v>73.3</v>
      </c>
      <c r="FH326" s="232">
        <f t="shared" si="1702"/>
        <v>19053.5</v>
      </c>
      <c r="FI326" s="233">
        <f t="shared" si="1703"/>
        <v>21476.899999999998</v>
      </c>
      <c r="FJ326" s="254"/>
      <c r="FK326" s="253"/>
      <c r="FL326" s="232">
        <f t="shared" si="1704"/>
        <v>0</v>
      </c>
      <c r="FM326" s="233">
        <f t="shared" si="1705"/>
        <v>0</v>
      </c>
      <c r="FN326" s="232">
        <f t="shared" si="1706"/>
        <v>83.180216802168019</v>
      </c>
      <c r="FO326" s="233">
        <f t="shared" si="1707"/>
        <v>83.657052096569245</v>
      </c>
      <c r="FP326" s="232">
        <f t="shared" si="1708"/>
        <v>61387</v>
      </c>
      <c r="FQ326" s="233">
        <f t="shared" si="1709"/>
        <v>65838.099999999991</v>
      </c>
      <c r="FR326" s="254">
        <v>67</v>
      </c>
      <c r="FS326" s="253">
        <v>59</v>
      </c>
      <c r="FT326" s="232">
        <f t="shared" si="1710"/>
        <v>67</v>
      </c>
      <c r="FU326" s="233">
        <f t="shared" si="1711"/>
        <v>59</v>
      </c>
      <c r="FV326" s="254">
        <v>4.2</v>
      </c>
      <c r="FW326" s="253">
        <v>5.4</v>
      </c>
      <c r="FX326" s="232">
        <f t="shared" si="1712"/>
        <v>281.40000000000003</v>
      </c>
      <c r="FY326" s="233">
        <f t="shared" si="1713"/>
        <v>318.60000000000002</v>
      </c>
      <c r="FZ326" s="254">
        <v>71.8</v>
      </c>
      <c r="GA326" s="253">
        <v>91</v>
      </c>
      <c r="GB326" s="232">
        <f t="shared" si="1714"/>
        <v>4810.5999999999995</v>
      </c>
      <c r="GC326" s="233">
        <f t="shared" si="1715"/>
        <v>5369</v>
      </c>
      <c r="GD326" s="249">
        <f t="shared" si="1716"/>
        <v>967</v>
      </c>
      <c r="GE326" s="233">
        <f t="shared" si="1717"/>
        <v>929</v>
      </c>
      <c r="GF326" s="232">
        <f t="shared" si="1718"/>
        <v>967</v>
      </c>
      <c r="GG326" s="233">
        <f t="shared" si="1719"/>
        <v>929</v>
      </c>
      <c r="GH326" s="232">
        <f t="shared" si="1720"/>
        <v>3933.7</v>
      </c>
      <c r="GI326" s="233">
        <f t="shared" si="1721"/>
        <v>3829.6</v>
      </c>
      <c r="GJ326" s="232">
        <f t="shared" si="1722"/>
        <v>108105.7</v>
      </c>
      <c r="GK326" s="233">
        <f t="shared" si="1723"/>
        <v>103461</v>
      </c>
      <c r="GL326" s="249">
        <f t="shared" si="1724"/>
        <v>297</v>
      </c>
      <c r="GM326" s="233">
        <f t="shared" si="1725"/>
        <v>320</v>
      </c>
      <c r="GN326" s="232">
        <f t="shared" si="1726"/>
        <v>297</v>
      </c>
      <c r="GO326" s="233">
        <f t="shared" si="1727"/>
        <v>320</v>
      </c>
      <c r="GP326" s="232">
        <f t="shared" si="1728"/>
        <v>1078.2</v>
      </c>
      <c r="GQ326" s="233">
        <f t="shared" si="1729"/>
        <v>1181.3999999999999</v>
      </c>
      <c r="GR326" s="232">
        <f t="shared" si="1730"/>
        <v>21950.7</v>
      </c>
      <c r="GS326" s="233">
        <f t="shared" si="1731"/>
        <v>24233.3</v>
      </c>
      <c r="GT326" s="249">
        <f t="shared" si="1732"/>
        <v>1264</v>
      </c>
      <c r="GU326" s="233">
        <f t="shared" si="1733"/>
        <v>1249</v>
      </c>
      <c r="GV326" s="232">
        <f t="shared" si="1734"/>
        <v>1264</v>
      </c>
      <c r="GW326" s="233">
        <f t="shared" si="1735"/>
        <v>1249</v>
      </c>
      <c r="GX326" s="232">
        <f t="shared" si="1736"/>
        <v>5011.8999999999996</v>
      </c>
      <c r="GY326" s="233">
        <f t="shared" si="1737"/>
        <v>5011</v>
      </c>
      <c r="GZ326" s="232">
        <f t="shared" si="1738"/>
        <v>130056.4</v>
      </c>
      <c r="HA326" s="233">
        <f t="shared" si="1739"/>
        <v>127694.3</v>
      </c>
      <c r="HB326" s="249">
        <f t="shared" si="1740"/>
        <v>0</v>
      </c>
      <c r="HC326" s="233">
        <f t="shared" si="1741"/>
        <v>0</v>
      </c>
      <c r="HD326" s="232">
        <f t="shared" si="1742"/>
        <v>0</v>
      </c>
      <c r="HE326" s="233">
        <f t="shared" si="1743"/>
        <v>0</v>
      </c>
      <c r="HF326" s="232" t="str">
        <f t="shared" si="1744"/>
        <v/>
      </c>
      <c r="HG326" s="233" t="str">
        <f t="shared" si="1745"/>
        <v/>
      </c>
      <c r="HH326" s="232" t="str">
        <f t="shared" si="1746"/>
        <v/>
      </c>
      <c r="HI326" s="233" t="str">
        <f t="shared" si="1747"/>
        <v/>
      </c>
      <c r="HJ326" s="249">
        <f t="shared" si="1748"/>
        <v>5293.2999999999993</v>
      </c>
      <c r="HK326" s="233">
        <f t="shared" si="1749"/>
        <v>5329.6</v>
      </c>
      <c r="HL326" s="232">
        <f t="shared" si="1750"/>
        <v>134867</v>
      </c>
      <c r="HM326" s="232">
        <f t="shared" si="1751"/>
        <v>133063.29999999999</v>
      </c>
    </row>
    <row r="327" spans="1:221" ht="15">
      <c r="A327" s="397" t="s">
        <v>110</v>
      </c>
      <c r="B327" s="395" t="s">
        <v>740</v>
      </c>
      <c r="C327" s="396"/>
      <c r="D327" s="397">
        <v>228705</v>
      </c>
      <c r="E327" s="398">
        <v>3</v>
      </c>
      <c r="F327" s="332">
        <v>692</v>
      </c>
      <c r="G327" s="409">
        <v>738</v>
      </c>
      <c r="H327" s="254">
        <v>8</v>
      </c>
      <c r="I327" s="409">
        <v>5</v>
      </c>
      <c r="J327" s="232">
        <f t="shared" si="1603"/>
        <v>684</v>
      </c>
      <c r="K327" s="233">
        <f t="shared" si="1604"/>
        <v>733</v>
      </c>
      <c r="L327" s="333"/>
      <c r="M327" s="253"/>
      <c r="N327" s="232">
        <f t="shared" si="1454"/>
        <v>684</v>
      </c>
      <c r="O327" s="233">
        <f t="shared" si="1605"/>
        <v>733</v>
      </c>
      <c r="P327" s="232">
        <f t="shared" si="1606"/>
        <v>684</v>
      </c>
      <c r="Q327" s="233">
        <f t="shared" si="1607"/>
        <v>733</v>
      </c>
      <c r="R327" s="254">
        <v>70</v>
      </c>
      <c r="S327" s="409">
        <v>86</v>
      </c>
      <c r="T327" s="232">
        <f t="shared" si="1608"/>
        <v>70</v>
      </c>
      <c r="U327" s="233">
        <f t="shared" si="1609"/>
        <v>86</v>
      </c>
      <c r="V327" s="257">
        <v>14</v>
      </c>
      <c r="W327" s="409">
        <v>7</v>
      </c>
      <c r="X327" s="232">
        <f t="shared" si="1610"/>
        <v>14</v>
      </c>
      <c r="Y327" s="233">
        <f t="shared" si="1611"/>
        <v>7</v>
      </c>
      <c r="Z327" s="257"/>
      <c r="AA327" s="256"/>
      <c r="AB327" s="232">
        <f t="shared" si="1612"/>
        <v>0</v>
      </c>
      <c r="AC327" s="233">
        <f t="shared" si="1613"/>
        <v>0</v>
      </c>
      <c r="AD327" s="225">
        <f t="shared" si="1614"/>
        <v>84</v>
      </c>
      <c r="AE327" s="233">
        <f t="shared" si="1615"/>
        <v>93</v>
      </c>
      <c r="AF327" s="225">
        <f t="shared" si="1616"/>
        <v>84</v>
      </c>
      <c r="AG327" s="233">
        <f t="shared" si="1617"/>
        <v>93</v>
      </c>
      <c r="AH327" s="336">
        <v>5.0999999999999996</v>
      </c>
      <c r="AI327" s="409">
        <v>4.8</v>
      </c>
      <c r="AJ327" s="232">
        <f t="shared" si="1618"/>
        <v>357</v>
      </c>
      <c r="AK327" s="233">
        <f t="shared" si="1619"/>
        <v>412.8</v>
      </c>
      <c r="AL327" s="336">
        <v>5.0999999999999996</v>
      </c>
      <c r="AM327" s="409">
        <v>4.4000000000000004</v>
      </c>
      <c r="AN327" s="232">
        <f t="shared" si="1620"/>
        <v>71.399999999999991</v>
      </c>
      <c r="AO327" s="233">
        <f t="shared" si="1621"/>
        <v>30.800000000000004</v>
      </c>
      <c r="AP327" s="336"/>
      <c r="AQ327" s="410"/>
      <c r="AR327" s="232">
        <f t="shared" si="1622"/>
        <v>0</v>
      </c>
      <c r="AS327" s="233">
        <f t="shared" si="1623"/>
        <v>0</v>
      </c>
      <c r="AT327" s="545">
        <f t="shared" si="1624"/>
        <v>5.0999999999999996</v>
      </c>
      <c r="AU327" s="546">
        <f t="shared" si="1625"/>
        <v>4.7698924731182801</v>
      </c>
      <c r="AV327" s="232">
        <f t="shared" si="1626"/>
        <v>428.4</v>
      </c>
      <c r="AW327" s="233">
        <f t="shared" si="1627"/>
        <v>443.60000000000008</v>
      </c>
      <c r="AX327" s="257">
        <v>143.6</v>
      </c>
      <c r="AY327" s="409">
        <v>135.69999999999999</v>
      </c>
      <c r="AZ327" s="232">
        <f t="shared" si="1628"/>
        <v>10052</v>
      </c>
      <c r="BA327" s="233">
        <f t="shared" si="1629"/>
        <v>11670.199999999999</v>
      </c>
      <c r="BB327" s="257">
        <v>135</v>
      </c>
      <c r="BC327" s="409">
        <v>135.1</v>
      </c>
      <c r="BD327" s="232">
        <f t="shared" si="1630"/>
        <v>1890</v>
      </c>
      <c r="BE327" s="233">
        <f t="shared" si="1631"/>
        <v>945.69999999999993</v>
      </c>
      <c r="BF327" s="254"/>
      <c r="BG327" s="253"/>
      <c r="BH327" s="232">
        <f t="shared" si="1632"/>
        <v>0</v>
      </c>
      <c r="BI327" s="233">
        <f t="shared" si="1633"/>
        <v>0</v>
      </c>
      <c r="BJ327" s="232">
        <f t="shared" si="1634"/>
        <v>142.16666666666666</v>
      </c>
      <c r="BK327" s="233">
        <f t="shared" si="1635"/>
        <v>135.65483870967742</v>
      </c>
      <c r="BL327" s="232">
        <f t="shared" si="1636"/>
        <v>11942</v>
      </c>
      <c r="BM327" s="233">
        <f t="shared" si="1637"/>
        <v>12615.9</v>
      </c>
      <c r="BN327" s="257">
        <v>159</v>
      </c>
      <c r="BO327" s="409">
        <v>162</v>
      </c>
      <c r="BP327" s="232">
        <f t="shared" si="1638"/>
        <v>159</v>
      </c>
      <c r="BQ327" s="233">
        <f t="shared" si="1639"/>
        <v>162</v>
      </c>
      <c r="BR327" s="257">
        <v>29</v>
      </c>
      <c r="BS327" s="409">
        <v>20</v>
      </c>
      <c r="BT327" s="232">
        <f t="shared" si="1640"/>
        <v>29</v>
      </c>
      <c r="BU327" s="233">
        <f t="shared" si="1641"/>
        <v>20</v>
      </c>
      <c r="BV327" s="257"/>
      <c r="BW327" s="256"/>
      <c r="BX327" s="232">
        <f t="shared" si="1642"/>
        <v>0</v>
      </c>
      <c r="BY327" s="233">
        <f t="shared" si="1643"/>
        <v>0</v>
      </c>
      <c r="BZ327" s="225">
        <f t="shared" si="1644"/>
        <v>188</v>
      </c>
      <c r="CA327" s="233">
        <f t="shared" si="1645"/>
        <v>182</v>
      </c>
      <c r="CB327" s="225">
        <f t="shared" si="1646"/>
        <v>188</v>
      </c>
      <c r="CC327" s="233">
        <f t="shared" si="1647"/>
        <v>182</v>
      </c>
      <c r="CD327" s="336">
        <v>5.8</v>
      </c>
      <c r="CE327" s="409">
        <v>5.5</v>
      </c>
      <c r="CF327" s="232">
        <f t="shared" si="1648"/>
        <v>922.19999999999993</v>
      </c>
      <c r="CG327" s="233">
        <f t="shared" si="1649"/>
        <v>891</v>
      </c>
      <c r="CH327" s="336">
        <v>6.2</v>
      </c>
      <c r="CI327" s="409">
        <v>6</v>
      </c>
      <c r="CJ327" s="232">
        <f t="shared" si="1650"/>
        <v>179.8</v>
      </c>
      <c r="CK327" s="233">
        <f t="shared" si="1651"/>
        <v>120</v>
      </c>
      <c r="CL327" s="336"/>
      <c r="CM327" s="410"/>
      <c r="CN327" s="232">
        <f t="shared" si="1652"/>
        <v>0</v>
      </c>
      <c r="CO327" s="233">
        <f t="shared" si="1653"/>
        <v>0</v>
      </c>
      <c r="CP327" s="232">
        <f t="shared" si="1654"/>
        <v>5.8617021276595747</v>
      </c>
      <c r="CQ327" s="546">
        <f t="shared" si="1655"/>
        <v>5.5549450549450547</v>
      </c>
      <c r="CR327" s="232">
        <f t="shared" si="1656"/>
        <v>1102</v>
      </c>
      <c r="CS327" s="233">
        <f t="shared" si="1657"/>
        <v>1011</v>
      </c>
      <c r="CT327" s="257">
        <v>158.9</v>
      </c>
      <c r="CU327" s="409">
        <v>154.80000000000001</v>
      </c>
      <c r="CV327" s="232">
        <f t="shared" si="1658"/>
        <v>25265.100000000002</v>
      </c>
      <c r="CW327" s="233">
        <f t="shared" si="1659"/>
        <v>25077.600000000002</v>
      </c>
      <c r="CX327" s="257">
        <v>155.19999999999999</v>
      </c>
      <c r="CY327" s="409">
        <v>145.30000000000001</v>
      </c>
      <c r="CZ327" s="232">
        <f t="shared" si="1660"/>
        <v>4500.7999999999993</v>
      </c>
      <c r="DA327" s="233">
        <f t="shared" si="1661"/>
        <v>2906</v>
      </c>
      <c r="DB327" s="254"/>
      <c r="DC327" s="253"/>
      <c r="DD327" s="232">
        <f t="shared" si="1662"/>
        <v>0</v>
      </c>
      <c r="DE327" s="233">
        <f t="shared" si="1663"/>
        <v>0</v>
      </c>
      <c r="DF327" s="232">
        <f t="shared" si="1664"/>
        <v>158.32925531914896</v>
      </c>
      <c r="DG327" s="233">
        <f t="shared" si="1665"/>
        <v>153.75604395604398</v>
      </c>
      <c r="DH327" s="232">
        <f t="shared" si="1666"/>
        <v>29765.900000000005</v>
      </c>
      <c r="DI327" s="233">
        <f t="shared" si="1667"/>
        <v>27983.600000000006</v>
      </c>
      <c r="DJ327" s="232">
        <f t="shared" si="1668"/>
        <v>272</v>
      </c>
      <c r="DK327" s="233">
        <f t="shared" si="1669"/>
        <v>275</v>
      </c>
      <c r="DL327" s="232">
        <f t="shared" si="1670"/>
        <v>272</v>
      </c>
      <c r="DM327" s="233">
        <f t="shared" si="1671"/>
        <v>275</v>
      </c>
      <c r="DN327" s="545">
        <f t="shared" si="1672"/>
        <v>5.6264705882352946</v>
      </c>
      <c r="DO327" s="546">
        <f t="shared" si="1673"/>
        <v>5.2894545454545456</v>
      </c>
      <c r="DP327" s="232">
        <f t="shared" si="1674"/>
        <v>1530.4</v>
      </c>
      <c r="DQ327" s="233">
        <f t="shared" si="1675"/>
        <v>1454.6000000000001</v>
      </c>
      <c r="DR327" s="232">
        <f t="shared" si="1676"/>
        <v>153.33786764705886</v>
      </c>
      <c r="DS327" s="233">
        <f t="shared" si="1677"/>
        <v>147.63454545454547</v>
      </c>
      <c r="DT327" s="232">
        <f t="shared" si="1678"/>
        <v>41707.900000000009</v>
      </c>
      <c r="DU327" s="233">
        <f t="shared" si="1679"/>
        <v>40599.500000000007</v>
      </c>
      <c r="DV327" s="257">
        <v>283</v>
      </c>
      <c r="DW327" s="409">
        <v>311</v>
      </c>
      <c r="DX327" s="232">
        <f t="shared" si="1680"/>
        <v>283</v>
      </c>
      <c r="DY327" s="233">
        <f t="shared" si="1681"/>
        <v>311</v>
      </c>
      <c r="DZ327" s="257">
        <v>80</v>
      </c>
      <c r="EA327" s="409">
        <v>93</v>
      </c>
      <c r="EB327" s="232">
        <f t="shared" si="1682"/>
        <v>80</v>
      </c>
      <c r="EC327" s="233">
        <f t="shared" si="1683"/>
        <v>93</v>
      </c>
      <c r="ED327" s="257"/>
      <c r="EE327" s="256"/>
      <c r="EF327" s="232">
        <f t="shared" si="1684"/>
        <v>0</v>
      </c>
      <c r="EG327" s="233">
        <f t="shared" si="1685"/>
        <v>0</v>
      </c>
      <c r="EH327" s="225">
        <f t="shared" si="1686"/>
        <v>363</v>
      </c>
      <c r="EI327" s="233">
        <f t="shared" si="1687"/>
        <v>404</v>
      </c>
      <c r="EJ327" s="225">
        <f t="shared" si="1688"/>
        <v>363</v>
      </c>
      <c r="EK327" s="233">
        <f t="shared" si="1689"/>
        <v>404</v>
      </c>
      <c r="EL327" s="336">
        <v>3.6</v>
      </c>
      <c r="EM327" s="409">
        <v>3.4</v>
      </c>
      <c r="EN327" s="232">
        <f t="shared" si="1690"/>
        <v>1018.8000000000001</v>
      </c>
      <c r="EO327" s="233">
        <f t="shared" si="1691"/>
        <v>1057.3999999999999</v>
      </c>
      <c r="EP327" s="336">
        <v>3.7</v>
      </c>
      <c r="EQ327" s="409">
        <v>3.3</v>
      </c>
      <c r="ER327" s="232">
        <f t="shared" si="1692"/>
        <v>296</v>
      </c>
      <c r="ES327" s="233">
        <f t="shared" si="1693"/>
        <v>306.89999999999998</v>
      </c>
      <c r="ET327" s="336"/>
      <c r="EU327" s="410"/>
      <c r="EV327" s="232">
        <f t="shared" si="1694"/>
        <v>0</v>
      </c>
      <c r="EW327" s="233">
        <f t="shared" si="1695"/>
        <v>0</v>
      </c>
      <c r="EX327" s="545">
        <f t="shared" si="1696"/>
        <v>3.6220385674931133</v>
      </c>
      <c r="EY327" s="546">
        <f t="shared" si="1697"/>
        <v>3.3769801980198011</v>
      </c>
      <c r="EZ327" s="232">
        <f t="shared" si="1698"/>
        <v>1314.8000000000002</v>
      </c>
      <c r="FA327" s="233">
        <f t="shared" si="1699"/>
        <v>1364.2999999999997</v>
      </c>
      <c r="FB327" s="257">
        <v>101.8</v>
      </c>
      <c r="FC327" s="409">
        <v>95.1</v>
      </c>
      <c r="FD327" s="232">
        <f t="shared" si="1700"/>
        <v>28809.399999999998</v>
      </c>
      <c r="FE327" s="233">
        <f t="shared" si="1701"/>
        <v>29576.1</v>
      </c>
      <c r="FF327" s="257">
        <v>83.3</v>
      </c>
      <c r="FG327" s="409">
        <v>75.7</v>
      </c>
      <c r="FH327" s="232">
        <f t="shared" si="1702"/>
        <v>6664</v>
      </c>
      <c r="FI327" s="233">
        <f t="shared" si="1703"/>
        <v>7040.1</v>
      </c>
      <c r="FJ327" s="254"/>
      <c r="FK327" s="253"/>
      <c r="FL327" s="232">
        <f t="shared" si="1704"/>
        <v>0</v>
      </c>
      <c r="FM327" s="233">
        <f t="shared" si="1705"/>
        <v>0</v>
      </c>
      <c r="FN327" s="232">
        <f t="shared" si="1706"/>
        <v>97.722865013774083</v>
      </c>
      <c r="FO327" s="233">
        <f t="shared" si="1707"/>
        <v>90.634158415841583</v>
      </c>
      <c r="FP327" s="232">
        <f t="shared" si="1708"/>
        <v>35473.399999999994</v>
      </c>
      <c r="FQ327" s="233">
        <f t="shared" si="1709"/>
        <v>36616.199999999997</v>
      </c>
      <c r="FR327" s="254">
        <v>49</v>
      </c>
      <c r="FS327" s="253">
        <v>54</v>
      </c>
      <c r="FT327" s="232">
        <f t="shared" si="1710"/>
        <v>49</v>
      </c>
      <c r="FU327" s="233">
        <f t="shared" si="1711"/>
        <v>54</v>
      </c>
      <c r="FV327" s="254">
        <v>5.3</v>
      </c>
      <c r="FW327" s="253">
        <v>5.9</v>
      </c>
      <c r="FX327" s="232">
        <f t="shared" si="1712"/>
        <v>259.7</v>
      </c>
      <c r="FY327" s="233">
        <f t="shared" si="1713"/>
        <v>318.60000000000002</v>
      </c>
      <c r="FZ327" s="254">
        <v>108.7</v>
      </c>
      <c r="GA327" s="253">
        <v>97.4</v>
      </c>
      <c r="GB327" s="232">
        <f t="shared" si="1714"/>
        <v>5326.3</v>
      </c>
      <c r="GC327" s="233">
        <f t="shared" si="1715"/>
        <v>5259.6</v>
      </c>
      <c r="GD327" s="249">
        <f t="shared" si="1716"/>
        <v>512</v>
      </c>
      <c r="GE327" s="233">
        <f t="shared" si="1717"/>
        <v>559</v>
      </c>
      <c r="GF327" s="232">
        <f t="shared" si="1718"/>
        <v>512</v>
      </c>
      <c r="GG327" s="233">
        <f t="shared" si="1719"/>
        <v>559</v>
      </c>
      <c r="GH327" s="232">
        <f t="shared" si="1720"/>
        <v>2298</v>
      </c>
      <c r="GI327" s="233">
        <f t="shared" si="1721"/>
        <v>2361.1999999999998</v>
      </c>
      <c r="GJ327" s="232">
        <f t="shared" si="1722"/>
        <v>64126.5</v>
      </c>
      <c r="GK327" s="233">
        <f t="shared" si="1723"/>
        <v>66323.899999999994</v>
      </c>
      <c r="GL327" s="249">
        <f t="shared" si="1724"/>
        <v>123</v>
      </c>
      <c r="GM327" s="233">
        <f t="shared" si="1725"/>
        <v>120</v>
      </c>
      <c r="GN327" s="232">
        <f t="shared" si="1726"/>
        <v>123</v>
      </c>
      <c r="GO327" s="233">
        <f t="shared" si="1727"/>
        <v>120</v>
      </c>
      <c r="GP327" s="232">
        <f t="shared" si="1728"/>
        <v>547.20000000000005</v>
      </c>
      <c r="GQ327" s="233">
        <f t="shared" si="1729"/>
        <v>457.7</v>
      </c>
      <c r="GR327" s="232">
        <f t="shared" si="1730"/>
        <v>13054.8</v>
      </c>
      <c r="GS327" s="233">
        <f t="shared" si="1731"/>
        <v>10891.8</v>
      </c>
      <c r="GT327" s="249">
        <f t="shared" si="1732"/>
        <v>635</v>
      </c>
      <c r="GU327" s="233">
        <f t="shared" si="1733"/>
        <v>679</v>
      </c>
      <c r="GV327" s="232">
        <f t="shared" si="1734"/>
        <v>635</v>
      </c>
      <c r="GW327" s="233">
        <f t="shared" si="1735"/>
        <v>679</v>
      </c>
      <c r="GX327" s="232">
        <f t="shared" si="1736"/>
        <v>2845.2</v>
      </c>
      <c r="GY327" s="233">
        <f t="shared" si="1737"/>
        <v>2818.8999999999996</v>
      </c>
      <c r="GZ327" s="232">
        <f t="shared" si="1738"/>
        <v>77181.3</v>
      </c>
      <c r="HA327" s="233">
        <f t="shared" si="1739"/>
        <v>77215.7</v>
      </c>
      <c r="HB327" s="249">
        <f t="shared" si="1740"/>
        <v>0</v>
      </c>
      <c r="HC327" s="233">
        <f t="shared" si="1741"/>
        <v>0</v>
      </c>
      <c r="HD327" s="232">
        <f t="shared" si="1742"/>
        <v>0</v>
      </c>
      <c r="HE327" s="233">
        <f t="shared" si="1743"/>
        <v>0</v>
      </c>
      <c r="HF327" s="232" t="str">
        <f t="shared" si="1744"/>
        <v/>
      </c>
      <c r="HG327" s="233" t="str">
        <f t="shared" si="1745"/>
        <v/>
      </c>
      <c r="HH327" s="232" t="str">
        <f t="shared" si="1746"/>
        <v/>
      </c>
      <c r="HI327" s="233" t="str">
        <f t="shared" si="1747"/>
        <v/>
      </c>
      <c r="HJ327" s="249">
        <f t="shared" si="1748"/>
        <v>3104.9</v>
      </c>
      <c r="HK327" s="233">
        <f t="shared" si="1749"/>
        <v>3137.4999999999995</v>
      </c>
      <c r="HL327" s="232">
        <f t="shared" si="1750"/>
        <v>82507.600000000006</v>
      </c>
      <c r="HM327" s="232">
        <f t="shared" si="1751"/>
        <v>82475.300000000017</v>
      </c>
    </row>
    <row r="328" spans="1:221" ht="15">
      <c r="A328" s="397" t="s">
        <v>110</v>
      </c>
      <c r="B328" s="395" t="s">
        <v>741</v>
      </c>
      <c r="C328" s="396"/>
      <c r="D328" s="397">
        <v>229063</v>
      </c>
      <c r="E328" s="398">
        <v>3</v>
      </c>
      <c r="F328" s="332">
        <v>817</v>
      </c>
      <c r="G328" s="409">
        <v>721</v>
      </c>
      <c r="H328" s="254">
        <v>0</v>
      </c>
      <c r="I328" s="409">
        <v>0</v>
      </c>
      <c r="J328" s="232">
        <f t="shared" si="1603"/>
        <v>817</v>
      </c>
      <c r="K328" s="233">
        <f t="shared" si="1604"/>
        <v>721</v>
      </c>
      <c r="L328" s="333"/>
      <c r="M328" s="253"/>
      <c r="N328" s="232">
        <f t="shared" si="1454"/>
        <v>817</v>
      </c>
      <c r="O328" s="233">
        <f t="shared" si="1605"/>
        <v>721</v>
      </c>
      <c r="P328" s="232">
        <f t="shared" si="1606"/>
        <v>817</v>
      </c>
      <c r="Q328" s="233">
        <f t="shared" si="1607"/>
        <v>721</v>
      </c>
      <c r="R328" s="254">
        <v>22</v>
      </c>
      <c r="S328" s="409">
        <v>22</v>
      </c>
      <c r="T328" s="232">
        <f t="shared" si="1608"/>
        <v>22</v>
      </c>
      <c r="U328" s="233">
        <f t="shared" si="1609"/>
        <v>22</v>
      </c>
      <c r="V328" s="257">
        <v>2</v>
      </c>
      <c r="W328" s="409">
        <v>3</v>
      </c>
      <c r="X328" s="232">
        <f t="shared" si="1610"/>
        <v>2</v>
      </c>
      <c r="Y328" s="233">
        <f t="shared" si="1611"/>
        <v>3</v>
      </c>
      <c r="Z328" s="257"/>
      <c r="AA328" s="256"/>
      <c r="AB328" s="232">
        <f t="shared" si="1612"/>
        <v>0</v>
      </c>
      <c r="AC328" s="233">
        <f t="shared" si="1613"/>
        <v>0</v>
      </c>
      <c r="AD328" s="225">
        <f t="shared" si="1614"/>
        <v>24</v>
      </c>
      <c r="AE328" s="233">
        <f t="shared" si="1615"/>
        <v>25</v>
      </c>
      <c r="AF328" s="225">
        <f t="shared" si="1616"/>
        <v>24</v>
      </c>
      <c r="AG328" s="233">
        <f t="shared" si="1617"/>
        <v>25</v>
      </c>
      <c r="AH328" s="336">
        <v>5.0999999999999996</v>
      </c>
      <c r="AI328" s="409">
        <v>5.3</v>
      </c>
      <c r="AJ328" s="232">
        <f t="shared" si="1618"/>
        <v>112.19999999999999</v>
      </c>
      <c r="AK328" s="233">
        <f t="shared" si="1619"/>
        <v>116.6</v>
      </c>
      <c r="AL328" s="336">
        <v>6</v>
      </c>
      <c r="AM328" s="409">
        <v>4.7</v>
      </c>
      <c r="AN328" s="232">
        <f t="shared" si="1620"/>
        <v>12</v>
      </c>
      <c r="AO328" s="233">
        <f t="shared" si="1621"/>
        <v>14.100000000000001</v>
      </c>
      <c r="AP328" s="336"/>
      <c r="AQ328" s="410"/>
      <c r="AR328" s="232">
        <f t="shared" si="1622"/>
        <v>0</v>
      </c>
      <c r="AS328" s="233">
        <f t="shared" si="1623"/>
        <v>0</v>
      </c>
      <c r="AT328" s="545">
        <f t="shared" si="1624"/>
        <v>5.1749999999999998</v>
      </c>
      <c r="AU328" s="546">
        <f t="shared" si="1625"/>
        <v>5.2279999999999998</v>
      </c>
      <c r="AV328" s="232">
        <f t="shared" si="1626"/>
        <v>124.19999999999999</v>
      </c>
      <c r="AW328" s="233">
        <f t="shared" si="1627"/>
        <v>130.69999999999999</v>
      </c>
      <c r="AX328" s="257">
        <v>146.5</v>
      </c>
      <c r="AY328" s="409">
        <v>146.5</v>
      </c>
      <c r="AZ328" s="232">
        <f t="shared" si="1628"/>
        <v>3223</v>
      </c>
      <c r="BA328" s="233">
        <f t="shared" si="1629"/>
        <v>3223</v>
      </c>
      <c r="BB328" s="257">
        <v>122.5</v>
      </c>
      <c r="BC328" s="409">
        <v>144</v>
      </c>
      <c r="BD328" s="232">
        <f t="shared" si="1630"/>
        <v>245</v>
      </c>
      <c r="BE328" s="233">
        <f t="shared" si="1631"/>
        <v>432</v>
      </c>
      <c r="BF328" s="254"/>
      <c r="BG328" s="253"/>
      <c r="BH328" s="232">
        <f t="shared" si="1632"/>
        <v>0</v>
      </c>
      <c r="BI328" s="233">
        <f t="shared" si="1633"/>
        <v>0</v>
      </c>
      <c r="BJ328" s="232">
        <f t="shared" si="1634"/>
        <v>144.5</v>
      </c>
      <c r="BK328" s="233">
        <f t="shared" si="1635"/>
        <v>146.19999999999999</v>
      </c>
      <c r="BL328" s="232">
        <f t="shared" si="1636"/>
        <v>3468</v>
      </c>
      <c r="BM328" s="233">
        <f t="shared" si="1637"/>
        <v>3654.9999999999995</v>
      </c>
      <c r="BN328" s="257">
        <v>301</v>
      </c>
      <c r="BO328" s="409">
        <v>262</v>
      </c>
      <c r="BP328" s="232">
        <f t="shared" si="1638"/>
        <v>301</v>
      </c>
      <c r="BQ328" s="233">
        <f t="shared" si="1639"/>
        <v>262</v>
      </c>
      <c r="BR328" s="257">
        <v>15</v>
      </c>
      <c r="BS328" s="409">
        <v>15</v>
      </c>
      <c r="BT328" s="232">
        <f t="shared" si="1640"/>
        <v>15</v>
      </c>
      <c r="BU328" s="233">
        <f t="shared" si="1641"/>
        <v>15</v>
      </c>
      <c r="BV328" s="257"/>
      <c r="BW328" s="256"/>
      <c r="BX328" s="232">
        <f t="shared" si="1642"/>
        <v>0</v>
      </c>
      <c r="BY328" s="233">
        <f t="shared" si="1643"/>
        <v>0</v>
      </c>
      <c r="BZ328" s="225">
        <f t="shared" si="1644"/>
        <v>316</v>
      </c>
      <c r="CA328" s="233">
        <f t="shared" si="1645"/>
        <v>277</v>
      </c>
      <c r="CB328" s="225">
        <f t="shared" si="1646"/>
        <v>316</v>
      </c>
      <c r="CC328" s="233">
        <f t="shared" si="1647"/>
        <v>277</v>
      </c>
      <c r="CD328" s="336">
        <v>6.1</v>
      </c>
      <c r="CE328" s="409">
        <v>6.4</v>
      </c>
      <c r="CF328" s="232">
        <f t="shared" si="1648"/>
        <v>1836.1</v>
      </c>
      <c r="CG328" s="233">
        <f t="shared" si="1649"/>
        <v>1676.8000000000002</v>
      </c>
      <c r="CH328" s="336">
        <v>6.3</v>
      </c>
      <c r="CI328" s="409">
        <v>6</v>
      </c>
      <c r="CJ328" s="232">
        <f t="shared" si="1650"/>
        <v>94.5</v>
      </c>
      <c r="CK328" s="233">
        <f t="shared" si="1651"/>
        <v>90</v>
      </c>
      <c r="CL328" s="336"/>
      <c r="CM328" s="410"/>
      <c r="CN328" s="232">
        <f t="shared" si="1652"/>
        <v>0</v>
      </c>
      <c r="CO328" s="233">
        <f t="shared" si="1653"/>
        <v>0</v>
      </c>
      <c r="CP328" s="232">
        <f t="shared" si="1654"/>
        <v>6.1094936708860761</v>
      </c>
      <c r="CQ328" s="546">
        <f t="shared" si="1655"/>
        <v>6.3783393501805064</v>
      </c>
      <c r="CR328" s="232">
        <f t="shared" si="1656"/>
        <v>1930.6000000000001</v>
      </c>
      <c r="CS328" s="233">
        <f t="shared" si="1657"/>
        <v>1766.8000000000002</v>
      </c>
      <c r="CT328" s="257">
        <v>160</v>
      </c>
      <c r="CU328" s="409">
        <v>163.80000000000001</v>
      </c>
      <c r="CV328" s="232">
        <f t="shared" si="1658"/>
        <v>48160</v>
      </c>
      <c r="CW328" s="233">
        <f t="shared" si="1659"/>
        <v>42915.600000000006</v>
      </c>
      <c r="CX328" s="257">
        <v>150.1</v>
      </c>
      <c r="CY328" s="409">
        <v>154.6</v>
      </c>
      <c r="CZ328" s="232">
        <f t="shared" si="1660"/>
        <v>2251.5</v>
      </c>
      <c r="DA328" s="233">
        <f t="shared" si="1661"/>
        <v>2319</v>
      </c>
      <c r="DB328" s="254"/>
      <c r="DC328" s="253"/>
      <c r="DD328" s="232">
        <f t="shared" si="1662"/>
        <v>0</v>
      </c>
      <c r="DE328" s="233">
        <f t="shared" si="1663"/>
        <v>0</v>
      </c>
      <c r="DF328" s="232">
        <f t="shared" si="1664"/>
        <v>159.53006329113924</v>
      </c>
      <c r="DG328" s="233">
        <f t="shared" si="1665"/>
        <v>163.30180505415166</v>
      </c>
      <c r="DH328" s="232">
        <f t="shared" si="1666"/>
        <v>50411.5</v>
      </c>
      <c r="DI328" s="233">
        <f t="shared" si="1667"/>
        <v>45234.600000000006</v>
      </c>
      <c r="DJ328" s="232">
        <f t="shared" si="1668"/>
        <v>340</v>
      </c>
      <c r="DK328" s="233">
        <f t="shared" si="1669"/>
        <v>302</v>
      </c>
      <c r="DL328" s="232">
        <f t="shared" si="1670"/>
        <v>340</v>
      </c>
      <c r="DM328" s="233">
        <f t="shared" si="1671"/>
        <v>302</v>
      </c>
      <c r="DN328" s="545">
        <f t="shared" si="1672"/>
        <v>6.0435294117647063</v>
      </c>
      <c r="DO328" s="546">
        <f t="shared" si="1673"/>
        <v>6.2831125827814578</v>
      </c>
      <c r="DP328" s="232">
        <f t="shared" si="1674"/>
        <v>2054.8000000000002</v>
      </c>
      <c r="DQ328" s="233">
        <f t="shared" si="1675"/>
        <v>1897.5000000000002</v>
      </c>
      <c r="DR328" s="232">
        <f t="shared" si="1676"/>
        <v>158.46911764705882</v>
      </c>
      <c r="DS328" s="233">
        <f t="shared" si="1677"/>
        <v>161.8860927152318</v>
      </c>
      <c r="DT328" s="232">
        <f t="shared" si="1678"/>
        <v>53879.5</v>
      </c>
      <c r="DU328" s="233">
        <f t="shared" si="1679"/>
        <v>48889.600000000006</v>
      </c>
      <c r="DV328" s="257">
        <v>282</v>
      </c>
      <c r="DW328" s="409">
        <v>237</v>
      </c>
      <c r="DX328" s="232">
        <f t="shared" si="1680"/>
        <v>282</v>
      </c>
      <c r="DY328" s="233">
        <f t="shared" si="1681"/>
        <v>237</v>
      </c>
      <c r="DZ328" s="257">
        <v>85</v>
      </c>
      <c r="EA328" s="409">
        <v>71</v>
      </c>
      <c r="EB328" s="232">
        <f t="shared" si="1682"/>
        <v>85</v>
      </c>
      <c r="EC328" s="233">
        <f t="shared" si="1683"/>
        <v>71</v>
      </c>
      <c r="ED328" s="257"/>
      <c r="EE328" s="256"/>
      <c r="EF328" s="232">
        <f t="shared" si="1684"/>
        <v>0</v>
      </c>
      <c r="EG328" s="233">
        <f t="shared" si="1685"/>
        <v>0</v>
      </c>
      <c r="EH328" s="225">
        <f t="shared" si="1686"/>
        <v>367</v>
      </c>
      <c r="EI328" s="233">
        <f t="shared" si="1687"/>
        <v>308</v>
      </c>
      <c r="EJ328" s="225">
        <f t="shared" si="1688"/>
        <v>367</v>
      </c>
      <c r="EK328" s="233">
        <f t="shared" si="1689"/>
        <v>308</v>
      </c>
      <c r="EL328" s="336">
        <v>4.9000000000000004</v>
      </c>
      <c r="EM328" s="409">
        <v>4.5999999999999996</v>
      </c>
      <c r="EN328" s="232">
        <f t="shared" si="1690"/>
        <v>1381.8000000000002</v>
      </c>
      <c r="EO328" s="233">
        <f t="shared" si="1691"/>
        <v>1090.1999999999998</v>
      </c>
      <c r="EP328" s="336">
        <v>4.4000000000000004</v>
      </c>
      <c r="EQ328" s="409">
        <v>4.3</v>
      </c>
      <c r="ER328" s="232">
        <f t="shared" si="1692"/>
        <v>374.00000000000006</v>
      </c>
      <c r="ES328" s="233">
        <f t="shared" si="1693"/>
        <v>305.3</v>
      </c>
      <c r="ET328" s="336"/>
      <c r="EU328" s="410"/>
      <c r="EV328" s="232">
        <f t="shared" si="1694"/>
        <v>0</v>
      </c>
      <c r="EW328" s="233">
        <f t="shared" si="1695"/>
        <v>0</v>
      </c>
      <c r="EX328" s="545">
        <f t="shared" si="1696"/>
        <v>4.7841961852861044</v>
      </c>
      <c r="EY328" s="546">
        <f t="shared" si="1697"/>
        <v>4.5308441558441555</v>
      </c>
      <c r="EZ328" s="232">
        <f t="shared" si="1698"/>
        <v>1755.8000000000004</v>
      </c>
      <c r="FA328" s="233">
        <f t="shared" si="1699"/>
        <v>1395.4999999999998</v>
      </c>
      <c r="FB328" s="257">
        <v>119.3</v>
      </c>
      <c r="FC328" s="409">
        <v>117.4</v>
      </c>
      <c r="FD328" s="232">
        <f t="shared" si="1700"/>
        <v>33642.6</v>
      </c>
      <c r="FE328" s="233">
        <f t="shared" si="1701"/>
        <v>27823.800000000003</v>
      </c>
      <c r="FF328" s="257">
        <v>98.4</v>
      </c>
      <c r="FG328" s="409">
        <v>104.2</v>
      </c>
      <c r="FH328" s="232">
        <f t="shared" si="1702"/>
        <v>8364</v>
      </c>
      <c r="FI328" s="233">
        <f t="shared" si="1703"/>
        <v>7398.2</v>
      </c>
      <c r="FJ328" s="254"/>
      <c r="FK328" s="253"/>
      <c r="FL328" s="232">
        <f t="shared" si="1704"/>
        <v>0</v>
      </c>
      <c r="FM328" s="233">
        <f t="shared" si="1705"/>
        <v>0</v>
      </c>
      <c r="FN328" s="232">
        <f t="shared" si="1706"/>
        <v>114.45940054495912</v>
      </c>
      <c r="FO328" s="233">
        <f t="shared" si="1707"/>
        <v>114.35714285714286</v>
      </c>
      <c r="FP328" s="232">
        <f t="shared" si="1708"/>
        <v>42006.6</v>
      </c>
      <c r="FQ328" s="233">
        <f t="shared" si="1709"/>
        <v>35222</v>
      </c>
      <c r="FR328" s="254">
        <v>110</v>
      </c>
      <c r="FS328" s="253">
        <v>111</v>
      </c>
      <c r="FT328" s="232">
        <f t="shared" si="1710"/>
        <v>110</v>
      </c>
      <c r="FU328" s="233">
        <f t="shared" si="1711"/>
        <v>111</v>
      </c>
      <c r="FV328" s="254">
        <v>6.3</v>
      </c>
      <c r="FW328" s="253">
        <v>5.9</v>
      </c>
      <c r="FX328" s="232">
        <f t="shared" si="1712"/>
        <v>693</v>
      </c>
      <c r="FY328" s="233">
        <f t="shared" si="1713"/>
        <v>654.90000000000009</v>
      </c>
      <c r="FZ328" s="254">
        <v>101.6</v>
      </c>
      <c r="GA328" s="253">
        <v>95.6</v>
      </c>
      <c r="GB328" s="232">
        <f t="shared" si="1714"/>
        <v>11176</v>
      </c>
      <c r="GC328" s="233">
        <f t="shared" si="1715"/>
        <v>10611.599999999999</v>
      </c>
      <c r="GD328" s="249">
        <f t="shared" si="1716"/>
        <v>605</v>
      </c>
      <c r="GE328" s="233">
        <f t="shared" si="1717"/>
        <v>521</v>
      </c>
      <c r="GF328" s="232">
        <f t="shared" si="1718"/>
        <v>605</v>
      </c>
      <c r="GG328" s="233">
        <f t="shared" si="1719"/>
        <v>521</v>
      </c>
      <c r="GH328" s="232">
        <f t="shared" si="1720"/>
        <v>3330.1000000000004</v>
      </c>
      <c r="GI328" s="233">
        <f t="shared" si="1721"/>
        <v>2883.6</v>
      </c>
      <c r="GJ328" s="232">
        <f t="shared" si="1722"/>
        <v>85025.600000000006</v>
      </c>
      <c r="GK328" s="233">
        <f t="shared" si="1723"/>
        <v>73962.400000000009</v>
      </c>
      <c r="GL328" s="249">
        <f t="shared" si="1724"/>
        <v>102</v>
      </c>
      <c r="GM328" s="233">
        <f t="shared" si="1725"/>
        <v>89</v>
      </c>
      <c r="GN328" s="232">
        <f t="shared" si="1726"/>
        <v>102</v>
      </c>
      <c r="GO328" s="233">
        <f t="shared" si="1727"/>
        <v>89</v>
      </c>
      <c r="GP328" s="232">
        <f t="shared" si="1728"/>
        <v>480.50000000000006</v>
      </c>
      <c r="GQ328" s="233">
        <f t="shared" si="1729"/>
        <v>409.4</v>
      </c>
      <c r="GR328" s="232">
        <f t="shared" si="1730"/>
        <v>10860.5</v>
      </c>
      <c r="GS328" s="233">
        <f t="shared" si="1731"/>
        <v>10149.200000000001</v>
      </c>
      <c r="GT328" s="249">
        <f t="shared" si="1732"/>
        <v>707</v>
      </c>
      <c r="GU328" s="233">
        <f t="shared" si="1733"/>
        <v>610</v>
      </c>
      <c r="GV328" s="232">
        <f t="shared" si="1734"/>
        <v>707</v>
      </c>
      <c r="GW328" s="233">
        <f t="shared" si="1735"/>
        <v>610</v>
      </c>
      <c r="GX328" s="232">
        <f t="shared" si="1736"/>
        <v>3810.6000000000004</v>
      </c>
      <c r="GY328" s="233">
        <f t="shared" si="1737"/>
        <v>3293</v>
      </c>
      <c r="GZ328" s="232">
        <f t="shared" si="1738"/>
        <v>95886.1</v>
      </c>
      <c r="HA328" s="233">
        <f t="shared" si="1739"/>
        <v>84111.6</v>
      </c>
      <c r="HB328" s="249">
        <f t="shared" si="1740"/>
        <v>0</v>
      </c>
      <c r="HC328" s="233">
        <f t="shared" si="1741"/>
        <v>0</v>
      </c>
      <c r="HD328" s="232">
        <f t="shared" si="1742"/>
        <v>0</v>
      </c>
      <c r="HE328" s="233">
        <f t="shared" si="1743"/>
        <v>0</v>
      </c>
      <c r="HF328" s="232" t="str">
        <f t="shared" si="1744"/>
        <v/>
      </c>
      <c r="HG328" s="233" t="str">
        <f t="shared" si="1745"/>
        <v/>
      </c>
      <c r="HH328" s="232" t="str">
        <f t="shared" si="1746"/>
        <v/>
      </c>
      <c r="HI328" s="233" t="str">
        <f t="shared" si="1747"/>
        <v/>
      </c>
      <c r="HJ328" s="249">
        <f t="shared" si="1748"/>
        <v>4503.6000000000004</v>
      </c>
      <c r="HK328" s="233">
        <f t="shared" si="1749"/>
        <v>3947.9</v>
      </c>
      <c r="HL328" s="232">
        <f t="shared" si="1750"/>
        <v>107062.1</v>
      </c>
      <c r="HM328" s="232">
        <f t="shared" si="1751"/>
        <v>94723.200000000012</v>
      </c>
    </row>
    <row r="329" spans="1:221" ht="15">
      <c r="A329" s="397" t="s">
        <v>110</v>
      </c>
      <c r="B329" s="412" t="s">
        <v>742</v>
      </c>
      <c r="C329" s="413"/>
      <c r="D329" s="397">
        <v>228459</v>
      </c>
      <c r="E329" s="398">
        <v>3</v>
      </c>
      <c r="F329" s="332">
        <v>5299</v>
      </c>
      <c r="G329" s="409">
        <v>5349</v>
      </c>
      <c r="H329" s="254">
        <v>24</v>
      </c>
      <c r="I329" s="409">
        <v>41</v>
      </c>
      <c r="J329" s="232">
        <f t="shared" si="1603"/>
        <v>5275</v>
      </c>
      <c r="K329" s="233">
        <f t="shared" si="1604"/>
        <v>5308</v>
      </c>
      <c r="L329" s="333"/>
      <c r="M329" s="253"/>
      <c r="N329" s="232">
        <f t="shared" si="1454"/>
        <v>5275</v>
      </c>
      <c r="O329" s="233">
        <f t="shared" si="1605"/>
        <v>5308</v>
      </c>
      <c r="P329" s="232">
        <f t="shared" si="1606"/>
        <v>5275</v>
      </c>
      <c r="Q329" s="233">
        <f t="shared" si="1607"/>
        <v>5308</v>
      </c>
      <c r="R329" s="254">
        <v>560</v>
      </c>
      <c r="S329" s="409">
        <v>685</v>
      </c>
      <c r="T329" s="232">
        <f t="shared" si="1608"/>
        <v>560</v>
      </c>
      <c r="U329" s="233">
        <f t="shared" si="1609"/>
        <v>685</v>
      </c>
      <c r="V329" s="257">
        <v>16</v>
      </c>
      <c r="W329" s="409">
        <v>15</v>
      </c>
      <c r="X329" s="232">
        <f t="shared" si="1610"/>
        <v>16</v>
      </c>
      <c r="Y329" s="233">
        <f t="shared" si="1611"/>
        <v>15</v>
      </c>
      <c r="Z329" s="257"/>
      <c r="AA329" s="256"/>
      <c r="AB329" s="232">
        <f t="shared" si="1612"/>
        <v>0</v>
      </c>
      <c r="AC329" s="233">
        <f t="shared" si="1613"/>
        <v>0</v>
      </c>
      <c r="AD329" s="225">
        <f t="shared" si="1614"/>
        <v>576</v>
      </c>
      <c r="AE329" s="233">
        <f t="shared" si="1615"/>
        <v>700</v>
      </c>
      <c r="AF329" s="225">
        <f t="shared" si="1616"/>
        <v>576</v>
      </c>
      <c r="AG329" s="233">
        <f t="shared" si="1617"/>
        <v>700</v>
      </c>
      <c r="AH329" s="336">
        <v>4.5</v>
      </c>
      <c r="AI329" s="409">
        <v>4.4000000000000004</v>
      </c>
      <c r="AJ329" s="232">
        <f t="shared" si="1618"/>
        <v>2520</v>
      </c>
      <c r="AK329" s="233">
        <f t="shared" si="1619"/>
        <v>3014.0000000000005</v>
      </c>
      <c r="AL329" s="336">
        <v>4.4000000000000004</v>
      </c>
      <c r="AM329" s="409">
        <v>4.5</v>
      </c>
      <c r="AN329" s="232">
        <f t="shared" si="1620"/>
        <v>70.400000000000006</v>
      </c>
      <c r="AO329" s="233">
        <f t="shared" si="1621"/>
        <v>67.5</v>
      </c>
      <c r="AP329" s="336"/>
      <c r="AQ329" s="410"/>
      <c r="AR329" s="232">
        <f t="shared" si="1622"/>
        <v>0</v>
      </c>
      <c r="AS329" s="233">
        <f t="shared" si="1623"/>
        <v>0</v>
      </c>
      <c r="AT329" s="545">
        <f t="shared" si="1624"/>
        <v>4.4972222222222227</v>
      </c>
      <c r="AU329" s="546">
        <f t="shared" si="1625"/>
        <v>4.4021428571428576</v>
      </c>
      <c r="AV329" s="232">
        <f t="shared" si="1626"/>
        <v>2590.4</v>
      </c>
      <c r="AW329" s="233">
        <f t="shared" si="1627"/>
        <v>3081.5000000000005</v>
      </c>
      <c r="AX329" s="257">
        <v>122.2</v>
      </c>
      <c r="AY329" s="409">
        <v>121.5</v>
      </c>
      <c r="AZ329" s="232">
        <f t="shared" si="1628"/>
        <v>68432</v>
      </c>
      <c r="BA329" s="233">
        <f t="shared" si="1629"/>
        <v>83227.5</v>
      </c>
      <c r="BB329" s="257">
        <v>112.4</v>
      </c>
      <c r="BC329" s="409">
        <v>121.1</v>
      </c>
      <c r="BD329" s="232">
        <f t="shared" si="1630"/>
        <v>1798.4</v>
      </c>
      <c r="BE329" s="233">
        <f t="shared" si="1631"/>
        <v>1816.5</v>
      </c>
      <c r="BF329" s="254"/>
      <c r="BG329" s="253"/>
      <c r="BH329" s="232">
        <f t="shared" si="1632"/>
        <v>0</v>
      </c>
      <c r="BI329" s="233">
        <f t="shared" si="1633"/>
        <v>0</v>
      </c>
      <c r="BJ329" s="232">
        <f t="shared" si="1634"/>
        <v>121.92777777777776</v>
      </c>
      <c r="BK329" s="233">
        <f t="shared" si="1635"/>
        <v>121.49142857142857</v>
      </c>
      <c r="BL329" s="232">
        <f t="shared" si="1636"/>
        <v>70230.399999999994</v>
      </c>
      <c r="BM329" s="233">
        <f t="shared" si="1637"/>
        <v>85044</v>
      </c>
      <c r="BN329" s="257">
        <v>1083</v>
      </c>
      <c r="BO329" s="409">
        <v>1010</v>
      </c>
      <c r="BP329" s="232">
        <f t="shared" si="1638"/>
        <v>1083</v>
      </c>
      <c r="BQ329" s="233">
        <f t="shared" si="1639"/>
        <v>1010</v>
      </c>
      <c r="BR329" s="257">
        <v>39</v>
      </c>
      <c r="BS329" s="409">
        <v>52</v>
      </c>
      <c r="BT329" s="232">
        <f t="shared" si="1640"/>
        <v>39</v>
      </c>
      <c r="BU329" s="233">
        <f t="shared" si="1641"/>
        <v>52</v>
      </c>
      <c r="BV329" s="257"/>
      <c r="BW329" s="256"/>
      <c r="BX329" s="232">
        <f t="shared" si="1642"/>
        <v>0</v>
      </c>
      <c r="BY329" s="233">
        <f t="shared" si="1643"/>
        <v>0</v>
      </c>
      <c r="BZ329" s="225">
        <f t="shared" si="1644"/>
        <v>1122</v>
      </c>
      <c r="CA329" s="233">
        <f t="shared" si="1645"/>
        <v>1062</v>
      </c>
      <c r="CB329" s="225">
        <f t="shared" si="1646"/>
        <v>1122</v>
      </c>
      <c r="CC329" s="233">
        <f t="shared" si="1647"/>
        <v>1062</v>
      </c>
      <c r="CD329" s="336">
        <v>5.0999999999999996</v>
      </c>
      <c r="CE329" s="409">
        <v>5.0999999999999996</v>
      </c>
      <c r="CF329" s="232">
        <f t="shared" si="1648"/>
        <v>5523.2999999999993</v>
      </c>
      <c r="CG329" s="233">
        <f t="shared" si="1649"/>
        <v>5151</v>
      </c>
      <c r="CH329" s="336">
        <v>5.6</v>
      </c>
      <c r="CI329" s="409">
        <v>4.9000000000000004</v>
      </c>
      <c r="CJ329" s="232">
        <f t="shared" si="1650"/>
        <v>218.39999999999998</v>
      </c>
      <c r="CK329" s="233">
        <f t="shared" si="1651"/>
        <v>254.8</v>
      </c>
      <c r="CL329" s="336"/>
      <c r="CM329" s="410"/>
      <c r="CN329" s="232">
        <f t="shared" si="1652"/>
        <v>0</v>
      </c>
      <c r="CO329" s="233">
        <f t="shared" si="1653"/>
        <v>0</v>
      </c>
      <c r="CP329" s="232">
        <f t="shared" si="1654"/>
        <v>5.117379679144384</v>
      </c>
      <c r="CQ329" s="546">
        <f t="shared" si="1655"/>
        <v>5.0902071563088516</v>
      </c>
      <c r="CR329" s="232">
        <f t="shared" si="1656"/>
        <v>5741.6999999999989</v>
      </c>
      <c r="CS329" s="233">
        <f t="shared" si="1657"/>
        <v>5405.8</v>
      </c>
      <c r="CT329" s="257">
        <v>134.6</v>
      </c>
      <c r="CU329" s="409">
        <v>133.19999999999999</v>
      </c>
      <c r="CV329" s="232">
        <f t="shared" si="1658"/>
        <v>145771.79999999999</v>
      </c>
      <c r="CW329" s="233">
        <f t="shared" si="1659"/>
        <v>134532</v>
      </c>
      <c r="CX329" s="257">
        <v>133.19999999999999</v>
      </c>
      <c r="CY329" s="409">
        <v>126.5</v>
      </c>
      <c r="CZ329" s="232">
        <f t="shared" si="1660"/>
        <v>5194.7999999999993</v>
      </c>
      <c r="DA329" s="233">
        <f t="shared" si="1661"/>
        <v>6578</v>
      </c>
      <c r="DB329" s="254"/>
      <c r="DC329" s="253"/>
      <c r="DD329" s="232">
        <f t="shared" si="1662"/>
        <v>0</v>
      </c>
      <c r="DE329" s="233">
        <f t="shared" si="1663"/>
        <v>0</v>
      </c>
      <c r="DF329" s="232">
        <f t="shared" si="1664"/>
        <v>134.5513368983957</v>
      </c>
      <c r="DG329" s="233">
        <f t="shared" si="1665"/>
        <v>132.87193973634652</v>
      </c>
      <c r="DH329" s="232">
        <f t="shared" si="1666"/>
        <v>150966.59999999998</v>
      </c>
      <c r="DI329" s="233">
        <f t="shared" si="1667"/>
        <v>141110</v>
      </c>
      <c r="DJ329" s="232">
        <f t="shared" si="1668"/>
        <v>1698</v>
      </c>
      <c r="DK329" s="233">
        <f t="shared" si="1669"/>
        <v>1762</v>
      </c>
      <c r="DL329" s="232">
        <f t="shared" si="1670"/>
        <v>1698</v>
      </c>
      <c r="DM329" s="233">
        <f t="shared" si="1671"/>
        <v>1762</v>
      </c>
      <c r="DN329" s="545">
        <f t="shared" si="1672"/>
        <v>4.9070082449941097</v>
      </c>
      <c r="DO329" s="546">
        <f t="shared" si="1673"/>
        <v>4.8168558456299664</v>
      </c>
      <c r="DP329" s="232">
        <f t="shared" si="1674"/>
        <v>8332.0999999999985</v>
      </c>
      <c r="DQ329" s="233">
        <f t="shared" si="1675"/>
        <v>8487.3000000000011</v>
      </c>
      <c r="DR329" s="232">
        <f t="shared" si="1676"/>
        <v>130.26914016489985</v>
      </c>
      <c r="DS329" s="233">
        <f t="shared" si="1677"/>
        <v>128.35073779795687</v>
      </c>
      <c r="DT329" s="232">
        <f t="shared" si="1678"/>
        <v>221196.99999999994</v>
      </c>
      <c r="DU329" s="233">
        <f t="shared" si="1679"/>
        <v>226154</v>
      </c>
      <c r="DV329" s="257">
        <v>2573</v>
      </c>
      <c r="DW329" s="409">
        <v>2503</v>
      </c>
      <c r="DX329" s="232">
        <f t="shared" si="1680"/>
        <v>2573</v>
      </c>
      <c r="DY329" s="233">
        <f t="shared" si="1681"/>
        <v>2503</v>
      </c>
      <c r="DZ329" s="257">
        <v>808</v>
      </c>
      <c r="EA329" s="409">
        <v>814</v>
      </c>
      <c r="EB329" s="232">
        <f t="shared" si="1682"/>
        <v>808</v>
      </c>
      <c r="EC329" s="233">
        <f t="shared" si="1683"/>
        <v>814</v>
      </c>
      <c r="ED329" s="257"/>
      <c r="EE329" s="256"/>
      <c r="EF329" s="232">
        <f t="shared" si="1684"/>
        <v>0</v>
      </c>
      <c r="EG329" s="233">
        <f t="shared" si="1685"/>
        <v>0</v>
      </c>
      <c r="EH329" s="225">
        <f t="shared" si="1686"/>
        <v>3381</v>
      </c>
      <c r="EI329" s="233">
        <f t="shared" si="1687"/>
        <v>3317</v>
      </c>
      <c r="EJ329" s="225">
        <f t="shared" si="1688"/>
        <v>3381</v>
      </c>
      <c r="EK329" s="233">
        <f t="shared" si="1689"/>
        <v>3317</v>
      </c>
      <c r="EL329" s="336">
        <v>3.5</v>
      </c>
      <c r="EM329" s="409">
        <v>3.5</v>
      </c>
      <c r="EN329" s="232">
        <f t="shared" si="1690"/>
        <v>9005.5</v>
      </c>
      <c r="EO329" s="233">
        <f t="shared" si="1691"/>
        <v>8760.5</v>
      </c>
      <c r="EP329" s="336">
        <v>3.6</v>
      </c>
      <c r="EQ329" s="409">
        <v>3.7</v>
      </c>
      <c r="ER329" s="232">
        <f t="shared" si="1692"/>
        <v>2908.8</v>
      </c>
      <c r="ES329" s="233">
        <f t="shared" si="1693"/>
        <v>3011.8</v>
      </c>
      <c r="ET329" s="336"/>
      <c r="EU329" s="410"/>
      <c r="EV329" s="232">
        <f t="shared" si="1694"/>
        <v>0</v>
      </c>
      <c r="EW329" s="233">
        <f t="shared" si="1695"/>
        <v>0</v>
      </c>
      <c r="EX329" s="545">
        <f t="shared" si="1696"/>
        <v>3.5238982549541555</v>
      </c>
      <c r="EY329" s="546">
        <f t="shared" si="1697"/>
        <v>3.5490804944226708</v>
      </c>
      <c r="EZ329" s="232">
        <f t="shared" si="1698"/>
        <v>11914.3</v>
      </c>
      <c r="FA329" s="233">
        <f t="shared" si="1699"/>
        <v>11772.3</v>
      </c>
      <c r="FB329" s="257">
        <v>89.9</v>
      </c>
      <c r="FC329" s="409">
        <v>89.6</v>
      </c>
      <c r="FD329" s="232">
        <f t="shared" si="1700"/>
        <v>231312.7</v>
      </c>
      <c r="FE329" s="233">
        <f t="shared" si="1701"/>
        <v>224268.79999999999</v>
      </c>
      <c r="FF329" s="257">
        <v>74.2</v>
      </c>
      <c r="FG329" s="409">
        <v>73.2</v>
      </c>
      <c r="FH329" s="232">
        <f t="shared" si="1702"/>
        <v>59953.600000000006</v>
      </c>
      <c r="FI329" s="233">
        <f t="shared" si="1703"/>
        <v>59584.800000000003</v>
      </c>
      <c r="FJ329" s="254"/>
      <c r="FK329" s="253"/>
      <c r="FL329" s="232">
        <f t="shared" si="1704"/>
        <v>0</v>
      </c>
      <c r="FM329" s="233">
        <f t="shared" si="1705"/>
        <v>0</v>
      </c>
      <c r="FN329" s="232">
        <f t="shared" si="1706"/>
        <v>86.14797397219759</v>
      </c>
      <c r="FO329" s="233">
        <f t="shared" si="1707"/>
        <v>85.575399457340964</v>
      </c>
      <c r="FP329" s="232">
        <f t="shared" si="1708"/>
        <v>291266.30000000005</v>
      </c>
      <c r="FQ329" s="233">
        <f t="shared" si="1709"/>
        <v>283853.59999999998</v>
      </c>
      <c r="FR329" s="254">
        <v>196</v>
      </c>
      <c r="FS329" s="253">
        <v>229</v>
      </c>
      <c r="FT329" s="232">
        <f t="shared" si="1710"/>
        <v>196</v>
      </c>
      <c r="FU329" s="233">
        <f t="shared" si="1711"/>
        <v>229</v>
      </c>
      <c r="FV329" s="254">
        <v>5.4</v>
      </c>
      <c r="FW329" s="253">
        <v>5.2</v>
      </c>
      <c r="FX329" s="232">
        <f t="shared" si="1712"/>
        <v>1058.4000000000001</v>
      </c>
      <c r="FY329" s="233">
        <f t="shared" si="1713"/>
        <v>1190.8</v>
      </c>
      <c r="FZ329" s="254">
        <v>60.2</v>
      </c>
      <c r="GA329" s="253">
        <v>63.9</v>
      </c>
      <c r="GB329" s="232">
        <f t="shared" si="1714"/>
        <v>11799.2</v>
      </c>
      <c r="GC329" s="233">
        <f t="shared" si="1715"/>
        <v>14633.1</v>
      </c>
      <c r="GD329" s="249">
        <f t="shared" si="1716"/>
        <v>4216</v>
      </c>
      <c r="GE329" s="233">
        <f t="shared" si="1717"/>
        <v>4198</v>
      </c>
      <c r="GF329" s="232">
        <f t="shared" si="1718"/>
        <v>4216</v>
      </c>
      <c r="GG329" s="233">
        <f t="shared" si="1719"/>
        <v>4198</v>
      </c>
      <c r="GH329" s="232">
        <f t="shared" si="1720"/>
        <v>17048.8</v>
      </c>
      <c r="GI329" s="233">
        <f t="shared" si="1721"/>
        <v>16925.5</v>
      </c>
      <c r="GJ329" s="232">
        <f t="shared" si="1722"/>
        <v>445516.5</v>
      </c>
      <c r="GK329" s="233">
        <f t="shared" si="1723"/>
        <v>442028.3</v>
      </c>
      <c r="GL329" s="249">
        <f t="shared" si="1724"/>
        <v>863</v>
      </c>
      <c r="GM329" s="233">
        <f t="shared" si="1725"/>
        <v>881</v>
      </c>
      <c r="GN329" s="232">
        <f t="shared" si="1726"/>
        <v>863</v>
      </c>
      <c r="GO329" s="233">
        <f t="shared" si="1727"/>
        <v>881</v>
      </c>
      <c r="GP329" s="232">
        <f t="shared" si="1728"/>
        <v>3197.6000000000004</v>
      </c>
      <c r="GQ329" s="233">
        <f t="shared" si="1729"/>
        <v>3334.1000000000004</v>
      </c>
      <c r="GR329" s="232">
        <f t="shared" si="1730"/>
        <v>66946.8</v>
      </c>
      <c r="GS329" s="233">
        <f t="shared" si="1731"/>
        <v>67979.3</v>
      </c>
      <c r="GT329" s="249">
        <f t="shared" si="1732"/>
        <v>5079</v>
      </c>
      <c r="GU329" s="233">
        <f t="shared" si="1733"/>
        <v>5079</v>
      </c>
      <c r="GV329" s="232">
        <f t="shared" si="1734"/>
        <v>5079</v>
      </c>
      <c r="GW329" s="233">
        <f t="shared" si="1735"/>
        <v>5079</v>
      </c>
      <c r="GX329" s="232">
        <f t="shared" si="1736"/>
        <v>20246.400000000001</v>
      </c>
      <c r="GY329" s="233">
        <f t="shared" si="1737"/>
        <v>20259.599999999999</v>
      </c>
      <c r="GZ329" s="232">
        <f t="shared" si="1738"/>
        <v>512463.3</v>
      </c>
      <c r="HA329" s="233">
        <f t="shared" si="1739"/>
        <v>510007.6</v>
      </c>
      <c r="HB329" s="249">
        <f t="shared" si="1740"/>
        <v>0</v>
      </c>
      <c r="HC329" s="233">
        <f t="shared" si="1741"/>
        <v>0</v>
      </c>
      <c r="HD329" s="232">
        <f t="shared" si="1742"/>
        <v>0</v>
      </c>
      <c r="HE329" s="233">
        <f t="shared" si="1743"/>
        <v>0</v>
      </c>
      <c r="HF329" s="232" t="str">
        <f t="shared" si="1744"/>
        <v/>
      </c>
      <c r="HG329" s="233" t="str">
        <f t="shared" si="1745"/>
        <v/>
      </c>
      <c r="HH329" s="232" t="str">
        <f t="shared" si="1746"/>
        <v/>
      </c>
      <c r="HI329" s="233" t="str">
        <f t="shared" si="1747"/>
        <v/>
      </c>
      <c r="HJ329" s="249">
        <f t="shared" si="1748"/>
        <v>21304.799999999999</v>
      </c>
      <c r="HK329" s="233">
        <f t="shared" si="1749"/>
        <v>21450.399999999998</v>
      </c>
      <c r="HL329" s="232">
        <f t="shared" si="1750"/>
        <v>524262.5</v>
      </c>
      <c r="HM329" s="232">
        <f t="shared" si="1751"/>
        <v>524640.69999999995</v>
      </c>
    </row>
    <row r="330" spans="1:221" ht="15">
      <c r="A330" s="397" t="s">
        <v>110</v>
      </c>
      <c r="B330" s="395" t="s">
        <v>743</v>
      </c>
      <c r="C330" s="396"/>
      <c r="D330" s="397">
        <v>225414</v>
      </c>
      <c r="E330" s="398">
        <v>3</v>
      </c>
      <c r="F330" s="332">
        <v>1124</v>
      </c>
      <c r="G330" s="409">
        <v>1197</v>
      </c>
      <c r="H330" s="254">
        <v>0</v>
      </c>
      <c r="I330" s="409">
        <v>0</v>
      </c>
      <c r="J330" s="232">
        <f t="shared" si="1603"/>
        <v>1124</v>
      </c>
      <c r="K330" s="233">
        <f t="shared" si="1604"/>
        <v>1197</v>
      </c>
      <c r="L330" s="333"/>
      <c r="M330" s="253"/>
      <c r="N330" s="232">
        <f t="shared" si="1454"/>
        <v>1124</v>
      </c>
      <c r="O330" s="233">
        <f t="shared" si="1605"/>
        <v>1197</v>
      </c>
      <c r="P330" s="232">
        <f t="shared" si="1606"/>
        <v>1124</v>
      </c>
      <c r="Q330" s="233">
        <f t="shared" si="1607"/>
        <v>1197</v>
      </c>
      <c r="R330" s="254">
        <v>0</v>
      </c>
      <c r="S330" s="409">
        <v>1</v>
      </c>
      <c r="T330" s="232">
        <f t="shared" si="1608"/>
        <v>0</v>
      </c>
      <c r="U330" s="233">
        <f t="shared" si="1609"/>
        <v>1</v>
      </c>
      <c r="V330" s="257">
        <v>0</v>
      </c>
      <c r="W330" s="409">
        <v>0</v>
      </c>
      <c r="X330" s="232">
        <f t="shared" si="1610"/>
        <v>0</v>
      </c>
      <c r="Y330" s="233">
        <f t="shared" si="1611"/>
        <v>0</v>
      </c>
      <c r="Z330" s="257"/>
      <c r="AA330" s="256"/>
      <c r="AB330" s="232">
        <f t="shared" si="1612"/>
        <v>0</v>
      </c>
      <c r="AC330" s="233">
        <f t="shared" si="1613"/>
        <v>0</v>
      </c>
      <c r="AD330" s="225">
        <f t="shared" si="1614"/>
        <v>0</v>
      </c>
      <c r="AE330" s="233">
        <f t="shared" si="1615"/>
        <v>1</v>
      </c>
      <c r="AF330" s="225">
        <f t="shared" si="1616"/>
        <v>0</v>
      </c>
      <c r="AG330" s="233">
        <f t="shared" si="1617"/>
        <v>1</v>
      </c>
      <c r="AH330" s="336">
        <v>0</v>
      </c>
      <c r="AI330" s="409">
        <v>3.5</v>
      </c>
      <c r="AJ330" s="232">
        <f t="shared" si="1618"/>
        <v>0</v>
      </c>
      <c r="AK330" s="233">
        <f t="shared" si="1619"/>
        <v>3.5</v>
      </c>
      <c r="AL330" s="336">
        <v>0</v>
      </c>
      <c r="AM330" s="409">
        <v>0</v>
      </c>
      <c r="AN330" s="232">
        <f t="shared" si="1620"/>
        <v>0</v>
      </c>
      <c r="AO330" s="233">
        <f t="shared" si="1621"/>
        <v>0</v>
      </c>
      <c r="AP330" s="336"/>
      <c r="AQ330" s="410"/>
      <c r="AR330" s="232">
        <f t="shared" si="1622"/>
        <v>0</v>
      </c>
      <c r="AS330" s="233">
        <f t="shared" si="1623"/>
        <v>0</v>
      </c>
      <c r="AT330" s="545">
        <f t="shared" si="1624"/>
        <v>0</v>
      </c>
      <c r="AU330" s="546">
        <f t="shared" si="1625"/>
        <v>3.5</v>
      </c>
      <c r="AV330" s="232">
        <f t="shared" si="1626"/>
        <v>0</v>
      </c>
      <c r="AW330" s="233">
        <f t="shared" si="1627"/>
        <v>3.5</v>
      </c>
      <c r="AX330" s="257">
        <v>0</v>
      </c>
      <c r="AY330" s="409">
        <v>85</v>
      </c>
      <c r="AZ330" s="232">
        <f t="shared" si="1628"/>
        <v>0</v>
      </c>
      <c r="BA330" s="233">
        <f t="shared" si="1629"/>
        <v>85</v>
      </c>
      <c r="BB330" s="257">
        <v>0</v>
      </c>
      <c r="BC330" s="409">
        <v>0</v>
      </c>
      <c r="BD330" s="232">
        <f t="shared" si="1630"/>
        <v>0</v>
      </c>
      <c r="BE330" s="233">
        <f t="shared" si="1631"/>
        <v>0</v>
      </c>
      <c r="BF330" s="254"/>
      <c r="BG330" s="253"/>
      <c r="BH330" s="232">
        <f t="shared" si="1632"/>
        <v>0</v>
      </c>
      <c r="BI330" s="233">
        <f t="shared" si="1633"/>
        <v>0</v>
      </c>
      <c r="BJ330" s="232">
        <f t="shared" si="1634"/>
        <v>0</v>
      </c>
      <c r="BK330" s="233">
        <f t="shared" si="1635"/>
        <v>85</v>
      </c>
      <c r="BL330" s="232">
        <f t="shared" si="1636"/>
        <v>0</v>
      </c>
      <c r="BM330" s="233">
        <f t="shared" si="1637"/>
        <v>85</v>
      </c>
      <c r="BN330" s="257">
        <v>3</v>
      </c>
      <c r="BO330" s="409">
        <v>1</v>
      </c>
      <c r="BP330" s="232">
        <f t="shared" si="1638"/>
        <v>3</v>
      </c>
      <c r="BQ330" s="233">
        <f t="shared" si="1639"/>
        <v>1</v>
      </c>
      <c r="BR330" s="257">
        <v>2</v>
      </c>
      <c r="BS330" s="409">
        <v>5</v>
      </c>
      <c r="BT330" s="232">
        <f t="shared" si="1640"/>
        <v>2</v>
      </c>
      <c r="BU330" s="233">
        <f t="shared" si="1641"/>
        <v>5</v>
      </c>
      <c r="BV330" s="257"/>
      <c r="BW330" s="256"/>
      <c r="BX330" s="232">
        <f t="shared" si="1642"/>
        <v>0</v>
      </c>
      <c r="BY330" s="233">
        <f t="shared" si="1643"/>
        <v>0</v>
      </c>
      <c r="BZ330" s="225">
        <f t="shared" si="1644"/>
        <v>5</v>
      </c>
      <c r="CA330" s="233">
        <f t="shared" si="1645"/>
        <v>6</v>
      </c>
      <c r="CB330" s="225">
        <f t="shared" si="1646"/>
        <v>5</v>
      </c>
      <c r="CC330" s="233">
        <f t="shared" si="1647"/>
        <v>6</v>
      </c>
      <c r="CD330" s="336">
        <v>1.7</v>
      </c>
      <c r="CE330" s="409">
        <v>2.5</v>
      </c>
      <c r="CF330" s="232">
        <f t="shared" si="1648"/>
        <v>5.0999999999999996</v>
      </c>
      <c r="CG330" s="233">
        <f t="shared" si="1649"/>
        <v>2.5</v>
      </c>
      <c r="CH330" s="336">
        <v>1.5</v>
      </c>
      <c r="CI330" s="409">
        <v>2.1</v>
      </c>
      <c r="CJ330" s="232">
        <f t="shared" si="1650"/>
        <v>3</v>
      </c>
      <c r="CK330" s="233">
        <f t="shared" si="1651"/>
        <v>10.5</v>
      </c>
      <c r="CL330" s="336"/>
      <c r="CM330" s="410"/>
      <c r="CN330" s="232">
        <f t="shared" si="1652"/>
        <v>0</v>
      </c>
      <c r="CO330" s="233">
        <f t="shared" si="1653"/>
        <v>0</v>
      </c>
      <c r="CP330" s="232">
        <f t="shared" si="1654"/>
        <v>1.6199999999999999</v>
      </c>
      <c r="CQ330" s="546">
        <f t="shared" si="1655"/>
        <v>2.1666666666666665</v>
      </c>
      <c r="CR330" s="232">
        <f t="shared" si="1656"/>
        <v>8.1</v>
      </c>
      <c r="CS330" s="233">
        <f t="shared" si="1657"/>
        <v>13</v>
      </c>
      <c r="CT330" s="257">
        <v>40</v>
      </c>
      <c r="CU330" s="409">
        <v>42</v>
      </c>
      <c r="CV330" s="232">
        <f t="shared" si="1658"/>
        <v>120</v>
      </c>
      <c r="CW330" s="233">
        <f t="shared" si="1659"/>
        <v>42</v>
      </c>
      <c r="CX330" s="257">
        <v>37.5</v>
      </c>
      <c r="CY330" s="409">
        <v>43.8</v>
      </c>
      <c r="CZ330" s="232">
        <f t="shared" si="1660"/>
        <v>75</v>
      </c>
      <c r="DA330" s="233">
        <f t="shared" si="1661"/>
        <v>219</v>
      </c>
      <c r="DB330" s="254"/>
      <c r="DC330" s="253"/>
      <c r="DD330" s="232">
        <f t="shared" si="1662"/>
        <v>0</v>
      </c>
      <c r="DE330" s="233">
        <f t="shared" si="1663"/>
        <v>0</v>
      </c>
      <c r="DF330" s="232">
        <f t="shared" si="1664"/>
        <v>39</v>
      </c>
      <c r="DG330" s="233">
        <f t="shared" si="1665"/>
        <v>43.5</v>
      </c>
      <c r="DH330" s="232">
        <f t="shared" si="1666"/>
        <v>195</v>
      </c>
      <c r="DI330" s="233">
        <f t="shared" si="1667"/>
        <v>261</v>
      </c>
      <c r="DJ330" s="232">
        <f t="shared" si="1668"/>
        <v>5</v>
      </c>
      <c r="DK330" s="233">
        <f t="shared" si="1669"/>
        <v>7</v>
      </c>
      <c r="DL330" s="232">
        <f t="shared" si="1670"/>
        <v>5</v>
      </c>
      <c r="DM330" s="233">
        <f t="shared" si="1671"/>
        <v>7</v>
      </c>
      <c r="DN330" s="545">
        <f t="shared" si="1672"/>
        <v>1.6199999999999999</v>
      </c>
      <c r="DO330" s="546">
        <f t="shared" si="1673"/>
        <v>2.3571428571428572</v>
      </c>
      <c r="DP330" s="232">
        <f t="shared" si="1674"/>
        <v>8.1</v>
      </c>
      <c r="DQ330" s="233">
        <f t="shared" si="1675"/>
        <v>16.5</v>
      </c>
      <c r="DR330" s="232">
        <f t="shared" si="1676"/>
        <v>39</v>
      </c>
      <c r="DS330" s="233">
        <f t="shared" si="1677"/>
        <v>49.428571428571431</v>
      </c>
      <c r="DT330" s="232">
        <f t="shared" si="1678"/>
        <v>195</v>
      </c>
      <c r="DU330" s="233">
        <f t="shared" si="1679"/>
        <v>346</v>
      </c>
      <c r="DV330" s="257">
        <v>556</v>
      </c>
      <c r="DW330" s="409">
        <v>592</v>
      </c>
      <c r="DX330" s="232">
        <f t="shared" si="1680"/>
        <v>556</v>
      </c>
      <c r="DY330" s="233">
        <f t="shared" si="1681"/>
        <v>592</v>
      </c>
      <c r="DZ330" s="257">
        <v>514</v>
      </c>
      <c r="EA330" s="409">
        <v>538</v>
      </c>
      <c r="EB330" s="232">
        <f t="shared" si="1682"/>
        <v>514</v>
      </c>
      <c r="EC330" s="233">
        <f t="shared" si="1683"/>
        <v>538</v>
      </c>
      <c r="ED330" s="257"/>
      <c r="EE330" s="256"/>
      <c r="EF330" s="232">
        <f t="shared" si="1684"/>
        <v>0</v>
      </c>
      <c r="EG330" s="233">
        <f t="shared" si="1685"/>
        <v>0</v>
      </c>
      <c r="EH330" s="225">
        <f t="shared" si="1686"/>
        <v>1070</v>
      </c>
      <c r="EI330" s="233">
        <f t="shared" si="1687"/>
        <v>1130</v>
      </c>
      <c r="EJ330" s="225">
        <f t="shared" si="1688"/>
        <v>1070</v>
      </c>
      <c r="EK330" s="233">
        <f t="shared" si="1689"/>
        <v>1130</v>
      </c>
      <c r="EL330" s="336">
        <v>2.8</v>
      </c>
      <c r="EM330" s="409">
        <v>2.9</v>
      </c>
      <c r="EN330" s="232">
        <f t="shared" si="1690"/>
        <v>1556.8</v>
      </c>
      <c r="EO330" s="233">
        <f t="shared" si="1691"/>
        <v>1716.8</v>
      </c>
      <c r="EP330" s="336">
        <v>3.6</v>
      </c>
      <c r="EQ330" s="409">
        <v>3.6</v>
      </c>
      <c r="ER330" s="232">
        <f t="shared" si="1692"/>
        <v>1850.4</v>
      </c>
      <c r="ES330" s="233">
        <f t="shared" si="1693"/>
        <v>1936.8</v>
      </c>
      <c r="ET330" s="336"/>
      <c r="EU330" s="410"/>
      <c r="EV330" s="232">
        <f t="shared" si="1694"/>
        <v>0</v>
      </c>
      <c r="EW330" s="233">
        <f t="shared" si="1695"/>
        <v>0</v>
      </c>
      <c r="EX330" s="545">
        <f t="shared" si="1696"/>
        <v>3.1842990654205607</v>
      </c>
      <c r="EY330" s="546">
        <f t="shared" si="1697"/>
        <v>3.2332743362831859</v>
      </c>
      <c r="EZ330" s="232">
        <f t="shared" si="1698"/>
        <v>3407.2</v>
      </c>
      <c r="FA330" s="233">
        <f t="shared" si="1699"/>
        <v>3653.6</v>
      </c>
      <c r="FB330" s="257">
        <v>67.8</v>
      </c>
      <c r="FC330" s="409">
        <v>68.400000000000006</v>
      </c>
      <c r="FD330" s="232">
        <f t="shared" si="1700"/>
        <v>37696.799999999996</v>
      </c>
      <c r="FE330" s="233">
        <f t="shared" si="1701"/>
        <v>40492.800000000003</v>
      </c>
      <c r="FF330" s="257">
        <v>67</v>
      </c>
      <c r="FG330" s="409">
        <v>66.2</v>
      </c>
      <c r="FH330" s="232">
        <f t="shared" si="1702"/>
        <v>34438</v>
      </c>
      <c r="FI330" s="233">
        <f t="shared" si="1703"/>
        <v>35615.599999999999</v>
      </c>
      <c r="FJ330" s="254"/>
      <c r="FK330" s="253"/>
      <c r="FL330" s="232">
        <f t="shared" si="1704"/>
        <v>0</v>
      </c>
      <c r="FM330" s="233">
        <f t="shared" si="1705"/>
        <v>0</v>
      </c>
      <c r="FN330" s="232">
        <f t="shared" si="1706"/>
        <v>67.415700934579434</v>
      </c>
      <c r="FO330" s="233">
        <f t="shared" si="1707"/>
        <v>67.352566371681405</v>
      </c>
      <c r="FP330" s="232">
        <f t="shared" si="1708"/>
        <v>72134.799999999988</v>
      </c>
      <c r="FQ330" s="233">
        <f t="shared" si="1709"/>
        <v>76108.399999999994</v>
      </c>
      <c r="FR330" s="254">
        <v>49</v>
      </c>
      <c r="FS330" s="253">
        <v>60</v>
      </c>
      <c r="FT330" s="232">
        <f t="shared" si="1710"/>
        <v>49</v>
      </c>
      <c r="FU330" s="233">
        <f t="shared" si="1711"/>
        <v>60</v>
      </c>
      <c r="FV330" s="254">
        <v>4.8</v>
      </c>
      <c r="FW330" s="253">
        <v>4.2</v>
      </c>
      <c r="FX330" s="232">
        <f t="shared" si="1712"/>
        <v>235.2</v>
      </c>
      <c r="FY330" s="233">
        <f t="shared" si="1713"/>
        <v>252</v>
      </c>
      <c r="FZ330" s="254">
        <v>59.3</v>
      </c>
      <c r="GA330" s="253">
        <v>48.7</v>
      </c>
      <c r="GB330" s="232">
        <f t="shared" si="1714"/>
        <v>2905.7</v>
      </c>
      <c r="GC330" s="233">
        <f t="shared" si="1715"/>
        <v>2922</v>
      </c>
      <c r="GD330" s="249">
        <f t="shared" si="1716"/>
        <v>559</v>
      </c>
      <c r="GE330" s="233">
        <f t="shared" si="1717"/>
        <v>594</v>
      </c>
      <c r="GF330" s="232">
        <f t="shared" si="1718"/>
        <v>559</v>
      </c>
      <c r="GG330" s="233">
        <f t="shared" si="1719"/>
        <v>594</v>
      </c>
      <c r="GH330" s="232">
        <f t="shared" si="1720"/>
        <v>1561.8999999999999</v>
      </c>
      <c r="GI330" s="233">
        <f t="shared" si="1721"/>
        <v>1722.8</v>
      </c>
      <c r="GJ330" s="232">
        <f t="shared" si="1722"/>
        <v>37816.799999999996</v>
      </c>
      <c r="GK330" s="233">
        <f t="shared" si="1723"/>
        <v>40619.800000000003</v>
      </c>
      <c r="GL330" s="249">
        <f t="shared" si="1724"/>
        <v>516</v>
      </c>
      <c r="GM330" s="233">
        <f t="shared" si="1725"/>
        <v>543</v>
      </c>
      <c r="GN330" s="232">
        <f t="shared" si="1726"/>
        <v>516</v>
      </c>
      <c r="GO330" s="233">
        <f t="shared" si="1727"/>
        <v>543</v>
      </c>
      <c r="GP330" s="232">
        <f t="shared" si="1728"/>
        <v>1853.4</v>
      </c>
      <c r="GQ330" s="233">
        <f t="shared" si="1729"/>
        <v>1947.3</v>
      </c>
      <c r="GR330" s="232">
        <f t="shared" si="1730"/>
        <v>34513</v>
      </c>
      <c r="GS330" s="233">
        <f t="shared" si="1731"/>
        <v>35834.6</v>
      </c>
      <c r="GT330" s="249">
        <f t="shared" si="1732"/>
        <v>1075</v>
      </c>
      <c r="GU330" s="233">
        <f t="shared" si="1733"/>
        <v>1137</v>
      </c>
      <c r="GV330" s="232">
        <f t="shared" si="1734"/>
        <v>1075</v>
      </c>
      <c r="GW330" s="233">
        <f t="shared" si="1735"/>
        <v>1137</v>
      </c>
      <c r="GX330" s="232">
        <f t="shared" si="1736"/>
        <v>3415.3</v>
      </c>
      <c r="GY330" s="233">
        <f t="shared" si="1737"/>
        <v>3670.1</v>
      </c>
      <c r="GZ330" s="232">
        <f t="shared" si="1738"/>
        <v>72329.799999999988</v>
      </c>
      <c r="HA330" s="233">
        <f t="shared" si="1739"/>
        <v>76454.399999999994</v>
      </c>
      <c r="HB330" s="249">
        <f t="shared" si="1740"/>
        <v>0</v>
      </c>
      <c r="HC330" s="233">
        <f t="shared" si="1741"/>
        <v>0</v>
      </c>
      <c r="HD330" s="232">
        <f t="shared" si="1742"/>
        <v>0</v>
      </c>
      <c r="HE330" s="233">
        <f t="shared" si="1743"/>
        <v>0</v>
      </c>
      <c r="HF330" s="232" t="str">
        <f t="shared" si="1744"/>
        <v/>
      </c>
      <c r="HG330" s="233" t="str">
        <f t="shared" si="1745"/>
        <v/>
      </c>
      <c r="HH330" s="232" t="str">
        <f t="shared" si="1746"/>
        <v/>
      </c>
      <c r="HI330" s="233" t="str">
        <f t="shared" si="1747"/>
        <v/>
      </c>
      <c r="HJ330" s="249">
        <f t="shared" si="1748"/>
        <v>3650.4999999999995</v>
      </c>
      <c r="HK330" s="233">
        <f t="shared" si="1749"/>
        <v>3922.1</v>
      </c>
      <c r="HL330" s="232">
        <f t="shared" si="1750"/>
        <v>75235.499999999985</v>
      </c>
      <c r="HM330" s="232">
        <f t="shared" si="1751"/>
        <v>79376.399999999994</v>
      </c>
    </row>
    <row r="331" spans="1:221" ht="15">
      <c r="A331" s="397" t="s">
        <v>110</v>
      </c>
      <c r="B331" s="414" t="s">
        <v>744</v>
      </c>
      <c r="C331" s="411"/>
      <c r="D331" s="397">
        <v>227377</v>
      </c>
      <c r="E331" s="398">
        <v>3</v>
      </c>
      <c r="F331" s="332">
        <v>1052</v>
      </c>
      <c r="G331" s="409">
        <v>1075</v>
      </c>
      <c r="H331" s="254">
        <v>1</v>
      </c>
      <c r="I331" s="409">
        <v>0</v>
      </c>
      <c r="J331" s="232">
        <f t="shared" si="1603"/>
        <v>1051</v>
      </c>
      <c r="K331" s="233">
        <f t="shared" si="1604"/>
        <v>1075</v>
      </c>
      <c r="L331" s="333"/>
      <c r="M331" s="253"/>
      <c r="N331" s="232">
        <f t="shared" si="1454"/>
        <v>1051</v>
      </c>
      <c r="O331" s="233">
        <f t="shared" si="1605"/>
        <v>1075</v>
      </c>
      <c r="P331" s="232">
        <f t="shared" si="1606"/>
        <v>1051</v>
      </c>
      <c r="Q331" s="233">
        <f t="shared" si="1607"/>
        <v>1075</v>
      </c>
      <c r="R331" s="254">
        <v>4</v>
      </c>
      <c r="S331" s="409">
        <v>40</v>
      </c>
      <c r="T331" s="232">
        <f t="shared" si="1608"/>
        <v>4</v>
      </c>
      <c r="U331" s="233">
        <f t="shared" si="1609"/>
        <v>40</v>
      </c>
      <c r="V331" s="257">
        <v>2</v>
      </c>
      <c r="W331" s="409">
        <v>3</v>
      </c>
      <c r="X331" s="232">
        <f t="shared" si="1610"/>
        <v>2</v>
      </c>
      <c r="Y331" s="233">
        <f t="shared" si="1611"/>
        <v>3</v>
      </c>
      <c r="Z331" s="257"/>
      <c r="AA331" s="256"/>
      <c r="AB331" s="232">
        <f t="shared" si="1612"/>
        <v>0</v>
      </c>
      <c r="AC331" s="233">
        <f t="shared" si="1613"/>
        <v>0</v>
      </c>
      <c r="AD331" s="225">
        <f t="shared" si="1614"/>
        <v>6</v>
      </c>
      <c r="AE331" s="233">
        <f t="shared" si="1615"/>
        <v>43</v>
      </c>
      <c r="AF331" s="225">
        <f t="shared" si="1616"/>
        <v>6</v>
      </c>
      <c r="AG331" s="233">
        <f t="shared" si="1617"/>
        <v>43</v>
      </c>
      <c r="AH331" s="336">
        <v>3</v>
      </c>
      <c r="AI331" s="409">
        <v>3.7</v>
      </c>
      <c r="AJ331" s="232">
        <f t="shared" si="1618"/>
        <v>12</v>
      </c>
      <c r="AK331" s="233">
        <f t="shared" si="1619"/>
        <v>148</v>
      </c>
      <c r="AL331" s="336">
        <v>5.5</v>
      </c>
      <c r="AM331" s="409">
        <v>4.3</v>
      </c>
      <c r="AN331" s="232">
        <f t="shared" si="1620"/>
        <v>11</v>
      </c>
      <c r="AO331" s="233">
        <f t="shared" si="1621"/>
        <v>12.899999999999999</v>
      </c>
      <c r="AP331" s="336"/>
      <c r="AQ331" s="410"/>
      <c r="AR331" s="232">
        <f t="shared" si="1622"/>
        <v>0</v>
      </c>
      <c r="AS331" s="233">
        <f t="shared" si="1623"/>
        <v>0</v>
      </c>
      <c r="AT331" s="545">
        <f t="shared" si="1624"/>
        <v>3.8333333333333335</v>
      </c>
      <c r="AU331" s="546">
        <f t="shared" si="1625"/>
        <v>3.7418604651162792</v>
      </c>
      <c r="AV331" s="232">
        <f t="shared" si="1626"/>
        <v>23</v>
      </c>
      <c r="AW331" s="233">
        <f t="shared" si="1627"/>
        <v>160.9</v>
      </c>
      <c r="AX331" s="257">
        <v>83.5</v>
      </c>
      <c r="AY331" s="409">
        <v>95.8</v>
      </c>
      <c r="AZ331" s="232">
        <f t="shared" si="1628"/>
        <v>334</v>
      </c>
      <c r="BA331" s="233">
        <f t="shared" si="1629"/>
        <v>3832</v>
      </c>
      <c r="BB331" s="257">
        <v>72.5</v>
      </c>
      <c r="BC331" s="409">
        <v>78.7</v>
      </c>
      <c r="BD331" s="232">
        <f t="shared" si="1630"/>
        <v>145</v>
      </c>
      <c r="BE331" s="233">
        <f t="shared" si="1631"/>
        <v>236.10000000000002</v>
      </c>
      <c r="BF331" s="254"/>
      <c r="BG331" s="253"/>
      <c r="BH331" s="232">
        <f t="shared" si="1632"/>
        <v>0</v>
      </c>
      <c r="BI331" s="233">
        <f t="shared" si="1633"/>
        <v>0</v>
      </c>
      <c r="BJ331" s="232">
        <f t="shared" si="1634"/>
        <v>79.833333333333329</v>
      </c>
      <c r="BK331" s="233">
        <f t="shared" si="1635"/>
        <v>94.606976744186042</v>
      </c>
      <c r="BL331" s="232">
        <f t="shared" si="1636"/>
        <v>479</v>
      </c>
      <c r="BM331" s="233">
        <f t="shared" si="1637"/>
        <v>4068.1</v>
      </c>
      <c r="BN331" s="257">
        <v>11</v>
      </c>
      <c r="BO331" s="409">
        <v>16</v>
      </c>
      <c r="BP331" s="232">
        <f t="shared" si="1638"/>
        <v>11</v>
      </c>
      <c r="BQ331" s="233">
        <f t="shared" si="1639"/>
        <v>16</v>
      </c>
      <c r="BR331" s="257">
        <v>3</v>
      </c>
      <c r="BS331" s="409">
        <v>0</v>
      </c>
      <c r="BT331" s="232">
        <f t="shared" si="1640"/>
        <v>3</v>
      </c>
      <c r="BU331" s="233">
        <f t="shared" si="1641"/>
        <v>0</v>
      </c>
      <c r="BV331" s="257"/>
      <c r="BW331" s="256"/>
      <c r="BX331" s="232">
        <f t="shared" si="1642"/>
        <v>0</v>
      </c>
      <c r="BY331" s="233">
        <f t="shared" si="1643"/>
        <v>0</v>
      </c>
      <c r="BZ331" s="225">
        <f t="shared" si="1644"/>
        <v>14</v>
      </c>
      <c r="CA331" s="233">
        <f t="shared" si="1645"/>
        <v>16</v>
      </c>
      <c r="CB331" s="225">
        <f t="shared" si="1646"/>
        <v>14</v>
      </c>
      <c r="CC331" s="233">
        <f t="shared" si="1647"/>
        <v>16</v>
      </c>
      <c r="CD331" s="336">
        <v>8</v>
      </c>
      <c r="CE331" s="409">
        <v>5.2</v>
      </c>
      <c r="CF331" s="232">
        <f t="shared" si="1648"/>
        <v>88</v>
      </c>
      <c r="CG331" s="233">
        <f t="shared" si="1649"/>
        <v>83.2</v>
      </c>
      <c r="CH331" s="336">
        <v>7</v>
      </c>
      <c r="CI331" s="409">
        <v>0</v>
      </c>
      <c r="CJ331" s="232">
        <f t="shared" si="1650"/>
        <v>21</v>
      </c>
      <c r="CK331" s="233">
        <f t="shared" si="1651"/>
        <v>0</v>
      </c>
      <c r="CL331" s="336"/>
      <c r="CM331" s="410"/>
      <c r="CN331" s="232">
        <f t="shared" si="1652"/>
        <v>0</v>
      </c>
      <c r="CO331" s="233">
        <f t="shared" si="1653"/>
        <v>0</v>
      </c>
      <c r="CP331" s="232">
        <f t="shared" si="1654"/>
        <v>7.7857142857142856</v>
      </c>
      <c r="CQ331" s="546">
        <f t="shared" si="1655"/>
        <v>5.2</v>
      </c>
      <c r="CR331" s="232">
        <f t="shared" si="1656"/>
        <v>109</v>
      </c>
      <c r="CS331" s="233">
        <f t="shared" si="1657"/>
        <v>83.2</v>
      </c>
      <c r="CT331" s="257">
        <v>97.2</v>
      </c>
      <c r="CU331" s="409">
        <v>100.1</v>
      </c>
      <c r="CV331" s="232">
        <f t="shared" si="1658"/>
        <v>1069.2</v>
      </c>
      <c r="CW331" s="233">
        <f t="shared" si="1659"/>
        <v>1601.6</v>
      </c>
      <c r="CX331" s="257">
        <v>89.3</v>
      </c>
      <c r="CY331" s="409">
        <v>0</v>
      </c>
      <c r="CZ331" s="232">
        <f t="shared" si="1660"/>
        <v>267.89999999999998</v>
      </c>
      <c r="DA331" s="233">
        <f t="shared" si="1661"/>
        <v>0</v>
      </c>
      <c r="DB331" s="254"/>
      <c r="DC331" s="253"/>
      <c r="DD331" s="232">
        <f t="shared" si="1662"/>
        <v>0</v>
      </c>
      <c r="DE331" s="233">
        <f t="shared" si="1663"/>
        <v>0</v>
      </c>
      <c r="DF331" s="232">
        <f t="shared" si="1664"/>
        <v>95.507142857142853</v>
      </c>
      <c r="DG331" s="233">
        <f t="shared" si="1665"/>
        <v>100.1</v>
      </c>
      <c r="DH331" s="232">
        <f t="shared" si="1666"/>
        <v>1337.1</v>
      </c>
      <c r="DI331" s="233">
        <f t="shared" si="1667"/>
        <v>1601.6</v>
      </c>
      <c r="DJ331" s="232">
        <f t="shared" si="1668"/>
        <v>20</v>
      </c>
      <c r="DK331" s="233">
        <f t="shared" si="1669"/>
        <v>59</v>
      </c>
      <c r="DL331" s="232">
        <f t="shared" si="1670"/>
        <v>20</v>
      </c>
      <c r="DM331" s="233">
        <f t="shared" si="1671"/>
        <v>59</v>
      </c>
      <c r="DN331" s="545">
        <f t="shared" si="1672"/>
        <v>6.6</v>
      </c>
      <c r="DO331" s="546">
        <f t="shared" si="1673"/>
        <v>4.137288135593221</v>
      </c>
      <c r="DP331" s="232">
        <f t="shared" si="1674"/>
        <v>132</v>
      </c>
      <c r="DQ331" s="233">
        <f t="shared" si="1675"/>
        <v>244.10000000000002</v>
      </c>
      <c r="DR331" s="232">
        <f t="shared" si="1676"/>
        <v>90.804999999999993</v>
      </c>
      <c r="DS331" s="233">
        <f t="shared" si="1677"/>
        <v>96.096610169491527</v>
      </c>
      <c r="DT331" s="232">
        <f t="shared" si="1678"/>
        <v>1816.1</v>
      </c>
      <c r="DU331" s="233">
        <f t="shared" si="1679"/>
        <v>5669.7</v>
      </c>
      <c r="DV331" s="257">
        <v>98</v>
      </c>
      <c r="DW331" s="409">
        <v>100</v>
      </c>
      <c r="DX331" s="232">
        <f t="shared" si="1680"/>
        <v>98</v>
      </c>
      <c r="DY331" s="233">
        <f t="shared" si="1681"/>
        <v>100</v>
      </c>
      <c r="DZ331" s="257">
        <v>842</v>
      </c>
      <c r="EA331" s="409">
        <v>788</v>
      </c>
      <c r="EB331" s="232">
        <f t="shared" si="1682"/>
        <v>842</v>
      </c>
      <c r="EC331" s="233">
        <f t="shared" si="1683"/>
        <v>788</v>
      </c>
      <c r="ED331" s="257"/>
      <c r="EE331" s="256"/>
      <c r="EF331" s="232">
        <f t="shared" si="1684"/>
        <v>0</v>
      </c>
      <c r="EG331" s="233">
        <f t="shared" si="1685"/>
        <v>0</v>
      </c>
      <c r="EH331" s="225">
        <f t="shared" si="1686"/>
        <v>940</v>
      </c>
      <c r="EI331" s="233">
        <f t="shared" si="1687"/>
        <v>888</v>
      </c>
      <c r="EJ331" s="225">
        <f t="shared" si="1688"/>
        <v>940</v>
      </c>
      <c r="EK331" s="233">
        <f t="shared" si="1689"/>
        <v>888</v>
      </c>
      <c r="EL331" s="336">
        <v>2.7</v>
      </c>
      <c r="EM331" s="409">
        <v>2.6</v>
      </c>
      <c r="EN331" s="232">
        <f t="shared" si="1690"/>
        <v>264.60000000000002</v>
      </c>
      <c r="EO331" s="233">
        <f t="shared" si="1691"/>
        <v>260</v>
      </c>
      <c r="EP331" s="336">
        <v>3.6</v>
      </c>
      <c r="EQ331" s="409">
        <v>3.7</v>
      </c>
      <c r="ER331" s="232">
        <f t="shared" si="1692"/>
        <v>3031.2000000000003</v>
      </c>
      <c r="ES331" s="233">
        <f t="shared" si="1693"/>
        <v>2915.6000000000004</v>
      </c>
      <c r="ET331" s="336"/>
      <c r="EU331" s="410"/>
      <c r="EV331" s="232">
        <f t="shared" si="1694"/>
        <v>0</v>
      </c>
      <c r="EW331" s="233">
        <f t="shared" si="1695"/>
        <v>0</v>
      </c>
      <c r="EX331" s="545">
        <f t="shared" si="1696"/>
        <v>3.5061702127659577</v>
      </c>
      <c r="EY331" s="546">
        <f t="shared" si="1697"/>
        <v>3.5761261261261263</v>
      </c>
      <c r="EZ331" s="232">
        <f t="shared" si="1698"/>
        <v>3295.8</v>
      </c>
      <c r="FA331" s="233">
        <f t="shared" si="1699"/>
        <v>3175.6000000000004</v>
      </c>
      <c r="FB331" s="257">
        <v>53</v>
      </c>
      <c r="FC331" s="409">
        <v>55.3</v>
      </c>
      <c r="FD331" s="232">
        <f t="shared" si="1700"/>
        <v>5194</v>
      </c>
      <c r="FE331" s="233">
        <f t="shared" si="1701"/>
        <v>5530</v>
      </c>
      <c r="FF331" s="257">
        <v>58.6</v>
      </c>
      <c r="FG331" s="409">
        <v>58.8</v>
      </c>
      <c r="FH331" s="232">
        <f t="shared" si="1702"/>
        <v>49341.200000000004</v>
      </c>
      <c r="FI331" s="233">
        <f t="shared" si="1703"/>
        <v>46334.399999999994</v>
      </c>
      <c r="FJ331" s="254"/>
      <c r="FK331" s="253"/>
      <c r="FL331" s="232">
        <f t="shared" si="1704"/>
        <v>0</v>
      </c>
      <c r="FM331" s="233">
        <f t="shared" si="1705"/>
        <v>0</v>
      </c>
      <c r="FN331" s="232">
        <f t="shared" si="1706"/>
        <v>58.016170212765964</v>
      </c>
      <c r="FO331" s="233">
        <f t="shared" si="1707"/>
        <v>58.405855855855847</v>
      </c>
      <c r="FP331" s="232">
        <f t="shared" si="1708"/>
        <v>54535.200000000004</v>
      </c>
      <c r="FQ331" s="233">
        <f t="shared" si="1709"/>
        <v>51864.399999999994</v>
      </c>
      <c r="FR331" s="254">
        <v>91</v>
      </c>
      <c r="FS331" s="253">
        <v>128</v>
      </c>
      <c r="FT331" s="232">
        <f t="shared" si="1710"/>
        <v>91</v>
      </c>
      <c r="FU331" s="233">
        <f t="shared" si="1711"/>
        <v>128</v>
      </c>
      <c r="FV331" s="254">
        <v>5</v>
      </c>
      <c r="FW331" s="253">
        <v>5.3</v>
      </c>
      <c r="FX331" s="232">
        <f t="shared" si="1712"/>
        <v>455</v>
      </c>
      <c r="FY331" s="233">
        <f t="shared" si="1713"/>
        <v>678.4</v>
      </c>
      <c r="FZ331" s="254">
        <v>49.8</v>
      </c>
      <c r="GA331" s="253">
        <v>49.2</v>
      </c>
      <c r="GB331" s="232">
        <f t="shared" si="1714"/>
        <v>4531.8</v>
      </c>
      <c r="GC331" s="233">
        <f t="shared" si="1715"/>
        <v>6297.6</v>
      </c>
      <c r="GD331" s="249">
        <f t="shared" si="1716"/>
        <v>113</v>
      </c>
      <c r="GE331" s="233">
        <f t="shared" si="1717"/>
        <v>156</v>
      </c>
      <c r="GF331" s="232">
        <f t="shared" si="1718"/>
        <v>113</v>
      </c>
      <c r="GG331" s="233">
        <f t="shared" si="1719"/>
        <v>156</v>
      </c>
      <c r="GH331" s="232">
        <f t="shared" si="1720"/>
        <v>364.6</v>
      </c>
      <c r="GI331" s="233">
        <f t="shared" si="1721"/>
        <v>491.2</v>
      </c>
      <c r="GJ331" s="232">
        <f t="shared" si="1722"/>
        <v>6597.2</v>
      </c>
      <c r="GK331" s="233">
        <f t="shared" si="1723"/>
        <v>10963.6</v>
      </c>
      <c r="GL331" s="249">
        <f t="shared" si="1724"/>
        <v>847</v>
      </c>
      <c r="GM331" s="233">
        <f t="shared" si="1725"/>
        <v>791</v>
      </c>
      <c r="GN331" s="232">
        <f t="shared" si="1726"/>
        <v>847</v>
      </c>
      <c r="GO331" s="233">
        <f t="shared" si="1727"/>
        <v>791</v>
      </c>
      <c r="GP331" s="232">
        <f t="shared" si="1728"/>
        <v>3063.2000000000003</v>
      </c>
      <c r="GQ331" s="233">
        <f t="shared" si="1729"/>
        <v>2928.5000000000005</v>
      </c>
      <c r="GR331" s="232">
        <f t="shared" si="1730"/>
        <v>49754.100000000006</v>
      </c>
      <c r="GS331" s="233">
        <f t="shared" si="1731"/>
        <v>46570.499999999993</v>
      </c>
      <c r="GT331" s="249">
        <f t="shared" si="1732"/>
        <v>960</v>
      </c>
      <c r="GU331" s="233">
        <f t="shared" si="1733"/>
        <v>947</v>
      </c>
      <c r="GV331" s="232">
        <f t="shared" si="1734"/>
        <v>960</v>
      </c>
      <c r="GW331" s="233">
        <f t="shared" si="1735"/>
        <v>947</v>
      </c>
      <c r="GX331" s="232">
        <f t="shared" si="1736"/>
        <v>3427.8</v>
      </c>
      <c r="GY331" s="233">
        <f t="shared" si="1737"/>
        <v>3419.7000000000003</v>
      </c>
      <c r="GZ331" s="232">
        <f t="shared" si="1738"/>
        <v>56351.3</v>
      </c>
      <c r="HA331" s="233">
        <f t="shared" si="1739"/>
        <v>57534.099999999991</v>
      </c>
      <c r="HB331" s="249">
        <f t="shared" si="1740"/>
        <v>0</v>
      </c>
      <c r="HC331" s="233">
        <f t="shared" si="1741"/>
        <v>0</v>
      </c>
      <c r="HD331" s="232">
        <f t="shared" si="1742"/>
        <v>0</v>
      </c>
      <c r="HE331" s="233">
        <f t="shared" si="1743"/>
        <v>0</v>
      </c>
      <c r="HF331" s="232" t="str">
        <f t="shared" si="1744"/>
        <v/>
      </c>
      <c r="HG331" s="233" t="str">
        <f t="shared" si="1745"/>
        <v/>
      </c>
      <c r="HH331" s="232" t="str">
        <f t="shared" si="1746"/>
        <v/>
      </c>
      <c r="HI331" s="233" t="str">
        <f t="shared" si="1747"/>
        <v/>
      </c>
      <c r="HJ331" s="249">
        <f t="shared" si="1748"/>
        <v>3882.8</v>
      </c>
      <c r="HK331" s="233">
        <f t="shared" si="1749"/>
        <v>4098.1000000000004</v>
      </c>
      <c r="HL331" s="232">
        <f t="shared" si="1750"/>
        <v>60883.100000000006</v>
      </c>
      <c r="HM331" s="232">
        <f t="shared" si="1751"/>
        <v>63831.69999999999</v>
      </c>
    </row>
    <row r="332" spans="1:221" ht="15">
      <c r="A332" s="397" t="s">
        <v>110</v>
      </c>
      <c r="B332" s="395" t="s">
        <v>745</v>
      </c>
      <c r="C332" s="396"/>
      <c r="D332" s="397">
        <v>228802</v>
      </c>
      <c r="E332" s="398">
        <v>3</v>
      </c>
      <c r="F332" s="332">
        <v>1238</v>
      </c>
      <c r="G332" s="409">
        <v>1188</v>
      </c>
      <c r="H332" s="254">
        <v>6</v>
      </c>
      <c r="I332" s="409">
        <v>7</v>
      </c>
      <c r="J332" s="232">
        <f t="shared" si="1603"/>
        <v>1232</v>
      </c>
      <c r="K332" s="233">
        <f t="shared" si="1604"/>
        <v>1181</v>
      </c>
      <c r="L332" s="333"/>
      <c r="M332" s="253"/>
      <c r="N332" s="232">
        <f t="shared" si="1454"/>
        <v>1232</v>
      </c>
      <c r="O332" s="233">
        <f t="shared" si="1605"/>
        <v>1181</v>
      </c>
      <c r="P332" s="232">
        <f t="shared" si="1606"/>
        <v>1232</v>
      </c>
      <c r="Q332" s="233">
        <f t="shared" si="1607"/>
        <v>1181</v>
      </c>
      <c r="R332" s="254">
        <v>73</v>
      </c>
      <c r="S332" s="409">
        <v>86</v>
      </c>
      <c r="T332" s="232">
        <f t="shared" si="1608"/>
        <v>73</v>
      </c>
      <c r="U332" s="233">
        <f t="shared" si="1609"/>
        <v>86</v>
      </c>
      <c r="V332" s="257">
        <v>0</v>
      </c>
      <c r="W332" s="409">
        <v>1</v>
      </c>
      <c r="X332" s="232">
        <f t="shared" si="1610"/>
        <v>0</v>
      </c>
      <c r="Y332" s="233">
        <f t="shared" si="1611"/>
        <v>1</v>
      </c>
      <c r="Z332" s="257"/>
      <c r="AA332" s="256"/>
      <c r="AB332" s="232">
        <f t="shared" si="1612"/>
        <v>0</v>
      </c>
      <c r="AC332" s="233">
        <f t="shared" si="1613"/>
        <v>0</v>
      </c>
      <c r="AD332" s="225">
        <f t="shared" si="1614"/>
        <v>73</v>
      </c>
      <c r="AE332" s="233">
        <f t="shared" si="1615"/>
        <v>87</v>
      </c>
      <c r="AF332" s="225">
        <f t="shared" si="1616"/>
        <v>73</v>
      </c>
      <c r="AG332" s="233">
        <f t="shared" si="1617"/>
        <v>87</v>
      </c>
      <c r="AH332" s="336">
        <v>4.3</v>
      </c>
      <c r="AI332" s="409">
        <v>4.4000000000000004</v>
      </c>
      <c r="AJ332" s="232">
        <f t="shared" si="1618"/>
        <v>313.89999999999998</v>
      </c>
      <c r="AK332" s="233">
        <f t="shared" si="1619"/>
        <v>378.40000000000003</v>
      </c>
      <c r="AL332" s="336">
        <v>0</v>
      </c>
      <c r="AM332" s="409">
        <v>3</v>
      </c>
      <c r="AN332" s="232">
        <f t="shared" si="1620"/>
        <v>0</v>
      </c>
      <c r="AO332" s="233">
        <f t="shared" si="1621"/>
        <v>3</v>
      </c>
      <c r="AP332" s="336"/>
      <c r="AQ332" s="410"/>
      <c r="AR332" s="232">
        <f t="shared" si="1622"/>
        <v>0</v>
      </c>
      <c r="AS332" s="233">
        <f t="shared" si="1623"/>
        <v>0</v>
      </c>
      <c r="AT332" s="545">
        <f t="shared" si="1624"/>
        <v>4.3</v>
      </c>
      <c r="AU332" s="546">
        <f t="shared" si="1625"/>
        <v>4.3839080459770114</v>
      </c>
      <c r="AV332" s="232">
        <f t="shared" si="1626"/>
        <v>313.89999999999998</v>
      </c>
      <c r="AW332" s="233">
        <f t="shared" si="1627"/>
        <v>381.4</v>
      </c>
      <c r="AX332" s="257">
        <v>116.7</v>
      </c>
      <c r="AY332" s="409">
        <v>114.8</v>
      </c>
      <c r="AZ332" s="232">
        <f t="shared" si="1628"/>
        <v>8519.1</v>
      </c>
      <c r="BA332" s="233">
        <f t="shared" si="1629"/>
        <v>9872.7999999999993</v>
      </c>
      <c r="BB332" s="257">
        <v>0</v>
      </c>
      <c r="BC332" s="409">
        <v>73</v>
      </c>
      <c r="BD332" s="232">
        <f t="shared" si="1630"/>
        <v>0</v>
      </c>
      <c r="BE332" s="233">
        <f t="shared" si="1631"/>
        <v>73</v>
      </c>
      <c r="BF332" s="254"/>
      <c r="BG332" s="253"/>
      <c r="BH332" s="232">
        <f t="shared" si="1632"/>
        <v>0</v>
      </c>
      <c r="BI332" s="233">
        <f t="shared" si="1633"/>
        <v>0</v>
      </c>
      <c r="BJ332" s="232">
        <f t="shared" si="1634"/>
        <v>116.7</v>
      </c>
      <c r="BK332" s="233">
        <f t="shared" si="1635"/>
        <v>114.31954022988505</v>
      </c>
      <c r="BL332" s="232">
        <f t="shared" si="1636"/>
        <v>8519.1</v>
      </c>
      <c r="BM332" s="233">
        <f t="shared" si="1637"/>
        <v>9945.7999999999993</v>
      </c>
      <c r="BN332" s="257">
        <v>135</v>
      </c>
      <c r="BO332" s="409">
        <v>125</v>
      </c>
      <c r="BP332" s="232">
        <f t="shared" si="1638"/>
        <v>135</v>
      </c>
      <c r="BQ332" s="233">
        <f t="shared" si="1639"/>
        <v>125</v>
      </c>
      <c r="BR332" s="257">
        <v>4</v>
      </c>
      <c r="BS332" s="409">
        <v>4</v>
      </c>
      <c r="BT332" s="232">
        <f t="shared" si="1640"/>
        <v>4</v>
      </c>
      <c r="BU332" s="233">
        <f t="shared" si="1641"/>
        <v>4</v>
      </c>
      <c r="BV332" s="257"/>
      <c r="BW332" s="256"/>
      <c r="BX332" s="232">
        <f t="shared" si="1642"/>
        <v>0</v>
      </c>
      <c r="BY332" s="233">
        <f t="shared" si="1643"/>
        <v>0</v>
      </c>
      <c r="BZ332" s="225">
        <f t="shared" si="1644"/>
        <v>139</v>
      </c>
      <c r="CA332" s="233">
        <f t="shared" si="1645"/>
        <v>129</v>
      </c>
      <c r="CB332" s="225">
        <f t="shared" si="1646"/>
        <v>139</v>
      </c>
      <c r="CC332" s="233">
        <f t="shared" si="1647"/>
        <v>129</v>
      </c>
      <c r="CD332" s="336">
        <v>4.8</v>
      </c>
      <c r="CE332" s="409">
        <v>4.9000000000000004</v>
      </c>
      <c r="CF332" s="232">
        <f t="shared" si="1648"/>
        <v>648</v>
      </c>
      <c r="CG332" s="233">
        <f t="shared" si="1649"/>
        <v>612.5</v>
      </c>
      <c r="CH332" s="336">
        <v>3.9</v>
      </c>
      <c r="CI332" s="409">
        <v>5.5</v>
      </c>
      <c r="CJ332" s="232">
        <f t="shared" si="1650"/>
        <v>15.6</v>
      </c>
      <c r="CK332" s="233">
        <f t="shared" si="1651"/>
        <v>22</v>
      </c>
      <c r="CL332" s="336"/>
      <c r="CM332" s="410"/>
      <c r="CN332" s="232">
        <f t="shared" si="1652"/>
        <v>0</v>
      </c>
      <c r="CO332" s="233">
        <f t="shared" si="1653"/>
        <v>0</v>
      </c>
      <c r="CP332" s="232">
        <f t="shared" si="1654"/>
        <v>4.7741007194244602</v>
      </c>
      <c r="CQ332" s="546">
        <f t="shared" si="1655"/>
        <v>4.9186046511627906</v>
      </c>
      <c r="CR332" s="232">
        <f t="shared" si="1656"/>
        <v>663.6</v>
      </c>
      <c r="CS332" s="233">
        <f t="shared" si="1657"/>
        <v>634.5</v>
      </c>
      <c r="CT332" s="257">
        <v>125.6</v>
      </c>
      <c r="CU332" s="409">
        <v>125.2</v>
      </c>
      <c r="CV332" s="232">
        <f t="shared" si="1658"/>
        <v>16956</v>
      </c>
      <c r="CW332" s="233">
        <f t="shared" si="1659"/>
        <v>15650</v>
      </c>
      <c r="CX332" s="257">
        <v>95.5</v>
      </c>
      <c r="CY332" s="409">
        <v>98.3</v>
      </c>
      <c r="CZ332" s="232">
        <f t="shared" si="1660"/>
        <v>382</v>
      </c>
      <c r="DA332" s="233">
        <f t="shared" si="1661"/>
        <v>393.2</v>
      </c>
      <c r="DB332" s="254"/>
      <c r="DC332" s="253"/>
      <c r="DD332" s="232">
        <f t="shared" si="1662"/>
        <v>0</v>
      </c>
      <c r="DE332" s="233">
        <f t="shared" si="1663"/>
        <v>0</v>
      </c>
      <c r="DF332" s="232">
        <f t="shared" si="1664"/>
        <v>124.73381294964028</v>
      </c>
      <c r="DG332" s="233">
        <f t="shared" si="1665"/>
        <v>124.36589147286823</v>
      </c>
      <c r="DH332" s="232">
        <f t="shared" si="1666"/>
        <v>17338</v>
      </c>
      <c r="DI332" s="233">
        <f t="shared" si="1667"/>
        <v>16043.2</v>
      </c>
      <c r="DJ332" s="232">
        <f t="shared" si="1668"/>
        <v>212</v>
      </c>
      <c r="DK332" s="233">
        <f t="shared" si="1669"/>
        <v>216</v>
      </c>
      <c r="DL332" s="232">
        <f t="shared" si="1670"/>
        <v>212</v>
      </c>
      <c r="DM332" s="233">
        <f t="shared" si="1671"/>
        <v>216</v>
      </c>
      <c r="DN332" s="545">
        <f t="shared" si="1672"/>
        <v>4.6108490566037732</v>
      </c>
      <c r="DO332" s="546">
        <f t="shared" si="1673"/>
        <v>4.7032407407407408</v>
      </c>
      <c r="DP332" s="232">
        <f t="shared" si="1674"/>
        <v>977.49999999999989</v>
      </c>
      <c r="DQ332" s="233">
        <f t="shared" si="1675"/>
        <v>1015.9</v>
      </c>
      <c r="DR332" s="232">
        <f t="shared" si="1676"/>
        <v>121.96745283018868</v>
      </c>
      <c r="DS332" s="233">
        <f t="shared" si="1677"/>
        <v>120.31944444444444</v>
      </c>
      <c r="DT332" s="232">
        <f t="shared" si="1678"/>
        <v>25857.1</v>
      </c>
      <c r="DU332" s="233">
        <f t="shared" si="1679"/>
        <v>25989</v>
      </c>
      <c r="DV332" s="257">
        <v>677</v>
      </c>
      <c r="DW332" s="409">
        <v>591</v>
      </c>
      <c r="DX332" s="232">
        <f t="shared" si="1680"/>
        <v>677</v>
      </c>
      <c r="DY332" s="233">
        <f t="shared" si="1681"/>
        <v>591</v>
      </c>
      <c r="DZ332" s="257">
        <v>303</v>
      </c>
      <c r="EA332" s="409">
        <v>309</v>
      </c>
      <c r="EB332" s="232">
        <f t="shared" si="1682"/>
        <v>303</v>
      </c>
      <c r="EC332" s="233">
        <f t="shared" si="1683"/>
        <v>309</v>
      </c>
      <c r="ED332" s="257"/>
      <c r="EE332" s="256"/>
      <c r="EF332" s="232">
        <f t="shared" si="1684"/>
        <v>0</v>
      </c>
      <c r="EG332" s="233">
        <f t="shared" si="1685"/>
        <v>0</v>
      </c>
      <c r="EH332" s="225">
        <f t="shared" si="1686"/>
        <v>980</v>
      </c>
      <c r="EI332" s="233">
        <f t="shared" si="1687"/>
        <v>900</v>
      </c>
      <c r="EJ332" s="225">
        <f t="shared" si="1688"/>
        <v>980</v>
      </c>
      <c r="EK332" s="233">
        <f t="shared" si="1689"/>
        <v>900</v>
      </c>
      <c r="EL332" s="336">
        <v>3.3</v>
      </c>
      <c r="EM332" s="409">
        <v>3.4</v>
      </c>
      <c r="EN332" s="232">
        <f t="shared" si="1690"/>
        <v>2234.1</v>
      </c>
      <c r="EO332" s="233">
        <f t="shared" si="1691"/>
        <v>2009.3999999999999</v>
      </c>
      <c r="EP332" s="336">
        <v>3.4</v>
      </c>
      <c r="EQ332" s="409">
        <v>3.4</v>
      </c>
      <c r="ER332" s="232">
        <f t="shared" si="1692"/>
        <v>1030.2</v>
      </c>
      <c r="ES332" s="233">
        <f t="shared" si="1693"/>
        <v>1050.5999999999999</v>
      </c>
      <c r="ET332" s="336"/>
      <c r="EU332" s="410"/>
      <c r="EV332" s="232">
        <f t="shared" si="1694"/>
        <v>0</v>
      </c>
      <c r="EW332" s="233">
        <f t="shared" si="1695"/>
        <v>0</v>
      </c>
      <c r="EX332" s="545">
        <f t="shared" si="1696"/>
        <v>3.3309183673469391</v>
      </c>
      <c r="EY332" s="546">
        <f t="shared" si="1697"/>
        <v>3.4</v>
      </c>
      <c r="EZ332" s="232">
        <f t="shared" si="1698"/>
        <v>3264.3</v>
      </c>
      <c r="FA332" s="233">
        <f t="shared" si="1699"/>
        <v>3060</v>
      </c>
      <c r="FB332" s="257">
        <v>79.2</v>
      </c>
      <c r="FC332" s="409">
        <v>77.599999999999994</v>
      </c>
      <c r="FD332" s="232">
        <f t="shared" si="1700"/>
        <v>53618.400000000001</v>
      </c>
      <c r="FE332" s="233">
        <f t="shared" si="1701"/>
        <v>45861.599999999999</v>
      </c>
      <c r="FF332" s="257">
        <v>62.2</v>
      </c>
      <c r="FG332" s="409">
        <v>61.5</v>
      </c>
      <c r="FH332" s="232">
        <f t="shared" si="1702"/>
        <v>18846.600000000002</v>
      </c>
      <c r="FI332" s="233">
        <f t="shared" si="1703"/>
        <v>19003.5</v>
      </c>
      <c r="FJ332" s="254"/>
      <c r="FK332" s="253"/>
      <c r="FL332" s="232">
        <f t="shared" si="1704"/>
        <v>0</v>
      </c>
      <c r="FM332" s="233">
        <f t="shared" si="1705"/>
        <v>0</v>
      </c>
      <c r="FN332" s="232">
        <f t="shared" si="1706"/>
        <v>73.943877551020407</v>
      </c>
      <c r="FO332" s="233">
        <f t="shared" si="1707"/>
        <v>72.072333333333333</v>
      </c>
      <c r="FP332" s="232">
        <f t="shared" si="1708"/>
        <v>72465</v>
      </c>
      <c r="FQ332" s="233">
        <f t="shared" si="1709"/>
        <v>64865.1</v>
      </c>
      <c r="FR332" s="254">
        <v>40</v>
      </c>
      <c r="FS332" s="253">
        <v>65</v>
      </c>
      <c r="FT332" s="232">
        <f t="shared" si="1710"/>
        <v>40</v>
      </c>
      <c r="FU332" s="233">
        <f t="shared" si="1711"/>
        <v>65</v>
      </c>
      <c r="FV332" s="254">
        <v>3.7</v>
      </c>
      <c r="FW332" s="253">
        <v>3.9</v>
      </c>
      <c r="FX332" s="232">
        <f t="shared" si="1712"/>
        <v>148</v>
      </c>
      <c r="FY332" s="233">
        <f t="shared" si="1713"/>
        <v>253.5</v>
      </c>
      <c r="FZ332" s="254">
        <v>38</v>
      </c>
      <c r="GA332" s="253">
        <v>45.9</v>
      </c>
      <c r="GB332" s="232">
        <f t="shared" si="1714"/>
        <v>1520</v>
      </c>
      <c r="GC332" s="233">
        <f t="shared" si="1715"/>
        <v>2983.5</v>
      </c>
      <c r="GD332" s="249">
        <f t="shared" si="1716"/>
        <v>885</v>
      </c>
      <c r="GE332" s="233">
        <f t="shared" si="1717"/>
        <v>802</v>
      </c>
      <c r="GF332" s="232">
        <f t="shared" si="1718"/>
        <v>885</v>
      </c>
      <c r="GG332" s="233">
        <f t="shared" si="1719"/>
        <v>802</v>
      </c>
      <c r="GH332" s="232">
        <f t="shared" si="1720"/>
        <v>3196</v>
      </c>
      <c r="GI332" s="233">
        <f t="shared" si="1721"/>
        <v>3000.3</v>
      </c>
      <c r="GJ332" s="232">
        <f t="shared" si="1722"/>
        <v>79093.5</v>
      </c>
      <c r="GK332" s="233">
        <f t="shared" si="1723"/>
        <v>71384.399999999994</v>
      </c>
      <c r="GL332" s="249">
        <f t="shared" si="1724"/>
        <v>307</v>
      </c>
      <c r="GM332" s="233">
        <f t="shared" si="1725"/>
        <v>314</v>
      </c>
      <c r="GN332" s="232">
        <f t="shared" si="1726"/>
        <v>307</v>
      </c>
      <c r="GO332" s="233">
        <f t="shared" si="1727"/>
        <v>314</v>
      </c>
      <c r="GP332" s="232">
        <f t="shared" si="1728"/>
        <v>1045.8</v>
      </c>
      <c r="GQ332" s="233">
        <f t="shared" si="1729"/>
        <v>1075.5999999999999</v>
      </c>
      <c r="GR332" s="232">
        <f t="shared" si="1730"/>
        <v>19228.600000000002</v>
      </c>
      <c r="GS332" s="233">
        <f t="shared" si="1731"/>
        <v>19469.7</v>
      </c>
      <c r="GT332" s="249">
        <f t="shared" si="1732"/>
        <v>1192</v>
      </c>
      <c r="GU332" s="233">
        <f t="shared" si="1733"/>
        <v>1116</v>
      </c>
      <c r="GV332" s="232">
        <f t="shared" si="1734"/>
        <v>1192</v>
      </c>
      <c r="GW332" s="233">
        <f t="shared" si="1735"/>
        <v>1116</v>
      </c>
      <c r="GX332" s="232">
        <f t="shared" si="1736"/>
        <v>4241.8</v>
      </c>
      <c r="GY332" s="233">
        <f t="shared" si="1737"/>
        <v>4075.9</v>
      </c>
      <c r="GZ332" s="232">
        <f t="shared" si="1738"/>
        <v>98322.1</v>
      </c>
      <c r="HA332" s="233">
        <f t="shared" si="1739"/>
        <v>90854.099999999991</v>
      </c>
      <c r="HB332" s="249">
        <f t="shared" si="1740"/>
        <v>0</v>
      </c>
      <c r="HC332" s="233">
        <f t="shared" si="1741"/>
        <v>0</v>
      </c>
      <c r="HD332" s="232">
        <f t="shared" si="1742"/>
        <v>0</v>
      </c>
      <c r="HE332" s="233">
        <f t="shared" si="1743"/>
        <v>0</v>
      </c>
      <c r="HF332" s="232" t="str">
        <f t="shared" si="1744"/>
        <v/>
      </c>
      <c r="HG332" s="233" t="str">
        <f t="shared" si="1745"/>
        <v/>
      </c>
      <c r="HH332" s="232" t="str">
        <f t="shared" si="1746"/>
        <v/>
      </c>
      <c r="HI332" s="233" t="str">
        <f t="shared" si="1747"/>
        <v/>
      </c>
      <c r="HJ332" s="249">
        <f t="shared" si="1748"/>
        <v>4389.8</v>
      </c>
      <c r="HK332" s="233">
        <f t="shared" si="1749"/>
        <v>4329.3999999999996</v>
      </c>
      <c r="HL332" s="232">
        <f t="shared" si="1750"/>
        <v>99842.1</v>
      </c>
      <c r="HM332" s="232">
        <f t="shared" si="1751"/>
        <v>93837.6</v>
      </c>
    </row>
    <row r="333" spans="1:221" ht="15">
      <c r="A333" s="397" t="s">
        <v>110</v>
      </c>
      <c r="B333" s="395" t="s">
        <v>750</v>
      </c>
      <c r="C333" s="437" t="s">
        <v>850</v>
      </c>
      <c r="D333" s="397">
        <v>229018</v>
      </c>
      <c r="E333" s="438">
        <v>3</v>
      </c>
      <c r="F333" s="332">
        <v>513</v>
      </c>
      <c r="G333" s="409">
        <v>541</v>
      </c>
      <c r="H333" s="254">
        <v>3</v>
      </c>
      <c r="I333" s="409">
        <v>16</v>
      </c>
      <c r="J333" s="232">
        <f t="shared" si="1603"/>
        <v>510</v>
      </c>
      <c r="K333" s="233">
        <f t="shared" si="1604"/>
        <v>525</v>
      </c>
      <c r="L333" s="333"/>
      <c r="M333" s="253"/>
      <c r="N333" s="232">
        <f t="shared" ref="N333:N396" si="1752">+R333+V333+Z333+BN333+BR333+BV333+DV333+DZ333+ED333+FR333</f>
        <v>510</v>
      </c>
      <c r="O333" s="233">
        <f t="shared" si="1605"/>
        <v>525</v>
      </c>
      <c r="P333" s="232">
        <f t="shared" si="1606"/>
        <v>510</v>
      </c>
      <c r="Q333" s="233">
        <f t="shared" si="1607"/>
        <v>525</v>
      </c>
      <c r="R333" s="254">
        <v>34</v>
      </c>
      <c r="S333" s="409">
        <v>36</v>
      </c>
      <c r="T333" s="232">
        <f t="shared" si="1608"/>
        <v>34</v>
      </c>
      <c r="U333" s="233">
        <f t="shared" si="1609"/>
        <v>36</v>
      </c>
      <c r="V333" s="257">
        <v>3</v>
      </c>
      <c r="W333" s="409">
        <v>1</v>
      </c>
      <c r="X333" s="232">
        <f t="shared" si="1610"/>
        <v>3</v>
      </c>
      <c r="Y333" s="233">
        <f t="shared" si="1611"/>
        <v>1</v>
      </c>
      <c r="Z333" s="257"/>
      <c r="AA333" s="256"/>
      <c r="AB333" s="232">
        <f t="shared" si="1612"/>
        <v>0</v>
      </c>
      <c r="AC333" s="233">
        <f t="shared" si="1613"/>
        <v>0</v>
      </c>
      <c r="AD333" s="225">
        <f t="shared" si="1614"/>
        <v>37</v>
      </c>
      <c r="AE333" s="233">
        <f t="shared" si="1615"/>
        <v>37</v>
      </c>
      <c r="AF333" s="225">
        <f t="shared" si="1616"/>
        <v>37</v>
      </c>
      <c r="AG333" s="233">
        <f t="shared" si="1617"/>
        <v>37</v>
      </c>
      <c r="AH333" s="336">
        <v>4.5999999999999996</v>
      </c>
      <c r="AI333" s="409">
        <v>4.7</v>
      </c>
      <c r="AJ333" s="232">
        <f t="shared" si="1618"/>
        <v>156.39999999999998</v>
      </c>
      <c r="AK333" s="233">
        <f t="shared" si="1619"/>
        <v>169.20000000000002</v>
      </c>
      <c r="AL333" s="336">
        <v>4.7</v>
      </c>
      <c r="AM333" s="409">
        <v>4</v>
      </c>
      <c r="AN333" s="232">
        <f t="shared" si="1620"/>
        <v>14.100000000000001</v>
      </c>
      <c r="AO333" s="233">
        <f t="shared" si="1621"/>
        <v>4</v>
      </c>
      <c r="AP333" s="336"/>
      <c r="AQ333" s="410"/>
      <c r="AR333" s="232">
        <f t="shared" si="1622"/>
        <v>0</v>
      </c>
      <c r="AS333" s="233">
        <f t="shared" si="1623"/>
        <v>0</v>
      </c>
      <c r="AT333" s="545">
        <f t="shared" si="1624"/>
        <v>4.608108108108107</v>
      </c>
      <c r="AU333" s="546">
        <f t="shared" si="1625"/>
        <v>4.6810810810810812</v>
      </c>
      <c r="AV333" s="232">
        <f t="shared" si="1626"/>
        <v>170.49999999999997</v>
      </c>
      <c r="AW333" s="233">
        <f t="shared" si="1627"/>
        <v>173.20000000000002</v>
      </c>
      <c r="AX333" s="257">
        <v>119.7</v>
      </c>
      <c r="AY333" s="409">
        <v>117.2</v>
      </c>
      <c r="AZ333" s="232">
        <f t="shared" si="1628"/>
        <v>4069.8</v>
      </c>
      <c r="BA333" s="233">
        <f t="shared" si="1629"/>
        <v>4219.2</v>
      </c>
      <c r="BB333" s="257">
        <v>126</v>
      </c>
      <c r="BC333" s="409">
        <v>154</v>
      </c>
      <c r="BD333" s="232">
        <f t="shared" si="1630"/>
        <v>378</v>
      </c>
      <c r="BE333" s="233">
        <f t="shared" si="1631"/>
        <v>154</v>
      </c>
      <c r="BF333" s="254"/>
      <c r="BG333" s="253"/>
      <c r="BH333" s="232">
        <f t="shared" si="1632"/>
        <v>0</v>
      </c>
      <c r="BI333" s="233">
        <f t="shared" si="1633"/>
        <v>0</v>
      </c>
      <c r="BJ333" s="232">
        <f t="shared" si="1634"/>
        <v>120.21081081081081</v>
      </c>
      <c r="BK333" s="233">
        <f t="shared" si="1635"/>
        <v>118.19459459459459</v>
      </c>
      <c r="BL333" s="232">
        <f t="shared" si="1636"/>
        <v>4447.8</v>
      </c>
      <c r="BM333" s="233">
        <f t="shared" si="1637"/>
        <v>4373.2</v>
      </c>
      <c r="BN333" s="257">
        <v>66</v>
      </c>
      <c r="BO333" s="409">
        <v>63</v>
      </c>
      <c r="BP333" s="232">
        <f t="shared" si="1638"/>
        <v>66</v>
      </c>
      <c r="BQ333" s="233">
        <f t="shared" si="1639"/>
        <v>63</v>
      </c>
      <c r="BR333" s="257">
        <v>3</v>
      </c>
      <c r="BS333" s="409">
        <v>1</v>
      </c>
      <c r="BT333" s="232">
        <f t="shared" si="1640"/>
        <v>3</v>
      </c>
      <c r="BU333" s="233">
        <f t="shared" si="1641"/>
        <v>1</v>
      </c>
      <c r="BV333" s="257"/>
      <c r="BW333" s="256"/>
      <c r="BX333" s="232">
        <f t="shared" si="1642"/>
        <v>0</v>
      </c>
      <c r="BY333" s="233">
        <f t="shared" si="1643"/>
        <v>0</v>
      </c>
      <c r="BZ333" s="225">
        <f t="shared" si="1644"/>
        <v>69</v>
      </c>
      <c r="CA333" s="233">
        <f t="shared" si="1645"/>
        <v>64</v>
      </c>
      <c r="CB333" s="225">
        <f t="shared" si="1646"/>
        <v>69</v>
      </c>
      <c r="CC333" s="233">
        <f t="shared" si="1647"/>
        <v>64</v>
      </c>
      <c r="CD333" s="336">
        <v>5</v>
      </c>
      <c r="CE333" s="409">
        <v>5</v>
      </c>
      <c r="CF333" s="232">
        <f t="shared" si="1648"/>
        <v>330</v>
      </c>
      <c r="CG333" s="233">
        <f t="shared" si="1649"/>
        <v>315</v>
      </c>
      <c r="CH333" s="336">
        <v>6.2</v>
      </c>
      <c r="CI333" s="409">
        <v>5</v>
      </c>
      <c r="CJ333" s="232">
        <f t="shared" si="1650"/>
        <v>18.600000000000001</v>
      </c>
      <c r="CK333" s="233">
        <f t="shared" si="1651"/>
        <v>5</v>
      </c>
      <c r="CL333" s="336"/>
      <c r="CM333" s="410"/>
      <c r="CN333" s="232">
        <f t="shared" si="1652"/>
        <v>0</v>
      </c>
      <c r="CO333" s="233">
        <f t="shared" si="1653"/>
        <v>0</v>
      </c>
      <c r="CP333" s="232">
        <f t="shared" si="1654"/>
        <v>5.0521739130434788</v>
      </c>
      <c r="CQ333" s="546">
        <f t="shared" si="1655"/>
        <v>5</v>
      </c>
      <c r="CR333" s="232">
        <f t="shared" si="1656"/>
        <v>348.6</v>
      </c>
      <c r="CS333" s="233">
        <f t="shared" si="1657"/>
        <v>320</v>
      </c>
      <c r="CT333" s="257">
        <v>132.80000000000001</v>
      </c>
      <c r="CU333" s="409">
        <v>137.9</v>
      </c>
      <c r="CV333" s="232">
        <f t="shared" si="1658"/>
        <v>8764.8000000000011</v>
      </c>
      <c r="CW333" s="233">
        <f t="shared" si="1659"/>
        <v>8687.7000000000007</v>
      </c>
      <c r="CX333" s="257">
        <v>131.30000000000001</v>
      </c>
      <c r="CY333" s="409">
        <v>141</v>
      </c>
      <c r="CZ333" s="232">
        <f t="shared" si="1660"/>
        <v>393.90000000000003</v>
      </c>
      <c r="DA333" s="233">
        <f t="shared" si="1661"/>
        <v>141</v>
      </c>
      <c r="DB333" s="254"/>
      <c r="DC333" s="253"/>
      <c r="DD333" s="232">
        <f t="shared" si="1662"/>
        <v>0</v>
      </c>
      <c r="DE333" s="233">
        <f t="shared" si="1663"/>
        <v>0</v>
      </c>
      <c r="DF333" s="232">
        <f t="shared" si="1664"/>
        <v>132.73478260869567</v>
      </c>
      <c r="DG333" s="233">
        <f t="shared" si="1665"/>
        <v>137.94843750000001</v>
      </c>
      <c r="DH333" s="232">
        <f t="shared" si="1666"/>
        <v>9158.7000000000007</v>
      </c>
      <c r="DI333" s="233">
        <f t="shared" si="1667"/>
        <v>8828.7000000000007</v>
      </c>
      <c r="DJ333" s="232">
        <f t="shared" si="1668"/>
        <v>106</v>
      </c>
      <c r="DK333" s="233">
        <f t="shared" si="1669"/>
        <v>101</v>
      </c>
      <c r="DL333" s="232">
        <f t="shared" si="1670"/>
        <v>106</v>
      </c>
      <c r="DM333" s="233">
        <f t="shared" si="1671"/>
        <v>101</v>
      </c>
      <c r="DN333" s="545">
        <f t="shared" si="1672"/>
        <v>4.8971698113207554</v>
      </c>
      <c r="DO333" s="546">
        <f t="shared" si="1673"/>
        <v>4.883168316831684</v>
      </c>
      <c r="DP333" s="232">
        <f t="shared" si="1674"/>
        <v>519.1</v>
      </c>
      <c r="DQ333" s="233">
        <f t="shared" si="1675"/>
        <v>493.2000000000001</v>
      </c>
      <c r="DR333" s="232">
        <f t="shared" si="1676"/>
        <v>128.36320754716982</v>
      </c>
      <c r="DS333" s="233">
        <f t="shared" si="1677"/>
        <v>130.71188118811884</v>
      </c>
      <c r="DT333" s="232">
        <f t="shared" si="1678"/>
        <v>13606.500000000002</v>
      </c>
      <c r="DU333" s="233">
        <f t="shared" si="1679"/>
        <v>13201.900000000003</v>
      </c>
      <c r="DV333" s="257">
        <v>255</v>
      </c>
      <c r="DW333" s="409">
        <v>290</v>
      </c>
      <c r="DX333" s="232">
        <f t="shared" si="1680"/>
        <v>255</v>
      </c>
      <c r="DY333" s="233">
        <f t="shared" si="1681"/>
        <v>290</v>
      </c>
      <c r="DZ333" s="257">
        <v>103</v>
      </c>
      <c r="EA333" s="409">
        <v>94</v>
      </c>
      <c r="EB333" s="232">
        <f t="shared" si="1682"/>
        <v>103</v>
      </c>
      <c r="EC333" s="233">
        <f t="shared" si="1683"/>
        <v>94</v>
      </c>
      <c r="ED333" s="257"/>
      <c r="EE333" s="256"/>
      <c r="EF333" s="232">
        <f t="shared" si="1684"/>
        <v>0</v>
      </c>
      <c r="EG333" s="233">
        <f t="shared" si="1685"/>
        <v>0</v>
      </c>
      <c r="EH333" s="225">
        <f t="shared" si="1686"/>
        <v>358</v>
      </c>
      <c r="EI333" s="233">
        <f t="shared" si="1687"/>
        <v>384</v>
      </c>
      <c r="EJ333" s="225">
        <f t="shared" si="1688"/>
        <v>358</v>
      </c>
      <c r="EK333" s="233">
        <f t="shared" si="1689"/>
        <v>384</v>
      </c>
      <c r="EL333" s="336">
        <v>3.4</v>
      </c>
      <c r="EM333" s="409">
        <v>3.4</v>
      </c>
      <c r="EN333" s="232">
        <f t="shared" si="1690"/>
        <v>867</v>
      </c>
      <c r="EO333" s="233">
        <f t="shared" si="1691"/>
        <v>986</v>
      </c>
      <c r="EP333" s="336">
        <v>3.6</v>
      </c>
      <c r="EQ333" s="409">
        <v>4</v>
      </c>
      <c r="ER333" s="232">
        <f t="shared" si="1692"/>
        <v>370.8</v>
      </c>
      <c r="ES333" s="233">
        <f t="shared" si="1693"/>
        <v>376</v>
      </c>
      <c r="ET333" s="336"/>
      <c r="EU333" s="410"/>
      <c r="EV333" s="232">
        <f t="shared" si="1694"/>
        <v>0</v>
      </c>
      <c r="EW333" s="233">
        <f t="shared" si="1695"/>
        <v>0</v>
      </c>
      <c r="EX333" s="545">
        <f t="shared" si="1696"/>
        <v>3.4575418994413405</v>
      </c>
      <c r="EY333" s="546">
        <f t="shared" si="1697"/>
        <v>3.546875</v>
      </c>
      <c r="EZ333" s="232">
        <f t="shared" si="1698"/>
        <v>1237.8</v>
      </c>
      <c r="FA333" s="233">
        <f t="shared" si="1699"/>
        <v>1362</v>
      </c>
      <c r="FB333" s="257">
        <v>81.2</v>
      </c>
      <c r="FC333" s="409">
        <v>81.7</v>
      </c>
      <c r="FD333" s="232">
        <f t="shared" si="1700"/>
        <v>20706</v>
      </c>
      <c r="FE333" s="233">
        <f t="shared" si="1701"/>
        <v>23693</v>
      </c>
      <c r="FF333" s="257">
        <v>73.3</v>
      </c>
      <c r="FG333" s="409">
        <v>72.5</v>
      </c>
      <c r="FH333" s="232">
        <f t="shared" si="1702"/>
        <v>7549.9</v>
      </c>
      <c r="FI333" s="233">
        <f t="shared" si="1703"/>
        <v>6815</v>
      </c>
      <c r="FJ333" s="254"/>
      <c r="FK333" s="253"/>
      <c r="FL333" s="232">
        <f t="shared" si="1704"/>
        <v>0</v>
      </c>
      <c r="FM333" s="233">
        <f t="shared" si="1705"/>
        <v>0</v>
      </c>
      <c r="FN333" s="232">
        <f t="shared" si="1706"/>
        <v>78.927094972067039</v>
      </c>
      <c r="FO333" s="233">
        <f t="shared" si="1707"/>
        <v>79.447916666666671</v>
      </c>
      <c r="FP333" s="232">
        <f t="shared" si="1708"/>
        <v>28255.9</v>
      </c>
      <c r="FQ333" s="233">
        <f t="shared" si="1709"/>
        <v>30508</v>
      </c>
      <c r="FR333" s="254">
        <v>46</v>
      </c>
      <c r="FS333" s="253">
        <v>40</v>
      </c>
      <c r="FT333" s="232">
        <f t="shared" si="1710"/>
        <v>46</v>
      </c>
      <c r="FU333" s="233">
        <f t="shared" si="1711"/>
        <v>40</v>
      </c>
      <c r="FV333" s="254">
        <v>4.7</v>
      </c>
      <c r="FW333" s="253">
        <v>5.0999999999999996</v>
      </c>
      <c r="FX333" s="232">
        <f t="shared" si="1712"/>
        <v>216.20000000000002</v>
      </c>
      <c r="FY333" s="233">
        <f t="shared" si="1713"/>
        <v>204</v>
      </c>
      <c r="FZ333" s="254">
        <v>72.400000000000006</v>
      </c>
      <c r="GA333" s="253">
        <v>65.2</v>
      </c>
      <c r="GB333" s="232">
        <f t="shared" si="1714"/>
        <v>3330.4</v>
      </c>
      <c r="GC333" s="233">
        <f t="shared" si="1715"/>
        <v>2608</v>
      </c>
      <c r="GD333" s="249">
        <f t="shared" si="1716"/>
        <v>355</v>
      </c>
      <c r="GE333" s="233">
        <f t="shared" si="1717"/>
        <v>389</v>
      </c>
      <c r="GF333" s="232">
        <f t="shared" si="1718"/>
        <v>355</v>
      </c>
      <c r="GG333" s="233">
        <f t="shared" si="1719"/>
        <v>389</v>
      </c>
      <c r="GH333" s="232">
        <f t="shared" si="1720"/>
        <v>1353.4</v>
      </c>
      <c r="GI333" s="233">
        <f t="shared" si="1721"/>
        <v>1470.2</v>
      </c>
      <c r="GJ333" s="232">
        <f t="shared" si="1722"/>
        <v>33540.600000000006</v>
      </c>
      <c r="GK333" s="233">
        <f t="shared" si="1723"/>
        <v>36599.9</v>
      </c>
      <c r="GL333" s="249">
        <f t="shared" si="1724"/>
        <v>109</v>
      </c>
      <c r="GM333" s="233">
        <f t="shared" si="1725"/>
        <v>96</v>
      </c>
      <c r="GN333" s="232">
        <f t="shared" si="1726"/>
        <v>109</v>
      </c>
      <c r="GO333" s="233">
        <f t="shared" si="1727"/>
        <v>96</v>
      </c>
      <c r="GP333" s="232">
        <f t="shared" si="1728"/>
        <v>403.5</v>
      </c>
      <c r="GQ333" s="233">
        <f t="shared" si="1729"/>
        <v>385</v>
      </c>
      <c r="GR333" s="232">
        <f t="shared" si="1730"/>
        <v>8321.7999999999993</v>
      </c>
      <c r="GS333" s="233">
        <f t="shared" si="1731"/>
        <v>7110</v>
      </c>
      <c r="GT333" s="249">
        <f t="shared" si="1732"/>
        <v>464</v>
      </c>
      <c r="GU333" s="233">
        <f t="shared" si="1733"/>
        <v>485</v>
      </c>
      <c r="GV333" s="232">
        <f t="shared" si="1734"/>
        <v>464</v>
      </c>
      <c r="GW333" s="233">
        <f t="shared" si="1735"/>
        <v>485</v>
      </c>
      <c r="GX333" s="232">
        <f t="shared" si="1736"/>
        <v>1756.9</v>
      </c>
      <c r="GY333" s="233">
        <f t="shared" si="1737"/>
        <v>1855.2</v>
      </c>
      <c r="GZ333" s="232">
        <f t="shared" si="1738"/>
        <v>41862.400000000009</v>
      </c>
      <c r="HA333" s="233">
        <f t="shared" si="1739"/>
        <v>43709.9</v>
      </c>
      <c r="HB333" s="249">
        <f t="shared" si="1740"/>
        <v>0</v>
      </c>
      <c r="HC333" s="233">
        <f t="shared" si="1741"/>
        <v>0</v>
      </c>
      <c r="HD333" s="232">
        <f t="shared" si="1742"/>
        <v>0</v>
      </c>
      <c r="HE333" s="233">
        <f t="shared" si="1743"/>
        <v>0</v>
      </c>
      <c r="HF333" s="232" t="str">
        <f t="shared" si="1744"/>
        <v/>
      </c>
      <c r="HG333" s="233" t="str">
        <f t="shared" si="1745"/>
        <v/>
      </c>
      <c r="HH333" s="232" t="str">
        <f t="shared" si="1746"/>
        <v/>
      </c>
      <c r="HI333" s="233" t="str">
        <f t="shared" si="1747"/>
        <v/>
      </c>
      <c r="HJ333" s="249">
        <f t="shared" si="1748"/>
        <v>1973.1000000000001</v>
      </c>
      <c r="HK333" s="233">
        <f t="shared" si="1749"/>
        <v>2059.1999999999998</v>
      </c>
      <c r="HL333" s="232">
        <f t="shared" si="1750"/>
        <v>45192.800000000003</v>
      </c>
      <c r="HM333" s="232">
        <f t="shared" si="1751"/>
        <v>46317.9</v>
      </c>
    </row>
    <row r="334" spans="1:221" ht="15">
      <c r="A334" s="397" t="s">
        <v>110</v>
      </c>
      <c r="B334" s="395" t="s">
        <v>746</v>
      </c>
      <c r="C334" s="396"/>
      <c r="D334" s="397">
        <v>227368</v>
      </c>
      <c r="E334" s="398">
        <v>3</v>
      </c>
      <c r="F334" s="332">
        <v>2620</v>
      </c>
      <c r="G334" s="409">
        <v>2658</v>
      </c>
      <c r="H334" s="254">
        <v>0</v>
      </c>
      <c r="I334" s="409">
        <v>0</v>
      </c>
      <c r="J334" s="232">
        <f t="shared" si="1603"/>
        <v>2620</v>
      </c>
      <c r="K334" s="233">
        <f t="shared" si="1604"/>
        <v>2658</v>
      </c>
      <c r="L334" s="333"/>
      <c r="M334" s="253"/>
      <c r="N334" s="232">
        <f t="shared" si="1752"/>
        <v>2620</v>
      </c>
      <c r="O334" s="233">
        <f t="shared" si="1605"/>
        <v>2658</v>
      </c>
      <c r="P334" s="232">
        <f t="shared" si="1606"/>
        <v>2620</v>
      </c>
      <c r="Q334" s="233">
        <f t="shared" si="1607"/>
        <v>2658</v>
      </c>
      <c r="R334" s="254">
        <v>512</v>
      </c>
      <c r="S334" s="409">
        <v>558</v>
      </c>
      <c r="T334" s="232">
        <f t="shared" si="1608"/>
        <v>512</v>
      </c>
      <c r="U334" s="233">
        <f t="shared" si="1609"/>
        <v>558</v>
      </c>
      <c r="V334" s="257">
        <v>80</v>
      </c>
      <c r="W334" s="409">
        <v>86</v>
      </c>
      <c r="X334" s="232">
        <f t="shared" si="1610"/>
        <v>80</v>
      </c>
      <c r="Y334" s="233">
        <f t="shared" si="1611"/>
        <v>86</v>
      </c>
      <c r="Z334" s="257"/>
      <c r="AA334" s="256"/>
      <c r="AB334" s="232">
        <f t="shared" si="1612"/>
        <v>0</v>
      </c>
      <c r="AC334" s="233">
        <f t="shared" si="1613"/>
        <v>0</v>
      </c>
      <c r="AD334" s="225">
        <f t="shared" si="1614"/>
        <v>592</v>
      </c>
      <c r="AE334" s="233">
        <f t="shared" si="1615"/>
        <v>644</v>
      </c>
      <c r="AF334" s="225">
        <f t="shared" si="1616"/>
        <v>592</v>
      </c>
      <c r="AG334" s="233">
        <f t="shared" si="1617"/>
        <v>644</v>
      </c>
      <c r="AH334" s="336">
        <v>4.9000000000000004</v>
      </c>
      <c r="AI334" s="409">
        <v>4.9000000000000004</v>
      </c>
      <c r="AJ334" s="232">
        <f t="shared" si="1618"/>
        <v>2508.8000000000002</v>
      </c>
      <c r="AK334" s="233">
        <f t="shared" si="1619"/>
        <v>2734.2000000000003</v>
      </c>
      <c r="AL334" s="336">
        <v>4.7</v>
      </c>
      <c r="AM334" s="409">
        <v>4.5999999999999996</v>
      </c>
      <c r="AN334" s="232">
        <f t="shared" si="1620"/>
        <v>376</v>
      </c>
      <c r="AO334" s="233">
        <f t="shared" si="1621"/>
        <v>395.59999999999997</v>
      </c>
      <c r="AP334" s="336"/>
      <c r="AQ334" s="410"/>
      <c r="AR334" s="232">
        <f t="shared" si="1622"/>
        <v>0</v>
      </c>
      <c r="AS334" s="233">
        <f t="shared" si="1623"/>
        <v>0</v>
      </c>
      <c r="AT334" s="545">
        <f t="shared" si="1624"/>
        <v>4.8729729729729732</v>
      </c>
      <c r="AU334" s="546">
        <f t="shared" si="1625"/>
        <v>4.8599378881987576</v>
      </c>
      <c r="AV334" s="232">
        <f t="shared" si="1626"/>
        <v>2884.8</v>
      </c>
      <c r="AW334" s="233">
        <f t="shared" si="1627"/>
        <v>3129.7999999999997</v>
      </c>
      <c r="AX334" s="257">
        <v>137.1</v>
      </c>
      <c r="AY334" s="409">
        <v>136.30000000000001</v>
      </c>
      <c r="AZ334" s="232">
        <f t="shared" si="1628"/>
        <v>70195.199999999997</v>
      </c>
      <c r="BA334" s="233">
        <f t="shared" si="1629"/>
        <v>76055.400000000009</v>
      </c>
      <c r="BB334" s="257">
        <v>131</v>
      </c>
      <c r="BC334" s="409">
        <v>132</v>
      </c>
      <c r="BD334" s="232">
        <f t="shared" si="1630"/>
        <v>10480</v>
      </c>
      <c r="BE334" s="233">
        <f t="shared" si="1631"/>
        <v>11352</v>
      </c>
      <c r="BF334" s="254"/>
      <c r="BG334" s="253"/>
      <c r="BH334" s="232">
        <f t="shared" si="1632"/>
        <v>0</v>
      </c>
      <c r="BI334" s="233">
        <f t="shared" si="1633"/>
        <v>0</v>
      </c>
      <c r="BJ334" s="232">
        <f t="shared" si="1634"/>
        <v>136.27567567567567</v>
      </c>
      <c r="BK334" s="233">
        <f t="shared" si="1635"/>
        <v>135.72577639751555</v>
      </c>
      <c r="BL334" s="232">
        <f t="shared" si="1636"/>
        <v>80675.199999999997</v>
      </c>
      <c r="BM334" s="233">
        <f t="shared" si="1637"/>
        <v>87407.400000000009</v>
      </c>
      <c r="BN334" s="257">
        <v>581</v>
      </c>
      <c r="BO334" s="409">
        <v>511</v>
      </c>
      <c r="BP334" s="232">
        <f t="shared" si="1638"/>
        <v>581</v>
      </c>
      <c r="BQ334" s="233">
        <f t="shared" si="1639"/>
        <v>511</v>
      </c>
      <c r="BR334" s="257">
        <v>105</v>
      </c>
      <c r="BS334" s="409">
        <v>85</v>
      </c>
      <c r="BT334" s="232">
        <f t="shared" si="1640"/>
        <v>105</v>
      </c>
      <c r="BU334" s="233">
        <f t="shared" si="1641"/>
        <v>85</v>
      </c>
      <c r="BV334" s="257"/>
      <c r="BW334" s="256"/>
      <c r="BX334" s="232">
        <f t="shared" si="1642"/>
        <v>0</v>
      </c>
      <c r="BY334" s="233">
        <f t="shared" si="1643"/>
        <v>0</v>
      </c>
      <c r="BZ334" s="225">
        <f t="shared" si="1644"/>
        <v>686</v>
      </c>
      <c r="CA334" s="233">
        <f t="shared" si="1645"/>
        <v>596</v>
      </c>
      <c r="CB334" s="225">
        <f t="shared" si="1646"/>
        <v>686</v>
      </c>
      <c r="CC334" s="233">
        <f t="shared" si="1647"/>
        <v>596</v>
      </c>
      <c r="CD334" s="336">
        <v>5.9</v>
      </c>
      <c r="CE334" s="409">
        <v>5.8</v>
      </c>
      <c r="CF334" s="232">
        <f t="shared" si="1648"/>
        <v>3427.9</v>
      </c>
      <c r="CG334" s="233">
        <f t="shared" si="1649"/>
        <v>2963.7999999999997</v>
      </c>
      <c r="CH334" s="336">
        <v>6.4</v>
      </c>
      <c r="CI334" s="409">
        <v>6.2</v>
      </c>
      <c r="CJ334" s="232">
        <f t="shared" si="1650"/>
        <v>672</v>
      </c>
      <c r="CK334" s="233">
        <f t="shared" si="1651"/>
        <v>527</v>
      </c>
      <c r="CL334" s="336"/>
      <c r="CM334" s="410"/>
      <c r="CN334" s="232">
        <f t="shared" si="1652"/>
        <v>0</v>
      </c>
      <c r="CO334" s="233">
        <f t="shared" si="1653"/>
        <v>0</v>
      </c>
      <c r="CP334" s="232">
        <f t="shared" si="1654"/>
        <v>5.9765306122448978</v>
      </c>
      <c r="CQ334" s="546">
        <f t="shared" si="1655"/>
        <v>5.8570469798657712</v>
      </c>
      <c r="CR334" s="232">
        <f t="shared" si="1656"/>
        <v>4099.8999999999996</v>
      </c>
      <c r="CS334" s="233">
        <f t="shared" si="1657"/>
        <v>3490.7999999999997</v>
      </c>
      <c r="CT334" s="257">
        <v>151.1</v>
      </c>
      <c r="CU334" s="409">
        <v>147.30000000000001</v>
      </c>
      <c r="CV334" s="232">
        <f t="shared" si="1658"/>
        <v>87789.099999999991</v>
      </c>
      <c r="CW334" s="233">
        <f t="shared" si="1659"/>
        <v>75270.3</v>
      </c>
      <c r="CX334" s="257">
        <v>152.69999999999999</v>
      </c>
      <c r="CY334" s="409">
        <v>145.30000000000001</v>
      </c>
      <c r="CZ334" s="232">
        <f t="shared" si="1660"/>
        <v>16033.499999999998</v>
      </c>
      <c r="DA334" s="233">
        <f t="shared" si="1661"/>
        <v>12350.500000000002</v>
      </c>
      <c r="DB334" s="254"/>
      <c r="DC334" s="253"/>
      <c r="DD334" s="232">
        <f t="shared" si="1662"/>
        <v>0</v>
      </c>
      <c r="DE334" s="233">
        <f t="shared" si="1663"/>
        <v>0</v>
      </c>
      <c r="DF334" s="232">
        <f t="shared" si="1664"/>
        <v>151.34489795918367</v>
      </c>
      <c r="DG334" s="233">
        <f t="shared" si="1665"/>
        <v>147.01476510067116</v>
      </c>
      <c r="DH334" s="232">
        <f t="shared" si="1666"/>
        <v>103822.59999999999</v>
      </c>
      <c r="DI334" s="233">
        <f t="shared" si="1667"/>
        <v>87620.800000000003</v>
      </c>
      <c r="DJ334" s="232">
        <f t="shared" si="1668"/>
        <v>1278</v>
      </c>
      <c r="DK334" s="233">
        <f t="shared" si="1669"/>
        <v>1240</v>
      </c>
      <c r="DL334" s="232">
        <f t="shared" si="1670"/>
        <v>1278</v>
      </c>
      <c r="DM334" s="233">
        <f t="shared" si="1671"/>
        <v>1240</v>
      </c>
      <c r="DN334" s="545">
        <f t="shared" si="1672"/>
        <v>5.4653364632237871</v>
      </c>
      <c r="DO334" s="546">
        <f t="shared" si="1673"/>
        <v>5.3391935483870965</v>
      </c>
      <c r="DP334" s="232">
        <f t="shared" si="1674"/>
        <v>6984.7</v>
      </c>
      <c r="DQ334" s="233">
        <f t="shared" si="1675"/>
        <v>6620.5999999999995</v>
      </c>
      <c r="DR334" s="232">
        <f t="shared" si="1676"/>
        <v>144.36447574334898</v>
      </c>
      <c r="DS334" s="233">
        <f t="shared" si="1677"/>
        <v>141.15177419354839</v>
      </c>
      <c r="DT334" s="232">
        <f t="shared" si="1678"/>
        <v>184497.8</v>
      </c>
      <c r="DU334" s="233">
        <f t="shared" si="1679"/>
        <v>175028.2</v>
      </c>
      <c r="DV334" s="257">
        <v>650</v>
      </c>
      <c r="DW334" s="409">
        <v>725</v>
      </c>
      <c r="DX334" s="232">
        <f t="shared" si="1680"/>
        <v>650</v>
      </c>
      <c r="DY334" s="233">
        <f t="shared" si="1681"/>
        <v>725</v>
      </c>
      <c r="DZ334" s="257">
        <v>435</v>
      </c>
      <c r="EA334" s="409">
        <v>437</v>
      </c>
      <c r="EB334" s="232">
        <f t="shared" si="1682"/>
        <v>435</v>
      </c>
      <c r="EC334" s="233">
        <f t="shared" si="1683"/>
        <v>437</v>
      </c>
      <c r="ED334" s="257"/>
      <c r="EE334" s="256"/>
      <c r="EF334" s="232">
        <f t="shared" si="1684"/>
        <v>0</v>
      </c>
      <c r="EG334" s="233">
        <f t="shared" si="1685"/>
        <v>0</v>
      </c>
      <c r="EH334" s="225">
        <f t="shared" si="1686"/>
        <v>1085</v>
      </c>
      <c r="EI334" s="233">
        <f t="shared" si="1687"/>
        <v>1162</v>
      </c>
      <c r="EJ334" s="225">
        <f t="shared" si="1688"/>
        <v>1085</v>
      </c>
      <c r="EK334" s="233">
        <f t="shared" si="1689"/>
        <v>1162</v>
      </c>
      <c r="EL334" s="336">
        <v>3.6</v>
      </c>
      <c r="EM334" s="409">
        <v>3.6</v>
      </c>
      <c r="EN334" s="232">
        <f t="shared" si="1690"/>
        <v>2340</v>
      </c>
      <c r="EO334" s="233">
        <f t="shared" si="1691"/>
        <v>2610</v>
      </c>
      <c r="EP334" s="336">
        <v>3.8</v>
      </c>
      <c r="EQ334" s="409">
        <v>3.8</v>
      </c>
      <c r="ER334" s="232">
        <f t="shared" si="1692"/>
        <v>1653</v>
      </c>
      <c r="ES334" s="233">
        <f t="shared" si="1693"/>
        <v>1660.6</v>
      </c>
      <c r="ET334" s="336"/>
      <c r="EU334" s="410"/>
      <c r="EV334" s="232">
        <f t="shared" si="1694"/>
        <v>0</v>
      </c>
      <c r="EW334" s="233">
        <f t="shared" si="1695"/>
        <v>0</v>
      </c>
      <c r="EX334" s="545">
        <f t="shared" si="1696"/>
        <v>3.6801843317972351</v>
      </c>
      <c r="EY334" s="546">
        <f t="shared" si="1697"/>
        <v>3.6752151462994838</v>
      </c>
      <c r="EZ334" s="232">
        <f t="shared" si="1698"/>
        <v>3993</v>
      </c>
      <c r="FA334" s="233">
        <f t="shared" si="1699"/>
        <v>4270.6000000000004</v>
      </c>
      <c r="FB334" s="257">
        <v>92.4</v>
      </c>
      <c r="FC334" s="409">
        <v>92.8</v>
      </c>
      <c r="FD334" s="232">
        <f t="shared" si="1700"/>
        <v>60060.000000000007</v>
      </c>
      <c r="FE334" s="233">
        <f t="shared" si="1701"/>
        <v>67280</v>
      </c>
      <c r="FF334" s="257">
        <v>81.099999999999994</v>
      </c>
      <c r="FG334" s="409">
        <v>78.400000000000006</v>
      </c>
      <c r="FH334" s="232">
        <f t="shared" si="1702"/>
        <v>35278.5</v>
      </c>
      <c r="FI334" s="233">
        <f t="shared" si="1703"/>
        <v>34260.800000000003</v>
      </c>
      <c r="FJ334" s="254"/>
      <c r="FK334" s="253"/>
      <c r="FL334" s="232">
        <f t="shared" si="1704"/>
        <v>0</v>
      </c>
      <c r="FM334" s="233">
        <f t="shared" si="1705"/>
        <v>0</v>
      </c>
      <c r="FN334" s="232">
        <f t="shared" si="1706"/>
        <v>87.869585253456222</v>
      </c>
      <c r="FO334" s="233">
        <f t="shared" si="1707"/>
        <v>87.38450946643718</v>
      </c>
      <c r="FP334" s="232">
        <f t="shared" si="1708"/>
        <v>95338.5</v>
      </c>
      <c r="FQ334" s="233">
        <f t="shared" si="1709"/>
        <v>101540.8</v>
      </c>
      <c r="FR334" s="254">
        <v>257</v>
      </c>
      <c r="FS334" s="253">
        <v>256</v>
      </c>
      <c r="FT334" s="232">
        <f t="shared" si="1710"/>
        <v>257</v>
      </c>
      <c r="FU334" s="233">
        <f t="shared" si="1711"/>
        <v>256</v>
      </c>
      <c r="FV334" s="254">
        <v>5.4</v>
      </c>
      <c r="FW334" s="253">
        <v>5.6</v>
      </c>
      <c r="FX334" s="232">
        <f t="shared" si="1712"/>
        <v>1387.8000000000002</v>
      </c>
      <c r="FY334" s="233">
        <f t="shared" si="1713"/>
        <v>1433.6</v>
      </c>
      <c r="FZ334" s="254">
        <v>87.6</v>
      </c>
      <c r="GA334" s="253">
        <v>93.7</v>
      </c>
      <c r="GB334" s="232">
        <f t="shared" si="1714"/>
        <v>22513.199999999997</v>
      </c>
      <c r="GC334" s="233">
        <f t="shared" si="1715"/>
        <v>23987.200000000001</v>
      </c>
      <c r="GD334" s="249">
        <f t="shared" si="1716"/>
        <v>1743</v>
      </c>
      <c r="GE334" s="233">
        <f t="shared" si="1717"/>
        <v>1794</v>
      </c>
      <c r="GF334" s="232">
        <f t="shared" si="1718"/>
        <v>1743</v>
      </c>
      <c r="GG334" s="233">
        <f t="shared" si="1719"/>
        <v>1794</v>
      </c>
      <c r="GH334" s="232">
        <f t="shared" si="1720"/>
        <v>8276.7000000000007</v>
      </c>
      <c r="GI334" s="233">
        <f t="shared" si="1721"/>
        <v>8308</v>
      </c>
      <c r="GJ334" s="232">
        <f t="shared" si="1722"/>
        <v>218044.3</v>
      </c>
      <c r="GK334" s="233">
        <f t="shared" si="1723"/>
        <v>218605.7</v>
      </c>
      <c r="GL334" s="249">
        <f t="shared" si="1724"/>
        <v>620</v>
      </c>
      <c r="GM334" s="233">
        <f t="shared" si="1725"/>
        <v>608</v>
      </c>
      <c r="GN334" s="232">
        <f t="shared" si="1726"/>
        <v>620</v>
      </c>
      <c r="GO334" s="233">
        <f t="shared" si="1727"/>
        <v>608</v>
      </c>
      <c r="GP334" s="232">
        <f t="shared" si="1728"/>
        <v>2701</v>
      </c>
      <c r="GQ334" s="233">
        <f t="shared" si="1729"/>
        <v>2583.1999999999998</v>
      </c>
      <c r="GR334" s="232">
        <f t="shared" si="1730"/>
        <v>61792</v>
      </c>
      <c r="GS334" s="233">
        <f t="shared" si="1731"/>
        <v>57963.3</v>
      </c>
      <c r="GT334" s="249">
        <f t="shared" si="1732"/>
        <v>2363</v>
      </c>
      <c r="GU334" s="233">
        <f t="shared" si="1733"/>
        <v>2402</v>
      </c>
      <c r="GV334" s="232">
        <f t="shared" si="1734"/>
        <v>2363</v>
      </c>
      <c r="GW334" s="233">
        <f t="shared" si="1735"/>
        <v>2402</v>
      </c>
      <c r="GX334" s="232">
        <f t="shared" si="1736"/>
        <v>10977.7</v>
      </c>
      <c r="GY334" s="233">
        <f t="shared" si="1737"/>
        <v>10891.2</v>
      </c>
      <c r="GZ334" s="232">
        <f t="shared" si="1738"/>
        <v>279836.3</v>
      </c>
      <c r="HA334" s="233">
        <f t="shared" si="1739"/>
        <v>276569</v>
      </c>
      <c r="HB334" s="249">
        <f t="shared" si="1740"/>
        <v>0</v>
      </c>
      <c r="HC334" s="233">
        <f t="shared" si="1741"/>
        <v>0</v>
      </c>
      <c r="HD334" s="232">
        <f t="shared" si="1742"/>
        <v>0</v>
      </c>
      <c r="HE334" s="233">
        <f t="shared" si="1743"/>
        <v>0</v>
      </c>
      <c r="HF334" s="232" t="str">
        <f t="shared" si="1744"/>
        <v/>
      </c>
      <c r="HG334" s="233" t="str">
        <f t="shared" si="1745"/>
        <v/>
      </c>
      <c r="HH334" s="232" t="str">
        <f t="shared" si="1746"/>
        <v/>
      </c>
      <c r="HI334" s="233" t="str">
        <f t="shared" si="1747"/>
        <v/>
      </c>
      <c r="HJ334" s="249">
        <f t="shared" si="1748"/>
        <v>12365.5</v>
      </c>
      <c r="HK334" s="233">
        <f t="shared" si="1749"/>
        <v>12324.800000000001</v>
      </c>
      <c r="HL334" s="232">
        <f t="shared" si="1750"/>
        <v>302349.5</v>
      </c>
      <c r="HM334" s="232">
        <f t="shared" si="1751"/>
        <v>300556.2</v>
      </c>
    </row>
    <row r="335" spans="1:221" ht="15">
      <c r="A335" s="397" t="s">
        <v>110</v>
      </c>
      <c r="B335" s="395" t="s">
        <v>747</v>
      </c>
      <c r="C335" s="396"/>
      <c r="D335" s="397">
        <v>229814</v>
      </c>
      <c r="E335" s="398">
        <v>3</v>
      </c>
      <c r="F335" s="332">
        <v>1220</v>
      </c>
      <c r="G335" s="409">
        <v>1294</v>
      </c>
      <c r="H335" s="254">
        <v>0</v>
      </c>
      <c r="I335" s="409">
        <v>0</v>
      </c>
      <c r="J335" s="232">
        <f t="shared" si="1603"/>
        <v>1220</v>
      </c>
      <c r="K335" s="233">
        <f t="shared" si="1604"/>
        <v>1294</v>
      </c>
      <c r="L335" s="333"/>
      <c r="M335" s="253"/>
      <c r="N335" s="232">
        <f t="shared" si="1752"/>
        <v>1220</v>
      </c>
      <c r="O335" s="233">
        <f t="shared" si="1605"/>
        <v>1294</v>
      </c>
      <c r="P335" s="232">
        <f t="shared" si="1606"/>
        <v>1220</v>
      </c>
      <c r="Q335" s="233">
        <f t="shared" si="1607"/>
        <v>1294</v>
      </c>
      <c r="R335" s="254">
        <v>161</v>
      </c>
      <c r="S335" s="409">
        <v>207</v>
      </c>
      <c r="T335" s="232">
        <f t="shared" si="1608"/>
        <v>161</v>
      </c>
      <c r="U335" s="233">
        <f t="shared" si="1609"/>
        <v>207</v>
      </c>
      <c r="V335" s="257">
        <v>16</v>
      </c>
      <c r="W335" s="409">
        <v>14</v>
      </c>
      <c r="X335" s="232">
        <f t="shared" si="1610"/>
        <v>16</v>
      </c>
      <c r="Y335" s="233">
        <f t="shared" si="1611"/>
        <v>14</v>
      </c>
      <c r="Z335" s="257"/>
      <c r="AA335" s="256"/>
      <c r="AB335" s="232">
        <f t="shared" si="1612"/>
        <v>0</v>
      </c>
      <c r="AC335" s="233">
        <f t="shared" si="1613"/>
        <v>0</v>
      </c>
      <c r="AD335" s="225">
        <f t="shared" si="1614"/>
        <v>177</v>
      </c>
      <c r="AE335" s="233">
        <f t="shared" si="1615"/>
        <v>221</v>
      </c>
      <c r="AF335" s="225">
        <f t="shared" si="1616"/>
        <v>177</v>
      </c>
      <c r="AG335" s="233">
        <f t="shared" si="1617"/>
        <v>221</v>
      </c>
      <c r="AH335" s="336">
        <v>4.4000000000000004</v>
      </c>
      <c r="AI335" s="409">
        <v>4.4000000000000004</v>
      </c>
      <c r="AJ335" s="232">
        <f t="shared" si="1618"/>
        <v>708.40000000000009</v>
      </c>
      <c r="AK335" s="233">
        <f t="shared" si="1619"/>
        <v>910.80000000000007</v>
      </c>
      <c r="AL335" s="336">
        <v>5</v>
      </c>
      <c r="AM335" s="409">
        <v>5.0999999999999996</v>
      </c>
      <c r="AN335" s="232">
        <f t="shared" si="1620"/>
        <v>80</v>
      </c>
      <c r="AO335" s="233">
        <f t="shared" si="1621"/>
        <v>71.399999999999991</v>
      </c>
      <c r="AP335" s="336"/>
      <c r="AQ335" s="410"/>
      <c r="AR335" s="232">
        <f t="shared" si="1622"/>
        <v>0</v>
      </c>
      <c r="AS335" s="233">
        <f t="shared" si="1623"/>
        <v>0</v>
      </c>
      <c r="AT335" s="545">
        <f t="shared" si="1624"/>
        <v>4.4542372881355936</v>
      </c>
      <c r="AU335" s="546">
        <f t="shared" si="1625"/>
        <v>4.4443438914027151</v>
      </c>
      <c r="AV335" s="232">
        <f t="shared" si="1626"/>
        <v>788.40000000000009</v>
      </c>
      <c r="AW335" s="233">
        <f t="shared" si="1627"/>
        <v>982.2</v>
      </c>
      <c r="AX335" s="257">
        <v>122.2</v>
      </c>
      <c r="AY335" s="409">
        <v>120</v>
      </c>
      <c r="AZ335" s="232">
        <f t="shared" si="1628"/>
        <v>19674.2</v>
      </c>
      <c r="BA335" s="233">
        <f t="shared" si="1629"/>
        <v>24840</v>
      </c>
      <c r="BB335" s="257">
        <v>117.5</v>
      </c>
      <c r="BC335" s="409">
        <v>127</v>
      </c>
      <c r="BD335" s="232">
        <f t="shared" si="1630"/>
        <v>1880</v>
      </c>
      <c r="BE335" s="233">
        <f t="shared" si="1631"/>
        <v>1778</v>
      </c>
      <c r="BF335" s="254"/>
      <c r="BG335" s="253"/>
      <c r="BH335" s="232">
        <f t="shared" si="1632"/>
        <v>0</v>
      </c>
      <c r="BI335" s="233">
        <f t="shared" si="1633"/>
        <v>0</v>
      </c>
      <c r="BJ335" s="232">
        <f t="shared" si="1634"/>
        <v>121.77514124293786</v>
      </c>
      <c r="BK335" s="233">
        <f t="shared" si="1635"/>
        <v>120.44343891402715</v>
      </c>
      <c r="BL335" s="232">
        <f t="shared" si="1636"/>
        <v>21554.2</v>
      </c>
      <c r="BM335" s="233">
        <f t="shared" si="1637"/>
        <v>26618</v>
      </c>
      <c r="BN335" s="257">
        <v>178</v>
      </c>
      <c r="BO335" s="409">
        <v>195</v>
      </c>
      <c r="BP335" s="232">
        <f t="shared" si="1638"/>
        <v>178</v>
      </c>
      <c r="BQ335" s="233">
        <f t="shared" si="1639"/>
        <v>195</v>
      </c>
      <c r="BR335" s="257">
        <v>26</v>
      </c>
      <c r="BS335" s="409">
        <v>22</v>
      </c>
      <c r="BT335" s="232">
        <f t="shared" si="1640"/>
        <v>26</v>
      </c>
      <c r="BU335" s="233">
        <f t="shared" si="1641"/>
        <v>22</v>
      </c>
      <c r="BV335" s="257"/>
      <c r="BW335" s="256"/>
      <c r="BX335" s="232">
        <f t="shared" si="1642"/>
        <v>0</v>
      </c>
      <c r="BY335" s="233">
        <f t="shared" si="1643"/>
        <v>0</v>
      </c>
      <c r="BZ335" s="225">
        <f t="shared" si="1644"/>
        <v>204</v>
      </c>
      <c r="CA335" s="233">
        <f t="shared" si="1645"/>
        <v>217</v>
      </c>
      <c r="CB335" s="225">
        <f t="shared" si="1646"/>
        <v>204</v>
      </c>
      <c r="CC335" s="233">
        <f t="shared" si="1647"/>
        <v>217</v>
      </c>
      <c r="CD335" s="336">
        <v>5.3</v>
      </c>
      <c r="CE335" s="409">
        <v>5.5</v>
      </c>
      <c r="CF335" s="232">
        <f t="shared" si="1648"/>
        <v>943.4</v>
      </c>
      <c r="CG335" s="233">
        <f t="shared" si="1649"/>
        <v>1072.5</v>
      </c>
      <c r="CH335" s="336">
        <v>5.0999999999999996</v>
      </c>
      <c r="CI335" s="409">
        <v>5.4</v>
      </c>
      <c r="CJ335" s="232">
        <f t="shared" si="1650"/>
        <v>132.6</v>
      </c>
      <c r="CK335" s="233">
        <f t="shared" si="1651"/>
        <v>118.80000000000001</v>
      </c>
      <c r="CL335" s="336"/>
      <c r="CM335" s="410"/>
      <c r="CN335" s="232">
        <f t="shared" si="1652"/>
        <v>0</v>
      </c>
      <c r="CO335" s="233">
        <f t="shared" si="1653"/>
        <v>0</v>
      </c>
      <c r="CP335" s="232">
        <f t="shared" si="1654"/>
        <v>5.2745098039215685</v>
      </c>
      <c r="CQ335" s="546">
        <f t="shared" si="1655"/>
        <v>5.4898617511520733</v>
      </c>
      <c r="CR335" s="232">
        <f t="shared" si="1656"/>
        <v>1076</v>
      </c>
      <c r="CS335" s="233">
        <f t="shared" si="1657"/>
        <v>1191.3</v>
      </c>
      <c r="CT335" s="257">
        <v>133.19999999999999</v>
      </c>
      <c r="CU335" s="409">
        <v>134</v>
      </c>
      <c r="CV335" s="232">
        <f t="shared" si="1658"/>
        <v>23709.599999999999</v>
      </c>
      <c r="CW335" s="233">
        <f t="shared" si="1659"/>
        <v>26130</v>
      </c>
      <c r="CX335" s="257">
        <v>133.69999999999999</v>
      </c>
      <c r="CY335" s="409">
        <v>124.2</v>
      </c>
      <c r="CZ335" s="232">
        <f t="shared" si="1660"/>
        <v>3476.2</v>
      </c>
      <c r="DA335" s="233">
        <f t="shared" si="1661"/>
        <v>2732.4</v>
      </c>
      <c r="DB335" s="254"/>
      <c r="DC335" s="253"/>
      <c r="DD335" s="232">
        <f t="shared" si="1662"/>
        <v>0</v>
      </c>
      <c r="DE335" s="233">
        <f t="shared" si="1663"/>
        <v>0</v>
      </c>
      <c r="DF335" s="232">
        <f t="shared" si="1664"/>
        <v>133.26372549019607</v>
      </c>
      <c r="DG335" s="233">
        <f t="shared" si="1665"/>
        <v>133.00645161290322</v>
      </c>
      <c r="DH335" s="232">
        <f t="shared" si="1666"/>
        <v>27185.799999999996</v>
      </c>
      <c r="DI335" s="233">
        <f t="shared" si="1667"/>
        <v>28862.399999999998</v>
      </c>
      <c r="DJ335" s="232">
        <f t="shared" si="1668"/>
        <v>381</v>
      </c>
      <c r="DK335" s="233">
        <f t="shared" si="1669"/>
        <v>438</v>
      </c>
      <c r="DL335" s="232">
        <f t="shared" si="1670"/>
        <v>381</v>
      </c>
      <c r="DM335" s="233">
        <f t="shared" si="1671"/>
        <v>438</v>
      </c>
      <c r="DN335" s="545">
        <f t="shared" si="1672"/>
        <v>4.8934383202099738</v>
      </c>
      <c r="DO335" s="546">
        <f t="shared" si="1673"/>
        <v>4.9623287671232879</v>
      </c>
      <c r="DP335" s="232">
        <f t="shared" si="1674"/>
        <v>1864.4</v>
      </c>
      <c r="DQ335" s="233">
        <f t="shared" si="1675"/>
        <v>2173.5</v>
      </c>
      <c r="DR335" s="232">
        <f t="shared" si="1676"/>
        <v>127.92650918635171</v>
      </c>
      <c r="DS335" s="233">
        <f t="shared" si="1677"/>
        <v>126.66757990867579</v>
      </c>
      <c r="DT335" s="232">
        <f t="shared" si="1678"/>
        <v>48740</v>
      </c>
      <c r="DU335" s="233">
        <f t="shared" si="1679"/>
        <v>55480.399999999994</v>
      </c>
      <c r="DV335" s="257">
        <v>538</v>
      </c>
      <c r="DW335" s="409">
        <v>520</v>
      </c>
      <c r="DX335" s="232">
        <f t="shared" si="1680"/>
        <v>538</v>
      </c>
      <c r="DY335" s="233">
        <f t="shared" si="1681"/>
        <v>520</v>
      </c>
      <c r="DZ335" s="257">
        <v>237</v>
      </c>
      <c r="EA335" s="409">
        <v>259</v>
      </c>
      <c r="EB335" s="232">
        <f t="shared" si="1682"/>
        <v>237</v>
      </c>
      <c r="EC335" s="233">
        <f t="shared" si="1683"/>
        <v>259</v>
      </c>
      <c r="ED335" s="257"/>
      <c r="EE335" s="256"/>
      <c r="EF335" s="232">
        <f t="shared" si="1684"/>
        <v>0</v>
      </c>
      <c r="EG335" s="233">
        <f t="shared" si="1685"/>
        <v>0</v>
      </c>
      <c r="EH335" s="225">
        <f t="shared" si="1686"/>
        <v>775</v>
      </c>
      <c r="EI335" s="233">
        <f t="shared" si="1687"/>
        <v>779</v>
      </c>
      <c r="EJ335" s="225">
        <f t="shared" si="1688"/>
        <v>775</v>
      </c>
      <c r="EK335" s="233">
        <f t="shared" si="1689"/>
        <v>779</v>
      </c>
      <c r="EL335" s="336">
        <v>3.5</v>
      </c>
      <c r="EM335" s="409">
        <v>3.4</v>
      </c>
      <c r="EN335" s="232">
        <f t="shared" si="1690"/>
        <v>1883</v>
      </c>
      <c r="EO335" s="233">
        <f t="shared" si="1691"/>
        <v>1768</v>
      </c>
      <c r="EP335" s="336">
        <v>3.5</v>
      </c>
      <c r="EQ335" s="409">
        <v>3.8</v>
      </c>
      <c r="ER335" s="232">
        <f t="shared" si="1692"/>
        <v>829.5</v>
      </c>
      <c r="ES335" s="233">
        <f t="shared" si="1693"/>
        <v>984.19999999999993</v>
      </c>
      <c r="ET335" s="336"/>
      <c r="EU335" s="410"/>
      <c r="EV335" s="232">
        <f t="shared" si="1694"/>
        <v>0</v>
      </c>
      <c r="EW335" s="233">
        <f t="shared" si="1695"/>
        <v>0</v>
      </c>
      <c r="EX335" s="545">
        <f t="shared" si="1696"/>
        <v>3.5</v>
      </c>
      <c r="EY335" s="546">
        <f t="shared" si="1697"/>
        <v>3.5329910141206673</v>
      </c>
      <c r="EZ335" s="232">
        <f t="shared" si="1698"/>
        <v>2712.5</v>
      </c>
      <c r="FA335" s="233">
        <f t="shared" si="1699"/>
        <v>2752.2</v>
      </c>
      <c r="FB335" s="257">
        <v>85.7</v>
      </c>
      <c r="FC335" s="409">
        <v>81.900000000000006</v>
      </c>
      <c r="FD335" s="232">
        <f t="shared" si="1700"/>
        <v>46106.6</v>
      </c>
      <c r="FE335" s="233">
        <f t="shared" si="1701"/>
        <v>42588</v>
      </c>
      <c r="FF335" s="257">
        <v>68</v>
      </c>
      <c r="FG335" s="409">
        <v>67.5</v>
      </c>
      <c r="FH335" s="232">
        <f t="shared" si="1702"/>
        <v>16116</v>
      </c>
      <c r="FI335" s="233">
        <f t="shared" si="1703"/>
        <v>17482.5</v>
      </c>
      <c r="FJ335" s="254"/>
      <c r="FK335" s="253"/>
      <c r="FL335" s="232">
        <f t="shared" si="1704"/>
        <v>0</v>
      </c>
      <c r="FM335" s="233">
        <f t="shared" si="1705"/>
        <v>0</v>
      </c>
      <c r="FN335" s="232">
        <f t="shared" si="1706"/>
        <v>80.287225806451616</v>
      </c>
      <c r="FO335" s="233">
        <f t="shared" si="1707"/>
        <v>77.112323491655971</v>
      </c>
      <c r="FP335" s="232">
        <f t="shared" si="1708"/>
        <v>62222.600000000006</v>
      </c>
      <c r="FQ335" s="233">
        <f t="shared" si="1709"/>
        <v>60070.5</v>
      </c>
      <c r="FR335" s="254">
        <v>64</v>
      </c>
      <c r="FS335" s="253">
        <v>77</v>
      </c>
      <c r="FT335" s="232">
        <f t="shared" si="1710"/>
        <v>64</v>
      </c>
      <c r="FU335" s="233">
        <f t="shared" si="1711"/>
        <v>77</v>
      </c>
      <c r="FV335" s="254">
        <v>4.9000000000000004</v>
      </c>
      <c r="FW335" s="253">
        <v>4.4000000000000004</v>
      </c>
      <c r="FX335" s="232">
        <f t="shared" si="1712"/>
        <v>313.60000000000002</v>
      </c>
      <c r="FY335" s="233">
        <f t="shared" si="1713"/>
        <v>338.8</v>
      </c>
      <c r="FZ335" s="254">
        <v>71.3</v>
      </c>
      <c r="GA335" s="253">
        <v>63.9</v>
      </c>
      <c r="GB335" s="232">
        <f t="shared" si="1714"/>
        <v>4563.2</v>
      </c>
      <c r="GC335" s="233">
        <f t="shared" si="1715"/>
        <v>4920.3</v>
      </c>
      <c r="GD335" s="249">
        <f t="shared" si="1716"/>
        <v>877</v>
      </c>
      <c r="GE335" s="233">
        <f t="shared" si="1717"/>
        <v>922</v>
      </c>
      <c r="GF335" s="232">
        <f t="shared" si="1718"/>
        <v>877</v>
      </c>
      <c r="GG335" s="233">
        <f t="shared" si="1719"/>
        <v>922</v>
      </c>
      <c r="GH335" s="232">
        <f t="shared" si="1720"/>
        <v>3534.8</v>
      </c>
      <c r="GI335" s="233">
        <f t="shared" si="1721"/>
        <v>3751.3</v>
      </c>
      <c r="GJ335" s="232">
        <f t="shared" si="1722"/>
        <v>89490.4</v>
      </c>
      <c r="GK335" s="233">
        <f t="shared" si="1723"/>
        <v>93558</v>
      </c>
      <c r="GL335" s="249">
        <f t="shared" si="1724"/>
        <v>279</v>
      </c>
      <c r="GM335" s="233">
        <f t="shared" si="1725"/>
        <v>295</v>
      </c>
      <c r="GN335" s="232">
        <f t="shared" si="1726"/>
        <v>279</v>
      </c>
      <c r="GO335" s="233">
        <f t="shared" si="1727"/>
        <v>295</v>
      </c>
      <c r="GP335" s="232">
        <f t="shared" si="1728"/>
        <v>1042.0999999999999</v>
      </c>
      <c r="GQ335" s="233">
        <f t="shared" si="1729"/>
        <v>1174.3999999999999</v>
      </c>
      <c r="GR335" s="232">
        <f t="shared" si="1730"/>
        <v>21472.2</v>
      </c>
      <c r="GS335" s="233">
        <f t="shared" si="1731"/>
        <v>21992.9</v>
      </c>
      <c r="GT335" s="249">
        <f t="shared" si="1732"/>
        <v>1156</v>
      </c>
      <c r="GU335" s="233">
        <f t="shared" si="1733"/>
        <v>1217</v>
      </c>
      <c r="GV335" s="232">
        <f t="shared" si="1734"/>
        <v>1156</v>
      </c>
      <c r="GW335" s="233">
        <f t="shared" si="1735"/>
        <v>1217</v>
      </c>
      <c r="GX335" s="232">
        <f t="shared" si="1736"/>
        <v>4576.8999999999996</v>
      </c>
      <c r="GY335" s="233">
        <f t="shared" si="1737"/>
        <v>4925.7</v>
      </c>
      <c r="GZ335" s="232">
        <f t="shared" si="1738"/>
        <v>110962.59999999999</v>
      </c>
      <c r="HA335" s="233">
        <f t="shared" si="1739"/>
        <v>115550.9</v>
      </c>
      <c r="HB335" s="249">
        <f t="shared" si="1740"/>
        <v>0</v>
      </c>
      <c r="HC335" s="233">
        <f t="shared" si="1741"/>
        <v>0</v>
      </c>
      <c r="HD335" s="232">
        <f t="shared" si="1742"/>
        <v>0</v>
      </c>
      <c r="HE335" s="233">
        <f t="shared" si="1743"/>
        <v>0</v>
      </c>
      <c r="HF335" s="232" t="str">
        <f t="shared" si="1744"/>
        <v/>
      </c>
      <c r="HG335" s="233" t="str">
        <f t="shared" si="1745"/>
        <v/>
      </c>
      <c r="HH335" s="232" t="str">
        <f t="shared" si="1746"/>
        <v/>
      </c>
      <c r="HI335" s="233" t="str">
        <f t="shared" si="1747"/>
        <v/>
      </c>
      <c r="HJ335" s="249">
        <f t="shared" si="1748"/>
        <v>4890.5</v>
      </c>
      <c r="HK335" s="233">
        <f t="shared" si="1749"/>
        <v>5264.5</v>
      </c>
      <c r="HL335" s="232">
        <f t="shared" si="1750"/>
        <v>115525.8</v>
      </c>
      <c r="HM335" s="232">
        <f t="shared" si="1751"/>
        <v>120471.2</v>
      </c>
    </row>
    <row r="336" spans="1:221" ht="15">
      <c r="A336" s="397" t="s">
        <v>110</v>
      </c>
      <c r="B336" s="395" t="s">
        <v>748</v>
      </c>
      <c r="C336" s="396"/>
      <c r="D336" s="397">
        <v>224545</v>
      </c>
      <c r="E336" s="398">
        <v>4</v>
      </c>
      <c r="F336" s="332">
        <v>326</v>
      </c>
      <c r="G336" s="409">
        <v>335</v>
      </c>
      <c r="H336" s="254">
        <v>0</v>
      </c>
      <c r="I336" s="409">
        <v>0</v>
      </c>
      <c r="J336" s="232">
        <f t="shared" si="1603"/>
        <v>326</v>
      </c>
      <c r="K336" s="233">
        <f t="shared" si="1604"/>
        <v>335</v>
      </c>
      <c r="L336" s="333"/>
      <c r="M336" s="253"/>
      <c r="N336" s="232">
        <f t="shared" si="1752"/>
        <v>326</v>
      </c>
      <c r="O336" s="233">
        <f t="shared" si="1605"/>
        <v>335</v>
      </c>
      <c r="P336" s="232">
        <f t="shared" si="1606"/>
        <v>326</v>
      </c>
      <c r="Q336" s="233">
        <f t="shared" si="1607"/>
        <v>335</v>
      </c>
      <c r="R336" s="254">
        <v>0</v>
      </c>
      <c r="S336" s="409">
        <v>0</v>
      </c>
      <c r="T336" s="232">
        <f t="shared" si="1608"/>
        <v>0</v>
      </c>
      <c r="U336" s="233">
        <f t="shared" si="1609"/>
        <v>0</v>
      </c>
      <c r="V336" s="257">
        <v>0</v>
      </c>
      <c r="W336" s="409">
        <v>0</v>
      </c>
      <c r="X336" s="232">
        <f t="shared" si="1610"/>
        <v>0</v>
      </c>
      <c r="Y336" s="233">
        <f t="shared" si="1611"/>
        <v>0</v>
      </c>
      <c r="Z336" s="257"/>
      <c r="AA336" s="256"/>
      <c r="AB336" s="232">
        <f t="shared" si="1612"/>
        <v>0</v>
      </c>
      <c r="AC336" s="233">
        <f t="shared" si="1613"/>
        <v>0</v>
      </c>
      <c r="AD336" s="225">
        <f t="shared" si="1614"/>
        <v>0</v>
      </c>
      <c r="AE336" s="233">
        <f t="shared" si="1615"/>
        <v>0</v>
      </c>
      <c r="AF336" s="225">
        <f t="shared" si="1616"/>
        <v>0</v>
      </c>
      <c r="AG336" s="233">
        <f t="shared" si="1617"/>
        <v>0</v>
      </c>
      <c r="AH336" s="336">
        <v>0</v>
      </c>
      <c r="AI336" s="409">
        <v>0</v>
      </c>
      <c r="AJ336" s="232">
        <f t="shared" si="1618"/>
        <v>0</v>
      </c>
      <c r="AK336" s="233">
        <f t="shared" si="1619"/>
        <v>0</v>
      </c>
      <c r="AL336" s="336">
        <v>0</v>
      </c>
      <c r="AM336" s="409">
        <v>0</v>
      </c>
      <c r="AN336" s="232">
        <f t="shared" si="1620"/>
        <v>0</v>
      </c>
      <c r="AO336" s="233">
        <f t="shared" si="1621"/>
        <v>0</v>
      </c>
      <c r="AP336" s="336"/>
      <c r="AQ336" s="410"/>
      <c r="AR336" s="232">
        <f t="shared" si="1622"/>
        <v>0</v>
      </c>
      <c r="AS336" s="233">
        <f t="shared" si="1623"/>
        <v>0</v>
      </c>
      <c r="AT336" s="545">
        <f t="shared" si="1624"/>
        <v>0</v>
      </c>
      <c r="AU336" s="546">
        <f t="shared" si="1625"/>
        <v>0</v>
      </c>
      <c r="AV336" s="232">
        <f t="shared" si="1626"/>
        <v>0</v>
      </c>
      <c r="AW336" s="233">
        <f t="shared" si="1627"/>
        <v>0</v>
      </c>
      <c r="AX336" s="257">
        <v>0</v>
      </c>
      <c r="AY336" s="409">
        <v>0</v>
      </c>
      <c r="AZ336" s="232">
        <f t="shared" si="1628"/>
        <v>0</v>
      </c>
      <c r="BA336" s="233">
        <f t="shared" si="1629"/>
        <v>0</v>
      </c>
      <c r="BB336" s="257">
        <v>0</v>
      </c>
      <c r="BC336" s="409">
        <v>0</v>
      </c>
      <c r="BD336" s="232">
        <f t="shared" si="1630"/>
        <v>0</v>
      </c>
      <c r="BE336" s="233">
        <f t="shared" si="1631"/>
        <v>0</v>
      </c>
      <c r="BF336" s="254"/>
      <c r="BG336" s="253"/>
      <c r="BH336" s="232">
        <f t="shared" si="1632"/>
        <v>0</v>
      </c>
      <c r="BI336" s="233">
        <f t="shared" si="1633"/>
        <v>0</v>
      </c>
      <c r="BJ336" s="232">
        <f t="shared" si="1634"/>
        <v>0</v>
      </c>
      <c r="BK336" s="233">
        <f t="shared" si="1635"/>
        <v>0</v>
      </c>
      <c r="BL336" s="232">
        <f t="shared" si="1636"/>
        <v>0</v>
      </c>
      <c r="BM336" s="233">
        <f t="shared" si="1637"/>
        <v>0</v>
      </c>
      <c r="BN336" s="257">
        <v>0</v>
      </c>
      <c r="BO336" s="409">
        <v>0</v>
      </c>
      <c r="BP336" s="232">
        <f t="shared" si="1638"/>
        <v>0</v>
      </c>
      <c r="BQ336" s="233">
        <f t="shared" si="1639"/>
        <v>0</v>
      </c>
      <c r="BR336" s="257">
        <v>0</v>
      </c>
      <c r="BS336" s="409">
        <v>0</v>
      </c>
      <c r="BT336" s="232">
        <f t="shared" si="1640"/>
        <v>0</v>
      </c>
      <c r="BU336" s="233">
        <f t="shared" si="1641"/>
        <v>0</v>
      </c>
      <c r="BV336" s="257"/>
      <c r="BW336" s="256"/>
      <c r="BX336" s="232">
        <f t="shared" si="1642"/>
        <v>0</v>
      </c>
      <c r="BY336" s="233">
        <f t="shared" si="1643"/>
        <v>0</v>
      </c>
      <c r="BZ336" s="225">
        <f t="shared" si="1644"/>
        <v>0</v>
      </c>
      <c r="CA336" s="233">
        <f t="shared" si="1645"/>
        <v>0</v>
      </c>
      <c r="CB336" s="225">
        <f t="shared" si="1646"/>
        <v>0</v>
      </c>
      <c r="CC336" s="233">
        <f t="shared" si="1647"/>
        <v>0</v>
      </c>
      <c r="CD336" s="336">
        <v>0</v>
      </c>
      <c r="CE336" s="409">
        <v>0</v>
      </c>
      <c r="CF336" s="232">
        <f t="shared" si="1648"/>
        <v>0</v>
      </c>
      <c r="CG336" s="233">
        <f t="shared" si="1649"/>
        <v>0</v>
      </c>
      <c r="CH336" s="336">
        <v>0</v>
      </c>
      <c r="CI336" s="409">
        <v>0</v>
      </c>
      <c r="CJ336" s="232">
        <f t="shared" si="1650"/>
        <v>0</v>
      </c>
      <c r="CK336" s="233">
        <f t="shared" si="1651"/>
        <v>0</v>
      </c>
      <c r="CL336" s="336"/>
      <c r="CM336" s="410"/>
      <c r="CN336" s="232">
        <f t="shared" si="1652"/>
        <v>0</v>
      </c>
      <c r="CO336" s="233">
        <f t="shared" si="1653"/>
        <v>0</v>
      </c>
      <c r="CP336" s="232">
        <f t="shared" si="1654"/>
        <v>0</v>
      </c>
      <c r="CQ336" s="546">
        <f t="shared" si="1655"/>
        <v>0</v>
      </c>
      <c r="CR336" s="232">
        <f t="shared" si="1656"/>
        <v>0</v>
      </c>
      <c r="CS336" s="233">
        <f t="shared" si="1657"/>
        <v>0</v>
      </c>
      <c r="CT336" s="257">
        <v>0</v>
      </c>
      <c r="CU336" s="409">
        <v>0</v>
      </c>
      <c r="CV336" s="232">
        <f t="shared" si="1658"/>
        <v>0</v>
      </c>
      <c r="CW336" s="233">
        <f t="shared" si="1659"/>
        <v>0</v>
      </c>
      <c r="CX336" s="257">
        <v>0</v>
      </c>
      <c r="CY336" s="409">
        <v>0</v>
      </c>
      <c r="CZ336" s="232">
        <f t="shared" si="1660"/>
        <v>0</v>
      </c>
      <c r="DA336" s="233">
        <f t="shared" si="1661"/>
        <v>0</v>
      </c>
      <c r="DB336" s="254"/>
      <c r="DC336" s="253"/>
      <c r="DD336" s="232">
        <f t="shared" si="1662"/>
        <v>0</v>
      </c>
      <c r="DE336" s="233">
        <f t="shared" si="1663"/>
        <v>0</v>
      </c>
      <c r="DF336" s="232">
        <f t="shared" si="1664"/>
        <v>0</v>
      </c>
      <c r="DG336" s="233">
        <f t="shared" si="1665"/>
        <v>0</v>
      </c>
      <c r="DH336" s="232">
        <f t="shared" si="1666"/>
        <v>0</v>
      </c>
      <c r="DI336" s="233">
        <f t="shared" si="1667"/>
        <v>0</v>
      </c>
      <c r="DJ336" s="232">
        <f t="shared" si="1668"/>
        <v>0</v>
      </c>
      <c r="DK336" s="233">
        <f t="shared" si="1669"/>
        <v>0</v>
      </c>
      <c r="DL336" s="232">
        <f t="shared" si="1670"/>
        <v>0</v>
      </c>
      <c r="DM336" s="233">
        <f t="shared" si="1671"/>
        <v>0</v>
      </c>
      <c r="DN336" s="545">
        <f t="shared" si="1672"/>
        <v>0</v>
      </c>
      <c r="DO336" s="546">
        <f t="shared" si="1673"/>
        <v>0</v>
      </c>
      <c r="DP336" s="232">
        <f t="shared" si="1674"/>
        <v>0</v>
      </c>
      <c r="DQ336" s="233">
        <f t="shared" si="1675"/>
        <v>0</v>
      </c>
      <c r="DR336" s="232">
        <f t="shared" si="1676"/>
        <v>0</v>
      </c>
      <c r="DS336" s="233">
        <f t="shared" si="1677"/>
        <v>0</v>
      </c>
      <c r="DT336" s="232">
        <f t="shared" si="1678"/>
        <v>0</v>
      </c>
      <c r="DU336" s="233">
        <f t="shared" si="1679"/>
        <v>0</v>
      </c>
      <c r="DV336" s="257">
        <v>149</v>
      </c>
      <c r="DW336" s="409">
        <v>160</v>
      </c>
      <c r="DX336" s="232">
        <f t="shared" si="1680"/>
        <v>149</v>
      </c>
      <c r="DY336" s="233">
        <f t="shared" si="1681"/>
        <v>160</v>
      </c>
      <c r="DZ336" s="257">
        <v>151</v>
      </c>
      <c r="EA336" s="409">
        <v>147</v>
      </c>
      <c r="EB336" s="232">
        <f t="shared" si="1682"/>
        <v>151</v>
      </c>
      <c r="EC336" s="233">
        <f t="shared" si="1683"/>
        <v>147</v>
      </c>
      <c r="ED336" s="257"/>
      <c r="EE336" s="256"/>
      <c r="EF336" s="232">
        <f t="shared" si="1684"/>
        <v>0</v>
      </c>
      <c r="EG336" s="233">
        <f t="shared" si="1685"/>
        <v>0</v>
      </c>
      <c r="EH336" s="225">
        <f t="shared" si="1686"/>
        <v>300</v>
      </c>
      <c r="EI336" s="233">
        <f t="shared" si="1687"/>
        <v>307</v>
      </c>
      <c r="EJ336" s="225">
        <f t="shared" si="1688"/>
        <v>300</v>
      </c>
      <c r="EK336" s="233">
        <f t="shared" si="1689"/>
        <v>307</v>
      </c>
      <c r="EL336" s="336">
        <v>2.8</v>
      </c>
      <c r="EM336" s="409">
        <v>2.9</v>
      </c>
      <c r="EN336" s="232">
        <f t="shared" si="1690"/>
        <v>417.2</v>
      </c>
      <c r="EO336" s="233">
        <f t="shared" si="1691"/>
        <v>464</v>
      </c>
      <c r="EP336" s="336">
        <v>3.3</v>
      </c>
      <c r="EQ336" s="409">
        <v>3.5</v>
      </c>
      <c r="ER336" s="232">
        <f t="shared" si="1692"/>
        <v>498.29999999999995</v>
      </c>
      <c r="ES336" s="233">
        <f t="shared" si="1693"/>
        <v>514.5</v>
      </c>
      <c r="ET336" s="336"/>
      <c r="EU336" s="410"/>
      <c r="EV336" s="232">
        <f t="shared" si="1694"/>
        <v>0</v>
      </c>
      <c r="EW336" s="233">
        <f t="shared" si="1695"/>
        <v>0</v>
      </c>
      <c r="EX336" s="545">
        <f t="shared" si="1696"/>
        <v>3.0516666666666667</v>
      </c>
      <c r="EY336" s="546">
        <f t="shared" si="1697"/>
        <v>3.1872964169381106</v>
      </c>
      <c r="EZ336" s="232">
        <f t="shared" si="1698"/>
        <v>915.5</v>
      </c>
      <c r="FA336" s="233">
        <f t="shared" si="1699"/>
        <v>978.5</v>
      </c>
      <c r="FB336" s="257">
        <v>62.6</v>
      </c>
      <c r="FC336" s="409">
        <v>62.9</v>
      </c>
      <c r="FD336" s="232">
        <f t="shared" si="1700"/>
        <v>9327.4</v>
      </c>
      <c r="FE336" s="233">
        <f t="shared" si="1701"/>
        <v>10064</v>
      </c>
      <c r="FF336" s="257">
        <v>52.4</v>
      </c>
      <c r="FG336" s="409">
        <v>55.6</v>
      </c>
      <c r="FH336" s="232">
        <f t="shared" si="1702"/>
        <v>7912.4</v>
      </c>
      <c r="FI336" s="233">
        <f t="shared" si="1703"/>
        <v>8173.2</v>
      </c>
      <c r="FJ336" s="254"/>
      <c r="FK336" s="253"/>
      <c r="FL336" s="232">
        <f t="shared" si="1704"/>
        <v>0</v>
      </c>
      <c r="FM336" s="233">
        <f t="shared" si="1705"/>
        <v>0</v>
      </c>
      <c r="FN336" s="232">
        <f t="shared" si="1706"/>
        <v>57.466000000000001</v>
      </c>
      <c r="FO336" s="233">
        <f t="shared" si="1707"/>
        <v>59.404560260586322</v>
      </c>
      <c r="FP336" s="232">
        <f t="shared" si="1708"/>
        <v>17239.8</v>
      </c>
      <c r="FQ336" s="233">
        <f t="shared" si="1709"/>
        <v>18237.2</v>
      </c>
      <c r="FR336" s="254">
        <v>26</v>
      </c>
      <c r="FS336" s="253">
        <v>28</v>
      </c>
      <c r="FT336" s="232">
        <f t="shared" si="1710"/>
        <v>26</v>
      </c>
      <c r="FU336" s="233">
        <f t="shared" si="1711"/>
        <v>28</v>
      </c>
      <c r="FV336" s="254">
        <v>5</v>
      </c>
      <c r="FW336" s="253">
        <v>3</v>
      </c>
      <c r="FX336" s="232">
        <f t="shared" si="1712"/>
        <v>130</v>
      </c>
      <c r="FY336" s="233">
        <f t="shared" si="1713"/>
        <v>84</v>
      </c>
      <c r="FZ336" s="254">
        <v>39.4</v>
      </c>
      <c r="GA336" s="253">
        <v>46.7</v>
      </c>
      <c r="GB336" s="232">
        <f t="shared" si="1714"/>
        <v>1024.3999999999999</v>
      </c>
      <c r="GC336" s="233">
        <f t="shared" si="1715"/>
        <v>1307.6000000000001</v>
      </c>
      <c r="GD336" s="249">
        <f t="shared" si="1716"/>
        <v>149</v>
      </c>
      <c r="GE336" s="233">
        <f t="shared" si="1717"/>
        <v>160</v>
      </c>
      <c r="GF336" s="232">
        <f t="shared" si="1718"/>
        <v>149</v>
      </c>
      <c r="GG336" s="233">
        <f t="shared" si="1719"/>
        <v>160</v>
      </c>
      <c r="GH336" s="232">
        <f t="shared" si="1720"/>
        <v>417.2</v>
      </c>
      <c r="GI336" s="233">
        <f t="shared" si="1721"/>
        <v>464</v>
      </c>
      <c r="GJ336" s="232">
        <f t="shared" si="1722"/>
        <v>9327.4</v>
      </c>
      <c r="GK336" s="233">
        <f t="shared" si="1723"/>
        <v>10064</v>
      </c>
      <c r="GL336" s="249">
        <f t="shared" si="1724"/>
        <v>151</v>
      </c>
      <c r="GM336" s="233">
        <f t="shared" si="1725"/>
        <v>147</v>
      </c>
      <c r="GN336" s="232">
        <f t="shared" si="1726"/>
        <v>151</v>
      </c>
      <c r="GO336" s="233">
        <f t="shared" si="1727"/>
        <v>147</v>
      </c>
      <c r="GP336" s="232">
        <f t="shared" si="1728"/>
        <v>498.29999999999995</v>
      </c>
      <c r="GQ336" s="233">
        <f t="shared" si="1729"/>
        <v>514.5</v>
      </c>
      <c r="GR336" s="232">
        <f t="shared" si="1730"/>
        <v>7912.4</v>
      </c>
      <c r="GS336" s="233">
        <f t="shared" si="1731"/>
        <v>8173.2</v>
      </c>
      <c r="GT336" s="249">
        <f t="shared" si="1732"/>
        <v>300</v>
      </c>
      <c r="GU336" s="233">
        <f t="shared" si="1733"/>
        <v>307</v>
      </c>
      <c r="GV336" s="232">
        <f t="shared" si="1734"/>
        <v>300</v>
      </c>
      <c r="GW336" s="233">
        <f t="shared" si="1735"/>
        <v>307</v>
      </c>
      <c r="GX336" s="232">
        <f t="shared" si="1736"/>
        <v>915.5</v>
      </c>
      <c r="GY336" s="233">
        <f t="shared" si="1737"/>
        <v>978.5</v>
      </c>
      <c r="GZ336" s="232">
        <f t="shared" si="1738"/>
        <v>17239.8</v>
      </c>
      <c r="HA336" s="233">
        <f t="shared" si="1739"/>
        <v>18237.2</v>
      </c>
      <c r="HB336" s="249">
        <f t="shared" si="1740"/>
        <v>0</v>
      </c>
      <c r="HC336" s="233">
        <f t="shared" si="1741"/>
        <v>0</v>
      </c>
      <c r="HD336" s="232">
        <f t="shared" si="1742"/>
        <v>0</v>
      </c>
      <c r="HE336" s="233">
        <f t="shared" si="1743"/>
        <v>0</v>
      </c>
      <c r="HF336" s="232" t="str">
        <f t="shared" si="1744"/>
        <v/>
      </c>
      <c r="HG336" s="233" t="str">
        <f t="shared" si="1745"/>
        <v/>
      </c>
      <c r="HH336" s="232" t="str">
        <f t="shared" si="1746"/>
        <v/>
      </c>
      <c r="HI336" s="233" t="str">
        <f t="shared" si="1747"/>
        <v/>
      </c>
      <c r="HJ336" s="249">
        <f t="shared" si="1748"/>
        <v>1045.5</v>
      </c>
      <c r="HK336" s="233">
        <f t="shared" si="1749"/>
        <v>1062.5</v>
      </c>
      <c r="HL336" s="232">
        <f t="shared" si="1750"/>
        <v>18264.2</v>
      </c>
      <c r="HM336" s="232">
        <f t="shared" si="1751"/>
        <v>19544.8</v>
      </c>
    </row>
    <row r="337" spans="1:221" ht="15">
      <c r="A337" s="397" t="s">
        <v>110</v>
      </c>
      <c r="B337" s="395" t="s">
        <v>749</v>
      </c>
      <c r="C337" s="396"/>
      <c r="D337" s="397">
        <v>225502</v>
      </c>
      <c r="E337" s="398">
        <v>4</v>
      </c>
      <c r="F337" s="332">
        <v>515</v>
      </c>
      <c r="G337" s="409">
        <v>596</v>
      </c>
      <c r="H337" s="254">
        <v>0</v>
      </c>
      <c r="I337" s="409">
        <v>0</v>
      </c>
      <c r="J337" s="232">
        <f t="shared" si="1603"/>
        <v>515</v>
      </c>
      <c r="K337" s="233">
        <f t="shared" si="1604"/>
        <v>596</v>
      </c>
      <c r="L337" s="333"/>
      <c r="M337" s="253"/>
      <c r="N337" s="232">
        <f t="shared" si="1752"/>
        <v>515</v>
      </c>
      <c r="O337" s="233">
        <f t="shared" si="1605"/>
        <v>596</v>
      </c>
      <c r="P337" s="232">
        <f t="shared" si="1606"/>
        <v>515</v>
      </c>
      <c r="Q337" s="233">
        <f t="shared" si="1607"/>
        <v>596</v>
      </c>
      <c r="R337" s="254">
        <v>0</v>
      </c>
      <c r="S337" s="409">
        <v>0</v>
      </c>
      <c r="T337" s="232">
        <f t="shared" si="1608"/>
        <v>0</v>
      </c>
      <c r="U337" s="233">
        <f t="shared" si="1609"/>
        <v>0</v>
      </c>
      <c r="V337" s="257">
        <v>0</v>
      </c>
      <c r="W337" s="409">
        <v>0</v>
      </c>
      <c r="X337" s="232">
        <f t="shared" si="1610"/>
        <v>0</v>
      </c>
      <c r="Y337" s="233">
        <f t="shared" si="1611"/>
        <v>0</v>
      </c>
      <c r="Z337" s="257"/>
      <c r="AA337" s="256"/>
      <c r="AB337" s="232">
        <f t="shared" si="1612"/>
        <v>0</v>
      </c>
      <c r="AC337" s="233">
        <f t="shared" si="1613"/>
        <v>0</v>
      </c>
      <c r="AD337" s="225">
        <f t="shared" si="1614"/>
        <v>0</v>
      </c>
      <c r="AE337" s="233">
        <f t="shared" si="1615"/>
        <v>0</v>
      </c>
      <c r="AF337" s="225">
        <f t="shared" si="1616"/>
        <v>0</v>
      </c>
      <c r="AG337" s="233">
        <f t="shared" si="1617"/>
        <v>0</v>
      </c>
      <c r="AH337" s="336">
        <v>0</v>
      </c>
      <c r="AI337" s="409">
        <v>0</v>
      </c>
      <c r="AJ337" s="232">
        <f t="shared" si="1618"/>
        <v>0</v>
      </c>
      <c r="AK337" s="233">
        <f t="shared" si="1619"/>
        <v>0</v>
      </c>
      <c r="AL337" s="336">
        <v>0</v>
      </c>
      <c r="AM337" s="409">
        <v>0</v>
      </c>
      <c r="AN337" s="232">
        <f t="shared" si="1620"/>
        <v>0</v>
      </c>
      <c r="AO337" s="233">
        <f t="shared" si="1621"/>
        <v>0</v>
      </c>
      <c r="AP337" s="336"/>
      <c r="AQ337" s="410"/>
      <c r="AR337" s="232">
        <f t="shared" si="1622"/>
        <v>0</v>
      </c>
      <c r="AS337" s="233">
        <f t="shared" si="1623"/>
        <v>0</v>
      </c>
      <c r="AT337" s="545">
        <f t="shared" si="1624"/>
        <v>0</v>
      </c>
      <c r="AU337" s="546">
        <f t="shared" si="1625"/>
        <v>0</v>
      </c>
      <c r="AV337" s="232">
        <f t="shared" si="1626"/>
        <v>0</v>
      </c>
      <c r="AW337" s="233">
        <f t="shared" si="1627"/>
        <v>0</v>
      </c>
      <c r="AX337" s="257">
        <v>0</v>
      </c>
      <c r="AY337" s="409">
        <v>0</v>
      </c>
      <c r="AZ337" s="232">
        <f t="shared" si="1628"/>
        <v>0</v>
      </c>
      <c r="BA337" s="233">
        <f t="shared" si="1629"/>
        <v>0</v>
      </c>
      <c r="BB337" s="257">
        <v>0</v>
      </c>
      <c r="BC337" s="409">
        <v>0</v>
      </c>
      <c r="BD337" s="232">
        <f t="shared" si="1630"/>
        <v>0</v>
      </c>
      <c r="BE337" s="233">
        <f t="shared" si="1631"/>
        <v>0</v>
      </c>
      <c r="BF337" s="254"/>
      <c r="BG337" s="253"/>
      <c r="BH337" s="232">
        <f t="shared" si="1632"/>
        <v>0</v>
      </c>
      <c r="BI337" s="233">
        <f t="shared" si="1633"/>
        <v>0</v>
      </c>
      <c r="BJ337" s="232">
        <f t="shared" si="1634"/>
        <v>0</v>
      </c>
      <c r="BK337" s="233">
        <f t="shared" si="1635"/>
        <v>0</v>
      </c>
      <c r="BL337" s="232">
        <f t="shared" si="1636"/>
        <v>0</v>
      </c>
      <c r="BM337" s="233">
        <f t="shared" si="1637"/>
        <v>0</v>
      </c>
      <c r="BN337" s="257">
        <v>0</v>
      </c>
      <c r="BO337" s="409">
        <v>0</v>
      </c>
      <c r="BP337" s="232">
        <f t="shared" si="1638"/>
        <v>0</v>
      </c>
      <c r="BQ337" s="233">
        <f t="shared" si="1639"/>
        <v>0</v>
      </c>
      <c r="BR337" s="257">
        <v>1</v>
      </c>
      <c r="BS337" s="409">
        <v>0</v>
      </c>
      <c r="BT337" s="232">
        <f t="shared" si="1640"/>
        <v>1</v>
      </c>
      <c r="BU337" s="233">
        <f t="shared" si="1641"/>
        <v>0</v>
      </c>
      <c r="BV337" s="257"/>
      <c r="BW337" s="256"/>
      <c r="BX337" s="232">
        <f t="shared" si="1642"/>
        <v>0</v>
      </c>
      <c r="BY337" s="233">
        <f t="shared" si="1643"/>
        <v>0</v>
      </c>
      <c r="BZ337" s="225">
        <f t="shared" si="1644"/>
        <v>1</v>
      </c>
      <c r="CA337" s="233">
        <f t="shared" si="1645"/>
        <v>0</v>
      </c>
      <c r="CB337" s="225">
        <f t="shared" si="1646"/>
        <v>1</v>
      </c>
      <c r="CC337" s="233">
        <f t="shared" si="1647"/>
        <v>0</v>
      </c>
      <c r="CD337" s="336">
        <v>0</v>
      </c>
      <c r="CE337" s="409">
        <v>0</v>
      </c>
      <c r="CF337" s="232">
        <f t="shared" si="1648"/>
        <v>0</v>
      </c>
      <c r="CG337" s="233">
        <f t="shared" si="1649"/>
        <v>0</v>
      </c>
      <c r="CH337" s="336">
        <v>3</v>
      </c>
      <c r="CI337" s="409">
        <v>0</v>
      </c>
      <c r="CJ337" s="232">
        <f t="shared" si="1650"/>
        <v>3</v>
      </c>
      <c r="CK337" s="233">
        <f t="shared" si="1651"/>
        <v>0</v>
      </c>
      <c r="CL337" s="336"/>
      <c r="CM337" s="410"/>
      <c r="CN337" s="232">
        <f t="shared" si="1652"/>
        <v>0</v>
      </c>
      <c r="CO337" s="233">
        <f t="shared" si="1653"/>
        <v>0</v>
      </c>
      <c r="CP337" s="232">
        <f t="shared" si="1654"/>
        <v>3</v>
      </c>
      <c r="CQ337" s="546">
        <f t="shared" si="1655"/>
        <v>0</v>
      </c>
      <c r="CR337" s="232">
        <f t="shared" si="1656"/>
        <v>3</v>
      </c>
      <c r="CS337" s="233">
        <f t="shared" si="1657"/>
        <v>0</v>
      </c>
      <c r="CT337" s="257">
        <v>0</v>
      </c>
      <c r="CU337" s="409">
        <v>0</v>
      </c>
      <c r="CV337" s="232">
        <f t="shared" si="1658"/>
        <v>0</v>
      </c>
      <c r="CW337" s="233">
        <f t="shared" si="1659"/>
        <v>0</v>
      </c>
      <c r="CX337" s="257">
        <v>52</v>
      </c>
      <c r="CY337" s="409">
        <v>0</v>
      </c>
      <c r="CZ337" s="232">
        <f t="shared" si="1660"/>
        <v>52</v>
      </c>
      <c r="DA337" s="233">
        <f t="shared" si="1661"/>
        <v>0</v>
      </c>
      <c r="DB337" s="254"/>
      <c r="DC337" s="253"/>
      <c r="DD337" s="232">
        <f t="shared" si="1662"/>
        <v>0</v>
      </c>
      <c r="DE337" s="233">
        <f t="shared" si="1663"/>
        <v>0</v>
      </c>
      <c r="DF337" s="232">
        <f t="shared" si="1664"/>
        <v>52</v>
      </c>
      <c r="DG337" s="233">
        <f t="shared" si="1665"/>
        <v>0</v>
      </c>
      <c r="DH337" s="232">
        <f t="shared" si="1666"/>
        <v>52</v>
      </c>
      <c r="DI337" s="233">
        <f t="shared" si="1667"/>
        <v>0</v>
      </c>
      <c r="DJ337" s="232">
        <f t="shared" si="1668"/>
        <v>1</v>
      </c>
      <c r="DK337" s="233">
        <f t="shared" si="1669"/>
        <v>0</v>
      </c>
      <c r="DL337" s="232">
        <f t="shared" si="1670"/>
        <v>1</v>
      </c>
      <c r="DM337" s="233">
        <f t="shared" si="1671"/>
        <v>0</v>
      </c>
      <c r="DN337" s="545">
        <f t="shared" si="1672"/>
        <v>3</v>
      </c>
      <c r="DO337" s="546">
        <f t="shared" si="1673"/>
        <v>0</v>
      </c>
      <c r="DP337" s="232">
        <f t="shared" si="1674"/>
        <v>3</v>
      </c>
      <c r="DQ337" s="233">
        <f t="shared" si="1675"/>
        <v>0</v>
      </c>
      <c r="DR337" s="232">
        <f t="shared" si="1676"/>
        <v>52</v>
      </c>
      <c r="DS337" s="233">
        <f t="shared" si="1677"/>
        <v>0</v>
      </c>
      <c r="DT337" s="232">
        <f t="shared" si="1678"/>
        <v>52</v>
      </c>
      <c r="DU337" s="233">
        <f t="shared" si="1679"/>
        <v>0</v>
      </c>
      <c r="DV337" s="257">
        <v>143</v>
      </c>
      <c r="DW337" s="409">
        <v>217</v>
      </c>
      <c r="DX337" s="232">
        <f t="shared" si="1680"/>
        <v>143</v>
      </c>
      <c r="DY337" s="233">
        <f t="shared" si="1681"/>
        <v>217</v>
      </c>
      <c r="DZ337" s="257">
        <v>329</v>
      </c>
      <c r="EA337" s="409">
        <v>327</v>
      </c>
      <c r="EB337" s="232">
        <f t="shared" si="1682"/>
        <v>329</v>
      </c>
      <c r="EC337" s="233">
        <f t="shared" si="1683"/>
        <v>327</v>
      </c>
      <c r="ED337" s="257"/>
      <c r="EE337" s="256"/>
      <c r="EF337" s="232">
        <f t="shared" si="1684"/>
        <v>0</v>
      </c>
      <c r="EG337" s="233">
        <f t="shared" si="1685"/>
        <v>0</v>
      </c>
      <c r="EH337" s="225">
        <f t="shared" si="1686"/>
        <v>472</v>
      </c>
      <c r="EI337" s="233">
        <f t="shared" si="1687"/>
        <v>544</v>
      </c>
      <c r="EJ337" s="225">
        <f t="shared" si="1688"/>
        <v>472</v>
      </c>
      <c r="EK337" s="233">
        <f t="shared" si="1689"/>
        <v>544</v>
      </c>
      <c r="EL337" s="336">
        <v>2.4</v>
      </c>
      <c r="EM337" s="409">
        <v>2.4</v>
      </c>
      <c r="EN337" s="232">
        <f t="shared" si="1690"/>
        <v>343.2</v>
      </c>
      <c r="EO337" s="233">
        <f t="shared" si="1691"/>
        <v>520.79999999999995</v>
      </c>
      <c r="EP337" s="336">
        <v>3</v>
      </c>
      <c r="EQ337" s="409">
        <v>3</v>
      </c>
      <c r="ER337" s="232">
        <f t="shared" si="1692"/>
        <v>987</v>
      </c>
      <c r="ES337" s="233">
        <f t="shared" si="1693"/>
        <v>981</v>
      </c>
      <c r="ET337" s="336"/>
      <c r="EU337" s="410"/>
      <c r="EV337" s="232">
        <f t="shared" si="1694"/>
        <v>0</v>
      </c>
      <c r="EW337" s="233">
        <f t="shared" si="1695"/>
        <v>0</v>
      </c>
      <c r="EX337" s="545">
        <f t="shared" si="1696"/>
        <v>2.8182203389830511</v>
      </c>
      <c r="EY337" s="546">
        <f t="shared" si="1697"/>
        <v>2.7606617647058824</v>
      </c>
      <c r="EZ337" s="232">
        <f t="shared" si="1698"/>
        <v>1330.2</v>
      </c>
      <c r="FA337" s="233">
        <f t="shared" si="1699"/>
        <v>1501.8</v>
      </c>
      <c r="FB337" s="257">
        <v>59.6</v>
      </c>
      <c r="FC337" s="409">
        <v>52.1</v>
      </c>
      <c r="FD337" s="232">
        <f t="shared" si="1700"/>
        <v>8522.8000000000011</v>
      </c>
      <c r="FE337" s="233">
        <f t="shared" si="1701"/>
        <v>11305.7</v>
      </c>
      <c r="FF337" s="257">
        <v>55.6</v>
      </c>
      <c r="FG337" s="409">
        <v>56</v>
      </c>
      <c r="FH337" s="232">
        <f t="shared" si="1702"/>
        <v>18292.400000000001</v>
      </c>
      <c r="FI337" s="233">
        <f t="shared" si="1703"/>
        <v>18312</v>
      </c>
      <c r="FJ337" s="254"/>
      <c r="FK337" s="253"/>
      <c r="FL337" s="232">
        <f t="shared" si="1704"/>
        <v>0</v>
      </c>
      <c r="FM337" s="233">
        <f t="shared" si="1705"/>
        <v>0</v>
      </c>
      <c r="FN337" s="232">
        <f t="shared" si="1706"/>
        <v>56.811864406779669</v>
      </c>
      <c r="FO337" s="233">
        <f t="shared" si="1707"/>
        <v>54.444301470588236</v>
      </c>
      <c r="FP337" s="232">
        <f t="shared" si="1708"/>
        <v>26815.200000000004</v>
      </c>
      <c r="FQ337" s="233">
        <f t="shared" si="1709"/>
        <v>29617.7</v>
      </c>
      <c r="FR337" s="254">
        <v>42</v>
      </c>
      <c r="FS337" s="253">
        <v>52</v>
      </c>
      <c r="FT337" s="232">
        <f t="shared" si="1710"/>
        <v>42</v>
      </c>
      <c r="FU337" s="233">
        <f t="shared" si="1711"/>
        <v>52</v>
      </c>
      <c r="FV337" s="254">
        <v>3</v>
      </c>
      <c r="FW337" s="253">
        <v>2.8</v>
      </c>
      <c r="FX337" s="232">
        <f t="shared" si="1712"/>
        <v>126</v>
      </c>
      <c r="FY337" s="233">
        <f t="shared" si="1713"/>
        <v>145.6</v>
      </c>
      <c r="FZ337" s="254">
        <v>48.3</v>
      </c>
      <c r="GA337" s="253">
        <v>53.6</v>
      </c>
      <c r="GB337" s="232">
        <f t="shared" si="1714"/>
        <v>2028.6</v>
      </c>
      <c r="GC337" s="233">
        <f t="shared" si="1715"/>
        <v>2787.2000000000003</v>
      </c>
      <c r="GD337" s="249">
        <f t="shared" si="1716"/>
        <v>143</v>
      </c>
      <c r="GE337" s="233">
        <f t="shared" si="1717"/>
        <v>217</v>
      </c>
      <c r="GF337" s="232">
        <f t="shared" si="1718"/>
        <v>143</v>
      </c>
      <c r="GG337" s="233">
        <f t="shared" si="1719"/>
        <v>217</v>
      </c>
      <c r="GH337" s="232">
        <f t="shared" si="1720"/>
        <v>343.2</v>
      </c>
      <c r="GI337" s="233">
        <f t="shared" si="1721"/>
        <v>520.79999999999995</v>
      </c>
      <c r="GJ337" s="232">
        <f t="shared" si="1722"/>
        <v>8522.8000000000011</v>
      </c>
      <c r="GK337" s="233">
        <f t="shared" si="1723"/>
        <v>11305.7</v>
      </c>
      <c r="GL337" s="249">
        <f t="shared" si="1724"/>
        <v>330</v>
      </c>
      <c r="GM337" s="233">
        <f t="shared" si="1725"/>
        <v>327</v>
      </c>
      <c r="GN337" s="232">
        <f t="shared" si="1726"/>
        <v>330</v>
      </c>
      <c r="GO337" s="233">
        <f t="shared" si="1727"/>
        <v>327</v>
      </c>
      <c r="GP337" s="232">
        <f t="shared" si="1728"/>
        <v>990</v>
      </c>
      <c r="GQ337" s="233">
        <f t="shared" si="1729"/>
        <v>981</v>
      </c>
      <c r="GR337" s="232">
        <f t="shared" si="1730"/>
        <v>18344.400000000001</v>
      </c>
      <c r="GS337" s="233">
        <f t="shared" si="1731"/>
        <v>18312</v>
      </c>
      <c r="GT337" s="249">
        <f t="shared" si="1732"/>
        <v>473</v>
      </c>
      <c r="GU337" s="233">
        <f t="shared" si="1733"/>
        <v>544</v>
      </c>
      <c r="GV337" s="232">
        <f t="shared" si="1734"/>
        <v>473</v>
      </c>
      <c r="GW337" s="233">
        <f t="shared" si="1735"/>
        <v>544</v>
      </c>
      <c r="GX337" s="232">
        <f t="shared" si="1736"/>
        <v>1333.2</v>
      </c>
      <c r="GY337" s="233">
        <f t="shared" si="1737"/>
        <v>1501.8</v>
      </c>
      <c r="GZ337" s="232">
        <f t="shared" si="1738"/>
        <v>26867.200000000004</v>
      </c>
      <c r="HA337" s="233">
        <f t="shared" si="1739"/>
        <v>29617.7</v>
      </c>
      <c r="HB337" s="249">
        <f t="shared" si="1740"/>
        <v>0</v>
      </c>
      <c r="HC337" s="233">
        <f t="shared" si="1741"/>
        <v>0</v>
      </c>
      <c r="HD337" s="232">
        <f t="shared" si="1742"/>
        <v>0</v>
      </c>
      <c r="HE337" s="233">
        <f t="shared" si="1743"/>
        <v>0</v>
      </c>
      <c r="HF337" s="232" t="str">
        <f t="shared" si="1744"/>
        <v/>
      </c>
      <c r="HG337" s="233" t="str">
        <f t="shared" si="1745"/>
        <v/>
      </c>
      <c r="HH337" s="232" t="str">
        <f t="shared" si="1746"/>
        <v/>
      </c>
      <c r="HI337" s="233" t="str">
        <f t="shared" si="1747"/>
        <v/>
      </c>
      <c r="HJ337" s="249">
        <f t="shared" si="1748"/>
        <v>1459.2</v>
      </c>
      <c r="HK337" s="233">
        <f t="shared" si="1749"/>
        <v>1647.3999999999999</v>
      </c>
      <c r="HL337" s="232">
        <f t="shared" si="1750"/>
        <v>28895.800000000003</v>
      </c>
      <c r="HM337" s="232">
        <f t="shared" si="1751"/>
        <v>32404.9</v>
      </c>
    </row>
    <row r="338" spans="1:221" ht="15">
      <c r="A338" s="397" t="s">
        <v>110</v>
      </c>
      <c r="B338" s="395" t="s">
        <v>751</v>
      </c>
      <c r="C338" s="396"/>
      <c r="D338" s="397" t="s">
        <v>752</v>
      </c>
      <c r="E338" s="398">
        <v>5</v>
      </c>
      <c r="F338" s="332">
        <v>168</v>
      </c>
      <c r="G338" s="409">
        <v>163</v>
      </c>
      <c r="H338" s="254">
        <v>0</v>
      </c>
      <c r="I338" s="409">
        <v>0</v>
      </c>
      <c r="J338" s="232">
        <f t="shared" si="1603"/>
        <v>168</v>
      </c>
      <c r="K338" s="233">
        <f t="shared" si="1604"/>
        <v>163</v>
      </c>
      <c r="L338" s="333"/>
      <c r="M338" s="253"/>
      <c r="N338" s="232">
        <f t="shared" si="1752"/>
        <v>168</v>
      </c>
      <c r="O338" s="233">
        <f t="shared" si="1605"/>
        <v>163</v>
      </c>
      <c r="P338" s="232">
        <f t="shared" si="1606"/>
        <v>168</v>
      </c>
      <c r="Q338" s="233">
        <f t="shared" si="1607"/>
        <v>163</v>
      </c>
      <c r="R338" s="254">
        <v>0</v>
      </c>
      <c r="S338" s="409">
        <v>0</v>
      </c>
      <c r="T338" s="232">
        <f t="shared" si="1608"/>
        <v>0</v>
      </c>
      <c r="U338" s="233">
        <f t="shared" si="1609"/>
        <v>0</v>
      </c>
      <c r="V338" s="257">
        <v>0</v>
      </c>
      <c r="W338" s="409">
        <v>0</v>
      </c>
      <c r="X338" s="232">
        <f t="shared" si="1610"/>
        <v>0</v>
      </c>
      <c r="Y338" s="233">
        <f t="shared" si="1611"/>
        <v>0</v>
      </c>
      <c r="Z338" s="257"/>
      <c r="AA338" s="256"/>
      <c r="AB338" s="232">
        <f t="shared" si="1612"/>
        <v>0</v>
      </c>
      <c r="AC338" s="233">
        <f t="shared" si="1613"/>
        <v>0</v>
      </c>
      <c r="AD338" s="225">
        <f t="shared" si="1614"/>
        <v>0</v>
      </c>
      <c r="AE338" s="233">
        <f t="shared" si="1615"/>
        <v>0</v>
      </c>
      <c r="AF338" s="225">
        <f t="shared" si="1616"/>
        <v>0</v>
      </c>
      <c r="AG338" s="233">
        <f t="shared" si="1617"/>
        <v>0</v>
      </c>
      <c r="AH338" s="336">
        <v>0</v>
      </c>
      <c r="AI338" s="409">
        <v>0</v>
      </c>
      <c r="AJ338" s="232">
        <f t="shared" si="1618"/>
        <v>0</v>
      </c>
      <c r="AK338" s="233">
        <f t="shared" si="1619"/>
        <v>0</v>
      </c>
      <c r="AL338" s="336">
        <v>0</v>
      </c>
      <c r="AM338" s="409">
        <v>0</v>
      </c>
      <c r="AN338" s="232">
        <f t="shared" si="1620"/>
        <v>0</v>
      </c>
      <c r="AO338" s="233">
        <f t="shared" si="1621"/>
        <v>0</v>
      </c>
      <c r="AP338" s="336"/>
      <c r="AQ338" s="410"/>
      <c r="AR338" s="232">
        <f t="shared" si="1622"/>
        <v>0</v>
      </c>
      <c r="AS338" s="233">
        <f t="shared" si="1623"/>
        <v>0</v>
      </c>
      <c r="AT338" s="545">
        <f t="shared" si="1624"/>
        <v>0</v>
      </c>
      <c r="AU338" s="546">
        <f t="shared" si="1625"/>
        <v>0</v>
      </c>
      <c r="AV338" s="232">
        <f t="shared" si="1626"/>
        <v>0</v>
      </c>
      <c r="AW338" s="233">
        <f t="shared" si="1627"/>
        <v>0</v>
      </c>
      <c r="AX338" s="257">
        <v>0</v>
      </c>
      <c r="AY338" s="409">
        <v>0</v>
      </c>
      <c r="AZ338" s="232">
        <f t="shared" si="1628"/>
        <v>0</v>
      </c>
      <c r="BA338" s="233">
        <f t="shared" si="1629"/>
        <v>0</v>
      </c>
      <c r="BB338" s="257">
        <v>0</v>
      </c>
      <c r="BC338" s="409">
        <v>0</v>
      </c>
      <c r="BD338" s="232">
        <f t="shared" si="1630"/>
        <v>0</v>
      </c>
      <c r="BE338" s="233">
        <f t="shared" si="1631"/>
        <v>0</v>
      </c>
      <c r="BF338" s="254"/>
      <c r="BG338" s="253"/>
      <c r="BH338" s="232">
        <f t="shared" si="1632"/>
        <v>0</v>
      </c>
      <c r="BI338" s="233">
        <f t="shared" si="1633"/>
        <v>0</v>
      </c>
      <c r="BJ338" s="232">
        <f t="shared" si="1634"/>
        <v>0</v>
      </c>
      <c r="BK338" s="233">
        <f t="shared" si="1635"/>
        <v>0</v>
      </c>
      <c r="BL338" s="232">
        <f t="shared" si="1636"/>
        <v>0</v>
      </c>
      <c r="BM338" s="233">
        <f t="shared" si="1637"/>
        <v>0</v>
      </c>
      <c r="BN338" s="257">
        <v>0</v>
      </c>
      <c r="BO338" s="409">
        <v>0</v>
      </c>
      <c r="BP338" s="232">
        <f t="shared" si="1638"/>
        <v>0</v>
      </c>
      <c r="BQ338" s="233">
        <f t="shared" si="1639"/>
        <v>0</v>
      </c>
      <c r="BR338" s="257">
        <v>0</v>
      </c>
      <c r="BS338" s="409">
        <v>0</v>
      </c>
      <c r="BT338" s="232">
        <f t="shared" si="1640"/>
        <v>0</v>
      </c>
      <c r="BU338" s="233">
        <f t="shared" si="1641"/>
        <v>0</v>
      </c>
      <c r="BV338" s="257"/>
      <c r="BW338" s="256"/>
      <c r="BX338" s="232">
        <f t="shared" si="1642"/>
        <v>0</v>
      </c>
      <c r="BY338" s="233">
        <f t="shared" si="1643"/>
        <v>0</v>
      </c>
      <c r="BZ338" s="225">
        <f t="shared" si="1644"/>
        <v>0</v>
      </c>
      <c r="CA338" s="233">
        <f t="shared" si="1645"/>
        <v>0</v>
      </c>
      <c r="CB338" s="225">
        <f t="shared" si="1646"/>
        <v>0</v>
      </c>
      <c r="CC338" s="233">
        <f t="shared" si="1647"/>
        <v>0</v>
      </c>
      <c r="CD338" s="336">
        <v>0</v>
      </c>
      <c r="CE338" s="409">
        <v>0</v>
      </c>
      <c r="CF338" s="232">
        <f t="shared" si="1648"/>
        <v>0</v>
      </c>
      <c r="CG338" s="233">
        <f t="shared" si="1649"/>
        <v>0</v>
      </c>
      <c r="CH338" s="336">
        <v>0</v>
      </c>
      <c r="CI338" s="409">
        <v>0</v>
      </c>
      <c r="CJ338" s="232">
        <f t="shared" si="1650"/>
        <v>0</v>
      </c>
      <c r="CK338" s="233">
        <f t="shared" si="1651"/>
        <v>0</v>
      </c>
      <c r="CL338" s="336"/>
      <c r="CM338" s="410"/>
      <c r="CN338" s="232">
        <f t="shared" si="1652"/>
        <v>0</v>
      </c>
      <c r="CO338" s="233">
        <f t="shared" si="1653"/>
        <v>0</v>
      </c>
      <c r="CP338" s="232">
        <f t="shared" si="1654"/>
        <v>0</v>
      </c>
      <c r="CQ338" s="546">
        <f t="shared" si="1655"/>
        <v>0</v>
      </c>
      <c r="CR338" s="232">
        <f t="shared" si="1656"/>
        <v>0</v>
      </c>
      <c r="CS338" s="233">
        <f t="shared" si="1657"/>
        <v>0</v>
      </c>
      <c r="CT338" s="257">
        <v>0</v>
      </c>
      <c r="CU338" s="409">
        <v>0</v>
      </c>
      <c r="CV338" s="232">
        <f t="shared" si="1658"/>
        <v>0</v>
      </c>
      <c r="CW338" s="233">
        <f t="shared" si="1659"/>
        <v>0</v>
      </c>
      <c r="CX338" s="257">
        <v>0</v>
      </c>
      <c r="CY338" s="409">
        <v>0</v>
      </c>
      <c r="CZ338" s="232">
        <f t="shared" si="1660"/>
        <v>0</v>
      </c>
      <c r="DA338" s="233">
        <f t="shared" si="1661"/>
        <v>0</v>
      </c>
      <c r="DB338" s="254"/>
      <c r="DC338" s="253"/>
      <c r="DD338" s="232">
        <f t="shared" si="1662"/>
        <v>0</v>
      </c>
      <c r="DE338" s="233">
        <f t="shared" si="1663"/>
        <v>0</v>
      </c>
      <c r="DF338" s="232">
        <f t="shared" si="1664"/>
        <v>0</v>
      </c>
      <c r="DG338" s="233">
        <f t="shared" si="1665"/>
        <v>0</v>
      </c>
      <c r="DH338" s="232">
        <f t="shared" si="1666"/>
        <v>0</v>
      </c>
      <c r="DI338" s="233">
        <f t="shared" si="1667"/>
        <v>0</v>
      </c>
      <c r="DJ338" s="232">
        <f t="shared" si="1668"/>
        <v>0</v>
      </c>
      <c r="DK338" s="233">
        <f t="shared" si="1669"/>
        <v>0</v>
      </c>
      <c r="DL338" s="232">
        <f t="shared" si="1670"/>
        <v>0</v>
      </c>
      <c r="DM338" s="233">
        <f t="shared" si="1671"/>
        <v>0</v>
      </c>
      <c r="DN338" s="545">
        <f t="shared" si="1672"/>
        <v>0</v>
      </c>
      <c r="DO338" s="546">
        <f t="shared" si="1673"/>
        <v>0</v>
      </c>
      <c r="DP338" s="232">
        <f t="shared" si="1674"/>
        <v>0</v>
      </c>
      <c r="DQ338" s="233">
        <f t="shared" si="1675"/>
        <v>0</v>
      </c>
      <c r="DR338" s="232">
        <f t="shared" si="1676"/>
        <v>0</v>
      </c>
      <c r="DS338" s="233">
        <f t="shared" si="1677"/>
        <v>0</v>
      </c>
      <c r="DT338" s="232">
        <f t="shared" si="1678"/>
        <v>0</v>
      </c>
      <c r="DU338" s="233">
        <f t="shared" si="1679"/>
        <v>0</v>
      </c>
      <c r="DV338" s="257">
        <v>59</v>
      </c>
      <c r="DW338" s="409">
        <v>58</v>
      </c>
      <c r="DX338" s="232">
        <f t="shared" si="1680"/>
        <v>59</v>
      </c>
      <c r="DY338" s="233">
        <f t="shared" si="1681"/>
        <v>58</v>
      </c>
      <c r="DZ338" s="257">
        <v>97</v>
      </c>
      <c r="EA338" s="409">
        <v>94</v>
      </c>
      <c r="EB338" s="232">
        <f t="shared" si="1682"/>
        <v>97</v>
      </c>
      <c r="EC338" s="233">
        <f t="shared" si="1683"/>
        <v>94</v>
      </c>
      <c r="ED338" s="257"/>
      <c r="EE338" s="256"/>
      <c r="EF338" s="232">
        <f t="shared" si="1684"/>
        <v>0</v>
      </c>
      <c r="EG338" s="233">
        <f t="shared" si="1685"/>
        <v>0</v>
      </c>
      <c r="EH338" s="225">
        <f t="shared" si="1686"/>
        <v>156</v>
      </c>
      <c r="EI338" s="233">
        <f t="shared" si="1687"/>
        <v>152</v>
      </c>
      <c r="EJ338" s="225">
        <f t="shared" si="1688"/>
        <v>156</v>
      </c>
      <c r="EK338" s="233">
        <f t="shared" si="1689"/>
        <v>152</v>
      </c>
      <c r="EL338" s="336">
        <v>3.3</v>
      </c>
      <c r="EM338" s="409">
        <v>3.1</v>
      </c>
      <c r="EN338" s="232">
        <f t="shared" si="1690"/>
        <v>194.7</v>
      </c>
      <c r="EO338" s="233">
        <f t="shared" si="1691"/>
        <v>179.8</v>
      </c>
      <c r="EP338" s="336">
        <v>3.9</v>
      </c>
      <c r="EQ338" s="409">
        <v>3.8</v>
      </c>
      <c r="ER338" s="232">
        <f t="shared" si="1692"/>
        <v>378.3</v>
      </c>
      <c r="ES338" s="233">
        <f t="shared" si="1693"/>
        <v>357.2</v>
      </c>
      <c r="ET338" s="336"/>
      <c r="EU338" s="410"/>
      <c r="EV338" s="232">
        <f t="shared" si="1694"/>
        <v>0</v>
      </c>
      <c r="EW338" s="233">
        <f t="shared" si="1695"/>
        <v>0</v>
      </c>
      <c r="EX338" s="545">
        <f t="shared" si="1696"/>
        <v>3.6730769230769229</v>
      </c>
      <c r="EY338" s="546">
        <f t="shared" si="1697"/>
        <v>3.5328947368421053</v>
      </c>
      <c r="EZ338" s="232">
        <f t="shared" si="1698"/>
        <v>573</v>
      </c>
      <c r="FA338" s="233">
        <f t="shared" si="1699"/>
        <v>537</v>
      </c>
      <c r="FB338" s="257">
        <v>72.599999999999994</v>
      </c>
      <c r="FC338" s="409">
        <v>67.8</v>
      </c>
      <c r="FD338" s="232">
        <f t="shared" si="1700"/>
        <v>4283.3999999999996</v>
      </c>
      <c r="FE338" s="233">
        <f t="shared" si="1701"/>
        <v>3932.3999999999996</v>
      </c>
      <c r="FF338" s="257">
        <v>68.5</v>
      </c>
      <c r="FG338" s="409">
        <v>65.400000000000006</v>
      </c>
      <c r="FH338" s="232">
        <f t="shared" si="1702"/>
        <v>6644.5</v>
      </c>
      <c r="FI338" s="233">
        <f t="shared" si="1703"/>
        <v>6147.6</v>
      </c>
      <c r="FJ338" s="254"/>
      <c r="FK338" s="253"/>
      <c r="FL338" s="232">
        <f t="shared" si="1704"/>
        <v>0</v>
      </c>
      <c r="FM338" s="233">
        <f t="shared" si="1705"/>
        <v>0</v>
      </c>
      <c r="FN338" s="232">
        <f t="shared" si="1706"/>
        <v>70.050641025641028</v>
      </c>
      <c r="FO338" s="233">
        <f t="shared" si="1707"/>
        <v>66.315789473684205</v>
      </c>
      <c r="FP338" s="232">
        <f t="shared" si="1708"/>
        <v>10927.9</v>
      </c>
      <c r="FQ338" s="233">
        <f t="shared" si="1709"/>
        <v>10080</v>
      </c>
      <c r="FR338" s="254">
        <v>12</v>
      </c>
      <c r="FS338" s="253">
        <v>11</v>
      </c>
      <c r="FT338" s="232">
        <f t="shared" si="1710"/>
        <v>12</v>
      </c>
      <c r="FU338" s="233">
        <f t="shared" si="1711"/>
        <v>11</v>
      </c>
      <c r="FV338" s="254">
        <v>5.0999999999999996</v>
      </c>
      <c r="FW338" s="253">
        <v>4.5999999999999996</v>
      </c>
      <c r="FX338" s="232">
        <f t="shared" si="1712"/>
        <v>61.199999999999996</v>
      </c>
      <c r="FY338" s="233">
        <f t="shared" si="1713"/>
        <v>50.599999999999994</v>
      </c>
      <c r="FZ338" s="254">
        <v>47.3</v>
      </c>
      <c r="GA338" s="253">
        <v>58.1</v>
      </c>
      <c r="GB338" s="232">
        <f t="shared" si="1714"/>
        <v>567.59999999999991</v>
      </c>
      <c r="GC338" s="233">
        <f t="shared" si="1715"/>
        <v>639.1</v>
      </c>
      <c r="GD338" s="249">
        <f t="shared" si="1716"/>
        <v>59</v>
      </c>
      <c r="GE338" s="233">
        <f t="shared" si="1717"/>
        <v>58</v>
      </c>
      <c r="GF338" s="232">
        <f t="shared" si="1718"/>
        <v>59</v>
      </c>
      <c r="GG338" s="233">
        <f t="shared" si="1719"/>
        <v>58</v>
      </c>
      <c r="GH338" s="232">
        <f t="shared" si="1720"/>
        <v>194.7</v>
      </c>
      <c r="GI338" s="233">
        <f t="shared" si="1721"/>
        <v>179.8</v>
      </c>
      <c r="GJ338" s="232">
        <f t="shared" si="1722"/>
        <v>4283.3999999999996</v>
      </c>
      <c r="GK338" s="233">
        <f t="shared" si="1723"/>
        <v>3932.3999999999996</v>
      </c>
      <c r="GL338" s="249">
        <f t="shared" si="1724"/>
        <v>97</v>
      </c>
      <c r="GM338" s="233">
        <f t="shared" si="1725"/>
        <v>94</v>
      </c>
      <c r="GN338" s="232">
        <f t="shared" si="1726"/>
        <v>97</v>
      </c>
      <c r="GO338" s="233">
        <f t="shared" si="1727"/>
        <v>94</v>
      </c>
      <c r="GP338" s="232">
        <f t="shared" si="1728"/>
        <v>378.3</v>
      </c>
      <c r="GQ338" s="233">
        <f t="shared" si="1729"/>
        <v>357.2</v>
      </c>
      <c r="GR338" s="232">
        <f t="shared" si="1730"/>
        <v>6644.5</v>
      </c>
      <c r="GS338" s="233">
        <f t="shared" si="1731"/>
        <v>6147.6</v>
      </c>
      <c r="GT338" s="249">
        <f t="shared" si="1732"/>
        <v>156</v>
      </c>
      <c r="GU338" s="233">
        <f t="shared" si="1733"/>
        <v>152</v>
      </c>
      <c r="GV338" s="232">
        <f t="shared" si="1734"/>
        <v>156</v>
      </c>
      <c r="GW338" s="233">
        <f t="shared" si="1735"/>
        <v>152</v>
      </c>
      <c r="GX338" s="232">
        <f t="shared" si="1736"/>
        <v>573</v>
      </c>
      <c r="GY338" s="233">
        <f t="shared" si="1737"/>
        <v>537</v>
      </c>
      <c r="GZ338" s="232">
        <f t="shared" si="1738"/>
        <v>10927.9</v>
      </c>
      <c r="HA338" s="233">
        <f t="shared" si="1739"/>
        <v>10080</v>
      </c>
      <c r="HB338" s="249">
        <f t="shared" si="1740"/>
        <v>0</v>
      </c>
      <c r="HC338" s="233">
        <f t="shared" si="1741"/>
        <v>0</v>
      </c>
      <c r="HD338" s="232">
        <f t="shared" si="1742"/>
        <v>0</v>
      </c>
      <c r="HE338" s="233">
        <f t="shared" si="1743"/>
        <v>0</v>
      </c>
      <c r="HF338" s="232" t="str">
        <f t="shared" si="1744"/>
        <v/>
      </c>
      <c r="HG338" s="233" t="str">
        <f t="shared" si="1745"/>
        <v/>
      </c>
      <c r="HH338" s="232" t="str">
        <f t="shared" si="1746"/>
        <v/>
      </c>
      <c r="HI338" s="233" t="str">
        <f t="shared" si="1747"/>
        <v/>
      </c>
      <c r="HJ338" s="249">
        <f t="shared" si="1748"/>
        <v>634.20000000000005</v>
      </c>
      <c r="HK338" s="233">
        <f t="shared" si="1749"/>
        <v>587.6</v>
      </c>
      <c r="HL338" s="232">
        <f t="shared" si="1750"/>
        <v>11495.5</v>
      </c>
      <c r="HM338" s="232">
        <f t="shared" si="1751"/>
        <v>10719.1</v>
      </c>
    </row>
    <row r="339" spans="1:221" ht="15">
      <c r="A339" s="397" t="s">
        <v>110</v>
      </c>
      <c r="B339" s="395" t="s">
        <v>753</v>
      </c>
      <c r="C339" s="396"/>
      <c r="D339" s="397">
        <v>225432</v>
      </c>
      <c r="E339" s="398">
        <v>5</v>
      </c>
      <c r="F339" s="332">
        <v>2359</v>
      </c>
      <c r="G339" s="409">
        <v>2437</v>
      </c>
      <c r="H339" s="254">
        <v>0</v>
      </c>
      <c r="I339" s="409">
        <v>3</v>
      </c>
      <c r="J339" s="232">
        <f t="shared" si="1603"/>
        <v>2359</v>
      </c>
      <c r="K339" s="233">
        <f t="shared" si="1604"/>
        <v>2434</v>
      </c>
      <c r="L339" s="333"/>
      <c r="M339" s="253"/>
      <c r="N339" s="232">
        <f t="shared" si="1752"/>
        <v>2359</v>
      </c>
      <c r="O339" s="233">
        <f t="shared" si="1605"/>
        <v>2434</v>
      </c>
      <c r="P339" s="232">
        <f t="shared" si="1606"/>
        <v>2359</v>
      </c>
      <c r="Q339" s="233">
        <f t="shared" si="1607"/>
        <v>2434</v>
      </c>
      <c r="R339" s="254">
        <v>7</v>
      </c>
      <c r="S339" s="409">
        <v>13</v>
      </c>
      <c r="T339" s="232">
        <f t="shared" si="1608"/>
        <v>7</v>
      </c>
      <c r="U339" s="233">
        <f t="shared" si="1609"/>
        <v>13</v>
      </c>
      <c r="V339" s="257">
        <v>0</v>
      </c>
      <c r="W339" s="409">
        <v>0</v>
      </c>
      <c r="X339" s="232">
        <f t="shared" si="1610"/>
        <v>0</v>
      </c>
      <c r="Y339" s="233">
        <f t="shared" si="1611"/>
        <v>0</v>
      </c>
      <c r="Z339" s="257"/>
      <c r="AA339" s="256"/>
      <c r="AB339" s="232">
        <f t="shared" si="1612"/>
        <v>0</v>
      </c>
      <c r="AC339" s="233">
        <f t="shared" si="1613"/>
        <v>0</v>
      </c>
      <c r="AD339" s="225">
        <f t="shared" si="1614"/>
        <v>7</v>
      </c>
      <c r="AE339" s="233">
        <f t="shared" si="1615"/>
        <v>13</v>
      </c>
      <c r="AF339" s="225">
        <f t="shared" si="1616"/>
        <v>7</v>
      </c>
      <c r="AG339" s="233">
        <f t="shared" si="1617"/>
        <v>13</v>
      </c>
      <c r="AH339" s="336">
        <v>6</v>
      </c>
      <c r="AI339" s="409">
        <v>6.1</v>
      </c>
      <c r="AJ339" s="232">
        <f t="shared" si="1618"/>
        <v>42</v>
      </c>
      <c r="AK339" s="233">
        <f t="shared" si="1619"/>
        <v>79.3</v>
      </c>
      <c r="AL339" s="336">
        <v>0</v>
      </c>
      <c r="AM339" s="409">
        <v>0</v>
      </c>
      <c r="AN339" s="232">
        <f t="shared" si="1620"/>
        <v>0</v>
      </c>
      <c r="AO339" s="233">
        <f t="shared" si="1621"/>
        <v>0</v>
      </c>
      <c r="AP339" s="336"/>
      <c r="AQ339" s="410"/>
      <c r="AR339" s="232">
        <f t="shared" si="1622"/>
        <v>0</v>
      </c>
      <c r="AS339" s="233">
        <f t="shared" si="1623"/>
        <v>0</v>
      </c>
      <c r="AT339" s="545">
        <f t="shared" si="1624"/>
        <v>6</v>
      </c>
      <c r="AU339" s="546">
        <f t="shared" si="1625"/>
        <v>6.1</v>
      </c>
      <c r="AV339" s="232">
        <f t="shared" si="1626"/>
        <v>42</v>
      </c>
      <c r="AW339" s="233">
        <f t="shared" si="1627"/>
        <v>79.3</v>
      </c>
      <c r="AX339" s="257">
        <v>135</v>
      </c>
      <c r="AY339" s="409">
        <v>137.19999999999999</v>
      </c>
      <c r="AZ339" s="232">
        <f t="shared" si="1628"/>
        <v>945</v>
      </c>
      <c r="BA339" s="233">
        <f t="shared" si="1629"/>
        <v>1783.6</v>
      </c>
      <c r="BB339" s="257">
        <v>0</v>
      </c>
      <c r="BC339" s="409">
        <v>0</v>
      </c>
      <c r="BD339" s="232">
        <f t="shared" si="1630"/>
        <v>0</v>
      </c>
      <c r="BE339" s="233">
        <f t="shared" si="1631"/>
        <v>0</v>
      </c>
      <c r="BF339" s="254"/>
      <c r="BG339" s="253"/>
      <c r="BH339" s="232">
        <f t="shared" si="1632"/>
        <v>0</v>
      </c>
      <c r="BI339" s="233">
        <f t="shared" si="1633"/>
        <v>0</v>
      </c>
      <c r="BJ339" s="232">
        <f t="shared" si="1634"/>
        <v>135</v>
      </c>
      <c r="BK339" s="233">
        <f t="shared" si="1635"/>
        <v>137.19999999999999</v>
      </c>
      <c r="BL339" s="232">
        <f t="shared" si="1636"/>
        <v>945</v>
      </c>
      <c r="BM339" s="233">
        <f t="shared" si="1637"/>
        <v>1783.6</v>
      </c>
      <c r="BN339" s="257">
        <v>190</v>
      </c>
      <c r="BO339" s="409">
        <v>239</v>
      </c>
      <c r="BP339" s="232">
        <f t="shared" si="1638"/>
        <v>190</v>
      </c>
      <c r="BQ339" s="233">
        <f t="shared" si="1639"/>
        <v>239</v>
      </c>
      <c r="BR339" s="257">
        <v>31</v>
      </c>
      <c r="BS339" s="409">
        <v>33</v>
      </c>
      <c r="BT339" s="232">
        <f t="shared" si="1640"/>
        <v>31</v>
      </c>
      <c r="BU339" s="233">
        <f t="shared" si="1641"/>
        <v>33</v>
      </c>
      <c r="BV339" s="257"/>
      <c r="BW339" s="256"/>
      <c r="BX339" s="232">
        <f t="shared" si="1642"/>
        <v>0</v>
      </c>
      <c r="BY339" s="233">
        <f t="shared" si="1643"/>
        <v>0</v>
      </c>
      <c r="BZ339" s="225">
        <f t="shared" si="1644"/>
        <v>221</v>
      </c>
      <c r="CA339" s="233">
        <f t="shared" si="1645"/>
        <v>272</v>
      </c>
      <c r="CB339" s="225">
        <f t="shared" si="1646"/>
        <v>221</v>
      </c>
      <c r="CC339" s="233">
        <f t="shared" si="1647"/>
        <v>272</v>
      </c>
      <c r="CD339" s="336">
        <v>6.5</v>
      </c>
      <c r="CE339" s="409">
        <v>6.6</v>
      </c>
      <c r="CF339" s="232">
        <f t="shared" si="1648"/>
        <v>1235</v>
      </c>
      <c r="CG339" s="233">
        <f t="shared" si="1649"/>
        <v>1577.3999999999999</v>
      </c>
      <c r="CH339" s="336">
        <v>7.4</v>
      </c>
      <c r="CI339" s="409">
        <v>6.5</v>
      </c>
      <c r="CJ339" s="232">
        <f t="shared" si="1650"/>
        <v>229.4</v>
      </c>
      <c r="CK339" s="233">
        <f t="shared" si="1651"/>
        <v>214.5</v>
      </c>
      <c r="CL339" s="336"/>
      <c r="CM339" s="410"/>
      <c r="CN339" s="232">
        <f t="shared" si="1652"/>
        <v>0</v>
      </c>
      <c r="CO339" s="233">
        <f t="shared" si="1653"/>
        <v>0</v>
      </c>
      <c r="CP339" s="232">
        <f t="shared" si="1654"/>
        <v>6.6262443438914032</v>
      </c>
      <c r="CQ339" s="546">
        <f t="shared" si="1655"/>
        <v>6.5878676470588227</v>
      </c>
      <c r="CR339" s="232">
        <f t="shared" si="1656"/>
        <v>1464.4</v>
      </c>
      <c r="CS339" s="233">
        <f t="shared" si="1657"/>
        <v>1791.8999999999999</v>
      </c>
      <c r="CT339" s="257">
        <v>142.4</v>
      </c>
      <c r="CU339" s="409">
        <v>143.5</v>
      </c>
      <c r="CV339" s="232">
        <f t="shared" si="1658"/>
        <v>27056</v>
      </c>
      <c r="CW339" s="233">
        <f t="shared" si="1659"/>
        <v>34296.5</v>
      </c>
      <c r="CX339" s="257">
        <v>144.5</v>
      </c>
      <c r="CY339" s="409">
        <v>125</v>
      </c>
      <c r="CZ339" s="232">
        <f t="shared" si="1660"/>
        <v>4479.5</v>
      </c>
      <c r="DA339" s="233">
        <f t="shared" si="1661"/>
        <v>4125</v>
      </c>
      <c r="DB339" s="254"/>
      <c r="DC339" s="253"/>
      <c r="DD339" s="232">
        <f t="shared" si="1662"/>
        <v>0</v>
      </c>
      <c r="DE339" s="233">
        <f t="shared" si="1663"/>
        <v>0</v>
      </c>
      <c r="DF339" s="232">
        <f t="shared" si="1664"/>
        <v>142.6945701357466</v>
      </c>
      <c r="DG339" s="233">
        <f t="shared" si="1665"/>
        <v>141.25551470588235</v>
      </c>
      <c r="DH339" s="232">
        <f t="shared" si="1666"/>
        <v>31535.5</v>
      </c>
      <c r="DI339" s="233">
        <f t="shared" si="1667"/>
        <v>38421.5</v>
      </c>
      <c r="DJ339" s="232">
        <f t="shared" si="1668"/>
        <v>228</v>
      </c>
      <c r="DK339" s="233">
        <f t="shared" si="1669"/>
        <v>285</v>
      </c>
      <c r="DL339" s="232">
        <f t="shared" si="1670"/>
        <v>228</v>
      </c>
      <c r="DM339" s="233">
        <f t="shared" si="1671"/>
        <v>285</v>
      </c>
      <c r="DN339" s="545">
        <f t="shared" si="1672"/>
        <v>6.6070175438596497</v>
      </c>
      <c r="DO339" s="546">
        <f t="shared" si="1673"/>
        <v>6.5656140350877186</v>
      </c>
      <c r="DP339" s="232">
        <f t="shared" si="1674"/>
        <v>1506.4</v>
      </c>
      <c r="DQ339" s="233">
        <f t="shared" si="1675"/>
        <v>1871.1999999999998</v>
      </c>
      <c r="DR339" s="232">
        <f t="shared" si="1676"/>
        <v>142.45833333333334</v>
      </c>
      <c r="DS339" s="233">
        <f t="shared" si="1677"/>
        <v>141.07052631578946</v>
      </c>
      <c r="DT339" s="232">
        <f t="shared" si="1678"/>
        <v>32480.500000000004</v>
      </c>
      <c r="DU339" s="233">
        <f t="shared" si="1679"/>
        <v>40205.1</v>
      </c>
      <c r="DV339" s="257">
        <v>928</v>
      </c>
      <c r="DW339" s="409">
        <v>892</v>
      </c>
      <c r="DX339" s="232">
        <f t="shared" si="1680"/>
        <v>928</v>
      </c>
      <c r="DY339" s="233">
        <f t="shared" si="1681"/>
        <v>892</v>
      </c>
      <c r="DZ339" s="257">
        <v>1059</v>
      </c>
      <c r="EA339" s="409">
        <v>1098</v>
      </c>
      <c r="EB339" s="232">
        <f t="shared" si="1682"/>
        <v>1059</v>
      </c>
      <c r="EC339" s="233">
        <f t="shared" si="1683"/>
        <v>1098</v>
      </c>
      <c r="ED339" s="257"/>
      <c r="EE339" s="256"/>
      <c r="EF339" s="232">
        <f t="shared" si="1684"/>
        <v>0</v>
      </c>
      <c r="EG339" s="233">
        <f t="shared" si="1685"/>
        <v>0</v>
      </c>
      <c r="EH339" s="225">
        <f t="shared" si="1686"/>
        <v>1987</v>
      </c>
      <c r="EI339" s="233">
        <f t="shared" si="1687"/>
        <v>1990</v>
      </c>
      <c r="EJ339" s="225">
        <f t="shared" si="1688"/>
        <v>1987</v>
      </c>
      <c r="EK339" s="233">
        <f t="shared" si="1689"/>
        <v>1990</v>
      </c>
      <c r="EL339" s="336">
        <v>3.1</v>
      </c>
      <c r="EM339" s="409">
        <v>3.4</v>
      </c>
      <c r="EN339" s="232">
        <f t="shared" si="1690"/>
        <v>2876.8</v>
      </c>
      <c r="EO339" s="233">
        <f t="shared" si="1691"/>
        <v>3032.7999999999997</v>
      </c>
      <c r="EP339" s="336">
        <v>3.6</v>
      </c>
      <c r="EQ339" s="409">
        <v>3.6</v>
      </c>
      <c r="ER339" s="232">
        <f t="shared" si="1692"/>
        <v>3812.4</v>
      </c>
      <c r="ES339" s="233">
        <f t="shared" si="1693"/>
        <v>3952.8</v>
      </c>
      <c r="ET339" s="336"/>
      <c r="EU339" s="410"/>
      <c r="EV339" s="232">
        <f t="shared" si="1694"/>
        <v>0</v>
      </c>
      <c r="EW339" s="233">
        <f t="shared" si="1695"/>
        <v>0</v>
      </c>
      <c r="EX339" s="545">
        <f t="shared" si="1696"/>
        <v>3.3664821338701563</v>
      </c>
      <c r="EY339" s="546">
        <f t="shared" si="1697"/>
        <v>3.5103517587939699</v>
      </c>
      <c r="EZ339" s="232">
        <f t="shared" si="1698"/>
        <v>6689.2000000000007</v>
      </c>
      <c r="FA339" s="233">
        <f t="shared" si="1699"/>
        <v>6985.6</v>
      </c>
      <c r="FB339" s="257">
        <v>73.900000000000006</v>
      </c>
      <c r="FC339" s="409">
        <v>75.900000000000006</v>
      </c>
      <c r="FD339" s="232">
        <f t="shared" si="1700"/>
        <v>68579.200000000012</v>
      </c>
      <c r="FE339" s="233">
        <f t="shared" si="1701"/>
        <v>67702.8</v>
      </c>
      <c r="FF339" s="257">
        <v>66.099999999999994</v>
      </c>
      <c r="FG339" s="409">
        <v>65.400000000000006</v>
      </c>
      <c r="FH339" s="232">
        <f t="shared" si="1702"/>
        <v>69999.899999999994</v>
      </c>
      <c r="FI339" s="233">
        <f t="shared" si="1703"/>
        <v>71809.200000000012</v>
      </c>
      <c r="FJ339" s="254"/>
      <c r="FK339" s="253"/>
      <c r="FL339" s="232">
        <f t="shared" si="1704"/>
        <v>0</v>
      </c>
      <c r="FM339" s="233">
        <f t="shared" si="1705"/>
        <v>0</v>
      </c>
      <c r="FN339" s="232">
        <f t="shared" si="1706"/>
        <v>69.742878711625565</v>
      </c>
      <c r="FO339" s="233">
        <f t="shared" si="1707"/>
        <v>70.106532663316585</v>
      </c>
      <c r="FP339" s="232">
        <f t="shared" si="1708"/>
        <v>138579.1</v>
      </c>
      <c r="FQ339" s="233">
        <f t="shared" si="1709"/>
        <v>139512</v>
      </c>
      <c r="FR339" s="254">
        <v>144</v>
      </c>
      <c r="FS339" s="253">
        <v>159</v>
      </c>
      <c r="FT339" s="232">
        <f t="shared" si="1710"/>
        <v>144</v>
      </c>
      <c r="FU339" s="233">
        <f t="shared" si="1711"/>
        <v>159</v>
      </c>
      <c r="FV339" s="254">
        <v>5.9</v>
      </c>
      <c r="FW339" s="253">
        <v>6.8</v>
      </c>
      <c r="FX339" s="232">
        <f t="shared" si="1712"/>
        <v>849.6</v>
      </c>
      <c r="FY339" s="233">
        <f t="shared" si="1713"/>
        <v>1081.2</v>
      </c>
      <c r="FZ339" s="254">
        <v>81.099999999999994</v>
      </c>
      <c r="GA339" s="253">
        <v>86.2</v>
      </c>
      <c r="GB339" s="232">
        <f t="shared" si="1714"/>
        <v>11678.4</v>
      </c>
      <c r="GC339" s="233">
        <f t="shared" si="1715"/>
        <v>13705.800000000001</v>
      </c>
      <c r="GD339" s="249">
        <f t="shared" si="1716"/>
        <v>1125</v>
      </c>
      <c r="GE339" s="233">
        <f t="shared" si="1717"/>
        <v>1144</v>
      </c>
      <c r="GF339" s="232">
        <f t="shared" si="1718"/>
        <v>1125</v>
      </c>
      <c r="GG339" s="233">
        <f t="shared" si="1719"/>
        <v>1144</v>
      </c>
      <c r="GH339" s="232">
        <f t="shared" si="1720"/>
        <v>4153.8</v>
      </c>
      <c r="GI339" s="233">
        <f t="shared" si="1721"/>
        <v>4689.5</v>
      </c>
      <c r="GJ339" s="232">
        <f t="shared" si="1722"/>
        <v>96580.200000000012</v>
      </c>
      <c r="GK339" s="233">
        <f t="shared" si="1723"/>
        <v>103782.9</v>
      </c>
      <c r="GL339" s="249">
        <f t="shared" si="1724"/>
        <v>1090</v>
      </c>
      <c r="GM339" s="233">
        <f t="shared" si="1725"/>
        <v>1131</v>
      </c>
      <c r="GN339" s="232">
        <f t="shared" si="1726"/>
        <v>1090</v>
      </c>
      <c r="GO339" s="233">
        <f t="shared" si="1727"/>
        <v>1131</v>
      </c>
      <c r="GP339" s="232">
        <f t="shared" si="1728"/>
        <v>4041.8</v>
      </c>
      <c r="GQ339" s="233">
        <f t="shared" si="1729"/>
        <v>4167.3</v>
      </c>
      <c r="GR339" s="232">
        <f t="shared" si="1730"/>
        <v>74479.399999999994</v>
      </c>
      <c r="GS339" s="233">
        <f t="shared" si="1731"/>
        <v>75934.200000000012</v>
      </c>
      <c r="GT339" s="249">
        <f t="shared" si="1732"/>
        <v>2215</v>
      </c>
      <c r="GU339" s="233">
        <f t="shared" si="1733"/>
        <v>2275</v>
      </c>
      <c r="GV339" s="232">
        <f t="shared" si="1734"/>
        <v>2215</v>
      </c>
      <c r="GW339" s="233">
        <f t="shared" si="1735"/>
        <v>2275</v>
      </c>
      <c r="GX339" s="232">
        <f t="shared" si="1736"/>
        <v>8195.6</v>
      </c>
      <c r="GY339" s="233">
        <f t="shared" si="1737"/>
        <v>8856.7999999999993</v>
      </c>
      <c r="GZ339" s="232">
        <f t="shared" si="1738"/>
        <v>171059.6</v>
      </c>
      <c r="HA339" s="233">
        <f t="shared" si="1739"/>
        <v>179717.1</v>
      </c>
      <c r="HB339" s="249">
        <f t="shared" si="1740"/>
        <v>0</v>
      </c>
      <c r="HC339" s="233">
        <f t="shared" si="1741"/>
        <v>0</v>
      </c>
      <c r="HD339" s="232">
        <f t="shared" si="1742"/>
        <v>0</v>
      </c>
      <c r="HE339" s="233">
        <f t="shared" si="1743"/>
        <v>0</v>
      </c>
      <c r="HF339" s="232" t="str">
        <f t="shared" si="1744"/>
        <v/>
      </c>
      <c r="HG339" s="233" t="str">
        <f t="shared" si="1745"/>
        <v/>
      </c>
      <c r="HH339" s="232" t="str">
        <f t="shared" si="1746"/>
        <v/>
      </c>
      <c r="HI339" s="233" t="str">
        <f t="shared" si="1747"/>
        <v/>
      </c>
      <c r="HJ339" s="249">
        <f t="shared" si="1748"/>
        <v>9045.2000000000007</v>
      </c>
      <c r="HK339" s="233">
        <f t="shared" si="1749"/>
        <v>9938</v>
      </c>
      <c r="HL339" s="232">
        <f t="shared" si="1750"/>
        <v>182738</v>
      </c>
      <c r="HM339" s="232">
        <f t="shared" si="1751"/>
        <v>193422.9</v>
      </c>
    </row>
    <row r="340" spans="1:221" ht="15">
      <c r="A340" s="397" t="s">
        <v>110</v>
      </c>
      <c r="B340" s="395" t="s">
        <v>754</v>
      </c>
      <c r="C340" s="396"/>
      <c r="D340" s="397">
        <v>228714</v>
      </c>
      <c r="E340" s="398">
        <v>6</v>
      </c>
      <c r="F340" s="332">
        <v>262</v>
      </c>
      <c r="G340" s="409">
        <v>250</v>
      </c>
      <c r="H340" s="254">
        <v>0</v>
      </c>
      <c r="I340" s="409">
        <v>2</v>
      </c>
      <c r="J340" s="232">
        <f t="shared" si="1603"/>
        <v>262</v>
      </c>
      <c r="K340" s="233">
        <f t="shared" si="1604"/>
        <v>248</v>
      </c>
      <c r="L340" s="333"/>
      <c r="M340" s="253"/>
      <c r="N340" s="232">
        <f t="shared" si="1752"/>
        <v>262</v>
      </c>
      <c r="O340" s="233">
        <f t="shared" si="1605"/>
        <v>248</v>
      </c>
      <c r="P340" s="232">
        <f t="shared" si="1606"/>
        <v>262</v>
      </c>
      <c r="Q340" s="233">
        <f t="shared" si="1607"/>
        <v>248</v>
      </c>
      <c r="R340" s="254">
        <v>38</v>
      </c>
      <c r="S340" s="409">
        <v>36</v>
      </c>
      <c r="T340" s="232">
        <f t="shared" si="1608"/>
        <v>38</v>
      </c>
      <c r="U340" s="233">
        <f t="shared" si="1609"/>
        <v>36</v>
      </c>
      <c r="V340" s="257">
        <v>3</v>
      </c>
      <c r="W340" s="409">
        <v>3</v>
      </c>
      <c r="X340" s="232">
        <f t="shared" si="1610"/>
        <v>3</v>
      </c>
      <c r="Y340" s="233">
        <f t="shared" si="1611"/>
        <v>3</v>
      </c>
      <c r="Z340" s="257"/>
      <c r="AA340" s="256"/>
      <c r="AB340" s="232">
        <f t="shared" si="1612"/>
        <v>0</v>
      </c>
      <c r="AC340" s="233">
        <f t="shared" si="1613"/>
        <v>0</v>
      </c>
      <c r="AD340" s="225">
        <f t="shared" si="1614"/>
        <v>41</v>
      </c>
      <c r="AE340" s="233">
        <f t="shared" si="1615"/>
        <v>39</v>
      </c>
      <c r="AF340" s="225">
        <f t="shared" si="1616"/>
        <v>41</v>
      </c>
      <c r="AG340" s="233">
        <f t="shared" si="1617"/>
        <v>39</v>
      </c>
      <c r="AH340" s="336">
        <v>4.3</v>
      </c>
      <c r="AI340" s="409">
        <v>4.5999999999999996</v>
      </c>
      <c r="AJ340" s="232">
        <f t="shared" si="1618"/>
        <v>163.4</v>
      </c>
      <c r="AK340" s="233">
        <f t="shared" si="1619"/>
        <v>165.6</v>
      </c>
      <c r="AL340" s="336">
        <v>4</v>
      </c>
      <c r="AM340" s="409">
        <v>4.7</v>
      </c>
      <c r="AN340" s="232">
        <f t="shared" si="1620"/>
        <v>12</v>
      </c>
      <c r="AO340" s="233">
        <f t="shared" si="1621"/>
        <v>14.100000000000001</v>
      </c>
      <c r="AP340" s="336"/>
      <c r="AQ340" s="410"/>
      <c r="AR340" s="232">
        <f t="shared" si="1622"/>
        <v>0</v>
      </c>
      <c r="AS340" s="233">
        <f t="shared" si="1623"/>
        <v>0</v>
      </c>
      <c r="AT340" s="545">
        <f t="shared" si="1624"/>
        <v>4.2780487804878051</v>
      </c>
      <c r="AU340" s="546">
        <f t="shared" si="1625"/>
        <v>4.6076923076923073</v>
      </c>
      <c r="AV340" s="232">
        <f t="shared" si="1626"/>
        <v>175.4</v>
      </c>
      <c r="AW340" s="233">
        <f t="shared" si="1627"/>
        <v>179.7</v>
      </c>
      <c r="AX340" s="257">
        <v>123</v>
      </c>
      <c r="AY340" s="409">
        <v>126.4</v>
      </c>
      <c r="AZ340" s="232">
        <f t="shared" si="1628"/>
        <v>4674</v>
      </c>
      <c r="BA340" s="233">
        <f t="shared" si="1629"/>
        <v>4550.4000000000005</v>
      </c>
      <c r="BB340" s="257">
        <v>115.7</v>
      </c>
      <c r="BC340" s="409">
        <v>133</v>
      </c>
      <c r="BD340" s="232">
        <f t="shared" si="1630"/>
        <v>347.1</v>
      </c>
      <c r="BE340" s="233">
        <f t="shared" si="1631"/>
        <v>399</v>
      </c>
      <c r="BF340" s="254"/>
      <c r="BG340" s="253"/>
      <c r="BH340" s="232">
        <f t="shared" si="1632"/>
        <v>0</v>
      </c>
      <c r="BI340" s="233">
        <f t="shared" si="1633"/>
        <v>0</v>
      </c>
      <c r="BJ340" s="232">
        <f t="shared" si="1634"/>
        <v>122.46585365853659</v>
      </c>
      <c r="BK340" s="233">
        <f t="shared" si="1635"/>
        <v>126.90769230769232</v>
      </c>
      <c r="BL340" s="232">
        <f t="shared" si="1636"/>
        <v>5021.1000000000004</v>
      </c>
      <c r="BM340" s="233">
        <f t="shared" si="1637"/>
        <v>4949.4000000000005</v>
      </c>
      <c r="BN340" s="257">
        <v>77</v>
      </c>
      <c r="BO340" s="409">
        <v>70</v>
      </c>
      <c r="BP340" s="232">
        <f t="shared" si="1638"/>
        <v>77</v>
      </c>
      <c r="BQ340" s="233">
        <f t="shared" si="1639"/>
        <v>70</v>
      </c>
      <c r="BR340" s="257">
        <v>23</v>
      </c>
      <c r="BS340" s="409">
        <v>12</v>
      </c>
      <c r="BT340" s="232">
        <f t="shared" si="1640"/>
        <v>23</v>
      </c>
      <c r="BU340" s="233">
        <f t="shared" si="1641"/>
        <v>12</v>
      </c>
      <c r="BV340" s="257"/>
      <c r="BW340" s="256"/>
      <c r="BX340" s="232">
        <f t="shared" si="1642"/>
        <v>0</v>
      </c>
      <c r="BY340" s="233">
        <f t="shared" si="1643"/>
        <v>0</v>
      </c>
      <c r="BZ340" s="225">
        <f t="shared" si="1644"/>
        <v>100</v>
      </c>
      <c r="CA340" s="233">
        <f t="shared" si="1645"/>
        <v>82</v>
      </c>
      <c r="CB340" s="225">
        <f t="shared" si="1646"/>
        <v>100</v>
      </c>
      <c r="CC340" s="233">
        <f t="shared" si="1647"/>
        <v>82</v>
      </c>
      <c r="CD340" s="336">
        <v>4.7</v>
      </c>
      <c r="CE340" s="409">
        <v>4.5</v>
      </c>
      <c r="CF340" s="232">
        <f t="shared" si="1648"/>
        <v>361.90000000000003</v>
      </c>
      <c r="CG340" s="233">
        <f t="shared" si="1649"/>
        <v>315</v>
      </c>
      <c r="CH340" s="336">
        <v>4.7</v>
      </c>
      <c r="CI340" s="409">
        <v>5.2</v>
      </c>
      <c r="CJ340" s="232">
        <f t="shared" si="1650"/>
        <v>108.10000000000001</v>
      </c>
      <c r="CK340" s="233">
        <f t="shared" si="1651"/>
        <v>62.400000000000006</v>
      </c>
      <c r="CL340" s="336"/>
      <c r="CM340" s="410"/>
      <c r="CN340" s="232">
        <f t="shared" si="1652"/>
        <v>0</v>
      </c>
      <c r="CO340" s="233">
        <f t="shared" si="1653"/>
        <v>0</v>
      </c>
      <c r="CP340" s="232">
        <f t="shared" si="1654"/>
        <v>4.7</v>
      </c>
      <c r="CQ340" s="546">
        <f t="shared" si="1655"/>
        <v>4.602439024390244</v>
      </c>
      <c r="CR340" s="232">
        <f t="shared" si="1656"/>
        <v>470</v>
      </c>
      <c r="CS340" s="233">
        <f t="shared" si="1657"/>
        <v>377.40000000000003</v>
      </c>
      <c r="CT340" s="257">
        <v>135.19999999999999</v>
      </c>
      <c r="CU340" s="409">
        <v>130.4</v>
      </c>
      <c r="CV340" s="232">
        <f t="shared" si="1658"/>
        <v>10410.4</v>
      </c>
      <c r="CW340" s="233">
        <f t="shared" si="1659"/>
        <v>9128</v>
      </c>
      <c r="CX340" s="257">
        <v>143</v>
      </c>
      <c r="CY340" s="409">
        <v>137.6</v>
      </c>
      <c r="CZ340" s="232">
        <f t="shared" si="1660"/>
        <v>3289</v>
      </c>
      <c r="DA340" s="233">
        <f t="shared" si="1661"/>
        <v>1651.1999999999998</v>
      </c>
      <c r="DB340" s="254"/>
      <c r="DC340" s="253"/>
      <c r="DD340" s="232">
        <f t="shared" si="1662"/>
        <v>0</v>
      </c>
      <c r="DE340" s="233">
        <f t="shared" si="1663"/>
        <v>0</v>
      </c>
      <c r="DF340" s="232">
        <f t="shared" si="1664"/>
        <v>136.994</v>
      </c>
      <c r="DG340" s="233">
        <f t="shared" si="1665"/>
        <v>131.45365853658538</v>
      </c>
      <c r="DH340" s="232">
        <f t="shared" si="1666"/>
        <v>13699.4</v>
      </c>
      <c r="DI340" s="233">
        <f t="shared" si="1667"/>
        <v>10779.2</v>
      </c>
      <c r="DJ340" s="232">
        <f t="shared" si="1668"/>
        <v>141</v>
      </c>
      <c r="DK340" s="233">
        <f t="shared" si="1669"/>
        <v>121</v>
      </c>
      <c r="DL340" s="232">
        <f t="shared" si="1670"/>
        <v>141</v>
      </c>
      <c r="DM340" s="233">
        <f t="shared" si="1671"/>
        <v>121</v>
      </c>
      <c r="DN340" s="545">
        <f t="shared" si="1672"/>
        <v>4.5773049645390067</v>
      </c>
      <c r="DO340" s="546">
        <f t="shared" si="1673"/>
        <v>4.6041322314049591</v>
      </c>
      <c r="DP340" s="232">
        <f t="shared" si="1674"/>
        <v>645.4</v>
      </c>
      <c r="DQ340" s="233">
        <f t="shared" si="1675"/>
        <v>557.1</v>
      </c>
      <c r="DR340" s="232">
        <f t="shared" si="1676"/>
        <v>132.76950354609929</v>
      </c>
      <c r="DS340" s="233">
        <f t="shared" si="1677"/>
        <v>129.98842975206614</v>
      </c>
      <c r="DT340" s="232">
        <f t="shared" si="1678"/>
        <v>18720.5</v>
      </c>
      <c r="DU340" s="233">
        <f t="shared" si="1679"/>
        <v>15728.600000000002</v>
      </c>
      <c r="DV340" s="257">
        <v>95</v>
      </c>
      <c r="DW340" s="409">
        <v>107</v>
      </c>
      <c r="DX340" s="232">
        <f t="shared" si="1680"/>
        <v>95</v>
      </c>
      <c r="DY340" s="233">
        <f t="shared" si="1681"/>
        <v>107</v>
      </c>
      <c r="DZ340" s="257">
        <v>19</v>
      </c>
      <c r="EA340" s="409">
        <v>11</v>
      </c>
      <c r="EB340" s="232">
        <f t="shared" si="1682"/>
        <v>19</v>
      </c>
      <c r="EC340" s="233">
        <f t="shared" si="1683"/>
        <v>11</v>
      </c>
      <c r="ED340" s="257"/>
      <c r="EE340" s="256"/>
      <c r="EF340" s="232">
        <f t="shared" si="1684"/>
        <v>0</v>
      </c>
      <c r="EG340" s="233">
        <f t="shared" si="1685"/>
        <v>0</v>
      </c>
      <c r="EH340" s="225">
        <f t="shared" si="1686"/>
        <v>114</v>
      </c>
      <c r="EI340" s="233">
        <f t="shared" si="1687"/>
        <v>118</v>
      </c>
      <c r="EJ340" s="225">
        <f t="shared" si="1688"/>
        <v>114</v>
      </c>
      <c r="EK340" s="233">
        <f t="shared" si="1689"/>
        <v>118</v>
      </c>
      <c r="EL340" s="336">
        <v>3.7</v>
      </c>
      <c r="EM340" s="409">
        <v>3.9</v>
      </c>
      <c r="EN340" s="232">
        <f t="shared" si="1690"/>
        <v>351.5</v>
      </c>
      <c r="EO340" s="233">
        <f t="shared" si="1691"/>
        <v>417.3</v>
      </c>
      <c r="EP340" s="336">
        <v>3.8</v>
      </c>
      <c r="EQ340" s="409">
        <v>3.8</v>
      </c>
      <c r="ER340" s="232">
        <f t="shared" si="1692"/>
        <v>72.2</v>
      </c>
      <c r="ES340" s="233">
        <f t="shared" si="1693"/>
        <v>41.8</v>
      </c>
      <c r="ET340" s="336"/>
      <c r="EU340" s="410"/>
      <c r="EV340" s="232">
        <f t="shared" si="1694"/>
        <v>0</v>
      </c>
      <c r="EW340" s="233">
        <f t="shared" si="1695"/>
        <v>0</v>
      </c>
      <c r="EX340" s="545">
        <f t="shared" si="1696"/>
        <v>3.7166666666666668</v>
      </c>
      <c r="EY340" s="546">
        <f t="shared" si="1697"/>
        <v>3.8906779661016953</v>
      </c>
      <c r="EZ340" s="232">
        <f t="shared" si="1698"/>
        <v>423.7</v>
      </c>
      <c r="FA340" s="233">
        <f t="shared" si="1699"/>
        <v>459.1</v>
      </c>
      <c r="FB340" s="257">
        <v>103.2</v>
      </c>
      <c r="FC340" s="409">
        <v>104.9</v>
      </c>
      <c r="FD340" s="232">
        <f t="shared" si="1700"/>
        <v>9804</v>
      </c>
      <c r="FE340" s="233">
        <f t="shared" si="1701"/>
        <v>11224.300000000001</v>
      </c>
      <c r="FF340" s="257">
        <v>87.3</v>
      </c>
      <c r="FG340" s="409">
        <v>92.8</v>
      </c>
      <c r="FH340" s="232">
        <f t="shared" si="1702"/>
        <v>1658.7</v>
      </c>
      <c r="FI340" s="233">
        <f t="shared" si="1703"/>
        <v>1020.8</v>
      </c>
      <c r="FJ340" s="254"/>
      <c r="FK340" s="253"/>
      <c r="FL340" s="232">
        <f t="shared" si="1704"/>
        <v>0</v>
      </c>
      <c r="FM340" s="233">
        <f t="shared" si="1705"/>
        <v>0</v>
      </c>
      <c r="FN340" s="232">
        <f t="shared" si="1706"/>
        <v>100.55000000000001</v>
      </c>
      <c r="FO340" s="233">
        <f t="shared" si="1707"/>
        <v>103.77203389830508</v>
      </c>
      <c r="FP340" s="232">
        <f t="shared" si="1708"/>
        <v>11462.7</v>
      </c>
      <c r="FQ340" s="233">
        <f t="shared" si="1709"/>
        <v>12245.1</v>
      </c>
      <c r="FR340" s="254">
        <v>7</v>
      </c>
      <c r="FS340" s="253">
        <v>9</v>
      </c>
      <c r="FT340" s="232">
        <f t="shared" si="1710"/>
        <v>7</v>
      </c>
      <c r="FU340" s="233">
        <f t="shared" si="1711"/>
        <v>9</v>
      </c>
      <c r="FV340" s="254">
        <v>3.6</v>
      </c>
      <c r="FW340" s="253">
        <v>5.3</v>
      </c>
      <c r="FX340" s="232">
        <f t="shared" si="1712"/>
        <v>25.2</v>
      </c>
      <c r="FY340" s="233">
        <f t="shared" si="1713"/>
        <v>47.699999999999996</v>
      </c>
      <c r="FZ340" s="254">
        <v>63</v>
      </c>
      <c r="GA340" s="253">
        <v>64.3</v>
      </c>
      <c r="GB340" s="232">
        <f t="shared" si="1714"/>
        <v>441</v>
      </c>
      <c r="GC340" s="233">
        <f t="shared" si="1715"/>
        <v>578.69999999999993</v>
      </c>
      <c r="GD340" s="249">
        <f t="shared" si="1716"/>
        <v>210</v>
      </c>
      <c r="GE340" s="233">
        <f t="shared" si="1717"/>
        <v>213</v>
      </c>
      <c r="GF340" s="232">
        <f t="shared" si="1718"/>
        <v>210</v>
      </c>
      <c r="GG340" s="233">
        <f t="shared" si="1719"/>
        <v>213</v>
      </c>
      <c r="GH340" s="232">
        <f t="shared" si="1720"/>
        <v>876.80000000000007</v>
      </c>
      <c r="GI340" s="233">
        <f t="shared" si="1721"/>
        <v>897.90000000000009</v>
      </c>
      <c r="GJ340" s="232">
        <f t="shared" si="1722"/>
        <v>24888.400000000001</v>
      </c>
      <c r="GK340" s="233">
        <f t="shared" si="1723"/>
        <v>24902.700000000004</v>
      </c>
      <c r="GL340" s="249">
        <f t="shared" si="1724"/>
        <v>45</v>
      </c>
      <c r="GM340" s="233">
        <f t="shared" si="1725"/>
        <v>26</v>
      </c>
      <c r="GN340" s="232">
        <f t="shared" si="1726"/>
        <v>45</v>
      </c>
      <c r="GO340" s="233">
        <f t="shared" si="1727"/>
        <v>26</v>
      </c>
      <c r="GP340" s="232">
        <f t="shared" si="1728"/>
        <v>192.3</v>
      </c>
      <c r="GQ340" s="233">
        <f t="shared" si="1729"/>
        <v>118.3</v>
      </c>
      <c r="GR340" s="232">
        <f t="shared" si="1730"/>
        <v>5294.8</v>
      </c>
      <c r="GS340" s="233">
        <f t="shared" si="1731"/>
        <v>3071</v>
      </c>
      <c r="GT340" s="249">
        <f t="shared" si="1732"/>
        <v>255</v>
      </c>
      <c r="GU340" s="233">
        <f t="shared" si="1733"/>
        <v>239</v>
      </c>
      <c r="GV340" s="232">
        <f t="shared" si="1734"/>
        <v>255</v>
      </c>
      <c r="GW340" s="233">
        <f t="shared" si="1735"/>
        <v>239</v>
      </c>
      <c r="GX340" s="232">
        <f t="shared" si="1736"/>
        <v>1069.1000000000001</v>
      </c>
      <c r="GY340" s="233">
        <f t="shared" si="1737"/>
        <v>1016.2</v>
      </c>
      <c r="GZ340" s="232">
        <f t="shared" si="1738"/>
        <v>30183.200000000001</v>
      </c>
      <c r="HA340" s="233">
        <f t="shared" si="1739"/>
        <v>27973.700000000004</v>
      </c>
      <c r="HB340" s="249">
        <f t="shared" si="1740"/>
        <v>0</v>
      </c>
      <c r="HC340" s="233">
        <f t="shared" si="1741"/>
        <v>0</v>
      </c>
      <c r="HD340" s="232">
        <f t="shared" si="1742"/>
        <v>0</v>
      </c>
      <c r="HE340" s="233">
        <f t="shared" si="1743"/>
        <v>0</v>
      </c>
      <c r="HF340" s="232" t="str">
        <f t="shared" si="1744"/>
        <v/>
      </c>
      <c r="HG340" s="233" t="str">
        <f t="shared" si="1745"/>
        <v/>
      </c>
      <c r="HH340" s="232" t="str">
        <f t="shared" si="1746"/>
        <v/>
      </c>
      <c r="HI340" s="233" t="str">
        <f t="shared" si="1747"/>
        <v/>
      </c>
      <c r="HJ340" s="249">
        <f t="shared" si="1748"/>
        <v>1094.3</v>
      </c>
      <c r="HK340" s="233">
        <f t="shared" si="1749"/>
        <v>1063.9000000000001</v>
      </c>
      <c r="HL340" s="232">
        <f t="shared" si="1750"/>
        <v>30624.2</v>
      </c>
      <c r="HM340" s="232">
        <f t="shared" si="1751"/>
        <v>28552.400000000005</v>
      </c>
    </row>
    <row r="341" spans="1:221" ht="15">
      <c r="A341" s="397" t="s">
        <v>110</v>
      </c>
      <c r="B341" s="415" t="s">
        <v>755</v>
      </c>
      <c r="C341" s="416"/>
      <c r="D341" s="397">
        <v>223506</v>
      </c>
      <c r="E341" s="398">
        <v>7</v>
      </c>
      <c r="F341" s="332">
        <v>229</v>
      </c>
      <c r="G341" s="409">
        <v>268</v>
      </c>
      <c r="H341" s="254">
        <v>2</v>
      </c>
      <c r="I341" s="409">
        <v>4</v>
      </c>
      <c r="J341" s="232">
        <f t="shared" si="1603"/>
        <v>227</v>
      </c>
      <c r="K341" s="233">
        <f t="shared" si="1604"/>
        <v>264</v>
      </c>
      <c r="L341" s="333"/>
      <c r="M341" s="253"/>
      <c r="N341" s="232">
        <f t="shared" si="1752"/>
        <v>227</v>
      </c>
      <c r="O341" s="233">
        <f t="shared" si="1605"/>
        <v>264</v>
      </c>
      <c r="P341" s="232">
        <f t="shared" si="1606"/>
        <v>227</v>
      </c>
      <c r="Q341" s="233">
        <f t="shared" si="1607"/>
        <v>264</v>
      </c>
      <c r="R341" s="254">
        <v>24</v>
      </c>
      <c r="S341" s="409">
        <v>35</v>
      </c>
      <c r="T341" s="232">
        <f t="shared" si="1608"/>
        <v>24</v>
      </c>
      <c r="U341" s="233">
        <f t="shared" si="1609"/>
        <v>35</v>
      </c>
      <c r="V341" s="257">
        <v>23</v>
      </c>
      <c r="W341" s="409">
        <v>30</v>
      </c>
      <c r="X341" s="232">
        <f t="shared" si="1610"/>
        <v>23</v>
      </c>
      <c r="Y341" s="233">
        <f t="shared" si="1611"/>
        <v>30</v>
      </c>
      <c r="Z341" s="257"/>
      <c r="AA341" s="256"/>
      <c r="AB341" s="232">
        <f t="shared" si="1612"/>
        <v>0</v>
      </c>
      <c r="AC341" s="233">
        <f t="shared" si="1613"/>
        <v>0</v>
      </c>
      <c r="AD341" s="225">
        <f t="shared" si="1614"/>
        <v>47</v>
      </c>
      <c r="AE341" s="233">
        <f t="shared" si="1615"/>
        <v>65</v>
      </c>
      <c r="AF341" s="225">
        <f t="shared" si="1616"/>
        <v>47</v>
      </c>
      <c r="AG341" s="233">
        <f t="shared" si="1617"/>
        <v>65</v>
      </c>
      <c r="AH341" s="336">
        <v>3.3</v>
      </c>
      <c r="AI341" s="409">
        <v>3.5</v>
      </c>
      <c r="AJ341" s="232">
        <f t="shared" si="1618"/>
        <v>79.199999999999989</v>
      </c>
      <c r="AK341" s="233">
        <f t="shared" si="1619"/>
        <v>122.5</v>
      </c>
      <c r="AL341" s="336">
        <v>4.4000000000000004</v>
      </c>
      <c r="AM341" s="409">
        <v>4.2</v>
      </c>
      <c r="AN341" s="232">
        <f t="shared" si="1620"/>
        <v>101.2</v>
      </c>
      <c r="AO341" s="233">
        <f t="shared" si="1621"/>
        <v>126</v>
      </c>
      <c r="AP341" s="336"/>
      <c r="AQ341" s="410"/>
      <c r="AR341" s="232">
        <f t="shared" si="1622"/>
        <v>0</v>
      </c>
      <c r="AS341" s="233">
        <f t="shared" si="1623"/>
        <v>0</v>
      </c>
      <c r="AT341" s="545">
        <f t="shared" si="1624"/>
        <v>3.8382978723404251</v>
      </c>
      <c r="AU341" s="546">
        <f t="shared" si="1625"/>
        <v>3.8230769230769233</v>
      </c>
      <c r="AV341" s="232">
        <f t="shared" si="1626"/>
        <v>180.39999999999998</v>
      </c>
      <c r="AW341" s="233">
        <f t="shared" si="1627"/>
        <v>248.5</v>
      </c>
      <c r="AX341" s="257">
        <v>70.8</v>
      </c>
      <c r="AY341" s="409">
        <v>69.5</v>
      </c>
      <c r="AZ341" s="232">
        <f t="shared" si="1628"/>
        <v>1699.1999999999998</v>
      </c>
      <c r="BA341" s="233">
        <f t="shared" si="1629"/>
        <v>2432.5</v>
      </c>
      <c r="BB341" s="257">
        <v>78.8</v>
      </c>
      <c r="BC341" s="409">
        <v>75.400000000000006</v>
      </c>
      <c r="BD341" s="232">
        <f t="shared" si="1630"/>
        <v>1812.3999999999999</v>
      </c>
      <c r="BE341" s="233">
        <f t="shared" si="1631"/>
        <v>2262</v>
      </c>
      <c r="BF341" s="254"/>
      <c r="BG341" s="253"/>
      <c r="BH341" s="232">
        <f t="shared" si="1632"/>
        <v>0</v>
      </c>
      <c r="BI341" s="233">
        <f t="shared" si="1633"/>
        <v>0</v>
      </c>
      <c r="BJ341" s="232">
        <f t="shared" si="1634"/>
        <v>74.714893617021261</v>
      </c>
      <c r="BK341" s="233">
        <f t="shared" si="1635"/>
        <v>72.223076923076917</v>
      </c>
      <c r="BL341" s="232">
        <f t="shared" si="1636"/>
        <v>3511.5999999999995</v>
      </c>
      <c r="BM341" s="233">
        <f t="shared" si="1637"/>
        <v>4694.5</v>
      </c>
      <c r="BN341" s="257">
        <v>37</v>
      </c>
      <c r="BO341" s="409">
        <v>46</v>
      </c>
      <c r="BP341" s="232">
        <f t="shared" si="1638"/>
        <v>37</v>
      </c>
      <c r="BQ341" s="233">
        <f t="shared" si="1639"/>
        <v>46</v>
      </c>
      <c r="BR341" s="257">
        <v>31</v>
      </c>
      <c r="BS341" s="409">
        <v>45</v>
      </c>
      <c r="BT341" s="232">
        <f t="shared" si="1640"/>
        <v>31</v>
      </c>
      <c r="BU341" s="233">
        <f t="shared" si="1641"/>
        <v>45</v>
      </c>
      <c r="BV341" s="257"/>
      <c r="BW341" s="256"/>
      <c r="BX341" s="232">
        <f t="shared" si="1642"/>
        <v>0</v>
      </c>
      <c r="BY341" s="233">
        <f t="shared" si="1643"/>
        <v>0</v>
      </c>
      <c r="BZ341" s="225">
        <f t="shared" si="1644"/>
        <v>68</v>
      </c>
      <c r="CA341" s="233">
        <f t="shared" si="1645"/>
        <v>91</v>
      </c>
      <c r="CB341" s="225">
        <f t="shared" si="1646"/>
        <v>68</v>
      </c>
      <c r="CC341" s="233">
        <f t="shared" si="1647"/>
        <v>91</v>
      </c>
      <c r="CD341" s="336">
        <v>4.4000000000000004</v>
      </c>
      <c r="CE341" s="409">
        <v>5.4</v>
      </c>
      <c r="CF341" s="232">
        <f t="shared" si="1648"/>
        <v>162.80000000000001</v>
      </c>
      <c r="CG341" s="233">
        <f t="shared" si="1649"/>
        <v>248.4</v>
      </c>
      <c r="CH341" s="336">
        <v>5.7</v>
      </c>
      <c r="CI341" s="409">
        <v>5.4</v>
      </c>
      <c r="CJ341" s="232">
        <f t="shared" si="1650"/>
        <v>176.70000000000002</v>
      </c>
      <c r="CK341" s="233">
        <f t="shared" si="1651"/>
        <v>243.00000000000003</v>
      </c>
      <c r="CL341" s="336"/>
      <c r="CM341" s="410"/>
      <c r="CN341" s="232">
        <f t="shared" si="1652"/>
        <v>0</v>
      </c>
      <c r="CO341" s="233">
        <f t="shared" si="1653"/>
        <v>0</v>
      </c>
      <c r="CP341" s="232">
        <f t="shared" si="1654"/>
        <v>4.992647058823529</v>
      </c>
      <c r="CQ341" s="546">
        <f t="shared" si="1655"/>
        <v>5.4</v>
      </c>
      <c r="CR341" s="232">
        <f t="shared" si="1656"/>
        <v>339.5</v>
      </c>
      <c r="CS341" s="233">
        <f t="shared" si="1657"/>
        <v>491.40000000000003</v>
      </c>
      <c r="CT341" s="257">
        <v>90.5</v>
      </c>
      <c r="CU341" s="409">
        <v>89.7</v>
      </c>
      <c r="CV341" s="232">
        <f t="shared" si="1658"/>
        <v>3348.5</v>
      </c>
      <c r="CW341" s="233">
        <f t="shared" si="1659"/>
        <v>4126.2</v>
      </c>
      <c r="CX341" s="257">
        <v>87.6</v>
      </c>
      <c r="CY341" s="409">
        <v>85.4</v>
      </c>
      <c r="CZ341" s="232">
        <f t="shared" si="1660"/>
        <v>2715.6</v>
      </c>
      <c r="DA341" s="233">
        <f t="shared" si="1661"/>
        <v>3843.0000000000005</v>
      </c>
      <c r="DB341" s="254"/>
      <c r="DC341" s="253"/>
      <c r="DD341" s="232">
        <f t="shared" si="1662"/>
        <v>0</v>
      </c>
      <c r="DE341" s="233">
        <f t="shared" si="1663"/>
        <v>0</v>
      </c>
      <c r="DF341" s="232">
        <f t="shared" si="1664"/>
        <v>89.177941176470597</v>
      </c>
      <c r="DG341" s="233">
        <f t="shared" si="1665"/>
        <v>87.573626373626382</v>
      </c>
      <c r="DH341" s="232">
        <f t="shared" si="1666"/>
        <v>6064.1</v>
      </c>
      <c r="DI341" s="233">
        <f t="shared" si="1667"/>
        <v>7969.2000000000007</v>
      </c>
      <c r="DJ341" s="232">
        <f t="shared" si="1668"/>
        <v>115</v>
      </c>
      <c r="DK341" s="233">
        <f t="shared" si="1669"/>
        <v>156</v>
      </c>
      <c r="DL341" s="232">
        <f t="shared" si="1670"/>
        <v>115</v>
      </c>
      <c r="DM341" s="233">
        <f t="shared" si="1671"/>
        <v>156</v>
      </c>
      <c r="DN341" s="545">
        <f t="shared" si="1672"/>
        <v>4.5208695652173914</v>
      </c>
      <c r="DO341" s="546">
        <f t="shared" si="1673"/>
        <v>4.7429487179487184</v>
      </c>
      <c r="DP341" s="232">
        <f t="shared" si="1674"/>
        <v>519.9</v>
      </c>
      <c r="DQ341" s="233">
        <f t="shared" si="1675"/>
        <v>739.90000000000009</v>
      </c>
      <c r="DR341" s="232">
        <f t="shared" si="1676"/>
        <v>83.266956521739132</v>
      </c>
      <c r="DS341" s="233">
        <f t="shared" si="1677"/>
        <v>81.177564102564105</v>
      </c>
      <c r="DT341" s="232">
        <f t="shared" si="1678"/>
        <v>9575.7000000000007</v>
      </c>
      <c r="DU341" s="233">
        <f t="shared" si="1679"/>
        <v>12663.7</v>
      </c>
      <c r="DV341" s="257">
        <v>13</v>
      </c>
      <c r="DW341" s="409">
        <v>13</v>
      </c>
      <c r="DX341" s="232">
        <f t="shared" si="1680"/>
        <v>13</v>
      </c>
      <c r="DY341" s="233">
        <f t="shared" si="1681"/>
        <v>13</v>
      </c>
      <c r="DZ341" s="257">
        <v>34</v>
      </c>
      <c r="EA341" s="409">
        <v>27</v>
      </c>
      <c r="EB341" s="232">
        <f t="shared" si="1682"/>
        <v>34</v>
      </c>
      <c r="EC341" s="233">
        <f t="shared" si="1683"/>
        <v>27</v>
      </c>
      <c r="ED341" s="257"/>
      <c r="EE341" s="256"/>
      <c r="EF341" s="232">
        <f t="shared" si="1684"/>
        <v>0</v>
      </c>
      <c r="EG341" s="233">
        <f t="shared" si="1685"/>
        <v>0</v>
      </c>
      <c r="EH341" s="225">
        <f t="shared" si="1686"/>
        <v>47</v>
      </c>
      <c r="EI341" s="233">
        <f t="shared" si="1687"/>
        <v>40</v>
      </c>
      <c r="EJ341" s="225">
        <f t="shared" si="1688"/>
        <v>47</v>
      </c>
      <c r="EK341" s="233">
        <f t="shared" si="1689"/>
        <v>40</v>
      </c>
      <c r="EL341" s="336">
        <v>3.2</v>
      </c>
      <c r="EM341" s="409">
        <v>3.3</v>
      </c>
      <c r="EN341" s="232">
        <f t="shared" si="1690"/>
        <v>41.6</v>
      </c>
      <c r="EO341" s="233">
        <f t="shared" si="1691"/>
        <v>42.9</v>
      </c>
      <c r="EP341" s="336">
        <v>3.9</v>
      </c>
      <c r="EQ341" s="409">
        <v>4.0999999999999996</v>
      </c>
      <c r="ER341" s="232">
        <f t="shared" si="1692"/>
        <v>132.6</v>
      </c>
      <c r="ES341" s="233">
        <f t="shared" si="1693"/>
        <v>110.69999999999999</v>
      </c>
      <c r="ET341" s="336"/>
      <c r="EU341" s="410"/>
      <c r="EV341" s="232">
        <f t="shared" si="1694"/>
        <v>0</v>
      </c>
      <c r="EW341" s="233">
        <f t="shared" si="1695"/>
        <v>0</v>
      </c>
      <c r="EX341" s="545">
        <f t="shared" si="1696"/>
        <v>3.7063829787234042</v>
      </c>
      <c r="EY341" s="546">
        <f t="shared" si="1697"/>
        <v>3.84</v>
      </c>
      <c r="EZ341" s="232">
        <f t="shared" si="1698"/>
        <v>174.2</v>
      </c>
      <c r="FA341" s="233">
        <f t="shared" si="1699"/>
        <v>153.6</v>
      </c>
      <c r="FB341" s="257">
        <v>68.2</v>
      </c>
      <c r="FC341" s="409">
        <v>70.2</v>
      </c>
      <c r="FD341" s="232">
        <f t="shared" si="1700"/>
        <v>886.6</v>
      </c>
      <c r="FE341" s="233">
        <f t="shared" si="1701"/>
        <v>912.6</v>
      </c>
      <c r="FF341" s="257">
        <v>60.9</v>
      </c>
      <c r="FG341" s="409">
        <v>66.5</v>
      </c>
      <c r="FH341" s="232">
        <f t="shared" si="1702"/>
        <v>2070.6</v>
      </c>
      <c r="FI341" s="233">
        <f t="shared" si="1703"/>
        <v>1795.5</v>
      </c>
      <c r="FJ341" s="254"/>
      <c r="FK341" s="253"/>
      <c r="FL341" s="232">
        <f t="shared" si="1704"/>
        <v>0</v>
      </c>
      <c r="FM341" s="233">
        <f t="shared" si="1705"/>
        <v>0</v>
      </c>
      <c r="FN341" s="232">
        <f t="shared" si="1706"/>
        <v>62.91914893617021</v>
      </c>
      <c r="FO341" s="233">
        <f t="shared" si="1707"/>
        <v>67.702500000000001</v>
      </c>
      <c r="FP341" s="232">
        <f t="shared" si="1708"/>
        <v>2957.2</v>
      </c>
      <c r="FQ341" s="233">
        <f t="shared" si="1709"/>
        <v>2708.1</v>
      </c>
      <c r="FR341" s="254">
        <v>65</v>
      </c>
      <c r="FS341" s="253">
        <v>68</v>
      </c>
      <c r="FT341" s="232">
        <f t="shared" si="1710"/>
        <v>65</v>
      </c>
      <c r="FU341" s="233">
        <f t="shared" si="1711"/>
        <v>68</v>
      </c>
      <c r="FV341" s="254">
        <v>6.2</v>
      </c>
      <c r="FW341" s="253">
        <v>6.1</v>
      </c>
      <c r="FX341" s="232">
        <f t="shared" si="1712"/>
        <v>403</v>
      </c>
      <c r="FY341" s="233">
        <f t="shared" si="1713"/>
        <v>414.79999999999995</v>
      </c>
      <c r="FZ341" s="254">
        <v>79.400000000000006</v>
      </c>
      <c r="GA341" s="253">
        <v>62.2</v>
      </c>
      <c r="GB341" s="232">
        <f t="shared" si="1714"/>
        <v>5161</v>
      </c>
      <c r="GC341" s="233">
        <f t="shared" si="1715"/>
        <v>4229.6000000000004</v>
      </c>
      <c r="GD341" s="249">
        <f t="shared" si="1716"/>
        <v>74</v>
      </c>
      <c r="GE341" s="233">
        <f t="shared" si="1717"/>
        <v>94</v>
      </c>
      <c r="GF341" s="232">
        <f t="shared" si="1718"/>
        <v>74</v>
      </c>
      <c r="GG341" s="233">
        <f t="shared" si="1719"/>
        <v>94</v>
      </c>
      <c r="GH341" s="232">
        <f t="shared" si="1720"/>
        <v>283.60000000000002</v>
      </c>
      <c r="GI341" s="233">
        <f t="shared" si="1721"/>
        <v>413.79999999999995</v>
      </c>
      <c r="GJ341" s="232">
        <f t="shared" si="1722"/>
        <v>5934.3</v>
      </c>
      <c r="GK341" s="233">
        <f t="shared" si="1723"/>
        <v>7471.3</v>
      </c>
      <c r="GL341" s="249">
        <f t="shared" si="1724"/>
        <v>88</v>
      </c>
      <c r="GM341" s="233">
        <f t="shared" si="1725"/>
        <v>102</v>
      </c>
      <c r="GN341" s="232">
        <f t="shared" si="1726"/>
        <v>88</v>
      </c>
      <c r="GO341" s="233">
        <f t="shared" si="1727"/>
        <v>102</v>
      </c>
      <c r="GP341" s="232">
        <f t="shared" si="1728"/>
        <v>410.5</v>
      </c>
      <c r="GQ341" s="233">
        <f t="shared" si="1729"/>
        <v>479.7</v>
      </c>
      <c r="GR341" s="232">
        <f t="shared" si="1730"/>
        <v>6598.6</v>
      </c>
      <c r="GS341" s="233">
        <f t="shared" si="1731"/>
        <v>7900.5</v>
      </c>
      <c r="GT341" s="249">
        <f t="shared" si="1732"/>
        <v>162</v>
      </c>
      <c r="GU341" s="233">
        <f t="shared" si="1733"/>
        <v>196</v>
      </c>
      <c r="GV341" s="232">
        <f t="shared" si="1734"/>
        <v>162</v>
      </c>
      <c r="GW341" s="233">
        <f t="shared" si="1735"/>
        <v>196</v>
      </c>
      <c r="GX341" s="232">
        <f t="shared" si="1736"/>
        <v>694.1</v>
      </c>
      <c r="GY341" s="233">
        <f t="shared" si="1737"/>
        <v>893.5</v>
      </c>
      <c r="GZ341" s="232">
        <f t="shared" si="1738"/>
        <v>12532.900000000001</v>
      </c>
      <c r="HA341" s="233">
        <f t="shared" si="1739"/>
        <v>15371.8</v>
      </c>
      <c r="HB341" s="249">
        <f t="shared" si="1740"/>
        <v>0</v>
      </c>
      <c r="HC341" s="233">
        <f t="shared" si="1741"/>
        <v>0</v>
      </c>
      <c r="HD341" s="232">
        <f t="shared" si="1742"/>
        <v>0</v>
      </c>
      <c r="HE341" s="233">
        <f t="shared" si="1743"/>
        <v>0</v>
      </c>
      <c r="HF341" s="232" t="str">
        <f t="shared" si="1744"/>
        <v/>
      </c>
      <c r="HG341" s="233" t="str">
        <f t="shared" si="1745"/>
        <v/>
      </c>
      <c r="HH341" s="232" t="str">
        <f t="shared" si="1746"/>
        <v/>
      </c>
      <c r="HI341" s="233" t="str">
        <f t="shared" si="1747"/>
        <v/>
      </c>
      <c r="HJ341" s="249">
        <f t="shared" si="1748"/>
        <v>1097.0999999999999</v>
      </c>
      <c r="HK341" s="233">
        <f t="shared" si="1749"/>
        <v>1308.3000000000002</v>
      </c>
      <c r="HL341" s="232">
        <f t="shared" si="1750"/>
        <v>17693.900000000001</v>
      </c>
      <c r="HM341" s="232">
        <f t="shared" si="1751"/>
        <v>19601.400000000001</v>
      </c>
    </row>
    <row r="342" spans="1:221" ht="15">
      <c r="A342" s="397" t="s">
        <v>110</v>
      </c>
      <c r="B342" s="415" t="s">
        <v>756</v>
      </c>
      <c r="C342" s="416"/>
      <c r="D342" s="397">
        <v>226806</v>
      </c>
      <c r="E342" s="398">
        <v>7</v>
      </c>
      <c r="F342" s="332">
        <v>379</v>
      </c>
      <c r="G342" s="409">
        <v>445</v>
      </c>
      <c r="H342" s="254">
        <v>5</v>
      </c>
      <c r="I342" s="409">
        <v>5</v>
      </c>
      <c r="J342" s="232">
        <f t="shared" si="1603"/>
        <v>374</v>
      </c>
      <c r="K342" s="233">
        <f t="shared" si="1604"/>
        <v>440</v>
      </c>
      <c r="L342" s="333"/>
      <c r="M342" s="253"/>
      <c r="N342" s="232">
        <f t="shared" si="1752"/>
        <v>374</v>
      </c>
      <c r="O342" s="233">
        <f t="shared" si="1605"/>
        <v>440</v>
      </c>
      <c r="P342" s="232">
        <f t="shared" si="1606"/>
        <v>374</v>
      </c>
      <c r="Q342" s="233">
        <f t="shared" si="1607"/>
        <v>440</v>
      </c>
      <c r="R342" s="254">
        <v>38</v>
      </c>
      <c r="S342" s="409">
        <v>52</v>
      </c>
      <c r="T342" s="232">
        <f t="shared" si="1608"/>
        <v>38</v>
      </c>
      <c r="U342" s="233">
        <f t="shared" si="1609"/>
        <v>52</v>
      </c>
      <c r="V342" s="257">
        <v>17</v>
      </c>
      <c r="W342" s="409">
        <v>28</v>
      </c>
      <c r="X342" s="232">
        <f t="shared" si="1610"/>
        <v>17</v>
      </c>
      <c r="Y342" s="233">
        <f t="shared" si="1611"/>
        <v>28</v>
      </c>
      <c r="Z342" s="257"/>
      <c r="AA342" s="256"/>
      <c r="AB342" s="232">
        <f t="shared" si="1612"/>
        <v>0</v>
      </c>
      <c r="AC342" s="233">
        <f t="shared" si="1613"/>
        <v>0</v>
      </c>
      <c r="AD342" s="225">
        <f t="shared" si="1614"/>
        <v>55</v>
      </c>
      <c r="AE342" s="233">
        <f t="shared" si="1615"/>
        <v>80</v>
      </c>
      <c r="AF342" s="225">
        <f t="shared" si="1616"/>
        <v>55</v>
      </c>
      <c r="AG342" s="233">
        <f t="shared" si="1617"/>
        <v>80</v>
      </c>
      <c r="AH342" s="336">
        <v>3.4</v>
      </c>
      <c r="AI342" s="409">
        <v>3.5</v>
      </c>
      <c r="AJ342" s="232">
        <f t="shared" si="1618"/>
        <v>129.19999999999999</v>
      </c>
      <c r="AK342" s="233">
        <f t="shared" si="1619"/>
        <v>182</v>
      </c>
      <c r="AL342" s="336">
        <v>3.8</v>
      </c>
      <c r="AM342" s="409">
        <v>3.5</v>
      </c>
      <c r="AN342" s="232">
        <f t="shared" si="1620"/>
        <v>64.599999999999994</v>
      </c>
      <c r="AO342" s="233">
        <f t="shared" si="1621"/>
        <v>98</v>
      </c>
      <c r="AP342" s="336"/>
      <c r="AQ342" s="410"/>
      <c r="AR342" s="232">
        <f t="shared" si="1622"/>
        <v>0</v>
      </c>
      <c r="AS342" s="233">
        <f t="shared" si="1623"/>
        <v>0</v>
      </c>
      <c r="AT342" s="545">
        <f t="shared" si="1624"/>
        <v>3.5236363636363635</v>
      </c>
      <c r="AU342" s="546">
        <f t="shared" si="1625"/>
        <v>3.5</v>
      </c>
      <c r="AV342" s="232">
        <f t="shared" si="1626"/>
        <v>193.79999999999998</v>
      </c>
      <c r="AW342" s="233">
        <f t="shared" si="1627"/>
        <v>280</v>
      </c>
      <c r="AX342" s="257">
        <v>72.8</v>
      </c>
      <c r="AY342" s="409">
        <v>72.400000000000006</v>
      </c>
      <c r="AZ342" s="232">
        <f t="shared" si="1628"/>
        <v>2766.4</v>
      </c>
      <c r="BA342" s="233">
        <f t="shared" si="1629"/>
        <v>3764.8</v>
      </c>
      <c r="BB342" s="257">
        <v>69.900000000000006</v>
      </c>
      <c r="BC342" s="409">
        <v>75.5</v>
      </c>
      <c r="BD342" s="232">
        <f t="shared" si="1630"/>
        <v>1188.3000000000002</v>
      </c>
      <c r="BE342" s="233">
        <f t="shared" si="1631"/>
        <v>2114</v>
      </c>
      <c r="BF342" s="254"/>
      <c r="BG342" s="253"/>
      <c r="BH342" s="232">
        <f t="shared" si="1632"/>
        <v>0</v>
      </c>
      <c r="BI342" s="233">
        <f t="shared" si="1633"/>
        <v>0</v>
      </c>
      <c r="BJ342" s="232">
        <f t="shared" si="1634"/>
        <v>71.903636363636366</v>
      </c>
      <c r="BK342" s="233">
        <f t="shared" si="1635"/>
        <v>73.484999999999999</v>
      </c>
      <c r="BL342" s="232">
        <f t="shared" si="1636"/>
        <v>3954.7000000000003</v>
      </c>
      <c r="BM342" s="233">
        <f t="shared" si="1637"/>
        <v>5878.8</v>
      </c>
      <c r="BN342" s="257">
        <v>80</v>
      </c>
      <c r="BO342" s="409">
        <v>87</v>
      </c>
      <c r="BP342" s="232">
        <f t="shared" si="1638"/>
        <v>80</v>
      </c>
      <c r="BQ342" s="233">
        <f t="shared" si="1639"/>
        <v>87</v>
      </c>
      <c r="BR342" s="257">
        <v>36</v>
      </c>
      <c r="BS342" s="409">
        <v>51</v>
      </c>
      <c r="BT342" s="232">
        <f t="shared" si="1640"/>
        <v>36</v>
      </c>
      <c r="BU342" s="233">
        <f t="shared" si="1641"/>
        <v>51</v>
      </c>
      <c r="BV342" s="257"/>
      <c r="BW342" s="256"/>
      <c r="BX342" s="232">
        <f t="shared" si="1642"/>
        <v>0</v>
      </c>
      <c r="BY342" s="233">
        <f t="shared" si="1643"/>
        <v>0</v>
      </c>
      <c r="BZ342" s="225">
        <f t="shared" si="1644"/>
        <v>116</v>
      </c>
      <c r="CA342" s="233">
        <f t="shared" si="1645"/>
        <v>138</v>
      </c>
      <c r="CB342" s="225">
        <f t="shared" si="1646"/>
        <v>116</v>
      </c>
      <c r="CC342" s="233">
        <f t="shared" si="1647"/>
        <v>138</v>
      </c>
      <c r="CD342" s="336">
        <v>4.0999999999999996</v>
      </c>
      <c r="CE342" s="409">
        <v>3.9</v>
      </c>
      <c r="CF342" s="232">
        <f t="shared" si="1648"/>
        <v>328</v>
      </c>
      <c r="CG342" s="233">
        <f t="shared" si="1649"/>
        <v>339.3</v>
      </c>
      <c r="CH342" s="336">
        <v>5.6</v>
      </c>
      <c r="CI342" s="409">
        <v>4.5</v>
      </c>
      <c r="CJ342" s="232">
        <f t="shared" si="1650"/>
        <v>201.6</v>
      </c>
      <c r="CK342" s="233">
        <f t="shared" si="1651"/>
        <v>229.5</v>
      </c>
      <c r="CL342" s="336"/>
      <c r="CM342" s="410"/>
      <c r="CN342" s="232">
        <f t="shared" si="1652"/>
        <v>0</v>
      </c>
      <c r="CO342" s="233">
        <f t="shared" si="1653"/>
        <v>0</v>
      </c>
      <c r="CP342" s="232">
        <f t="shared" si="1654"/>
        <v>4.5655172413793101</v>
      </c>
      <c r="CQ342" s="546">
        <f t="shared" si="1655"/>
        <v>4.1217391304347819</v>
      </c>
      <c r="CR342" s="232">
        <f t="shared" si="1656"/>
        <v>529.6</v>
      </c>
      <c r="CS342" s="233">
        <f t="shared" si="1657"/>
        <v>568.79999999999995</v>
      </c>
      <c r="CT342" s="257">
        <v>88.7</v>
      </c>
      <c r="CU342" s="409">
        <v>88.3</v>
      </c>
      <c r="CV342" s="232">
        <f t="shared" si="1658"/>
        <v>7096</v>
      </c>
      <c r="CW342" s="233">
        <f t="shared" si="1659"/>
        <v>7682.0999999999995</v>
      </c>
      <c r="CX342" s="257">
        <v>91.1</v>
      </c>
      <c r="CY342" s="409">
        <v>87.8</v>
      </c>
      <c r="CZ342" s="232">
        <f t="shared" si="1660"/>
        <v>3279.6</v>
      </c>
      <c r="DA342" s="233">
        <f t="shared" si="1661"/>
        <v>4477.8</v>
      </c>
      <c r="DB342" s="254"/>
      <c r="DC342" s="253"/>
      <c r="DD342" s="232">
        <f t="shared" si="1662"/>
        <v>0</v>
      </c>
      <c r="DE342" s="233">
        <f t="shared" si="1663"/>
        <v>0</v>
      </c>
      <c r="DF342" s="232">
        <f t="shared" si="1664"/>
        <v>89.444827586206898</v>
      </c>
      <c r="DG342" s="233">
        <f t="shared" si="1665"/>
        <v>88.115217391304341</v>
      </c>
      <c r="DH342" s="232">
        <f t="shared" si="1666"/>
        <v>10375.6</v>
      </c>
      <c r="DI342" s="233">
        <f t="shared" si="1667"/>
        <v>12159.9</v>
      </c>
      <c r="DJ342" s="232">
        <f t="shared" si="1668"/>
        <v>171</v>
      </c>
      <c r="DK342" s="233">
        <f t="shared" si="1669"/>
        <v>218</v>
      </c>
      <c r="DL342" s="232">
        <f t="shared" si="1670"/>
        <v>171</v>
      </c>
      <c r="DM342" s="233">
        <f t="shared" si="1671"/>
        <v>218</v>
      </c>
      <c r="DN342" s="545">
        <f t="shared" si="1672"/>
        <v>4.2304093567251462</v>
      </c>
      <c r="DO342" s="546">
        <f t="shared" si="1673"/>
        <v>3.8935779816513758</v>
      </c>
      <c r="DP342" s="232">
        <f t="shared" si="1674"/>
        <v>723.4</v>
      </c>
      <c r="DQ342" s="233">
        <f t="shared" si="1675"/>
        <v>848.8</v>
      </c>
      <c r="DR342" s="232">
        <f t="shared" si="1676"/>
        <v>83.802923976608199</v>
      </c>
      <c r="DS342" s="233">
        <f t="shared" si="1677"/>
        <v>82.746330275229354</v>
      </c>
      <c r="DT342" s="232">
        <f t="shared" si="1678"/>
        <v>14330.300000000001</v>
      </c>
      <c r="DU342" s="233">
        <f t="shared" si="1679"/>
        <v>18038.7</v>
      </c>
      <c r="DV342" s="257">
        <v>47</v>
      </c>
      <c r="DW342" s="409">
        <v>66</v>
      </c>
      <c r="DX342" s="232">
        <f t="shared" si="1680"/>
        <v>47</v>
      </c>
      <c r="DY342" s="233">
        <f t="shared" si="1681"/>
        <v>66</v>
      </c>
      <c r="DZ342" s="257">
        <v>77</v>
      </c>
      <c r="EA342" s="409">
        <v>73</v>
      </c>
      <c r="EB342" s="232">
        <f t="shared" si="1682"/>
        <v>77</v>
      </c>
      <c r="EC342" s="233">
        <f t="shared" si="1683"/>
        <v>73</v>
      </c>
      <c r="ED342" s="257"/>
      <c r="EE342" s="256"/>
      <c r="EF342" s="232">
        <f t="shared" si="1684"/>
        <v>0</v>
      </c>
      <c r="EG342" s="233">
        <f t="shared" si="1685"/>
        <v>0</v>
      </c>
      <c r="EH342" s="225">
        <f t="shared" si="1686"/>
        <v>124</v>
      </c>
      <c r="EI342" s="233">
        <f t="shared" si="1687"/>
        <v>139</v>
      </c>
      <c r="EJ342" s="225">
        <f t="shared" si="1688"/>
        <v>124</v>
      </c>
      <c r="EK342" s="233">
        <f t="shared" si="1689"/>
        <v>139</v>
      </c>
      <c r="EL342" s="336">
        <v>3</v>
      </c>
      <c r="EM342" s="409">
        <v>2.7</v>
      </c>
      <c r="EN342" s="232">
        <f t="shared" si="1690"/>
        <v>141</v>
      </c>
      <c r="EO342" s="233">
        <f t="shared" si="1691"/>
        <v>178.20000000000002</v>
      </c>
      <c r="EP342" s="336">
        <v>3.1</v>
      </c>
      <c r="EQ342" s="409">
        <v>3.3</v>
      </c>
      <c r="ER342" s="232">
        <f t="shared" si="1692"/>
        <v>238.70000000000002</v>
      </c>
      <c r="ES342" s="233">
        <f t="shared" si="1693"/>
        <v>240.89999999999998</v>
      </c>
      <c r="ET342" s="336"/>
      <c r="EU342" s="410"/>
      <c r="EV342" s="232">
        <f t="shared" si="1694"/>
        <v>0</v>
      </c>
      <c r="EW342" s="233">
        <f t="shared" si="1695"/>
        <v>0</v>
      </c>
      <c r="EX342" s="545">
        <f t="shared" si="1696"/>
        <v>3.0620967741935488</v>
      </c>
      <c r="EY342" s="546">
        <f t="shared" si="1697"/>
        <v>3.0151079136690648</v>
      </c>
      <c r="EZ342" s="232">
        <f t="shared" si="1698"/>
        <v>379.70000000000005</v>
      </c>
      <c r="FA342" s="233">
        <f t="shared" si="1699"/>
        <v>419.1</v>
      </c>
      <c r="FB342" s="257">
        <v>65.3</v>
      </c>
      <c r="FC342" s="409">
        <v>63.1</v>
      </c>
      <c r="FD342" s="232">
        <f t="shared" si="1700"/>
        <v>3069.1</v>
      </c>
      <c r="FE342" s="233">
        <f t="shared" si="1701"/>
        <v>4164.6000000000004</v>
      </c>
      <c r="FF342" s="257">
        <v>53.7</v>
      </c>
      <c r="FG342" s="409">
        <v>57.1</v>
      </c>
      <c r="FH342" s="232">
        <f t="shared" si="1702"/>
        <v>4134.9000000000005</v>
      </c>
      <c r="FI342" s="233">
        <f t="shared" si="1703"/>
        <v>4168.3</v>
      </c>
      <c r="FJ342" s="254"/>
      <c r="FK342" s="253"/>
      <c r="FL342" s="232">
        <f t="shared" si="1704"/>
        <v>0</v>
      </c>
      <c r="FM342" s="233">
        <f t="shared" si="1705"/>
        <v>0</v>
      </c>
      <c r="FN342" s="232">
        <f t="shared" si="1706"/>
        <v>58.096774193548384</v>
      </c>
      <c r="FO342" s="233">
        <f t="shared" si="1707"/>
        <v>59.948920863309361</v>
      </c>
      <c r="FP342" s="232">
        <f t="shared" si="1708"/>
        <v>7204</v>
      </c>
      <c r="FQ342" s="233">
        <f t="shared" si="1709"/>
        <v>8332.9000000000015</v>
      </c>
      <c r="FR342" s="254">
        <v>79</v>
      </c>
      <c r="FS342" s="253">
        <v>83</v>
      </c>
      <c r="FT342" s="232">
        <f t="shared" si="1710"/>
        <v>79</v>
      </c>
      <c r="FU342" s="233">
        <f t="shared" si="1711"/>
        <v>83</v>
      </c>
      <c r="FV342" s="254">
        <v>5.2</v>
      </c>
      <c r="FW342" s="253">
        <v>6.1</v>
      </c>
      <c r="FX342" s="232">
        <f t="shared" si="1712"/>
        <v>410.8</v>
      </c>
      <c r="FY342" s="233">
        <f t="shared" si="1713"/>
        <v>506.29999999999995</v>
      </c>
      <c r="FZ342" s="254">
        <v>78</v>
      </c>
      <c r="GA342" s="253">
        <v>82.3</v>
      </c>
      <c r="GB342" s="232">
        <f t="shared" si="1714"/>
        <v>6162</v>
      </c>
      <c r="GC342" s="233">
        <f t="shared" si="1715"/>
        <v>6830.9</v>
      </c>
      <c r="GD342" s="249">
        <f t="shared" si="1716"/>
        <v>165</v>
      </c>
      <c r="GE342" s="233">
        <f t="shared" si="1717"/>
        <v>205</v>
      </c>
      <c r="GF342" s="232">
        <f t="shared" si="1718"/>
        <v>165</v>
      </c>
      <c r="GG342" s="233">
        <f t="shared" si="1719"/>
        <v>205</v>
      </c>
      <c r="GH342" s="232">
        <f t="shared" si="1720"/>
        <v>598.20000000000005</v>
      </c>
      <c r="GI342" s="233">
        <f t="shared" si="1721"/>
        <v>699.5</v>
      </c>
      <c r="GJ342" s="232">
        <f t="shared" si="1722"/>
        <v>12931.5</v>
      </c>
      <c r="GK342" s="233">
        <f t="shared" si="1723"/>
        <v>15611.5</v>
      </c>
      <c r="GL342" s="249">
        <f t="shared" si="1724"/>
        <v>130</v>
      </c>
      <c r="GM342" s="233">
        <f t="shared" si="1725"/>
        <v>152</v>
      </c>
      <c r="GN342" s="232">
        <f t="shared" si="1726"/>
        <v>130</v>
      </c>
      <c r="GO342" s="233">
        <f t="shared" si="1727"/>
        <v>152</v>
      </c>
      <c r="GP342" s="232">
        <f t="shared" si="1728"/>
        <v>504.9</v>
      </c>
      <c r="GQ342" s="233">
        <f t="shared" si="1729"/>
        <v>568.4</v>
      </c>
      <c r="GR342" s="232">
        <f t="shared" si="1730"/>
        <v>8602.7999999999993</v>
      </c>
      <c r="GS342" s="233">
        <f t="shared" si="1731"/>
        <v>10760.1</v>
      </c>
      <c r="GT342" s="249">
        <f t="shared" si="1732"/>
        <v>295</v>
      </c>
      <c r="GU342" s="233">
        <f t="shared" si="1733"/>
        <v>357</v>
      </c>
      <c r="GV342" s="232">
        <f t="shared" si="1734"/>
        <v>295</v>
      </c>
      <c r="GW342" s="233">
        <f t="shared" si="1735"/>
        <v>357</v>
      </c>
      <c r="GX342" s="232">
        <f t="shared" si="1736"/>
        <v>1103.0999999999999</v>
      </c>
      <c r="GY342" s="233">
        <f t="shared" si="1737"/>
        <v>1267.9000000000001</v>
      </c>
      <c r="GZ342" s="232">
        <f t="shared" si="1738"/>
        <v>21534.3</v>
      </c>
      <c r="HA342" s="233">
        <f t="shared" si="1739"/>
        <v>26371.599999999999</v>
      </c>
      <c r="HB342" s="249">
        <f t="shared" si="1740"/>
        <v>0</v>
      </c>
      <c r="HC342" s="233">
        <f t="shared" si="1741"/>
        <v>0</v>
      </c>
      <c r="HD342" s="232">
        <f t="shared" si="1742"/>
        <v>0</v>
      </c>
      <c r="HE342" s="233">
        <f t="shared" si="1743"/>
        <v>0</v>
      </c>
      <c r="HF342" s="232" t="str">
        <f t="shared" si="1744"/>
        <v/>
      </c>
      <c r="HG342" s="233" t="str">
        <f t="shared" si="1745"/>
        <v/>
      </c>
      <c r="HH342" s="232" t="str">
        <f t="shared" si="1746"/>
        <v/>
      </c>
      <c r="HI342" s="233" t="str">
        <f t="shared" si="1747"/>
        <v/>
      </c>
      <c r="HJ342" s="249">
        <f t="shared" si="1748"/>
        <v>1513.8999999999999</v>
      </c>
      <c r="HK342" s="233">
        <f t="shared" si="1749"/>
        <v>1774.2</v>
      </c>
      <c r="HL342" s="232">
        <f t="shared" si="1750"/>
        <v>27696.300000000003</v>
      </c>
      <c r="HM342" s="232">
        <f t="shared" si="1751"/>
        <v>33202.5</v>
      </c>
    </row>
    <row r="343" spans="1:221" ht="15">
      <c r="A343" s="417" t="s">
        <v>110</v>
      </c>
      <c r="B343" s="415" t="s">
        <v>757</v>
      </c>
      <c r="C343" s="416"/>
      <c r="D343" s="417">
        <v>409315</v>
      </c>
      <c r="E343" s="418">
        <v>7</v>
      </c>
      <c r="F343" s="332">
        <v>1935</v>
      </c>
      <c r="G343" s="409">
        <v>2054</v>
      </c>
      <c r="H343" s="254">
        <v>76</v>
      </c>
      <c r="I343" s="409">
        <v>55</v>
      </c>
      <c r="J343" s="232">
        <f t="shared" si="1603"/>
        <v>1859</v>
      </c>
      <c r="K343" s="233">
        <f t="shared" si="1604"/>
        <v>1999</v>
      </c>
      <c r="L343" s="333"/>
      <c r="M343" s="253"/>
      <c r="N343" s="232">
        <f t="shared" si="1752"/>
        <v>1859</v>
      </c>
      <c r="O343" s="233">
        <f t="shared" si="1605"/>
        <v>1999</v>
      </c>
      <c r="P343" s="232">
        <f t="shared" si="1606"/>
        <v>1859</v>
      </c>
      <c r="Q343" s="233">
        <f t="shared" si="1607"/>
        <v>1999</v>
      </c>
      <c r="R343" s="254">
        <v>164</v>
      </c>
      <c r="S343" s="409">
        <v>190</v>
      </c>
      <c r="T343" s="232">
        <f t="shared" si="1608"/>
        <v>164</v>
      </c>
      <c r="U343" s="233">
        <f t="shared" si="1609"/>
        <v>190</v>
      </c>
      <c r="V343" s="257">
        <v>100</v>
      </c>
      <c r="W343" s="409">
        <v>134</v>
      </c>
      <c r="X343" s="232">
        <f t="shared" si="1610"/>
        <v>100</v>
      </c>
      <c r="Y343" s="233">
        <f t="shared" si="1611"/>
        <v>134</v>
      </c>
      <c r="Z343" s="257"/>
      <c r="AA343" s="256"/>
      <c r="AB343" s="232">
        <f t="shared" si="1612"/>
        <v>0</v>
      </c>
      <c r="AC343" s="233">
        <f t="shared" si="1613"/>
        <v>0</v>
      </c>
      <c r="AD343" s="225">
        <f t="shared" si="1614"/>
        <v>264</v>
      </c>
      <c r="AE343" s="233">
        <f t="shared" si="1615"/>
        <v>324</v>
      </c>
      <c r="AF343" s="225">
        <f t="shared" si="1616"/>
        <v>264</v>
      </c>
      <c r="AG343" s="233">
        <f t="shared" si="1617"/>
        <v>324</v>
      </c>
      <c r="AH343" s="336">
        <v>3.3</v>
      </c>
      <c r="AI343" s="409">
        <v>3.4</v>
      </c>
      <c r="AJ343" s="232">
        <f t="shared" si="1618"/>
        <v>541.19999999999993</v>
      </c>
      <c r="AK343" s="233">
        <f t="shared" si="1619"/>
        <v>646</v>
      </c>
      <c r="AL343" s="336">
        <v>2.9</v>
      </c>
      <c r="AM343" s="409">
        <v>2.5</v>
      </c>
      <c r="AN343" s="232">
        <f t="shared" si="1620"/>
        <v>290</v>
      </c>
      <c r="AO343" s="233">
        <f t="shared" si="1621"/>
        <v>335</v>
      </c>
      <c r="AP343" s="336"/>
      <c r="AQ343" s="410"/>
      <c r="AR343" s="232">
        <f t="shared" si="1622"/>
        <v>0</v>
      </c>
      <c r="AS343" s="233">
        <f t="shared" si="1623"/>
        <v>0</v>
      </c>
      <c r="AT343" s="545">
        <f t="shared" si="1624"/>
        <v>3.1484848484848484</v>
      </c>
      <c r="AU343" s="546">
        <f t="shared" si="1625"/>
        <v>3.0277777777777777</v>
      </c>
      <c r="AV343" s="232">
        <f t="shared" si="1626"/>
        <v>831.2</v>
      </c>
      <c r="AW343" s="233">
        <f t="shared" si="1627"/>
        <v>981</v>
      </c>
      <c r="AX343" s="257">
        <v>75.400000000000006</v>
      </c>
      <c r="AY343" s="409">
        <v>75.2</v>
      </c>
      <c r="AZ343" s="232">
        <f t="shared" si="1628"/>
        <v>12365.6</v>
      </c>
      <c r="BA343" s="233">
        <f t="shared" si="1629"/>
        <v>14288</v>
      </c>
      <c r="BB343" s="257">
        <v>61.1</v>
      </c>
      <c r="BC343" s="409">
        <v>55.7</v>
      </c>
      <c r="BD343" s="232">
        <f t="shared" si="1630"/>
        <v>6110</v>
      </c>
      <c r="BE343" s="233">
        <f t="shared" si="1631"/>
        <v>7463.8</v>
      </c>
      <c r="BF343" s="254"/>
      <c r="BG343" s="253"/>
      <c r="BH343" s="232">
        <f t="shared" si="1632"/>
        <v>0</v>
      </c>
      <c r="BI343" s="233">
        <f t="shared" si="1633"/>
        <v>0</v>
      </c>
      <c r="BJ343" s="232">
        <f t="shared" si="1634"/>
        <v>69.983333333333334</v>
      </c>
      <c r="BK343" s="233">
        <f t="shared" si="1635"/>
        <v>67.135185185185179</v>
      </c>
      <c r="BL343" s="232">
        <f t="shared" si="1636"/>
        <v>18475.599999999999</v>
      </c>
      <c r="BM343" s="233">
        <f t="shared" si="1637"/>
        <v>21751.8</v>
      </c>
      <c r="BN343" s="257">
        <v>459</v>
      </c>
      <c r="BO343" s="409">
        <v>447</v>
      </c>
      <c r="BP343" s="232">
        <f t="shared" si="1638"/>
        <v>459</v>
      </c>
      <c r="BQ343" s="233">
        <f t="shared" si="1639"/>
        <v>447</v>
      </c>
      <c r="BR343" s="257">
        <v>247</v>
      </c>
      <c r="BS343" s="409">
        <v>269</v>
      </c>
      <c r="BT343" s="232">
        <f t="shared" si="1640"/>
        <v>247</v>
      </c>
      <c r="BU343" s="233">
        <f t="shared" si="1641"/>
        <v>269</v>
      </c>
      <c r="BV343" s="257"/>
      <c r="BW343" s="256"/>
      <c r="BX343" s="232">
        <f t="shared" si="1642"/>
        <v>0</v>
      </c>
      <c r="BY343" s="233">
        <f t="shared" si="1643"/>
        <v>0</v>
      </c>
      <c r="BZ343" s="225">
        <f t="shared" si="1644"/>
        <v>706</v>
      </c>
      <c r="CA343" s="233">
        <f t="shared" si="1645"/>
        <v>716</v>
      </c>
      <c r="CB343" s="225">
        <f t="shared" si="1646"/>
        <v>706</v>
      </c>
      <c r="CC343" s="233">
        <f t="shared" si="1647"/>
        <v>716</v>
      </c>
      <c r="CD343" s="336">
        <v>5.0999999999999996</v>
      </c>
      <c r="CE343" s="409">
        <v>4.9000000000000004</v>
      </c>
      <c r="CF343" s="232">
        <f t="shared" si="1648"/>
        <v>2340.8999999999996</v>
      </c>
      <c r="CG343" s="233">
        <f t="shared" si="1649"/>
        <v>2190.3000000000002</v>
      </c>
      <c r="CH343" s="336">
        <v>5.3</v>
      </c>
      <c r="CI343" s="409">
        <v>5.3</v>
      </c>
      <c r="CJ343" s="232">
        <f t="shared" si="1650"/>
        <v>1309.0999999999999</v>
      </c>
      <c r="CK343" s="233">
        <f t="shared" si="1651"/>
        <v>1425.7</v>
      </c>
      <c r="CL343" s="336"/>
      <c r="CM343" s="410"/>
      <c r="CN343" s="232">
        <f t="shared" si="1652"/>
        <v>0</v>
      </c>
      <c r="CO343" s="233">
        <f t="shared" si="1653"/>
        <v>0</v>
      </c>
      <c r="CP343" s="232">
        <f t="shared" si="1654"/>
        <v>5.169971671388101</v>
      </c>
      <c r="CQ343" s="546">
        <f t="shared" si="1655"/>
        <v>5.0502793296089381</v>
      </c>
      <c r="CR343" s="232">
        <f t="shared" si="1656"/>
        <v>3649.9999999999991</v>
      </c>
      <c r="CS343" s="233">
        <f t="shared" si="1657"/>
        <v>3615.9999999999995</v>
      </c>
      <c r="CT343" s="257">
        <v>96</v>
      </c>
      <c r="CU343" s="409">
        <v>95.3</v>
      </c>
      <c r="CV343" s="232">
        <f t="shared" si="1658"/>
        <v>44064</v>
      </c>
      <c r="CW343" s="233">
        <f t="shared" si="1659"/>
        <v>42599.1</v>
      </c>
      <c r="CX343" s="257">
        <v>92</v>
      </c>
      <c r="CY343" s="409">
        <v>92.4</v>
      </c>
      <c r="CZ343" s="232">
        <f t="shared" si="1660"/>
        <v>22724</v>
      </c>
      <c r="DA343" s="233">
        <f t="shared" si="1661"/>
        <v>24855.600000000002</v>
      </c>
      <c r="DB343" s="254"/>
      <c r="DC343" s="253"/>
      <c r="DD343" s="232">
        <f t="shared" si="1662"/>
        <v>0</v>
      </c>
      <c r="DE343" s="233">
        <f t="shared" si="1663"/>
        <v>0</v>
      </c>
      <c r="DF343" s="232">
        <f t="shared" si="1664"/>
        <v>94.600566572237966</v>
      </c>
      <c r="DG343" s="233">
        <f t="shared" si="1665"/>
        <v>94.210474860335196</v>
      </c>
      <c r="DH343" s="232">
        <f t="shared" si="1666"/>
        <v>66788</v>
      </c>
      <c r="DI343" s="233">
        <f t="shared" si="1667"/>
        <v>67454.7</v>
      </c>
      <c r="DJ343" s="232">
        <f t="shared" si="1668"/>
        <v>970</v>
      </c>
      <c r="DK343" s="233">
        <f t="shared" si="1669"/>
        <v>1040</v>
      </c>
      <c r="DL343" s="232">
        <f t="shared" si="1670"/>
        <v>970</v>
      </c>
      <c r="DM343" s="233">
        <f t="shared" si="1671"/>
        <v>1040</v>
      </c>
      <c r="DN343" s="545">
        <f t="shared" si="1672"/>
        <v>4.6197938144329882</v>
      </c>
      <c r="DO343" s="546">
        <f t="shared" si="1673"/>
        <v>4.4201923076923073</v>
      </c>
      <c r="DP343" s="232">
        <f t="shared" si="1674"/>
        <v>4481.1999999999989</v>
      </c>
      <c r="DQ343" s="233">
        <f t="shared" si="1675"/>
        <v>4597</v>
      </c>
      <c r="DR343" s="232">
        <f t="shared" si="1676"/>
        <v>87.900618556701033</v>
      </c>
      <c r="DS343" s="233">
        <f t="shared" si="1677"/>
        <v>85.775480769230768</v>
      </c>
      <c r="DT343" s="232">
        <f t="shared" si="1678"/>
        <v>85263.6</v>
      </c>
      <c r="DU343" s="233">
        <f t="shared" si="1679"/>
        <v>89206.5</v>
      </c>
      <c r="DV343" s="257">
        <v>205</v>
      </c>
      <c r="DW343" s="409">
        <v>215</v>
      </c>
      <c r="DX343" s="232">
        <f t="shared" si="1680"/>
        <v>205</v>
      </c>
      <c r="DY343" s="233">
        <f t="shared" si="1681"/>
        <v>215</v>
      </c>
      <c r="DZ343" s="257">
        <v>319</v>
      </c>
      <c r="EA343" s="409">
        <v>335</v>
      </c>
      <c r="EB343" s="232">
        <f t="shared" si="1682"/>
        <v>319</v>
      </c>
      <c r="EC343" s="233">
        <f t="shared" si="1683"/>
        <v>335</v>
      </c>
      <c r="ED343" s="257"/>
      <c r="EE343" s="256"/>
      <c r="EF343" s="232">
        <f t="shared" si="1684"/>
        <v>0</v>
      </c>
      <c r="EG343" s="233">
        <f t="shared" si="1685"/>
        <v>0</v>
      </c>
      <c r="EH343" s="225">
        <f t="shared" si="1686"/>
        <v>524</v>
      </c>
      <c r="EI343" s="233">
        <f t="shared" si="1687"/>
        <v>550</v>
      </c>
      <c r="EJ343" s="225">
        <f t="shared" si="1688"/>
        <v>524</v>
      </c>
      <c r="EK343" s="233">
        <f t="shared" si="1689"/>
        <v>550</v>
      </c>
      <c r="EL343" s="336">
        <v>4.2</v>
      </c>
      <c r="EM343" s="409">
        <v>4</v>
      </c>
      <c r="EN343" s="232">
        <f t="shared" si="1690"/>
        <v>861</v>
      </c>
      <c r="EO343" s="233">
        <f t="shared" si="1691"/>
        <v>860</v>
      </c>
      <c r="EP343" s="336">
        <v>4.2</v>
      </c>
      <c r="EQ343" s="409">
        <v>4.2</v>
      </c>
      <c r="ER343" s="232">
        <f t="shared" si="1692"/>
        <v>1339.8</v>
      </c>
      <c r="ES343" s="233">
        <f t="shared" si="1693"/>
        <v>1407</v>
      </c>
      <c r="ET343" s="336"/>
      <c r="EU343" s="410"/>
      <c r="EV343" s="232">
        <f t="shared" si="1694"/>
        <v>0</v>
      </c>
      <c r="EW343" s="233">
        <f t="shared" si="1695"/>
        <v>0</v>
      </c>
      <c r="EX343" s="545">
        <f t="shared" si="1696"/>
        <v>4.2</v>
      </c>
      <c r="EY343" s="546">
        <f t="shared" si="1697"/>
        <v>4.121818181818182</v>
      </c>
      <c r="EZ343" s="232">
        <f t="shared" si="1698"/>
        <v>2200.8000000000002</v>
      </c>
      <c r="FA343" s="233">
        <f t="shared" si="1699"/>
        <v>2267</v>
      </c>
      <c r="FB343" s="257">
        <v>79</v>
      </c>
      <c r="FC343" s="409">
        <v>73.599999999999994</v>
      </c>
      <c r="FD343" s="232">
        <f t="shared" si="1700"/>
        <v>16195</v>
      </c>
      <c r="FE343" s="233">
        <f t="shared" si="1701"/>
        <v>15823.999999999998</v>
      </c>
      <c r="FF343" s="257">
        <v>65.900000000000006</v>
      </c>
      <c r="FG343" s="409">
        <v>66.8</v>
      </c>
      <c r="FH343" s="232">
        <f t="shared" si="1702"/>
        <v>21022.100000000002</v>
      </c>
      <c r="FI343" s="233">
        <f t="shared" si="1703"/>
        <v>22378</v>
      </c>
      <c r="FJ343" s="254"/>
      <c r="FK343" s="253"/>
      <c r="FL343" s="232">
        <f t="shared" si="1704"/>
        <v>0</v>
      </c>
      <c r="FM343" s="233">
        <f t="shared" si="1705"/>
        <v>0</v>
      </c>
      <c r="FN343" s="232">
        <f t="shared" si="1706"/>
        <v>71.025000000000006</v>
      </c>
      <c r="FO343" s="233">
        <f t="shared" si="1707"/>
        <v>69.458181818181814</v>
      </c>
      <c r="FP343" s="232">
        <f t="shared" si="1708"/>
        <v>37217.100000000006</v>
      </c>
      <c r="FQ343" s="233">
        <f t="shared" si="1709"/>
        <v>38202</v>
      </c>
      <c r="FR343" s="254">
        <v>365</v>
      </c>
      <c r="FS343" s="253">
        <v>409</v>
      </c>
      <c r="FT343" s="232">
        <f t="shared" si="1710"/>
        <v>365</v>
      </c>
      <c r="FU343" s="233">
        <f t="shared" si="1711"/>
        <v>409</v>
      </c>
      <c r="FV343" s="254">
        <v>5.3</v>
      </c>
      <c r="FW343" s="253">
        <v>5.3</v>
      </c>
      <c r="FX343" s="232">
        <f t="shared" si="1712"/>
        <v>1934.5</v>
      </c>
      <c r="FY343" s="233">
        <f t="shared" si="1713"/>
        <v>2167.6999999999998</v>
      </c>
      <c r="FZ343" s="254">
        <v>62.4</v>
      </c>
      <c r="GA343" s="253">
        <v>61.8</v>
      </c>
      <c r="GB343" s="232">
        <f t="shared" si="1714"/>
        <v>22776</v>
      </c>
      <c r="GC343" s="233">
        <f t="shared" si="1715"/>
        <v>25276.199999999997</v>
      </c>
      <c r="GD343" s="249">
        <f t="shared" si="1716"/>
        <v>828</v>
      </c>
      <c r="GE343" s="233">
        <f t="shared" si="1717"/>
        <v>852</v>
      </c>
      <c r="GF343" s="232">
        <f t="shared" si="1718"/>
        <v>828</v>
      </c>
      <c r="GG343" s="233">
        <f t="shared" si="1719"/>
        <v>852</v>
      </c>
      <c r="GH343" s="232">
        <f t="shared" si="1720"/>
        <v>3743.0999999999995</v>
      </c>
      <c r="GI343" s="233">
        <f t="shared" si="1721"/>
        <v>3696.3</v>
      </c>
      <c r="GJ343" s="232">
        <f t="shared" si="1722"/>
        <v>72624.600000000006</v>
      </c>
      <c r="GK343" s="233">
        <f t="shared" si="1723"/>
        <v>72711.099999999991</v>
      </c>
      <c r="GL343" s="249">
        <f t="shared" si="1724"/>
        <v>666</v>
      </c>
      <c r="GM343" s="233">
        <f t="shared" si="1725"/>
        <v>738</v>
      </c>
      <c r="GN343" s="232">
        <f t="shared" si="1726"/>
        <v>666</v>
      </c>
      <c r="GO343" s="233">
        <f t="shared" si="1727"/>
        <v>738</v>
      </c>
      <c r="GP343" s="232">
        <f t="shared" si="1728"/>
        <v>2938.8999999999996</v>
      </c>
      <c r="GQ343" s="233">
        <f t="shared" si="1729"/>
        <v>3167.7</v>
      </c>
      <c r="GR343" s="232">
        <f t="shared" si="1730"/>
        <v>49856.100000000006</v>
      </c>
      <c r="GS343" s="233">
        <f t="shared" si="1731"/>
        <v>54697.4</v>
      </c>
      <c r="GT343" s="249">
        <f t="shared" si="1732"/>
        <v>1494</v>
      </c>
      <c r="GU343" s="233">
        <f t="shared" si="1733"/>
        <v>1590</v>
      </c>
      <c r="GV343" s="232">
        <f t="shared" si="1734"/>
        <v>1494</v>
      </c>
      <c r="GW343" s="233">
        <f t="shared" si="1735"/>
        <v>1590</v>
      </c>
      <c r="GX343" s="232">
        <f t="shared" si="1736"/>
        <v>6681.9999999999991</v>
      </c>
      <c r="GY343" s="233">
        <f t="shared" si="1737"/>
        <v>6864</v>
      </c>
      <c r="GZ343" s="232">
        <f t="shared" si="1738"/>
        <v>122480.70000000001</v>
      </c>
      <c r="HA343" s="233">
        <f t="shared" si="1739"/>
        <v>127408.5</v>
      </c>
      <c r="HB343" s="249">
        <f t="shared" si="1740"/>
        <v>0</v>
      </c>
      <c r="HC343" s="233">
        <f t="shared" si="1741"/>
        <v>0</v>
      </c>
      <c r="HD343" s="232">
        <f t="shared" si="1742"/>
        <v>0</v>
      </c>
      <c r="HE343" s="233">
        <f t="shared" si="1743"/>
        <v>0</v>
      </c>
      <c r="HF343" s="232" t="str">
        <f t="shared" si="1744"/>
        <v/>
      </c>
      <c r="HG343" s="233" t="str">
        <f t="shared" si="1745"/>
        <v/>
      </c>
      <c r="HH343" s="232" t="str">
        <f t="shared" si="1746"/>
        <v/>
      </c>
      <c r="HI343" s="233" t="str">
        <f t="shared" si="1747"/>
        <v/>
      </c>
      <c r="HJ343" s="249">
        <f t="shared" si="1748"/>
        <v>8616.5</v>
      </c>
      <c r="HK343" s="233">
        <f t="shared" si="1749"/>
        <v>9031.7000000000007</v>
      </c>
      <c r="HL343" s="232">
        <f t="shared" si="1750"/>
        <v>145256.70000000001</v>
      </c>
      <c r="HM343" s="232">
        <f t="shared" si="1751"/>
        <v>152684.70000000001</v>
      </c>
    </row>
    <row r="344" spans="1:221" ht="15">
      <c r="A344" s="397" t="s">
        <v>110</v>
      </c>
      <c r="B344" s="395" t="s">
        <v>758</v>
      </c>
      <c r="C344" s="396"/>
      <c r="D344" s="397">
        <v>222576</v>
      </c>
      <c r="E344" s="398">
        <v>8</v>
      </c>
      <c r="F344" s="332">
        <v>828</v>
      </c>
      <c r="G344" s="409">
        <v>984</v>
      </c>
      <c r="H344" s="254">
        <v>9</v>
      </c>
      <c r="I344" s="409">
        <v>16</v>
      </c>
      <c r="J344" s="232">
        <f t="shared" si="1603"/>
        <v>819</v>
      </c>
      <c r="K344" s="233">
        <f t="shared" si="1604"/>
        <v>968</v>
      </c>
      <c r="L344" s="333"/>
      <c r="M344" s="253"/>
      <c r="N344" s="232">
        <f t="shared" si="1752"/>
        <v>819</v>
      </c>
      <c r="O344" s="233">
        <f t="shared" si="1605"/>
        <v>968</v>
      </c>
      <c r="P344" s="232">
        <f t="shared" si="1606"/>
        <v>819</v>
      </c>
      <c r="Q344" s="233">
        <f t="shared" si="1607"/>
        <v>968</v>
      </c>
      <c r="R344" s="254">
        <v>83</v>
      </c>
      <c r="S344" s="409">
        <v>98</v>
      </c>
      <c r="T344" s="232">
        <f t="shared" si="1608"/>
        <v>83</v>
      </c>
      <c r="U344" s="233">
        <f t="shared" si="1609"/>
        <v>98</v>
      </c>
      <c r="V344" s="257">
        <v>29</v>
      </c>
      <c r="W344" s="409">
        <v>39</v>
      </c>
      <c r="X344" s="232">
        <f t="shared" si="1610"/>
        <v>29</v>
      </c>
      <c r="Y344" s="233">
        <f t="shared" si="1611"/>
        <v>39</v>
      </c>
      <c r="Z344" s="257"/>
      <c r="AA344" s="256"/>
      <c r="AB344" s="232">
        <f t="shared" si="1612"/>
        <v>0</v>
      </c>
      <c r="AC344" s="233">
        <f t="shared" si="1613"/>
        <v>0</v>
      </c>
      <c r="AD344" s="225">
        <f t="shared" si="1614"/>
        <v>112</v>
      </c>
      <c r="AE344" s="233">
        <f t="shared" si="1615"/>
        <v>137</v>
      </c>
      <c r="AF344" s="225">
        <f t="shared" si="1616"/>
        <v>112</v>
      </c>
      <c r="AG344" s="233">
        <f t="shared" si="1617"/>
        <v>137</v>
      </c>
      <c r="AH344" s="336">
        <v>3.7</v>
      </c>
      <c r="AI344" s="409">
        <v>3.6</v>
      </c>
      <c r="AJ344" s="232">
        <f t="shared" si="1618"/>
        <v>307.10000000000002</v>
      </c>
      <c r="AK344" s="233">
        <f t="shared" si="1619"/>
        <v>352.8</v>
      </c>
      <c r="AL344" s="336">
        <v>3.8</v>
      </c>
      <c r="AM344" s="409">
        <v>4.0999999999999996</v>
      </c>
      <c r="AN344" s="232">
        <f t="shared" si="1620"/>
        <v>110.19999999999999</v>
      </c>
      <c r="AO344" s="233">
        <f t="shared" si="1621"/>
        <v>159.89999999999998</v>
      </c>
      <c r="AP344" s="336"/>
      <c r="AQ344" s="410"/>
      <c r="AR344" s="232">
        <f t="shared" si="1622"/>
        <v>0</v>
      </c>
      <c r="AS344" s="233">
        <f t="shared" si="1623"/>
        <v>0</v>
      </c>
      <c r="AT344" s="545">
        <f t="shared" si="1624"/>
        <v>3.7258928571428571</v>
      </c>
      <c r="AU344" s="546">
        <f t="shared" si="1625"/>
        <v>3.7423357664233579</v>
      </c>
      <c r="AV344" s="232">
        <f t="shared" si="1626"/>
        <v>417.3</v>
      </c>
      <c r="AW344" s="233">
        <f t="shared" si="1627"/>
        <v>512.70000000000005</v>
      </c>
      <c r="AX344" s="257">
        <v>71.8</v>
      </c>
      <c r="AY344" s="409">
        <v>73.5</v>
      </c>
      <c r="AZ344" s="232">
        <f t="shared" si="1628"/>
        <v>5959.4</v>
      </c>
      <c r="BA344" s="233">
        <f t="shared" si="1629"/>
        <v>7203</v>
      </c>
      <c r="BB344" s="257">
        <v>67.099999999999994</v>
      </c>
      <c r="BC344" s="409">
        <v>77.2</v>
      </c>
      <c r="BD344" s="232">
        <f t="shared" si="1630"/>
        <v>1945.8999999999999</v>
      </c>
      <c r="BE344" s="233">
        <f t="shared" si="1631"/>
        <v>3010.8</v>
      </c>
      <c r="BF344" s="254"/>
      <c r="BG344" s="253"/>
      <c r="BH344" s="232">
        <f t="shared" si="1632"/>
        <v>0</v>
      </c>
      <c r="BI344" s="233">
        <f t="shared" si="1633"/>
        <v>0</v>
      </c>
      <c r="BJ344" s="232">
        <f t="shared" si="1634"/>
        <v>70.583035714285714</v>
      </c>
      <c r="BK344" s="233">
        <f t="shared" si="1635"/>
        <v>74.553284671532836</v>
      </c>
      <c r="BL344" s="232">
        <f t="shared" si="1636"/>
        <v>7905.3</v>
      </c>
      <c r="BM344" s="233">
        <f t="shared" si="1637"/>
        <v>10213.799999999999</v>
      </c>
      <c r="BN344" s="257">
        <v>156</v>
      </c>
      <c r="BO344" s="409">
        <v>175</v>
      </c>
      <c r="BP344" s="232">
        <f t="shared" si="1638"/>
        <v>156</v>
      </c>
      <c r="BQ344" s="233">
        <f t="shared" si="1639"/>
        <v>175</v>
      </c>
      <c r="BR344" s="257">
        <v>172</v>
      </c>
      <c r="BS344" s="409">
        <v>190</v>
      </c>
      <c r="BT344" s="232">
        <f t="shared" si="1640"/>
        <v>172</v>
      </c>
      <c r="BU344" s="233">
        <f t="shared" si="1641"/>
        <v>190</v>
      </c>
      <c r="BV344" s="257"/>
      <c r="BW344" s="256"/>
      <c r="BX344" s="232">
        <f t="shared" si="1642"/>
        <v>0</v>
      </c>
      <c r="BY344" s="233">
        <f t="shared" si="1643"/>
        <v>0</v>
      </c>
      <c r="BZ344" s="225">
        <f t="shared" si="1644"/>
        <v>328</v>
      </c>
      <c r="CA344" s="233">
        <f t="shared" si="1645"/>
        <v>365</v>
      </c>
      <c r="CB344" s="225">
        <f t="shared" si="1646"/>
        <v>328</v>
      </c>
      <c r="CC344" s="233">
        <f t="shared" si="1647"/>
        <v>365</v>
      </c>
      <c r="CD344" s="336">
        <v>5.2</v>
      </c>
      <c r="CE344" s="409">
        <v>5.3</v>
      </c>
      <c r="CF344" s="232">
        <f t="shared" si="1648"/>
        <v>811.2</v>
      </c>
      <c r="CG344" s="233">
        <f t="shared" si="1649"/>
        <v>927.5</v>
      </c>
      <c r="CH344" s="336">
        <v>5.6</v>
      </c>
      <c r="CI344" s="409">
        <v>5.7</v>
      </c>
      <c r="CJ344" s="232">
        <f t="shared" si="1650"/>
        <v>963.19999999999993</v>
      </c>
      <c r="CK344" s="233">
        <f t="shared" si="1651"/>
        <v>1083</v>
      </c>
      <c r="CL344" s="336"/>
      <c r="CM344" s="410"/>
      <c r="CN344" s="232">
        <f t="shared" si="1652"/>
        <v>0</v>
      </c>
      <c r="CO344" s="233">
        <f t="shared" si="1653"/>
        <v>0</v>
      </c>
      <c r="CP344" s="232">
        <f t="shared" si="1654"/>
        <v>5.409756097560976</v>
      </c>
      <c r="CQ344" s="546">
        <f t="shared" si="1655"/>
        <v>5.5082191780821921</v>
      </c>
      <c r="CR344" s="232">
        <f t="shared" si="1656"/>
        <v>1774.4</v>
      </c>
      <c r="CS344" s="233">
        <f t="shared" si="1657"/>
        <v>2010.5</v>
      </c>
      <c r="CT344" s="257">
        <v>93.6</v>
      </c>
      <c r="CU344" s="409">
        <v>90.8</v>
      </c>
      <c r="CV344" s="232">
        <f t="shared" si="1658"/>
        <v>14601.599999999999</v>
      </c>
      <c r="CW344" s="233">
        <f t="shared" si="1659"/>
        <v>15890</v>
      </c>
      <c r="CX344" s="257">
        <v>89.2</v>
      </c>
      <c r="CY344" s="409">
        <v>91.5</v>
      </c>
      <c r="CZ344" s="232">
        <f t="shared" si="1660"/>
        <v>15342.4</v>
      </c>
      <c r="DA344" s="233">
        <f t="shared" si="1661"/>
        <v>17385</v>
      </c>
      <c r="DB344" s="254"/>
      <c r="DC344" s="253"/>
      <c r="DD344" s="232">
        <f t="shared" si="1662"/>
        <v>0</v>
      </c>
      <c r="DE344" s="233">
        <f t="shared" si="1663"/>
        <v>0</v>
      </c>
      <c r="DF344" s="232">
        <f t="shared" si="1664"/>
        <v>91.292682926829272</v>
      </c>
      <c r="DG344" s="233">
        <f t="shared" si="1665"/>
        <v>91.164383561643831</v>
      </c>
      <c r="DH344" s="232">
        <f t="shared" si="1666"/>
        <v>29944</v>
      </c>
      <c r="DI344" s="233">
        <f t="shared" si="1667"/>
        <v>33275</v>
      </c>
      <c r="DJ344" s="232">
        <f t="shared" si="1668"/>
        <v>440</v>
      </c>
      <c r="DK344" s="233">
        <f t="shared" si="1669"/>
        <v>502</v>
      </c>
      <c r="DL344" s="232">
        <f t="shared" si="1670"/>
        <v>440</v>
      </c>
      <c r="DM344" s="233">
        <f t="shared" si="1671"/>
        <v>502</v>
      </c>
      <c r="DN344" s="545">
        <f t="shared" si="1672"/>
        <v>4.9811363636363639</v>
      </c>
      <c r="DO344" s="546">
        <f t="shared" si="1673"/>
        <v>5.0262948207171307</v>
      </c>
      <c r="DP344" s="232">
        <f t="shared" si="1674"/>
        <v>2191.7000000000003</v>
      </c>
      <c r="DQ344" s="233">
        <f t="shared" si="1675"/>
        <v>2523.1999999999998</v>
      </c>
      <c r="DR344" s="232">
        <f t="shared" si="1676"/>
        <v>86.021136363636373</v>
      </c>
      <c r="DS344" s="233">
        <f t="shared" si="1677"/>
        <v>86.631075697211159</v>
      </c>
      <c r="DT344" s="232">
        <f t="shared" si="1678"/>
        <v>37849.300000000003</v>
      </c>
      <c r="DU344" s="233">
        <f t="shared" si="1679"/>
        <v>43488.800000000003</v>
      </c>
      <c r="DV344" s="257">
        <v>59</v>
      </c>
      <c r="DW344" s="409">
        <v>113</v>
      </c>
      <c r="DX344" s="232">
        <f t="shared" si="1680"/>
        <v>59</v>
      </c>
      <c r="DY344" s="233">
        <f t="shared" si="1681"/>
        <v>113</v>
      </c>
      <c r="DZ344" s="257">
        <v>146</v>
      </c>
      <c r="EA344" s="409">
        <v>135</v>
      </c>
      <c r="EB344" s="232">
        <f t="shared" si="1682"/>
        <v>146</v>
      </c>
      <c r="EC344" s="233">
        <f t="shared" si="1683"/>
        <v>135</v>
      </c>
      <c r="ED344" s="257"/>
      <c r="EE344" s="256"/>
      <c r="EF344" s="232">
        <f t="shared" si="1684"/>
        <v>0</v>
      </c>
      <c r="EG344" s="233">
        <f t="shared" si="1685"/>
        <v>0</v>
      </c>
      <c r="EH344" s="225">
        <f t="shared" si="1686"/>
        <v>205</v>
      </c>
      <c r="EI344" s="233">
        <f t="shared" si="1687"/>
        <v>248</v>
      </c>
      <c r="EJ344" s="225">
        <f t="shared" si="1688"/>
        <v>205</v>
      </c>
      <c r="EK344" s="233">
        <f t="shared" si="1689"/>
        <v>248</v>
      </c>
      <c r="EL344" s="336">
        <v>3.4</v>
      </c>
      <c r="EM344" s="409">
        <v>3.5</v>
      </c>
      <c r="EN344" s="232">
        <f t="shared" si="1690"/>
        <v>200.6</v>
      </c>
      <c r="EO344" s="233">
        <f t="shared" si="1691"/>
        <v>395.5</v>
      </c>
      <c r="EP344" s="336">
        <v>4</v>
      </c>
      <c r="EQ344" s="409">
        <v>3.5</v>
      </c>
      <c r="ER344" s="232">
        <f t="shared" si="1692"/>
        <v>584</v>
      </c>
      <c r="ES344" s="233">
        <f t="shared" si="1693"/>
        <v>472.5</v>
      </c>
      <c r="ET344" s="336"/>
      <c r="EU344" s="410"/>
      <c r="EV344" s="232">
        <f t="shared" si="1694"/>
        <v>0</v>
      </c>
      <c r="EW344" s="233">
        <f t="shared" si="1695"/>
        <v>0</v>
      </c>
      <c r="EX344" s="545">
        <f t="shared" si="1696"/>
        <v>3.827317073170732</v>
      </c>
      <c r="EY344" s="546">
        <f t="shared" si="1697"/>
        <v>3.5</v>
      </c>
      <c r="EZ344" s="232">
        <f t="shared" si="1698"/>
        <v>784.6</v>
      </c>
      <c r="FA344" s="233">
        <f t="shared" si="1699"/>
        <v>868</v>
      </c>
      <c r="FB344" s="257">
        <v>64.900000000000006</v>
      </c>
      <c r="FC344" s="409">
        <v>65.599999999999994</v>
      </c>
      <c r="FD344" s="232">
        <f t="shared" si="1700"/>
        <v>3829.1000000000004</v>
      </c>
      <c r="FE344" s="233">
        <f t="shared" si="1701"/>
        <v>7412.7999999999993</v>
      </c>
      <c r="FF344" s="257">
        <v>58.6</v>
      </c>
      <c r="FG344" s="409">
        <v>53.9</v>
      </c>
      <c r="FH344" s="232">
        <f t="shared" si="1702"/>
        <v>8555.6</v>
      </c>
      <c r="FI344" s="233">
        <f t="shared" si="1703"/>
        <v>7276.5</v>
      </c>
      <c r="FJ344" s="254"/>
      <c r="FK344" s="253"/>
      <c r="FL344" s="232">
        <f t="shared" si="1704"/>
        <v>0</v>
      </c>
      <c r="FM344" s="233">
        <f t="shared" si="1705"/>
        <v>0</v>
      </c>
      <c r="FN344" s="232">
        <f t="shared" si="1706"/>
        <v>60.413170731707318</v>
      </c>
      <c r="FO344" s="233">
        <f t="shared" si="1707"/>
        <v>59.23104838709677</v>
      </c>
      <c r="FP344" s="232">
        <f t="shared" si="1708"/>
        <v>12384.7</v>
      </c>
      <c r="FQ344" s="233">
        <f t="shared" si="1709"/>
        <v>14689.3</v>
      </c>
      <c r="FR344" s="254">
        <v>174</v>
      </c>
      <c r="FS344" s="253">
        <v>218</v>
      </c>
      <c r="FT344" s="232">
        <f t="shared" si="1710"/>
        <v>174</v>
      </c>
      <c r="FU344" s="233">
        <f t="shared" si="1711"/>
        <v>218</v>
      </c>
      <c r="FV344" s="254">
        <v>6.1</v>
      </c>
      <c r="FW344" s="253">
        <v>5.7</v>
      </c>
      <c r="FX344" s="232">
        <f t="shared" si="1712"/>
        <v>1061.3999999999999</v>
      </c>
      <c r="FY344" s="233">
        <f t="shared" si="1713"/>
        <v>1242.6000000000001</v>
      </c>
      <c r="FZ344" s="254">
        <v>72.400000000000006</v>
      </c>
      <c r="GA344" s="253">
        <v>69</v>
      </c>
      <c r="GB344" s="232">
        <f t="shared" si="1714"/>
        <v>12597.6</v>
      </c>
      <c r="GC344" s="233">
        <f t="shared" si="1715"/>
        <v>15042</v>
      </c>
      <c r="GD344" s="249">
        <f t="shared" si="1716"/>
        <v>298</v>
      </c>
      <c r="GE344" s="233">
        <f t="shared" si="1717"/>
        <v>386</v>
      </c>
      <c r="GF344" s="232">
        <f t="shared" si="1718"/>
        <v>298</v>
      </c>
      <c r="GG344" s="233">
        <f t="shared" si="1719"/>
        <v>386</v>
      </c>
      <c r="GH344" s="232">
        <f t="shared" si="1720"/>
        <v>1318.9</v>
      </c>
      <c r="GI344" s="233">
        <f t="shared" si="1721"/>
        <v>1675.8</v>
      </c>
      <c r="GJ344" s="232">
        <f t="shared" si="1722"/>
        <v>24390.1</v>
      </c>
      <c r="GK344" s="233">
        <f t="shared" si="1723"/>
        <v>30505.8</v>
      </c>
      <c r="GL344" s="249">
        <f t="shared" si="1724"/>
        <v>347</v>
      </c>
      <c r="GM344" s="233">
        <f t="shared" si="1725"/>
        <v>364</v>
      </c>
      <c r="GN344" s="232">
        <f t="shared" si="1726"/>
        <v>347</v>
      </c>
      <c r="GO344" s="233">
        <f t="shared" si="1727"/>
        <v>364</v>
      </c>
      <c r="GP344" s="232">
        <f t="shared" si="1728"/>
        <v>1657.3999999999999</v>
      </c>
      <c r="GQ344" s="233">
        <f t="shared" si="1729"/>
        <v>1715.4</v>
      </c>
      <c r="GR344" s="232">
        <f t="shared" si="1730"/>
        <v>25843.9</v>
      </c>
      <c r="GS344" s="233">
        <f t="shared" si="1731"/>
        <v>27672.3</v>
      </c>
      <c r="GT344" s="249">
        <f t="shared" si="1732"/>
        <v>645</v>
      </c>
      <c r="GU344" s="233">
        <f t="shared" si="1733"/>
        <v>750</v>
      </c>
      <c r="GV344" s="232">
        <f t="shared" si="1734"/>
        <v>645</v>
      </c>
      <c r="GW344" s="233">
        <f t="shared" si="1735"/>
        <v>750</v>
      </c>
      <c r="GX344" s="232">
        <f t="shared" si="1736"/>
        <v>2976.3</v>
      </c>
      <c r="GY344" s="233">
        <f t="shared" si="1737"/>
        <v>3391.2</v>
      </c>
      <c r="GZ344" s="232">
        <f t="shared" si="1738"/>
        <v>50234</v>
      </c>
      <c r="HA344" s="233">
        <f t="shared" si="1739"/>
        <v>58178.1</v>
      </c>
      <c r="HB344" s="249">
        <f t="shared" si="1740"/>
        <v>0</v>
      </c>
      <c r="HC344" s="233">
        <f t="shared" si="1741"/>
        <v>0</v>
      </c>
      <c r="HD344" s="232">
        <f t="shared" si="1742"/>
        <v>0</v>
      </c>
      <c r="HE344" s="233">
        <f t="shared" si="1743"/>
        <v>0</v>
      </c>
      <c r="HF344" s="232" t="str">
        <f t="shared" si="1744"/>
        <v/>
      </c>
      <c r="HG344" s="233" t="str">
        <f t="shared" si="1745"/>
        <v/>
      </c>
      <c r="HH344" s="232" t="str">
        <f t="shared" si="1746"/>
        <v/>
      </c>
      <c r="HI344" s="233" t="str">
        <f t="shared" si="1747"/>
        <v/>
      </c>
      <c r="HJ344" s="249">
        <f t="shared" si="1748"/>
        <v>4037.7</v>
      </c>
      <c r="HK344" s="233">
        <f t="shared" si="1749"/>
        <v>4633.8</v>
      </c>
      <c r="HL344" s="232">
        <f t="shared" si="1750"/>
        <v>62831.6</v>
      </c>
      <c r="HM344" s="232">
        <f t="shared" si="1751"/>
        <v>73220.100000000006</v>
      </c>
    </row>
    <row r="345" spans="1:221" ht="15">
      <c r="A345" s="397" t="s">
        <v>110</v>
      </c>
      <c r="B345" s="395" t="s">
        <v>759</v>
      </c>
      <c r="C345" s="396"/>
      <c r="D345" s="397">
        <v>222992</v>
      </c>
      <c r="E345" s="398">
        <v>8</v>
      </c>
      <c r="F345" s="332">
        <v>1414</v>
      </c>
      <c r="G345" s="409">
        <v>1529</v>
      </c>
      <c r="H345" s="254">
        <v>18</v>
      </c>
      <c r="I345" s="409">
        <v>20</v>
      </c>
      <c r="J345" s="232">
        <f t="shared" si="1603"/>
        <v>1396</v>
      </c>
      <c r="K345" s="233">
        <f t="shared" si="1604"/>
        <v>1509</v>
      </c>
      <c r="L345" s="333"/>
      <c r="M345" s="253"/>
      <c r="N345" s="232">
        <f t="shared" si="1752"/>
        <v>1396</v>
      </c>
      <c r="O345" s="233">
        <f t="shared" si="1605"/>
        <v>1509</v>
      </c>
      <c r="P345" s="232">
        <f t="shared" si="1606"/>
        <v>1396</v>
      </c>
      <c r="Q345" s="233">
        <f t="shared" si="1607"/>
        <v>1509</v>
      </c>
      <c r="R345" s="254">
        <v>22</v>
      </c>
      <c r="S345" s="409">
        <v>32</v>
      </c>
      <c r="T345" s="232">
        <f t="shared" si="1608"/>
        <v>22</v>
      </c>
      <c r="U345" s="233">
        <f t="shared" si="1609"/>
        <v>32</v>
      </c>
      <c r="V345" s="257">
        <v>25</v>
      </c>
      <c r="W345" s="409">
        <v>32</v>
      </c>
      <c r="X345" s="232">
        <f t="shared" si="1610"/>
        <v>25</v>
      </c>
      <c r="Y345" s="233">
        <f t="shared" si="1611"/>
        <v>32</v>
      </c>
      <c r="Z345" s="257"/>
      <c r="AA345" s="256"/>
      <c r="AB345" s="232">
        <f t="shared" si="1612"/>
        <v>0</v>
      </c>
      <c r="AC345" s="233">
        <f t="shared" si="1613"/>
        <v>0</v>
      </c>
      <c r="AD345" s="225">
        <f t="shared" si="1614"/>
        <v>47</v>
      </c>
      <c r="AE345" s="233">
        <f t="shared" si="1615"/>
        <v>64</v>
      </c>
      <c r="AF345" s="225">
        <f t="shared" si="1616"/>
        <v>47</v>
      </c>
      <c r="AG345" s="233">
        <f t="shared" si="1617"/>
        <v>64</v>
      </c>
      <c r="AH345" s="336">
        <v>3.7</v>
      </c>
      <c r="AI345" s="409">
        <v>4.3</v>
      </c>
      <c r="AJ345" s="232">
        <f t="shared" si="1618"/>
        <v>81.400000000000006</v>
      </c>
      <c r="AK345" s="233">
        <f t="shared" si="1619"/>
        <v>137.6</v>
      </c>
      <c r="AL345" s="336">
        <v>4.0999999999999996</v>
      </c>
      <c r="AM345" s="409">
        <v>4.5</v>
      </c>
      <c r="AN345" s="232">
        <f t="shared" si="1620"/>
        <v>102.49999999999999</v>
      </c>
      <c r="AO345" s="233">
        <f t="shared" si="1621"/>
        <v>144</v>
      </c>
      <c r="AP345" s="336"/>
      <c r="AQ345" s="410"/>
      <c r="AR345" s="232">
        <f t="shared" si="1622"/>
        <v>0</v>
      </c>
      <c r="AS345" s="233">
        <f t="shared" si="1623"/>
        <v>0</v>
      </c>
      <c r="AT345" s="545">
        <f t="shared" si="1624"/>
        <v>3.9127659574468079</v>
      </c>
      <c r="AU345" s="546">
        <f t="shared" si="1625"/>
        <v>4.4000000000000004</v>
      </c>
      <c r="AV345" s="232">
        <f t="shared" si="1626"/>
        <v>183.89999999999998</v>
      </c>
      <c r="AW345" s="233">
        <f t="shared" si="1627"/>
        <v>281.60000000000002</v>
      </c>
      <c r="AX345" s="257">
        <v>76.599999999999994</v>
      </c>
      <c r="AY345" s="409">
        <v>86</v>
      </c>
      <c r="AZ345" s="232">
        <f t="shared" si="1628"/>
        <v>1685.1999999999998</v>
      </c>
      <c r="BA345" s="233">
        <f t="shared" si="1629"/>
        <v>2752</v>
      </c>
      <c r="BB345" s="257">
        <v>81.8</v>
      </c>
      <c r="BC345" s="409">
        <v>86.5</v>
      </c>
      <c r="BD345" s="232">
        <f t="shared" si="1630"/>
        <v>2045</v>
      </c>
      <c r="BE345" s="233">
        <f t="shared" si="1631"/>
        <v>2768</v>
      </c>
      <c r="BF345" s="254"/>
      <c r="BG345" s="253"/>
      <c r="BH345" s="232">
        <f t="shared" si="1632"/>
        <v>0</v>
      </c>
      <c r="BI345" s="233">
        <f t="shared" si="1633"/>
        <v>0</v>
      </c>
      <c r="BJ345" s="232">
        <f t="shared" si="1634"/>
        <v>79.365957446808508</v>
      </c>
      <c r="BK345" s="233">
        <f t="shared" si="1635"/>
        <v>86.25</v>
      </c>
      <c r="BL345" s="232">
        <f t="shared" si="1636"/>
        <v>3730.2</v>
      </c>
      <c r="BM345" s="233">
        <f t="shared" si="1637"/>
        <v>5520</v>
      </c>
      <c r="BN345" s="257">
        <v>189</v>
      </c>
      <c r="BO345" s="409">
        <v>139</v>
      </c>
      <c r="BP345" s="232">
        <f t="shared" si="1638"/>
        <v>189</v>
      </c>
      <c r="BQ345" s="233">
        <f t="shared" si="1639"/>
        <v>139</v>
      </c>
      <c r="BR345" s="257">
        <v>467</v>
      </c>
      <c r="BS345" s="409">
        <v>476</v>
      </c>
      <c r="BT345" s="232">
        <f t="shared" si="1640"/>
        <v>467</v>
      </c>
      <c r="BU345" s="233">
        <f t="shared" si="1641"/>
        <v>476</v>
      </c>
      <c r="BV345" s="257"/>
      <c r="BW345" s="256"/>
      <c r="BX345" s="232">
        <f t="shared" si="1642"/>
        <v>0</v>
      </c>
      <c r="BY345" s="233">
        <f t="shared" si="1643"/>
        <v>0</v>
      </c>
      <c r="BZ345" s="225">
        <f t="shared" si="1644"/>
        <v>656</v>
      </c>
      <c r="CA345" s="233">
        <f t="shared" si="1645"/>
        <v>615</v>
      </c>
      <c r="CB345" s="225">
        <f t="shared" si="1646"/>
        <v>656</v>
      </c>
      <c r="CC345" s="233">
        <f t="shared" si="1647"/>
        <v>615</v>
      </c>
      <c r="CD345" s="336">
        <v>4.7</v>
      </c>
      <c r="CE345" s="409">
        <v>5.3</v>
      </c>
      <c r="CF345" s="232">
        <f t="shared" si="1648"/>
        <v>888.30000000000007</v>
      </c>
      <c r="CG345" s="233">
        <f t="shared" si="1649"/>
        <v>736.69999999999993</v>
      </c>
      <c r="CH345" s="336">
        <v>5.5</v>
      </c>
      <c r="CI345" s="409">
        <v>5.7</v>
      </c>
      <c r="CJ345" s="232">
        <f t="shared" si="1650"/>
        <v>2568.5</v>
      </c>
      <c r="CK345" s="233">
        <f t="shared" si="1651"/>
        <v>2713.2000000000003</v>
      </c>
      <c r="CL345" s="336"/>
      <c r="CM345" s="410"/>
      <c r="CN345" s="232">
        <f t="shared" si="1652"/>
        <v>0</v>
      </c>
      <c r="CO345" s="233">
        <f t="shared" si="1653"/>
        <v>0</v>
      </c>
      <c r="CP345" s="232">
        <f t="shared" si="1654"/>
        <v>5.2695121951219512</v>
      </c>
      <c r="CQ345" s="546">
        <f t="shared" si="1655"/>
        <v>5.6095934959349592</v>
      </c>
      <c r="CR345" s="232">
        <f t="shared" si="1656"/>
        <v>3456.8</v>
      </c>
      <c r="CS345" s="233">
        <f t="shared" si="1657"/>
        <v>3449.9</v>
      </c>
      <c r="CT345" s="257">
        <v>92.6</v>
      </c>
      <c r="CU345" s="409">
        <v>96</v>
      </c>
      <c r="CV345" s="232">
        <f t="shared" si="1658"/>
        <v>17501.399999999998</v>
      </c>
      <c r="CW345" s="233">
        <f t="shared" si="1659"/>
        <v>13344</v>
      </c>
      <c r="CX345" s="257">
        <v>87.5</v>
      </c>
      <c r="CY345" s="409">
        <v>88.9</v>
      </c>
      <c r="CZ345" s="232">
        <f t="shared" si="1660"/>
        <v>40862.5</v>
      </c>
      <c r="DA345" s="233">
        <f t="shared" si="1661"/>
        <v>42316.4</v>
      </c>
      <c r="DB345" s="254"/>
      <c r="DC345" s="253"/>
      <c r="DD345" s="232">
        <f t="shared" si="1662"/>
        <v>0</v>
      </c>
      <c r="DE345" s="233">
        <f t="shared" si="1663"/>
        <v>0</v>
      </c>
      <c r="DF345" s="232">
        <f t="shared" si="1664"/>
        <v>88.969359756097546</v>
      </c>
      <c r="DG345" s="233">
        <f t="shared" si="1665"/>
        <v>90.504715447154467</v>
      </c>
      <c r="DH345" s="232">
        <f t="shared" si="1666"/>
        <v>58363.899999999987</v>
      </c>
      <c r="DI345" s="233">
        <f t="shared" si="1667"/>
        <v>55660.399999999994</v>
      </c>
      <c r="DJ345" s="232">
        <f t="shared" si="1668"/>
        <v>703</v>
      </c>
      <c r="DK345" s="233">
        <f t="shared" si="1669"/>
        <v>679</v>
      </c>
      <c r="DL345" s="232">
        <f t="shared" si="1670"/>
        <v>703</v>
      </c>
      <c r="DM345" s="233">
        <f t="shared" si="1671"/>
        <v>679</v>
      </c>
      <c r="DN345" s="545">
        <f t="shared" si="1672"/>
        <v>5.1788051209103845</v>
      </c>
      <c r="DO345" s="546">
        <f t="shared" si="1673"/>
        <v>5.4955817378497791</v>
      </c>
      <c r="DP345" s="232">
        <f t="shared" si="1674"/>
        <v>3640.7000000000003</v>
      </c>
      <c r="DQ345" s="233">
        <f t="shared" si="1675"/>
        <v>3731.5</v>
      </c>
      <c r="DR345" s="232">
        <f t="shared" si="1676"/>
        <v>88.327311522048348</v>
      </c>
      <c r="DS345" s="233">
        <f t="shared" si="1677"/>
        <v>90.10368188512517</v>
      </c>
      <c r="DT345" s="232">
        <f t="shared" si="1678"/>
        <v>62094.099999999991</v>
      </c>
      <c r="DU345" s="233">
        <f t="shared" si="1679"/>
        <v>61180.399999999987</v>
      </c>
      <c r="DV345" s="257">
        <v>105</v>
      </c>
      <c r="DW345" s="409">
        <v>129</v>
      </c>
      <c r="DX345" s="232">
        <f t="shared" si="1680"/>
        <v>105</v>
      </c>
      <c r="DY345" s="233">
        <f t="shared" si="1681"/>
        <v>129</v>
      </c>
      <c r="DZ345" s="257">
        <v>284</v>
      </c>
      <c r="EA345" s="409">
        <v>359</v>
      </c>
      <c r="EB345" s="232">
        <f t="shared" si="1682"/>
        <v>284</v>
      </c>
      <c r="EC345" s="233">
        <f t="shared" si="1683"/>
        <v>359</v>
      </c>
      <c r="ED345" s="257"/>
      <c r="EE345" s="256"/>
      <c r="EF345" s="232">
        <f t="shared" si="1684"/>
        <v>0</v>
      </c>
      <c r="EG345" s="233">
        <f t="shared" si="1685"/>
        <v>0</v>
      </c>
      <c r="EH345" s="225">
        <f t="shared" si="1686"/>
        <v>389</v>
      </c>
      <c r="EI345" s="233">
        <f t="shared" si="1687"/>
        <v>488</v>
      </c>
      <c r="EJ345" s="225">
        <f t="shared" si="1688"/>
        <v>389</v>
      </c>
      <c r="EK345" s="233">
        <f t="shared" si="1689"/>
        <v>488</v>
      </c>
      <c r="EL345" s="336">
        <v>3.9</v>
      </c>
      <c r="EM345" s="409">
        <v>3.4</v>
      </c>
      <c r="EN345" s="232">
        <f t="shared" si="1690"/>
        <v>409.5</v>
      </c>
      <c r="EO345" s="233">
        <f t="shared" si="1691"/>
        <v>438.59999999999997</v>
      </c>
      <c r="EP345" s="336">
        <v>4.4000000000000004</v>
      </c>
      <c r="EQ345" s="409">
        <v>3.9</v>
      </c>
      <c r="ER345" s="232">
        <f t="shared" si="1692"/>
        <v>1249.6000000000001</v>
      </c>
      <c r="ES345" s="233">
        <f t="shared" si="1693"/>
        <v>1400.1</v>
      </c>
      <c r="ET345" s="336"/>
      <c r="EU345" s="410"/>
      <c r="EV345" s="232">
        <f t="shared" si="1694"/>
        <v>0</v>
      </c>
      <c r="EW345" s="233">
        <f t="shared" si="1695"/>
        <v>0</v>
      </c>
      <c r="EX345" s="545">
        <f t="shared" si="1696"/>
        <v>4.2650385604113117</v>
      </c>
      <c r="EY345" s="546">
        <f t="shared" si="1697"/>
        <v>3.7678278688524585</v>
      </c>
      <c r="EZ345" s="232">
        <f t="shared" si="1698"/>
        <v>1659.1000000000001</v>
      </c>
      <c r="FA345" s="233">
        <f t="shared" si="1699"/>
        <v>1838.6999999999998</v>
      </c>
      <c r="FB345" s="257">
        <v>73.599999999999994</v>
      </c>
      <c r="FC345" s="409">
        <v>67.8</v>
      </c>
      <c r="FD345" s="232">
        <f t="shared" si="1700"/>
        <v>7727.9999999999991</v>
      </c>
      <c r="FE345" s="233">
        <f t="shared" si="1701"/>
        <v>8746.1999999999989</v>
      </c>
      <c r="FF345" s="257">
        <v>64.900000000000006</v>
      </c>
      <c r="FG345" s="409">
        <v>64.5</v>
      </c>
      <c r="FH345" s="232">
        <f t="shared" si="1702"/>
        <v>18431.600000000002</v>
      </c>
      <c r="FI345" s="233">
        <f t="shared" si="1703"/>
        <v>23155.5</v>
      </c>
      <c r="FJ345" s="254"/>
      <c r="FK345" s="253"/>
      <c r="FL345" s="232">
        <f t="shared" si="1704"/>
        <v>0</v>
      </c>
      <c r="FM345" s="233">
        <f t="shared" si="1705"/>
        <v>0</v>
      </c>
      <c r="FN345" s="232">
        <f t="shared" si="1706"/>
        <v>67.248329048843189</v>
      </c>
      <c r="FO345" s="233">
        <f t="shared" si="1707"/>
        <v>65.372336065573762</v>
      </c>
      <c r="FP345" s="232">
        <f t="shared" si="1708"/>
        <v>26159.600000000002</v>
      </c>
      <c r="FQ345" s="233">
        <f t="shared" si="1709"/>
        <v>31901.699999999997</v>
      </c>
      <c r="FR345" s="254">
        <v>304</v>
      </c>
      <c r="FS345" s="253">
        <v>342</v>
      </c>
      <c r="FT345" s="232">
        <f t="shared" si="1710"/>
        <v>304</v>
      </c>
      <c r="FU345" s="233">
        <f t="shared" si="1711"/>
        <v>342</v>
      </c>
      <c r="FV345" s="254">
        <v>6.2</v>
      </c>
      <c r="FW345" s="253">
        <v>6.1</v>
      </c>
      <c r="FX345" s="232">
        <f t="shared" si="1712"/>
        <v>1884.8</v>
      </c>
      <c r="FY345" s="233">
        <f t="shared" si="1713"/>
        <v>2086.1999999999998</v>
      </c>
      <c r="FZ345" s="254">
        <v>72.7</v>
      </c>
      <c r="GA345" s="253">
        <v>72.400000000000006</v>
      </c>
      <c r="GB345" s="232">
        <f t="shared" si="1714"/>
        <v>22100.799999999999</v>
      </c>
      <c r="GC345" s="233">
        <f t="shared" si="1715"/>
        <v>24760.800000000003</v>
      </c>
      <c r="GD345" s="249">
        <f t="shared" si="1716"/>
        <v>316</v>
      </c>
      <c r="GE345" s="233">
        <f t="shared" si="1717"/>
        <v>300</v>
      </c>
      <c r="GF345" s="232">
        <f t="shared" si="1718"/>
        <v>316</v>
      </c>
      <c r="GG345" s="233">
        <f t="shared" si="1719"/>
        <v>300</v>
      </c>
      <c r="GH345" s="232">
        <f t="shared" si="1720"/>
        <v>1379.2</v>
      </c>
      <c r="GI345" s="233">
        <f t="shared" si="1721"/>
        <v>1312.8999999999999</v>
      </c>
      <c r="GJ345" s="232">
        <f t="shared" si="1722"/>
        <v>26914.6</v>
      </c>
      <c r="GK345" s="233">
        <f t="shared" si="1723"/>
        <v>24842.199999999997</v>
      </c>
      <c r="GL345" s="249">
        <f t="shared" si="1724"/>
        <v>776</v>
      </c>
      <c r="GM345" s="233">
        <f t="shared" si="1725"/>
        <v>867</v>
      </c>
      <c r="GN345" s="232">
        <f t="shared" si="1726"/>
        <v>776</v>
      </c>
      <c r="GO345" s="233">
        <f t="shared" si="1727"/>
        <v>867</v>
      </c>
      <c r="GP345" s="232">
        <f t="shared" si="1728"/>
        <v>3920.6000000000004</v>
      </c>
      <c r="GQ345" s="233">
        <f t="shared" si="1729"/>
        <v>4257.3</v>
      </c>
      <c r="GR345" s="232">
        <f t="shared" si="1730"/>
        <v>61339.100000000006</v>
      </c>
      <c r="GS345" s="233">
        <f t="shared" si="1731"/>
        <v>68239.899999999994</v>
      </c>
      <c r="GT345" s="249">
        <f t="shared" si="1732"/>
        <v>1092</v>
      </c>
      <c r="GU345" s="233">
        <f t="shared" si="1733"/>
        <v>1167</v>
      </c>
      <c r="GV345" s="232">
        <f t="shared" si="1734"/>
        <v>1092</v>
      </c>
      <c r="GW345" s="233">
        <f t="shared" si="1735"/>
        <v>1167</v>
      </c>
      <c r="GX345" s="232">
        <f t="shared" si="1736"/>
        <v>5299.8</v>
      </c>
      <c r="GY345" s="233">
        <f t="shared" si="1737"/>
        <v>5570.2</v>
      </c>
      <c r="GZ345" s="232">
        <f t="shared" si="1738"/>
        <v>88253.700000000012</v>
      </c>
      <c r="HA345" s="233">
        <f t="shared" si="1739"/>
        <v>93082.099999999991</v>
      </c>
      <c r="HB345" s="249">
        <f t="shared" si="1740"/>
        <v>0</v>
      </c>
      <c r="HC345" s="233">
        <f t="shared" si="1741"/>
        <v>0</v>
      </c>
      <c r="HD345" s="232">
        <f t="shared" si="1742"/>
        <v>0</v>
      </c>
      <c r="HE345" s="233">
        <f t="shared" si="1743"/>
        <v>0</v>
      </c>
      <c r="HF345" s="232" t="str">
        <f t="shared" si="1744"/>
        <v/>
      </c>
      <c r="HG345" s="233" t="str">
        <f t="shared" si="1745"/>
        <v/>
      </c>
      <c r="HH345" s="232" t="str">
        <f t="shared" si="1746"/>
        <v/>
      </c>
      <c r="HI345" s="233" t="str">
        <f t="shared" si="1747"/>
        <v/>
      </c>
      <c r="HJ345" s="249">
        <f t="shared" si="1748"/>
        <v>7184.6</v>
      </c>
      <c r="HK345" s="233">
        <f t="shared" si="1749"/>
        <v>7656.4</v>
      </c>
      <c r="HL345" s="232">
        <f t="shared" si="1750"/>
        <v>110354.5</v>
      </c>
      <c r="HM345" s="232">
        <f t="shared" si="1751"/>
        <v>117842.89999999998</v>
      </c>
    </row>
    <row r="346" spans="1:221" ht="15">
      <c r="A346" s="397" t="s">
        <v>110</v>
      </c>
      <c r="B346" s="395" t="s">
        <v>760</v>
      </c>
      <c r="C346" s="396"/>
      <c r="D346" s="397">
        <v>223427</v>
      </c>
      <c r="E346" s="398">
        <v>8</v>
      </c>
      <c r="F346" s="332">
        <v>826</v>
      </c>
      <c r="G346" s="409">
        <v>800</v>
      </c>
      <c r="H346" s="254">
        <v>101</v>
      </c>
      <c r="I346" s="409">
        <v>103</v>
      </c>
      <c r="J346" s="232">
        <f t="shared" si="1603"/>
        <v>725</v>
      </c>
      <c r="K346" s="233">
        <f t="shared" si="1604"/>
        <v>697</v>
      </c>
      <c r="L346" s="333"/>
      <c r="M346" s="253"/>
      <c r="N346" s="232">
        <f t="shared" si="1752"/>
        <v>725</v>
      </c>
      <c r="O346" s="233">
        <f t="shared" si="1605"/>
        <v>697</v>
      </c>
      <c r="P346" s="232">
        <f t="shared" si="1606"/>
        <v>725</v>
      </c>
      <c r="Q346" s="233">
        <f t="shared" si="1607"/>
        <v>697</v>
      </c>
      <c r="R346" s="254">
        <v>27</v>
      </c>
      <c r="S346" s="409">
        <v>44</v>
      </c>
      <c r="T346" s="232">
        <f t="shared" si="1608"/>
        <v>27</v>
      </c>
      <c r="U346" s="233">
        <f t="shared" si="1609"/>
        <v>44</v>
      </c>
      <c r="V346" s="257">
        <v>24</v>
      </c>
      <c r="W346" s="409">
        <v>12</v>
      </c>
      <c r="X346" s="232">
        <f t="shared" si="1610"/>
        <v>24</v>
      </c>
      <c r="Y346" s="233">
        <f t="shared" si="1611"/>
        <v>12</v>
      </c>
      <c r="Z346" s="257"/>
      <c r="AA346" s="256"/>
      <c r="AB346" s="232">
        <f t="shared" si="1612"/>
        <v>0</v>
      </c>
      <c r="AC346" s="233">
        <f t="shared" si="1613"/>
        <v>0</v>
      </c>
      <c r="AD346" s="225">
        <f t="shared" si="1614"/>
        <v>51</v>
      </c>
      <c r="AE346" s="233">
        <f t="shared" si="1615"/>
        <v>56</v>
      </c>
      <c r="AF346" s="225">
        <f t="shared" si="1616"/>
        <v>51</v>
      </c>
      <c r="AG346" s="233">
        <f t="shared" si="1617"/>
        <v>56</v>
      </c>
      <c r="AH346" s="336">
        <v>2.9</v>
      </c>
      <c r="AI346" s="409">
        <v>3.2</v>
      </c>
      <c r="AJ346" s="232">
        <f t="shared" si="1618"/>
        <v>78.3</v>
      </c>
      <c r="AK346" s="233">
        <f t="shared" si="1619"/>
        <v>140.80000000000001</v>
      </c>
      <c r="AL346" s="336">
        <v>2.9</v>
      </c>
      <c r="AM346" s="409">
        <v>4.3</v>
      </c>
      <c r="AN346" s="232">
        <f t="shared" si="1620"/>
        <v>69.599999999999994</v>
      </c>
      <c r="AO346" s="233">
        <f t="shared" si="1621"/>
        <v>51.599999999999994</v>
      </c>
      <c r="AP346" s="336"/>
      <c r="AQ346" s="410"/>
      <c r="AR346" s="232">
        <f t="shared" si="1622"/>
        <v>0</v>
      </c>
      <c r="AS346" s="233">
        <f t="shared" si="1623"/>
        <v>0</v>
      </c>
      <c r="AT346" s="545">
        <f t="shared" si="1624"/>
        <v>2.8999999999999995</v>
      </c>
      <c r="AU346" s="546">
        <f t="shared" si="1625"/>
        <v>3.4357142857142859</v>
      </c>
      <c r="AV346" s="232">
        <f t="shared" si="1626"/>
        <v>147.89999999999998</v>
      </c>
      <c r="AW346" s="233">
        <f t="shared" si="1627"/>
        <v>192.4</v>
      </c>
      <c r="AX346" s="257">
        <v>69.3</v>
      </c>
      <c r="AY346" s="409">
        <v>69.900000000000006</v>
      </c>
      <c r="AZ346" s="232">
        <f t="shared" si="1628"/>
        <v>1871.1</v>
      </c>
      <c r="BA346" s="233">
        <f t="shared" si="1629"/>
        <v>3075.6000000000004</v>
      </c>
      <c r="BB346" s="257">
        <v>64.8</v>
      </c>
      <c r="BC346" s="409">
        <v>84.2</v>
      </c>
      <c r="BD346" s="232">
        <f t="shared" si="1630"/>
        <v>1555.1999999999998</v>
      </c>
      <c r="BE346" s="233">
        <f t="shared" si="1631"/>
        <v>1010.4000000000001</v>
      </c>
      <c r="BF346" s="254"/>
      <c r="BG346" s="253"/>
      <c r="BH346" s="232">
        <f t="shared" si="1632"/>
        <v>0</v>
      </c>
      <c r="BI346" s="233">
        <f t="shared" si="1633"/>
        <v>0</v>
      </c>
      <c r="BJ346" s="232">
        <f t="shared" si="1634"/>
        <v>67.182352941176461</v>
      </c>
      <c r="BK346" s="233">
        <f t="shared" si="1635"/>
        <v>72.964285714285722</v>
      </c>
      <c r="BL346" s="232">
        <f t="shared" si="1636"/>
        <v>3426.2999999999997</v>
      </c>
      <c r="BM346" s="233">
        <f t="shared" si="1637"/>
        <v>4086.0000000000005</v>
      </c>
      <c r="BN346" s="257">
        <v>192</v>
      </c>
      <c r="BO346" s="409">
        <v>185</v>
      </c>
      <c r="BP346" s="232">
        <f t="shared" si="1638"/>
        <v>192</v>
      </c>
      <c r="BQ346" s="233">
        <f t="shared" si="1639"/>
        <v>185</v>
      </c>
      <c r="BR346" s="257">
        <v>85</v>
      </c>
      <c r="BS346" s="409">
        <v>92</v>
      </c>
      <c r="BT346" s="232">
        <f t="shared" si="1640"/>
        <v>85</v>
      </c>
      <c r="BU346" s="233">
        <f t="shared" si="1641"/>
        <v>92</v>
      </c>
      <c r="BV346" s="257"/>
      <c r="BW346" s="256"/>
      <c r="BX346" s="232">
        <f t="shared" si="1642"/>
        <v>0</v>
      </c>
      <c r="BY346" s="233">
        <f t="shared" si="1643"/>
        <v>0</v>
      </c>
      <c r="BZ346" s="225">
        <f t="shared" si="1644"/>
        <v>277</v>
      </c>
      <c r="CA346" s="233">
        <f t="shared" si="1645"/>
        <v>277</v>
      </c>
      <c r="CB346" s="225">
        <f t="shared" si="1646"/>
        <v>277</v>
      </c>
      <c r="CC346" s="233">
        <f t="shared" si="1647"/>
        <v>277</v>
      </c>
      <c r="CD346" s="336">
        <v>4.4000000000000004</v>
      </c>
      <c r="CE346" s="409">
        <v>4.3</v>
      </c>
      <c r="CF346" s="232">
        <f t="shared" si="1648"/>
        <v>844.80000000000007</v>
      </c>
      <c r="CG346" s="233">
        <f t="shared" si="1649"/>
        <v>795.5</v>
      </c>
      <c r="CH346" s="336">
        <v>5.4</v>
      </c>
      <c r="CI346" s="409">
        <v>5.4</v>
      </c>
      <c r="CJ346" s="232">
        <f t="shared" si="1650"/>
        <v>459.00000000000006</v>
      </c>
      <c r="CK346" s="233">
        <f t="shared" si="1651"/>
        <v>496.8</v>
      </c>
      <c r="CL346" s="336"/>
      <c r="CM346" s="410"/>
      <c r="CN346" s="232">
        <f t="shared" si="1652"/>
        <v>0</v>
      </c>
      <c r="CO346" s="233">
        <f t="shared" si="1653"/>
        <v>0</v>
      </c>
      <c r="CP346" s="232">
        <f t="shared" si="1654"/>
        <v>4.7068592057761736</v>
      </c>
      <c r="CQ346" s="546">
        <f t="shared" si="1655"/>
        <v>4.6653429602888083</v>
      </c>
      <c r="CR346" s="232">
        <f t="shared" si="1656"/>
        <v>1303.8000000000002</v>
      </c>
      <c r="CS346" s="233">
        <f t="shared" si="1657"/>
        <v>1292.3</v>
      </c>
      <c r="CT346" s="257">
        <v>85.7</v>
      </c>
      <c r="CU346" s="409">
        <v>87.4</v>
      </c>
      <c r="CV346" s="232">
        <f t="shared" si="1658"/>
        <v>16454.400000000001</v>
      </c>
      <c r="CW346" s="233">
        <f t="shared" si="1659"/>
        <v>16169.000000000002</v>
      </c>
      <c r="CX346" s="257">
        <v>86</v>
      </c>
      <c r="CY346" s="409">
        <v>89.5</v>
      </c>
      <c r="CZ346" s="232">
        <f t="shared" si="1660"/>
        <v>7310</v>
      </c>
      <c r="DA346" s="233">
        <f t="shared" si="1661"/>
        <v>8234</v>
      </c>
      <c r="DB346" s="254"/>
      <c r="DC346" s="253"/>
      <c r="DD346" s="232">
        <f t="shared" si="1662"/>
        <v>0</v>
      </c>
      <c r="DE346" s="233">
        <f t="shared" si="1663"/>
        <v>0</v>
      </c>
      <c r="DF346" s="232">
        <f t="shared" si="1664"/>
        <v>85.792057761732863</v>
      </c>
      <c r="DG346" s="233">
        <f t="shared" si="1665"/>
        <v>88.097472924187727</v>
      </c>
      <c r="DH346" s="232">
        <f t="shared" si="1666"/>
        <v>23764.400000000001</v>
      </c>
      <c r="DI346" s="233">
        <f t="shared" si="1667"/>
        <v>24403</v>
      </c>
      <c r="DJ346" s="232">
        <f t="shared" si="1668"/>
        <v>328</v>
      </c>
      <c r="DK346" s="233">
        <f t="shared" si="1669"/>
        <v>333</v>
      </c>
      <c r="DL346" s="232">
        <f t="shared" si="1670"/>
        <v>328</v>
      </c>
      <c r="DM346" s="233">
        <f t="shared" si="1671"/>
        <v>333</v>
      </c>
      <c r="DN346" s="545">
        <f t="shared" si="1672"/>
        <v>4.4259146341463422</v>
      </c>
      <c r="DO346" s="546">
        <f t="shared" si="1673"/>
        <v>4.4585585585585585</v>
      </c>
      <c r="DP346" s="232">
        <f t="shared" si="1674"/>
        <v>1451.7000000000003</v>
      </c>
      <c r="DQ346" s="233">
        <f t="shared" si="1675"/>
        <v>1484.7</v>
      </c>
      <c r="DR346" s="232">
        <f t="shared" si="1676"/>
        <v>82.898475609756105</v>
      </c>
      <c r="DS346" s="233">
        <f t="shared" si="1677"/>
        <v>85.552552552552555</v>
      </c>
      <c r="DT346" s="232">
        <f t="shared" si="1678"/>
        <v>27190.7</v>
      </c>
      <c r="DU346" s="233">
        <f t="shared" si="1679"/>
        <v>28489</v>
      </c>
      <c r="DV346" s="257">
        <v>196</v>
      </c>
      <c r="DW346" s="409">
        <v>169</v>
      </c>
      <c r="DX346" s="232">
        <f t="shared" si="1680"/>
        <v>196</v>
      </c>
      <c r="DY346" s="233">
        <f t="shared" si="1681"/>
        <v>169</v>
      </c>
      <c r="DZ346" s="257">
        <v>143</v>
      </c>
      <c r="EA346" s="409">
        <v>134</v>
      </c>
      <c r="EB346" s="232">
        <f t="shared" si="1682"/>
        <v>143</v>
      </c>
      <c r="EC346" s="233">
        <f t="shared" si="1683"/>
        <v>134</v>
      </c>
      <c r="ED346" s="257"/>
      <c r="EE346" s="256"/>
      <c r="EF346" s="232">
        <f t="shared" si="1684"/>
        <v>0</v>
      </c>
      <c r="EG346" s="233">
        <f t="shared" si="1685"/>
        <v>0</v>
      </c>
      <c r="EH346" s="225">
        <f t="shared" si="1686"/>
        <v>339</v>
      </c>
      <c r="EI346" s="233">
        <f t="shared" si="1687"/>
        <v>303</v>
      </c>
      <c r="EJ346" s="225">
        <f t="shared" si="1688"/>
        <v>339</v>
      </c>
      <c r="EK346" s="233">
        <f t="shared" si="1689"/>
        <v>303</v>
      </c>
      <c r="EL346" s="336">
        <v>3.3</v>
      </c>
      <c r="EM346" s="409">
        <v>3</v>
      </c>
      <c r="EN346" s="232">
        <f t="shared" si="1690"/>
        <v>646.79999999999995</v>
      </c>
      <c r="EO346" s="233">
        <f t="shared" si="1691"/>
        <v>507</v>
      </c>
      <c r="EP346" s="336">
        <v>3.6</v>
      </c>
      <c r="EQ346" s="409">
        <v>3.7</v>
      </c>
      <c r="ER346" s="232">
        <f t="shared" si="1692"/>
        <v>514.80000000000007</v>
      </c>
      <c r="ES346" s="233">
        <f t="shared" si="1693"/>
        <v>495.8</v>
      </c>
      <c r="ET346" s="336"/>
      <c r="EU346" s="410"/>
      <c r="EV346" s="232">
        <f t="shared" si="1694"/>
        <v>0</v>
      </c>
      <c r="EW346" s="233">
        <f t="shared" si="1695"/>
        <v>0</v>
      </c>
      <c r="EX346" s="545">
        <f t="shared" si="1696"/>
        <v>3.4265486725663714</v>
      </c>
      <c r="EY346" s="546">
        <f t="shared" si="1697"/>
        <v>3.3095709570957093</v>
      </c>
      <c r="EZ346" s="232">
        <f t="shared" si="1698"/>
        <v>1161.5999999999999</v>
      </c>
      <c r="FA346" s="233">
        <f t="shared" si="1699"/>
        <v>1002.8</v>
      </c>
      <c r="FB346" s="257">
        <v>68.5</v>
      </c>
      <c r="FC346" s="409">
        <v>63.8</v>
      </c>
      <c r="FD346" s="232">
        <f t="shared" si="1700"/>
        <v>13426</v>
      </c>
      <c r="FE346" s="233">
        <f t="shared" si="1701"/>
        <v>10782.199999999999</v>
      </c>
      <c r="FF346" s="257">
        <v>56</v>
      </c>
      <c r="FG346" s="409">
        <v>57.5</v>
      </c>
      <c r="FH346" s="232">
        <f t="shared" si="1702"/>
        <v>8008</v>
      </c>
      <c r="FI346" s="233">
        <f t="shared" si="1703"/>
        <v>7705</v>
      </c>
      <c r="FJ346" s="254"/>
      <c r="FK346" s="253"/>
      <c r="FL346" s="232">
        <f t="shared" si="1704"/>
        <v>0</v>
      </c>
      <c r="FM346" s="233">
        <f t="shared" si="1705"/>
        <v>0</v>
      </c>
      <c r="FN346" s="232">
        <f t="shared" si="1706"/>
        <v>63.227138643067846</v>
      </c>
      <c r="FO346" s="233">
        <f t="shared" si="1707"/>
        <v>61.013861386138608</v>
      </c>
      <c r="FP346" s="232">
        <f t="shared" si="1708"/>
        <v>21434</v>
      </c>
      <c r="FQ346" s="233">
        <f t="shared" si="1709"/>
        <v>18487.199999999997</v>
      </c>
      <c r="FR346" s="254">
        <v>58</v>
      </c>
      <c r="FS346" s="253">
        <v>61</v>
      </c>
      <c r="FT346" s="232">
        <f t="shared" si="1710"/>
        <v>58</v>
      </c>
      <c r="FU346" s="233">
        <f t="shared" si="1711"/>
        <v>61</v>
      </c>
      <c r="FV346" s="254">
        <v>4.8</v>
      </c>
      <c r="FW346" s="253">
        <v>4.4000000000000004</v>
      </c>
      <c r="FX346" s="232">
        <f t="shared" si="1712"/>
        <v>278.39999999999998</v>
      </c>
      <c r="FY346" s="233">
        <f t="shared" si="1713"/>
        <v>268.40000000000003</v>
      </c>
      <c r="FZ346" s="254">
        <v>61.4</v>
      </c>
      <c r="GA346" s="253">
        <v>52.2</v>
      </c>
      <c r="GB346" s="232">
        <f t="shared" si="1714"/>
        <v>3561.2</v>
      </c>
      <c r="GC346" s="233">
        <f t="shared" si="1715"/>
        <v>3184.2000000000003</v>
      </c>
      <c r="GD346" s="249">
        <f t="shared" si="1716"/>
        <v>415</v>
      </c>
      <c r="GE346" s="233">
        <f t="shared" si="1717"/>
        <v>398</v>
      </c>
      <c r="GF346" s="232">
        <f t="shared" si="1718"/>
        <v>415</v>
      </c>
      <c r="GG346" s="233">
        <f t="shared" si="1719"/>
        <v>398</v>
      </c>
      <c r="GH346" s="232">
        <f t="shared" si="1720"/>
        <v>1569.9</v>
      </c>
      <c r="GI346" s="233">
        <f t="shared" si="1721"/>
        <v>1443.3</v>
      </c>
      <c r="GJ346" s="232">
        <f t="shared" si="1722"/>
        <v>31751.5</v>
      </c>
      <c r="GK346" s="233">
        <f t="shared" si="1723"/>
        <v>30026.800000000003</v>
      </c>
      <c r="GL346" s="249">
        <f t="shared" si="1724"/>
        <v>252</v>
      </c>
      <c r="GM346" s="233">
        <f t="shared" si="1725"/>
        <v>238</v>
      </c>
      <c r="GN346" s="232">
        <f t="shared" si="1726"/>
        <v>252</v>
      </c>
      <c r="GO346" s="233">
        <f t="shared" si="1727"/>
        <v>238</v>
      </c>
      <c r="GP346" s="232">
        <f t="shared" si="1728"/>
        <v>1043.4000000000001</v>
      </c>
      <c r="GQ346" s="233">
        <f t="shared" si="1729"/>
        <v>1044.2</v>
      </c>
      <c r="GR346" s="232">
        <f t="shared" si="1730"/>
        <v>16873.2</v>
      </c>
      <c r="GS346" s="233">
        <f t="shared" si="1731"/>
        <v>16949.400000000001</v>
      </c>
      <c r="GT346" s="249">
        <f t="shared" si="1732"/>
        <v>667</v>
      </c>
      <c r="GU346" s="233">
        <f t="shared" si="1733"/>
        <v>636</v>
      </c>
      <c r="GV346" s="232">
        <f t="shared" si="1734"/>
        <v>667</v>
      </c>
      <c r="GW346" s="233">
        <f t="shared" si="1735"/>
        <v>636</v>
      </c>
      <c r="GX346" s="232">
        <f t="shared" si="1736"/>
        <v>2613.3000000000002</v>
      </c>
      <c r="GY346" s="233">
        <f t="shared" si="1737"/>
        <v>2487.5</v>
      </c>
      <c r="GZ346" s="232">
        <f t="shared" si="1738"/>
        <v>48624.7</v>
      </c>
      <c r="HA346" s="233">
        <f t="shared" si="1739"/>
        <v>46976.200000000004</v>
      </c>
      <c r="HB346" s="249">
        <f t="shared" si="1740"/>
        <v>0</v>
      </c>
      <c r="HC346" s="233">
        <f t="shared" si="1741"/>
        <v>0</v>
      </c>
      <c r="HD346" s="232">
        <f t="shared" si="1742"/>
        <v>0</v>
      </c>
      <c r="HE346" s="233">
        <f t="shared" si="1743"/>
        <v>0</v>
      </c>
      <c r="HF346" s="232" t="str">
        <f t="shared" si="1744"/>
        <v/>
      </c>
      <c r="HG346" s="233" t="str">
        <f t="shared" si="1745"/>
        <v/>
      </c>
      <c r="HH346" s="232" t="str">
        <f t="shared" si="1746"/>
        <v/>
      </c>
      <c r="HI346" s="233" t="str">
        <f t="shared" si="1747"/>
        <v/>
      </c>
      <c r="HJ346" s="249">
        <f t="shared" si="1748"/>
        <v>2891.7000000000003</v>
      </c>
      <c r="HK346" s="233">
        <f t="shared" si="1749"/>
        <v>2755.9</v>
      </c>
      <c r="HL346" s="232">
        <f t="shared" si="1750"/>
        <v>52185.899999999994</v>
      </c>
      <c r="HM346" s="232">
        <f t="shared" si="1751"/>
        <v>50160.399999999994</v>
      </c>
    </row>
    <row r="347" spans="1:221" ht="15">
      <c r="A347" s="397" t="s">
        <v>110</v>
      </c>
      <c r="B347" s="395" t="s">
        <v>761</v>
      </c>
      <c r="C347" s="396"/>
      <c r="D347" s="397">
        <v>223524</v>
      </c>
      <c r="E347" s="398">
        <v>8</v>
      </c>
      <c r="F347" s="332">
        <v>535</v>
      </c>
      <c r="G347" s="409">
        <v>682</v>
      </c>
      <c r="H347" s="254">
        <v>2</v>
      </c>
      <c r="I347" s="409">
        <v>7</v>
      </c>
      <c r="J347" s="232">
        <f t="shared" si="1603"/>
        <v>533</v>
      </c>
      <c r="K347" s="233">
        <f t="shared" si="1604"/>
        <v>675</v>
      </c>
      <c r="L347" s="333"/>
      <c r="M347" s="253"/>
      <c r="N347" s="232">
        <f t="shared" si="1752"/>
        <v>533</v>
      </c>
      <c r="O347" s="233">
        <f t="shared" si="1605"/>
        <v>675</v>
      </c>
      <c r="P347" s="232">
        <f t="shared" si="1606"/>
        <v>533</v>
      </c>
      <c r="Q347" s="233">
        <f t="shared" si="1607"/>
        <v>675</v>
      </c>
      <c r="R347" s="254">
        <v>9</v>
      </c>
      <c r="S347" s="409">
        <v>18</v>
      </c>
      <c r="T347" s="232">
        <f t="shared" si="1608"/>
        <v>9</v>
      </c>
      <c r="U347" s="233">
        <f t="shared" si="1609"/>
        <v>18</v>
      </c>
      <c r="V347" s="257">
        <v>7</v>
      </c>
      <c r="W347" s="409">
        <v>9</v>
      </c>
      <c r="X347" s="232">
        <f t="shared" si="1610"/>
        <v>7</v>
      </c>
      <c r="Y347" s="233">
        <f t="shared" si="1611"/>
        <v>9</v>
      </c>
      <c r="Z347" s="257"/>
      <c r="AA347" s="256"/>
      <c r="AB347" s="232">
        <f t="shared" si="1612"/>
        <v>0</v>
      </c>
      <c r="AC347" s="233">
        <f t="shared" si="1613"/>
        <v>0</v>
      </c>
      <c r="AD347" s="225">
        <f t="shared" si="1614"/>
        <v>16</v>
      </c>
      <c r="AE347" s="233">
        <f t="shared" si="1615"/>
        <v>27</v>
      </c>
      <c r="AF347" s="225">
        <f t="shared" si="1616"/>
        <v>16</v>
      </c>
      <c r="AG347" s="233">
        <f t="shared" si="1617"/>
        <v>27</v>
      </c>
      <c r="AH347" s="336">
        <v>3.3</v>
      </c>
      <c r="AI347" s="409">
        <v>3.8</v>
      </c>
      <c r="AJ347" s="232">
        <f t="shared" si="1618"/>
        <v>29.7</v>
      </c>
      <c r="AK347" s="233">
        <f t="shared" si="1619"/>
        <v>68.399999999999991</v>
      </c>
      <c r="AL347" s="336">
        <v>3.7</v>
      </c>
      <c r="AM347" s="409">
        <v>2.6</v>
      </c>
      <c r="AN347" s="232">
        <f t="shared" si="1620"/>
        <v>25.900000000000002</v>
      </c>
      <c r="AO347" s="233">
        <f t="shared" si="1621"/>
        <v>23.400000000000002</v>
      </c>
      <c r="AP347" s="336"/>
      <c r="AQ347" s="410"/>
      <c r="AR347" s="232">
        <f t="shared" si="1622"/>
        <v>0</v>
      </c>
      <c r="AS347" s="233">
        <f t="shared" si="1623"/>
        <v>0</v>
      </c>
      <c r="AT347" s="545">
        <f t="shared" si="1624"/>
        <v>3.4750000000000001</v>
      </c>
      <c r="AU347" s="546">
        <f t="shared" si="1625"/>
        <v>3.4</v>
      </c>
      <c r="AV347" s="232">
        <f t="shared" si="1626"/>
        <v>55.6</v>
      </c>
      <c r="AW347" s="233">
        <f t="shared" si="1627"/>
        <v>91.8</v>
      </c>
      <c r="AX347" s="257">
        <v>64</v>
      </c>
      <c r="AY347" s="409">
        <v>79.8</v>
      </c>
      <c r="AZ347" s="232">
        <f t="shared" si="1628"/>
        <v>576</v>
      </c>
      <c r="BA347" s="233">
        <f t="shared" si="1629"/>
        <v>1436.3999999999999</v>
      </c>
      <c r="BB347" s="257">
        <v>81</v>
      </c>
      <c r="BC347" s="409">
        <v>35.1</v>
      </c>
      <c r="BD347" s="232">
        <f t="shared" si="1630"/>
        <v>567</v>
      </c>
      <c r="BE347" s="233">
        <f t="shared" si="1631"/>
        <v>315.90000000000003</v>
      </c>
      <c r="BF347" s="254"/>
      <c r="BG347" s="253"/>
      <c r="BH347" s="232">
        <f t="shared" si="1632"/>
        <v>0</v>
      </c>
      <c r="BI347" s="233">
        <f t="shared" si="1633"/>
        <v>0</v>
      </c>
      <c r="BJ347" s="232">
        <f t="shared" si="1634"/>
        <v>71.4375</v>
      </c>
      <c r="BK347" s="233">
        <f t="shared" si="1635"/>
        <v>64.899999999999991</v>
      </c>
      <c r="BL347" s="232">
        <f t="shared" si="1636"/>
        <v>1143</v>
      </c>
      <c r="BM347" s="233">
        <f t="shared" si="1637"/>
        <v>1752.2999999999997</v>
      </c>
      <c r="BN347" s="257">
        <v>85</v>
      </c>
      <c r="BO347" s="409">
        <v>78</v>
      </c>
      <c r="BP347" s="232">
        <f t="shared" si="1638"/>
        <v>85</v>
      </c>
      <c r="BQ347" s="233">
        <f t="shared" si="1639"/>
        <v>78</v>
      </c>
      <c r="BR347" s="257">
        <v>156</v>
      </c>
      <c r="BS347" s="409">
        <v>169</v>
      </c>
      <c r="BT347" s="232">
        <f t="shared" si="1640"/>
        <v>156</v>
      </c>
      <c r="BU347" s="233">
        <f t="shared" si="1641"/>
        <v>169</v>
      </c>
      <c r="BV347" s="257"/>
      <c r="BW347" s="256"/>
      <c r="BX347" s="232">
        <f t="shared" si="1642"/>
        <v>0</v>
      </c>
      <c r="BY347" s="233">
        <f t="shared" si="1643"/>
        <v>0</v>
      </c>
      <c r="BZ347" s="225">
        <f t="shared" si="1644"/>
        <v>241</v>
      </c>
      <c r="CA347" s="233">
        <f t="shared" si="1645"/>
        <v>247</v>
      </c>
      <c r="CB347" s="225">
        <f t="shared" si="1646"/>
        <v>241</v>
      </c>
      <c r="CC347" s="233">
        <f t="shared" si="1647"/>
        <v>247</v>
      </c>
      <c r="CD347" s="336">
        <v>4.4000000000000004</v>
      </c>
      <c r="CE347" s="409">
        <v>4.9000000000000004</v>
      </c>
      <c r="CF347" s="232">
        <f t="shared" si="1648"/>
        <v>374.00000000000006</v>
      </c>
      <c r="CG347" s="233">
        <f t="shared" si="1649"/>
        <v>382.20000000000005</v>
      </c>
      <c r="CH347" s="336">
        <v>4.5</v>
      </c>
      <c r="CI347" s="409">
        <v>5.2</v>
      </c>
      <c r="CJ347" s="232">
        <f t="shared" si="1650"/>
        <v>702</v>
      </c>
      <c r="CK347" s="233">
        <f t="shared" si="1651"/>
        <v>878.80000000000007</v>
      </c>
      <c r="CL347" s="336"/>
      <c r="CM347" s="410"/>
      <c r="CN347" s="232">
        <f t="shared" si="1652"/>
        <v>0</v>
      </c>
      <c r="CO347" s="233">
        <f t="shared" si="1653"/>
        <v>0</v>
      </c>
      <c r="CP347" s="232">
        <f t="shared" si="1654"/>
        <v>4.4647302904564317</v>
      </c>
      <c r="CQ347" s="546">
        <f t="shared" si="1655"/>
        <v>5.1052631578947372</v>
      </c>
      <c r="CR347" s="232">
        <f t="shared" si="1656"/>
        <v>1076</v>
      </c>
      <c r="CS347" s="233">
        <f t="shared" si="1657"/>
        <v>1261</v>
      </c>
      <c r="CT347" s="257">
        <v>84.2</v>
      </c>
      <c r="CU347" s="409">
        <v>85</v>
      </c>
      <c r="CV347" s="232">
        <f t="shared" si="1658"/>
        <v>7157</v>
      </c>
      <c r="CW347" s="233">
        <f t="shared" si="1659"/>
        <v>6630</v>
      </c>
      <c r="CX347" s="257">
        <v>77.099999999999994</v>
      </c>
      <c r="CY347" s="409">
        <v>83.1</v>
      </c>
      <c r="CZ347" s="232">
        <f t="shared" si="1660"/>
        <v>12027.599999999999</v>
      </c>
      <c r="DA347" s="233">
        <f t="shared" si="1661"/>
        <v>14043.9</v>
      </c>
      <c r="DB347" s="254"/>
      <c r="DC347" s="253"/>
      <c r="DD347" s="232">
        <f t="shared" si="1662"/>
        <v>0</v>
      </c>
      <c r="DE347" s="233">
        <f t="shared" si="1663"/>
        <v>0</v>
      </c>
      <c r="DF347" s="232">
        <f t="shared" si="1664"/>
        <v>79.604149377593359</v>
      </c>
      <c r="DG347" s="233">
        <f t="shared" si="1665"/>
        <v>83.7</v>
      </c>
      <c r="DH347" s="232">
        <f t="shared" si="1666"/>
        <v>19184.599999999999</v>
      </c>
      <c r="DI347" s="233">
        <f t="shared" si="1667"/>
        <v>20673.900000000001</v>
      </c>
      <c r="DJ347" s="232">
        <f t="shared" si="1668"/>
        <v>257</v>
      </c>
      <c r="DK347" s="233">
        <f t="shared" si="1669"/>
        <v>274</v>
      </c>
      <c r="DL347" s="232">
        <f t="shared" si="1670"/>
        <v>257</v>
      </c>
      <c r="DM347" s="233">
        <f t="shared" si="1671"/>
        <v>274</v>
      </c>
      <c r="DN347" s="545">
        <f t="shared" si="1672"/>
        <v>4.4031128404669255</v>
      </c>
      <c r="DO347" s="546">
        <f t="shared" si="1673"/>
        <v>4.9372262773722628</v>
      </c>
      <c r="DP347" s="232">
        <f t="shared" si="1674"/>
        <v>1131.5999999999999</v>
      </c>
      <c r="DQ347" s="233">
        <f t="shared" si="1675"/>
        <v>1352.8</v>
      </c>
      <c r="DR347" s="232">
        <f t="shared" si="1676"/>
        <v>79.095719844357973</v>
      </c>
      <c r="DS347" s="233">
        <f t="shared" si="1677"/>
        <v>81.847445255474454</v>
      </c>
      <c r="DT347" s="232">
        <f t="shared" si="1678"/>
        <v>20327.599999999999</v>
      </c>
      <c r="DU347" s="233">
        <f t="shared" si="1679"/>
        <v>22426.2</v>
      </c>
      <c r="DV347" s="257">
        <v>26</v>
      </c>
      <c r="DW347" s="409">
        <v>36</v>
      </c>
      <c r="DX347" s="232">
        <f t="shared" si="1680"/>
        <v>26</v>
      </c>
      <c r="DY347" s="233">
        <f t="shared" si="1681"/>
        <v>36</v>
      </c>
      <c r="DZ347" s="257">
        <v>91</v>
      </c>
      <c r="EA347" s="409">
        <v>135</v>
      </c>
      <c r="EB347" s="232">
        <f t="shared" si="1682"/>
        <v>91</v>
      </c>
      <c r="EC347" s="233">
        <f t="shared" si="1683"/>
        <v>135</v>
      </c>
      <c r="ED347" s="257"/>
      <c r="EE347" s="256"/>
      <c r="EF347" s="232">
        <f t="shared" si="1684"/>
        <v>0</v>
      </c>
      <c r="EG347" s="233">
        <f t="shared" si="1685"/>
        <v>0</v>
      </c>
      <c r="EH347" s="225">
        <f t="shared" si="1686"/>
        <v>117</v>
      </c>
      <c r="EI347" s="233">
        <f t="shared" si="1687"/>
        <v>171</v>
      </c>
      <c r="EJ347" s="225">
        <f t="shared" si="1688"/>
        <v>117</v>
      </c>
      <c r="EK347" s="233">
        <f t="shared" si="1689"/>
        <v>171</v>
      </c>
      <c r="EL347" s="336">
        <v>3.4</v>
      </c>
      <c r="EM347" s="409">
        <v>3.3</v>
      </c>
      <c r="EN347" s="232">
        <f t="shared" si="1690"/>
        <v>88.399999999999991</v>
      </c>
      <c r="EO347" s="233">
        <f t="shared" si="1691"/>
        <v>118.8</v>
      </c>
      <c r="EP347" s="336">
        <v>3.8</v>
      </c>
      <c r="EQ347" s="409">
        <v>3.5</v>
      </c>
      <c r="ER347" s="232">
        <f t="shared" si="1692"/>
        <v>345.8</v>
      </c>
      <c r="ES347" s="233">
        <f t="shared" si="1693"/>
        <v>472.5</v>
      </c>
      <c r="ET347" s="336"/>
      <c r="EU347" s="410"/>
      <c r="EV347" s="232">
        <f t="shared" si="1694"/>
        <v>0</v>
      </c>
      <c r="EW347" s="233">
        <f t="shared" si="1695"/>
        <v>0</v>
      </c>
      <c r="EX347" s="545">
        <f t="shared" si="1696"/>
        <v>3.7111111111111108</v>
      </c>
      <c r="EY347" s="546">
        <f t="shared" si="1697"/>
        <v>3.4578947368421051</v>
      </c>
      <c r="EZ347" s="232">
        <f t="shared" si="1698"/>
        <v>434.2</v>
      </c>
      <c r="FA347" s="233">
        <f t="shared" si="1699"/>
        <v>591.29999999999995</v>
      </c>
      <c r="FB347" s="257">
        <v>63.3</v>
      </c>
      <c r="FC347" s="409">
        <v>60.2</v>
      </c>
      <c r="FD347" s="232">
        <f t="shared" si="1700"/>
        <v>1645.8</v>
      </c>
      <c r="FE347" s="233">
        <f t="shared" si="1701"/>
        <v>2167.2000000000003</v>
      </c>
      <c r="FF347" s="257">
        <v>48.6</v>
      </c>
      <c r="FG347" s="409">
        <v>49.6</v>
      </c>
      <c r="FH347" s="232">
        <f t="shared" si="1702"/>
        <v>4422.6000000000004</v>
      </c>
      <c r="FI347" s="233">
        <f t="shared" si="1703"/>
        <v>6696</v>
      </c>
      <c r="FJ347" s="254"/>
      <c r="FK347" s="253"/>
      <c r="FL347" s="232">
        <f t="shared" si="1704"/>
        <v>0</v>
      </c>
      <c r="FM347" s="233">
        <f t="shared" si="1705"/>
        <v>0</v>
      </c>
      <c r="FN347" s="232">
        <f t="shared" si="1706"/>
        <v>51.866666666666674</v>
      </c>
      <c r="FO347" s="233">
        <f t="shared" si="1707"/>
        <v>51.831578947368428</v>
      </c>
      <c r="FP347" s="232">
        <f t="shared" si="1708"/>
        <v>6068.4000000000005</v>
      </c>
      <c r="FQ347" s="233">
        <f t="shared" si="1709"/>
        <v>8863.2000000000007</v>
      </c>
      <c r="FR347" s="254">
        <v>159</v>
      </c>
      <c r="FS347" s="253">
        <v>230</v>
      </c>
      <c r="FT347" s="232">
        <f t="shared" si="1710"/>
        <v>159</v>
      </c>
      <c r="FU347" s="233">
        <f t="shared" si="1711"/>
        <v>230</v>
      </c>
      <c r="FV347" s="254">
        <v>3.7</v>
      </c>
      <c r="FW347" s="253">
        <v>3.6</v>
      </c>
      <c r="FX347" s="232">
        <f t="shared" si="1712"/>
        <v>588.30000000000007</v>
      </c>
      <c r="FY347" s="233">
        <f t="shared" si="1713"/>
        <v>828</v>
      </c>
      <c r="FZ347" s="254">
        <v>47.1</v>
      </c>
      <c r="GA347" s="253">
        <v>45.6</v>
      </c>
      <c r="GB347" s="232">
        <f t="shared" si="1714"/>
        <v>7488.9000000000005</v>
      </c>
      <c r="GC347" s="233">
        <f t="shared" si="1715"/>
        <v>10488</v>
      </c>
      <c r="GD347" s="249">
        <f t="shared" si="1716"/>
        <v>120</v>
      </c>
      <c r="GE347" s="233">
        <f t="shared" si="1717"/>
        <v>132</v>
      </c>
      <c r="GF347" s="232">
        <f t="shared" si="1718"/>
        <v>120</v>
      </c>
      <c r="GG347" s="233">
        <f t="shared" si="1719"/>
        <v>132</v>
      </c>
      <c r="GH347" s="232">
        <f t="shared" si="1720"/>
        <v>492.1</v>
      </c>
      <c r="GI347" s="233">
        <f t="shared" si="1721"/>
        <v>569.4</v>
      </c>
      <c r="GJ347" s="232">
        <f t="shared" si="1722"/>
        <v>9378.7999999999993</v>
      </c>
      <c r="GK347" s="233">
        <f t="shared" si="1723"/>
        <v>10233.6</v>
      </c>
      <c r="GL347" s="249">
        <f t="shared" si="1724"/>
        <v>254</v>
      </c>
      <c r="GM347" s="233">
        <f t="shared" si="1725"/>
        <v>313</v>
      </c>
      <c r="GN347" s="232">
        <f t="shared" si="1726"/>
        <v>254</v>
      </c>
      <c r="GO347" s="233">
        <f t="shared" si="1727"/>
        <v>313</v>
      </c>
      <c r="GP347" s="232">
        <f t="shared" si="1728"/>
        <v>1073.7</v>
      </c>
      <c r="GQ347" s="233">
        <f t="shared" si="1729"/>
        <v>1374.7</v>
      </c>
      <c r="GR347" s="232">
        <f t="shared" si="1730"/>
        <v>17017.199999999997</v>
      </c>
      <c r="GS347" s="233">
        <f t="shared" si="1731"/>
        <v>21055.8</v>
      </c>
      <c r="GT347" s="249">
        <f t="shared" si="1732"/>
        <v>374</v>
      </c>
      <c r="GU347" s="233">
        <f t="shared" si="1733"/>
        <v>445</v>
      </c>
      <c r="GV347" s="232">
        <f t="shared" si="1734"/>
        <v>374</v>
      </c>
      <c r="GW347" s="233">
        <f t="shared" si="1735"/>
        <v>445</v>
      </c>
      <c r="GX347" s="232">
        <f t="shared" si="1736"/>
        <v>1565.8000000000002</v>
      </c>
      <c r="GY347" s="233">
        <f t="shared" si="1737"/>
        <v>1944.1</v>
      </c>
      <c r="GZ347" s="232">
        <f t="shared" si="1738"/>
        <v>26395.999999999996</v>
      </c>
      <c r="HA347" s="233">
        <f t="shared" si="1739"/>
        <v>31289.4</v>
      </c>
      <c r="HB347" s="249">
        <f t="shared" si="1740"/>
        <v>0</v>
      </c>
      <c r="HC347" s="233">
        <f t="shared" si="1741"/>
        <v>0</v>
      </c>
      <c r="HD347" s="232">
        <f t="shared" si="1742"/>
        <v>0</v>
      </c>
      <c r="HE347" s="233">
        <f t="shared" si="1743"/>
        <v>0</v>
      </c>
      <c r="HF347" s="232" t="str">
        <f t="shared" si="1744"/>
        <v/>
      </c>
      <c r="HG347" s="233" t="str">
        <f t="shared" si="1745"/>
        <v/>
      </c>
      <c r="HH347" s="232" t="str">
        <f t="shared" si="1746"/>
        <v/>
      </c>
      <c r="HI347" s="233" t="str">
        <f t="shared" si="1747"/>
        <v/>
      </c>
      <c r="HJ347" s="249">
        <f t="shared" si="1748"/>
        <v>2154.1</v>
      </c>
      <c r="HK347" s="233">
        <f t="shared" si="1749"/>
        <v>2772.1</v>
      </c>
      <c r="HL347" s="232">
        <f t="shared" si="1750"/>
        <v>33884.9</v>
      </c>
      <c r="HM347" s="232">
        <f t="shared" si="1751"/>
        <v>41777.4</v>
      </c>
    </row>
    <row r="348" spans="1:221" ht="15">
      <c r="A348" s="397" t="s">
        <v>110</v>
      </c>
      <c r="B348" s="395" t="s">
        <v>762</v>
      </c>
      <c r="C348" s="396"/>
      <c r="D348" s="397">
        <v>223816</v>
      </c>
      <c r="E348" s="398">
        <v>8</v>
      </c>
      <c r="F348" s="332">
        <v>1159</v>
      </c>
      <c r="G348" s="409">
        <v>1447</v>
      </c>
      <c r="H348" s="254">
        <v>15</v>
      </c>
      <c r="I348" s="409">
        <v>25</v>
      </c>
      <c r="J348" s="232">
        <f t="shared" ref="J348:J379" si="1753">F348-H348</f>
        <v>1144</v>
      </c>
      <c r="K348" s="233">
        <f t="shared" ref="K348:K379" si="1754">G348-I348</f>
        <v>1422</v>
      </c>
      <c r="L348" s="333"/>
      <c r="M348" s="253"/>
      <c r="N348" s="232">
        <f t="shared" si="1752"/>
        <v>1144</v>
      </c>
      <c r="O348" s="233">
        <f t="shared" ref="O348:O379" si="1755">+S348+W348+AA348+BO348+BS348+BW348+DW348+EA348+EE348+FS348</f>
        <v>1422</v>
      </c>
      <c r="P348" s="232">
        <f t="shared" ref="P348:P379" si="1756">+T348+X348+AB348+BP348+BT348+BX348+DX348+EB348+EF348+FT348</f>
        <v>1144</v>
      </c>
      <c r="Q348" s="233">
        <f t="shared" ref="Q348:Q379" si="1757">+U348+Y348+AC348+BQ348+BU348+BY348+DY348+EC348+EG348+FU348</f>
        <v>1422</v>
      </c>
      <c r="R348" s="254">
        <v>8</v>
      </c>
      <c r="S348" s="409">
        <v>10</v>
      </c>
      <c r="T348" s="232">
        <f t="shared" ref="T348:T379" si="1758">IF(AX348&gt;0,R348,)</f>
        <v>8</v>
      </c>
      <c r="U348" s="233">
        <f t="shared" ref="U348:U379" si="1759">IF(AY348&gt;0,S348,)</f>
        <v>10</v>
      </c>
      <c r="V348" s="257">
        <v>8</v>
      </c>
      <c r="W348" s="409">
        <v>13</v>
      </c>
      <c r="X348" s="232">
        <f t="shared" ref="X348:X379" si="1760">IF(BB348&gt;0,V348,)</f>
        <v>8</v>
      </c>
      <c r="Y348" s="233">
        <f t="shared" ref="Y348:Y379" si="1761">IF(BC348&gt;0,W348,)</f>
        <v>13</v>
      </c>
      <c r="Z348" s="257"/>
      <c r="AA348" s="256"/>
      <c r="AB348" s="232">
        <f t="shared" ref="AB348:AB379" si="1762">IF(BF348&gt;0,Z348,)</f>
        <v>0</v>
      </c>
      <c r="AC348" s="233">
        <f t="shared" ref="AC348:AC379" si="1763">IF(BG348&gt;0,AA348,)</f>
        <v>0</v>
      </c>
      <c r="AD348" s="225">
        <f t="shared" ref="AD348:AD379" si="1764">R348+V348+Z348</f>
        <v>16</v>
      </c>
      <c r="AE348" s="233">
        <f t="shared" ref="AE348:AE379" si="1765">S348+W348+AA348</f>
        <v>23</v>
      </c>
      <c r="AF348" s="225">
        <f t="shared" ref="AF348:AF379" si="1766">IF(BJ348&gt;0,AD348,)</f>
        <v>16</v>
      </c>
      <c r="AG348" s="233">
        <f t="shared" ref="AG348:AG379" si="1767">IF(BK348&gt;0,AE348,)</f>
        <v>23</v>
      </c>
      <c r="AH348" s="336">
        <v>3.8</v>
      </c>
      <c r="AI348" s="409">
        <v>2.8</v>
      </c>
      <c r="AJ348" s="232">
        <f t="shared" ref="AJ348:AJ379" si="1768">IF(R348&gt;0,(R348*AH348),)</f>
        <v>30.4</v>
      </c>
      <c r="AK348" s="233">
        <f t="shared" ref="AK348:AK379" si="1769">IF(S348&gt;0,(S348*AI348),)</f>
        <v>28</v>
      </c>
      <c r="AL348" s="336">
        <v>3.6</v>
      </c>
      <c r="AM348" s="409">
        <v>3.8</v>
      </c>
      <c r="AN348" s="232">
        <f t="shared" ref="AN348:AN379" si="1770">IF(V348&gt;0,(V348*AL348),)</f>
        <v>28.8</v>
      </c>
      <c r="AO348" s="233">
        <f t="shared" ref="AO348:AO379" si="1771">IF(W348&gt;0,(W348*AM348),)</f>
        <v>49.4</v>
      </c>
      <c r="AP348" s="336"/>
      <c r="AQ348" s="410"/>
      <c r="AR348" s="232">
        <f t="shared" ref="AR348:AR379" si="1772">IF(Z348&gt;0,(Z348*AP348),)</f>
        <v>0</v>
      </c>
      <c r="AS348" s="233">
        <f t="shared" ref="AS348:AS379" si="1773">IF(AA348&gt;0,(AA348*AQ348),)</f>
        <v>0</v>
      </c>
      <c r="AT348" s="545">
        <f t="shared" ref="AT348:AT379" si="1774">IF(AD348&gt;0,((AJ348+AN348+AR348)/AD348),)</f>
        <v>3.7</v>
      </c>
      <c r="AU348" s="546">
        <f t="shared" ref="AU348:AU379" si="1775">IF(AE348&gt;0,((AK348+AO348+AS348)/AE348),)</f>
        <v>3.3652173913043479</v>
      </c>
      <c r="AV348" s="232">
        <f t="shared" ref="AV348:AV379" si="1776">IF(AD348&gt;0,(AD348*AT348),)</f>
        <v>59.2</v>
      </c>
      <c r="AW348" s="233">
        <f t="shared" ref="AW348:AW379" si="1777">IF(AE348&gt;0,(AE348*AU348),)</f>
        <v>77.400000000000006</v>
      </c>
      <c r="AX348" s="257">
        <v>64.5</v>
      </c>
      <c r="AY348" s="409">
        <v>62.8</v>
      </c>
      <c r="AZ348" s="232">
        <f t="shared" ref="AZ348:AZ379" si="1778">IF(T348&gt;0,(T348*AX348),)</f>
        <v>516</v>
      </c>
      <c r="BA348" s="233">
        <f t="shared" ref="BA348:BA379" si="1779">IF(U348&gt;0,(U348*AY348),)</f>
        <v>628</v>
      </c>
      <c r="BB348" s="257">
        <v>66.3</v>
      </c>
      <c r="BC348" s="409">
        <v>57.8</v>
      </c>
      <c r="BD348" s="232">
        <f t="shared" ref="BD348:BD379" si="1780">IF(X348&gt;0,(X348*BB348),)</f>
        <v>530.4</v>
      </c>
      <c r="BE348" s="233">
        <f t="shared" ref="BE348:BE379" si="1781">IF(Y348&gt;0,(Y348*BC348),)</f>
        <v>751.4</v>
      </c>
      <c r="BF348" s="254"/>
      <c r="BG348" s="253"/>
      <c r="BH348" s="232">
        <f t="shared" ref="BH348:BH379" si="1782">IF(AB348&gt;0,(AB348*BF348),)</f>
        <v>0</v>
      </c>
      <c r="BI348" s="233">
        <f t="shared" ref="BI348:BI379" si="1783">IF(AC348&gt;0,(AC348*BG348),)</f>
        <v>0</v>
      </c>
      <c r="BJ348" s="232">
        <f t="shared" ref="BJ348:BJ379" si="1784">IF((AZ348+BD348+BH348)&gt;0,((AZ348+BD348+BH348)/AD348),)</f>
        <v>65.400000000000006</v>
      </c>
      <c r="BK348" s="233">
        <f t="shared" ref="BK348:BK379" si="1785">IF((BA348+BE348+BI348)&gt;0,((BA348+BE348+BI348)/AE348),)</f>
        <v>59.973913043478262</v>
      </c>
      <c r="BL348" s="232">
        <f t="shared" ref="BL348:BL379" si="1786">IF(AF348&gt;0,(AD348*BJ348),)</f>
        <v>1046.4000000000001</v>
      </c>
      <c r="BM348" s="233">
        <f t="shared" ref="BM348:BM379" si="1787">IF(AG348&gt;0,(AE348*BK348),)</f>
        <v>1379.4</v>
      </c>
      <c r="BN348" s="257">
        <v>88</v>
      </c>
      <c r="BO348" s="409">
        <v>102</v>
      </c>
      <c r="BP348" s="232">
        <f t="shared" ref="BP348:BP379" si="1788">IF(CT348&gt;0,BN348,)</f>
        <v>88</v>
      </c>
      <c r="BQ348" s="233">
        <f t="shared" ref="BQ348:BQ379" si="1789">IF(CU348&gt;0,BO348,)</f>
        <v>102</v>
      </c>
      <c r="BR348" s="257">
        <v>234</v>
      </c>
      <c r="BS348" s="409">
        <v>265</v>
      </c>
      <c r="BT348" s="232">
        <f t="shared" ref="BT348:BT379" si="1790">IF(CX348&gt;0,BR348,)</f>
        <v>234</v>
      </c>
      <c r="BU348" s="233">
        <f t="shared" ref="BU348:BU379" si="1791">IF(CY348&gt;0,BS348,)</f>
        <v>265</v>
      </c>
      <c r="BV348" s="257"/>
      <c r="BW348" s="256"/>
      <c r="BX348" s="232">
        <f t="shared" ref="BX348:BX379" si="1792">IF(DB348&gt;0,BV348,)</f>
        <v>0</v>
      </c>
      <c r="BY348" s="233">
        <f t="shared" ref="BY348:BY379" si="1793">IF(DC348&gt;0,BW348,)</f>
        <v>0</v>
      </c>
      <c r="BZ348" s="225">
        <f t="shared" ref="BZ348:BZ379" si="1794">BN348+BR348+BV348</f>
        <v>322</v>
      </c>
      <c r="CA348" s="233">
        <f t="shared" ref="CA348:CA379" si="1795">BO348+BS348+BW348</f>
        <v>367</v>
      </c>
      <c r="CB348" s="225">
        <f t="shared" ref="CB348:CB379" si="1796">IF(DF348&gt;0,BZ348,)</f>
        <v>322</v>
      </c>
      <c r="CC348" s="233">
        <f t="shared" ref="CC348:CC379" si="1797">IF(DG348&gt;0,CA348,)</f>
        <v>367</v>
      </c>
      <c r="CD348" s="336">
        <v>4.5</v>
      </c>
      <c r="CE348" s="409">
        <v>4.9000000000000004</v>
      </c>
      <c r="CF348" s="232">
        <f t="shared" ref="CF348:CF379" si="1798">IF(BN348&gt;0,(BN348*CD348),)</f>
        <v>396</v>
      </c>
      <c r="CG348" s="233">
        <f t="shared" ref="CG348:CG379" si="1799">IF(BO348&gt;0,(BO348*CE348),)</f>
        <v>499.8</v>
      </c>
      <c r="CH348" s="336">
        <v>5.3</v>
      </c>
      <c r="CI348" s="409">
        <v>5.6</v>
      </c>
      <c r="CJ348" s="232">
        <f t="shared" ref="CJ348:CJ379" si="1800">IF(BR348&gt;0,(BR348*CH348),)</f>
        <v>1240.2</v>
      </c>
      <c r="CK348" s="233">
        <f t="shared" ref="CK348:CK379" si="1801">IF(BS348&gt;0,(BS348*CI348),)</f>
        <v>1484</v>
      </c>
      <c r="CL348" s="336"/>
      <c r="CM348" s="410"/>
      <c r="CN348" s="232">
        <f t="shared" ref="CN348:CN379" si="1802">IF(BV348&gt;0,(BV348*CL348),)</f>
        <v>0</v>
      </c>
      <c r="CO348" s="233">
        <f t="shared" ref="CO348:CO379" si="1803">IF(BW348&gt;0,(BW348*CM348),)</f>
        <v>0</v>
      </c>
      <c r="CP348" s="232">
        <f t="shared" ref="CP348:CP379" si="1804">IF(BZ348&gt;0,((CF348+CJ348+CN348)/BZ348),)</f>
        <v>5.0813664596273291</v>
      </c>
      <c r="CQ348" s="546">
        <f t="shared" ref="CQ348:CQ379" si="1805">IF(CA348&gt;0,((CG348+CK348+CO348)/CA348),)</f>
        <v>5.4054495912806537</v>
      </c>
      <c r="CR348" s="232">
        <f t="shared" ref="CR348:CR379" si="1806">IF(BZ348&gt;0,(BZ348*CP348),)</f>
        <v>1636.2</v>
      </c>
      <c r="CS348" s="233">
        <f t="shared" ref="CS348:CS379" si="1807">IF(CA348&gt;0,(CA348*CQ348),)</f>
        <v>1983.8</v>
      </c>
      <c r="CT348" s="257">
        <v>91.2</v>
      </c>
      <c r="CU348" s="409">
        <v>92.1</v>
      </c>
      <c r="CV348" s="232">
        <f t="shared" ref="CV348:CV379" si="1808">IF(BP348&gt;0,(BP348*CT348),)</f>
        <v>8025.6</v>
      </c>
      <c r="CW348" s="233">
        <f t="shared" ref="CW348:CW379" si="1809">IF(BQ348&gt;0,(BQ348*CU348),)</f>
        <v>9394.1999999999989</v>
      </c>
      <c r="CX348" s="257">
        <v>65.599999999999994</v>
      </c>
      <c r="CY348" s="409">
        <v>64.900000000000006</v>
      </c>
      <c r="CZ348" s="232">
        <f t="shared" ref="CZ348:CZ379" si="1810">IF(BT348&gt;0,(BT348*CX348),)</f>
        <v>15350.399999999998</v>
      </c>
      <c r="DA348" s="233">
        <f t="shared" ref="DA348:DA379" si="1811">IF(BU348&gt;0,(BU348*CY348),)</f>
        <v>17198.5</v>
      </c>
      <c r="DB348" s="254"/>
      <c r="DC348" s="253"/>
      <c r="DD348" s="232">
        <f t="shared" ref="DD348:DD379" si="1812">IF(BX348&gt;0,(BX348*DB348),)</f>
        <v>0</v>
      </c>
      <c r="DE348" s="233">
        <f t="shared" ref="DE348:DE379" si="1813">IF(BY348&gt;0,(BY348*DC348),)</f>
        <v>0</v>
      </c>
      <c r="DF348" s="232">
        <f t="shared" ref="DF348:DF379" si="1814">IF((CV348+CZ348+DD348)&gt;0,((CV348+CZ348+DD348)/BZ348),)</f>
        <v>72.596273291925471</v>
      </c>
      <c r="DG348" s="233">
        <f t="shared" ref="DG348:DG379" si="1815">IF((CW348+DA348+DE348)&gt;0,((CW348+DA348+DE348)/CA348),)</f>
        <v>72.459673024523156</v>
      </c>
      <c r="DH348" s="232">
        <f t="shared" ref="DH348:DH379" si="1816">IF(CB348&gt;0,(BZ348*DF348),)</f>
        <v>23376</v>
      </c>
      <c r="DI348" s="233">
        <f t="shared" ref="DI348:DI379" si="1817">IF(CC348&gt;0,(CA348*DG348),)</f>
        <v>26592.699999999997</v>
      </c>
      <c r="DJ348" s="232">
        <f t="shared" ref="DJ348:DJ379" si="1818">AD348+BZ348</f>
        <v>338</v>
      </c>
      <c r="DK348" s="233">
        <f t="shared" ref="DK348:DK379" si="1819">AE348+CA348</f>
        <v>390</v>
      </c>
      <c r="DL348" s="232">
        <f t="shared" ref="DL348:DL379" si="1820">AF348+CB348</f>
        <v>338</v>
      </c>
      <c r="DM348" s="233">
        <f t="shared" ref="DM348:DM379" si="1821">AG348+CC348</f>
        <v>390</v>
      </c>
      <c r="DN348" s="545">
        <f t="shared" ref="DN348:DN379" si="1822">IF(DJ348&gt;0,((AD348*AT348)+(BZ348*CP348))/DJ348,)</f>
        <v>5.0159763313609469</v>
      </c>
      <c r="DO348" s="546">
        <f t="shared" ref="DO348:DO379" si="1823">IF(DK348&gt;0,((AE348*AU348)+(CA348*CQ348))/DK348,)</f>
        <v>5.2851282051282045</v>
      </c>
      <c r="DP348" s="232">
        <f t="shared" ref="DP348:DP379" si="1824">IF(DJ348&gt;0,(DJ348*DN348),)</f>
        <v>1695.4</v>
      </c>
      <c r="DQ348" s="233">
        <f t="shared" ref="DQ348:DQ379" si="1825">IF(DK348&gt;0,(DK348*DO348),)</f>
        <v>2061.1999999999998</v>
      </c>
      <c r="DR348" s="232">
        <f t="shared" ref="DR348:DR379" si="1826">IF(DL348&gt;0,((AF348*BJ348)+(CB348*DF348))/DL348,)</f>
        <v>72.25562130177515</v>
      </c>
      <c r="DS348" s="233">
        <f t="shared" ref="DS348:DS379" si="1827">IF(DM348&gt;0,((AG348*BK348)+(CC348*DG348))/DM348,)</f>
        <v>71.723333333333329</v>
      </c>
      <c r="DT348" s="232">
        <f t="shared" ref="DT348:DT379" si="1828">IF(DL348&gt;0,(DL348*DR348),)</f>
        <v>24422.400000000001</v>
      </c>
      <c r="DU348" s="233">
        <f t="shared" ref="DU348:DU379" si="1829">IF(DM348&gt;0,(DM348*DS348),)</f>
        <v>27972.1</v>
      </c>
      <c r="DV348" s="257">
        <v>67</v>
      </c>
      <c r="DW348" s="409">
        <v>83</v>
      </c>
      <c r="DX348" s="232">
        <f t="shared" ref="DX348:DX379" si="1830">IF(FB348&gt;0,DV348,)</f>
        <v>67</v>
      </c>
      <c r="DY348" s="233">
        <f t="shared" ref="DY348:DY379" si="1831">IF(FC348&gt;0,DW348,)</f>
        <v>83</v>
      </c>
      <c r="DZ348" s="257">
        <v>265</v>
      </c>
      <c r="EA348" s="409">
        <v>315</v>
      </c>
      <c r="EB348" s="232">
        <f t="shared" ref="EB348:EB379" si="1832">IF(FF348&gt;0,DZ348,)</f>
        <v>265</v>
      </c>
      <c r="EC348" s="233">
        <f t="shared" ref="EC348:EC379" si="1833">IF(FG348&gt;0,EA348,)</f>
        <v>315</v>
      </c>
      <c r="ED348" s="257"/>
      <c r="EE348" s="256"/>
      <c r="EF348" s="232">
        <f t="shared" ref="EF348:EF379" si="1834">IF(FJ348&gt;0,ED348,)</f>
        <v>0</v>
      </c>
      <c r="EG348" s="233">
        <f t="shared" ref="EG348:EG379" si="1835">IF(FK348&gt;0,EE348,)</f>
        <v>0</v>
      </c>
      <c r="EH348" s="225">
        <f t="shared" ref="EH348:EH379" si="1836">DV348+DZ348+ED348</f>
        <v>332</v>
      </c>
      <c r="EI348" s="233">
        <f t="shared" ref="EI348:EI379" si="1837">DW348+EA348+EE348</f>
        <v>398</v>
      </c>
      <c r="EJ348" s="225">
        <f t="shared" ref="EJ348:EJ379" si="1838">IF(FN348&gt;0,EH348,)</f>
        <v>332</v>
      </c>
      <c r="EK348" s="233">
        <f t="shared" ref="EK348:EK379" si="1839">IF(FO348&gt;0,EI348,)</f>
        <v>398</v>
      </c>
      <c r="EL348" s="336">
        <v>3.9</v>
      </c>
      <c r="EM348" s="409">
        <v>3.8</v>
      </c>
      <c r="EN348" s="232">
        <f t="shared" ref="EN348:EN379" si="1840">IF(DV348&gt;0,(DV348*EL348),)</f>
        <v>261.3</v>
      </c>
      <c r="EO348" s="233">
        <f t="shared" ref="EO348:EO379" si="1841">IF(DW348&gt;0,(DW348*EM348),)</f>
        <v>315.39999999999998</v>
      </c>
      <c r="EP348" s="336">
        <v>4.2</v>
      </c>
      <c r="EQ348" s="409">
        <v>4</v>
      </c>
      <c r="ER348" s="232">
        <f t="shared" ref="ER348:ER379" si="1842">IF(DZ348&gt;0,(DZ348*EP348),)</f>
        <v>1113</v>
      </c>
      <c r="ES348" s="233">
        <f t="shared" ref="ES348:ES379" si="1843">IF(EA348&gt;0,(EA348*EQ348),)</f>
        <v>1260</v>
      </c>
      <c r="ET348" s="336"/>
      <c r="EU348" s="410"/>
      <c r="EV348" s="232">
        <f t="shared" ref="EV348:EV379" si="1844">IF(ED348&gt;0,(ED348*ET348),)</f>
        <v>0</v>
      </c>
      <c r="EW348" s="233">
        <f t="shared" ref="EW348:EW379" si="1845">IF(EE348&gt;0,(EE348*EU348),)</f>
        <v>0</v>
      </c>
      <c r="EX348" s="545">
        <f t="shared" ref="EX348:EX379" si="1846">IF(EH348&gt;0,((EN348+ER348+EV348)/EH348),)</f>
        <v>4.1394578313253012</v>
      </c>
      <c r="EY348" s="546">
        <f t="shared" ref="EY348:EY379" si="1847">IF(EI348&gt;0,((EO348+ES348+EW348)/EI348),)</f>
        <v>3.9582914572864323</v>
      </c>
      <c r="EZ348" s="232">
        <f t="shared" ref="EZ348:EZ379" si="1848">IF(EH348&gt;0,(EH348*EX348),)</f>
        <v>1374.3</v>
      </c>
      <c r="FA348" s="233">
        <f t="shared" ref="FA348:FA379" si="1849">IF(EI348&gt;0,(EI348*EY348),)</f>
        <v>1575.4</v>
      </c>
      <c r="FB348" s="257">
        <v>67.8</v>
      </c>
      <c r="FC348" s="409">
        <v>65.900000000000006</v>
      </c>
      <c r="FD348" s="232">
        <f t="shared" ref="FD348:FD379" si="1850">IF(DX348&gt;0,(DX348*FB348),)</f>
        <v>4542.5999999999995</v>
      </c>
      <c r="FE348" s="233">
        <f t="shared" ref="FE348:FE379" si="1851">IF(DY348&gt;0,(DY348*FC348),)</f>
        <v>5469.7000000000007</v>
      </c>
      <c r="FF348" s="257">
        <v>48.7</v>
      </c>
      <c r="FG348" s="409">
        <v>45.8</v>
      </c>
      <c r="FH348" s="232">
        <f t="shared" ref="FH348:FH379" si="1852">IF(EB348&gt;0,(EB348*FF348),)</f>
        <v>12905.5</v>
      </c>
      <c r="FI348" s="233">
        <f t="shared" ref="FI348:FI379" si="1853">IF(EC348&gt;0,(EC348*FG348),)</f>
        <v>14427</v>
      </c>
      <c r="FJ348" s="254"/>
      <c r="FK348" s="253"/>
      <c r="FL348" s="232">
        <f t="shared" ref="FL348:FL379" si="1854">IF(EF348&gt;0,(EF348*FJ348),)</f>
        <v>0</v>
      </c>
      <c r="FM348" s="233">
        <f t="shared" ref="FM348:FM379" si="1855">IF(EG348&gt;0,(EG348*FK348),)</f>
        <v>0</v>
      </c>
      <c r="FN348" s="232">
        <f t="shared" ref="FN348:FN379" si="1856">IF((FD348+FH348+FL348)&gt;0,((FD348+FH348+FL348)/EH348),)</f>
        <v>52.554518072289149</v>
      </c>
      <c r="FO348" s="233">
        <f t="shared" ref="FO348:FO379" si="1857">IF((FE348+FI348+FM348)&gt;0,((FE348+FI348+FM348)/EI348),)</f>
        <v>49.991708542713567</v>
      </c>
      <c r="FP348" s="232">
        <f t="shared" ref="FP348:FP379" si="1858">IF(EH348&gt;0,(EH348*FN348),)</f>
        <v>17448.099999999999</v>
      </c>
      <c r="FQ348" s="233">
        <f t="shared" ref="FQ348:FQ379" si="1859">IF(EI348&gt;0,(EI348*FO348),)</f>
        <v>19896.7</v>
      </c>
      <c r="FR348" s="254">
        <v>474</v>
      </c>
      <c r="FS348" s="253">
        <v>634</v>
      </c>
      <c r="FT348" s="232">
        <f t="shared" ref="FT348:FT379" si="1860">IF(FZ348&gt;0,FR348,)</f>
        <v>474</v>
      </c>
      <c r="FU348" s="233">
        <f t="shared" ref="FU348:FU379" si="1861">IF(GA348&gt;0,FS348,)</f>
        <v>634</v>
      </c>
      <c r="FV348" s="254">
        <v>4.3</v>
      </c>
      <c r="FW348" s="253">
        <v>3.8</v>
      </c>
      <c r="FX348" s="232">
        <f t="shared" ref="FX348:FX379" si="1862">IF(FR348&gt;0,(FR348*FV348),)</f>
        <v>2038.1999999999998</v>
      </c>
      <c r="FY348" s="233">
        <f t="shared" ref="FY348:FY379" si="1863">IF(FS348&gt;0,(FS348*FW348),)</f>
        <v>2409.1999999999998</v>
      </c>
      <c r="FZ348" s="254">
        <v>36.9</v>
      </c>
      <c r="GA348" s="253">
        <v>35.9</v>
      </c>
      <c r="GB348" s="232">
        <f t="shared" ref="GB348:GB379" si="1864">IF(FZ348&gt;0,(FR348*FZ348),)</f>
        <v>17490.599999999999</v>
      </c>
      <c r="GC348" s="233">
        <f t="shared" ref="GC348:GC379" si="1865">IF(GA348&gt;0,(FS348*GA348),)</f>
        <v>22760.6</v>
      </c>
      <c r="GD348" s="249">
        <f t="shared" ref="GD348:GD379" si="1866">(R348+BN348+DV348)</f>
        <v>163</v>
      </c>
      <c r="GE348" s="233">
        <f t="shared" ref="GE348:GE379" si="1867">(S348+BO348+DW348)</f>
        <v>195</v>
      </c>
      <c r="GF348" s="232">
        <f t="shared" ref="GF348:GF379" si="1868">(T348+BP348+DX348)</f>
        <v>163</v>
      </c>
      <c r="GG348" s="233">
        <f t="shared" ref="GG348:GG379" si="1869">(U348+BQ348+DY348)</f>
        <v>195</v>
      </c>
      <c r="GH348" s="232">
        <f t="shared" ref="GH348:GH379" si="1870">IF(GD348&gt;0,(AJ348+CF348+EN348),"")</f>
        <v>687.7</v>
      </c>
      <c r="GI348" s="233">
        <f t="shared" ref="GI348:GI379" si="1871">IF(GE348&gt;0,(AK348+CG348+EO348),"")</f>
        <v>843.19999999999993</v>
      </c>
      <c r="GJ348" s="232">
        <f t="shared" ref="GJ348:GJ379" si="1872">IF(GF348&gt;0,(AZ348+CV348+FD348),"")</f>
        <v>13084.2</v>
      </c>
      <c r="GK348" s="233">
        <f t="shared" ref="GK348:GK379" si="1873">IF(GG348&gt;0,(BA348+CW348+FE348),"")</f>
        <v>15491.9</v>
      </c>
      <c r="GL348" s="249">
        <f t="shared" ref="GL348:GL379" si="1874">(V348+BR348+DZ348)</f>
        <v>507</v>
      </c>
      <c r="GM348" s="233">
        <f t="shared" ref="GM348:GM379" si="1875">(W348+BS348+EA348)</f>
        <v>593</v>
      </c>
      <c r="GN348" s="232">
        <f t="shared" ref="GN348:GN379" si="1876">(X348+BT348+EB348)</f>
        <v>507</v>
      </c>
      <c r="GO348" s="233">
        <f t="shared" ref="GO348:GO379" si="1877">(Y348+BU348+EC348)</f>
        <v>593</v>
      </c>
      <c r="GP348" s="232">
        <f t="shared" ref="GP348:GP379" si="1878">IF(GL348&gt;0,AN348+CJ348+ER348,)</f>
        <v>2382</v>
      </c>
      <c r="GQ348" s="233">
        <f t="shared" ref="GQ348:GQ379" si="1879">IF(GM348&gt;0,AO348+CK348+ES348,)</f>
        <v>2793.4</v>
      </c>
      <c r="GR348" s="232">
        <f t="shared" ref="GR348:GR379" si="1880">IF(GN348&gt;0,BD348+CZ348+FH348,)</f>
        <v>28786.299999999996</v>
      </c>
      <c r="GS348" s="233">
        <f t="shared" ref="GS348:GS379" si="1881">IF(GO348&gt;0,BE348+DA348+FI348,)</f>
        <v>32376.9</v>
      </c>
      <c r="GT348" s="249">
        <f t="shared" ref="GT348:GT379" si="1882">+GL348+GD348</f>
        <v>670</v>
      </c>
      <c r="GU348" s="233">
        <f t="shared" ref="GU348:GU379" si="1883">+GM348+GE348</f>
        <v>788</v>
      </c>
      <c r="GV348" s="232">
        <f t="shared" ref="GV348:GV379" si="1884">+GN348+GF348</f>
        <v>670</v>
      </c>
      <c r="GW348" s="233">
        <f t="shared" ref="GW348:GW379" si="1885">+GO348+GG348</f>
        <v>788</v>
      </c>
      <c r="GX348" s="232">
        <f t="shared" ref="GX348:GX379" si="1886">IF(GT348&gt;0,(GH348+GP348),"")</f>
        <v>3069.7</v>
      </c>
      <c r="GY348" s="233">
        <f t="shared" ref="GY348:GY379" si="1887">IF(GU348&gt;0,(GI348+GQ348),"")</f>
        <v>3636.6</v>
      </c>
      <c r="GZ348" s="232">
        <f t="shared" ref="GZ348:GZ379" si="1888">IF(GV348&gt;0,(GJ348+GR348),"")</f>
        <v>41870.5</v>
      </c>
      <c r="HA348" s="233">
        <f t="shared" ref="HA348:HA379" si="1889">IF(GW348&gt;0,(GK348+GS348),"")</f>
        <v>47868.800000000003</v>
      </c>
      <c r="HB348" s="249">
        <f t="shared" ref="HB348:HB379" si="1890">(Z348+BV348+ED348)</f>
        <v>0</v>
      </c>
      <c r="HC348" s="233">
        <f t="shared" ref="HC348:HC379" si="1891">(AA348+BW348+EE348)</f>
        <v>0</v>
      </c>
      <c r="HD348" s="232">
        <f t="shared" ref="HD348:HD379" si="1892">(AB348+BX348+EF348)</f>
        <v>0</v>
      </c>
      <c r="HE348" s="233">
        <f t="shared" ref="HE348:HE379" si="1893">(AC348+BY348+EG348)</f>
        <v>0</v>
      </c>
      <c r="HF348" s="232" t="str">
        <f t="shared" ref="HF348:HF379" si="1894">IF(HB348&gt;0,(AR348+CN348+EV348),"")</f>
        <v/>
      </c>
      <c r="HG348" s="233" t="str">
        <f t="shared" ref="HG348:HG379" si="1895">IF(HC348&gt;0,(AS348+CO348+EW348),"")</f>
        <v/>
      </c>
      <c r="HH348" s="232" t="str">
        <f t="shared" ref="HH348:HH379" si="1896">IF(HD348&gt;0,(BH348+DD348+FL348),"")</f>
        <v/>
      </c>
      <c r="HI348" s="233" t="str">
        <f t="shared" ref="HI348:HI379" si="1897">IF(HE348&gt;0,(BI348+DE348+FM348),"")</f>
        <v/>
      </c>
      <c r="HJ348" s="249">
        <f t="shared" ref="HJ348:HJ379" si="1898">IF((DJ348+EH348+FR348)&gt;0,(DP348+EZ348+FX348),"")</f>
        <v>5107.8999999999996</v>
      </c>
      <c r="HK348" s="233">
        <f t="shared" ref="HK348:HK379" si="1899">IF((DK348+EI348+FS348)&gt;0,(DQ348+FA348+FY348),"")</f>
        <v>6045.7999999999993</v>
      </c>
      <c r="HL348" s="232">
        <f t="shared" ref="HL348:HL379" si="1900">IF((DL348+EJ348+FT348)&gt;0,(DT348+FP348+GB348),"")</f>
        <v>59361.1</v>
      </c>
      <c r="HM348" s="232">
        <f t="shared" ref="HM348:HM379" si="1901">IF((DM348+EK348+FU348)&gt;0,(DU348+FQ348+GC348),"")</f>
        <v>70629.399999999994</v>
      </c>
    </row>
    <row r="349" spans="1:221" ht="15">
      <c r="A349" s="397" t="s">
        <v>110</v>
      </c>
      <c r="B349" s="395" t="s">
        <v>763</v>
      </c>
      <c r="C349" s="396"/>
      <c r="D349" s="397">
        <v>247834</v>
      </c>
      <c r="E349" s="398">
        <v>8</v>
      </c>
      <c r="F349" s="332">
        <v>1471</v>
      </c>
      <c r="G349" s="409">
        <v>1573</v>
      </c>
      <c r="H349" s="254">
        <v>12</v>
      </c>
      <c r="I349" s="409">
        <v>9</v>
      </c>
      <c r="J349" s="232">
        <f t="shared" si="1753"/>
        <v>1459</v>
      </c>
      <c r="K349" s="233">
        <f t="shared" si="1754"/>
        <v>1564</v>
      </c>
      <c r="L349" s="333"/>
      <c r="M349" s="253"/>
      <c r="N349" s="232">
        <f t="shared" si="1752"/>
        <v>1459</v>
      </c>
      <c r="O349" s="233">
        <f t="shared" si="1755"/>
        <v>1564</v>
      </c>
      <c r="P349" s="232">
        <f t="shared" si="1756"/>
        <v>1459</v>
      </c>
      <c r="Q349" s="233">
        <f t="shared" si="1757"/>
        <v>1564</v>
      </c>
      <c r="R349" s="254">
        <v>50</v>
      </c>
      <c r="S349" s="409">
        <v>69</v>
      </c>
      <c r="T349" s="232">
        <f t="shared" si="1758"/>
        <v>50</v>
      </c>
      <c r="U349" s="233">
        <f t="shared" si="1759"/>
        <v>69</v>
      </c>
      <c r="V349" s="257">
        <v>35</v>
      </c>
      <c r="W349" s="409">
        <v>37</v>
      </c>
      <c r="X349" s="232">
        <f t="shared" si="1760"/>
        <v>35</v>
      </c>
      <c r="Y349" s="233">
        <f t="shared" si="1761"/>
        <v>37</v>
      </c>
      <c r="Z349" s="257"/>
      <c r="AA349" s="256"/>
      <c r="AB349" s="232">
        <f t="shared" si="1762"/>
        <v>0</v>
      </c>
      <c r="AC349" s="233">
        <f t="shared" si="1763"/>
        <v>0</v>
      </c>
      <c r="AD349" s="225">
        <f t="shared" si="1764"/>
        <v>85</v>
      </c>
      <c r="AE349" s="233">
        <f t="shared" si="1765"/>
        <v>106</v>
      </c>
      <c r="AF349" s="225">
        <f t="shared" si="1766"/>
        <v>85</v>
      </c>
      <c r="AG349" s="233">
        <f t="shared" si="1767"/>
        <v>106</v>
      </c>
      <c r="AH349" s="336">
        <v>3</v>
      </c>
      <c r="AI349" s="409">
        <v>3.2</v>
      </c>
      <c r="AJ349" s="232">
        <f t="shared" si="1768"/>
        <v>150</v>
      </c>
      <c r="AK349" s="233">
        <f t="shared" si="1769"/>
        <v>220.8</v>
      </c>
      <c r="AL349" s="336">
        <v>3.2</v>
      </c>
      <c r="AM349" s="409">
        <v>3.1</v>
      </c>
      <c r="AN349" s="232">
        <f t="shared" si="1770"/>
        <v>112</v>
      </c>
      <c r="AO349" s="233">
        <f t="shared" si="1771"/>
        <v>114.7</v>
      </c>
      <c r="AP349" s="336"/>
      <c r="AQ349" s="410"/>
      <c r="AR349" s="232">
        <f t="shared" si="1772"/>
        <v>0</v>
      </c>
      <c r="AS349" s="233">
        <f t="shared" si="1773"/>
        <v>0</v>
      </c>
      <c r="AT349" s="545">
        <f t="shared" si="1774"/>
        <v>3.0823529411764707</v>
      </c>
      <c r="AU349" s="546">
        <f t="shared" si="1775"/>
        <v>3.1650943396226414</v>
      </c>
      <c r="AV349" s="232">
        <f t="shared" si="1776"/>
        <v>262</v>
      </c>
      <c r="AW349" s="233">
        <f t="shared" si="1777"/>
        <v>335.5</v>
      </c>
      <c r="AX349" s="257">
        <v>65.099999999999994</v>
      </c>
      <c r="AY349" s="409">
        <v>66.7</v>
      </c>
      <c r="AZ349" s="232">
        <f t="shared" si="1778"/>
        <v>3254.9999999999995</v>
      </c>
      <c r="BA349" s="233">
        <f t="shared" si="1779"/>
        <v>4602.3</v>
      </c>
      <c r="BB349" s="257">
        <v>62.9</v>
      </c>
      <c r="BC349" s="409">
        <v>62.6</v>
      </c>
      <c r="BD349" s="232">
        <f t="shared" si="1780"/>
        <v>2201.5</v>
      </c>
      <c r="BE349" s="233">
        <f t="shared" si="1781"/>
        <v>2316.2000000000003</v>
      </c>
      <c r="BF349" s="254"/>
      <c r="BG349" s="253"/>
      <c r="BH349" s="232">
        <f t="shared" si="1782"/>
        <v>0</v>
      </c>
      <c r="BI349" s="233">
        <f t="shared" si="1783"/>
        <v>0</v>
      </c>
      <c r="BJ349" s="232">
        <f t="shared" si="1784"/>
        <v>64.194117647058818</v>
      </c>
      <c r="BK349" s="233">
        <f t="shared" si="1785"/>
        <v>65.268867924528308</v>
      </c>
      <c r="BL349" s="232">
        <f t="shared" si="1786"/>
        <v>5456.4999999999991</v>
      </c>
      <c r="BM349" s="233">
        <f t="shared" si="1787"/>
        <v>6918.5000000000009</v>
      </c>
      <c r="BN349" s="257">
        <v>435</v>
      </c>
      <c r="BO349" s="409">
        <v>418</v>
      </c>
      <c r="BP349" s="232">
        <f t="shared" si="1788"/>
        <v>435</v>
      </c>
      <c r="BQ349" s="233">
        <f t="shared" si="1789"/>
        <v>418</v>
      </c>
      <c r="BR349" s="257">
        <v>230</v>
      </c>
      <c r="BS349" s="409">
        <v>260</v>
      </c>
      <c r="BT349" s="232">
        <f t="shared" si="1790"/>
        <v>230</v>
      </c>
      <c r="BU349" s="233">
        <f t="shared" si="1791"/>
        <v>260</v>
      </c>
      <c r="BV349" s="257"/>
      <c r="BW349" s="256"/>
      <c r="BX349" s="232">
        <f t="shared" si="1792"/>
        <v>0</v>
      </c>
      <c r="BY349" s="233">
        <f t="shared" si="1793"/>
        <v>0</v>
      </c>
      <c r="BZ349" s="225">
        <f t="shared" si="1794"/>
        <v>665</v>
      </c>
      <c r="CA349" s="233">
        <f t="shared" si="1795"/>
        <v>678</v>
      </c>
      <c r="CB349" s="225">
        <f t="shared" si="1796"/>
        <v>665</v>
      </c>
      <c r="CC349" s="233">
        <f t="shared" si="1797"/>
        <v>678</v>
      </c>
      <c r="CD349" s="336">
        <v>4</v>
      </c>
      <c r="CE349" s="409">
        <v>4</v>
      </c>
      <c r="CF349" s="232">
        <f t="shared" si="1798"/>
        <v>1740</v>
      </c>
      <c r="CG349" s="233">
        <f t="shared" si="1799"/>
        <v>1672</v>
      </c>
      <c r="CH349" s="336">
        <v>4.5</v>
      </c>
      <c r="CI349" s="409">
        <v>4.7</v>
      </c>
      <c r="CJ349" s="232">
        <f t="shared" si="1800"/>
        <v>1035</v>
      </c>
      <c r="CK349" s="233">
        <f t="shared" si="1801"/>
        <v>1222</v>
      </c>
      <c r="CL349" s="336"/>
      <c r="CM349" s="410"/>
      <c r="CN349" s="232">
        <f t="shared" si="1802"/>
        <v>0</v>
      </c>
      <c r="CO349" s="233">
        <f t="shared" si="1803"/>
        <v>0</v>
      </c>
      <c r="CP349" s="232">
        <f t="shared" si="1804"/>
        <v>4.1729323308270674</v>
      </c>
      <c r="CQ349" s="546">
        <f t="shared" si="1805"/>
        <v>4.2684365781710918</v>
      </c>
      <c r="CR349" s="232">
        <f t="shared" si="1806"/>
        <v>2775</v>
      </c>
      <c r="CS349" s="233">
        <f t="shared" si="1807"/>
        <v>2894.0000000000005</v>
      </c>
      <c r="CT349" s="257">
        <v>82.5</v>
      </c>
      <c r="CU349" s="409">
        <v>82.4</v>
      </c>
      <c r="CV349" s="232">
        <f t="shared" si="1808"/>
        <v>35887.5</v>
      </c>
      <c r="CW349" s="233">
        <f t="shared" si="1809"/>
        <v>34443.200000000004</v>
      </c>
      <c r="CX349" s="257">
        <v>84.4</v>
      </c>
      <c r="CY349" s="409">
        <v>84.2</v>
      </c>
      <c r="CZ349" s="232">
        <f t="shared" si="1810"/>
        <v>19412</v>
      </c>
      <c r="DA349" s="233">
        <f t="shared" si="1811"/>
        <v>21892</v>
      </c>
      <c r="DB349" s="254"/>
      <c r="DC349" s="253"/>
      <c r="DD349" s="232">
        <f t="shared" si="1812"/>
        <v>0</v>
      </c>
      <c r="DE349" s="233">
        <f t="shared" si="1813"/>
        <v>0</v>
      </c>
      <c r="DF349" s="232">
        <f t="shared" si="1814"/>
        <v>83.157142857142858</v>
      </c>
      <c r="DG349" s="233">
        <f t="shared" si="1815"/>
        <v>83.09026548672567</v>
      </c>
      <c r="DH349" s="232">
        <f t="shared" si="1816"/>
        <v>55299.5</v>
      </c>
      <c r="DI349" s="233">
        <f t="shared" si="1817"/>
        <v>56335.200000000004</v>
      </c>
      <c r="DJ349" s="232">
        <f t="shared" si="1818"/>
        <v>750</v>
      </c>
      <c r="DK349" s="233">
        <f t="shared" si="1819"/>
        <v>784</v>
      </c>
      <c r="DL349" s="232">
        <f t="shared" si="1820"/>
        <v>750</v>
      </c>
      <c r="DM349" s="233">
        <f t="shared" si="1821"/>
        <v>784</v>
      </c>
      <c r="DN349" s="545">
        <f t="shared" si="1822"/>
        <v>4.0493333333333332</v>
      </c>
      <c r="DO349" s="546">
        <f t="shared" si="1823"/>
        <v>4.1192602040816331</v>
      </c>
      <c r="DP349" s="232">
        <f t="shared" si="1824"/>
        <v>3037</v>
      </c>
      <c r="DQ349" s="233">
        <f t="shared" si="1825"/>
        <v>3229.5000000000005</v>
      </c>
      <c r="DR349" s="232">
        <f t="shared" si="1826"/>
        <v>81.007999999999996</v>
      </c>
      <c r="DS349" s="233">
        <f t="shared" si="1827"/>
        <v>80.68073979591837</v>
      </c>
      <c r="DT349" s="232">
        <f t="shared" si="1828"/>
        <v>60756</v>
      </c>
      <c r="DU349" s="233">
        <f t="shared" si="1829"/>
        <v>63253.700000000004</v>
      </c>
      <c r="DV349" s="257">
        <v>220</v>
      </c>
      <c r="DW349" s="409">
        <v>206</v>
      </c>
      <c r="DX349" s="232">
        <f t="shared" si="1830"/>
        <v>220</v>
      </c>
      <c r="DY349" s="233">
        <f t="shared" si="1831"/>
        <v>206</v>
      </c>
      <c r="DZ349" s="257">
        <v>337</v>
      </c>
      <c r="EA349" s="409">
        <v>427</v>
      </c>
      <c r="EB349" s="232">
        <f t="shared" si="1832"/>
        <v>337</v>
      </c>
      <c r="EC349" s="233">
        <f t="shared" si="1833"/>
        <v>427</v>
      </c>
      <c r="ED349" s="257"/>
      <c r="EE349" s="256"/>
      <c r="EF349" s="232">
        <f t="shared" si="1834"/>
        <v>0</v>
      </c>
      <c r="EG349" s="233">
        <f t="shared" si="1835"/>
        <v>0</v>
      </c>
      <c r="EH349" s="225">
        <f t="shared" si="1836"/>
        <v>557</v>
      </c>
      <c r="EI349" s="233">
        <f t="shared" si="1837"/>
        <v>633</v>
      </c>
      <c r="EJ349" s="225">
        <f t="shared" si="1838"/>
        <v>557</v>
      </c>
      <c r="EK349" s="233">
        <f t="shared" si="1839"/>
        <v>633</v>
      </c>
      <c r="EL349" s="336">
        <v>3.2</v>
      </c>
      <c r="EM349" s="409">
        <v>3.4</v>
      </c>
      <c r="EN349" s="232">
        <f t="shared" si="1840"/>
        <v>704</v>
      </c>
      <c r="EO349" s="233">
        <f t="shared" si="1841"/>
        <v>700.4</v>
      </c>
      <c r="EP349" s="336">
        <v>3.7</v>
      </c>
      <c r="EQ349" s="409">
        <v>3.7</v>
      </c>
      <c r="ER349" s="232">
        <f t="shared" si="1842"/>
        <v>1246.9000000000001</v>
      </c>
      <c r="ES349" s="233">
        <f t="shared" si="1843"/>
        <v>1579.9</v>
      </c>
      <c r="ET349" s="336"/>
      <c r="EU349" s="410"/>
      <c r="EV349" s="232">
        <f t="shared" si="1844"/>
        <v>0</v>
      </c>
      <c r="EW349" s="233">
        <f t="shared" si="1845"/>
        <v>0</v>
      </c>
      <c r="EX349" s="545">
        <f t="shared" si="1846"/>
        <v>3.5025134649910235</v>
      </c>
      <c r="EY349" s="546">
        <f t="shared" si="1847"/>
        <v>3.6023696682464457</v>
      </c>
      <c r="EZ349" s="232">
        <f t="shared" si="1848"/>
        <v>1950.9</v>
      </c>
      <c r="FA349" s="233">
        <f t="shared" si="1849"/>
        <v>2280.3000000000002</v>
      </c>
      <c r="FB349" s="257">
        <v>63.4</v>
      </c>
      <c r="FC349" s="409">
        <v>64.599999999999994</v>
      </c>
      <c r="FD349" s="232">
        <f t="shared" si="1850"/>
        <v>13948</v>
      </c>
      <c r="FE349" s="233">
        <f t="shared" si="1851"/>
        <v>13307.599999999999</v>
      </c>
      <c r="FF349" s="257">
        <v>59.2</v>
      </c>
      <c r="FG349" s="409">
        <v>55.7</v>
      </c>
      <c r="FH349" s="232">
        <f t="shared" si="1852"/>
        <v>19950.400000000001</v>
      </c>
      <c r="FI349" s="233">
        <f t="shared" si="1853"/>
        <v>23783.9</v>
      </c>
      <c r="FJ349" s="254"/>
      <c r="FK349" s="253"/>
      <c r="FL349" s="232">
        <f t="shared" si="1854"/>
        <v>0</v>
      </c>
      <c r="FM349" s="233">
        <f t="shared" si="1855"/>
        <v>0</v>
      </c>
      <c r="FN349" s="232">
        <f t="shared" si="1856"/>
        <v>60.858886894075404</v>
      </c>
      <c r="FO349" s="233">
        <f t="shared" si="1857"/>
        <v>58.596366508688781</v>
      </c>
      <c r="FP349" s="232">
        <f t="shared" si="1858"/>
        <v>33898.400000000001</v>
      </c>
      <c r="FQ349" s="233">
        <f t="shared" si="1859"/>
        <v>37091.5</v>
      </c>
      <c r="FR349" s="254">
        <v>152</v>
      </c>
      <c r="FS349" s="253">
        <v>147</v>
      </c>
      <c r="FT349" s="232">
        <f t="shared" si="1860"/>
        <v>152</v>
      </c>
      <c r="FU349" s="233">
        <f t="shared" si="1861"/>
        <v>147</v>
      </c>
      <c r="FV349" s="254">
        <v>5.9</v>
      </c>
      <c r="FW349" s="253">
        <v>5.4</v>
      </c>
      <c r="FX349" s="232">
        <f t="shared" si="1862"/>
        <v>896.80000000000007</v>
      </c>
      <c r="FY349" s="233">
        <f t="shared" si="1863"/>
        <v>793.80000000000007</v>
      </c>
      <c r="FZ349" s="254">
        <v>64.599999999999994</v>
      </c>
      <c r="GA349" s="253">
        <v>64.099999999999994</v>
      </c>
      <c r="GB349" s="232">
        <f t="shared" si="1864"/>
        <v>9819.1999999999989</v>
      </c>
      <c r="GC349" s="233">
        <f t="shared" si="1865"/>
        <v>9422.6999999999989</v>
      </c>
      <c r="GD349" s="249">
        <f t="shared" si="1866"/>
        <v>705</v>
      </c>
      <c r="GE349" s="233">
        <f t="shared" si="1867"/>
        <v>693</v>
      </c>
      <c r="GF349" s="232">
        <f t="shared" si="1868"/>
        <v>705</v>
      </c>
      <c r="GG349" s="233">
        <f t="shared" si="1869"/>
        <v>693</v>
      </c>
      <c r="GH349" s="232">
        <f t="shared" si="1870"/>
        <v>2594</v>
      </c>
      <c r="GI349" s="233">
        <f t="shared" si="1871"/>
        <v>2593.1999999999998</v>
      </c>
      <c r="GJ349" s="232">
        <f t="shared" si="1872"/>
        <v>53090.5</v>
      </c>
      <c r="GK349" s="233">
        <f t="shared" si="1873"/>
        <v>52353.100000000006</v>
      </c>
      <c r="GL349" s="249">
        <f t="shared" si="1874"/>
        <v>602</v>
      </c>
      <c r="GM349" s="233">
        <f t="shared" si="1875"/>
        <v>724</v>
      </c>
      <c r="GN349" s="232">
        <f t="shared" si="1876"/>
        <v>602</v>
      </c>
      <c r="GO349" s="233">
        <f t="shared" si="1877"/>
        <v>724</v>
      </c>
      <c r="GP349" s="232">
        <f t="shared" si="1878"/>
        <v>2393.9</v>
      </c>
      <c r="GQ349" s="233">
        <f t="shared" si="1879"/>
        <v>2916.6000000000004</v>
      </c>
      <c r="GR349" s="232">
        <f t="shared" si="1880"/>
        <v>41563.9</v>
      </c>
      <c r="GS349" s="233">
        <f t="shared" si="1881"/>
        <v>47992.100000000006</v>
      </c>
      <c r="GT349" s="249">
        <f t="shared" si="1882"/>
        <v>1307</v>
      </c>
      <c r="GU349" s="233">
        <f t="shared" si="1883"/>
        <v>1417</v>
      </c>
      <c r="GV349" s="232">
        <f t="shared" si="1884"/>
        <v>1307</v>
      </c>
      <c r="GW349" s="233">
        <f t="shared" si="1885"/>
        <v>1417</v>
      </c>
      <c r="GX349" s="232">
        <f t="shared" si="1886"/>
        <v>4987.8999999999996</v>
      </c>
      <c r="GY349" s="233">
        <f t="shared" si="1887"/>
        <v>5509.8</v>
      </c>
      <c r="GZ349" s="232">
        <f t="shared" si="1888"/>
        <v>94654.399999999994</v>
      </c>
      <c r="HA349" s="233">
        <f t="shared" si="1889"/>
        <v>100345.20000000001</v>
      </c>
      <c r="HB349" s="249">
        <f t="shared" si="1890"/>
        <v>0</v>
      </c>
      <c r="HC349" s="233">
        <f t="shared" si="1891"/>
        <v>0</v>
      </c>
      <c r="HD349" s="232">
        <f t="shared" si="1892"/>
        <v>0</v>
      </c>
      <c r="HE349" s="233">
        <f t="shared" si="1893"/>
        <v>0</v>
      </c>
      <c r="HF349" s="232" t="str">
        <f t="shared" si="1894"/>
        <v/>
      </c>
      <c r="HG349" s="233" t="str">
        <f t="shared" si="1895"/>
        <v/>
      </c>
      <c r="HH349" s="232" t="str">
        <f t="shared" si="1896"/>
        <v/>
      </c>
      <c r="HI349" s="233" t="str">
        <f t="shared" si="1897"/>
        <v/>
      </c>
      <c r="HJ349" s="249">
        <f t="shared" si="1898"/>
        <v>5884.7</v>
      </c>
      <c r="HK349" s="233">
        <f t="shared" si="1899"/>
        <v>6303.6000000000013</v>
      </c>
      <c r="HL349" s="232">
        <f t="shared" si="1900"/>
        <v>104473.59999999999</v>
      </c>
      <c r="HM349" s="232">
        <f t="shared" si="1901"/>
        <v>109767.90000000001</v>
      </c>
    </row>
    <row r="350" spans="1:221" ht="15">
      <c r="A350" s="397" t="s">
        <v>110</v>
      </c>
      <c r="B350" s="395" t="s">
        <v>764</v>
      </c>
      <c r="C350" s="396"/>
      <c r="D350" s="397">
        <v>224350</v>
      </c>
      <c r="E350" s="398">
        <v>8</v>
      </c>
      <c r="F350" s="332">
        <v>1034</v>
      </c>
      <c r="G350" s="409">
        <v>1053</v>
      </c>
      <c r="H350" s="254">
        <v>70</v>
      </c>
      <c r="I350" s="409">
        <v>87</v>
      </c>
      <c r="J350" s="232">
        <f t="shared" si="1753"/>
        <v>964</v>
      </c>
      <c r="K350" s="233">
        <f t="shared" si="1754"/>
        <v>966</v>
      </c>
      <c r="L350" s="333"/>
      <c r="M350" s="253"/>
      <c r="N350" s="232">
        <f t="shared" si="1752"/>
        <v>964</v>
      </c>
      <c r="O350" s="233">
        <f t="shared" si="1755"/>
        <v>966</v>
      </c>
      <c r="P350" s="232">
        <f t="shared" si="1756"/>
        <v>964</v>
      </c>
      <c r="Q350" s="233">
        <f t="shared" si="1757"/>
        <v>966</v>
      </c>
      <c r="R350" s="254">
        <v>23</v>
      </c>
      <c r="S350" s="409">
        <v>23</v>
      </c>
      <c r="T350" s="232">
        <f t="shared" si="1758"/>
        <v>23</v>
      </c>
      <c r="U350" s="233">
        <f t="shared" si="1759"/>
        <v>23</v>
      </c>
      <c r="V350" s="257">
        <v>20</v>
      </c>
      <c r="W350" s="409">
        <v>25</v>
      </c>
      <c r="X350" s="232">
        <f t="shared" si="1760"/>
        <v>20</v>
      </c>
      <c r="Y350" s="233">
        <f t="shared" si="1761"/>
        <v>25</v>
      </c>
      <c r="Z350" s="257"/>
      <c r="AA350" s="256"/>
      <c r="AB350" s="232">
        <f t="shared" si="1762"/>
        <v>0</v>
      </c>
      <c r="AC350" s="233">
        <f t="shared" si="1763"/>
        <v>0</v>
      </c>
      <c r="AD350" s="225">
        <f t="shared" si="1764"/>
        <v>43</v>
      </c>
      <c r="AE350" s="233">
        <f t="shared" si="1765"/>
        <v>48</v>
      </c>
      <c r="AF350" s="225">
        <f t="shared" si="1766"/>
        <v>43</v>
      </c>
      <c r="AG350" s="233">
        <f t="shared" si="1767"/>
        <v>48</v>
      </c>
      <c r="AH350" s="336">
        <v>3.5</v>
      </c>
      <c r="AI350" s="409">
        <v>3.5</v>
      </c>
      <c r="AJ350" s="232">
        <f t="shared" si="1768"/>
        <v>80.5</v>
      </c>
      <c r="AK350" s="233">
        <f t="shared" si="1769"/>
        <v>80.5</v>
      </c>
      <c r="AL350" s="336">
        <v>3.5</v>
      </c>
      <c r="AM350" s="409">
        <v>2.9</v>
      </c>
      <c r="AN350" s="232">
        <f t="shared" si="1770"/>
        <v>70</v>
      </c>
      <c r="AO350" s="233">
        <f t="shared" si="1771"/>
        <v>72.5</v>
      </c>
      <c r="AP350" s="336"/>
      <c r="AQ350" s="410"/>
      <c r="AR350" s="232">
        <f t="shared" si="1772"/>
        <v>0</v>
      </c>
      <c r="AS350" s="233">
        <f t="shared" si="1773"/>
        <v>0</v>
      </c>
      <c r="AT350" s="545">
        <f t="shared" si="1774"/>
        <v>3.5</v>
      </c>
      <c r="AU350" s="546">
        <f t="shared" si="1775"/>
        <v>3.1875</v>
      </c>
      <c r="AV350" s="232">
        <f t="shared" si="1776"/>
        <v>150.5</v>
      </c>
      <c r="AW350" s="233">
        <f t="shared" si="1777"/>
        <v>153</v>
      </c>
      <c r="AX350" s="257">
        <v>76.7</v>
      </c>
      <c r="AY350" s="409">
        <v>75.900000000000006</v>
      </c>
      <c r="AZ350" s="232">
        <f t="shared" si="1778"/>
        <v>1764.1000000000001</v>
      </c>
      <c r="BA350" s="233">
        <f t="shared" si="1779"/>
        <v>1745.7</v>
      </c>
      <c r="BB350" s="257">
        <v>66.099999999999994</v>
      </c>
      <c r="BC350" s="409">
        <v>39.799999999999997</v>
      </c>
      <c r="BD350" s="232">
        <f t="shared" si="1780"/>
        <v>1322</v>
      </c>
      <c r="BE350" s="233">
        <f t="shared" si="1781"/>
        <v>994.99999999999989</v>
      </c>
      <c r="BF350" s="254"/>
      <c r="BG350" s="253"/>
      <c r="BH350" s="232">
        <f t="shared" si="1782"/>
        <v>0</v>
      </c>
      <c r="BI350" s="233">
        <f t="shared" si="1783"/>
        <v>0</v>
      </c>
      <c r="BJ350" s="232">
        <f t="shared" si="1784"/>
        <v>71.769767441860481</v>
      </c>
      <c r="BK350" s="233">
        <f t="shared" si="1785"/>
        <v>57.097916666666663</v>
      </c>
      <c r="BL350" s="232">
        <f t="shared" si="1786"/>
        <v>3086.1000000000008</v>
      </c>
      <c r="BM350" s="233">
        <f t="shared" si="1787"/>
        <v>2740.7</v>
      </c>
      <c r="BN350" s="257">
        <v>131</v>
      </c>
      <c r="BO350" s="409">
        <v>170</v>
      </c>
      <c r="BP350" s="232">
        <f t="shared" si="1788"/>
        <v>131</v>
      </c>
      <c r="BQ350" s="233">
        <f t="shared" si="1789"/>
        <v>170</v>
      </c>
      <c r="BR350" s="257">
        <v>142</v>
      </c>
      <c r="BS350" s="409">
        <v>169</v>
      </c>
      <c r="BT350" s="232">
        <f t="shared" si="1790"/>
        <v>142</v>
      </c>
      <c r="BU350" s="233">
        <f t="shared" si="1791"/>
        <v>169</v>
      </c>
      <c r="BV350" s="257"/>
      <c r="BW350" s="256"/>
      <c r="BX350" s="232">
        <f t="shared" si="1792"/>
        <v>0</v>
      </c>
      <c r="BY350" s="233">
        <f t="shared" si="1793"/>
        <v>0</v>
      </c>
      <c r="BZ350" s="225">
        <f t="shared" si="1794"/>
        <v>273</v>
      </c>
      <c r="CA350" s="233">
        <f t="shared" si="1795"/>
        <v>339</v>
      </c>
      <c r="CB350" s="225">
        <f t="shared" si="1796"/>
        <v>273</v>
      </c>
      <c r="CC350" s="233">
        <f t="shared" si="1797"/>
        <v>339</v>
      </c>
      <c r="CD350" s="336">
        <v>5.6</v>
      </c>
      <c r="CE350" s="409">
        <v>5.3</v>
      </c>
      <c r="CF350" s="232">
        <f t="shared" si="1798"/>
        <v>733.59999999999991</v>
      </c>
      <c r="CG350" s="233">
        <f t="shared" si="1799"/>
        <v>901</v>
      </c>
      <c r="CH350" s="336">
        <v>6</v>
      </c>
      <c r="CI350" s="409">
        <v>5.5</v>
      </c>
      <c r="CJ350" s="232">
        <f t="shared" si="1800"/>
        <v>852</v>
      </c>
      <c r="CK350" s="233">
        <f t="shared" si="1801"/>
        <v>929.5</v>
      </c>
      <c r="CL350" s="336"/>
      <c r="CM350" s="410"/>
      <c r="CN350" s="232">
        <f t="shared" si="1802"/>
        <v>0</v>
      </c>
      <c r="CO350" s="233">
        <f t="shared" si="1803"/>
        <v>0</v>
      </c>
      <c r="CP350" s="232">
        <f t="shared" si="1804"/>
        <v>5.8080586080586079</v>
      </c>
      <c r="CQ350" s="546">
        <f t="shared" si="1805"/>
        <v>5.3997050147492622</v>
      </c>
      <c r="CR350" s="232">
        <f t="shared" si="1806"/>
        <v>1585.6</v>
      </c>
      <c r="CS350" s="233">
        <f t="shared" si="1807"/>
        <v>1830.5</v>
      </c>
      <c r="CT350" s="257">
        <v>104.7</v>
      </c>
      <c r="CU350" s="409">
        <v>100.3</v>
      </c>
      <c r="CV350" s="232">
        <f t="shared" si="1808"/>
        <v>13715.7</v>
      </c>
      <c r="CW350" s="233">
        <f t="shared" si="1809"/>
        <v>17051</v>
      </c>
      <c r="CX350" s="257">
        <v>96.2</v>
      </c>
      <c r="CY350" s="409">
        <v>95.3</v>
      </c>
      <c r="CZ350" s="232">
        <f t="shared" si="1810"/>
        <v>13660.4</v>
      </c>
      <c r="DA350" s="233">
        <f t="shared" si="1811"/>
        <v>16105.699999999999</v>
      </c>
      <c r="DB350" s="254"/>
      <c r="DC350" s="253"/>
      <c r="DD350" s="232">
        <f t="shared" si="1812"/>
        <v>0</v>
      </c>
      <c r="DE350" s="233">
        <f t="shared" si="1813"/>
        <v>0</v>
      </c>
      <c r="DF350" s="232">
        <f t="shared" si="1814"/>
        <v>100.27875457875457</v>
      </c>
      <c r="DG350" s="233">
        <f t="shared" si="1815"/>
        <v>97.807374631268431</v>
      </c>
      <c r="DH350" s="232">
        <f t="shared" si="1816"/>
        <v>27376.1</v>
      </c>
      <c r="DI350" s="233">
        <f t="shared" si="1817"/>
        <v>33156.699999999997</v>
      </c>
      <c r="DJ350" s="232">
        <f t="shared" si="1818"/>
        <v>316</v>
      </c>
      <c r="DK350" s="233">
        <f t="shared" si="1819"/>
        <v>387</v>
      </c>
      <c r="DL350" s="232">
        <f t="shared" si="1820"/>
        <v>316</v>
      </c>
      <c r="DM350" s="233">
        <f t="shared" si="1821"/>
        <v>387</v>
      </c>
      <c r="DN350" s="545">
        <f t="shared" si="1822"/>
        <v>5.4939873417721516</v>
      </c>
      <c r="DO350" s="546">
        <f t="shared" si="1823"/>
        <v>5.1253229974160206</v>
      </c>
      <c r="DP350" s="232">
        <f t="shared" si="1824"/>
        <v>1736.1</v>
      </c>
      <c r="DQ350" s="233">
        <f t="shared" si="1825"/>
        <v>1983.5</v>
      </c>
      <c r="DR350" s="232">
        <f t="shared" si="1826"/>
        <v>96.39936708860759</v>
      </c>
      <c r="DS350" s="233">
        <f t="shared" si="1827"/>
        <v>92.758139534883711</v>
      </c>
      <c r="DT350" s="232">
        <f t="shared" si="1828"/>
        <v>30462.199999999997</v>
      </c>
      <c r="DU350" s="233">
        <f t="shared" si="1829"/>
        <v>35897.399999999994</v>
      </c>
      <c r="DV350" s="257">
        <v>98</v>
      </c>
      <c r="DW350" s="409">
        <v>83</v>
      </c>
      <c r="DX350" s="232">
        <f t="shared" si="1830"/>
        <v>98</v>
      </c>
      <c r="DY350" s="233">
        <f t="shared" si="1831"/>
        <v>83</v>
      </c>
      <c r="DZ350" s="257">
        <v>202</v>
      </c>
      <c r="EA350" s="409">
        <v>179</v>
      </c>
      <c r="EB350" s="232">
        <f t="shared" si="1832"/>
        <v>202</v>
      </c>
      <c r="EC350" s="233">
        <f t="shared" si="1833"/>
        <v>179</v>
      </c>
      <c r="ED350" s="257"/>
      <c r="EE350" s="256"/>
      <c r="EF350" s="232">
        <f t="shared" si="1834"/>
        <v>0</v>
      </c>
      <c r="EG350" s="233">
        <f t="shared" si="1835"/>
        <v>0</v>
      </c>
      <c r="EH350" s="225">
        <f t="shared" si="1836"/>
        <v>300</v>
      </c>
      <c r="EI350" s="233">
        <f t="shared" si="1837"/>
        <v>262</v>
      </c>
      <c r="EJ350" s="225">
        <f t="shared" si="1838"/>
        <v>300</v>
      </c>
      <c r="EK350" s="233">
        <f t="shared" si="1839"/>
        <v>262</v>
      </c>
      <c r="EL350" s="336">
        <v>3.7</v>
      </c>
      <c r="EM350" s="409">
        <v>3.8</v>
      </c>
      <c r="EN350" s="232">
        <f t="shared" si="1840"/>
        <v>362.6</v>
      </c>
      <c r="EO350" s="233">
        <f t="shared" si="1841"/>
        <v>315.39999999999998</v>
      </c>
      <c r="EP350" s="336">
        <v>3.8</v>
      </c>
      <c r="EQ350" s="409">
        <v>4</v>
      </c>
      <c r="ER350" s="232">
        <f t="shared" si="1842"/>
        <v>767.59999999999991</v>
      </c>
      <c r="ES350" s="233">
        <f t="shared" si="1843"/>
        <v>716</v>
      </c>
      <c r="ET350" s="336"/>
      <c r="EU350" s="410"/>
      <c r="EV350" s="232">
        <f t="shared" si="1844"/>
        <v>0</v>
      </c>
      <c r="EW350" s="233">
        <f t="shared" si="1845"/>
        <v>0</v>
      </c>
      <c r="EX350" s="545">
        <f t="shared" si="1846"/>
        <v>3.7673333333333328</v>
      </c>
      <c r="EY350" s="546">
        <f t="shared" si="1847"/>
        <v>3.936641221374046</v>
      </c>
      <c r="EZ350" s="232">
        <f t="shared" si="1848"/>
        <v>1130.1999999999998</v>
      </c>
      <c r="FA350" s="233">
        <f t="shared" si="1849"/>
        <v>1031.4000000000001</v>
      </c>
      <c r="FB350" s="257">
        <v>73.5</v>
      </c>
      <c r="FC350" s="409">
        <v>73</v>
      </c>
      <c r="FD350" s="232">
        <f t="shared" si="1850"/>
        <v>7203</v>
      </c>
      <c r="FE350" s="233">
        <f t="shared" si="1851"/>
        <v>6059</v>
      </c>
      <c r="FF350" s="257">
        <v>60.8</v>
      </c>
      <c r="FG350" s="409">
        <v>59.8</v>
      </c>
      <c r="FH350" s="232">
        <f t="shared" si="1852"/>
        <v>12281.599999999999</v>
      </c>
      <c r="FI350" s="233">
        <f t="shared" si="1853"/>
        <v>10704.199999999999</v>
      </c>
      <c r="FJ350" s="254"/>
      <c r="FK350" s="253"/>
      <c r="FL350" s="232">
        <f t="shared" si="1854"/>
        <v>0</v>
      </c>
      <c r="FM350" s="233">
        <f t="shared" si="1855"/>
        <v>0</v>
      </c>
      <c r="FN350" s="232">
        <f t="shared" si="1856"/>
        <v>64.948666666666668</v>
      </c>
      <c r="FO350" s="233">
        <f t="shared" si="1857"/>
        <v>63.981679389312966</v>
      </c>
      <c r="FP350" s="232">
        <f t="shared" si="1858"/>
        <v>19484.599999999999</v>
      </c>
      <c r="FQ350" s="233">
        <f t="shared" si="1859"/>
        <v>16763.199999999997</v>
      </c>
      <c r="FR350" s="254">
        <v>348</v>
      </c>
      <c r="FS350" s="253">
        <v>317</v>
      </c>
      <c r="FT350" s="232">
        <f t="shared" si="1860"/>
        <v>348</v>
      </c>
      <c r="FU350" s="233">
        <f t="shared" si="1861"/>
        <v>317</v>
      </c>
      <c r="FV350" s="254">
        <v>5.0999999999999996</v>
      </c>
      <c r="FW350" s="253">
        <v>5.6</v>
      </c>
      <c r="FX350" s="232">
        <f t="shared" si="1862"/>
        <v>1774.8</v>
      </c>
      <c r="FY350" s="233">
        <f t="shared" si="1863"/>
        <v>1775.1999999999998</v>
      </c>
      <c r="FZ350" s="254">
        <v>68.5</v>
      </c>
      <c r="GA350" s="253">
        <v>73.099999999999994</v>
      </c>
      <c r="GB350" s="232">
        <f t="shared" si="1864"/>
        <v>23838</v>
      </c>
      <c r="GC350" s="233">
        <f t="shared" si="1865"/>
        <v>23172.699999999997</v>
      </c>
      <c r="GD350" s="249">
        <f t="shared" si="1866"/>
        <v>252</v>
      </c>
      <c r="GE350" s="233">
        <f t="shared" si="1867"/>
        <v>276</v>
      </c>
      <c r="GF350" s="232">
        <f t="shared" si="1868"/>
        <v>252</v>
      </c>
      <c r="GG350" s="233">
        <f t="shared" si="1869"/>
        <v>276</v>
      </c>
      <c r="GH350" s="232">
        <f t="shared" si="1870"/>
        <v>1176.6999999999998</v>
      </c>
      <c r="GI350" s="233">
        <f t="shared" si="1871"/>
        <v>1296.9000000000001</v>
      </c>
      <c r="GJ350" s="232">
        <f t="shared" si="1872"/>
        <v>22682.800000000003</v>
      </c>
      <c r="GK350" s="233">
        <f t="shared" si="1873"/>
        <v>24855.7</v>
      </c>
      <c r="GL350" s="249">
        <f t="shared" si="1874"/>
        <v>364</v>
      </c>
      <c r="GM350" s="233">
        <f t="shared" si="1875"/>
        <v>373</v>
      </c>
      <c r="GN350" s="232">
        <f t="shared" si="1876"/>
        <v>364</v>
      </c>
      <c r="GO350" s="233">
        <f t="shared" si="1877"/>
        <v>373</v>
      </c>
      <c r="GP350" s="232">
        <f t="shared" si="1878"/>
        <v>1689.6</v>
      </c>
      <c r="GQ350" s="233">
        <f t="shared" si="1879"/>
        <v>1718</v>
      </c>
      <c r="GR350" s="232">
        <f t="shared" si="1880"/>
        <v>27264</v>
      </c>
      <c r="GS350" s="233">
        <f t="shared" si="1881"/>
        <v>27804.899999999994</v>
      </c>
      <c r="GT350" s="249">
        <f t="shared" si="1882"/>
        <v>616</v>
      </c>
      <c r="GU350" s="233">
        <f t="shared" si="1883"/>
        <v>649</v>
      </c>
      <c r="GV350" s="232">
        <f t="shared" si="1884"/>
        <v>616</v>
      </c>
      <c r="GW350" s="233">
        <f t="shared" si="1885"/>
        <v>649</v>
      </c>
      <c r="GX350" s="232">
        <f t="shared" si="1886"/>
        <v>2866.2999999999997</v>
      </c>
      <c r="GY350" s="233">
        <f t="shared" si="1887"/>
        <v>3014.9</v>
      </c>
      <c r="GZ350" s="232">
        <f t="shared" si="1888"/>
        <v>49946.8</v>
      </c>
      <c r="HA350" s="233">
        <f t="shared" si="1889"/>
        <v>52660.599999999991</v>
      </c>
      <c r="HB350" s="249">
        <f t="shared" si="1890"/>
        <v>0</v>
      </c>
      <c r="HC350" s="233">
        <f t="shared" si="1891"/>
        <v>0</v>
      </c>
      <c r="HD350" s="232">
        <f t="shared" si="1892"/>
        <v>0</v>
      </c>
      <c r="HE350" s="233">
        <f t="shared" si="1893"/>
        <v>0</v>
      </c>
      <c r="HF350" s="232" t="str">
        <f t="shared" si="1894"/>
        <v/>
      </c>
      <c r="HG350" s="233" t="str">
        <f t="shared" si="1895"/>
        <v/>
      </c>
      <c r="HH350" s="232" t="str">
        <f t="shared" si="1896"/>
        <v/>
      </c>
      <c r="HI350" s="233" t="str">
        <f t="shared" si="1897"/>
        <v/>
      </c>
      <c r="HJ350" s="249">
        <f t="shared" si="1898"/>
        <v>4641.0999999999995</v>
      </c>
      <c r="HK350" s="233">
        <f t="shared" si="1899"/>
        <v>4790.1000000000004</v>
      </c>
      <c r="HL350" s="232">
        <f t="shared" si="1900"/>
        <v>73784.799999999988</v>
      </c>
      <c r="HM350" s="232">
        <f t="shared" si="1901"/>
        <v>75833.299999999988</v>
      </c>
    </row>
    <row r="351" spans="1:221" ht="15">
      <c r="A351" s="397" t="s">
        <v>110</v>
      </c>
      <c r="B351" s="395" t="s">
        <v>765</v>
      </c>
      <c r="C351" s="396"/>
      <c r="D351" s="397">
        <v>224572</v>
      </c>
      <c r="E351" s="398">
        <v>8</v>
      </c>
      <c r="F351" s="332">
        <v>464</v>
      </c>
      <c r="G351" s="409">
        <v>614</v>
      </c>
      <c r="H351" s="254">
        <v>15</v>
      </c>
      <c r="I351" s="409">
        <v>12</v>
      </c>
      <c r="J351" s="232">
        <f t="shared" si="1753"/>
        <v>449</v>
      </c>
      <c r="K351" s="233">
        <f t="shared" si="1754"/>
        <v>602</v>
      </c>
      <c r="L351" s="333"/>
      <c r="M351" s="253"/>
      <c r="N351" s="232">
        <f t="shared" si="1752"/>
        <v>449</v>
      </c>
      <c r="O351" s="233">
        <f t="shared" si="1755"/>
        <v>602</v>
      </c>
      <c r="P351" s="232">
        <f t="shared" si="1756"/>
        <v>449</v>
      </c>
      <c r="Q351" s="233">
        <f t="shared" si="1757"/>
        <v>602</v>
      </c>
      <c r="R351" s="254">
        <v>7</v>
      </c>
      <c r="S351" s="409">
        <v>12</v>
      </c>
      <c r="T351" s="232">
        <f t="shared" si="1758"/>
        <v>7</v>
      </c>
      <c r="U351" s="233">
        <f t="shared" si="1759"/>
        <v>12</v>
      </c>
      <c r="V351" s="257">
        <v>2</v>
      </c>
      <c r="W351" s="409">
        <v>22</v>
      </c>
      <c r="X351" s="232">
        <f t="shared" si="1760"/>
        <v>2</v>
      </c>
      <c r="Y351" s="233">
        <f t="shared" si="1761"/>
        <v>22</v>
      </c>
      <c r="Z351" s="257"/>
      <c r="AA351" s="256"/>
      <c r="AB351" s="232">
        <f t="shared" si="1762"/>
        <v>0</v>
      </c>
      <c r="AC351" s="233">
        <f t="shared" si="1763"/>
        <v>0</v>
      </c>
      <c r="AD351" s="225">
        <f t="shared" si="1764"/>
        <v>9</v>
      </c>
      <c r="AE351" s="233">
        <f t="shared" si="1765"/>
        <v>34</v>
      </c>
      <c r="AF351" s="225">
        <f t="shared" si="1766"/>
        <v>9</v>
      </c>
      <c r="AG351" s="233">
        <f t="shared" si="1767"/>
        <v>34</v>
      </c>
      <c r="AH351" s="336">
        <v>4.5</v>
      </c>
      <c r="AI351" s="409">
        <v>3.9</v>
      </c>
      <c r="AJ351" s="232">
        <f t="shared" si="1768"/>
        <v>31.5</v>
      </c>
      <c r="AK351" s="233">
        <f t="shared" si="1769"/>
        <v>46.8</v>
      </c>
      <c r="AL351" s="336">
        <v>3</v>
      </c>
      <c r="AM351" s="409">
        <v>2.5</v>
      </c>
      <c r="AN351" s="232">
        <f t="shared" si="1770"/>
        <v>6</v>
      </c>
      <c r="AO351" s="233">
        <f t="shared" si="1771"/>
        <v>55</v>
      </c>
      <c r="AP351" s="336"/>
      <c r="AQ351" s="410"/>
      <c r="AR351" s="232">
        <f t="shared" si="1772"/>
        <v>0</v>
      </c>
      <c r="AS351" s="233">
        <f t="shared" si="1773"/>
        <v>0</v>
      </c>
      <c r="AT351" s="545">
        <f t="shared" si="1774"/>
        <v>4.166666666666667</v>
      </c>
      <c r="AU351" s="546">
        <f t="shared" si="1775"/>
        <v>2.9941176470588236</v>
      </c>
      <c r="AV351" s="232">
        <f t="shared" si="1776"/>
        <v>37.5</v>
      </c>
      <c r="AW351" s="233">
        <f t="shared" si="1777"/>
        <v>101.8</v>
      </c>
      <c r="AX351" s="257">
        <v>62.1</v>
      </c>
      <c r="AY351" s="409">
        <v>75.8</v>
      </c>
      <c r="AZ351" s="232">
        <f t="shared" si="1778"/>
        <v>434.7</v>
      </c>
      <c r="BA351" s="233">
        <f t="shared" si="1779"/>
        <v>909.59999999999991</v>
      </c>
      <c r="BB351" s="257">
        <v>61.5</v>
      </c>
      <c r="BC351" s="409">
        <v>60.1</v>
      </c>
      <c r="BD351" s="232">
        <f t="shared" si="1780"/>
        <v>123</v>
      </c>
      <c r="BE351" s="233">
        <f t="shared" si="1781"/>
        <v>1322.2</v>
      </c>
      <c r="BF351" s="254"/>
      <c r="BG351" s="253"/>
      <c r="BH351" s="232">
        <f t="shared" si="1782"/>
        <v>0</v>
      </c>
      <c r="BI351" s="233">
        <f t="shared" si="1783"/>
        <v>0</v>
      </c>
      <c r="BJ351" s="232">
        <f t="shared" si="1784"/>
        <v>61.966666666666669</v>
      </c>
      <c r="BK351" s="233">
        <f t="shared" si="1785"/>
        <v>65.641176470588235</v>
      </c>
      <c r="BL351" s="232">
        <f t="shared" si="1786"/>
        <v>557.70000000000005</v>
      </c>
      <c r="BM351" s="233">
        <f t="shared" si="1787"/>
        <v>2231.8000000000002</v>
      </c>
      <c r="BN351" s="257">
        <v>96</v>
      </c>
      <c r="BO351" s="409">
        <v>117</v>
      </c>
      <c r="BP351" s="232">
        <f t="shared" si="1788"/>
        <v>96</v>
      </c>
      <c r="BQ351" s="233">
        <f t="shared" si="1789"/>
        <v>117</v>
      </c>
      <c r="BR351" s="257">
        <v>121</v>
      </c>
      <c r="BS351" s="409">
        <v>148</v>
      </c>
      <c r="BT351" s="232">
        <f t="shared" si="1790"/>
        <v>121</v>
      </c>
      <c r="BU351" s="233">
        <f t="shared" si="1791"/>
        <v>148</v>
      </c>
      <c r="BV351" s="257"/>
      <c r="BW351" s="256"/>
      <c r="BX351" s="232">
        <f t="shared" si="1792"/>
        <v>0</v>
      </c>
      <c r="BY351" s="233">
        <f t="shared" si="1793"/>
        <v>0</v>
      </c>
      <c r="BZ351" s="225">
        <f t="shared" si="1794"/>
        <v>217</v>
      </c>
      <c r="CA351" s="233">
        <f t="shared" si="1795"/>
        <v>265</v>
      </c>
      <c r="CB351" s="225">
        <f t="shared" si="1796"/>
        <v>217</v>
      </c>
      <c r="CC351" s="233">
        <f t="shared" si="1797"/>
        <v>265</v>
      </c>
      <c r="CD351" s="336">
        <v>4.8</v>
      </c>
      <c r="CE351" s="409">
        <v>4.7</v>
      </c>
      <c r="CF351" s="232">
        <f t="shared" si="1798"/>
        <v>460.79999999999995</v>
      </c>
      <c r="CG351" s="233">
        <f t="shared" si="1799"/>
        <v>549.9</v>
      </c>
      <c r="CH351" s="336">
        <v>4.9000000000000004</v>
      </c>
      <c r="CI351" s="409">
        <v>5.2</v>
      </c>
      <c r="CJ351" s="232">
        <f t="shared" si="1800"/>
        <v>592.90000000000009</v>
      </c>
      <c r="CK351" s="233">
        <f t="shared" si="1801"/>
        <v>769.6</v>
      </c>
      <c r="CL351" s="336"/>
      <c r="CM351" s="410"/>
      <c r="CN351" s="232">
        <f t="shared" si="1802"/>
        <v>0</v>
      </c>
      <c r="CO351" s="233">
        <f t="shared" si="1803"/>
        <v>0</v>
      </c>
      <c r="CP351" s="232">
        <f t="shared" si="1804"/>
        <v>4.8557603686635948</v>
      </c>
      <c r="CQ351" s="546">
        <f t="shared" si="1805"/>
        <v>4.9792452830188676</v>
      </c>
      <c r="CR351" s="232">
        <f t="shared" si="1806"/>
        <v>1053.7</v>
      </c>
      <c r="CS351" s="233">
        <f t="shared" si="1807"/>
        <v>1319.5</v>
      </c>
      <c r="CT351" s="257">
        <v>85.8</v>
      </c>
      <c r="CU351" s="409">
        <v>87.6</v>
      </c>
      <c r="CV351" s="232">
        <f t="shared" si="1808"/>
        <v>8236.7999999999993</v>
      </c>
      <c r="CW351" s="233">
        <f t="shared" si="1809"/>
        <v>10249.199999999999</v>
      </c>
      <c r="CX351" s="257">
        <v>79</v>
      </c>
      <c r="CY351" s="409">
        <v>80.5</v>
      </c>
      <c r="CZ351" s="232">
        <f t="shared" si="1810"/>
        <v>9559</v>
      </c>
      <c r="DA351" s="233">
        <f t="shared" si="1811"/>
        <v>11914</v>
      </c>
      <c r="DB351" s="254"/>
      <c r="DC351" s="253"/>
      <c r="DD351" s="232">
        <f t="shared" si="1812"/>
        <v>0</v>
      </c>
      <c r="DE351" s="233">
        <f t="shared" si="1813"/>
        <v>0</v>
      </c>
      <c r="DF351" s="232">
        <f t="shared" si="1814"/>
        <v>82.008294930875579</v>
      </c>
      <c r="DG351" s="233">
        <f t="shared" si="1815"/>
        <v>83.634716981132058</v>
      </c>
      <c r="DH351" s="232">
        <f t="shared" si="1816"/>
        <v>17795.8</v>
      </c>
      <c r="DI351" s="233">
        <f t="shared" si="1817"/>
        <v>22163.199999999997</v>
      </c>
      <c r="DJ351" s="232">
        <f t="shared" si="1818"/>
        <v>226</v>
      </c>
      <c r="DK351" s="233">
        <f t="shared" si="1819"/>
        <v>299</v>
      </c>
      <c r="DL351" s="232">
        <f t="shared" si="1820"/>
        <v>226</v>
      </c>
      <c r="DM351" s="233">
        <f t="shared" si="1821"/>
        <v>299</v>
      </c>
      <c r="DN351" s="545">
        <f t="shared" si="1822"/>
        <v>4.8283185840707965</v>
      </c>
      <c r="DO351" s="546">
        <f t="shared" si="1823"/>
        <v>4.7535117056856189</v>
      </c>
      <c r="DP351" s="232">
        <f t="shared" si="1824"/>
        <v>1091.2</v>
      </c>
      <c r="DQ351" s="233">
        <f t="shared" si="1825"/>
        <v>1421.3</v>
      </c>
      <c r="DR351" s="232">
        <f t="shared" si="1826"/>
        <v>81.210176991150448</v>
      </c>
      <c r="DS351" s="233">
        <f t="shared" si="1827"/>
        <v>81.588628762541788</v>
      </c>
      <c r="DT351" s="232">
        <f t="shared" si="1828"/>
        <v>18353.5</v>
      </c>
      <c r="DU351" s="233">
        <f t="shared" si="1829"/>
        <v>24394.999999999996</v>
      </c>
      <c r="DV351" s="257">
        <v>26</v>
      </c>
      <c r="DW351" s="409">
        <v>33</v>
      </c>
      <c r="DX351" s="232">
        <f t="shared" si="1830"/>
        <v>26</v>
      </c>
      <c r="DY351" s="233">
        <f t="shared" si="1831"/>
        <v>33</v>
      </c>
      <c r="DZ351" s="257">
        <v>75</v>
      </c>
      <c r="EA351" s="409">
        <v>99</v>
      </c>
      <c r="EB351" s="232">
        <f t="shared" si="1832"/>
        <v>75</v>
      </c>
      <c r="EC351" s="233">
        <f t="shared" si="1833"/>
        <v>99</v>
      </c>
      <c r="ED351" s="257"/>
      <c r="EE351" s="256"/>
      <c r="EF351" s="232">
        <f t="shared" si="1834"/>
        <v>0</v>
      </c>
      <c r="EG351" s="233">
        <f t="shared" si="1835"/>
        <v>0</v>
      </c>
      <c r="EH351" s="225">
        <f t="shared" si="1836"/>
        <v>101</v>
      </c>
      <c r="EI351" s="233">
        <f t="shared" si="1837"/>
        <v>132</v>
      </c>
      <c r="EJ351" s="225">
        <f t="shared" si="1838"/>
        <v>101</v>
      </c>
      <c r="EK351" s="233">
        <f t="shared" si="1839"/>
        <v>132</v>
      </c>
      <c r="EL351" s="336">
        <v>2.9</v>
      </c>
      <c r="EM351" s="409">
        <v>3.1</v>
      </c>
      <c r="EN351" s="232">
        <f t="shared" si="1840"/>
        <v>75.399999999999991</v>
      </c>
      <c r="EO351" s="233">
        <f t="shared" si="1841"/>
        <v>102.3</v>
      </c>
      <c r="EP351" s="336">
        <v>3.1</v>
      </c>
      <c r="EQ351" s="409">
        <v>3.4</v>
      </c>
      <c r="ER351" s="232">
        <f t="shared" si="1842"/>
        <v>232.5</v>
      </c>
      <c r="ES351" s="233">
        <f t="shared" si="1843"/>
        <v>336.59999999999997</v>
      </c>
      <c r="ET351" s="336"/>
      <c r="EU351" s="410"/>
      <c r="EV351" s="232">
        <f t="shared" si="1844"/>
        <v>0</v>
      </c>
      <c r="EW351" s="233">
        <f t="shared" si="1845"/>
        <v>0</v>
      </c>
      <c r="EX351" s="545">
        <f t="shared" si="1846"/>
        <v>3.0485148514851481</v>
      </c>
      <c r="EY351" s="546">
        <f t="shared" si="1847"/>
        <v>3.3249999999999997</v>
      </c>
      <c r="EZ351" s="232">
        <f t="shared" si="1848"/>
        <v>307.89999999999998</v>
      </c>
      <c r="FA351" s="233">
        <f t="shared" si="1849"/>
        <v>438.9</v>
      </c>
      <c r="FB351" s="257">
        <v>52.6</v>
      </c>
      <c r="FC351" s="409">
        <v>53.6</v>
      </c>
      <c r="FD351" s="232">
        <f t="shared" si="1850"/>
        <v>1367.6000000000001</v>
      </c>
      <c r="FE351" s="233">
        <f t="shared" si="1851"/>
        <v>1768.8</v>
      </c>
      <c r="FF351" s="257">
        <v>45</v>
      </c>
      <c r="FG351" s="409">
        <v>44.4</v>
      </c>
      <c r="FH351" s="232">
        <f t="shared" si="1852"/>
        <v>3375</v>
      </c>
      <c r="FI351" s="233">
        <f t="shared" si="1853"/>
        <v>4395.5999999999995</v>
      </c>
      <c r="FJ351" s="254"/>
      <c r="FK351" s="253"/>
      <c r="FL351" s="232">
        <f t="shared" si="1854"/>
        <v>0</v>
      </c>
      <c r="FM351" s="233">
        <f t="shared" si="1855"/>
        <v>0</v>
      </c>
      <c r="FN351" s="232">
        <f t="shared" si="1856"/>
        <v>46.956435643564362</v>
      </c>
      <c r="FO351" s="233">
        <f t="shared" si="1857"/>
        <v>46.699999999999996</v>
      </c>
      <c r="FP351" s="232">
        <f t="shared" si="1858"/>
        <v>4742.6000000000004</v>
      </c>
      <c r="FQ351" s="233">
        <f t="shared" si="1859"/>
        <v>6164.4</v>
      </c>
      <c r="FR351" s="254">
        <v>122</v>
      </c>
      <c r="FS351" s="253">
        <v>171</v>
      </c>
      <c r="FT351" s="232">
        <f t="shared" si="1860"/>
        <v>122</v>
      </c>
      <c r="FU351" s="233">
        <f t="shared" si="1861"/>
        <v>171</v>
      </c>
      <c r="FV351" s="254">
        <v>4.7</v>
      </c>
      <c r="FW351" s="253">
        <v>4.7</v>
      </c>
      <c r="FX351" s="232">
        <f t="shared" si="1862"/>
        <v>573.4</v>
      </c>
      <c r="FY351" s="233">
        <f t="shared" si="1863"/>
        <v>803.7</v>
      </c>
      <c r="FZ351" s="254">
        <v>56.2</v>
      </c>
      <c r="GA351" s="253">
        <v>55.2</v>
      </c>
      <c r="GB351" s="232">
        <f t="shared" si="1864"/>
        <v>6856.4000000000005</v>
      </c>
      <c r="GC351" s="233">
        <f t="shared" si="1865"/>
        <v>9439.2000000000007</v>
      </c>
      <c r="GD351" s="249">
        <f t="shared" si="1866"/>
        <v>129</v>
      </c>
      <c r="GE351" s="233">
        <f t="shared" si="1867"/>
        <v>162</v>
      </c>
      <c r="GF351" s="232">
        <f t="shared" si="1868"/>
        <v>129</v>
      </c>
      <c r="GG351" s="233">
        <f t="shared" si="1869"/>
        <v>162</v>
      </c>
      <c r="GH351" s="232">
        <f t="shared" si="1870"/>
        <v>567.69999999999993</v>
      </c>
      <c r="GI351" s="233">
        <f t="shared" si="1871"/>
        <v>698.99999999999989</v>
      </c>
      <c r="GJ351" s="232">
        <f t="shared" si="1872"/>
        <v>10039.1</v>
      </c>
      <c r="GK351" s="233">
        <f t="shared" si="1873"/>
        <v>12927.599999999999</v>
      </c>
      <c r="GL351" s="249">
        <f t="shared" si="1874"/>
        <v>198</v>
      </c>
      <c r="GM351" s="233">
        <f t="shared" si="1875"/>
        <v>269</v>
      </c>
      <c r="GN351" s="232">
        <f t="shared" si="1876"/>
        <v>198</v>
      </c>
      <c r="GO351" s="233">
        <f t="shared" si="1877"/>
        <v>269</v>
      </c>
      <c r="GP351" s="232">
        <f t="shared" si="1878"/>
        <v>831.40000000000009</v>
      </c>
      <c r="GQ351" s="233">
        <f t="shared" si="1879"/>
        <v>1161.2</v>
      </c>
      <c r="GR351" s="232">
        <f t="shared" si="1880"/>
        <v>13057</v>
      </c>
      <c r="GS351" s="233">
        <f t="shared" si="1881"/>
        <v>17631.8</v>
      </c>
      <c r="GT351" s="249">
        <f t="shared" si="1882"/>
        <v>327</v>
      </c>
      <c r="GU351" s="233">
        <f t="shared" si="1883"/>
        <v>431</v>
      </c>
      <c r="GV351" s="232">
        <f t="shared" si="1884"/>
        <v>327</v>
      </c>
      <c r="GW351" s="233">
        <f t="shared" si="1885"/>
        <v>431</v>
      </c>
      <c r="GX351" s="232">
        <f t="shared" si="1886"/>
        <v>1399.1</v>
      </c>
      <c r="GY351" s="233">
        <f t="shared" si="1887"/>
        <v>1860.1999999999998</v>
      </c>
      <c r="GZ351" s="232">
        <f t="shared" si="1888"/>
        <v>23096.1</v>
      </c>
      <c r="HA351" s="233">
        <f t="shared" si="1889"/>
        <v>30559.399999999998</v>
      </c>
      <c r="HB351" s="249">
        <f t="shared" si="1890"/>
        <v>0</v>
      </c>
      <c r="HC351" s="233">
        <f t="shared" si="1891"/>
        <v>0</v>
      </c>
      <c r="HD351" s="232">
        <f t="shared" si="1892"/>
        <v>0</v>
      </c>
      <c r="HE351" s="233">
        <f t="shared" si="1893"/>
        <v>0</v>
      </c>
      <c r="HF351" s="232" t="str">
        <f t="shared" si="1894"/>
        <v/>
      </c>
      <c r="HG351" s="233" t="str">
        <f t="shared" si="1895"/>
        <v/>
      </c>
      <c r="HH351" s="232" t="str">
        <f t="shared" si="1896"/>
        <v/>
      </c>
      <c r="HI351" s="233" t="str">
        <f t="shared" si="1897"/>
        <v/>
      </c>
      <c r="HJ351" s="249">
        <f t="shared" si="1898"/>
        <v>1972.5</v>
      </c>
      <c r="HK351" s="233">
        <f t="shared" si="1899"/>
        <v>2663.8999999999996</v>
      </c>
      <c r="HL351" s="232">
        <f t="shared" si="1900"/>
        <v>29952.5</v>
      </c>
      <c r="HM351" s="232">
        <f t="shared" si="1901"/>
        <v>39998.599999999991</v>
      </c>
    </row>
    <row r="352" spans="1:221" ht="15">
      <c r="A352" s="397" t="s">
        <v>110</v>
      </c>
      <c r="B352" s="419" t="s">
        <v>766</v>
      </c>
      <c r="C352" s="420"/>
      <c r="D352" s="397">
        <v>224615</v>
      </c>
      <c r="E352" s="398">
        <v>8</v>
      </c>
      <c r="F352" s="332">
        <v>584</v>
      </c>
      <c r="G352" s="409">
        <v>666</v>
      </c>
      <c r="H352" s="254">
        <v>7</v>
      </c>
      <c r="I352" s="409">
        <v>9</v>
      </c>
      <c r="J352" s="232">
        <f t="shared" si="1753"/>
        <v>577</v>
      </c>
      <c r="K352" s="233">
        <f t="shared" si="1754"/>
        <v>657</v>
      </c>
      <c r="L352" s="333"/>
      <c r="M352" s="253"/>
      <c r="N352" s="232">
        <f t="shared" si="1752"/>
        <v>577</v>
      </c>
      <c r="O352" s="233">
        <f t="shared" si="1755"/>
        <v>657</v>
      </c>
      <c r="P352" s="232">
        <f t="shared" si="1756"/>
        <v>577</v>
      </c>
      <c r="Q352" s="233">
        <f t="shared" si="1757"/>
        <v>657</v>
      </c>
      <c r="R352" s="254">
        <v>3</v>
      </c>
      <c r="S352" s="409">
        <v>3</v>
      </c>
      <c r="T352" s="232">
        <f t="shared" si="1758"/>
        <v>3</v>
      </c>
      <c r="U352" s="233">
        <f t="shared" si="1759"/>
        <v>3</v>
      </c>
      <c r="V352" s="257">
        <v>2</v>
      </c>
      <c r="W352" s="409">
        <v>6</v>
      </c>
      <c r="X352" s="232">
        <f t="shared" si="1760"/>
        <v>2</v>
      </c>
      <c r="Y352" s="233">
        <f t="shared" si="1761"/>
        <v>6</v>
      </c>
      <c r="Z352" s="257"/>
      <c r="AA352" s="256"/>
      <c r="AB352" s="232">
        <f t="shared" si="1762"/>
        <v>0</v>
      </c>
      <c r="AC352" s="233">
        <f t="shared" si="1763"/>
        <v>0</v>
      </c>
      <c r="AD352" s="225">
        <f t="shared" si="1764"/>
        <v>5</v>
      </c>
      <c r="AE352" s="233">
        <f t="shared" si="1765"/>
        <v>9</v>
      </c>
      <c r="AF352" s="225">
        <f t="shared" si="1766"/>
        <v>5</v>
      </c>
      <c r="AG352" s="233">
        <f t="shared" si="1767"/>
        <v>9</v>
      </c>
      <c r="AH352" s="336">
        <v>3.2</v>
      </c>
      <c r="AI352" s="409">
        <v>3.5</v>
      </c>
      <c r="AJ352" s="232">
        <f t="shared" si="1768"/>
        <v>9.6000000000000014</v>
      </c>
      <c r="AK352" s="233">
        <f t="shared" si="1769"/>
        <v>10.5</v>
      </c>
      <c r="AL352" s="336">
        <v>3.3</v>
      </c>
      <c r="AM352" s="409">
        <v>2.5</v>
      </c>
      <c r="AN352" s="232">
        <f t="shared" si="1770"/>
        <v>6.6</v>
      </c>
      <c r="AO352" s="233">
        <f t="shared" si="1771"/>
        <v>15</v>
      </c>
      <c r="AP352" s="336"/>
      <c r="AQ352" s="410"/>
      <c r="AR352" s="232">
        <f t="shared" si="1772"/>
        <v>0</v>
      </c>
      <c r="AS352" s="233">
        <f t="shared" si="1773"/>
        <v>0</v>
      </c>
      <c r="AT352" s="545">
        <f t="shared" si="1774"/>
        <v>3.2400000000000007</v>
      </c>
      <c r="AU352" s="546">
        <f t="shared" si="1775"/>
        <v>2.8333333333333335</v>
      </c>
      <c r="AV352" s="232">
        <f t="shared" si="1776"/>
        <v>16.200000000000003</v>
      </c>
      <c r="AW352" s="233">
        <f t="shared" si="1777"/>
        <v>25.5</v>
      </c>
      <c r="AX352" s="257">
        <v>75.3</v>
      </c>
      <c r="AY352" s="409">
        <v>78.3</v>
      </c>
      <c r="AZ352" s="232">
        <f t="shared" si="1778"/>
        <v>225.89999999999998</v>
      </c>
      <c r="BA352" s="233">
        <f t="shared" si="1779"/>
        <v>234.89999999999998</v>
      </c>
      <c r="BB352" s="257">
        <v>29.5</v>
      </c>
      <c r="BC352" s="409">
        <v>58.8</v>
      </c>
      <c r="BD352" s="232">
        <f t="shared" si="1780"/>
        <v>59</v>
      </c>
      <c r="BE352" s="233">
        <f t="shared" si="1781"/>
        <v>352.79999999999995</v>
      </c>
      <c r="BF352" s="254"/>
      <c r="BG352" s="253"/>
      <c r="BH352" s="232">
        <f t="shared" si="1782"/>
        <v>0</v>
      </c>
      <c r="BI352" s="233">
        <f t="shared" si="1783"/>
        <v>0</v>
      </c>
      <c r="BJ352" s="232">
        <f t="shared" si="1784"/>
        <v>56.98</v>
      </c>
      <c r="BK352" s="233">
        <f t="shared" si="1785"/>
        <v>65.3</v>
      </c>
      <c r="BL352" s="232">
        <f t="shared" si="1786"/>
        <v>284.89999999999998</v>
      </c>
      <c r="BM352" s="233">
        <f t="shared" si="1787"/>
        <v>587.69999999999993</v>
      </c>
      <c r="BN352" s="257">
        <v>54</v>
      </c>
      <c r="BO352" s="409">
        <v>58</v>
      </c>
      <c r="BP352" s="232">
        <f t="shared" si="1788"/>
        <v>54</v>
      </c>
      <c r="BQ352" s="233">
        <f t="shared" si="1789"/>
        <v>58</v>
      </c>
      <c r="BR352" s="257">
        <v>73</v>
      </c>
      <c r="BS352" s="409">
        <v>93</v>
      </c>
      <c r="BT352" s="232">
        <f t="shared" si="1790"/>
        <v>73</v>
      </c>
      <c r="BU352" s="233">
        <f t="shared" si="1791"/>
        <v>93</v>
      </c>
      <c r="BV352" s="257"/>
      <c r="BW352" s="256"/>
      <c r="BX352" s="232">
        <f t="shared" si="1792"/>
        <v>0</v>
      </c>
      <c r="BY352" s="233">
        <f t="shared" si="1793"/>
        <v>0</v>
      </c>
      <c r="BZ352" s="225">
        <f t="shared" si="1794"/>
        <v>127</v>
      </c>
      <c r="CA352" s="233">
        <f t="shared" si="1795"/>
        <v>151</v>
      </c>
      <c r="CB352" s="225">
        <f t="shared" si="1796"/>
        <v>127</v>
      </c>
      <c r="CC352" s="233">
        <f t="shared" si="1797"/>
        <v>151</v>
      </c>
      <c r="CD352" s="336">
        <v>4.2</v>
      </c>
      <c r="CE352" s="409">
        <v>4.9000000000000004</v>
      </c>
      <c r="CF352" s="232">
        <f t="shared" si="1798"/>
        <v>226.8</v>
      </c>
      <c r="CG352" s="233">
        <f t="shared" si="1799"/>
        <v>284.20000000000005</v>
      </c>
      <c r="CH352" s="336">
        <v>4.5999999999999996</v>
      </c>
      <c r="CI352" s="409">
        <v>5</v>
      </c>
      <c r="CJ352" s="232">
        <f t="shared" si="1800"/>
        <v>335.79999999999995</v>
      </c>
      <c r="CK352" s="233">
        <f t="shared" si="1801"/>
        <v>465</v>
      </c>
      <c r="CL352" s="336"/>
      <c r="CM352" s="410"/>
      <c r="CN352" s="232">
        <f t="shared" si="1802"/>
        <v>0</v>
      </c>
      <c r="CO352" s="233">
        <f t="shared" si="1803"/>
        <v>0</v>
      </c>
      <c r="CP352" s="232">
        <f t="shared" si="1804"/>
        <v>4.4299212598425193</v>
      </c>
      <c r="CQ352" s="546">
        <f t="shared" si="1805"/>
        <v>4.9615894039735107</v>
      </c>
      <c r="CR352" s="232">
        <f t="shared" si="1806"/>
        <v>562.59999999999991</v>
      </c>
      <c r="CS352" s="233">
        <f t="shared" si="1807"/>
        <v>749.20000000000016</v>
      </c>
      <c r="CT352" s="257">
        <v>86.8</v>
      </c>
      <c r="CU352" s="409">
        <v>87.3</v>
      </c>
      <c r="CV352" s="232">
        <f t="shared" si="1808"/>
        <v>4687.2</v>
      </c>
      <c r="CW352" s="233">
        <f t="shared" si="1809"/>
        <v>5063.3999999999996</v>
      </c>
      <c r="CX352" s="257">
        <v>67.8</v>
      </c>
      <c r="CY352" s="409">
        <v>70.599999999999994</v>
      </c>
      <c r="CZ352" s="232">
        <f t="shared" si="1810"/>
        <v>4949.3999999999996</v>
      </c>
      <c r="DA352" s="233">
        <f t="shared" si="1811"/>
        <v>6565.7999999999993</v>
      </c>
      <c r="DB352" s="254"/>
      <c r="DC352" s="253"/>
      <c r="DD352" s="232">
        <f t="shared" si="1812"/>
        <v>0</v>
      </c>
      <c r="DE352" s="233">
        <f t="shared" si="1813"/>
        <v>0</v>
      </c>
      <c r="DF352" s="232">
        <f t="shared" si="1814"/>
        <v>75.878740157480308</v>
      </c>
      <c r="DG352" s="233">
        <f t="shared" si="1815"/>
        <v>77.014569536423835</v>
      </c>
      <c r="DH352" s="232">
        <f t="shared" si="1816"/>
        <v>9636.5999999999985</v>
      </c>
      <c r="DI352" s="233">
        <f t="shared" si="1817"/>
        <v>11629.199999999999</v>
      </c>
      <c r="DJ352" s="232">
        <f t="shared" si="1818"/>
        <v>132</v>
      </c>
      <c r="DK352" s="233">
        <f t="shared" si="1819"/>
        <v>160</v>
      </c>
      <c r="DL352" s="232">
        <f t="shared" si="1820"/>
        <v>132</v>
      </c>
      <c r="DM352" s="233">
        <f t="shared" si="1821"/>
        <v>160</v>
      </c>
      <c r="DN352" s="545">
        <f t="shared" si="1822"/>
        <v>4.3848484848484848</v>
      </c>
      <c r="DO352" s="546">
        <f t="shared" si="1823"/>
        <v>4.8418750000000008</v>
      </c>
      <c r="DP352" s="232">
        <f t="shared" si="1824"/>
        <v>578.79999999999995</v>
      </c>
      <c r="DQ352" s="233">
        <f t="shared" si="1825"/>
        <v>774.70000000000016</v>
      </c>
      <c r="DR352" s="232">
        <f t="shared" si="1826"/>
        <v>75.162878787878768</v>
      </c>
      <c r="DS352" s="233">
        <f t="shared" si="1827"/>
        <v>76.355625000000003</v>
      </c>
      <c r="DT352" s="232">
        <f t="shared" si="1828"/>
        <v>9921.4999999999982</v>
      </c>
      <c r="DU352" s="233">
        <f t="shared" si="1829"/>
        <v>12216.900000000001</v>
      </c>
      <c r="DV352" s="257">
        <v>26</v>
      </c>
      <c r="DW352" s="409">
        <v>30</v>
      </c>
      <c r="DX352" s="232">
        <f t="shared" si="1830"/>
        <v>26</v>
      </c>
      <c r="DY352" s="233">
        <f t="shared" si="1831"/>
        <v>30</v>
      </c>
      <c r="DZ352" s="257">
        <v>243</v>
      </c>
      <c r="EA352" s="409">
        <v>227</v>
      </c>
      <c r="EB352" s="232">
        <f t="shared" si="1832"/>
        <v>243</v>
      </c>
      <c r="EC352" s="233">
        <f t="shared" si="1833"/>
        <v>227</v>
      </c>
      <c r="ED352" s="257"/>
      <c r="EE352" s="256"/>
      <c r="EF352" s="232">
        <f t="shared" si="1834"/>
        <v>0</v>
      </c>
      <c r="EG352" s="233">
        <f t="shared" si="1835"/>
        <v>0</v>
      </c>
      <c r="EH352" s="225">
        <f t="shared" si="1836"/>
        <v>269</v>
      </c>
      <c r="EI352" s="233">
        <f t="shared" si="1837"/>
        <v>257</v>
      </c>
      <c r="EJ352" s="225">
        <f t="shared" si="1838"/>
        <v>269</v>
      </c>
      <c r="EK352" s="233">
        <f t="shared" si="1839"/>
        <v>257</v>
      </c>
      <c r="EL352" s="336">
        <v>3.3</v>
      </c>
      <c r="EM352" s="409">
        <v>3.7</v>
      </c>
      <c r="EN352" s="232">
        <f t="shared" si="1840"/>
        <v>85.8</v>
      </c>
      <c r="EO352" s="233">
        <f t="shared" si="1841"/>
        <v>111</v>
      </c>
      <c r="EP352" s="336">
        <v>3.3</v>
      </c>
      <c r="EQ352" s="409">
        <v>3.6</v>
      </c>
      <c r="ER352" s="232">
        <f t="shared" si="1842"/>
        <v>801.9</v>
      </c>
      <c r="ES352" s="233">
        <f t="shared" si="1843"/>
        <v>817.2</v>
      </c>
      <c r="ET352" s="336"/>
      <c r="EU352" s="410"/>
      <c r="EV352" s="232">
        <f t="shared" si="1844"/>
        <v>0</v>
      </c>
      <c r="EW352" s="233">
        <f t="shared" si="1845"/>
        <v>0</v>
      </c>
      <c r="EX352" s="545">
        <f t="shared" si="1846"/>
        <v>3.3</v>
      </c>
      <c r="EY352" s="546">
        <f t="shared" si="1847"/>
        <v>3.6116731517509728</v>
      </c>
      <c r="EZ352" s="232">
        <f t="shared" si="1848"/>
        <v>887.69999999999993</v>
      </c>
      <c r="FA352" s="233">
        <f t="shared" si="1849"/>
        <v>928.2</v>
      </c>
      <c r="FB352" s="257">
        <v>61.9</v>
      </c>
      <c r="FC352" s="409">
        <v>66.7</v>
      </c>
      <c r="FD352" s="232">
        <f t="shared" si="1850"/>
        <v>1609.3999999999999</v>
      </c>
      <c r="FE352" s="233">
        <f t="shared" si="1851"/>
        <v>2001</v>
      </c>
      <c r="FF352" s="257">
        <v>49.4</v>
      </c>
      <c r="FG352" s="409">
        <v>49.7</v>
      </c>
      <c r="FH352" s="232">
        <f t="shared" si="1852"/>
        <v>12004.199999999999</v>
      </c>
      <c r="FI352" s="233">
        <f t="shared" si="1853"/>
        <v>11281.900000000001</v>
      </c>
      <c r="FJ352" s="254"/>
      <c r="FK352" s="253"/>
      <c r="FL352" s="232">
        <f t="shared" si="1854"/>
        <v>0</v>
      </c>
      <c r="FM352" s="233">
        <f t="shared" si="1855"/>
        <v>0</v>
      </c>
      <c r="FN352" s="232">
        <f t="shared" si="1856"/>
        <v>50.608178438661703</v>
      </c>
      <c r="FO352" s="233">
        <f t="shared" si="1857"/>
        <v>51.684435797665373</v>
      </c>
      <c r="FP352" s="232">
        <f t="shared" si="1858"/>
        <v>13613.599999999999</v>
      </c>
      <c r="FQ352" s="233">
        <f t="shared" si="1859"/>
        <v>13282.900000000001</v>
      </c>
      <c r="FR352" s="254">
        <v>176</v>
      </c>
      <c r="FS352" s="253">
        <v>240</v>
      </c>
      <c r="FT352" s="232">
        <f t="shared" si="1860"/>
        <v>176</v>
      </c>
      <c r="FU352" s="233">
        <f t="shared" si="1861"/>
        <v>240</v>
      </c>
      <c r="FV352" s="254">
        <v>3.5</v>
      </c>
      <c r="FW352" s="253">
        <v>3.6</v>
      </c>
      <c r="FX352" s="232">
        <f t="shared" si="1862"/>
        <v>616</v>
      </c>
      <c r="FY352" s="233">
        <f t="shared" si="1863"/>
        <v>864</v>
      </c>
      <c r="FZ352" s="254">
        <v>50.7</v>
      </c>
      <c r="GA352" s="253">
        <v>49.1</v>
      </c>
      <c r="GB352" s="232">
        <f t="shared" si="1864"/>
        <v>8923.2000000000007</v>
      </c>
      <c r="GC352" s="233">
        <f t="shared" si="1865"/>
        <v>11784</v>
      </c>
      <c r="GD352" s="249">
        <f t="shared" si="1866"/>
        <v>83</v>
      </c>
      <c r="GE352" s="233">
        <f t="shared" si="1867"/>
        <v>91</v>
      </c>
      <c r="GF352" s="232">
        <f t="shared" si="1868"/>
        <v>83</v>
      </c>
      <c r="GG352" s="233">
        <f t="shared" si="1869"/>
        <v>91</v>
      </c>
      <c r="GH352" s="232">
        <f t="shared" si="1870"/>
        <v>322.2</v>
      </c>
      <c r="GI352" s="233">
        <f t="shared" si="1871"/>
        <v>405.70000000000005</v>
      </c>
      <c r="GJ352" s="232">
        <f t="shared" si="1872"/>
        <v>6522.4999999999991</v>
      </c>
      <c r="GK352" s="233">
        <f t="shared" si="1873"/>
        <v>7299.2999999999993</v>
      </c>
      <c r="GL352" s="249">
        <f t="shared" si="1874"/>
        <v>318</v>
      </c>
      <c r="GM352" s="233">
        <f t="shared" si="1875"/>
        <v>326</v>
      </c>
      <c r="GN352" s="232">
        <f t="shared" si="1876"/>
        <v>318</v>
      </c>
      <c r="GO352" s="233">
        <f t="shared" si="1877"/>
        <v>326</v>
      </c>
      <c r="GP352" s="232">
        <f t="shared" si="1878"/>
        <v>1144.3</v>
      </c>
      <c r="GQ352" s="233">
        <f t="shared" si="1879"/>
        <v>1297.2</v>
      </c>
      <c r="GR352" s="232">
        <f t="shared" si="1880"/>
        <v>17012.599999999999</v>
      </c>
      <c r="GS352" s="233">
        <f t="shared" si="1881"/>
        <v>18200.5</v>
      </c>
      <c r="GT352" s="249">
        <f t="shared" si="1882"/>
        <v>401</v>
      </c>
      <c r="GU352" s="233">
        <f t="shared" si="1883"/>
        <v>417</v>
      </c>
      <c r="GV352" s="232">
        <f t="shared" si="1884"/>
        <v>401</v>
      </c>
      <c r="GW352" s="233">
        <f t="shared" si="1885"/>
        <v>417</v>
      </c>
      <c r="GX352" s="232">
        <f t="shared" si="1886"/>
        <v>1466.5</v>
      </c>
      <c r="GY352" s="233">
        <f t="shared" si="1887"/>
        <v>1702.9</v>
      </c>
      <c r="GZ352" s="232">
        <f t="shared" si="1888"/>
        <v>23535.1</v>
      </c>
      <c r="HA352" s="233">
        <f t="shared" si="1889"/>
        <v>25499.8</v>
      </c>
      <c r="HB352" s="249">
        <f t="shared" si="1890"/>
        <v>0</v>
      </c>
      <c r="HC352" s="233">
        <f t="shared" si="1891"/>
        <v>0</v>
      </c>
      <c r="HD352" s="232">
        <f t="shared" si="1892"/>
        <v>0</v>
      </c>
      <c r="HE352" s="233">
        <f t="shared" si="1893"/>
        <v>0</v>
      </c>
      <c r="HF352" s="232" t="str">
        <f t="shared" si="1894"/>
        <v/>
      </c>
      <c r="HG352" s="233" t="str">
        <f t="shared" si="1895"/>
        <v/>
      </c>
      <c r="HH352" s="232" t="str">
        <f t="shared" si="1896"/>
        <v/>
      </c>
      <c r="HI352" s="233" t="str">
        <f t="shared" si="1897"/>
        <v/>
      </c>
      <c r="HJ352" s="249">
        <f t="shared" si="1898"/>
        <v>2082.5</v>
      </c>
      <c r="HK352" s="233">
        <f t="shared" si="1899"/>
        <v>2566.9</v>
      </c>
      <c r="HL352" s="232">
        <f t="shared" si="1900"/>
        <v>32458.3</v>
      </c>
      <c r="HM352" s="232">
        <f t="shared" si="1901"/>
        <v>37283.800000000003</v>
      </c>
    </row>
    <row r="353" spans="1:221" ht="15">
      <c r="A353" s="397" t="s">
        <v>110</v>
      </c>
      <c r="B353" s="395" t="s">
        <v>767</v>
      </c>
      <c r="C353" s="396"/>
      <c r="D353" s="397">
        <v>224642</v>
      </c>
      <c r="E353" s="398">
        <v>8</v>
      </c>
      <c r="F353" s="332">
        <v>3153</v>
      </c>
      <c r="G353" s="409">
        <v>3023</v>
      </c>
      <c r="H353" s="254">
        <v>197</v>
      </c>
      <c r="I353" s="409">
        <v>729</v>
      </c>
      <c r="J353" s="232">
        <f t="shared" si="1753"/>
        <v>2956</v>
      </c>
      <c r="K353" s="233">
        <f t="shared" si="1754"/>
        <v>2294</v>
      </c>
      <c r="L353" s="333"/>
      <c r="M353" s="253"/>
      <c r="N353" s="232">
        <f t="shared" si="1752"/>
        <v>2956</v>
      </c>
      <c r="O353" s="233">
        <f t="shared" si="1755"/>
        <v>2294</v>
      </c>
      <c r="P353" s="232">
        <f t="shared" si="1756"/>
        <v>2956</v>
      </c>
      <c r="Q353" s="233">
        <f t="shared" si="1757"/>
        <v>2294</v>
      </c>
      <c r="R353" s="254">
        <v>72</v>
      </c>
      <c r="S353" s="409">
        <v>75</v>
      </c>
      <c r="T353" s="232">
        <f t="shared" si="1758"/>
        <v>72</v>
      </c>
      <c r="U353" s="233">
        <f t="shared" si="1759"/>
        <v>75</v>
      </c>
      <c r="V353" s="257">
        <v>60</v>
      </c>
      <c r="W353" s="409">
        <v>59</v>
      </c>
      <c r="X353" s="232">
        <f t="shared" si="1760"/>
        <v>60</v>
      </c>
      <c r="Y353" s="233">
        <f t="shared" si="1761"/>
        <v>59</v>
      </c>
      <c r="Z353" s="257"/>
      <c r="AA353" s="256"/>
      <c r="AB353" s="232">
        <f t="shared" si="1762"/>
        <v>0</v>
      </c>
      <c r="AC353" s="233">
        <f t="shared" si="1763"/>
        <v>0</v>
      </c>
      <c r="AD353" s="225">
        <f t="shared" si="1764"/>
        <v>132</v>
      </c>
      <c r="AE353" s="233">
        <f t="shared" si="1765"/>
        <v>134</v>
      </c>
      <c r="AF353" s="225">
        <f t="shared" si="1766"/>
        <v>132</v>
      </c>
      <c r="AG353" s="233">
        <f t="shared" si="1767"/>
        <v>134</v>
      </c>
      <c r="AH353" s="336">
        <v>3.5</v>
      </c>
      <c r="AI353" s="409">
        <v>3.4</v>
      </c>
      <c r="AJ353" s="232">
        <f t="shared" si="1768"/>
        <v>252</v>
      </c>
      <c r="AK353" s="233">
        <f t="shared" si="1769"/>
        <v>255</v>
      </c>
      <c r="AL353" s="336">
        <v>3.1</v>
      </c>
      <c r="AM353" s="409">
        <v>3.2</v>
      </c>
      <c r="AN353" s="232">
        <f t="shared" si="1770"/>
        <v>186</v>
      </c>
      <c r="AO353" s="233">
        <f t="shared" si="1771"/>
        <v>188.8</v>
      </c>
      <c r="AP353" s="336"/>
      <c r="AQ353" s="410"/>
      <c r="AR353" s="232">
        <f t="shared" si="1772"/>
        <v>0</v>
      </c>
      <c r="AS353" s="233">
        <f t="shared" si="1773"/>
        <v>0</v>
      </c>
      <c r="AT353" s="545">
        <f t="shared" si="1774"/>
        <v>3.3181818181818183</v>
      </c>
      <c r="AU353" s="546">
        <f t="shared" si="1775"/>
        <v>3.3119402985074626</v>
      </c>
      <c r="AV353" s="232">
        <f t="shared" si="1776"/>
        <v>438</v>
      </c>
      <c r="AW353" s="233">
        <f t="shared" si="1777"/>
        <v>443.8</v>
      </c>
      <c r="AX353" s="257">
        <v>72.099999999999994</v>
      </c>
      <c r="AY353" s="409">
        <v>68.099999999999994</v>
      </c>
      <c r="AZ353" s="232">
        <f t="shared" si="1778"/>
        <v>5191.2</v>
      </c>
      <c r="BA353" s="233">
        <f t="shared" si="1779"/>
        <v>5107.5</v>
      </c>
      <c r="BB353" s="257">
        <v>60.5</v>
      </c>
      <c r="BC353" s="409">
        <v>59.8</v>
      </c>
      <c r="BD353" s="232">
        <f t="shared" si="1780"/>
        <v>3630</v>
      </c>
      <c r="BE353" s="233">
        <f t="shared" si="1781"/>
        <v>3528.2</v>
      </c>
      <c r="BF353" s="254"/>
      <c r="BG353" s="253"/>
      <c r="BH353" s="232">
        <f t="shared" si="1782"/>
        <v>0</v>
      </c>
      <c r="BI353" s="233">
        <f t="shared" si="1783"/>
        <v>0</v>
      </c>
      <c r="BJ353" s="232">
        <f t="shared" si="1784"/>
        <v>66.827272727272728</v>
      </c>
      <c r="BK353" s="233">
        <f t="shared" si="1785"/>
        <v>64.4455223880597</v>
      </c>
      <c r="BL353" s="232">
        <f t="shared" si="1786"/>
        <v>8821.2000000000007</v>
      </c>
      <c r="BM353" s="233">
        <f t="shared" si="1787"/>
        <v>8635.7000000000007</v>
      </c>
      <c r="BN353" s="257">
        <v>802</v>
      </c>
      <c r="BO353" s="409">
        <v>630</v>
      </c>
      <c r="BP353" s="232">
        <f t="shared" si="1788"/>
        <v>802</v>
      </c>
      <c r="BQ353" s="233">
        <f t="shared" si="1789"/>
        <v>630</v>
      </c>
      <c r="BR353" s="257">
        <v>523</v>
      </c>
      <c r="BS353" s="409">
        <v>405</v>
      </c>
      <c r="BT353" s="232">
        <f t="shared" si="1790"/>
        <v>523</v>
      </c>
      <c r="BU353" s="233">
        <f t="shared" si="1791"/>
        <v>405</v>
      </c>
      <c r="BV353" s="257"/>
      <c r="BW353" s="256"/>
      <c r="BX353" s="232">
        <f t="shared" si="1792"/>
        <v>0</v>
      </c>
      <c r="BY353" s="233">
        <f t="shared" si="1793"/>
        <v>0</v>
      </c>
      <c r="BZ353" s="225">
        <f t="shared" si="1794"/>
        <v>1325</v>
      </c>
      <c r="CA353" s="233">
        <f t="shared" si="1795"/>
        <v>1035</v>
      </c>
      <c r="CB353" s="225">
        <f t="shared" si="1796"/>
        <v>1325</v>
      </c>
      <c r="CC353" s="233">
        <f t="shared" si="1797"/>
        <v>1035</v>
      </c>
      <c r="CD353" s="336">
        <v>5.2</v>
      </c>
      <c r="CE353" s="409">
        <v>5</v>
      </c>
      <c r="CF353" s="232">
        <f t="shared" si="1798"/>
        <v>4170.4000000000005</v>
      </c>
      <c r="CG353" s="233">
        <f t="shared" si="1799"/>
        <v>3150</v>
      </c>
      <c r="CH353" s="336">
        <v>5.4</v>
      </c>
      <c r="CI353" s="409">
        <v>5.2</v>
      </c>
      <c r="CJ353" s="232">
        <f t="shared" si="1800"/>
        <v>2824.2000000000003</v>
      </c>
      <c r="CK353" s="233">
        <f t="shared" si="1801"/>
        <v>2106</v>
      </c>
      <c r="CL353" s="336"/>
      <c r="CM353" s="410"/>
      <c r="CN353" s="232">
        <f t="shared" si="1802"/>
        <v>0</v>
      </c>
      <c r="CO353" s="233">
        <f t="shared" si="1803"/>
        <v>0</v>
      </c>
      <c r="CP353" s="232">
        <f t="shared" si="1804"/>
        <v>5.2789433962264152</v>
      </c>
      <c r="CQ353" s="546">
        <f t="shared" si="1805"/>
        <v>5.0782608695652174</v>
      </c>
      <c r="CR353" s="232">
        <f t="shared" si="1806"/>
        <v>6994.6</v>
      </c>
      <c r="CS353" s="233">
        <f t="shared" si="1807"/>
        <v>5256</v>
      </c>
      <c r="CT353" s="257">
        <v>94.2</v>
      </c>
      <c r="CU353" s="409">
        <v>96.1</v>
      </c>
      <c r="CV353" s="232">
        <f t="shared" si="1808"/>
        <v>75548.400000000009</v>
      </c>
      <c r="CW353" s="233">
        <f t="shared" si="1809"/>
        <v>60543</v>
      </c>
      <c r="CX353" s="257">
        <v>90.5</v>
      </c>
      <c r="CY353" s="409">
        <v>92.7</v>
      </c>
      <c r="CZ353" s="232">
        <f t="shared" si="1810"/>
        <v>47331.5</v>
      </c>
      <c r="DA353" s="233">
        <f t="shared" si="1811"/>
        <v>37543.5</v>
      </c>
      <c r="DB353" s="254"/>
      <c r="DC353" s="253"/>
      <c r="DD353" s="232">
        <f t="shared" si="1812"/>
        <v>0</v>
      </c>
      <c r="DE353" s="233">
        <f t="shared" si="1813"/>
        <v>0</v>
      </c>
      <c r="DF353" s="232">
        <f t="shared" si="1814"/>
        <v>92.739547169811331</v>
      </c>
      <c r="DG353" s="233">
        <f t="shared" si="1815"/>
        <v>94.769565217391303</v>
      </c>
      <c r="DH353" s="232">
        <f t="shared" si="1816"/>
        <v>122879.90000000001</v>
      </c>
      <c r="DI353" s="233">
        <f t="shared" si="1817"/>
        <v>98086.5</v>
      </c>
      <c r="DJ353" s="232">
        <f t="shared" si="1818"/>
        <v>1457</v>
      </c>
      <c r="DK353" s="233">
        <f t="shared" si="1819"/>
        <v>1169</v>
      </c>
      <c r="DL353" s="232">
        <f t="shared" si="1820"/>
        <v>1457</v>
      </c>
      <c r="DM353" s="233">
        <f t="shared" si="1821"/>
        <v>1169</v>
      </c>
      <c r="DN353" s="545">
        <f t="shared" si="1822"/>
        <v>5.1013040494166093</v>
      </c>
      <c r="DO353" s="546">
        <f t="shared" si="1823"/>
        <v>4.87579127459367</v>
      </c>
      <c r="DP353" s="232">
        <f t="shared" si="1824"/>
        <v>7432.5999999999995</v>
      </c>
      <c r="DQ353" s="233">
        <f t="shared" si="1825"/>
        <v>5699.8</v>
      </c>
      <c r="DR353" s="232">
        <f t="shared" si="1826"/>
        <v>90.391969800960879</v>
      </c>
      <c r="DS353" s="233">
        <f t="shared" si="1827"/>
        <v>91.293584260051318</v>
      </c>
      <c r="DT353" s="232">
        <f t="shared" si="1828"/>
        <v>131701.1</v>
      </c>
      <c r="DU353" s="233">
        <f t="shared" si="1829"/>
        <v>106722.2</v>
      </c>
      <c r="DV353" s="257">
        <v>222</v>
      </c>
      <c r="DW353" s="409">
        <v>159</v>
      </c>
      <c r="DX353" s="232">
        <f t="shared" si="1830"/>
        <v>222</v>
      </c>
      <c r="DY353" s="233">
        <f t="shared" si="1831"/>
        <v>159</v>
      </c>
      <c r="DZ353" s="257">
        <v>587</v>
      </c>
      <c r="EA353" s="409">
        <v>328</v>
      </c>
      <c r="EB353" s="232">
        <f t="shared" si="1832"/>
        <v>587</v>
      </c>
      <c r="EC353" s="233">
        <f t="shared" si="1833"/>
        <v>328</v>
      </c>
      <c r="ED353" s="257"/>
      <c r="EE353" s="256"/>
      <c r="EF353" s="232">
        <f t="shared" si="1834"/>
        <v>0</v>
      </c>
      <c r="EG353" s="233">
        <f t="shared" si="1835"/>
        <v>0</v>
      </c>
      <c r="EH353" s="225">
        <f t="shared" si="1836"/>
        <v>809</v>
      </c>
      <c r="EI353" s="233">
        <f t="shared" si="1837"/>
        <v>487</v>
      </c>
      <c r="EJ353" s="225">
        <f t="shared" si="1838"/>
        <v>809</v>
      </c>
      <c r="EK353" s="233">
        <f t="shared" si="1839"/>
        <v>487</v>
      </c>
      <c r="EL353" s="336">
        <v>4.2</v>
      </c>
      <c r="EM353" s="409">
        <v>3.9</v>
      </c>
      <c r="EN353" s="232">
        <f t="shared" si="1840"/>
        <v>932.40000000000009</v>
      </c>
      <c r="EO353" s="233">
        <f t="shared" si="1841"/>
        <v>620.1</v>
      </c>
      <c r="EP353" s="336">
        <v>4.4000000000000004</v>
      </c>
      <c r="EQ353" s="409">
        <v>4.2</v>
      </c>
      <c r="ER353" s="232">
        <f t="shared" si="1842"/>
        <v>2582.8000000000002</v>
      </c>
      <c r="ES353" s="233">
        <f t="shared" si="1843"/>
        <v>1377.6000000000001</v>
      </c>
      <c r="ET353" s="336"/>
      <c r="EU353" s="410"/>
      <c r="EV353" s="232">
        <f t="shared" si="1844"/>
        <v>0</v>
      </c>
      <c r="EW353" s="233">
        <f t="shared" si="1845"/>
        <v>0</v>
      </c>
      <c r="EX353" s="545">
        <f t="shared" si="1846"/>
        <v>4.3451174289245982</v>
      </c>
      <c r="EY353" s="546">
        <f t="shared" si="1847"/>
        <v>4.1020533880903498</v>
      </c>
      <c r="EZ353" s="232">
        <f t="shared" si="1848"/>
        <v>3515.2</v>
      </c>
      <c r="FA353" s="233">
        <f t="shared" si="1849"/>
        <v>1997.7000000000003</v>
      </c>
      <c r="FB353" s="257">
        <v>65.7</v>
      </c>
      <c r="FC353" s="409">
        <v>71.099999999999994</v>
      </c>
      <c r="FD353" s="232">
        <f t="shared" si="1850"/>
        <v>14585.400000000001</v>
      </c>
      <c r="FE353" s="233">
        <f t="shared" si="1851"/>
        <v>11304.9</v>
      </c>
      <c r="FF353" s="257">
        <v>46.6</v>
      </c>
      <c r="FG353" s="409">
        <v>55.8</v>
      </c>
      <c r="FH353" s="232">
        <f t="shared" si="1852"/>
        <v>27354.2</v>
      </c>
      <c r="FI353" s="233">
        <f t="shared" si="1853"/>
        <v>18302.399999999998</v>
      </c>
      <c r="FJ353" s="254"/>
      <c r="FK353" s="253"/>
      <c r="FL353" s="232">
        <f t="shared" si="1854"/>
        <v>0</v>
      </c>
      <c r="FM353" s="233">
        <f t="shared" si="1855"/>
        <v>0</v>
      </c>
      <c r="FN353" s="232">
        <f t="shared" si="1856"/>
        <v>51.84128553770087</v>
      </c>
      <c r="FO353" s="233">
        <f t="shared" si="1857"/>
        <v>60.795277207392189</v>
      </c>
      <c r="FP353" s="232">
        <f t="shared" si="1858"/>
        <v>41939.600000000006</v>
      </c>
      <c r="FQ353" s="233">
        <f t="shared" si="1859"/>
        <v>29607.299999999996</v>
      </c>
      <c r="FR353" s="254">
        <v>690</v>
      </c>
      <c r="FS353" s="253">
        <v>638</v>
      </c>
      <c r="FT353" s="232">
        <f t="shared" si="1860"/>
        <v>690</v>
      </c>
      <c r="FU353" s="233">
        <f t="shared" si="1861"/>
        <v>638</v>
      </c>
      <c r="FV353" s="254">
        <v>6</v>
      </c>
      <c r="FW353" s="253">
        <v>3.9</v>
      </c>
      <c r="FX353" s="232">
        <f t="shared" si="1862"/>
        <v>4140</v>
      </c>
      <c r="FY353" s="233">
        <f t="shared" si="1863"/>
        <v>2488.1999999999998</v>
      </c>
      <c r="FZ353" s="254">
        <v>65.3</v>
      </c>
      <c r="GA353" s="253">
        <v>46.7</v>
      </c>
      <c r="GB353" s="232">
        <f t="shared" si="1864"/>
        <v>45057</v>
      </c>
      <c r="GC353" s="233">
        <f t="shared" si="1865"/>
        <v>29794.600000000002</v>
      </c>
      <c r="GD353" s="249">
        <f t="shared" si="1866"/>
        <v>1096</v>
      </c>
      <c r="GE353" s="233">
        <f t="shared" si="1867"/>
        <v>864</v>
      </c>
      <c r="GF353" s="232">
        <f t="shared" si="1868"/>
        <v>1096</v>
      </c>
      <c r="GG353" s="233">
        <f t="shared" si="1869"/>
        <v>864</v>
      </c>
      <c r="GH353" s="232">
        <f t="shared" si="1870"/>
        <v>5354.8000000000011</v>
      </c>
      <c r="GI353" s="233">
        <f t="shared" si="1871"/>
        <v>4025.1</v>
      </c>
      <c r="GJ353" s="232">
        <f t="shared" si="1872"/>
        <v>95325</v>
      </c>
      <c r="GK353" s="233">
        <f t="shared" si="1873"/>
        <v>76955.399999999994</v>
      </c>
      <c r="GL353" s="249">
        <f t="shared" si="1874"/>
        <v>1170</v>
      </c>
      <c r="GM353" s="233">
        <f t="shared" si="1875"/>
        <v>792</v>
      </c>
      <c r="GN353" s="232">
        <f t="shared" si="1876"/>
        <v>1170</v>
      </c>
      <c r="GO353" s="233">
        <f t="shared" si="1877"/>
        <v>792</v>
      </c>
      <c r="GP353" s="232">
        <f t="shared" si="1878"/>
        <v>5593</v>
      </c>
      <c r="GQ353" s="233">
        <f t="shared" si="1879"/>
        <v>3672.4000000000005</v>
      </c>
      <c r="GR353" s="232">
        <f t="shared" si="1880"/>
        <v>78315.7</v>
      </c>
      <c r="GS353" s="233">
        <f t="shared" si="1881"/>
        <v>59374.099999999991</v>
      </c>
      <c r="GT353" s="249">
        <f t="shared" si="1882"/>
        <v>2266</v>
      </c>
      <c r="GU353" s="233">
        <f t="shared" si="1883"/>
        <v>1656</v>
      </c>
      <c r="GV353" s="232">
        <f t="shared" si="1884"/>
        <v>2266</v>
      </c>
      <c r="GW353" s="233">
        <f t="shared" si="1885"/>
        <v>1656</v>
      </c>
      <c r="GX353" s="232">
        <f t="shared" si="1886"/>
        <v>10947.800000000001</v>
      </c>
      <c r="GY353" s="233">
        <f t="shared" si="1887"/>
        <v>7697.5</v>
      </c>
      <c r="GZ353" s="232">
        <f t="shared" si="1888"/>
        <v>173640.7</v>
      </c>
      <c r="HA353" s="233">
        <f t="shared" si="1889"/>
        <v>136329.5</v>
      </c>
      <c r="HB353" s="249">
        <f t="shared" si="1890"/>
        <v>0</v>
      </c>
      <c r="HC353" s="233">
        <f t="shared" si="1891"/>
        <v>0</v>
      </c>
      <c r="HD353" s="232">
        <f t="shared" si="1892"/>
        <v>0</v>
      </c>
      <c r="HE353" s="233">
        <f t="shared" si="1893"/>
        <v>0</v>
      </c>
      <c r="HF353" s="232" t="str">
        <f t="shared" si="1894"/>
        <v/>
      </c>
      <c r="HG353" s="233" t="str">
        <f t="shared" si="1895"/>
        <v/>
      </c>
      <c r="HH353" s="232" t="str">
        <f t="shared" si="1896"/>
        <v/>
      </c>
      <c r="HI353" s="233" t="str">
        <f t="shared" si="1897"/>
        <v/>
      </c>
      <c r="HJ353" s="249">
        <f t="shared" si="1898"/>
        <v>15087.8</v>
      </c>
      <c r="HK353" s="233">
        <f t="shared" si="1899"/>
        <v>10185.700000000001</v>
      </c>
      <c r="HL353" s="232">
        <f t="shared" si="1900"/>
        <v>218697.7</v>
      </c>
      <c r="HM353" s="232">
        <f t="shared" si="1901"/>
        <v>166124.1</v>
      </c>
    </row>
    <row r="354" spans="1:221" ht="15">
      <c r="A354" s="397" t="s">
        <v>110</v>
      </c>
      <c r="B354" s="395" t="s">
        <v>768</v>
      </c>
      <c r="C354" s="396"/>
      <c r="D354" s="397">
        <v>225423</v>
      </c>
      <c r="E354" s="398">
        <v>8</v>
      </c>
      <c r="F354" s="332">
        <v>3347</v>
      </c>
      <c r="G354" s="409">
        <v>3689</v>
      </c>
      <c r="H354" s="254">
        <v>32</v>
      </c>
      <c r="I354" s="409">
        <v>28</v>
      </c>
      <c r="J354" s="232">
        <f t="shared" si="1753"/>
        <v>3315</v>
      </c>
      <c r="K354" s="233">
        <f t="shared" si="1754"/>
        <v>3661</v>
      </c>
      <c r="L354" s="333"/>
      <c r="M354" s="253"/>
      <c r="N354" s="232">
        <f t="shared" si="1752"/>
        <v>3315</v>
      </c>
      <c r="O354" s="233">
        <f t="shared" si="1755"/>
        <v>3661</v>
      </c>
      <c r="P354" s="232">
        <f t="shared" si="1756"/>
        <v>3315</v>
      </c>
      <c r="Q354" s="233">
        <f t="shared" si="1757"/>
        <v>3661</v>
      </c>
      <c r="R354" s="254">
        <v>27</v>
      </c>
      <c r="S354" s="409">
        <v>46</v>
      </c>
      <c r="T354" s="232">
        <f t="shared" si="1758"/>
        <v>27</v>
      </c>
      <c r="U354" s="233">
        <f t="shared" si="1759"/>
        <v>46</v>
      </c>
      <c r="V354" s="257">
        <v>92</v>
      </c>
      <c r="W354" s="409">
        <v>109</v>
      </c>
      <c r="X354" s="232">
        <f t="shared" si="1760"/>
        <v>92</v>
      </c>
      <c r="Y354" s="233">
        <f t="shared" si="1761"/>
        <v>109</v>
      </c>
      <c r="Z354" s="257"/>
      <c r="AA354" s="256"/>
      <c r="AB354" s="232">
        <f t="shared" si="1762"/>
        <v>0</v>
      </c>
      <c r="AC354" s="233">
        <f t="shared" si="1763"/>
        <v>0</v>
      </c>
      <c r="AD354" s="225">
        <f t="shared" si="1764"/>
        <v>119</v>
      </c>
      <c r="AE354" s="233">
        <f t="shared" si="1765"/>
        <v>155</v>
      </c>
      <c r="AF354" s="225">
        <f t="shared" si="1766"/>
        <v>119</v>
      </c>
      <c r="AG354" s="233">
        <f t="shared" si="1767"/>
        <v>155</v>
      </c>
      <c r="AH354" s="336">
        <v>3.4</v>
      </c>
      <c r="AI354" s="409">
        <v>2.1</v>
      </c>
      <c r="AJ354" s="232">
        <f t="shared" si="1768"/>
        <v>91.8</v>
      </c>
      <c r="AK354" s="233">
        <f t="shared" si="1769"/>
        <v>96.600000000000009</v>
      </c>
      <c r="AL354" s="336">
        <v>3.1</v>
      </c>
      <c r="AM354" s="409">
        <v>2.5</v>
      </c>
      <c r="AN354" s="232">
        <f t="shared" si="1770"/>
        <v>285.2</v>
      </c>
      <c r="AO354" s="233">
        <f t="shared" si="1771"/>
        <v>272.5</v>
      </c>
      <c r="AP354" s="336"/>
      <c r="AQ354" s="410"/>
      <c r="AR354" s="232">
        <f t="shared" si="1772"/>
        <v>0</v>
      </c>
      <c r="AS354" s="233">
        <f t="shared" si="1773"/>
        <v>0</v>
      </c>
      <c r="AT354" s="545">
        <f t="shared" si="1774"/>
        <v>3.1680672268907561</v>
      </c>
      <c r="AU354" s="546">
        <f t="shared" si="1775"/>
        <v>2.3812903225806452</v>
      </c>
      <c r="AV354" s="232">
        <f t="shared" si="1776"/>
        <v>377</v>
      </c>
      <c r="AW354" s="233">
        <f t="shared" si="1777"/>
        <v>369.1</v>
      </c>
      <c r="AX354" s="257">
        <v>75.400000000000006</v>
      </c>
      <c r="AY354" s="409">
        <v>44.5</v>
      </c>
      <c r="AZ354" s="232">
        <f t="shared" si="1778"/>
        <v>2035.8000000000002</v>
      </c>
      <c r="BA354" s="233">
        <f t="shared" si="1779"/>
        <v>2047</v>
      </c>
      <c r="BB354" s="257">
        <v>50.6</v>
      </c>
      <c r="BC354" s="409">
        <v>32.700000000000003</v>
      </c>
      <c r="BD354" s="232">
        <f t="shared" si="1780"/>
        <v>4655.2</v>
      </c>
      <c r="BE354" s="233">
        <f t="shared" si="1781"/>
        <v>3564.3</v>
      </c>
      <c r="BF354" s="254"/>
      <c r="BG354" s="253"/>
      <c r="BH354" s="232">
        <f t="shared" si="1782"/>
        <v>0</v>
      </c>
      <c r="BI354" s="233">
        <f t="shared" si="1783"/>
        <v>0</v>
      </c>
      <c r="BJ354" s="232">
        <f t="shared" si="1784"/>
        <v>56.226890756302524</v>
      </c>
      <c r="BK354" s="233">
        <f t="shared" si="1785"/>
        <v>36.201935483870969</v>
      </c>
      <c r="BL354" s="232">
        <f t="shared" si="1786"/>
        <v>6691</v>
      </c>
      <c r="BM354" s="233">
        <f t="shared" si="1787"/>
        <v>5611.3</v>
      </c>
      <c r="BN354" s="257">
        <v>322</v>
      </c>
      <c r="BO354" s="409">
        <v>407</v>
      </c>
      <c r="BP354" s="232">
        <f t="shared" si="1788"/>
        <v>322</v>
      </c>
      <c r="BQ354" s="233">
        <f t="shared" si="1789"/>
        <v>407</v>
      </c>
      <c r="BR354" s="257">
        <v>542</v>
      </c>
      <c r="BS354" s="409">
        <v>631</v>
      </c>
      <c r="BT354" s="232">
        <f t="shared" si="1790"/>
        <v>542</v>
      </c>
      <c r="BU354" s="233">
        <f t="shared" si="1791"/>
        <v>631</v>
      </c>
      <c r="BV354" s="257"/>
      <c r="BW354" s="256"/>
      <c r="BX354" s="232">
        <f t="shared" si="1792"/>
        <v>0</v>
      </c>
      <c r="BY354" s="233">
        <f t="shared" si="1793"/>
        <v>0</v>
      </c>
      <c r="BZ354" s="225">
        <f t="shared" si="1794"/>
        <v>864</v>
      </c>
      <c r="CA354" s="233">
        <f t="shared" si="1795"/>
        <v>1038</v>
      </c>
      <c r="CB354" s="225">
        <f t="shared" si="1796"/>
        <v>864</v>
      </c>
      <c r="CC354" s="233">
        <f t="shared" si="1797"/>
        <v>1038</v>
      </c>
      <c r="CD354" s="336">
        <v>4.4000000000000004</v>
      </c>
      <c r="CE354" s="409">
        <v>4</v>
      </c>
      <c r="CF354" s="232">
        <f t="shared" si="1798"/>
        <v>1416.8000000000002</v>
      </c>
      <c r="CG354" s="233">
        <f t="shared" si="1799"/>
        <v>1628</v>
      </c>
      <c r="CH354" s="336">
        <v>4.7</v>
      </c>
      <c r="CI354" s="409">
        <v>4.4000000000000004</v>
      </c>
      <c r="CJ354" s="232">
        <f t="shared" si="1800"/>
        <v>2547.4</v>
      </c>
      <c r="CK354" s="233">
        <f t="shared" si="1801"/>
        <v>2776.4</v>
      </c>
      <c r="CL354" s="336"/>
      <c r="CM354" s="410"/>
      <c r="CN354" s="232">
        <f t="shared" si="1802"/>
        <v>0</v>
      </c>
      <c r="CO354" s="233">
        <f t="shared" si="1803"/>
        <v>0</v>
      </c>
      <c r="CP354" s="232">
        <f t="shared" si="1804"/>
        <v>4.5881944444444445</v>
      </c>
      <c r="CQ354" s="546">
        <f t="shared" si="1805"/>
        <v>4.2431599229287089</v>
      </c>
      <c r="CR354" s="232">
        <f t="shared" si="1806"/>
        <v>3964.2</v>
      </c>
      <c r="CS354" s="233">
        <f t="shared" si="1807"/>
        <v>4404.3999999999996</v>
      </c>
      <c r="CT354" s="257">
        <v>89.7</v>
      </c>
      <c r="CU354" s="409">
        <v>89.5</v>
      </c>
      <c r="CV354" s="232">
        <f t="shared" si="1808"/>
        <v>28883.4</v>
      </c>
      <c r="CW354" s="233">
        <f t="shared" si="1809"/>
        <v>36426.5</v>
      </c>
      <c r="CX354" s="257">
        <v>84.9</v>
      </c>
      <c r="CY354" s="409">
        <v>83.8</v>
      </c>
      <c r="CZ354" s="232">
        <f t="shared" si="1810"/>
        <v>46015.8</v>
      </c>
      <c r="DA354" s="233">
        <f t="shared" si="1811"/>
        <v>52877.799999999996</v>
      </c>
      <c r="DB354" s="254"/>
      <c r="DC354" s="253"/>
      <c r="DD354" s="232">
        <f t="shared" si="1812"/>
        <v>0</v>
      </c>
      <c r="DE354" s="233">
        <f t="shared" si="1813"/>
        <v>0</v>
      </c>
      <c r="DF354" s="232">
        <f t="shared" si="1814"/>
        <v>86.688888888888897</v>
      </c>
      <c r="DG354" s="233">
        <f t="shared" si="1815"/>
        <v>86.034971098265885</v>
      </c>
      <c r="DH354" s="232">
        <f t="shared" si="1816"/>
        <v>74899.200000000012</v>
      </c>
      <c r="DI354" s="233">
        <f t="shared" si="1817"/>
        <v>89304.299999999988</v>
      </c>
      <c r="DJ354" s="232">
        <f t="shared" si="1818"/>
        <v>983</v>
      </c>
      <c r="DK354" s="233">
        <f t="shared" si="1819"/>
        <v>1193</v>
      </c>
      <c r="DL354" s="232">
        <f t="shared" si="1820"/>
        <v>983</v>
      </c>
      <c r="DM354" s="233">
        <f t="shared" si="1821"/>
        <v>1193</v>
      </c>
      <c r="DN354" s="545">
        <f t="shared" si="1822"/>
        <v>4.416276703967446</v>
      </c>
      <c r="DO354" s="546">
        <f t="shared" si="1823"/>
        <v>4.0012573344509637</v>
      </c>
      <c r="DP354" s="232">
        <f t="shared" si="1824"/>
        <v>4341.2</v>
      </c>
      <c r="DQ354" s="233">
        <f t="shared" si="1825"/>
        <v>4773.5</v>
      </c>
      <c r="DR354" s="232">
        <f t="shared" si="1826"/>
        <v>83.001220752797565</v>
      </c>
      <c r="DS354" s="233">
        <f t="shared" si="1827"/>
        <v>79.560435875943</v>
      </c>
      <c r="DT354" s="232">
        <f t="shared" si="1828"/>
        <v>81590.200000000012</v>
      </c>
      <c r="DU354" s="233">
        <f t="shared" si="1829"/>
        <v>94915.6</v>
      </c>
      <c r="DV354" s="257">
        <v>272</v>
      </c>
      <c r="DW354" s="409">
        <v>337</v>
      </c>
      <c r="DX354" s="232">
        <f t="shared" si="1830"/>
        <v>272</v>
      </c>
      <c r="DY354" s="233">
        <f t="shared" si="1831"/>
        <v>337</v>
      </c>
      <c r="DZ354" s="257">
        <v>607</v>
      </c>
      <c r="EA354" s="409">
        <v>694</v>
      </c>
      <c r="EB354" s="232">
        <f t="shared" si="1832"/>
        <v>607</v>
      </c>
      <c r="EC354" s="233">
        <f t="shared" si="1833"/>
        <v>694</v>
      </c>
      <c r="ED354" s="257"/>
      <c r="EE354" s="256"/>
      <c r="EF354" s="232">
        <f t="shared" si="1834"/>
        <v>0</v>
      </c>
      <c r="EG354" s="233">
        <f t="shared" si="1835"/>
        <v>0</v>
      </c>
      <c r="EH354" s="225">
        <f t="shared" si="1836"/>
        <v>879</v>
      </c>
      <c r="EI354" s="233">
        <f t="shared" si="1837"/>
        <v>1031</v>
      </c>
      <c r="EJ354" s="225">
        <f t="shared" si="1838"/>
        <v>879</v>
      </c>
      <c r="EK354" s="233">
        <f t="shared" si="1839"/>
        <v>1031</v>
      </c>
      <c r="EL354" s="336">
        <v>3.2</v>
      </c>
      <c r="EM354" s="409">
        <v>3.2</v>
      </c>
      <c r="EN354" s="232">
        <f t="shared" si="1840"/>
        <v>870.40000000000009</v>
      </c>
      <c r="EO354" s="233">
        <f t="shared" si="1841"/>
        <v>1078.4000000000001</v>
      </c>
      <c r="EP354" s="336">
        <v>3.4</v>
      </c>
      <c r="EQ354" s="409">
        <v>3.3</v>
      </c>
      <c r="ER354" s="232">
        <f t="shared" si="1842"/>
        <v>2063.7999999999997</v>
      </c>
      <c r="ES354" s="233">
        <f t="shared" si="1843"/>
        <v>2290.1999999999998</v>
      </c>
      <c r="ET354" s="336"/>
      <c r="EU354" s="410"/>
      <c r="EV354" s="232">
        <f t="shared" si="1844"/>
        <v>0</v>
      </c>
      <c r="EW354" s="233">
        <f t="shared" si="1845"/>
        <v>0</v>
      </c>
      <c r="EX354" s="545">
        <f t="shared" si="1846"/>
        <v>3.3381114903299203</v>
      </c>
      <c r="EY354" s="546">
        <f t="shared" si="1847"/>
        <v>3.2673132880698352</v>
      </c>
      <c r="EZ354" s="232">
        <f t="shared" si="1848"/>
        <v>2934.2</v>
      </c>
      <c r="FA354" s="233">
        <f t="shared" si="1849"/>
        <v>3368.6</v>
      </c>
      <c r="FB354" s="257">
        <v>67.2</v>
      </c>
      <c r="FC354" s="409">
        <v>67.2</v>
      </c>
      <c r="FD354" s="232">
        <f t="shared" si="1850"/>
        <v>18278.400000000001</v>
      </c>
      <c r="FE354" s="233">
        <f t="shared" si="1851"/>
        <v>22646.400000000001</v>
      </c>
      <c r="FF354" s="257">
        <v>57.5</v>
      </c>
      <c r="FG354" s="409">
        <v>57.9</v>
      </c>
      <c r="FH354" s="232">
        <f t="shared" si="1852"/>
        <v>34902.5</v>
      </c>
      <c r="FI354" s="233">
        <f t="shared" si="1853"/>
        <v>40182.6</v>
      </c>
      <c r="FJ354" s="254"/>
      <c r="FK354" s="253"/>
      <c r="FL354" s="232">
        <f t="shared" si="1854"/>
        <v>0</v>
      </c>
      <c r="FM354" s="233">
        <f t="shared" si="1855"/>
        <v>0</v>
      </c>
      <c r="FN354" s="232">
        <f t="shared" si="1856"/>
        <v>60.501592718998864</v>
      </c>
      <c r="FO354" s="233">
        <f t="shared" si="1857"/>
        <v>60.939864209505338</v>
      </c>
      <c r="FP354" s="232">
        <f t="shared" si="1858"/>
        <v>53180.9</v>
      </c>
      <c r="FQ354" s="233">
        <f t="shared" si="1859"/>
        <v>62829</v>
      </c>
      <c r="FR354" s="254">
        <v>1453</v>
      </c>
      <c r="FS354" s="253">
        <v>1437</v>
      </c>
      <c r="FT354" s="232">
        <f t="shared" si="1860"/>
        <v>1453</v>
      </c>
      <c r="FU354" s="233">
        <f t="shared" si="1861"/>
        <v>1437</v>
      </c>
      <c r="FV354" s="254">
        <v>4.4000000000000004</v>
      </c>
      <c r="FW354" s="253">
        <v>4.2</v>
      </c>
      <c r="FX354" s="232">
        <f t="shared" si="1862"/>
        <v>6393.2000000000007</v>
      </c>
      <c r="FY354" s="233">
        <f t="shared" si="1863"/>
        <v>6035.4000000000005</v>
      </c>
      <c r="FZ354" s="254">
        <v>62.2</v>
      </c>
      <c r="GA354" s="253">
        <v>61.2</v>
      </c>
      <c r="GB354" s="232">
        <f t="shared" si="1864"/>
        <v>90376.6</v>
      </c>
      <c r="GC354" s="233">
        <f t="shared" si="1865"/>
        <v>87944.400000000009</v>
      </c>
      <c r="GD354" s="249">
        <f t="shared" si="1866"/>
        <v>621</v>
      </c>
      <c r="GE354" s="233">
        <f t="shared" si="1867"/>
        <v>790</v>
      </c>
      <c r="GF354" s="232">
        <f t="shared" si="1868"/>
        <v>621</v>
      </c>
      <c r="GG354" s="233">
        <f t="shared" si="1869"/>
        <v>790</v>
      </c>
      <c r="GH354" s="232">
        <f t="shared" si="1870"/>
        <v>2379</v>
      </c>
      <c r="GI354" s="233">
        <f t="shared" si="1871"/>
        <v>2803</v>
      </c>
      <c r="GJ354" s="232">
        <f t="shared" si="1872"/>
        <v>49197.600000000006</v>
      </c>
      <c r="GK354" s="233">
        <f t="shared" si="1873"/>
        <v>61119.9</v>
      </c>
      <c r="GL354" s="249">
        <f t="shared" si="1874"/>
        <v>1241</v>
      </c>
      <c r="GM354" s="233">
        <f t="shared" si="1875"/>
        <v>1434</v>
      </c>
      <c r="GN354" s="232">
        <f t="shared" si="1876"/>
        <v>1241</v>
      </c>
      <c r="GO354" s="233">
        <f t="shared" si="1877"/>
        <v>1434</v>
      </c>
      <c r="GP354" s="232">
        <f t="shared" si="1878"/>
        <v>4896.3999999999996</v>
      </c>
      <c r="GQ354" s="233">
        <f t="shared" si="1879"/>
        <v>5339.1</v>
      </c>
      <c r="GR354" s="232">
        <f t="shared" si="1880"/>
        <v>85573.5</v>
      </c>
      <c r="GS354" s="233">
        <f t="shared" si="1881"/>
        <v>96624.7</v>
      </c>
      <c r="GT354" s="249">
        <f t="shared" si="1882"/>
        <v>1862</v>
      </c>
      <c r="GU354" s="233">
        <f t="shared" si="1883"/>
        <v>2224</v>
      </c>
      <c r="GV354" s="232">
        <f t="shared" si="1884"/>
        <v>1862</v>
      </c>
      <c r="GW354" s="233">
        <f t="shared" si="1885"/>
        <v>2224</v>
      </c>
      <c r="GX354" s="232">
        <f t="shared" si="1886"/>
        <v>7275.4</v>
      </c>
      <c r="GY354" s="233">
        <f t="shared" si="1887"/>
        <v>8142.1</v>
      </c>
      <c r="GZ354" s="232">
        <f t="shared" si="1888"/>
        <v>134771.1</v>
      </c>
      <c r="HA354" s="233">
        <f t="shared" si="1889"/>
        <v>157744.6</v>
      </c>
      <c r="HB354" s="249">
        <f t="shared" si="1890"/>
        <v>0</v>
      </c>
      <c r="HC354" s="233">
        <f t="shared" si="1891"/>
        <v>0</v>
      </c>
      <c r="HD354" s="232">
        <f t="shared" si="1892"/>
        <v>0</v>
      </c>
      <c r="HE354" s="233">
        <f t="shared" si="1893"/>
        <v>0</v>
      </c>
      <c r="HF354" s="232" t="str">
        <f t="shared" si="1894"/>
        <v/>
      </c>
      <c r="HG354" s="233" t="str">
        <f t="shared" si="1895"/>
        <v/>
      </c>
      <c r="HH354" s="232" t="str">
        <f t="shared" si="1896"/>
        <v/>
      </c>
      <c r="HI354" s="233" t="str">
        <f t="shared" si="1897"/>
        <v/>
      </c>
      <c r="HJ354" s="249">
        <f t="shared" si="1898"/>
        <v>13668.6</v>
      </c>
      <c r="HK354" s="233">
        <f t="shared" si="1899"/>
        <v>14177.5</v>
      </c>
      <c r="HL354" s="232">
        <f t="shared" si="1900"/>
        <v>225147.7</v>
      </c>
      <c r="HM354" s="232">
        <f t="shared" si="1901"/>
        <v>245689</v>
      </c>
    </row>
    <row r="355" spans="1:221" ht="15">
      <c r="A355" s="397" t="s">
        <v>110</v>
      </c>
      <c r="B355" s="414" t="s">
        <v>794</v>
      </c>
      <c r="C355" s="437" t="s">
        <v>851</v>
      </c>
      <c r="D355" s="397">
        <v>226019</v>
      </c>
      <c r="E355" s="438">
        <v>8</v>
      </c>
      <c r="F355" s="332">
        <v>592</v>
      </c>
      <c r="G355" s="409">
        <v>648</v>
      </c>
      <c r="H355" s="254">
        <v>19</v>
      </c>
      <c r="I355" s="409">
        <v>40</v>
      </c>
      <c r="J355" s="232">
        <f t="shared" si="1753"/>
        <v>573</v>
      </c>
      <c r="K355" s="233">
        <f t="shared" si="1754"/>
        <v>608</v>
      </c>
      <c r="L355" s="333"/>
      <c r="M355" s="253"/>
      <c r="N355" s="232">
        <f t="shared" si="1752"/>
        <v>573</v>
      </c>
      <c r="O355" s="233">
        <f t="shared" si="1755"/>
        <v>608</v>
      </c>
      <c r="P355" s="232">
        <f t="shared" si="1756"/>
        <v>573</v>
      </c>
      <c r="Q355" s="233">
        <f t="shared" si="1757"/>
        <v>608</v>
      </c>
      <c r="R355" s="254">
        <v>23</v>
      </c>
      <c r="S355" s="409">
        <v>35</v>
      </c>
      <c r="T355" s="232">
        <f t="shared" si="1758"/>
        <v>23</v>
      </c>
      <c r="U355" s="233">
        <f t="shared" si="1759"/>
        <v>35</v>
      </c>
      <c r="V355" s="257">
        <v>9</v>
      </c>
      <c r="W355" s="409">
        <v>11</v>
      </c>
      <c r="X355" s="232">
        <f t="shared" si="1760"/>
        <v>9</v>
      </c>
      <c r="Y355" s="233">
        <f t="shared" si="1761"/>
        <v>11</v>
      </c>
      <c r="Z355" s="257"/>
      <c r="AA355" s="256"/>
      <c r="AB355" s="232">
        <f t="shared" si="1762"/>
        <v>0</v>
      </c>
      <c r="AC355" s="233">
        <f t="shared" si="1763"/>
        <v>0</v>
      </c>
      <c r="AD355" s="225">
        <f t="shared" si="1764"/>
        <v>32</v>
      </c>
      <c r="AE355" s="233">
        <f t="shared" si="1765"/>
        <v>46</v>
      </c>
      <c r="AF355" s="225">
        <f t="shared" si="1766"/>
        <v>32</v>
      </c>
      <c r="AG355" s="233">
        <f t="shared" si="1767"/>
        <v>46</v>
      </c>
      <c r="AH355" s="336">
        <v>2.2000000000000002</v>
      </c>
      <c r="AI355" s="409">
        <v>2.4</v>
      </c>
      <c r="AJ355" s="232">
        <f t="shared" si="1768"/>
        <v>50.6</v>
      </c>
      <c r="AK355" s="233">
        <f t="shared" si="1769"/>
        <v>84</v>
      </c>
      <c r="AL355" s="336">
        <v>2.5</v>
      </c>
      <c r="AM355" s="409">
        <v>2.5</v>
      </c>
      <c r="AN355" s="232">
        <f t="shared" si="1770"/>
        <v>22.5</v>
      </c>
      <c r="AO355" s="233">
        <f t="shared" si="1771"/>
        <v>27.5</v>
      </c>
      <c r="AP355" s="336"/>
      <c r="AQ355" s="410"/>
      <c r="AR355" s="232">
        <f t="shared" si="1772"/>
        <v>0</v>
      </c>
      <c r="AS355" s="233">
        <f t="shared" si="1773"/>
        <v>0</v>
      </c>
      <c r="AT355" s="545">
        <f t="shared" si="1774"/>
        <v>2.2843749999999998</v>
      </c>
      <c r="AU355" s="546">
        <f t="shared" si="1775"/>
        <v>2.4239130434782608</v>
      </c>
      <c r="AV355" s="232">
        <f t="shared" si="1776"/>
        <v>73.099999999999994</v>
      </c>
      <c r="AW355" s="233">
        <f t="shared" si="1777"/>
        <v>111.5</v>
      </c>
      <c r="AX355" s="257">
        <v>62.7</v>
      </c>
      <c r="AY355" s="409">
        <v>62.2</v>
      </c>
      <c r="AZ355" s="232">
        <f t="shared" si="1778"/>
        <v>1442.1000000000001</v>
      </c>
      <c r="BA355" s="233">
        <f t="shared" si="1779"/>
        <v>2177</v>
      </c>
      <c r="BB355" s="257">
        <v>61.1</v>
      </c>
      <c r="BC355" s="409">
        <v>65.7</v>
      </c>
      <c r="BD355" s="232">
        <f t="shared" si="1780"/>
        <v>549.9</v>
      </c>
      <c r="BE355" s="233">
        <f t="shared" si="1781"/>
        <v>722.7</v>
      </c>
      <c r="BF355" s="254"/>
      <c r="BG355" s="253"/>
      <c r="BH355" s="232">
        <f t="shared" si="1782"/>
        <v>0</v>
      </c>
      <c r="BI355" s="233">
        <f t="shared" si="1783"/>
        <v>0</v>
      </c>
      <c r="BJ355" s="232">
        <f t="shared" si="1784"/>
        <v>62.25</v>
      </c>
      <c r="BK355" s="233">
        <f t="shared" si="1785"/>
        <v>63.036956521739128</v>
      </c>
      <c r="BL355" s="232">
        <f t="shared" si="1786"/>
        <v>1992</v>
      </c>
      <c r="BM355" s="233">
        <f t="shared" si="1787"/>
        <v>2899.7</v>
      </c>
      <c r="BN355" s="257">
        <v>190</v>
      </c>
      <c r="BO355" s="409">
        <v>189</v>
      </c>
      <c r="BP355" s="232">
        <f t="shared" si="1788"/>
        <v>190</v>
      </c>
      <c r="BQ355" s="233">
        <f t="shared" si="1789"/>
        <v>189</v>
      </c>
      <c r="BR355" s="257">
        <v>79</v>
      </c>
      <c r="BS355" s="409">
        <v>74</v>
      </c>
      <c r="BT355" s="232">
        <f t="shared" si="1790"/>
        <v>79</v>
      </c>
      <c r="BU355" s="233">
        <f t="shared" si="1791"/>
        <v>74</v>
      </c>
      <c r="BV355" s="257"/>
      <c r="BW355" s="256"/>
      <c r="BX355" s="232">
        <f t="shared" si="1792"/>
        <v>0</v>
      </c>
      <c r="BY355" s="233">
        <f t="shared" si="1793"/>
        <v>0</v>
      </c>
      <c r="BZ355" s="225">
        <f t="shared" si="1794"/>
        <v>269</v>
      </c>
      <c r="CA355" s="233">
        <f t="shared" si="1795"/>
        <v>263</v>
      </c>
      <c r="CB355" s="225">
        <f t="shared" si="1796"/>
        <v>269</v>
      </c>
      <c r="CC355" s="233">
        <f t="shared" si="1797"/>
        <v>263</v>
      </c>
      <c r="CD355" s="336">
        <v>4.2</v>
      </c>
      <c r="CE355" s="409">
        <v>4.2</v>
      </c>
      <c r="CF355" s="232">
        <f t="shared" si="1798"/>
        <v>798</v>
      </c>
      <c r="CG355" s="233">
        <f t="shared" si="1799"/>
        <v>793.80000000000007</v>
      </c>
      <c r="CH355" s="336">
        <v>5.3</v>
      </c>
      <c r="CI355" s="409">
        <v>5.5</v>
      </c>
      <c r="CJ355" s="232">
        <f t="shared" si="1800"/>
        <v>418.7</v>
      </c>
      <c r="CK355" s="233">
        <f t="shared" si="1801"/>
        <v>407</v>
      </c>
      <c r="CL355" s="336"/>
      <c r="CM355" s="410"/>
      <c r="CN355" s="232">
        <f t="shared" si="1802"/>
        <v>0</v>
      </c>
      <c r="CO355" s="233">
        <f t="shared" si="1803"/>
        <v>0</v>
      </c>
      <c r="CP355" s="232">
        <f t="shared" si="1804"/>
        <v>4.5230483271375466</v>
      </c>
      <c r="CQ355" s="546">
        <f t="shared" si="1805"/>
        <v>4.5657794676806089</v>
      </c>
      <c r="CR355" s="232">
        <f t="shared" si="1806"/>
        <v>1216.7</v>
      </c>
      <c r="CS355" s="233">
        <f t="shared" si="1807"/>
        <v>1200.8000000000002</v>
      </c>
      <c r="CT355" s="257">
        <v>86.2</v>
      </c>
      <c r="CU355" s="409">
        <v>88.1</v>
      </c>
      <c r="CV355" s="232">
        <f t="shared" si="1808"/>
        <v>16378</v>
      </c>
      <c r="CW355" s="233">
        <f t="shared" si="1809"/>
        <v>16650.899999999998</v>
      </c>
      <c r="CX355" s="257">
        <v>90.9</v>
      </c>
      <c r="CY355" s="409">
        <v>94.3</v>
      </c>
      <c r="CZ355" s="232">
        <f t="shared" si="1810"/>
        <v>7181.1</v>
      </c>
      <c r="DA355" s="233">
        <f t="shared" si="1811"/>
        <v>6978.2</v>
      </c>
      <c r="DB355" s="254"/>
      <c r="DC355" s="253"/>
      <c r="DD355" s="232">
        <f t="shared" si="1812"/>
        <v>0</v>
      </c>
      <c r="DE355" s="233">
        <f t="shared" si="1813"/>
        <v>0</v>
      </c>
      <c r="DF355" s="232">
        <f t="shared" si="1814"/>
        <v>87.580297397769513</v>
      </c>
      <c r="DG355" s="233">
        <f t="shared" si="1815"/>
        <v>89.844486692015209</v>
      </c>
      <c r="DH355" s="232">
        <f t="shared" si="1816"/>
        <v>23559.1</v>
      </c>
      <c r="DI355" s="233">
        <f t="shared" si="1817"/>
        <v>23629.1</v>
      </c>
      <c r="DJ355" s="232">
        <f t="shared" si="1818"/>
        <v>301</v>
      </c>
      <c r="DK355" s="233">
        <f t="shared" si="1819"/>
        <v>309</v>
      </c>
      <c r="DL355" s="232">
        <f t="shared" si="1820"/>
        <v>301</v>
      </c>
      <c r="DM355" s="233">
        <f t="shared" si="1821"/>
        <v>309</v>
      </c>
      <c r="DN355" s="545">
        <f t="shared" si="1822"/>
        <v>4.2850498338870429</v>
      </c>
      <c r="DO355" s="546">
        <f t="shared" si="1823"/>
        <v>4.2469255663430427</v>
      </c>
      <c r="DP355" s="232">
        <f t="shared" si="1824"/>
        <v>1289.8</v>
      </c>
      <c r="DQ355" s="233">
        <f t="shared" si="1825"/>
        <v>1312.3000000000002</v>
      </c>
      <c r="DR355" s="232">
        <f t="shared" si="1826"/>
        <v>84.887375415282392</v>
      </c>
      <c r="DS355" s="233">
        <f t="shared" si="1827"/>
        <v>85.85372168284789</v>
      </c>
      <c r="DT355" s="232">
        <f t="shared" si="1828"/>
        <v>25551.1</v>
      </c>
      <c r="DU355" s="233">
        <f t="shared" si="1829"/>
        <v>26528.799999999999</v>
      </c>
      <c r="DV355" s="257">
        <v>85</v>
      </c>
      <c r="DW355" s="409">
        <v>100</v>
      </c>
      <c r="DX355" s="232">
        <f t="shared" si="1830"/>
        <v>85</v>
      </c>
      <c r="DY355" s="233">
        <f t="shared" si="1831"/>
        <v>100</v>
      </c>
      <c r="DZ355" s="257">
        <v>104</v>
      </c>
      <c r="EA355" s="409">
        <v>81</v>
      </c>
      <c r="EB355" s="232">
        <f t="shared" si="1832"/>
        <v>104</v>
      </c>
      <c r="EC355" s="233">
        <f t="shared" si="1833"/>
        <v>81</v>
      </c>
      <c r="ED355" s="257"/>
      <c r="EE355" s="256"/>
      <c r="EF355" s="232">
        <f t="shared" si="1834"/>
        <v>0</v>
      </c>
      <c r="EG355" s="233">
        <f t="shared" si="1835"/>
        <v>0</v>
      </c>
      <c r="EH355" s="225">
        <f t="shared" si="1836"/>
        <v>189</v>
      </c>
      <c r="EI355" s="233">
        <f t="shared" si="1837"/>
        <v>181</v>
      </c>
      <c r="EJ355" s="225">
        <f t="shared" si="1838"/>
        <v>189</v>
      </c>
      <c r="EK355" s="233">
        <f t="shared" si="1839"/>
        <v>181</v>
      </c>
      <c r="EL355" s="336">
        <v>2.9</v>
      </c>
      <c r="EM355" s="409">
        <v>3.1</v>
      </c>
      <c r="EN355" s="232">
        <f t="shared" si="1840"/>
        <v>246.5</v>
      </c>
      <c r="EO355" s="233">
        <f t="shared" si="1841"/>
        <v>310</v>
      </c>
      <c r="EP355" s="336">
        <v>3.2</v>
      </c>
      <c r="EQ355" s="409">
        <v>3.3</v>
      </c>
      <c r="ER355" s="232">
        <f t="shared" si="1842"/>
        <v>332.8</v>
      </c>
      <c r="ES355" s="233">
        <f t="shared" si="1843"/>
        <v>267.3</v>
      </c>
      <c r="ET355" s="336"/>
      <c r="EU355" s="410"/>
      <c r="EV355" s="232">
        <f t="shared" si="1844"/>
        <v>0</v>
      </c>
      <c r="EW355" s="233">
        <f t="shared" si="1845"/>
        <v>0</v>
      </c>
      <c r="EX355" s="545">
        <f t="shared" si="1846"/>
        <v>3.0650793650793648</v>
      </c>
      <c r="EY355" s="546">
        <f t="shared" si="1847"/>
        <v>3.1895027624309389</v>
      </c>
      <c r="EZ355" s="232">
        <f t="shared" si="1848"/>
        <v>579.29999999999995</v>
      </c>
      <c r="FA355" s="233">
        <f t="shared" si="1849"/>
        <v>577.29999999999995</v>
      </c>
      <c r="FB355" s="257">
        <v>64.2</v>
      </c>
      <c r="FC355" s="409">
        <v>61.2</v>
      </c>
      <c r="FD355" s="232">
        <f t="shared" si="1850"/>
        <v>5457</v>
      </c>
      <c r="FE355" s="233">
        <f t="shared" si="1851"/>
        <v>6120</v>
      </c>
      <c r="FF355" s="257">
        <v>51.5</v>
      </c>
      <c r="FG355" s="409">
        <v>55.3</v>
      </c>
      <c r="FH355" s="232">
        <f t="shared" si="1852"/>
        <v>5356</v>
      </c>
      <c r="FI355" s="233">
        <f t="shared" si="1853"/>
        <v>4479.3</v>
      </c>
      <c r="FJ355" s="254"/>
      <c r="FK355" s="253"/>
      <c r="FL355" s="232">
        <f t="shared" si="1854"/>
        <v>0</v>
      </c>
      <c r="FM355" s="233">
        <f t="shared" si="1855"/>
        <v>0</v>
      </c>
      <c r="FN355" s="232">
        <f t="shared" si="1856"/>
        <v>57.211640211640209</v>
      </c>
      <c r="FO355" s="233">
        <f t="shared" si="1857"/>
        <v>58.559668508287288</v>
      </c>
      <c r="FP355" s="232">
        <f t="shared" si="1858"/>
        <v>10813</v>
      </c>
      <c r="FQ355" s="233">
        <f t="shared" si="1859"/>
        <v>10599.3</v>
      </c>
      <c r="FR355" s="254">
        <v>83</v>
      </c>
      <c r="FS355" s="253">
        <v>118</v>
      </c>
      <c r="FT355" s="232">
        <f t="shared" si="1860"/>
        <v>83</v>
      </c>
      <c r="FU355" s="233">
        <f t="shared" si="1861"/>
        <v>118</v>
      </c>
      <c r="FV355" s="254">
        <v>5.7</v>
      </c>
      <c r="FW355" s="253">
        <v>5.5</v>
      </c>
      <c r="FX355" s="232">
        <f t="shared" si="1862"/>
        <v>473.1</v>
      </c>
      <c r="FY355" s="233">
        <f t="shared" si="1863"/>
        <v>649</v>
      </c>
      <c r="FZ355" s="254">
        <v>70.900000000000006</v>
      </c>
      <c r="GA355" s="253">
        <v>74.2</v>
      </c>
      <c r="GB355" s="232">
        <f t="shared" si="1864"/>
        <v>5884.7000000000007</v>
      </c>
      <c r="GC355" s="233">
        <f t="shared" si="1865"/>
        <v>8755.6</v>
      </c>
      <c r="GD355" s="249">
        <f t="shared" si="1866"/>
        <v>298</v>
      </c>
      <c r="GE355" s="233">
        <f t="shared" si="1867"/>
        <v>324</v>
      </c>
      <c r="GF355" s="232">
        <f t="shared" si="1868"/>
        <v>298</v>
      </c>
      <c r="GG355" s="233">
        <f t="shared" si="1869"/>
        <v>324</v>
      </c>
      <c r="GH355" s="232">
        <f t="shared" si="1870"/>
        <v>1095.0999999999999</v>
      </c>
      <c r="GI355" s="233">
        <f t="shared" si="1871"/>
        <v>1187.8000000000002</v>
      </c>
      <c r="GJ355" s="232">
        <f t="shared" si="1872"/>
        <v>23277.1</v>
      </c>
      <c r="GK355" s="233">
        <f t="shared" si="1873"/>
        <v>24947.899999999998</v>
      </c>
      <c r="GL355" s="249">
        <f t="shared" si="1874"/>
        <v>192</v>
      </c>
      <c r="GM355" s="233">
        <f t="shared" si="1875"/>
        <v>166</v>
      </c>
      <c r="GN355" s="232">
        <f t="shared" si="1876"/>
        <v>192</v>
      </c>
      <c r="GO355" s="233">
        <f t="shared" si="1877"/>
        <v>166</v>
      </c>
      <c r="GP355" s="232">
        <f t="shared" si="1878"/>
        <v>774</v>
      </c>
      <c r="GQ355" s="233">
        <f t="shared" si="1879"/>
        <v>701.8</v>
      </c>
      <c r="GR355" s="232">
        <f t="shared" si="1880"/>
        <v>13087</v>
      </c>
      <c r="GS355" s="233">
        <f t="shared" si="1881"/>
        <v>12180.2</v>
      </c>
      <c r="GT355" s="249">
        <f t="shared" si="1882"/>
        <v>490</v>
      </c>
      <c r="GU355" s="233">
        <f t="shared" si="1883"/>
        <v>490</v>
      </c>
      <c r="GV355" s="232">
        <f t="shared" si="1884"/>
        <v>490</v>
      </c>
      <c r="GW355" s="233">
        <f t="shared" si="1885"/>
        <v>490</v>
      </c>
      <c r="GX355" s="232">
        <f t="shared" si="1886"/>
        <v>1869.1</v>
      </c>
      <c r="GY355" s="233">
        <f t="shared" si="1887"/>
        <v>1889.6000000000001</v>
      </c>
      <c r="GZ355" s="232">
        <f t="shared" si="1888"/>
        <v>36364.1</v>
      </c>
      <c r="HA355" s="233">
        <f t="shared" si="1889"/>
        <v>37128.1</v>
      </c>
      <c r="HB355" s="249">
        <f t="shared" si="1890"/>
        <v>0</v>
      </c>
      <c r="HC355" s="233">
        <f t="shared" si="1891"/>
        <v>0</v>
      </c>
      <c r="HD355" s="232">
        <f t="shared" si="1892"/>
        <v>0</v>
      </c>
      <c r="HE355" s="233">
        <f t="shared" si="1893"/>
        <v>0</v>
      </c>
      <c r="HF355" s="232" t="str">
        <f t="shared" si="1894"/>
        <v/>
      </c>
      <c r="HG355" s="233" t="str">
        <f t="shared" si="1895"/>
        <v/>
      </c>
      <c r="HH355" s="232" t="str">
        <f t="shared" si="1896"/>
        <v/>
      </c>
      <c r="HI355" s="233" t="str">
        <f t="shared" si="1897"/>
        <v/>
      </c>
      <c r="HJ355" s="249">
        <f t="shared" si="1898"/>
        <v>2342.1999999999998</v>
      </c>
      <c r="HK355" s="233">
        <f t="shared" si="1899"/>
        <v>2538.6000000000004</v>
      </c>
      <c r="HL355" s="232">
        <f t="shared" si="1900"/>
        <v>42248.800000000003</v>
      </c>
      <c r="HM355" s="232">
        <f t="shared" si="1901"/>
        <v>45883.7</v>
      </c>
    </row>
    <row r="356" spans="1:221" ht="15">
      <c r="A356" s="397" t="s">
        <v>110</v>
      </c>
      <c r="B356" s="395" t="s">
        <v>769</v>
      </c>
      <c r="C356" s="396"/>
      <c r="D356" s="397">
        <v>226134</v>
      </c>
      <c r="E356" s="398">
        <v>8</v>
      </c>
      <c r="F356" s="332">
        <v>624</v>
      </c>
      <c r="G356" s="409">
        <v>742</v>
      </c>
      <c r="H356" s="254">
        <v>3</v>
      </c>
      <c r="I356" s="409">
        <v>3</v>
      </c>
      <c r="J356" s="232">
        <f t="shared" si="1753"/>
        <v>621</v>
      </c>
      <c r="K356" s="233">
        <f t="shared" si="1754"/>
        <v>739</v>
      </c>
      <c r="L356" s="333"/>
      <c r="M356" s="253"/>
      <c r="N356" s="232">
        <f t="shared" si="1752"/>
        <v>621</v>
      </c>
      <c r="O356" s="233">
        <f t="shared" si="1755"/>
        <v>739</v>
      </c>
      <c r="P356" s="232">
        <f t="shared" si="1756"/>
        <v>621</v>
      </c>
      <c r="Q356" s="233">
        <f t="shared" si="1757"/>
        <v>739</v>
      </c>
      <c r="R356" s="254">
        <v>9</v>
      </c>
      <c r="S356" s="409">
        <v>11</v>
      </c>
      <c r="T356" s="232">
        <f t="shared" si="1758"/>
        <v>9</v>
      </c>
      <c r="U356" s="233">
        <f t="shared" si="1759"/>
        <v>11</v>
      </c>
      <c r="V356" s="257">
        <v>6</v>
      </c>
      <c r="W356" s="409">
        <v>13</v>
      </c>
      <c r="X356" s="232">
        <f t="shared" si="1760"/>
        <v>6</v>
      </c>
      <c r="Y356" s="233">
        <f t="shared" si="1761"/>
        <v>13</v>
      </c>
      <c r="Z356" s="257"/>
      <c r="AA356" s="256"/>
      <c r="AB356" s="232">
        <f t="shared" si="1762"/>
        <v>0</v>
      </c>
      <c r="AC356" s="233">
        <f t="shared" si="1763"/>
        <v>0</v>
      </c>
      <c r="AD356" s="225">
        <f t="shared" si="1764"/>
        <v>15</v>
      </c>
      <c r="AE356" s="233">
        <f t="shared" si="1765"/>
        <v>24</v>
      </c>
      <c r="AF356" s="225">
        <f t="shared" si="1766"/>
        <v>15</v>
      </c>
      <c r="AG356" s="233">
        <f t="shared" si="1767"/>
        <v>24</v>
      </c>
      <c r="AH356" s="336">
        <v>2.4</v>
      </c>
      <c r="AI356" s="409">
        <v>2.6</v>
      </c>
      <c r="AJ356" s="232">
        <f t="shared" si="1768"/>
        <v>21.599999999999998</v>
      </c>
      <c r="AK356" s="233">
        <f t="shared" si="1769"/>
        <v>28.6</v>
      </c>
      <c r="AL356" s="336">
        <v>2.7</v>
      </c>
      <c r="AM356" s="409">
        <v>2.7</v>
      </c>
      <c r="AN356" s="232">
        <f t="shared" si="1770"/>
        <v>16.200000000000003</v>
      </c>
      <c r="AO356" s="233">
        <f t="shared" si="1771"/>
        <v>35.1</v>
      </c>
      <c r="AP356" s="336"/>
      <c r="AQ356" s="410"/>
      <c r="AR356" s="232">
        <f t="shared" si="1772"/>
        <v>0</v>
      </c>
      <c r="AS356" s="233">
        <f t="shared" si="1773"/>
        <v>0</v>
      </c>
      <c r="AT356" s="545">
        <f t="shared" si="1774"/>
        <v>2.52</v>
      </c>
      <c r="AU356" s="546">
        <f t="shared" si="1775"/>
        <v>2.6541666666666668</v>
      </c>
      <c r="AV356" s="232">
        <f t="shared" si="1776"/>
        <v>37.799999999999997</v>
      </c>
      <c r="AW356" s="233">
        <f t="shared" si="1777"/>
        <v>63.7</v>
      </c>
      <c r="AX356" s="257">
        <v>72.599999999999994</v>
      </c>
      <c r="AY356" s="409">
        <v>68.3</v>
      </c>
      <c r="AZ356" s="232">
        <f t="shared" si="1778"/>
        <v>653.4</v>
      </c>
      <c r="BA356" s="233">
        <f t="shared" si="1779"/>
        <v>751.3</v>
      </c>
      <c r="BB356" s="257">
        <v>73.3</v>
      </c>
      <c r="BC356" s="409">
        <v>68</v>
      </c>
      <c r="BD356" s="232">
        <f t="shared" si="1780"/>
        <v>439.79999999999995</v>
      </c>
      <c r="BE356" s="233">
        <f t="shared" si="1781"/>
        <v>884</v>
      </c>
      <c r="BF356" s="254"/>
      <c r="BG356" s="253"/>
      <c r="BH356" s="232">
        <f t="shared" si="1782"/>
        <v>0</v>
      </c>
      <c r="BI356" s="233">
        <f t="shared" si="1783"/>
        <v>0</v>
      </c>
      <c r="BJ356" s="232">
        <f t="shared" si="1784"/>
        <v>72.879999999999981</v>
      </c>
      <c r="BK356" s="233">
        <f t="shared" si="1785"/>
        <v>68.137500000000003</v>
      </c>
      <c r="BL356" s="232">
        <f t="shared" si="1786"/>
        <v>1093.1999999999998</v>
      </c>
      <c r="BM356" s="233">
        <f t="shared" si="1787"/>
        <v>1635.3000000000002</v>
      </c>
      <c r="BN356" s="257">
        <v>199</v>
      </c>
      <c r="BO356" s="409">
        <v>227</v>
      </c>
      <c r="BP356" s="232">
        <f t="shared" si="1788"/>
        <v>199</v>
      </c>
      <c r="BQ356" s="233">
        <f t="shared" si="1789"/>
        <v>227</v>
      </c>
      <c r="BR356" s="257">
        <v>136</v>
      </c>
      <c r="BS356" s="409">
        <v>153</v>
      </c>
      <c r="BT356" s="232">
        <f t="shared" si="1790"/>
        <v>136</v>
      </c>
      <c r="BU356" s="233">
        <f t="shared" si="1791"/>
        <v>153</v>
      </c>
      <c r="BV356" s="257"/>
      <c r="BW356" s="256"/>
      <c r="BX356" s="232">
        <f t="shared" si="1792"/>
        <v>0</v>
      </c>
      <c r="BY356" s="233">
        <f t="shared" si="1793"/>
        <v>0</v>
      </c>
      <c r="BZ356" s="225">
        <f t="shared" si="1794"/>
        <v>335</v>
      </c>
      <c r="CA356" s="233">
        <f t="shared" si="1795"/>
        <v>380</v>
      </c>
      <c r="CB356" s="225">
        <f t="shared" si="1796"/>
        <v>335</v>
      </c>
      <c r="CC356" s="233">
        <f t="shared" si="1797"/>
        <v>380</v>
      </c>
      <c r="CD356" s="336">
        <v>4.5</v>
      </c>
      <c r="CE356" s="409">
        <v>4.2</v>
      </c>
      <c r="CF356" s="232">
        <f t="shared" si="1798"/>
        <v>895.5</v>
      </c>
      <c r="CG356" s="233">
        <f t="shared" si="1799"/>
        <v>953.40000000000009</v>
      </c>
      <c r="CH356" s="336">
        <v>4.8</v>
      </c>
      <c r="CI356" s="409">
        <v>4.9000000000000004</v>
      </c>
      <c r="CJ356" s="232">
        <f t="shared" si="1800"/>
        <v>652.79999999999995</v>
      </c>
      <c r="CK356" s="233">
        <f t="shared" si="1801"/>
        <v>749.7</v>
      </c>
      <c r="CL356" s="336"/>
      <c r="CM356" s="410"/>
      <c r="CN356" s="232">
        <f t="shared" si="1802"/>
        <v>0</v>
      </c>
      <c r="CO356" s="233">
        <f t="shared" si="1803"/>
        <v>0</v>
      </c>
      <c r="CP356" s="232">
        <f t="shared" si="1804"/>
        <v>4.6217910447761197</v>
      </c>
      <c r="CQ356" s="546">
        <f t="shared" si="1805"/>
        <v>4.4818421052631585</v>
      </c>
      <c r="CR356" s="232">
        <f t="shared" si="1806"/>
        <v>1548.3000000000002</v>
      </c>
      <c r="CS356" s="233">
        <f t="shared" si="1807"/>
        <v>1703.1000000000001</v>
      </c>
      <c r="CT356" s="257">
        <v>89.7</v>
      </c>
      <c r="CU356" s="409">
        <v>88.1</v>
      </c>
      <c r="CV356" s="232">
        <f t="shared" si="1808"/>
        <v>17850.3</v>
      </c>
      <c r="CW356" s="233">
        <f t="shared" si="1809"/>
        <v>19998.699999999997</v>
      </c>
      <c r="CX356" s="257">
        <v>92.5</v>
      </c>
      <c r="CY356" s="409">
        <v>93.8</v>
      </c>
      <c r="CZ356" s="232">
        <f t="shared" si="1810"/>
        <v>12580</v>
      </c>
      <c r="DA356" s="233">
        <f t="shared" si="1811"/>
        <v>14351.4</v>
      </c>
      <c r="DB356" s="254"/>
      <c r="DC356" s="253"/>
      <c r="DD356" s="232">
        <f t="shared" si="1812"/>
        <v>0</v>
      </c>
      <c r="DE356" s="233">
        <f t="shared" si="1813"/>
        <v>0</v>
      </c>
      <c r="DF356" s="232">
        <f t="shared" si="1814"/>
        <v>90.836716417910452</v>
      </c>
      <c r="DG356" s="233">
        <f t="shared" si="1815"/>
        <v>90.394999999999996</v>
      </c>
      <c r="DH356" s="232">
        <f t="shared" si="1816"/>
        <v>30430.300000000003</v>
      </c>
      <c r="DI356" s="233">
        <f t="shared" si="1817"/>
        <v>34350.1</v>
      </c>
      <c r="DJ356" s="232">
        <f t="shared" si="1818"/>
        <v>350</v>
      </c>
      <c r="DK356" s="233">
        <f t="shared" si="1819"/>
        <v>404</v>
      </c>
      <c r="DL356" s="232">
        <f t="shared" si="1820"/>
        <v>350</v>
      </c>
      <c r="DM356" s="233">
        <f t="shared" si="1821"/>
        <v>404</v>
      </c>
      <c r="DN356" s="545">
        <f t="shared" si="1822"/>
        <v>4.531714285714286</v>
      </c>
      <c r="DO356" s="546">
        <f t="shared" si="1823"/>
        <v>4.373267326732674</v>
      </c>
      <c r="DP356" s="232">
        <f t="shared" si="1824"/>
        <v>1586.1000000000001</v>
      </c>
      <c r="DQ356" s="233">
        <f t="shared" si="1825"/>
        <v>1766.8000000000004</v>
      </c>
      <c r="DR356" s="232">
        <f t="shared" si="1826"/>
        <v>90.067142857142869</v>
      </c>
      <c r="DS356" s="233">
        <f t="shared" si="1827"/>
        <v>89.072772277227727</v>
      </c>
      <c r="DT356" s="232">
        <f t="shared" si="1828"/>
        <v>31523.500000000004</v>
      </c>
      <c r="DU356" s="233">
        <f t="shared" si="1829"/>
        <v>35985.4</v>
      </c>
      <c r="DV356" s="257">
        <v>34</v>
      </c>
      <c r="DW356" s="409">
        <v>41</v>
      </c>
      <c r="DX356" s="232">
        <f t="shared" si="1830"/>
        <v>34</v>
      </c>
      <c r="DY356" s="233">
        <f t="shared" si="1831"/>
        <v>41</v>
      </c>
      <c r="DZ356" s="257">
        <v>52</v>
      </c>
      <c r="EA356" s="409">
        <v>61</v>
      </c>
      <c r="EB356" s="232">
        <f t="shared" si="1832"/>
        <v>52</v>
      </c>
      <c r="EC356" s="233">
        <f t="shared" si="1833"/>
        <v>61</v>
      </c>
      <c r="ED356" s="257"/>
      <c r="EE356" s="256"/>
      <c r="EF356" s="232">
        <f t="shared" si="1834"/>
        <v>0</v>
      </c>
      <c r="EG356" s="233">
        <f t="shared" si="1835"/>
        <v>0</v>
      </c>
      <c r="EH356" s="225">
        <f t="shared" si="1836"/>
        <v>86</v>
      </c>
      <c r="EI356" s="233">
        <f t="shared" si="1837"/>
        <v>102</v>
      </c>
      <c r="EJ356" s="225">
        <f t="shared" si="1838"/>
        <v>86</v>
      </c>
      <c r="EK356" s="233">
        <f t="shared" si="1839"/>
        <v>102</v>
      </c>
      <c r="EL356" s="336">
        <v>3.5</v>
      </c>
      <c r="EM356" s="409">
        <v>3.5</v>
      </c>
      <c r="EN356" s="232">
        <f t="shared" si="1840"/>
        <v>119</v>
      </c>
      <c r="EO356" s="233">
        <f t="shared" si="1841"/>
        <v>143.5</v>
      </c>
      <c r="EP356" s="336">
        <v>4.5999999999999996</v>
      </c>
      <c r="EQ356" s="409">
        <v>4</v>
      </c>
      <c r="ER356" s="232">
        <f t="shared" si="1842"/>
        <v>239.2</v>
      </c>
      <c r="ES356" s="233">
        <f t="shared" si="1843"/>
        <v>244</v>
      </c>
      <c r="ET356" s="336"/>
      <c r="EU356" s="410"/>
      <c r="EV356" s="232">
        <f t="shared" si="1844"/>
        <v>0</v>
      </c>
      <c r="EW356" s="233">
        <f t="shared" si="1845"/>
        <v>0</v>
      </c>
      <c r="EX356" s="545">
        <f t="shared" si="1846"/>
        <v>4.1651162790697676</v>
      </c>
      <c r="EY356" s="546">
        <f t="shared" si="1847"/>
        <v>3.7990196078431371</v>
      </c>
      <c r="EZ356" s="232">
        <f t="shared" si="1848"/>
        <v>358.2</v>
      </c>
      <c r="FA356" s="233">
        <f t="shared" si="1849"/>
        <v>387.5</v>
      </c>
      <c r="FB356" s="257">
        <v>71.400000000000006</v>
      </c>
      <c r="FC356" s="409">
        <v>69.400000000000006</v>
      </c>
      <c r="FD356" s="232">
        <f t="shared" si="1850"/>
        <v>2427.6000000000004</v>
      </c>
      <c r="FE356" s="233">
        <f t="shared" si="1851"/>
        <v>2845.4</v>
      </c>
      <c r="FF356" s="257">
        <v>72.400000000000006</v>
      </c>
      <c r="FG356" s="409">
        <v>68.599999999999994</v>
      </c>
      <c r="FH356" s="232">
        <f t="shared" si="1852"/>
        <v>3764.8</v>
      </c>
      <c r="FI356" s="233">
        <f t="shared" si="1853"/>
        <v>4184.5999999999995</v>
      </c>
      <c r="FJ356" s="254"/>
      <c r="FK356" s="253"/>
      <c r="FL356" s="232">
        <f t="shared" si="1854"/>
        <v>0</v>
      </c>
      <c r="FM356" s="233">
        <f t="shared" si="1855"/>
        <v>0</v>
      </c>
      <c r="FN356" s="232">
        <f t="shared" si="1856"/>
        <v>72.004651162790708</v>
      </c>
      <c r="FO356" s="233">
        <f t="shared" si="1857"/>
        <v>68.921568627450981</v>
      </c>
      <c r="FP356" s="232">
        <f t="shared" si="1858"/>
        <v>6192.4000000000005</v>
      </c>
      <c r="FQ356" s="233">
        <f t="shared" si="1859"/>
        <v>7030</v>
      </c>
      <c r="FR356" s="254">
        <v>185</v>
      </c>
      <c r="FS356" s="253">
        <v>233</v>
      </c>
      <c r="FT356" s="232">
        <f t="shared" si="1860"/>
        <v>185</v>
      </c>
      <c r="FU356" s="233">
        <f t="shared" si="1861"/>
        <v>233</v>
      </c>
      <c r="FV356" s="254">
        <v>5.8</v>
      </c>
      <c r="FW356" s="253">
        <v>6.4</v>
      </c>
      <c r="FX356" s="232">
        <f t="shared" si="1862"/>
        <v>1073</v>
      </c>
      <c r="FY356" s="233">
        <f t="shared" si="1863"/>
        <v>1491.2</v>
      </c>
      <c r="FZ356" s="254">
        <v>85.2</v>
      </c>
      <c r="GA356" s="253">
        <v>83.1</v>
      </c>
      <c r="GB356" s="232">
        <f t="shared" si="1864"/>
        <v>15762</v>
      </c>
      <c r="GC356" s="233">
        <f t="shared" si="1865"/>
        <v>19362.3</v>
      </c>
      <c r="GD356" s="249">
        <f t="shared" si="1866"/>
        <v>242</v>
      </c>
      <c r="GE356" s="233">
        <f t="shared" si="1867"/>
        <v>279</v>
      </c>
      <c r="GF356" s="232">
        <f t="shared" si="1868"/>
        <v>242</v>
      </c>
      <c r="GG356" s="233">
        <f t="shared" si="1869"/>
        <v>279</v>
      </c>
      <c r="GH356" s="232">
        <f t="shared" si="1870"/>
        <v>1036.0999999999999</v>
      </c>
      <c r="GI356" s="233">
        <f t="shared" si="1871"/>
        <v>1125.5</v>
      </c>
      <c r="GJ356" s="232">
        <f t="shared" si="1872"/>
        <v>20931.300000000003</v>
      </c>
      <c r="GK356" s="233">
        <f t="shared" si="1873"/>
        <v>23595.399999999998</v>
      </c>
      <c r="GL356" s="249">
        <f t="shared" si="1874"/>
        <v>194</v>
      </c>
      <c r="GM356" s="233">
        <f t="shared" si="1875"/>
        <v>227</v>
      </c>
      <c r="GN356" s="232">
        <f t="shared" si="1876"/>
        <v>194</v>
      </c>
      <c r="GO356" s="233">
        <f t="shared" si="1877"/>
        <v>227</v>
      </c>
      <c r="GP356" s="232">
        <f t="shared" si="1878"/>
        <v>908.2</v>
      </c>
      <c r="GQ356" s="233">
        <f t="shared" si="1879"/>
        <v>1028.8000000000002</v>
      </c>
      <c r="GR356" s="232">
        <f t="shared" si="1880"/>
        <v>16784.599999999999</v>
      </c>
      <c r="GS356" s="233">
        <f t="shared" si="1881"/>
        <v>19420</v>
      </c>
      <c r="GT356" s="249">
        <f t="shared" si="1882"/>
        <v>436</v>
      </c>
      <c r="GU356" s="233">
        <f t="shared" si="1883"/>
        <v>506</v>
      </c>
      <c r="GV356" s="232">
        <f t="shared" si="1884"/>
        <v>436</v>
      </c>
      <c r="GW356" s="233">
        <f t="shared" si="1885"/>
        <v>506</v>
      </c>
      <c r="GX356" s="232">
        <f t="shared" si="1886"/>
        <v>1944.3</v>
      </c>
      <c r="GY356" s="233">
        <f t="shared" si="1887"/>
        <v>2154.3000000000002</v>
      </c>
      <c r="GZ356" s="232">
        <f t="shared" si="1888"/>
        <v>37715.9</v>
      </c>
      <c r="HA356" s="233">
        <f t="shared" si="1889"/>
        <v>43015.399999999994</v>
      </c>
      <c r="HB356" s="249">
        <f t="shared" si="1890"/>
        <v>0</v>
      </c>
      <c r="HC356" s="233">
        <f t="shared" si="1891"/>
        <v>0</v>
      </c>
      <c r="HD356" s="232">
        <f t="shared" si="1892"/>
        <v>0</v>
      </c>
      <c r="HE356" s="233">
        <f t="shared" si="1893"/>
        <v>0</v>
      </c>
      <c r="HF356" s="232" t="str">
        <f t="shared" si="1894"/>
        <v/>
      </c>
      <c r="HG356" s="233" t="str">
        <f t="shared" si="1895"/>
        <v/>
      </c>
      <c r="HH356" s="232" t="str">
        <f t="shared" si="1896"/>
        <v/>
      </c>
      <c r="HI356" s="233" t="str">
        <f t="shared" si="1897"/>
        <v/>
      </c>
      <c r="HJ356" s="249">
        <f t="shared" si="1898"/>
        <v>3017.3</v>
      </c>
      <c r="HK356" s="233">
        <f t="shared" si="1899"/>
        <v>3645.5</v>
      </c>
      <c r="HL356" s="232">
        <f t="shared" si="1900"/>
        <v>53477.9</v>
      </c>
      <c r="HM356" s="232">
        <f t="shared" si="1901"/>
        <v>62377.7</v>
      </c>
    </row>
    <row r="357" spans="1:221" ht="15">
      <c r="A357" s="397" t="s">
        <v>110</v>
      </c>
      <c r="B357" s="395" t="s">
        <v>770</v>
      </c>
      <c r="C357" s="396"/>
      <c r="D357" s="397">
        <v>227182</v>
      </c>
      <c r="E357" s="398">
        <v>8</v>
      </c>
      <c r="F357" s="332">
        <v>2987</v>
      </c>
      <c r="G357" s="409">
        <v>3299</v>
      </c>
      <c r="H357" s="254">
        <v>30</v>
      </c>
      <c r="I357" s="409">
        <v>28</v>
      </c>
      <c r="J357" s="232">
        <f t="shared" si="1753"/>
        <v>2957</v>
      </c>
      <c r="K357" s="233">
        <f t="shared" si="1754"/>
        <v>3271</v>
      </c>
      <c r="L357" s="333"/>
      <c r="M357" s="253"/>
      <c r="N357" s="232">
        <f t="shared" si="1752"/>
        <v>2957</v>
      </c>
      <c r="O357" s="233">
        <f t="shared" si="1755"/>
        <v>3271</v>
      </c>
      <c r="P357" s="232">
        <f t="shared" si="1756"/>
        <v>2957</v>
      </c>
      <c r="Q357" s="233">
        <f t="shared" si="1757"/>
        <v>3271</v>
      </c>
      <c r="R357" s="254">
        <v>61</v>
      </c>
      <c r="S357" s="409">
        <v>74</v>
      </c>
      <c r="T357" s="232">
        <f t="shared" si="1758"/>
        <v>61</v>
      </c>
      <c r="U357" s="233">
        <f t="shared" si="1759"/>
        <v>74</v>
      </c>
      <c r="V357" s="257">
        <v>116</v>
      </c>
      <c r="W357" s="409">
        <v>116</v>
      </c>
      <c r="X357" s="232">
        <f t="shared" si="1760"/>
        <v>116</v>
      </c>
      <c r="Y357" s="233">
        <f t="shared" si="1761"/>
        <v>116</v>
      </c>
      <c r="Z357" s="257"/>
      <c r="AA357" s="256"/>
      <c r="AB357" s="232">
        <f t="shared" si="1762"/>
        <v>0</v>
      </c>
      <c r="AC357" s="233">
        <f t="shared" si="1763"/>
        <v>0</v>
      </c>
      <c r="AD357" s="225">
        <f t="shared" si="1764"/>
        <v>177</v>
      </c>
      <c r="AE357" s="233">
        <f t="shared" si="1765"/>
        <v>190</v>
      </c>
      <c r="AF357" s="225">
        <f t="shared" si="1766"/>
        <v>177</v>
      </c>
      <c r="AG357" s="233">
        <f t="shared" si="1767"/>
        <v>190</v>
      </c>
      <c r="AH357" s="336">
        <v>3.7</v>
      </c>
      <c r="AI357" s="409">
        <v>3.5</v>
      </c>
      <c r="AJ357" s="232">
        <f t="shared" si="1768"/>
        <v>225.70000000000002</v>
      </c>
      <c r="AK357" s="233">
        <f t="shared" si="1769"/>
        <v>259</v>
      </c>
      <c r="AL357" s="336">
        <v>2.8</v>
      </c>
      <c r="AM357" s="409">
        <v>2.9</v>
      </c>
      <c r="AN357" s="232">
        <f t="shared" si="1770"/>
        <v>324.79999999999995</v>
      </c>
      <c r="AO357" s="233">
        <f t="shared" si="1771"/>
        <v>336.4</v>
      </c>
      <c r="AP357" s="336"/>
      <c r="AQ357" s="410"/>
      <c r="AR357" s="232">
        <f t="shared" si="1772"/>
        <v>0</v>
      </c>
      <c r="AS357" s="233">
        <f t="shared" si="1773"/>
        <v>0</v>
      </c>
      <c r="AT357" s="545">
        <f t="shared" si="1774"/>
        <v>3.1101694915254239</v>
      </c>
      <c r="AU357" s="546">
        <f t="shared" si="1775"/>
        <v>3.1336842105263156</v>
      </c>
      <c r="AV357" s="232">
        <f t="shared" si="1776"/>
        <v>550.5</v>
      </c>
      <c r="AW357" s="233">
        <f t="shared" si="1777"/>
        <v>595.4</v>
      </c>
      <c r="AX357" s="257">
        <v>78.3</v>
      </c>
      <c r="AY357" s="409">
        <v>74.400000000000006</v>
      </c>
      <c r="AZ357" s="232">
        <f t="shared" si="1778"/>
        <v>4776.3</v>
      </c>
      <c r="BA357" s="233">
        <f t="shared" si="1779"/>
        <v>5505.6</v>
      </c>
      <c r="BB357" s="257">
        <v>53.8</v>
      </c>
      <c r="BC357" s="409">
        <v>58.2</v>
      </c>
      <c r="BD357" s="232">
        <f t="shared" si="1780"/>
        <v>6240.7999999999993</v>
      </c>
      <c r="BE357" s="233">
        <f t="shared" si="1781"/>
        <v>6751.2000000000007</v>
      </c>
      <c r="BF357" s="254"/>
      <c r="BG357" s="253"/>
      <c r="BH357" s="232">
        <f t="shared" si="1782"/>
        <v>0</v>
      </c>
      <c r="BI357" s="233">
        <f t="shared" si="1783"/>
        <v>0</v>
      </c>
      <c r="BJ357" s="232">
        <f t="shared" si="1784"/>
        <v>62.243502824858751</v>
      </c>
      <c r="BK357" s="233">
        <f t="shared" si="1785"/>
        <v>64.509473684210533</v>
      </c>
      <c r="BL357" s="232">
        <f t="shared" si="1786"/>
        <v>11017.099999999999</v>
      </c>
      <c r="BM357" s="233">
        <f t="shared" si="1787"/>
        <v>12256.800000000001</v>
      </c>
      <c r="BN357" s="257">
        <v>568</v>
      </c>
      <c r="BO357" s="409">
        <v>548</v>
      </c>
      <c r="BP357" s="232">
        <f t="shared" si="1788"/>
        <v>568</v>
      </c>
      <c r="BQ357" s="233">
        <f t="shared" si="1789"/>
        <v>548</v>
      </c>
      <c r="BR357" s="257">
        <v>887</v>
      </c>
      <c r="BS357" s="409">
        <v>1037</v>
      </c>
      <c r="BT357" s="232">
        <f t="shared" si="1790"/>
        <v>887</v>
      </c>
      <c r="BU357" s="233">
        <f t="shared" si="1791"/>
        <v>1037</v>
      </c>
      <c r="BV357" s="257"/>
      <c r="BW357" s="256"/>
      <c r="BX357" s="232">
        <f t="shared" si="1792"/>
        <v>0</v>
      </c>
      <c r="BY357" s="233">
        <f t="shared" si="1793"/>
        <v>0</v>
      </c>
      <c r="BZ357" s="225">
        <f t="shared" si="1794"/>
        <v>1455</v>
      </c>
      <c r="CA357" s="233">
        <f t="shared" si="1795"/>
        <v>1585</v>
      </c>
      <c r="CB357" s="225">
        <f t="shared" si="1796"/>
        <v>1455</v>
      </c>
      <c r="CC357" s="233">
        <f t="shared" si="1797"/>
        <v>1585</v>
      </c>
      <c r="CD357" s="336">
        <v>4.7</v>
      </c>
      <c r="CE357" s="409">
        <v>4.7</v>
      </c>
      <c r="CF357" s="232">
        <f t="shared" si="1798"/>
        <v>2669.6</v>
      </c>
      <c r="CG357" s="233">
        <f t="shared" si="1799"/>
        <v>2575.6</v>
      </c>
      <c r="CH357" s="336">
        <v>4.7</v>
      </c>
      <c r="CI357" s="409">
        <v>4.8</v>
      </c>
      <c r="CJ357" s="232">
        <f t="shared" si="1800"/>
        <v>4168.9000000000005</v>
      </c>
      <c r="CK357" s="233">
        <f t="shared" si="1801"/>
        <v>4977.5999999999995</v>
      </c>
      <c r="CL357" s="336"/>
      <c r="CM357" s="410"/>
      <c r="CN357" s="232">
        <f t="shared" si="1802"/>
        <v>0</v>
      </c>
      <c r="CO357" s="233">
        <f t="shared" si="1803"/>
        <v>0</v>
      </c>
      <c r="CP357" s="232">
        <f t="shared" si="1804"/>
        <v>4.7</v>
      </c>
      <c r="CQ357" s="546">
        <f t="shared" si="1805"/>
        <v>4.7654258675078855</v>
      </c>
      <c r="CR357" s="232">
        <f t="shared" si="1806"/>
        <v>6838.5</v>
      </c>
      <c r="CS357" s="233">
        <f t="shared" si="1807"/>
        <v>7553.1999999999989</v>
      </c>
      <c r="CT357" s="257">
        <v>90.2</v>
      </c>
      <c r="CU357" s="409">
        <v>92</v>
      </c>
      <c r="CV357" s="232">
        <f t="shared" si="1808"/>
        <v>51233.599999999999</v>
      </c>
      <c r="CW357" s="233">
        <f t="shared" si="1809"/>
        <v>50416</v>
      </c>
      <c r="CX357" s="257">
        <v>86.4</v>
      </c>
      <c r="CY357" s="409">
        <v>86.1</v>
      </c>
      <c r="CZ357" s="232">
        <f t="shared" si="1810"/>
        <v>76636.800000000003</v>
      </c>
      <c r="DA357" s="233">
        <f t="shared" si="1811"/>
        <v>89285.7</v>
      </c>
      <c r="DB357" s="254"/>
      <c r="DC357" s="253"/>
      <c r="DD357" s="232">
        <f t="shared" si="1812"/>
        <v>0</v>
      </c>
      <c r="DE357" s="233">
        <f t="shared" si="1813"/>
        <v>0</v>
      </c>
      <c r="DF357" s="232">
        <f t="shared" si="1814"/>
        <v>87.88343642611683</v>
      </c>
      <c r="DG357" s="233">
        <f t="shared" si="1815"/>
        <v>88.139873817034712</v>
      </c>
      <c r="DH357" s="232">
        <f t="shared" si="1816"/>
        <v>127870.39999999999</v>
      </c>
      <c r="DI357" s="233">
        <f t="shared" si="1817"/>
        <v>139701.70000000001</v>
      </c>
      <c r="DJ357" s="232">
        <f t="shared" si="1818"/>
        <v>1632</v>
      </c>
      <c r="DK357" s="233">
        <f t="shared" si="1819"/>
        <v>1775</v>
      </c>
      <c r="DL357" s="232">
        <f t="shared" si="1820"/>
        <v>1632</v>
      </c>
      <c r="DM357" s="233">
        <f t="shared" si="1821"/>
        <v>1775</v>
      </c>
      <c r="DN357" s="545">
        <f t="shared" si="1822"/>
        <v>4.5275735294117645</v>
      </c>
      <c r="DO357" s="546">
        <f t="shared" si="1823"/>
        <v>4.5907605633802806</v>
      </c>
      <c r="DP357" s="232">
        <f t="shared" si="1824"/>
        <v>7389</v>
      </c>
      <c r="DQ357" s="233">
        <f t="shared" si="1825"/>
        <v>8148.5999999999976</v>
      </c>
      <c r="DR357" s="232">
        <f t="shared" si="1826"/>
        <v>85.102634803921575</v>
      </c>
      <c r="DS357" s="233">
        <f t="shared" si="1827"/>
        <v>85.610422535211271</v>
      </c>
      <c r="DT357" s="232">
        <f t="shared" si="1828"/>
        <v>138887.5</v>
      </c>
      <c r="DU357" s="233">
        <f t="shared" si="1829"/>
        <v>151958.5</v>
      </c>
      <c r="DV357" s="257">
        <v>231</v>
      </c>
      <c r="DW357" s="409">
        <v>294</v>
      </c>
      <c r="DX357" s="232">
        <f t="shared" si="1830"/>
        <v>231</v>
      </c>
      <c r="DY357" s="233">
        <f t="shared" si="1831"/>
        <v>294</v>
      </c>
      <c r="DZ357" s="257">
        <v>753</v>
      </c>
      <c r="EA357" s="409">
        <v>859</v>
      </c>
      <c r="EB357" s="232">
        <f t="shared" si="1832"/>
        <v>753</v>
      </c>
      <c r="EC357" s="233">
        <f t="shared" si="1833"/>
        <v>859</v>
      </c>
      <c r="ED357" s="257"/>
      <c r="EE357" s="256"/>
      <c r="EF357" s="232">
        <f t="shared" si="1834"/>
        <v>0</v>
      </c>
      <c r="EG357" s="233">
        <f t="shared" si="1835"/>
        <v>0</v>
      </c>
      <c r="EH357" s="225">
        <f t="shared" si="1836"/>
        <v>984</v>
      </c>
      <c r="EI357" s="233">
        <f t="shared" si="1837"/>
        <v>1153</v>
      </c>
      <c r="EJ357" s="225">
        <f t="shared" si="1838"/>
        <v>984</v>
      </c>
      <c r="EK357" s="233">
        <f t="shared" si="1839"/>
        <v>1153</v>
      </c>
      <c r="EL357" s="336">
        <v>3.8</v>
      </c>
      <c r="EM357" s="409">
        <v>3.6</v>
      </c>
      <c r="EN357" s="232">
        <f t="shared" si="1840"/>
        <v>877.8</v>
      </c>
      <c r="EO357" s="233">
        <f t="shared" si="1841"/>
        <v>1058.4000000000001</v>
      </c>
      <c r="EP357" s="336">
        <v>3.9</v>
      </c>
      <c r="EQ357" s="409">
        <v>3.9</v>
      </c>
      <c r="ER357" s="232">
        <f t="shared" si="1842"/>
        <v>2936.7</v>
      </c>
      <c r="ES357" s="233">
        <f t="shared" si="1843"/>
        <v>3350.1</v>
      </c>
      <c r="ET357" s="336"/>
      <c r="EU357" s="410"/>
      <c r="EV357" s="232">
        <f t="shared" si="1844"/>
        <v>0</v>
      </c>
      <c r="EW357" s="233">
        <f t="shared" si="1845"/>
        <v>0</v>
      </c>
      <c r="EX357" s="545">
        <f t="shared" si="1846"/>
        <v>3.8765243902439024</v>
      </c>
      <c r="EY357" s="546">
        <f t="shared" si="1847"/>
        <v>3.823503902862099</v>
      </c>
      <c r="EZ357" s="232">
        <f t="shared" si="1848"/>
        <v>3814.5</v>
      </c>
      <c r="FA357" s="233">
        <f t="shared" si="1849"/>
        <v>4408.5</v>
      </c>
      <c r="FB357" s="257">
        <v>70.599999999999994</v>
      </c>
      <c r="FC357" s="409">
        <v>70.900000000000006</v>
      </c>
      <c r="FD357" s="232">
        <f t="shared" si="1850"/>
        <v>16308.599999999999</v>
      </c>
      <c r="FE357" s="233">
        <f t="shared" si="1851"/>
        <v>20844.600000000002</v>
      </c>
      <c r="FF357" s="257">
        <v>63.9</v>
      </c>
      <c r="FG357" s="409">
        <v>64</v>
      </c>
      <c r="FH357" s="232">
        <f t="shared" si="1852"/>
        <v>48116.7</v>
      </c>
      <c r="FI357" s="233">
        <f t="shared" si="1853"/>
        <v>54976</v>
      </c>
      <c r="FJ357" s="254"/>
      <c r="FK357" s="253"/>
      <c r="FL357" s="232">
        <f t="shared" si="1854"/>
        <v>0</v>
      </c>
      <c r="FM357" s="233">
        <f t="shared" si="1855"/>
        <v>0</v>
      </c>
      <c r="FN357" s="232">
        <f t="shared" si="1856"/>
        <v>65.472865853658533</v>
      </c>
      <c r="FO357" s="233">
        <f t="shared" si="1857"/>
        <v>65.759410234171725</v>
      </c>
      <c r="FP357" s="232">
        <f t="shared" si="1858"/>
        <v>64425.299999999996</v>
      </c>
      <c r="FQ357" s="233">
        <f t="shared" si="1859"/>
        <v>75820.599999999991</v>
      </c>
      <c r="FR357" s="254">
        <v>341</v>
      </c>
      <c r="FS357" s="253">
        <v>343</v>
      </c>
      <c r="FT357" s="232">
        <f t="shared" si="1860"/>
        <v>341</v>
      </c>
      <c r="FU357" s="233">
        <f t="shared" si="1861"/>
        <v>343</v>
      </c>
      <c r="FV357" s="254">
        <v>5.6</v>
      </c>
      <c r="FW357" s="253">
        <v>5.9</v>
      </c>
      <c r="FX357" s="232">
        <f t="shared" si="1862"/>
        <v>1909.6</v>
      </c>
      <c r="FY357" s="233">
        <f t="shared" si="1863"/>
        <v>2023.7</v>
      </c>
      <c r="FZ357" s="254">
        <v>65</v>
      </c>
      <c r="GA357" s="253">
        <v>65.2</v>
      </c>
      <c r="GB357" s="232">
        <f t="shared" si="1864"/>
        <v>22165</v>
      </c>
      <c r="GC357" s="233">
        <f t="shared" si="1865"/>
        <v>22363.600000000002</v>
      </c>
      <c r="GD357" s="249">
        <f t="shared" si="1866"/>
        <v>860</v>
      </c>
      <c r="GE357" s="233">
        <f t="shared" si="1867"/>
        <v>916</v>
      </c>
      <c r="GF357" s="232">
        <f t="shared" si="1868"/>
        <v>860</v>
      </c>
      <c r="GG357" s="233">
        <f t="shared" si="1869"/>
        <v>916</v>
      </c>
      <c r="GH357" s="232">
        <f t="shared" si="1870"/>
        <v>3773.0999999999995</v>
      </c>
      <c r="GI357" s="233">
        <f t="shared" si="1871"/>
        <v>3893</v>
      </c>
      <c r="GJ357" s="232">
        <f t="shared" si="1872"/>
        <v>72318.5</v>
      </c>
      <c r="GK357" s="233">
        <f t="shared" si="1873"/>
        <v>76766.2</v>
      </c>
      <c r="GL357" s="249">
        <f t="shared" si="1874"/>
        <v>1756</v>
      </c>
      <c r="GM357" s="233">
        <f t="shared" si="1875"/>
        <v>2012</v>
      </c>
      <c r="GN357" s="232">
        <f t="shared" si="1876"/>
        <v>1756</v>
      </c>
      <c r="GO357" s="233">
        <f t="shared" si="1877"/>
        <v>2012</v>
      </c>
      <c r="GP357" s="232">
        <f t="shared" si="1878"/>
        <v>7430.4000000000005</v>
      </c>
      <c r="GQ357" s="233">
        <f t="shared" si="1879"/>
        <v>8664.0999999999985</v>
      </c>
      <c r="GR357" s="232">
        <f t="shared" si="1880"/>
        <v>130994.3</v>
      </c>
      <c r="GS357" s="233">
        <f t="shared" si="1881"/>
        <v>151012.9</v>
      </c>
      <c r="GT357" s="249">
        <f t="shared" si="1882"/>
        <v>2616</v>
      </c>
      <c r="GU357" s="233">
        <f t="shared" si="1883"/>
        <v>2928</v>
      </c>
      <c r="GV357" s="232">
        <f t="shared" si="1884"/>
        <v>2616</v>
      </c>
      <c r="GW357" s="233">
        <f t="shared" si="1885"/>
        <v>2928</v>
      </c>
      <c r="GX357" s="232">
        <f t="shared" si="1886"/>
        <v>11203.5</v>
      </c>
      <c r="GY357" s="233">
        <f t="shared" si="1887"/>
        <v>12557.099999999999</v>
      </c>
      <c r="GZ357" s="232">
        <f t="shared" si="1888"/>
        <v>203312.8</v>
      </c>
      <c r="HA357" s="233">
        <f t="shared" si="1889"/>
        <v>227779.09999999998</v>
      </c>
      <c r="HB357" s="249">
        <f t="shared" si="1890"/>
        <v>0</v>
      </c>
      <c r="HC357" s="233">
        <f t="shared" si="1891"/>
        <v>0</v>
      </c>
      <c r="HD357" s="232">
        <f t="shared" si="1892"/>
        <v>0</v>
      </c>
      <c r="HE357" s="233">
        <f t="shared" si="1893"/>
        <v>0</v>
      </c>
      <c r="HF357" s="232" t="str">
        <f t="shared" si="1894"/>
        <v/>
      </c>
      <c r="HG357" s="233" t="str">
        <f t="shared" si="1895"/>
        <v/>
      </c>
      <c r="HH357" s="232" t="str">
        <f t="shared" si="1896"/>
        <v/>
      </c>
      <c r="HI357" s="233" t="str">
        <f t="shared" si="1897"/>
        <v/>
      </c>
      <c r="HJ357" s="249">
        <f t="shared" si="1898"/>
        <v>13113.1</v>
      </c>
      <c r="HK357" s="233">
        <f t="shared" si="1899"/>
        <v>14580.8</v>
      </c>
      <c r="HL357" s="232">
        <f t="shared" si="1900"/>
        <v>225477.8</v>
      </c>
      <c r="HM357" s="232">
        <f t="shared" si="1901"/>
        <v>250142.69999999998</v>
      </c>
    </row>
    <row r="358" spans="1:221" ht="15">
      <c r="A358" s="397" t="s">
        <v>110</v>
      </c>
      <c r="B358" s="395" t="s">
        <v>771</v>
      </c>
      <c r="C358" s="396"/>
      <c r="D358" s="397">
        <v>226578</v>
      </c>
      <c r="E358" s="398">
        <v>8</v>
      </c>
      <c r="F358" s="332">
        <v>614</v>
      </c>
      <c r="G358" s="409">
        <v>794</v>
      </c>
      <c r="H358" s="254">
        <v>11</v>
      </c>
      <c r="I358" s="409">
        <v>25</v>
      </c>
      <c r="J358" s="232">
        <f t="shared" si="1753"/>
        <v>603</v>
      </c>
      <c r="K358" s="233">
        <f t="shared" si="1754"/>
        <v>769</v>
      </c>
      <c r="L358" s="333"/>
      <c r="M358" s="253"/>
      <c r="N358" s="232">
        <f t="shared" si="1752"/>
        <v>603</v>
      </c>
      <c r="O358" s="233">
        <f t="shared" si="1755"/>
        <v>769</v>
      </c>
      <c r="P358" s="232">
        <f t="shared" si="1756"/>
        <v>603</v>
      </c>
      <c r="Q358" s="233">
        <f t="shared" si="1757"/>
        <v>769</v>
      </c>
      <c r="R358" s="254">
        <v>41</v>
      </c>
      <c r="S358" s="409">
        <v>66</v>
      </c>
      <c r="T358" s="232">
        <f t="shared" si="1758"/>
        <v>41</v>
      </c>
      <c r="U358" s="233">
        <f t="shared" si="1759"/>
        <v>66</v>
      </c>
      <c r="V358" s="257">
        <v>14</v>
      </c>
      <c r="W358" s="409">
        <v>33</v>
      </c>
      <c r="X358" s="232">
        <f t="shared" si="1760"/>
        <v>14</v>
      </c>
      <c r="Y358" s="233">
        <f t="shared" si="1761"/>
        <v>33</v>
      </c>
      <c r="Z358" s="257"/>
      <c r="AA358" s="256"/>
      <c r="AB358" s="232">
        <f t="shared" si="1762"/>
        <v>0</v>
      </c>
      <c r="AC358" s="233">
        <f t="shared" si="1763"/>
        <v>0</v>
      </c>
      <c r="AD358" s="225">
        <f t="shared" si="1764"/>
        <v>55</v>
      </c>
      <c r="AE358" s="233">
        <f t="shared" si="1765"/>
        <v>99</v>
      </c>
      <c r="AF358" s="225">
        <f t="shared" si="1766"/>
        <v>55</v>
      </c>
      <c r="AG358" s="233">
        <f t="shared" si="1767"/>
        <v>99</v>
      </c>
      <c r="AH358" s="336">
        <v>3.4</v>
      </c>
      <c r="AI358" s="409">
        <v>3.3</v>
      </c>
      <c r="AJ358" s="232">
        <f t="shared" si="1768"/>
        <v>139.4</v>
      </c>
      <c r="AK358" s="233">
        <f t="shared" si="1769"/>
        <v>217.79999999999998</v>
      </c>
      <c r="AL358" s="336">
        <v>3.9</v>
      </c>
      <c r="AM358" s="409">
        <v>3.8</v>
      </c>
      <c r="AN358" s="232">
        <f t="shared" si="1770"/>
        <v>54.6</v>
      </c>
      <c r="AO358" s="233">
        <f t="shared" si="1771"/>
        <v>125.39999999999999</v>
      </c>
      <c r="AP358" s="336"/>
      <c r="AQ358" s="410"/>
      <c r="AR358" s="232">
        <f t="shared" si="1772"/>
        <v>0</v>
      </c>
      <c r="AS358" s="233">
        <f t="shared" si="1773"/>
        <v>0</v>
      </c>
      <c r="AT358" s="545">
        <f t="shared" si="1774"/>
        <v>3.5272727272727273</v>
      </c>
      <c r="AU358" s="546">
        <f t="shared" si="1775"/>
        <v>3.4666666666666663</v>
      </c>
      <c r="AV358" s="232">
        <f t="shared" si="1776"/>
        <v>194</v>
      </c>
      <c r="AW358" s="233">
        <f t="shared" si="1777"/>
        <v>343.2</v>
      </c>
      <c r="AX358" s="257">
        <v>77.599999999999994</v>
      </c>
      <c r="AY358" s="409">
        <v>77.900000000000006</v>
      </c>
      <c r="AZ358" s="232">
        <f t="shared" si="1778"/>
        <v>3181.6</v>
      </c>
      <c r="BA358" s="233">
        <f t="shared" si="1779"/>
        <v>5141.4000000000005</v>
      </c>
      <c r="BB358" s="257">
        <v>88.3</v>
      </c>
      <c r="BC358" s="409">
        <v>85.5</v>
      </c>
      <c r="BD358" s="232">
        <f t="shared" si="1780"/>
        <v>1236.2</v>
      </c>
      <c r="BE358" s="233">
        <f t="shared" si="1781"/>
        <v>2821.5</v>
      </c>
      <c r="BF358" s="254"/>
      <c r="BG358" s="253"/>
      <c r="BH358" s="232">
        <f t="shared" si="1782"/>
        <v>0</v>
      </c>
      <c r="BI358" s="233">
        <f t="shared" si="1783"/>
        <v>0</v>
      </c>
      <c r="BJ358" s="232">
        <f t="shared" si="1784"/>
        <v>80.323636363636368</v>
      </c>
      <c r="BK358" s="233">
        <f t="shared" si="1785"/>
        <v>80.433333333333337</v>
      </c>
      <c r="BL358" s="232">
        <f t="shared" si="1786"/>
        <v>4417.8</v>
      </c>
      <c r="BM358" s="233">
        <f t="shared" si="1787"/>
        <v>7962.9000000000005</v>
      </c>
      <c r="BN358" s="257">
        <v>137</v>
      </c>
      <c r="BO358" s="409">
        <v>169</v>
      </c>
      <c r="BP358" s="232">
        <f t="shared" si="1788"/>
        <v>137</v>
      </c>
      <c r="BQ358" s="233">
        <f t="shared" si="1789"/>
        <v>169</v>
      </c>
      <c r="BR358" s="257">
        <v>98</v>
      </c>
      <c r="BS358" s="409">
        <v>86</v>
      </c>
      <c r="BT358" s="232">
        <f t="shared" si="1790"/>
        <v>98</v>
      </c>
      <c r="BU358" s="233">
        <f t="shared" si="1791"/>
        <v>86</v>
      </c>
      <c r="BV358" s="257"/>
      <c r="BW358" s="256"/>
      <c r="BX358" s="232">
        <f t="shared" si="1792"/>
        <v>0</v>
      </c>
      <c r="BY358" s="233">
        <f t="shared" si="1793"/>
        <v>0</v>
      </c>
      <c r="BZ358" s="225">
        <f t="shared" si="1794"/>
        <v>235</v>
      </c>
      <c r="CA358" s="233">
        <f t="shared" si="1795"/>
        <v>255</v>
      </c>
      <c r="CB358" s="225">
        <f t="shared" si="1796"/>
        <v>235</v>
      </c>
      <c r="CC358" s="233">
        <f t="shared" si="1797"/>
        <v>255</v>
      </c>
      <c r="CD358" s="336">
        <v>4.9000000000000004</v>
      </c>
      <c r="CE358" s="409">
        <v>4.5</v>
      </c>
      <c r="CF358" s="232">
        <f t="shared" si="1798"/>
        <v>671.30000000000007</v>
      </c>
      <c r="CG358" s="233">
        <f t="shared" si="1799"/>
        <v>760.5</v>
      </c>
      <c r="CH358" s="336">
        <v>5.3</v>
      </c>
      <c r="CI358" s="409">
        <v>5.5</v>
      </c>
      <c r="CJ358" s="232">
        <f t="shared" si="1800"/>
        <v>519.4</v>
      </c>
      <c r="CK358" s="233">
        <f t="shared" si="1801"/>
        <v>473</v>
      </c>
      <c r="CL358" s="336"/>
      <c r="CM358" s="410"/>
      <c r="CN358" s="232">
        <f t="shared" si="1802"/>
        <v>0</v>
      </c>
      <c r="CO358" s="233">
        <f t="shared" si="1803"/>
        <v>0</v>
      </c>
      <c r="CP358" s="232">
        <f t="shared" si="1804"/>
        <v>5.0668085106382978</v>
      </c>
      <c r="CQ358" s="546">
        <f t="shared" si="1805"/>
        <v>4.837254901960784</v>
      </c>
      <c r="CR358" s="232">
        <f t="shared" si="1806"/>
        <v>1190.7</v>
      </c>
      <c r="CS358" s="233">
        <f t="shared" si="1807"/>
        <v>1233.5</v>
      </c>
      <c r="CT358" s="257">
        <v>99.7</v>
      </c>
      <c r="CU358" s="409">
        <v>94.6</v>
      </c>
      <c r="CV358" s="232">
        <f t="shared" si="1808"/>
        <v>13658.9</v>
      </c>
      <c r="CW358" s="233">
        <f t="shared" si="1809"/>
        <v>15987.4</v>
      </c>
      <c r="CX358" s="257">
        <v>95.3</v>
      </c>
      <c r="CY358" s="409">
        <v>105.6</v>
      </c>
      <c r="CZ358" s="232">
        <f t="shared" si="1810"/>
        <v>9339.4</v>
      </c>
      <c r="DA358" s="233">
        <f t="shared" si="1811"/>
        <v>9081.6</v>
      </c>
      <c r="DB358" s="254"/>
      <c r="DC358" s="253"/>
      <c r="DD358" s="232">
        <f t="shared" si="1812"/>
        <v>0</v>
      </c>
      <c r="DE358" s="233">
        <f t="shared" si="1813"/>
        <v>0</v>
      </c>
      <c r="DF358" s="232">
        <f t="shared" si="1814"/>
        <v>97.865106382978723</v>
      </c>
      <c r="DG358" s="233">
        <f t="shared" si="1815"/>
        <v>98.30980392156863</v>
      </c>
      <c r="DH358" s="232">
        <f t="shared" si="1816"/>
        <v>22998.3</v>
      </c>
      <c r="DI358" s="233">
        <f t="shared" si="1817"/>
        <v>25069</v>
      </c>
      <c r="DJ358" s="232">
        <f t="shared" si="1818"/>
        <v>290</v>
      </c>
      <c r="DK358" s="233">
        <f t="shared" si="1819"/>
        <v>354</v>
      </c>
      <c r="DL358" s="232">
        <f t="shared" si="1820"/>
        <v>290</v>
      </c>
      <c r="DM358" s="233">
        <f t="shared" si="1821"/>
        <v>354</v>
      </c>
      <c r="DN358" s="545">
        <f t="shared" si="1822"/>
        <v>4.7748275862068965</v>
      </c>
      <c r="DO358" s="546">
        <f t="shared" si="1823"/>
        <v>4.4539548022598874</v>
      </c>
      <c r="DP358" s="232">
        <f t="shared" si="1824"/>
        <v>1384.7</v>
      </c>
      <c r="DQ358" s="233">
        <f t="shared" si="1825"/>
        <v>1576.7</v>
      </c>
      <c r="DR358" s="232">
        <f t="shared" si="1826"/>
        <v>94.538275862068957</v>
      </c>
      <c r="DS358" s="233">
        <f t="shared" si="1827"/>
        <v>93.310451977401129</v>
      </c>
      <c r="DT358" s="232">
        <f t="shared" si="1828"/>
        <v>27416.1</v>
      </c>
      <c r="DU358" s="233">
        <f t="shared" si="1829"/>
        <v>33031.9</v>
      </c>
      <c r="DV358" s="257">
        <v>76</v>
      </c>
      <c r="DW358" s="409">
        <v>120</v>
      </c>
      <c r="DX358" s="232">
        <f t="shared" si="1830"/>
        <v>76</v>
      </c>
      <c r="DY358" s="233">
        <f t="shared" si="1831"/>
        <v>120</v>
      </c>
      <c r="DZ358" s="257">
        <v>123</v>
      </c>
      <c r="EA358" s="409">
        <v>143</v>
      </c>
      <c r="EB358" s="232">
        <f t="shared" si="1832"/>
        <v>123</v>
      </c>
      <c r="EC358" s="233">
        <f t="shared" si="1833"/>
        <v>143</v>
      </c>
      <c r="ED358" s="257"/>
      <c r="EE358" s="256"/>
      <c r="EF358" s="232">
        <f t="shared" si="1834"/>
        <v>0</v>
      </c>
      <c r="EG358" s="233">
        <f t="shared" si="1835"/>
        <v>0</v>
      </c>
      <c r="EH358" s="225">
        <f t="shared" si="1836"/>
        <v>199</v>
      </c>
      <c r="EI358" s="233">
        <f t="shared" si="1837"/>
        <v>263</v>
      </c>
      <c r="EJ358" s="225">
        <f t="shared" si="1838"/>
        <v>199</v>
      </c>
      <c r="EK358" s="233">
        <f t="shared" si="1839"/>
        <v>263</v>
      </c>
      <c r="EL358" s="336">
        <v>3.6</v>
      </c>
      <c r="EM358" s="409">
        <v>3.5</v>
      </c>
      <c r="EN358" s="232">
        <f t="shared" si="1840"/>
        <v>273.60000000000002</v>
      </c>
      <c r="EO358" s="233">
        <f t="shared" si="1841"/>
        <v>420</v>
      </c>
      <c r="EP358" s="336">
        <v>3.6</v>
      </c>
      <c r="EQ358" s="409">
        <v>3.4</v>
      </c>
      <c r="ER358" s="232">
        <f t="shared" si="1842"/>
        <v>442.8</v>
      </c>
      <c r="ES358" s="233">
        <f t="shared" si="1843"/>
        <v>486.2</v>
      </c>
      <c r="ET358" s="336"/>
      <c r="EU358" s="410"/>
      <c r="EV358" s="232">
        <f t="shared" si="1844"/>
        <v>0</v>
      </c>
      <c r="EW358" s="233">
        <f t="shared" si="1845"/>
        <v>0</v>
      </c>
      <c r="EX358" s="545">
        <f t="shared" si="1846"/>
        <v>3.6000000000000005</v>
      </c>
      <c r="EY358" s="546">
        <f t="shared" si="1847"/>
        <v>3.4456273764258558</v>
      </c>
      <c r="EZ358" s="232">
        <f t="shared" si="1848"/>
        <v>716.40000000000009</v>
      </c>
      <c r="FA358" s="233">
        <f t="shared" si="1849"/>
        <v>906.2</v>
      </c>
      <c r="FB358" s="257">
        <v>76.3</v>
      </c>
      <c r="FC358" s="409">
        <v>74</v>
      </c>
      <c r="FD358" s="232">
        <f t="shared" si="1850"/>
        <v>5798.8</v>
      </c>
      <c r="FE358" s="233">
        <f t="shared" si="1851"/>
        <v>8880</v>
      </c>
      <c r="FF358" s="257">
        <v>64.5</v>
      </c>
      <c r="FG358" s="409">
        <v>64.5</v>
      </c>
      <c r="FH358" s="232">
        <f t="shared" si="1852"/>
        <v>7933.5</v>
      </c>
      <c r="FI358" s="233">
        <f t="shared" si="1853"/>
        <v>9223.5</v>
      </c>
      <c r="FJ358" s="254"/>
      <c r="FK358" s="253"/>
      <c r="FL358" s="232">
        <f t="shared" si="1854"/>
        <v>0</v>
      </c>
      <c r="FM358" s="233">
        <f t="shared" si="1855"/>
        <v>0</v>
      </c>
      <c r="FN358" s="232">
        <f t="shared" si="1856"/>
        <v>69.006532663316577</v>
      </c>
      <c r="FO358" s="233">
        <f t="shared" si="1857"/>
        <v>68.834600760456269</v>
      </c>
      <c r="FP358" s="232">
        <f t="shared" si="1858"/>
        <v>13732.3</v>
      </c>
      <c r="FQ358" s="233">
        <f t="shared" si="1859"/>
        <v>18103.5</v>
      </c>
      <c r="FR358" s="254">
        <v>114</v>
      </c>
      <c r="FS358" s="253">
        <v>152</v>
      </c>
      <c r="FT358" s="232">
        <f t="shared" si="1860"/>
        <v>114</v>
      </c>
      <c r="FU358" s="233">
        <f t="shared" si="1861"/>
        <v>152</v>
      </c>
      <c r="FV358" s="254">
        <v>5.9</v>
      </c>
      <c r="FW358" s="253">
        <v>5.7</v>
      </c>
      <c r="FX358" s="232">
        <f t="shared" si="1862"/>
        <v>672.6</v>
      </c>
      <c r="FY358" s="233">
        <f t="shared" si="1863"/>
        <v>866.4</v>
      </c>
      <c r="FZ358" s="254">
        <v>79.400000000000006</v>
      </c>
      <c r="GA358" s="253">
        <v>81.900000000000006</v>
      </c>
      <c r="GB358" s="232">
        <f t="shared" si="1864"/>
        <v>9051.6</v>
      </c>
      <c r="GC358" s="233">
        <f t="shared" si="1865"/>
        <v>12448.800000000001</v>
      </c>
      <c r="GD358" s="249">
        <f t="shared" si="1866"/>
        <v>254</v>
      </c>
      <c r="GE358" s="233">
        <f t="shared" si="1867"/>
        <v>355</v>
      </c>
      <c r="GF358" s="232">
        <f t="shared" si="1868"/>
        <v>254</v>
      </c>
      <c r="GG358" s="233">
        <f t="shared" si="1869"/>
        <v>355</v>
      </c>
      <c r="GH358" s="232">
        <f t="shared" si="1870"/>
        <v>1084.3000000000002</v>
      </c>
      <c r="GI358" s="233">
        <f t="shared" si="1871"/>
        <v>1398.3</v>
      </c>
      <c r="GJ358" s="232">
        <f t="shared" si="1872"/>
        <v>22639.3</v>
      </c>
      <c r="GK358" s="233">
        <f t="shared" si="1873"/>
        <v>30008.799999999999</v>
      </c>
      <c r="GL358" s="249">
        <f t="shared" si="1874"/>
        <v>235</v>
      </c>
      <c r="GM358" s="233">
        <f t="shared" si="1875"/>
        <v>262</v>
      </c>
      <c r="GN358" s="232">
        <f t="shared" si="1876"/>
        <v>235</v>
      </c>
      <c r="GO358" s="233">
        <f t="shared" si="1877"/>
        <v>262</v>
      </c>
      <c r="GP358" s="232">
        <f t="shared" si="1878"/>
        <v>1016.8</v>
      </c>
      <c r="GQ358" s="233">
        <f t="shared" si="1879"/>
        <v>1084.5999999999999</v>
      </c>
      <c r="GR358" s="232">
        <f t="shared" si="1880"/>
        <v>18509.099999999999</v>
      </c>
      <c r="GS358" s="233">
        <f t="shared" si="1881"/>
        <v>21126.6</v>
      </c>
      <c r="GT358" s="249">
        <f t="shared" si="1882"/>
        <v>489</v>
      </c>
      <c r="GU358" s="233">
        <f t="shared" si="1883"/>
        <v>617</v>
      </c>
      <c r="GV358" s="232">
        <f t="shared" si="1884"/>
        <v>489</v>
      </c>
      <c r="GW358" s="233">
        <f t="shared" si="1885"/>
        <v>617</v>
      </c>
      <c r="GX358" s="232">
        <f t="shared" si="1886"/>
        <v>2101.1000000000004</v>
      </c>
      <c r="GY358" s="233">
        <f t="shared" si="1887"/>
        <v>2482.8999999999996</v>
      </c>
      <c r="GZ358" s="232">
        <f t="shared" si="1888"/>
        <v>41148.399999999994</v>
      </c>
      <c r="HA358" s="233">
        <f t="shared" si="1889"/>
        <v>51135.399999999994</v>
      </c>
      <c r="HB358" s="249">
        <f t="shared" si="1890"/>
        <v>0</v>
      </c>
      <c r="HC358" s="233">
        <f t="shared" si="1891"/>
        <v>0</v>
      </c>
      <c r="HD358" s="232">
        <f t="shared" si="1892"/>
        <v>0</v>
      </c>
      <c r="HE358" s="233">
        <f t="shared" si="1893"/>
        <v>0</v>
      </c>
      <c r="HF358" s="232" t="str">
        <f t="shared" si="1894"/>
        <v/>
      </c>
      <c r="HG358" s="233" t="str">
        <f t="shared" si="1895"/>
        <v/>
      </c>
      <c r="HH358" s="232" t="str">
        <f t="shared" si="1896"/>
        <v/>
      </c>
      <c r="HI358" s="233" t="str">
        <f t="shared" si="1897"/>
        <v/>
      </c>
      <c r="HJ358" s="249">
        <f t="shared" si="1898"/>
        <v>2773.7000000000003</v>
      </c>
      <c r="HK358" s="233">
        <f t="shared" si="1899"/>
        <v>3349.3</v>
      </c>
      <c r="HL358" s="232">
        <f t="shared" si="1900"/>
        <v>50199.999999999993</v>
      </c>
      <c r="HM358" s="232">
        <f t="shared" si="1901"/>
        <v>63584.200000000004</v>
      </c>
    </row>
    <row r="359" spans="1:221" ht="15">
      <c r="A359" s="417" t="s">
        <v>110</v>
      </c>
      <c r="B359" s="421" t="s">
        <v>772</v>
      </c>
      <c r="C359" s="422"/>
      <c r="D359" s="417">
        <v>227146</v>
      </c>
      <c r="E359" s="418">
        <v>8</v>
      </c>
      <c r="F359" s="332">
        <v>667</v>
      </c>
      <c r="G359" s="409">
        <v>627</v>
      </c>
      <c r="H359" s="254">
        <v>6</v>
      </c>
      <c r="I359" s="409">
        <v>9</v>
      </c>
      <c r="J359" s="232">
        <f t="shared" si="1753"/>
        <v>661</v>
      </c>
      <c r="K359" s="233">
        <f t="shared" si="1754"/>
        <v>618</v>
      </c>
      <c r="L359" s="333"/>
      <c r="M359" s="253"/>
      <c r="N359" s="232">
        <f t="shared" si="1752"/>
        <v>661</v>
      </c>
      <c r="O359" s="233">
        <f t="shared" si="1755"/>
        <v>618</v>
      </c>
      <c r="P359" s="232">
        <f t="shared" si="1756"/>
        <v>661</v>
      </c>
      <c r="Q359" s="233">
        <f t="shared" si="1757"/>
        <v>618</v>
      </c>
      <c r="R359" s="254">
        <v>82</v>
      </c>
      <c r="S359" s="409">
        <v>101</v>
      </c>
      <c r="T359" s="232">
        <f t="shared" si="1758"/>
        <v>82</v>
      </c>
      <c r="U359" s="233">
        <f t="shared" si="1759"/>
        <v>101</v>
      </c>
      <c r="V359" s="257">
        <v>28</v>
      </c>
      <c r="W359" s="409">
        <v>21</v>
      </c>
      <c r="X359" s="232">
        <f t="shared" si="1760"/>
        <v>28</v>
      </c>
      <c r="Y359" s="233">
        <f t="shared" si="1761"/>
        <v>21</v>
      </c>
      <c r="Z359" s="257"/>
      <c r="AA359" s="256"/>
      <c r="AB359" s="232">
        <f t="shared" si="1762"/>
        <v>0</v>
      </c>
      <c r="AC359" s="233">
        <f t="shared" si="1763"/>
        <v>0</v>
      </c>
      <c r="AD359" s="225">
        <f t="shared" si="1764"/>
        <v>110</v>
      </c>
      <c r="AE359" s="233">
        <f t="shared" si="1765"/>
        <v>122</v>
      </c>
      <c r="AF359" s="225">
        <f t="shared" si="1766"/>
        <v>110</v>
      </c>
      <c r="AG359" s="233">
        <f t="shared" si="1767"/>
        <v>122</v>
      </c>
      <c r="AH359" s="336">
        <v>2.6</v>
      </c>
      <c r="AI359" s="409">
        <v>2.8</v>
      </c>
      <c r="AJ359" s="232">
        <f t="shared" si="1768"/>
        <v>213.20000000000002</v>
      </c>
      <c r="AK359" s="233">
        <f t="shared" si="1769"/>
        <v>282.79999999999995</v>
      </c>
      <c r="AL359" s="336">
        <v>3.1</v>
      </c>
      <c r="AM359" s="409">
        <v>3.7</v>
      </c>
      <c r="AN359" s="232">
        <f t="shared" si="1770"/>
        <v>86.8</v>
      </c>
      <c r="AO359" s="233">
        <f t="shared" si="1771"/>
        <v>77.7</v>
      </c>
      <c r="AP359" s="336"/>
      <c r="AQ359" s="410"/>
      <c r="AR359" s="232">
        <f t="shared" si="1772"/>
        <v>0</v>
      </c>
      <c r="AS359" s="233">
        <f t="shared" si="1773"/>
        <v>0</v>
      </c>
      <c r="AT359" s="545">
        <f t="shared" si="1774"/>
        <v>2.7272727272727271</v>
      </c>
      <c r="AU359" s="546">
        <f t="shared" si="1775"/>
        <v>2.9549180327868849</v>
      </c>
      <c r="AV359" s="232">
        <f t="shared" si="1776"/>
        <v>300</v>
      </c>
      <c r="AW359" s="233">
        <f t="shared" si="1777"/>
        <v>360.49999999999994</v>
      </c>
      <c r="AX359" s="257">
        <v>66.5</v>
      </c>
      <c r="AY359" s="409">
        <v>71.3</v>
      </c>
      <c r="AZ359" s="232">
        <f t="shared" si="1778"/>
        <v>5453</v>
      </c>
      <c r="BA359" s="233">
        <f t="shared" si="1779"/>
        <v>7201.2999999999993</v>
      </c>
      <c r="BB359" s="257">
        <v>69.900000000000006</v>
      </c>
      <c r="BC359" s="409">
        <v>74</v>
      </c>
      <c r="BD359" s="232">
        <f t="shared" si="1780"/>
        <v>1957.2000000000003</v>
      </c>
      <c r="BE359" s="233">
        <f t="shared" si="1781"/>
        <v>1554</v>
      </c>
      <c r="BF359" s="254"/>
      <c r="BG359" s="253"/>
      <c r="BH359" s="232">
        <f t="shared" si="1782"/>
        <v>0</v>
      </c>
      <c r="BI359" s="233">
        <f t="shared" si="1783"/>
        <v>0</v>
      </c>
      <c r="BJ359" s="232">
        <f t="shared" si="1784"/>
        <v>67.365454545454554</v>
      </c>
      <c r="BK359" s="233">
        <f t="shared" si="1785"/>
        <v>71.764754098360655</v>
      </c>
      <c r="BL359" s="232">
        <f t="shared" si="1786"/>
        <v>7410.2000000000007</v>
      </c>
      <c r="BM359" s="233">
        <f t="shared" si="1787"/>
        <v>8755.2999999999993</v>
      </c>
      <c r="BN359" s="257">
        <v>197</v>
      </c>
      <c r="BO359" s="409">
        <v>139</v>
      </c>
      <c r="BP359" s="232">
        <f t="shared" si="1788"/>
        <v>197</v>
      </c>
      <c r="BQ359" s="233">
        <f t="shared" si="1789"/>
        <v>139</v>
      </c>
      <c r="BR359" s="257">
        <v>91</v>
      </c>
      <c r="BS359" s="409">
        <v>77</v>
      </c>
      <c r="BT359" s="232">
        <f t="shared" si="1790"/>
        <v>91</v>
      </c>
      <c r="BU359" s="233">
        <f t="shared" si="1791"/>
        <v>77</v>
      </c>
      <c r="BV359" s="257"/>
      <c r="BW359" s="256"/>
      <c r="BX359" s="232">
        <f t="shared" si="1792"/>
        <v>0</v>
      </c>
      <c r="BY359" s="233">
        <f t="shared" si="1793"/>
        <v>0</v>
      </c>
      <c r="BZ359" s="225">
        <f t="shared" si="1794"/>
        <v>288</v>
      </c>
      <c r="CA359" s="233">
        <f t="shared" si="1795"/>
        <v>216</v>
      </c>
      <c r="CB359" s="225">
        <f t="shared" si="1796"/>
        <v>288</v>
      </c>
      <c r="CC359" s="233">
        <f t="shared" si="1797"/>
        <v>216</v>
      </c>
      <c r="CD359" s="336">
        <v>4.0999999999999996</v>
      </c>
      <c r="CE359" s="409">
        <v>3.9</v>
      </c>
      <c r="CF359" s="232">
        <f t="shared" si="1798"/>
        <v>807.69999999999993</v>
      </c>
      <c r="CG359" s="233">
        <f t="shared" si="1799"/>
        <v>542.1</v>
      </c>
      <c r="CH359" s="336">
        <v>5</v>
      </c>
      <c r="CI359" s="409">
        <v>4.9000000000000004</v>
      </c>
      <c r="CJ359" s="232">
        <f t="shared" si="1800"/>
        <v>455</v>
      </c>
      <c r="CK359" s="233">
        <f t="shared" si="1801"/>
        <v>377.3</v>
      </c>
      <c r="CL359" s="336"/>
      <c r="CM359" s="410"/>
      <c r="CN359" s="232">
        <f t="shared" si="1802"/>
        <v>0</v>
      </c>
      <c r="CO359" s="233">
        <f t="shared" si="1803"/>
        <v>0</v>
      </c>
      <c r="CP359" s="232">
        <f t="shared" si="1804"/>
        <v>4.3843749999999995</v>
      </c>
      <c r="CQ359" s="546">
        <f t="shared" si="1805"/>
        <v>4.2564814814814822</v>
      </c>
      <c r="CR359" s="232">
        <f t="shared" si="1806"/>
        <v>1262.6999999999998</v>
      </c>
      <c r="CS359" s="233">
        <f t="shared" si="1807"/>
        <v>919.4000000000002</v>
      </c>
      <c r="CT359" s="257">
        <v>88.8</v>
      </c>
      <c r="CU359" s="409">
        <v>89.8</v>
      </c>
      <c r="CV359" s="232">
        <f t="shared" si="1808"/>
        <v>17493.599999999999</v>
      </c>
      <c r="CW359" s="233">
        <f t="shared" si="1809"/>
        <v>12482.199999999999</v>
      </c>
      <c r="CX359" s="257">
        <v>87.2</v>
      </c>
      <c r="CY359" s="409">
        <v>91.4</v>
      </c>
      <c r="CZ359" s="232">
        <f t="shared" si="1810"/>
        <v>7935.2</v>
      </c>
      <c r="DA359" s="233">
        <f t="shared" si="1811"/>
        <v>7037.8</v>
      </c>
      <c r="DB359" s="254"/>
      <c r="DC359" s="253"/>
      <c r="DD359" s="232">
        <f t="shared" si="1812"/>
        <v>0</v>
      </c>
      <c r="DE359" s="233">
        <f t="shared" si="1813"/>
        <v>0</v>
      </c>
      <c r="DF359" s="232">
        <f t="shared" si="1814"/>
        <v>88.294444444444437</v>
      </c>
      <c r="DG359" s="233">
        <f t="shared" si="1815"/>
        <v>90.370370370370367</v>
      </c>
      <c r="DH359" s="232">
        <f t="shared" si="1816"/>
        <v>25428.799999999999</v>
      </c>
      <c r="DI359" s="233">
        <f t="shared" si="1817"/>
        <v>19520</v>
      </c>
      <c r="DJ359" s="232">
        <f t="shared" si="1818"/>
        <v>398</v>
      </c>
      <c r="DK359" s="233">
        <f t="shared" si="1819"/>
        <v>338</v>
      </c>
      <c r="DL359" s="232">
        <f t="shared" si="1820"/>
        <v>398</v>
      </c>
      <c r="DM359" s="233">
        <f t="shared" si="1821"/>
        <v>338</v>
      </c>
      <c r="DN359" s="545">
        <f t="shared" si="1822"/>
        <v>3.9263819095477381</v>
      </c>
      <c r="DO359" s="546">
        <f t="shared" si="1823"/>
        <v>3.7866863905325445</v>
      </c>
      <c r="DP359" s="232">
        <f t="shared" si="1824"/>
        <v>1562.6999999999998</v>
      </c>
      <c r="DQ359" s="233">
        <f t="shared" si="1825"/>
        <v>1279.9000000000001</v>
      </c>
      <c r="DR359" s="232">
        <f t="shared" si="1826"/>
        <v>82.510050251256288</v>
      </c>
      <c r="DS359" s="233">
        <f t="shared" si="1827"/>
        <v>83.654733727810651</v>
      </c>
      <c r="DT359" s="232">
        <f t="shared" si="1828"/>
        <v>32839</v>
      </c>
      <c r="DU359" s="233">
        <f t="shared" si="1829"/>
        <v>28275.3</v>
      </c>
      <c r="DV359" s="257">
        <v>98</v>
      </c>
      <c r="DW359" s="409">
        <v>93</v>
      </c>
      <c r="DX359" s="232">
        <f t="shared" si="1830"/>
        <v>98</v>
      </c>
      <c r="DY359" s="233">
        <f t="shared" si="1831"/>
        <v>93</v>
      </c>
      <c r="DZ359" s="257">
        <v>93</v>
      </c>
      <c r="EA359" s="409">
        <v>95</v>
      </c>
      <c r="EB359" s="232">
        <f t="shared" si="1832"/>
        <v>93</v>
      </c>
      <c r="EC359" s="233">
        <f t="shared" si="1833"/>
        <v>95</v>
      </c>
      <c r="ED359" s="257"/>
      <c r="EE359" s="256"/>
      <c r="EF359" s="232">
        <f t="shared" si="1834"/>
        <v>0</v>
      </c>
      <c r="EG359" s="233">
        <f t="shared" si="1835"/>
        <v>0</v>
      </c>
      <c r="EH359" s="225">
        <f t="shared" si="1836"/>
        <v>191</v>
      </c>
      <c r="EI359" s="233">
        <f t="shared" si="1837"/>
        <v>188</v>
      </c>
      <c r="EJ359" s="225">
        <f t="shared" si="1838"/>
        <v>191</v>
      </c>
      <c r="EK359" s="233">
        <f t="shared" si="1839"/>
        <v>188</v>
      </c>
      <c r="EL359" s="336">
        <v>3.1</v>
      </c>
      <c r="EM359" s="409">
        <v>3</v>
      </c>
      <c r="EN359" s="232">
        <f t="shared" si="1840"/>
        <v>303.8</v>
      </c>
      <c r="EO359" s="233">
        <f t="shared" si="1841"/>
        <v>279</v>
      </c>
      <c r="EP359" s="336">
        <v>3.7</v>
      </c>
      <c r="EQ359" s="409">
        <v>3.2</v>
      </c>
      <c r="ER359" s="232">
        <f t="shared" si="1842"/>
        <v>344.1</v>
      </c>
      <c r="ES359" s="233">
        <f t="shared" si="1843"/>
        <v>304</v>
      </c>
      <c r="ET359" s="336"/>
      <c r="EU359" s="410"/>
      <c r="EV359" s="232">
        <f t="shared" si="1844"/>
        <v>0</v>
      </c>
      <c r="EW359" s="233">
        <f t="shared" si="1845"/>
        <v>0</v>
      </c>
      <c r="EX359" s="545">
        <f t="shared" si="1846"/>
        <v>3.3921465968586393</v>
      </c>
      <c r="EY359" s="546">
        <f t="shared" si="1847"/>
        <v>3.1010638297872339</v>
      </c>
      <c r="EZ359" s="232">
        <f t="shared" si="1848"/>
        <v>647.90000000000009</v>
      </c>
      <c r="FA359" s="233">
        <f t="shared" si="1849"/>
        <v>583</v>
      </c>
      <c r="FB359" s="257">
        <v>67.7</v>
      </c>
      <c r="FC359" s="409">
        <v>68.3</v>
      </c>
      <c r="FD359" s="232">
        <f t="shared" si="1850"/>
        <v>6634.6</v>
      </c>
      <c r="FE359" s="233">
        <f t="shared" si="1851"/>
        <v>6351.9</v>
      </c>
      <c r="FF359" s="257">
        <v>62.8</v>
      </c>
      <c r="FG359" s="409">
        <v>60</v>
      </c>
      <c r="FH359" s="232">
        <f t="shared" si="1852"/>
        <v>5840.4</v>
      </c>
      <c r="FI359" s="233">
        <f t="shared" si="1853"/>
        <v>5700</v>
      </c>
      <c r="FJ359" s="254"/>
      <c r="FK359" s="253"/>
      <c r="FL359" s="232">
        <f t="shared" si="1854"/>
        <v>0</v>
      </c>
      <c r="FM359" s="233">
        <f t="shared" si="1855"/>
        <v>0</v>
      </c>
      <c r="FN359" s="232">
        <f t="shared" si="1856"/>
        <v>65.314136125654457</v>
      </c>
      <c r="FO359" s="233">
        <f t="shared" si="1857"/>
        <v>64.105851063829789</v>
      </c>
      <c r="FP359" s="232">
        <f t="shared" si="1858"/>
        <v>12475.000000000002</v>
      </c>
      <c r="FQ359" s="233">
        <f t="shared" si="1859"/>
        <v>12051.9</v>
      </c>
      <c r="FR359" s="254">
        <v>72</v>
      </c>
      <c r="FS359" s="253">
        <v>92</v>
      </c>
      <c r="FT359" s="232">
        <f t="shared" si="1860"/>
        <v>72</v>
      </c>
      <c r="FU359" s="233">
        <f t="shared" si="1861"/>
        <v>92</v>
      </c>
      <c r="FV359" s="254">
        <v>5.3</v>
      </c>
      <c r="FW359" s="253">
        <v>4.9000000000000004</v>
      </c>
      <c r="FX359" s="232">
        <f t="shared" si="1862"/>
        <v>381.59999999999997</v>
      </c>
      <c r="FY359" s="233">
        <f t="shared" si="1863"/>
        <v>450.8</v>
      </c>
      <c r="FZ359" s="254">
        <v>71.099999999999994</v>
      </c>
      <c r="GA359" s="253">
        <v>65.599999999999994</v>
      </c>
      <c r="GB359" s="232">
        <f t="shared" si="1864"/>
        <v>5119.2</v>
      </c>
      <c r="GC359" s="233">
        <f t="shared" si="1865"/>
        <v>6035.2</v>
      </c>
      <c r="GD359" s="249">
        <f t="shared" si="1866"/>
        <v>377</v>
      </c>
      <c r="GE359" s="233">
        <f t="shared" si="1867"/>
        <v>333</v>
      </c>
      <c r="GF359" s="232">
        <f t="shared" si="1868"/>
        <v>377</v>
      </c>
      <c r="GG359" s="233">
        <f t="shared" si="1869"/>
        <v>333</v>
      </c>
      <c r="GH359" s="232">
        <f t="shared" si="1870"/>
        <v>1324.7</v>
      </c>
      <c r="GI359" s="233">
        <f t="shared" si="1871"/>
        <v>1103.9000000000001</v>
      </c>
      <c r="GJ359" s="232">
        <f t="shared" si="1872"/>
        <v>29581.199999999997</v>
      </c>
      <c r="GK359" s="233">
        <f t="shared" si="1873"/>
        <v>26035.4</v>
      </c>
      <c r="GL359" s="249">
        <f t="shared" si="1874"/>
        <v>212</v>
      </c>
      <c r="GM359" s="233">
        <f t="shared" si="1875"/>
        <v>193</v>
      </c>
      <c r="GN359" s="232">
        <f t="shared" si="1876"/>
        <v>212</v>
      </c>
      <c r="GO359" s="233">
        <f t="shared" si="1877"/>
        <v>193</v>
      </c>
      <c r="GP359" s="232">
        <f t="shared" si="1878"/>
        <v>885.9</v>
      </c>
      <c r="GQ359" s="233">
        <f t="shared" si="1879"/>
        <v>759</v>
      </c>
      <c r="GR359" s="232">
        <f t="shared" si="1880"/>
        <v>15732.8</v>
      </c>
      <c r="GS359" s="233">
        <f t="shared" si="1881"/>
        <v>14291.8</v>
      </c>
      <c r="GT359" s="249">
        <f t="shared" si="1882"/>
        <v>589</v>
      </c>
      <c r="GU359" s="233">
        <f t="shared" si="1883"/>
        <v>526</v>
      </c>
      <c r="GV359" s="232">
        <f t="shared" si="1884"/>
        <v>589</v>
      </c>
      <c r="GW359" s="233">
        <f t="shared" si="1885"/>
        <v>526</v>
      </c>
      <c r="GX359" s="232">
        <f t="shared" si="1886"/>
        <v>2210.6</v>
      </c>
      <c r="GY359" s="233">
        <f t="shared" si="1887"/>
        <v>1862.9</v>
      </c>
      <c r="GZ359" s="232">
        <f t="shared" si="1888"/>
        <v>45314</v>
      </c>
      <c r="HA359" s="233">
        <f t="shared" si="1889"/>
        <v>40327.199999999997</v>
      </c>
      <c r="HB359" s="249">
        <f t="shared" si="1890"/>
        <v>0</v>
      </c>
      <c r="HC359" s="233">
        <f t="shared" si="1891"/>
        <v>0</v>
      </c>
      <c r="HD359" s="232">
        <f t="shared" si="1892"/>
        <v>0</v>
      </c>
      <c r="HE359" s="233">
        <f t="shared" si="1893"/>
        <v>0</v>
      </c>
      <c r="HF359" s="232" t="str">
        <f t="shared" si="1894"/>
        <v/>
      </c>
      <c r="HG359" s="233" t="str">
        <f t="shared" si="1895"/>
        <v/>
      </c>
      <c r="HH359" s="232" t="str">
        <f t="shared" si="1896"/>
        <v/>
      </c>
      <c r="HI359" s="233" t="str">
        <f t="shared" si="1897"/>
        <v/>
      </c>
      <c r="HJ359" s="249">
        <f t="shared" si="1898"/>
        <v>2592.1999999999998</v>
      </c>
      <c r="HK359" s="233">
        <f t="shared" si="1899"/>
        <v>2313.7000000000003</v>
      </c>
      <c r="HL359" s="232">
        <f t="shared" si="1900"/>
        <v>50433.2</v>
      </c>
      <c r="HM359" s="232">
        <f t="shared" si="1901"/>
        <v>46362.399999999994</v>
      </c>
    </row>
    <row r="360" spans="1:221" ht="15">
      <c r="A360" s="397" t="s">
        <v>110</v>
      </c>
      <c r="B360" s="419" t="s">
        <v>773</v>
      </c>
      <c r="C360" s="420"/>
      <c r="D360" s="397">
        <v>224110</v>
      </c>
      <c r="E360" s="398">
        <v>8</v>
      </c>
      <c r="F360" s="332">
        <v>507</v>
      </c>
      <c r="G360" s="409">
        <v>574</v>
      </c>
      <c r="H360" s="254">
        <v>5</v>
      </c>
      <c r="I360" s="409">
        <v>3</v>
      </c>
      <c r="J360" s="232">
        <f t="shared" si="1753"/>
        <v>502</v>
      </c>
      <c r="K360" s="233">
        <f t="shared" si="1754"/>
        <v>571</v>
      </c>
      <c r="L360" s="333"/>
      <c r="M360" s="253"/>
      <c r="N360" s="232">
        <f t="shared" si="1752"/>
        <v>502</v>
      </c>
      <c r="O360" s="233">
        <f t="shared" si="1755"/>
        <v>571</v>
      </c>
      <c r="P360" s="232">
        <f t="shared" si="1756"/>
        <v>502</v>
      </c>
      <c r="Q360" s="233">
        <f t="shared" si="1757"/>
        <v>571</v>
      </c>
      <c r="R360" s="254">
        <v>15</v>
      </c>
      <c r="S360" s="409">
        <v>18</v>
      </c>
      <c r="T360" s="232">
        <f t="shared" si="1758"/>
        <v>15</v>
      </c>
      <c r="U360" s="233">
        <f t="shared" si="1759"/>
        <v>18</v>
      </c>
      <c r="V360" s="257">
        <v>6</v>
      </c>
      <c r="W360" s="409">
        <v>15</v>
      </c>
      <c r="X360" s="232">
        <f t="shared" si="1760"/>
        <v>6</v>
      </c>
      <c r="Y360" s="233">
        <f t="shared" si="1761"/>
        <v>15</v>
      </c>
      <c r="Z360" s="257"/>
      <c r="AA360" s="256"/>
      <c r="AB360" s="232">
        <f t="shared" si="1762"/>
        <v>0</v>
      </c>
      <c r="AC360" s="233">
        <f t="shared" si="1763"/>
        <v>0</v>
      </c>
      <c r="AD360" s="225">
        <f t="shared" si="1764"/>
        <v>21</v>
      </c>
      <c r="AE360" s="233">
        <f t="shared" si="1765"/>
        <v>33</v>
      </c>
      <c r="AF360" s="225">
        <f t="shared" si="1766"/>
        <v>21</v>
      </c>
      <c r="AG360" s="233">
        <f t="shared" si="1767"/>
        <v>33</v>
      </c>
      <c r="AH360" s="336">
        <v>2.4</v>
      </c>
      <c r="AI360" s="409">
        <v>2.1</v>
      </c>
      <c r="AJ360" s="232">
        <f t="shared" si="1768"/>
        <v>36</v>
      </c>
      <c r="AK360" s="233">
        <f t="shared" si="1769"/>
        <v>37.800000000000004</v>
      </c>
      <c r="AL360" s="336">
        <v>3.8</v>
      </c>
      <c r="AM360" s="409">
        <v>3.6</v>
      </c>
      <c r="AN360" s="232">
        <f t="shared" si="1770"/>
        <v>22.799999999999997</v>
      </c>
      <c r="AO360" s="233">
        <f t="shared" si="1771"/>
        <v>54</v>
      </c>
      <c r="AP360" s="336"/>
      <c r="AQ360" s="410"/>
      <c r="AR360" s="232">
        <f t="shared" si="1772"/>
        <v>0</v>
      </c>
      <c r="AS360" s="233">
        <f t="shared" si="1773"/>
        <v>0</v>
      </c>
      <c r="AT360" s="545">
        <f t="shared" si="1774"/>
        <v>2.8</v>
      </c>
      <c r="AU360" s="546">
        <f t="shared" si="1775"/>
        <v>2.7818181818181822</v>
      </c>
      <c r="AV360" s="232">
        <f t="shared" si="1776"/>
        <v>58.8</v>
      </c>
      <c r="AW360" s="233">
        <f t="shared" si="1777"/>
        <v>91.800000000000011</v>
      </c>
      <c r="AX360" s="257">
        <v>57.6</v>
      </c>
      <c r="AY360" s="409">
        <v>52.8</v>
      </c>
      <c r="AZ360" s="232">
        <f t="shared" si="1778"/>
        <v>864</v>
      </c>
      <c r="BA360" s="233">
        <f t="shared" si="1779"/>
        <v>950.4</v>
      </c>
      <c r="BB360" s="257">
        <v>58.8</v>
      </c>
      <c r="BC360" s="409">
        <v>60.7</v>
      </c>
      <c r="BD360" s="232">
        <f t="shared" si="1780"/>
        <v>352.79999999999995</v>
      </c>
      <c r="BE360" s="233">
        <f t="shared" si="1781"/>
        <v>910.5</v>
      </c>
      <c r="BF360" s="254"/>
      <c r="BG360" s="253"/>
      <c r="BH360" s="232">
        <f t="shared" si="1782"/>
        <v>0</v>
      </c>
      <c r="BI360" s="233">
        <f t="shared" si="1783"/>
        <v>0</v>
      </c>
      <c r="BJ360" s="232">
        <f t="shared" si="1784"/>
        <v>57.942857142857143</v>
      </c>
      <c r="BK360" s="233">
        <f t="shared" si="1785"/>
        <v>56.390909090909091</v>
      </c>
      <c r="BL360" s="232">
        <f t="shared" si="1786"/>
        <v>1216.8</v>
      </c>
      <c r="BM360" s="233">
        <f t="shared" si="1787"/>
        <v>1860.9</v>
      </c>
      <c r="BN360" s="257">
        <v>129</v>
      </c>
      <c r="BO360" s="409">
        <v>167</v>
      </c>
      <c r="BP360" s="232">
        <f t="shared" si="1788"/>
        <v>129</v>
      </c>
      <c r="BQ360" s="233">
        <f t="shared" si="1789"/>
        <v>167</v>
      </c>
      <c r="BR360" s="257">
        <v>96</v>
      </c>
      <c r="BS360" s="409">
        <v>112</v>
      </c>
      <c r="BT360" s="232">
        <f t="shared" si="1790"/>
        <v>96</v>
      </c>
      <c r="BU360" s="233">
        <f t="shared" si="1791"/>
        <v>112</v>
      </c>
      <c r="BV360" s="257"/>
      <c r="BW360" s="256"/>
      <c r="BX360" s="232">
        <f t="shared" si="1792"/>
        <v>0</v>
      </c>
      <c r="BY360" s="233">
        <f t="shared" si="1793"/>
        <v>0</v>
      </c>
      <c r="BZ360" s="225">
        <f t="shared" si="1794"/>
        <v>225</v>
      </c>
      <c r="CA360" s="233">
        <f t="shared" si="1795"/>
        <v>279</v>
      </c>
      <c r="CB360" s="225">
        <f t="shared" si="1796"/>
        <v>225</v>
      </c>
      <c r="CC360" s="233">
        <f t="shared" si="1797"/>
        <v>279</v>
      </c>
      <c r="CD360" s="336">
        <v>4.0999999999999996</v>
      </c>
      <c r="CE360" s="409">
        <v>3.9</v>
      </c>
      <c r="CF360" s="232">
        <f t="shared" si="1798"/>
        <v>528.9</v>
      </c>
      <c r="CG360" s="233">
        <f t="shared" si="1799"/>
        <v>651.29999999999995</v>
      </c>
      <c r="CH360" s="336">
        <v>4.5999999999999996</v>
      </c>
      <c r="CI360" s="409">
        <v>4.9000000000000004</v>
      </c>
      <c r="CJ360" s="232">
        <f t="shared" si="1800"/>
        <v>441.59999999999997</v>
      </c>
      <c r="CK360" s="233">
        <f t="shared" si="1801"/>
        <v>548.80000000000007</v>
      </c>
      <c r="CL360" s="336"/>
      <c r="CM360" s="410"/>
      <c r="CN360" s="232">
        <f t="shared" si="1802"/>
        <v>0</v>
      </c>
      <c r="CO360" s="233">
        <f t="shared" si="1803"/>
        <v>0</v>
      </c>
      <c r="CP360" s="232">
        <f t="shared" si="1804"/>
        <v>4.3133333333333335</v>
      </c>
      <c r="CQ360" s="546">
        <f t="shared" si="1805"/>
        <v>4.3014336917562721</v>
      </c>
      <c r="CR360" s="232">
        <f t="shared" si="1806"/>
        <v>970.5</v>
      </c>
      <c r="CS360" s="233">
        <f t="shared" si="1807"/>
        <v>1200.0999999999999</v>
      </c>
      <c r="CT360" s="257">
        <v>80</v>
      </c>
      <c r="CU360" s="409">
        <v>79.099999999999994</v>
      </c>
      <c r="CV360" s="232">
        <f t="shared" si="1808"/>
        <v>10320</v>
      </c>
      <c r="CW360" s="233">
        <f t="shared" si="1809"/>
        <v>13209.699999999999</v>
      </c>
      <c r="CX360" s="257">
        <v>70.400000000000006</v>
      </c>
      <c r="CY360" s="409">
        <v>75.400000000000006</v>
      </c>
      <c r="CZ360" s="232">
        <f t="shared" si="1810"/>
        <v>6758.4000000000005</v>
      </c>
      <c r="DA360" s="233">
        <f t="shared" si="1811"/>
        <v>8444.8000000000011</v>
      </c>
      <c r="DB360" s="254"/>
      <c r="DC360" s="253"/>
      <c r="DD360" s="232">
        <f t="shared" si="1812"/>
        <v>0</v>
      </c>
      <c r="DE360" s="233">
        <f t="shared" si="1813"/>
        <v>0</v>
      </c>
      <c r="DF360" s="232">
        <f t="shared" si="1814"/>
        <v>75.904000000000011</v>
      </c>
      <c r="DG360" s="233">
        <f t="shared" si="1815"/>
        <v>77.614695340501797</v>
      </c>
      <c r="DH360" s="232">
        <f t="shared" si="1816"/>
        <v>17078.400000000001</v>
      </c>
      <c r="DI360" s="233">
        <f t="shared" si="1817"/>
        <v>21654.5</v>
      </c>
      <c r="DJ360" s="232">
        <f t="shared" si="1818"/>
        <v>246</v>
      </c>
      <c r="DK360" s="233">
        <f t="shared" si="1819"/>
        <v>312</v>
      </c>
      <c r="DL360" s="232">
        <f t="shared" si="1820"/>
        <v>246</v>
      </c>
      <c r="DM360" s="233">
        <f t="shared" si="1821"/>
        <v>312</v>
      </c>
      <c r="DN360" s="545">
        <f t="shared" si="1822"/>
        <v>4.1841463414634141</v>
      </c>
      <c r="DO360" s="546">
        <f t="shared" si="1823"/>
        <v>4.1407051282051279</v>
      </c>
      <c r="DP360" s="232">
        <f t="shared" si="1824"/>
        <v>1029.3</v>
      </c>
      <c r="DQ360" s="233">
        <f t="shared" si="1825"/>
        <v>1291.8999999999999</v>
      </c>
      <c r="DR360" s="232">
        <f t="shared" si="1826"/>
        <v>74.370731707317077</v>
      </c>
      <c r="DS360" s="233">
        <f t="shared" si="1827"/>
        <v>75.369871794871798</v>
      </c>
      <c r="DT360" s="232">
        <f t="shared" si="1828"/>
        <v>18295.2</v>
      </c>
      <c r="DU360" s="233">
        <f t="shared" si="1829"/>
        <v>23515.4</v>
      </c>
      <c r="DV360" s="257">
        <v>82</v>
      </c>
      <c r="DW360" s="409">
        <v>86</v>
      </c>
      <c r="DX360" s="232">
        <f t="shared" si="1830"/>
        <v>82</v>
      </c>
      <c r="DY360" s="233">
        <f t="shared" si="1831"/>
        <v>86</v>
      </c>
      <c r="DZ360" s="257">
        <v>106</v>
      </c>
      <c r="EA360" s="409">
        <v>115</v>
      </c>
      <c r="EB360" s="232">
        <f t="shared" si="1832"/>
        <v>106</v>
      </c>
      <c r="EC360" s="233">
        <f t="shared" si="1833"/>
        <v>115</v>
      </c>
      <c r="ED360" s="257"/>
      <c r="EE360" s="256"/>
      <c r="EF360" s="232">
        <f t="shared" si="1834"/>
        <v>0</v>
      </c>
      <c r="EG360" s="233">
        <f t="shared" si="1835"/>
        <v>0</v>
      </c>
      <c r="EH360" s="225">
        <f t="shared" si="1836"/>
        <v>188</v>
      </c>
      <c r="EI360" s="233">
        <f t="shared" si="1837"/>
        <v>201</v>
      </c>
      <c r="EJ360" s="225">
        <f t="shared" si="1838"/>
        <v>188</v>
      </c>
      <c r="EK360" s="233">
        <f t="shared" si="1839"/>
        <v>201</v>
      </c>
      <c r="EL360" s="336">
        <v>3</v>
      </c>
      <c r="EM360" s="409">
        <v>3</v>
      </c>
      <c r="EN360" s="232">
        <f t="shared" si="1840"/>
        <v>246</v>
      </c>
      <c r="EO360" s="233">
        <f t="shared" si="1841"/>
        <v>258</v>
      </c>
      <c r="EP360" s="336">
        <v>3.6</v>
      </c>
      <c r="EQ360" s="409">
        <v>3.4</v>
      </c>
      <c r="ER360" s="232">
        <f t="shared" si="1842"/>
        <v>381.6</v>
      </c>
      <c r="ES360" s="233">
        <f t="shared" si="1843"/>
        <v>391</v>
      </c>
      <c r="ET360" s="336"/>
      <c r="EU360" s="410"/>
      <c r="EV360" s="232">
        <f t="shared" si="1844"/>
        <v>0</v>
      </c>
      <c r="EW360" s="233">
        <f t="shared" si="1845"/>
        <v>0</v>
      </c>
      <c r="EX360" s="545">
        <f t="shared" si="1846"/>
        <v>3.3382978723404255</v>
      </c>
      <c r="EY360" s="546">
        <f t="shared" si="1847"/>
        <v>3.2288557213930349</v>
      </c>
      <c r="EZ360" s="232">
        <f t="shared" si="1848"/>
        <v>627.6</v>
      </c>
      <c r="FA360" s="233">
        <f t="shared" si="1849"/>
        <v>649</v>
      </c>
      <c r="FB360" s="257">
        <v>57.7</v>
      </c>
      <c r="FC360" s="409">
        <v>60.8</v>
      </c>
      <c r="FD360" s="232">
        <f t="shared" si="1850"/>
        <v>4731.4000000000005</v>
      </c>
      <c r="FE360" s="233">
        <f t="shared" si="1851"/>
        <v>5228.8</v>
      </c>
      <c r="FF360" s="257">
        <v>56.5</v>
      </c>
      <c r="FG360" s="409">
        <v>55.4</v>
      </c>
      <c r="FH360" s="232">
        <f t="shared" si="1852"/>
        <v>5989</v>
      </c>
      <c r="FI360" s="233">
        <f t="shared" si="1853"/>
        <v>6371</v>
      </c>
      <c r="FJ360" s="254"/>
      <c r="FK360" s="253"/>
      <c r="FL360" s="232">
        <f t="shared" si="1854"/>
        <v>0</v>
      </c>
      <c r="FM360" s="233">
        <f t="shared" si="1855"/>
        <v>0</v>
      </c>
      <c r="FN360" s="232">
        <f t="shared" si="1856"/>
        <v>57.023404255319157</v>
      </c>
      <c r="FO360" s="233">
        <f t="shared" si="1857"/>
        <v>57.710447761194025</v>
      </c>
      <c r="FP360" s="232">
        <f t="shared" si="1858"/>
        <v>10720.400000000001</v>
      </c>
      <c r="FQ360" s="233">
        <f t="shared" si="1859"/>
        <v>11599.8</v>
      </c>
      <c r="FR360" s="254">
        <v>68</v>
      </c>
      <c r="FS360" s="253">
        <v>58</v>
      </c>
      <c r="FT360" s="232">
        <f t="shared" si="1860"/>
        <v>68</v>
      </c>
      <c r="FU360" s="233">
        <f t="shared" si="1861"/>
        <v>58</v>
      </c>
      <c r="FV360" s="254">
        <v>5</v>
      </c>
      <c r="FW360" s="253">
        <v>5.4</v>
      </c>
      <c r="FX360" s="232">
        <f t="shared" si="1862"/>
        <v>340</v>
      </c>
      <c r="FY360" s="233">
        <f t="shared" si="1863"/>
        <v>313.20000000000005</v>
      </c>
      <c r="FZ360" s="254">
        <v>60.1</v>
      </c>
      <c r="GA360" s="253">
        <v>68.099999999999994</v>
      </c>
      <c r="GB360" s="232">
        <f t="shared" si="1864"/>
        <v>4086.8</v>
      </c>
      <c r="GC360" s="233">
        <f t="shared" si="1865"/>
        <v>3949.7999999999997</v>
      </c>
      <c r="GD360" s="249">
        <f t="shared" si="1866"/>
        <v>226</v>
      </c>
      <c r="GE360" s="233">
        <f t="shared" si="1867"/>
        <v>271</v>
      </c>
      <c r="GF360" s="232">
        <f t="shared" si="1868"/>
        <v>226</v>
      </c>
      <c r="GG360" s="233">
        <f t="shared" si="1869"/>
        <v>271</v>
      </c>
      <c r="GH360" s="232">
        <f t="shared" si="1870"/>
        <v>810.9</v>
      </c>
      <c r="GI360" s="233">
        <f t="shared" si="1871"/>
        <v>947.09999999999991</v>
      </c>
      <c r="GJ360" s="232">
        <f t="shared" si="1872"/>
        <v>15915.400000000001</v>
      </c>
      <c r="GK360" s="233">
        <f t="shared" si="1873"/>
        <v>19388.899999999998</v>
      </c>
      <c r="GL360" s="249">
        <f t="shared" si="1874"/>
        <v>208</v>
      </c>
      <c r="GM360" s="233">
        <f t="shared" si="1875"/>
        <v>242</v>
      </c>
      <c r="GN360" s="232">
        <f t="shared" si="1876"/>
        <v>208</v>
      </c>
      <c r="GO360" s="233">
        <f t="shared" si="1877"/>
        <v>242</v>
      </c>
      <c r="GP360" s="232">
        <f t="shared" si="1878"/>
        <v>846</v>
      </c>
      <c r="GQ360" s="233">
        <f t="shared" si="1879"/>
        <v>993.80000000000007</v>
      </c>
      <c r="GR360" s="232">
        <f t="shared" si="1880"/>
        <v>13100.2</v>
      </c>
      <c r="GS360" s="233">
        <f t="shared" si="1881"/>
        <v>15726.300000000001</v>
      </c>
      <c r="GT360" s="249">
        <f t="shared" si="1882"/>
        <v>434</v>
      </c>
      <c r="GU360" s="233">
        <f t="shared" si="1883"/>
        <v>513</v>
      </c>
      <c r="GV360" s="232">
        <f t="shared" si="1884"/>
        <v>434</v>
      </c>
      <c r="GW360" s="233">
        <f t="shared" si="1885"/>
        <v>513</v>
      </c>
      <c r="GX360" s="232">
        <f t="shared" si="1886"/>
        <v>1656.9</v>
      </c>
      <c r="GY360" s="233">
        <f t="shared" si="1887"/>
        <v>1940.9</v>
      </c>
      <c r="GZ360" s="232">
        <f t="shared" si="1888"/>
        <v>29015.600000000002</v>
      </c>
      <c r="HA360" s="233">
        <f t="shared" si="1889"/>
        <v>35115.199999999997</v>
      </c>
      <c r="HB360" s="249">
        <f t="shared" si="1890"/>
        <v>0</v>
      </c>
      <c r="HC360" s="233">
        <f t="shared" si="1891"/>
        <v>0</v>
      </c>
      <c r="HD360" s="232">
        <f t="shared" si="1892"/>
        <v>0</v>
      </c>
      <c r="HE360" s="233">
        <f t="shared" si="1893"/>
        <v>0</v>
      </c>
      <c r="HF360" s="232" t="str">
        <f t="shared" si="1894"/>
        <v/>
      </c>
      <c r="HG360" s="233" t="str">
        <f t="shared" si="1895"/>
        <v/>
      </c>
      <c r="HH360" s="232" t="str">
        <f t="shared" si="1896"/>
        <v/>
      </c>
      <c r="HI360" s="233" t="str">
        <f t="shared" si="1897"/>
        <v/>
      </c>
      <c r="HJ360" s="249">
        <f t="shared" si="1898"/>
        <v>1996.9</v>
      </c>
      <c r="HK360" s="233">
        <f t="shared" si="1899"/>
        <v>2254.1</v>
      </c>
      <c r="HL360" s="232">
        <f t="shared" si="1900"/>
        <v>33102.400000000001</v>
      </c>
      <c r="HM360" s="232">
        <f t="shared" si="1901"/>
        <v>39065</v>
      </c>
    </row>
    <row r="361" spans="1:221" ht="15">
      <c r="A361" s="397" t="s">
        <v>110</v>
      </c>
      <c r="B361" s="395" t="s">
        <v>774</v>
      </c>
      <c r="C361" s="396"/>
      <c r="D361" s="397">
        <v>227191</v>
      </c>
      <c r="E361" s="398">
        <v>8</v>
      </c>
      <c r="F361" s="332">
        <v>627</v>
      </c>
      <c r="G361" s="409">
        <v>992</v>
      </c>
      <c r="H361" s="254">
        <v>14</v>
      </c>
      <c r="I361" s="409">
        <v>30</v>
      </c>
      <c r="J361" s="232">
        <f t="shared" si="1753"/>
        <v>613</v>
      </c>
      <c r="K361" s="233">
        <f t="shared" si="1754"/>
        <v>962</v>
      </c>
      <c r="L361" s="333"/>
      <c r="M361" s="253"/>
      <c r="N361" s="232">
        <f t="shared" si="1752"/>
        <v>613</v>
      </c>
      <c r="O361" s="233">
        <f t="shared" si="1755"/>
        <v>962</v>
      </c>
      <c r="P361" s="232">
        <f t="shared" si="1756"/>
        <v>613</v>
      </c>
      <c r="Q361" s="233">
        <f t="shared" si="1757"/>
        <v>962</v>
      </c>
      <c r="R361" s="254">
        <v>7</v>
      </c>
      <c r="S361" s="409">
        <v>23</v>
      </c>
      <c r="T361" s="232">
        <f t="shared" si="1758"/>
        <v>7</v>
      </c>
      <c r="U361" s="233">
        <f t="shared" si="1759"/>
        <v>23</v>
      </c>
      <c r="V361" s="257">
        <v>9</v>
      </c>
      <c r="W361" s="409">
        <v>10</v>
      </c>
      <c r="X361" s="232">
        <f t="shared" si="1760"/>
        <v>9</v>
      </c>
      <c r="Y361" s="233">
        <f t="shared" si="1761"/>
        <v>10</v>
      </c>
      <c r="Z361" s="257"/>
      <c r="AA361" s="256"/>
      <c r="AB361" s="232">
        <f t="shared" si="1762"/>
        <v>0</v>
      </c>
      <c r="AC361" s="233">
        <f t="shared" si="1763"/>
        <v>0</v>
      </c>
      <c r="AD361" s="225">
        <f t="shared" si="1764"/>
        <v>16</v>
      </c>
      <c r="AE361" s="233">
        <f t="shared" si="1765"/>
        <v>33</v>
      </c>
      <c r="AF361" s="225">
        <f t="shared" si="1766"/>
        <v>16</v>
      </c>
      <c r="AG361" s="233">
        <f t="shared" si="1767"/>
        <v>33</v>
      </c>
      <c r="AH361" s="336">
        <v>1.8</v>
      </c>
      <c r="AI361" s="409">
        <v>2.9</v>
      </c>
      <c r="AJ361" s="232">
        <f t="shared" si="1768"/>
        <v>12.6</v>
      </c>
      <c r="AK361" s="233">
        <f t="shared" si="1769"/>
        <v>66.7</v>
      </c>
      <c r="AL361" s="336">
        <v>3.1</v>
      </c>
      <c r="AM361" s="409">
        <v>2.4</v>
      </c>
      <c r="AN361" s="232">
        <f t="shared" si="1770"/>
        <v>27.900000000000002</v>
      </c>
      <c r="AO361" s="233">
        <f t="shared" si="1771"/>
        <v>24</v>
      </c>
      <c r="AP361" s="336"/>
      <c r="AQ361" s="410"/>
      <c r="AR361" s="232">
        <f t="shared" si="1772"/>
        <v>0</v>
      </c>
      <c r="AS361" s="233">
        <f t="shared" si="1773"/>
        <v>0</v>
      </c>
      <c r="AT361" s="545">
        <f t="shared" si="1774"/>
        <v>2.53125</v>
      </c>
      <c r="AU361" s="546">
        <f t="shared" si="1775"/>
        <v>2.7484848484848485</v>
      </c>
      <c r="AV361" s="232">
        <f t="shared" si="1776"/>
        <v>40.5</v>
      </c>
      <c r="AW361" s="233">
        <f t="shared" si="1777"/>
        <v>90.7</v>
      </c>
      <c r="AX361" s="257">
        <v>55.6</v>
      </c>
      <c r="AY361" s="409">
        <v>61.2</v>
      </c>
      <c r="AZ361" s="232">
        <f t="shared" si="1778"/>
        <v>389.2</v>
      </c>
      <c r="BA361" s="233">
        <f t="shared" si="1779"/>
        <v>1407.6000000000001</v>
      </c>
      <c r="BB361" s="257">
        <v>60.2</v>
      </c>
      <c r="BC361" s="409">
        <v>55.9</v>
      </c>
      <c r="BD361" s="232">
        <f t="shared" si="1780"/>
        <v>541.80000000000007</v>
      </c>
      <c r="BE361" s="233">
        <f t="shared" si="1781"/>
        <v>559</v>
      </c>
      <c r="BF361" s="254"/>
      <c r="BG361" s="253"/>
      <c r="BH361" s="232">
        <f t="shared" si="1782"/>
        <v>0</v>
      </c>
      <c r="BI361" s="233">
        <f t="shared" si="1783"/>
        <v>0</v>
      </c>
      <c r="BJ361" s="232">
        <f t="shared" si="1784"/>
        <v>58.1875</v>
      </c>
      <c r="BK361" s="233">
        <f t="shared" si="1785"/>
        <v>59.593939393939401</v>
      </c>
      <c r="BL361" s="232">
        <f t="shared" si="1786"/>
        <v>931</v>
      </c>
      <c r="BM361" s="233">
        <f t="shared" si="1787"/>
        <v>1966.6000000000001</v>
      </c>
      <c r="BN361" s="257">
        <v>174</v>
      </c>
      <c r="BO361" s="409">
        <v>228</v>
      </c>
      <c r="BP361" s="232">
        <f t="shared" si="1788"/>
        <v>174</v>
      </c>
      <c r="BQ361" s="233">
        <f t="shared" si="1789"/>
        <v>228</v>
      </c>
      <c r="BR361" s="257">
        <v>132</v>
      </c>
      <c r="BS361" s="409">
        <v>170</v>
      </c>
      <c r="BT361" s="232">
        <f t="shared" si="1790"/>
        <v>132</v>
      </c>
      <c r="BU361" s="233">
        <f t="shared" si="1791"/>
        <v>170</v>
      </c>
      <c r="BV361" s="257"/>
      <c r="BW361" s="256"/>
      <c r="BX361" s="232">
        <f t="shared" si="1792"/>
        <v>0</v>
      </c>
      <c r="BY361" s="233">
        <f t="shared" si="1793"/>
        <v>0</v>
      </c>
      <c r="BZ361" s="225">
        <f t="shared" si="1794"/>
        <v>306</v>
      </c>
      <c r="CA361" s="233">
        <f t="shared" si="1795"/>
        <v>398</v>
      </c>
      <c r="CB361" s="225">
        <f t="shared" si="1796"/>
        <v>306</v>
      </c>
      <c r="CC361" s="233">
        <f t="shared" si="1797"/>
        <v>398</v>
      </c>
      <c r="CD361" s="336">
        <v>3.9</v>
      </c>
      <c r="CE361" s="409">
        <v>4.3</v>
      </c>
      <c r="CF361" s="232">
        <f t="shared" si="1798"/>
        <v>678.6</v>
      </c>
      <c r="CG361" s="233">
        <f t="shared" si="1799"/>
        <v>980.4</v>
      </c>
      <c r="CH361" s="336">
        <v>4.7</v>
      </c>
      <c r="CI361" s="409">
        <v>5.0999999999999996</v>
      </c>
      <c r="CJ361" s="232">
        <f t="shared" si="1800"/>
        <v>620.4</v>
      </c>
      <c r="CK361" s="233">
        <f t="shared" si="1801"/>
        <v>866.99999999999989</v>
      </c>
      <c r="CL361" s="336"/>
      <c r="CM361" s="410"/>
      <c r="CN361" s="232">
        <f t="shared" si="1802"/>
        <v>0</v>
      </c>
      <c r="CO361" s="233">
        <f t="shared" si="1803"/>
        <v>0</v>
      </c>
      <c r="CP361" s="232">
        <f t="shared" si="1804"/>
        <v>4.2450980392156863</v>
      </c>
      <c r="CQ361" s="546">
        <f t="shared" si="1805"/>
        <v>4.6417085427135678</v>
      </c>
      <c r="CR361" s="232">
        <f t="shared" si="1806"/>
        <v>1299</v>
      </c>
      <c r="CS361" s="233">
        <f t="shared" si="1807"/>
        <v>1847.4</v>
      </c>
      <c r="CT361" s="257">
        <v>73.7</v>
      </c>
      <c r="CU361" s="409">
        <v>75.099999999999994</v>
      </c>
      <c r="CV361" s="232">
        <f t="shared" si="1808"/>
        <v>12823.800000000001</v>
      </c>
      <c r="CW361" s="233">
        <f t="shared" si="1809"/>
        <v>17122.8</v>
      </c>
      <c r="CX361" s="257">
        <v>70.900000000000006</v>
      </c>
      <c r="CY361" s="409">
        <v>68.599999999999994</v>
      </c>
      <c r="CZ361" s="232">
        <f t="shared" si="1810"/>
        <v>9358.8000000000011</v>
      </c>
      <c r="DA361" s="233">
        <f t="shared" si="1811"/>
        <v>11661.999999999998</v>
      </c>
      <c r="DB361" s="254"/>
      <c r="DC361" s="253"/>
      <c r="DD361" s="232">
        <f t="shared" si="1812"/>
        <v>0</v>
      </c>
      <c r="DE361" s="233">
        <f t="shared" si="1813"/>
        <v>0</v>
      </c>
      <c r="DF361" s="232">
        <f t="shared" si="1814"/>
        <v>72.492156862745105</v>
      </c>
      <c r="DG361" s="233">
        <f t="shared" si="1815"/>
        <v>72.323618090452257</v>
      </c>
      <c r="DH361" s="232">
        <f t="shared" si="1816"/>
        <v>22182.600000000002</v>
      </c>
      <c r="DI361" s="233">
        <f t="shared" si="1817"/>
        <v>28784.799999999999</v>
      </c>
      <c r="DJ361" s="232">
        <f t="shared" si="1818"/>
        <v>322</v>
      </c>
      <c r="DK361" s="233">
        <f t="shared" si="1819"/>
        <v>431</v>
      </c>
      <c r="DL361" s="232">
        <f t="shared" si="1820"/>
        <v>322</v>
      </c>
      <c r="DM361" s="233">
        <f t="shared" si="1821"/>
        <v>431</v>
      </c>
      <c r="DN361" s="545">
        <f t="shared" si="1822"/>
        <v>4.1599378881987574</v>
      </c>
      <c r="DO361" s="546">
        <f t="shared" si="1823"/>
        <v>4.4967517401392119</v>
      </c>
      <c r="DP361" s="232">
        <f t="shared" si="1824"/>
        <v>1339.5</v>
      </c>
      <c r="DQ361" s="233">
        <f t="shared" si="1825"/>
        <v>1938.1000000000004</v>
      </c>
      <c r="DR361" s="232">
        <f t="shared" si="1826"/>
        <v>71.781366459627336</v>
      </c>
      <c r="DS361" s="233">
        <f t="shared" si="1827"/>
        <v>71.348955916473315</v>
      </c>
      <c r="DT361" s="232">
        <f t="shared" si="1828"/>
        <v>23113.600000000002</v>
      </c>
      <c r="DU361" s="233">
        <f t="shared" si="1829"/>
        <v>30751.399999999998</v>
      </c>
      <c r="DV361" s="257">
        <v>50</v>
      </c>
      <c r="DW361" s="409">
        <v>52</v>
      </c>
      <c r="DX361" s="232">
        <f t="shared" si="1830"/>
        <v>50</v>
      </c>
      <c r="DY361" s="233">
        <f t="shared" si="1831"/>
        <v>52</v>
      </c>
      <c r="DZ361" s="257">
        <v>82</v>
      </c>
      <c r="EA361" s="409">
        <v>105</v>
      </c>
      <c r="EB361" s="232">
        <f t="shared" si="1832"/>
        <v>82</v>
      </c>
      <c r="EC361" s="233">
        <f t="shared" si="1833"/>
        <v>105</v>
      </c>
      <c r="ED361" s="257"/>
      <c r="EE361" s="256"/>
      <c r="EF361" s="232">
        <f t="shared" si="1834"/>
        <v>0</v>
      </c>
      <c r="EG361" s="233">
        <f t="shared" si="1835"/>
        <v>0</v>
      </c>
      <c r="EH361" s="225">
        <f t="shared" si="1836"/>
        <v>132</v>
      </c>
      <c r="EI361" s="233">
        <f t="shared" si="1837"/>
        <v>157</v>
      </c>
      <c r="EJ361" s="225">
        <f t="shared" si="1838"/>
        <v>132</v>
      </c>
      <c r="EK361" s="233">
        <f t="shared" si="1839"/>
        <v>157</v>
      </c>
      <c r="EL361" s="336">
        <v>3.5</v>
      </c>
      <c r="EM361" s="409">
        <v>3.1</v>
      </c>
      <c r="EN361" s="232">
        <f t="shared" si="1840"/>
        <v>175</v>
      </c>
      <c r="EO361" s="233">
        <f t="shared" si="1841"/>
        <v>161.20000000000002</v>
      </c>
      <c r="EP361" s="336">
        <v>3.1</v>
      </c>
      <c r="EQ361" s="409">
        <v>3.6</v>
      </c>
      <c r="ER361" s="232">
        <f t="shared" si="1842"/>
        <v>254.20000000000002</v>
      </c>
      <c r="ES361" s="233">
        <f t="shared" si="1843"/>
        <v>378</v>
      </c>
      <c r="ET361" s="336"/>
      <c r="EU361" s="410"/>
      <c r="EV361" s="232">
        <f t="shared" si="1844"/>
        <v>0</v>
      </c>
      <c r="EW361" s="233">
        <f t="shared" si="1845"/>
        <v>0</v>
      </c>
      <c r="EX361" s="545">
        <f t="shared" si="1846"/>
        <v>3.2515151515151519</v>
      </c>
      <c r="EY361" s="546">
        <f t="shared" si="1847"/>
        <v>3.4343949044585989</v>
      </c>
      <c r="EZ361" s="232">
        <f t="shared" si="1848"/>
        <v>429.20000000000005</v>
      </c>
      <c r="FA361" s="233">
        <f t="shared" si="1849"/>
        <v>539.20000000000005</v>
      </c>
      <c r="FB361" s="257">
        <v>59.7</v>
      </c>
      <c r="FC361" s="409">
        <v>52</v>
      </c>
      <c r="FD361" s="232">
        <f t="shared" si="1850"/>
        <v>2985</v>
      </c>
      <c r="FE361" s="233">
        <f t="shared" si="1851"/>
        <v>2704</v>
      </c>
      <c r="FF361" s="257">
        <v>41.5</v>
      </c>
      <c r="FG361" s="409">
        <v>43.2</v>
      </c>
      <c r="FH361" s="232">
        <f t="shared" si="1852"/>
        <v>3403</v>
      </c>
      <c r="FI361" s="233">
        <f t="shared" si="1853"/>
        <v>4536</v>
      </c>
      <c r="FJ361" s="254"/>
      <c r="FK361" s="253"/>
      <c r="FL361" s="232">
        <f t="shared" si="1854"/>
        <v>0</v>
      </c>
      <c r="FM361" s="233">
        <f t="shared" si="1855"/>
        <v>0</v>
      </c>
      <c r="FN361" s="232">
        <f t="shared" si="1856"/>
        <v>48.393939393939391</v>
      </c>
      <c r="FO361" s="233">
        <f t="shared" si="1857"/>
        <v>46.114649681528661</v>
      </c>
      <c r="FP361" s="232">
        <f t="shared" si="1858"/>
        <v>6388</v>
      </c>
      <c r="FQ361" s="233">
        <f t="shared" si="1859"/>
        <v>7240</v>
      </c>
      <c r="FR361" s="254">
        <v>159</v>
      </c>
      <c r="FS361" s="253">
        <v>374</v>
      </c>
      <c r="FT361" s="232">
        <f t="shared" si="1860"/>
        <v>159</v>
      </c>
      <c r="FU361" s="233">
        <f t="shared" si="1861"/>
        <v>374</v>
      </c>
      <c r="FV361" s="254">
        <v>3.3</v>
      </c>
      <c r="FW361" s="253">
        <v>3.3</v>
      </c>
      <c r="FX361" s="232">
        <f t="shared" si="1862"/>
        <v>524.69999999999993</v>
      </c>
      <c r="FY361" s="233">
        <f t="shared" si="1863"/>
        <v>1234.2</v>
      </c>
      <c r="FZ361" s="254">
        <v>43.1</v>
      </c>
      <c r="GA361" s="253">
        <v>47.7</v>
      </c>
      <c r="GB361" s="232">
        <f t="shared" si="1864"/>
        <v>6852.9000000000005</v>
      </c>
      <c r="GC361" s="233">
        <f t="shared" si="1865"/>
        <v>17839.8</v>
      </c>
      <c r="GD361" s="249">
        <f t="shared" si="1866"/>
        <v>231</v>
      </c>
      <c r="GE361" s="233">
        <f t="shared" si="1867"/>
        <v>303</v>
      </c>
      <c r="GF361" s="232">
        <f t="shared" si="1868"/>
        <v>231</v>
      </c>
      <c r="GG361" s="233">
        <f t="shared" si="1869"/>
        <v>303</v>
      </c>
      <c r="GH361" s="232">
        <f t="shared" si="1870"/>
        <v>866.2</v>
      </c>
      <c r="GI361" s="233">
        <f t="shared" si="1871"/>
        <v>1208.3</v>
      </c>
      <c r="GJ361" s="232">
        <f t="shared" si="1872"/>
        <v>16198.000000000002</v>
      </c>
      <c r="GK361" s="233">
        <f t="shared" si="1873"/>
        <v>21234.399999999998</v>
      </c>
      <c r="GL361" s="249">
        <f t="shared" si="1874"/>
        <v>223</v>
      </c>
      <c r="GM361" s="233">
        <f t="shared" si="1875"/>
        <v>285</v>
      </c>
      <c r="GN361" s="232">
        <f t="shared" si="1876"/>
        <v>223</v>
      </c>
      <c r="GO361" s="233">
        <f t="shared" si="1877"/>
        <v>285</v>
      </c>
      <c r="GP361" s="232">
        <f t="shared" si="1878"/>
        <v>902.5</v>
      </c>
      <c r="GQ361" s="233">
        <f t="shared" si="1879"/>
        <v>1269</v>
      </c>
      <c r="GR361" s="232">
        <f t="shared" si="1880"/>
        <v>13303.6</v>
      </c>
      <c r="GS361" s="233">
        <f t="shared" si="1881"/>
        <v>16757</v>
      </c>
      <c r="GT361" s="249">
        <f t="shared" si="1882"/>
        <v>454</v>
      </c>
      <c r="GU361" s="233">
        <f t="shared" si="1883"/>
        <v>588</v>
      </c>
      <c r="GV361" s="232">
        <f t="shared" si="1884"/>
        <v>454</v>
      </c>
      <c r="GW361" s="233">
        <f t="shared" si="1885"/>
        <v>588</v>
      </c>
      <c r="GX361" s="232">
        <f t="shared" si="1886"/>
        <v>1768.7</v>
      </c>
      <c r="GY361" s="233">
        <f t="shared" si="1887"/>
        <v>2477.3000000000002</v>
      </c>
      <c r="GZ361" s="232">
        <f t="shared" si="1888"/>
        <v>29501.600000000002</v>
      </c>
      <c r="HA361" s="233">
        <f t="shared" si="1889"/>
        <v>37991.399999999994</v>
      </c>
      <c r="HB361" s="249">
        <f t="shared" si="1890"/>
        <v>0</v>
      </c>
      <c r="HC361" s="233">
        <f t="shared" si="1891"/>
        <v>0</v>
      </c>
      <c r="HD361" s="232">
        <f t="shared" si="1892"/>
        <v>0</v>
      </c>
      <c r="HE361" s="233">
        <f t="shared" si="1893"/>
        <v>0</v>
      </c>
      <c r="HF361" s="232" t="str">
        <f t="shared" si="1894"/>
        <v/>
      </c>
      <c r="HG361" s="233" t="str">
        <f t="shared" si="1895"/>
        <v/>
      </c>
      <c r="HH361" s="232" t="str">
        <f t="shared" si="1896"/>
        <v/>
      </c>
      <c r="HI361" s="233" t="str">
        <f t="shared" si="1897"/>
        <v/>
      </c>
      <c r="HJ361" s="249">
        <f t="shared" si="1898"/>
        <v>2293.4</v>
      </c>
      <c r="HK361" s="233">
        <f t="shared" si="1899"/>
        <v>3711.5</v>
      </c>
      <c r="HL361" s="232">
        <f t="shared" si="1900"/>
        <v>36354.5</v>
      </c>
      <c r="HM361" s="232">
        <f t="shared" si="1901"/>
        <v>55831.199999999997</v>
      </c>
    </row>
    <row r="362" spans="1:221" ht="15">
      <c r="A362" s="397" t="s">
        <v>110</v>
      </c>
      <c r="B362" s="395" t="s">
        <v>775</v>
      </c>
      <c r="C362" s="396"/>
      <c r="D362" s="397">
        <v>420398</v>
      </c>
      <c r="E362" s="398">
        <v>8</v>
      </c>
      <c r="F362" s="332">
        <v>1117</v>
      </c>
      <c r="G362" s="409">
        <v>941</v>
      </c>
      <c r="H362" s="254">
        <v>159</v>
      </c>
      <c r="I362" s="409">
        <v>46</v>
      </c>
      <c r="J362" s="232">
        <f t="shared" si="1753"/>
        <v>958</v>
      </c>
      <c r="K362" s="233">
        <f t="shared" si="1754"/>
        <v>895</v>
      </c>
      <c r="L362" s="333"/>
      <c r="M362" s="253"/>
      <c r="N362" s="232">
        <f t="shared" si="1752"/>
        <v>958</v>
      </c>
      <c r="O362" s="233">
        <f t="shared" si="1755"/>
        <v>895</v>
      </c>
      <c r="P362" s="232">
        <f t="shared" si="1756"/>
        <v>958</v>
      </c>
      <c r="Q362" s="233">
        <f t="shared" si="1757"/>
        <v>895</v>
      </c>
      <c r="R362" s="254">
        <v>55</v>
      </c>
      <c r="S362" s="409">
        <v>40</v>
      </c>
      <c r="T362" s="232">
        <f t="shared" si="1758"/>
        <v>55</v>
      </c>
      <c r="U362" s="233">
        <f t="shared" si="1759"/>
        <v>40</v>
      </c>
      <c r="V362" s="257">
        <v>36</v>
      </c>
      <c r="W362" s="409">
        <v>40</v>
      </c>
      <c r="X362" s="232">
        <f t="shared" si="1760"/>
        <v>36</v>
      </c>
      <c r="Y362" s="233">
        <f t="shared" si="1761"/>
        <v>40</v>
      </c>
      <c r="Z362" s="257"/>
      <c r="AA362" s="256"/>
      <c r="AB362" s="232">
        <f t="shared" si="1762"/>
        <v>0</v>
      </c>
      <c r="AC362" s="233">
        <f t="shared" si="1763"/>
        <v>0</v>
      </c>
      <c r="AD362" s="225">
        <f t="shared" si="1764"/>
        <v>91</v>
      </c>
      <c r="AE362" s="233">
        <f t="shared" si="1765"/>
        <v>80</v>
      </c>
      <c r="AF362" s="225">
        <f t="shared" si="1766"/>
        <v>91</v>
      </c>
      <c r="AG362" s="233">
        <f t="shared" si="1767"/>
        <v>80</v>
      </c>
      <c r="AH362" s="336">
        <v>3.1</v>
      </c>
      <c r="AI362" s="409">
        <v>3.2</v>
      </c>
      <c r="AJ362" s="232">
        <f t="shared" si="1768"/>
        <v>170.5</v>
      </c>
      <c r="AK362" s="233">
        <f t="shared" si="1769"/>
        <v>128</v>
      </c>
      <c r="AL362" s="336">
        <v>3.4</v>
      </c>
      <c r="AM362" s="409">
        <v>3.5</v>
      </c>
      <c r="AN362" s="232">
        <f t="shared" si="1770"/>
        <v>122.39999999999999</v>
      </c>
      <c r="AO362" s="233">
        <f t="shared" si="1771"/>
        <v>140</v>
      </c>
      <c r="AP362" s="336"/>
      <c r="AQ362" s="410"/>
      <c r="AR362" s="232">
        <f t="shared" si="1772"/>
        <v>0</v>
      </c>
      <c r="AS362" s="233">
        <f t="shared" si="1773"/>
        <v>0</v>
      </c>
      <c r="AT362" s="545">
        <f t="shared" si="1774"/>
        <v>3.2186813186813183</v>
      </c>
      <c r="AU362" s="546">
        <f t="shared" si="1775"/>
        <v>3.35</v>
      </c>
      <c r="AV362" s="232">
        <f t="shared" si="1776"/>
        <v>292.89999999999998</v>
      </c>
      <c r="AW362" s="233">
        <f t="shared" si="1777"/>
        <v>268</v>
      </c>
      <c r="AX362" s="257">
        <v>72</v>
      </c>
      <c r="AY362" s="409">
        <v>72.2</v>
      </c>
      <c r="AZ362" s="232">
        <f t="shared" si="1778"/>
        <v>3960</v>
      </c>
      <c r="BA362" s="233">
        <f t="shared" si="1779"/>
        <v>2888</v>
      </c>
      <c r="BB362" s="257">
        <v>70.2</v>
      </c>
      <c r="BC362" s="409">
        <v>65.7</v>
      </c>
      <c r="BD362" s="232">
        <f t="shared" si="1780"/>
        <v>2527.2000000000003</v>
      </c>
      <c r="BE362" s="233">
        <f t="shared" si="1781"/>
        <v>2628</v>
      </c>
      <c r="BF362" s="254"/>
      <c r="BG362" s="253"/>
      <c r="BH362" s="232">
        <f t="shared" si="1782"/>
        <v>0</v>
      </c>
      <c r="BI362" s="233">
        <f t="shared" si="1783"/>
        <v>0</v>
      </c>
      <c r="BJ362" s="232">
        <f t="shared" si="1784"/>
        <v>71.28791208791209</v>
      </c>
      <c r="BK362" s="233">
        <f t="shared" si="1785"/>
        <v>68.95</v>
      </c>
      <c r="BL362" s="232">
        <f t="shared" si="1786"/>
        <v>6487.2</v>
      </c>
      <c r="BM362" s="233">
        <f t="shared" si="1787"/>
        <v>5516</v>
      </c>
      <c r="BN362" s="257">
        <v>193</v>
      </c>
      <c r="BO362" s="409">
        <v>153</v>
      </c>
      <c r="BP362" s="232">
        <f t="shared" si="1788"/>
        <v>193</v>
      </c>
      <c r="BQ362" s="233">
        <f t="shared" si="1789"/>
        <v>153</v>
      </c>
      <c r="BR362" s="257">
        <v>195</v>
      </c>
      <c r="BS362" s="409">
        <v>177</v>
      </c>
      <c r="BT362" s="232">
        <f t="shared" si="1790"/>
        <v>195</v>
      </c>
      <c r="BU362" s="233">
        <f t="shared" si="1791"/>
        <v>177</v>
      </c>
      <c r="BV362" s="257"/>
      <c r="BW362" s="256"/>
      <c r="BX362" s="232">
        <f t="shared" si="1792"/>
        <v>0</v>
      </c>
      <c r="BY362" s="233">
        <f t="shared" si="1793"/>
        <v>0</v>
      </c>
      <c r="BZ362" s="225">
        <f t="shared" si="1794"/>
        <v>388</v>
      </c>
      <c r="CA362" s="233">
        <f t="shared" si="1795"/>
        <v>330</v>
      </c>
      <c r="CB362" s="225">
        <f t="shared" si="1796"/>
        <v>388</v>
      </c>
      <c r="CC362" s="233">
        <f t="shared" si="1797"/>
        <v>330</v>
      </c>
      <c r="CD362" s="336">
        <v>4.3</v>
      </c>
      <c r="CE362" s="409">
        <v>4.2</v>
      </c>
      <c r="CF362" s="232">
        <f t="shared" si="1798"/>
        <v>829.9</v>
      </c>
      <c r="CG362" s="233">
        <f t="shared" si="1799"/>
        <v>642.6</v>
      </c>
      <c r="CH362" s="336">
        <v>4.5999999999999996</v>
      </c>
      <c r="CI362" s="409">
        <v>4.3</v>
      </c>
      <c r="CJ362" s="232">
        <f t="shared" si="1800"/>
        <v>896.99999999999989</v>
      </c>
      <c r="CK362" s="233">
        <f t="shared" si="1801"/>
        <v>761.1</v>
      </c>
      <c r="CL362" s="336"/>
      <c r="CM362" s="410"/>
      <c r="CN362" s="232">
        <f t="shared" si="1802"/>
        <v>0</v>
      </c>
      <c r="CO362" s="233">
        <f t="shared" si="1803"/>
        <v>0</v>
      </c>
      <c r="CP362" s="232">
        <f t="shared" si="1804"/>
        <v>4.4507731958762884</v>
      </c>
      <c r="CQ362" s="546">
        <f t="shared" si="1805"/>
        <v>4.2536363636363639</v>
      </c>
      <c r="CR362" s="232">
        <f t="shared" si="1806"/>
        <v>1726.8999999999999</v>
      </c>
      <c r="CS362" s="233">
        <f t="shared" si="1807"/>
        <v>1403.7</v>
      </c>
      <c r="CT362" s="257">
        <v>87.5</v>
      </c>
      <c r="CU362" s="409">
        <v>83.3</v>
      </c>
      <c r="CV362" s="232">
        <f t="shared" si="1808"/>
        <v>16887.5</v>
      </c>
      <c r="CW362" s="233">
        <f t="shared" si="1809"/>
        <v>12744.9</v>
      </c>
      <c r="CX362" s="257">
        <v>86.4</v>
      </c>
      <c r="CY362" s="409">
        <v>84.7</v>
      </c>
      <c r="CZ362" s="232">
        <f t="shared" si="1810"/>
        <v>16848</v>
      </c>
      <c r="DA362" s="233">
        <f t="shared" si="1811"/>
        <v>14991.9</v>
      </c>
      <c r="DB362" s="254"/>
      <c r="DC362" s="253"/>
      <c r="DD362" s="232">
        <f t="shared" si="1812"/>
        <v>0</v>
      </c>
      <c r="DE362" s="233">
        <f t="shared" si="1813"/>
        <v>0</v>
      </c>
      <c r="DF362" s="232">
        <f t="shared" si="1814"/>
        <v>86.947164948453604</v>
      </c>
      <c r="DG362" s="233">
        <f t="shared" si="1815"/>
        <v>84.050909090909087</v>
      </c>
      <c r="DH362" s="232">
        <f t="shared" si="1816"/>
        <v>33735.5</v>
      </c>
      <c r="DI362" s="233">
        <f t="shared" si="1817"/>
        <v>27736.799999999999</v>
      </c>
      <c r="DJ362" s="232">
        <f t="shared" si="1818"/>
        <v>479</v>
      </c>
      <c r="DK362" s="233">
        <f t="shared" si="1819"/>
        <v>410</v>
      </c>
      <c r="DL362" s="232">
        <f t="shared" si="1820"/>
        <v>479</v>
      </c>
      <c r="DM362" s="233">
        <f t="shared" si="1821"/>
        <v>410</v>
      </c>
      <c r="DN362" s="545">
        <f t="shared" si="1822"/>
        <v>4.2167014613778697</v>
      </c>
      <c r="DO362" s="546">
        <f t="shared" si="1823"/>
        <v>4.0773170731707316</v>
      </c>
      <c r="DP362" s="232">
        <f t="shared" si="1824"/>
        <v>2019.7999999999995</v>
      </c>
      <c r="DQ362" s="233">
        <f t="shared" si="1825"/>
        <v>1671.7</v>
      </c>
      <c r="DR362" s="232">
        <f t="shared" si="1826"/>
        <v>83.97223382045928</v>
      </c>
      <c r="DS362" s="233">
        <f t="shared" si="1827"/>
        <v>81.104390243902444</v>
      </c>
      <c r="DT362" s="232">
        <f t="shared" si="1828"/>
        <v>40222.699999999997</v>
      </c>
      <c r="DU362" s="233">
        <f t="shared" si="1829"/>
        <v>33252.800000000003</v>
      </c>
      <c r="DV362" s="257">
        <v>139</v>
      </c>
      <c r="DW362" s="409">
        <v>117</v>
      </c>
      <c r="DX362" s="232">
        <f t="shared" si="1830"/>
        <v>139</v>
      </c>
      <c r="DY362" s="233">
        <f t="shared" si="1831"/>
        <v>117</v>
      </c>
      <c r="DZ362" s="257">
        <v>258</v>
      </c>
      <c r="EA362" s="409">
        <v>270</v>
      </c>
      <c r="EB362" s="232">
        <f t="shared" si="1832"/>
        <v>258</v>
      </c>
      <c r="EC362" s="233">
        <f t="shared" si="1833"/>
        <v>270</v>
      </c>
      <c r="ED362" s="257"/>
      <c r="EE362" s="256"/>
      <c r="EF362" s="232">
        <f t="shared" si="1834"/>
        <v>0</v>
      </c>
      <c r="EG362" s="233">
        <f t="shared" si="1835"/>
        <v>0</v>
      </c>
      <c r="EH362" s="225">
        <f t="shared" si="1836"/>
        <v>397</v>
      </c>
      <c r="EI362" s="233">
        <f t="shared" si="1837"/>
        <v>387</v>
      </c>
      <c r="EJ362" s="225">
        <f t="shared" si="1838"/>
        <v>397</v>
      </c>
      <c r="EK362" s="233">
        <f t="shared" si="1839"/>
        <v>387</v>
      </c>
      <c r="EL362" s="336">
        <v>3.3</v>
      </c>
      <c r="EM362" s="409">
        <v>3.1</v>
      </c>
      <c r="EN362" s="232">
        <f t="shared" si="1840"/>
        <v>458.7</v>
      </c>
      <c r="EO362" s="233">
        <f t="shared" si="1841"/>
        <v>362.7</v>
      </c>
      <c r="EP362" s="336">
        <v>3.6</v>
      </c>
      <c r="EQ362" s="409">
        <v>3.5</v>
      </c>
      <c r="ER362" s="232">
        <f t="shared" si="1842"/>
        <v>928.80000000000007</v>
      </c>
      <c r="ES362" s="233">
        <f t="shared" si="1843"/>
        <v>945</v>
      </c>
      <c r="ET362" s="336"/>
      <c r="EU362" s="410"/>
      <c r="EV362" s="232">
        <f t="shared" si="1844"/>
        <v>0</v>
      </c>
      <c r="EW362" s="233">
        <f t="shared" si="1845"/>
        <v>0</v>
      </c>
      <c r="EX362" s="545">
        <f t="shared" si="1846"/>
        <v>3.494962216624685</v>
      </c>
      <c r="EY362" s="546">
        <f t="shared" si="1847"/>
        <v>3.3790697674418606</v>
      </c>
      <c r="EZ362" s="232">
        <f t="shared" si="1848"/>
        <v>1387.5</v>
      </c>
      <c r="FA362" s="233">
        <f t="shared" si="1849"/>
        <v>1307.7</v>
      </c>
      <c r="FB362" s="257">
        <v>60.6</v>
      </c>
      <c r="FC362" s="409">
        <v>61.7</v>
      </c>
      <c r="FD362" s="232">
        <f t="shared" si="1850"/>
        <v>8423.4</v>
      </c>
      <c r="FE362" s="233">
        <f t="shared" si="1851"/>
        <v>7218.9000000000005</v>
      </c>
      <c r="FF362" s="257">
        <v>52.2</v>
      </c>
      <c r="FG362" s="409">
        <v>54</v>
      </c>
      <c r="FH362" s="232">
        <f t="shared" si="1852"/>
        <v>13467.6</v>
      </c>
      <c r="FI362" s="233">
        <f t="shared" si="1853"/>
        <v>14580</v>
      </c>
      <c r="FJ362" s="254"/>
      <c r="FK362" s="253"/>
      <c r="FL362" s="232">
        <f t="shared" si="1854"/>
        <v>0</v>
      </c>
      <c r="FM362" s="233">
        <f t="shared" si="1855"/>
        <v>0</v>
      </c>
      <c r="FN362" s="232">
        <f t="shared" si="1856"/>
        <v>55.141057934508815</v>
      </c>
      <c r="FO362" s="233">
        <f t="shared" si="1857"/>
        <v>56.327906976744188</v>
      </c>
      <c r="FP362" s="232">
        <f t="shared" si="1858"/>
        <v>21891</v>
      </c>
      <c r="FQ362" s="233">
        <f t="shared" si="1859"/>
        <v>21798.9</v>
      </c>
      <c r="FR362" s="254">
        <v>82</v>
      </c>
      <c r="FS362" s="253">
        <v>98</v>
      </c>
      <c r="FT362" s="232">
        <f t="shared" si="1860"/>
        <v>82</v>
      </c>
      <c r="FU362" s="233">
        <f t="shared" si="1861"/>
        <v>98</v>
      </c>
      <c r="FV362" s="254">
        <v>4.5</v>
      </c>
      <c r="FW362" s="253">
        <v>4.4000000000000004</v>
      </c>
      <c r="FX362" s="232">
        <f t="shared" si="1862"/>
        <v>369</v>
      </c>
      <c r="FY362" s="233">
        <f t="shared" si="1863"/>
        <v>431.20000000000005</v>
      </c>
      <c r="FZ362" s="254">
        <v>72.3</v>
      </c>
      <c r="GA362" s="253">
        <v>68.5</v>
      </c>
      <c r="GB362" s="232">
        <f t="shared" si="1864"/>
        <v>5928.5999999999995</v>
      </c>
      <c r="GC362" s="233">
        <f t="shared" si="1865"/>
        <v>6713</v>
      </c>
      <c r="GD362" s="249">
        <f t="shared" si="1866"/>
        <v>387</v>
      </c>
      <c r="GE362" s="233">
        <f t="shared" si="1867"/>
        <v>310</v>
      </c>
      <c r="GF362" s="232">
        <f t="shared" si="1868"/>
        <v>387</v>
      </c>
      <c r="GG362" s="233">
        <f t="shared" si="1869"/>
        <v>310</v>
      </c>
      <c r="GH362" s="232">
        <f t="shared" si="1870"/>
        <v>1459.1</v>
      </c>
      <c r="GI362" s="233">
        <f t="shared" si="1871"/>
        <v>1133.3</v>
      </c>
      <c r="GJ362" s="232">
        <f t="shared" si="1872"/>
        <v>29270.9</v>
      </c>
      <c r="GK362" s="233">
        <f t="shared" si="1873"/>
        <v>22851.8</v>
      </c>
      <c r="GL362" s="249">
        <f t="shared" si="1874"/>
        <v>489</v>
      </c>
      <c r="GM362" s="233">
        <f t="shared" si="1875"/>
        <v>487</v>
      </c>
      <c r="GN362" s="232">
        <f t="shared" si="1876"/>
        <v>489</v>
      </c>
      <c r="GO362" s="233">
        <f t="shared" si="1877"/>
        <v>487</v>
      </c>
      <c r="GP362" s="232">
        <f t="shared" si="1878"/>
        <v>1948.1999999999998</v>
      </c>
      <c r="GQ362" s="233">
        <f t="shared" si="1879"/>
        <v>1846.1</v>
      </c>
      <c r="GR362" s="232">
        <f t="shared" si="1880"/>
        <v>32842.800000000003</v>
      </c>
      <c r="GS362" s="233">
        <f t="shared" si="1881"/>
        <v>32199.9</v>
      </c>
      <c r="GT362" s="249">
        <f t="shared" si="1882"/>
        <v>876</v>
      </c>
      <c r="GU362" s="233">
        <f t="shared" si="1883"/>
        <v>797</v>
      </c>
      <c r="GV362" s="232">
        <f t="shared" si="1884"/>
        <v>876</v>
      </c>
      <c r="GW362" s="233">
        <f t="shared" si="1885"/>
        <v>797</v>
      </c>
      <c r="GX362" s="232">
        <f t="shared" si="1886"/>
        <v>3407.2999999999997</v>
      </c>
      <c r="GY362" s="233">
        <f t="shared" si="1887"/>
        <v>2979.3999999999996</v>
      </c>
      <c r="GZ362" s="232">
        <f t="shared" si="1888"/>
        <v>62113.700000000004</v>
      </c>
      <c r="HA362" s="233">
        <f t="shared" si="1889"/>
        <v>55051.7</v>
      </c>
      <c r="HB362" s="249">
        <f t="shared" si="1890"/>
        <v>0</v>
      </c>
      <c r="HC362" s="233">
        <f t="shared" si="1891"/>
        <v>0</v>
      </c>
      <c r="HD362" s="232">
        <f t="shared" si="1892"/>
        <v>0</v>
      </c>
      <c r="HE362" s="233">
        <f t="shared" si="1893"/>
        <v>0</v>
      </c>
      <c r="HF362" s="232" t="str">
        <f t="shared" si="1894"/>
        <v/>
      </c>
      <c r="HG362" s="233" t="str">
        <f t="shared" si="1895"/>
        <v/>
      </c>
      <c r="HH362" s="232" t="str">
        <f t="shared" si="1896"/>
        <v/>
      </c>
      <c r="HI362" s="233" t="str">
        <f t="shared" si="1897"/>
        <v/>
      </c>
      <c r="HJ362" s="249">
        <f t="shared" si="1898"/>
        <v>3776.2999999999993</v>
      </c>
      <c r="HK362" s="233">
        <f t="shared" si="1899"/>
        <v>3410.6000000000004</v>
      </c>
      <c r="HL362" s="232">
        <f t="shared" si="1900"/>
        <v>68042.3</v>
      </c>
      <c r="HM362" s="232">
        <f t="shared" si="1901"/>
        <v>61764.700000000004</v>
      </c>
    </row>
    <row r="363" spans="1:221" ht="15">
      <c r="A363" s="397" t="s">
        <v>110</v>
      </c>
      <c r="B363" s="395" t="s">
        <v>776</v>
      </c>
      <c r="C363" s="396"/>
      <c r="D363" s="397">
        <v>246354</v>
      </c>
      <c r="E363" s="398">
        <v>8</v>
      </c>
      <c r="F363" s="332">
        <v>1058</v>
      </c>
      <c r="G363" s="409">
        <v>861</v>
      </c>
      <c r="H363" s="254">
        <v>365</v>
      </c>
      <c r="I363" s="409">
        <v>268</v>
      </c>
      <c r="J363" s="232">
        <f t="shared" si="1753"/>
        <v>693</v>
      </c>
      <c r="K363" s="233">
        <f t="shared" si="1754"/>
        <v>593</v>
      </c>
      <c r="L363" s="333"/>
      <c r="M363" s="253"/>
      <c r="N363" s="232">
        <f t="shared" si="1752"/>
        <v>693</v>
      </c>
      <c r="O363" s="233">
        <f t="shared" si="1755"/>
        <v>593</v>
      </c>
      <c r="P363" s="232">
        <f t="shared" si="1756"/>
        <v>693</v>
      </c>
      <c r="Q363" s="233">
        <f t="shared" si="1757"/>
        <v>593</v>
      </c>
      <c r="R363" s="254">
        <v>38</v>
      </c>
      <c r="S363" s="409">
        <v>35</v>
      </c>
      <c r="T363" s="232">
        <f t="shared" si="1758"/>
        <v>38</v>
      </c>
      <c r="U363" s="233">
        <f t="shared" si="1759"/>
        <v>35</v>
      </c>
      <c r="V363" s="257">
        <v>20</v>
      </c>
      <c r="W363" s="409">
        <v>15</v>
      </c>
      <c r="X363" s="232">
        <f t="shared" si="1760"/>
        <v>20</v>
      </c>
      <c r="Y363" s="233">
        <f t="shared" si="1761"/>
        <v>15</v>
      </c>
      <c r="Z363" s="257"/>
      <c r="AA363" s="256"/>
      <c r="AB363" s="232">
        <f t="shared" si="1762"/>
        <v>0</v>
      </c>
      <c r="AC363" s="233">
        <f t="shared" si="1763"/>
        <v>0</v>
      </c>
      <c r="AD363" s="225">
        <f t="shared" si="1764"/>
        <v>58</v>
      </c>
      <c r="AE363" s="233">
        <f t="shared" si="1765"/>
        <v>50</v>
      </c>
      <c r="AF363" s="225">
        <f t="shared" si="1766"/>
        <v>58</v>
      </c>
      <c r="AG363" s="233">
        <f t="shared" si="1767"/>
        <v>50</v>
      </c>
      <c r="AH363" s="336">
        <v>3.5</v>
      </c>
      <c r="AI363" s="409">
        <v>3.9</v>
      </c>
      <c r="AJ363" s="232">
        <f t="shared" si="1768"/>
        <v>133</v>
      </c>
      <c r="AK363" s="233">
        <f t="shared" si="1769"/>
        <v>136.5</v>
      </c>
      <c r="AL363" s="336">
        <v>3.4</v>
      </c>
      <c r="AM363" s="409">
        <v>4.2</v>
      </c>
      <c r="AN363" s="232">
        <f t="shared" si="1770"/>
        <v>68</v>
      </c>
      <c r="AO363" s="233">
        <f t="shared" si="1771"/>
        <v>63</v>
      </c>
      <c r="AP363" s="336"/>
      <c r="AQ363" s="410"/>
      <c r="AR363" s="232">
        <f t="shared" si="1772"/>
        <v>0</v>
      </c>
      <c r="AS363" s="233">
        <f t="shared" si="1773"/>
        <v>0</v>
      </c>
      <c r="AT363" s="545">
        <f t="shared" si="1774"/>
        <v>3.4655172413793105</v>
      </c>
      <c r="AU363" s="546">
        <f t="shared" si="1775"/>
        <v>3.99</v>
      </c>
      <c r="AV363" s="232">
        <f t="shared" si="1776"/>
        <v>201</v>
      </c>
      <c r="AW363" s="233">
        <f t="shared" si="1777"/>
        <v>199.5</v>
      </c>
      <c r="AX363" s="257">
        <v>73.599999999999994</v>
      </c>
      <c r="AY363" s="409">
        <v>77.2</v>
      </c>
      <c r="AZ363" s="232">
        <f t="shared" si="1778"/>
        <v>2796.7999999999997</v>
      </c>
      <c r="BA363" s="233">
        <f t="shared" si="1779"/>
        <v>2702</v>
      </c>
      <c r="BB363" s="257">
        <v>76.599999999999994</v>
      </c>
      <c r="BC363" s="409">
        <v>80.7</v>
      </c>
      <c r="BD363" s="232">
        <f t="shared" si="1780"/>
        <v>1532</v>
      </c>
      <c r="BE363" s="233">
        <f t="shared" si="1781"/>
        <v>1210.5</v>
      </c>
      <c r="BF363" s="254"/>
      <c r="BG363" s="253"/>
      <c r="BH363" s="232">
        <f t="shared" si="1782"/>
        <v>0</v>
      </c>
      <c r="BI363" s="233">
        <f t="shared" si="1783"/>
        <v>0</v>
      </c>
      <c r="BJ363" s="232">
        <f t="shared" si="1784"/>
        <v>74.634482758620678</v>
      </c>
      <c r="BK363" s="233">
        <f t="shared" si="1785"/>
        <v>78.25</v>
      </c>
      <c r="BL363" s="232">
        <f t="shared" si="1786"/>
        <v>4328.7999999999993</v>
      </c>
      <c r="BM363" s="233">
        <f t="shared" si="1787"/>
        <v>3912.5</v>
      </c>
      <c r="BN363" s="257">
        <v>170</v>
      </c>
      <c r="BO363" s="409">
        <v>139</v>
      </c>
      <c r="BP363" s="232">
        <f t="shared" si="1788"/>
        <v>170</v>
      </c>
      <c r="BQ363" s="233">
        <f t="shared" si="1789"/>
        <v>139</v>
      </c>
      <c r="BR363" s="257">
        <v>111</v>
      </c>
      <c r="BS363" s="409">
        <v>102</v>
      </c>
      <c r="BT363" s="232">
        <f t="shared" si="1790"/>
        <v>111</v>
      </c>
      <c r="BU363" s="233">
        <f t="shared" si="1791"/>
        <v>102</v>
      </c>
      <c r="BV363" s="257"/>
      <c r="BW363" s="256"/>
      <c r="BX363" s="232">
        <f t="shared" si="1792"/>
        <v>0</v>
      </c>
      <c r="BY363" s="233">
        <f t="shared" si="1793"/>
        <v>0</v>
      </c>
      <c r="BZ363" s="225">
        <f t="shared" si="1794"/>
        <v>281</v>
      </c>
      <c r="CA363" s="233">
        <f t="shared" si="1795"/>
        <v>241</v>
      </c>
      <c r="CB363" s="225">
        <f t="shared" si="1796"/>
        <v>281</v>
      </c>
      <c r="CC363" s="233">
        <f t="shared" si="1797"/>
        <v>241</v>
      </c>
      <c r="CD363" s="336">
        <v>5</v>
      </c>
      <c r="CE363" s="409">
        <v>4.7</v>
      </c>
      <c r="CF363" s="232">
        <f t="shared" si="1798"/>
        <v>850</v>
      </c>
      <c r="CG363" s="233">
        <f t="shared" si="1799"/>
        <v>653.30000000000007</v>
      </c>
      <c r="CH363" s="336">
        <v>4.8</v>
      </c>
      <c r="CI363" s="409">
        <v>4.9000000000000004</v>
      </c>
      <c r="CJ363" s="232">
        <f t="shared" si="1800"/>
        <v>532.79999999999995</v>
      </c>
      <c r="CK363" s="233">
        <f t="shared" si="1801"/>
        <v>499.8</v>
      </c>
      <c r="CL363" s="336"/>
      <c r="CM363" s="410"/>
      <c r="CN363" s="232">
        <f t="shared" si="1802"/>
        <v>0</v>
      </c>
      <c r="CO363" s="233">
        <f t="shared" si="1803"/>
        <v>0</v>
      </c>
      <c r="CP363" s="232">
        <f t="shared" si="1804"/>
        <v>4.9209964412811384</v>
      </c>
      <c r="CQ363" s="546">
        <f t="shared" si="1805"/>
        <v>4.7846473029045651</v>
      </c>
      <c r="CR363" s="232">
        <f t="shared" si="1806"/>
        <v>1382.8</v>
      </c>
      <c r="CS363" s="233">
        <f t="shared" si="1807"/>
        <v>1153.1000000000001</v>
      </c>
      <c r="CT363" s="257">
        <v>101.4</v>
      </c>
      <c r="CU363" s="409">
        <v>96.2</v>
      </c>
      <c r="CV363" s="232">
        <f t="shared" si="1808"/>
        <v>17238</v>
      </c>
      <c r="CW363" s="233">
        <f t="shared" si="1809"/>
        <v>13371.800000000001</v>
      </c>
      <c r="CX363" s="257">
        <v>92.3</v>
      </c>
      <c r="CY363" s="409">
        <v>91.8</v>
      </c>
      <c r="CZ363" s="232">
        <f t="shared" si="1810"/>
        <v>10245.299999999999</v>
      </c>
      <c r="DA363" s="233">
        <f t="shared" si="1811"/>
        <v>9363.6</v>
      </c>
      <c r="DB363" s="254"/>
      <c r="DC363" s="253"/>
      <c r="DD363" s="232">
        <f t="shared" si="1812"/>
        <v>0</v>
      </c>
      <c r="DE363" s="233">
        <f t="shared" si="1813"/>
        <v>0</v>
      </c>
      <c r="DF363" s="232">
        <f t="shared" si="1814"/>
        <v>97.805338078291811</v>
      </c>
      <c r="DG363" s="233">
        <f t="shared" si="1815"/>
        <v>94.337759336099595</v>
      </c>
      <c r="DH363" s="232">
        <f t="shared" si="1816"/>
        <v>27483.3</v>
      </c>
      <c r="DI363" s="233">
        <f t="shared" si="1817"/>
        <v>22735.4</v>
      </c>
      <c r="DJ363" s="232">
        <f t="shared" si="1818"/>
        <v>339</v>
      </c>
      <c r="DK363" s="233">
        <f t="shared" si="1819"/>
        <v>291</v>
      </c>
      <c r="DL363" s="232">
        <f t="shared" si="1820"/>
        <v>339</v>
      </c>
      <c r="DM363" s="233">
        <f t="shared" si="1821"/>
        <v>291</v>
      </c>
      <c r="DN363" s="545">
        <f t="shared" si="1822"/>
        <v>4.6719764011799407</v>
      </c>
      <c r="DO363" s="546">
        <f t="shared" si="1823"/>
        <v>4.6481099656357392</v>
      </c>
      <c r="DP363" s="232">
        <f t="shared" si="1824"/>
        <v>1583.8</v>
      </c>
      <c r="DQ363" s="233">
        <f t="shared" si="1825"/>
        <v>1352.6000000000001</v>
      </c>
      <c r="DR363" s="232">
        <f t="shared" si="1826"/>
        <v>93.841002949852509</v>
      </c>
      <c r="DS363" s="233">
        <f t="shared" si="1827"/>
        <v>91.573539518900347</v>
      </c>
      <c r="DT363" s="232">
        <f t="shared" si="1828"/>
        <v>31812.100000000002</v>
      </c>
      <c r="DU363" s="233">
        <f t="shared" si="1829"/>
        <v>26647.9</v>
      </c>
      <c r="DV363" s="257">
        <v>94</v>
      </c>
      <c r="DW363" s="409">
        <v>83</v>
      </c>
      <c r="DX363" s="232">
        <f t="shared" si="1830"/>
        <v>94</v>
      </c>
      <c r="DY363" s="233">
        <f t="shared" si="1831"/>
        <v>83</v>
      </c>
      <c r="DZ363" s="257">
        <v>128</v>
      </c>
      <c r="EA363" s="409">
        <v>114</v>
      </c>
      <c r="EB363" s="232">
        <f t="shared" si="1832"/>
        <v>128</v>
      </c>
      <c r="EC363" s="233">
        <f t="shared" si="1833"/>
        <v>114</v>
      </c>
      <c r="ED363" s="257"/>
      <c r="EE363" s="256"/>
      <c r="EF363" s="232">
        <f t="shared" si="1834"/>
        <v>0</v>
      </c>
      <c r="EG363" s="233">
        <f t="shared" si="1835"/>
        <v>0</v>
      </c>
      <c r="EH363" s="225">
        <f t="shared" si="1836"/>
        <v>222</v>
      </c>
      <c r="EI363" s="233">
        <f t="shared" si="1837"/>
        <v>197</v>
      </c>
      <c r="EJ363" s="225">
        <f t="shared" si="1838"/>
        <v>222</v>
      </c>
      <c r="EK363" s="233">
        <f t="shared" si="1839"/>
        <v>197</v>
      </c>
      <c r="EL363" s="336">
        <v>3.8</v>
      </c>
      <c r="EM363" s="409">
        <v>3.7</v>
      </c>
      <c r="EN363" s="232">
        <f t="shared" si="1840"/>
        <v>357.2</v>
      </c>
      <c r="EO363" s="233">
        <f t="shared" si="1841"/>
        <v>307.10000000000002</v>
      </c>
      <c r="EP363" s="336">
        <v>4.2</v>
      </c>
      <c r="EQ363" s="409">
        <v>3.8</v>
      </c>
      <c r="ER363" s="232">
        <f t="shared" si="1842"/>
        <v>537.6</v>
      </c>
      <c r="ES363" s="233">
        <f t="shared" si="1843"/>
        <v>433.2</v>
      </c>
      <c r="ET363" s="336"/>
      <c r="EU363" s="410"/>
      <c r="EV363" s="232">
        <f t="shared" si="1844"/>
        <v>0</v>
      </c>
      <c r="EW363" s="233">
        <f t="shared" si="1845"/>
        <v>0</v>
      </c>
      <c r="EX363" s="545">
        <f t="shared" si="1846"/>
        <v>4.0306306306306308</v>
      </c>
      <c r="EY363" s="546">
        <f t="shared" si="1847"/>
        <v>3.7578680203045685</v>
      </c>
      <c r="EZ363" s="232">
        <f t="shared" si="1848"/>
        <v>894.80000000000007</v>
      </c>
      <c r="FA363" s="233">
        <f t="shared" si="1849"/>
        <v>740.3</v>
      </c>
      <c r="FB363" s="257">
        <v>73.400000000000006</v>
      </c>
      <c r="FC363" s="409">
        <v>71</v>
      </c>
      <c r="FD363" s="232">
        <f t="shared" si="1850"/>
        <v>6899.6</v>
      </c>
      <c r="FE363" s="233">
        <f t="shared" si="1851"/>
        <v>5893</v>
      </c>
      <c r="FF363" s="257">
        <v>66.900000000000006</v>
      </c>
      <c r="FG363" s="409">
        <v>64.099999999999994</v>
      </c>
      <c r="FH363" s="232">
        <f t="shared" si="1852"/>
        <v>8563.2000000000007</v>
      </c>
      <c r="FI363" s="233">
        <f t="shared" si="1853"/>
        <v>7307.4</v>
      </c>
      <c r="FJ363" s="254"/>
      <c r="FK363" s="253"/>
      <c r="FL363" s="232">
        <f t="shared" si="1854"/>
        <v>0</v>
      </c>
      <c r="FM363" s="233">
        <f t="shared" si="1855"/>
        <v>0</v>
      </c>
      <c r="FN363" s="232">
        <f t="shared" si="1856"/>
        <v>69.652252252252254</v>
      </c>
      <c r="FO363" s="233">
        <f t="shared" si="1857"/>
        <v>67.007106598984777</v>
      </c>
      <c r="FP363" s="232">
        <f t="shared" si="1858"/>
        <v>15462.800000000001</v>
      </c>
      <c r="FQ363" s="233">
        <f t="shared" si="1859"/>
        <v>13200.400000000001</v>
      </c>
      <c r="FR363" s="254">
        <v>132</v>
      </c>
      <c r="FS363" s="253">
        <v>105</v>
      </c>
      <c r="FT363" s="232">
        <f t="shared" si="1860"/>
        <v>132</v>
      </c>
      <c r="FU363" s="233">
        <f t="shared" si="1861"/>
        <v>105</v>
      </c>
      <c r="FV363" s="254">
        <v>6.1</v>
      </c>
      <c r="FW363" s="253">
        <v>5.9</v>
      </c>
      <c r="FX363" s="232">
        <f t="shared" si="1862"/>
        <v>805.19999999999993</v>
      </c>
      <c r="FY363" s="233">
        <f t="shared" si="1863"/>
        <v>619.5</v>
      </c>
      <c r="FZ363" s="254">
        <v>63.8</v>
      </c>
      <c r="GA363" s="253">
        <v>65.099999999999994</v>
      </c>
      <c r="GB363" s="232">
        <f t="shared" si="1864"/>
        <v>8421.6</v>
      </c>
      <c r="GC363" s="233">
        <f t="shared" si="1865"/>
        <v>6835.4999999999991</v>
      </c>
      <c r="GD363" s="249">
        <f t="shared" si="1866"/>
        <v>302</v>
      </c>
      <c r="GE363" s="233">
        <f t="shared" si="1867"/>
        <v>257</v>
      </c>
      <c r="GF363" s="232">
        <f t="shared" si="1868"/>
        <v>302</v>
      </c>
      <c r="GG363" s="233">
        <f t="shared" si="1869"/>
        <v>257</v>
      </c>
      <c r="GH363" s="232">
        <f t="shared" si="1870"/>
        <v>1340.2</v>
      </c>
      <c r="GI363" s="233">
        <f t="shared" si="1871"/>
        <v>1096.9000000000001</v>
      </c>
      <c r="GJ363" s="232">
        <f t="shared" si="1872"/>
        <v>26934.400000000001</v>
      </c>
      <c r="GK363" s="233">
        <f t="shared" si="1873"/>
        <v>21966.800000000003</v>
      </c>
      <c r="GL363" s="249">
        <f t="shared" si="1874"/>
        <v>259</v>
      </c>
      <c r="GM363" s="233">
        <f t="shared" si="1875"/>
        <v>231</v>
      </c>
      <c r="GN363" s="232">
        <f t="shared" si="1876"/>
        <v>259</v>
      </c>
      <c r="GO363" s="233">
        <f t="shared" si="1877"/>
        <v>231</v>
      </c>
      <c r="GP363" s="232">
        <f t="shared" si="1878"/>
        <v>1138.4000000000001</v>
      </c>
      <c r="GQ363" s="233">
        <f t="shared" si="1879"/>
        <v>996</v>
      </c>
      <c r="GR363" s="232">
        <f t="shared" si="1880"/>
        <v>20340.5</v>
      </c>
      <c r="GS363" s="233">
        <f t="shared" si="1881"/>
        <v>17881.5</v>
      </c>
      <c r="GT363" s="249">
        <f t="shared" si="1882"/>
        <v>561</v>
      </c>
      <c r="GU363" s="233">
        <f t="shared" si="1883"/>
        <v>488</v>
      </c>
      <c r="GV363" s="232">
        <f t="shared" si="1884"/>
        <v>561</v>
      </c>
      <c r="GW363" s="233">
        <f t="shared" si="1885"/>
        <v>488</v>
      </c>
      <c r="GX363" s="232">
        <f t="shared" si="1886"/>
        <v>2478.6000000000004</v>
      </c>
      <c r="GY363" s="233">
        <f t="shared" si="1887"/>
        <v>2092.9</v>
      </c>
      <c r="GZ363" s="232">
        <f t="shared" si="1888"/>
        <v>47274.9</v>
      </c>
      <c r="HA363" s="233">
        <f t="shared" si="1889"/>
        <v>39848.300000000003</v>
      </c>
      <c r="HB363" s="249">
        <f t="shared" si="1890"/>
        <v>0</v>
      </c>
      <c r="HC363" s="233">
        <f t="shared" si="1891"/>
        <v>0</v>
      </c>
      <c r="HD363" s="232">
        <f t="shared" si="1892"/>
        <v>0</v>
      </c>
      <c r="HE363" s="233">
        <f t="shared" si="1893"/>
        <v>0</v>
      </c>
      <c r="HF363" s="232" t="str">
        <f t="shared" si="1894"/>
        <v/>
      </c>
      <c r="HG363" s="233" t="str">
        <f t="shared" si="1895"/>
        <v/>
      </c>
      <c r="HH363" s="232" t="str">
        <f t="shared" si="1896"/>
        <v/>
      </c>
      <c r="HI363" s="233" t="str">
        <f t="shared" si="1897"/>
        <v/>
      </c>
      <c r="HJ363" s="249">
        <f t="shared" si="1898"/>
        <v>3283.7999999999997</v>
      </c>
      <c r="HK363" s="233">
        <f t="shared" si="1899"/>
        <v>2712.4</v>
      </c>
      <c r="HL363" s="232">
        <f t="shared" si="1900"/>
        <v>55696.5</v>
      </c>
      <c r="HM363" s="232">
        <f t="shared" si="1901"/>
        <v>46683.8</v>
      </c>
    </row>
    <row r="364" spans="1:221" ht="15">
      <c r="A364" s="397" t="s">
        <v>110</v>
      </c>
      <c r="B364" s="395" t="s">
        <v>777</v>
      </c>
      <c r="C364" s="396"/>
      <c r="D364" s="397">
        <v>227766</v>
      </c>
      <c r="E364" s="398">
        <v>8</v>
      </c>
      <c r="F364" s="332">
        <v>986</v>
      </c>
      <c r="G364" s="409">
        <v>1130</v>
      </c>
      <c r="H364" s="254">
        <v>16</v>
      </c>
      <c r="I364" s="409">
        <v>4</v>
      </c>
      <c r="J364" s="232">
        <f t="shared" si="1753"/>
        <v>970</v>
      </c>
      <c r="K364" s="233">
        <f t="shared" si="1754"/>
        <v>1126</v>
      </c>
      <c r="L364" s="333"/>
      <c r="M364" s="253"/>
      <c r="N364" s="232">
        <f t="shared" si="1752"/>
        <v>970</v>
      </c>
      <c r="O364" s="233">
        <f t="shared" si="1755"/>
        <v>1126</v>
      </c>
      <c r="P364" s="232">
        <f t="shared" si="1756"/>
        <v>970</v>
      </c>
      <c r="Q364" s="233">
        <f t="shared" si="1757"/>
        <v>1126</v>
      </c>
      <c r="R364" s="254">
        <v>8</v>
      </c>
      <c r="S364" s="409">
        <v>17</v>
      </c>
      <c r="T364" s="232">
        <f t="shared" si="1758"/>
        <v>8</v>
      </c>
      <c r="U364" s="233">
        <f t="shared" si="1759"/>
        <v>17</v>
      </c>
      <c r="V364" s="257">
        <v>12</v>
      </c>
      <c r="W364" s="409">
        <v>13</v>
      </c>
      <c r="X364" s="232">
        <f t="shared" si="1760"/>
        <v>12</v>
      </c>
      <c r="Y364" s="233">
        <f t="shared" si="1761"/>
        <v>13</v>
      </c>
      <c r="Z364" s="257"/>
      <c r="AA364" s="256"/>
      <c r="AB364" s="232">
        <f t="shared" si="1762"/>
        <v>0</v>
      </c>
      <c r="AC364" s="233">
        <f t="shared" si="1763"/>
        <v>0</v>
      </c>
      <c r="AD364" s="225">
        <f t="shared" si="1764"/>
        <v>20</v>
      </c>
      <c r="AE364" s="233">
        <f t="shared" si="1765"/>
        <v>30</v>
      </c>
      <c r="AF364" s="225">
        <f t="shared" si="1766"/>
        <v>20</v>
      </c>
      <c r="AG364" s="233">
        <f t="shared" si="1767"/>
        <v>30</v>
      </c>
      <c r="AH364" s="336">
        <v>3.3</v>
      </c>
      <c r="AI364" s="409">
        <v>2.9</v>
      </c>
      <c r="AJ364" s="232">
        <f t="shared" si="1768"/>
        <v>26.4</v>
      </c>
      <c r="AK364" s="233">
        <f t="shared" si="1769"/>
        <v>49.3</v>
      </c>
      <c r="AL364" s="336">
        <v>2.5</v>
      </c>
      <c r="AM364" s="409">
        <v>1.8</v>
      </c>
      <c r="AN364" s="232">
        <f t="shared" si="1770"/>
        <v>30</v>
      </c>
      <c r="AO364" s="233">
        <f t="shared" si="1771"/>
        <v>23.400000000000002</v>
      </c>
      <c r="AP364" s="336"/>
      <c r="AQ364" s="410"/>
      <c r="AR364" s="232">
        <f t="shared" si="1772"/>
        <v>0</v>
      </c>
      <c r="AS364" s="233">
        <f t="shared" si="1773"/>
        <v>0</v>
      </c>
      <c r="AT364" s="545">
        <f t="shared" si="1774"/>
        <v>2.82</v>
      </c>
      <c r="AU364" s="546">
        <f t="shared" si="1775"/>
        <v>2.4233333333333333</v>
      </c>
      <c r="AV364" s="232">
        <f t="shared" si="1776"/>
        <v>56.4</v>
      </c>
      <c r="AW364" s="233">
        <f t="shared" si="1777"/>
        <v>72.7</v>
      </c>
      <c r="AX364" s="257">
        <v>66.900000000000006</v>
      </c>
      <c r="AY364" s="409">
        <v>70.900000000000006</v>
      </c>
      <c r="AZ364" s="232">
        <f t="shared" si="1778"/>
        <v>535.20000000000005</v>
      </c>
      <c r="BA364" s="233">
        <f t="shared" si="1779"/>
        <v>1205.3000000000002</v>
      </c>
      <c r="BB364" s="257">
        <v>58.2</v>
      </c>
      <c r="BC364" s="409">
        <v>51.7</v>
      </c>
      <c r="BD364" s="232">
        <f t="shared" si="1780"/>
        <v>698.40000000000009</v>
      </c>
      <c r="BE364" s="233">
        <f t="shared" si="1781"/>
        <v>672.1</v>
      </c>
      <c r="BF364" s="254"/>
      <c r="BG364" s="253"/>
      <c r="BH364" s="232">
        <f t="shared" si="1782"/>
        <v>0</v>
      </c>
      <c r="BI364" s="233">
        <f t="shared" si="1783"/>
        <v>0</v>
      </c>
      <c r="BJ364" s="232">
        <f t="shared" si="1784"/>
        <v>61.680000000000007</v>
      </c>
      <c r="BK364" s="233">
        <f t="shared" si="1785"/>
        <v>62.580000000000005</v>
      </c>
      <c r="BL364" s="232">
        <f t="shared" si="1786"/>
        <v>1233.6000000000001</v>
      </c>
      <c r="BM364" s="233">
        <f t="shared" si="1787"/>
        <v>1877.4</v>
      </c>
      <c r="BN364" s="257">
        <v>190</v>
      </c>
      <c r="BO364" s="409">
        <v>182</v>
      </c>
      <c r="BP364" s="232">
        <f t="shared" si="1788"/>
        <v>190</v>
      </c>
      <c r="BQ364" s="233">
        <f t="shared" si="1789"/>
        <v>182</v>
      </c>
      <c r="BR364" s="257">
        <v>238</v>
      </c>
      <c r="BS364" s="409">
        <v>276</v>
      </c>
      <c r="BT364" s="232">
        <f t="shared" si="1790"/>
        <v>238</v>
      </c>
      <c r="BU364" s="233">
        <f t="shared" si="1791"/>
        <v>276</v>
      </c>
      <c r="BV364" s="257"/>
      <c r="BW364" s="256"/>
      <c r="BX364" s="232">
        <f t="shared" si="1792"/>
        <v>0</v>
      </c>
      <c r="BY364" s="233">
        <f t="shared" si="1793"/>
        <v>0</v>
      </c>
      <c r="BZ364" s="225">
        <f t="shared" si="1794"/>
        <v>428</v>
      </c>
      <c r="CA364" s="233">
        <f t="shared" si="1795"/>
        <v>458</v>
      </c>
      <c r="CB364" s="225">
        <f t="shared" si="1796"/>
        <v>428</v>
      </c>
      <c r="CC364" s="233">
        <f t="shared" si="1797"/>
        <v>458</v>
      </c>
      <c r="CD364" s="336">
        <v>4.5</v>
      </c>
      <c r="CE364" s="409">
        <v>4.3</v>
      </c>
      <c r="CF364" s="232">
        <f t="shared" si="1798"/>
        <v>855</v>
      </c>
      <c r="CG364" s="233">
        <f t="shared" si="1799"/>
        <v>782.6</v>
      </c>
      <c r="CH364" s="336">
        <v>4.8</v>
      </c>
      <c r="CI364" s="409">
        <v>4.5999999999999996</v>
      </c>
      <c r="CJ364" s="232">
        <f t="shared" si="1800"/>
        <v>1142.3999999999999</v>
      </c>
      <c r="CK364" s="233">
        <f t="shared" si="1801"/>
        <v>1269.5999999999999</v>
      </c>
      <c r="CL364" s="336"/>
      <c r="CM364" s="410"/>
      <c r="CN364" s="232">
        <f t="shared" si="1802"/>
        <v>0</v>
      </c>
      <c r="CO364" s="233">
        <f t="shared" si="1803"/>
        <v>0</v>
      </c>
      <c r="CP364" s="232">
        <f t="shared" si="1804"/>
        <v>4.6668224299065422</v>
      </c>
      <c r="CQ364" s="546">
        <f t="shared" si="1805"/>
        <v>4.4807860262008727</v>
      </c>
      <c r="CR364" s="232">
        <f t="shared" si="1806"/>
        <v>1997.4</v>
      </c>
      <c r="CS364" s="233">
        <f t="shared" si="1807"/>
        <v>2052.1999999999998</v>
      </c>
      <c r="CT364" s="257">
        <v>87.5</v>
      </c>
      <c r="CU364" s="409">
        <v>83</v>
      </c>
      <c r="CV364" s="232">
        <f t="shared" si="1808"/>
        <v>16625</v>
      </c>
      <c r="CW364" s="233">
        <f t="shared" si="1809"/>
        <v>15106</v>
      </c>
      <c r="CX364" s="257">
        <v>85.5</v>
      </c>
      <c r="CY364" s="409">
        <v>84.6</v>
      </c>
      <c r="CZ364" s="232">
        <f t="shared" si="1810"/>
        <v>20349</v>
      </c>
      <c r="DA364" s="233">
        <f t="shared" si="1811"/>
        <v>23349.599999999999</v>
      </c>
      <c r="DB364" s="254"/>
      <c r="DC364" s="253"/>
      <c r="DD364" s="232">
        <f t="shared" si="1812"/>
        <v>0</v>
      </c>
      <c r="DE364" s="233">
        <f t="shared" si="1813"/>
        <v>0</v>
      </c>
      <c r="DF364" s="232">
        <f t="shared" si="1814"/>
        <v>86.387850467289724</v>
      </c>
      <c r="DG364" s="233">
        <f t="shared" si="1815"/>
        <v>83.964192139737989</v>
      </c>
      <c r="DH364" s="232">
        <f t="shared" si="1816"/>
        <v>36974</v>
      </c>
      <c r="DI364" s="233">
        <f t="shared" si="1817"/>
        <v>38455.599999999999</v>
      </c>
      <c r="DJ364" s="232">
        <f t="shared" si="1818"/>
        <v>448</v>
      </c>
      <c r="DK364" s="233">
        <f t="shared" si="1819"/>
        <v>488</v>
      </c>
      <c r="DL364" s="232">
        <f t="shared" si="1820"/>
        <v>448</v>
      </c>
      <c r="DM364" s="233">
        <f t="shared" si="1821"/>
        <v>488</v>
      </c>
      <c r="DN364" s="545">
        <f t="shared" si="1822"/>
        <v>4.5843750000000005</v>
      </c>
      <c r="DO364" s="546">
        <f t="shared" si="1823"/>
        <v>4.3543032786885236</v>
      </c>
      <c r="DP364" s="232">
        <f t="shared" si="1824"/>
        <v>2053.8000000000002</v>
      </c>
      <c r="DQ364" s="233">
        <f t="shared" si="1825"/>
        <v>2124.8999999999996</v>
      </c>
      <c r="DR364" s="232">
        <f t="shared" si="1826"/>
        <v>85.284821428571419</v>
      </c>
      <c r="DS364" s="233">
        <f t="shared" si="1827"/>
        <v>82.64959016393442</v>
      </c>
      <c r="DT364" s="232">
        <f t="shared" si="1828"/>
        <v>38207.599999999999</v>
      </c>
      <c r="DU364" s="233">
        <f t="shared" si="1829"/>
        <v>40333</v>
      </c>
      <c r="DV364" s="257">
        <v>58</v>
      </c>
      <c r="DW364" s="409">
        <v>47</v>
      </c>
      <c r="DX364" s="232">
        <f t="shared" si="1830"/>
        <v>58</v>
      </c>
      <c r="DY364" s="233">
        <f t="shared" si="1831"/>
        <v>47</v>
      </c>
      <c r="DZ364" s="257">
        <v>125</v>
      </c>
      <c r="EA364" s="409">
        <v>152</v>
      </c>
      <c r="EB364" s="232">
        <f t="shared" si="1832"/>
        <v>125</v>
      </c>
      <c r="EC364" s="233">
        <f t="shared" si="1833"/>
        <v>152</v>
      </c>
      <c r="ED364" s="257"/>
      <c r="EE364" s="256"/>
      <c r="EF364" s="232">
        <f t="shared" si="1834"/>
        <v>0</v>
      </c>
      <c r="EG364" s="233">
        <f t="shared" si="1835"/>
        <v>0</v>
      </c>
      <c r="EH364" s="225">
        <f t="shared" si="1836"/>
        <v>183</v>
      </c>
      <c r="EI364" s="233">
        <f t="shared" si="1837"/>
        <v>199</v>
      </c>
      <c r="EJ364" s="225">
        <f t="shared" si="1838"/>
        <v>183</v>
      </c>
      <c r="EK364" s="233">
        <f t="shared" si="1839"/>
        <v>199</v>
      </c>
      <c r="EL364" s="336">
        <v>3.1</v>
      </c>
      <c r="EM364" s="409">
        <v>3.2</v>
      </c>
      <c r="EN364" s="232">
        <f t="shared" si="1840"/>
        <v>179.8</v>
      </c>
      <c r="EO364" s="233">
        <f t="shared" si="1841"/>
        <v>150.4</v>
      </c>
      <c r="EP364" s="336">
        <v>3.4</v>
      </c>
      <c r="EQ364" s="409">
        <v>3.3</v>
      </c>
      <c r="ER364" s="232">
        <f t="shared" si="1842"/>
        <v>425</v>
      </c>
      <c r="ES364" s="233">
        <f t="shared" si="1843"/>
        <v>501.59999999999997</v>
      </c>
      <c r="ET364" s="336"/>
      <c r="EU364" s="410"/>
      <c r="EV364" s="232">
        <f t="shared" si="1844"/>
        <v>0</v>
      </c>
      <c r="EW364" s="233">
        <f t="shared" si="1845"/>
        <v>0</v>
      </c>
      <c r="EX364" s="545">
        <f t="shared" si="1846"/>
        <v>3.304918032786885</v>
      </c>
      <c r="EY364" s="546">
        <f t="shared" si="1847"/>
        <v>3.2763819095477387</v>
      </c>
      <c r="EZ364" s="232">
        <f t="shared" si="1848"/>
        <v>604.79999999999995</v>
      </c>
      <c r="FA364" s="233">
        <f t="shared" si="1849"/>
        <v>652</v>
      </c>
      <c r="FB364" s="257">
        <v>57</v>
      </c>
      <c r="FC364" s="409">
        <v>61.5</v>
      </c>
      <c r="FD364" s="232">
        <f t="shared" si="1850"/>
        <v>3306</v>
      </c>
      <c r="FE364" s="233">
        <f t="shared" si="1851"/>
        <v>2890.5</v>
      </c>
      <c r="FF364" s="257">
        <v>50.8</v>
      </c>
      <c r="FG364" s="409">
        <v>48.7</v>
      </c>
      <c r="FH364" s="232">
        <f t="shared" si="1852"/>
        <v>6350</v>
      </c>
      <c r="FI364" s="233">
        <f t="shared" si="1853"/>
        <v>7402.4000000000005</v>
      </c>
      <c r="FJ364" s="254"/>
      <c r="FK364" s="253"/>
      <c r="FL364" s="232">
        <f t="shared" si="1854"/>
        <v>0</v>
      </c>
      <c r="FM364" s="233">
        <f t="shared" si="1855"/>
        <v>0</v>
      </c>
      <c r="FN364" s="232">
        <f t="shared" si="1856"/>
        <v>52.765027322404372</v>
      </c>
      <c r="FO364" s="233">
        <f t="shared" si="1857"/>
        <v>51.723115577889452</v>
      </c>
      <c r="FP364" s="232">
        <f t="shared" si="1858"/>
        <v>9656</v>
      </c>
      <c r="FQ364" s="233">
        <f t="shared" si="1859"/>
        <v>10292.900000000001</v>
      </c>
      <c r="FR364" s="254">
        <v>339</v>
      </c>
      <c r="FS364" s="253">
        <v>439</v>
      </c>
      <c r="FT364" s="232">
        <f t="shared" si="1860"/>
        <v>339</v>
      </c>
      <c r="FU364" s="233">
        <f t="shared" si="1861"/>
        <v>439</v>
      </c>
      <c r="FV364" s="254">
        <v>2.5</v>
      </c>
      <c r="FW364" s="253">
        <v>2.7</v>
      </c>
      <c r="FX364" s="232">
        <f t="shared" si="1862"/>
        <v>847.5</v>
      </c>
      <c r="FY364" s="233">
        <f t="shared" si="1863"/>
        <v>1185.3000000000002</v>
      </c>
      <c r="FZ364" s="254">
        <v>29.9</v>
      </c>
      <c r="GA364" s="253">
        <v>34.4</v>
      </c>
      <c r="GB364" s="232">
        <f t="shared" si="1864"/>
        <v>10136.1</v>
      </c>
      <c r="GC364" s="233">
        <f t="shared" si="1865"/>
        <v>15101.599999999999</v>
      </c>
      <c r="GD364" s="249">
        <f t="shared" si="1866"/>
        <v>256</v>
      </c>
      <c r="GE364" s="233">
        <f t="shared" si="1867"/>
        <v>246</v>
      </c>
      <c r="GF364" s="232">
        <f t="shared" si="1868"/>
        <v>256</v>
      </c>
      <c r="GG364" s="233">
        <f t="shared" si="1869"/>
        <v>246</v>
      </c>
      <c r="GH364" s="232">
        <f t="shared" si="1870"/>
        <v>1061.2</v>
      </c>
      <c r="GI364" s="233">
        <f t="shared" si="1871"/>
        <v>982.3</v>
      </c>
      <c r="GJ364" s="232">
        <f t="shared" si="1872"/>
        <v>20466.2</v>
      </c>
      <c r="GK364" s="233">
        <f t="shared" si="1873"/>
        <v>19201.8</v>
      </c>
      <c r="GL364" s="249">
        <f t="shared" si="1874"/>
        <v>375</v>
      </c>
      <c r="GM364" s="233">
        <f t="shared" si="1875"/>
        <v>441</v>
      </c>
      <c r="GN364" s="232">
        <f t="shared" si="1876"/>
        <v>375</v>
      </c>
      <c r="GO364" s="233">
        <f t="shared" si="1877"/>
        <v>441</v>
      </c>
      <c r="GP364" s="232">
        <f t="shared" si="1878"/>
        <v>1597.3999999999999</v>
      </c>
      <c r="GQ364" s="233">
        <f t="shared" si="1879"/>
        <v>1794.6</v>
      </c>
      <c r="GR364" s="232">
        <f t="shared" si="1880"/>
        <v>27397.4</v>
      </c>
      <c r="GS364" s="233">
        <f t="shared" si="1881"/>
        <v>31424.1</v>
      </c>
      <c r="GT364" s="249">
        <f t="shared" si="1882"/>
        <v>631</v>
      </c>
      <c r="GU364" s="233">
        <f t="shared" si="1883"/>
        <v>687</v>
      </c>
      <c r="GV364" s="232">
        <f t="shared" si="1884"/>
        <v>631</v>
      </c>
      <c r="GW364" s="233">
        <f t="shared" si="1885"/>
        <v>687</v>
      </c>
      <c r="GX364" s="232">
        <f t="shared" si="1886"/>
        <v>2658.6</v>
      </c>
      <c r="GY364" s="233">
        <f t="shared" si="1887"/>
        <v>2776.8999999999996</v>
      </c>
      <c r="GZ364" s="232">
        <f t="shared" si="1888"/>
        <v>47863.600000000006</v>
      </c>
      <c r="HA364" s="233">
        <f t="shared" si="1889"/>
        <v>50625.899999999994</v>
      </c>
      <c r="HB364" s="249">
        <f t="shared" si="1890"/>
        <v>0</v>
      </c>
      <c r="HC364" s="233">
        <f t="shared" si="1891"/>
        <v>0</v>
      </c>
      <c r="HD364" s="232">
        <f t="shared" si="1892"/>
        <v>0</v>
      </c>
      <c r="HE364" s="233">
        <f t="shared" si="1893"/>
        <v>0</v>
      </c>
      <c r="HF364" s="232" t="str">
        <f t="shared" si="1894"/>
        <v/>
      </c>
      <c r="HG364" s="233" t="str">
        <f t="shared" si="1895"/>
        <v/>
      </c>
      <c r="HH364" s="232" t="str">
        <f t="shared" si="1896"/>
        <v/>
      </c>
      <c r="HI364" s="233" t="str">
        <f t="shared" si="1897"/>
        <v/>
      </c>
      <c r="HJ364" s="249">
        <f t="shared" si="1898"/>
        <v>3506.1000000000004</v>
      </c>
      <c r="HK364" s="233">
        <f t="shared" si="1899"/>
        <v>3962.2</v>
      </c>
      <c r="HL364" s="232">
        <f t="shared" si="1900"/>
        <v>57999.7</v>
      </c>
      <c r="HM364" s="232">
        <f t="shared" si="1901"/>
        <v>65727.5</v>
      </c>
    </row>
    <row r="365" spans="1:221" ht="15">
      <c r="A365" s="397" t="s">
        <v>110</v>
      </c>
      <c r="B365" s="395" t="s">
        <v>778</v>
      </c>
      <c r="C365" s="396"/>
      <c r="D365" s="397">
        <v>227924</v>
      </c>
      <c r="E365" s="398">
        <v>8</v>
      </c>
      <c r="F365" s="332">
        <v>1284</v>
      </c>
      <c r="G365" s="409">
        <v>1470</v>
      </c>
      <c r="H365" s="254">
        <v>65</v>
      </c>
      <c r="I365" s="409">
        <v>89</v>
      </c>
      <c r="J365" s="232">
        <f t="shared" si="1753"/>
        <v>1219</v>
      </c>
      <c r="K365" s="233">
        <f t="shared" si="1754"/>
        <v>1381</v>
      </c>
      <c r="L365" s="333"/>
      <c r="M365" s="253"/>
      <c r="N365" s="232">
        <f t="shared" si="1752"/>
        <v>1219</v>
      </c>
      <c r="O365" s="233">
        <f t="shared" si="1755"/>
        <v>1381</v>
      </c>
      <c r="P365" s="232">
        <f t="shared" si="1756"/>
        <v>1219</v>
      </c>
      <c r="Q365" s="233">
        <f t="shared" si="1757"/>
        <v>1381</v>
      </c>
      <c r="R365" s="254">
        <v>23</v>
      </c>
      <c r="S365" s="409">
        <v>27</v>
      </c>
      <c r="T365" s="232">
        <f t="shared" si="1758"/>
        <v>23</v>
      </c>
      <c r="U365" s="233">
        <f t="shared" si="1759"/>
        <v>27</v>
      </c>
      <c r="V365" s="257">
        <v>15</v>
      </c>
      <c r="W365" s="409">
        <v>13</v>
      </c>
      <c r="X365" s="232">
        <f t="shared" si="1760"/>
        <v>15</v>
      </c>
      <c r="Y365" s="233">
        <f t="shared" si="1761"/>
        <v>13</v>
      </c>
      <c r="Z365" s="257"/>
      <c r="AA365" s="256"/>
      <c r="AB365" s="232">
        <f t="shared" si="1762"/>
        <v>0</v>
      </c>
      <c r="AC365" s="233">
        <f t="shared" si="1763"/>
        <v>0</v>
      </c>
      <c r="AD365" s="225">
        <f t="shared" si="1764"/>
        <v>38</v>
      </c>
      <c r="AE365" s="233">
        <f t="shared" si="1765"/>
        <v>40</v>
      </c>
      <c r="AF365" s="225">
        <f t="shared" si="1766"/>
        <v>38</v>
      </c>
      <c r="AG365" s="233">
        <f t="shared" si="1767"/>
        <v>40</v>
      </c>
      <c r="AH365" s="336">
        <v>3.9</v>
      </c>
      <c r="AI365" s="409">
        <v>4.3</v>
      </c>
      <c r="AJ365" s="232">
        <f t="shared" si="1768"/>
        <v>89.7</v>
      </c>
      <c r="AK365" s="233">
        <f t="shared" si="1769"/>
        <v>116.1</v>
      </c>
      <c r="AL365" s="336">
        <v>3.6</v>
      </c>
      <c r="AM365" s="409">
        <v>4.0999999999999996</v>
      </c>
      <c r="AN365" s="232">
        <f t="shared" si="1770"/>
        <v>54</v>
      </c>
      <c r="AO365" s="233">
        <f t="shared" si="1771"/>
        <v>53.3</v>
      </c>
      <c r="AP365" s="336"/>
      <c r="AQ365" s="410"/>
      <c r="AR365" s="232">
        <f t="shared" si="1772"/>
        <v>0</v>
      </c>
      <c r="AS365" s="233">
        <f t="shared" si="1773"/>
        <v>0</v>
      </c>
      <c r="AT365" s="545">
        <f t="shared" si="1774"/>
        <v>3.7815789473684207</v>
      </c>
      <c r="AU365" s="546">
        <f t="shared" si="1775"/>
        <v>4.2349999999999994</v>
      </c>
      <c r="AV365" s="232">
        <f t="shared" si="1776"/>
        <v>143.69999999999999</v>
      </c>
      <c r="AW365" s="233">
        <f t="shared" si="1777"/>
        <v>169.39999999999998</v>
      </c>
      <c r="AX365" s="257">
        <v>90.9</v>
      </c>
      <c r="AY365" s="409">
        <v>89.2</v>
      </c>
      <c r="AZ365" s="232">
        <f t="shared" si="1778"/>
        <v>2090.7000000000003</v>
      </c>
      <c r="BA365" s="233">
        <f t="shared" si="1779"/>
        <v>2408.4</v>
      </c>
      <c r="BB365" s="257">
        <v>75.7</v>
      </c>
      <c r="BC365" s="409">
        <v>85.9</v>
      </c>
      <c r="BD365" s="232">
        <f t="shared" si="1780"/>
        <v>1135.5</v>
      </c>
      <c r="BE365" s="233">
        <f t="shared" si="1781"/>
        <v>1116.7</v>
      </c>
      <c r="BF365" s="254"/>
      <c r="BG365" s="253"/>
      <c r="BH365" s="232">
        <f t="shared" si="1782"/>
        <v>0</v>
      </c>
      <c r="BI365" s="233">
        <f t="shared" si="1783"/>
        <v>0</v>
      </c>
      <c r="BJ365" s="232">
        <f t="shared" si="1784"/>
        <v>84.9</v>
      </c>
      <c r="BK365" s="233">
        <f t="shared" si="1785"/>
        <v>88.127500000000012</v>
      </c>
      <c r="BL365" s="232">
        <f t="shared" si="1786"/>
        <v>3226.2000000000003</v>
      </c>
      <c r="BM365" s="233">
        <f t="shared" si="1787"/>
        <v>3525.1000000000004</v>
      </c>
      <c r="BN365" s="257">
        <v>250</v>
      </c>
      <c r="BO365" s="409">
        <v>259</v>
      </c>
      <c r="BP365" s="232">
        <f t="shared" si="1788"/>
        <v>250</v>
      </c>
      <c r="BQ365" s="233">
        <f t="shared" si="1789"/>
        <v>259</v>
      </c>
      <c r="BR365" s="257">
        <v>189</v>
      </c>
      <c r="BS365" s="409">
        <v>213</v>
      </c>
      <c r="BT365" s="232">
        <f t="shared" si="1790"/>
        <v>189</v>
      </c>
      <c r="BU365" s="233">
        <f t="shared" si="1791"/>
        <v>213</v>
      </c>
      <c r="BV365" s="257"/>
      <c r="BW365" s="256"/>
      <c r="BX365" s="232">
        <f t="shared" si="1792"/>
        <v>0</v>
      </c>
      <c r="BY365" s="233">
        <f t="shared" si="1793"/>
        <v>0</v>
      </c>
      <c r="BZ365" s="225">
        <f t="shared" si="1794"/>
        <v>439</v>
      </c>
      <c r="CA365" s="233">
        <f t="shared" si="1795"/>
        <v>472</v>
      </c>
      <c r="CB365" s="225">
        <f t="shared" si="1796"/>
        <v>439</v>
      </c>
      <c r="CC365" s="233">
        <f t="shared" si="1797"/>
        <v>472</v>
      </c>
      <c r="CD365" s="336">
        <v>5.2</v>
      </c>
      <c r="CE365" s="409">
        <v>5</v>
      </c>
      <c r="CF365" s="232">
        <f t="shared" si="1798"/>
        <v>1300</v>
      </c>
      <c r="CG365" s="233">
        <f t="shared" si="1799"/>
        <v>1295</v>
      </c>
      <c r="CH365" s="336">
        <v>5.5</v>
      </c>
      <c r="CI365" s="409">
        <v>5.3</v>
      </c>
      <c r="CJ365" s="232">
        <f t="shared" si="1800"/>
        <v>1039.5</v>
      </c>
      <c r="CK365" s="233">
        <f t="shared" si="1801"/>
        <v>1128.8999999999999</v>
      </c>
      <c r="CL365" s="336"/>
      <c r="CM365" s="410"/>
      <c r="CN365" s="232">
        <f t="shared" si="1802"/>
        <v>0</v>
      </c>
      <c r="CO365" s="233">
        <f t="shared" si="1803"/>
        <v>0</v>
      </c>
      <c r="CP365" s="232">
        <f t="shared" si="1804"/>
        <v>5.3291571753986329</v>
      </c>
      <c r="CQ365" s="546">
        <f t="shared" si="1805"/>
        <v>5.1353813559322026</v>
      </c>
      <c r="CR365" s="232">
        <f t="shared" si="1806"/>
        <v>2339.5</v>
      </c>
      <c r="CS365" s="233">
        <f t="shared" si="1807"/>
        <v>2423.8999999999996</v>
      </c>
      <c r="CT365" s="257">
        <v>102.2</v>
      </c>
      <c r="CU365" s="409">
        <v>101.8</v>
      </c>
      <c r="CV365" s="232">
        <f t="shared" si="1808"/>
        <v>25550</v>
      </c>
      <c r="CW365" s="233">
        <f t="shared" si="1809"/>
        <v>26366.2</v>
      </c>
      <c r="CX365" s="257">
        <v>95.4</v>
      </c>
      <c r="CY365" s="409">
        <v>96.5</v>
      </c>
      <c r="CZ365" s="232">
        <f t="shared" si="1810"/>
        <v>18030.600000000002</v>
      </c>
      <c r="DA365" s="233">
        <f t="shared" si="1811"/>
        <v>20554.5</v>
      </c>
      <c r="DB365" s="254"/>
      <c r="DC365" s="253"/>
      <c r="DD365" s="232">
        <f t="shared" si="1812"/>
        <v>0</v>
      </c>
      <c r="DE365" s="233">
        <f t="shared" si="1813"/>
        <v>0</v>
      </c>
      <c r="DF365" s="232">
        <f t="shared" si="1814"/>
        <v>99.272437357630992</v>
      </c>
      <c r="DG365" s="233">
        <f t="shared" si="1815"/>
        <v>99.408262711864396</v>
      </c>
      <c r="DH365" s="232">
        <f t="shared" si="1816"/>
        <v>43580.600000000006</v>
      </c>
      <c r="DI365" s="233">
        <f t="shared" si="1817"/>
        <v>46920.7</v>
      </c>
      <c r="DJ365" s="232">
        <f t="shared" si="1818"/>
        <v>477</v>
      </c>
      <c r="DK365" s="233">
        <f t="shared" si="1819"/>
        <v>512</v>
      </c>
      <c r="DL365" s="232">
        <f t="shared" si="1820"/>
        <v>477</v>
      </c>
      <c r="DM365" s="233">
        <f t="shared" si="1821"/>
        <v>512</v>
      </c>
      <c r="DN365" s="545">
        <f t="shared" si="1822"/>
        <v>5.20587002096436</v>
      </c>
      <c r="DO365" s="546">
        <f t="shared" si="1823"/>
        <v>5.0650390624999995</v>
      </c>
      <c r="DP365" s="232">
        <f t="shared" si="1824"/>
        <v>2483.1999999999998</v>
      </c>
      <c r="DQ365" s="233">
        <f t="shared" si="1825"/>
        <v>2593.2999999999997</v>
      </c>
      <c r="DR365" s="232">
        <f t="shared" si="1826"/>
        <v>98.127463312368974</v>
      </c>
      <c r="DS365" s="233">
        <f t="shared" si="1827"/>
        <v>98.526953124999991</v>
      </c>
      <c r="DT365" s="232">
        <f t="shared" si="1828"/>
        <v>46806.8</v>
      </c>
      <c r="DU365" s="233">
        <f t="shared" si="1829"/>
        <v>50445.799999999996</v>
      </c>
      <c r="DV365" s="257">
        <v>153</v>
      </c>
      <c r="DW365" s="409">
        <v>184</v>
      </c>
      <c r="DX365" s="232">
        <f t="shared" si="1830"/>
        <v>153</v>
      </c>
      <c r="DY365" s="233">
        <f t="shared" si="1831"/>
        <v>184</v>
      </c>
      <c r="DZ365" s="257">
        <v>331</v>
      </c>
      <c r="EA365" s="409">
        <v>389</v>
      </c>
      <c r="EB365" s="232">
        <f t="shared" si="1832"/>
        <v>331</v>
      </c>
      <c r="EC365" s="233">
        <f t="shared" si="1833"/>
        <v>389</v>
      </c>
      <c r="ED365" s="257"/>
      <c r="EE365" s="256"/>
      <c r="EF365" s="232">
        <f t="shared" si="1834"/>
        <v>0</v>
      </c>
      <c r="EG365" s="233">
        <f t="shared" si="1835"/>
        <v>0</v>
      </c>
      <c r="EH365" s="225">
        <f t="shared" si="1836"/>
        <v>484</v>
      </c>
      <c r="EI365" s="233">
        <f t="shared" si="1837"/>
        <v>573</v>
      </c>
      <c r="EJ365" s="225">
        <f t="shared" si="1838"/>
        <v>484</v>
      </c>
      <c r="EK365" s="233">
        <f t="shared" si="1839"/>
        <v>573</v>
      </c>
      <c r="EL365" s="336">
        <v>3.8</v>
      </c>
      <c r="EM365" s="409">
        <v>3.5</v>
      </c>
      <c r="EN365" s="232">
        <f t="shared" si="1840"/>
        <v>581.4</v>
      </c>
      <c r="EO365" s="233">
        <f t="shared" si="1841"/>
        <v>644</v>
      </c>
      <c r="EP365" s="336">
        <v>3.9</v>
      </c>
      <c r="EQ365" s="409">
        <v>3.7</v>
      </c>
      <c r="ER365" s="232">
        <f t="shared" si="1842"/>
        <v>1290.8999999999999</v>
      </c>
      <c r="ES365" s="233">
        <f t="shared" si="1843"/>
        <v>1439.3000000000002</v>
      </c>
      <c r="ET365" s="336"/>
      <c r="EU365" s="410"/>
      <c r="EV365" s="232">
        <f t="shared" si="1844"/>
        <v>0</v>
      </c>
      <c r="EW365" s="233">
        <f t="shared" si="1845"/>
        <v>0</v>
      </c>
      <c r="EX365" s="545">
        <f t="shared" si="1846"/>
        <v>3.8683884297520654</v>
      </c>
      <c r="EY365" s="546">
        <f t="shared" si="1847"/>
        <v>3.6357766143106462</v>
      </c>
      <c r="EZ365" s="232">
        <f t="shared" si="1848"/>
        <v>1872.2999999999997</v>
      </c>
      <c r="FA365" s="233">
        <f t="shared" si="1849"/>
        <v>2083.3000000000002</v>
      </c>
      <c r="FB365" s="257">
        <v>75.400000000000006</v>
      </c>
      <c r="FC365" s="409">
        <v>67.599999999999994</v>
      </c>
      <c r="FD365" s="232">
        <f t="shared" si="1850"/>
        <v>11536.2</v>
      </c>
      <c r="FE365" s="233">
        <f t="shared" si="1851"/>
        <v>12438.4</v>
      </c>
      <c r="FF365" s="257">
        <v>60.2</v>
      </c>
      <c r="FG365" s="409">
        <v>57.9</v>
      </c>
      <c r="FH365" s="232">
        <f t="shared" si="1852"/>
        <v>19926.2</v>
      </c>
      <c r="FI365" s="233">
        <f t="shared" si="1853"/>
        <v>22523.1</v>
      </c>
      <c r="FJ365" s="254"/>
      <c r="FK365" s="253"/>
      <c r="FL365" s="232">
        <f t="shared" si="1854"/>
        <v>0</v>
      </c>
      <c r="FM365" s="233">
        <f t="shared" si="1855"/>
        <v>0</v>
      </c>
      <c r="FN365" s="232">
        <f t="shared" si="1856"/>
        <v>65.004958677685948</v>
      </c>
      <c r="FO365" s="233">
        <f t="shared" si="1857"/>
        <v>61.014834205933681</v>
      </c>
      <c r="FP365" s="232">
        <f t="shared" si="1858"/>
        <v>31462.399999999998</v>
      </c>
      <c r="FQ365" s="233">
        <f t="shared" si="1859"/>
        <v>34961.5</v>
      </c>
      <c r="FR365" s="254">
        <v>258</v>
      </c>
      <c r="FS365" s="253">
        <v>296</v>
      </c>
      <c r="FT365" s="232">
        <f t="shared" si="1860"/>
        <v>258</v>
      </c>
      <c r="FU365" s="233">
        <f t="shared" si="1861"/>
        <v>296</v>
      </c>
      <c r="FV365" s="254">
        <v>6.1</v>
      </c>
      <c r="FW365" s="253">
        <v>6.3</v>
      </c>
      <c r="FX365" s="232">
        <f t="shared" si="1862"/>
        <v>1573.8</v>
      </c>
      <c r="FY365" s="233">
        <f t="shared" si="1863"/>
        <v>1864.8</v>
      </c>
      <c r="FZ365" s="254">
        <v>72.2</v>
      </c>
      <c r="GA365" s="253">
        <v>69</v>
      </c>
      <c r="GB365" s="232">
        <f t="shared" si="1864"/>
        <v>18627.600000000002</v>
      </c>
      <c r="GC365" s="233">
        <f t="shared" si="1865"/>
        <v>20424</v>
      </c>
      <c r="GD365" s="249">
        <f t="shared" si="1866"/>
        <v>426</v>
      </c>
      <c r="GE365" s="233">
        <f t="shared" si="1867"/>
        <v>470</v>
      </c>
      <c r="GF365" s="232">
        <f t="shared" si="1868"/>
        <v>426</v>
      </c>
      <c r="GG365" s="233">
        <f t="shared" si="1869"/>
        <v>470</v>
      </c>
      <c r="GH365" s="232">
        <f t="shared" si="1870"/>
        <v>1971.1</v>
      </c>
      <c r="GI365" s="233">
        <f t="shared" si="1871"/>
        <v>2055.1</v>
      </c>
      <c r="GJ365" s="232">
        <f t="shared" si="1872"/>
        <v>39176.9</v>
      </c>
      <c r="GK365" s="233">
        <f t="shared" si="1873"/>
        <v>41213</v>
      </c>
      <c r="GL365" s="249">
        <f t="shared" si="1874"/>
        <v>535</v>
      </c>
      <c r="GM365" s="233">
        <f t="shared" si="1875"/>
        <v>615</v>
      </c>
      <c r="GN365" s="232">
        <f t="shared" si="1876"/>
        <v>535</v>
      </c>
      <c r="GO365" s="233">
        <f t="shared" si="1877"/>
        <v>615</v>
      </c>
      <c r="GP365" s="232">
        <f t="shared" si="1878"/>
        <v>2384.3999999999996</v>
      </c>
      <c r="GQ365" s="233">
        <f t="shared" si="1879"/>
        <v>2621.5</v>
      </c>
      <c r="GR365" s="232">
        <f t="shared" si="1880"/>
        <v>39092.300000000003</v>
      </c>
      <c r="GS365" s="233">
        <f t="shared" si="1881"/>
        <v>44194.3</v>
      </c>
      <c r="GT365" s="249">
        <f t="shared" si="1882"/>
        <v>961</v>
      </c>
      <c r="GU365" s="233">
        <f t="shared" si="1883"/>
        <v>1085</v>
      </c>
      <c r="GV365" s="232">
        <f t="shared" si="1884"/>
        <v>961</v>
      </c>
      <c r="GW365" s="233">
        <f t="shared" si="1885"/>
        <v>1085</v>
      </c>
      <c r="GX365" s="232">
        <f t="shared" si="1886"/>
        <v>4355.5</v>
      </c>
      <c r="GY365" s="233">
        <f t="shared" si="1887"/>
        <v>4676.6000000000004</v>
      </c>
      <c r="GZ365" s="232">
        <f t="shared" si="1888"/>
        <v>78269.200000000012</v>
      </c>
      <c r="HA365" s="233">
        <f t="shared" si="1889"/>
        <v>85407.3</v>
      </c>
      <c r="HB365" s="249">
        <f t="shared" si="1890"/>
        <v>0</v>
      </c>
      <c r="HC365" s="233">
        <f t="shared" si="1891"/>
        <v>0</v>
      </c>
      <c r="HD365" s="232">
        <f t="shared" si="1892"/>
        <v>0</v>
      </c>
      <c r="HE365" s="233">
        <f t="shared" si="1893"/>
        <v>0</v>
      </c>
      <c r="HF365" s="232" t="str">
        <f t="shared" si="1894"/>
        <v/>
      </c>
      <c r="HG365" s="233" t="str">
        <f t="shared" si="1895"/>
        <v/>
      </c>
      <c r="HH365" s="232" t="str">
        <f t="shared" si="1896"/>
        <v/>
      </c>
      <c r="HI365" s="233" t="str">
        <f t="shared" si="1897"/>
        <v/>
      </c>
      <c r="HJ365" s="249">
        <f t="shared" si="1898"/>
        <v>5929.3</v>
      </c>
      <c r="HK365" s="233">
        <f t="shared" si="1899"/>
        <v>6541.4000000000005</v>
      </c>
      <c r="HL365" s="232">
        <f t="shared" si="1900"/>
        <v>96896.8</v>
      </c>
      <c r="HM365" s="232">
        <f t="shared" si="1901"/>
        <v>105831.29999999999</v>
      </c>
    </row>
    <row r="366" spans="1:221" ht="15">
      <c r="A366" s="397" t="s">
        <v>110</v>
      </c>
      <c r="B366" s="395" t="s">
        <v>779</v>
      </c>
      <c r="C366" s="396"/>
      <c r="D366" s="397">
        <v>227979</v>
      </c>
      <c r="E366" s="398">
        <v>8</v>
      </c>
      <c r="F366" s="332">
        <v>2256</v>
      </c>
      <c r="G366" s="409">
        <v>2489</v>
      </c>
      <c r="H366" s="254">
        <v>14</v>
      </c>
      <c r="I366" s="409">
        <v>20</v>
      </c>
      <c r="J366" s="232">
        <f t="shared" si="1753"/>
        <v>2242</v>
      </c>
      <c r="K366" s="233">
        <f t="shared" si="1754"/>
        <v>2469</v>
      </c>
      <c r="L366" s="333"/>
      <c r="M366" s="253"/>
      <c r="N366" s="232">
        <f t="shared" si="1752"/>
        <v>2242</v>
      </c>
      <c r="O366" s="233">
        <f t="shared" si="1755"/>
        <v>2469</v>
      </c>
      <c r="P366" s="232">
        <f t="shared" si="1756"/>
        <v>2242</v>
      </c>
      <c r="Q366" s="233">
        <f t="shared" si="1757"/>
        <v>2469</v>
      </c>
      <c r="R366" s="254">
        <v>114</v>
      </c>
      <c r="S366" s="409">
        <v>129</v>
      </c>
      <c r="T366" s="232">
        <f t="shared" si="1758"/>
        <v>114</v>
      </c>
      <c r="U366" s="233">
        <f t="shared" si="1759"/>
        <v>129</v>
      </c>
      <c r="V366" s="257">
        <v>68</v>
      </c>
      <c r="W366" s="409">
        <v>94</v>
      </c>
      <c r="X366" s="232">
        <f t="shared" si="1760"/>
        <v>68</v>
      </c>
      <c r="Y366" s="233">
        <f t="shared" si="1761"/>
        <v>94</v>
      </c>
      <c r="Z366" s="257"/>
      <c r="AA366" s="256"/>
      <c r="AB366" s="232">
        <f t="shared" si="1762"/>
        <v>0</v>
      </c>
      <c r="AC366" s="233">
        <f t="shared" si="1763"/>
        <v>0</v>
      </c>
      <c r="AD366" s="225">
        <f t="shared" si="1764"/>
        <v>182</v>
      </c>
      <c r="AE366" s="233">
        <f t="shared" si="1765"/>
        <v>223</v>
      </c>
      <c r="AF366" s="225">
        <f t="shared" si="1766"/>
        <v>182</v>
      </c>
      <c r="AG366" s="233">
        <f t="shared" si="1767"/>
        <v>223</v>
      </c>
      <c r="AH366" s="336">
        <v>3.3</v>
      </c>
      <c r="AI366" s="409">
        <v>3.4</v>
      </c>
      <c r="AJ366" s="232">
        <f t="shared" si="1768"/>
        <v>376.2</v>
      </c>
      <c r="AK366" s="233">
        <f t="shared" si="1769"/>
        <v>438.59999999999997</v>
      </c>
      <c r="AL366" s="336">
        <v>3.2</v>
      </c>
      <c r="AM366" s="409">
        <v>3.2</v>
      </c>
      <c r="AN366" s="232">
        <f t="shared" si="1770"/>
        <v>217.60000000000002</v>
      </c>
      <c r="AO366" s="233">
        <f t="shared" si="1771"/>
        <v>300.8</v>
      </c>
      <c r="AP366" s="336"/>
      <c r="AQ366" s="410"/>
      <c r="AR366" s="232">
        <f t="shared" si="1772"/>
        <v>0</v>
      </c>
      <c r="AS366" s="233">
        <f t="shared" si="1773"/>
        <v>0</v>
      </c>
      <c r="AT366" s="545">
        <f t="shared" si="1774"/>
        <v>3.2626373626373626</v>
      </c>
      <c r="AU366" s="546">
        <f t="shared" si="1775"/>
        <v>3.3156950672645737</v>
      </c>
      <c r="AV366" s="232">
        <f t="shared" si="1776"/>
        <v>593.79999999999995</v>
      </c>
      <c r="AW366" s="233">
        <f t="shared" si="1777"/>
        <v>739.4</v>
      </c>
      <c r="AX366" s="257">
        <v>77</v>
      </c>
      <c r="AY366" s="409">
        <v>71.900000000000006</v>
      </c>
      <c r="AZ366" s="232">
        <f t="shared" si="1778"/>
        <v>8778</v>
      </c>
      <c r="BA366" s="233">
        <f t="shared" si="1779"/>
        <v>9275.1</v>
      </c>
      <c r="BB366" s="257">
        <v>68.3</v>
      </c>
      <c r="BC366" s="409">
        <v>65.8</v>
      </c>
      <c r="BD366" s="232">
        <f t="shared" si="1780"/>
        <v>4644.3999999999996</v>
      </c>
      <c r="BE366" s="233">
        <f t="shared" si="1781"/>
        <v>6185.2</v>
      </c>
      <c r="BF366" s="254"/>
      <c r="BG366" s="253"/>
      <c r="BH366" s="232">
        <f t="shared" si="1782"/>
        <v>0</v>
      </c>
      <c r="BI366" s="233">
        <f t="shared" si="1783"/>
        <v>0</v>
      </c>
      <c r="BJ366" s="232">
        <f t="shared" si="1784"/>
        <v>73.749450549450543</v>
      </c>
      <c r="BK366" s="233">
        <f t="shared" si="1785"/>
        <v>69.3286995515695</v>
      </c>
      <c r="BL366" s="232">
        <f t="shared" si="1786"/>
        <v>13422.4</v>
      </c>
      <c r="BM366" s="233">
        <f t="shared" si="1787"/>
        <v>15460.3</v>
      </c>
      <c r="BN366" s="257">
        <v>604</v>
      </c>
      <c r="BO366" s="409">
        <v>663</v>
      </c>
      <c r="BP366" s="232">
        <f t="shared" si="1788"/>
        <v>604</v>
      </c>
      <c r="BQ366" s="233">
        <f t="shared" si="1789"/>
        <v>663</v>
      </c>
      <c r="BR366" s="257">
        <v>364</v>
      </c>
      <c r="BS366" s="409">
        <v>421</v>
      </c>
      <c r="BT366" s="232">
        <f t="shared" si="1790"/>
        <v>364</v>
      </c>
      <c r="BU366" s="233">
        <f t="shared" si="1791"/>
        <v>421</v>
      </c>
      <c r="BV366" s="257"/>
      <c r="BW366" s="256"/>
      <c r="BX366" s="232">
        <f t="shared" si="1792"/>
        <v>0</v>
      </c>
      <c r="BY366" s="233">
        <f t="shared" si="1793"/>
        <v>0</v>
      </c>
      <c r="BZ366" s="225">
        <f t="shared" si="1794"/>
        <v>968</v>
      </c>
      <c r="CA366" s="233">
        <f t="shared" si="1795"/>
        <v>1084</v>
      </c>
      <c r="CB366" s="225">
        <f t="shared" si="1796"/>
        <v>968</v>
      </c>
      <c r="CC366" s="233">
        <f t="shared" si="1797"/>
        <v>1084</v>
      </c>
      <c r="CD366" s="336">
        <v>4.8</v>
      </c>
      <c r="CE366" s="409">
        <v>4.7</v>
      </c>
      <c r="CF366" s="232">
        <f t="shared" si="1798"/>
        <v>2899.2</v>
      </c>
      <c r="CG366" s="233">
        <f t="shared" si="1799"/>
        <v>3116.1</v>
      </c>
      <c r="CH366" s="336">
        <v>5.2</v>
      </c>
      <c r="CI366" s="409">
        <v>5.0999999999999996</v>
      </c>
      <c r="CJ366" s="232">
        <f t="shared" si="1800"/>
        <v>1892.8</v>
      </c>
      <c r="CK366" s="233">
        <f t="shared" si="1801"/>
        <v>2147.1</v>
      </c>
      <c r="CL366" s="336"/>
      <c r="CM366" s="410"/>
      <c r="CN366" s="232">
        <f t="shared" si="1802"/>
        <v>0</v>
      </c>
      <c r="CO366" s="233">
        <f t="shared" si="1803"/>
        <v>0</v>
      </c>
      <c r="CP366" s="232">
        <f t="shared" si="1804"/>
        <v>4.9504132231404956</v>
      </c>
      <c r="CQ366" s="546">
        <f t="shared" si="1805"/>
        <v>4.8553505535055352</v>
      </c>
      <c r="CR366" s="232">
        <f t="shared" si="1806"/>
        <v>4792</v>
      </c>
      <c r="CS366" s="233">
        <f t="shared" si="1807"/>
        <v>5263.2</v>
      </c>
      <c r="CT366" s="257">
        <v>96.2</v>
      </c>
      <c r="CU366" s="409">
        <v>93.6</v>
      </c>
      <c r="CV366" s="232">
        <f t="shared" si="1808"/>
        <v>58104.800000000003</v>
      </c>
      <c r="CW366" s="233">
        <f t="shared" si="1809"/>
        <v>62056.799999999996</v>
      </c>
      <c r="CX366" s="257">
        <v>91.4</v>
      </c>
      <c r="CY366" s="409">
        <v>93.6</v>
      </c>
      <c r="CZ366" s="232">
        <f t="shared" si="1810"/>
        <v>33269.599999999999</v>
      </c>
      <c r="DA366" s="233">
        <f t="shared" si="1811"/>
        <v>39405.599999999999</v>
      </c>
      <c r="DB366" s="254"/>
      <c r="DC366" s="253"/>
      <c r="DD366" s="232">
        <f t="shared" si="1812"/>
        <v>0</v>
      </c>
      <c r="DE366" s="233">
        <f t="shared" si="1813"/>
        <v>0</v>
      </c>
      <c r="DF366" s="232">
        <f t="shared" si="1814"/>
        <v>94.395041322314043</v>
      </c>
      <c r="DG366" s="233">
        <f t="shared" si="1815"/>
        <v>93.6</v>
      </c>
      <c r="DH366" s="232">
        <f t="shared" si="1816"/>
        <v>91374.399999999994</v>
      </c>
      <c r="DI366" s="233">
        <f t="shared" si="1817"/>
        <v>101462.39999999999</v>
      </c>
      <c r="DJ366" s="232">
        <f t="shared" si="1818"/>
        <v>1150</v>
      </c>
      <c r="DK366" s="233">
        <f t="shared" si="1819"/>
        <v>1307</v>
      </c>
      <c r="DL366" s="232">
        <f t="shared" si="1820"/>
        <v>1150</v>
      </c>
      <c r="DM366" s="233">
        <f t="shared" si="1821"/>
        <v>1307</v>
      </c>
      <c r="DN366" s="545">
        <f t="shared" si="1822"/>
        <v>4.6833043478260867</v>
      </c>
      <c r="DO366" s="546">
        <f t="shared" si="1823"/>
        <v>4.5926549349655694</v>
      </c>
      <c r="DP366" s="232">
        <f t="shared" si="1824"/>
        <v>5385.8</v>
      </c>
      <c r="DQ366" s="233">
        <f t="shared" si="1825"/>
        <v>6002.5999999999995</v>
      </c>
      <c r="DR366" s="232">
        <f t="shared" si="1826"/>
        <v>91.127652173913035</v>
      </c>
      <c r="DS366" s="233">
        <f t="shared" si="1827"/>
        <v>89.458837031369541</v>
      </c>
      <c r="DT366" s="232">
        <f t="shared" si="1828"/>
        <v>104796.79999999999</v>
      </c>
      <c r="DU366" s="233">
        <f t="shared" si="1829"/>
        <v>116922.69999999998</v>
      </c>
      <c r="DV366" s="257">
        <v>252</v>
      </c>
      <c r="DW366" s="409">
        <v>245</v>
      </c>
      <c r="DX366" s="232">
        <f t="shared" si="1830"/>
        <v>252</v>
      </c>
      <c r="DY366" s="233">
        <f t="shared" si="1831"/>
        <v>245</v>
      </c>
      <c r="DZ366" s="257">
        <v>413</v>
      </c>
      <c r="EA366" s="409">
        <v>509</v>
      </c>
      <c r="EB366" s="232">
        <f t="shared" si="1832"/>
        <v>413</v>
      </c>
      <c r="EC366" s="233">
        <f t="shared" si="1833"/>
        <v>509</v>
      </c>
      <c r="ED366" s="257"/>
      <c r="EE366" s="256"/>
      <c r="EF366" s="232">
        <f t="shared" si="1834"/>
        <v>0</v>
      </c>
      <c r="EG366" s="233">
        <f t="shared" si="1835"/>
        <v>0</v>
      </c>
      <c r="EH366" s="225">
        <f t="shared" si="1836"/>
        <v>665</v>
      </c>
      <c r="EI366" s="233">
        <f t="shared" si="1837"/>
        <v>754</v>
      </c>
      <c r="EJ366" s="225">
        <f t="shared" si="1838"/>
        <v>665</v>
      </c>
      <c r="EK366" s="233">
        <f t="shared" si="1839"/>
        <v>754</v>
      </c>
      <c r="EL366" s="336">
        <v>3.5</v>
      </c>
      <c r="EM366" s="409">
        <v>4</v>
      </c>
      <c r="EN366" s="232">
        <f t="shared" si="1840"/>
        <v>882</v>
      </c>
      <c r="EO366" s="233">
        <f t="shared" si="1841"/>
        <v>980</v>
      </c>
      <c r="EP366" s="336">
        <v>4.0999999999999996</v>
      </c>
      <c r="EQ366" s="409">
        <v>3.8</v>
      </c>
      <c r="ER366" s="232">
        <f t="shared" si="1842"/>
        <v>1693.3</v>
      </c>
      <c r="ES366" s="233">
        <f t="shared" si="1843"/>
        <v>1934.1999999999998</v>
      </c>
      <c r="ET366" s="336"/>
      <c r="EU366" s="410"/>
      <c r="EV366" s="232">
        <f t="shared" si="1844"/>
        <v>0</v>
      </c>
      <c r="EW366" s="233">
        <f t="shared" si="1845"/>
        <v>0</v>
      </c>
      <c r="EX366" s="545">
        <f t="shared" si="1846"/>
        <v>3.8726315789473689</v>
      </c>
      <c r="EY366" s="546">
        <f t="shared" si="1847"/>
        <v>3.8649867374005304</v>
      </c>
      <c r="EZ366" s="232">
        <f t="shared" si="1848"/>
        <v>2575.3000000000002</v>
      </c>
      <c r="FA366" s="233">
        <f t="shared" si="1849"/>
        <v>2914.2</v>
      </c>
      <c r="FB366" s="257">
        <v>72.3</v>
      </c>
      <c r="FC366" s="409">
        <v>74.900000000000006</v>
      </c>
      <c r="FD366" s="232">
        <f t="shared" si="1850"/>
        <v>18219.599999999999</v>
      </c>
      <c r="FE366" s="233">
        <f t="shared" si="1851"/>
        <v>18350.5</v>
      </c>
      <c r="FF366" s="257">
        <v>63.3</v>
      </c>
      <c r="FG366" s="409">
        <v>59.8</v>
      </c>
      <c r="FH366" s="232">
        <f t="shared" si="1852"/>
        <v>26142.899999999998</v>
      </c>
      <c r="FI366" s="233">
        <f t="shared" si="1853"/>
        <v>30438.199999999997</v>
      </c>
      <c r="FJ366" s="254"/>
      <c r="FK366" s="253"/>
      <c r="FL366" s="232">
        <f t="shared" si="1854"/>
        <v>0</v>
      </c>
      <c r="FM366" s="233">
        <f t="shared" si="1855"/>
        <v>0</v>
      </c>
      <c r="FN366" s="232">
        <f t="shared" si="1856"/>
        <v>66.71052631578948</v>
      </c>
      <c r="FO366" s="233">
        <f t="shared" si="1857"/>
        <v>64.706498673740043</v>
      </c>
      <c r="FP366" s="232">
        <f t="shared" si="1858"/>
        <v>44362.500000000007</v>
      </c>
      <c r="FQ366" s="233">
        <f t="shared" si="1859"/>
        <v>48788.69999999999</v>
      </c>
      <c r="FR366" s="254">
        <v>427</v>
      </c>
      <c r="FS366" s="253">
        <v>408</v>
      </c>
      <c r="FT366" s="232">
        <f t="shared" si="1860"/>
        <v>427</v>
      </c>
      <c r="FU366" s="233">
        <f t="shared" si="1861"/>
        <v>408</v>
      </c>
      <c r="FV366" s="254">
        <v>5</v>
      </c>
      <c r="FW366" s="253">
        <v>4.8</v>
      </c>
      <c r="FX366" s="232">
        <f t="shared" si="1862"/>
        <v>2135</v>
      </c>
      <c r="FY366" s="233">
        <f t="shared" si="1863"/>
        <v>1958.3999999999999</v>
      </c>
      <c r="FZ366" s="254">
        <v>62.6</v>
      </c>
      <c r="GA366" s="253">
        <v>57.4</v>
      </c>
      <c r="GB366" s="232">
        <f t="shared" si="1864"/>
        <v>26730.2</v>
      </c>
      <c r="GC366" s="233">
        <f t="shared" si="1865"/>
        <v>23419.200000000001</v>
      </c>
      <c r="GD366" s="249">
        <f t="shared" si="1866"/>
        <v>970</v>
      </c>
      <c r="GE366" s="233">
        <f t="shared" si="1867"/>
        <v>1037</v>
      </c>
      <c r="GF366" s="232">
        <f t="shared" si="1868"/>
        <v>970</v>
      </c>
      <c r="GG366" s="233">
        <f t="shared" si="1869"/>
        <v>1037</v>
      </c>
      <c r="GH366" s="232">
        <f t="shared" si="1870"/>
        <v>4157.3999999999996</v>
      </c>
      <c r="GI366" s="233">
        <f t="shared" si="1871"/>
        <v>4534.7</v>
      </c>
      <c r="GJ366" s="232">
        <f t="shared" si="1872"/>
        <v>85102.399999999994</v>
      </c>
      <c r="GK366" s="233">
        <f t="shared" si="1873"/>
        <v>89682.4</v>
      </c>
      <c r="GL366" s="249">
        <f t="shared" si="1874"/>
        <v>845</v>
      </c>
      <c r="GM366" s="233">
        <f t="shared" si="1875"/>
        <v>1024</v>
      </c>
      <c r="GN366" s="232">
        <f t="shared" si="1876"/>
        <v>845</v>
      </c>
      <c r="GO366" s="233">
        <f t="shared" si="1877"/>
        <v>1024</v>
      </c>
      <c r="GP366" s="232">
        <f t="shared" si="1878"/>
        <v>3803.7</v>
      </c>
      <c r="GQ366" s="233">
        <f t="shared" si="1879"/>
        <v>4382.1000000000004</v>
      </c>
      <c r="GR366" s="232">
        <f t="shared" si="1880"/>
        <v>64056.899999999994</v>
      </c>
      <c r="GS366" s="233">
        <f t="shared" si="1881"/>
        <v>76029</v>
      </c>
      <c r="GT366" s="249">
        <f t="shared" si="1882"/>
        <v>1815</v>
      </c>
      <c r="GU366" s="233">
        <f t="shared" si="1883"/>
        <v>2061</v>
      </c>
      <c r="GV366" s="232">
        <f t="shared" si="1884"/>
        <v>1815</v>
      </c>
      <c r="GW366" s="233">
        <f t="shared" si="1885"/>
        <v>2061</v>
      </c>
      <c r="GX366" s="232">
        <f t="shared" si="1886"/>
        <v>7961.0999999999995</v>
      </c>
      <c r="GY366" s="233">
        <f t="shared" si="1887"/>
        <v>8916.7999999999993</v>
      </c>
      <c r="GZ366" s="232">
        <f t="shared" si="1888"/>
        <v>149159.29999999999</v>
      </c>
      <c r="HA366" s="233">
        <f t="shared" si="1889"/>
        <v>165711.4</v>
      </c>
      <c r="HB366" s="249">
        <f t="shared" si="1890"/>
        <v>0</v>
      </c>
      <c r="HC366" s="233">
        <f t="shared" si="1891"/>
        <v>0</v>
      </c>
      <c r="HD366" s="232">
        <f t="shared" si="1892"/>
        <v>0</v>
      </c>
      <c r="HE366" s="233">
        <f t="shared" si="1893"/>
        <v>0</v>
      </c>
      <c r="HF366" s="232" t="str">
        <f t="shared" si="1894"/>
        <v/>
      </c>
      <c r="HG366" s="233" t="str">
        <f t="shared" si="1895"/>
        <v/>
      </c>
      <c r="HH366" s="232" t="str">
        <f t="shared" si="1896"/>
        <v/>
      </c>
      <c r="HI366" s="233" t="str">
        <f t="shared" si="1897"/>
        <v/>
      </c>
      <c r="HJ366" s="249">
        <f t="shared" si="1898"/>
        <v>10096.1</v>
      </c>
      <c r="HK366" s="233">
        <f t="shared" si="1899"/>
        <v>10875.199999999999</v>
      </c>
      <c r="HL366" s="232">
        <f t="shared" si="1900"/>
        <v>175889.5</v>
      </c>
      <c r="HM366" s="232">
        <f t="shared" si="1901"/>
        <v>189130.59999999998</v>
      </c>
    </row>
    <row r="367" spans="1:221" ht="15">
      <c r="A367" s="397" t="s">
        <v>110</v>
      </c>
      <c r="B367" s="395" t="s">
        <v>780</v>
      </c>
      <c r="C367" s="396"/>
      <c r="D367" s="397">
        <v>228158</v>
      </c>
      <c r="E367" s="398">
        <v>8</v>
      </c>
      <c r="F367" s="332">
        <v>588</v>
      </c>
      <c r="G367" s="409">
        <v>614</v>
      </c>
      <c r="H367" s="254">
        <v>15</v>
      </c>
      <c r="I367" s="409">
        <v>8</v>
      </c>
      <c r="J367" s="232">
        <f t="shared" si="1753"/>
        <v>573</v>
      </c>
      <c r="K367" s="233">
        <f t="shared" si="1754"/>
        <v>606</v>
      </c>
      <c r="L367" s="333"/>
      <c r="M367" s="253"/>
      <c r="N367" s="232">
        <f t="shared" si="1752"/>
        <v>573</v>
      </c>
      <c r="O367" s="233">
        <f t="shared" si="1755"/>
        <v>606</v>
      </c>
      <c r="P367" s="232">
        <f t="shared" si="1756"/>
        <v>573</v>
      </c>
      <c r="Q367" s="233">
        <f t="shared" si="1757"/>
        <v>606</v>
      </c>
      <c r="R367" s="254">
        <v>59</v>
      </c>
      <c r="S367" s="409">
        <v>86</v>
      </c>
      <c r="T367" s="232">
        <f t="shared" si="1758"/>
        <v>59</v>
      </c>
      <c r="U367" s="233">
        <f t="shared" si="1759"/>
        <v>86</v>
      </c>
      <c r="V367" s="257">
        <v>18</v>
      </c>
      <c r="W367" s="409">
        <v>24</v>
      </c>
      <c r="X367" s="232">
        <f t="shared" si="1760"/>
        <v>18</v>
      </c>
      <c r="Y367" s="233">
        <f t="shared" si="1761"/>
        <v>24</v>
      </c>
      <c r="Z367" s="257"/>
      <c r="AA367" s="256"/>
      <c r="AB367" s="232">
        <f t="shared" si="1762"/>
        <v>0</v>
      </c>
      <c r="AC367" s="233">
        <f t="shared" si="1763"/>
        <v>0</v>
      </c>
      <c r="AD367" s="225">
        <f t="shared" si="1764"/>
        <v>77</v>
      </c>
      <c r="AE367" s="233">
        <f t="shared" si="1765"/>
        <v>110</v>
      </c>
      <c r="AF367" s="225">
        <f t="shared" si="1766"/>
        <v>77</v>
      </c>
      <c r="AG367" s="233">
        <f t="shared" si="1767"/>
        <v>110</v>
      </c>
      <c r="AH367" s="336">
        <v>2.7</v>
      </c>
      <c r="AI367" s="409">
        <v>2.8</v>
      </c>
      <c r="AJ367" s="232">
        <f t="shared" si="1768"/>
        <v>159.30000000000001</v>
      </c>
      <c r="AK367" s="233">
        <f t="shared" si="1769"/>
        <v>240.79999999999998</v>
      </c>
      <c r="AL367" s="336">
        <v>2.7</v>
      </c>
      <c r="AM367" s="409">
        <v>3.4</v>
      </c>
      <c r="AN367" s="232">
        <f t="shared" si="1770"/>
        <v>48.6</v>
      </c>
      <c r="AO367" s="233">
        <f t="shared" si="1771"/>
        <v>81.599999999999994</v>
      </c>
      <c r="AP367" s="336"/>
      <c r="AQ367" s="410"/>
      <c r="AR367" s="232">
        <f t="shared" si="1772"/>
        <v>0</v>
      </c>
      <c r="AS367" s="233">
        <f t="shared" si="1773"/>
        <v>0</v>
      </c>
      <c r="AT367" s="545">
        <f t="shared" si="1774"/>
        <v>2.7</v>
      </c>
      <c r="AU367" s="546">
        <f t="shared" si="1775"/>
        <v>2.9309090909090907</v>
      </c>
      <c r="AV367" s="232">
        <f t="shared" si="1776"/>
        <v>207.9</v>
      </c>
      <c r="AW367" s="233">
        <f t="shared" si="1777"/>
        <v>322.39999999999998</v>
      </c>
      <c r="AX367" s="257">
        <v>68.5</v>
      </c>
      <c r="AY367" s="409">
        <v>68.2</v>
      </c>
      <c r="AZ367" s="232">
        <f t="shared" si="1778"/>
        <v>4041.5</v>
      </c>
      <c r="BA367" s="233">
        <f t="shared" si="1779"/>
        <v>5865.2</v>
      </c>
      <c r="BB367" s="257">
        <v>65.400000000000006</v>
      </c>
      <c r="BC367" s="409">
        <v>77.599999999999994</v>
      </c>
      <c r="BD367" s="232">
        <f t="shared" si="1780"/>
        <v>1177.2</v>
      </c>
      <c r="BE367" s="233">
        <f t="shared" si="1781"/>
        <v>1862.3999999999999</v>
      </c>
      <c r="BF367" s="254"/>
      <c r="BG367" s="253"/>
      <c r="BH367" s="232">
        <f t="shared" si="1782"/>
        <v>0</v>
      </c>
      <c r="BI367" s="233">
        <f t="shared" si="1783"/>
        <v>0</v>
      </c>
      <c r="BJ367" s="232">
        <f t="shared" si="1784"/>
        <v>67.775324675324669</v>
      </c>
      <c r="BK367" s="233">
        <f t="shared" si="1785"/>
        <v>70.25090909090909</v>
      </c>
      <c r="BL367" s="232">
        <f t="shared" si="1786"/>
        <v>5218.7</v>
      </c>
      <c r="BM367" s="233">
        <f t="shared" si="1787"/>
        <v>7727.6</v>
      </c>
      <c r="BN367" s="257">
        <v>177</v>
      </c>
      <c r="BO367" s="409">
        <v>177</v>
      </c>
      <c r="BP367" s="232">
        <f t="shared" si="1788"/>
        <v>177</v>
      </c>
      <c r="BQ367" s="233">
        <f t="shared" si="1789"/>
        <v>177</v>
      </c>
      <c r="BR367" s="257">
        <v>76</v>
      </c>
      <c r="BS367" s="409">
        <v>68</v>
      </c>
      <c r="BT367" s="232">
        <f t="shared" si="1790"/>
        <v>76</v>
      </c>
      <c r="BU367" s="233">
        <f t="shared" si="1791"/>
        <v>68</v>
      </c>
      <c r="BV367" s="257"/>
      <c r="BW367" s="256"/>
      <c r="BX367" s="232">
        <f t="shared" si="1792"/>
        <v>0</v>
      </c>
      <c r="BY367" s="233">
        <f t="shared" si="1793"/>
        <v>0</v>
      </c>
      <c r="BZ367" s="225">
        <f t="shared" si="1794"/>
        <v>253</v>
      </c>
      <c r="CA367" s="233">
        <f t="shared" si="1795"/>
        <v>245</v>
      </c>
      <c r="CB367" s="225">
        <f t="shared" si="1796"/>
        <v>253</v>
      </c>
      <c r="CC367" s="233">
        <f t="shared" si="1797"/>
        <v>245</v>
      </c>
      <c r="CD367" s="336">
        <v>4.2</v>
      </c>
      <c r="CE367" s="409">
        <v>4.0999999999999996</v>
      </c>
      <c r="CF367" s="232">
        <f t="shared" si="1798"/>
        <v>743.4</v>
      </c>
      <c r="CG367" s="233">
        <f t="shared" si="1799"/>
        <v>725.69999999999993</v>
      </c>
      <c r="CH367" s="336">
        <v>5.6</v>
      </c>
      <c r="CI367" s="409">
        <v>5.7</v>
      </c>
      <c r="CJ367" s="232">
        <f t="shared" si="1800"/>
        <v>425.59999999999997</v>
      </c>
      <c r="CK367" s="233">
        <f t="shared" si="1801"/>
        <v>387.6</v>
      </c>
      <c r="CL367" s="336"/>
      <c r="CM367" s="410"/>
      <c r="CN367" s="232">
        <f t="shared" si="1802"/>
        <v>0</v>
      </c>
      <c r="CO367" s="233">
        <f t="shared" si="1803"/>
        <v>0</v>
      </c>
      <c r="CP367" s="232">
        <f t="shared" si="1804"/>
        <v>4.6205533596837949</v>
      </c>
      <c r="CQ367" s="546">
        <f t="shared" si="1805"/>
        <v>4.5440816326530609</v>
      </c>
      <c r="CR367" s="232">
        <f t="shared" si="1806"/>
        <v>1169</v>
      </c>
      <c r="CS367" s="233">
        <f t="shared" si="1807"/>
        <v>1113.3</v>
      </c>
      <c r="CT367" s="257">
        <v>89.8</v>
      </c>
      <c r="CU367" s="409">
        <v>90.4</v>
      </c>
      <c r="CV367" s="232">
        <f t="shared" si="1808"/>
        <v>15894.6</v>
      </c>
      <c r="CW367" s="233">
        <f t="shared" si="1809"/>
        <v>16000.800000000001</v>
      </c>
      <c r="CX367" s="257">
        <v>82.5</v>
      </c>
      <c r="CY367" s="409">
        <v>93</v>
      </c>
      <c r="CZ367" s="232">
        <f t="shared" si="1810"/>
        <v>6270</v>
      </c>
      <c r="DA367" s="233">
        <f t="shared" si="1811"/>
        <v>6324</v>
      </c>
      <c r="DB367" s="254"/>
      <c r="DC367" s="253"/>
      <c r="DD367" s="232">
        <f t="shared" si="1812"/>
        <v>0</v>
      </c>
      <c r="DE367" s="233">
        <f t="shared" si="1813"/>
        <v>0</v>
      </c>
      <c r="DF367" s="232">
        <f t="shared" si="1814"/>
        <v>87.607114624505925</v>
      </c>
      <c r="DG367" s="233">
        <f t="shared" si="1815"/>
        <v>91.121632653061241</v>
      </c>
      <c r="DH367" s="232">
        <f t="shared" si="1816"/>
        <v>22164.6</v>
      </c>
      <c r="DI367" s="233">
        <f t="shared" si="1817"/>
        <v>22324.800000000003</v>
      </c>
      <c r="DJ367" s="232">
        <f t="shared" si="1818"/>
        <v>330</v>
      </c>
      <c r="DK367" s="233">
        <f t="shared" si="1819"/>
        <v>355</v>
      </c>
      <c r="DL367" s="232">
        <f t="shared" si="1820"/>
        <v>330</v>
      </c>
      <c r="DM367" s="233">
        <f t="shared" si="1821"/>
        <v>355</v>
      </c>
      <c r="DN367" s="545">
        <f t="shared" si="1822"/>
        <v>4.1724242424242428</v>
      </c>
      <c r="DO367" s="546">
        <f t="shared" si="1823"/>
        <v>4.0442253521126759</v>
      </c>
      <c r="DP367" s="232">
        <f t="shared" si="1824"/>
        <v>1376.9</v>
      </c>
      <c r="DQ367" s="233">
        <f t="shared" si="1825"/>
        <v>1435.6999999999998</v>
      </c>
      <c r="DR367" s="232">
        <f t="shared" si="1826"/>
        <v>82.979696969696974</v>
      </c>
      <c r="DS367" s="233">
        <f t="shared" si="1827"/>
        <v>84.654647887323947</v>
      </c>
      <c r="DT367" s="232">
        <f t="shared" si="1828"/>
        <v>27383.300000000003</v>
      </c>
      <c r="DU367" s="233">
        <f t="shared" si="1829"/>
        <v>30052.400000000001</v>
      </c>
      <c r="DV367" s="257">
        <v>122</v>
      </c>
      <c r="DW367" s="409">
        <v>110</v>
      </c>
      <c r="DX367" s="232">
        <f t="shared" si="1830"/>
        <v>122</v>
      </c>
      <c r="DY367" s="233">
        <f t="shared" si="1831"/>
        <v>110</v>
      </c>
      <c r="DZ367" s="257">
        <v>48</v>
      </c>
      <c r="EA367" s="409">
        <v>68</v>
      </c>
      <c r="EB367" s="232">
        <f t="shared" si="1832"/>
        <v>48</v>
      </c>
      <c r="EC367" s="233">
        <f t="shared" si="1833"/>
        <v>68</v>
      </c>
      <c r="ED367" s="257"/>
      <c r="EE367" s="256"/>
      <c r="EF367" s="232">
        <f t="shared" si="1834"/>
        <v>0</v>
      </c>
      <c r="EG367" s="233">
        <f t="shared" si="1835"/>
        <v>0</v>
      </c>
      <c r="EH367" s="225">
        <f t="shared" si="1836"/>
        <v>170</v>
      </c>
      <c r="EI367" s="233">
        <f t="shared" si="1837"/>
        <v>178</v>
      </c>
      <c r="EJ367" s="225">
        <f t="shared" si="1838"/>
        <v>170</v>
      </c>
      <c r="EK367" s="233">
        <f t="shared" si="1839"/>
        <v>178</v>
      </c>
      <c r="EL367" s="336">
        <v>3.1</v>
      </c>
      <c r="EM367" s="409">
        <v>3.2</v>
      </c>
      <c r="EN367" s="232">
        <f t="shared" si="1840"/>
        <v>378.2</v>
      </c>
      <c r="EO367" s="233">
        <f t="shared" si="1841"/>
        <v>352</v>
      </c>
      <c r="EP367" s="336">
        <v>4</v>
      </c>
      <c r="EQ367" s="409">
        <v>3.8</v>
      </c>
      <c r="ER367" s="232">
        <f t="shared" si="1842"/>
        <v>192</v>
      </c>
      <c r="ES367" s="233">
        <f t="shared" si="1843"/>
        <v>258.39999999999998</v>
      </c>
      <c r="ET367" s="336"/>
      <c r="EU367" s="410"/>
      <c r="EV367" s="232">
        <f t="shared" si="1844"/>
        <v>0</v>
      </c>
      <c r="EW367" s="233">
        <f t="shared" si="1845"/>
        <v>0</v>
      </c>
      <c r="EX367" s="545">
        <f t="shared" si="1846"/>
        <v>3.3541176470588239</v>
      </c>
      <c r="EY367" s="546">
        <f t="shared" si="1847"/>
        <v>3.4292134831460674</v>
      </c>
      <c r="EZ367" s="232">
        <f t="shared" si="1848"/>
        <v>570.20000000000005</v>
      </c>
      <c r="FA367" s="233">
        <f t="shared" si="1849"/>
        <v>610.4</v>
      </c>
      <c r="FB367" s="257">
        <v>68.900000000000006</v>
      </c>
      <c r="FC367" s="409">
        <v>73.8</v>
      </c>
      <c r="FD367" s="232">
        <f t="shared" si="1850"/>
        <v>8405.8000000000011</v>
      </c>
      <c r="FE367" s="233">
        <f t="shared" si="1851"/>
        <v>8118</v>
      </c>
      <c r="FF367" s="257">
        <v>66.7</v>
      </c>
      <c r="FG367" s="409">
        <v>68.099999999999994</v>
      </c>
      <c r="FH367" s="232">
        <f t="shared" si="1852"/>
        <v>3201.6000000000004</v>
      </c>
      <c r="FI367" s="233">
        <f t="shared" si="1853"/>
        <v>4630.7999999999993</v>
      </c>
      <c r="FJ367" s="254"/>
      <c r="FK367" s="253"/>
      <c r="FL367" s="232">
        <f t="shared" si="1854"/>
        <v>0</v>
      </c>
      <c r="FM367" s="233">
        <f t="shared" si="1855"/>
        <v>0</v>
      </c>
      <c r="FN367" s="232">
        <f t="shared" si="1856"/>
        <v>68.278823529411767</v>
      </c>
      <c r="FO367" s="233">
        <f t="shared" si="1857"/>
        <v>71.622471910112353</v>
      </c>
      <c r="FP367" s="232">
        <f t="shared" si="1858"/>
        <v>11607.4</v>
      </c>
      <c r="FQ367" s="233">
        <f t="shared" si="1859"/>
        <v>12748.8</v>
      </c>
      <c r="FR367" s="254">
        <v>73</v>
      </c>
      <c r="FS367" s="253">
        <v>73</v>
      </c>
      <c r="FT367" s="232">
        <f t="shared" si="1860"/>
        <v>73</v>
      </c>
      <c r="FU367" s="233">
        <f t="shared" si="1861"/>
        <v>73</v>
      </c>
      <c r="FV367" s="254">
        <v>5.4</v>
      </c>
      <c r="FW367" s="253">
        <v>5.9</v>
      </c>
      <c r="FX367" s="232">
        <f t="shared" si="1862"/>
        <v>394.20000000000005</v>
      </c>
      <c r="FY367" s="233">
        <f t="shared" si="1863"/>
        <v>430.70000000000005</v>
      </c>
      <c r="FZ367" s="254">
        <v>68.5</v>
      </c>
      <c r="GA367" s="253">
        <v>75.8</v>
      </c>
      <c r="GB367" s="232">
        <f t="shared" si="1864"/>
        <v>5000.5</v>
      </c>
      <c r="GC367" s="233">
        <f t="shared" si="1865"/>
        <v>5533.4</v>
      </c>
      <c r="GD367" s="249">
        <f t="shared" si="1866"/>
        <v>358</v>
      </c>
      <c r="GE367" s="233">
        <f t="shared" si="1867"/>
        <v>373</v>
      </c>
      <c r="GF367" s="232">
        <f t="shared" si="1868"/>
        <v>358</v>
      </c>
      <c r="GG367" s="233">
        <f t="shared" si="1869"/>
        <v>373</v>
      </c>
      <c r="GH367" s="232">
        <f t="shared" si="1870"/>
        <v>1280.9000000000001</v>
      </c>
      <c r="GI367" s="233">
        <f t="shared" si="1871"/>
        <v>1318.5</v>
      </c>
      <c r="GJ367" s="232">
        <f t="shared" si="1872"/>
        <v>28341.9</v>
      </c>
      <c r="GK367" s="233">
        <f t="shared" si="1873"/>
        <v>29984</v>
      </c>
      <c r="GL367" s="249">
        <f t="shared" si="1874"/>
        <v>142</v>
      </c>
      <c r="GM367" s="233">
        <f t="shared" si="1875"/>
        <v>160</v>
      </c>
      <c r="GN367" s="232">
        <f t="shared" si="1876"/>
        <v>142</v>
      </c>
      <c r="GO367" s="233">
        <f t="shared" si="1877"/>
        <v>160</v>
      </c>
      <c r="GP367" s="232">
        <f t="shared" si="1878"/>
        <v>666.2</v>
      </c>
      <c r="GQ367" s="233">
        <f t="shared" si="1879"/>
        <v>727.6</v>
      </c>
      <c r="GR367" s="232">
        <f t="shared" si="1880"/>
        <v>10648.8</v>
      </c>
      <c r="GS367" s="233">
        <f t="shared" si="1881"/>
        <v>12817.199999999999</v>
      </c>
      <c r="GT367" s="249">
        <f t="shared" si="1882"/>
        <v>500</v>
      </c>
      <c r="GU367" s="233">
        <f t="shared" si="1883"/>
        <v>533</v>
      </c>
      <c r="GV367" s="232">
        <f t="shared" si="1884"/>
        <v>500</v>
      </c>
      <c r="GW367" s="233">
        <f t="shared" si="1885"/>
        <v>533</v>
      </c>
      <c r="GX367" s="232">
        <f t="shared" si="1886"/>
        <v>1947.1000000000001</v>
      </c>
      <c r="GY367" s="233">
        <f t="shared" si="1887"/>
        <v>2046.1</v>
      </c>
      <c r="GZ367" s="232">
        <f t="shared" si="1888"/>
        <v>38990.699999999997</v>
      </c>
      <c r="HA367" s="233">
        <f t="shared" si="1889"/>
        <v>42801.2</v>
      </c>
      <c r="HB367" s="249">
        <f t="shared" si="1890"/>
        <v>0</v>
      </c>
      <c r="HC367" s="233">
        <f t="shared" si="1891"/>
        <v>0</v>
      </c>
      <c r="HD367" s="232">
        <f t="shared" si="1892"/>
        <v>0</v>
      </c>
      <c r="HE367" s="233">
        <f t="shared" si="1893"/>
        <v>0</v>
      </c>
      <c r="HF367" s="232" t="str">
        <f t="shared" si="1894"/>
        <v/>
      </c>
      <c r="HG367" s="233" t="str">
        <f t="shared" si="1895"/>
        <v/>
      </c>
      <c r="HH367" s="232" t="str">
        <f t="shared" si="1896"/>
        <v/>
      </c>
      <c r="HI367" s="233" t="str">
        <f t="shared" si="1897"/>
        <v/>
      </c>
      <c r="HJ367" s="249">
        <f t="shared" si="1898"/>
        <v>2341.3000000000002</v>
      </c>
      <c r="HK367" s="233">
        <f t="shared" si="1899"/>
        <v>2476.8000000000002</v>
      </c>
      <c r="HL367" s="232">
        <f t="shared" si="1900"/>
        <v>43991.200000000004</v>
      </c>
      <c r="HM367" s="232">
        <f t="shared" si="1901"/>
        <v>48334.6</v>
      </c>
    </row>
    <row r="368" spans="1:221" ht="15">
      <c r="A368" s="397" t="s">
        <v>110</v>
      </c>
      <c r="B368" s="395" t="s">
        <v>781</v>
      </c>
      <c r="C368" s="396"/>
      <c r="D368" s="397">
        <v>227854</v>
      </c>
      <c r="E368" s="398">
        <v>8</v>
      </c>
      <c r="F368" s="332">
        <v>723</v>
      </c>
      <c r="G368" s="409">
        <v>718</v>
      </c>
      <c r="H368" s="254">
        <v>91</v>
      </c>
      <c r="I368" s="409">
        <v>86</v>
      </c>
      <c r="J368" s="232">
        <f t="shared" si="1753"/>
        <v>632</v>
      </c>
      <c r="K368" s="233">
        <f t="shared" si="1754"/>
        <v>632</v>
      </c>
      <c r="L368" s="333"/>
      <c r="M368" s="253"/>
      <c r="N368" s="232">
        <f t="shared" si="1752"/>
        <v>632</v>
      </c>
      <c r="O368" s="233">
        <f t="shared" si="1755"/>
        <v>632</v>
      </c>
      <c r="P368" s="232">
        <f t="shared" si="1756"/>
        <v>632</v>
      </c>
      <c r="Q368" s="233">
        <f t="shared" si="1757"/>
        <v>632</v>
      </c>
      <c r="R368" s="254">
        <v>9</v>
      </c>
      <c r="S368" s="409">
        <v>11</v>
      </c>
      <c r="T368" s="232">
        <f t="shared" si="1758"/>
        <v>9</v>
      </c>
      <c r="U368" s="233">
        <f t="shared" si="1759"/>
        <v>11</v>
      </c>
      <c r="V368" s="257">
        <v>7</v>
      </c>
      <c r="W368" s="409">
        <v>12</v>
      </c>
      <c r="X368" s="232">
        <f t="shared" si="1760"/>
        <v>7</v>
      </c>
      <c r="Y368" s="233">
        <f t="shared" si="1761"/>
        <v>12</v>
      </c>
      <c r="Z368" s="257"/>
      <c r="AA368" s="256"/>
      <c r="AB368" s="232">
        <f t="shared" si="1762"/>
        <v>0</v>
      </c>
      <c r="AC368" s="233">
        <f t="shared" si="1763"/>
        <v>0</v>
      </c>
      <c r="AD368" s="225">
        <f t="shared" si="1764"/>
        <v>16</v>
      </c>
      <c r="AE368" s="233">
        <f t="shared" si="1765"/>
        <v>23</v>
      </c>
      <c r="AF368" s="225">
        <f t="shared" si="1766"/>
        <v>16</v>
      </c>
      <c r="AG368" s="233">
        <f t="shared" si="1767"/>
        <v>23</v>
      </c>
      <c r="AH368" s="336">
        <v>3</v>
      </c>
      <c r="AI368" s="409">
        <v>4.0999999999999996</v>
      </c>
      <c r="AJ368" s="232">
        <f t="shared" si="1768"/>
        <v>27</v>
      </c>
      <c r="AK368" s="233">
        <f t="shared" si="1769"/>
        <v>45.099999999999994</v>
      </c>
      <c r="AL368" s="336">
        <v>4.4000000000000004</v>
      </c>
      <c r="AM368" s="409">
        <v>5</v>
      </c>
      <c r="AN368" s="232">
        <f t="shared" si="1770"/>
        <v>30.800000000000004</v>
      </c>
      <c r="AO368" s="233">
        <f t="shared" si="1771"/>
        <v>60</v>
      </c>
      <c r="AP368" s="336"/>
      <c r="AQ368" s="410"/>
      <c r="AR368" s="232">
        <f t="shared" si="1772"/>
        <v>0</v>
      </c>
      <c r="AS368" s="233">
        <f t="shared" si="1773"/>
        <v>0</v>
      </c>
      <c r="AT368" s="545">
        <f t="shared" si="1774"/>
        <v>3.6125000000000003</v>
      </c>
      <c r="AU368" s="546">
        <f t="shared" si="1775"/>
        <v>4.5695652173913039</v>
      </c>
      <c r="AV368" s="232">
        <f t="shared" si="1776"/>
        <v>57.800000000000004</v>
      </c>
      <c r="AW368" s="233">
        <f t="shared" si="1777"/>
        <v>105.1</v>
      </c>
      <c r="AX368" s="257">
        <v>75.2</v>
      </c>
      <c r="AY368" s="409">
        <v>78.599999999999994</v>
      </c>
      <c r="AZ368" s="232">
        <f t="shared" si="1778"/>
        <v>676.80000000000007</v>
      </c>
      <c r="BA368" s="233">
        <f t="shared" si="1779"/>
        <v>864.59999999999991</v>
      </c>
      <c r="BB368" s="257">
        <v>49.9</v>
      </c>
      <c r="BC368" s="409">
        <v>78.3</v>
      </c>
      <c r="BD368" s="232">
        <f t="shared" si="1780"/>
        <v>349.3</v>
      </c>
      <c r="BE368" s="233">
        <f t="shared" si="1781"/>
        <v>939.59999999999991</v>
      </c>
      <c r="BF368" s="254"/>
      <c r="BG368" s="253"/>
      <c r="BH368" s="232">
        <f t="shared" si="1782"/>
        <v>0</v>
      </c>
      <c r="BI368" s="233">
        <f t="shared" si="1783"/>
        <v>0</v>
      </c>
      <c r="BJ368" s="232">
        <f t="shared" si="1784"/>
        <v>64.131250000000009</v>
      </c>
      <c r="BK368" s="233">
        <f t="shared" si="1785"/>
        <v>78.443478260869554</v>
      </c>
      <c r="BL368" s="232">
        <f t="shared" si="1786"/>
        <v>1026.1000000000001</v>
      </c>
      <c r="BM368" s="233">
        <f t="shared" si="1787"/>
        <v>1804.1999999999998</v>
      </c>
      <c r="BN368" s="257">
        <v>102</v>
      </c>
      <c r="BO368" s="409">
        <v>106</v>
      </c>
      <c r="BP368" s="232">
        <f t="shared" si="1788"/>
        <v>102</v>
      </c>
      <c r="BQ368" s="233">
        <f t="shared" si="1789"/>
        <v>106</v>
      </c>
      <c r="BR368" s="257">
        <v>100</v>
      </c>
      <c r="BS368" s="409">
        <v>92</v>
      </c>
      <c r="BT368" s="232">
        <f t="shared" si="1790"/>
        <v>100</v>
      </c>
      <c r="BU368" s="233">
        <f t="shared" si="1791"/>
        <v>92</v>
      </c>
      <c r="BV368" s="257"/>
      <c r="BW368" s="256"/>
      <c r="BX368" s="232">
        <f t="shared" si="1792"/>
        <v>0</v>
      </c>
      <c r="BY368" s="233">
        <f t="shared" si="1793"/>
        <v>0</v>
      </c>
      <c r="BZ368" s="225">
        <f t="shared" si="1794"/>
        <v>202</v>
      </c>
      <c r="CA368" s="233">
        <f t="shared" si="1795"/>
        <v>198</v>
      </c>
      <c r="CB368" s="225">
        <f t="shared" si="1796"/>
        <v>202</v>
      </c>
      <c r="CC368" s="233">
        <f t="shared" si="1797"/>
        <v>198</v>
      </c>
      <c r="CD368" s="336">
        <v>4.4000000000000004</v>
      </c>
      <c r="CE368" s="409">
        <v>4.5999999999999996</v>
      </c>
      <c r="CF368" s="232">
        <f t="shared" si="1798"/>
        <v>448.8</v>
      </c>
      <c r="CG368" s="233">
        <f t="shared" si="1799"/>
        <v>487.59999999999997</v>
      </c>
      <c r="CH368" s="336">
        <v>5</v>
      </c>
      <c r="CI368" s="409">
        <v>5.0999999999999996</v>
      </c>
      <c r="CJ368" s="232">
        <f t="shared" si="1800"/>
        <v>500</v>
      </c>
      <c r="CK368" s="233">
        <f t="shared" si="1801"/>
        <v>469.2</v>
      </c>
      <c r="CL368" s="336"/>
      <c r="CM368" s="410"/>
      <c r="CN368" s="232">
        <f t="shared" si="1802"/>
        <v>0</v>
      </c>
      <c r="CO368" s="233">
        <f t="shared" si="1803"/>
        <v>0</v>
      </c>
      <c r="CP368" s="232">
        <f t="shared" si="1804"/>
        <v>4.6970297029702968</v>
      </c>
      <c r="CQ368" s="546">
        <f t="shared" si="1805"/>
        <v>4.8323232323232324</v>
      </c>
      <c r="CR368" s="232">
        <f t="shared" si="1806"/>
        <v>948.8</v>
      </c>
      <c r="CS368" s="233">
        <f t="shared" si="1807"/>
        <v>956.8</v>
      </c>
      <c r="CT368" s="257">
        <v>94.4</v>
      </c>
      <c r="CU368" s="409">
        <v>99.1</v>
      </c>
      <c r="CV368" s="232">
        <f t="shared" si="1808"/>
        <v>9628.8000000000011</v>
      </c>
      <c r="CW368" s="233">
        <f t="shared" si="1809"/>
        <v>10504.599999999999</v>
      </c>
      <c r="CX368" s="257">
        <v>94.6</v>
      </c>
      <c r="CY368" s="409">
        <v>88.5</v>
      </c>
      <c r="CZ368" s="232">
        <f t="shared" si="1810"/>
        <v>9460</v>
      </c>
      <c r="DA368" s="233">
        <f t="shared" si="1811"/>
        <v>8142</v>
      </c>
      <c r="DB368" s="254"/>
      <c r="DC368" s="253"/>
      <c r="DD368" s="232">
        <f t="shared" si="1812"/>
        <v>0</v>
      </c>
      <c r="DE368" s="233">
        <f t="shared" si="1813"/>
        <v>0</v>
      </c>
      <c r="DF368" s="232">
        <f t="shared" si="1814"/>
        <v>94.499009900990117</v>
      </c>
      <c r="DG368" s="233">
        <f t="shared" si="1815"/>
        <v>94.174747474747463</v>
      </c>
      <c r="DH368" s="232">
        <f t="shared" si="1816"/>
        <v>19088.800000000003</v>
      </c>
      <c r="DI368" s="233">
        <f t="shared" si="1817"/>
        <v>18646.599999999999</v>
      </c>
      <c r="DJ368" s="232">
        <f t="shared" si="1818"/>
        <v>218</v>
      </c>
      <c r="DK368" s="233">
        <f t="shared" si="1819"/>
        <v>221</v>
      </c>
      <c r="DL368" s="232">
        <f t="shared" si="1820"/>
        <v>218</v>
      </c>
      <c r="DM368" s="233">
        <f t="shared" si="1821"/>
        <v>221</v>
      </c>
      <c r="DN368" s="545">
        <f t="shared" si="1822"/>
        <v>4.6174311926605505</v>
      </c>
      <c r="DO368" s="546">
        <f t="shared" si="1823"/>
        <v>4.8049773755656107</v>
      </c>
      <c r="DP368" s="232">
        <f t="shared" si="1824"/>
        <v>1006.6</v>
      </c>
      <c r="DQ368" s="233">
        <f t="shared" si="1825"/>
        <v>1061.8999999999999</v>
      </c>
      <c r="DR368" s="232">
        <f t="shared" si="1826"/>
        <v>92.270183486238537</v>
      </c>
      <c r="DS368" s="233">
        <f t="shared" si="1827"/>
        <v>92.537556561085964</v>
      </c>
      <c r="DT368" s="232">
        <f t="shared" si="1828"/>
        <v>20114.900000000001</v>
      </c>
      <c r="DU368" s="233">
        <f t="shared" si="1829"/>
        <v>20450.8</v>
      </c>
      <c r="DV368" s="257">
        <v>97</v>
      </c>
      <c r="DW368" s="409">
        <v>88</v>
      </c>
      <c r="DX368" s="232">
        <f t="shared" si="1830"/>
        <v>97</v>
      </c>
      <c r="DY368" s="233">
        <f t="shared" si="1831"/>
        <v>88</v>
      </c>
      <c r="DZ368" s="257">
        <v>206</v>
      </c>
      <c r="EA368" s="409">
        <v>212</v>
      </c>
      <c r="EB368" s="232">
        <f t="shared" si="1832"/>
        <v>206</v>
      </c>
      <c r="EC368" s="233">
        <f t="shared" si="1833"/>
        <v>212</v>
      </c>
      <c r="ED368" s="257"/>
      <c r="EE368" s="256"/>
      <c r="EF368" s="232">
        <f t="shared" si="1834"/>
        <v>0</v>
      </c>
      <c r="EG368" s="233">
        <f t="shared" si="1835"/>
        <v>0</v>
      </c>
      <c r="EH368" s="225">
        <f t="shared" si="1836"/>
        <v>303</v>
      </c>
      <c r="EI368" s="233">
        <f t="shared" si="1837"/>
        <v>300</v>
      </c>
      <c r="EJ368" s="225">
        <f t="shared" si="1838"/>
        <v>303</v>
      </c>
      <c r="EK368" s="233">
        <f t="shared" si="1839"/>
        <v>300</v>
      </c>
      <c r="EL368" s="336">
        <v>3.8</v>
      </c>
      <c r="EM368" s="409">
        <v>3.9</v>
      </c>
      <c r="EN368" s="232">
        <f t="shared" si="1840"/>
        <v>368.59999999999997</v>
      </c>
      <c r="EO368" s="233">
        <f t="shared" si="1841"/>
        <v>343.2</v>
      </c>
      <c r="EP368" s="336">
        <v>3.7</v>
      </c>
      <c r="EQ368" s="409">
        <v>4.0999999999999996</v>
      </c>
      <c r="ER368" s="232">
        <f t="shared" si="1842"/>
        <v>762.2</v>
      </c>
      <c r="ES368" s="233">
        <f t="shared" si="1843"/>
        <v>869.19999999999993</v>
      </c>
      <c r="ET368" s="336"/>
      <c r="EU368" s="410"/>
      <c r="EV368" s="232">
        <f t="shared" si="1844"/>
        <v>0</v>
      </c>
      <c r="EW368" s="233">
        <f t="shared" si="1845"/>
        <v>0</v>
      </c>
      <c r="EX368" s="545">
        <f t="shared" si="1846"/>
        <v>3.7320132013201319</v>
      </c>
      <c r="EY368" s="546">
        <f t="shared" si="1847"/>
        <v>4.0413333333333332</v>
      </c>
      <c r="EZ368" s="232">
        <f t="shared" si="1848"/>
        <v>1130.8</v>
      </c>
      <c r="FA368" s="233">
        <f t="shared" si="1849"/>
        <v>1212.3999999999999</v>
      </c>
      <c r="FB368" s="257">
        <v>74.099999999999994</v>
      </c>
      <c r="FC368" s="409">
        <v>73.900000000000006</v>
      </c>
      <c r="FD368" s="232">
        <f t="shared" si="1850"/>
        <v>7187.7</v>
      </c>
      <c r="FE368" s="233">
        <f t="shared" si="1851"/>
        <v>6503.2000000000007</v>
      </c>
      <c r="FF368" s="257">
        <v>67.2</v>
      </c>
      <c r="FG368" s="409">
        <v>68</v>
      </c>
      <c r="FH368" s="232">
        <f t="shared" si="1852"/>
        <v>13843.2</v>
      </c>
      <c r="FI368" s="233">
        <f t="shared" si="1853"/>
        <v>14416</v>
      </c>
      <c r="FJ368" s="254"/>
      <c r="FK368" s="253"/>
      <c r="FL368" s="232">
        <f t="shared" si="1854"/>
        <v>0</v>
      </c>
      <c r="FM368" s="233">
        <f t="shared" si="1855"/>
        <v>0</v>
      </c>
      <c r="FN368" s="232">
        <f t="shared" si="1856"/>
        <v>69.408910891089107</v>
      </c>
      <c r="FO368" s="233">
        <f t="shared" si="1857"/>
        <v>69.730666666666664</v>
      </c>
      <c r="FP368" s="232">
        <f t="shared" si="1858"/>
        <v>21030.899999999998</v>
      </c>
      <c r="FQ368" s="233">
        <f t="shared" si="1859"/>
        <v>20919.2</v>
      </c>
      <c r="FR368" s="254">
        <v>111</v>
      </c>
      <c r="FS368" s="253">
        <v>111</v>
      </c>
      <c r="FT368" s="232">
        <f t="shared" si="1860"/>
        <v>111</v>
      </c>
      <c r="FU368" s="233">
        <f t="shared" si="1861"/>
        <v>111</v>
      </c>
      <c r="FV368" s="254">
        <v>5.4</v>
      </c>
      <c r="FW368" s="253">
        <v>5.9</v>
      </c>
      <c r="FX368" s="232">
        <f t="shared" si="1862"/>
        <v>599.40000000000009</v>
      </c>
      <c r="FY368" s="233">
        <f t="shared" si="1863"/>
        <v>654.90000000000009</v>
      </c>
      <c r="FZ368" s="254">
        <v>81.7</v>
      </c>
      <c r="GA368" s="253">
        <v>76.900000000000006</v>
      </c>
      <c r="GB368" s="232">
        <f t="shared" si="1864"/>
        <v>9068.7000000000007</v>
      </c>
      <c r="GC368" s="233">
        <f t="shared" si="1865"/>
        <v>8535.9000000000015</v>
      </c>
      <c r="GD368" s="249">
        <f t="shared" si="1866"/>
        <v>208</v>
      </c>
      <c r="GE368" s="233">
        <f t="shared" si="1867"/>
        <v>205</v>
      </c>
      <c r="GF368" s="232">
        <f t="shared" si="1868"/>
        <v>208</v>
      </c>
      <c r="GG368" s="233">
        <f t="shared" si="1869"/>
        <v>205</v>
      </c>
      <c r="GH368" s="232">
        <f t="shared" si="1870"/>
        <v>844.4</v>
      </c>
      <c r="GI368" s="233">
        <f t="shared" si="1871"/>
        <v>875.89999999999986</v>
      </c>
      <c r="GJ368" s="232">
        <f t="shared" si="1872"/>
        <v>17493.3</v>
      </c>
      <c r="GK368" s="233">
        <f t="shared" si="1873"/>
        <v>17872.400000000001</v>
      </c>
      <c r="GL368" s="249">
        <f t="shared" si="1874"/>
        <v>313</v>
      </c>
      <c r="GM368" s="233">
        <f t="shared" si="1875"/>
        <v>316</v>
      </c>
      <c r="GN368" s="232">
        <f t="shared" si="1876"/>
        <v>313</v>
      </c>
      <c r="GO368" s="233">
        <f t="shared" si="1877"/>
        <v>316</v>
      </c>
      <c r="GP368" s="232">
        <f t="shared" si="1878"/>
        <v>1293</v>
      </c>
      <c r="GQ368" s="233">
        <f t="shared" si="1879"/>
        <v>1398.4</v>
      </c>
      <c r="GR368" s="232">
        <f t="shared" si="1880"/>
        <v>23652.5</v>
      </c>
      <c r="GS368" s="233">
        <f t="shared" si="1881"/>
        <v>23497.599999999999</v>
      </c>
      <c r="GT368" s="249">
        <f t="shared" si="1882"/>
        <v>521</v>
      </c>
      <c r="GU368" s="233">
        <f t="shared" si="1883"/>
        <v>521</v>
      </c>
      <c r="GV368" s="232">
        <f t="shared" si="1884"/>
        <v>521</v>
      </c>
      <c r="GW368" s="233">
        <f t="shared" si="1885"/>
        <v>521</v>
      </c>
      <c r="GX368" s="232">
        <f t="shared" si="1886"/>
        <v>2137.4</v>
      </c>
      <c r="GY368" s="233">
        <f t="shared" si="1887"/>
        <v>2274.3000000000002</v>
      </c>
      <c r="GZ368" s="232">
        <f t="shared" si="1888"/>
        <v>41145.800000000003</v>
      </c>
      <c r="HA368" s="233">
        <f t="shared" si="1889"/>
        <v>41370</v>
      </c>
      <c r="HB368" s="249">
        <f t="shared" si="1890"/>
        <v>0</v>
      </c>
      <c r="HC368" s="233">
        <f t="shared" si="1891"/>
        <v>0</v>
      </c>
      <c r="HD368" s="232">
        <f t="shared" si="1892"/>
        <v>0</v>
      </c>
      <c r="HE368" s="233">
        <f t="shared" si="1893"/>
        <v>0</v>
      </c>
      <c r="HF368" s="232" t="str">
        <f t="shared" si="1894"/>
        <v/>
      </c>
      <c r="HG368" s="233" t="str">
        <f t="shared" si="1895"/>
        <v/>
      </c>
      <c r="HH368" s="232" t="str">
        <f t="shared" si="1896"/>
        <v/>
      </c>
      <c r="HI368" s="233" t="str">
        <f t="shared" si="1897"/>
        <v/>
      </c>
      <c r="HJ368" s="249">
        <f t="shared" si="1898"/>
        <v>2736.8</v>
      </c>
      <c r="HK368" s="233">
        <f t="shared" si="1899"/>
        <v>2929.2</v>
      </c>
      <c r="HL368" s="232">
        <f t="shared" si="1900"/>
        <v>50214.5</v>
      </c>
      <c r="HM368" s="232">
        <f t="shared" si="1901"/>
        <v>49905.9</v>
      </c>
    </row>
    <row r="369" spans="1:221" ht="15">
      <c r="A369" s="397" t="s">
        <v>110</v>
      </c>
      <c r="B369" s="395" t="s">
        <v>782</v>
      </c>
      <c r="C369" s="396"/>
      <c r="D369" s="397">
        <v>228547</v>
      </c>
      <c r="E369" s="398">
        <v>8</v>
      </c>
      <c r="F369" s="332">
        <v>3361</v>
      </c>
      <c r="G369" s="409">
        <v>3179</v>
      </c>
      <c r="H369" s="254">
        <v>55</v>
      </c>
      <c r="I369" s="409">
        <v>44</v>
      </c>
      <c r="J369" s="232">
        <f t="shared" si="1753"/>
        <v>3306</v>
      </c>
      <c r="K369" s="233">
        <f t="shared" si="1754"/>
        <v>3135</v>
      </c>
      <c r="L369" s="333"/>
      <c r="M369" s="253"/>
      <c r="N369" s="232">
        <f t="shared" si="1752"/>
        <v>3306</v>
      </c>
      <c r="O369" s="233">
        <f t="shared" si="1755"/>
        <v>3135</v>
      </c>
      <c r="P369" s="232">
        <f t="shared" si="1756"/>
        <v>3306</v>
      </c>
      <c r="Q369" s="233">
        <f t="shared" si="1757"/>
        <v>3135</v>
      </c>
      <c r="R369" s="254">
        <v>25</v>
      </c>
      <c r="S369" s="409">
        <v>47</v>
      </c>
      <c r="T369" s="232">
        <f t="shared" si="1758"/>
        <v>25</v>
      </c>
      <c r="U369" s="233">
        <f t="shared" si="1759"/>
        <v>47</v>
      </c>
      <c r="V369" s="257">
        <v>47</v>
      </c>
      <c r="W369" s="409">
        <v>68</v>
      </c>
      <c r="X369" s="232">
        <f t="shared" si="1760"/>
        <v>47</v>
      </c>
      <c r="Y369" s="233">
        <f t="shared" si="1761"/>
        <v>68</v>
      </c>
      <c r="Z369" s="257"/>
      <c r="AA369" s="256"/>
      <c r="AB369" s="232">
        <f t="shared" si="1762"/>
        <v>0</v>
      </c>
      <c r="AC369" s="233">
        <f t="shared" si="1763"/>
        <v>0</v>
      </c>
      <c r="AD369" s="225">
        <f t="shared" si="1764"/>
        <v>72</v>
      </c>
      <c r="AE369" s="233">
        <f t="shared" si="1765"/>
        <v>115</v>
      </c>
      <c r="AF369" s="225">
        <f t="shared" si="1766"/>
        <v>72</v>
      </c>
      <c r="AG369" s="233">
        <f t="shared" si="1767"/>
        <v>115</v>
      </c>
      <c r="AH369" s="336">
        <v>2.9</v>
      </c>
      <c r="AI369" s="409">
        <v>2.9</v>
      </c>
      <c r="AJ369" s="232">
        <f t="shared" si="1768"/>
        <v>72.5</v>
      </c>
      <c r="AK369" s="233">
        <f t="shared" si="1769"/>
        <v>136.29999999999998</v>
      </c>
      <c r="AL369" s="336">
        <v>2.5</v>
      </c>
      <c r="AM369" s="409">
        <v>2.8</v>
      </c>
      <c r="AN369" s="232">
        <f t="shared" si="1770"/>
        <v>117.5</v>
      </c>
      <c r="AO369" s="233">
        <f t="shared" si="1771"/>
        <v>190.39999999999998</v>
      </c>
      <c r="AP369" s="336"/>
      <c r="AQ369" s="410"/>
      <c r="AR369" s="232">
        <f t="shared" si="1772"/>
        <v>0</v>
      </c>
      <c r="AS369" s="233">
        <f t="shared" si="1773"/>
        <v>0</v>
      </c>
      <c r="AT369" s="545">
        <f t="shared" si="1774"/>
        <v>2.6388888888888888</v>
      </c>
      <c r="AU369" s="546">
        <f t="shared" si="1775"/>
        <v>2.8408695652173908</v>
      </c>
      <c r="AV369" s="232">
        <f t="shared" si="1776"/>
        <v>190</v>
      </c>
      <c r="AW369" s="233">
        <f t="shared" si="1777"/>
        <v>326.69999999999993</v>
      </c>
      <c r="AX369" s="257">
        <v>65.599999999999994</v>
      </c>
      <c r="AY369" s="409">
        <v>71.099999999999994</v>
      </c>
      <c r="AZ369" s="232">
        <f t="shared" si="1778"/>
        <v>1639.9999999999998</v>
      </c>
      <c r="BA369" s="233">
        <f t="shared" si="1779"/>
        <v>3341.7</v>
      </c>
      <c r="BB369" s="257">
        <v>66.5</v>
      </c>
      <c r="BC369" s="409">
        <v>68.400000000000006</v>
      </c>
      <c r="BD369" s="232">
        <f t="shared" si="1780"/>
        <v>3125.5</v>
      </c>
      <c r="BE369" s="233">
        <f t="shared" si="1781"/>
        <v>4651.2000000000007</v>
      </c>
      <c r="BF369" s="254"/>
      <c r="BG369" s="253"/>
      <c r="BH369" s="232">
        <f t="shared" si="1782"/>
        <v>0</v>
      </c>
      <c r="BI369" s="233">
        <f t="shared" si="1783"/>
        <v>0</v>
      </c>
      <c r="BJ369" s="232">
        <f t="shared" si="1784"/>
        <v>66.1875</v>
      </c>
      <c r="BK369" s="233">
        <f t="shared" si="1785"/>
        <v>69.503478260869571</v>
      </c>
      <c r="BL369" s="232">
        <f t="shared" si="1786"/>
        <v>4765.5</v>
      </c>
      <c r="BM369" s="233">
        <f t="shared" si="1787"/>
        <v>7992.9000000000005</v>
      </c>
      <c r="BN369" s="257">
        <v>802</v>
      </c>
      <c r="BO369" s="409">
        <v>743</v>
      </c>
      <c r="BP369" s="232">
        <f t="shared" si="1788"/>
        <v>802</v>
      </c>
      <c r="BQ369" s="233">
        <f t="shared" si="1789"/>
        <v>743</v>
      </c>
      <c r="BR369" s="257">
        <v>844</v>
      </c>
      <c r="BS369" s="409">
        <v>767</v>
      </c>
      <c r="BT369" s="232">
        <f t="shared" si="1790"/>
        <v>844</v>
      </c>
      <c r="BU369" s="233">
        <f t="shared" si="1791"/>
        <v>767</v>
      </c>
      <c r="BV369" s="257"/>
      <c r="BW369" s="256"/>
      <c r="BX369" s="232">
        <f t="shared" si="1792"/>
        <v>0</v>
      </c>
      <c r="BY369" s="233">
        <f t="shared" si="1793"/>
        <v>0</v>
      </c>
      <c r="BZ369" s="225">
        <f t="shared" si="1794"/>
        <v>1646</v>
      </c>
      <c r="CA369" s="233">
        <f t="shared" si="1795"/>
        <v>1510</v>
      </c>
      <c r="CB369" s="225">
        <f t="shared" si="1796"/>
        <v>1646</v>
      </c>
      <c r="CC369" s="233">
        <f t="shared" si="1797"/>
        <v>1510</v>
      </c>
      <c r="CD369" s="336">
        <v>4.9000000000000004</v>
      </c>
      <c r="CE369" s="409">
        <v>5</v>
      </c>
      <c r="CF369" s="232">
        <f t="shared" si="1798"/>
        <v>3929.8</v>
      </c>
      <c r="CG369" s="233">
        <f t="shared" si="1799"/>
        <v>3715</v>
      </c>
      <c r="CH369" s="336">
        <v>5.2</v>
      </c>
      <c r="CI369" s="409">
        <v>5.0999999999999996</v>
      </c>
      <c r="CJ369" s="232">
        <f t="shared" si="1800"/>
        <v>4388.8</v>
      </c>
      <c r="CK369" s="233">
        <f t="shared" si="1801"/>
        <v>3911.7</v>
      </c>
      <c r="CL369" s="336"/>
      <c r="CM369" s="410"/>
      <c r="CN369" s="232">
        <f t="shared" si="1802"/>
        <v>0</v>
      </c>
      <c r="CO369" s="233">
        <f t="shared" si="1803"/>
        <v>0</v>
      </c>
      <c r="CP369" s="232">
        <f t="shared" si="1804"/>
        <v>5.0538274605103286</v>
      </c>
      <c r="CQ369" s="546">
        <f t="shared" si="1805"/>
        <v>5.0507947019867547</v>
      </c>
      <c r="CR369" s="232">
        <f t="shared" si="1806"/>
        <v>8318.6</v>
      </c>
      <c r="CS369" s="233">
        <f t="shared" si="1807"/>
        <v>7626.7</v>
      </c>
      <c r="CT369" s="257">
        <v>89.5</v>
      </c>
      <c r="CU369" s="409">
        <v>92.5</v>
      </c>
      <c r="CV369" s="232">
        <f t="shared" si="1808"/>
        <v>71779</v>
      </c>
      <c r="CW369" s="233">
        <f t="shared" si="1809"/>
        <v>68727.5</v>
      </c>
      <c r="CX369" s="257">
        <v>84.2</v>
      </c>
      <c r="CY369" s="409">
        <v>87</v>
      </c>
      <c r="CZ369" s="232">
        <f t="shared" si="1810"/>
        <v>71064.800000000003</v>
      </c>
      <c r="DA369" s="233">
        <f t="shared" si="1811"/>
        <v>66729</v>
      </c>
      <c r="DB369" s="254"/>
      <c r="DC369" s="253"/>
      <c r="DD369" s="232">
        <f t="shared" si="1812"/>
        <v>0</v>
      </c>
      <c r="DE369" s="233">
        <f t="shared" si="1813"/>
        <v>0</v>
      </c>
      <c r="DF369" s="232">
        <f t="shared" si="1814"/>
        <v>86.782381530984196</v>
      </c>
      <c r="DG369" s="233">
        <f t="shared" si="1815"/>
        <v>89.706291390728481</v>
      </c>
      <c r="DH369" s="232">
        <f t="shared" si="1816"/>
        <v>142843.79999999999</v>
      </c>
      <c r="DI369" s="233">
        <f t="shared" si="1817"/>
        <v>135456.5</v>
      </c>
      <c r="DJ369" s="232">
        <f t="shared" si="1818"/>
        <v>1718</v>
      </c>
      <c r="DK369" s="233">
        <f t="shared" si="1819"/>
        <v>1625</v>
      </c>
      <c r="DL369" s="232">
        <f t="shared" si="1820"/>
        <v>1718</v>
      </c>
      <c r="DM369" s="233">
        <f t="shared" si="1821"/>
        <v>1625</v>
      </c>
      <c r="DN369" s="545">
        <f t="shared" si="1822"/>
        <v>4.9526193247962746</v>
      </c>
      <c r="DO369" s="546">
        <f t="shared" si="1823"/>
        <v>4.8944000000000001</v>
      </c>
      <c r="DP369" s="232">
        <f t="shared" si="1824"/>
        <v>8508.6</v>
      </c>
      <c r="DQ369" s="233">
        <f t="shared" si="1825"/>
        <v>7953.4000000000005</v>
      </c>
      <c r="DR369" s="232">
        <f t="shared" si="1826"/>
        <v>85.919266589057031</v>
      </c>
      <c r="DS369" s="233">
        <f t="shared" si="1827"/>
        <v>88.276553846153845</v>
      </c>
      <c r="DT369" s="232">
        <f t="shared" si="1828"/>
        <v>147609.29999999999</v>
      </c>
      <c r="DU369" s="233">
        <f t="shared" si="1829"/>
        <v>143449.4</v>
      </c>
      <c r="DV369" s="257">
        <v>278</v>
      </c>
      <c r="DW369" s="409">
        <v>241</v>
      </c>
      <c r="DX369" s="232">
        <f t="shared" si="1830"/>
        <v>278</v>
      </c>
      <c r="DY369" s="233">
        <f t="shared" si="1831"/>
        <v>241</v>
      </c>
      <c r="DZ369" s="257">
        <v>727</v>
      </c>
      <c r="EA369" s="409">
        <v>700</v>
      </c>
      <c r="EB369" s="232">
        <f t="shared" si="1832"/>
        <v>727</v>
      </c>
      <c r="EC369" s="233">
        <f t="shared" si="1833"/>
        <v>700</v>
      </c>
      <c r="ED369" s="257"/>
      <c r="EE369" s="256"/>
      <c r="EF369" s="232">
        <f t="shared" si="1834"/>
        <v>0</v>
      </c>
      <c r="EG369" s="233">
        <f t="shared" si="1835"/>
        <v>0</v>
      </c>
      <c r="EH369" s="225">
        <f t="shared" si="1836"/>
        <v>1005</v>
      </c>
      <c r="EI369" s="233">
        <f t="shared" si="1837"/>
        <v>941</v>
      </c>
      <c r="EJ369" s="225">
        <f t="shared" si="1838"/>
        <v>1005</v>
      </c>
      <c r="EK369" s="233">
        <f t="shared" si="1839"/>
        <v>941</v>
      </c>
      <c r="EL369" s="336">
        <v>3.9</v>
      </c>
      <c r="EM369" s="409">
        <v>4.2</v>
      </c>
      <c r="EN369" s="232">
        <f t="shared" si="1840"/>
        <v>1084.2</v>
      </c>
      <c r="EO369" s="233">
        <f t="shared" si="1841"/>
        <v>1012.2</v>
      </c>
      <c r="EP369" s="336">
        <v>4.0999999999999996</v>
      </c>
      <c r="EQ369" s="409">
        <v>4.0999999999999996</v>
      </c>
      <c r="ER369" s="232">
        <f t="shared" si="1842"/>
        <v>2980.7</v>
      </c>
      <c r="ES369" s="233">
        <f t="shared" si="1843"/>
        <v>2869.9999999999995</v>
      </c>
      <c r="ET369" s="336"/>
      <c r="EU369" s="410"/>
      <c r="EV369" s="232">
        <f t="shared" si="1844"/>
        <v>0</v>
      </c>
      <c r="EW369" s="233">
        <f t="shared" si="1845"/>
        <v>0</v>
      </c>
      <c r="EX369" s="545">
        <f t="shared" si="1846"/>
        <v>4.0446766169154227</v>
      </c>
      <c r="EY369" s="546">
        <f t="shared" si="1847"/>
        <v>4.1256110520722631</v>
      </c>
      <c r="EZ369" s="232">
        <f t="shared" si="1848"/>
        <v>4064.8999999999996</v>
      </c>
      <c r="FA369" s="233">
        <f t="shared" si="1849"/>
        <v>3882.1999999999994</v>
      </c>
      <c r="FB369" s="257">
        <v>66.3</v>
      </c>
      <c r="FC369" s="409">
        <v>70.7</v>
      </c>
      <c r="FD369" s="232">
        <f t="shared" si="1850"/>
        <v>18431.399999999998</v>
      </c>
      <c r="FE369" s="233">
        <f t="shared" si="1851"/>
        <v>17038.7</v>
      </c>
      <c r="FF369" s="257">
        <v>59.4</v>
      </c>
      <c r="FG369" s="409">
        <v>62</v>
      </c>
      <c r="FH369" s="232">
        <f t="shared" si="1852"/>
        <v>43183.799999999996</v>
      </c>
      <c r="FI369" s="233">
        <f t="shared" si="1853"/>
        <v>43400</v>
      </c>
      <c r="FJ369" s="254"/>
      <c r="FK369" s="253"/>
      <c r="FL369" s="232">
        <f t="shared" si="1854"/>
        <v>0</v>
      </c>
      <c r="FM369" s="233">
        <f t="shared" si="1855"/>
        <v>0</v>
      </c>
      <c r="FN369" s="232">
        <f t="shared" si="1856"/>
        <v>61.308656716417907</v>
      </c>
      <c r="FO369" s="233">
        <f t="shared" si="1857"/>
        <v>64.228161530286926</v>
      </c>
      <c r="FP369" s="232">
        <f t="shared" si="1858"/>
        <v>61615.199999999997</v>
      </c>
      <c r="FQ369" s="233">
        <f t="shared" si="1859"/>
        <v>60438.7</v>
      </c>
      <c r="FR369" s="254">
        <v>583</v>
      </c>
      <c r="FS369" s="253">
        <v>569</v>
      </c>
      <c r="FT369" s="232">
        <f t="shared" si="1860"/>
        <v>583</v>
      </c>
      <c r="FU369" s="233">
        <f t="shared" si="1861"/>
        <v>569</v>
      </c>
      <c r="FV369" s="254">
        <v>6</v>
      </c>
      <c r="FW369" s="253">
        <v>5.7</v>
      </c>
      <c r="FX369" s="232">
        <f t="shared" si="1862"/>
        <v>3498</v>
      </c>
      <c r="FY369" s="233">
        <f t="shared" si="1863"/>
        <v>3243.3</v>
      </c>
      <c r="FZ369" s="254">
        <v>65.5</v>
      </c>
      <c r="GA369" s="253">
        <v>66.400000000000006</v>
      </c>
      <c r="GB369" s="232">
        <f t="shared" si="1864"/>
        <v>38186.5</v>
      </c>
      <c r="GC369" s="233">
        <f t="shared" si="1865"/>
        <v>37781.600000000006</v>
      </c>
      <c r="GD369" s="249">
        <f t="shared" si="1866"/>
        <v>1105</v>
      </c>
      <c r="GE369" s="233">
        <f t="shared" si="1867"/>
        <v>1031</v>
      </c>
      <c r="GF369" s="232">
        <f t="shared" si="1868"/>
        <v>1105</v>
      </c>
      <c r="GG369" s="233">
        <f t="shared" si="1869"/>
        <v>1031</v>
      </c>
      <c r="GH369" s="232">
        <f t="shared" si="1870"/>
        <v>5086.5</v>
      </c>
      <c r="GI369" s="233">
        <f t="shared" si="1871"/>
        <v>4863.5</v>
      </c>
      <c r="GJ369" s="232">
        <f t="shared" si="1872"/>
        <v>91850.4</v>
      </c>
      <c r="GK369" s="233">
        <f t="shared" si="1873"/>
        <v>89107.9</v>
      </c>
      <c r="GL369" s="249">
        <f t="shared" si="1874"/>
        <v>1618</v>
      </c>
      <c r="GM369" s="233">
        <f t="shared" si="1875"/>
        <v>1535</v>
      </c>
      <c r="GN369" s="232">
        <f t="shared" si="1876"/>
        <v>1618</v>
      </c>
      <c r="GO369" s="233">
        <f t="shared" si="1877"/>
        <v>1535</v>
      </c>
      <c r="GP369" s="232">
        <f t="shared" si="1878"/>
        <v>7487</v>
      </c>
      <c r="GQ369" s="233">
        <f t="shared" si="1879"/>
        <v>6972.0999999999985</v>
      </c>
      <c r="GR369" s="232">
        <f t="shared" si="1880"/>
        <v>117374.1</v>
      </c>
      <c r="GS369" s="233">
        <f t="shared" si="1881"/>
        <v>114780.2</v>
      </c>
      <c r="GT369" s="249">
        <f t="shared" si="1882"/>
        <v>2723</v>
      </c>
      <c r="GU369" s="233">
        <f t="shared" si="1883"/>
        <v>2566</v>
      </c>
      <c r="GV369" s="232">
        <f t="shared" si="1884"/>
        <v>2723</v>
      </c>
      <c r="GW369" s="233">
        <f t="shared" si="1885"/>
        <v>2566</v>
      </c>
      <c r="GX369" s="232">
        <f t="shared" si="1886"/>
        <v>12573.5</v>
      </c>
      <c r="GY369" s="233">
        <f t="shared" si="1887"/>
        <v>11835.599999999999</v>
      </c>
      <c r="GZ369" s="232">
        <f t="shared" si="1888"/>
        <v>209224.5</v>
      </c>
      <c r="HA369" s="233">
        <f t="shared" si="1889"/>
        <v>203888.09999999998</v>
      </c>
      <c r="HB369" s="249">
        <f t="shared" si="1890"/>
        <v>0</v>
      </c>
      <c r="HC369" s="233">
        <f t="shared" si="1891"/>
        <v>0</v>
      </c>
      <c r="HD369" s="232">
        <f t="shared" si="1892"/>
        <v>0</v>
      </c>
      <c r="HE369" s="233">
        <f t="shared" si="1893"/>
        <v>0</v>
      </c>
      <c r="HF369" s="232" t="str">
        <f t="shared" si="1894"/>
        <v/>
      </c>
      <c r="HG369" s="233" t="str">
        <f t="shared" si="1895"/>
        <v/>
      </c>
      <c r="HH369" s="232" t="str">
        <f t="shared" si="1896"/>
        <v/>
      </c>
      <c r="HI369" s="233" t="str">
        <f t="shared" si="1897"/>
        <v/>
      </c>
      <c r="HJ369" s="249">
        <f t="shared" si="1898"/>
        <v>16071.5</v>
      </c>
      <c r="HK369" s="233">
        <f t="shared" si="1899"/>
        <v>15078.900000000001</v>
      </c>
      <c r="HL369" s="232">
        <f t="shared" si="1900"/>
        <v>247411</v>
      </c>
      <c r="HM369" s="232">
        <f t="shared" si="1901"/>
        <v>241669.69999999998</v>
      </c>
    </row>
    <row r="370" spans="1:221" ht="15">
      <c r="A370" s="397" t="s">
        <v>110</v>
      </c>
      <c r="B370" s="395" t="s">
        <v>783</v>
      </c>
      <c r="C370" s="396"/>
      <c r="D370" s="397">
        <v>229072</v>
      </c>
      <c r="E370" s="398">
        <v>8</v>
      </c>
      <c r="F370" s="332">
        <v>939</v>
      </c>
      <c r="G370" s="409">
        <v>819</v>
      </c>
      <c r="H370" s="254">
        <v>73</v>
      </c>
      <c r="I370" s="409">
        <v>56</v>
      </c>
      <c r="J370" s="232">
        <f t="shared" si="1753"/>
        <v>866</v>
      </c>
      <c r="K370" s="233">
        <f t="shared" si="1754"/>
        <v>763</v>
      </c>
      <c r="L370" s="333"/>
      <c r="M370" s="253"/>
      <c r="N370" s="232">
        <f t="shared" si="1752"/>
        <v>866</v>
      </c>
      <c r="O370" s="233">
        <f t="shared" si="1755"/>
        <v>763</v>
      </c>
      <c r="P370" s="232">
        <f t="shared" si="1756"/>
        <v>866</v>
      </c>
      <c r="Q370" s="233">
        <f t="shared" si="1757"/>
        <v>763</v>
      </c>
      <c r="R370" s="254">
        <v>65</v>
      </c>
      <c r="S370" s="409">
        <v>63</v>
      </c>
      <c r="T370" s="232">
        <f t="shared" si="1758"/>
        <v>65</v>
      </c>
      <c r="U370" s="233">
        <f t="shared" si="1759"/>
        <v>63</v>
      </c>
      <c r="V370" s="257">
        <v>33</v>
      </c>
      <c r="W370" s="409">
        <v>30</v>
      </c>
      <c r="X370" s="232">
        <f t="shared" si="1760"/>
        <v>33</v>
      </c>
      <c r="Y370" s="233">
        <f t="shared" si="1761"/>
        <v>30</v>
      </c>
      <c r="Z370" s="257"/>
      <c r="AA370" s="256"/>
      <c r="AB370" s="232">
        <f t="shared" si="1762"/>
        <v>0</v>
      </c>
      <c r="AC370" s="233">
        <f t="shared" si="1763"/>
        <v>0</v>
      </c>
      <c r="AD370" s="225">
        <f t="shared" si="1764"/>
        <v>98</v>
      </c>
      <c r="AE370" s="233">
        <f t="shared" si="1765"/>
        <v>93</v>
      </c>
      <c r="AF370" s="225">
        <f t="shared" si="1766"/>
        <v>98</v>
      </c>
      <c r="AG370" s="233">
        <f t="shared" si="1767"/>
        <v>93</v>
      </c>
      <c r="AH370" s="336">
        <v>3.8</v>
      </c>
      <c r="AI370" s="409">
        <v>3.8</v>
      </c>
      <c r="AJ370" s="232">
        <f t="shared" si="1768"/>
        <v>247</v>
      </c>
      <c r="AK370" s="233">
        <f t="shared" si="1769"/>
        <v>239.39999999999998</v>
      </c>
      <c r="AL370" s="336">
        <v>4</v>
      </c>
      <c r="AM370" s="409">
        <v>3.8</v>
      </c>
      <c r="AN370" s="232">
        <f t="shared" si="1770"/>
        <v>132</v>
      </c>
      <c r="AO370" s="233">
        <f t="shared" si="1771"/>
        <v>114</v>
      </c>
      <c r="AP370" s="336"/>
      <c r="AQ370" s="410"/>
      <c r="AR370" s="232">
        <f t="shared" si="1772"/>
        <v>0</v>
      </c>
      <c r="AS370" s="233">
        <f t="shared" si="1773"/>
        <v>0</v>
      </c>
      <c r="AT370" s="545">
        <f t="shared" si="1774"/>
        <v>3.8673469387755102</v>
      </c>
      <c r="AU370" s="546">
        <f t="shared" si="1775"/>
        <v>3.8</v>
      </c>
      <c r="AV370" s="232">
        <f t="shared" si="1776"/>
        <v>379</v>
      </c>
      <c r="AW370" s="233">
        <f t="shared" si="1777"/>
        <v>353.4</v>
      </c>
      <c r="AX370" s="257">
        <v>76.5</v>
      </c>
      <c r="AY370" s="409">
        <v>69</v>
      </c>
      <c r="AZ370" s="232">
        <f t="shared" si="1778"/>
        <v>4972.5</v>
      </c>
      <c r="BA370" s="233">
        <f t="shared" si="1779"/>
        <v>4347</v>
      </c>
      <c r="BB370" s="257">
        <v>72.5</v>
      </c>
      <c r="BC370" s="409">
        <v>72.5</v>
      </c>
      <c r="BD370" s="232">
        <f t="shared" si="1780"/>
        <v>2392.5</v>
      </c>
      <c r="BE370" s="233">
        <f t="shared" si="1781"/>
        <v>2175</v>
      </c>
      <c r="BF370" s="254"/>
      <c r="BG370" s="253"/>
      <c r="BH370" s="232">
        <f t="shared" si="1782"/>
        <v>0</v>
      </c>
      <c r="BI370" s="233">
        <f t="shared" si="1783"/>
        <v>0</v>
      </c>
      <c r="BJ370" s="232">
        <f t="shared" si="1784"/>
        <v>75.15306122448979</v>
      </c>
      <c r="BK370" s="233">
        <f t="shared" si="1785"/>
        <v>70.129032258064512</v>
      </c>
      <c r="BL370" s="232">
        <f t="shared" si="1786"/>
        <v>7364.9999999999991</v>
      </c>
      <c r="BM370" s="233">
        <f t="shared" si="1787"/>
        <v>6522</v>
      </c>
      <c r="BN370" s="257">
        <v>219</v>
      </c>
      <c r="BO370" s="409">
        <v>147</v>
      </c>
      <c r="BP370" s="232">
        <f t="shared" si="1788"/>
        <v>219</v>
      </c>
      <c r="BQ370" s="233">
        <f t="shared" si="1789"/>
        <v>147</v>
      </c>
      <c r="BR370" s="257">
        <v>134</v>
      </c>
      <c r="BS370" s="409">
        <v>97</v>
      </c>
      <c r="BT370" s="232">
        <f t="shared" si="1790"/>
        <v>134</v>
      </c>
      <c r="BU370" s="233">
        <f t="shared" si="1791"/>
        <v>97</v>
      </c>
      <c r="BV370" s="257"/>
      <c r="BW370" s="256"/>
      <c r="BX370" s="232">
        <f t="shared" si="1792"/>
        <v>0</v>
      </c>
      <c r="BY370" s="233">
        <f t="shared" si="1793"/>
        <v>0</v>
      </c>
      <c r="BZ370" s="225">
        <f t="shared" si="1794"/>
        <v>353</v>
      </c>
      <c r="CA370" s="233">
        <f t="shared" si="1795"/>
        <v>244</v>
      </c>
      <c r="CB370" s="225">
        <f t="shared" si="1796"/>
        <v>353</v>
      </c>
      <c r="CC370" s="233">
        <f t="shared" si="1797"/>
        <v>244</v>
      </c>
      <c r="CD370" s="336">
        <v>5.7</v>
      </c>
      <c r="CE370" s="409">
        <v>5.8</v>
      </c>
      <c r="CF370" s="232">
        <f t="shared" si="1798"/>
        <v>1248.3</v>
      </c>
      <c r="CG370" s="233">
        <f t="shared" si="1799"/>
        <v>852.6</v>
      </c>
      <c r="CH370" s="336">
        <v>5.9</v>
      </c>
      <c r="CI370" s="409">
        <v>6</v>
      </c>
      <c r="CJ370" s="232">
        <f t="shared" si="1800"/>
        <v>790.6</v>
      </c>
      <c r="CK370" s="233">
        <f t="shared" si="1801"/>
        <v>582</v>
      </c>
      <c r="CL370" s="336"/>
      <c r="CM370" s="410"/>
      <c r="CN370" s="232">
        <f t="shared" si="1802"/>
        <v>0</v>
      </c>
      <c r="CO370" s="233">
        <f t="shared" si="1803"/>
        <v>0</v>
      </c>
      <c r="CP370" s="232">
        <f t="shared" si="1804"/>
        <v>5.7759206798866858</v>
      </c>
      <c r="CQ370" s="546">
        <f t="shared" si="1805"/>
        <v>5.8795081967213108</v>
      </c>
      <c r="CR370" s="232">
        <f t="shared" si="1806"/>
        <v>2038.9</v>
      </c>
      <c r="CS370" s="233">
        <f t="shared" si="1807"/>
        <v>1434.6</v>
      </c>
      <c r="CT370" s="257">
        <v>94.4</v>
      </c>
      <c r="CU370" s="409">
        <v>93.3</v>
      </c>
      <c r="CV370" s="232">
        <f t="shared" si="1808"/>
        <v>20673.600000000002</v>
      </c>
      <c r="CW370" s="233">
        <f t="shared" si="1809"/>
        <v>13715.1</v>
      </c>
      <c r="CX370" s="257">
        <v>88.7</v>
      </c>
      <c r="CY370" s="409">
        <v>98</v>
      </c>
      <c r="CZ370" s="232">
        <f t="shared" si="1810"/>
        <v>11885.800000000001</v>
      </c>
      <c r="DA370" s="233">
        <f t="shared" si="1811"/>
        <v>9506</v>
      </c>
      <c r="DB370" s="254"/>
      <c r="DC370" s="253"/>
      <c r="DD370" s="232">
        <f t="shared" si="1812"/>
        <v>0</v>
      </c>
      <c r="DE370" s="233">
        <f t="shared" si="1813"/>
        <v>0</v>
      </c>
      <c r="DF370" s="232">
        <f t="shared" si="1814"/>
        <v>92.23626062322947</v>
      </c>
      <c r="DG370" s="233">
        <f t="shared" si="1815"/>
        <v>95.16844262295082</v>
      </c>
      <c r="DH370" s="232">
        <f t="shared" si="1816"/>
        <v>32559.4</v>
      </c>
      <c r="DI370" s="233">
        <f t="shared" si="1817"/>
        <v>23221.1</v>
      </c>
      <c r="DJ370" s="232">
        <f t="shared" si="1818"/>
        <v>451</v>
      </c>
      <c r="DK370" s="233">
        <f t="shared" si="1819"/>
        <v>337</v>
      </c>
      <c r="DL370" s="232">
        <f t="shared" si="1820"/>
        <v>451</v>
      </c>
      <c r="DM370" s="233">
        <f t="shared" si="1821"/>
        <v>337</v>
      </c>
      <c r="DN370" s="545">
        <f t="shared" si="1822"/>
        <v>5.3611973392461199</v>
      </c>
      <c r="DO370" s="546">
        <f t="shared" si="1823"/>
        <v>5.3056379821958455</v>
      </c>
      <c r="DP370" s="232">
        <f t="shared" si="1824"/>
        <v>2417.9</v>
      </c>
      <c r="DQ370" s="233">
        <f t="shared" si="1825"/>
        <v>1788</v>
      </c>
      <c r="DR370" s="232">
        <f t="shared" si="1826"/>
        <v>88.524168514412423</v>
      </c>
      <c r="DS370" s="233">
        <f t="shared" si="1827"/>
        <v>88.258456973293761</v>
      </c>
      <c r="DT370" s="232">
        <f t="shared" si="1828"/>
        <v>39924.400000000001</v>
      </c>
      <c r="DU370" s="233">
        <f t="shared" si="1829"/>
        <v>29743.1</v>
      </c>
      <c r="DV370" s="257">
        <v>51</v>
      </c>
      <c r="DW370" s="409">
        <v>68</v>
      </c>
      <c r="DX370" s="232">
        <f t="shared" si="1830"/>
        <v>51</v>
      </c>
      <c r="DY370" s="233">
        <f t="shared" si="1831"/>
        <v>68</v>
      </c>
      <c r="DZ370" s="257">
        <v>145</v>
      </c>
      <c r="EA370" s="409">
        <v>164</v>
      </c>
      <c r="EB370" s="232">
        <f t="shared" si="1832"/>
        <v>145</v>
      </c>
      <c r="EC370" s="233">
        <f t="shared" si="1833"/>
        <v>164</v>
      </c>
      <c r="ED370" s="257"/>
      <c r="EE370" s="256"/>
      <c r="EF370" s="232">
        <f t="shared" si="1834"/>
        <v>0</v>
      </c>
      <c r="EG370" s="233">
        <f t="shared" si="1835"/>
        <v>0</v>
      </c>
      <c r="EH370" s="225">
        <f t="shared" si="1836"/>
        <v>196</v>
      </c>
      <c r="EI370" s="233">
        <f t="shared" si="1837"/>
        <v>232</v>
      </c>
      <c r="EJ370" s="225">
        <f t="shared" si="1838"/>
        <v>196</v>
      </c>
      <c r="EK370" s="233">
        <f t="shared" si="1839"/>
        <v>232</v>
      </c>
      <c r="EL370" s="336">
        <v>4.3</v>
      </c>
      <c r="EM370" s="409">
        <v>4.0999999999999996</v>
      </c>
      <c r="EN370" s="232">
        <f t="shared" si="1840"/>
        <v>219.29999999999998</v>
      </c>
      <c r="EO370" s="233">
        <f t="shared" si="1841"/>
        <v>278.79999999999995</v>
      </c>
      <c r="EP370" s="336">
        <v>3.1</v>
      </c>
      <c r="EQ370" s="409">
        <v>3.1</v>
      </c>
      <c r="ER370" s="232">
        <f t="shared" si="1842"/>
        <v>449.5</v>
      </c>
      <c r="ES370" s="233">
        <f t="shared" si="1843"/>
        <v>508.40000000000003</v>
      </c>
      <c r="ET370" s="336"/>
      <c r="EU370" s="410"/>
      <c r="EV370" s="232">
        <f t="shared" si="1844"/>
        <v>0</v>
      </c>
      <c r="EW370" s="233">
        <f t="shared" si="1845"/>
        <v>0</v>
      </c>
      <c r="EX370" s="545">
        <f t="shared" si="1846"/>
        <v>3.4122448979591833</v>
      </c>
      <c r="EY370" s="546">
        <f t="shared" si="1847"/>
        <v>3.3931034482758622</v>
      </c>
      <c r="EZ370" s="232">
        <f t="shared" si="1848"/>
        <v>668.8</v>
      </c>
      <c r="FA370" s="233">
        <f t="shared" si="1849"/>
        <v>787.2</v>
      </c>
      <c r="FB370" s="257">
        <v>68.8</v>
      </c>
      <c r="FC370" s="409">
        <v>68.5</v>
      </c>
      <c r="FD370" s="232">
        <f t="shared" si="1850"/>
        <v>3508.7999999999997</v>
      </c>
      <c r="FE370" s="233">
        <f t="shared" si="1851"/>
        <v>4658</v>
      </c>
      <c r="FF370" s="257">
        <v>42</v>
      </c>
      <c r="FG370" s="409">
        <v>39.200000000000003</v>
      </c>
      <c r="FH370" s="232">
        <f t="shared" si="1852"/>
        <v>6090</v>
      </c>
      <c r="FI370" s="233">
        <f t="shared" si="1853"/>
        <v>6428.8</v>
      </c>
      <c r="FJ370" s="254"/>
      <c r="FK370" s="253"/>
      <c r="FL370" s="232">
        <f t="shared" si="1854"/>
        <v>0</v>
      </c>
      <c r="FM370" s="233">
        <f t="shared" si="1855"/>
        <v>0</v>
      </c>
      <c r="FN370" s="232">
        <f t="shared" si="1856"/>
        <v>48.973469387755095</v>
      </c>
      <c r="FO370" s="233">
        <f t="shared" si="1857"/>
        <v>47.787931034482753</v>
      </c>
      <c r="FP370" s="232">
        <f t="shared" si="1858"/>
        <v>9598.7999999999993</v>
      </c>
      <c r="FQ370" s="233">
        <f t="shared" si="1859"/>
        <v>11086.8</v>
      </c>
      <c r="FR370" s="254">
        <v>219</v>
      </c>
      <c r="FS370" s="253">
        <v>194</v>
      </c>
      <c r="FT370" s="232">
        <f t="shared" si="1860"/>
        <v>219</v>
      </c>
      <c r="FU370" s="233">
        <f t="shared" si="1861"/>
        <v>194</v>
      </c>
      <c r="FV370" s="254">
        <v>5.3</v>
      </c>
      <c r="FW370" s="253">
        <v>4.8</v>
      </c>
      <c r="FX370" s="232">
        <f t="shared" si="1862"/>
        <v>1160.7</v>
      </c>
      <c r="FY370" s="233">
        <f t="shared" si="1863"/>
        <v>931.19999999999993</v>
      </c>
      <c r="FZ370" s="254">
        <v>59.3</v>
      </c>
      <c r="GA370" s="253">
        <v>49.9</v>
      </c>
      <c r="GB370" s="232">
        <f t="shared" si="1864"/>
        <v>12986.699999999999</v>
      </c>
      <c r="GC370" s="233">
        <f t="shared" si="1865"/>
        <v>9680.6</v>
      </c>
      <c r="GD370" s="249">
        <f t="shared" si="1866"/>
        <v>335</v>
      </c>
      <c r="GE370" s="233">
        <f t="shared" si="1867"/>
        <v>278</v>
      </c>
      <c r="GF370" s="232">
        <f t="shared" si="1868"/>
        <v>335</v>
      </c>
      <c r="GG370" s="233">
        <f t="shared" si="1869"/>
        <v>278</v>
      </c>
      <c r="GH370" s="232">
        <f t="shared" si="1870"/>
        <v>1714.6</v>
      </c>
      <c r="GI370" s="233">
        <f t="shared" si="1871"/>
        <v>1370.8</v>
      </c>
      <c r="GJ370" s="232">
        <f t="shared" si="1872"/>
        <v>29154.9</v>
      </c>
      <c r="GK370" s="233">
        <f t="shared" si="1873"/>
        <v>22720.1</v>
      </c>
      <c r="GL370" s="249">
        <f t="shared" si="1874"/>
        <v>312</v>
      </c>
      <c r="GM370" s="233">
        <f t="shared" si="1875"/>
        <v>291</v>
      </c>
      <c r="GN370" s="232">
        <f t="shared" si="1876"/>
        <v>312</v>
      </c>
      <c r="GO370" s="233">
        <f t="shared" si="1877"/>
        <v>291</v>
      </c>
      <c r="GP370" s="232">
        <f t="shared" si="1878"/>
        <v>1372.1</v>
      </c>
      <c r="GQ370" s="233">
        <f t="shared" si="1879"/>
        <v>1204.4000000000001</v>
      </c>
      <c r="GR370" s="232">
        <f t="shared" si="1880"/>
        <v>20368.300000000003</v>
      </c>
      <c r="GS370" s="233">
        <f t="shared" si="1881"/>
        <v>18109.8</v>
      </c>
      <c r="GT370" s="249">
        <f t="shared" si="1882"/>
        <v>647</v>
      </c>
      <c r="GU370" s="233">
        <f t="shared" si="1883"/>
        <v>569</v>
      </c>
      <c r="GV370" s="232">
        <f t="shared" si="1884"/>
        <v>647</v>
      </c>
      <c r="GW370" s="233">
        <f t="shared" si="1885"/>
        <v>569</v>
      </c>
      <c r="GX370" s="232">
        <f t="shared" si="1886"/>
        <v>3086.7</v>
      </c>
      <c r="GY370" s="233">
        <f t="shared" si="1887"/>
        <v>2575.1999999999998</v>
      </c>
      <c r="GZ370" s="232">
        <f t="shared" si="1888"/>
        <v>49523.200000000004</v>
      </c>
      <c r="HA370" s="233">
        <f t="shared" si="1889"/>
        <v>40829.899999999994</v>
      </c>
      <c r="HB370" s="249">
        <f t="shared" si="1890"/>
        <v>0</v>
      </c>
      <c r="HC370" s="233">
        <f t="shared" si="1891"/>
        <v>0</v>
      </c>
      <c r="HD370" s="232">
        <f t="shared" si="1892"/>
        <v>0</v>
      </c>
      <c r="HE370" s="233">
        <f t="shared" si="1893"/>
        <v>0</v>
      </c>
      <c r="HF370" s="232" t="str">
        <f t="shared" si="1894"/>
        <v/>
      </c>
      <c r="HG370" s="233" t="str">
        <f t="shared" si="1895"/>
        <v/>
      </c>
      <c r="HH370" s="232" t="str">
        <f t="shared" si="1896"/>
        <v/>
      </c>
      <c r="HI370" s="233" t="str">
        <f t="shared" si="1897"/>
        <v/>
      </c>
      <c r="HJ370" s="249">
        <f t="shared" si="1898"/>
        <v>4247.3999999999996</v>
      </c>
      <c r="HK370" s="233">
        <f t="shared" si="1899"/>
        <v>3506.3999999999996</v>
      </c>
      <c r="HL370" s="232">
        <f t="shared" si="1900"/>
        <v>62509.899999999994</v>
      </c>
      <c r="HM370" s="232">
        <f t="shared" si="1901"/>
        <v>50510.499999999993</v>
      </c>
    </row>
    <row r="371" spans="1:221" ht="15">
      <c r="A371" s="397" t="s">
        <v>110</v>
      </c>
      <c r="B371" s="414" t="s">
        <v>804</v>
      </c>
      <c r="C371" s="437" t="s">
        <v>851</v>
      </c>
      <c r="D371" s="397">
        <v>228680</v>
      </c>
      <c r="E371" s="438">
        <v>8</v>
      </c>
      <c r="F371" s="332">
        <v>670</v>
      </c>
      <c r="G371" s="409">
        <v>718</v>
      </c>
      <c r="H371" s="254">
        <v>65</v>
      </c>
      <c r="I371" s="409">
        <v>96</v>
      </c>
      <c r="J371" s="232">
        <f t="shared" si="1753"/>
        <v>605</v>
      </c>
      <c r="K371" s="233">
        <f t="shared" si="1754"/>
        <v>622</v>
      </c>
      <c r="L371" s="333"/>
      <c r="M371" s="253"/>
      <c r="N371" s="232">
        <f t="shared" si="1752"/>
        <v>605</v>
      </c>
      <c r="O371" s="233">
        <f t="shared" si="1755"/>
        <v>622</v>
      </c>
      <c r="P371" s="232">
        <f t="shared" si="1756"/>
        <v>605</v>
      </c>
      <c r="Q371" s="233">
        <f t="shared" si="1757"/>
        <v>622</v>
      </c>
      <c r="R371" s="254">
        <v>23</v>
      </c>
      <c r="S371" s="409">
        <v>24</v>
      </c>
      <c r="T371" s="232">
        <f t="shared" si="1758"/>
        <v>23</v>
      </c>
      <c r="U371" s="233">
        <f t="shared" si="1759"/>
        <v>24</v>
      </c>
      <c r="V371" s="257">
        <v>1</v>
      </c>
      <c r="W371" s="409">
        <v>6</v>
      </c>
      <c r="X371" s="232">
        <f t="shared" si="1760"/>
        <v>1</v>
      </c>
      <c r="Y371" s="233">
        <f t="shared" si="1761"/>
        <v>6</v>
      </c>
      <c r="Z371" s="257"/>
      <c r="AA371" s="256"/>
      <c r="AB371" s="232">
        <f t="shared" si="1762"/>
        <v>0</v>
      </c>
      <c r="AC371" s="233">
        <f t="shared" si="1763"/>
        <v>0</v>
      </c>
      <c r="AD371" s="225">
        <f t="shared" si="1764"/>
        <v>24</v>
      </c>
      <c r="AE371" s="233">
        <f t="shared" si="1765"/>
        <v>30</v>
      </c>
      <c r="AF371" s="225">
        <f t="shared" si="1766"/>
        <v>24</v>
      </c>
      <c r="AG371" s="233">
        <f t="shared" si="1767"/>
        <v>30</v>
      </c>
      <c r="AH371" s="336">
        <v>2.8</v>
      </c>
      <c r="AI371" s="409">
        <v>2.7</v>
      </c>
      <c r="AJ371" s="232">
        <f t="shared" si="1768"/>
        <v>64.399999999999991</v>
      </c>
      <c r="AK371" s="233">
        <f t="shared" si="1769"/>
        <v>64.800000000000011</v>
      </c>
      <c r="AL371" s="336">
        <v>2</v>
      </c>
      <c r="AM371" s="409">
        <v>2</v>
      </c>
      <c r="AN371" s="232">
        <f t="shared" si="1770"/>
        <v>2</v>
      </c>
      <c r="AO371" s="233">
        <f t="shared" si="1771"/>
        <v>12</v>
      </c>
      <c r="AP371" s="336"/>
      <c r="AQ371" s="410"/>
      <c r="AR371" s="232">
        <f t="shared" si="1772"/>
        <v>0</v>
      </c>
      <c r="AS371" s="233">
        <f t="shared" si="1773"/>
        <v>0</v>
      </c>
      <c r="AT371" s="545">
        <f t="shared" si="1774"/>
        <v>2.7666666666666662</v>
      </c>
      <c r="AU371" s="546">
        <f t="shared" si="1775"/>
        <v>2.5600000000000005</v>
      </c>
      <c r="AV371" s="232">
        <f t="shared" si="1776"/>
        <v>66.399999999999991</v>
      </c>
      <c r="AW371" s="233">
        <f t="shared" si="1777"/>
        <v>76.800000000000011</v>
      </c>
      <c r="AX371" s="257">
        <v>83.5</v>
      </c>
      <c r="AY371" s="409">
        <v>80</v>
      </c>
      <c r="AZ371" s="232">
        <f t="shared" si="1778"/>
        <v>1920.5</v>
      </c>
      <c r="BA371" s="233">
        <f t="shared" si="1779"/>
        <v>1920</v>
      </c>
      <c r="BB371" s="257">
        <v>73</v>
      </c>
      <c r="BC371" s="409">
        <v>79.2</v>
      </c>
      <c r="BD371" s="232">
        <f t="shared" si="1780"/>
        <v>73</v>
      </c>
      <c r="BE371" s="233">
        <f t="shared" si="1781"/>
        <v>475.20000000000005</v>
      </c>
      <c r="BF371" s="254"/>
      <c r="BG371" s="253"/>
      <c r="BH371" s="232">
        <f t="shared" si="1782"/>
        <v>0</v>
      </c>
      <c r="BI371" s="233">
        <f t="shared" si="1783"/>
        <v>0</v>
      </c>
      <c r="BJ371" s="232">
        <f t="shared" si="1784"/>
        <v>83.0625</v>
      </c>
      <c r="BK371" s="233">
        <f t="shared" si="1785"/>
        <v>79.839999999999989</v>
      </c>
      <c r="BL371" s="232">
        <f t="shared" si="1786"/>
        <v>1993.5</v>
      </c>
      <c r="BM371" s="233">
        <f t="shared" si="1787"/>
        <v>2395.1999999999998</v>
      </c>
      <c r="BN371" s="257">
        <v>283</v>
      </c>
      <c r="BO371" s="409">
        <v>251</v>
      </c>
      <c r="BP371" s="232">
        <f t="shared" si="1788"/>
        <v>283</v>
      </c>
      <c r="BQ371" s="233">
        <f t="shared" si="1789"/>
        <v>251</v>
      </c>
      <c r="BR371" s="257">
        <v>18</v>
      </c>
      <c r="BS371" s="409">
        <v>23</v>
      </c>
      <c r="BT371" s="232">
        <f t="shared" si="1790"/>
        <v>18</v>
      </c>
      <c r="BU371" s="233">
        <f t="shared" si="1791"/>
        <v>23</v>
      </c>
      <c r="BV371" s="257"/>
      <c r="BW371" s="256"/>
      <c r="BX371" s="232">
        <f t="shared" si="1792"/>
        <v>0</v>
      </c>
      <c r="BY371" s="233">
        <f t="shared" si="1793"/>
        <v>0</v>
      </c>
      <c r="BZ371" s="225">
        <f t="shared" si="1794"/>
        <v>301</v>
      </c>
      <c r="CA371" s="233">
        <f t="shared" si="1795"/>
        <v>274</v>
      </c>
      <c r="CB371" s="225">
        <f t="shared" si="1796"/>
        <v>301</v>
      </c>
      <c r="CC371" s="233">
        <f t="shared" si="1797"/>
        <v>274</v>
      </c>
      <c r="CD371" s="336">
        <v>3.1</v>
      </c>
      <c r="CE371" s="409">
        <v>3.4</v>
      </c>
      <c r="CF371" s="232">
        <f t="shared" si="1798"/>
        <v>877.30000000000007</v>
      </c>
      <c r="CG371" s="233">
        <f t="shared" si="1799"/>
        <v>853.4</v>
      </c>
      <c r="CH371" s="336">
        <v>5.6</v>
      </c>
      <c r="CI371" s="409">
        <v>3.4</v>
      </c>
      <c r="CJ371" s="232">
        <f t="shared" si="1800"/>
        <v>100.8</v>
      </c>
      <c r="CK371" s="233">
        <f t="shared" si="1801"/>
        <v>78.2</v>
      </c>
      <c r="CL371" s="336"/>
      <c r="CM371" s="410"/>
      <c r="CN371" s="232">
        <f t="shared" si="1802"/>
        <v>0</v>
      </c>
      <c r="CO371" s="233">
        <f t="shared" si="1803"/>
        <v>0</v>
      </c>
      <c r="CP371" s="232">
        <f t="shared" si="1804"/>
        <v>3.2495016611295684</v>
      </c>
      <c r="CQ371" s="546">
        <f t="shared" si="1805"/>
        <v>3.4</v>
      </c>
      <c r="CR371" s="232">
        <f t="shared" si="1806"/>
        <v>978.10000000000014</v>
      </c>
      <c r="CS371" s="233">
        <f t="shared" si="1807"/>
        <v>931.6</v>
      </c>
      <c r="CT371" s="257">
        <v>94.6</v>
      </c>
      <c r="CU371" s="409">
        <v>98.9</v>
      </c>
      <c r="CV371" s="232">
        <f t="shared" si="1808"/>
        <v>26771.8</v>
      </c>
      <c r="CW371" s="233">
        <f t="shared" si="1809"/>
        <v>24823.9</v>
      </c>
      <c r="CX371" s="257">
        <v>111.4</v>
      </c>
      <c r="CY371" s="409">
        <v>94.2</v>
      </c>
      <c r="CZ371" s="232">
        <f t="shared" si="1810"/>
        <v>2005.2</v>
      </c>
      <c r="DA371" s="233">
        <f t="shared" si="1811"/>
        <v>2166.6</v>
      </c>
      <c r="DB371" s="254"/>
      <c r="DC371" s="253"/>
      <c r="DD371" s="232">
        <f t="shared" si="1812"/>
        <v>0</v>
      </c>
      <c r="DE371" s="233">
        <f t="shared" si="1813"/>
        <v>0</v>
      </c>
      <c r="DF371" s="232">
        <f t="shared" si="1814"/>
        <v>95.604651162790702</v>
      </c>
      <c r="DG371" s="233">
        <f t="shared" si="1815"/>
        <v>98.505474452554751</v>
      </c>
      <c r="DH371" s="232">
        <f t="shared" si="1816"/>
        <v>28777</v>
      </c>
      <c r="DI371" s="233">
        <f t="shared" si="1817"/>
        <v>26990.5</v>
      </c>
      <c r="DJ371" s="232">
        <f t="shared" si="1818"/>
        <v>325</v>
      </c>
      <c r="DK371" s="233">
        <f t="shared" si="1819"/>
        <v>304</v>
      </c>
      <c r="DL371" s="232">
        <f t="shared" si="1820"/>
        <v>325</v>
      </c>
      <c r="DM371" s="233">
        <f t="shared" si="1821"/>
        <v>304</v>
      </c>
      <c r="DN371" s="545">
        <f t="shared" si="1822"/>
        <v>3.2138461538461547</v>
      </c>
      <c r="DO371" s="546">
        <f t="shared" si="1823"/>
        <v>3.3171052631578952</v>
      </c>
      <c r="DP371" s="232">
        <f t="shared" si="1824"/>
        <v>1044.5000000000002</v>
      </c>
      <c r="DQ371" s="233">
        <f t="shared" si="1825"/>
        <v>1008.4000000000001</v>
      </c>
      <c r="DR371" s="232">
        <f t="shared" si="1826"/>
        <v>94.678461538461534</v>
      </c>
      <c r="DS371" s="233">
        <f t="shared" si="1827"/>
        <v>96.663486842105272</v>
      </c>
      <c r="DT371" s="232">
        <f t="shared" si="1828"/>
        <v>30770.5</v>
      </c>
      <c r="DU371" s="233">
        <f t="shared" si="1829"/>
        <v>29385.700000000004</v>
      </c>
      <c r="DV371" s="257">
        <v>218</v>
      </c>
      <c r="DW371" s="409">
        <v>218</v>
      </c>
      <c r="DX371" s="232">
        <f t="shared" si="1830"/>
        <v>218</v>
      </c>
      <c r="DY371" s="233">
        <f t="shared" si="1831"/>
        <v>218</v>
      </c>
      <c r="DZ371" s="257">
        <v>39</v>
      </c>
      <c r="EA371" s="409">
        <v>52</v>
      </c>
      <c r="EB371" s="232">
        <f t="shared" si="1832"/>
        <v>39</v>
      </c>
      <c r="EC371" s="233">
        <f t="shared" si="1833"/>
        <v>52</v>
      </c>
      <c r="ED371" s="257"/>
      <c r="EE371" s="256"/>
      <c r="EF371" s="232">
        <f t="shared" si="1834"/>
        <v>0</v>
      </c>
      <c r="EG371" s="233">
        <f t="shared" si="1835"/>
        <v>0</v>
      </c>
      <c r="EH371" s="225">
        <f t="shared" si="1836"/>
        <v>257</v>
      </c>
      <c r="EI371" s="233">
        <f t="shared" si="1837"/>
        <v>270</v>
      </c>
      <c r="EJ371" s="225">
        <f t="shared" si="1838"/>
        <v>257</v>
      </c>
      <c r="EK371" s="233">
        <f t="shared" si="1839"/>
        <v>270</v>
      </c>
      <c r="EL371" s="336">
        <v>3</v>
      </c>
      <c r="EM371" s="409">
        <v>2.9</v>
      </c>
      <c r="EN371" s="232">
        <f t="shared" si="1840"/>
        <v>654</v>
      </c>
      <c r="EO371" s="233">
        <f t="shared" si="1841"/>
        <v>632.19999999999993</v>
      </c>
      <c r="EP371" s="336">
        <v>3</v>
      </c>
      <c r="EQ371" s="409">
        <v>2.8</v>
      </c>
      <c r="ER371" s="232">
        <f t="shared" si="1842"/>
        <v>117</v>
      </c>
      <c r="ES371" s="233">
        <f t="shared" si="1843"/>
        <v>145.6</v>
      </c>
      <c r="ET371" s="336"/>
      <c r="EU371" s="410"/>
      <c r="EV371" s="232">
        <f t="shared" si="1844"/>
        <v>0</v>
      </c>
      <c r="EW371" s="233">
        <f t="shared" si="1845"/>
        <v>0</v>
      </c>
      <c r="EX371" s="545">
        <f t="shared" si="1846"/>
        <v>3</v>
      </c>
      <c r="EY371" s="546">
        <f t="shared" si="1847"/>
        <v>2.8807407407407406</v>
      </c>
      <c r="EZ371" s="232">
        <f t="shared" si="1848"/>
        <v>771</v>
      </c>
      <c r="FA371" s="233">
        <f t="shared" si="1849"/>
        <v>777.8</v>
      </c>
      <c r="FB371" s="257">
        <v>81.8</v>
      </c>
      <c r="FC371" s="409">
        <v>84.2</v>
      </c>
      <c r="FD371" s="232">
        <f t="shared" si="1850"/>
        <v>17832.399999999998</v>
      </c>
      <c r="FE371" s="233">
        <f t="shared" si="1851"/>
        <v>18355.600000000002</v>
      </c>
      <c r="FF371" s="257">
        <v>78.3</v>
      </c>
      <c r="FG371" s="409">
        <v>75.099999999999994</v>
      </c>
      <c r="FH371" s="232">
        <f t="shared" si="1852"/>
        <v>3053.7</v>
      </c>
      <c r="FI371" s="233">
        <f t="shared" si="1853"/>
        <v>3905.2</v>
      </c>
      <c r="FJ371" s="254"/>
      <c r="FK371" s="253"/>
      <c r="FL371" s="232">
        <f t="shared" si="1854"/>
        <v>0</v>
      </c>
      <c r="FM371" s="233">
        <f t="shared" si="1855"/>
        <v>0</v>
      </c>
      <c r="FN371" s="232">
        <f t="shared" si="1856"/>
        <v>81.268871595330737</v>
      </c>
      <c r="FO371" s="233">
        <f t="shared" si="1857"/>
        <v>82.447407407407425</v>
      </c>
      <c r="FP371" s="232">
        <f t="shared" si="1858"/>
        <v>20886.099999999999</v>
      </c>
      <c r="FQ371" s="233">
        <f t="shared" si="1859"/>
        <v>22260.800000000007</v>
      </c>
      <c r="FR371" s="254">
        <v>23</v>
      </c>
      <c r="FS371" s="253">
        <v>48</v>
      </c>
      <c r="FT371" s="232">
        <f t="shared" si="1860"/>
        <v>23</v>
      </c>
      <c r="FU371" s="233">
        <f t="shared" si="1861"/>
        <v>48</v>
      </c>
      <c r="FV371" s="254">
        <v>2.9</v>
      </c>
      <c r="FW371" s="253">
        <v>3.6</v>
      </c>
      <c r="FX371" s="232">
        <f t="shared" si="1862"/>
        <v>66.7</v>
      </c>
      <c r="FY371" s="233">
        <f t="shared" si="1863"/>
        <v>172.8</v>
      </c>
      <c r="FZ371" s="254">
        <v>62.1</v>
      </c>
      <c r="GA371" s="253">
        <v>81.3</v>
      </c>
      <c r="GB371" s="232">
        <f t="shared" si="1864"/>
        <v>1428.3</v>
      </c>
      <c r="GC371" s="233">
        <f t="shared" si="1865"/>
        <v>3902.3999999999996</v>
      </c>
      <c r="GD371" s="249">
        <f t="shared" si="1866"/>
        <v>524</v>
      </c>
      <c r="GE371" s="233">
        <f t="shared" si="1867"/>
        <v>493</v>
      </c>
      <c r="GF371" s="232">
        <f t="shared" si="1868"/>
        <v>524</v>
      </c>
      <c r="GG371" s="233">
        <f t="shared" si="1869"/>
        <v>493</v>
      </c>
      <c r="GH371" s="232">
        <f t="shared" si="1870"/>
        <v>1595.7</v>
      </c>
      <c r="GI371" s="233">
        <f t="shared" si="1871"/>
        <v>1550.4</v>
      </c>
      <c r="GJ371" s="232">
        <f t="shared" si="1872"/>
        <v>46524.7</v>
      </c>
      <c r="GK371" s="233">
        <f t="shared" si="1873"/>
        <v>45099.5</v>
      </c>
      <c r="GL371" s="249">
        <f t="shared" si="1874"/>
        <v>58</v>
      </c>
      <c r="GM371" s="233">
        <f t="shared" si="1875"/>
        <v>81</v>
      </c>
      <c r="GN371" s="232">
        <f t="shared" si="1876"/>
        <v>58</v>
      </c>
      <c r="GO371" s="233">
        <f t="shared" si="1877"/>
        <v>81</v>
      </c>
      <c r="GP371" s="232">
        <f t="shared" si="1878"/>
        <v>219.8</v>
      </c>
      <c r="GQ371" s="233">
        <f t="shared" si="1879"/>
        <v>235.8</v>
      </c>
      <c r="GR371" s="232">
        <f t="shared" si="1880"/>
        <v>5131.8999999999996</v>
      </c>
      <c r="GS371" s="233">
        <f t="shared" si="1881"/>
        <v>6547</v>
      </c>
      <c r="GT371" s="249">
        <f t="shared" si="1882"/>
        <v>582</v>
      </c>
      <c r="GU371" s="233">
        <f t="shared" si="1883"/>
        <v>574</v>
      </c>
      <c r="GV371" s="232">
        <f t="shared" si="1884"/>
        <v>582</v>
      </c>
      <c r="GW371" s="233">
        <f t="shared" si="1885"/>
        <v>574</v>
      </c>
      <c r="GX371" s="232">
        <f t="shared" si="1886"/>
        <v>1815.5</v>
      </c>
      <c r="GY371" s="233">
        <f t="shared" si="1887"/>
        <v>1786.2</v>
      </c>
      <c r="GZ371" s="232">
        <f t="shared" si="1888"/>
        <v>51656.6</v>
      </c>
      <c r="HA371" s="233">
        <f t="shared" si="1889"/>
        <v>51646.5</v>
      </c>
      <c r="HB371" s="249">
        <f t="shared" si="1890"/>
        <v>0</v>
      </c>
      <c r="HC371" s="233">
        <f t="shared" si="1891"/>
        <v>0</v>
      </c>
      <c r="HD371" s="232">
        <f t="shared" si="1892"/>
        <v>0</v>
      </c>
      <c r="HE371" s="233">
        <f t="shared" si="1893"/>
        <v>0</v>
      </c>
      <c r="HF371" s="232" t="str">
        <f t="shared" si="1894"/>
        <v/>
      </c>
      <c r="HG371" s="233" t="str">
        <f t="shared" si="1895"/>
        <v/>
      </c>
      <c r="HH371" s="232" t="str">
        <f t="shared" si="1896"/>
        <v/>
      </c>
      <c r="HI371" s="233" t="str">
        <f t="shared" si="1897"/>
        <v/>
      </c>
      <c r="HJ371" s="249">
        <f t="shared" si="1898"/>
        <v>1882.2000000000003</v>
      </c>
      <c r="HK371" s="233">
        <f t="shared" si="1899"/>
        <v>1959</v>
      </c>
      <c r="HL371" s="232">
        <f t="shared" si="1900"/>
        <v>53084.9</v>
      </c>
      <c r="HM371" s="232">
        <f t="shared" si="1901"/>
        <v>55548.900000000016</v>
      </c>
    </row>
    <row r="372" spans="1:221" ht="15">
      <c r="A372" s="397" t="s">
        <v>110</v>
      </c>
      <c r="B372" s="414" t="s">
        <v>805</v>
      </c>
      <c r="C372" s="437" t="s">
        <v>851</v>
      </c>
      <c r="D372" s="397">
        <v>225308</v>
      </c>
      <c r="E372" s="438">
        <v>8</v>
      </c>
      <c r="F372" s="332">
        <v>657</v>
      </c>
      <c r="G372" s="409">
        <v>716</v>
      </c>
      <c r="H372" s="254">
        <v>9</v>
      </c>
      <c r="I372" s="409">
        <v>10</v>
      </c>
      <c r="J372" s="232">
        <f t="shared" si="1753"/>
        <v>648</v>
      </c>
      <c r="K372" s="233">
        <f t="shared" si="1754"/>
        <v>706</v>
      </c>
      <c r="L372" s="333"/>
      <c r="M372" s="253"/>
      <c r="N372" s="232">
        <f t="shared" si="1752"/>
        <v>648</v>
      </c>
      <c r="O372" s="233">
        <f t="shared" si="1755"/>
        <v>706</v>
      </c>
      <c r="P372" s="232">
        <f t="shared" si="1756"/>
        <v>648</v>
      </c>
      <c r="Q372" s="233">
        <f t="shared" si="1757"/>
        <v>706</v>
      </c>
      <c r="R372" s="254">
        <v>51</v>
      </c>
      <c r="S372" s="409">
        <v>44</v>
      </c>
      <c r="T372" s="232">
        <f t="shared" si="1758"/>
        <v>51</v>
      </c>
      <c r="U372" s="233">
        <f t="shared" si="1759"/>
        <v>44</v>
      </c>
      <c r="V372" s="257">
        <v>27</v>
      </c>
      <c r="W372" s="409">
        <v>38</v>
      </c>
      <c r="X372" s="232">
        <f t="shared" si="1760"/>
        <v>27</v>
      </c>
      <c r="Y372" s="233">
        <f t="shared" si="1761"/>
        <v>38</v>
      </c>
      <c r="Z372" s="257"/>
      <c r="AA372" s="256"/>
      <c r="AB372" s="232">
        <f t="shared" si="1762"/>
        <v>0</v>
      </c>
      <c r="AC372" s="233">
        <f t="shared" si="1763"/>
        <v>0</v>
      </c>
      <c r="AD372" s="225">
        <f t="shared" si="1764"/>
        <v>78</v>
      </c>
      <c r="AE372" s="233">
        <f t="shared" si="1765"/>
        <v>82</v>
      </c>
      <c r="AF372" s="225">
        <f t="shared" si="1766"/>
        <v>78</v>
      </c>
      <c r="AG372" s="233">
        <f t="shared" si="1767"/>
        <v>82</v>
      </c>
      <c r="AH372" s="336">
        <v>2.7</v>
      </c>
      <c r="AI372" s="409">
        <v>2.9</v>
      </c>
      <c r="AJ372" s="232">
        <f t="shared" si="1768"/>
        <v>137.70000000000002</v>
      </c>
      <c r="AK372" s="233">
        <f t="shared" si="1769"/>
        <v>127.6</v>
      </c>
      <c r="AL372" s="336">
        <v>3.8</v>
      </c>
      <c r="AM372" s="409">
        <v>3.8</v>
      </c>
      <c r="AN372" s="232">
        <f t="shared" si="1770"/>
        <v>102.6</v>
      </c>
      <c r="AO372" s="233">
        <f t="shared" si="1771"/>
        <v>144.4</v>
      </c>
      <c r="AP372" s="336"/>
      <c r="AQ372" s="410"/>
      <c r="AR372" s="232">
        <f t="shared" si="1772"/>
        <v>0</v>
      </c>
      <c r="AS372" s="233">
        <f t="shared" si="1773"/>
        <v>0</v>
      </c>
      <c r="AT372" s="545">
        <f t="shared" si="1774"/>
        <v>3.0807692307692309</v>
      </c>
      <c r="AU372" s="546">
        <f t="shared" si="1775"/>
        <v>3.3170731707317072</v>
      </c>
      <c r="AV372" s="232">
        <f t="shared" si="1776"/>
        <v>240.3</v>
      </c>
      <c r="AW372" s="233">
        <f t="shared" si="1777"/>
        <v>272</v>
      </c>
      <c r="AX372" s="257">
        <v>67</v>
      </c>
      <c r="AY372" s="409">
        <v>70.400000000000006</v>
      </c>
      <c r="AZ372" s="232">
        <f t="shared" si="1778"/>
        <v>3417</v>
      </c>
      <c r="BA372" s="233">
        <f t="shared" si="1779"/>
        <v>3097.6000000000004</v>
      </c>
      <c r="BB372" s="257">
        <v>61.7</v>
      </c>
      <c r="BC372" s="409">
        <v>66.5</v>
      </c>
      <c r="BD372" s="232">
        <f t="shared" si="1780"/>
        <v>1665.9</v>
      </c>
      <c r="BE372" s="233">
        <f t="shared" si="1781"/>
        <v>2527</v>
      </c>
      <c r="BF372" s="254"/>
      <c r="BG372" s="253"/>
      <c r="BH372" s="232">
        <f t="shared" si="1782"/>
        <v>0</v>
      </c>
      <c r="BI372" s="233">
        <f t="shared" si="1783"/>
        <v>0</v>
      </c>
      <c r="BJ372" s="232">
        <f t="shared" si="1784"/>
        <v>65.16538461538461</v>
      </c>
      <c r="BK372" s="233">
        <f t="shared" si="1785"/>
        <v>68.592682926829269</v>
      </c>
      <c r="BL372" s="232">
        <f t="shared" si="1786"/>
        <v>5082.8999999999996</v>
      </c>
      <c r="BM372" s="233">
        <f t="shared" si="1787"/>
        <v>5624.6</v>
      </c>
      <c r="BN372" s="257">
        <v>115</v>
      </c>
      <c r="BO372" s="409">
        <v>123</v>
      </c>
      <c r="BP372" s="232">
        <f t="shared" si="1788"/>
        <v>115</v>
      </c>
      <c r="BQ372" s="233">
        <f t="shared" si="1789"/>
        <v>123</v>
      </c>
      <c r="BR372" s="257">
        <v>104</v>
      </c>
      <c r="BS372" s="409">
        <v>118</v>
      </c>
      <c r="BT372" s="232">
        <f t="shared" si="1790"/>
        <v>104</v>
      </c>
      <c r="BU372" s="233">
        <f t="shared" si="1791"/>
        <v>118</v>
      </c>
      <c r="BV372" s="257"/>
      <c r="BW372" s="256"/>
      <c r="BX372" s="232">
        <f t="shared" si="1792"/>
        <v>0</v>
      </c>
      <c r="BY372" s="233">
        <f t="shared" si="1793"/>
        <v>0</v>
      </c>
      <c r="BZ372" s="225">
        <f t="shared" si="1794"/>
        <v>219</v>
      </c>
      <c r="CA372" s="233">
        <f t="shared" si="1795"/>
        <v>241</v>
      </c>
      <c r="CB372" s="225">
        <f t="shared" si="1796"/>
        <v>219</v>
      </c>
      <c r="CC372" s="233">
        <f t="shared" si="1797"/>
        <v>241</v>
      </c>
      <c r="CD372" s="336">
        <v>3.9</v>
      </c>
      <c r="CE372" s="409">
        <v>3.9</v>
      </c>
      <c r="CF372" s="232">
        <f t="shared" si="1798"/>
        <v>448.5</v>
      </c>
      <c r="CG372" s="233">
        <f t="shared" si="1799"/>
        <v>479.7</v>
      </c>
      <c r="CH372" s="336">
        <v>5</v>
      </c>
      <c r="CI372" s="409">
        <v>4.7</v>
      </c>
      <c r="CJ372" s="232">
        <f t="shared" si="1800"/>
        <v>520</v>
      </c>
      <c r="CK372" s="233">
        <f t="shared" si="1801"/>
        <v>554.6</v>
      </c>
      <c r="CL372" s="336"/>
      <c r="CM372" s="410"/>
      <c r="CN372" s="232">
        <f t="shared" si="1802"/>
        <v>0</v>
      </c>
      <c r="CO372" s="233">
        <f t="shared" si="1803"/>
        <v>0</v>
      </c>
      <c r="CP372" s="232">
        <f t="shared" si="1804"/>
        <v>4.4223744292237441</v>
      </c>
      <c r="CQ372" s="546">
        <f t="shared" si="1805"/>
        <v>4.2917012448132779</v>
      </c>
      <c r="CR372" s="232">
        <f t="shared" si="1806"/>
        <v>968.5</v>
      </c>
      <c r="CS372" s="233">
        <f t="shared" si="1807"/>
        <v>1034.3</v>
      </c>
      <c r="CT372" s="257">
        <v>86.2</v>
      </c>
      <c r="CU372" s="409">
        <v>88.9</v>
      </c>
      <c r="CV372" s="232">
        <f t="shared" si="1808"/>
        <v>9913</v>
      </c>
      <c r="CW372" s="233">
        <f t="shared" si="1809"/>
        <v>10934.7</v>
      </c>
      <c r="CX372" s="257">
        <v>90.8</v>
      </c>
      <c r="CY372" s="409">
        <v>86.7</v>
      </c>
      <c r="CZ372" s="232">
        <f t="shared" si="1810"/>
        <v>9443.1999999999989</v>
      </c>
      <c r="DA372" s="233">
        <f t="shared" si="1811"/>
        <v>10230.6</v>
      </c>
      <c r="DB372" s="254"/>
      <c r="DC372" s="253"/>
      <c r="DD372" s="232">
        <f t="shared" si="1812"/>
        <v>0</v>
      </c>
      <c r="DE372" s="233">
        <f t="shared" si="1813"/>
        <v>0</v>
      </c>
      <c r="DF372" s="232">
        <f t="shared" si="1814"/>
        <v>88.384474885844739</v>
      </c>
      <c r="DG372" s="233">
        <f t="shared" si="1815"/>
        <v>87.822821576763502</v>
      </c>
      <c r="DH372" s="232">
        <f t="shared" si="1816"/>
        <v>19356.199999999997</v>
      </c>
      <c r="DI372" s="233">
        <f t="shared" si="1817"/>
        <v>21165.300000000003</v>
      </c>
      <c r="DJ372" s="232">
        <f t="shared" si="1818"/>
        <v>297</v>
      </c>
      <c r="DK372" s="233">
        <f t="shared" si="1819"/>
        <v>323</v>
      </c>
      <c r="DL372" s="232">
        <f t="shared" si="1820"/>
        <v>297</v>
      </c>
      <c r="DM372" s="233">
        <f t="shared" si="1821"/>
        <v>323</v>
      </c>
      <c r="DN372" s="545">
        <f t="shared" si="1822"/>
        <v>4.0700336700336699</v>
      </c>
      <c r="DO372" s="546">
        <f t="shared" si="1823"/>
        <v>4.0442724458204333</v>
      </c>
      <c r="DP372" s="232">
        <f t="shared" si="1824"/>
        <v>1208.8</v>
      </c>
      <c r="DQ372" s="233">
        <f t="shared" si="1825"/>
        <v>1306.3</v>
      </c>
      <c r="DR372" s="232">
        <f t="shared" si="1826"/>
        <v>82.286531986531983</v>
      </c>
      <c r="DS372" s="233">
        <f t="shared" si="1827"/>
        <v>82.940866873065019</v>
      </c>
      <c r="DT372" s="232">
        <f t="shared" si="1828"/>
        <v>24439.1</v>
      </c>
      <c r="DU372" s="233">
        <f t="shared" si="1829"/>
        <v>26789.9</v>
      </c>
      <c r="DV372" s="257">
        <v>80</v>
      </c>
      <c r="DW372" s="409">
        <v>107</v>
      </c>
      <c r="DX372" s="232">
        <f t="shared" si="1830"/>
        <v>80</v>
      </c>
      <c r="DY372" s="233">
        <f t="shared" si="1831"/>
        <v>107</v>
      </c>
      <c r="DZ372" s="257">
        <v>172</v>
      </c>
      <c r="EA372" s="409">
        <v>171</v>
      </c>
      <c r="EB372" s="232">
        <f t="shared" si="1832"/>
        <v>172</v>
      </c>
      <c r="EC372" s="233">
        <f t="shared" si="1833"/>
        <v>171</v>
      </c>
      <c r="ED372" s="257"/>
      <c r="EE372" s="256"/>
      <c r="EF372" s="232">
        <f t="shared" si="1834"/>
        <v>0</v>
      </c>
      <c r="EG372" s="233">
        <f t="shared" si="1835"/>
        <v>0</v>
      </c>
      <c r="EH372" s="225">
        <f t="shared" si="1836"/>
        <v>252</v>
      </c>
      <c r="EI372" s="233">
        <f t="shared" si="1837"/>
        <v>278</v>
      </c>
      <c r="EJ372" s="225">
        <f t="shared" si="1838"/>
        <v>252</v>
      </c>
      <c r="EK372" s="233">
        <f t="shared" si="1839"/>
        <v>278</v>
      </c>
      <c r="EL372" s="336">
        <v>2.6</v>
      </c>
      <c r="EM372" s="409">
        <v>3.1</v>
      </c>
      <c r="EN372" s="232">
        <f t="shared" si="1840"/>
        <v>208</v>
      </c>
      <c r="EO372" s="233">
        <f t="shared" si="1841"/>
        <v>331.7</v>
      </c>
      <c r="EP372" s="336">
        <v>3.3</v>
      </c>
      <c r="EQ372" s="409">
        <v>3.2</v>
      </c>
      <c r="ER372" s="232">
        <f t="shared" si="1842"/>
        <v>567.6</v>
      </c>
      <c r="ES372" s="233">
        <f t="shared" si="1843"/>
        <v>547.20000000000005</v>
      </c>
      <c r="ET372" s="336"/>
      <c r="EU372" s="410"/>
      <c r="EV372" s="232">
        <f t="shared" si="1844"/>
        <v>0</v>
      </c>
      <c r="EW372" s="233">
        <f t="shared" si="1845"/>
        <v>0</v>
      </c>
      <c r="EX372" s="545">
        <f t="shared" si="1846"/>
        <v>3.0777777777777779</v>
      </c>
      <c r="EY372" s="546">
        <f t="shared" si="1847"/>
        <v>3.1615107913669069</v>
      </c>
      <c r="EZ372" s="232">
        <f t="shared" si="1848"/>
        <v>775.6</v>
      </c>
      <c r="FA372" s="233">
        <f t="shared" si="1849"/>
        <v>878.90000000000009</v>
      </c>
      <c r="FB372" s="257">
        <v>60</v>
      </c>
      <c r="FC372" s="409">
        <v>66</v>
      </c>
      <c r="FD372" s="232">
        <f t="shared" si="1850"/>
        <v>4800</v>
      </c>
      <c r="FE372" s="233">
        <f t="shared" si="1851"/>
        <v>7062</v>
      </c>
      <c r="FF372" s="257">
        <v>54.3</v>
      </c>
      <c r="FG372" s="409">
        <v>56.5</v>
      </c>
      <c r="FH372" s="232">
        <f t="shared" si="1852"/>
        <v>9339.6</v>
      </c>
      <c r="FI372" s="233">
        <f t="shared" si="1853"/>
        <v>9661.5</v>
      </c>
      <c r="FJ372" s="254"/>
      <c r="FK372" s="253"/>
      <c r="FL372" s="232">
        <f t="shared" si="1854"/>
        <v>0</v>
      </c>
      <c r="FM372" s="233">
        <f t="shared" si="1855"/>
        <v>0</v>
      </c>
      <c r="FN372" s="232">
        <f t="shared" si="1856"/>
        <v>56.109523809523814</v>
      </c>
      <c r="FO372" s="233">
        <f t="shared" si="1857"/>
        <v>60.156474820143885</v>
      </c>
      <c r="FP372" s="232">
        <f t="shared" si="1858"/>
        <v>14139.6</v>
      </c>
      <c r="FQ372" s="233">
        <f t="shared" si="1859"/>
        <v>16723.5</v>
      </c>
      <c r="FR372" s="254">
        <v>99</v>
      </c>
      <c r="FS372" s="253">
        <v>105</v>
      </c>
      <c r="FT372" s="232">
        <f t="shared" si="1860"/>
        <v>99</v>
      </c>
      <c r="FU372" s="233">
        <f t="shared" si="1861"/>
        <v>105</v>
      </c>
      <c r="FV372" s="254">
        <v>5.5</v>
      </c>
      <c r="FW372" s="253">
        <v>4.7</v>
      </c>
      <c r="FX372" s="232">
        <f t="shared" si="1862"/>
        <v>544.5</v>
      </c>
      <c r="FY372" s="233">
        <f t="shared" si="1863"/>
        <v>493.5</v>
      </c>
      <c r="FZ372" s="254">
        <v>67.099999999999994</v>
      </c>
      <c r="GA372" s="253">
        <v>62.8</v>
      </c>
      <c r="GB372" s="232">
        <f t="shared" si="1864"/>
        <v>6642.9</v>
      </c>
      <c r="GC372" s="233">
        <f t="shared" si="1865"/>
        <v>6594</v>
      </c>
      <c r="GD372" s="249">
        <f t="shared" si="1866"/>
        <v>246</v>
      </c>
      <c r="GE372" s="233">
        <f t="shared" si="1867"/>
        <v>274</v>
      </c>
      <c r="GF372" s="232">
        <f t="shared" si="1868"/>
        <v>246</v>
      </c>
      <c r="GG372" s="233">
        <f t="shared" si="1869"/>
        <v>274</v>
      </c>
      <c r="GH372" s="232">
        <f t="shared" si="1870"/>
        <v>794.2</v>
      </c>
      <c r="GI372" s="233">
        <f t="shared" si="1871"/>
        <v>939</v>
      </c>
      <c r="GJ372" s="232">
        <f t="shared" si="1872"/>
        <v>18130</v>
      </c>
      <c r="GK372" s="233">
        <f t="shared" si="1873"/>
        <v>21094.300000000003</v>
      </c>
      <c r="GL372" s="249">
        <f t="shared" si="1874"/>
        <v>303</v>
      </c>
      <c r="GM372" s="233">
        <f t="shared" si="1875"/>
        <v>327</v>
      </c>
      <c r="GN372" s="232">
        <f t="shared" si="1876"/>
        <v>303</v>
      </c>
      <c r="GO372" s="233">
        <f t="shared" si="1877"/>
        <v>327</v>
      </c>
      <c r="GP372" s="232">
        <f t="shared" si="1878"/>
        <v>1190.2</v>
      </c>
      <c r="GQ372" s="233">
        <f t="shared" si="1879"/>
        <v>1246.2</v>
      </c>
      <c r="GR372" s="232">
        <f t="shared" si="1880"/>
        <v>20448.699999999997</v>
      </c>
      <c r="GS372" s="233">
        <f t="shared" si="1881"/>
        <v>22419.1</v>
      </c>
      <c r="GT372" s="249">
        <f t="shared" si="1882"/>
        <v>549</v>
      </c>
      <c r="GU372" s="233">
        <f t="shared" si="1883"/>
        <v>601</v>
      </c>
      <c r="GV372" s="232">
        <f t="shared" si="1884"/>
        <v>549</v>
      </c>
      <c r="GW372" s="233">
        <f t="shared" si="1885"/>
        <v>601</v>
      </c>
      <c r="GX372" s="232">
        <f t="shared" si="1886"/>
        <v>1984.4</v>
      </c>
      <c r="GY372" s="233">
        <f t="shared" si="1887"/>
        <v>2185.1999999999998</v>
      </c>
      <c r="GZ372" s="232">
        <f t="shared" si="1888"/>
        <v>38578.699999999997</v>
      </c>
      <c r="HA372" s="233">
        <f t="shared" si="1889"/>
        <v>43513.4</v>
      </c>
      <c r="HB372" s="249">
        <f t="shared" si="1890"/>
        <v>0</v>
      </c>
      <c r="HC372" s="233">
        <f t="shared" si="1891"/>
        <v>0</v>
      </c>
      <c r="HD372" s="232">
        <f t="shared" si="1892"/>
        <v>0</v>
      </c>
      <c r="HE372" s="233">
        <f t="shared" si="1893"/>
        <v>0</v>
      </c>
      <c r="HF372" s="232" t="str">
        <f t="shared" si="1894"/>
        <v/>
      </c>
      <c r="HG372" s="233" t="str">
        <f t="shared" si="1895"/>
        <v/>
      </c>
      <c r="HH372" s="232" t="str">
        <f t="shared" si="1896"/>
        <v/>
      </c>
      <c r="HI372" s="233" t="str">
        <f t="shared" si="1897"/>
        <v/>
      </c>
      <c r="HJ372" s="249">
        <f t="shared" si="1898"/>
        <v>2528.9</v>
      </c>
      <c r="HK372" s="233">
        <f t="shared" si="1899"/>
        <v>2678.7</v>
      </c>
      <c r="HL372" s="232">
        <f t="shared" si="1900"/>
        <v>45221.599999999999</v>
      </c>
      <c r="HM372" s="232">
        <f t="shared" si="1901"/>
        <v>50107.4</v>
      </c>
    </row>
    <row r="373" spans="1:221" ht="15">
      <c r="A373" s="397" t="s">
        <v>110</v>
      </c>
      <c r="B373" s="395" t="s">
        <v>784</v>
      </c>
      <c r="C373" s="396"/>
      <c r="D373" s="397">
        <v>229355</v>
      </c>
      <c r="E373" s="398">
        <v>8</v>
      </c>
      <c r="F373" s="332">
        <v>887</v>
      </c>
      <c r="G373" s="409">
        <v>943</v>
      </c>
      <c r="H373" s="254">
        <v>21</v>
      </c>
      <c r="I373" s="409">
        <v>11</v>
      </c>
      <c r="J373" s="232">
        <f t="shared" si="1753"/>
        <v>866</v>
      </c>
      <c r="K373" s="233">
        <f t="shared" si="1754"/>
        <v>932</v>
      </c>
      <c r="L373" s="333"/>
      <c r="M373" s="253"/>
      <c r="N373" s="232">
        <f t="shared" si="1752"/>
        <v>866</v>
      </c>
      <c r="O373" s="233">
        <f t="shared" si="1755"/>
        <v>932</v>
      </c>
      <c r="P373" s="232">
        <f t="shared" si="1756"/>
        <v>866</v>
      </c>
      <c r="Q373" s="233">
        <f t="shared" si="1757"/>
        <v>932</v>
      </c>
      <c r="R373" s="254">
        <v>25</v>
      </c>
      <c r="S373" s="409">
        <v>67</v>
      </c>
      <c r="T373" s="232">
        <f t="shared" si="1758"/>
        <v>25</v>
      </c>
      <c r="U373" s="233">
        <f t="shared" si="1759"/>
        <v>67</v>
      </c>
      <c r="V373" s="257">
        <v>2</v>
      </c>
      <c r="W373" s="409">
        <v>15</v>
      </c>
      <c r="X373" s="232">
        <f t="shared" si="1760"/>
        <v>2</v>
      </c>
      <c r="Y373" s="233">
        <f t="shared" si="1761"/>
        <v>15</v>
      </c>
      <c r="Z373" s="257"/>
      <c r="AA373" s="256"/>
      <c r="AB373" s="232">
        <f t="shared" si="1762"/>
        <v>0</v>
      </c>
      <c r="AC373" s="233">
        <f t="shared" si="1763"/>
        <v>0</v>
      </c>
      <c r="AD373" s="225">
        <f t="shared" si="1764"/>
        <v>27</v>
      </c>
      <c r="AE373" s="233">
        <f t="shared" si="1765"/>
        <v>82</v>
      </c>
      <c r="AF373" s="225">
        <f t="shared" si="1766"/>
        <v>27</v>
      </c>
      <c r="AG373" s="233">
        <f t="shared" si="1767"/>
        <v>82</v>
      </c>
      <c r="AH373" s="336">
        <v>2.2000000000000002</v>
      </c>
      <c r="AI373" s="409">
        <v>2.2000000000000002</v>
      </c>
      <c r="AJ373" s="232">
        <f t="shared" si="1768"/>
        <v>55.000000000000007</v>
      </c>
      <c r="AK373" s="233">
        <f t="shared" si="1769"/>
        <v>147.4</v>
      </c>
      <c r="AL373" s="336">
        <v>2</v>
      </c>
      <c r="AM373" s="409">
        <v>2.1</v>
      </c>
      <c r="AN373" s="232">
        <f t="shared" si="1770"/>
        <v>4</v>
      </c>
      <c r="AO373" s="233">
        <f t="shared" si="1771"/>
        <v>31.5</v>
      </c>
      <c r="AP373" s="336"/>
      <c r="AQ373" s="410"/>
      <c r="AR373" s="232">
        <f t="shared" si="1772"/>
        <v>0</v>
      </c>
      <c r="AS373" s="233">
        <f t="shared" si="1773"/>
        <v>0</v>
      </c>
      <c r="AT373" s="545">
        <f t="shared" si="1774"/>
        <v>2.1851851851851856</v>
      </c>
      <c r="AU373" s="546">
        <f t="shared" si="1775"/>
        <v>2.1817073170731707</v>
      </c>
      <c r="AV373" s="232">
        <f t="shared" si="1776"/>
        <v>59.000000000000007</v>
      </c>
      <c r="AW373" s="233">
        <f t="shared" si="1777"/>
        <v>178.9</v>
      </c>
      <c r="AX373" s="257">
        <v>57.4</v>
      </c>
      <c r="AY373" s="409">
        <v>60.6</v>
      </c>
      <c r="AZ373" s="232">
        <f t="shared" si="1778"/>
        <v>1435</v>
      </c>
      <c r="BA373" s="233">
        <f t="shared" si="1779"/>
        <v>4060.2000000000003</v>
      </c>
      <c r="BB373" s="257">
        <v>60</v>
      </c>
      <c r="BC373" s="409">
        <v>60</v>
      </c>
      <c r="BD373" s="232">
        <f t="shared" si="1780"/>
        <v>120</v>
      </c>
      <c r="BE373" s="233">
        <f t="shared" si="1781"/>
        <v>900</v>
      </c>
      <c r="BF373" s="254"/>
      <c r="BG373" s="253"/>
      <c r="BH373" s="232">
        <f t="shared" si="1782"/>
        <v>0</v>
      </c>
      <c r="BI373" s="233">
        <f t="shared" si="1783"/>
        <v>0</v>
      </c>
      <c r="BJ373" s="232">
        <f t="shared" si="1784"/>
        <v>57.592592592592595</v>
      </c>
      <c r="BK373" s="233">
        <f t="shared" si="1785"/>
        <v>60.490243902439033</v>
      </c>
      <c r="BL373" s="232">
        <f t="shared" si="1786"/>
        <v>1555</v>
      </c>
      <c r="BM373" s="233">
        <f t="shared" si="1787"/>
        <v>4960.2000000000007</v>
      </c>
      <c r="BN373" s="257">
        <v>271</v>
      </c>
      <c r="BO373" s="409">
        <v>288</v>
      </c>
      <c r="BP373" s="232">
        <f t="shared" si="1788"/>
        <v>271</v>
      </c>
      <c r="BQ373" s="233">
        <f t="shared" si="1789"/>
        <v>288</v>
      </c>
      <c r="BR373" s="257">
        <v>154</v>
      </c>
      <c r="BS373" s="409">
        <v>123</v>
      </c>
      <c r="BT373" s="232">
        <f t="shared" si="1790"/>
        <v>154</v>
      </c>
      <c r="BU373" s="233">
        <f t="shared" si="1791"/>
        <v>123</v>
      </c>
      <c r="BV373" s="257"/>
      <c r="BW373" s="256"/>
      <c r="BX373" s="232">
        <f t="shared" si="1792"/>
        <v>0</v>
      </c>
      <c r="BY373" s="233">
        <f t="shared" si="1793"/>
        <v>0</v>
      </c>
      <c r="BZ373" s="225">
        <f t="shared" si="1794"/>
        <v>425</v>
      </c>
      <c r="CA373" s="233">
        <f t="shared" si="1795"/>
        <v>411</v>
      </c>
      <c r="CB373" s="225">
        <f t="shared" si="1796"/>
        <v>425</v>
      </c>
      <c r="CC373" s="233">
        <f t="shared" si="1797"/>
        <v>411</v>
      </c>
      <c r="CD373" s="336">
        <v>4.2</v>
      </c>
      <c r="CE373" s="409">
        <v>4.2</v>
      </c>
      <c r="CF373" s="232">
        <f t="shared" si="1798"/>
        <v>1138.2</v>
      </c>
      <c r="CG373" s="233">
        <f t="shared" si="1799"/>
        <v>1209.6000000000001</v>
      </c>
      <c r="CH373" s="336">
        <v>5</v>
      </c>
      <c r="CI373" s="409">
        <v>5.5</v>
      </c>
      <c r="CJ373" s="232">
        <f t="shared" si="1800"/>
        <v>770</v>
      </c>
      <c r="CK373" s="233">
        <f t="shared" si="1801"/>
        <v>676.5</v>
      </c>
      <c r="CL373" s="336"/>
      <c r="CM373" s="410"/>
      <c r="CN373" s="232">
        <f t="shared" si="1802"/>
        <v>0</v>
      </c>
      <c r="CO373" s="233">
        <f t="shared" si="1803"/>
        <v>0</v>
      </c>
      <c r="CP373" s="232">
        <f t="shared" si="1804"/>
        <v>4.4898823529411764</v>
      </c>
      <c r="CQ373" s="546">
        <f t="shared" si="1805"/>
        <v>4.589051094890511</v>
      </c>
      <c r="CR373" s="232">
        <f t="shared" si="1806"/>
        <v>1908.2</v>
      </c>
      <c r="CS373" s="233">
        <f t="shared" si="1807"/>
        <v>1886.1</v>
      </c>
      <c r="CT373" s="257">
        <v>88.7</v>
      </c>
      <c r="CU373" s="409">
        <v>88.6</v>
      </c>
      <c r="CV373" s="232">
        <f t="shared" si="1808"/>
        <v>24037.7</v>
      </c>
      <c r="CW373" s="233">
        <f t="shared" si="1809"/>
        <v>25516.799999999999</v>
      </c>
      <c r="CX373" s="257">
        <v>87.8</v>
      </c>
      <c r="CY373" s="409">
        <v>96.1</v>
      </c>
      <c r="CZ373" s="232">
        <f t="shared" si="1810"/>
        <v>13521.199999999999</v>
      </c>
      <c r="DA373" s="233">
        <f t="shared" si="1811"/>
        <v>11820.3</v>
      </c>
      <c r="DB373" s="254"/>
      <c r="DC373" s="253"/>
      <c r="DD373" s="232">
        <f t="shared" si="1812"/>
        <v>0</v>
      </c>
      <c r="DE373" s="233">
        <f t="shared" si="1813"/>
        <v>0</v>
      </c>
      <c r="DF373" s="232">
        <f t="shared" si="1814"/>
        <v>88.37388235294118</v>
      </c>
      <c r="DG373" s="233">
        <f t="shared" si="1815"/>
        <v>90.844525547445258</v>
      </c>
      <c r="DH373" s="232">
        <f t="shared" si="1816"/>
        <v>37558.9</v>
      </c>
      <c r="DI373" s="233">
        <f t="shared" si="1817"/>
        <v>37337.1</v>
      </c>
      <c r="DJ373" s="232">
        <f t="shared" si="1818"/>
        <v>452</v>
      </c>
      <c r="DK373" s="233">
        <f t="shared" si="1819"/>
        <v>493</v>
      </c>
      <c r="DL373" s="232">
        <f t="shared" si="1820"/>
        <v>452</v>
      </c>
      <c r="DM373" s="233">
        <f t="shared" si="1821"/>
        <v>493</v>
      </c>
      <c r="DN373" s="545">
        <f t="shared" si="1822"/>
        <v>4.3522123893805311</v>
      </c>
      <c r="DO373" s="546">
        <f t="shared" si="1823"/>
        <v>4.1886409736308314</v>
      </c>
      <c r="DP373" s="232">
        <f t="shared" si="1824"/>
        <v>1967.2</v>
      </c>
      <c r="DQ373" s="233">
        <f t="shared" si="1825"/>
        <v>2065</v>
      </c>
      <c r="DR373" s="232">
        <f t="shared" si="1826"/>
        <v>86.53517699115045</v>
      </c>
      <c r="DS373" s="233">
        <f t="shared" si="1827"/>
        <v>85.79574036511157</v>
      </c>
      <c r="DT373" s="232">
        <f t="shared" si="1828"/>
        <v>39113.9</v>
      </c>
      <c r="DU373" s="233">
        <f t="shared" si="1829"/>
        <v>42297.3</v>
      </c>
      <c r="DV373" s="257">
        <v>146</v>
      </c>
      <c r="DW373" s="409">
        <v>157</v>
      </c>
      <c r="DX373" s="232">
        <f t="shared" si="1830"/>
        <v>146</v>
      </c>
      <c r="DY373" s="233">
        <f t="shared" si="1831"/>
        <v>157</v>
      </c>
      <c r="DZ373" s="257">
        <v>96</v>
      </c>
      <c r="EA373" s="409">
        <v>103</v>
      </c>
      <c r="EB373" s="232">
        <f t="shared" si="1832"/>
        <v>96</v>
      </c>
      <c r="EC373" s="233">
        <f t="shared" si="1833"/>
        <v>103</v>
      </c>
      <c r="ED373" s="257"/>
      <c r="EE373" s="256"/>
      <c r="EF373" s="232">
        <f t="shared" si="1834"/>
        <v>0</v>
      </c>
      <c r="EG373" s="233">
        <f t="shared" si="1835"/>
        <v>0</v>
      </c>
      <c r="EH373" s="225">
        <f t="shared" si="1836"/>
        <v>242</v>
      </c>
      <c r="EI373" s="233">
        <f t="shared" si="1837"/>
        <v>260</v>
      </c>
      <c r="EJ373" s="225">
        <f t="shared" si="1838"/>
        <v>242</v>
      </c>
      <c r="EK373" s="233">
        <f t="shared" si="1839"/>
        <v>260</v>
      </c>
      <c r="EL373" s="336">
        <v>3</v>
      </c>
      <c r="EM373" s="409">
        <v>2.8</v>
      </c>
      <c r="EN373" s="232">
        <f t="shared" si="1840"/>
        <v>438</v>
      </c>
      <c r="EO373" s="233">
        <f t="shared" si="1841"/>
        <v>439.59999999999997</v>
      </c>
      <c r="EP373" s="336">
        <v>3.3</v>
      </c>
      <c r="EQ373" s="409">
        <v>3.5</v>
      </c>
      <c r="ER373" s="232">
        <f t="shared" si="1842"/>
        <v>316.79999999999995</v>
      </c>
      <c r="ES373" s="233">
        <f t="shared" si="1843"/>
        <v>360.5</v>
      </c>
      <c r="ET373" s="336"/>
      <c r="EU373" s="410"/>
      <c r="EV373" s="232">
        <f t="shared" si="1844"/>
        <v>0</v>
      </c>
      <c r="EW373" s="233">
        <f t="shared" si="1845"/>
        <v>0</v>
      </c>
      <c r="EX373" s="545">
        <f t="shared" si="1846"/>
        <v>3.1190082644628099</v>
      </c>
      <c r="EY373" s="546">
        <f t="shared" si="1847"/>
        <v>3.0773076923076919</v>
      </c>
      <c r="EZ373" s="232">
        <f t="shared" si="1848"/>
        <v>754.8</v>
      </c>
      <c r="FA373" s="233">
        <f t="shared" si="1849"/>
        <v>800.09999999999991</v>
      </c>
      <c r="FB373" s="257">
        <v>63.9</v>
      </c>
      <c r="FC373" s="409">
        <v>62.9</v>
      </c>
      <c r="FD373" s="232">
        <f t="shared" si="1850"/>
        <v>9329.4</v>
      </c>
      <c r="FE373" s="233">
        <f t="shared" si="1851"/>
        <v>9875.2999999999993</v>
      </c>
      <c r="FF373" s="257">
        <v>54.8</v>
      </c>
      <c r="FG373" s="409">
        <v>58.7</v>
      </c>
      <c r="FH373" s="232">
        <f t="shared" si="1852"/>
        <v>5260.7999999999993</v>
      </c>
      <c r="FI373" s="233">
        <f t="shared" si="1853"/>
        <v>6046.1</v>
      </c>
      <c r="FJ373" s="254"/>
      <c r="FK373" s="253"/>
      <c r="FL373" s="232">
        <f t="shared" si="1854"/>
        <v>0</v>
      </c>
      <c r="FM373" s="233">
        <f t="shared" si="1855"/>
        <v>0</v>
      </c>
      <c r="FN373" s="232">
        <f t="shared" si="1856"/>
        <v>60.290082644628093</v>
      </c>
      <c r="FO373" s="233">
        <f t="shared" si="1857"/>
        <v>61.236153846153847</v>
      </c>
      <c r="FP373" s="232">
        <f t="shared" si="1858"/>
        <v>14590.199999999999</v>
      </c>
      <c r="FQ373" s="233">
        <f t="shared" si="1859"/>
        <v>15921.4</v>
      </c>
      <c r="FR373" s="254">
        <v>172</v>
      </c>
      <c r="FS373" s="253">
        <v>179</v>
      </c>
      <c r="FT373" s="232">
        <f t="shared" si="1860"/>
        <v>172</v>
      </c>
      <c r="FU373" s="233">
        <f t="shared" si="1861"/>
        <v>179</v>
      </c>
      <c r="FV373" s="254">
        <v>5.7</v>
      </c>
      <c r="FW373" s="253">
        <v>5.7</v>
      </c>
      <c r="FX373" s="232">
        <f t="shared" si="1862"/>
        <v>980.4</v>
      </c>
      <c r="FY373" s="233">
        <f t="shared" si="1863"/>
        <v>1020.3000000000001</v>
      </c>
      <c r="FZ373" s="254">
        <v>72.8</v>
      </c>
      <c r="GA373" s="253">
        <v>71.2</v>
      </c>
      <c r="GB373" s="232">
        <f t="shared" si="1864"/>
        <v>12521.6</v>
      </c>
      <c r="GC373" s="233">
        <f t="shared" si="1865"/>
        <v>12744.800000000001</v>
      </c>
      <c r="GD373" s="249">
        <f t="shared" si="1866"/>
        <v>442</v>
      </c>
      <c r="GE373" s="233">
        <f t="shared" si="1867"/>
        <v>512</v>
      </c>
      <c r="GF373" s="232">
        <f t="shared" si="1868"/>
        <v>442</v>
      </c>
      <c r="GG373" s="233">
        <f t="shared" si="1869"/>
        <v>512</v>
      </c>
      <c r="GH373" s="232">
        <f t="shared" si="1870"/>
        <v>1631.2</v>
      </c>
      <c r="GI373" s="233">
        <f t="shared" si="1871"/>
        <v>1796.6000000000001</v>
      </c>
      <c r="GJ373" s="232">
        <f t="shared" si="1872"/>
        <v>34802.1</v>
      </c>
      <c r="GK373" s="233">
        <f t="shared" si="1873"/>
        <v>39452.300000000003</v>
      </c>
      <c r="GL373" s="249">
        <f t="shared" si="1874"/>
        <v>252</v>
      </c>
      <c r="GM373" s="233">
        <f t="shared" si="1875"/>
        <v>241</v>
      </c>
      <c r="GN373" s="232">
        <f t="shared" si="1876"/>
        <v>252</v>
      </c>
      <c r="GO373" s="233">
        <f t="shared" si="1877"/>
        <v>241</v>
      </c>
      <c r="GP373" s="232">
        <f t="shared" si="1878"/>
        <v>1090.8</v>
      </c>
      <c r="GQ373" s="233">
        <f t="shared" si="1879"/>
        <v>1068.5</v>
      </c>
      <c r="GR373" s="232">
        <f t="shared" si="1880"/>
        <v>18902</v>
      </c>
      <c r="GS373" s="233">
        <f t="shared" si="1881"/>
        <v>18766.400000000001</v>
      </c>
      <c r="GT373" s="249">
        <f t="shared" si="1882"/>
        <v>694</v>
      </c>
      <c r="GU373" s="233">
        <f t="shared" si="1883"/>
        <v>753</v>
      </c>
      <c r="GV373" s="232">
        <f t="shared" si="1884"/>
        <v>694</v>
      </c>
      <c r="GW373" s="233">
        <f t="shared" si="1885"/>
        <v>753</v>
      </c>
      <c r="GX373" s="232">
        <f t="shared" si="1886"/>
        <v>2722</v>
      </c>
      <c r="GY373" s="233">
        <f t="shared" si="1887"/>
        <v>2865.1000000000004</v>
      </c>
      <c r="GZ373" s="232">
        <f t="shared" si="1888"/>
        <v>53704.1</v>
      </c>
      <c r="HA373" s="233">
        <f t="shared" si="1889"/>
        <v>58218.700000000004</v>
      </c>
      <c r="HB373" s="249">
        <f t="shared" si="1890"/>
        <v>0</v>
      </c>
      <c r="HC373" s="233">
        <f t="shared" si="1891"/>
        <v>0</v>
      </c>
      <c r="HD373" s="232">
        <f t="shared" si="1892"/>
        <v>0</v>
      </c>
      <c r="HE373" s="233">
        <f t="shared" si="1893"/>
        <v>0</v>
      </c>
      <c r="HF373" s="232" t="str">
        <f t="shared" si="1894"/>
        <v/>
      </c>
      <c r="HG373" s="233" t="str">
        <f t="shared" si="1895"/>
        <v/>
      </c>
      <c r="HH373" s="232" t="str">
        <f t="shared" si="1896"/>
        <v/>
      </c>
      <c r="HI373" s="233" t="str">
        <f t="shared" si="1897"/>
        <v/>
      </c>
      <c r="HJ373" s="249">
        <f t="shared" si="1898"/>
        <v>3702.4</v>
      </c>
      <c r="HK373" s="233">
        <f t="shared" si="1899"/>
        <v>3885.4</v>
      </c>
      <c r="HL373" s="232">
        <f t="shared" si="1900"/>
        <v>66225.7</v>
      </c>
      <c r="HM373" s="232">
        <f t="shared" si="1901"/>
        <v>70963.5</v>
      </c>
    </row>
    <row r="374" spans="1:221" ht="15">
      <c r="A374" s="397" t="s">
        <v>110</v>
      </c>
      <c r="B374" s="395" t="s">
        <v>785</v>
      </c>
      <c r="C374" s="396"/>
      <c r="D374" s="397">
        <v>222567</v>
      </c>
      <c r="E374" s="398">
        <v>9</v>
      </c>
      <c r="F374" s="332">
        <v>437</v>
      </c>
      <c r="G374" s="409">
        <v>524</v>
      </c>
      <c r="H374" s="254">
        <v>21</v>
      </c>
      <c r="I374" s="409">
        <v>39</v>
      </c>
      <c r="J374" s="232">
        <f t="shared" si="1753"/>
        <v>416</v>
      </c>
      <c r="K374" s="233">
        <f t="shared" si="1754"/>
        <v>485</v>
      </c>
      <c r="L374" s="333"/>
      <c r="M374" s="253"/>
      <c r="N374" s="232">
        <f t="shared" si="1752"/>
        <v>416</v>
      </c>
      <c r="O374" s="233">
        <f t="shared" si="1755"/>
        <v>485</v>
      </c>
      <c r="P374" s="232">
        <f t="shared" si="1756"/>
        <v>416</v>
      </c>
      <c r="Q374" s="233">
        <f t="shared" si="1757"/>
        <v>485</v>
      </c>
      <c r="R374" s="254">
        <v>20</v>
      </c>
      <c r="S374" s="409">
        <v>17</v>
      </c>
      <c r="T374" s="232">
        <f t="shared" si="1758"/>
        <v>20</v>
      </c>
      <c r="U374" s="233">
        <f t="shared" si="1759"/>
        <v>17</v>
      </c>
      <c r="V374" s="257">
        <v>12</v>
      </c>
      <c r="W374" s="409">
        <v>17</v>
      </c>
      <c r="X374" s="232">
        <f t="shared" si="1760"/>
        <v>12</v>
      </c>
      <c r="Y374" s="233">
        <f t="shared" si="1761"/>
        <v>17</v>
      </c>
      <c r="Z374" s="257"/>
      <c r="AA374" s="256"/>
      <c r="AB374" s="232">
        <f t="shared" si="1762"/>
        <v>0</v>
      </c>
      <c r="AC374" s="233">
        <f t="shared" si="1763"/>
        <v>0</v>
      </c>
      <c r="AD374" s="225">
        <f t="shared" si="1764"/>
        <v>32</v>
      </c>
      <c r="AE374" s="233">
        <f t="shared" si="1765"/>
        <v>34</v>
      </c>
      <c r="AF374" s="225">
        <f t="shared" si="1766"/>
        <v>32</v>
      </c>
      <c r="AG374" s="233">
        <f t="shared" si="1767"/>
        <v>34</v>
      </c>
      <c r="AH374" s="336">
        <v>4</v>
      </c>
      <c r="AI374" s="409">
        <v>3.1</v>
      </c>
      <c r="AJ374" s="232">
        <f t="shared" si="1768"/>
        <v>80</v>
      </c>
      <c r="AK374" s="233">
        <f t="shared" si="1769"/>
        <v>52.7</v>
      </c>
      <c r="AL374" s="336">
        <v>3.2</v>
      </c>
      <c r="AM374" s="409">
        <v>3.4</v>
      </c>
      <c r="AN374" s="232">
        <f t="shared" si="1770"/>
        <v>38.400000000000006</v>
      </c>
      <c r="AO374" s="233">
        <f t="shared" si="1771"/>
        <v>57.8</v>
      </c>
      <c r="AP374" s="336"/>
      <c r="AQ374" s="410"/>
      <c r="AR374" s="232">
        <f t="shared" si="1772"/>
        <v>0</v>
      </c>
      <c r="AS374" s="233">
        <f t="shared" si="1773"/>
        <v>0</v>
      </c>
      <c r="AT374" s="545">
        <f t="shared" si="1774"/>
        <v>3.7</v>
      </c>
      <c r="AU374" s="546">
        <f t="shared" si="1775"/>
        <v>3.25</v>
      </c>
      <c r="AV374" s="232">
        <f t="shared" si="1776"/>
        <v>118.4</v>
      </c>
      <c r="AW374" s="233">
        <f t="shared" si="1777"/>
        <v>110.5</v>
      </c>
      <c r="AX374" s="257">
        <v>88.4</v>
      </c>
      <c r="AY374" s="409">
        <v>76.2</v>
      </c>
      <c r="AZ374" s="232">
        <f t="shared" si="1778"/>
        <v>1768</v>
      </c>
      <c r="BA374" s="233">
        <f t="shared" si="1779"/>
        <v>1295.4000000000001</v>
      </c>
      <c r="BB374" s="257">
        <v>70.8</v>
      </c>
      <c r="BC374" s="409">
        <v>70.2</v>
      </c>
      <c r="BD374" s="232">
        <f t="shared" si="1780"/>
        <v>849.59999999999991</v>
      </c>
      <c r="BE374" s="233">
        <f t="shared" si="1781"/>
        <v>1193.4000000000001</v>
      </c>
      <c r="BF374" s="254"/>
      <c r="BG374" s="253"/>
      <c r="BH374" s="232">
        <f t="shared" si="1782"/>
        <v>0</v>
      </c>
      <c r="BI374" s="233">
        <f t="shared" si="1783"/>
        <v>0</v>
      </c>
      <c r="BJ374" s="232">
        <f t="shared" si="1784"/>
        <v>81.8</v>
      </c>
      <c r="BK374" s="233">
        <f t="shared" si="1785"/>
        <v>73.2</v>
      </c>
      <c r="BL374" s="232">
        <f t="shared" si="1786"/>
        <v>2617.6</v>
      </c>
      <c r="BM374" s="233">
        <f t="shared" si="1787"/>
        <v>2488.8000000000002</v>
      </c>
      <c r="BN374" s="257">
        <v>81</v>
      </c>
      <c r="BO374" s="409">
        <v>103</v>
      </c>
      <c r="BP374" s="232">
        <f t="shared" si="1788"/>
        <v>81</v>
      </c>
      <c r="BQ374" s="233">
        <f t="shared" si="1789"/>
        <v>103</v>
      </c>
      <c r="BR374" s="257">
        <v>76</v>
      </c>
      <c r="BS374" s="409">
        <v>68</v>
      </c>
      <c r="BT374" s="232">
        <f t="shared" si="1790"/>
        <v>76</v>
      </c>
      <c r="BU374" s="233">
        <f t="shared" si="1791"/>
        <v>68</v>
      </c>
      <c r="BV374" s="257"/>
      <c r="BW374" s="256"/>
      <c r="BX374" s="232">
        <f t="shared" si="1792"/>
        <v>0</v>
      </c>
      <c r="BY374" s="233">
        <f t="shared" si="1793"/>
        <v>0</v>
      </c>
      <c r="BZ374" s="225">
        <f t="shared" si="1794"/>
        <v>157</v>
      </c>
      <c r="CA374" s="233">
        <f t="shared" si="1795"/>
        <v>171</v>
      </c>
      <c r="CB374" s="225">
        <f t="shared" si="1796"/>
        <v>157</v>
      </c>
      <c r="CC374" s="233">
        <f t="shared" si="1797"/>
        <v>171</v>
      </c>
      <c r="CD374" s="336">
        <v>4.5999999999999996</v>
      </c>
      <c r="CE374" s="409">
        <v>4.7</v>
      </c>
      <c r="CF374" s="232">
        <f t="shared" si="1798"/>
        <v>372.59999999999997</v>
      </c>
      <c r="CG374" s="233">
        <f t="shared" si="1799"/>
        <v>484.1</v>
      </c>
      <c r="CH374" s="336">
        <v>5.3</v>
      </c>
      <c r="CI374" s="409">
        <v>5.0999999999999996</v>
      </c>
      <c r="CJ374" s="232">
        <f t="shared" si="1800"/>
        <v>402.8</v>
      </c>
      <c r="CK374" s="233">
        <f t="shared" si="1801"/>
        <v>346.79999999999995</v>
      </c>
      <c r="CL374" s="336"/>
      <c r="CM374" s="410"/>
      <c r="CN374" s="232">
        <f t="shared" si="1802"/>
        <v>0</v>
      </c>
      <c r="CO374" s="233">
        <f t="shared" si="1803"/>
        <v>0</v>
      </c>
      <c r="CP374" s="232">
        <f t="shared" si="1804"/>
        <v>4.9388535031847134</v>
      </c>
      <c r="CQ374" s="546">
        <f t="shared" si="1805"/>
        <v>4.8590643274853802</v>
      </c>
      <c r="CR374" s="232">
        <f t="shared" si="1806"/>
        <v>775.4</v>
      </c>
      <c r="CS374" s="233">
        <f t="shared" si="1807"/>
        <v>830.9</v>
      </c>
      <c r="CT374" s="257">
        <v>92.8</v>
      </c>
      <c r="CU374" s="409">
        <v>95.3</v>
      </c>
      <c r="CV374" s="232">
        <f t="shared" si="1808"/>
        <v>7516.8</v>
      </c>
      <c r="CW374" s="233">
        <f t="shared" si="1809"/>
        <v>9815.9</v>
      </c>
      <c r="CX374" s="257">
        <v>90.9</v>
      </c>
      <c r="CY374" s="409">
        <v>88.5</v>
      </c>
      <c r="CZ374" s="232">
        <f t="shared" si="1810"/>
        <v>6908.4000000000005</v>
      </c>
      <c r="DA374" s="233">
        <f t="shared" si="1811"/>
        <v>6018</v>
      </c>
      <c r="DB374" s="254"/>
      <c r="DC374" s="253"/>
      <c r="DD374" s="232">
        <f t="shared" si="1812"/>
        <v>0</v>
      </c>
      <c r="DE374" s="233">
        <f t="shared" si="1813"/>
        <v>0</v>
      </c>
      <c r="DF374" s="232">
        <f t="shared" si="1814"/>
        <v>91.880254777070064</v>
      </c>
      <c r="DG374" s="233">
        <f t="shared" si="1815"/>
        <v>92.595906432748535</v>
      </c>
      <c r="DH374" s="232">
        <f t="shared" si="1816"/>
        <v>14425.2</v>
      </c>
      <c r="DI374" s="233">
        <f t="shared" si="1817"/>
        <v>15833.9</v>
      </c>
      <c r="DJ374" s="232">
        <f t="shared" si="1818"/>
        <v>189</v>
      </c>
      <c r="DK374" s="233">
        <f t="shared" si="1819"/>
        <v>205</v>
      </c>
      <c r="DL374" s="232">
        <f t="shared" si="1820"/>
        <v>189</v>
      </c>
      <c r="DM374" s="233">
        <f t="shared" si="1821"/>
        <v>205</v>
      </c>
      <c r="DN374" s="545">
        <f t="shared" si="1822"/>
        <v>4.7291005291005286</v>
      </c>
      <c r="DO374" s="546">
        <f t="shared" si="1823"/>
        <v>4.5921951219512191</v>
      </c>
      <c r="DP374" s="232">
        <f t="shared" si="1824"/>
        <v>893.8</v>
      </c>
      <c r="DQ374" s="233">
        <f t="shared" si="1825"/>
        <v>941.4</v>
      </c>
      <c r="DR374" s="232">
        <f t="shared" si="1826"/>
        <v>90.173544973544963</v>
      </c>
      <c r="DS374" s="233">
        <f t="shared" si="1827"/>
        <v>89.379024390243913</v>
      </c>
      <c r="DT374" s="232">
        <f t="shared" si="1828"/>
        <v>17042.8</v>
      </c>
      <c r="DU374" s="233">
        <f t="shared" si="1829"/>
        <v>18322.7</v>
      </c>
      <c r="DV374" s="257">
        <v>64</v>
      </c>
      <c r="DW374" s="409">
        <v>67</v>
      </c>
      <c r="DX374" s="232">
        <f t="shared" si="1830"/>
        <v>64</v>
      </c>
      <c r="DY374" s="233">
        <f t="shared" si="1831"/>
        <v>67</v>
      </c>
      <c r="DZ374" s="257">
        <v>118</v>
      </c>
      <c r="EA374" s="409">
        <v>146</v>
      </c>
      <c r="EB374" s="232">
        <f t="shared" si="1832"/>
        <v>118</v>
      </c>
      <c r="EC374" s="233">
        <f t="shared" si="1833"/>
        <v>146</v>
      </c>
      <c r="ED374" s="257"/>
      <c r="EE374" s="256"/>
      <c r="EF374" s="232">
        <f t="shared" si="1834"/>
        <v>0</v>
      </c>
      <c r="EG374" s="233">
        <f t="shared" si="1835"/>
        <v>0</v>
      </c>
      <c r="EH374" s="225">
        <f t="shared" si="1836"/>
        <v>182</v>
      </c>
      <c r="EI374" s="233">
        <f t="shared" si="1837"/>
        <v>213</v>
      </c>
      <c r="EJ374" s="225">
        <f t="shared" si="1838"/>
        <v>182</v>
      </c>
      <c r="EK374" s="233">
        <f t="shared" si="1839"/>
        <v>213</v>
      </c>
      <c r="EL374" s="336">
        <v>3.1</v>
      </c>
      <c r="EM374" s="409">
        <v>3</v>
      </c>
      <c r="EN374" s="232">
        <f t="shared" si="1840"/>
        <v>198.4</v>
      </c>
      <c r="EO374" s="233">
        <f t="shared" si="1841"/>
        <v>201</v>
      </c>
      <c r="EP374" s="336">
        <v>2.9</v>
      </c>
      <c r="EQ374" s="409">
        <v>3</v>
      </c>
      <c r="ER374" s="232">
        <f t="shared" si="1842"/>
        <v>342.2</v>
      </c>
      <c r="ES374" s="233">
        <f t="shared" si="1843"/>
        <v>438</v>
      </c>
      <c r="ET374" s="336"/>
      <c r="EU374" s="410"/>
      <c r="EV374" s="232">
        <f t="shared" si="1844"/>
        <v>0</v>
      </c>
      <c r="EW374" s="233">
        <f t="shared" si="1845"/>
        <v>0</v>
      </c>
      <c r="EX374" s="545">
        <f t="shared" si="1846"/>
        <v>2.9703296703296704</v>
      </c>
      <c r="EY374" s="546">
        <f t="shared" si="1847"/>
        <v>3</v>
      </c>
      <c r="EZ374" s="232">
        <f t="shared" si="1848"/>
        <v>540.6</v>
      </c>
      <c r="FA374" s="233">
        <f t="shared" si="1849"/>
        <v>639</v>
      </c>
      <c r="FB374" s="257">
        <v>66.900000000000006</v>
      </c>
      <c r="FC374" s="409">
        <v>62.3</v>
      </c>
      <c r="FD374" s="232">
        <f t="shared" si="1850"/>
        <v>4281.6000000000004</v>
      </c>
      <c r="FE374" s="233">
        <f t="shared" si="1851"/>
        <v>4174.0999999999995</v>
      </c>
      <c r="FF374" s="257">
        <v>54.6</v>
      </c>
      <c r="FG374" s="409">
        <v>55.3</v>
      </c>
      <c r="FH374" s="232">
        <f t="shared" si="1852"/>
        <v>6442.8</v>
      </c>
      <c r="FI374" s="233">
        <f t="shared" si="1853"/>
        <v>8073.7999999999993</v>
      </c>
      <c r="FJ374" s="254"/>
      <c r="FK374" s="253"/>
      <c r="FL374" s="232">
        <f t="shared" si="1854"/>
        <v>0</v>
      </c>
      <c r="FM374" s="233">
        <f t="shared" si="1855"/>
        <v>0</v>
      </c>
      <c r="FN374" s="232">
        <f t="shared" si="1856"/>
        <v>58.925274725274733</v>
      </c>
      <c r="FO374" s="233">
        <f t="shared" si="1857"/>
        <v>57.501877934272294</v>
      </c>
      <c r="FP374" s="232">
        <f t="shared" si="1858"/>
        <v>10724.400000000001</v>
      </c>
      <c r="FQ374" s="233">
        <f t="shared" si="1859"/>
        <v>12247.899999999998</v>
      </c>
      <c r="FR374" s="254">
        <v>45</v>
      </c>
      <c r="FS374" s="253">
        <v>67</v>
      </c>
      <c r="FT374" s="232">
        <f t="shared" si="1860"/>
        <v>45</v>
      </c>
      <c r="FU374" s="233">
        <f t="shared" si="1861"/>
        <v>67</v>
      </c>
      <c r="FV374" s="254">
        <v>6.2</v>
      </c>
      <c r="FW374" s="253">
        <v>5.6</v>
      </c>
      <c r="FX374" s="232">
        <f t="shared" si="1862"/>
        <v>279</v>
      </c>
      <c r="FY374" s="233">
        <f t="shared" si="1863"/>
        <v>375.2</v>
      </c>
      <c r="FZ374" s="254">
        <v>74.599999999999994</v>
      </c>
      <c r="GA374" s="253">
        <v>58.4</v>
      </c>
      <c r="GB374" s="232">
        <f t="shared" si="1864"/>
        <v>3356.9999999999995</v>
      </c>
      <c r="GC374" s="233">
        <f t="shared" si="1865"/>
        <v>3912.7999999999997</v>
      </c>
      <c r="GD374" s="249">
        <f t="shared" si="1866"/>
        <v>165</v>
      </c>
      <c r="GE374" s="233">
        <f t="shared" si="1867"/>
        <v>187</v>
      </c>
      <c r="GF374" s="232">
        <f t="shared" si="1868"/>
        <v>165</v>
      </c>
      <c r="GG374" s="233">
        <f t="shared" si="1869"/>
        <v>187</v>
      </c>
      <c r="GH374" s="232">
        <f t="shared" si="1870"/>
        <v>651</v>
      </c>
      <c r="GI374" s="233">
        <f t="shared" si="1871"/>
        <v>737.80000000000007</v>
      </c>
      <c r="GJ374" s="232">
        <f t="shared" si="1872"/>
        <v>13566.4</v>
      </c>
      <c r="GK374" s="233">
        <f t="shared" si="1873"/>
        <v>15285.399999999998</v>
      </c>
      <c r="GL374" s="249">
        <f t="shared" si="1874"/>
        <v>206</v>
      </c>
      <c r="GM374" s="233">
        <f t="shared" si="1875"/>
        <v>231</v>
      </c>
      <c r="GN374" s="232">
        <f t="shared" si="1876"/>
        <v>206</v>
      </c>
      <c r="GO374" s="233">
        <f t="shared" si="1877"/>
        <v>231</v>
      </c>
      <c r="GP374" s="232">
        <f t="shared" si="1878"/>
        <v>783.40000000000009</v>
      </c>
      <c r="GQ374" s="233">
        <f t="shared" si="1879"/>
        <v>842.59999999999991</v>
      </c>
      <c r="GR374" s="232">
        <f t="shared" si="1880"/>
        <v>14200.8</v>
      </c>
      <c r="GS374" s="233">
        <f t="shared" si="1881"/>
        <v>15285.199999999999</v>
      </c>
      <c r="GT374" s="249">
        <f t="shared" si="1882"/>
        <v>371</v>
      </c>
      <c r="GU374" s="233">
        <f t="shared" si="1883"/>
        <v>418</v>
      </c>
      <c r="GV374" s="232">
        <f t="shared" si="1884"/>
        <v>371</v>
      </c>
      <c r="GW374" s="233">
        <f t="shared" si="1885"/>
        <v>418</v>
      </c>
      <c r="GX374" s="232">
        <f t="shared" si="1886"/>
        <v>1434.4</v>
      </c>
      <c r="GY374" s="233">
        <f t="shared" si="1887"/>
        <v>1580.4</v>
      </c>
      <c r="GZ374" s="232">
        <f t="shared" si="1888"/>
        <v>27767.199999999997</v>
      </c>
      <c r="HA374" s="233">
        <f t="shared" si="1889"/>
        <v>30570.6</v>
      </c>
      <c r="HB374" s="249">
        <f t="shared" si="1890"/>
        <v>0</v>
      </c>
      <c r="HC374" s="233">
        <f t="shared" si="1891"/>
        <v>0</v>
      </c>
      <c r="HD374" s="232">
        <f t="shared" si="1892"/>
        <v>0</v>
      </c>
      <c r="HE374" s="233">
        <f t="shared" si="1893"/>
        <v>0</v>
      </c>
      <c r="HF374" s="232" t="str">
        <f t="shared" si="1894"/>
        <v/>
      </c>
      <c r="HG374" s="233" t="str">
        <f t="shared" si="1895"/>
        <v/>
      </c>
      <c r="HH374" s="232" t="str">
        <f t="shared" si="1896"/>
        <v/>
      </c>
      <c r="HI374" s="233" t="str">
        <f t="shared" si="1897"/>
        <v/>
      </c>
      <c r="HJ374" s="249">
        <f t="shared" si="1898"/>
        <v>1713.4</v>
      </c>
      <c r="HK374" s="233">
        <f t="shared" si="1899"/>
        <v>1955.6000000000001</v>
      </c>
      <c r="HL374" s="232">
        <f t="shared" si="1900"/>
        <v>31124.2</v>
      </c>
      <c r="HM374" s="232">
        <f t="shared" si="1901"/>
        <v>34483.4</v>
      </c>
    </row>
    <row r="375" spans="1:221" ht="15">
      <c r="A375" s="397" t="s">
        <v>110</v>
      </c>
      <c r="B375" s="395" t="s">
        <v>786</v>
      </c>
      <c r="C375" s="396"/>
      <c r="D375" s="397">
        <v>222822</v>
      </c>
      <c r="E375" s="398">
        <v>9</v>
      </c>
      <c r="F375" s="332">
        <v>302</v>
      </c>
      <c r="G375" s="409">
        <v>342</v>
      </c>
      <c r="H375" s="254">
        <v>2</v>
      </c>
      <c r="I375" s="409">
        <v>3</v>
      </c>
      <c r="J375" s="232">
        <f t="shared" si="1753"/>
        <v>300</v>
      </c>
      <c r="K375" s="233">
        <f t="shared" si="1754"/>
        <v>339</v>
      </c>
      <c r="L375" s="333"/>
      <c r="M375" s="253"/>
      <c r="N375" s="232">
        <f t="shared" si="1752"/>
        <v>300</v>
      </c>
      <c r="O375" s="233">
        <f t="shared" si="1755"/>
        <v>339</v>
      </c>
      <c r="P375" s="232">
        <f t="shared" si="1756"/>
        <v>300</v>
      </c>
      <c r="Q375" s="233">
        <f t="shared" si="1757"/>
        <v>339</v>
      </c>
      <c r="R375" s="254">
        <v>11</v>
      </c>
      <c r="S375" s="409">
        <v>8</v>
      </c>
      <c r="T375" s="232">
        <f t="shared" si="1758"/>
        <v>11</v>
      </c>
      <c r="U375" s="233">
        <f t="shared" si="1759"/>
        <v>8</v>
      </c>
      <c r="V375" s="257">
        <v>9</v>
      </c>
      <c r="W375" s="409">
        <v>6</v>
      </c>
      <c r="X375" s="232">
        <f t="shared" si="1760"/>
        <v>9</v>
      </c>
      <c r="Y375" s="233">
        <f t="shared" si="1761"/>
        <v>6</v>
      </c>
      <c r="Z375" s="257"/>
      <c r="AA375" s="256"/>
      <c r="AB375" s="232">
        <f t="shared" si="1762"/>
        <v>0</v>
      </c>
      <c r="AC375" s="233">
        <f t="shared" si="1763"/>
        <v>0</v>
      </c>
      <c r="AD375" s="225">
        <f t="shared" si="1764"/>
        <v>20</v>
      </c>
      <c r="AE375" s="233">
        <f t="shared" si="1765"/>
        <v>14</v>
      </c>
      <c r="AF375" s="225">
        <f t="shared" si="1766"/>
        <v>20</v>
      </c>
      <c r="AG375" s="233">
        <f t="shared" si="1767"/>
        <v>14</v>
      </c>
      <c r="AH375" s="336">
        <v>3.9</v>
      </c>
      <c r="AI375" s="409">
        <v>3.6</v>
      </c>
      <c r="AJ375" s="232">
        <f t="shared" si="1768"/>
        <v>42.9</v>
      </c>
      <c r="AK375" s="233">
        <f t="shared" si="1769"/>
        <v>28.8</v>
      </c>
      <c r="AL375" s="336">
        <v>3.9</v>
      </c>
      <c r="AM375" s="409">
        <v>3.8</v>
      </c>
      <c r="AN375" s="232">
        <f t="shared" si="1770"/>
        <v>35.1</v>
      </c>
      <c r="AO375" s="233">
        <f t="shared" si="1771"/>
        <v>22.799999999999997</v>
      </c>
      <c r="AP375" s="336"/>
      <c r="AQ375" s="410"/>
      <c r="AR375" s="232">
        <f t="shared" si="1772"/>
        <v>0</v>
      </c>
      <c r="AS375" s="233">
        <f t="shared" si="1773"/>
        <v>0</v>
      </c>
      <c r="AT375" s="545">
        <f t="shared" si="1774"/>
        <v>3.9</v>
      </c>
      <c r="AU375" s="546">
        <f t="shared" si="1775"/>
        <v>3.6857142857142855</v>
      </c>
      <c r="AV375" s="232">
        <f t="shared" si="1776"/>
        <v>78</v>
      </c>
      <c r="AW375" s="233">
        <f t="shared" si="1777"/>
        <v>51.599999999999994</v>
      </c>
      <c r="AX375" s="257">
        <v>80.2</v>
      </c>
      <c r="AY375" s="409">
        <v>78.599999999999994</v>
      </c>
      <c r="AZ375" s="232">
        <f t="shared" si="1778"/>
        <v>882.2</v>
      </c>
      <c r="BA375" s="233">
        <f t="shared" si="1779"/>
        <v>628.79999999999995</v>
      </c>
      <c r="BB375" s="257">
        <v>82.7</v>
      </c>
      <c r="BC375" s="409">
        <v>84.5</v>
      </c>
      <c r="BD375" s="232">
        <f t="shared" si="1780"/>
        <v>744.30000000000007</v>
      </c>
      <c r="BE375" s="233">
        <f t="shared" si="1781"/>
        <v>507</v>
      </c>
      <c r="BF375" s="254"/>
      <c r="BG375" s="253"/>
      <c r="BH375" s="232">
        <f t="shared" si="1782"/>
        <v>0</v>
      </c>
      <c r="BI375" s="233">
        <f t="shared" si="1783"/>
        <v>0</v>
      </c>
      <c r="BJ375" s="232">
        <f t="shared" si="1784"/>
        <v>81.325000000000003</v>
      </c>
      <c r="BK375" s="233">
        <f t="shared" si="1785"/>
        <v>81.128571428571419</v>
      </c>
      <c r="BL375" s="232">
        <f t="shared" si="1786"/>
        <v>1626.5</v>
      </c>
      <c r="BM375" s="233">
        <f t="shared" si="1787"/>
        <v>1135.8</v>
      </c>
      <c r="BN375" s="257">
        <v>61</v>
      </c>
      <c r="BO375" s="409">
        <v>74</v>
      </c>
      <c r="BP375" s="232">
        <f t="shared" si="1788"/>
        <v>61</v>
      </c>
      <c r="BQ375" s="233">
        <f t="shared" si="1789"/>
        <v>74</v>
      </c>
      <c r="BR375" s="257">
        <v>30</v>
      </c>
      <c r="BS375" s="409">
        <v>47</v>
      </c>
      <c r="BT375" s="232">
        <f t="shared" si="1790"/>
        <v>30</v>
      </c>
      <c r="BU375" s="233">
        <f t="shared" si="1791"/>
        <v>47</v>
      </c>
      <c r="BV375" s="257"/>
      <c r="BW375" s="256"/>
      <c r="BX375" s="232">
        <f t="shared" si="1792"/>
        <v>0</v>
      </c>
      <c r="BY375" s="233">
        <f t="shared" si="1793"/>
        <v>0</v>
      </c>
      <c r="BZ375" s="225">
        <f t="shared" si="1794"/>
        <v>91</v>
      </c>
      <c r="CA375" s="233">
        <f t="shared" si="1795"/>
        <v>121</v>
      </c>
      <c r="CB375" s="225">
        <f t="shared" si="1796"/>
        <v>91</v>
      </c>
      <c r="CC375" s="233">
        <f t="shared" si="1797"/>
        <v>121</v>
      </c>
      <c r="CD375" s="336">
        <v>5</v>
      </c>
      <c r="CE375" s="409">
        <v>4.5999999999999996</v>
      </c>
      <c r="CF375" s="232">
        <f t="shared" si="1798"/>
        <v>305</v>
      </c>
      <c r="CG375" s="233">
        <f t="shared" si="1799"/>
        <v>340.4</v>
      </c>
      <c r="CH375" s="336">
        <v>5.8</v>
      </c>
      <c r="CI375" s="409">
        <v>5.3</v>
      </c>
      <c r="CJ375" s="232">
        <f t="shared" si="1800"/>
        <v>174</v>
      </c>
      <c r="CK375" s="233">
        <f t="shared" si="1801"/>
        <v>249.1</v>
      </c>
      <c r="CL375" s="336"/>
      <c r="CM375" s="410"/>
      <c r="CN375" s="232">
        <f t="shared" si="1802"/>
        <v>0</v>
      </c>
      <c r="CO375" s="233">
        <f t="shared" si="1803"/>
        <v>0</v>
      </c>
      <c r="CP375" s="232">
        <f t="shared" si="1804"/>
        <v>5.2637362637362637</v>
      </c>
      <c r="CQ375" s="546">
        <f t="shared" si="1805"/>
        <v>4.8719008264462813</v>
      </c>
      <c r="CR375" s="232">
        <f t="shared" si="1806"/>
        <v>479</v>
      </c>
      <c r="CS375" s="233">
        <f t="shared" si="1807"/>
        <v>589.5</v>
      </c>
      <c r="CT375" s="257">
        <v>95.5</v>
      </c>
      <c r="CU375" s="409">
        <v>97.1</v>
      </c>
      <c r="CV375" s="232">
        <f t="shared" si="1808"/>
        <v>5825.5</v>
      </c>
      <c r="CW375" s="233">
        <f t="shared" si="1809"/>
        <v>7185.4</v>
      </c>
      <c r="CX375" s="257">
        <v>90.5</v>
      </c>
      <c r="CY375" s="409">
        <v>85.6</v>
      </c>
      <c r="CZ375" s="232">
        <f t="shared" si="1810"/>
        <v>2715</v>
      </c>
      <c r="DA375" s="233">
        <f t="shared" si="1811"/>
        <v>4023.2</v>
      </c>
      <c r="DB375" s="254"/>
      <c r="DC375" s="253"/>
      <c r="DD375" s="232">
        <f t="shared" si="1812"/>
        <v>0</v>
      </c>
      <c r="DE375" s="233">
        <f t="shared" si="1813"/>
        <v>0</v>
      </c>
      <c r="DF375" s="232">
        <f t="shared" si="1814"/>
        <v>93.85164835164835</v>
      </c>
      <c r="DG375" s="233">
        <f t="shared" si="1815"/>
        <v>92.633057851239656</v>
      </c>
      <c r="DH375" s="232">
        <f t="shared" si="1816"/>
        <v>8540.5</v>
      </c>
      <c r="DI375" s="233">
        <f t="shared" si="1817"/>
        <v>11208.599999999999</v>
      </c>
      <c r="DJ375" s="232">
        <f t="shared" si="1818"/>
        <v>111</v>
      </c>
      <c r="DK375" s="233">
        <f t="shared" si="1819"/>
        <v>135</v>
      </c>
      <c r="DL375" s="232">
        <f t="shared" si="1820"/>
        <v>111</v>
      </c>
      <c r="DM375" s="233">
        <f t="shared" si="1821"/>
        <v>135</v>
      </c>
      <c r="DN375" s="545">
        <f t="shared" si="1822"/>
        <v>5.0180180180180178</v>
      </c>
      <c r="DO375" s="546">
        <f t="shared" si="1823"/>
        <v>4.7488888888888887</v>
      </c>
      <c r="DP375" s="232">
        <f t="shared" si="1824"/>
        <v>557</v>
      </c>
      <c r="DQ375" s="233">
        <f t="shared" si="1825"/>
        <v>641.1</v>
      </c>
      <c r="DR375" s="232">
        <f t="shared" si="1826"/>
        <v>91.594594594594597</v>
      </c>
      <c r="DS375" s="233">
        <f t="shared" si="1827"/>
        <v>91.439999999999984</v>
      </c>
      <c r="DT375" s="232">
        <f t="shared" si="1828"/>
        <v>10167</v>
      </c>
      <c r="DU375" s="233">
        <f t="shared" si="1829"/>
        <v>12344.399999999998</v>
      </c>
      <c r="DV375" s="257">
        <v>34</v>
      </c>
      <c r="DW375" s="409">
        <v>37</v>
      </c>
      <c r="DX375" s="232">
        <f t="shared" si="1830"/>
        <v>34</v>
      </c>
      <c r="DY375" s="233">
        <f t="shared" si="1831"/>
        <v>37</v>
      </c>
      <c r="DZ375" s="257">
        <v>50</v>
      </c>
      <c r="EA375" s="409">
        <v>61</v>
      </c>
      <c r="EB375" s="232">
        <f t="shared" si="1832"/>
        <v>50</v>
      </c>
      <c r="EC375" s="233">
        <f t="shared" si="1833"/>
        <v>61</v>
      </c>
      <c r="ED375" s="257"/>
      <c r="EE375" s="256"/>
      <c r="EF375" s="232">
        <f t="shared" si="1834"/>
        <v>0</v>
      </c>
      <c r="EG375" s="233">
        <f t="shared" si="1835"/>
        <v>0</v>
      </c>
      <c r="EH375" s="225">
        <f t="shared" si="1836"/>
        <v>84</v>
      </c>
      <c r="EI375" s="233">
        <f t="shared" si="1837"/>
        <v>98</v>
      </c>
      <c r="EJ375" s="225">
        <f t="shared" si="1838"/>
        <v>84</v>
      </c>
      <c r="EK375" s="233">
        <f t="shared" si="1839"/>
        <v>98</v>
      </c>
      <c r="EL375" s="336">
        <v>3.7</v>
      </c>
      <c r="EM375" s="409">
        <v>3.1</v>
      </c>
      <c r="EN375" s="232">
        <f t="shared" si="1840"/>
        <v>125.80000000000001</v>
      </c>
      <c r="EO375" s="233">
        <f t="shared" si="1841"/>
        <v>114.7</v>
      </c>
      <c r="EP375" s="336">
        <v>3.2</v>
      </c>
      <c r="EQ375" s="409">
        <v>3.7</v>
      </c>
      <c r="ER375" s="232">
        <f t="shared" si="1842"/>
        <v>160</v>
      </c>
      <c r="ES375" s="233">
        <f t="shared" si="1843"/>
        <v>225.70000000000002</v>
      </c>
      <c r="ET375" s="336"/>
      <c r="EU375" s="410"/>
      <c r="EV375" s="232">
        <f t="shared" si="1844"/>
        <v>0</v>
      </c>
      <c r="EW375" s="233">
        <f t="shared" si="1845"/>
        <v>0</v>
      </c>
      <c r="EX375" s="545">
        <f t="shared" si="1846"/>
        <v>3.4023809523809527</v>
      </c>
      <c r="EY375" s="546">
        <f t="shared" si="1847"/>
        <v>3.4734693877551024</v>
      </c>
      <c r="EZ375" s="232">
        <f t="shared" si="1848"/>
        <v>285.8</v>
      </c>
      <c r="FA375" s="233">
        <f t="shared" si="1849"/>
        <v>340.40000000000003</v>
      </c>
      <c r="FB375" s="257">
        <v>81.5</v>
      </c>
      <c r="FC375" s="409">
        <v>74.900000000000006</v>
      </c>
      <c r="FD375" s="232">
        <f t="shared" si="1850"/>
        <v>2771</v>
      </c>
      <c r="FE375" s="233">
        <f t="shared" si="1851"/>
        <v>2771.3</v>
      </c>
      <c r="FF375" s="257">
        <v>64</v>
      </c>
      <c r="FG375" s="409">
        <v>67.3</v>
      </c>
      <c r="FH375" s="232">
        <f t="shared" si="1852"/>
        <v>3200</v>
      </c>
      <c r="FI375" s="233">
        <f t="shared" si="1853"/>
        <v>4105.3</v>
      </c>
      <c r="FJ375" s="254"/>
      <c r="FK375" s="253"/>
      <c r="FL375" s="232">
        <f t="shared" si="1854"/>
        <v>0</v>
      </c>
      <c r="FM375" s="233">
        <f t="shared" si="1855"/>
        <v>0</v>
      </c>
      <c r="FN375" s="232">
        <f t="shared" si="1856"/>
        <v>71.083333333333329</v>
      </c>
      <c r="FO375" s="233">
        <f t="shared" si="1857"/>
        <v>70.169387755102051</v>
      </c>
      <c r="FP375" s="232">
        <f t="shared" si="1858"/>
        <v>5971</v>
      </c>
      <c r="FQ375" s="233">
        <f t="shared" si="1859"/>
        <v>6876.6000000000013</v>
      </c>
      <c r="FR375" s="254">
        <v>105</v>
      </c>
      <c r="FS375" s="253">
        <v>106</v>
      </c>
      <c r="FT375" s="232">
        <f t="shared" si="1860"/>
        <v>105</v>
      </c>
      <c r="FU375" s="233">
        <f t="shared" si="1861"/>
        <v>106</v>
      </c>
      <c r="FV375" s="254">
        <v>5.0999999999999996</v>
      </c>
      <c r="FW375" s="253">
        <v>5.8</v>
      </c>
      <c r="FX375" s="232">
        <f t="shared" si="1862"/>
        <v>535.5</v>
      </c>
      <c r="FY375" s="233">
        <f t="shared" si="1863"/>
        <v>614.79999999999995</v>
      </c>
      <c r="FZ375" s="254">
        <v>90.2</v>
      </c>
      <c r="GA375" s="253">
        <v>86.6</v>
      </c>
      <c r="GB375" s="232">
        <f t="shared" si="1864"/>
        <v>9471</v>
      </c>
      <c r="GC375" s="233">
        <f t="shared" si="1865"/>
        <v>9179.5999999999985</v>
      </c>
      <c r="GD375" s="249">
        <f t="shared" si="1866"/>
        <v>106</v>
      </c>
      <c r="GE375" s="233">
        <f t="shared" si="1867"/>
        <v>119</v>
      </c>
      <c r="GF375" s="232">
        <f t="shared" si="1868"/>
        <v>106</v>
      </c>
      <c r="GG375" s="233">
        <f t="shared" si="1869"/>
        <v>119</v>
      </c>
      <c r="GH375" s="232">
        <f t="shared" si="1870"/>
        <v>473.7</v>
      </c>
      <c r="GI375" s="233">
        <f t="shared" si="1871"/>
        <v>483.9</v>
      </c>
      <c r="GJ375" s="232">
        <f t="shared" si="1872"/>
        <v>9478.7000000000007</v>
      </c>
      <c r="GK375" s="233">
        <f t="shared" si="1873"/>
        <v>10585.5</v>
      </c>
      <c r="GL375" s="249">
        <f t="shared" si="1874"/>
        <v>89</v>
      </c>
      <c r="GM375" s="233">
        <f t="shared" si="1875"/>
        <v>114</v>
      </c>
      <c r="GN375" s="232">
        <f t="shared" si="1876"/>
        <v>89</v>
      </c>
      <c r="GO375" s="233">
        <f t="shared" si="1877"/>
        <v>114</v>
      </c>
      <c r="GP375" s="232">
        <f t="shared" si="1878"/>
        <v>369.1</v>
      </c>
      <c r="GQ375" s="233">
        <f t="shared" si="1879"/>
        <v>497.6</v>
      </c>
      <c r="GR375" s="232">
        <f t="shared" si="1880"/>
        <v>6659.3</v>
      </c>
      <c r="GS375" s="233">
        <f t="shared" si="1881"/>
        <v>8635.5</v>
      </c>
      <c r="GT375" s="249">
        <f t="shared" si="1882"/>
        <v>195</v>
      </c>
      <c r="GU375" s="233">
        <f t="shared" si="1883"/>
        <v>233</v>
      </c>
      <c r="GV375" s="232">
        <f t="shared" si="1884"/>
        <v>195</v>
      </c>
      <c r="GW375" s="233">
        <f t="shared" si="1885"/>
        <v>233</v>
      </c>
      <c r="GX375" s="232">
        <f t="shared" si="1886"/>
        <v>842.8</v>
      </c>
      <c r="GY375" s="233">
        <f t="shared" si="1887"/>
        <v>981.5</v>
      </c>
      <c r="GZ375" s="232">
        <f t="shared" si="1888"/>
        <v>16138</v>
      </c>
      <c r="HA375" s="233">
        <f t="shared" si="1889"/>
        <v>19221</v>
      </c>
      <c r="HB375" s="249">
        <f t="shared" si="1890"/>
        <v>0</v>
      </c>
      <c r="HC375" s="233">
        <f t="shared" si="1891"/>
        <v>0</v>
      </c>
      <c r="HD375" s="232">
        <f t="shared" si="1892"/>
        <v>0</v>
      </c>
      <c r="HE375" s="233">
        <f t="shared" si="1893"/>
        <v>0</v>
      </c>
      <c r="HF375" s="232" t="str">
        <f t="shared" si="1894"/>
        <v/>
      </c>
      <c r="HG375" s="233" t="str">
        <f t="shared" si="1895"/>
        <v/>
      </c>
      <c r="HH375" s="232" t="str">
        <f t="shared" si="1896"/>
        <v/>
      </c>
      <c r="HI375" s="233" t="str">
        <f t="shared" si="1897"/>
        <v/>
      </c>
      <c r="HJ375" s="249">
        <f t="shared" si="1898"/>
        <v>1378.3</v>
      </c>
      <c r="HK375" s="233">
        <f t="shared" si="1899"/>
        <v>1596.3</v>
      </c>
      <c r="HL375" s="232">
        <f t="shared" si="1900"/>
        <v>25609</v>
      </c>
      <c r="HM375" s="232">
        <f t="shared" si="1901"/>
        <v>28400.6</v>
      </c>
    </row>
    <row r="376" spans="1:221" ht="15">
      <c r="A376" s="397" t="s">
        <v>110</v>
      </c>
      <c r="B376" s="395" t="s">
        <v>787</v>
      </c>
      <c r="C376" s="396"/>
      <c r="D376" s="397">
        <v>223773</v>
      </c>
      <c r="E376" s="398">
        <v>9</v>
      </c>
      <c r="F376" s="332">
        <v>292</v>
      </c>
      <c r="G376" s="409">
        <v>333</v>
      </c>
      <c r="H376" s="254">
        <v>7</v>
      </c>
      <c r="I376" s="409">
        <v>7</v>
      </c>
      <c r="J376" s="232">
        <f t="shared" si="1753"/>
        <v>285</v>
      </c>
      <c r="K376" s="233">
        <f t="shared" si="1754"/>
        <v>326</v>
      </c>
      <c r="L376" s="333"/>
      <c r="M376" s="253"/>
      <c r="N376" s="232">
        <f t="shared" si="1752"/>
        <v>285</v>
      </c>
      <c r="O376" s="233">
        <f t="shared" si="1755"/>
        <v>326</v>
      </c>
      <c r="P376" s="232">
        <f t="shared" si="1756"/>
        <v>285</v>
      </c>
      <c r="Q376" s="233">
        <f t="shared" si="1757"/>
        <v>326</v>
      </c>
      <c r="R376" s="254">
        <v>2</v>
      </c>
      <c r="S376" s="409">
        <v>7</v>
      </c>
      <c r="T376" s="232">
        <f t="shared" si="1758"/>
        <v>2</v>
      </c>
      <c r="U376" s="233">
        <f t="shared" si="1759"/>
        <v>7</v>
      </c>
      <c r="V376" s="257">
        <v>5</v>
      </c>
      <c r="W376" s="409">
        <v>4</v>
      </c>
      <c r="X376" s="232">
        <f t="shared" si="1760"/>
        <v>5</v>
      </c>
      <c r="Y376" s="233">
        <f t="shared" si="1761"/>
        <v>4</v>
      </c>
      <c r="Z376" s="257"/>
      <c r="AA376" s="256"/>
      <c r="AB376" s="232">
        <f t="shared" si="1762"/>
        <v>0</v>
      </c>
      <c r="AC376" s="233">
        <f t="shared" si="1763"/>
        <v>0</v>
      </c>
      <c r="AD376" s="225">
        <f t="shared" si="1764"/>
        <v>7</v>
      </c>
      <c r="AE376" s="233">
        <f t="shared" si="1765"/>
        <v>11</v>
      </c>
      <c r="AF376" s="225">
        <f t="shared" si="1766"/>
        <v>7</v>
      </c>
      <c r="AG376" s="233">
        <f t="shared" si="1767"/>
        <v>11</v>
      </c>
      <c r="AH376" s="336">
        <v>2.5</v>
      </c>
      <c r="AI376" s="409">
        <v>3.1</v>
      </c>
      <c r="AJ376" s="232">
        <f t="shared" si="1768"/>
        <v>5</v>
      </c>
      <c r="AK376" s="233">
        <f t="shared" si="1769"/>
        <v>21.7</v>
      </c>
      <c r="AL376" s="336">
        <v>3.4</v>
      </c>
      <c r="AM376" s="409">
        <v>2</v>
      </c>
      <c r="AN376" s="232">
        <f t="shared" si="1770"/>
        <v>17</v>
      </c>
      <c r="AO376" s="233">
        <f t="shared" si="1771"/>
        <v>8</v>
      </c>
      <c r="AP376" s="336"/>
      <c r="AQ376" s="410"/>
      <c r="AR376" s="232">
        <f t="shared" si="1772"/>
        <v>0</v>
      </c>
      <c r="AS376" s="233">
        <f t="shared" si="1773"/>
        <v>0</v>
      </c>
      <c r="AT376" s="545">
        <f t="shared" si="1774"/>
        <v>3.1428571428571428</v>
      </c>
      <c r="AU376" s="546">
        <f t="shared" si="1775"/>
        <v>2.6999999999999997</v>
      </c>
      <c r="AV376" s="232">
        <f t="shared" si="1776"/>
        <v>22</v>
      </c>
      <c r="AW376" s="233">
        <f t="shared" si="1777"/>
        <v>29.699999999999996</v>
      </c>
      <c r="AX376" s="257">
        <v>72.5</v>
      </c>
      <c r="AY376" s="409">
        <v>74.900000000000006</v>
      </c>
      <c r="AZ376" s="232">
        <f t="shared" si="1778"/>
        <v>145</v>
      </c>
      <c r="BA376" s="233">
        <f t="shared" si="1779"/>
        <v>524.30000000000007</v>
      </c>
      <c r="BB376" s="257">
        <v>63.4</v>
      </c>
      <c r="BC376" s="409">
        <v>50.5</v>
      </c>
      <c r="BD376" s="232">
        <f t="shared" si="1780"/>
        <v>317</v>
      </c>
      <c r="BE376" s="233">
        <f t="shared" si="1781"/>
        <v>202</v>
      </c>
      <c r="BF376" s="254"/>
      <c r="BG376" s="253"/>
      <c r="BH376" s="232">
        <f t="shared" si="1782"/>
        <v>0</v>
      </c>
      <c r="BI376" s="233">
        <f t="shared" si="1783"/>
        <v>0</v>
      </c>
      <c r="BJ376" s="232">
        <f t="shared" si="1784"/>
        <v>66</v>
      </c>
      <c r="BK376" s="233">
        <f t="shared" si="1785"/>
        <v>66.027272727272731</v>
      </c>
      <c r="BL376" s="232">
        <f t="shared" si="1786"/>
        <v>462</v>
      </c>
      <c r="BM376" s="233">
        <f t="shared" si="1787"/>
        <v>726.30000000000007</v>
      </c>
      <c r="BN376" s="257">
        <v>43</v>
      </c>
      <c r="BO376" s="409">
        <v>36</v>
      </c>
      <c r="BP376" s="232">
        <f t="shared" si="1788"/>
        <v>43</v>
      </c>
      <c r="BQ376" s="233">
        <f t="shared" si="1789"/>
        <v>36</v>
      </c>
      <c r="BR376" s="257">
        <v>37</v>
      </c>
      <c r="BS376" s="409">
        <v>49</v>
      </c>
      <c r="BT376" s="232">
        <f t="shared" si="1790"/>
        <v>37</v>
      </c>
      <c r="BU376" s="233">
        <f t="shared" si="1791"/>
        <v>49</v>
      </c>
      <c r="BV376" s="257"/>
      <c r="BW376" s="256"/>
      <c r="BX376" s="232">
        <f t="shared" si="1792"/>
        <v>0</v>
      </c>
      <c r="BY376" s="233">
        <f t="shared" si="1793"/>
        <v>0</v>
      </c>
      <c r="BZ376" s="225">
        <f t="shared" si="1794"/>
        <v>80</v>
      </c>
      <c r="CA376" s="233">
        <f t="shared" si="1795"/>
        <v>85</v>
      </c>
      <c r="CB376" s="225">
        <f t="shared" si="1796"/>
        <v>80</v>
      </c>
      <c r="CC376" s="233">
        <f t="shared" si="1797"/>
        <v>85</v>
      </c>
      <c r="CD376" s="336">
        <v>3.8</v>
      </c>
      <c r="CE376" s="409">
        <v>4.2</v>
      </c>
      <c r="CF376" s="232">
        <f t="shared" si="1798"/>
        <v>163.4</v>
      </c>
      <c r="CG376" s="233">
        <f t="shared" si="1799"/>
        <v>151.20000000000002</v>
      </c>
      <c r="CH376" s="336">
        <v>4.0999999999999996</v>
      </c>
      <c r="CI376" s="409">
        <v>4.8</v>
      </c>
      <c r="CJ376" s="232">
        <f t="shared" si="1800"/>
        <v>151.69999999999999</v>
      </c>
      <c r="CK376" s="233">
        <f t="shared" si="1801"/>
        <v>235.2</v>
      </c>
      <c r="CL376" s="336"/>
      <c r="CM376" s="410"/>
      <c r="CN376" s="232">
        <f t="shared" si="1802"/>
        <v>0</v>
      </c>
      <c r="CO376" s="233">
        <f t="shared" si="1803"/>
        <v>0</v>
      </c>
      <c r="CP376" s="232">
        <f t="shared" si="1804"/>
        <v>3.9387500000000002</v>
      </c>
      <c r="CQ376" s="546">
        <f t="shared" si="1805"/>
        <v>4.5458823529411765</v>
      </c>
      <c r="CR376" s="232">
        <f t="shared" si="1806"/>
        <v>315.10000000000002</v>
      </c>
      <c r="CS376" s="233">
        <f t="shared" si="1807"/>
        <v>386.4</v>
      </c>
      <c r="CT376" s="257">
        <v>83.5</v>
      </c>
      <c r="CU376" s="409">
        <v>82.5</v>
      </c>
      <c r="CV376" s="232">
        <f t="shared" si="1808"/>
        <v>3590.5</v>
      </c>
      <c r="CW376" s="233">
        <f t="shared" si="1809"/>
        <v>2970</v>
      </c>
      <c r="CX376" s="257">
        <v>75.8</v>
      </c>
      <c r="CY376" s="409">
        <v>69.7</v>
      </c>
      <c r="CZ376" s="232">
        <f t="shared" si="1810"/>
        <v>2804.6</v>
      </c>
      <c r="DA376" s="233">
        <f t="shared" si="1811"/>
        <v>3415.3</v>
      </c>
      <c r="DB376" s="254"/>
      <c r="DC376" s="253"/>
      <c r="DD376" s="232">
        <f t="shared" si="1812"/>
        <v>0</v>
      </c>
      <c r="DE376" s="233">
        <f t="shared" si="1813"/>
        <v>0</v>
      </c>
      <c r="DF376" s="232">
        <f t="shared" si="1814"/>
        <v>79.938749999999999</v>
      </c>
      <c r="DG376" s="233">
        <f t="shared" si="1815"/>
        <v>75.121176470588239</v>
      </c>
      <c r="DH376" s="232">
        <f t="shared" si="1816"/>
        <v>6395.1</v>
      </c>
      <c r="DI376" s="233">
        <f t="shared" si="1817"/>
        <v>6385.3</v>
      </c>
      <c r="DJ376" s="232">
        <f t="shared" si="1818"/>
        <v>87</v>
      </c>
      <c r="DK376" s="233">
        <f t="shared" si="1819"/>
        <v>96</v>
      </c>
      <c r="DL376" s="232">
        <f t="shared" si="1820"/>
        <v>87</v>
      </c>
      <c r="DM376" s="233">
        <f t="shared" si="1821"/>
        <v>96</v>
      </c>
      <c r="DN376" s="545">
        <f t="shared" si="1822"/>
        <v>3.8747126436781612</v>
      </c>
      <c r="DO376" s="546">
        <f t="shared" si="1823"/>
        <v>4.3343749999999996</v>
      </c>
      <c r="DP376" s="232">
        <f t="shared" si="1824"/>
        <v>337.1</v>
      </c>
      <c r="DQ376" s="233">
        <f t="shared" si="1825"/>
        <v>416.09999999999997</v>
      </c>
      <c r="DR376" s="232">
        <f t="shared" si="1826"/>
        <v>78.817241379310346</v>
      </c>
      <c r="DS376" s="233">
        <f t="shared" si="1827"/>
        <v>74.079166666666666</v>
      </c>
      <c r="DT376" s="232">
        <f t="shared" si="1828"/>
        <v>6857.1</v>
      </c>
      <c r="DU376" s="233">
        <f t="shared" si="1829"/>
        <v>7111.6</v>
      </c>
      <c r="DV376" s="257">
        <v>27</v>
      </c>
      <c r="DW376" s="409">
        <v>47</v>
      </c>
      <c r="DX376" s="232">
        <f t="shared" si="1830"/>
        <v>27</v>
      </c>
      <c r="DY376" s="233">
        <f t="shared" si="1831"/>
        <v>47</v>
      </c>
      <c r="DZ376" s="257">
        <v>57</v>
      </c>
      <c r="EA376" s="409">
        <v>63</v>
      </c>
      <c r="EB376" s="232">
        <f t="shared" si="1832"/>
        <v>57</v>
      </c>
      <c r="EC376" s="233">
        <f t="shared" si="1833"/>
        <v>63</v>
      </c>
      <c r="ED376" s="257"/>
      <c r="EE376" s="256"/>
      <c r="EF376" s="232">
        <f t="shared" si="1834"/>
        <v>0</v>
      </c>
      <c r="EG376" s="233">
        <f t="shared" si="1835"/>
        <v>0</v>
      </c>
      <c r="EH376" s="225">
        <f t="shared" si="1836"/>
        <v>84</v>
      </c>
      <c r="EI376" s="233">
        <f t="shared" si="1837"/>
        <v>110</v>
      </c>
      <c r="EJ376" s="225">
        <f t="shared" si="1838"/>
        <v>84</v>
      </c>
      <c r="EK376" s="233">
        <f t="shared" si="1839"/>
        <v>110</v>
      </c>
      <c r="EL376" s="336">
        <v>3</v>
      </c>
      <c r="EM376" s="409">
        <v>2.7</v>
      </c>
      <c r="EN376" s="232">
        <f t="shared" si="1840"/>
        <v>81</v>
      </c>
      <c r="EO376" s="233">
        <f t="shared" si="1841"/>
        <v>126.9</v>
      </c>
      <c r="EP376" s="336">
        <v>3</v>
      </c>
      <c r="EQ376" s="409">
        <v>3</v>
      </c>
      <c r="ER376" s="232">
        <f t="shared" si="1842"/>
        <v>171</v>
      </c>
      <c r="ES376" s="233">
        <f t="shared" si="1843"/>
        <v>189</v>
      </c>
      <c r="ET376" s="336"/>
      <c r="EU376" s="410"/>
      <c r="EV376" s="232">
        <f t="shared" si="1844"/>
        <v>0</v>
      </c>
      <c r="EW376" s="233">
        <f t="shared" si="1845"/>
        <v>0</v>
      </c>
      <c r="EX376" s="545">
        <f t="shared" si="1846"/>
        <v>3</v>
      </c>
      <c r="EY376" s="546">
        <f t="shared" si="1847"/>
        <v>2.8718181818181816</v>
      </c>
      <c r="EZ376" s="232">
        <f t="shared" si="1848"/>
        <v>252</v>
      </c>
      <c r="FA376" s="233">
        <f t="shared" si="1849"/>
        <v>315.89999999999998</v>
      </c>
      <c r="FB376" s="257">
        <v>59.7</v>
      </c>
      <c r="FC376" s="409">
        <v>60.3</v>
      </c>
      <c r="FD376" s="232">
        <f t="shared" si="1850"/>
        <v>1611.9</v>
      </c>
      <c r="FE376" s="233">
        <f t="shared" si="1851"/>
        <v>2834.1</v>
      </c>
      <c r="FF376" s="257">
        <v>41.7</v>
      </c>
      <c r="FG376" s="409">
        <v>42</v>
      </c>
      <c r="FH376" s="232">
        <f t="shared" si="1852"/>
        <v>2376.9</v>
      </c>
      <c r="FI376" s="233">
        <f t="shared" si="1853"/>
        <v>2646</v>
      </c>
      <c r="FJ376" s="254"/>
      <c r="FK376" s="253"/>
      <c r="FL376" s="232">
        <f t="shared" si="1854"/>
        <v>0</v>
      </c>
      <c r="FM376" s="233">
        <f t="shared" si="1855"/>
        <v>0</v>
      </c>
      <c r="FN376" s="232">
        <f t="shared" si="1856"/>
        <v>47.485714285714288</v>
      </c>
      <c r="FO376" s="233">
        <f t="shared" si="1857"/>
        <v>49.81909090909091</v>
      </c>
      <c r="FP376" s="232">
        <f t="shared" si="1858"/>
        <v>3988.8</v>
      </c>
      <c r="FQ376" s="233">
        <f t="shared" si="1859"/>
        <v>5480.1</v>
      </c>
      <c r="FR376" s="254">
        <v>114</v>
      </c>
      <c r="FS376" s="253">
        <v>120</v>
      </c>
      <c r="FT376" s="232">
        <f t="shared" si="1860"/>
        <v>114</v>
      </c>
      <c r="FU376" s="233">
        <f t="shared" si="1861"/>
        <v>120</v>
      </c>
      <c r="FV376" s="254">
        <v>3.3</v>
      </c>
      <c r="FW376" s="253">
        <v>3.6</v>
      </c>
      <c r="FX376" s="232">
        <f t="shared" si="1862"/>
        <v>376.2</v>
      </c>
      <c r="FY376" s="233">
        <f t="shared" si="1863"/>
        <v>432</v>
      </c>
      <c r="FZ376" s="254">
        <v>35.200000000000003</v>
      </c>
      <c r="GA376" s="253">
        <v>37.700000000000003</v>
      </c>
      <c r="GB376" s="232">
        <f t="shared" si="1864"/>
        <v>4012.8</v>
      </c>
      <c r="GC376" s="233">
        <f t="shared" si="1865"/>
        <v>4524</v>
      </c>
      <c r="GD376" s="249">
        <f t="shared" si="1866"/>
        <v>72</v>
      </c>
      <c r="GE376" s="233">
        <f t="shared" si="1867"/>
        <v>90</v>
      </c>
      <c r="GF376" s="232">
        <f t="shared" si="1868"/>
        <v>72</v>
      </c>
      <c r="GG376" s="233">
        <f t="shared" si="1869"/>
        <v>90</v>
      </c>
      <c r="GH376" s="232">
        <f t="shared" si="1870"/>
        <v>249.4</v>
      </c>
      <c r="GI376" s="233">
        <f t="shared" si="1871"/>
        <v>299.8</v>
      </c>
      <c r="GJ376" s="232">
        <f t="shared" si="1872"/>
        <v>5347.4</v>
      </c>
      <c r="GK376" s="233">
        <f t="shared" si="1873"/>
        <v>6328.4</v>
      </c>
      <c r="GL376" s="249">
        <f t="shared" si="1874"/>
        <v>99</v>
      </c>
      <c r="GM376" s="233">
        <f t="shared" si="1875"/>
        <v>116</v>
      </c>
      <c r="GN376" s="232">
        <f t="shared" si="1876"/>
        <v>99</v>
      </c>
      <c r="GO376" s="233">
        <f t="shared" si="1877"/>
        <v>116</v>
      </c>
      <c r="GP376" s="232">
        <f t="shared" si="1878"/>
        <v>339.7</v>
      </c>
      <c r="GQ376" s="233">
        <f t="shared" si="1879"/>
        <v>432.2</v>
      </c>
      <c r="GR376" s="232">
        <f t="shared" si="1880"/>
        <v>5498.5</v>
      </c>
      <c r="GS376" s="233">
        <f t="shared" si="1881"/>
        <v>6263.3</v>
      </c>
      <c r="GT376" s="249">
        <f t="shared" si="1882"/>
        <v>171</v>
      </c>
      <c r="GU376" s="233">
        <f t="shared" si="1883"/>
        <v>206</v>
      </c>
      <c r="GV376" s="232">
        <f t="shared" si="1884"/>
        <v>171</v>
      </c>
      <c r="GW376" s="233">
        <f t="shared" si="1885"/>
        <v>206</v>
      </c>
      <c r="GX376" s="232">
        <f t="shared" si="1886"/>
        <v>589.1</v>
      </c>
      <c r="GY376" s="233">
        <f t="shared" si="1887"/>
        <v>732</v>
      </c>
      <c r="GZ376" s="232">
        <f t="shared" si="1888"/>
        <v>10845.9</v>
      </c>
      <c r="HA376" s="233">
        <f t="shared" si="1889"/>
        <v>12591.7</v>
      </c>
      <c r="HB376" s="249">
        <f t="shared" si="1890"/>
        <v>0</v>
      </c>
      <c r="HC376" s="233">
        <f t="shared" si="1891"/>
        <v>0</v>
      </c>
      <c r="HD376" s="232">
        <f t="shared" si="1892"/>
        <v>0</v>
      </c>
      <c r="HE376" s="233">
        <f t="shared" si="1893"/>
        <v>0</v>
      </c>
      <c r="HF376" s="232" t="str">
        <f t="shared" si="1894"/>
        <v/>
      </c>
      <c r="HG376" s="233" t="str">
        <f t="shared" si="1895"/>
        <v/>
      </c>
      <c r="HH376" s="232" t="str">
        <f t="shared" si="1896"/>
        <v/>
      </c>
      <c r="HI376" s="233" t="str">
        <f t="shared" si="1897"/>
        <v/>
      </c>
      <c r="HJ376" s="249">
        <f t="shared" si="1898"/>
        <v>965.3</v>
      </c>
      <c r="HK376" s="233">
        <f t="shared" si="1899"/>
        <v>1164</v>
      </c>
      <c r="HL376" s="232">
        <f t="shared" si="1900"/>
        <v>14858.7</v>
      </c>
      <c r="HM376" s="232">
        <f t="shared" si="1901"/>
        <v>17115.7</v>
      </c>
    </row>
    <row r="377" spans="1:221" ht="15">
      <c r="A377" s="397" t="s">
        <v>110</v>
      </c>
      <c r="B377" s="395" t="s">
        <v>788</v>
      </c>
      <c r="C377" s="396"/>
      <c r="D377" s="397">
        <v>223898</v>
      </c>
      <c r="E377" s="398">
        <v>9</v>
      </c>
      <c r="F377" s="332">
        <v>207</v>
      </c>
      <c r="G377" s="409">
        <v>225</v>
      </c>
      <c r="H377" s="254">
        <v>1</v>
      </c>
      <c r="I377" s="409">
        <v>1</v>
      </c>
      <c r="J377" s="232">
        <f t="shared" si="1753"/>
        <v>206</v>
      </c>
      <c r="K377" s="233">
        <f t="shared" si="1754"/>
        <v>224</v>
      </c>
      <c r="L377" s="333"/>
      <c r="M377" s="253"/>
      <c r="N377" s="232">
        <f t="shared" si="1752"/>
        <v>206</v>
      </c>
      <c r="O377" s="233">
        <f t="shared" si="1755"/>
        <v>224</v>
      </c>
      <c r="P377" s="232">
        <f t="shared" si="1756"/>
        <v>206</v>
      </c>
      <c r="Q377" s="233">
        <f t="shared" si="1757"/>
        <v>224</v>
      </c>
      <c r="R377" s="254">
        <v>13</v>
      </c>
      <c r="S377" s="409">
        <v>6</v>
      </c>
      <c r="T377" s="232">
        <f t="shared" si="1758"/>
        <v>13</v>
      </c>
      <c r="U377" s="233">
        <f t="shared" si="1759"/>
        <v>6</v>
      </c>
      <c r="V377" s="257">
        <v>4</v>
      </c>
      <c r="W377" s="409">
        <v>2</v>
      </c>
      <c r="X377" s="232">
        <f t="shared" si="1760"/>
        <v>4</v>
      </c>
      <c r="Y377" s="233">
        <f t="shared" si="1761"/>
        <v>2</v>
      </c>
      <c r="Z377" s="257"/>
      <c r="AA377" s="256"/>
      <c r="AB377" s="232">
        <f t="shared" si="1762"/>
        <v>0</v>
      </c>
      <c r="AC377" s="233">
        <f t="shared" si="1763"/>
        <v>0</v>
      </c>
      <c r="AD377" s="225">
        <f t="shared" si="1764"/>
        <v>17</v>
      </c>
      <c r="AE377" s="233">
        <f t="shared" si="1765"/>
        <v>8</v>
      </c>
      <c r="AF377" s="225">
        <f t="shared" si="1766"/>
        <v>17</v>
      </c>
      <c r="AG377" s="233">
        <f t="shared" si="1767"/>
        <v>8</v>
      </c>
      <c r="AH377" s="336">
        <v>2.2999999999999998</v>
      </c>
      <c r="AI377" s="409">
        <v>2</v>
      </c>
      <c r="AJ377" s="232">
        <f t="shared" si="1768"/>
        <v>29.9</v>
      </c>
      <c r="AK377" s="233">
        <f t="shared" si="1769"/>
        <v>12</v>
      </c>
      <c r="AL377" s="336">
        <v>3.8</v>
      </c>
      <c r="AM377" s="409">
        <v>2.5</v>
      </c>
      <c r="AN377" s="232">
        <f t="shared" si="1770"/>
        <v>15.2</v>
      </c>
      <c r="AO377" s="233">
        <f t="shared" si="1771"/>
        <v>5</v>
      </c>
      <c r="AP377" s="336"/>
      <c r="AQ377" s="410"/>
      <c r="AR377" s="232">
        <f t="shared" si="1772"/>
        <v>0</v>
      </c>
      <c r="AS377" s="233">
        <f t="shared" si="1773"/>
        <v>0</v>
      </c>
      <c r="AT377" s="545">
        <f t="shared" si="1774"/>
        <v>2.6529411764705877</v>
      </c>
      <c r="AU377" s="546">
        <f t="shared" si="1775"/>
        <v>2.125</v>
      </c>
      <c r="AV377" s="232">
        <f t="shared" si="1776"/>
        <v>45.099999999999994</v>
      </c>
      <c r="AW377" s="233">
        <f t="shared" si="1777"/>
        <v>17</v>
      </c>
      <c r="AX377" s="257">
        <v>59.1</v>
      </c>
      <c r="AY377" s="409">
        <v>48</v>
      </c>
      <c r="AZ377" s="232">
        <f t="shared" si="1778"/>
        <v>768.30000000000007</v>
      </c>
      <c r="BA377" s="233">
        <f t="shared" si="1779"/>
        <v>288</v>
      </c>
      <c r="BB377" s="257">
        <v>66.3</v>
      </c>
      <c r="BC377" s="409">
        <v>52</v>
      </c>
      <c r="BD377" s="232">
        <f t="shared" si="1780"/>
        <v>265.2</v>
      </c>
      <c r="BE377" s="233">
        <f t="shared" si="1781"/>
        <v>104</v>
      </c>
      <c r="BF377" s="254"/>
      <c r="BG377" s="253"/>
      <c r="BH377" s="232">
        <f t="shared" si="1782"/>
        <v>0</v>
      </c>
      <c r="BI377" s="233">
        <f t="shared" si="1783"/>
        <v>0</v>
      </c>
      <c r="BJ377" s="232">
        <f t="shared" si="1784"/>
        <v>60.794117647058826</v>
      </c>
      <c r="BK377" s="233">
        <f t="shared" si="1785"/>
        <v>49</v>
      </c>
      <c r="BL377" s="232">
        <f t="shared" si="1786"/>
        <v>1033.5</v>
      </c>
      <c r="BM377" s="233">
        <f t="shared" si="1787"/>
        <v>392</v>
      </c>
      <c r="BN377" s="257">
        <v>66</v>
      </c>
      <c r="BO377" s="409">
        <v>79</v>
      </c>
      <c r="BP377" s="232">
        <f t="shared" si="1788"/>
        <v>66</v>
      </c>
      <c r="BQ377" s="233">
        <f t="shared" si="1789"/>
        <v>79</v>
      </c>
      <c r="BR377" s="257">
        <v>46</v>
      </c>
      <c r="BS377" s="409">
        <v>36</v>
      </c>
      <c r="BT377" s="232">
        <f t="shared" si="1790"/>
        <v>46</v>
      </c>
      <c r="BU377" s="233">
        <f t="shared" si="1791"/>
        <v>36</v>
      </c>
      <c r="BV377" s="257"/>
      <c r="BW377" s="256"/>
      <c r="BX377" s="232">
        <f t="shared" si="1792"/>
        <v>0</v>
      </c>
      <c r="BY377" s="233">
        <f t="shared" si="1793"/>
        <v>0</v>
      </c>
      <c r="BZ377" s="225">
        <f t="shared" si="1794"/>
        <v>112</v>
      </c>
      <c r="CA377" s="233">
        <f t="shared" si="1795"/>
        <v>115</v>
      </c>
      <c r="CB377" s="225">
        <f t="shared" si="1796"/>
        <v>112</v>
      </c>
      <c r="CC377" s="233">
        <f t="shared" si="1797"/>
        <v>115</v>
      </c>
      <c r="CD377" s="336">
        <v>3.5</v>
      </c>
      <c r="CE377" s="409">
        <v>4.0999999999999996</v>
      </c>
      <c r="CF377" s="232">
        <f t="shared" si="1798"/>
        <v>231</v>
      </c>
      <c r="CG377" s="233">
        <f t="shared" si="1799"/>
        <v>323.89999999999998</v>
      </c>
      <c r="CH377" s="336">
        <v>5.2</v>
      </c>
      <c r="CI377" s="409">
        <v>5.0999999999999996</v>
      </c>
      <c r="CJ377" s="232">
        <f t="shared" si="1800"/>
        <v>239.20000000000002</v>
      </c>
      <c r="CK377" s="233">
        <f t="shared" si="1801"/>
        <v>183.6</v>
      </c>
      <c r="CL377" s="336"/>
      <c r="CM377" s="410"/>
      <c r="CN377" s="232">
        <f t="shared" si="1802"/>
        <v>0</v>
      </c>
      <c r="CO377" s="233">
        <f t="shared" si="1803"/>
        <v>0</v>
      </c>
      <c r="CP377" s="232">
        <f t="shared" si="1804"/>
        <v>4.1982142857142861</v>
      </c>
      <c r="CQ377" s="546">
        <f t="shared" si="1805"/>
        <v>4.4130434782608692</v>
      </c>
      <c r="CR377" s="232">
        <f t="shared" si="1806"/>
        <v>470.20000000000005</v>
      </c>
      <c r="CS377" s="233">
        <f t="shared" si="1807"/>
        <v>507.49999999999994</v>
      </c>
      <c r="CT377" s="257">
        <v>78.7</v>
      </c>
      <c r="CU377" s="409">
        <v>84.6</v>
      </c>
      <c r="CV377" s="232">
        <f t="shared" si="1808"/>
        <v>5194.2</v>
      </c>
      <c r="CW377" s="233">
        <f t="shared" si="1809"/>
        <v>6683.4</v>
      </c>
      <c r="CX377" s="257">
        <v>82.7</v>
      </c>
      <c r="CY377" s="409">
        <v>80.900000000000006</v>
      </c>
      <c r="CZ377" s="232">
        <f t="shared" si="1810"/>
        <v>3804.2000000000003</v>
      </c>
      <c r="DA377" s="233">
        <f t="shared" si="1811"/>
        <v>2912.4</v>
      </c>
      <c r="DB377" s="254"/>
      <c r="DC377" s="253"/>
      <c r="DD377" s="232">
        <f t="shared" si="1812"/>
        <v>0</v>
      </c>
      <c r="DE377" s="233">
        <f t="shared" si="1813"/>
        <v>0</v>
      </c>
      <c r="DF377" s="232">
        <f t="shared" si="1814"/>
        <v>80.342857142857142</v>
      </c>
      <c r="DG377" s="233">
        <f t="shared" si="1815"/>
        <v>83.441739130434783</v>
      </c>
      <c r="DH377" s="232">
        <f t="shared" si="1816"/>
        <v>8998.4</v>
      </c>
      <c r="DI377" s="233">
        <f t="shared" si="1817"/>
        <v>9595.7999999999993</v>
      </c>
      <c r="DJ377" s="232">
        <f t="shared" si="1818"/>
        <v>129</v>
      </c>
      <c r="DK377" s="233">
        <f t="shared" si="1819"/>
        <v>123</v>
      </c>
      <c r="DL377" s="232">
        <f t="shared" si="1820"/>
        <v>129</v>
      </c>
      <c r="DM377" s="233">
        <f t="shared" si="1821"/>
        <v>123</v>
      </c>
      <c r="DN377" s="545">
        <f t="shared" si="1822"/>
        <v>3.9945736434108534</v>
      </c>
      <c r="DO377" s="546">
        <f t="shared" si="1823"/>
        <v>4.2642276422764231</v>
      </c>
      <c r="DP377" s="232">
        <f t="shared" si="1824"/>
        <v>515.30000000000007</v>
      </c>
      <c r="DQ377" s="233">
        <f t="shared" si="1825"/>
        <v>524.5</v>
      </c>
      <c r="DR377" s="232">
        <f t="shared" si="1826"/>
        <v>77.766666666666666</v>
      </c>
      <c r="DS377" s="233">
        <f t="shared" si="1827"/>
        <v>81.20162601626015</v>
      </c>
      <c r="DT377" s="232">
        <f t="shared" si="1828"/>
        <v>10031.9</v>
      </c>
      <c r="DU377" s="233">
        <f t="shared" si="1829"/>
        <v>9987.7999999999993</v>
      </c>
      <c r="DV377" s="257">
        <v>28</v>
      </c>
      <c r="DW377" s="409">
        <v>40</v>
      </c>
      <c r="DX377" s="232">
        <f t="shared" si="1830"/>
        <v>28</v>
      </c>
      <c r="DY377" s="233">
        <f t="shared" si="1831"/>
        <v>40</v>
      </c>
      <c r="DZ377" s="257">
        <v>31</v>
      </c>
      <c r="EA377" s="409">
        <v>32</v>
      </c>
      <c r="EB377" s="232">
        <f t="shared" si="1832"/>
        <v>31</v>
      </c>
      <c r="EC377" s="233">
        <f t="shared" si="1833"/>
        <v>32</v>
      </c>
      <c r="ED377" s="257"/>
      <c r="EE377" s="256"/>
      <c r="EF377" s="232">
        <f t="shared" si="1834"/>
        <v>0</v>
      </c>
      <c r="EG377" s="233">
        <f t="shared" si="1835"/>
        <v>0</v>
      </c>
      <c r="EH377" s="225">
        <f t="shared" si="1836"/>
        <v>59</v>
      </c>
      <c r="EI377" s="233">
        <f t="shared" si="1837"/>
        <v>72</v>
      </c>
      <c r="EJ377" s="225">
        <f t="shared" si="1838"/>
        <v>59</v>
      </c>
      <c r="EK377" s="233">
        <f t="shared" si="1839"/>
        <v>72</v>
      </c>
      <c r="EL377" s="336">
        <v>2.6</v>
      </c>
      <c r="EM377" s="409">
        <v>3.1</v>
      </c>
      <c r="EN377" s="232">
        <f t="shared" si="1840"/>
        <v>72.8</v>
      </c>
      <c r="EO377" s="233">
        <f t="shared" si="1841"/>
        <v>124</v>
      </c>
      <c r="EP377" s="336">
        <v>3</v>
      </c>
      <c r="EQ377" s="409">
        <v>4.0999999999999996</v>
      </c>
      <c r="ER377" s="232">
        <f t="shared" si="1842"/>
        <v>93</v>
      </c>
      <c r="ES377" s="233">
        <f t="shared" si="1843"/>
        <v>131.19999999999999</v>
      </c>
      <c r="ET377" s="336"/>
      <c r="EU377" s="410"/>
      <c r="EV377" s="232">
        <f t="shared" si="1844"/>
        <v>0</v>
      </c>
      <c r="EW377" s="233">
        <f t="shared" si="1845"/>
        <v>0</v>
      </c>
      <c r="EX377" s="545">
        <f t="shared" si="1846"/>
        <v>2.8101694915254241</v>
      </c>
      <c r="EY377" s="546">
        <f t="shared" si="1847"/>
        <v>3.5444444444444443</v>
      </c>
      <c r="EZ377" s="232">
        <f t="shared" si="1848"/>
        <v>165.8</v>
      </c>
      <c r="FA377" s="233">
        <f t="shared" si="1849"/>
        <v>255.2</v>
      </c>
      <c r="FB377" s="257">
        <v>60.7</v>
      </c>
      <c r="FC377" s="409">
        <v>57.3</v>
      </c>
      <c r="FD377" s="232">
        <f t="shared" si="1850"/>
        <v>1699.6000000000001</v>
      </c>
      <c r="FE377" s="233">
        <f t="shared" si="1851"/>
        <v>2292</v>
      </c>
      <c r="FF377" s="257">
        <v>55.1</v>
      </c>
      <c r="FG377" s="409">
        <v>61.4</v>
      </c>
      <c r="FH377" s="232">
        <f t="shared" si="1852"/>
        <v>1708.1000000000001</v>
      </c>
      <c r="FI377" s="233">
        <f t="shared" si="1853"/>
        <v>1964.8</v>
      </c>
      <c r="FJ377" s="254"/>
      <c r="FK377" s="253"/>
      <c r="FL377" s="232">
        <f t="shared" si="1854"/>
        <v>0</v>
      </c>
      <c r="FM377" s="233">
        <f t="shared" si="1855"/>
        <v>0</v>
      </c>
      <c r="FN377" s="232">
        <f t="shared" si="1856"/>
        <v>57.757627118644074</v>
      </c>
      <c r="FO377" s="233">
        <f t="shared" si="1857"/>
        <v>59.122222222222227</v>
      </c>
      <c r="FP377" s="232">
        <f t="shared" si="1858"/>
        <v>3407.7000000000003</v>
      </c>
      <c r="FQ377" s="233">
        <f t="shared" si="1859"/>
        <v>4256.8</v>
      </c>
      <c r="FR377" s="254">
        <v>18</v>
      </c>
      <c r="FS377" s="253">
        <v>29</v>
      </c>
      <c r="FT377" s="232">
        <f t="shared" si="1860"/>
        <v>18</v>
      </c>
      <c r="FU377" s="233">
        <f t="shared" si="1861"/>
        <v>29</v>
      </c>
      <c r="FV377" s="254">
        <v>4</v>
      </c>
      <c r="FW377" s="253">
        <v>5.8</v>
      </c>
      <c r="FX377" s="232">
        <f t="shared" si="1862"/>
        <v>72</v>
      </c>
      <c r="FY377" s="233">
        <f t="shared" si="1863"/>
        <v>168.2</v>
      </c>
      <c r="FZ377" s="254">
        <v>61.7</v>
      </c>
      <c r="GA377" s="253">
        <v>64.099999999999994</v>
      </c>
      <c r="GB377" s="232">
        <f t="shared" si="1864"/>
        <v>1110.6000000000001</v>
      </c>
      <c r="GC377" s="233">
        <f t="shared" si="1865"/>
        <v>1858.8999999999999</v>
      </c>
      <c r="GD377" s="249">
        <f t="shared" si="1866"/>
        <v>107</v>
      </c>
      <c r="GE377" s="233">
        <f t="shared" si="1867"/>
        <v>125</v>
      </c>
      <c r="GF377" s="232">
        <f t="shared" si="1868"/>
        <v>107</v>
      </c>
      <c r="GG377" s="233">
        <f t="shared" si="1869"/>
        <v>125</v>
      </c>
      <c r="GH377" s="232">
        <f t="shared" si="1870"/>
        <v>333.7</v>
      </c>
      <c r="GI377" s="233">
        <f t="shared" si="1871"/>
        <v>459.9</v>
      </c>
      <c r="GJ377" s="232">
        <f t="shared" si="1872"/>
        <v>7662.1</v>
      </c>
      <c r="GK377" s="233">
        <f t="shared" si="1873"/>
        <v>9263.4</v>
      </c>
      <c r="GL377" s="249">
        <f t="shared" si="1874"/>
        <v>81</v>
      </c>
      <c r="GM377" s="233">
        <f t="shared" si="1875"/>
        <v>70</v>
      </c>
      <c r="GN377" s="232">
        <f t="shared" si="1876"/>
        <v>81</v>
      </c>
      <c r="GO377" s="233">
        <f t="shared" si="1877"/>
        <v>70</v>
      </c>
      <c r="GP377" s="232">
        <f t="shared" si="1878"/>
        <v>347.4</v>
      </c>
      <c r="GQ377" s="233">
        <f t="shared" si="1879"/>
        <v>319.79999999999995</v>
      </c>
      <c r="GR377" s="232">
        <f t="shared" si="1880"/>
        <v>5777.5</v>
      </c>
      <c r="GS377" s="233">
        <f t="shared" si="1881"/>
        <v>4981.2</v>
      </c>
      <c r="GT377" s="249">
        <f t="shared" si="1882"/>
        <v>188</v>
      </c>
      <c r="GU377" s="233">
        <f t="shared" si="1883"/>
        <v>195</v>
      </c>
      <c r="GV377" s="232">
        <f t="shared" si="1884"/>
        <v>188</v>
      </c>
      <c r="GW377" s="233">
        <f t="shared" si="1885"/>
        <v>195</v>
      </c>
      <c r="GX377" s="232">
        <f t="shared" si="1886"/>
        <v>681.09999999999991</v>
      </c>
      <c r="GY377" s="233">
        <f t="shared" si="1887"/>
        <v>779.69999999999993</v>
      </c>
      <c r="GZ377" s="232">
        <f t="shared" si="1888"/>
        <v>13439.6</v>
      </c>
      <c r="HA377" s="233">
        <f t="shared" si="1889"/>
        <v>14244.599999999999</v>
      </c>
      <c r="HB377" s="249">
        <f t="shared" si="1890"/>
        <v>0</v>
      </c>
      <c r="HC377" s="233">
        <f t="shared" si="1891"/>
        <v>0</v>
      </c>
      <c r="HD377" s="232">
        <f t="shared" si="1892"/>
        <v>0</v>
      </c>
      <c r="HE377" s="233">
        <f t="shared" si="1893"/>
        <v>0</v>
      </c>
      <c r="HF377" s="232" t="str">
        <f t="shared" si="1894"/>
        <v/>
      </c>
      <c r="HG377" s="233" t="str">
        <f t="shared" si="1895"/>
        <v/>
      </c>
      <c r="HH377" s="232" t="str">
        <f t="shared" si="1896"/>
        <v/>
      </c>
      <c r="HI377" s="233" t="str">
        <f t="shared" si="1897"/>
        <v/>
      </c>
      <c r="HJ377" s="249">
        <f t="shared" si="1898"/>
        <v>753.10000000000014</v>
      </c>
      <c r="HK377" s="233">
        <f t="shared" si="1899"/>
        <v>947.90000000000009</v>
      </c>
      <c r="HL377" s="232">
        <f t="shared" si="1900"/>
        <v>14550.2</v>
      </c>
      <c r="HM377" s="232">
        <f t="shared" si="1901"/>
        <v>16103.499999999998</v>
      </c>
    </row>
    <row r="378" spans="1:221" ht="15">
      <c r="A378" s="397" t="s">
        <v>110</v>
      </c>
      <c r="B378" s="395" t="s">
        <v>789</v>
      </c>
      <c r="C378" s="396"/>
      <c r="D378" s="397">
        <v>223320</v>
      </c>
      <c r="E378" s="398">
        <v>9</v>
      </c>
      <c r="F378" s="332">
        <v>273</v>
      </c>
      <c r="G378" s="409">
        <v>280</v>
      </c>
      <c r="H378" s="254">
        <v>2</v>
      </c>
      <c r="I378" s="409">
        <v>1</v>
      </c>
      <c r="J378" s="232">
        <f t="shared" si="1753"/>
        <v>271</v>
      </c>
      <c r="K378" s="233">
        <f t="shared" si="1754"/>
        <v>279</v>
      </c>
      <c r="L378" s="333"/>
      <c r="M378" s="253"/>
      <c r="N378" s="232">
        <f t="shared" si="1752"/>
        <v>271</v>
      </c>
      <c r="O378" s="233">
        <f t="shared" si="1755"/>
        <v>279</v>
      </c>
      <c r="P378" s="232">
        <f t="shared" si="1756"/>
        <v>271</v>
      </c>
      <c r="Q378" s="233">
        <f t="shared" si="1757"/>
        <v>279</v>
      </c>
      <c r="R378" s="254">
        <v>13</v>
      </c>
      <c r="S378" s="409">
        <v>21</v>
      </c>
      <c r="T378" s="232">
        <f t="shared" si="1758"/>
        <v>13</v>
      </c>
      <c r="U378" s="233">
        <f t="shared" si="1759"/>
        <v>21</v>
      </c>
      <c r="V378" s="257">
        <v>21</v>
      </c>
      <c r="W378" s="409">
        <v>11</v>
      </c>
      <c r="X378" s="232">
        <f t="shared" si="1760"/>
        <v>21</v>
      </c>
      <c r="Y378" s="233">
        <f t="shared" si="1761"/>
        <v>11</v>
      </c>
      <c r="Z378" s="257"/>
      <c r="AA378" s="256"/>
      <c r="AB378" s="232">
        <f t="shared" si="1762"/>
        <v>0</v>
      </c>
      <c r="AC378" s="233">
        <f t="shared" si="1763"/>
        <v>0</v>
      </c>
      <c r="AD378" s="225">
        <f t="shared" si="1764"/>
        <v>34</v>
      </c>
      <c r="AE378" s="233">
        <f t="shared" si="1765"/>
        <v>32</v>
      </c>
      <c r="AF378" s="225">
        <f t="shared" si="1766"/>
        <v>34</v>
      </c>
      <c r="AG378" s="233">
        <f t="shared" si="1767"/>
        <v>32</v>
      </c>
      <c r="AH378" s="336">
        <v>2.6</v>
      </c>
      <c r="AI378" s="409">
        <v>3.1</v>
      </c>
      <c r="AJ378" s="232">
        <f t="shared" si="1768"/>
        <v>33.800000000000004</v>
      </c>
      <c r="AK378" s="233">
        <f t="shared" si="1769"/>
        <v>65.100000000000009</v>
      </c>
      <c r="AL378" s="336">
        <v>3.3</v>
      </c>
      <c r="AM378" s="409">
        <v>4.7</v>
      </c>
      <c r="AN378" s="232">
        <f t="shared" si="1770"/>
        <v>69.3</v>
      </c>
      <c r="AO378" s="233">
        <f t="shared" si="1771"/>
        <v>51.7</v>
      </c>
      <c r="AP378" s="336"/>
      <c r="AQ378" s="410"/>
      <c r="AR378" s="232">
        <f t="shared" si="1772"/>
        <v>0</v>
      </c>
      <c r="AS378" s="233">
        <f t="shared" si="1773"/>
        <v>0</v>
      </c>
      <c r="AT378" s="545">
        <f t="shared" si="1774"/>
        <v>3.0323529411764705</v>
      </c>
      <c r="AU378" s="546">
        <f t="shared" si="1775"/>
        <v>3.6500000000000004</v>
      </c>
      <c r="AV378" s="232">
        <f t="shared" si="1776"/>
        <v>103.1</v>
      </c>
      <c r="AW378" s="233">
        <f t="shared" si="1777"/>
        <v>116.80000000000001</v>
      </c>
      <c r="AX378" s="257">
        <v>66.2</v>
      </c>
      <c r="AY378" s="409">
        <v>67.2</v>
      </c>
      <c r="AZ378" s="232">
        <f t="shared" si="1778"/>
        <v>860.6</v>
      </c>
      <c r="BA378" s="233">
        <f t="shared" si="1779"/>
        <v>1411.2</v>
      </c>
      <c r="BB378" s="257">
        <v>69.3</v>
      </c>
      <c r="BC378" s="409">
        <v>62.1</v>
      </c>
      <c r="BD378" s="232">
        <f t="shared" si="1780"/>
        <v>1455.3</v>
      </c>
      <c r="BE378" s="233">
        <f t="shared" si="1781"/>
        <v>683.1</v>
      </c>
      <c r="BF378" s="254"/>
      <c r="BG378" s="253"/>
      <c r="BH378" s="232">
        <f t="shared" si="1782"/>
        <v>0</v>
      </c>
      <c r="BI378" s="233">
        <f t="shared" si="1783"/>
        <v>0</v>
      </c>
      <c r="BJ378" s="232">
        <f t="shared" si="1784"/>
        <v>68.114705882352951</v>
      </c>
      <c r="BK378" s="233">
        <f t="shared" si="1785"/>
        <v>65.446875000000006</v>
      </c>
      <c r="BL378" s="232">
        <f t="shared" si="1786"/>
        <v>2315.9000000000005</v>
      </c>
      <c r="BM378" s="233">
        <f t="shared" si="1787"/>
        <v>2094.3000000000002</v>
      </c>
      <c r="BN378" s="257">
        <v>78</v>
      </c>
      <c r="BO378" s="409">
        <v>98</v>
      </c>
      <c r="BP378" s="232">
        <f t="shared" si="1788"/>
        <v>78</v>
      </c>
      <c r="BQ378" s="233">
        <f t="shared" si="1789"/>
        <v>98</v>
      </c>
      <c r="BR378" s="257">
        <v>43</v>
      </c>
      <c r="BS378" s="409">
        <v>44</v>
      </c>
      <c r="BT378" s="232">
        <f t="shared" si="1790"/>
        <v>43</v>
      </c>
      <c r="BU378" s="233">
        <f t="shared" si="1791"/>
        <v>44</v>
      </c>
      <c r="BV378" s="257"/>
      <c r="BW378" s="256"/>
      <c r="BX378" s="232">
        <f t="shared" si="1792"/>
        <v>0</v>
      </c>
      <c r="BY378" s="233">
        <f t="shared" si="1793"/>
        <v>0</v>
      </c>
      <c r="BZ378" s="225">
        <f t="shared" si="1794"/>
        <v>121</v>
      </c>
      <c r="CA378" s="233">
        <f t="shared" si="1795"/>
        <v>142</v>
      </c>
      <c r="CB378" s="225">
        <f t="shared" si="1796"/>
        <v>121</v>
      </c>
      <c r="CC378" s="233">
        <f t="shared" si="1797"/>
        <v>142</v>
      </c>
      <c r="CD378" s="336">
        <v>4.2</v>
      </c>
      <c r="CE378" s="409">
        <v>4</v>
      </c>
      <c r="CF378" s="232">
        <f t="shared" si="1798"/>
        <v>327.60000000000002</v>
      </c>
      <c r="CG378" s="233">
        <f t="shared" si="1799"/>
        <v>392</v>
      </c>
      <c r="CH378" s="336">
        <v>4.8</v>
      </c>
      <c r="CI378" s="409">
        <v>5.2</v>
      </c>
      <c r="CJ378" s="232">
        <f t="shared" si="1800"/>
        <v>206.4</v>
      </c>
      <c r="CK378" s="233">
        <f t="shared" si="1801"/>
        <v>228.8</v>
      </c>
      <c r="CL378" s="336"/>
      <c r="CM378" s="410"/>
      <c r="CN378" s="232">
        <f t="shared" si="1802"/>
        <v>0</v>
      </c>
      <c r="CO378" s="233">
        <f t="shared" si="1803"/>
        <v>0</v>
      </c>
      <c r="CP378" s="232">
        <f t="shared" si="1804"/>
        <v>4.4132231404958677</v>
      </c>
      <c r="CQ378" s="546">
        <f t="shared" si="1805"/>
        <v>4.3718309859154925</v>
      </c>
      <c r="CR378" s="232">
        <f t="shared" si="1806"/>
        <v>534</v>
      </c>
      <c r="CS378" s="233">
        <f t="shared" si="1807"/>
        <v>620.79999999999995</v>
      </c>
      <c r="CT378" s="257">
        <v>85.1</v>
      </c>
      <c r="CU378" s="409">
        <v>82.6</v>
      </c>
      <c r="CV378" s="232">
        <f t="shared" si="1808"/>
        <v>6637.7999999999993</v>
      </c>
      <c r="CW378" s="233">
        <f t="shared" si="1809"/>
        <v>8094.7999999999993</v>
      </c>
      <c r="CX378" s="257">
        <v>76.599999999999994</v>
      </c>
      <c r="CY378" s="409">
        <v>77.3</v>
      </c>
      <c r="CZ378" s="232">
        <f t="shared" si="1810"/>
        <v>3293.7999999999997</v>
      </c>
      <c r="DA378" s="233">
        <f t="shared" si="1811"/>
        <v>3401.2</v>
      </c>
      <c r="DB378" s="254"/>
      <c r="DC378" s="253"/>
      <c r="DD378" s="232">
        <f t="shared" si="1812"/>
        <v>0</v>
      </c>
      <c r="DE378" s="233">
        <f t="shared" si="1813"/>
        <v>0</v>
      </c>
      <c r="DF378" s="232">
        <f t="shared" si="1814"/>
        <v>82.07933884297519</v>
      </c>
      <c r="DG378" s="233">
        <f t="shared" si="1815"/>
        <v>80.957746478873233</v>
      </c>
      <c r="DH378" s="232">
        <f t="shared" si="1816"/>
        <v>9931.5999999999985</v>
      </c>
      <c r="DI378" s="233">
        <f t="shared" si="1817"/>
        <v>11495.999999999998</v>
      </c>
      <c r="DJ378" s="232">
        <f t="shared" si="1818"/>
        <v>155</v>
      </c>
      <c r="DK378" s="233">
        <f t="shared" si="1819"/>
        <v>174</v>
      </c>
      <c r="DL378" s="232">
        <f t="shared" si="1820"/>
        <v>155</v>
      </c>
      <c r="DM378" s="233">
        <f t="shared" si="1821"/>
        <v>174</v>
      </c>
      <c r="DN378" s="545">
        <f t="shared" si="1822"/>
        <v>4.1103225806451613</v>
      </c>
      <c r="DO378" s="546">
        <f t="shared" si="1823"/>
        <v>4.2390804597701148</v>
      </c>
      <c r="DP378" s="232">
        <f t="shared" si="1824"/>
        <v>637.1</v>
      </c>
      <c r="DQ378" s="233">
        <f t="shared" si="1825"/>
        <v>737.6</v>
      </c>
      <c r="DR378" s="232">
        <f t="shared" si="1826"/>
        <v>79.016129032258064</v>
      </c>
      <c r="DS378" s="233">
        <f t="shared" si="1827"/>
        <v>78.105172413793099</v>
      </c>
      <c r="DT378" s="232">
        <f t="shared" si="1828"/>
        <v>12247.5</v>
      </c>
      <c r="DU378" s="233">
        <f t="shared" si="1829"/>
        <v>13590.3</v>
      </c>
      <c r="DV378" s="257">
        <v>39</v>
      </c>
      <c r="DW378" s="409">
        <v>28</v>
      </c>
      <c r="DX378" s="232">
        <f t="shared" si="1830"/>
        <v>39</v>
      </c>
      <c r="DY378" s="233">
        <f t="shared" si="1831"/>
        <v>28</v>
      </c>
      <c r="DZ378" s="257">
        <v>28</v>
      </c>
      <c r="EA378" s="409">
        <v>30</v>
      </c>
      <c r="EB378" s="232">
        <f t="shared" si="1832"/>
        <v>28</v>
      </c>
      <c r="EC378" s="233">
        <f t="shared" si="1833"/>
        <v>30</v>
      </c>
      <c r="ED378" s="257"/>
      <c r="EE378" s="256"/>
      <c r="EF378" s="232">
        <f t="shared" si="1834"/>
        <v>0</v>
      </c>
      <c r="EG378" s="233">
        <f t="shared" si="1835"/>
        <v>0</v>
      </c>
      <c r="EH378" s="225">
        <f t="shared" si="1836"/>
        <v>67</v>
      </c>
      <c r="EI378" s="233">
        <f t="shared" si="1837"/>
        <v>58</v>
      </c>
      <c r="EJ378" s="225">
        <f t="shared" si="1838"/>
        <v>67</v>
      </c>
      <c r="EK378" s="233">
        <f t="shared" si="1839"/>
        <v>58</v>
      </c>
      <c r="EL378" s="336">
        <v>3</v>
      </c>
      <c r="EM378" s="409">
        <v>3.4</v>
      </c>
      <c r="EN378" s="232">
        <f t="shared" si="1840"/>
        <v>117</v>
      </c>
      <c r="EO378" s="233">
        <f t="shared" si="1841"/>
        <v>95.2</v>
      </c>
      <c r="EP378" s="336">
        <v>3.4</v>
      </c>
      <c r="EQ378" s="409">
        <v>3</v>
      </c>
      <c r="ER378" s="232">
        <f t="shared" si="1842"/>
        <v>95.2</v>
      </c>
      <c r="ES378" s="233">
        <f t="shared" si="1843"/>
        <v>90</v>
      </c>
      <c r="ET378" s="336"/>
      <c r="EU378" s="410"/>
      <c r="EV378" s="232">
        <f t="shared" si="1844"/>
        <v>0</v>
      </c>
      <c r="EW378" s="233">
        <f t="shared" si="1845"/>
        <v>0</v>
      </c>
      <c r="EX378" s="545">
        <f t="shared" si="1846"/>
        <v>3.1671641791044776</v>
      </c>
      <c r="EY378" s="546">
        <f t="shared" si="1847"/>
        <v>3.193103448275862</v>
      </c>
      <c r="EZ378" s="232">
        <f t="shared" si="1848"/>
        <v>212.2</v>
      </c>
      <c r="FA378" s="233">
        <f t="shared" si="1849"/>
        <v>185.2</v>
      </c>
      <c r="FB378" s="257">
        <v>57.6</v>
      </c>
      <c r="FC378" s="409">
        <v>64.400000000000006</v>
      </c>
      <c r="FD378" s="232">
        <f t="shared" si="1850"/>
        <v>2246.4</v>
      </c>
      <c r="FE378" s="233">
        <f t="shared" si="1851"/>
        <v>1803.2000000000003</v>
      </c>
      <c r="FF378" s="257">
        <v>58</v>
      </c>
      <c r="FG378" s="409">
        <v>52.1</v>
      </c>
      <c r="FH378" s="232">
        <f t="shared" si="1852"/>
        <v>1624</v>
      </c>
      <c r="FI378" s="233">
        <f t="shared" si="1853"/>
        <v>1563</v>
      </c>
      <c r="FJ378" s="254"/>
      <c r="FK378" s="253"/>
      <c r="FL378" s="232">
        <f t="shared" si="1854"/>
        <v>0</v>
      </c>
      <c r="FM378" s="233">
        <f t="shared" si="1855"/>
        <v>0</v>
      </c>
      <c r="FN378" s="232">
        <f t="shared" si="1856"/>
        <v>57.767164179104476</v>
      </c>
      <c r="FO378" s="233">
        <f t="shared" si="1857"/>
        <v>58.03793103448276</v>
      </c>
      <c r="FP378" s="232">
        <f t="shared" si="1858"/>
        <v>3870.4</v>
      </c>
      <c r="FQ378" s="233">
        <f t="shared" si="1859"/>
        <v>3366.2000000000003</v>
      </c>
      <c r="FR378" s="254">
        <v>49</v>
      </c>
      <c r="FS378" s="253">
        <v>47</v>
      </c>
      <c r="FT378" s="232">
        <f t="shared" si="1860"/>
        <v>49</v>
      </c>
      <c r="FU378" s="233">
        <f t="shared" si="1861"/>
        <v>47</v>
      </c>
      <c r="FV378" s="254">
        <v>5.9</v>
      </c>
      <c r="FW378" s="253">
        <v>5.6</v>
      </c>
      <c r="FX378" s="232">
        <f t="shared" si="1862"/>
        <v>289.10000000000002</v>
      </c>
      <c r="FY378" s="233">
        <f t="shared" si="1863"/>
        <v>263.2</v>
      </c>
      <c r="FZ378" s="254">
        <v>65.900000000000006</v>
      </c>
      <c r="GA378" s="253">
        <v>65.8</v>
      </c>
      <c r="GB378" s="232">
        <f t="shared" si="1864"/>
        <v>3229.1000000000004</v>
      </c>
      <c r="GC378" s="233">
        <f t="shared" si="1865"/>
        <v>3092.6</v>
      </c>
      <c r="GD378" s="249">
        <f t="shared" si="1866"/>
        <v>130</v>
      </c>
      <c r="GE378" s="233">
        <f t="shared" si="1867"/>
        <v>147</v>
      </c>
      <c r="GF378" s="232">
        <f t="shared" si="1868"/>
        <v>130</v>
      </c>
      <c r="GG378" s="233">
        <f t="shared" si="1869"/>
        <v>147</v>
      </c>
      <c r="GH378" s="232">
        <f t="shared" si="1870"/>
        <v>478.40000000000003</v>
      </c>
      <c r="GI378" s="233">
        <f t="shared" si="1871"/>
        <v>552.30000000000007</v>
      </c>
      <c r="GJ378" s="232">
        <f t="shared" si="1872"/>
        <v>9744.7999999999993</v>
      </c>
      <c r="GK378" s="233">
        <f t="shared" si="1873"/>
        <v>11309.2</v>
      </c>
      <c r="GL378" s="249">
        <f t="shared" si="1874"/>
        <v>92</v>
      </c>
      <c r="GM378" s="233">
        <f t="shared" si="1875"/>
        <v>85</v>
      </c>
      <c r="GN378" s="232">
        <f t="shared" si="1876"/>
        <v>92</v>
      </c>
      <c r="GO378" s="233">
        <f t="shared" si="1877"/>
        <v>85</v>
      </c>
      <c r="GP378" s="232">
        <f t="shared" si="1878"/>
        <v>370.9</v>
      </c>
      <c r="GQ378" s="233">
        <f t="shared" si="1879"/>
        <v>370.5</v>
      </c>
      <c r="GR378" s="232">
        <f t="shared" si="1880"/>
        <v>6373.0999999999995</v>
      </c>
      <c r="GS378" s="233">
        <f t="shared" si="1881"/>
        <v>5647.2999999999993</v>
      </c>
      <c r="GT378" s="249">
        <f t="shared" si="1882"/>
        <v>222</v>
      </c>
      <c r="GU378" s="233">
        <f t="shared" si="1883"/>
        <v>232</v>
      </c>
      <c r="GV378" s="232">
        <f t="shared" si="1884"/>
        <v>222</v>
      </c>
      <c r="GW378" s="233">
        <f t="shared" si="1885"/>
        <v>232</v>
      </c>
      <c r="GX378" s="232">
        <f t="shared" si="1886"/>
        <v>849.3</v>
      </c>
      <c r="GY378" s="233">
        <f t="shared" si="1887"/>
        <v>922.80000000000007</v>
      </c>
      <c r="GZ378" s="232">
        <f t="shared" si="1888"/>
        <v>16117.899999999998</v>
      </c>
      <c r="HA378" s="233">
        <f t="shared" si="1889"/>
        <v>16956.5</v>
      </c>
      <c r="HB378" s="249">
        <f t="shared" si="1890"/>
        <v>0</v>
      </c>
      <c r="HC378" s="233">
        <f t="shared" si="1891"/>
        <v>0</v>
      </c>
      <c r="HD378" s="232">
        <f t="shared" si="1892"/>
        <v>0</v>
      </c>
      <c r="HE378" s="233">
        <f t="shared" si="1893"/>
        <v>0</v>
      </c>
      <c r="HF378" s="232" t="str">
        <f t="shared" si="1894"/>
        <v/>
      </c>
      <c r="HG378" s="233" t="str">
        <f t="shared" si="1895"/>
        <v/>
      </c>
      <c r="HH378" s="232" t="str">
        <f t="shared" si="1896"/>
        <v/>
      </c>
      <c r="HI378" s="233" t="str">
        <f t="shared" si="1897"/>
        <v/>
      </c>
      <c r="HJ378" s="249">
        <f t="shared" si="1898"/>
        <v>1138.4000000000001</v>
      </c>
      <c r="HK378" s="233">
        <f t="shared" si="1899"/>
        <v>1186</v>
      </c>
      <c r="HL378" s="232">
        <f t="shared" si="1900"/>
        <v>19347</v>
      </c>
      <c r="HM378" s="232">
        <f t="shared" si="1901"/>
        <v>20049.099999999999</v>
      </c>
    </row>
    <row r="379" spans="1:221" ht="15">
      <c r="A379" s="397" t="s">
        <v>110</v>
      </c>
      <c r="B379" s="395" t="s">
        <v>790</v>
      </c>
      <c r="C379" s="396"/>
      <c r="D379" s="397">
        <v>226408</v>
      </c>
      <c r="E379" s="398">
        <v>9</v>
      </c>
      <c r="F379" s="332">
        <v>307</v>
      </c>
      <c r="G379" s="409">
        <v>391</v>
      </c>
      <c r="H379" s="254">
        <v>1</v>
      </c>
      <c r="I379" s="409">
        <v>2</v>
      </c>
      <c r="J379" s="232">
        <f t="shared" si="1753"/>
        <v>306</v>
      </c>
      <c r="K379" s="233">
        <f t="shared" si="1754"/>
        <v>389</v>
      </c>
      <c r="L379" s="333"/>
      <c r="M379" s="253"/>
      <c r="N379" s="232">
        <f t="shared" si="1752"/>
        <v>306</v>
      </c>
      <c r="O379" s="233">
        <f t="shared" si="1755"/>
        <v>389</v>
      </c>
      <c r="P379" s="232">
        <f t="shared" si="1756"/>
        <v>306</v>
      </c>
      <c r="Q379" s="233">
        <f t="shared" si="1757"/>
        <v>389</v>
      </c>
      <c r="R379" s="254">
        <v>18</v>
      </c>
      <c r="S379" s="409">
        <v>8</v>
      </c>
      <c r="T379" s="232">
        <f t="shared" si="1758"/>
        <v>18</v>
      </c>
      <c r="U379" s="233">
        <f t="shared" si="1759"/>
        <v>8</v>
      </c>
      <c r="V379" s="257">
        <v>16</v>
      </c>
      <c r="W379" s="409">
        <v>24</v>
      </c>
      <c r="X379" s="232">
        <f t="shared" si="1760"/>
        <v>16</v>
      </c>
      <c r="Y379" s="233">
        <f t="shared" si="1761"/>
        <v>24</v>
      </c>
      <c r="Z379" s="257"/>
      <c r="AA379" s="256"/>
      <c r="AB379" s="232">
        <f t="shared" si="1762"/>
        <v>0</v>
      </c>
      <c r="AC379" s="233">
        <f t="shared" si="1763"/>
        <v>0</v>
      </c>
      <c r="AD379" s="225">
        <f t="shared" si="1764"/>
        <v>34</v>
      </c>
      <c r="AE379" s="233">
        <f t="shared" si="1765"/>
        <v>32</v>
      </c>
      <c r="AF379" s="225">
        <f t="shared" si="1766"/>
        <v>34</v>
      </c>
      <c r="AG379" s="233">
        <f t="shared" si="1767"/>
        <v>32</v>
      </c>
      <c r="AH379" s="336">
        <v>3</v>
      </c>
      <c r="AI379" s="409">
        <v>3</v>
      </c>
      <c r="AJ379" s="232">
        <f t="shared" si="1768"/>
        <v>54</v>
      </c>
      <c r="AK379" s="233">
        <f t="shared" si="1769"/>
        <v>24</v>
      </c>
      <c r="AL379" s="336">
        <v>3</v>
      </c>
      <c r="AM379" s="409">
        <v>4.0999999999999996</v>
      </c>
      <c r="AN379" s="232">
        <f t="shared" si="1770"/>
        <v>48</v>
      </c>
      <c r="AO379" s="233">
        <f t="shared" si="1771"/>
        <v>98.399999999999991</v>
      </c>
      <c r="AP379" s="336"/>
      <c r="AQ379" s="410"/>
      <c r="AR379" s="232">
        <f t="shared" si="1772"/>
        <v>0</v>
      </c>
      <c r="AS379" s="233">
        <f t="shared" si="1773"/>
        <v>0</v>
      </c>
      <c r="AT379" s="545">
        <f t="shared" si="1774"/>
        <v>3</v>
      </c>
      <c r="AU379" s="546">
        <f t="shared" si="1775"/>
        <v>3.8249999999999997</v>
      </c>
      <c r="AV379" s="232">
        <f t="shared" si="1776"/>
        <v>102</v>
      </c>
      <c r="AW379" s="233">
        <f t="shared" si="1777"/>
        <v>122.39999999999999</v>
      </c>
      <c r="AX379" s="257">
        <v>72.8</v>
      </c>
      <c r="AY379" s="409">
        <v>62.5</v>
      </c>
      <c r="AZ379" s="232">
        <f t="shared" si="1778"/>
        <v>1310.3999999999999</v>
      </c>
      <c r="BA379" s="233">
        <f t="shared" si="1779"/>
        <v>500</v>
      </c>
      <c r="BB379" s="257">
        <v>69.7</v>
      </c>
      <c r="BC379" s="409">
        <v>73.2</v>
      </c>
      <c r="BD379" s="232">
        <f t="shared" si="1780"/>
        <v>1115.2</v>
      </c>
      <c r="BE379" s="233">
        <f t="shared" si="1781"/>
        <v>1756.8000000000002</v>
      </c>
      <c r="BF379" s="254"/>
      <c r="BG379" s="253"/>
      <c r="BH379" s="232">
        <f t="shared" si="1782"/>
        <v>0</v>
      </c>
      <c r="BI379" s="233">
        <f t="shared" si="1783"/>
        <v>0</v>
      </c>
      <c r="BJ379" s="232">
        <f t="shared" si="1784"/>
        <v>71.341176470588238</v>
      </c>
      <c r="BK379" s="233">
        <f t="shared" si="1785"/>
        <v>70.525000000000006</v>
      </c>
      <c r="BL379" s="232">
        <f t="shared" si="1786"/>
        <v>2425.6</v>
      </c>
      <c r="BM379" s="233">
        <f t="shared" si="1787"/>
        <v>2256.8000000000002</v>
      </c>
      <c r="BN379" s="257">
        <v>47</v>
      </c>
      <c r="BO379" s="409">
        <v>63</v>
      </c>
      <c r="BP379" s="232">
        <f t="shared" si="1788"/>
        <v>47</v>
      </c>
      <c r="BQ379" s="233">
        <f t="shared" si="1789"/>
        <v>63</v>
      </c>
      <c r="BR379" s="257">
        <v>48</v>
      </c>
      <c r="BS379" s="409">
        <v>52</v>
      </c>
      <c r="BT379" s="232">
        <f t="shared" si="1790"/>
        <v>48</v>
      </c>
      <c r="BU379" s="233">
        <f t="shared" si="1791"/>
        <v>52</v>
      </c>
      <c r="BV379" s="257"/>
      <c r="BW379" s="256"/>
      <c r="BX379" s="232">
        <f t="shared" si="1792"/>
        <v>0</v>
      </c>
      <c r="BY379" s="233">
        <f t="shared" si="1793"/>
        <v>0</v>
      </c>
      <c r="BZ379" s="225">
        <f t="shared" si="1794"/>
        <v>95</v>
      </c>
      <c r="CA379" s="233">
        <f t="shared" si="1795"/>
        <v>115</v>
      </c>
      <c r="CB379" s="225">
        <f t="shared" si="1796"/>
        <v>95</v>
      </c>
      <c r="CC379" s="233">
        <f t="shared" si="1797"/>
        <v>115</v>
      </c>
      <c r="CD379" s="336">
        <v>4.3</v>
      </c>
      <c r="CE379" s="409">
        <v>4.8</v>
      </c>
      <c r="CF379" s="232">
        <f t="shared" si="1798"/>
        <v>202.1</v>
      </c>
      <c r="CG379" s="233">
        <f t="shared" si="1799"/>
        <v>302.39999999999998</v>
      </c>
      <c r="CH379" s="336">
        <v>4.8</v>
      </c>
      <c r="CI379" s="409">
        <v>4.7</v>
      </c>
      <c r="CJ379" s="232">
        <f t="shared" si="1800"/>
        <v>230.39999999999998</v>
      </c>
      <c r="CK379" s="233">
        <f t="shared" si="1801"/>
        <v>244.4</v>
      </c>
      <c r="CL379" s="336"/>
      <c r="CM379" s="410"/>
      <c r="CN379" s="232">
        <f t="shared" si="1802"/>
        <v>0</v>
      </c>
      <c r="CO379" s="233">
        <f t="shared" si="1803"/>
        <v>0</v>
      </c>
      <c r="CP379" s="232">
        <f t="shared" si="1804"/>
        <v>4.5526315789473681</v>
      </c>
      <c r="CQ379" s="546">
        <f t="shared" si="1805"/>
        <v>4.7547826086956517</v>
      </c>
      <c r="CR379" s="232">
        <f t="shared" si="1806"/>
        <v>432.5</v>
      </c>
      <c r="CS379" s="233">
        <f t="shared" si="1807"/>
        <v>546.79999999999995</v>
      </c>
      <c r="CT379" s="257">
        <v>90.4</v>
      </c>
      <c r="CU379" s="409">
        <v>95</v>
      </c>
      <c r="CV379" s="232">
        <f t="shared" si="1808"/>
        <v>4248.8</v>
      </c>
      <c r="CW379" s="233">
        <f t="shared" si="1809"/>
        <v>5985</v>
      </c>
      <c r="CX379" s="257">
        <v>84.8</v>
      </c>
      <c r="CY379" s="409">
        <v>80</v>
      </c>
      <c r="CZ379" s="232">
        <f t="shared" si="1810"/>
        <v>4070.3999999999996</v>
      </c>
      <c r="DA379" s="233">
        <f t="shared" si="1811"/>
        <v>4160</v>
      </c>
      <c r="DB379" s="254"/>
      <c r="DC379" s="253"/>
      <c r="DD379" s="232">
        <f t="shared" si="1812"/>
        <v>0</v>
      </c>
      <c r="DE379" s="233">
        <f t="shared" si="1813"/>
        <v>0</v>
      </c>
      <c r="DF379" s="232">
        <f t="shared" si="1814"/>
        <v>87.570526315789479</v>
      </c>
      <c r="DG379" s="233">
        <f t="shared" si="1815"/>
        <v>88.217391304347828</v>
      </c>
      <c r="DH379" s="232">
        <f t="shared" si="1816"/>
        <v>8319.2000000000007</v>
      </c>
      <c r="DI379" s="233">
        <f t="shared" si="1817"/>
        <v>10145</v>
      </c>
      <c r="DJ379" s="232">
        <f t="shared" si="1818"/>
        <v>129</v>
      </c>
      <c r="DK379" s="233">
        <f t="shared" si="1819"/>
        <v>147</v>
      </c>
      <c r="DL379" s="232">
        <f t="shared" si="1820"/>
        <v>129</v>
      </c>
      <c r="DM379" s="233">
        <f t="shared" si="1821"/>
        <v>147</v>
      </c>
      <c r="DN379" s="545">
        <f t="shared" si="1822"/>
        <v>4.1434108527131785</v>
      </c>
      <c r="DO379" s="546">
        <f t="shared" si="1823"/>
        <v>4.5523809523809522</v>
      </c>
      <c r="DP379" s="232">
        <f t="shared" si="1824"/>
        <v>534.5</v>
      </c>
      <c r="DQ379" s="233">
        <f t="shared" si="1825"/>
        <v>669.19999999999993</v>
      </c>
      <c r="DR379" s="232">
        <f t="shared" si="1826"/>
        <v>83.293023255813964</v>
      </c>
      <c r="DS379" s="233">
        <f t="shared" si="1827"/>
        <v>84.365986394557822</v>
      </c>
      <c r="DT379" s="232">
        <f t="shared" si="1828"/>
        <v>10744.800000000001</v>
      </c>
      <c r="DU379" s="233">
        <f t="shared" si="1829"/>
        <v>12401.8</v>
      </c>
      <c r="DV379" s="257">
        <v>29</v>
      </c>
      <c r="DW379" s="409">
        <v>42</v>
      </c>
      <c r="DX379" s="232">
        <f t="shared" si="1830"/>
        <v>29</v>
      </c>
      <c r="DY379" s="233">
        <f t="shared" si="1831"/>
        <v>42</v>
      </c>
      <c r="DZ379" s="257">
        <v>73</v>
      </c>
      <c r="EA379" s="409">
        <v>96</v>
      </c>
      <c r="EB379" s="232">
        <f t="shared" si="1832"/>
        <v>73</v>
      </c>
      <c r="EC379" s="233">
        <f t="shared" si="1833"/>
        <v>96</v>
      </c>
      <c r="ED379" s="257"/>
      <c r="EE379" s="256"/>
      <c r="EF379" s="232">
        <f t="shared" si="1834"/>
        <v>0</v>
      </c>
      <c r="EG379" s="233">
        <f t="shared" si="1835"/>
        <v>0</v>
      </c>
      <c r="EH379" s="225">
        <f t="shared" si="1836"/>
        <v>102</v>
      </c>
      <c r="EI379" s="233">
        <f t="shared" si="1837"/>
        <v>138</v>
      </c>
      <c r="EJ379" s="225">
        <f t="shared" si="1838"/>
        <v>102</v>
      </c>
      <c r="EK379" s="233">
        <f t="shared" si="1839"/>
        <v>138</v>
      </c>
      <c r="EL379" s="336">
        <v>3.7</v>
      </c>
      <c r="EM379" s="409">
        <v>3.6</v>
      </c>
      <c r="EN379" s="232">
        <f t="shared" si="1840"/>
        <v>107.30000000000001</v>
      </c>
      <c r="EO379" s="233">
        <f t="shared" si="1841"/>
        <v>151.20000000000002</v>
      </c>
      <c r="EP379" s="336">
        <v>4.2</v>
      </c>
      <c r="EQ379" s="409">
        <v>3.1</v>
      </c>
      <c r="ER379" s="232">
        <f t="shared" si="1842"/>
        <v>306.60000000000002</v>
      </c>
      <c r="ES379" s="233">
        <f t="shared" si="1843"/>
        <v>297.60000000000002</v>
      </c>
      <c r="ET379" s="336"/>
      <c r="EU379" s="410"/>
      <c r="EV379" s="232">
        <f t="shared" si="1844"/>
        <v>0</v>
      </c>
      <c r="EW379" s="233">
        <f t="shared" si="1845"/>
        <v>0</v>
      </c>
      <c r="EX379" s="545">
        <f t="shared" si="1846"/>
        <v>4.0578431372549026</v>
      </c>
      <c r="EY379" s="546">
        <f t="shared" si="1847"/>
        <v>3.2521739130434786</v>
      </c>
      <c r="EZ379" s="232">
        <f t="shared" si="1848"/>
        <v>413.90000000000009</v>
      </c>
      <c r="FA379" s="233">
        <f t="shared" si="1849"/>
        <v>448.80000000000007</v>
      </c>
      <c r="FB379" s="257">
        <v>70.2</v>
      </c>
      <c r="FC379" s="409">
        <v>70.599999999999994</v>
      </c>
      <c r="FD379" s="232">
        <f t="shared" si="1850"/>
        <v>2035.8000000000002</v>
      </c>
      <c r="FE379" s="233">
        <f t="shared" si="1851"/>
        <v>2965.2</v>
      </c>
      <c r="FF379" s="257">
        <v>68.900000000000006</v>
      </c>
      <c r="FG379" s="409">
        <v>56.7</v>
      </c>
      <c r="FH379" s="232">
        <f t="shared" si="1852"/>
        <v>5029.7000000000007</v>
      </c>
      <c r="FI379" s="233">
        <f t="shared" si="1853"/>
        <v>5443.2000000000007</v>
      </c>
      <c r="FJ379" s="254"/>
      <c r="FK379" s="253"/>
      <c r="FL379" s="232">
        <f t="shared" si="1854"/>
        <v>0</v>
      </c>
      <c r="FM379" s="233">
        <f t="shared" si="1855"/>
        <v>0</v>
      </c>
      <c r="FN379" s="232">
        <f t="shared" si="1856"/>
        <v>69.269607843137265</v>
      </c>
      <c r="FO379" s="233">
        <f t="shared" si="1857"/>
        <v>60.930434782608707</v>
      </c>
      <c r="FP379" s="232">
        <f t="shared" si="1858"/>
        <v>7065.5000000000009</v>
      </c>
      <c r="FQ379" s="233">
        <f t="shared" si="1859"/>
        <v>8408.4000000000015</v>
      </c>
      <c r="FR379" s="254">
        <v>75</v>
      </c>
      <c r="FS379" s="253">
        <v>104</v>
      </c>
      <c r="FT379" s="232">
        <f t="shared" si="1860"/>
        <v>75</v>
      </c>
      <c r="FU379" s="233">
        <f t="shared" si="1861"/>
        <v>104</v>
      </c>
      <c r="FV379" s="254">
        <v>5.7</v>
      </c>
      <c r="FW379" s="253">
        <v>4.7</v>
      </c>
      <c r="FX379" s="232">
        <f t="shared" si="1862"/>
        <v>427.5</v>
      </c>
      <c r="FY379" s="233">
        <f t="shared" si="1863"/>
        <v>488.8</v>
      </c>
      <c r="FZ379" s="254">
        <v>74.8</v>
      </c>
      <c r="GA379" s="253">
        <v>71.8</v>
      </c>
      <c r="GB379" s="232">
        <f t="shared" si="1864"/>
        <v>5610</v>
      </c>
      <c r="GC379" s="233">
        <f t="shared" si="1865"/>
        <v>7467.2</v>
      </c>
      <c r="GD379" s="249">
        <f t="shared" si="1866"/>
        <v>94</v>
      </c>
      <c r="GE379" s="233">
        <f t="shared" si="1867"/>
        <v>113</v>
      </c>
      <c r="GF379" s="232">
        <f t="shared" si="1868"/>
        <v>94</v>
      </c>
      <c r="GG379" s="233">
        <f t="shared" si="1869"/>
        <v>113</v>
      </c>
      <c r="GH379" s="232">
        <f t="shared" si="1870"/>
        <v>363.40000000000003</v>
      </c>
      <c r="GI379" s="233">
        <f t="shared" si="1871"/>
        <v>477.6</v>
      </c>
      <c r="GJ379" s="232">
        <f t="shared" si="1872"/>
        <v>7595</v>
      </c>
      <c r="GK379" s="233">
        <f t="shared" si="1873"/>
        <v>9450.2000000000007</v>
      </c>
      <c r="GL379" s="249">
        <f t="shared" si="1874"/>
        <v>137</v>
      </c>
      <c r="GM379" s="233">
        <f t="shared" si="1875"/>
        <v>172</v>
      </c>
      <c r="GN379" s="232">
        <f t="shared" si="1876"/>
        <v>137</v>
      </c>
      <c r="GO379" s="233">
        <f t="shared" si="1877"/>
        <v>172</v>
      </c>
      <c r="GP379" s="232">
        <f t="shared" si="1878"/>
        <v>585</v>
      </c>
      <c r="GQ379" s="233">
        <f t="shared" si="1879"/>
        <v>640.40000000000009</v>
      </c>
      <c r="GR379" s="232">
        <f t="shared" si="1880"/>
        <v>10215.299999999999</v>
      </c>
      <c r="GS379" s="233">
        <f t="shared" si="1881"/>
        <v>11360</v>
      </c>
      <c r="GT379" s="249">
        <f t="shared" si="1882"/>
        <v>231</v>
      </c>
      <c r="GU379" s="233">
        <f t="shared" si="1883"/>
        <v>285</v>
      </c>
      <c r="GV379" s="232">
        <f t="shared" si="1884"/>
        <v>231</v>
      </c>
      <c r="GW379" s="233">
        <f t="shared" si="1885"/>
        <v>285</v>
      </c>
      <c r="GX379" s="232">
        <f t="shared" si="1886"/>
        <v>948.40000000000009</v>
      </c>
      <c r="GY379" s="233">
        <f t="shared" si="1887"/>
        <v>1118</v>
      </c>
      <c r="GZ379" s="232">
        <f t="shared" si="1888"/>
        <v>17810.3</v>
      </c>
      <c r="HA379" s="233">
        <f t="shared" si="1889"/>
        <v>20810.2</v>
      </c>
      <c r="HB379" s="249">
        <f t="shared" si="1890"/>
        <v>0</v>
      </c>
      <c r="HC379" s="233">
        <f t="shared" si="1891"/>
        <v>0</v>
      </c>
      <c r="HD379" s="232">
        <f t="shared" si="1892"/>
        <v>0</v>
      </c>
      <c r="HE379" s="233">
        <f t="shared" si="1893"/>
        <v>0</v>
      </c>
      <c r="HF379" s="232" t="str">
        <f t="shared" si="1894"/>
        <v/>
      </c>
      <c r="HG379" s="233" t="str">
        <f t="shared" si="1895"/>
        <v/>
      </c>
      <c r="HH379" s="232" t="str">
        <f t="shared" si="1896"/>
        <v/>
      </c>
      <c r="HI379" s="233" t="str">
        <f t="shared" si="1897"/>
        <v/>
      </c>
      <c r="HJ379" s="249">
        <f t="shared" si="1898"/>
        <v>1375.9</v>
      </c>
      <c r="HK379" s="233">
        <f t="shared" si="1899"/>
        <v>1606.8</v>
      </c>
      <c r="HL379" s="232">
        <f t="shared" si="1900"/>
        <v>23420.300000000003</v>
      </c>
      <c r="HM379" s="232">
        <f t="shared" si="1901"/>
        <v>28277.4</v>
      </c>
    </row>
    <row r="380" spans="1:221" ht="15">
      <c r="A380" s="397" t="s">
        <v>110</v>
      </c>
      <c r="B380" s="395" t="s">
        <v>791</v>
      </c>
      <c r="C380" s="396"/>
      <c r="D380" s="397">
        <v>225070</v>
      </c>
      <c r="E380" s="398">
        <v>9</v>
      </c>
      <c r="F380" s="332">
        <v>434</v>
      </c>
      <c r="G380" s="409">
        <v>521</v>
      </c>
      <c r="H380" s="254">
        <v>25</v>
      </c>
      <c r="I380" s="409">
        <v>24</v>
      </c>
      <c r="J380" s="232">
        <f t="shared" ref="J380:J411" si="1902">F380-H380</f>
        <v>409</v>
      </c>
      <c r="K380" s="233">
        <f t="shared" ref="K380:K411" si="1903">G380-I380</f>
        <v>497</v>
      </c>
      <c r="L380" s="333"/>
      <c r="M380" s="253"/>
      <c r="N380" s="232">
        <f t="shared" si="1752"/>
        <v>409</v>
      </c>
      <c r="O380" s="233">
        <f t="shared" ref="O380:O408" si="1904">+S380+W380+AA380+BO380+BS380+BW380+DW380+EA380+EE380+FS380</f>
        <v>497</v>
      </c>
      <c r="P380" s="232">
        <f t="shared" ref="P380:P411" si="1905">+T380+X380+AB380+BP380+BT380+BX380+DX380+EB380+EF380+FT380</f>
        <v>409</v>
      </c>
      <c r="Q380" s="233">
        <f t="shared" ref="Q380:Q411" si="1906">+U380+Y380+AC380+BQ380+BU380+BY380+DY380+EC380+EG380+FU380</f>
        <v>497</v>
      </c>
      <c r="R380" s="254">
        <v>23</v>
      </c>
      <c r="S380" s="409">
        <v>25</v>
      </c>
      <c r="T380" s="232">
        <f t="shared" ref="T380:T411" si="1907">IF(AX380&gt;0,R380,)</f>
        <v>23</v>
      </c>
      <c r="U380" s="233">
        <f t="shared" ref="U380:U411" si="1908">IF(AY380&gt;0,S380,)</f>
        <v>25</v>
      </c>
      <c r="V380" s="257">
        <v>11</v>
      </c>
      <c r="W380" s="409">
        <v>12</v>
      </c>
      <c r="X380" s="232">
        <f t="shared" ref="X380:X411" si="1909">IF(BB380&gt;0,V380,)</f>
        <v>11</v>
      </c>
      <c r="Y380" s="233">
        <f t="shared" ref="Y380:Y411" si="1910">IF(BC380&gt;0,W380,)</f>
        <v>12</v>
      </c>
      <c r="Z380" s="257"/>
      <c r="AA380" s="256"/>
      <c r="AB380" s="232">
        <f t="shared" ref="AB380:AB411" si="1911">IF(BF380&gt;0,Z380,)</f>
        <v>0</v>
      </c>
      <c r="AC380" s="233">
        <f t="shared" ref="AC380:AC411" si="1912">IF(BG380&gt;0,AA380,)</f>
        <v>0</v>
      </c>
      <c r="AD380" s="225">
        <f t="shared" ref="AD380:AD411" si="1913">R380+V380+Z380</f>
        <v>34</v>
      </c>
      <c r="AE380" s="233">
        <f t="shared" ref="AE380:AE411" si="1914">S380+W380+AA380</f>
        <v>37</v>
      </c>
      <c r="AF380" s="225">
        <f t="shared" ref="AF380:AF411" si="1915">IF(BJ380&gt;0,AD380,)</f>
        <v>34</v>
      </c>
      <c r="AG380" s="233">
        <f t="shared" ref="AG380:AG411" si="1916">IF(BK380&gt;0,AE380,)</f>
        <v>37</v>
      </c>
      <c r="AH380" s="336">
        <v>3.5</v>
      </c>
      <c r="AI380" s="409">
        <v>2.6</v>
      </c>
      <c r="AJ380" s="232">
        <f t="shared" ref="AJ380:AJ411" si="1917">IF(R380&gt;0,(R380*AH380),)</f>
        <v>80.5</v>
      </c>
      <c r="AK380" s="233">
        <f t="shared" ref="AK380:AK411" si="1918">IF(S380&gt;0,(S380*AI380),)</f>
        <v>65</v>
      </c>
      <c r="AL380" s="336">
        <v>3.4</v>
      </c>
      <c r="AM380" s="409">
        <v>3.7</v>
      </c>
      <c r="AN380" s="232">
        <f t="shared" ref="AN380:AN411" si="1919">IF(V380&gt;0,(V380*AL380),)</f>
        <v>37.4</v>
      </c>
      <c r="AO380" s="233">
        <f t="shared" ref="AO380:AO443" si="1920">IF(W380&gt;0,(W380*AM380),)</f>
        <v>44.400000000000006</v>
      </c>
      <c r="AP380" s="336"/>
      <c r="AQ380" s="410"/>
      <c r="AR380" s="232">
        <f t="shared" ref="AR380:AR411" si="1921">IF(Z380&gt;0,(Z380*AP380),)</f>
        <v>0</v>
      </c>
      <c r="AS380" s="233">
        <f t="shared" ref="AS380:AS411" si="1922">IF(AA380&gt;0,(AA380*AQ380),)</f>
        <v>0</v>
      </c>
      <c r="AT380" s="545">
        <f t="shared" ref="AT380:AT411" si="1923">IF(AD380&gt;0,((AJ380+AN380+AR380)/AD380),)</f>
        <v>3.4676470588235295</v>
      </c>
      <c r="AU380" s="546">
        <f t="shared" ref="AU380:AU411" si="1924">IF(AE380&gt;0,((AK380+AO380+AS380)/AE380),)</f>
        <v>2.9567567567567568</v>
      </c>
      <c r="AV380" s="232">
        <f t="shared" ref="AV380:AV411" si="1925">IF(AD380&gt;0,(AD380*AT380),)</f>
        <v>117.9</v>
      </c>
      <c r="AW380" s="233">
        <f t="shared" ref="AW380:AW411" si="1926">IF(AE380&gt;0,(AE380*AU380),)</f>
        <v>109.4</v>
      </c>
      <c r="AX380" s="257">
        <v>79.400000000000006</v>
      </c>
      <c r="AY380" s="409">
        <v>58.9</v>
      </c>
      <c r="AZ380" s="232">
        <f t="shared" ref="AZ380:AZ411" si="1927">IF(T380&gt;0,(T380*AX380),)</f>
        <v>1826.2</v>
      </c>
      <c r="BA380" s="233">
        <f t="shared" ref="BA380:BA411" si="1928">IF(U380&gt;0,(U380*AY380),)</f>
        <v>1472.5</v>
      </c>
      <c r="BB380" s="257">
        <v>71.900000000000006</v>
      </c>
      <c r="BC380" s="409">
        <v>76.2</v>
      </c>
      <c r="BD380" s="232">
        <f t="shared" ref="BD380:BD411" si="1929">IF(X380&gt;0,(X380*BB380),)</f>
        <v>790.90000000000009</v>
      </c>
      <c r="BE380" s="233">
        <f t="shared" ref="BE380:BE411" si="1930">IF(Y380&gt;0,(Y380*BC380),)</f>
        <v>914.40000000000009</v>
      </c>
      <c r="BF380" s="254"/>
      <c r="BG380" s="253"/>
      <c r="BH380" s="232">
        <f t="shared" ref="BH380:BH411" si="1931">IF(AB380&gt;0,(AB380*BF380),)</f>
        <v>0</v>
      </c>
      <c r="BI380" s="233">
        <f t="shared" ref="BI380:BI411" si="1932">IF(AC380&gt;0,(AC380*BG380),)</f>
        <v>0</v>
      </c>
      <c r="BJ380" s="232">
        <f t="shared" ref="BJ380:BJ411" si="1933">IF((AZ380+BD380+BH380)&gt;0,((AZ380+BD380+BH380)/AD380),)</f>
        <v>76.973529411764716</v>
      </c>
      <c r="BK380" s="233">
        <f t="shared" ref="BK380:BK411" si="1934">IF((BA380+BE380+BI380)&gt;0,((BA380+BE380+BI380)/AE380),)</f>
        <v>64.51081081081081</v>
      </c>
      <c r="BL380" s="232">
        <f t="shared" ref="BL380:BL411" si="1935">IF(AF380&gt;0,(AD380*BJ380),)</f>
        <v>2617.1000000000004</v>
      </c>
      <c r="BM380" s="233">
        <f t="shared" ref="BM380:BM411" si="1936">IF(AG380&gt;0,(AE380*BK380),)</f>
        <v>2386.9</v>
      </c>
      <c r="BN380" s="257">
        <v>121</v>
      </c>
      <c r="BO380" s="409">
        <v>142</v>
      </c>
      <c r="BP380" s="232">
        <f t="shared" ref="BP380:BP411" si="1937">IF(CT380&gt;0,BN380,)</f>
        <v>121</v>
      </c>
      <c r="BQ380" s="233">
        <f t="shared" ref="BQ380:BQ411" si="1938">IF(CU380&gt;0,BO380,)</f>
        <v>142</v>
      </c>
      <c r="BR380" s="257">
        <v>41</v>
      </c>
      <c r="BS380" s="409">
        <v>63</v>
      </c>
      <c r="BT380" s="232">
        <f t="shared" ref="BT380:BT443" si="1939">IF(CX380&gt;0,BR380,)</f>
        <v>41</v>
      </c>
      <c r="BU380" s="233">
        <f t="shared" ref="BU380:BU411" si="1940">IF(CY380&gt;0,BS380,)</f>
        <v>63</v>
      </c>
      <c r="BV380" s="257"/>
      <c r="BW380" s="256"/>
      <c r="BX380" s="232">
        <f t="shared" ref="BX380:BX411" si="1941">IF(DB380&gt;0,BV380,)</f>
        <v>0</v>
      </c>
      <c r="BY380" s="233">
        <f t="shared" ref="BY380:BY411" si="1942">IF(DC380&gt;0,BW380,)</f>
        <v>0</v>
      </c>
      <c r="BZ380" s="225">
        <f t="shared" ref="BZ380:BZ411" si="1943">BN380+BR380+BV380</f>
        <v>162</v>
      </c>
      <c r="CA380" s="233">
        <f t="shared" ref="CA380:CA411" si="1944">BO380+BS380+BW380</f>
        <v>205</v>
      </c>
      <c r="CB380" s="225">
        <f t="shared" ref="CB380:CB411" si="1945">IF(DF380&gt;0,BZ380,)</f>
        <v>162</v>
      </c>
      <c r="CC380" s="233">
        <f t="shared" ref="CC380:CC411" si="1946">IF(DG380&gt;0,CA380,)</f>
        <v>205</v>
      </c>
      <c r="CD380" s="336">
        <v>3.9</v>
      </c>
      <c r="CE380" s="409">
        <v>4.2</v>
      </c>
      <c r="CF380" s="232">
        <f t="shared" ref="CF380:CF411" si="1947">IF(BN380&gt;0,(BN380*CD380),)</f>
        <v>471.9</v>
      </c>
      <c r="CG380" s="233">
        <f t="shared" ref="CG380:CG411" si="1948">IF(BO380&gt;0,(BO380*CE380),)</f>
        <v>596.4</v>
      </c>
      <c r="CH380" s="336">
        <v>5.4</v>
      </c>
      <c r="CI380" s="409">
        <v>5.7</v>
      </c>
      <c r="CJ380" s="232">
        <f t="shared" ref="CJ380:CJ411" si="1949">IF(BR380&gt;0,(BR380*CH380),)</f>
        <v>221.4</v>
      </c>
      <c r="CK380" s="233">
        <f t="shared" ref="CK380:CK411" si="1950">IF(BS380&gt;0,(BS380*CI380),)</f>
        <v>359.1</v>
      </c>
      <c r="CL380" s="336"/>
      <c r="CM380" s="410"/>
      <c r="CN380" s="232">
        <f t="shared" ref="CN380:CN411" si="1951">IF(BV380&gt;0,(BV380*CL380),)</f>
        <v>0</v>
      </c>
      <c r="CO380" s="233">
        <f t="shared" ref="CO380:CO411" si="1952">IF(BW380&gt;0,(BW380*CM380),)</f>
        <v>0</v>
      </c>
      <c r="CP380" s="232">
        <f t="shared" ref="CP380:CP411" si="1953">IF(BZ380&gt;0,((CF380+CJ380+CN380)/BZ380),)</f>
        <v>4.2796296296296292</v>
      </c>
      <c r="CQ380" s="546">
        <f t="shared" ref="CQ380:CQ411" si="1954">IF(CA380&gt;0,((CG380+CK380+CO380)/CA380),)</f>
        <v>4.6609756097560977</v>
      </c>
      <c r="CR380" s="232">
        <f t="shared" ref="CR380:CR411" si="1955">IF(BZ380&gt;0,(BZ380*CP380),)</f>
        <v>693.3</v>
      </c>
      <c r="CS380" s="233">
        <f t="shared" ref="CS380:CS411" si="1956">IF(CA380&gt;0,(CA380*CQ380),)</f>
        <v>955.5</v>
      </c>
      <c r="CT380" s="257">
        <v>86.8</v>
      </c>
      <c r="CU380" s="409">
        <v>90.1</v>
      </c>
      <c r="CV380" s="232">
        <f t="shared" ref="CV380:CV411" si="1957">IF(BP380&gt;0,(BP380*CT380),)</f>
        <v>10502.8</v>
      </c>
      <c r="CW380" s="233">
        <f t="shared" ref="CW380:CW411" si="1958">IF(BQ380&gt;0,(BQ380*CU380),)</f>
        <v>12794.199999999999</v>
      </c>
      <c r="CX380" s="257">
        <v>86.3</v>
      </c>
      <c r="CY380" s="409">
        <v>90.5</v>
      </c>
      <c r="CZ380" s="232">
        <f t="shared" ref="CZ380:CZ411" si="1959">IF(BT380&gt;0,(BT380*CX380),)</f>
        <v>3538.2999999999997</v>
      </c>
      <c r="DA380" s="233">
        <f t="shared" ref="DA380:DA411" si="1960">IF(BU380&gt;0,(BU380*CY380),)</f>
        <v>5701.5</v>
      </c>
      <c r="DB380" s="254"/>
      <c r="DC380" s="253"/>
      <c r="DD380" s="232">
        <f t="shared" ref="DD380:DD411" si="1961">IF(BX380&gt;0,(BX380*DB380),)</f>
        <v>0</v>
      </c>
      <c r="DE380" s="233">
        <f t="shared" ref="DE380:DE411" si="1962">IF(BY380&gt;0,(BY380*DC380),)</f>
        <v>0</v>
      </c>
      <c r="DF380" s="232">
        <f t="shared" ref="DF380:DF411" si="1963">IF((CV380+CZ380+DD380)&gt;0,((CV380+CZ380+DD380)/BZ380),)</f>
        <v>86.673456790123453</v>
      </c>
      <c r="DG380" s="233">
        <f t="shared" ref="DG380:DG411" si="1964">IF((CW380+DA380+DE380)&gt;0,((CW380+DA380+DE380)/CA380),)</f>
        <v>90.222926829268275</v>
      </c>
      <c r="DH380" s="232">
        <f t="shared" ref="DH380:DH411" si="1965">IF(CB380&gt;0,(BZ380*DF380),)</f>
        <v>14041.099999999999</v>
      </c>
      <c r="DI380" s="233">
        <f t="shared" ref="DI380:DI411" si="1966">IF(CC380&gt;0,(CA380*DG380),)</f>
        <v>18495.699999999997</v>
      </c>
      <c r="DJ380" s="232">
        <f t="shared" ref="DJ380:DJ411" si="1967">AD380+BZ380</f>
        <v>196</v>
      </c>
      <c r="DK380" s="233">
        <f t="shared" ref="DK380:DK411" si="1968">AE380+CA380</f>
        <v>242</v>
      </c>
      <c r="DL380" s="232">
        <f t="shared" ref="DL380:DL411" si="1969">AF380+CB380</f>
        <v>196</v>
      </c>
      <c r="DM380" s="233">
        <f t="shared" ref="DM380:DM411" si="1970">AG380+CC380</f>
        <v>242</v>
      </c>
      <c r="DN380" s="545">
        <f t="shared" ref="DN380:DN411" si="1971">IF(DJ380&gt;0,((AD380*AT380)+(BZ380*CP380))/DJ380,)</f>
        <v>4.1387755102040815</v>
      </c>
      <c r="DO380" s="546">
        <f t="shared" ref="DO380:DO411" si="1972">IF(DK380&gt;0,((AE380*AU380)+(CA380*CQ380))/DK380,)</f>
        <v>4.4004132231404967</v>
      </c>
      <c r="DP380" s="232">
        <f t="shared" ref="DP380:DP411" si="1973">IF(DJ380&gt;0,(DJ380*DN380),)</f>
        <v>811.19999999999993</v>
      </c>
      <c r="DQ380" s="233">
        <f t="shared" ref="DQ380:DQ411" si="1974">IF(DK380&gt;0,(DK380*DO380),)</f>
        <v>1064.9000000000001</v>
      </c>
      <c r="DR380" s="232">
        <f t="shared" ref="DR380:DR411" si="1975">IF(DL380&gt;0,((AF380*BJ380)+(CB380*DF380))/DL380,)</f>
        <v>84.990816326530592</v>
      </c>
      <c r="DS380" s="233">
        <f t="shared" ref="DS380:DS411" si="1976">IF(DM380&gt;0,((AG380*BK380)+(CC380*DG380))/DM380,)</f>
        <v>86.291735537190078</v>
      </c>
      <c r="DT380" s="232">
        <f t="shared" ref="DT380:DT411" si="1977">IF(DL380&gt;0,(DL380*DR380),)</f>
        <v>16658.199999999997</v>
      </c>
      <c r="DU380" s="233">
        <f t="shared" ref="DU380:DU411" si="1978">IF(DM380&gt;0,(DM380*DS380),)</f>
        <v>20882.599999999999</v>
      </c>
      <c r="DV380" s="257">
        <v>54</v>
      </c>
      <c r="DW380" s="409">
        <v>70</v>
      </c>
      <c r="DX380" s="232">
        <f t="shared" ref="DX380:DX411" si="1979">IF(FB380&gt;0,DV380,)</f>
        <v>54</v>
      </c>
      <c r="DY380" s="233">
        <f t="shared" ref="DY380:DY411" si="1980">IF(FC380&gt;0,DW380,)</f>
        <v>70</v>
      </c>
      <c r="DZ380" s="257">
        <v>76</v>
      </c>
      <c r="EA380" s="409">
        <v>82</v>
      </c>
      <c r="EB380" s="232">
        <f t="shared" ref="EB380:EB411" si="1981">IF(FF380&gt;0,DZ380,)</f>
        <v>76</v>
      </c>
      <c r="EC380" s="233">
        <f t="shared" ref="EC380:EC411" si="1982">IF(FG380&gt;0,EA380,)</f>
        <v>82</v>
      </c>
      <c r="ED380" s="257"/>
      <c r="EE380" s="256"/>
      <c r="EF380" s="232">
        <f t="shared" ref="EF380:EF411" si="1983">IF(FJ380&gt;0,ED380,)</f>
        <v>0</v>
      </c>
      <c r="EG380" s="233">
        <f t="shared" ref="EG380:EG411" si="1984">IF(FK380&gt;0,EE380,)</f>
        <v>0</v>
      </c>
      <c r="EH380" s="225">
        <f t="shared" ref="EH380:EH411" si="1985">DV380+DZ380+ED380</f>
        <v>130</v>
      </c>
      <c r="EI380" s="233">
        <f t="shared" ref="EI380:EI411" si="1986">DW380+EA380+EE380</f>
        <v>152</v>
      </c>
      <c r="EJ380" s="225">
        <f t="shared" ref="EJ380:EJ411" si="1987">IF(FN380&gt;0,EH380,)</f>
        <v>130</v>
      </c>
      <c r="EK380" s="233">
        <f t="shared" ref="EK380:EK411" si="1988">IF(FO380&gt;0,EI380,)</f>
        <v>152</v>
      </c>
      <c r="EL380" s="336">
        <v>3.2</v>
      </c>
      <c r="EM380" s="409">
        <v>3.4</v>
      </c>
      <c r="EN380" s="232">
        <f t="shared" ref="EN380:EN411" si="1989">IF(DV380&gt;0,(DV380*EL380),)</f>
        <v>172.8</v>
      </c>
      <c r="EO380" s="233">
        <f t="shared" ref="EO380:EO411" si="1990">IF(DW380&gt;0,(DW380*EM380),)</f>
        <v>238</v>
      </c>
      <c r="EP380" s="336">
        <v>3.2</v>
      </c>
      <c r="EQ380" s="409">
        <v>3</v>
      </c>
      <c r="ER380" s="232">
        <f t="shared" ref="ER380:ER411" si="1991">IF(DZ380&gt;0,(DZ380*EP380),)</f>
        <v>243.20000000000002</v>
      </c>
      <c r="ES380" s="233">
        <f t="shared" ref="ES380:ES411" si="1992">IF(EA380&gt;0,(EA380*EQ380),)</f>
        <v>246</v>
      </c>
      <c r="ET380" s="336"/>
      <c r="EU380" s="410"/>
      <c r="EV380" s="232">
        <f t="shared" ref="EV380:EV411" si="1993">IF(ED380&gt;0,(ED380*ET380),)</f>
        <v>0</v>
      </c>
      <c r="EW380" s="233">
        <f t="shared" ref="EW380:EW411" si="1994">IF(EE380&gt;0,(EE380*EU380),)</f>
        <v>0</v>
      </c>
      <c r="EX380" s="545">
        <f t="shared" ref="EX380:EX411" si="1995">IF(EH380&gt;0,((EN380+ER380+EV380)/EH380),)</f>
        <v>3.2</v>
      </c>
      <c r="EY380" s="546">
        <f t="shared" ref="EY380:EY411" si="1996">IF(EI380&gt;0,((EO380+ES380+EW380)/EI380),)</f>
        <v>3.1842105263157894</v>
      </c>
      <c r="EZ380" s="232">
        <f t="shared" ref="EZ380:EZ411" si="1997">IF(EH380&gt;0,(EH380*EX380),)</f>
        <v>416</v>
      </c>
      <c r="FA380" s="233">
        <f t="shared" ref="FA380:FA411" si="1998">IF(EI380&gt;0,(EI380*EY380),)</f>
        <v>484</v>
      </c>
      <c r="FB380" s="257">
        <v>63.9</v>
      </c>
      <c r="FC380" s="409">
        <v>69.8</v>
      </c>
      <c r="FD380" s="232">
        <f t="shared" ref="FD380:FD411" si="1999">IF(DX380&gt;0,(DX380*FB380),)</f>
        <v>3450.6</v>
      </c>
      <c r="FE380" s="233">
        <f t="shared" ref="FE380:FE411" si="2000">IF(DY380&gt;0,(DY380*FC380),)</f>
        <v>4886</v>
      </c>
      <c r="FF380" s="257">
        <v>54.1</v>
      </c>
      <c r="FG380" s="409">
        <v>51.9</v>
      </c>
      <c r="FH380" s="232">
        <f t="shared" ref="FH380:FH411" si="2001">IF(EB380&gt;0,(EB380*FF380),)</f>
        <v>4111.6000000000004</v>
      </c>
      <c r="FI380" s="233">
        <f t="shared" ref="FI380:FI411" si="2002">IF(EC380&gt;0,(EC380*FG380),)</f>
        <v>4255.8</v>
      </c>
      <c r="FJ380" s="254"/>
      <c r="FK380" s="253"/>
      <c r="FL380" s="232">
        <f t="shared" ref="FL380:FL411" si="2003">IF(EF380&gt;0,(EF380*FJ380),)</f>
        <v>0</v>
      </c>
      <c r="FM380" s="233">
        <f t="shared" ref="FM380:FM411" si="2004">IF(EG380&gt;0,(EG380*FK380),)</f>
        <v>0</v>
      </c>
      <c r="FN380" s="232">
        <f t="shared" ref="FN380:FN411" si="2005">IF((FD380+FH380+FL380)&gt;0,((FD380+FH380+FL380)/EH380),)</f>
        <v>58.170769230769238</v>
      </c>
      <c r="FO380" s="233">
        <f t="shared" ref="FO380:FO411" si="2006">IF((FE380+FI380+FM380)&gt;0,((FE380+FI380+FM380)/EI380),)</f>
        <v>60.143421052631574</v>
      </c>
      <c r="FP380" s="232">
        <f t="shared" ref="FP380:FP411" si="2007">IF(EH380&gt;0,(EH380*FN380),)</f>
        <v>7562.2000000000007</v>
      </c>
      <c r="FQ380" s="233">
        <f t="shared" ref="FQ380:FQ411" si="2008">IF(EI380&gt;0,(EI380*FO380),)</f>
        <v>9141.7999999999993</v>
      </c>
      <c r="FR380" s="254">
        <v>83</v>
      </c>
      <c r="FS380" s="253">
        <v>103</v>
      </c>
      <c r="FT380" s="232">
        <f t="shared" ref="FT380:FT411" si="2009">IF(FZ380&gt;0,FR380,)</f>
        <v>83</v>
      </c>
      <c r="FU380" s="233">
        <f t="shared" ref="FU380:FU411" si="2010">IF(GA380&gt;0,FS380,)</f>
        <v>103</v>
      </c>
      <c r="FV380" s="254">
        <v>5.0999999999999996</v>
      </c>
      <c r="FW380" s="253">
        <v>4.7</v>
      </c>
      <c r="FX380" s="232">
        <f t="shared" ref="FX380:FX411" si="2011">IF(FR380&gt;0,(FR380*FV380),)</f>
        <v>423.29999999999995</v>
      </c>
      <c r="FY380" s="233">
        <f t="shared" ref="FY380:FY411" si="2012">IF(FS380&gt;0,(FS380*FW380),)</f>
        <v>484.1</v>
      </c>
      <c r="FZ380" s="254">
        <v>63.5</v>
      </c>
      <c r="GA380" s="253">
        <v>67.599999999999994</v>
      </c>
      <c r="GB380" s="232">
        <f t="shared" ref="GB380:GB411" si="2013">IF(FZ380&gt;0,(FR380*FZ380),)</f>
        <v>5270.5</v>
      </c>
      <c r="GC380" s="233">
        <f t="shared" ref="GC380:GC411" si="2014">IF(GA380&gt;0,(FS380*GA380),)</f>
        <v>6962.7999999999993</v>
      </c>
      <c r="GD380" s="249">
        <f t="shared" ref="GD380:GD411" si="2015">(R380+BN380+DV380)</f>
        <v>198</v>
      </c>
      <c r="GE380" s="233">
        <f t="shared" ref="GE380:GE411" si="2016">(S380+BO380+DW380)</f>
        <v>237</v>
      </c>
      <c r="GF380" s="232">
        <f t="shared" ref="GF380:GF411" si="2017">(T380+BP380+DX380)</f>
        <v>198</v>
      </c>
      <c r="GG380" s="233">
        <f t="shared" ref="GG380:GG411" si="2018">(U380+BQ380+DY380)</f>
        <v>237</v>
      </c>
      <c r="GH380" s="232">
        <f t="shared" ref="GH380:GH411" si="2019">IF(GD380&gt;0,(AJ380+CF380+EN380),"")</f>
        <v>725.2</v>
      </c>
      <c r="GI380" s="233">
        <f t="shared" ref="GI380:GI411" si="2020">IF(GE380&gt;0,(AK380+CG380+EO380),"")</f>
        <v>899.4</v>
      </c>
      <c r="GJ380" s="232">
        <f t="shared" ref="GJ380:GJ411" si="2021">IF(GF380&gt;0,(AZ380+CV380+FD380),"")</f>
        <v>15779.6</v>
      </c>
      <c r="GK380" s="233">
        <f t="shared" ref="GK380:GK411" si="2022">IF(GG380&gt;0,(BA380+CW380+FE380),"")</f>
        <v>19152.699999999997</v>
      </c>
      <c r="GL380" s="249">
        <f t="shared" ref="GL380:GL411" si="2023">(V380+BR380+DZ380)</f>
        <v>128</v>
      </c>
      <c r="GM380" s="233">
        <f t="shared" ref="GM380:GM411" si="2024">(W380+BS380+EA380)</f>
        <v>157</v>
      </c>
      <c r="GN380" s="232">
        <f t="shared" ref="GN380:GN411" si="2025">(X380+BT380+EB380)</f>
        <v>128</v>
      </c>
      <c r="GO380" s="233">
        <f t="shared" ref="GO380:GO411" si="2026">(Y380+BU380+EC380)</f>
        <v>157</v>
      </c>
      <c r="GP380" s="232">
        <f t="shared" ref="GP380:GP411" si="2027">IF(GL380&gt;0,AN380+CJ380+ER380,)</f>
        <v>502</v>
      </c>
      <c r="GQ380" s="233">
        <f t="shared" ref="GQ380:GQ411" si="2028">IF(GM380&gt;0,AO380+CK380+ES380,)</f>
        <v>649.5</v>
      </c>
      <c r="GR380" s="232">
        <f t="shared" ref="GR380:GR411" si="2029">IF(GN380&gt;0,BD380+CZ380+FH380,)</f>
        <v>8440.7999999999993</v>
      </c>
      <c r="GS380" s="233">
        <f t="shared" ref="GS380:GS411" si="2030">IF(GO380&gt;0,BE380+DA380+FI380,)</f>
        <v>10871.7</v>
      </c>
      <c r="GT380" s="249">
        <f t="shared" ref="GT380:GT411" si="2031">+GL380+GD380</f>
        <v>326</v>
      </c>
      <c r="GU380" s="233">
        <f t="shared" ref="GU380:GU411" si="2032">+GM380+GE380</f>
        <v>394</v>
      </c>
      <c r="GV380" s="232">
        <f t="shared" ref="GV380:GV411" si="2033">+GN380+GF380</f>
        <v>326</v>
      </c>
      <c r="GW380" s="233">
        <f t="shared" ref="GW380:GW411" si="2034">+GO380+GG380</f>
        <v>394</v>
      </c>
      <c r="GX380" s="232">
        <f t="shared" ref="GX380:GX411" si="2035">IF(GT380&gt;0,(GH380+GP380),"")</f>
        <v>1227.2</v>
      </c>
      <c r="GY380" s="233">
        <f t="shared" ref="GY380:GY411" si="2036">IF(GU380&gt;0,(GI380+GQ380),"")</f>
        <v>1548.9</v>
      </c>
      <c r="GZ380" s="232">
        <f t="shared" ref="GZ380:GZ411" si="2037">IF(GV380&gt;0,(GJ380+GR380),"")</f>
        <v>24220.400000000001</v>
      </c>
      <c r="HA380" s="233">
        <f t="shared" ref="HA380:HA411" si="2038">IF(GW380&gt;0,(GK380+GS380),"")</f>
        <v>30024.399999999998</v>
      </c>
      <c r="HB380" s="249">
        <f t="shared" ref="HB380:HB411" si="2039">(Z380+BV380+ED380)</f>
        <v>0</v>
      </c>
      <c r="HC380" s="233">
        <f t="shared" ref="HC380:HC411" si="2040">(AA380+BW380+EE380)</f>
        <v>0</v>
      </c>
      <c r="HD380" s="232">
        <f t="shared" ref="HD380:HD411" si="2041">(AB380+BX380+EF380)</f>
        <v>0</v>
      </c>
      <c r="HE380" s="233">
        <f t="shared" ref="HE380:HE411" si="2042">(AC380+BY380+EG380)</f>
        <v>0</v>
      </c>
      <c r="HF380" s="232" t="str">
        <f t="shared" ref="HF380:HF411" si="2043">IF(HB380&gt;0,(AR380+CN380+EV380),"")</f>
        <v/>
      </c>
      <c r="HG380" s="233" t="str">
        <f t="shared" ref="HG380:HG411" si="2044">IF(HC380&gt;0,(AS380+CO380+EW380),"")</f>
        <v/>
      </c>
      <c r="HH380" s="232" t="str">
        <f t="shared" ref="HH380:HH411" si="2045">IF(HD380&gt;0,(BH380+DD380+FL380),"")</f>
        <v/>
      </c>
      <c r="HI380" s="233" t="str">
        <f t="shared" ref="HI380:HI411" si="2046">IF(HE380&gt;0,(BI380+DE380+FM380),"")</f>
        <v/>
      </c>
      <c r="HJ380" s="249">
        <f t="shared" ref="HJ380:HJ411" si="2047">IF((DJ380+EH380+FR380)&gt;0,(DP380+EZ380+FX380),"")</f>
        <v>1650.4999999999998</v>
      </c>
      <c r="HK380" s="233">
        <f t="shared" ref="HK380:HK411" si="2048">IF((DK380+EI380+FS380)&gt;0,(DQ380+FA380+FY380),"")</f>
        <v>2033</v>
      </c>
      <c r="HL380" s="232">
        <f t="shared" ref="HL380:HL411" si="2049">IF((DL380+EJ380+FT380)&gt;0,(DT380+FP380+GB380),"")</f>
        <v>29490.899999999998</v>
      </c>
      <c r="HM380" s="232">
        <f t="shared" ref="HM380:HM411" si="2050">IF((DM380+EK380+FU380)&gt;0,(DU380+FQ380+GC380),"")</f>
        <v>36987.199999999997</v>
      </c>
    </row>
    <row r="381" spans="1:221" ht="15">
      <c r="A381" s="397" t="s">
        <v>110</v>
      </c>
      <c r="B381" s="395" t="s">
        <v>792</v>
      </c>
      <c r="C381" s="396"/>
      <c r="D381" s="397">
        <v>225371</v>
      </c>
      <c r="E381" s="398">
        <v>9</v>
      </c>
      <c r="F381" s="332">
        <v>271</v>
      </c>
      <c r="G381" s="409">
        <v>286</v>
      </c>
      <c r="H381" s="254">
        <v>9</v>
      </c>
      <c r="I381" s="409">
        <v>7</v>
      </c>
      <c r="J381" s="232">
        <f t="shared" si="1902"/>
        <v>262</v>
      </c>
      <c r="K381" s="233">
        <f t="shared" si="1903"/>
        <v>279</v>
      </c>
      <c r="L381" s="333"/>
      <c r="M381" s="253"/>
      <c r="N381" s="232">
        <f t="shared" si="1752"/>
        <v>262</v>
      </c>
      <c r="O381" s="233">
        <f t="shared" si="1904"/>
        <v>279</v>
      </c>
      <c r="P381" s="232">
        <f t="shared" si="1905"/>
        <v>262</v>
      </c>
      <c r="Q381" s="233">
        <f t="shared" si="1906"/>
        <v>279</v>
      </c>
      <c r="R381" s="254">
        <v>25</v>
      </c>
      <c r="S381" s="409">
        <v>16</v>
      </c>
      <c r="T381" s="232">
        <f t="shared" si="1907"/>
        <v>25</v>
      </c>
      <c r="U381" s="233">
        <f t="shared" si="1908"/>
        <v>16</v>
      </c>
      <c r="V381" s="257">
        <v>6</v>
      </c>
      <c r="W381" s="409">
        <v>6</v>
      </c>
      <c r="X381" s="232">
        <f t="shared" si="1909"/>
        <v>6</v>
      </c>
      <c r="Y381" s="233">
        <f t="shared" si="1910"/>
        <v>6</v>
      </c>
      <c r="Z381" s="257"/>
      <c r="AA381" s="256"/>
      <c r="AB381" s="232">
        <f t="shared" si="1911"/>
        <v>0</v>
      </c>
      <c r="AC381" s="233">
        <f t="shared" si="1912"/>
        <v>0</v>
      </c>
      <c r="AD381" s="225">
        <f t="shared" si="1913"/>
        <v>31</v>
      </c>
      <c r="AE381" s="233">
        <f t="shared" si="1914"/>
        <v>22</v>
      </c>
      <c r="AF381" s="225">
        <f t="shared" si="1915"/>
        <v>31</v>
      </c>
      <c r="AG381" s="233">
        <f t="shared" si="1916"/>
        <v>22</v>
      </c>
      <c r="AH381" s="336">
        <v>2.5</v>
      </c>
      <c r="AI381" s="409">
        <v>2.7</v>
      </c>
      <c r="AJ381" s="232">
        <f t="shared" si="1917"/>
        <v>62.5</v>
      </c>
      <c r="AK381" s="233">
        <f t="shared" si="1918"/>
        <v>43.2</v>
      </c>
      <c r="AL381" s="336">
        <v>2.7</v>
      </c>
      <c r="AM381" s="409">
        <v>2.5</v>
      </c>
      <c r="AN381" s="232">
        <f t="shared" si="1919"/>
        <v>16.200000000000003</v>
      </c>
      <c r="AO381" s="233">
        <f t="shared" si="1920"/>
        <v>15</v>
      </c>
      <c r="AP381" s="336"/>
      <c r="AQ381" s="410"/>
      <c r="AR381" s="232">
        <f t="shared" si="1921"/>
        <v>0</v>
      </c>
      <c r="AS381" s="233">
        <f t="shared" si="1922"/>
        <v>0</v>
      </c>
      <c r="AT381" s="545">
        <f t="shared" si="1923"/>
        <v>2.5387096774193547</v>
      </c>
      <c r="AU381" s="546">
        <f t="shared" si="1924"/>
        <v>2.6454545454545455</v>
      </c>
      <c r="AV381" s="232">
        <f t="shared" si="1925"/>
        <v>78.7</v>
      </c>
      <c r="AW381" s="233">
        <f t="shared" si="1926"/>
        <v>58.2</v>
      </c>
      <c r="AX381" s="257">
        <v>62.2</v>
      </c>
      <c r="AY381" s="409">
        <v>67.400000000000006</v>
      </c>
      <c r="AZ381" s="232">
        <f t="shared" si="1927"/>
        <v>1555</v>
      </c>
      <c r="BA381" s="233">
        <f t="shared" si="1928"/>
        <v>1078.4000000000001</v>
      </c>
      <c r="BB381" s="257">
        <v>58</v>
      </c>
      <c r="BC381" s="409">
        <v>56</v>
      </c>
      <c r="BD381" s="232">
        <f t="shared" si="1929"/>
        <v>348</v>
      </c>
      <c r="BE381" s="233">
        <f t="shared" si="1930"/>
        <v>336</v>
      </c>
      <c r="BF381" s="254"/>
      <c r="BG381" s="253"/>
      <c r="BH381" s="232">
        <f t="shared" si="1931"/>
        <v>0</v>
      </c>
      <c r="BI381" s="233">
        <f t="shared" si="1932"/>
        <v>0</v>
      </c>
      <c r="BJ381" s="232">
        <f t="shared" si="1933"/>
        <v>61.387096774193552</v>
      </c>
      <c r="BK381" s="233">
        <f t="shared" si="1934"/>
        <v>64.290909090909096</v>
      </c>
      <c r="BL381" s="232">
        <f t="shared" si="1935"/>
        <v>1903</v>
      </c>
      <c r="BM381" s="233">
        <f t="shared" si="1936"/>
        <v>1414.4</v>
      </c>
      <c r="BN381" s="257">
        <v>78</v>
      </c>
      <c r="BO381" s="409">
        <v>85</v>
      </c>
      <c r="BP381" s="232">
        <f t="shared" si="1937"/>
        <v>78</v>
      </c>
      <c r="BQ381" s="233">
        <f t="shared" si="1938"/>
        <v>85</v>
      </c>
      <c r="BR381" s="257">
        <v>31</v>
      </c>
      <c r="BS381" s="409">
        <v>42</v>
      </c>
      <c r="BT381" s="232">
        <f t="shared" si="1939"/>
        <v>31</v>
      </c>
      <c r="BU381" s="233">
        <f t="shared" si="1940"/>
        <v>42</v>
      </c>
      <c r="BV381" s="257"/>
      <c r="BW381" s="256"/>
      <c r="BX381" s="232">
        <f t="shared" si="1941"/>
        <v>0</v>
      </c>
      <c r="BY381" s="233">
        <f t="shared" si="1942"/>
        <v>0</v>
      </c>
      <c r="BZ381" s="225">
        <f t="shared" si="1943"/>
        <v>109</v>
      </c>
      <c r="CA381" s="233">
        <f t="shared" si="1944"/>
        <v>127</v>
      </c>
      <c r="CB381" s="225">
        <f t="shared" si="1945"/>
        <v>109</v>
      </c>
      <c r="CC381" s="233">
        <f t="shared" si="1946"/>
        <v>127</v>
      </c>
      <c r="CD381" s="336">
        <v>3.2</v>
      </c>
      <c r="CE381" s="409">
        <v>3.6</v>
      </c>
      <c r="CF381" s="232">
        <f t="shared" si="1947"/>
        <v>249.60000000000002</v>
      </c>
      <c r="CG381" s="233">
        <f t="shared" si="1948"/>
        <v>306</v>
      </c>
      <c r="CH381" s="336">
        <v>5.9</v>
      </c>
      <c r="CI381" s="409">
        <v>5.2</v>
      </c>
      <c r="CJ381" s="232">
        <f t="shared" si="1949"/>
        <v>182.9</v>
      </c>
      <c r="CK381" s="233">
        <f t="shared" si="1950"/>
        <v>218.4</v>
      </c>
      <c r="CL381" s="336"/>
      <c r="CM381" s="410"/>
      <c r="CN381" s="232">
        <f t="shared" si="1951"/>
        <v>0</v>
      </c>
      <c r="CO381" s="233">
        <f t="shared" si="1952"/>
        <v>0</v>
      </c>
      <c r="CP381" s="232">
        <f t="shared" si="1953"/>
        <v>3.9678899082568808</v>
      </c>
      <c r="CQ381" s="546">
        <f t="shared" si="1954"/>
        <v>4.129133858267716</v>
      </c>
      <c r="CR381" s="232">
        <f t="shared" si="1955"/>
        <v>432.5</v>
      </c>
      <c r="CS381" s="233">
        <f t="shared" si="1956"/>
        <v>524.4</v>
      </c>
      <c r="CT381" s="257">
        <v>80.2</v>
      </c>
      <c r="CU381" s="409">
        <v>81.400000000000006</v>
      </c>
      <c r="CV381" s="232">
        <f t="shared" si="1957"/>
        <v>6255.6</v>
      </c>
      <c r="CW381" s="233">
        <f t="shared" si="1958"/>
        <v>6919.0000000000009</v>
      </c>
      <c r="CX381" s="257">
        <v>83.2</v>
      </c>
      <c r="CY381" s="409">
        <v>85.4</v>
      </c>
      <c r="CZ381" s="232">
        <f t="shared" si="1959"/>
        <v>2579.2000000000003</v>
      </c>
      <c r="DA381" s="233">
        <f t="shared" si="1960"/>
        <v>3586.8</v>
      </c>
      <c r="DB381" s="254"/>
      <c r="DC381" s="253"/>
      <c r="DD381" s="232">
        <f t="shared" si="1961"/>
        <v>0</v>
      </c>
      <c r="DE381" s="233">
        <f t="shared" si="1962"/>
        <v>0</v>
      </c>
      <c r="DF381" s="232">
        <f t="shared" si="1963"/>
        <v>81.053211009174319</v>
      </c>
      <c r="DG381" s="233">
        <f t="shared" si="1964"/>
        <v>82.722834645669295</v>
      </c>
      <c r="DH381" s="232">
        <f t="shared" si="1965"/>
        <v>8834.8000000000011</v>
      </c>
      <c r="DI381" s="233">
        <f t="shared" si="1966"/>
        <v>10505.800000000001</v>
      </c>
      <c r="DJ381" s="232">
        <f t="shared" si="1967"/>
        <v>140</v>
      </c>
      <c r="DK381" s="233">
        <f t="shared" si="1968"/>
        <v>149</v>
      </c>
      <c r="DL381" s="232">
        <f t="shared" si="1969"/>
        <v>140</v>
      </c>
      <c r="DM381" s="233">
        <f t="shared" si="1970"/>
        <v>149</v>
      </c>
      <c r="DN381" s="545">
        <f t="shared" si="1971"/>
        <v>3.6514285714285712</v>
      </c>
      <c r="DO381" s="546">
        <f t="shared" si="1972"/>
        <v>3.9100671140939598</v>
      </c>
      <c r="DP381" s="232">
        <f t="shared" si="1973"/>
        <v>511.2</v>
      </c>
      <c r="DQ381" s="233">
        <f t="shared" si="1974"/>
        <v>582.6</v>
      </c>
      <c r="DR381" s="232">
        <f t="shared" si="1975"/>
        <v>76.698571428571441</v>
      </c>
      <c r="DS381" s="233">
        <f t="shared" si="1976"/>
        <v>80.001342281879204</v>
      </c>
      <c r="DT381" s="232">
        <f t="shared" si="1977"/>
        <v>10737.800000000001</v>
      </c>
      <c r="DU381" s="233">
        <f t="shared" si="1978"/>
        <v>11920.2</v>
      </c>
      <c r="DV381" s="257">
        <v>50</v>
      </c>
      <c r="DW381" s="409">
        <v>51</v>
      </c>
      <c r="DX381" s="232">
        <f t="shared" si="1979"/>
        <v>50</v>
      </c>
      <c r="DY381" s="233">
        <f t="shared" si="1980"/>
        <v>51</v>
      </c>
      <c r="DZ381" s="257">
        <v>44</v>
      </c>
      <c r="EA381" s="409">
        <v>46</v>
      </c>
      <c r="EB381" s="232">
        <f t="shared" si="1981"/>
        <v>44</v>
      </c>
      <c r="EC381" s="233">
        <f t="shared" si="1982"/>
        <v>46</v>
      </c>
      <c r="ED381" s="257"/>
      <c r="EE381" s="256"/>
      <c r="EF381" s="232">
        <f t="shared" si="1983"/>
        <v>0</v>
      </c>
      <c r="EG381" s="233">
        <f t="shared" si="1984"/>
        <v>0</v>
      </c>
      <c r="EH381" s="225">
        <f t="shared" si="1985"/>
        <v>94</v>
      </c>
      <c r="EI381" s="233">
        <f t="shared" si="1986"/>
        <v>97</v>
      </c>
      <c r="EJ381" s="225">
        <f t="shared" si="1987"/>
        <v>94</v>
      </c>
      <c r="EK381" s="233">
        <f t="shared" si="1988"/>
        <v>97</v>
      </c>
      <c r="EL381" s="336">
        <v>2.2999999999999998</v>
      </c>
      <c r="EM381" s="409">
        <v>2.5</v>
      </c>
      <c r="EN381" s="232">
        <f t="shared" si="1989"/>
        <v>114.99999999999999</v>
      </c>
      <c r="EO381" s="233">
        <f t="shared" si="1990"/>
        <v>127.5</v>
      </c>
      <c r="EP381" s="336">
        <v>3.1</v>
      </c>
      <c r="EQ381" s="409">
        <v>3.1</v>
      </c>
      <c r="ER381" s="232">
        <f t="shared" si="1991"/>
        <v>136.4</v>
      </c>
      <c r="ES381" s="233">
        <f t="shared" si="1992"/>
        <v>142.6</v>
      </c>
      <c r="ET381" s="336"/>
      <c r="EU381" s="410"/>
      <c r="EV381" s="232">
        <f t="shared" si="1993"/>
        <v>0</v>
      </c>
      <c r="EW381" s="233">
        <f t="shared" si="1994"/>
        <v>0</v>
      </c>
      <c r="EX381" s="545">
        <f t="shared" si="1995"/>
        <v>2.6744680851063829</v>
      </c>
      <c r="EY381" s="546">
        <f t="shared" si="1996"/>
        <v>2.7845360824742271</v>
      </c>
      <c r="EZ381" s="232">
        <f t="shared" si="1997"/>
        <v>251.4</v>
      </c>
      <c r="FA381" s="233">
        <f t="shared" si="1998"/>
        <v>270.10000000000002</v>
      </c>
      <c r="FB381" s="257">
        <v>58.1</v>
      </c>
      <c r="FC381" s="409">
        <v>60.5</v>
      </c>
      <c r="FD381" s="232">
        <f t="shared" si="1999"/>
        <v>2905</v>
      </c>
      <c r="FE381" s="233">
        <f t="shared" si="2000"/>
        <v>3085.5</v>
      </c>
      <c r="FF381" s="257">
        <v>56.3</v>
      </c>
      <c r="FG381" s="409">
        <v>51.8</v>
      </c>
      <c r="FH381" s="232">
        <f t="shared" si="2001"/>
        <v>2477.1999999999998</v>
      </c>
      <c r="FI381" s="233">
        <f t="shared" si="2002"/>
        <v>2382.7999999999997</v>
      </c>
      <c r="FJ381" s="254"/>
      <c r="FK381" s="253"/>
      <c r="FL381" s="232">
        <f t="shared" si="2003"/>
        <v>0</v>
      </c>
      <c r="FM381" s="233">
        <f t="shared" si="2004"/>
        <v>0</v>
      </c>
      <c r="FN381" s="232">
        <f t="shared" si="2005"/>
        <v>57.257446808510636</v>
      </c>
      <c r="FO381" s="233">
        <f t="shared" si="2006"/>
        <v>56.374226804123701</v>
      </c>
      <c r="FP381" s="232">
        <f t="shared" si="2007"/>
        <v>5382.2</v>
      </c>
      <c r="FQ381" s="233">
        <f t="shared" si="2008"/>
        <v>5468.2999999999993</v>
      </c>
      <c r="FR381" s="254">
        <v>28</v>
      </c>
      <c r="FS381" s="253">
        <v>33</v>
      </c>
      <c r="FT381" s="232">
        <f t="shared" si="2009"/>
        <v>28</v>
      </c>
      <c r="FU381" s="233">
        <f t="shared" si="2010"/>
        <v>33</v>
      </c>
      <c r="FV381" s="254">
        <v>4.9000000000000004</v>
      </c>
      <c r="FW381" s="253">
        <v>4.8</v>
      </c>
      <c r="FX381" s="232">
        <f t="shared" si="2011"/>
        <v>137.20000000000002</v>
      </c>
      <c r="FY381" s="233">
        <f t="shared" si="2012"/>
        <v>158.4</v>
      </c>
      <c r="FZ381" s="254">
        <v>63.1</v>
      </c>
      <c r="GA381" s="253">
        <v>61</v>
      </c>
      <c r="GB381" s="232">
        <f t="shared" si="2013"/>
        <v>1766.8</v>
      </c>
      <c r="GC381" s="233">
        <f t="shared" si="2014"/>
        <v>2013</v>
      </c>
      <c r="GD381" s="249">
        <f t="shared" si="2015"/>
        <v>153</v>
      </c>
      <c r="GE381" s="233">
        <f t="shared" si="2016"/>
        <v>152</v>
      </c>
      <c r="GF381" s="232">
        <f t="shared" si="2017"/>
        <v>153</v>
      </c>
      <c r="GG381" s="233">
        <f t="shared" si="2018"/>
        <v>152</v>
      </c>
      <c r="GH381" s="232">
        <f t="shared" si="2019"/>
        <v>427.1</v>
      </c>
      <c r="GI381" s="233">
        <f t="shared" si="2020"/>
        <v>476.7</v>
      </c>
      <c r="GJ381" s="232">
        <f t="shared" si="2021"/>
        <v>10715.6</v>
      </c>
      <c r="GK381" s="233">
        <f t="shared" si="2022"/>
        <v>11082.900000000001</v>
      </c>
      <c r="GL381" s="249">
        <f t="shared" si="2023"/>
        <v>81</v>
      </c>
      <c r="GM381" s="233">
        <f t="shared" si="2024"/>
        <v>94</v>
      </c>
      <c r="GN381" s="232">
        <f t="shared" si="2025"/>
        <v>81</v>
      </c>
      <c r="GO381" s="233">
        <f t="shared" si="2026"/>
        <v>94</v>
      </c>
      <c r="GP381" s="232">
        <f t="shared" si="2027"/>
        <v>335.5</v>
      </c>
      <c r="GQ381" s="233">
        <f t="shared" si="2028"/>
        <v>376</v>
      </c>
      <c r="GR381" s="232">
        <f t="shared" si="2029"/>
        <v>5404.4</v>
      </c>
      <c r="GS381" s="233">
        <f t="shared" si="2030"/>
        <v>6305.6</v>
      </c>
      <c r="GT381" s="249">
        <f t="shared" si="2031"/>
        <v>234</v>
      </c>
      <c r="GU381" s="233">
        <f t="shared" si="2032"/>
        <v>246</v>
      </c>
      <c r="GV381" s="232">
        <f t="shared" si="2033"/>
        <v>234</v>
      </c>
      <c r="GW381" s="233">
        <f t="shared" si="2034"/>
        <v>246</v>
      </c>
      <c r="GX381" s="232">
        <f t="shared" si="2035"/>
        <v>762.6</v>
      </c>
      <c r="GY381" s="233">
        <f t="shared" si="2036"/>
        <v>852.7</v>
      </c>
      <c r="GZ381" s="232">
        <f t="shared" si="2037"/>
        <v>16120</v>
      </c>
      <c r="HA381" s="233">
        <f t="shared" si="2038"/>
        <v>17388.5</v>
      </c>
      <c r="HB381" s="249">
        <f t="shared" si="2039"/>
        <v>0</v>
      </c>
      <c r="HC381" s="233">
        <f t="shared" si="2040"/>
        <v>0</v>
      </c>
      <c r="HD381" s="232">
        <f t="shared" si="2041"/>
        <v>0</v>
      </c>
      <c r="HE381" s="233">
        <f t="shared" si="2042"/>
        <v>0</v>
      </c>
      <c r="HF381" s="232" t="str">
        <f t="shared" si="2043"/>
        <v/>
      </c>
      <c r="HG381" s="233" t="str">
        <f t="shared" si="2044"/>
        <v/>
      </c>
      <c r="HH381" s="232" t="str">
        <f t="shared" si="2045"/>
        <v/>
      </c>
      <c r="HI381" s="233" t="str">
        <f t="shared" si="2046"/>
        <v/>
      </c>
      <c r="HJ381" s="249">
        <f t="shared" si="2047"/>
        <v>899.80000000000007</v>
      </c>
      <c r="HK381" s="233">
        <f t="shared" si="2048"/>
        <v>1011.1</v>
      </c>
      <c r="HL381" s="232">
        <f t="shared" si="2049"/>
        <v>17886.8</v>
      </c>
      <c r="HM381" s="232">
        <f t="shared" si="2050"/>
        <v>19401.5</v>
      </c>
    </row>
    <row r="382" spans="1:221" ht="15">
      <c r="A382" s="397" t="s">
        <v>110</v>
      </c>
      <c r="B382" s="395" t="s">
        <v>793</v>
      </c>
      <c r="C382" s="396"/>
      <c r="D382" s="397">
        <v>225520</v>
      </c>
      <c r="E382" s="398">
        <v>9</v>
      </c>
      <c r="F382" s="332">
        <v>265</v>
      </c>
      <c r="G382" s="409">
        <v>293</v>
      </c>
      <c r="H382" s="254">
        <v>4</v>
      </c>
      <c r="I382" s="409">
        <v>0</v>
      </c>
      <c r="J382" s="232">
        <f t="shared" si="1902"/>
        <v>261</v>
      </c>
      <c r="K382" s="233">
        <f t="shared" si="1903"/>
        <v>293</v>
      </c>
      <c r="L382" s="333"/>
      <c r="M382" s="253"/>
      <c r="N382" s="232">
        <f t="shared" si="1752"/>
        <v>261</v>
      </c>
      <c r="O382" s="233">
        <f t="shared" si="1904"/>
        <v>293</v>
      </c>
      <c r="P382" s="232">
        <f t="shared" si="1905"/>
        <v>261</v>
      </c>
      <c r="Q382" s="233">
        <f t="shared" si="1906"/>
        <v>293</v>
      </c>
      <c r="R382" s="254">
        <v>13</v>
      </c>
      <c r="S382" s="409">
        <v>25</v>
      </c>
      <c r="T382" s="232">
        <f t="shared" si="1907"/>
        <v>13</v>
      </c>
      <c r="U382" s="233">
        <f t="shared" si="1908"/>
        <v>25</v>
      </c>
      <c r="V382" s="257">
        <v>12</v>
      </c>
      <c r="W382" s="409">
        <v>11</v>
      </c>
      <c r="X382" s="232">
        <f t="shared" si="1909"/>
        <v>12</v>
      </c>
      <c r="Y382" s="233">
        <f t="shared" si="1910"/>
        <v>11</v>
      </c>
      <c r="Z382" s="257"/>
      <c r="AA382" s="256"/>
      <c r="AB382" s="232">
        <f t="shared" si="1911"/>
        <v>0</v>
      </c>
      <c r="AC382" s="233">
        <f t="shared" si="1912"/>
        <v>0</v>
      </c>
      <c r="AD382" s="225">
        <f t="shared" si="1913"/>
        <v>25</v>
      </c>
      <c r="AE382" s="233">
        <f t="shared" si="1914"/>
        <v>36</v>
      </c>
      <c r="AF382" s="225">
        <f t="shared" si="1915"/>
        <v>25</v>
      </c>
      <c r="AG382" s="233">
        <f t="shared" si="1916"/>
        <v>36</v>
      </c>
      <c r="AH382" s="336">
        <v>2.7</v>
      </c>
      <c r="AI382" s="409">
        <v>2.2000000000000002</v>
      </c>
      <c r="AJ382" s="232">
        <f t="shared" si="1917"/>
        <v>35.1</v>
      </c>
      <c r="AK382" s="233">
        <f t="shared" si="1918"/>
        <v>55.000000000000007</v>
      </c>
      <c r="AL382" s="336">
        <v>3.1</v>
      </c>
      <c r="AM382" s="409">
        <v>2.2999999999999998</v>
      </c>
      <c r="AN382" s="232">
        <f t="shared" si="1919"/>
        <v>37.200000000000003</v>
      </c>
      <c r="AO382" s="233">
        <f t="shared" si="1920"/>
        <v>25.299999999999997</v>
      </c>
      <c r="AP382" s="336"/>
      <c r="AQ382" s="410"/>
      <c r="AR382" s="232">
        <f t="shared" si="1921"/>
        <v>0</v>
      </c>
      <c r="AS382" s="233">
        <f t="shared" si="1922"/>
        <v>0</v>
      </c>
      <c r="AT382" s="545">
        <f t="shared" si="1923"/>
        <v>2.8920000000000003</v>
      </c>
      <c r="AU382" s="546">
        <f t="shared" si="1924"/>
        <v>2.2305555555555561</v>
      </c>
      <c r="AV382" s="232">
        <f t="shared" si="1925"/>
        <v>72.300000000000011</v>
      </c>
      <c r="AW382" s="233">
        <f t="shared" si="1926"/>
        <v>80.300000000000011</v>
      </c>
      <c r="AX382" s="257">
        <v>50.4</v>
      </c>
      <c r="AY382" s="409">
        <v>52.6</v>
      </c>
      <c r="AZ382" s="232">
        <f t="shared" si="1927"/>
        <v>655.19999999999993</v>
      </c>
      <c r="BA382" s="233">
        <f t="shared" si="1928"/>
        <v>1315</v>
      </c>
      <c r="BB382" s="257">
        <v>59.6</v>
      </c>
      <c r="BC382" s="409">
        <v>64.400000000000006</v>
      </c>
      <c r="BD382" s="232">
        <f t="shared" si="1929"/>
        <v>715.2</v>
      </c>
      <c r="BE382" s="233">
        <f t="shared" si="1930"/>
        <v>708.40000000000009</v>
      </c>
      <c r="BF382" s="254"/>
      <c r="BG382" s="253"/>
      <c r="BH382" s="232">
        <f t="shared" si="1931"/>
        <v>0</v>
      </c>
      <c r="BI382" s="233">
        <f t="shared" si="1932"/>
        <v>0</v>
      </c>
      <c r="BJ382" s="232">
        <f t="shared" si="1933"/>
        <v>54.816000000000003</v>
      </c>
      <c r="BK382" s="233">
        <f t="shared" si="1934"/>
        <v>56.205555555555556</v>
      </c>
      <c r="BL382" s="232">
        <f t="shared" si="1935"/>
        <v>1370.4</v>
      </c>
      <c r="BM382" s="233">
        <f t="shared" si="1936"/>
        <v>2023.4</v>
      </c>
      <c r="BN382" s="257">
        <v>54</v>
      </c>
      <c r="BO382" s="409">
        <v>66</v>
      </c>
      <c r="BP382" s="232">
        <f t="shared" si="1937"/>
        <v>54</v>
      </c>
      <c r="BQ382" s="233">
        <f t="shared" si="1938"/>
        <v>66</v>
      </c>
      <c r="BR382" s="257">
        <v>36</v>
      </c>
      <c r="BS382" s="409">
        <v>34</v>
      </c>
      <c r="BT382" s="232">
        <f t="shared" si="1939"/>
        <v>36</v>
      </c>
      <c r="BU382" s="233">
        <f t="shared" si="1940"/>
        <v>34</v>
      </c>
      <c r="BV382" s="257"/>
      <c r="BW382" s="256"/>
      <c r="BX382" s="232">
        <f t="shared" si="1941"/>
        <v>0</v>
      </c>
      <c r="BY382" s="233">
        <f t="shared" si="1942"/>
        <v>0</v>
      </c>
      <c r="BZ382" s="225">
        <f t="shared" si="1943"/>
        <v>90</v>
      </c>
      <c r="CA382" s="233">
        <f t="shared" si="1944"/>
        <v>100</v>
      </c>
      <c r="CB382" s="225">
        <f t="shared" si="1945"/>
        <v>90</v>
      </c>
      <c r="CC382" s="233">
        <f t="shared" si="1946"/>
        <v>100</v>
      </c>
      <c r="CD382" s="336">
        <v>3</v>
      </c>
      <c r="CE382" s="409">
        <v>3.8</v>
      </c>
      <c r="CF382" s="232">
        <f t="shared" si="1947"/>
        <v>162</v>
      </c>
      <c r="CG382" s="233">
        <f t="shared" si="1948"/>
        <v>250.79999999999998</v>
      </c>
      <c r="CH382" s="336">
        <v>4.5</v>
      </c>
      <c r="CI382" s="409">
        <v>5.2</v>
      </c>
      <c r="CJ382" s="232">
        <f t="shared" si="1949"/>
        <v>162</v>
      </c>
      <c r="CK382" s="233">
        <f t="shared" si="1950"/>
        <v>176.8</v>
      </c>
      <c r="CL382" s="336"/>
      <c r="CM382" s="410"/>
      <c r="CN382" s="232">
        <f t="shared" si="1951"/>
        <v>0</v>
      </c>
      <c r="CO382" s="233">
        <f t="shared" si="1952"/>
        <v>0</v>
      </c>
      <c r="CP382" s="232">
        <f t="shared" si="1953"/>
        <v>3.6</v>
      </c>
      <c r="CQ382" s="546">
        <f t="shared" si="1954"/>
        <v>4.2759999999999998</v>
      </c>
      <c r="CR382" s="232">
        <f t="shared" si="1955"/>
        <v>324</v>
      </c>
      <c r="CS382" s="233">
        <f t="shared" si="1956"/>
        <v>427.59999999999997</v>
      </c>
      <c r="CT382" s="257">
        <v>74.599999999999994</v>
      </c>
      <c r="CU382" s="409">
        <v>80.099999999999994</v>
      </c>
      <c r="CV382" s="232">
        <f t="shared" si="1957"/>
        <v>4028.3999999999996</v>
      </c>
      <c r="CW382" s="233">
        <f t="shared" si="1958"/>
        <v>5286.5999999999995</v>
      </c>
      <c r="CX382" s="257">
        <v>74.400000000000006</v>
      </c>
      <c r="CY382" s="409">
        <v>77.400000000000006</v>
      </c>
      <c r="CZ382" s="232">
        <f t="shared" si="1959"/>
        <v>2678.4</v>
      </c>
      <c r="DA382" s="233">
        <f t="shared" si="1960"/>
        <v>2631.6000000000004</v>
      </c>
      <c r="DB382" s="254"/>
      <c r="DC382" s="253"/>
      <c r="DD382" s="232">
        <f t="shared" si="1961"/>
        <v>0</v>
      </c>
      <c r="DE382" s="233">
        <f t="shared" si="1962"/>
        <v>0</v>
      </c>
      <c r="DF382" s="232">
        <f t="shared" si="1963"/>
        <v>74.52</v>
      </c>
      <c r="DG382" s="233">
        <f t="shared" si="1964"/>
        <v>79.182000000000002</v>
      </c>
      <c r="DH382" s="232">
        <f t="shared" si="1965"/>
        <v>6706.7999999999993</v>
      </c>
      <c r="DI382" s="233">
        <f t="shared" si="1966"/>
        <v>7918.2</v>
      </c>
      <c r="DJ382" s="232">
        <f t="shared" si="1967"/>
        <v>115</v>
      </c>
      <c r="DK382" s="233">
        <f t="shared" si="1968"/>
        <v>136</v>
      </c>
      <c r="DL382" s="232">
        <f t="shared" si="1969"/>
        <v>115</v>
      </c>
      <c r="DM382" s="233">
        <f t="shared" si="1970"/>
        <v>136</v>
      </c>
      <c r="DN382" s="545">
        <f t="shared" si="1971"/>
        <v>3.4460869565217394</v>
      </c>
      <c r="DO382" s="546">
        <f t="shared" si="1972"/>
        <v>3.7345588235294116</v>
      </c>
      <c r="DP382" s="232">
        <f t="shared" si="1973"/>
        <v>396.3</v>
      </c>
      <c r="DQ382" s="233">
        <f t="shared" si="1974"/>
        <v>507.9</v>
      </c>
      <c r="DR382" s="232">
        <f t="shared" si="1975"/>
        <v>70.236521739130424</v>
      </c>
      <c r="DS382" s="233">
        <f t="shared" si="1976"/>
        <v>73.100000000000009</v>
      </c>
      <c r="DT382" s="232">
        <f t="shared" si="1977"/>
        <v>8077.1999999999989</v>
      </c>
      <c r="DU382" s="233">
        <f t="shared" si="1978"/>
        <v>9941.6</v>
      </c>
      <c r="DV382" s="257">
        <v>55</v>
      </c>
      <c r="DW382" s="409">
        <v>58</v>
      </c>
      <c r="DX382" s="232">
        <f t="shared" si="1979"/>
        <v>55</v>
      </c>
      <c r="DY382" s="233">
        <f t="shared" si="1980"/>
        <v>58</v>
      </c>
      <c r="DZ382" s="257">
        <v>41</v>
      </c>
      <c r="EA382" s="409">
        <v>63</v>
      </c>
      <c r="EB382" s="232">
        <f t="shared" si="1981"/>
        <v>41</v>
      </c>
      <c r="EC382" s="233">
        <f t="shared" si="1982"/>
        <v>63</v>
      </c>
      <c r="ED382" s="257"/>
      <c r="EE382" s="256"/>
      <c r="EF382" s="232">
        <f t="shared" si="1983"/>
        <v>0</v>
      </c>
      <c r="EG382" s="233">
        <f t="shared" si="1984"/>
        <v>0</v>
      </c>
      <c r="EH382" s="225">
        <f t="shared" si="1985"/>
        <v>96</v>
      </c>
      <c r="EI382" s="233">
        <f t="shared" si="1986"/>
        <v>121</v>
      </c>
      <c r="EJ382" s="225">
        <f t="shared" si="1987"/>
        <v>96</v>
      </c>
      <c r="EK382" s="233">
        <f t="shared" si="1988"/>
        <v>121</v>
      </c>
      <c r="EL382" s="336">
        <v>2.2999999999999998</v>
      </c>
      <c r="EM382" s="409">
        <v>2.4</v>
      </c>
      <c r="EN382" s="232">
        <f t="shared" si="1989"/>
        <v>126.49999999999999</v>
      </c>
      <c r="EO382" s="233">
        <f t="shared" si="1990"/>
        <v>139.19999999999999</v>
      </c>
      <c r="EP382" s="336">
        <v>3</v>
      </c>
      <c r="EQ382" s="409">
        <v>3.5</v>
      </c>
      <c r="ER382" s="232">
        <f t="shared" si="1991"/>
        <v>123</v>
      </c>
      <c r="ES382" s="233">
        <f t="shared" si="1992"/>
        <v>220.5</v>
      </c>
      <c r="ET382" s="336"/>
      <c r="EU382" s="410"/>
      <c r="EV382" s="232">
        <f t="shared" si="1993"/>
        <v>0</v>
      </c>
      <c r="EW382" s="233">
        <f t="shared" si="1994"/>
        <v>0</v>
      </c>
      <c r="EX382" s="545">
        <f t="shared" si="1995"/>
        <v>2.5989583333333335</v>
      </c>
      <c r="EY382" s="546">
        <f t="shared" si="1996"/>
        <v>2.9727272727272727</v>
      </c>
      <c r="EZ382" s="232">
        <f t="shared" si="1997"/>
        <v>249.5</v>
      </c>
      <c r="FA382" s="233">
        <f t="shared" si="1998"/>
        <v>359.7</v>
      </c>
      <c r="FB382" s="257">
        <v>49.7</v>
      </c>
      <c r="FC382" s="409">
        <v>56.8</v>
      </c>
      <c r="FD382" s="232">
        <f t="shared" si="1999"/>
        <v>2733.5</v>
      </c>
      <c r="FE382" s="233">
        <f t="shared" si="2000"/>
        <v>3294.3999999999996</v>
      </c>
      <c r="FF382" s="257">
        <v>49.4</v>
      </c>
      <c r="FG382" s="409">
        <v>54.2</v>
      </c>
      <c r="FH382" s="232">
        <f t="shared" si="2001"/>
        <v>2025.3999999999999</v>
      </c>
      <c r="FI382" s="233">
        <f t="shared" si="2002"/>
        <v>3414.6000000000004</v>
      </c>
      <c r="FJ382" s="254"/>
      <c r="FK382" s="253"/>
      <c r="FL382" s="232">
        <f t="shared" si="2003"/>
        <v>0</v>
      </c>
      <c r="FM382" s="233">
        <f t="shared" si="2004"/>
        <v>0</v>
      </c>
      <c r="FN382" s="232">
        <f t="shared" si="2005"/>
        <v>49.571874999999999</v>
      </c>
      <c r="FO382" s="233">
        <f t="shared" si="2006"/>
        <v>55.446280991735534</v>
      </c>
      <c r="FP382" s="232">
        <f t="shared" si="2007"/>
        <v>4758.8999999999996</v>
      </c>
      <c r="FQ382" s="233">
        <f t="shared" si="2008"/>
        <v>6709</v>
      </c>
      <c r="FR382" s="254">
        <v>50</v>
      </c>
      <c r="FS382" s="253">
        <v>36</v>
      </c>
      <c r="FT382" s="232">
        <f t="shared" si="2009"/>
        <v>50</v>
      </c>
      <c r="FU382" s="233">
        <f t="shared" si="2010"/>
        <v>36</v>
      </c>
      <c r="FV382" s="254">
        <v>5.2</v>
      </c>
      <c r="FW382" s="253">
        <v>4.2</v>
      </c>
      <c r="FX382" s="232">
        <f t="shared" si="2011"/>
        <v>260</v>
      </c>
      <c r="FY382" s="233">
        <f t="shared" si="2012"/>
        <v>151.20000000000002</v>
      </c>
      <c r="FZ382" s="254">
        <v>65.8</v>
      </c>
      <c r="GA382" s="253">
        <v>74.5</v>
      </c>
      <c r="GB382" s="232">
        <f t="shared" si="2013"/>
        <v>3290</v>
      </c>
      <c r="GC382" s="233">
        <f t="shared" si="2014"/>
        <v>2682</v>
      </c>
      <c r="GD382" s="249">
        <f t="shared" si="2015"/>
        <v>122</v>
      </c>
      <c r="GE382" s="233">
        <f t="shared" si="2016"/>
        <v>149</v>
      </c>
      <c r="GF382" s="232">
        <f t="shared" si="2017"/>
        <v>122</v>
      </c>
      <c r="GG382" s="233">
        <f t="shared" si="2018"/>
        <v>149</v>
      </c>
      <c r="GH382" s="232">
        <f t="shared" si="2019"/>
        <v>323.59999999999997</v>
      </c>
      <c r="GI382" s="233">
        <f t="shared" si="2020"/>
        <v>445</v>
      </c>
      <c r="GJ382" s="232">
        <f t="shared" si="2021"/>
        <v>7417.0999999999995</v>
      </c>
      <c r="GK382" s="233">
        <f t="shared" si="2022"/>
        <v>9896</v>
      </c>
      <c r="GL382" s="249">
        <f t="shared" si="2023"/>
        <v>89</v>
      </c>
      <c r="GM382" s="233">
        <f t="shared" si="2024"/>
        <v>108</v>
      </c>
      <c r="GN382" s="232">
        <f t="shared" si="2025"/>
        <v>89</v>
      </c>
      <c r="GO382" s="233">
        <f t="shared" si="2026"/>
        <v>108</v>
      </c>
      <c r="GP382" s="232">
        <f t="shared" si="2027"/>
        <v>322.2</v>
      </c>
      <c r="GQ382" s="233">
        <f t="shared" si="2028"/>
        <v>422.6</v>
      </c>
      <c r="GR382" s="232">
        <f t="shared" si="2029"/>
        <v>5419</v>
      </c>
      <c r="GS382" s="233">
        <f t="shared" si="2030"/>
        <v>6754.6</v>
      </c>
      <c r="GT382" s="249">
        <f t="shared" si="2031"/>
        <v>211</v>
      </c>
      <c r="GU382" s="233">
        <f t="shared" si="2032"/>
        <v>257</v>
      </c>
      <c r="GV382" s="232">
        <f t="shared" si="2033"/>
        <v>211</v>
      </c>
      <c r="GW382" s="233">
        <f t="shared" si="2034"/>
        <v>257</v>
      </c>
      <c r="GX382" s="232">
        <f t="shared" si="2035"/>
        <v>645.79999999999995</v>
      </c>
      <c r="GY382" s="233">
        <f t="shared" si="2036"/>
        <v>867.6</v>
      </c>
      <c r="GZ382" s="232">
        <f t="shared" si="2037"/>
        <v>12836.099999999999</v>
      </c>
      <c r="HA382" s="233">
        <f t="shared" si="2038"/>
        <v>16650.599999999999</v>
      </c>
      <c r="HB382" s="249">
        <f t="shared" si="2039"/>
        <v>0</v>
      </c>
      <c r="HC382" s="233">
        <f t="shared" si="2040"/>
        <v>0</v>
      </c>
      <c r="HD382" s="232">
        <f t="shared" si="2041"/>
        <v>0</v>
      </c>
      <c r="HE382" s="233">
        <f t="shared" si="2042"/>
        <v>0</v>
      </c>
      <c r="HF382" s="232" t="str">
        <f t="shared" si="2043"/>
        <v/>
      </c>
      <c r="HG382" s="233" t="str">
        <f t="shared" si="2044"/>
        <v/>
      </c>
      <c r="HH382" s="232" t="str">
        <f t="shared" si="2045"/>
        <v/>
      </c>
      <c r="HI382" s="233" t="str">
        <f t="shared" si="2046"/>
        <v/>
      </c>
      <c r="HJ382" s="249">
        <f t="shared" si="2047"/>
        <v>905.8</v>
      </c>
      <c r="HK382" s="233">
        <f t="shared" si="2048"/>
        <v>1018.8</v>
      </c>
      <c r="HL382" s="232">
        <f t="shared" si="2049"/>
        <v>16126.099999999999</v>
      </c>
      <c r="HM382" s="232">
        <f t="shared" si="2050"/>
        <v>19332.599999999999</v>
      </c>
    </row>
    <row r="383" spans="1:221" ht="15">
      <c r="A383" s="417" t="s">
        <v>110</v>
      </c>
      <c r="B383" s="421" t="s">
        <v>795</v>
      </c>
      <c r="C383" s="422"/>
      <c r="D383" s="417">
        <v>441760</v>
      </c>
      <c r="E383" s="418">
        <v>9</v>
      </c>
      <c r="F383" s="332">
        <v>378</v>
      </c>
      <c r="G383" s="409">
        <v>409</v>
      </c>
      <c r="H383" s="254">
        <v>3</v>
      </c>
      <c r="I383" s="409">
        <v>0</v>
      </c>
      <c r="J383" s="232">
        <f t="shared" si="1902"/>
        <v>375</v>
      </c>
      <c r="K383" s="233">
        <f t="shared" si="1903"/>
        <v>409</v>
      </c>
      <c r="L383" s="333"/>
      <c r="M383" s="253"/>
      <c r="N383" s="232">
        <f t="shared" si="1752"/>
        <v>375</v>
      </c>
      <c r="O383" s="233">
        <f t="shared" si="1904"/>
        <v>409</v>
      </c>
      <c r="P383" s="232">
        <f t="shared" si="1905"/>
        <v>375</v>
      </c>
      <c r="Q383" s="233">
        <f t="shared" si="1906"/>
        <v>409</v>
      </c>
      <c r="R383" s="254">
        <v>5</v>
      </c>
      <c r="S383" s="409">
        <v>8</v>
      </c>
      <c r="T383" s="232">
        <f t="shared" si="1907"/>
        <v>5</v>
      </c>
      <c r="U383" s="233">
        <f t="shared" si="1908"/>
        <v>8</v>
      </c>
      <c r="V383" s="257">
        <v>3</v>
      </c>
      <c r="W383" s="409">
        <v>2</v>
      </c>
      <c r="X383" s="232">
        <f t="shared" si="1909"/>
        <v>3</v>
      </c>
      <c r="Y383" s="233">
        <f t="shared" si="1910"/>
        <v>2</v>
      </c>
      <c r="Z383" s="257"/>
      <c r="AA383" s="256"/>
      <c r="AB383" s="232">
        <f t="shared" si="1911"/>
        <v>0</v>
      </c>
      <c r="AC383" s="233">
        <f t="shared" si="1912"/>
        <v>0</v>
      </c>
      <c r="AD383" s="225">
        <f t="shared" si="1913"/>
        <v>8</v>
      </c>
      <c r="AE383" s="233">
        <f t="shared" si="1914"/>
        <v>10</v>
      </c>
      <c r="AF383" s="225">
        <f t="shared" si="1915"/>
        <v>8</v>
      </c>
      <c r="AG383" s="233">
        <f t="shared" si="1916"/>
        <v>10</v>
      </c>
      <c r="AH383" s="336">
        <v>3.2</v>
      </c>
      <c r="AI383" s="409">
        <v>3.6</v>
      </c>
      <c r="AJ383" s="232">
        <f t="shared" si="1917"/>
        <v>16</v>
      </c>
      <c r="AK383" s="233">
        <f t="shared" si="1918"/>
        <v>28.8</v>
      </c>
      <c r="AL383" s="336">
        <v>3.3</v>
      </c>
      <c r="AM383" s="409">
        <v>2.5</v>
      </c>
      <c r="AN383" s="232">
        <f t="shared" si="1919"/>
        <v>9.8999999999999986</v>
      </c>
      <c r="AO383" s="233">
        <f t="shared" si="1920"/>
        <v>5</v>
      </c>
      <c r="AP383" s="336"/>
      <c r="AQ383" s="410"/>
      <c r="AR383" s="232">
        <f t="shared" si="1921"/>
        <v>0</v>
      </c>
      <c r="AS383" s="233">
        <f t="shared" si="1922"/>
        <v>0</v>
      </c>
      <c r="AT383" s="545">
        <f t="shared" si="1923"/>
        <v>3.2374999999999998</v>
      </c>
      <c r="AU383" s="546">
        <f t="shared" si="1924"/>
        <v>3.38</v>
      </c>
      <c r="AV383" s="232">
        <f t="shared" si="1925"/>
        <v>25.9</v>
      </c>
      <c r="AW383" s="233">
        <f t="shared" si="1926"/>
        <v>33.799999999999997</v>
      </c>
      <c r="AX383" s="257">
        <v>69.599999999999994</v>
      </c>
      <c r="AY383" s="409">
        <v>73.5</v>
      </c>
      <c r="AZ383" s="232">
        <f t="shared" si="1927"/>
        <v>348</v>
      </c>
      <c r="BA383" s="233">
        <f t="shared" si="1928"/>
        <v>588</v>
      </c>
      <c r="BB383" s="257">
        <v>54.3</v>
      </c>
      <c r="BC383" s="409">
        <v>64.5</v>
      </c>
      <c r="BD383" s="232">
        <f t="shared" si="1929"/>
        <v>162.89999999999998</v>
      </c>
      <c r="BE383" s="233">
        <f t="shared" si="1930"/>
        <v>129</v>
      </c>
      <c r="BF383" s="254"/>
      <c r="BG383" s="253"/>
      <c r="BH383" s="232">
        <f t="shared" si="1931"/>
        <v>0</v>
      </c>
      <c r="BI383" s="233">
        <f t="shared" si="1932"/>
        <v>0</v>
      </c>
      <c r="BJ383" s="232">
        <f t="shared" si="1933"/>
        <v>63.862499999999997</v>
      </c>
      <c r="BK383" s="233">
        <f t="shared" si="1934"/>
        <v>71.7</v>
      </c>
      <c r="BL383" s="232">
        <f t="shared" si="1935"/>
        <v>510.9</v>
      </c>
      <c r="BM383" s="233">
        <f t="shared" si="1936"/>
        <v>717</v>
      </c>
      <c r="BN383" s="257">
        <v>94</v>
      </c>
      <c r="BO383" s="409">
        <v>110</v>
      </c>
      <c r="BP383" s="232">
        <f t="shared" si="1937"/>
        <v>94</v>
      </c>
      <c r="BQ383" s="233">
        <f t="shared" si="1938"/>
        <v>110</v>
      </c>
      <c r="BR383" s="257">
        <v>37</v>
      </c>
      <c r="BS383" s="409">
        <v>57</v>
      </c>
      <c r="BT383" s="232">
        <f t="shared" si="1939"/>
        <v>37</v>
      </c>
      <c r="BU383" s="233">
        <f t="shared" si="1940"/>
        <v>57</v>
      </c>
      <c r="BV383" s="257"/>
      <c r="BW383" s="256"/>
      <c r="BX383" s="232">
        <f t="shared" si="1941"/>
        <v>0</v>
      </c>
      <c r="BY383" s="233">
        <f t="shared" si="1942"/>
        <v>0</v>
      </c>
      <c r="BZ383" s="225">
        <f t="shared" si="1943"/>
        <v>131</v>
      </c>
      <c r="CA383" s="233">
        <f t="shared" si="1944"/>
        <v>167</v>
      </c>
      <c r="CB383" s="225">
        <f t="shared" si="1945"/>
        <v>131</v>
      </c>
      <c r="CC383" s="233">
        <f t="shared" si="1946"/>
        <v>167</v>
      </c>
      <c r="CD383" s="336">
        <v>4</v>
      </c>
      <c r="CE383" s="409">
        <v>4</v>
      </c>
      <c r="CF383" s="232">
        <f t="shared" si="1947"/>
        <v>376</v>
      </c>
      <c r="CG383" s="233">
        <f t="shared" si="1948"/>
        <v>440</v>
      </c>
      <c r="CH383" s="336">
        <v>4.8</v>
      </c>
      <c r="CI383" s="409">
        <v>4.5</v>
      </c>
      <c r="CJ383" s="232">
        <f t="shared" si="1949"/>
        <v>177.6</v>
      </c>
      <c r="CK383" s="233">
        <f t="shared" si="1950"/>
        <v>256.5</v>
      </c>
      <c r="CL383" s="336"/>
      <c r="CM383" s="410"/>
      <c r="CN383" s="232">
        <f t="shared" si="1951"/>
        <v>0</v>
      </c>
      <c r="CO383" s="233">
        <f t="shared" si="1952"/>
        <v>0</v>
      </c>
      <c r="CP383" s="232">
        <f t="shared" si="1953"/>
        <v>4.2259541984732829</v>
      </c>
      <c r="CQ383" s="546">
        <f t="shared" si="1954"/>
        <v>4.1706586826347305</v>
      </c>
      <c r="CR383" s="232">
        <f t="shared" si="1955"/>
        <v>553.6</v>
      </c>
      <c r="CS383" s="233">
        <f t="shared" si="1956"/>
        <v>696.5</v>
      </c>
      <c r="CT383" s="257">
        <v>85.2</v>
      </c>
      <c r="CU383" s="409">
        <v>83.2</v>
      </c>
      <c r="CV383" s="232">
        <f t="shared" si="1957"/>
        <v>8008.8</v>
      </c>
      <c r="CW383" s="233">
        <f t="shared" si="1958"/>
        <v>9152</v>
      </c>
      <c r="CX383" s="257">
        <v>86.2</v>
      </c>
      <c r="CY383" s="409">
        <v>82.4</v>
      </c>
      <c r="CZ383" s="232">
        <f t="shared" si="1959"/>
        <v>3189.4</v>
      </c>
      <c r="DA383" s="233">
        <f t="shared" si="1960"/>
        <v>4696.8</v>
      </c>
      <c r="DB383" s="254"/>
      <c r="DC383" s="253"/>
      <c r="DD383" s="232">
        <f t="shared" si="1961"/>
        <v>0</v>
      </c>
      <c r="DE383" s="233">
        <f t="shared" si="1962"/>
        <v>0</v>
      </c>
      <c r="DF383" s="232">
        <f t="shared" si="1963"/>
        <v>85.482442748091614</v>
      </c>
      <c r="DG383" s="233">
        <f t="shared" si="1964"/>
        <v>82.926946107784431</v>
      </c>
      <c r="DH383" s="232">
        <f t="shared" si="1965"/>
        <v>11198.2</v>
      </c>
      <c r="DI383" s="233">
        <f t="shared" si="1966"/>
        <v>13848.8</v>
      </c>
      <c r="DJ383" s="232">
        <f t="shared" si="1967"/>
        <v>139</v>
      </c>
      <c r="DK383" s="233">
        <f t="shared" si="1968"/>
        <v>177</v>
      </c>
      <c r="DL383" s="232">
        <f t="shared" si="1969"/>
        <v>139</v>
      </c>
      <c r="DM383" s="233">
        <f t="shared" si="1970"/>
        <v>177</v>
      </c>
      <c r="DN383" s="545">
        <f t="shared" si="1971"/>
        <v>4.1690647482014391</v>
      </c>
      <c r="DO383" s="546">
        <f t="shared" si="1972"/>
        <v>4.1259887005649718</v>
      </c>
      <c r="DP383" s="232">
        <f t="shared" si="1973"/>
        <v>579.5</v>
      </c>
      <c r="DQ383" s="233">
        <f t="shared" si="1974"/>
        <v>730.3</v>
      </c>
      <c r="DR383" s="232">
        <f t="shared" si="1975"/>
        <v>84.238129496402877</v>
      </c>
      <c r="DS383" s="233">
        <f t="shared" si="1976"/>
        <v>82.292655367231632</v>
      </c>
      <c r="DT383" s="232">
        <f t="shared" si="1977"/>
        <v>11709.1</v>
      </c>
      <c r="DU383" s="233">
        <f t="shared" si="1978"/>
        <v>14565.8</v>
      </c>
      <c r="DV383" s="257">
        <v>106</v>
      </c>
      <c r="DW383" s="409">
        <v>105</v>
      </c>
      <c r="DX383" s="232">
        <f t="shared" si="1979"/>
        <v>106</v>
      </c>
      <c r="DY383" s="233">
        <f t="shared" si="1980"/>
        <v>105</v>
      </c>
      <c r="DZ383" s="257">
        <v>107</v>
      </c>
      <c r="EA383" s="409">
        <v>93</v>
      </c>
      <c r="EB383" s="232">
        <f t="shared" si="1981"/>
        <v>107</v>
      </c>
      <c r="EC383" s="233">
        <f t="shared" si="1982"/>
        <v>93</v>
      </c>
      <c r="ED383" s="257"/>
      <c r="EE383" s="256"/>
      <c r="EF383" s="232">
        <f t="shared" si="1983"/>
        <v>0</v>
      </c>
      <c r="EG383" s="233">
        <f t="shared" si="1984"/>
        <v>0</v>
      </c>
      <c r="EH383" s="225">
        <f t="shared" si="1985"/>
        <v>213</v>
      </c>
      <c r="EI383" s="233">
        <f t="shared" si="1986"/>
        <v>198</v>
      </c>
      <c r="EJ383" s="225">
        <f t="shared" si="1987"/>
        <v>213</v>
      </c>
      <c r="EK383" s="233">
        <f t="shared" si="1988"/>
        <v>198</v>
      </c>
      <c r="EL383" s="336">
        <v>3.1</v>
      </c>
      <c r="EM383" s="409">
        <v>3.4</v>
      </c>
      <c r="EN383" s="232">
        <f t="shared" si="1989"/>
        <v>328.6</v>
      </c>
      <c r="EO383" s="233">
        <f t="shared" si="1990"/>
        <v>357</v>
      </c>
      <c r="EP383" s="336">
        <v>3.1</v>
      </c>
      <c r="EQ383" s="409">
        <v>3.4</v>
      </c>
      <c r="ER383" s="232">
        <f t="shared" si="1991"/>
        <v>331.7</v>
      </c>
      <c r="ES383" s="233">
        <f t="shared" si="1992"/>
        <v>316.2</v>
      </c>
      <c r="ET383" s="336"/>
      <c r="EU383" s="410"/>
      <c r="EV383" s="232">
        <f t="shared" si="1993"/>
        <v>0</v>
      </c>
      <c r="EW383" s="233">
        <f t="shared" si="1994"/>
        <v>0</v>
      </c>
      <c r="EX383" s="545">
        <f t="shared" si="1995"/>
        <v>3.0999999999999996</v>
      </c>
      <c r="EY383" s="546">
        <f t="shared" si="1996"/>
        <v>3.4000000000000004</v>
      </c>
      <c r="EZ383" s="232">
        <f t="shared" si="1997"/>
        <v>660.3</v>
      </c>
      <c r="FA383" s="233">
        <f t="shared" si="1998"/>
        <v>673.2</v>
      </c>
      <c r="FB383" s="257">
        <v>68.599999999999994</v>
      </c>
      <c r="FC383" s="409">
        <v>71.400000000000006</v>
      </c>
      <c r="FD383" s="232">
        <f t="shared" si="1999"/>
        <v>7271.5999999999995</v>
      </c>
      <c r="FE383" s="233">
        <f t="shared" si="2000"/>
        <v>7497.0000000000009</v>
      </c>
      <c r="FF383" s="257">
        <v>56.4</v>
      </c>
      <c r="FG383" s="409">
        <v>61.9</v>
      </c>
      <c r="FH383" s="232">
        <f t="shared" si="2001"/>
        <v>6034.8</v>
      </c>
      <c r="FI383" s="233">
        <f t="shared" si="2002"/>
        <v>5756.7</v>
      </c>
      <c r="FJ383" s="254"/>
      <c r="FK383" s="253"/>
      <c r="FL383" s="232">
        <f t="shared" si="2003"/>
        <v>0</v>
      </c>
      <c r="FM383" s="233">
        <f t="shared" si="2004"/>
        <v>0</v>
      </c>
      <c r="FN383" s="232">
        <f t="shared" si="2005"/>
        <v>62.471361502347413</v>
      </c>
      <c r="FO383" s="233">
        <f t="shared" si="2006"/>
        <v>66.937878787878788</v>
      </c>
      <c r="FP383" s="232">
        <f t="shared" si="2007"/>
        <v>13306.4</v>
      </c>
      <c r="FQ383" s="233">
        <f t="shared" si="2008"/>
        <v>13253.7</v>
      </c>
      <c r="FR383" s="254">
        <v>23</v>
      </c>
      <c r="FS383" s="253">
        <v>34</v>
      </c>
      <c r="FT383" s="232">
        <f t="shared" si="2009"/>
        <v>23</v>
      </c>
      <c r="FU383" s="233">
        <f t="shared" si="2010"/>
        <v>34</v>
      </c>
      <c r="FV383" s="254">
        <v>5</v>
      </c>
      <c r="FW383" s="253">
        <v>5.3</v>
      </c>
      <c r="FX383" s="232">
        <f t="shared" si="2011"/>
        <v>115</v>
      </c>
      <c r="FY383" s="233">
        <f t="shared" si="2012"/>
        <v>180.2</v>
      </c>
      <c r="FZ383" s="254">
        <v>58.5</v>
      </c>
      <c r="GA383" s="253">
        <v>68.099999999999994</v>
      </c>
      <c r="GB383" s="232">
        <f t="shared" si="2013"/>
        <v>1345.5</v>
      </c>
      <c r="GC383" s="233">
        <f t="shared" si="2014"/>
        <v>2315.3999999999996</v>
      </c>
      <c r="GD383" s="249">
        <f t="shared" si="2015"/>
        <v>205</v>
      </c>
      <c r="GE383" s="233">
        <f t="shared" si="2016"/>
        <v>223</v>
      </c>
      <c r="GF383" s="232">
        <f t="shared" si="2017"/>
        <v>205</v>
      </c>
      <c r="GG383" s="233">
        <f t="shared" si="2018"/>
        <v>223</v>
      </c>
      <c r="GH383" s="232">
        <f t="shared" si="2019"/>
        <v>720.6</v>
      </c>
      <c r="GI383" s="233">
        <f t="shared" si="2020"/>
        <v>825.8</v>
      </c>
      <c r="GJ383" s="232">
        <f t="shared" si="2021"/>
        <v>15628.399999999998</v>
      </c>
      <c r="GK383" s="233">
        <f t="shared" si="2022"/>
        <v>17237</v>
      </c>
      <c r="GL383" s="249">
        <f t="shared" si="2023"/>
        <v>147</v>
      </c>
      <c r="GM383" s="233">
        <f t="shared" si="2024"/>
        <v>152</v>
      </c>
      <c r="GN383" s="232">
        <f t="shared" si="2025"/>
        <v>147</v>
      </c>
      <c r="GO383" s="233">
        <f t="shared" si="2026"/>
        <v>152</v>
      </c>
      <c r="GP383" s="232">
        <f t="shared" si="2027"/>
        <v>519.20000000000005</v>
      </c>
      <c r="GQ383" s="233">
        <f t="shared" si="2028"/>
        <v>577.70000000000005</v>
      </c>
      <c r="GR383" s="232">
        <f t="shared" si="2029"/>
        <v>9387.1</v>
      </c>
      <c r="GS383" s="233">
        <f t="shared" si="2030"/>
        <v>10582.5</v>
      </c>
      <c r="GT383" s="249">
        <f t="shared" si="2031"/>
        <v>352</v>
      </c>
      <c r="GU383" s="233">
        <f t="shared" si="2032"/>
        <v>375</v>
      </c>
      <c r="GV383" s="232">
        <f t="shared" si="2033"/>
        <v>352</v>
      </c>
      <c r="GW383" s="233">
        <f t="shared" si="2034"/>
        <v>375</v>
      </c>
      <c r="GX383" s="232">
        <f t="shared" si="2035"/>
        <v>1239.8000000000002</v>
      </c>
      <c r="GY383" s="233">
        <f t="shared" si="2036"/>
        <v>1403.5</v>
      </c>
      <c r="GZ383" s="232">
        <f t="shared" si="2037"/>
        <v>25015.5</v>
      </c>
      <c r="HA383" s="233">
        <f t="shared" si="2038"/>
        <v>27819.5</v>
      </c>
      <c r="HB383" s="249">
        <f t="shared" si="2039"/>
        <v>0</v>
      </c>
      <c r="HC383" s="233">
        <f t="shared" si="2040"/>
        <v>0</v>
      </c>
      <c r="HD383" s="232">
        <f t="shared" si="2041"/>
        <v>0</v>
      </c>
      <c r="HE383" s="233">
        <f t="shared" si="2042"/>
        <v>0</v>
      </c>
      <c r="HF383" s="232" t="str">
        <f t="shared" si="2043"/>
        <v/>
      </c>
      <c r="HG383" s="233" t="str">
        <f t="shared" si="2044"/>
        <v/>
      </c>
      <c r="HH383" s="232" t="str">
        <f t="shared" si="2045"/>
        <v/>
      </c>
      <c r="HI383" s="233" t="str">
        <f t="shared" si="2046"/>
        <v/>
      </c>
      <c r="HJ383" s="249">
        <f t="shared" si="2047"/>
        <v>1354.8</v>
      </c>
      <c r="HK383" s="233">
        <f t="shared" si="2048"/>
        <v>1583.7</v>
      </c>
      <c r="HL383" s="232">
        <f t="shared" si="2049"/>
        <v>26361</v>
      </c>
      <c r="HM383" s="232">
        <f t="shared" si="2050"/>
        <v>30134.9</v>
      </c>
    </row>
    <row r="384" spans="1:221" ht="15">
      <c r="A384" s="397" t="s">
        <v>110</v>
      </c>
      <c r="B384" s="395" t="s">
        <v>796</v>
      </c>
      <c r="C384" s="396"/>
      <c r="D384" s="397">
        <v>226204</v>
      </c>
      <c r="E384" s="398">
        <v>9</v>
      </c>
      <c r="F384" s="332">
        <v>785</v>
      </c>
      <c r="G384" s="409">
        <v>752</v>
      </c>
      <c r="H384" s="254">
        <v>102</v>
      </c>
      <c r="I384" s="409">
        <v>59</v>
      </c>
      <c r="J384" s="232">
        <f t="shared" si="1902"/>
        <v>683</v>
      </c>
      <c r="K384" s="233">
        <f t="shared" si="1903"/>
        <v>693</v>
      </c>
      <c r="L384" s="333"/>
      <c r="M384" s="253"/>
      <c r="N384" s="232">
        <f t="shared" si="1752"/>
        <v>683</v>
      </c>
      <c r="O384" s="233">
        <f t="shared" si="1904"/>
        <v>693</v>
      </c>
      <c r="P384" s="232">
        <f t="shared" si="1905"/>
        <v>683</v>
      </c>
      <c r="Q384" s="233">
        <f t="shared" si="1906"/>
        <v>693</v>
      </c>
      <c r="R384" s="254">
        <v>21</v>
      </c>
      <c r="S384" s="409">
        <v>31</v>
      </c>
      <c r="T384" s="232">
        <f t="shared" si="1907"/>
        <v>21</v>
      </c>
      <c r="U384" s="233">
        <f t="shared" si="1908"/>
        <v>31</v>
      </c>
      <c r="V384" s="257">
        <v>9</v>
      </c>
      <c r="W384" s="409">
        <v>10</v>
      </c>
      <c r="X384" s="232">
        <f t="shared" si="1909"/>
        <v>9</v>
      </c>
      <c r="Y384" s="233">
        <f t="shared" si="1910"/>
        <v>10</v>
      </c>
      <c r="Z384" s="257"/>
      <c r="AA384" s="256"/>
      <c r="AB384" s="232">
        <f t="shared" si="1911"/>
        <v>0</v>
      </c>
      <c r="AC384" s="233">
        <f t="shared" si="1912"/>
        <v>0</v>
      </c>
      <c r="AD384" s="225">
        <f t="shared" si="1913"/>
        <v>30</v>
      </c>
      <c r="AE384" s="233">
        <f t="shared" si="1914"/>
        <v>41</v>
      </c>
      <c r="AF384" s="225">
        <f t="shared" si="1915"/>
        <v>30</v>
      </c>
      <c r="AG384" s="233">
        <f t="shared" si="1916"/>
        <v>41</v>
      </c>
      <c r="AH384" s="336">
        <v>3</v>
      </c>
      <c r="AI384" s="409">
        <v>3.2</v>
      </c>
      <c r="AJ384" s="232">
        <f t="shared" si="1917"/>
        <v>63</v>
      </c>
      <c r="AK384" s="233">
        <f t="shared" si="1918"/>
        <v>99.2</v>
      </c>
      <c r="AL384" s="336">
        <v>3.3</v>
      </c>
      <c r="AM384" s="409">
        <v>3.4</v>
      </c>
      <c r="AN384" s="232">
        <f t="shared" si="1919"/>
        <v>29.7</v>
      </c>
      <c r="AO384" s="233">
        <f t="shared" si="1920"/>
        <v>34</v>
      </c>
      <c r="AP384" s="336"/>
      <c r="AQ384" s="410"/>
      <c r="AR384" s="232">
        <f t="shared" si="1921"/>
        <v>0</v>
      </c>
      <c r="AS384" s="233">
        <f t="shared" si="1922"/>
        <v>0</v>
      </c>
      <c r="AT384" s="545">
        <f t="shared" si="1923"/>
        <v>3.0900000000000003</v>
      </c>
      <c r="AU384" s="546">
        <f t="shared" si="1924"/>
        <v>3.2487804878048778</v>
      </c>
      <c r="AV384" s="232">
        <f t="shared" si="1925"/>
        <v>92.7</v>
      </c>
      <c r="AW384" s="233">
        <f t="shared" si="1926"/>
        <v>133.19999999999999</v>
      </c>
      <c r="AX384" s="257">
        <v>69.099999999999994</v>
      </c>
      <c r="AY384" s="409">
        <v>78.7</v>
      </c>
      <c r="AZ384" s="232">
        <f t="shared" si="1927"/>
        <v>1451.1</v>
      </c>
      <c r="BA384" s="233">
        <f t="shared" si="1928"/>
        <v>2439.7000000000003</v>
      </c>
      <c r="BB384" s="257">
        <v>83.1</v>
      </c>
      <c r="BC384" s="409">
        <v>70.900000000000006</v>
      </c>
      <c r="BD384" s="232">
        <f t="shared" si="1929"/>
        <v>747.9</v>
      </c>
      <c r="BE384" s="233">
        <f t="shared" si="1930"/>
        <v>709</v>
      </c>
      <c r="BF384" s="254"/>
      <c r="BG384" s="253"/>
      <c r="BH384" s="232">
        <f t="shared" si="1931"/>
        <v>0</v>
      </c>
      <c r="BI384" s="233">
        <f t="shared" si="1932"/>
        <v>0</v>
      </c>
      <c r="BJ384" s="232">
        <f t="shared" si="1933"/>
        <v>73.3</v>
      </c>
      <c r="BK384" s="233">
        <f t="shared" si="1934"/>
        <v>76.79756097560977</v>
      </c>
      <c r="BL384" s="232">
        <f t="shared" si="1935"/>
        <v>2199</v>
      </c>
      <c r="BM384" s="233">
        <f t="shared" si="1936"/>
        <v>3148.7000000000007</v>
      </c>
      <c r="BN384" s="257">
        <v>115</v>
      </c>
      <c r="BO384" s="409">
        <v>116</v>
      </c>
      <c r="BP384" s="232">
        <f t="shared" si="1937"/>
        <v>115</v>
      </c>
      <c r="BQ384" s="233">
        <f t="shared" si="1938"/>
        <v>116</v>
      </c>
      <c r="BR384" s="257">
        <v>92</v>
      </c>
      <c r="BS384" s="409">
        <v>90</v>
      </c>
      <c r="BT384" s="232">
        <f t="shared" si="1939"/>
        <v>92</v>
      </c>
      <c r="BU384" s="233">
        <f t="shared" si="1940"/>
        <v>90</v>
      </c>
      <c r="BV384" s="257"/>
      <c r="BW384" s="256"/>
      <c r="BX384" s="232">
        <f t="shared" si="1941"/>
        <v>0</v>
      </c>
      <c r="BY384" s="233">
        <f t="shared" si="1942"/>
        <v>0</v>
      </c>
      <c r="BZ384" s="225">
        <f t="shared" si="1943"/>
        <v>207</v>
      </c>
      <c r="CA384" s="233">
        <f t="shared" si="1944"/>
        <v>206</v>
      </c>
      <c r="CB384" s="225">
        <f t="shared" si="1945"/>
        <v>207</v>
      </c>
      <c r="CC384" s="233">
        <f t="shared" si="1946"/>
        <v>206</v>
      </c>
      <c r="CD384" s="336">
        <v>4.5</v>
      </c>
      <c r="CE384" s="409">
        <v>4.2</v>
      </c>
      <c r="CF384" s="232">
        <f t="shared" si="1947"/>
        <v>517.5</v>
      </c>
      <c r="CG384" s="233">
        <f t="shared" si="1948"/>
        <v>487.20000000000005</v>
      </c>
      <c r="CH384" s="336">
        <v>5.6</v>
      </c>
      <c r="CI384" s="409">
        <v>5.5</v>
      </c>
      <c r="CJ384" s="232">
        <f t="shared" si="1949"/>
        <v>515.19999999999993</v>
      </c>
      <c r="CK384" s="233">
        <f t="shared" si="1950"/>
        <v>495</v>
      </c>
      <c r="CL384" s="336"/>
      <c r="CM384" s="410"/>
      <c r="CN384" s="232">
        <f t="shared" si="1951"/>
        <v>0</v>
      </c>
      <c r="CO384" s="233">
        <f t="shared" si="1952"/>
        <v>0</v>
      </c>
      <c r="CP384" s="232">
        <f t="shared" si="1953"/>
        <v>4.988888888888888</v>
      </c>
      <c r="CQ384" s="546">
        <f t="shared" si="1954"/>
        <v>4.7679611650485443</v>
      </c>
      <c r="CR384" s="232">
        <f t="shared" si="1955"/>
        <v>1032.6999999999998</v>
      </c>
      <c r="CS384" s="233">
        <f t="shared" si="1956"/>
        <v>982.20000000000016</v>
      </c>
      <c r="CT384" s="257">
        <v>94.2</v>
      </c>
      <c r="CU384" s="409">
        <v>88.3</v>
      </c>
      <c r="CV384" s="232">
        <f t="shared" si="1957"/>
        <v>10833</v>
      </c>
      <c r="CW384" s="233">
        <f t="shared" si="1958"/>
        <v>10242.799999999999</v>
      </c>
      <c r="CX384" s="257">
        <v>87.5</v>
      </c>
      <c r="CY384" s="409">
        <v>86.5</v>
      </c>
      <c r="CZ384" s="232">
        <f t="shared" si="1959"/>
        <v>8050</v>
      </c>
      <c r="DA384" s="233">
        <f t="shared" si="1960"/>
        <v>7785</v>
      </c>
      <c r="DB384" s="254"/>
      <c r="DC384" s="253"/>
      <c r="DD384" s="232">
        <f t="shared" si="1961"/>
        <v>0</v>
      </c>
      <c r="DE384" s="233">
        <f t="shared" si="1962"/>
        <v>0</v>
      </c>
      <c r="DF384" s="232">
        <f t="shared" si="1963"/>
        <v>91.222222222222229</v>
      </c>
      <c r="DG384" s="233">
        <f t="shared" si="1964"/>
        <v>87.513592233009703</v>
      </c>
      <c r="DH384" s="232">
        <f t="shared" si="1965"/>
        <v>18883</v>
      </c>
      <c r="DI384" s="233">
        <f t="shared" si="1966"/>
        <v>18027.8</v>
      </c>
      <c r="DJ384" s="232">
        <f t="shared" si="1967"/>
        <v>237</v>
      </c>
      <c r="DK384" s="233">
        <f t="shared" si="1968"/>
        <v>247</v>
      </c>
      <c r="DL384" s="232">
        <f t="shared" si="1969"/>
        <v>237</v>
      </c>
      <c r="DM384" s="233">
        <f t="shared" si="1970"/>
        <v>247</v>
      </c>
      <c r="DN384" s="545">
        <f t="shared" si="1971"/>
        <v>4.7485232067510541</v>
      </c>
      <c r="DO384" s="546">
        <f t="shared" si="1972"/>
        <v>4.5157894736842108</v>
      </c>
      <c r="DP384" s="232">
        <f t="shared" si="1973"/>
        <v>1125.3999999999999</v>
      </c>
      <c r="DQ384" s="233">
        <f t="shared" si="1974"/>
        <v>1115.4000000000001</v>
      </c>
      <c r="DR384" s="232">
        <f t="shared" si="1975"/>
        <v>88.953586497890299</v>
      </c>
      <c r="DS384" s="233">
        <f t="shared" si="1976"/>
        <v>85.734817813765176</v>
      </c>
      <c r="DT384" s="232">
        <f t="shared" si="1977"/>
        <v>21082</v>
      </c>
      <c r="DU384" s="233">
        <f t="shared" si="1978"/>
        <v>21176.5</v>
      </c>
      <c r="DV384" s="257">
        <v>53</v>
      </c>
      <c r="DW384" s="409">
        <v>55</v>
      </c>
      <c r="DX384" s="232">
        <f t="shared" si="1979"/>
        <v>53</v>
      </c>
      <c r="DY384" s="233">
        <f t="shared" si="1980"/>
        <v>55</v>
      </c>
      <c r="DZ384" s="257">
        <v>92</v>
      </c>
      <c r="EA384" s="409">
        <v>110</v>
      </c>
      <c r="EB384" s="232">
        <f t="shared" si="1981"/>
        <v>92</v>
      </c>
      <c r="EC384" s="233">
        <f t="shared" si="1982"/>
        <v>110</v>
      </c>
      <c r="ED384" s="257"/>
      <c r="EE384" s="256"/>
      <c r="EF384" s="232">
        <f t="shared" si="1983"/>
        <v>0</v>
      </c>
      <c r="EG384" s="233">
        <f t="shared" si="1984"/>
        <v>0</v>
      </c>
      <c r="EH384" s="225">
        <f t="shared" si="1985"/>
        <v>145</v>
      </c>
      <c r="EI384" s="233">
        <f t="shared" si="1986"/>
        <v>165</v>
      </c>
      <c r="EJ384" s="225">
        <f t="shared" si="1987"/>
        <v>145</v>
      </c>
      <c r="EK384" s="233">
        <f t="shared" si="1988"/>
        <v>165</v>
      </c>
      <c r="EL384" s="336">
        <v>3.2</v>
      </c>
      <c r="EM384" s="409">
        <v>3.7</v>
      </c>
      <c r="EN384" s="232">
        <f t="shared" si="1989"/>
        <v>169.60000000000002</v>
      </c>
      <c r="EO384" s="233">
        <f t="shared" si="1990"/>
        <v>203.5</v>
      </c>
      <c r="EP384" s="336">
        <v>3.2</v>
      </c>
      <c r="EQ384" s="409">
        <v>3.4</v>
      </c>
      <c r="ER384" s="232">
        <f t="shared" si="1991"/>
        <v>294.40000000000003</v>
      </c>
      <c r="ES384" s="233">
        <f t="shared" si="1992"/>
        <v>374</v>
      </c>
      <c r="ET384" s="336"/>
      <c r="EU384" s="410"/>
      <c r="EV384" s="232">
        <f t="shared" si="1993"/>
        <v>0</v>
      </c>
      <c r="EW384" s="233">
        <f t="shared" si="1994"/>
        <v>0</v>
      </c>
      <c r="EX384" s="545">
        <f t="shared" si="1995"/>
        <v>3.2</v>
      </c>
      <c r="EY384" s="546">
        <f t="shared" si="1996"/>
        <v>3.5</v>
      </c>
      <c r="EZ384" s="232">
        <f t="shared" si="1997"/>
        <v>464</v>
      </c>
      <c r="FA384" s="233">
        <f t="shared" si="1998"/>
        <v>577.5</v>
      </c>
      <c r="FB384" s="257">
        <v>68.7</v>
      </c>
      <c r="FC384" s="409">
        <v>68.8</v>
      </c>
      <c r="FD384" s="232">
        <f t="shared" si="1999"/>
        <v>3641.1000000000004</v>
      </c>
      <c r="FE384" s="233">
        <f t="shared" si="2000"/>
        <v>3784</v>
      </c>
      <c r="FF384" s="257">
        <v>58.6</v>
      </c>
      <c r="FG384" s="409">
        <v>57.4</v>
      </c>
      <c r="FH384" s="232">
        <f t="shared" si="2001"/>
        <v>5391.2</v>
      </c>
      <c r="FI384" s="233">
        <f t="shared" si="2002"/>
        <v>6314</v>
      </c>
      <c r="FJ384" s="254"/>
      <c r="FK384" s="253"/>
      <c r="FL384" s="232">
        <f t="shared" si="2003"/>
        <v>0</v>
      </c>
      <c r="FM384" s="233">
        <f t="shared" si="2004"/>
        <v>0</v>
      </c>
      <c r="FN384" s="232">
        <f t="shared" si="2005"/>
        <v>62.291724137931027</v>
      </c>
      <c r="FO384" s="233">
        <f t="shared" si="2006"/>
        <v>61.2</v>
      </c>
      <c r="FP384" s="232">
        <f t="shared" si="2007"/>
        <v>9032.2999999999993</v>
      </c>
      <c r="FQ384" s="233">
        <f t="shared" si="2008"/>
        <v>10098</v>
      </c>
      <c r="FR384" s="254">
        <v>301</v>
      </c>
      <c r="FS384" s="253">
        <v>281</v>
      </c>
      <c r="FT384" s="232">
        <f t="shared" si="2009"/>
        <v>301</v>
      </c>
      <c r="FU384" s="233">
        <f t="shared" si="2010"/>
        <v>281</v>
      </c>
      <c r="FV384" s="254">
        <v>4.8</v>
      </c>
      <c r="FW384" s="253">
        <v>4.9000000000000004</v>
      </c>
      <c r="FX384" s="232">
        <f t="shared" si="2011"/>
        <v>1444.8</v>
      </c>
      <c r="FY384" s="233">
        <f t="shared" si="2012"/>
        <v>1376.9</v>
      </c>
      <c r="FZ384" s="254">
        <v>76.599999999999994</v>
      </c>
      <c r="GA384" s="253">
        <v>70.400000000000006</v>
      </c>
      <c r="GB384" s="232">
        <f t="shared" si="2013"/>
        <v>23056.6</v>
      </c>
      <c r="GC384" s="233">
        <f t="shared" si="2014"/>
        <v>19782.400000000001</v>
      </c>
      <c r="GD384" s="249">
        <f t="shared" si="2015"/>
        <v>189</v>
      </c>
      <c r="GE384" s="233">
        <f t="shared" si="2016"/>
        <v>202</v>
      </c>
      <c r="GF384" s="232">
        <f t="shared" si="2017"/>
        <v>189</v>
      </c>
      <c r="GG384" s="233">
        <f t="shared" si="2018"/>
        <v>202</v>
      </c>
      <c r="GH384" s="232">
        <f t="shared" si="2019"/>
        <v>750.1</v>
      </c>
      <c r="GI384" s="233">
        <f t="shared" si="2020"/>
        <v>789.90000000000009</v>
      </c>
      <c r="GJ384" s="232">
        <f t="shared" si="2021"/>
        <v>15925.2</v>
      </c>
      <c r="GK384" s="233">
        <f t="shared" si="2022"/>
        <v>16466.5</v>
      </c>
      <c r="GL384" s="249">
        <f t="shared" si="2023"/>
        <v>193</v>
      </c>
      <c r="GM384" s="233">
        <f t="shared" si="2024"/>
        <v>210</v>
      </c>
      <c r="GN384" s="232">
        <f t="shared" si="2025"/>
        <v>193</v>
      </c>
      <c r="GO384" s="233">
        <f t="shared" si="2026"/>
        <v>210</v>
      </c>
      <c r="GP384" s="232">
        <f t="shared" si="2027"/>
        <v>839.3</v>
      </c>
      <c r="GQ384" s="233">
        <f t="shared" si="2028"/>
        <v>903</v>
      </c>
      <c r="GR384" s="232">
        <f t="shared" si="2029"/>
        <v>14189.099999999999</v>
      </c>
      <c r="GS384" s="233">
        <f t="shared" si="2030"/>
        <v>14808</v>
      </c>
      <c r="GT384" s="249">
        <f t="shared" si="2031"/>
        <v>382</v>
      </c>
      <c r="GU384" s="233">
        <f t="shared" si="2032"/>
        <v>412</v>
      </c>
      <c r="GV384" s="232">
        <f t="shared" si="2033"/>
        <v>382</v>
      </c>
      <c r="GW384" s="233">
        <f t="shared" si="2034"/>
        <v>412</v>
      </c>
      <c r="GX384" s="232">
        <f t="shared" si="2035"/>
        <v>1589.4</v>
      </c>
      <c r="GY384" s="233">
        <f t="shared" si="2036"/>
        <v>1692.9</v>
      </c>
      <c r="GZ384" s="232">
        <f t="shared" si="2037"/>
        <v>30114.3</v>
      </c>
      <c r="HA384" s="233">
        <f t="shared" si="2038"/>
        <v>31274.5</v>
      </c>
      <c r="HB384" s="249">
        <f t="shared" si="2039"/>
        <v>0</v>
      </c>
      <c r="HC384" s="233">
        <f t="shared" si="2040"/>
        <v>0</v>
      </c>
      <c r="HD384" s="232">
        <f t="shared" si="2041"/>
        <v>0</v>
      </c>
      <c r="HE384" s="233">
        <f t="shared" si="2042"/>
        <v>0</v>
      </c>
      <c r="HF384" s="232" t="str">
        <f t="shared" si="2043"/>
        <v/>
      </c>
      <c r="HG384" s="233" t="str">
        <f t="shared" si="2044"/>
        <v/>
      </c>
      <c r="HH384" s="232" t="str">
        <f t="shared" si="2045"/>
        <v/>
      </c>
      <c r="HI384" s="233" t="str">
        <f t="shared" si="2046"/>
        <v/>
      </c>
      <c r="HJ384" s="249">
        <f t="shared" si="2047"/>
        <v>3034.2</v>
      </c>
      <c r="HK384" s="233">
        <f t="shared" si="2048"/>
        <v>3069.8</v>
      </c>
      <c r="HL384" s="232">
        <f t="shared" si="2049"/>
        <v>53170.899999999994</v>
      </c>
      <c r="HM384" s="232">
        <f t="shared" si="2050"/>
        <v>51056.9</v>
      </c>
    </row>
    <row r="385" spans="1:221" ht="15">
      <c r="A385" s="397" t="s">
        <v>110</v>
      </c>
      <c r="B385" s="419" t="s">
        <v>797</v>
      </c>
      <c r="C385" s="420" t="s">
        <v>852</v>
      </c>
      <c r="D385" s="397">
        <v>226930</v>
      </c>
      <c r="E385" s="398">
        <v>9</v>
      </c>
      <c r="F385" s="332">
        <v>414</v>
      </c>
      <c r="G385" s="409">
        <v>613</v>
      </c>
      <c r="H385" s="254">
        <v>15</v>
      </c>
      <c r="I385" s="409">
        <v>21</v>
      </c>
      <c r="J385" s="232">
        <f t="shared" si="1902"/>
        <v>399</v>
      </c>
      <c r="K385" s="233">
        <f t="shared" si="1903"/>
        <v>592</v>
      </c>
      <c r="L385" s="333"/>
      <c r="M385" s="253"/>
      <c r="N385" s="232">
        <f t="shared" si="1752"/>
        <v>399</v>
      </c>
      <c r="O385" s="233">
        <f t="shared" si="1904"/>
        <v>592</v>
      </c>
      <c r="P385" s="232">
        <f t="shared" si="1905"/>
        <v>399</v>
      </c>
      <c r="Q385" s="233">
        <f t="shared" si="1906"/>
        <v>592</v>
      </c>
      <c r="R385" s="254">
        <v>5</v>
      </c>
      <c r="S385" s="409">
        <v>10</v>
      </c>
      <c r="T385" s="232">
        <f t="shared" si="1907"/>
        <v>5</v>
      </c>
      <c r="U385" s="233">
        <f t="shared" si="1908"/>
        <v>10</v>
      </c>
      <c r="V385" s="257">
        <v>2</v>
      </c>
      <c r="W385" s="409">
        <v>22</v>
      </c>
      <c r="X385" s="232">
        <f t="shared" si="1909"/>
        <v>2</v>
      </c>
      <c r="Y385" s="233">
        <f t="shared" si="1910"/>
        <v>22</v>
      </c>
      <c r="Z385" s="257"/>
      <c r="AA385" s="256"/>
      <c r="AB385" s="232">
        <f t="shared" si="1911"/>
        <v>0</v>
      </c>
      <c r="AC385" s="233">
        <f t="shared" si="1912"/>
        <v>0</v>
      </c>
      <c r="AD385" s="225">
        <f t="shared" si="1913"/>
        <v>7</v>
      </c>
      <c r="AE385" s="233">
        <f t="shared" si="1914"/>
        <v>32</v>
      </c>
      <c r="AF385" s="225">
        <f t="shared" si="1915"/>
        <v>7</v>
      </c>
      <c r="AG385" s="233">
        <f t="shared" si="1916"/>
        <v>32</v>
      </c>
      <c r="AH385" s="336">
        <v>3</v>
      </c>
      <c r="AI385" s="409">
        <v>3</v>
      </c>
      <c r="AJ385" s="232">
        <f t="shared" si="1917"/>
        <v>15</v>
      </c>
      <c r="AK385" s="233">
        <f t="shared" si="1918"/>
        <v>30</v>
      </c>
      <c r="AL385" s="336">
        <v>2</v>
      </c>
      <c r="AM385" s="409">
        <v>2.8</v>
      </c>
      <c r="AN385" s="232">
        <f t="shared" si="1919"/>
        <v>4</v>
      </c>
      <c r="AO385" s="233">
        <f t="shared" si="1920"/>
        <v>61.599999999999994</v>
      </c>
      <c r="AP385" s="336"/>
      <c r="AQ385" s="410"/>
      <c r="AR385" s="232">
        <f t="shared" si="1921"/>
        <v>0</v>
      </c>
      <c r="AS385" s="233">
        <f t="shared" si="1922"/>
        <v>0</v>
      </c>
      <c r="AT385" s="545">
        <f t="shared" si="1923"/>
        <v>2.7142857142857144</v>
      </c>
      <c r="AU385" s="546">
        <f t="shared" si="1924"/>
        <v>2.8624999999999998</v>
      </c>
      <c r="AV385" s="232">
        <f t="shared" si="1925"/>
        <v>19</v>
      </c>
      <c r="AW385" s="233">
        <f t="shared" si="1926"/>
        <v>91.6</v>
      </c>
      <c r="AX385" s="257">
        <v>70.2</v>
      </c>
      <c r="AY385" s="409">
        <v>60.6</v>
      </c>
      <c r="AZ385" s="232">
        <f t="shared" si="1927"/>
        <v>351</v>
      </c>
      <c r="BA385" s="233">
        <f t="shared" si="1928"/>
        <v>606</v>
      </c>
      <c r="BB385" s="257">
        <v>60</v>
      </c>
      <c r="BC385" s="409">
        <v>51.2</v>
      </c>
      <c r="BD385" s="232">
        <f t="shared" si="1929"/>
        <v>120</v>
      </c>
      <c r="BE385" s="233">
        <f t="shared" si="1930"/>
        <v>1126.4000000000001</v>
      </c>
      <c r="BF385" s="254"/>
      <c r="BG385" s="253"/>
      <c r="BH385" s="232">
        <f t="shared" si="1931"/>
        <v>0</v>
      </c>
      <c r="BI385" s="233">
        <f t="shared" si="1932"/>
        <v>0</v>
      </c>
      <c r="BJ385" s="232">
        <f t="shared" si="1933"/>
        <v>67.285714285714292</v>
      </c>
      <c r="BK385" s="233">
        <f t="shared" si="1934"/>
        <v>54.137500000000003</v>
      </c>
      <c r="BL385" s="232">
        <f t="shared" si="1935"/>
        <v>471.00000000000006</v>
      </c>
      <c r="BM385" s="233">
        <f t="shared" si="1936"/>
        <v>1732.4</v>
      </c>
      <c r="BN385" s="257">
        <v>84</v>
      </c>
      <c r="BO385" s="409">
        <v>128</v>
      </c>
      <c r="BP385" s="232">
        <f t="shared" si="1937"/>
        <v>84</v>
      </c>
      <c r="BQ385" s="233">
        <f t="shared" si="1938"/>
        <v>128</v>
      </c>
      <c r="BR385" s="257">
        <v>91</v>
      </c>
      <c r="BS385" s="409">
        <v>106</v>
      </c>
      <c r="BT385" s="232">
        <f t="shared" si="1939"/>
        <v>91</v>
      </c>
      <c r="BU385" s="233">
        <f t="shared" si="1940"/>
        <v>106</v>
      </c>
      <c r="BV385" s="257"/>
      <c r="BW385" s="256"/>
      <c r="BX385" s="232">
        <f t="shared" si="1941"/>
        <v>0</v>
      </c>
      <c r="BY385" s="233">
        <f t="shared" si="1942"/>
        <v>0</v>
      </c>
      <c r="BZ385" s="225">
        <f t="shared" si="1943"/>
        <v>175</v>
      </c>
      <c r="CA385" s="233">
        <f t="shared" si="1944"/>
        <v>234</v>
      </c>
      <c r="CB385" s="225">
        <f t="shared" si="1945"/>
        <v>175</v>
      </c>
      <c r="CC385" s="233">
        <f t="shared" si="1946"/>
        <v>234</v>
      </c>
      <c r="CD385" s="336">
        <v>4.4000000000000004</v>
      </c>
      <c r="CE385" s="409">
        <v>4.5999999999999996</v>
      </c>
      <c r="CF385" s="232">
        <f t="shared" si="1947"/>
        <v>369.6</v>
      </c>
      <c r="CG385" s="233">
        <f t="shared" si="1948"/>
        <v>588.79999999999995</v>
      </c>
      <c r="CH385" s="336">
        <v>4.9000000000000004</v>
      </c>
      <c r="CI385" s="409">
        <v>5.5</v>
      </c>
      <c r="CJ385" s="232">
        <f t="shared" si="1949"/>
        <v>445.90000000000003</v>
      </c>
      <c r="CK385" s="233">
        <f t="shared" si="1950"/>
        <v>583</v>
      </c>
      <c r="CL385" s="336"/>
      <c r="CM385" s="410"/>
      <c r="CN385" s="232">
        <f t="shared" si="1951"/>
        <v>0</v>
      </c>
      <c r="CO385" s="233">
        <f t="shared" si="1952"/>
        <v>0</v>
      </c>
      <c r="CP385" s="232">
        <f t="shared" si="1953"/>
        <v>4.66</v>
      </c>
      <c r="CQ385" s="546">
        <f t="shared" si="1954"/>
        <v>5.0076923076923077</v>
      </c>
      <c r="CR385" s="232">
        <f t="shared" si="1955"/>
        <v>815.5</v>
      </c>
      <c r="CS385" s="233">
        <f t="shared" si="1956"/>
        <v>1171.8</v>
      </c>
      <c r="CT385" s="257">
        <v>86.1</v>
      </c>
      <c r="CU385" s="409">
        <v>82.8</v>
      </c>
      <c r="CV385" s="232">
        <f t="shared" si="1957"/>
        <v>7232.4</v>
      </c>
      <c r="CW385" s="233">
        <f t="shared" si="1958"/>
        <v>10598.4</v>
      </c>
      <c r="CX385" s="257">
        <v>82.7</v>
      </c>
      <c r="CY385" s="409">
        <v>81.2</v>
      </c>
      <c r="CZ385" s="232">
        <f t="shared" si="1959"/>
        <v>7525.7</v>
      </c>
      <c r="DA385" s="233">
        <f t="shared" si="1960"/>
        <v>8607.2000000000007</v>
      </c>
      <c r="DB385" s="254"/>
      <c r="DC385" s="253"/>
      <c r="DD385" s="232">
        <f t="shared" si="1961"/>
        <v>0</v>
      </c>
      <c r="DE385" s="233">
        <f t="shared" si="1962"/>
        <v>0</v>
      </c>
      <c r="DF385" s="232">
        <f t="shared" si="1963"/>
        <v>84.331999999999994</v>
      </c>
      <c r="DG385" s="233">
        <f t="shared" si="1964"/>
        <v>82.075213675213675</v>
      </c>
      <c r="DH385" s="232">
        <f t="shared" si="1965"/>
        <v>14758.099999999999</v>
      </c>
      <c r="DI385" s="233">
        <f t="shared" si="1966"/>
        <v>19205.599999999999</v>
      </c>
      <c r="DJ385" s="232">
        <f t="shared" si="1967"/>
        <v>182</v>
      </c>
      <c r="DK385" s="233">
        <f t="shared" si="1968"/>
        <v>266</v>
      </c>
      <c r="DL385" s="232">
        <f t="shared" si="1969"/>
        <v>182</v>
      </c>
      <c r="DM385" s="233">
        <f t="shared" si="1970"/>
        <v>266</v>
      </c>
      <c r="DN385" s="545">
        <f t="shared" si="1971"/>
        <v>4.5851648351648349</v>
      </c>
      <c r="DO385" s="546">
        <f t="shared" si="1972"/>
        <v>4.7496240601503752</v>
      </c>
      <c r="DP385" s="232">
        <f t="shared" si="1973"/>
        <v>834.5</v>
      </c>
      <c r="DQ385" s="233">
        <f t="shared" si="1974"/>
        <v>1263.3999999999999</v>
      </c>
      <c r="DR385" s="232">
        <f t="shared" si="1975"/>
        <v>83.676373626373618</v>
      </c>
      <c r="DS385" s="233">
        <f t="shared" si="1976"/>
        <v>78.714285714285708</v>
      </c>
      <c r="DT385" s="232">
        <f t="shared" si="1977"/>
        <v>15229.099999999999</v>
      </c>
      <c r="DU385" s="233">
        <f t="shared" si="1978"/>
        <v>20938</v>
      </c>
      <c r="DV385" s="257">
        <v>30</v>
      </c>
      <c r="DW385" s="409">
        <v>43</v>
      </c>
      <c r="DX385" s="232">
        <f t="shared" si="1979"/>
        <v>30</v>
      </c>
      <c r="DY385" s="233">
        <f t="shared" si="1980"/>
        <v>43</v>
      </c>
      <c r="DZ385" s="257">
        <v>69</v>
      </c>
      <c r="EA385" s="409">
        <v>108</v>
      </c>
      <c r="EB385" s="232">
        <f t="shared" si="1981"/>
        <v>69</v>
      </c>
      <c r="EC385" s="233">
        <f t="shared" si="1982"/>
        <v>108</v>
      </c>
      <c r="ED385" s="257"/>
      <c r="EE385" s="256"/>
      <c r="EF385" s="232">
        <f t="shared" si="1983"/>
        <v>0</v>
      </c>
      <c r="EG385" s="233">
        <f t="shared" si="1984"/>
        <v>0</v>
      </c>
      <c r="EH385" s="225">
        <f t="shared" si="1985"/>
        <v>99</v>
      </c>
      <c r="EI385" s="233">
        <f t="shared" si="1986"/>
        <v>151</v>
      </c>
      <c r="EJ385" s="225">
        <f t="shared" si="1987"/>
        <v>99</v>
      </c>
      <c r="EK385" s="233">
        <f t="shared" si="1988"/>
        <v>151</v>
      </c>
      <c r="EL385" s="336">
        <v>3.7</v>
      </c>
      <c r="EM385" s="409">
        <v>3.6</v>
      </c>
      <c r="EN385" s="232">
        <f t="shared" si="1989"/>
        <v>111</v>
      </c>
      <c r="EO385" s="233">
        <f t="shared" si="1990"/>
        <v>154.80000000000001</v>
      </c>
      <c r="EP385" s="336">
        <v>3.1</v>
      </c>
      <c r="EQ385" s="409">
        <v>3.8</v>
      </c>
      <c r="ER385" s="232">
        <f t="shared" si="1991"/>
        <v>213.9</v>
      </c>
      <c r="ES385" s="233">
        <f t="shared" si="1992"/>
        <v>410.4</v>
      </c>
      <c r="ET385" s="336"/>
      <c r="EU385" s="410"/>
      <c r="EV385" s="232">
        <f t="shared" si="1993"/>
        <v>0</v>
      </c>
      <c r="EW385" s="233">
        <f t="shared" si="1994"/>
        <v>0</v>
      </c>
      <c r="EX385" s="545">
        <f t="shared" si="1995"/>
        <v>3.2818181818181817</v>
      </c>
      <c r="EY385" s="546">
        <f t="shared" si="1996"/>
        <v>3.7430463576158943</v>
      </c>
      <c r="EZ385" s="232">
        <f t="shared" si="1997"/>
        <v>324.89999999999998</v>
      </c>
      <c r="FA385" s="233">
        <f t="shared" si="1998"/>
        <v>565.20000000000005</v>
      </c>
      <c r="FB385" s="257">
        <v>58.1</v>
      </c>
      <c r="FC385" s="409">
        <v>58.2</v>
      </c>
      <c r="FD385" s="232">
        <f t="shared" si="1999"/>
        <v>1743</v>
      </c>
      <c r="FE385" s="233">
        <f t="shared" si="2000"/>
        <v>2502.6</v>
      </c>
      <c r="FF385" s="257">
        <v>42.6</v>
      </c>
      <c r="FG385" s="409">
        <v>49.2</v>
      </c>
      <c r="FH385" s="232">
        <f t="shared" si="2001"/>
        <v>2939.4</v>
      </c>
      <c r="FI385" s="233">
        <f t="shared" si="2002"/>
        <v>5313.6</v>
      </c>
      <c r="FJ385" s="254"/>
      <c r="FK385" s="253"/>
      <c r="FL385" s="232">
        <f t="shared" si="2003"/>
        <v>0</v>
      </c>
      <c r="FM385" s="233">
        <f t="shared" si="2004"/>
        <v>0</v>
      </c>
      <c r="FN385" s="232">
        <f t="shared" si="2005"/>
        <v>47.29696969696969</v>
      </c>
      <c r="FO385" s="233">
        <f t="shared" si="2006"/>
        <v>51.762913907284776</v>
      </c>
      <c r="FP385" s="232">
        <f t="shared" si="2007"/>
        <v>4682.3999999999996</v>
      </c>
      <c r="FQ385" s="233">
        <f t="shared" si="2008"/>
        <v>7816.2000000000016</v>
      </c>
      <c r="FR385" s="254">
        <v>118</v>
      </c>
      <c r="FS385" s="253">
        <v>175</v>
      </c>
      <c r="FT385" s="232">
        <f t="shared" si="2009"/>
        <v>118</v>
      </c>
      <c r="FU385" s="233">
        <f t="shared" si="2010"/>
        <v>175</v>
      </c>
      <c r="FV385" s="254">
        <v>3.4</v>
      </c>
      <c r="FW385" s="253">
        <v>4.2</v>
      </c>
      <c r="FX385" s="232">
        <f t="shared" si="2011"/>
        <v>401.2</v>
      </c>
      <c r="FY385" s="233">
        <f t="shared" si="2012"/>
        <v>735</v>
      </c>
      <c r="FZ385" s="254">
        <v>39.1</v>
      </c>
      <c r="GA385" s="253">
        <v>46.3</v>
      </c>
      <c r="GB385" s="232">
        <f t="shared" si="2013"/>
        <v>4613.8</v>
      </c>
      <c r="GC385" s="233">
        <f t="shared" si="2014"/>
        <v>8102.4999999999991</v>
      </c>
      <c r="GD385" s="249">
        <f t="shared" si="2015"/>
        <v>119</v>
      </c>
      <c r="GE385" s="233">
        <f t="shared" si="2016"/>
        <v>181</v>
      </c>
      <c r="GF385" s="232">
        <f t="shared" si="2017"/>
        <v>119</v>
      </c>
      <c r="GG385" s="233">
        <f t="shared" si="2018"/>
        <v>181</v>
      </c>
      <c r="GH385" s="232">
        <f t="shared" si="2019"/>
        <v>495.6</v>
      </c>
      <c r="GI385" s="233">
        <f t="shared" si="2020"/>
        <v>773.59999999999991</v>
      </c>
      <c r="GJ385" s="232">
        <f t="shared" si="2021"/>
        <v>9326.4</v>
      </c>
      <c r="GK385" s="233">
        <f t="shared" si="2022"/>
        <v>13707</v>
      </c>
      <c r="GL385" s="249">
        <f t="shared" si="2023"/>
        <v>162</v>
      </c>
      <c r="GM385" s="233">
        <f t="shared" si="2024"/>
        <v>236</v>
      </c>
      <c r="GN385" s="232">
        <f t="shared" si="2025"/>
        <v>162</v>
      </c>
      <c r="GO385" s="233">
        <f t="shared" si="2026"/>
        <v>236</v>
      </c>
      <c r="GP385" s="232">
        <f t="shared" si="2027"/>
        <v>663.80000000000007</v>
      </c>
      <c r="GQ385" s="233">
        <f t="shared" si="2028"/>
        <v>1055</v>
      </c>
      <c r="GR385" s="232">
        <f t="shared" si="2029"/>
        <v>10585.1</v>
      </c>
      <c r="GS385" s="233">
        <f t="shared" si="2030"/>
        <v>15047.2</v>
      </c>
      <c r="GT385" s="249">
        <f t="shared" si="2031"/>
        <v>281</v>
      </c>
      <c r="GU385" s="233">
        <f t="shared" si="2032"/>
        <v>417</v>
      </c>
      <c r="GV385" s="232">
        <f t="shared" si="2033"/>
        <v>281</v>
      </c>
      <c r="GW385" s="233">
        <f t="shared" si="2034"/>
        <v>417</v>
      </c>
      <c r="GX385" s="232">
        <f t="shared" si="2035"/>
        <v>1159.4000000000001</v>
      </c>
      <c r="GY385" s="233">
        <f t="shared" si="2036"/>
        <v>1828.6</v>
      </c>
      <c r="GZ385" s="232">
        <f t="shared" si="2037"/>
        <v>19911.5</v>
      </c>
      <c r="HA385" s="233">
        <f t="shared" si="2038"/>
        <v>28754.2</v>
      </c>
      <c r="HB385" s="249">
        <f t="shared" si="2039"/>
        <v>0</v>
      </c>
      <c r="HC385" s="233">
        <f t="shared" si="2040"/>
        <v>0</v>
      </c>
      <c r="HD385" s="232">
        <f t="shared" si="2041"/>
        <v>0</v>
      </c>
      <c r="HE385" s="233">
        <f t="shared" si="2042"/>
        <v>0</v>
      </c>
      <c r="HF385" s="232" t="str">
        <f t="shared" si="2043"/>
        <v/>
      </c>
      <c r="HG385" s="233" t="str">
        <f t="shared" si="2044"/>
        <v/>
      </c>
      <c r="HH385" s="232" t="str">
        <f t="shared" si="2045"/>
        <v/>
      </c>
      <c r="HI385" s="233" t="str">
        <f t="shared" si="2046"/>
        <v/>
      </c>
      <c r="HJ385" s="249">
        <f t="shared" si="2047"/>
        <v>1560.6000000000001</v>
      </c>
      <c r="HK385" s="233">
        <f t="shared" si="2048"/>
        <v>2563.6</v>
      </c>
      <c r="HL385" s="232">
        <f t="shared" si="2049"/>
        <v>24525.3</v>
      </c>
      <c r="HM385" s="232">
        <f t="shared" si="2050"/>
        <v>36856.699999999997</v>
      </c>
    </row>
    <row r="386" spans="1:221" ht="15">
      <c r="A386" s="397" t="s">
        <v>110</v>
      </c>
      <c r="B386" s="414" t="s">
        <v>817</v>
      </c>
      <c r="C386" s="437" t="s">
        <v>853</v>
      </c>
      <c r="D386" s="397">
        <v>227225</v>
      </c>
      <c r="E386" s="438">
        <v>9</v>
      </c>
      <c r="F386" s="332">
        <v>273</v>
      </c>
      <c r="G386" s="409">
        <v>299</v>
      </c>
      <c r="H386" s="254">
        <v>3</v>
      </c>
      <c r="I386" s="409">
        <v>6</v>
      </c>
      <c r="J386" s="232">
        <f t="shared" si="1902"/>
        <v>270</v>
      </c>
      <c r="K386" s="233">
        <f t="shared" si="1903"/>
        <v>293</v>
      </c>
      <c r="L386" s="333"/>
      <c r="M386" s="253"/>
      <c r="N386" s="232">
        <f t="shared" si="1752"/>
        <v>270</v>
      </c>
      <c r="O386" s="233">
        <f t="shared" si="1904"/>
        <v>293</v>
      </c>
      <c r="P386" s="232">
        <f t="shared" si="1905"/>
        <v>270</v>
      </c>
      <c r="Q386" s="233">
        <f t="shared" si="1906"/>
        <v>293</v>
      </c>
      <c r="R386" s="254">
        <v>10</v>
      </c>
      <c r="S386" s="409">
        <v>11</v>
      </c>
      <c r="T386" s="232">
        <f t="shared" si="1907"/>
        <v>10</v>
      </c>
      <c r="U386" s="233">
        <f t="shared" si="1908"/>
        <v>11</v>
      </c>
      <c r="V386" s="257">
        <v>7</v>
      </c>
      <c r="W386" s="409">
        <v>6</v>
      </c>
      <c r="X386" s="232">
        <f t="shared" si="1909"/>
        <v>7</v>
      </c>
      <c r="Y386" s="233">
        <f t="shared" si="1910"/>
        <v>6</v>
      </c>
      <c r="Z386" s="257"/>
      <c r="AA386" s="256"/>
      <c r="AB386" s="232">
        <f t="shared" si="1911"/>
        <v>0</v>
      </c>
      <c r="AC386" s="233">
        <f t="shared" si="1912"/>
        <v>0</v>
      </c>
      <c r="AD386" s="225">
        <f t="shared" si="1913"/>
        <v>17</v>
      </c>
      <c r="AE386" s="233">
        <f t="shared" si="1914"/>
        <v>17</v>
      </c>
      <c r="AF386" s="225">
        <f t="shared" si="1915"/>
        <v>17</v>
      </c>
      <c r="AG386" s="233">
        <f t="shared" si="1916"/>
        <v>17</v>
      </c>
      <c r="AH386" s="336">
        <v>2.7</v>
      </c>
      <c r="AI386" s="409">
        <v>2.9</v>
      </c>
      <c r="AJ386" s="232">
        <f t="shared" si="1917"/>
        <v>27</v>
      </c>
      <c r="AK386" s="233">
        <f t="shared" si="1918"/>
        <v>31.9</v>
      </c>
      <c r="AL386" s="336">
        <v>3.4</v>
      </c>
      <c r="AM386" s="409">
        <v>3.9</v>
      </c>
      <c r="AN386" s="232">
        <f t="shared" si="1919"/>
        <v>23.8</v>
      </c>
      <c r="AO386" s="233">
        <f t="shared" si="1920"/>
        <v>23.4</v>
      </c>
      <c r="AP386" s="336"/>
      <c r="AQ386" s="410"/>
      <c r="AR386" s="232">
        <f t="shared" si="1921"/>
        <v>0</v>
      </c>
      <c r="AS386" s="233">
        <f t="shared" si="1922"/>
        <v>0</v>
      </c>
      <c r="AT386" s="545">
        <f t="shared" si="1923"/>
        <v>2.9882352941176471</v>
      </c>
      <c r="AU386" s="546">
        <f t="shared" si="1924"/>
        <v>3.2529411764705882</v>
      </c>
      <c r="AV386" s="232">
        <f t="shared" si="1925"/>
        <v>50.8</v>
      </c>
      <c r="AW386" s="233">
        <f t="shared" si="1926"/>
        <v>55.3</v>
      </c>
      <c r="AX386" s="257">
        <v>72.3</v>
      </c>
      <c r="AY386" s="409">
        <v>73.7</v>
      </c>
      <c r="AZ386" s="232">
        <f t="shared" si="1927"/>
        <v>723</v>
      </c>
      <c r="BA386" s="233">
        <f t="shared" si="1928"/>
        <v>810.7</v>
      </c>
      <c r="BB386" s="257">
        <v>73</v>
      </c>
      <c r="BC386" s="409">
        <v>89.2</v>
      </c>
      <c r="BD386" s="232">
        <f t="shared" si="1929"/>
        <v>511</v>
      </c>
      <c r="BE386" s="233">
        <f t="shared" si="1930"/>
        <v>535.20000000000005</v>
      </c>
      <c r="BF386" s="254"/>
      <c r="BG386" s="253"/>
      <c r="BH386" s="232">
        <f t="shared" si="1931"/>
        <v>0</v>
      </c>
      <c r="BI386" s="233">
        <f t="shared" si="1932"/>
        <v>0</v>
      </c>
      <c r="BJ386" s="232">
        <f t="shared" si="1933"/>
        <v>72.588235294117652</v>
      </c>
      <c r="BK386" s="233">
        <f t="shared" si="1934"/>
        <v>79.170588235294119</v>
      </c>
      <c r="BL386" s="232">
        <f t="shared" si="1935"/>
        <v>1234</v>
      </c>
      <c r="BM386" s="233">
        <f t="shared" si="1936"/>
        <v>1345.9</v>
      </c>
      <c r="BN386" s="257">
        <v>79</v>
      </c>
      <c r="BO386" s="409">
        <v>74</v>
      </c>
      <c r="BP386" s="232">
        <f t="shared" si="1937"/>
        <v>79</v>
      </c>
      <c r="BQ386" s="233">
        <f t="shared" si="1938"/>
        <v>74</v>
      </c>
      <c r="BR386" s="257">
        <v>60</v>
      </c>
      <c r="BS386" s="409">
        <v>68</v>
      </c>
      <c r="BT386" s="232">
        <f t="shared" si="1939"/>
        <v>60</v>
      </c>
      <c r="BU386" s="233">
        <f t="shared" si="1940"/>
        <v>68</v>
      </c>
      <c r="BV386" s="257"/>
      <c r="BW386" s="256"/>
      <c r="BX386" s="232">
        <f t="shared" si="1941"/>
        <v>0</v>
      </c>
      <c r="BY386" s="233">
        <f t="shared" si="1942"/>
        <v>0</v>
      </c>
      <c r="BZ386" s="225">
        <f t="shared" si="1943"/>
        <v>139</v>
      </c>
      <c r="CA386" s="233">
        <f t="shared" si="1944"/>
        <v>142</v>
      </c>
      <c r="CB386" s="225">
        <f t="shared" si="1945"/>
        <v>139</v>
      </c>
      <c r="CC386" s="233">
        <f t="shared" si="1946"/>
        <v>142</v>
      </c>
      <c r="CD386" s="336">
        <v>4.2</v>
      </c>
      <c r="CE386" s="409">
        <v>4.2</v>
      </c>
      <c r="CF386" s="232">
        <f t="shared" si="1947"/>
        <v>331.8</v>
      </c>
      <c r="CG386" s="233">
        <f t="shared" si="1948"/>
        <v>310.8</v>
      </c>
      <c r="CH386" s="336">
        <v>4</v>
      </c>
      <c r="CI386" s="409">
        <v>4.7</v>
      </c>
      <c r="CJ386" s="232">
        <f t="shared" si="1949"/>
        <v>240</v>
      </c>
      <c r="CK386" s="233">
        <f t="shared" si="1950"/>
        <v>319.60000000000002</v>
      </c>
      <c r="CL386" s="336"/>
      <c r="CM386" s="410"/>
      <c r="CN386" s="232">
        <f t="shared" si="1951"/>
        <v>0</v>
      </c>
      <c r="CO386" s="233">
        <f t="shared" si="1952"/>
        <v>0</v>
      </c>
      <c r="CP386" s="232">
        <f t="shared" si="1953"/>
        <v>4.1136690647482013</v>
      </c>
      <c r="CQ386" s="546">
        <f t="shared" si="1954"/>
        <v>4.4394366197183102</v>
      </c>
      <c r="CR386" s="232">
        <f t="shared" si="1955"/>
        <v>571.79999999999995</v>
      </c>
      <c r="CS386" s="233">
        <f t="shared" si="1956"/>
        <v>630.40000000000009</v>
      </c>
      <c r="CT386" s="257">
        <v>84.1</v>
      </c>
      <c r="CU386" s="409">
        <v>85.1</v>
      </c>
      <c r="CV386" s="232">
        <f t="shared" si="1957"/>
        <v>6643.9</v>
      </c>
      <c r="CW386" s="233">
        <f t="shared" si="1958"/>
        <v>6297.4</v>
      </c>
      <c r="CX386" s="257">
        <v>81</v>
      </c>
      <c r="CY386" s="409">
        <v>86.6</v>
      </c>
      <c r="CZ386" s="232">
        <f t="shared" si="1959"/>
        <v>4860</v>
      </c>
      <c r="DA386" s="233">
        <f t="shared" si="1960"/>
        <v>5888.7999999999993</v>
      </c>
      <c r="DB386" s="254"/>
      <c r="DC386" s="253"/>
      <c r="DD386" s="232">
        <f t="shared" si="1961"/>
        <v>0</v>
      </c>
      <c r="DE386" s="233">
        <f t="shared" si="1962"/>
        <v>0</v>
      </c>
      <c r="DF386" s="232">
        <f t="shared" si="1963"/>
        <v>82.761870503597123</v>
      </c>
      <c r="DG386" s="233">
        <f t="shared" si="1964"/>
        <v>85.818309859154922</v>
      </c>
      <c r="DH386" s="232">
        <f t="shared" si="1965"/>
        <v>11503.9</v>
      </c>
      <c r="DI386" s="233">
        <f t="shared" si="1966"/>
        <v>12186.199999999999</v>
      </c>
      <c r="DJ386" s="232">
        <f t="shared" si="1967"/>
        <v>156</v>
      </c>
      <c r="DK386" s="233">
        <f t="shared" si="1968"/>
        <v>159</v>
      </c>
      <c r="DL386" s="232">
        <f t="shared" si="1969"/>
        <v>156</v>
      </c>
      <c r="DM386" s="233">
        <f t="shared" si="1970"/>
        <v>159</v>
      </c>
      <c r="DN386" s="545">
        <f t="shared" si="1971"/>
        <v>3.9910256410256406</v>
      </c>
      <c r="DO386" s="546">
        <f t="shared" si="1972"/>
        <v>4.3125786163522015</v>
      </c>
      <c r="DP386" s="232">
        <f t="shared" si="1973"/>
        <v>622.59999999999991</v>
      </c>
      <c r="DQ386" s="233">
        <f t="shared" si="1974"/>
        <v>685.7</v>
      </c>
      <c r="DR386" s="232">
        <f t="shared" si="1975"/>
        <v>81.65320512820513</v>
      </c>
      <c r="DS386" s="233">
        <f t="shared" si="1976"/>
        <v>85.107547169811312</v>
      </c>
      <c r="DT386" s="232">
        <f t="shared" si="1977"/>
        <v>12737.9</v>
      </c>
      <c r="DU386" s="233">
        <f t="shared" si="1978"/>
        <v>13532.099999999999</v>
      </c>
      <c r="DV386" s="257">
        <v>46</v>
      </c>
      <c r="DW386" s="409">
        <v>58</v>
      </c>
      <c r="DX386" s="232">
        <f t="shared" si="1979"/>
        <v>46</v>
      </c>
      <c r="DY386" s="233">
        <f t="shared" si="1980"/>
        <v>58</v>
      </c>
      <c r="DZ386" s="257">
        <v>27</v>
      </c>
      <c r="EA386" s="409">
        <v>39</v>
      </c>
      <c r="EB386" s="232">
        <f t="shared" si="1981"/>
        <v>27</v>
      </c>
      <c r="EC386" s="233">
        <f t="shared" si="1982"/>
        <v>39</v>
      </c>
      <c r="ED386" s="257"/>
      <c r="EE386" s="256"/>
      <c r="EF386" s="232">
        <f t="shared" si="1983"/>
        <v>0</v>
      </c>
      <c r="EG386" s="233">
        <f t="shared" si="1984"/>
        <v>0</v>
      </c>
      <c r="EH386" s="225">
        <f t="shared" si="1985"/>
        <v>73</v>
      </c>
      <c r="EI386" s="233">
        <f t="shared" si="1986"/>
        <v>97</v>
      </c>
      <c r="EJ386" s="225">
        <f t="shared" si="1987"/>
        <v>73</v>
      </c>
      <c r="EK386" s="233">
        <f t="shared" si="1988"/>
        <v>97</v>
      </c>
      <c r="EL386" s="336">
        <v>2.7</v>
      </c>
      <c r="EM386" s="409">
        <v>2.5</v>
      </c>
      <c r="EN386" s="232">
        <f t="shared" si="1989"/>
        <v>124.2</v>
      </c>
      <c r="EO386" s="233">
        <f t="shared" si="1990"/>
        <v>145</v>
      </c>
      <c r="EP386" s="336">
        <v>3.3</v>
      </c>
      <c r="EQ386" s="409">
        <v>3.4</v>
      </c>
      <c r="ER386" s="232">
        <f t="shared" si="1991"/>
        <v>89.1</v>
      </c>
      <c r="ES386" s="233">
        <f t="shared" si="1992"/>
        <v>132.6</v>
      </c>
      <c r="ET386" s="336"/>
      <c r="EU386" s="410"/>
      <c r="EV386" s="232">
        <f t="shared" si="1993"/>
        <v>0</v>
      </c>
      <c r="EW386" s="233">
        <f t="shared" si="1994"/>
        <v>0</v>
      </c>
      <c r="EX386" s="545">
        <f t="shared" si="1995"/>
        <v>2.9219178082191783</v>
      </c>
      <c r="EY386" s="546">
        <f t="shared" si="1996"/>
        <v>2.8618556701030928</v>
      </c>
      <c r="EZ386" s="232">
        <f t="shared" si="1997"/>
        <v>213.3</v>
      </c>
      <c r="FA386" s="233">
        <f t="shared" si="1998"/>
        <v>277.60000000000002</v>
      </c>
      <c r="FB386" s="257">
        <v>54</v>
      </c>
      <c r="FC386" s="409">
        <v>55.5</v>
      </c>
      <c r="FD386" s="232">
        <f t="shared" si="1999"/>
        <v>2484</v>
      </c>
      <c r="FE386" s="233">
        <f t="shared" si="2000"/>
        <v>3219</v>
      </c>
      <c r="FF386" s="257">
        <v>58</v>
      </c>
      <c r="FG386" s="409">
        <v>54.6</v>
      </c>
      <c r="FH386" s="232">
        <f t="shared" si="2001"/>
        <v>1566</v>
      </c>
      <c r="FI386" s="233">
        <f t="shared" si="2002"/>
        <v>2129.4</v>
      </c>
      <c r="FJ386" s="254"/>
      <c r="FK386" s="253"/>
      <c r="FL386" s="232">
        <f t="shared" si="2003"/>
        <v>0</v>
      </c>
      <c r="FM386" s="233">
        <f t="shared" si="2004"/>
        <v>0</v>
      </c>
      <c r="FN386" s="232">
        <f t="shared" si="2005"/>
        <v>55.479452054794521</v>
      </c>
      <c r="FO386" s="233">
        <f t="shared" si="2006"/>
        <v>55.138144329896903</v>
      </c>
      <c r="FP386" s="232">
        <f t="shared" si="2007"/>
        <v>4050</v>
      </c>
      <c r="FQ386" s="233">
        <f t="shared" si="2008"/>
        <v>5348.4</v>
      </c>
      <c r="FR386" s="254">
        <v>41</v>
      </c>
      <c r="FS386" s="253">
        <v>37</v>
      </c>
      <c r="FT386" s="232">
        <f t="shared" si="2009"/>
        <v>41</v>
      </c>
      <c r="FU386" s="233">
        <f t="shared" si="2010"/>
        <v>37</v>
      </c>
      <c r="FV386" s="254">
        <v>5.5</v>
      </c>
      <c r="FW386" s="253">
        <v>5</v>
      </c>
      <c r="FX386" s="232">
        <f t="shared" si="2011"/>
        <v>225.5</v>
      </c>
      <c r="FY386" s="233">
        <f t="shared" si="2012"/>
        <v>185</v>
      </c>
      <c r="FZ386" s="254">
        <v>69.400000000000006</v>
      </c>
      <c r="GA386" s="253">
        <v>71.400000000000006</v>
      </c>
      <c r="GB386" s="232">
        <f t="shared" si="2013"/>
        <v>2845.4</v>
      </c>
      <c r="GC386" s="233">
        <f t="shared" si="2014"/>
        <v>2641.8</v>
      </c>
      <c r="GD386" s="249">
        <f t="shared" si="2015"/>
        <v>135</v>
      </c>
      <c r="GE386" s="233">
        <f t="shared" si="2016"/>
        <v>143</v>
      </c>
      <c r="GF386" s="232">
        <f t="shared" si="2017"/>
        <v>135</v>
      </c>
      <c r="GG386" s="233">
        <f t="shared" si="2018"/>
        <v>143</v>
      </c>
      <c r="GH386" s="232">
        <f t="shared" si="2019"/>
        <v>483</v>
      </c>
      <c r="GI386" s="233">
        <f t="shared" si="2020"/>
        <v>487.7</v>
      </c>
      <c r="GJ386" s="232">
        <f t="shared" si="2021"/>
        <v>9850.9</v>
      </c>
      <c r="GK386" s="233">
        <f t="shared" si="2022"/>
        <v>10327.099999999999</v>
      </c>
      <c r="GL386" s="249">
        <f t="shared" si="2023"/>
        <v>94</v>
      </c>
      <c r="GM386" s="233">
        <f t="shared" si="2024"/>
        <v>113</v>
      </c>
      <c r="GN386" s="232">
        <f t="shared" si="2025"/>
        <v>94</v>
      </c>
      <c r="GO386" s="233">
        <f t="shared" si="2026"/>
        <v>113</v>
      </c>
      <c r="GP386" s="232">
        <f t="shared" si="2027"/>
        <v>352.9</v>
      </c>
      <c r="GQ386" s="233">
        <f t="shared" si="2028"/>
        <v>475.6</v>
      </c>
      <c r="GR386" s="232">
        <f t="shared" si="2029"/>
        <v>6937</v>
      </c>
      <c r="GS386" s="233">
        <f t="shared" si="2030"/>
        <v>8553.4</v>
      </c>
      <c r="GT386" s="249">
        <f t="shared" si="2031"/>
        <v>229</v>
      </c>
      <c r="GU386" s="233">
        <f t="shared" si="2032"/>
        <v>256</v>
      </c>
      <c r="GV386" s="232">
        <f t="shared" si="2033"/>
        <v>229</v>
      </c>
      <c r="GW386" s="233">
        <f t="shared" si="2034"/>
        <v>256</v>
      </c>
      <c r="GX386" s="232">
        <f t="shared" si="2035"/>
        <v>835.9</v>
      </c>
      <c r="GY386" s="233">
        <f t="shared" si="2036"/>
        <v>963.3</v>
      </c>
      <c r="GZ386" s="232">
        <f t="shared" si="2037"/>
        <v>16787.900000000001</v>
      </c>
      <c r="HA386" s="233">
        <f t="shared" si="2038"/>
        <v>18880.5</v>
      </c>
      <c r="HB386" s="249">
        <f t="shared" si="2039"/>
        <v>0</v>
      </c>
      <c r="HC386" s="233">
        <f t="shared" si="2040"/>
        <v>0</v>
      </c>
      <c r="HD386" s="232">
        <f t="shared" si="2041"/>
        <v>0</v>
      </c>
      <c r="HE386" s="233">
        <f t="shared" si="2042"/>
        <v>0</v>
      </c>
      <c r="HF386" s="232" t="str">
        <f t="shared" si="2043"/>
        <v/>
      </c>
      <c r="HG386" s="233" t="str">
        <f t="shared" si="2044"/>
        <v/>
      </c>
      <c r="HH386" s="232" t="str">
        <f t="shared" si="2045"/>
        <v/>
      </c>
      <c r="HI386" s="233" t="str">
        <f t="shared" si="2046"/>
        <v/>
      </c>
      <c r="HJ386" s="249">
        <f t="shared" si="2047"/>
        <v>1061.3999999999999</v>
      </c>
      <c r="HK386" s="233">
        <f t="shared" si="2048"/>
        <v>1148.3000000000002</v>
      </c>
      <c r="HL386" s="232">
        <f t="shared" si="2049"/>
        <v>19633.300000000003</v>
      </c>
      <c r="HM386" s="232">
        <f t="shared" si="2050"/>
        <v>21522.3</v>
      </c>
    </row>
    <row r="387" spans="1:221" ht="15">
      <c r="A387" s="397" t="s">
        <v>110</v>
      </c>
      <c r="B387" s="395" t="s">
        <v>798</v>
      </c>
      <c r="C387" s="396"/>
      <c r="D387" s="397">
        <v>227304</v>
      </c>
      <c r="E387" s="398">
        <v>9</v>
      </c>
      <c r="F387" s="332">
        <v>324</v>
      </c>
      <c r="G387" s="409">
        <v>343</v>
      </c>
      <c r="H387" s="254">
        <v>12</v>
      </c>
      <c r="I387" s="409">
        <v>8</v>
      </c>
      <c r="J387" s="232">
        <f t="shared" si="1902"/>
        <v>312</v>
      </c>
      <c r="K387" s="233">
        <f t="shared" si="1903"/>
        <v>335</v>
      </c>
      <c r="L387" s="333"/>
      <c r="M387" s="253"/>
      <c r="N387" s="232">
        <f t="shared" si="1752"/>
        <v>312</v>
      </c>
      <c r="O387" s="233">
        <f t="shared" si="1904"/>
        <v>335</v>
      </c>
      <c r="P387" s="232">
        <f t="shared" si="1905"/>
        <v>312</v>
      </c>
      <c r="Q387" s="233">
        <f t="shared" si="1906"/>
        <v>335</v>
      </c>
      <c r="R387" s="254">
        <v>13</v>
      </c>
      <c r="S387" s="409">
        <v>14</v>
      </c>
      <c r="T387" s="232">
        <f t="shared" si="1907"/>
        <v>13</v>
      </c>
      <c r="U387" s="233">
        <f t="shared" si="1908"/>
        <v>14</v>
      </c>
      <c r="V387" s="257">
        <v>7</v>
      </c>
      <c r="W387" s="409">
        <v>13</v>
      </c>
      <c r="X387" s="232">
        <f t="shared" si="1909"/>
        <v>7</v>
      </c>
      <c r="Y387" s="233">
        <f t="shared" si="1910"/>
        <v>13</v>
      </c>
      <c r="Z387" s="257"/>
      <c r="AA387" s="256"/>
      <c r="AB387" s="232">
        <f t="shared" si="1911"/>
        <v>0</v>
      </c>
      <c r="AC387" s="233">
        <f t="shared" si="1912"/>
        <v>0</v>
      </c>
      <c r="AD387" s="225">
        <f t="shared" si="1913"/>
        <v>20</v>
      </c>
      <c r="AE387" s="233">
        <f t="shared" si="1914"/>
        <v>27</v>
      </c>
      <c r="AF387" s="225">
        <f t="shared" si="1915"/>
        <v>20</v>
      </c>
      <c r="AG387" s="233">
        <f t="shared" si="1916"/>
        <v>27</v>
      </c>
      <c r="AH387" s="336">
        <v>4.9000000000000004</v>
      </c>
      <c r="AI387" s="409">
        <v>3.6</v>
      </c>
      <c r="AJ387" s="232">
        <f t="shared" si="1917"/>
        <v>63.7</v>
      </c>
      <c r="AK387" s="233">
        <f t="shared" si="1918"/>
        <v>50.4</v>
      </c>
      <c r="AL387" s="336">
        <v>4.9000000000000004</v>
      </c>
      <c r="AM387" s="409">
        <v>5</v>
      </c>
      <c r="AN387" s="232">
        <f t="shared" si="1919"/>
        <v>34.300000000000004</v>
      </c>
      <c r="AO387" s="233">
        <f t="shared" si="1920"/>
        <v>65</v>
      </c>
      <c r="AP387" s="336"/>
      <c r="AQ387" s="410"/>
      <c r="AR387" s="232">
        <f t="shared" si="1921"/>
        <v>0</v>
      </c>
      <c r="AS387" s="233">
        <f t="shared" si="1922"/>
        <v>0</v>
      </c>
      <c r="AT387" s="545">
        <f t="shared" si="1923"/>
        <v>4.9000000000000004</v>
      </c>
      <c r="AU387" s="546">
        <f t="shared" si="1924"/>
        <v>4.2740740740740746</v>
      </c>
      <c r="AV387" s="232">
        <f t="shared" si="1925"/>
        <v>98</v>
      </c>
      <c r="AW387" s="233">
        <f t="shared" si="1926"/>
        <v>115.40000000000002</v>
      </c>
      <c r="AX387" s="257">
        <v>91.1</v>
      </c>
      <c r="AY387" s="409">
        <v>71</v>
      </c>
      <c r="AZ387" s="232">
        <f t="shared" si="1927"/>
        <v>1184.3</v>
      </c>
      <c r="BA387" s="233">
        <f t="shared" si="1928"/>
        <v>994</v>
      </c>
      <c r="BB387" s="257">
        <v>87.6</v>
      </c>
      <c r="BC387" s="409">
        <v>88.5</v>
      </c>
      <c r="BD387" s="232">
        <f t="shared" si="1929"/>
        <v>613.19999999999993</v>
      </c>
      <c r="BE387" s="233">
        <f t="shared" si="1930"/>
        <v>1150.5</v>
      </c>
      <c r="BF387" s="254"/>
      <c r="BG387" s="253"/>
      <c r="BH387" s="232">
        <f t="shared" si="1931"/>
        <v>0</v>
      </c>
      <c r="BI387" s="233">
        <f t="shared" si="1932"/>
        <v>0</v>
      </c>
      <c r="BJ387" s="232">
        <f t="shared" si="1933"/>
        <v>89.875</v>
      </c>
      <c r="BK387" s="233">
        <f t="shared" si="1934"/>
        <v>79.425925925925924</v>
      </c>
      <c r="BL387" s="232">
        <f t="shared" si="1935"/>
        <v>1797.5</v>
      </c>
      <c r="BM387" s="233">
        <f t="shared" si="1936"/>
        <v>2144.5</v>
      </c>
      <c r="BN387" s="257">
        <v>67</v>
      </c>
      <c r="BO387" s="409">
        <v>70</v>
      </c>
      <c r="BP387" s="232">
        <f t="shared" si="1937"/>
        <v>67</v>
      </c>
      <c r="BQ387" s="233">
        <f t="shared" si="1938"/>
        <v>70</v>
      </c>
      <c r="BR387" s="257">
        <v>64</v>
      </c>
      <c r="BS387" s="409">
        <v>61</v>
      </c>
      <c r="BT387" s="232">
        <f t="shared" si="1939"/>
        <v>64</v>
      </c>
      <c r="BU387" s="233">
        <f t="shared" si="1940"/>
        <v>61</v>
      </c>
      <c r="BV387" s="257"/>
      <c r="BW387" s="256"/>
      <c r="BX387" s="232">
        <f t="shared" si="1941"/>
        <v>0</v>
      </c>
      <c r="BY387" s="233">
        <f t="shared" si="1942"/>
        <v>0</v>
      </c>
      <c r="BZ387" s="225">
        <f t="shared" si="1943"/>
        <v>131</v>
      </c>
      <c r="CA387" s="233">
        <f t="shared" si="1944"/>
        <v>131</v>
      </c>
      <c r="CB387" s="225">
        <f t="shared" si="1945"/>
        <v>131</v>
      </c>
      <c r="CC387" s="233">
        <f t="shared" si="1946"/>
        <v>131</v>
      </c>
      <c r="CD387" s="336">
        <v>4.9000000000000004</v>
      </c>
      <c r="CE387" s="409">
        <v>4.7</v>
      </c>
      <c r="CF387" s="232">
        <f t="shared" si="1947"/>
        <v>328.3</v>
      </c>
      <c r="CG387" s="233">
        <f t="shared" si="1948"/>
        <v>329</v>
      </c>
      <c r="CH387" s="336">
        <v>5.7</v>
      </c>
      <c r="CI387" s="409">
        <v>5.5</v>
      </c>
      <c r="CJ387" s="232">
        <f t="shared" si="1949"/>
        <v>364.8</v>
      </c>
      <c r="CK387" s="233">
        <f t="shared" si="1950"/>
        <v>335.5</v>
      </c>
      <c r="CL387" s="336"/>
      <c r="CM387" s="410"/>
      <c r="CN387" s="232">
        <f t="shared" si="1951"/>
        <v>0</v>
      </c>
      <c r="CO387" s="233">
        <f t="shared" si="1952"/>
        <v>0</v>
      </c>
      <c r="CP387" s="232">
        <f t="shared" si="1953"/>
        <v>5.2908396946564888</v>
      </c>
      <c r="CQ387" s="546">
        <f t="shared" si="1954"/>
        <v>5.0725190839694658</v>
      </c>
      <c r="CR387" s="232">
        <f t="shared" si="1955"/>
        <v>693.1</v>
      </c>
      <c r="CS387" s="233">
        <f t="shared" si="1956"/>
        <v>664.5</v>
      </c>
      <c r="CT387" s="257">
        <v>96.8</v>
      </c>
      <c r="CU387" s="409">
        <v>86.3</v>
      </c>
      <c r="CV387" s="232">
        <f t="shared" si="1957"/>
        <v>6485.5999999999995</v>
      </c>
      <c r="CW387" s="233">
        <f t="shared" si="1958"/>
        <v>6041</v>
      </c>
      <c r="CX387" s="257">
        <v>95.1</v>
      </c>
      <c r="CY387" s="409">
        <v>91.9</v>
      </c>
      <c r="CZ387" s="232">
        <f t="shared" si="1959"/>
        <v>6086.4</v>
      </c>
      <c r="DA387" s="233">
        <f t="shared" si="1960"/>
        <v>5605.9000000000005</v>
      </c>
      <c r="DB387" s="254"/>
      <c r="DC387" s="253"/>
      <c r="DD387" s="232">
        <f t="shared" si="1961"/>
        <v>0</v>
      </c>
      <c r="DE387" s="233">
        <f t="shared" si="1962"/>
        <v>0</v>
      </c>
      <c r="DF387" s="232">
        <f t="shared" si="1963"/>
        <v>95.969465648854964</v>
      </c>
      <c r="DG387" s="233">
        <f t="shared" si="1964"/>
        <v>88.907633587786265</v>
      </c>
      <c r="DH387" s="232">
        <f t="shared" si="1965"/>
        <v>12572</v>
      </c>
      <c r="DI387" s="233">
        <f t="shared" si="1966"/>
        <v>11646.900000000001</v>
      </c>
      <c r="DJ387" s="232">
        <f t="shared" si="1967"/>
        <v>151</v>
      </c>
      <c r="DK387" s="233">
        <f t="shared" si="1968"/>
        <v>158</v>
      </c>
      <c r="DL387" s="232">
        <f t="shared" si="1969"/>
        <v>151</v>
      </c>
      <c r="DM387" s="233">
        <f t="shared" si="1970"/>
        <v>158</v>
      </c>
      <c r="DN387" s="545">
        <f t="shared" si="1971"/>
        <v>5.2390728476821193</v>
      </c>
      <c r="DO387" s="546">
        <f t="shared" si="1972"/>
        <v>4.9360759493670887</v>
      </c>
      <c r="DP387" s="232">
        <f t="shared" si="1973"/>
        <v>791.1</v>
      </c>
      <c r="DQ387" s="233">
        <f t="shared" si="1974"/>
        <v>779.9</v>
      </c>
      <c r="DR387" s="232">
        <f t="shared" si="1975"/>
        <v>95.162251655629134</v>
      </c>
      <c r="DS387" s="233">
        <f t="shared" si="1976"/>
        <v>87.287341772151905</v>
      </c>
      <c r="DT387" s="232">
        <f t="shared" si="1977"/>
        <v>14369.5</v>
      </c>
      <c r="DU387" s="233">
        <f t="shared" si="1978"/>
        <v>13791.400000000001</v>
      </c>
      <c r="DV387" s="257">
        <v>37</v>
      </c>
      <c r="DW387" s="409">
        <v>29</v>
      </c>
      <c r="DX387" s="232">
        <f t="shared" si="1979"/>
        <v>37</v>
      </c>
      <c r="DY387" s="233">
        <f t="shared" si="1980"/>
        <v>29</v>
      </c>
      <c r="DZ387" s="257">
        <v>37</v>
      </c>
      <c r="EA387" s="409">
        <v>66</v>
      </c>
      <c r="EB387" s="232">
        <f t="shared" si="1981"/>
        <v>37</v>
      </c>
      <c r="EC387" s="233">
        <f t="shared" si="1982"/>
        <v>66</v>
      </c>
      <c r="ED387" s="257"/>
      <c r="EE387" s="256"/>
      <c r="EF387" s="232">
        <f t="shared" si="1983"/>
        <v>0</v>
      </c>
      <c r="EG387" s="233">
        <f t="shared" si="1984"/>
        <v>0</v>
      </c>
      <c r="EH387" s="225">
        <f t="shared" si="1985"/>
        <v>74</v>
      </c>
      <c r="EI387" s="233">
        <f t="shared" si="1986"/>
        <v>95</v>
      </c>
      <c r="EJ387" s="225">
        <f t="shared" si="1987"/>
        <v>74</v>
      </c>
      <c r="EK387" s="233">
        <f t="shared" si="1988"/>
        <v>95</v>
      </c>
      <c r="EL387" s="336">
        <v>3.5</v>
      </c>
      <c r="EM387" s="409">
        <v>3.2</v>
      </c>
      <c r="EN387" s="232">
        <f t="shared" si="1989"/>
        <v>129.5</v>
      </c>
      <c r="EO387" s="233">
        <f t="shared" si="1990"/>
        <v>92.800000000000011</v>
      </c>
      <c r="EP387" s="336">
        <v>3.7</v>
      </c>
      <c r="EQ387" s="409">
        <v>3.5</v>
      </c>
      <c r="ER387" s="232">
        <f t="shared" si="1991"/>
        <v>136.9</v>
      </c>
      <c r="ES387" s="233">
        <f t="shared" si="1992"/>
        <v>231</v>
      </c>
      <c r="ET387" s="336"/>
      <c r="EU387" s="410"/>
      <c r="EV387" s="232">
        <f t="shared" si="1993"/>
        <v>0</v>
      </c>
      <c r="EW387" s="233">
        <f t="shared" si="1994"/>
        <v>0</v>
      </c>
      <c r="EX387" s="545">
        <f t="shared" si="1995"/>
        <v>3.5999999999999996</v>
      </c>
      <c r="EY387" s="546">
        <f t="shared" si="1996"/>
        <v>3.4084210526315792</v>
      </c>
      <c r="EZ387" s="232">
        <f t="shared" si="1997"/>
        <v>266.39999999999998</v>
      </c>
      <c r="FA387" s="233">
        <f t="shared" si="1998"/>
        <v>323.8</v>
      </c>
      <c r="FB387" s="257">
        <v>64.400000000000006</v>
      </c>
      <c r="FC387" s="409">
        <v>68.3</v>
      </c>
      <c r="FD387" s="232">
        <f t="shared" si="1999"/>
        <v>2382.8000000000002</v>
      </c>
      <c r="FE387" s="233">
        <f t="shared" si="2000"/>
        <v>1980.6999999999998</v>
      </c>
      <c r="FF387" s="257">
        <v>62.6</v>
      </c>
      <c r="FG387" s="409">
        <v>64.599999999999994</v>
      </c>
      <c r="FH387" s="232">
        <f t="shared" si="2001"/>
        <v>2316.2000000000003</v>
      </c>
      <c r="FI387" s="233">
        <f t="shared" si="2002"/>
        <v>4263.5999999999995</v>
      </c>
      <c r="FJ387" s="254"/>
      <c r="FK387" s="253"/>
      <c r="FL387" s="232">
        <f t="shared" si="2003"/>
        <v>0</v>
      </c>
      <c r="FM387" s="233">
        <f t="shared" si="2004"/>
        <v>0</v>
      </c>
      <c r="FN387" s="232">
        <f t="shared" si="2005"/>
        <v>63.5</v>
      </c>
      <c r="FO387" s="233">
        <f t="shared" si="2006"/>
        <v>65.729473684210518</v>
      </c>
      <c r="FP387" s="232">
        <f t="shared" si="2007"/>
        <v>4699</v>
      </c>
      <c r="FQ387" s="233">
        <f t="shared" si="2008"/>
        <v>6244.2999999999993</v>
      </c>
      <c r="FR387" s="254">
        <v>87</v>
      </c>
      <c r="FS387" s="253">
        <v>82</v>
      </c>
      <c r="FT387" s="232">
        <f t="shared" si="2009"/>
        <v>87</v>
      </c>
      <c r="FU387" s="233">
        <f t="shared" si="2010"/>
        <v>82</v>
      </c>
      <c r="FV387" s="254">
        <v>6.1</v>
      </c>
      <c r="FW387" s="253">
        <v>5.6</v>
      </c>
      <c r="FX387" s="232">
        <f t="shared" si="2011"/>
        <v>530.69999999999993</v>
      </c>
      <c r="FY387" s="233">
        <f t="shared" si="2012"/>
        <v>459.2</v>
      </c>
      <c r="FZ387" s="254">
        <v>78</v>
      </c>
      <c r="GA387" s="253">
        <v>66.7</v>
      </c>
      <c r="GB387" s="232">
        <f t="shared" si="2013"/>
        <v>6786</v>
      </c>
      <c r="GC387" s="233">
        <f t="shared" si="2014"/>
        <v>5469.4000000000005</v>
      </c>
      <c r="GD387" s="249">
        <f t="shared" si="2015"/>
        <v>117</v>
      </c>
      <c r="GE387" s="233">
        <f t="shared" si="2016"/>
        <v>113</v>
      </c>
      <c r="GF387" s="232">
        <f t="shared" si="2017"/>
        <v>117</v>
      </c>
      <c r="GG387" s="233">
        <f t="shared" si="2018"/>
        <v>113</v>
      </c>
      <c r="GH387" s="232">
        <f t="shared" si="2019"/>
        <v>521.5</v>
      </c>
      <c r="GI387" s="233">
        <f t="shared" si="2020"/>
        <v>472.2</v>
      </c>
      <c r="GJ387" s="232">
        <f t="shared" si="2021"/>
        <v>10052.700000000001</v>
      </c>
      <c r="GK387" s="233">
        <f t="shared" si="2022"/>
        <v>9015.7000000000007</v>
      </c>
      <c r="GL387" s="249">
        <f t="shared" si="2023"/>
        <v>108</v>
      </c>
      <c r="GM387" s="233">
        <f t="shared" si="2024"/>
        <v>140</v>
      </c>
      <c r="GN387" s="232">
        <f t="shared" si="2025"/>
        <v>108</v>
      </c>
      <c r="GO387" s="233">
        <f t="shared" si="2026"/>
        <v>140</v>
      </c>
      <c r="GP387" s="232">
        <f t="shared" si="2027"/>
        <v>536</v>
      </c>
      <c r="GQ387" s="233">
        <f t="shared" si="2028"/>
        <v>631.5</v>
      </c>
      <c r="GR387" s="232">
        <f t="shared" si="2029"/>
        <v>9015.7999999999993</v>
      </c>
      <c r="GS387" s="233">
        <f t="shared" si="2030"/>
        <v>11020</v>
      </c>
      <c r="GT387" s="249">
        <f t="shared" si="2031"/>
        <v>225</v>
      </c>
      <c r="GU387" s="233">
        <f t="shared" si="2032"/>
        <v>253</v>
      </c>
      <c r="GV387" s="232">
        <f t="shared" si="2033"/>
        <v>225</v>
      </c>
      <c r="GW387" s="233">
        <f t="shared" si="2034"/>
        <v>253</v>
      </c>
      <c r="GX387" s="232">
        <f t="shared" si="2035"/>
        <v>1057.5</v>
      </c>
      <c r="GY387" s="233">
        <f t="shared" si="2036"/>
        <v>1103.7</v>
      </c>
      <c r="GZ387" s="232">
        <f t="shared" si="2037"/>
        <v>19068.5</v>
      </c>
      <c r="HA387" s="233">
        <f t="shared" si="2038"/>
        <v>20035.7</v>
      </c>
      <c r="HB387" s="249">
        <f t="shared" si="2039"/>
        <v>0</v>
      </c>
      <c r="HC387" s="233">
        <f t="shared" si="2040"/>
        <v>0</v>
      </c>
      <c r="HD387" s="232">
        <f t="shared" si="2041"/>
        <v>0</v>
      </c>
      <c r="HE387" s="233">
        <f t="shared" si="2042"/>
        <v>0</v>
      </c>
      <c r="HF387" s="232" t="str">
        <f t="shared" si="2043"/>
        <v/>
      </c>
      <c r="HG387" s="233" t="str">
        <f t="shared" si="2044"/>
        <v/>
      </c>
      <c r="HH387" s="232" t="str">
        <f t="shared" si="2045"/>
        <v/>
      </c>
      <c r="HI387" s="233" t="str">
        <f t="shared" si="2046"/>
        <v/>
      </c>
      <c r="HJ387" s="249">
        <f t="shared" si="2047"/>
        <v>1588.1999999999998</v>
      </c>
      <c r="HK387" s="233">
        <f t="shared" si="2048"/>
        <v>1562.9</v>
      </c>
      <c r="HL387" s="232">
        <f t="shared" si="2049"/>
        <v>25854.5</v>
      </c>
      <c r="HM387" s="232">
        <f t="shared" si="2050"/>
        <v>25505.100000000002</v>
      </c>
    </row>
    <row r="388" spans="1:221" ht="15">
      <c r="A388" s="397" t="s">
        <v>110</v>
      </c>
      <c r="B388" s="395" t="s">
        <v>799</v>
      </c>
      <c r="C388" s="396"/>
      <c r="D388" s="397">
        <v>227401</v>
      </c>
      <c r="E388" s="398">
        <v>9</v>
      </c>
      <c r="F388" s="332">
        <v>390</v>
      </c>
      <c r="G388" s="409">
        <v>448</v>
      </c>
      <c r="H388" s="254">
        <v>2</v>
      </c>
      <c r="I388" s="409">
        <v>7</v>
      </c>
      <c r="J388" s="232">
        <f t="shared" si="1902"/>
        <v>388</v>
      </c>
      <c r="K388" s="233">
        <f t="shared" si="1903"/>
        <v>441</v>
      </c>
      <c r="L388" s="333"/>
      <c r="M388" s="253"/>
      <c r="N388" s="232">
        <f t="shared" si="1752"/>
        <v>388</v>
      </c>
      <c r="O388" s="233">
        <f t="shared" si="1904"/>
        <v>441</v>
      </c>
      <c r="P388" s="232">
        <f t="shared" si="1905"/>
        <v>388</v>
      </c>
      <c r="Q388" s="233">
        <f t="shared" si="1906"/>
        <v>441</v>
      </c>
      <c r="R388" s="254">
        <v>39</v>
      </c>
      <c r="S388" s="409">
        <v>52</v>
      </c>
      <c r="T388" s="232">
        <f t="shared" si="1907"/>
        <v>39</v>
      </c>
      <c r="U388" s="233">
        <f t="shared" si="1908"/>
        <v>52</v>
      </c>
      <c r="V388" s="257">
        <v>18</v>
      </c>
      <c r="W388" s="409">
        <v>27</v>
      </c>
      <c r="X388" s="232">
        <f t="shared" si="1909"/>
        <v>18</v>
      </c>
      <c r="Y388" s="233">
        <f t="shared" si="1910"/>
        <v>27</v>
      </c>
      <c r="Z388" s="257"/>
      <c r="AA388" s="256"/>
      <c r="AB388" s="232">
        <f t="shared" si="1911"/>
        <v>0</v>
      </c>
      <c r="AC388" s="233">
        <f t="shared" si="1912"/>
        <v>0</v>
      </c>
      <c r="AD388" s="225">
        <f t="shared" si="1913"/>
        <v>57</v>
      </c>
      <c r="AE388" s="233">
        <f t="shared" si="1914"/>
        <v>79</v>
      </c>
      <c r="AF388" s="225">
        <f t="shared" si="1915"/>
        <v>57</v>
      </c>
      <c r="AG388" s="233">
        <f t="shared" si="1916"/>
        <v>79</v>
      </c>
      <c r="AH388" s="336">
        <v>2.6</v>
      </c>
      <c r="AI388" s="409">
        <v>2.8</v>
      </c>
      <c r="AJ388" s="232">
        <f t="shared" si="1917"/>
        <v>101.4</v>
      </c>
      <c r="AK388" s="233">
        <f t="shared" si="1918"/>
        <v>145.6</v>
      </c>
      <c r="AL388" s="336">
        <v>3.1</v>
      </c>
      <c r="AM388" s="409">
        <v>2.8</v>
      </c>
      <c r="AN388" s="232">
        <f t="shared" si="1919"/>
        <v>55.800000000000004</v>
      </c>
      <c r="AO388" s="233">
        <f t="shared" si="1920"/>
        <v>75.599999999999994</v>
      </c>
      <c r="AP388" s="336"/>
      <c r="AQ388" s="410"/>
      <c r="AR388" s="232">
        <f t="shared" si="1921"/>
        <v>0</v>
      </c>
      <c r="AS388" s="233">
        <f t="shared" si="1922"/>
        <v>0</v>
      </c>
      <c r="AT388" s="545">
        <f t="shared" si="1923"/>
        <v>2.7578947368421054</v>
      </c>
      <c r="AU388" s="546">
        <f t="shared" si="1924"/>
        <v>2.8</v>
      </c>
      <c r="AV388" s="232">
        <f t="shared" si="1925"/>
        <v>157.20000000000002</v>
      </c>
      <c r="AW388" s="233">
        <f t="shared" si="1926"/>
        <v>221.2</v>
      </c>
      <c r="AX388" s="257">
        <v>64.7</v>
      </c>
      <c r="AY388" s="409">
        <v>61.8</v>
      </c>
      <c r="AZ388" s="232">
        <f t="shared" si="1927"/>
        <v>2523.3000000000002</v>
      </c>
      <c r="BA388" s="233">
        <f t="shared" si="1928"/>
        <v>3213.6</v>
      </c>
      <c r="BB388" s="257">
        <v>61.2</v>
      </c>
      <c r="BC388" s="409">
        <v>62.9</v>
      </c>
      <c r="BD388" s="232">
        <f t="shared" si="1929"/>
        <v>1101.6000000000001</v>
      </c>
      <c r="BE388" s="233">
        <f t="shared" si="1930"/>
        <v>1698.3</v>
      </c>
      <c r="BF388" s="254"/>
      <c r="BG388" s="253"/>
      <c r="BH388" s="232">
        <f t="shared" si="1931"/>
        <v>0</v>
      </c>
      <c r="BI388" s="233">
        <f t="shared" si="1932"/>
        <v>0</v>
      </c>
      <c r="BJ388" s="232">
        <f t="shared" si="1933"/>
        <v>63.59473684210527</v>
      </c>
      <c r="BK388" s="233">
        <f t="shared" si="1934"/>
        <v>62.175949367088606</v>
      </c>
      <c r="BL388" s="232">
        <f t="shared" si="1935"/>
        <v>3624.9000000000005</v>
      </c>
      <c r="BM388" s="233">
        <f t="shared" si="1936"/>
        <v>4911.8999999999996</v>
      </c>
      <c r="BN388" s="257">
        <v>96</v>
      </c>
      <c r="BO388" s="409">
        <v>126</v>
      </c>
      <c r="BP388" s="232">
        <f t="shared" si="1937"/>
        <v>96</v>
      </c>
      <c r="BQ388" s="233">
        <f t="shared" si="1938"/>
        <v>126</v>
      </c>
      <c r="BR388" s="257">
        <v>84</v>
      </c>
      <c r="BS388" s="409">
        <v>73</v>
      </c>
      <c r="BT388" s="232">
        <f t="shared" si="1939"/>
        <v>84</v>
      </c>
      <c r="BU388" s="233">
        <f t="shared" si="1940"/>
        <v>73</v>
      </c>
      <c r="BV388" s="257"/>
      <c r="BW388" s="256"/>
      <c r="BX388" s="232">
        <f t="shared" si="1941"/>
        <v>0</v>
      </c>
      <c r="BY388" s="233">
        <f t="shared" si="1942"/>
        <v>0</v>
      </c>
      <c r="BZ388" s="225">
        <f t="shared" si="1943"/>
        <v>180</v>
      </c>
      <c r="CA388" s="233">
        <f t="shared" si="1944"/>
        <v>199</v>
      </c>
      <c r="CB388" s="225">
        <f t="shared" si="1945"/>
        <v>180</v>
      </c>
      <c r="CC388" s="233">
        <f t="shared" si="1946"/>
        <v>199</v>
      </c>
      <c r="CD388" s="336">
        <v>4.3</v>
      </c>
      <c r="CE388" s="409">
        <v>3.7</v>
      </c>
      <c r="CF388" s="232">
        <f t="shared" si="1947"/>
        <v>412.79999999999995</v>
      </c>
      <c r="CG388" s="233">
        <f t="shared" si="1948"/>
        <v>466.20000000000005</v>
      </c>
      <c r="CH388" s="336">
        <v>4.9000000000000004</v>
      </c>
      <c r="CI388" s="409">
        <v>5</v>
      </c>
      <c r="CJ388" s="232">
        <f t="shared" si="1949"/>
        <v>411.6</v>
      </c>
      <c r="CK388" s="233">
        <f t="shared" si="1950"/>
        <v>365</v>
      </c>
      <c r="CL388" s="336"/>
      <c r="CM388" s="410"/>
      <c r="CN388" s="232">
        <f t="shared" si="1951"/>
        <v>0</v>
      </c>
      <c r="CO388" s="233">
        <f t="shared" si="1952"/>
        <v>0</v>
      </c>
      <c r="CP388" s="232">
        <f t="shared" si="1953"/>
        <v>4.58</v>
      </c>
      <c r="CQ388" s="546">
        <f t="shared" si="1954"/>
        <v>4.176884422110553</v>
      </c>
      <c r="CR388" s="232">
        <f t="shared" si="1955"/>
        <v>824.4</v>
      </c>
      <c r="CS388" s="233">
        <f t="shared" si="1956"/>
        <v>831.2</v>
      </c>
      <c r="CT388" s="257">
        <v>86.6</v>
      </c>
      <c r="CU388" s="409">
        <v>85.4</v>
      </c>
      <c r="CV388" s="232">
        <f t="shared" si="1957"/>
        <v>8313.5999999999985</v>
      </c>
      <c r="CW388" s="233">
        <f t="shared" si="1958"/>
        <v>10760.400000000001</v>
      </c>
      <c r="CX388" s="257">
        <v>82.8</v>
      </c>
      <c r="CY388" s="409">
        <v>82.8</v>
      </c>
      <c r="CZ388" s="232">
        <f t="shared" si="1959"/>
        <v>6955.2</v>
      </c>
      <c r="DA388" s="233">
        <f t="shared" si="1960"/>
        <v>6044.4</v>
      </c>
      <c r="DB388" s="254"/>
      <c r="DC388" s="253"/>
      <c r="DD388" s="232">
        <f t="shared" si="1961"/>
        <v>0</v>
      </c>
      <c r="DE388" s="233">
        <f t="shared" si="1962"/>
        <v>0</v>
      </c>
      <c r="DF388" s="232">
        <f t="shared" si="1963"/>
        <v>84.826666666666668</v>
      </c>
      <c r="DG388" s="233">
        <f t="shared" si="1964"/>
        <v>84.446231155778904</v>
      </c>
      <c r="DH388" s="232">
        <f t="shared" si="1965"/>
        <v>15268.800000000001</v>
      </c>
      <c r="DI388" s="233">
        <f t="shared" si="1966"/>
        <v>16804.800000000003</v>
      </c>
      <c r="DJ388" s="232">
        <f t="shared" si="1967"/>
        <v>237</v>
      </c>
      <c r="DK388" s="233">
        <f t="shared" si="1968"/>
        <v>278</v>
      </c>
      <c r="DL388" s="232">
        <f t="shared" si="1969"/>
        <v>237</v>
      </c>
      <c r="DM388" s="233">
        <f t="shared" si="1970"/>
        <v>278</v>
      </c>
      <c r="DN388" s="545">
        <f t="shared" si="1971"/>
        <v>4.141772151898734</v>
      </c>
      <c r="DO388" s="546">
        <f t="shared" si="1972"/>
        <v>3.7856115107913673</v>
      </c>
      <c r="DP388" s="232">
        <f t="shared" si="1973"/>
        <v>981.6</v>
      </c>
      <c r="DQ388" s="233">
        <f t="shared" si="1974"/>
        <v>1052.4000000000001</v>
      </c>
      <c r="DR388" s="232">
        <f t="shared" si="1975"/>
        <v>79.720253164556965</v>
      </c>
      <c r="DS388" s="233">
        <f t="shared" si="1976"/>
        <v>78.117625899280597</v>
      </c>
      <c r="DT388" s="232">
        <f t="shared" si="1977"/>
        <v>18893.7</v>
      </c>
      <c r="DU388" s="233">
        <f t="shared" si="1978"/>
        <v>21716.700000000004</v>
      </c>
      <c r="DV388" s="257">
        <v>49</v>
      </c>
      <c r="DW388" s="409">
        <v>48</v>
      </c>
      <c r="DX388" s="232">
        <f t="shared" si="1979"/>
        <v>49</v>
      </c>
      <c r="DY388" s="233">
        <f t="shared" si="1980"/>
        <v>48</v>
      </c>
      <c r="DZ388" s="257">
        <v>49</v>
      </c>
      <c r="EA388" s="409">
        <v>54</v>
      </c>
      <c r="EB388" s="232">
        <f t="shared" si="1981"/>
        <v>49</v>
      </c>
      <c r="EC388" s="233">
        <f t="shared" si="1982"/>
        <v>54</v>
      </c>
      <c r="ED388" s="257"/>
      <c r="EE388" s="256"/>
      <c r="EF388" s="232">
        <f t="shared" si="1983"/>
        <v>0</v>
      </c>
      <c r="EG388" s="233">
        <f t="shared" si="1984"/>
        <v>0</v>
      </c>
      <c r="EH388" s="225">
        <f t="shared" si="1985"/>
        <v>98</v>
      </c>
      <c r="EI388" s="233">
        <f t="shared" si="1986"/>
        <v>102</v>
      </c>
      <c r="EJ388" s="225">
        <f t="shared" si="1987"/>
        <v>98</v>
      </c>
      <c r="EK388" s="233">
        <f t="shared" si="1988"/>
        <v>102</v>
      </c>
      <c r="EL388" s="336">
        <v>2.7</v>
      </c>
      <c r="EM388" s="409">
        <v>2.7</v>
      </c>
      <c r="EN388" s="232">
        <f t="shared" si="1989"/>
        <v>132.30000000000001</v>
      </c>
      <c r="EO388" s="233">
        <f t="shared" si="1990"/>
        <v>129.60000000000002</v>
      </c>
      <c r="EP388" s="336">
        <v>3.6</v>
      </c>
      <c r="EQ388" s="409">
        <v>3.2</v>
      </c>
      <c r="ER388" s="232">
        <f t="shared" si="1991"/>
        <v>176.4</v>
      </c>
      <c r="ES388" s="233">
        <f t="shared" si="1992"/>
        <v>172.8</v>
      </c>
      <c r="ET388" s="336"/>
      <c r="EU388" s="410"/>
      <c r="EV388" s="232">
        <f t="shared" si="1993"/>
        <v>0</v>
      </c>
      <c r="EW388" s="233">
        <f t="shared" si="1994"/>
        <v>0</v>
      </c>
      <c r="EX388" s="545">
        <f t="shared" si="1995"/>
        <v>3.1500000000000004</v>
      </c>
      <c r="EY388" s="546">
        <f t="shared" si="1996"/>
        <v>2.9647058823529413</v>
      </c>
      <c r="EZ388" s="232">
        <f t="shared" si="1997"/>
        <v>308.70000000000005</v>
      </c>
      <c r="FA388" s="233">
        <f t="shared" si="1998"/>
        <v>302.40000000000003</v>
      </c>
      <c r="FB388" s="257">
        <v>57.3</v>
      </c>
      <c r="FC388" s="409">
        <v>59.2</v>
      </c>
      <c r="FD388" s="232">
        <f t="shared" si="1999"/>
        <v>2807.7</v>
      </c>
      <c r="FE388" s="233">
        <f t="shared" si="2000"/>
        <v>2841.6000000000004</v>
      </c>
      <c r="FF388" s="257">
        <v>54.9</v>
      </c>
      <c r="FG388" s="409">
        <v>61.2</v>
      </c>
      <c r="FH388" s="232">
        <f t="shared" si="2001"/>
        <v>2690.1</v>
      </c>
      <c r="FI388" s="233">
        <f t="shared" si="2002"/>
        <v>3304.8</v>
      </c>
      <c r="FJ388" s="254"/>
      <c r="FK388" s="253"/>
      <c r="FL388" s="232">
        <f t="shared" si="2003"/>
        <v>0</v>
      </c>
      <c r="FM388" s="233">
        <f t="shared" si="2004"/>
        <v>0</v>
      </c>
      <c r="FN388" s="232">
        <f t="shared" si="2005"/>
        <v>56.099999999999994</v>
      </c>
      <c r="FO388" s="233">
        <f t="shared" si="2006"/>
        <v>60.258823529411771</v>
      </c>
      <c r="FP388" s="232">
        <f t="shared" si="2007"/>
        <v>5497.7999999999993</v>
      </c>
      <c r="FQ388" s="233">
        <f t="shared" si="2008"/>
        <v>6146.4000000000005</v>
      </c>
      <c r="FR388" s="254">
        <v>53</v>
      </c>
      <c r="FS388" s="253">
        <v>61</v>
      </c>
      <c r="FT388" s="232">
        <f t="shared" si="2009"/>
        <v>53</v>
      </c>
      <c r="FU388" s="233">
        <f t="shared" si="2010"/>
        <v>61</v>
      </c>
      <c r="FV388" s="254">
        <v>5.7</v>
      </c>
      <c r="FW388" s="253">
        <v>4</v>
      </c>
      <c r="FX388" s="232">
        <f t="shared" si="2011"/>
        <v>302.10000000000002</v>
      </c>
      <c r="FY388" s="233">
        <f t="shared" si="2012"/>
        <v>244</v>
      </c>
      <c r="FZ388" s="254">
        <v>66</v>
      </c>
      <c r="GA388" s="253">
        <v>61.3</v>
      </c>
      <c r="GB388" s="232">
        <f t="shared" si="2013"/>
        <v>3498</v>
      </c>
      <c r="GC388" s="233">
        <f t="shared" si="2014"/>
        <v>3739.2999999999997</v>
      </c>
      <c r="GD388" s="249">
        <f t="shared" si="2015"/>
        <v>184</v>
      </c>
      <c r="GE388" s="233">
        <f t="shared" si="2016"/>
        <v>226</v>
      </c>
      <c r="GF388" s="232">
        <f t="shared" si="2017"/>
        <v>184</v>
      </c>
      <c r="GG388" s="233">
        <f t="shared" si="2018"/>
        <v>226</v>
      </c>
      <c r="GH388" s="232">
        <f t="shared" si="2019"/>
        <v>646.5</v>
      </c>
      <c r="GI388" s="233">
        <f t="shared" si="2020"/>
        <v>741.40000000000009</v>
      </c>
      <c r="GJ388" s="232">
        <f t="shared" si="2021"/>
        <v>13644.599999999999</v>
      </c>
      <c r="GK388" s="233">
        <f t="shared" si="2022"/>
        <v>16815.600000000002</v>
      </c>
      <c r="GL388" s="249">
        <f t="shared" si="2023"/>
        <v>151</v>
      </c>
      <c r="GM388" s="233">
        <f t="shared" si="2024"/>
        <v>154</v>
      </c>
      <c r="GN388" s="232">
        <f t="shared" si="2025"/>
        <v>151</v>
      </c>
      <c r="GO388" s="233">
        <f t="shared" si="2026"/>
        <v>154</v>
      </c>
      <c r="GP388" s="232">
        <f t="shared" si="2027"/>
        <v>643.80000000000007</v>
      </c>
      <c r="GQ388" s="233">
        <f t="shared" si="2028"/>
        <v>613.40000000000009</v>
      </c>
      <c r="GR388" s="232">
        <f t="shared" si="2029"/>
        <v>10746.9</v>
      </c>
      <c r="GS388" s="233">
        <f t="shared" si="2030"/>
        <v>11047.5</v>
      </c>
      <c r="GT388" s="249">
        <f t="shared" si="2031"/>
        <v>335</v>
      </c>
      <c r="GU388" s="233">
        <f t="shared" si="2032"/>
        <v>380</v>
      </c>
      <c r="GV388" s="232">
        <f t="shared" si="2033"/>
        <v>335</v>
      </c>
      <c r="GW388" s="233">
        <f t="shared" si="2034"/>
        <v>380</v>
      </c>
      <c r="GX388" s="232">
        <f t="shared" si="2035"/>
        <v>1290.3000000000002</v>
      </c>
      <c r="GY388" s="233">
        <f t="shared" si="2036"/>
        <v>1354.8000000000002</v>
      </c>
      <c r="GZ388" s="232">
        <f t="shared" si="2037"/>
        <v>24391.5</v>
      </c>
      <c r="HA388" s="233">
        <f t="shared" si="2038"/>
        <v>27863.100000000002</v>
      </c>
      <c r="HB388" s="249">
        <f t="shared" si="2039"/>
        <v>0</v>
      </c>
      <c r="HC388" s="233">
        <f t="shared" si="2040"/>
        <v>0</v>
      </c>
      <c r="HD388" s="232">
        <f t="shared" si="2041"/>
        <v>0</v>
      </c>
      <c r="HE388" s="233">
        <f t="shared" si="2042"/>
        <v>0</v>
      </c>
      <c r="HF388" s="232" t="str">
        <f t="shared" si="2043"/>
        <v/>
      </c>
      <c r="HG388" s="233" t="str">
        <f t="shared" si="2044"/>
        <v/>
      </c>
      <c r="HH388" s="232" t="str">
        <f t="shared" si="2045"/>
        <v/>
      </c>
      <c r="HI388" s="233" t="str">
        <f t="shared" si="2046"/>
        <v/>
      </c>
      <c r="HJ388" s="249">
        <f t="shared" si="2047"/>
        <v>1592.4</v>
      </c>
      <c r="HK388" s="233">
        <f t="shared" si="2048"/>
        <v>1598.8000000000002</v>
      </c>
      <c r="HL388" s="232">
        <f t="shared" si="2049"/>
        <v>27889.5</v>
      </c>
      <c r="HM388" s="232">
        <f t="shared" si="2050"/>
        <v>31602.400000000005</v>
      </c>
    </row>
    <row r="389" spans="1:221" ht="15">
      <c r="A389" s="397" t="s">
        <v>110</v>
      </c>
      <c r="B389" s="395" t="s">
        <v>800</v>
      </c>
      <c r="C389" s="396"/>
      <c r="D389" s="397">
        <v>228316</v>
      </c>
      <c r="E389" s="398">
        <v>9</v>
      </c>
      <c r="F389" s="332">
        <v>415</v>
      </c>
      <c r="G389" s="409">
        <v>473</v>
      </c>
      <c r="H389" s="254">
        <v>1</v>
      </c>
      <c r="I389" s="409">
        <v>7</v>
      </c>
      <c r="J389" s="232">
        <f t="shared" si="1902"/>
        <v>414</v>
      </c>
      <c r="K389" s="233">
        <f t="shared" si="1903"/>
        <v>466</v>
      </c>
      <c r="L389" s="333"/>
      <c r="M389" s="253"/>
      <c r="N389" s="232">
        <f t="shared" si="1752"/>
        <v>414</v>
      </c>
      <c r="O389" s="233">
        <f t="shared" si="1904"/>
        <v>466</v>
      </c>
      <c r="P389" s="232">
        <f t="shared" si="1905"/>
        <v>414</v>
      </c>
      <c r="Q389" s="233">
        <f t="shared" si="1906"/>
        <v>466</v>
      </c>
      <c r="R389" s="254">
        <v>34</v>
      </c>
      <c r="S389" s="409">
        <v>52</v>
      </c>
      <c r="T389" s="232">
        <f t="shared" si="1907"/>
        <v>34</v>
      </c>
      <c r="U389" s="233">
        <f t="shared" si="1908"/>
        <v>52</v>
      </c>
      <c r="V389" s="257">
        <v>18</v>
      </c>
      <c r="W389" s="409">
        <v>33</v>
      </c>
      <c r="X389" s="232">
        <f t="shared" si="1909"/>
        <v>18</v>
      </c>
      <c r="Y389" s="233">
        <f t="shared" si="1910"/>
        <v>33</v>
      </c>
      <c r="Z389" s="257"/>
      <c r="AA389" s="256"/>
      <c r="AB389" s="232">
        <f t="shared" si="1911"/>
        <v>0</v>
      </c>
      <c r="AC389" s="233">
        <f t="shared" si="1912"/>
        <v>0</v>
      </c>
      <c r="AD389" s="225">
        <f t="shared" si="1913"/>
        <v>52</v>
      </c>
      <c r="AE389" s="233">
        <f t="shared" si="1914"/>
        <v>85</v>
      </c>
      <c r="AF389" s="225">
        <f t="shared" si="1915"/>
        <v>52</v>
      </c>
      <c r="AG389" s="233">
        <f t="shared" si="1916"/>
        <v>85</v>
      </c>
      <c r="AH389" s="336">
        <v>3</v>
      </c>
      <c r="AI389" s="409">
        <v>3.2</v>
      </c>
      <c r="AJ389" s="232">
        <f t="shared" si="1917"/>
        <v>102</v>
      </c>
      <c r="AK389" s="233">
        <f t="shared" si="1918"/>
        <v>166.4</v>
      </c>
      <c r="AL389" s="336">
        <v>2.9</v>
      </c>
      <c r="AM389" s="409">
        <v>2.8</v>
      </c>
      <c r="AN389" s="232">
        <f t="shared" si="1919"/>
        <v>52.199999999999996</v>
      </c>
      <c r="AO389" s="233">
        <f t="shared" si="1920"/>
        <v>92.399999999999991</v>
      </c>
      <c r="AP389" s="336"/>
      <c r="AQ389" s="410"/>
      <c r="AR389" s="232">
        <f t="shared" si="1921"/>
        <v>0</v>
      </c>
      <c r="AS389" s="233">
        <f t="shared" si="1922"/>
        <v>0</v>
      </c>
      <c r="AT389" s="545">
        <f t="shared" si="1923"/>
        <v>2.9653846153846151</v>
      </c>
      <c r="AU389" s="546">
        <f t="shared" si="1924"/>
        <v>3.0447058823529414</v>
      </c>
      <c r="AV389" s="232">
        <f t="shared" si="1925"/>
        <v>154.19999999999999</v>
      </c>
      <c r="AW389" s="233">
        <f t="shared" si="1926"/>
        <v>258.8</v>
      </c>
      <c r="AX389" s="257">
        <v>69.400000000000006</v>
      </c>
      <c r="AY389" s="409">
        <v>72.2</v>
      </c>
      <c r="AZ389" s="232">
        <f t="shared" si="1927"/>
        <v>2359.6000000000004</v>
      </c>
      <c r="BA389" s="233">
        <f t="shared" si="1928"/>
        <v>3754.4</v>
      </c>
      <c r="BB389" s="257">
        <v>58.2</v>
      </c>
      <c r="BC389" s="409">
        <v>70.2</v>
      </c>
      <c r="BD389" s="232">
        <f t="shared" si="1929"/>
        <v>1047.6000000000001</v>
      </c>
      <c r="BE389" s="233">
        <f t="shared" si="1930"/>
        <v>2316.6</v>
      </c>
      <c r="BF389" s="254"/>
      <c r="BG389" s="253"/>
      <c r="BH389" s="232">
        <f t="shared" si="1931"/>
        <v>0</v>
      </c>
      <c r="BI389" s="233">
        <f t="shared" si="1932"/>
        <v>0</v>
      </c>
      <c r="BJ389" s="232">
        <f t="shared" si="1933"/>
        <v>65.523076923076943</v>
      </c>
      <c r="BK389" s="233">
        <f t="shared" si="1934"/>
        <v>71.423529411764704</v>
      </c>
      <c r="BL389" s="232">
        <f t="shared" si="1935"/>
        <v>3407.2000000000012</v>
      </c>
      <c r="BM389" s="233">
        <f t="shared" si="1936"/>
        <v>6071</v>
      </c>
      <c r="BN389" s="257">
        <v>118</v>
      </c>
      <c r="BO389" s="409">
        <v>149</v>
      </c>
      <c r="BP389" s="232">
        <f t="shared" si="1937"/>
        <v>118</v>
      </c>
      <c r="BQ389" s="233">
        <f t="shared" si="1938"/>
        <v>149</v>
      </c>
      <c r="BR389" s="257">
        <v>108</v>
      </c>
      <c r="BS389" s="409">
        <v>90</v>
      </c>
      <c r="BT389" s="232">
        <f t="shared" si="1939"/>
        <v>108</v>
      </c>
      <c r="BU389" s="233">
        <f t="shared" si="1940"/>
        <v>90</v>
      </c>
      <c r="BV389" s="257"/>
      <c r="BW389" s="256"/>
      <c r="BX389" s="232">
        <f t="shared" si="1941"/>
        <v>0</v>
      </c>
      <c r="BY389" s="233">
        <f t="shared" si="1942"/>
        <v>0</v>
      </c>
      <c r="BZ389" s="225">
        <f t="shared" si="1943"/>
        <v>226</v>
      </c>
      <c r="CA389" s="233">
        <f t="shared" si="1944"/>
        <v>239</v>
      </c>
      <c r="CB389" s="225">
        <f t="shared" si="1945"/>
        <v>226</v>
      </c>
      <c r="CC389" s="233">
        <f t="shared" si="1946"/>
        <v>239</v>
      </c>
      <c r="CD389" s="336">
        <v>4.5999999999999996</v>
      </c>
      <c r="CE389" s="409">
        <v>4.2</v>
      </c>
      <c r="CF389" s="232">
        <f t="shared" si="1947"/>
        <v>542.79999999999995</v>
      </c>
      <c r="CG389" s="233">
        <f t="shared" si="1948"/>
        <v>625.80000000000007</v>
      </c>
      <c r="CH389" s="336">
        <v>5.2</v>
      </c>
      <c r="CI389" s="409">
        <v>5.2</v>
      </c>
      <c r="CJ389" s="232">
        <f t="shared" si="1949"/>
        <v>561.6</v>
      </c>
      <c r="CK389" s="233">
        <f t="shared" si="1950"/>
        <v>468</v>
      </c>
      <c r="CL389" s="336"/>
      <c r="CM389" s="410"/>
      <c r="CN389" s="232">
        <f t="shared" si="1951"/>
        <v>0</v>
      </c>
      <c r="CO389" s="233">
        <f t="shared" si="1952"/>
        <v>0</v>
      </c>
      <c r="CP389" s="232">
        <f t="shared" si="1953"/>
        <v>4.8867256637168142</v>
      </c>
      <c r="CQ389" s="546">
        <f t="shared" si="1954"/>
        <v>4.5765690376569044</v>
      </c>
      <c r="CR389" s="232">
        <f t="shared" si="1955"/>
        <v>1104.4000000000001</v>
      </c>
      <c r="CS389" s="233">
        <f t="shared" si="1956"/>
        <v>1093.8000000000002</v>
      </c>
      <c r="CT389" s="257">
        <v>88.5</v>
      </c>
      <c r="CU389" s="409">
        <v>86.6</v>
      </c>
      <c r="CV389" s="232">
        <f t="shared" si="1957"/>
        <v>10443</v>
      </c>
      <c r="CW389" s="233">
        <f t="shared" si="1958"/>
        <v>12903.4</v>
      </c>
      <c r="CX389" s="257">
        <v>84.7</v>
      </c>
      <c r="CY389" s="409">
        <v>85.9</v>
      </c>
      <c r="CZ389" s="232">
        <f t="shared" si="1959"/>
        <v>9147.6</v>
      </c>
      <c r="DA389" s="233">
        <f t="shared" si="1960"/>
        <v>7731.0000000000009</v>
      </c>
      <c r="DB389" s="254"/>
      <c r="DC389" s="253"/>
      <c r="DD389" s="232">
        <f t="shared" si="1961"/>
        <v>0</v>
      </c>
      <c r="DE389" s="233">
        <f t="shared" si="1962"/>
        <v>0</v>
      </c>
      <c r="DF389" s="232">
        <f t="shared" si="1963"/>
        <v>86.684070796460176</v>
      </c>
      <c r="DG389" s="233">
        <f t="shared" si="1964"/>
        <v>86.336401673640168</v>
      </c>
      <c r="DH389" s="232">
        <f t="shared" si="1965"/>
        <v>19590.599999999999</v>
      </c>
      <c r="DI389" s="233">
        <f t="shared" si="1966"/>
        <v>20634.400000000001</v>
      </c>
      <c r="DJ389" s="232">
        <f t="shared" si="1967"/>
        <v>278</v>
      </c>
      <c r="DK389" s="233">
        <f t="shared" si="1968"/>
        <v>324</v>
      </c>
      <c r="DL389" s="232">
        <f t="shared" si="1969"/>
        <v>278</v>
      </c>
      <c r="DM389" s="233">
        <f t="shared" si="1970"/>
        <v>324</v>
      </c>
      <c r="DN389" s="545">
        <f t="shared" si="1971"/>
        <v>4.5273381294964032</v>
      </c>
      <c r="DO389" s="546">
        <f t="shared" si="1972"/>
        <v>4.1746913580246918</v>
      </c>
      <c r="DP389" s="232">
        <f t="shared" si="1973"/>
        <v>1258.6000000000001</v>
      </c>
      <c r="DQ389" s="233">
        <f t="shared" si="1974"/>
        <v>1352.6000000000001</v>
      </c>
      <c r="DR389" s="232">
        <f t="shared" si="1975"/>
        <v>82.725899280575533</v>
      </c>
      <c r="DS389" s="233">
        <f t="shared" si="1976"/>
        <v>82.424074074074085</v>
      </c>
      <c r="DT389" s="232">
        <f t="shared" si="1977"/>
        <v>22997.8</v>
      </c>
      <c r="DU389" s="233">
        <f t="shared" si="1978"/>
        <v>26705.400000000005</v>
      </c>
      <c r="DV389" s="257">
        <v>29</v>
      </c>
      <c r="DW389" s="409">
        <v>29</v>
      </c>
      <c r="DX389" s="232">
        <f t="shared" si="1979"/>
        <v>29</v>
      </c>
      <c r="DY389" s="233">
        <f t="shared" si="1980"/>
        <v>29</v>
      </c>
      <c r="DZ389" s="257">
        <v>39</v>
      </c>
      <c r="EA389" s="409">
        <v>35</v>
      </c>
      <c r="EB389" s="232">
        <f t="shared" si="1981"/>
        <v>39</v>
      </c>
      <c r="EC389" s="233">
        <f t="shared" si="1982"/>
        <v>35</v>
      </c>
      <c r="ED389" s="257"/>
      <c r="EE389" s="256"/>
      <c r="EF389" s="232">
        <f t="shared" si="1983"/>
        <v>0</v>
      </c>
      <c r="EG389" s="233">
        <f t="shared" si="1984"/>
        <v>0</v>
      </c>
      <c r="EH389" s="225">
        <f t="shared" si="1985"/>
        <v>68</v>
      </c>
      <c r="EI389" s="233">
        <f t="shared" si="1986"/>
        <v>64</v>
      </c>
      <c r="EJ389" s="225">
        <f t="shared" si="1987"/>
        <v>68</v>
      </c>
      <c r="EK389" s="233">
        <f t="shared" si="1988"/>
        <v>64</v>
      </c>
      <c r="EL389" s="336">
        <v>3.5</v>
      </c>
      <c r="EM389" s="409">
        <v>2.6</v>
      </c>
      <c r="EN389" s="232">
        <f t="shared" si="1989"/>
        <v>101.5</v>
      </c>
      <c r="EO389" s="233">
        <f t="shared" si="1990"/>
        <v>75.400000000000006</v>
      </c>
      <c r="EP389" s="336">
        <v>3.4</v>
      </c>
      <c r="EQ389" s="409">
        <v>3.2</v>
      </c>
      <c r="ER389" s="232">
        <f t="shared" si="1991"/>
        <v>132.6</v>
      </c>
      <c r="ES389" s="233">
        <f t="shared" si="1992"/>
        <v>112</v>
      </c>
      <c r="ET389" s="336"/>
      <c r="EU389" s="410"/>
      <c r="EV389" s="232">
        <f t="shared" si="1993"/>
        <v>0</v>
      </c>
      <c r="EW389" s="233">
        <f t="shared" si="1994"/>
        <v>0</v>
      </c>
      <c r="EX389" s="545">
        <f t="shared" si="1995"/>
        <v>3.4426470588235292</v>
      </c>
      <c r="EY389" s="546">
        <f t="shared" si="1996"/>
        <v>2.9281250000000001</v>
      </c>
      <c r="EZ389" s="232">
        <f t="shared" si="1997"/>
        <v>234.1</v>
      </c>
      <c r="FA389" s="233">
        <f t="shared" si="1998"/>
        <v>187.4</v>
      </c>
      <c r="FB389" s="257">
        <v>57.7</v>
      </c>
      <c r="FC389" s="409">
        <v>56.4</v>
      </c>
      <c r="FD389" s="232">
        <f t="shared" si="1999"/>
        <v>1673.3000000000002</v>
      </c>
      <c r="FE389" s="233">
        <f t="shared" si="2000"/>
        <v>1635.6</v>
      </c>
      <c r="FF389" s="257">
        <v>59.5</v>
      </c>
      <c r="FG389" s="409">
        <v>60.7</v>
      </c>
      <c r="FH389" s="232">
        <f t="shared" si="2001"/>
        <v>2320.5</v>
      </c>
      <c r="FI389" s="233">
        <f t="shared" si="2002"/>
        <v>2124.5</v>
      </c>
      <c r="FJ389" s="254"/>
      <c r="FK389" s="253"/>
      <c r="FL389" s="232">
        <f t="shared" si="2003"/>
        <v>0</v>
      </c>
      <c r="FM389" s="233">
        <f t="shared" si="2004"/>
        <v>0</v>
      </c>
      <c r="FN389" s="232">
        <f t="shared" si="2005"/>
        <v>58.732352941176472</v>
      </c>
      <c r="FO389" s="233">
        <f t="shared" si="2006"/>
        <v>58.751562499999999</v>
      </c>
      <c r="FP389" s="232">
        <f t="shared" si="2007"/>
        <v>3993.8</v>
      </c>
      <c r="FQ389" s="233">
        <f t="shared" si="2008"/>
        <v>3760.1</v>
      </c>
      <c r="FR389" s="254">
        <v>68</v>
      </c>
      <c r="FS389" s="253">
        <v>78</v>
      </c>
      <c r="FT389" s="232">
        <f t="shared" si="2009"/>
        <v>68</v>
      </c>
      <c r="FU389" s="233">
        <f t="shared" si="2010"/>
        <v>78</v>
      </c>
      <c r="FV389" s="254">
        <v>5.4</v>
      </c>
      <c r="FW389" s="253">
        <v>5.8</v>
      </c>
      <c r="FX389" s="232">
        <f t="shared" si="2011"/>
        <v>367.20000000000005</v>
      </c>
      <c r="FY389" s="233">
        <f t="shared" si="2012"/>
        <v>452.4</v>
      </c>
      <c r="FZ389" s="254">
        <v>63.6</v>
      </c>
      <c r="GA389" s="253">
        <v>64.3</v>
      </c>
      <c r="GB389" s="232">
        <f t="shared" si="2013"/>
        <v>4324.8</v>
      </c>
      <c r="GC389" s="233">
        <f t="shared" si="2014"/>
        <v>5015.3999999999996</v>
      </c>
      <c r="GD389" s="249">
        <f t="shared" si="2015"/>
        <v>181</v>
      </c>
      <c r="GE389" s="233">
        <f t="shared" si="2016"/>
        <v>230</v>
      </c>
      <c r="GF389" s="232">
        <f t="shared" si="2017"/>
        <v>181</v>
      </c>
      <c r="GG389" s="233">
        <f t="shared" si="2018"/>
        <v>230</v>
      </c>
      <c r="GH389" s="232">
        <f t="shared" si="2019"/>
        <v>746.3</v>
      </c>
      <c r="GI389" s="233">
        <f t="shared" si="2020"/>
        <v>867.6</v>
      </c>
      <c r="GJ389" s="232">
        <f t="shared" si="2021"/>
        <v>14475.900000000001</v>
      </c>
      <c r="GK389" s="233">
        <f t="shared" si="2022"/>
        <v>18293.399999999998</v>
      </c>
      <c r="GL389" s="249">
        <f t="shared" si="2023"/>
        <v>165</v>
      </c>
      <c r="GM389" s="233">
        <f t="shared" si="2024"/>
        <v>158</v>
      </c>
      <c r="GN389" s="232">
        <f t="shared" si="2025"/>
        <v>165</v>
      </c>
      <c r="GO389" s="233">
        <f t="shared" si="2026"/>
        <v>158</v>
      </c>
      <c r="GP389" s="232">
        <f t="shared" si="2027"/>
        <v>746.40000000000009</v>
      </c>
      <c r="GQ389" s="233">
        <f t="shared" si="2028"/>
        <v>672.4</v>
      </c>
      <c r="GR389" s="232">
        <f t="shared" si="2029"/>
        <v>12515.7</v>
      </c>
      <c r="GS389" s="233">
        <f t="shared" si="2030"/>
        <v>12172.1</v>
      </c>
      <c r="GT389" s="249">
        <f t="shared" si="2031"/>
        <v>346</v>
      </c>
      <c r="GU389" s="233">
        <f t="shared" si="2032"/>
        <v>388</v>
      </c>
      <c r="GV389" s="232">
        <f t="shared" si="2033"/>
        <v>346</v>
      </c>
      <c r="GW389" s="233">
        <f t="shared" si="2034"/>
        <v>388</v>
      </c>
      <c r="GX389" s="232">
        <f t="shared" si="2035"/>
        <v>1492.7</v>
      </c>
      <c r="GY389" s="233">
        <f t="shared" si="2036"/>
        <v>1540</v>
      </c>
      <c r="GZ389" s="232">
        <f t="shared" si="2037"/>
        <v>26991.600000000002</v>
      </c>
      <c r="HA389" s="233">
        <f t="shared" si="2038"/>
        <v>30465.5</v>
      </c>
      <c r="HB389" s="249">
        <f t="shared" si="2039"/>
        <v>0</v>
      </c>
      <c r="HC389" s="233">
        <f t="shared" si="2040"/>
        <v>0</v>
      </c>
      <c r="HD389" s="232">
        <f t="shared" si="2041"/>
        <v>0</v>
      </c>
      <c r="HE389" s="233">
        <f t="shared" si="2042"/>
        <v>0</v>
      </c>
      <c r="HF389" s="232" t="str">
        <f t="shared" si="2043"/>
        <v/>
      </c>
      <c r="HG389" s="233" t="str">
        <f t="shared" si="2044"/>
        <v/>
      </c>
      <c r="HH389" s="232" t="str">
        <f t="shared" si="2045"/>
        <v/>
      </c>
      <c r="HI389" s="233" t="str">
        <f t="shared" si="2046"/>
        <v/>
      </c>
      <c r="HJ389" s="249">
        <f t="shared" si="2047"/>
        <v>1859.9</v>
      </c>
      <c r="HK389" s="233">
        <f t="shared" si="2048"/>
        <v>1992.4</v>
      </c>
      <c r="HL389" s="232">
        <f t="shared" si="2049"/>
        <v>31316.399999999998</v>
      </c>
      <c r="HM389" s="232">
        <f t="shared" si="2050"/>
        <v>35480.9</v>
      </c>
    </row>
    <row r="390" spans="1:221" ht="15">
      <c r="A390" s="397" t="s">
        <v>110</v>
      </c>
      <c r="B390" s="395" t="s">
        <v>801</v>
      </c>
      <c r="C390" s="396"/>
      <c r="D390" s="397">
        <v>228608</v>
      </c>
      <c r="E390" s="398">
        <v>9</v>
      </c>
      <c r="F390" s="332">
        <v>337</v>
      </c>
      <c r="G390" s="409">
        <v>417</v>
      </c>
      <c r="H390" s="254">
        <v>5</v>
      </c>
      <c r="I390" s="409">
        <v>21</v>
      </c>
      <c r="J390" s="232">
        <f t="shared" si="1902"/>
        <v>332</v>
      </c>
      <c r="K390" s="233">
        <f t="shared" si="1903"/>
        <v>396</v>
      </c>
      <c r="L390" s="333"/>
      <c r="M390" s="253"/>
      <c r="N390" s="232">
        <f t="shared" si="1752"/>
        <v>332</v>
      </c>
      <c r="O390" s="233">
        <f t="shared" si="1904"/>
        <v>396</v>
      </c>
      <c r="P390" s="232">
        <f t="shared" si="1905"/>
        <v>332</v>
      </c>
      <c r="Q390" s="233">
        <f t="shared" si="1906"/>
        <v>396</v>
      </c>
      <c r="R390" s="254">
        <v>15</v>
      </c>
      <c r="S390" s="409">
        <v>14</v>
      </c>
      <c r="T390" s="232">
        <f t="shared" si="1907"/>
        <v>15</v>
      </c>
      <c r="U390" s="233">
        <f t="shared" si="1908"/>
        <v>14</v>
      </c>
      <c r="V390" s="257">
        <v>9</v>
      </c>
      <c r="W390" s="409">
        <v>15</v>
      </c>
      <c r="X390" s="232">
        <f t="shared" si="1909"/>
        <v>9</v>
      </c>
      <c r="Y390" s="233">
        <f t="shared" si="1910"/>
        <v>15</v>
      </c>
      <c r="Z390" s="257"/>
      <c r="AA390" s="256"/>
      <c r="AB390" s="232">
        <f t="shared" si="1911"/>
        <v>0</v>
      </c>
      <c r="AC390" s="233">
        <f t="shared" si="1912"/>
        <v>0</v>
      </c>
      <c r="AD390" s="225">
        <f t="shared" si="1913"/>
        <v>24</v>
      </c>
      <c r="AE390" s="233">
        <f t="shared" si="1914"/>
        <v>29</v>
      </c>
      <c r="AF390" s="225">
        <f t="shared" si="1915"/>
        <v>24</v>
      </c>
      <c r="AG390" s="233">
        <f t="shared" si="1916"/>
        <v>29</v>
      </c>
      <c r="AH390" s="336">
        <v>2.8</v>
      </c>
      <c r="AI390" s="409">
        <v>2.7</v>
      </c>
      <c r="AJ390" s="232">
        <f t="shared" si="1917"/>
        <v>42</v>
      </c>
      <c r="AK390" s="233">
        <f t="shared" si="1918"/>
        <v>37.800000000000004</v>
      </c>
      <c r="AL390" s="336">
        <v>4</v>
      </c>
      <c r="AM390" s="409">
        <v>3.5</v>
      </c>
      <c r="AN390" s="232">
        <f t="shared" si="1919"/>
        <v>36</v>
      </c>
      <c r="AO390" s="233">
        <f t="shared" si="1920"/>
        <v>52.5</v>
      </c>
      <c r="AP390" s="336"/>
      <c r="AQ390" s="410"/>
      <c r="AR390" s="232">
        <f t="shared" si="1921"/>
        <v>0</v>
      </c>
      <c r="AS390" s="233">
        <f t="shared" si="1922"/>
        <v>0</v>
      </c>
      <c r="AT390" s="545">
        <f t="shared" si="1923"/>
        <v>3.25</v>
      </c>
      <c r="AU390" s="546">
        <f t="shared" si="1924"/>
        <v>3.1137931034482764</v>
      </c>
      <c r="AV390" s="232">
        <f t="shared" si="1925"/>
        <v>78</v>
      </c>
      <c r="AW390" s="233">
        <f t="shared" si="1926"/>
        <v>90.300000000000011</v>
      </c>
      <c r="AX390" s="257">
        <v>75.099999999999994</v>
      </c>
      <c r="AY390" s="409">
        <v>65.3</v>
      </c>
      <c r="AZ390" s="232">
        <f t="shared" si="1927"/>
        <v>1126.5</v>
      </c>
      <c r="BA390" s="233">
        <f t="shared" si="1928"/>
        <v>914.19999999999993</v>
      </c>
      <c r="BB390" s="257">
        <v>80.599999999999994</v>
      </c>
      <c r="BC390" s="409">
        <v>76.3</v>
      </c>
      <c r="BD390" s="232">
        <f t="shared" si="1929"/>
        <v>725.4</v>
      </c>
      <c r="BE390" s="233">
        <f t="shared" si="1930"/>
        <v>1144.5</v>
      </c>
      <c r="BF390" s="254"/>
      <c r="BG390" s="253"/>
      <c r="BH390" s="232">
        <f t="shared" si="1931"/>
        <v>0</v>
      </c>
      <c r="BI390" s="233">
        <f t="shared" si="1932"/>
        <v>0</v>
      </c>
      <c r="BJ390" s="232">
        <f t="shared" si="1933"/>
        <v>77.162500000000009</v>
      </c>
      <c r="BK390" s="233">
        <f t="shared" si="1934"/>
        <v>70.989655172413791</v>
      </c>
      <c r="BL390" s="232">
        <f t="shared" si="1935"/>
        <v>1851.9</v>
      </c>
      <c r="BM390" s="233">
        <f t="shared" si="1936"/>
        <v>2058.6999999999998</v>
      </c>
      <c r="BN390" s="257">
        <v>72</v>
      </c>
      <c r="BO390" s="409">
        <v>66</v>
      </c>
      <c r="BP390" s="232">
        <f t="shared" si="1937"/>
        <v>72</v>
      </c>
      <c r="BQ390" s="233">
        <f t="shared" si="1938"/>
        <v>66</v>
      </c>
      <c r="BR390" s="257">
        <v>44</v>
      </c>
      <c r="BS390" s="409">
        <v>52</v>
      </c>
      <c r="BT390" s="232">
        <f t="shared" si="1939"/>
        <v>44</v>
      </c>
      <c r="BU390" s="233">
        <f t="shared" si="1940"/>
        <v>52</v>
      </c>
      <c r="BV390" s="257"/>
      <c r="BW390" s="256"/>
      <c r="BX390" s="232">
        <f t="shared" si="1941"/>
        <v>0</v>
      </c>
      <c r="BY390" s="233">
        <f t="shared" si="1942"/>
        <v>0</v>
      </c>
      <c r="BZ390" s="225">
        <f t="shared" si="1943"/>
        <v>116</v>
      </c>
      <c r="CA390" s="233">
        <f t="shared" si="1944"/>
        <v>118</v>
      </c>
      <c r="CB390" s="225">
        <f t="shared" si="1945"/>
        <v>116</v>
      </c>
      <c r="CC390" s="233">
        <f t="shared" si="1946"/>
        <v>118</v>
      </c>
      <c r="CD390" s="336">
        <v>4.5</v>
      </c>
      <c r="CE390" s="409">
        <v>4.7</v>
      </c>
      <c r="CF390" s="232">
        <f t="shared" si="1947"/>
        <v>324</v>
      </c>
      <c r="CG390" s="233">
        <f t="shared" si="1948"/>
        <v>310.2</v>
      </c>
      <c r="CH390" s="336">
        <v>5.0999999999999996</v>
      </c>
      <c r="CI390" s="409">
        <v>5.6</v>
      </c>
      <c r="CJ390" s="232">
        <f t="shared" si="1949"/>
        <v>224.39999999999998</v>
      </c>
      <c r="CK390" s="233">
        <f t="shared" si="1950"/>
        <v>291.2</v>
      </c>
      <c r="CL390" s="336"/>
      <c r="CM390" s="410"/>
      <c r="CN390" s="232">
        <f t="shared" si="1951"/>
        <v>0</v>
      </c>
      <c r="CO390" s="233">
        <f t="shared" si="1952"/>
        <v>0</v>
      </c>
      <c r="CP390" s="232">
        <f t="shared" si="1953"/>
        <v>4.727586206896552</v>
      </c>
      <c r="CQ390" s="546">
        <f t="shared" si="1954"/>
        <v>5.0966101694915249</v>
      </c>
      <c r="CR390" s="232">
        <f t="shared" si="1955"/>
        <v>548.4</v>
      </c>
      <c r="CS390" s="233">
        <f t="shared" si="1956"/>
        <v>601.4</v>
      </c>
      <c r="CT390" s="257">
        <v>88.5</v>
      </c>
      <c r="CU390" s="409">
        <v>86.8</v>
      </c>
      <c r="CV390" s="232">
        <f t="shared" si="1957"/>
        <v>6372</v>
      </c>
      <c r="CW390" s="233">
        <f t="shared" si="1958"/>
        <v>5728.8</v>
      </c>
      <c r="CX390" s="257">
        <v>85.1</v>
      </c>
      <c r="CY390" s="409">
        <v>95.8</v>
      </c>
      <c r="CZ390" s="232">
        <f t="shared" si="1959"/>
        <v>3744.3999999999996</v>
      </c>
      <c r="DA390" s="233">
        <f t="shared" si="1960"/>
        <v>4981.5999999999995</v>
      </c>
      <c r="DB390" s="254"/>
      <c r="DC390" s="253"/>
      <c r="DD390" s="232">
        <f t="shared" si="1961"/>
        <v>0</v>
      </c>
      <c r="DE390" s="233">
        <f t="shared" si="1962"/>
        <v>0</v>
      </c>
      <c r="DF390" s="232">
        <f t="shared" si="1963"/>
        <v>87.210344827586198</v>
      </c>
      <c r="DG390" s="233">
        <f t="shared" si="1964"/>
        <v>90.76610169491525</v>
      </c>
      <c r="DH390" s="232">
        <f t="shared" si="1965"/>
        <v>10116.4</v>
      </c>
      <c r="DI390" s="233">
        <f t="shared" si="1966"/>
        <v>10710.4</v>
      </c>
      <c r="DJ390" s="232">
        <f t="shared" si="1967"/>
        <v>140</v>
      </c>
      <c r="DK390" s="233">
        <f t="shared" si="1968"/>
        <v>147</v>
      </c>
      <c r="DL390" s="232">
        <f t="shared" si="1969"/>
        <v>140</v>
      </c>
      <c r="DM390" s="233">
        <f t="shared" si="1970"/>
        <v>147</v>
      </c>
      <c r="DN390" s="545">
        <f t="shared" si="1971"/>
        <v>4.4742857142857142</v>
      </c>
      <c r="DO390" s="546">
        <f t="shared" si="1972"/>
        <v>4.7054421768707488</v>
      </c>
      <c r="DP390" s="232">
        <f t="shared" si="1973"/>
        <v>626.4</v>
      </c>
      <c r="DQ390" s="233">
        <f t="shared" si="1974"/>
        <v>691.7</v>
      </c>
      <c r="DR390" s="232">
        <f t="shared" si="1975"/>
        <v>85.487857142857138</v>
      </c>
      <c r="DS390" s="233">
        <f t="shared" si="1976"/>
        <v>86.864625850340133</v>
      </c>
      <c r="DT390" s="232">
        <f t="shared" si="1977"/>
        <v>11968.3</v>
      </c>
      <c r="DU390" s="233">
        <f t="shared" si="1978"/>
        <v>12769.1</v>
      </c>
      <c r="DV390" s="257">
        <v>54</v>
      </c>
      <c r="DW390" s="409">
        <v>64</v>
      </c>
      <c r="DX390" s="232">
        <f t="shared" si="1979"/>
        <v>54</v>
      </c>
      <c r="DY390" s="233">
        <f t="shared" si="1980"/>
        <v>64</v>
      </c>
      <c r="DZ390" s="257">
        <v>64</v>
      </c>
      <c r="EA390" s="409">
        <v>97</v>
      </c>
      <c r="EB390" s="232">
        <f t="shared" si="1981"/>
        <v>64</v>
      </c>
      <c r="EC390" s="233">
        <f t="shared" si="1982"/>
        <v>97</v>
      </c>
      <c r="ED390" s="257"/>
      <c r="EE390" s="256"/>
      <c r="EF390" s="232">
        <f t="shared" si="1983"/>
        <v>0</v>
      </c>
      <c r="EG390" s="233">
        <f t="shared" si="1984"/>
        <v>0</v>
      </c>
      <c r="EH390" s="225">
        <f t="shared" si="1985"/>
        <v>118</v>
      </c>
      <c r="EI390" s="233">
        <f t="shared" si="1986"/>
        <v>161</v>
      </c>
      <c r="EJ390" s="225">
        <f t="shared" si="1987"/>
        <v>118</v>
      </c>
      <c r="EK390" s="233">
        <f t="shared" si="1988"/>
        <v>161</v>
      </c>
      <c r="EL390" s="336">
        <v>2.9</v>
      </c>
      <c r="EM390" s="409">
        <v>2.7</v>
      </c>
      <c r="EN390" s="232">
        <f t="shared" si="1989"/>
        <v>156.6</v>
      </c>
      <c r="EO390" s="233">
        <f t="shared" si="1990"/>
        <v>172.8</v>
      </c>
      <c r="EP390" s="336">
        <v>3.5</v>
      </c>
      <c r="EQ390" s="409">
        <v>3.3</v>
      </c>
      <c r="ER390" s="232">
        <f t="shared" si="1991"/>
        <v>224</v>
      </c>
      <c r="ES390" s="233">
        <f t="shared" si="1992"/>
        <v>320.09999999999997</v>
      </c>
      <c r="ET390" s="336"/>
      <c r="EU390" s="410"/>
      <c r="EV390" s="232">
        <f t="shared" si="1993"/>
        <v>0</v>
      </c>
      <c r="EW390" s="233">
        <f t="shared" si="1994"/>
        <v>0</v>
      </c>
      <c r="EX390" s="545">
        <f t="shared" si="1995"/>
        <v>3.2254237288135594</v>
      </c>
      <c r="EY390" s="546">
        <f t="shared" si="1996"/>
        <v>3.0614906832298137</v>
      </c>
      <c r="EZ390" s="232">
        <f t="shared" si="1997"/>
        <v>380.6</v>
      </c>
      <c r="FA390" s="233">
        <f t="shared" si="1998"/>
        <v>492.9</v>
      </c>
      <c r="FB390" s="257">
        <v>57.2</v>
      </c>
      <c r="FC390" s="409">
        <v>62.8</v>
      </c>
      <c r="FD390" s="232">
        <f t="shared" si="1999"/>
        <v>3088.8</v>
      </c>
      <c r="FE390" s="233">
        <f t="shared" si="2000"/>
        <v>4019.2</v>
      </c>
      <c r="FF390" s="257">
        <v>58.4</v>
      </c>
      <c r="FG390" s="409">
        <v>61.3</v>
      </c>
      <c r="FH390" s="232">
        <f t="shared" si="2001"/>
        <v>3737.6</v>
      </c>
      <c r="FI390" s="233">
        <f t="shared" si="2002"/>
        <v>5946.0999999999995</v>
      </c>
      <c r="FJ390" s="254"/>
      <c r="FK390" s="253"/>
      <c r="FL390" s="232">
        <f t="shared" si="2003"/>
        <v>0</v>
      </c>
      <c r="FM390" s="233">
        <f t="shared" si="2004"/>
        <v>0</v>
      </c>
      <c r="FN390" s="232">
        <f t="shared" si="2005"/>
        <v>57.850847457627118</v>
      </c>
      <c r="FO390" s="233">
        <f t="shared" si="2006"/>
        <v>61.896273291925461</v>
      </c>
      <c r="FP390" s="232">
        <f t="shared" si="2007"/>
        <v>6826.4</v>
      </c>
      <c r="FQ390" s="233">
        <f t="shared" si="2008"/>
        <v>9965.2999999999993</v>
      </c>
      <c r="FR390" s="254">
        <v>74</v>
      </c>
      <c r="FS390" s="253">
        <v>88</v>
      </c>
      <c r="FT390" s="232">
        <f t="shared" si="2009"/>
        <v>74</v>
      </c>
      <c r="FU390" s="233">
        <f t="shared" si="2010"/>
        <v>88</v>
      </c>
      <c r="FV390" s="254">
        <v>4.0999999999999996</v>
      </c>
      <c r="FW390" s="253">
        <v>2.9</v>
      </c>
      <c r="FX390" s="232">
        <f t="shared" si="2011"/>
        <v>303.39999999999998</v>
      </c>
      <c r="FY390" s="233">
        <f t="shared" si="2012"/>
        <v>255.2</v>
      </c>
      <c r="FZ390" s="254">
        <v>58.1</v>
      </c>
      <c r="GA390" s="253">
        <v>43.7</v>
      </c>
      <c r="GB390" s="232">
        <f t="shared" si="2013"/>
        <v>4299.4000000000005</v>
      </c>
      <c r="GC390" s="233">
        <f t="shared" si="2014"/>
        <v>3845.6000000000004</v>
      </c>
      <c r="GD390" s="249">
        <f t="shared" si="2015"/>
        <v>141</v>
      </c>
      <c r="GE390" s="233">
        <f t="shared" si="2016"/>
        <v>144</v>
      </c>
      <c r="GF390" s="232">
        <f t="shared" si="2017"/>
        <v>141</v>
      </c>
      <c r="GG390" s="233">
        <f t="shared" si="2018"/>
        <v>144</v>
      </c>
      <c r="GH390" s="232">
        <f t="shared" si="2019"/>
        <v>522.6</v>
      </c>
      <c r="GI390" s="233">
        <f t="shared" si="2020"/>
        <v>520.79999999999995</v>
      </c>
      <c r="GJ390" s="232">
        <f t="shared" si="2021"/>
        <v>10587.3</v>
      </c>
      <c r="GK390" s="233">
        <f t="shared" si="2022"/>
        <v>10662.2</v>
      </c>
      <c r="GL390" s="249">
        <f t="shared" si="2023"/>
        <v>117</v>
      </c>
      <c r="GM390" s="233">
        <f t="shared" si="2024"/>
        <v>164</v>
      </c>
      <c r="GN390" s="232">
        <f t="shared" si="2025"/>
        <v>117</v>
      </c>
      <c r="GO390" s="233">
        <f t="shared" si="2026"/>
        <v>164</v>
      </c>
      <c r="GP390" s="232">
        <f t="shared" si="2027"/>
        <v>484.4</v>
      </c>
      <c r="GQ390" s="233">
        <f t="shared" si="2028"/>
        <v>663.8</v>
      </c>
      <c r="GR390" s="232">
        <f t="shared" si="2029"/>
        <v>8207.4</v>
      </c>
      <c r="GS390" s="233">
        <f t="shared" si="2030"/>
        <v>12072.199999999999</v>
      </c>
      <c r="GT390" s="249">
        <f t="shared" si="2031"/>
        <v>258</v>
      </c>
      <c r="GU390" s="233">
        <f t="shared" si="2032"/>
        <v>308</v>
      </c>
      <c r="GV390" s="232">
        <f t="shared" si="2033"/>
        <v>258</v>
      </c>
      <c r="GW390" s="233">
        <f t="shared" si="2034"/>
        <v>308</v>
      </c>
      <c r="GX390" s="232">
        <f t="shared" si="2035"/>
        <v>1007</v>
      </c>
      <c r="GY390" s="233">
        <f t="shared" si="2036"/>
        <v>1184.5999999999999</v>
      </c>
      <c r="GZ390" s="232">
        <f t="shared" si="2037"/>
        <v>18794.699999999997</v>
      </c>
      <c r="HA390" s="233">
        <f t="shared" si="2038"/>
        <v>22734.400000000001</v>
      </c>
      <c r="HB390" s="249">
        <f t="shared" si="2039"/>
        <v>0</v>
      </c>
      <c r="HC390" s="233">
        <f t="shared" si="2040"/>
        <v>0</v>
      </c>
      <c r="HD390" s="232">
        <f t="shared" si="2041"/>
        <v>0</v>
      </c>
      <c r="HE390" s="233">
        <f t="shared" si="2042"/>
        <v>0</v>
      </c>
      <c r="HF390" s="232" t="str">
        <f t="shared" si="2043"/>
        <v/>
      </c>
      <c r="HG390" s="233" t="str">
        <f t="shared" si="2044"/>
        <v/>
      </c>
      <c r="HH390" s="232" t="str">
        <f t="shared" si="2045"/>
        <v/>
      </c>
      <c r="HI390" s="233" t="str">
        <f t="shared" si="2046"/>
        <v/>
      </c>
      <c r="HJ390" s="249">
        <f t="shared" si="2047"/>
        <v>1310.4000000000001</v>
      </c>
      <c r="HK390" s="233">
        <f t="shared" si="2048"/>
        <v>1439.8</v>
      </c>
      <c r="HL390" s="232">
        <f t="shared" si="2049"/>
        <v>23094.1</v>
      </c>
      <c r="HM390" s="232">
        <f t="shared" si="2050"/>
        <v>26580</v>
      </c>
    </row>
    <row r="391" spans="1:221" ht="15">
      <c r="A391" s="397" t="s">
        <v>110</v>
      </c>
      <c r="B391" s="395" t="s">
        <v>802</v>
      </c>
      <c r="C391" s="396"/>
      <c r="D391" s="397">
        <v>228699</v>
      </c>
      <c r="E391" s="398">
        <v>9</v>
      </c>
      <c r="F391" s="332">
        <v>374</v>
      </c>
      <c r="G391" s="409">
        <v>313</v>
      </c>
      <c r="H391" s="254">
        <v>65</v>
      </c>
      <c r="I391" s="409">
        <v>32</v>
      </c>
      <c r="J391" s="232">
        <f t="shared" si="1902"/>
        <v>309</v>
      </c>
      <c r="K391" s="233">
        <f t="shared" si="1903"/>
        <v>281</v>
      </c>
      <c r="L391" s="333"/>
      <c r="M391" s="253"/>
      <c r="N391" s="232">
        <f t="shared" si="1752"/>
        <v>309</v>
      </c>
      <c r="O391" s="233">
        <f t="shared" si="1904"/>
        <v>281</v>
      </c>
      <c r="P391" s="232">
        <f t="shared" si="1905"/>
        <v>309</v>
      </c>
      <c r="Q391" s="233">
        <f t="shared" si="1906"/>
        <v>281</v>
      </c>
      <c r="R391" s="254">
        <v>45</v>
      </c>
      <c r="S391" s="409">
        <v>43</v>
      </c>
      <c r="T391" s="232">
        <f t="shared" si="1907"/>
        <v>45</v>
      </c>
      <c r="U391" s="233">
        <f t="shared" si="1908"/>
        <v>43</v>
      </c>
      <c r="V391" s="257">
        <v>11</v>
      </c>
      <c r="W391" s="409">
        <v>5</v>
      </c>
      <c r="X391" s="232">
        <f t="shared" si="1909"/>
        <v>11</v>
      </c>
      <c r="Y391" s="233">
        <f t="shared" si="1910"/>
        <v>5</v>
      </c>
      <c r="Z391" s="257"/>
      <c r="AA391" s="256"/>
      <c r="AB391" s="232">
        <f t="shared" si="1911"/>
        <v>0</v>
      </c>
      <c r="AC391" s="233">
        <f t="shared" si="1912"/>
        <v>0</v>
      </c>
      <c r="AD391" s="225">
        <f t="shared" si="1913"/>
        <v>56</v>
      </c>
      <c r="AE391" s="233">
        <f t="shared" si="1914"/>
        <v>48</v>
      </c>
      <c r="AF391" s="225">
        <f t="shared" si="1915"/>
        <v>56</v>
      </c>
      <c r="AG391" s="233">
        <f t="shared" si="1916"/>
        <v>48</v>
      </c>
      <c r="AH391" s="336">
        <v>3</v>
      </c>
      <c r="AI391" s="409">
        <v>3.4</v>
      </c>
      <c r="AJ391" s="232">
        <f t="shared" si="1917"/>
        <v>135</v>
      </c>
      <c r="AK391" s="233">
        <f t="shared" si="1918"/>
        <v>146.19999999999999</v>
      </c>
      <c r="AL391" s="336">
        <v>2.7</v>
      </c>
      <c r="AM391" s="409">
        <v>4</v>
      </c>
      <c r="AN391" s="232">
        <f t="shared" si="1919"/>
        <v>29.700000000000003</v>
      </c>
      <c r="AO391" s="233">
        <f t="shared" si="1920"/>
        <v>20</v>
      </c>
      <c r="AP391" s="336"/>
      <c r="AQ391" s="410"/>
      <c r="AR391" s="232">
        <f t="shared" si="1921"/>
        <v>0</v>
      </c>
      <c r="AS391" s="233">
        <f t="shared" si="1922"/>
        <v>0</v>
      </c>
      <c r="AT391" s="545">
        <f t="shared" si="1923"/>
        <v>2.9410714285714286</v>
      </c>
      <c r="AU391" s="546">
        <f t="shared" si="1924"/>
        <v>3.4624999999999999</v>
      </c>
      <c r="AV391" s="232">
        <f t="shared" si="1925"/>
        <v>164.7</v>
      </c>
      <c r="AW391" s="233">
        <f t="shared" si="1926"/>
        <v>166.2</v>
      </c>
      <c r="AX391" s="257">
        <v>68.5</v>
      </c>
      <c r="AY391" s="409">
        <v>72.5</v>
      </c>
      <c r="AZ391" s="232">
        <f t="shared" si="1927"/>
        <v>3082.5</v>
      </c>
      <c r="BA391" s="233">
        <f t="shared" si="1928"/>
        <v>3117.5</v>
      </c>
      <c r="BB391" s="257">
        <v>61.1</v>
      </c>
      <c r="BC391" s="409">
        <v>72.400000000000006</v>
      </c>
      <c r="BD391" s="232">
        <f t="shared" si="1929"/>
        <v>672.1</v>
      </c>
      <c r="BE391" s="233">
        <f t="shared" si="1930"/>
        <v>362</v>
      </c>
      <c r="BF391" s="254"/>
      <c r="BG391" s="253"/>
      <c r="BH391" s="232">
        <f t="shared" si="1931"/>
        <v>0</v>
      </c>
      <c r="BI391" s="233">
        <f t="shared" si="1932"/>
        <v>0</v>
      </c>
      <c r="BJ391" s="232">
        <f t="shared" si="1933"/>
        <v>67.046428571428564</v>
      </c>
      <c r="BK391" s="233">
        <f t="shared" si="1934"/>
        <v>72.489583333333329</v>
      </c>
      <c r="BL391" s="232">
        <f t="shared" si="1935"/>
        <v>3754.5999999999995</v>
      </c>
      <c r="BM391" s="233">
        <f t="shared" si="1936"/>
        <v>3479.5</v>
      </c>
      <c r="BN391" s="257">
        <v>92</v>
      </c>
      <c r="BO391" s="409">
        <v>79</v>
      </c>
      <c r="BP391" s="232">
        <f t="shared" si="1937"/>
        <v>92</v>
      </c>
      <c r="BQ391" s="233">
        <f t="shared" si="1938"/>
        <v>79</v>
      </c>
      <c r="BR391" s="257">
        <v>49</v>
      </c>
      <c r="BS391" s="409">
        <v>39</v>
      </c>
      <c r="BT391" s="232">
        <f t="shared" si="1939"/>
        <v>49</v>
      </c>
      <c r="BU391" s="233">
        <f t="shared" si="1940"/>
        <v>39</v>
      </c>
      <c r="BV391" s="257"/>
      <c r="BW391" s="256"/>
      <c r="BX391" s="232">
        <f t="shared" si="1941"/>
        <v>0</v>
      </c>
      <c r="BY391" s="233">
        <f t="shared" si="1942"/>
        <v>0</v>
      </c>
      <c r="BZ391" s="225">
        <f t="shared" si="1943"/>
        <v>141</v>
      </c>
      <c r="CA391" s="233">
        <f t="shared" si="1944"/>
        <v>118</v>
      </c>
      <c r="CB391" s="225">
        <f t="shared" si="1945"/>
        <v>141</v>
      </c>
      <c r="CC391" s="233">
        <f t="shared" si="1946"/>
        <v>118</v>
      </c>
      <c r="CD391" s="336">
        <v>4.9000000000000004</v>
      </c>
      <c r="CE391" s="409">
        <v>5.2</v>
      </c>
      <c r="CF391" s="232">
        <f t="shared" si="1947"/>
        <v>450.8</v>
      </c>
      <c r="CG391" s="233">
        <f t="shared" si="1948"/>
        <v>410.8</v>
      </c>
      <c r="CH391" s="336">
        <v>5.9</v>
      </c>
      <c r="CI391" s="409">
        <v>5.3</v>
      </c>
      <c r="CJ391" s="232">
        <f t="shared" si="1949"/>
        <v>289.10000000000002</v>
      </c>
      <c r="CK391" s="233">
        <f t="shared" si="1950"/>
        <v>206.7</v>
      </c>
      <c r="CL391" s="336"/>
      <c r="CM391" s="410"/>
      <c r="CN391" s="232">
        <f t="shared" si="1951"/>
        <v>0</v>
      </c>
      <c r="CO391" s="233">
        <f t="shared" si="1952"/>
        <v>0</v>
      </c>
      <c r="CP391" s="232">
        <f t="shared" si="1953"/>
        <v>5.2475177304964546</v>
      </c>
      <c r="CQ391" s="546">
        <f t="shared" si="1954"/>
        <v>5.2330508474576272</v>
      </c>
      <c r="CR391" s="232">
        <f t="shared" si="1955"/>
        <v>739.90000000000009</v>
      </c>
      <c r="CS391" s="233">
        <f t="shared" si="1956"/>
        <v>617.5</v>
      </c>
      <c r="CT391" s="257">
        <v>91.9</v>
      </c>
      <c r="CU391" s="409">
        <v>94.1</v>
      </c>
      <c r="CV391" s="232">
        <f t="shared" si="1957"/>
        <v>8454.8000000000011</v>
      </c>
      <c r="CW391" s="233">
        <f t="shared" si="1958"/>
        <v>7433.9</v>
      </c>
      <c r="CX391" s="257">
        <v>89.9</v>
      </c>
      <c r="CY391" s="409">
        <v>85.8</v>
      </c>
      <c r="CZ391" s="232">
        <f t="shared" si="1959"/>
        <v>4405.1000000000004</v>
      </c>
      <c r="DA391" s="233">
        <f t="shared" si="1960"/>
        <v>3346.2</v>
      </c>
      <c r="DB391" s="254"/>
      <c r="DC391" s="253"/>
      <c r="DD391" s="232">
        <f t="shared" si="1961"/>
        <v>0</v>
      </c>
      <c r="DE391" s="233">
        <f t="shared" si="1962"/>
        <v>0</v>
      </c>
      <c r="DF391" s="232">
        <f t="shared" si="1963"/>
        <v>91.204964539007108</v>
      </c>
      <c r="DG391" s="233">
        <f t="shared" si="1964"/>
        <v>91.356779661016944</v>
      </c>
      <c r="DH391" s="232">
        <f t="shared" si="1965"/>
        <v>12859.900000000001</v>
      </c>
      <c r="DI391" s="233">
        <f t="shared" si="1966"/>
        <v>10780.099999999999</v>
      </c>
      <c r="DJ391" s="232">
        <f t="shared" si="1967"/>
        <v>197</v>
      </c>
      <c r="DK391" s="233">
        <f t="shared" si="1968"/>
        <v>166</v>
      </c>
      <c r="DL391" s="232">
        <f t="shared" si="1969"/>
        <v>197</v>
      </c>
      <c r="DM391" s="233">
        <f t="shared" si="1970"/>
        <v>166</v>
      </c>
      <c r="DN391" s="545">
        <f t="shared" si="1971"/>
        <v>4.5918781725888334</v>
      </c>
      <c r="DO391" s="546">
        <f t="shared" si="1972"/>
        <v>4.7210843373493976</v>
      </c>
      <c r="DP391" s="232">
        <f t="shared" si="1973"/>
        <v>904.60000000000014</v>
      </c>
      <c r="DQ391" s="233">
        <f t="shared" si="1974"/>
        <v>783.7</v>
      </c>
      <c r="DR391" s="232">
        <f t="shared" si="1975"/>
        <v>84.337563451776646</v>
      </c>
      <c r="DS391" s="233">
        <f t="shared" si="1976"/>
        <v>85.901204819277098</v>
      </c>
      <c r="DT391" s="232">
        <f t="shared" si="1977"/>
        <v>16614.5</v>
      </c>
      <c r="DU391" s="233">
        <f t="shared" si="1978"/>
        <v>14259.599999999999</v>
      </c>
      <c r="DV391" s="257">
        <v>17</v>
      </c>
      <c r="DW391" s="409">
        <v>22</v>
      </c>
      <c r="DX391" s="232">
        <f t="shared" si="1979"/>
        <v>17</v>
      </c>
      <c r="DY391" s="233">
        <f t="shared" si="1980"/>
        <v>22</v>
      </c>
      <c r="DZ391" s="257">
        <v>21</v>
      </c>
      <c r="EA391" s="409">
        <v>17</v>
      </c>
      <c r="EB391" s="232">
        <f t="shared" si="1981"/>
        <v>21</v>
      </c>
      <c r="EC391" s="233">
        <f t="shared" si="1982"/>
        <v>17</v>
      </c>
      <c r="ED391" s="257"/>
      <c r="EE391" s="256"/>
      <c r="EF391" s="232">
        <f t="shared" si="1983"/>
        <v>0</v>
      </c>
      <c r="EG391" s="233">
        <f t="shared" si="1984"/>
        <v>0</v>
      </c>
      <c r="EH391" s="225">
        <f t="shared" si="1985"/>
        <v>38</v>
      </c>
      <c r="EI391" s="233">
        <f t="shared" si="1986"/>
        <v>39</v>
      </c>
      <c r="EJ391" s="225">
        <f t="shared" si="1987"/>
        <v>38</v>
      </c>
      <c r="EK391" s="233">
        <f t="shared" si="1988"/>
        <v>39</v>
      </c>
      <c r="EL391" s="336">
        <v>3.3</v>
      </c>
      <c r="EM391" s="409">
        <v>3.4</v>
      </c>
      <c r="EN391" s="232">
        <f t="shared" si="1989"/>
        <v>56.099999999999994</v>
      </c>
      <c r="EO391" s="233">
        <f t="shared" si="1990"/>
        <v>74.8</v>
      </c>
      <c r="EP391" s="336">
        <v>3.6</v>
      </c>
      <c r="EQ391" s="409">
        <v>3.3</v>
      </c>
      <c r="ER391" s="232">
        <f t="shared" si="1991"/>
        <v>75.600000000000009</v>
      </c>
      <c r="ES391" s="233">
        <f t="shared" si="1992"/>
        <v>56.099999999999994</v>
      </c>
      <c r="ET391" s="336"/>
      <c r="EU391" s="410"/>
      <c r="EV391" s="232">
        <f t="shared" si="1993"/>
        <v>0</v>
      </c>
      <c r="EW391" s="233">
        <f t="shared" si="1994"/>
        <v>0</v>
      </c>
      <c r="EX391" s="545">
        <f t="shared" si="1995"/>
        <v>3.4657894736842101</v>
      </c>
      <c r="EY391" s="546">
        <f t="shared" si="1996"/>
        <v>3.356410256410256</v>
      </c>
      <c r="EZ391" s="232">
        <f t="shared" si="1997"/>
        <v>131.69999999999999</v>
      </c>
      <c r="FA391" s="233">
        <f t="shared" si="1998"/>
        <v>130.89999999999998</v>
      </c>
      <c r="FB391" s="257">
        <v>67.7</v>
      </c>
      <c r="FC391" s="409">
        <v>71.099999999999994</v>
      </c>
      <c r="FD391" s="232">
        <f t="shared" si="1999"/>
        <v>1150.9000000000001</v>
      </c>
      <c r="FE391" s="233">
        <f t="shared" si="2000"/>
        <v>1564.1999999999998</v>
      </c>
      <c r="FF391" s="257">
        <v>62.4</v>
      </c>
      <c r="FG391" s="409">
        <v>49.1</v>
      </c>
      <c r="FH391" s="232">
        <f t="shared" si="2001"/>
        <v>1310.3999999999999</v>
      </c>
      <c r="FI391" s="233">
        <f t="shared" si="2002"/>
        <v>834.7</v>
      </c>
      <c r="FJ391" s="254"/>
      <c r="FK391" s="253"/>
      <c r="FL391" s="232">
        <f t="shared" si="2003"/>
        <v>0</v>
      </c>
      <c r="FM391" s="233">
        <f t="shared" si="2004"/>
        <v>0</v>
      </c>
      <c r="FN391" s="232">
        <f t="shared" si="2005"/>
        <v>64.771052631578954</v>
      </c>
      <c r="FO391" s="233">
        <f t="shared" si="2006"/>
        <v>61.510256410256403</v>
      </c>
      <c r="FP391" s="232">
        <f t="shared" si="2007"/>
        <v>2461.3000000000002</v>
      </c>
      <c r="FQ391" s="233">
        <f t="shared" si="2008"/>
        <v>2398.8999999999996</v>
      </c>
      <c r="FR391" s="254">
        <v>74</v>
      </c>
      <c r="FS391" s="253">
        <v>76</v>
      </c>
      <c r="FT391" s="232">
        <f t="shared" si="2009"/>
        <v>74</v>
      </c>
      <c r="FU391" s="233">
        <f t="shared" si="2010"/>
        <v>76</v>
      </c>
      <c r="FV391" s="254">
        <v>4.7</v>
      </c>
      <c r="FW391" s="253">
        <v>4.9000000000000004</v>
      </c>
      <c r="FX391" s="232">
        <f t="shared" si="2011"/>
        <v>347.8</v>
      </c>
      <c r="FY391" s="233">
        <f t="shared" si="2012"/>
        <v>372.40000000000003</v>
      </c>
      <c r="FZ391" s="254">
        <v>64.7</v>
      </c>
      <c r="GA391" s="253">
        <v>72.3</v>
      </c>
      <c r="GB391" s="232">
        <f t="shared" si="2013"/>
        <v>4787.8</v>
      </c>
      <c r="GC391" s="233">
        <f t="shared" si="2014"/>
        <v>5494.8</v>
      </c>
      <c r="GD391" s="249">
        <f t="shared" si="2015"/>
        <v>154</v>
      </c>
      <c r="GE391" s="233">
        <f t="shared" si="2016"/>
        <v>144</v>
      </c>
      <c r="GF391" s="232">
        <f t="shared" si="2017"/>
        <v>154</v>
      </c>
      <c r="GG391" s="233">
        <f t="shared" si="2018"/>
        <v>144</v>
      </c>
      <c r="GH391" s="232">
        <f t="shared" si="2019"/>
        <v>641.9</v>
      </c>
      <c r="GI391" s="233">
        <f t="shared" si="2020"/>
        <v>631.79999999999995</v>
      </c>
      <c r="GJ391" s="232">
        <f t="shared" si="2021"/>
        <v>12688.2</v>
      </c>
      <c r="GK391" s="233">
        <f t="shared" si="2022"/>
        <v>12115.599999999999</v>
      </c>
      <c r="GL391" s="249">
        <f t="shared" si="2023"/>
        <v>81</v>
      </c>
      <c r="GM391" s="233">
        <f t="shared" si="2024"/>
        <v>61</v>
      </c>
      <c r="GN391" s="232">
        <f t="shared" si="2025"/>
        <v>81</v>
      </c>
      <c r="GO391" s="233">
        <f t="shared" si="2026"/>
        <v>61</v>
      </c>
      <c r="GP391" s="232">
        <f t="shared" si="2027"/>
        <v>394.40000000000003</v>
      </c>
      <c r="GQ391" s="233">
        <f t="shared" si="2028"/>
        <v>282.79999999999995</v>
      </c>
      <c r="GR391" s="232">
        <f t="shared" si="2029"/>
        <v>6387.6</v>
      </c>
      <c r="GS391" s="233">
        <f t="shared" si="2030"/>
        <v>4542.8999999999996</v>
      </c>
      <c r="GT391" s="249">
        <f t="shared" si="2031"/>
        <v>235</v>
      </c>
      <c r="GU391" s="233">
        <f t="shared" si="2032"/>
        <v>205</v>
      </c>
      <c r="GV391" s="232">
        <f t="shared" si="2033"/>
        <v>235</v>
      </c>
      <c r="GW391" s="233">
        <f t="shared" si="2034"/>
        <v>205</v>
      </c>
      <c r="GX391" s="232">
        <f t="shared" si="2035"/>
        <v>1036.3</v>
      </c>
      <c r="GY391" s="233">
        <f t="shared" si="2036"/>
        <v>914.59999999999991</v>
      </c>
      <c r="GZ391" s="232">
        <f t="shared" si="2037"/>
        <v>19075.800000000003</v>
      </c>
      <c r="HA391" s="233">
        <f t="shared" si="2038"/>
        <v>16658.5</v>
      </c>
      <c r="HB391" s="249">
        <f t="shared" si="2039"/>
        <v>0</v>
      </c>
      <c r="HC391" s="233">
        <f t="shared" si="2040"/>
        <v>0</v>
      </c>
      <c r="HD391" s="232">
        <f t="shared" si="2041"/>
        <v>0</v>
      </c>
      <c r="HE391" s="233">
        <f t="shared" si="2042"/>
        <v>0</v>
      </c>
      <c r="HF391" s="232" t="str">
        <f t="shared" si="2043"/>
        <v/>
      </c>
      <c r="HG391" s="233" t="str">
        <f t="shared" si="2044"/>
        <v/>
      </c>
      <c r="HH391" s="232" t="str">
        <f t="shared" si="2045"/>
        <v/>
      </c>
      <c r="HI391" s="233" t="str">
        <f t="shared" si="2046"/>
        <v/>
      </c>
      <c r="HJ391" s="249">
        <f t="shared" si="2047"/>
        <v>1384.1000000000001</v>
      </c>
      <c r="HK391" s="233">
        <f t="shared" si="2048"/>
        <v>1287</v>
      </c>
      <c r="HL391" s="232">
        <f t="shared" si="2049"/>
        <v>23863.599999999999</v>
      </c>
      <c r="HM391" s="232">
        <f t="shared" si="2050"/>
        <v>22153.3</v>
      </c>
    </row>
    <row r="392" spans="1:221" ht="15">
      <c r="A392" s="397" t="s">
        <v>110</v>
      </c>
      <c r="B392" s="395" t="s">
        <v>803</v>
      </c>
      <c r="C392" s="396"/>
      <c r="D392" s="397">
        <v>229319</v>
      </c>
      <c r="E392" s="398">
        <v>9</v>
      </c>
      <c r="F392" s="332">
        <v>301</v>
      </c>
      <c r="G392" s="409">
        <v>376</v>
      </c>
      <c r="H392" s="254">
        <v>1</v>
      </c>
      <c r="I392" s="409">
        <v>7</v>
      </c>
      <c r="J392" s="232">
        <f t="shared" si="1902"/>
        <v>300</v>
      </c>
      <c r="K392" s="233">
        <f t="shared" si="1903"/>
        <v>369</v>
      </c>
      <c r="L392" s="333"/>
      <c r="M392" s="253"/>
      <c r="N392" s="232">
        <f t="shared" si="1752"/>
        <v>300</v>
      </c>
      <c r="O392" s="233">
        <f t="shared" si="1904"/>
        <v>369</v>
      </c>
      <c r="P392" s="232">
        <f t="shared" si="1905"/>
        <v>300</v>
      </c>
      <c r="Q392" s="233">
        <f t="shared" si="1906"/>
        <v>369</v>
      </c>
      <c r="R392" s="254">
        <v>18</v>
      </c>
      <c r="S392" s="409">
        <v>31</v>
      </c>
      <c r="T392" s="232">
        <f t="shared" si="1907"/>
        <v>18</v>
      </c>
      <c r="U392" s="233">
        <f t="shared" si="1908"/>
        <v>31</v>
      </c>
      <c r="V392" s="257">
        <v>10</v>
      </c>
      <c r="W392" s="409">
        <v>18</v>
      </c>
      <c r="X392" s="232">
        <f t="shared" si="1909"/>
        <v>10</v>
      </c>
      <c r="Y392" s="233">
        <f t="shared" si="1910"/>
        <v>18</v>
      </c>
      <c r="Z392" s="257"/>
      <c r="AA392" s="256"/>
      <c r="AB392" s="232">
        <f t="shared" si="1911"/>
        <v>0</v>
      </c>
      <c r="AC392" s="233">
        <f t="shared" si="1912"/>
        <v>0</v>
      </c>
      <c r="AD392" s="225">
        <f t="shared" si="1913"/>
        <v>28</v>
      </c>
      <c r="AE392" s="233">
        <f t="shared" si="1914"/>
        <v>49</v>
      </c>
      <c r="AF392" s="225">
        <f t="shared" si="1915"/>
        <v>28</v>
      </c>
      <c r="AG392" s="233">
        <f t="shared" si="1916"/>
        <v>49</v>
      </c>
      <c r="AH392" s="336">
        <v>2.6</v>
      </c>
      <c r="AI392" s="409">
        <v>2.9</v>
      </c>
      <c r="AJ392" s="232">
        <f t="shared" si="1917"/>
        <v>46.800000000000004</v>
      </c>
      <c r="AK392" s="233">
        <f t="shared" si="1918"/>
        <v>89.899999999999991</v>
      </c>
      <c r="AL392" s="336">
        <v>2.5</v>
      </c>
      <c r="AM392" s="409">
        <v>3</v>
      </c>
      <c r="AN392" s="232">
        <f t="shared" si="1919"/>
        <v>25</v>
      </c>
      <c r="AO392" s="233">
        <f t="shared" si="1920"/>
        <v>54</v>
      </c>
      <c r="AP392" s="336"/>
      <c r="AQ392" s="410"/>
      <c r="AR392" s="232">
        <f t="shared" si="1921"/>
        <v>0</v>
      </c>
      <c r="AS392" s="233">
        <f t="shared" si="1922"/>
        <v>0</v>
      </c>
      <c r="AT392" s="545">
        <f t="shared" si="1923"/>
        <v>2.5642857142857145</v>
      </c>
      <c r="AU392" s="546">
        <f t="shared" si="1924"/>
        <v>2.9367346938775505</v>
      </c>
      <c r="AV392" s="232">
        <f t="shared" si="1925"/>
        <v>71.800000000000011</v>
      </c>
      <c r="AW392" s="233">
        <f t="shared" si="1926"/>
        <v>143.89999999999998</v>
      </c>
      <c r="AX392" s="257">
        <v>83.8</v>
      </c>
      <c r="AY392" s="409">
        <v>82.2</v>
      </c>
      <c r="AZ392" s="232">
        <f t="shared" si="1927"/>
        <v>1508.3999999999999</v>
      </c>
      <c r="BA392" s="233">
        <f t="shared" si="1928"/>
        <v>2548.2000000000003</v>
      </c>
      <c r="BB392" s="257">
        <v>77.599999999999994</v>
      </c>
      <c r="BC392" s="409">
        <v>87.6</v>
      </c>
      <c r="BD392" s="232">
        <f t="shared" si="1929"/>
        <v>776</v>
      </c>
      <c r="BE392" s="233">
        <f t="shared" si="1930"/>
        <v>1576.8</v>
      </c>
      <c r="BF392" s="254"/>
      <c r="BG392" s="253"/>
      <c r="BH392" s="232">
        <f t="shared" si="1931"/>
        <v>0</v>
      </c>
      <c r="BI392" s="233">
        <f t="shared" si="1932"/>
        <v>0</v>
      </c>
      <c r="BJ392" s="232">
        <f t="shared" si="1933"/>
        <v>81.585714285714275</v>
      </c>
      <c r="BK392" s="233">
        <f t="shared" si="1934"/>
        <v>84.183673469387756</v>
      </c>
      <c r="BL392" s="232">
        <f t="shared" si="1935"/>
        <v>2284.3999999999996</v>
      </c>
      <c r="BM392" s="233">
        <f t="shared" si="1936"/>
        <v>4125</v>
      </c>
      <c r="BN392" s="257">
        <v>103</v>
      </c>
      <c r="BO392" s="409">
        <v>129</v>
      </c>
      <c r="BP392" s="232">
        <f t="shared" si="1937"/>
        <v>103</v>
      </c>
      <c r="BQ392" s="233">
        <f t="shared" si="1938"/>
        <v>129</v>
      </c>
      <c r="BR392" s="257">
        <v>50</v>
      </c>
      <c r="BS392" s="409">
        <v>53</v>
      </c>
      <c r="BT392" s="232">
        <f t="shared" si="1939"/>
        <v>50</v>
      </c>
      <c r="BU392" s="233">
        <f t="shared" si="1940"/>
        <v>53</v>
      </c>
      <c r="BV392" s="257"/>
      <c r="BW392" s="256"/>
      <c r="BX392" s="232">
        <f t="shared" si="1941"/>
        <v>0</v>
      </c>
      <c r="BY392" s="233">
        <f t="shared" si="1942"/>
        <v>0</v>
      </c>
      <c r="BZ392" s="225">
        <f t="shared" si="1943"/>
        <v>153</v>
      </c>
      <c r="CA392" s="233">
        <f t="shared" si="1944"/>
        <v>182</v>
      </c>
      <c r="CB392" s="225">
        <f t="shared" si="1945"/>
        <v>153</v>
      </c>
      <c r="CC392" s="233">
        <f t="shared" si="1946"/>
        <v>182</v>
      </c>
      <c r="CD392" s="336">
        <v>4.2</v>
      </c>
      <c r="CE392" s="409">
        <v>4.5</v>
      </c>
      <c r="CF392" s="232">
        <f t="shared" si="1947"/>
        <v>432.6</v>
      </c>
      <c r="CG392" s="233">
        <f t="shared" si="1948"/>
        <v>580.5</v>
      </c>
      <c r="CH392" s="336">
        <v>5.5</v>
      </c>
      <c r="CI392" s="409">
        <v>5.0999999999999996</v>
      </c>
      <c r="CJ392" s="232">
        <f t="shared" si="1949"/>
        <v>275</v>
      </c>
      <c r="CK392" s="233">
        <f t="shared" si="1950"/>
        <v>270.29999999999995</v>
      </c>
      <c r="CL392" s="336"/>
      <c r="CM392" s="410"/>
      <c r="CN392" s="232">
        <f t="shared" si="1951"/>
        <v>0</v>
      </c>
      <c r="CO392" s="233">
        <f t="shared" si="1952"/>
        <v>0</v>
      </c>
      <c r="CP392" s="232">
        <f t="shared" si="1953"/>
        <v>4.62483660130719</v>
      </c>
      <c r="CQ392" s="546">
        <f t="shared" si="1954"/>
        <v>4.6747252747252741</v>
      </c>
      <c r="CR392" s="232">
        <f t="shared" si="1955"/>
        <v>707.6</v>
      </c>
      <c r="CS392" s="233">
        <f t="shared" si="1956"/>
        <v>850.79999999999984</v>
      </c>
      <c r="CT392" s="257">
        <v>103.1</v>
      </c>
      <c r="CU392" s="409">
        <v>101.5</v>
      </c>
      <c r="CV392" s="232">
        <f t="shared" si="1957"/>
        <v>10619.3</v>
      </c>
      <c r="CW392" s="233">
        <f t="shared" si="1958"/>
        <v>13093.5</v>
      </c>
      <c r="CX392" s="257">
        <v>98.7</v>
      </c>
      <c r="CY392" s="409">
        <v>95.9</v>
      </c>
      <c r="CZ392" s="232">
        <f t="shared" si="1959"/>
        <v>4935</v>
      </c>
      <c r="DA392" s="233">
        <f t="shared" si="1960"/>
        <v>5082.7000000000007</v>
      </c>
      <c r="DB392" s="254"/>
      <c r="DC392" s="253"/>
      <c r="DD392" s="232">
        <f t="shared" si="1961"/>
        <v>0</v>
      </c>
      <c r="DE392" s="233">
        <f t="shared" si="1962"/>
        <v>0</v>
      </c>
      <c r="DF392" s="232">
        <f t="shared" si="1963"/>
        <v>101.66209150326797</v>
      </c>
      <c r="DG392" s="233">
        <f t="shared" si="1964"/>
        <v>99.869230769230768</v>
      </c>
      <c r="DH392" s="232">
        <f t="shared" si="1965"/>
        <v>15554.3</v>
      </c>
      <c r="DI392" s="233">
        <f t="shared" si="1966"/>
        <v>18176.2</v>
      </c>
      <c r="DJ392" s="232">
        <f t="shared" si="1967"/>
        <v>181</v>
      </c>
      <c r="DK392" s="233">
        <f t="shared" si="1968"/>
        <v>231</v>
      </c>
      <c r="DL392" s="232">
        <f t="shared" si="1969"/>
        <v>181</v>
      </c>
      <c r="DM392" s="233">
        <f t="shared" si="1970"/>
        <v>231</v>
      </c>
      <c r="DN392" s="545">
        <f t="shared" si="1971"/>
        <v>4.3060773480662986</v>
      </c>
      <c r="DO392" s="546">
        <f t="shared" si="1972"/>
        <v>4.3060606060606057</v>
      </c>
      <c r="DP392" s="232">
        <f t="shared" si="1973"/>
        <v>779.40000000000009</v>
      </c>
      <c r="DQ392" s="233">
        <f t="shared" si="1974"/>
        <v>994.69999999999993</v>
      </c>
      <c r="DR392" s="232">
        <f t="shared" si="1975"/>
        <v>98.556353591160203</v>
      </c>
      <c r="DS392" s="233">
        <f t="shared" si="1976"/>
        <v>96.541991341991348</v>
      </c>
      <c r="DT392" s="232">
        <f t="shared" si="1977"/>
        <v>17838.699999999997</v>
      </c>
      <c r="DU392" s="233">
        <f t="shared" si="1978"/>
        <v>22301.200000000001</v>
      </c>
      <c r="DV392" s="257">
        <v>42</v>
      </c>
      <c r="DW392" s="409">
        <v>45</v>
      </c>
      <c r="DX392" s="232">
        <f t="shared" si="1979"/>
        <v>42</v>
      </c>
      <c r="DY392" s="233">
        <f t="shared" si="1980"/>
        <v>45</v>
      </c>
      <c r="DZ392" s="257">
        <v>34</v>
      </c>
      <c r="EA392" s="409">
        <v>41</v>
      </c>
      <c r="EB392" s="232">
        <f t="shared" si="1981"/>
        <v>34</v>
      </c>
      <c r="EC392" s="233">
        <f t="shared" si="1982"/>
        <v>41</v>
      </c>
      <c r="ED392" s="257"/>
      <c r="EE392" s="256"/>
      <c r="EF392" s="232">
        <f t="shared" si="1983"/>
        <v>0</v>
      </c>
      <c r="EG392" s="233">
        <f t="shared" si="1984"/>
        <v>0</v>
      </c>
      <c r="EH392" s="225">
        <f t="shared" si="1985"/>
        <v>76</v>
      </c>
      <c r="EI392" s="233">
        <f t="shared" si="1986"/>
        <v>86</v>
      </c>
      <c r="EJ392" s="225">
        <f t="shared" si="1987"/>
        <v>76</v>
      </c>
      <c r="EK392" s="233">
        <f t="shared" si="1988"/>
        <v>86</v>
      </c>
      <c r="EL392" s="336">
        <v>2.9</v>
      </c>
      <c r="EM392" s="409">
        <v>3.2</v>
      </c>
      <c r="EN392" s="232">
        <f t="shared" si="1989"/>
        <v>121.8</v>
      </c>
      <c r="EO392" s="233">
        <f t="shared" si="1990"/>
        <v>144</v>
      </c>
      <c r="EP392" s="336">
        <v>3</v>
      </c>
      <c r="EQ392" s="409">
        <v>3.2</v>
      </c>
      <c r="ER392" s="232">
        <f t="shared" si="1991"/>
        <v>102</v>
      </c>
      <c r="ES392" s="233">
        <f t="shared" si="1992"/>
        <v>131.20000000000002</v>
      </c>
      <c r="ET392" s="336"/>
      <c r="EU392" s="410"/>
      <c r="EV392" s="232">
        <f t="shared" si="1993"/>
        <v>0</v>
      </c>
      <c r="EW392" s="233">
        <f t="shared" si="1994"/>
        <v>0</v>
      </c>
      <c r="EX392" s="545">
        <f t="shared" si="1995"/>
        <v>2.9447368421052631</v>
      </c>
      <c r="EY392" s="546">
        <f t="shared" si="1996"/>
        <v>3.2000000000000006</v>
      </c>
      <c r="EZ392" s="232">
        <f t="shared" si="1997"/>
        <v>223.79999999999998</v>
      </c>
      <c r="FA392" s="233">
        <f t="shared" si="1998"/>
        <v>275.20000000000005</v>
      </c>
      <c r="FB392" s="257">
        <v>76.7</v>
      </c>
      <c r="FC392" s="409">
        <v>81.400000000000006</v>
      </c>
      <c r="FD392" s="232">
        <f t="shared" si="1999"/>
        <v>3221.4</v>
      </c>
      <c r="FE392" s="233">
        <f t="shared" si="2000"/>
        <v>3663.0000000000005</v>
      </c>
      <c r="FF392" s="257">
        <v>67.599999999999994</v>
      </c>
      <c r="FG392" s="409">
        <v>67</v>
      </c>
      <c r="FH392" s="232">
        <f t="shared" si="2001"/>
        <v>2298.3999999999996</v>
      </c>
      <c r="FI392" s="233">
        <f t="shared" si="2002"/>
        <v>2747</v>
      </c>
      <c r="FJ392" s="254"/>
      <c r="FK392" s="253"/>
      <c r="FL392" s="232">
        <f t="shared" si="2003"/>
        <v>0</v>
      </c>
      <c r="FM392" s="233">
        <f t="shared" si="2004"/>
        <v>0</v>
      </c>
      <c r="FN392" s="232">
        <f t="shared" si="2005"/>
        <v>72.628947368421038</v>
      </c>
      <c r="FO392" s="233">
        <f t="shared" si="2006"/>
        <v>74.534883720930239</v>
      </c>
      <c r="FP392" s="232">
        <f t="shared" si="2007"/>
        <v>5519.7999999999993</v>
      </c>
      <c r="FQ392" s="233">
        <f t="shared" si="2008"/>
        <v>6410.0000000000009</v>
      </c>
      <c r="FR392" s="254">
        <v>43</v>
      </c>
      <c r="FS392" s="253">
        <v>52</v>
      </c>
      <c r="FT392" s="232">
        <f t="shared" si="2009"/>
        <v>43</v>
      </c>
      <c r="FU392" s="233">
        <f t="shared" si="2010"/>
        <v>52</v>
      </c>
      <c r="FV392" s="254">
        <v>5.2</v>
      </c>
      <c r="FW392" s="253">
        <v>4.4000000000000004</v>
      </c>
      <c r="FX392" s="232">
        <f t="shared" si="2011"/>
        <v>223.6</v>
      </c>
      <c r="FY392" s="233">
        <f t="shared" si="2012"/>
        <v>228.8</v>
      </c>
      <c r="FZ392" s="254">
        <v>78.8</v>
      </c>
      <c r="GA392" s="253">
        <v>72.400000000000006</v>
      </c>
      <c r="GB392" s="232">
        <f t="shared" si="2013"/>
        <v>3388.4</v>
      </c>
      <c r="GC392" s="233">
        <f t="shared" si="2014"/>
        <v>3764.8</v>
      </c>
      <c r="GD392" s="249">
        <f t="shared" si="2015"/>
        <v>163</v>
      </c>
      <c r="GE392" s="233">
        <f t="shared" si="2016"/>
        <v>205</v>
      </c>
      <c r="GF392" s="232">
        <f t="shared" si="2017"/>
        <v>163</v>
      </c>
      <c r="GG392" s="233">
        <f t="shared" si="2018"/>
        <v>205</v>
      </c>
      <c r="GH392" s="232">
        <f t="shared" si="2019"/>
        <v>601.20000000000005</v>
      </c>
      <c r="GI392" s="233">
        <f t="shared" si="2020"/>
        <v>814.4</v>
      </c>
      <c r="GJ392" s="232">
        <f t="shared" si="2021"/>
        <v>15349.099999999999</v>
      </c>
      <c r="GK392" s="233">
        <f t="shared" si="2022"/>
        <v>19304.7</v>
      </c>
      <c r="GL392" s="249">
        <f t="shared" si="2023"/>
        <v>94</v>
      </c>
      <c r="GM392" s="233">
        <f t="shared" si="2024"/>
        <v>112</v>
      </c>
      <c r="GN392" s="232">
        <f t="shared" si="2025"/>
        <v>94</v>
      </c>
      <c r="GO392" s="233">
        <f t="shared" si="2026"/>
        <v>112</v>
      </c>
      <c r="GP392" s="232">
        <f t="shared" si="2027"/>
        <v>402</v>
      </c>
      <c r="GQ392" s="233">
        <f t="shared" si="2028"/>
        <v>455.5</v>
      </c>
      <c r="GR392" s="232">
        <f t="shared" si="2029"/>
        <v>8009.4</v>
      </c>
      <c r="GS392" s="233">
        <f t="shared" si="2030"/>
        <v>9406.5</v>
      </c>
      <c r="GT392" s="249">
        <f t="shared" si="2031"/>
        <v>257</v>
      </c>
      <c r="GU392" s="233">
        <f t="shared" si="2032"/>
        <v>317</v>
      </c>
      <c r="GV392" s="232">
        <f t="shared" si="2033"/>
        <v>257</v>
      </c>
      <c r="GW392" s="233">
        <f t="shared" si="2034"/>
        <v>317</v>
      </c>
      <c r="GX392" s="232">
        <f t="shared" si="2035"/>
        <v>1003.2</v>
      </c>
      <c r="GY392" s="233">
        <f t="shared" si="2036"/>
        <v>1269.9000000000001</v>
      </c>
      <c r="GZ392" s="232">
        <f t="shared" si="2037"/>
        <v>23358.5</v>
      </c>
      <c r="HA392" s="233">
        <f t="shared" si="2038"/>
        <v>28711.200000000001</v>
      </c>
      <c r="HB392" s="249">
        <f t="shared" si="2039"/>
        <v>0</v>
      </c>
      <c r="HC392" s="233">
        <f t="shared" si="2040"/>
        <v>0</v>
      </c>
      <c r="HD392" s="232">
        <f t="shared" si="2041"/>
        <v>0</v>
      </c>
      <c r="HE392" s="233">
        <f t="shared" si="2042"/>
        <v>0</v>
      </c>
      <c r="HF392" s="232" t="str">
        <f t="shared" si="2043"/>
        <v/>
      </c>
      <c r="HG392" s="233" t="str">
        <f t="shared" si="2044"/>
        <v/>
      </c>
      <c r="HH392" s="232" t="str">
        <f t="shared" si="2045"/>
        <v/>
      </c>
      <c r="HI392" s="233" t="str">
        <f t="shared" si="2046"/>
        <v/>
      </c>
      <c r="HJ392" s="249">
        <f t="shared" si="2047"/>
        <v>1226.8</v>
      </c>
      <c r="HK392" s="233">
        <f t="shared" si="2048"/>
        <v>1498.7</v>
      </c>
      <c r="HL392" s="232">
        <f t="shared" si="2049"/>
        <v>26746.899999999998</v>
      </c>
      <c r="HM392" s="232">
        <f t="shared" si="2050"/>
        <v>32476</v>
      </c>
    </row>
    <row r="393" spans="1:221" ht="15">
      <c r="A393" s="417" t="s">
        <v>110</v>
      </c>
      <c r="B393" s="421" t="s">
        <v>806</v>
      </c>
      <c r="C393" s="422"/>
      <c r="D393" s="417">
        <v>229504</v>
      </c>
      <c r="E393" s="418">
        <v>9</v>
      </c>
      <c r="F393" s="332">
        <v>223</v>
      </c>
      <c r="G393" s="409">
        <v>238</v>
      </c>
      <c r="H393" s="254">
        <v>6</v>
      </c>
      <c r="I393" s="409">
        <v>6</v>
      </c>
      <c r="J393" s="232">
        <f t="shared" si="1902"/>
        <v>217</v>
      </c>
      <c r="K393" s="233">
        <f t="shared" si="1903"/>
        <v>232</v>
      </c>
      <c r="L393" s="333"/>
      <c r="M393" s="253"/>
      <c r="N393" s="232">
        <f t="shared" si="1752"/>
        <v>217</v>
      </c>
      <c r="O393" s="233">
        <f t="shared" si="1904"/>
        <v>232</v>
      </c>
      <c r="P393" s="232">
        <f t="shared" si="1905"/>
        <v>217</v>
      </c>
      <c r="Q393" s="233">
        <f t="shared" si="1906"/>
        <v>232</v>
      </c>
      <c r="R393" s="254">
        <v>0</v>
      </c>
      <c r="S393" s="409">
        <v>3</v>
      </c>
      <c r="T393" s="232">
        <f t="shared" si="1907"/>
        <v>0</v>
      </c>
      <c r="U393" s="233">
        <f t="shared" si="1908"/>
        <v>3</v>
      </c>
      <c r="V393" s="257">
        <v>2</v>
      </c>
      <c r="W393" s="409">
        <v>4</v>
      </c>
      <c r="X393" s="232">
        <f t="shared" si="1909"/>
        <v>2</v>
      </c>
      <c r="Y393" s="233">
        <f t="shared" si="1910"/>
        <v>4</v>
      </c>
      <c r="Z393" s="257"/>
      <c r="AA393" s="256"/>
      <c r="AB393" s="232">
        <f t="shared" si="1911"/>
        <v>0</v>
      </c>
      <c r="AC393" s="233">
        <f t="shared" si="1912"/>
        <v>0</v>
      </c>
      <c r="AD393" s="225">
        <f t="shared" si="1913"/>
        <v>2</v>
      </c>
      <c r="AE393" s="233">
        <f t="shared" si="1914"/>
        <v>7</v>
      </c>
      <c r="AF393" s="225">
        <f t="shared" si="1915"/>
        <v>2</v>
      </c>
      <c r="AG393" s="233">
        <f t="shared" si="1916"/>
        <v>7</v>
      </c>
      <c r="AH393" s="336">
        <v>0</v>
      </c>
      <c r="AI393" s="409">
        <v>1.8</v>
      </c>
      <c r="AJ393" s="232">
        <f t="shared" si="1917"/>
        <v>0</v>
      </c>
      <c r="AK393" s="233">
        <f t="shared" si="1918"/>
        <v>5.4</v>
      </c>
      <c r="AL393" s="336">
        <v>3</v>
      </c>
      <c r="AM393" s="409">
        <v>2.6</v>
      </c>
      <c r="AN393" s="232">
        <f t="shared" si="1919"/>
        <v>6</v>
      </c>
      <c r="AO393" s="233">
        <f t="shared" si="1920"/>
        <v>10.4</v>
      </c>
      <c r="AP393" s="336"/>
      <c r="AQ393" s="410"/>
      <c r="AR393" s="232">
        <f t="shared" si="1921"/>
        <v>0</v>
      </c>
      <c r="AS393" s="233">
        <f t="shared" si="1922"/>
        <v>0</v>
      </c>
      <c r="AT393" s="545">
        <f t="shared" si="1923"/>
        <v>3</v>
      </c>
      <c r="AU393" s="546">
        <f t="shared" si="1924"/>
        <v>2.2571428571428571</v>
      </c>
      <c r="AV393" s="232">
        <f t="shared" si="1925"/>
        <v>6</v>
      </c>
      <c r="AW393" s="233">
        <f t="shared" si="1926"/>
        <v>15.8</v>
      </c>
      <c r="AX393" s="257">
        <v>0</v>
      </c>
      <c r="AY393" s="409">
        <v>48.7</v>
      </c>
      <c r="AZ393" s="232">
        <f t="shared" si="1927"/>
        <v>0</v>
      </c>
      <c r="BA393" s="233">
        <f t="shared" si="1928"/>
        <v>146.10000000000002</v>
      </c>
      <c r="BB393" s="257">
        <v>72</v>
      </c>
      <c r="BC393" s="409">
        <v>55.3</v>
      </c>
      <c r="BD393" s="232">
        <f t="shared" si="1929"/>
        <v>144</v>
      </c>
      <c r="BE393" s="233">
        <f t="shared" si="1930"/>
        <v>221.2</v>
      </c>
      <c r="BF393" s="254"/>
      <c r="BG393" s="253"/>
      <c r="BH393" s="232">
        <f t="shared" si="1931"/>
        <v>0</v>
      </c>
      <c r="BI393" s="233">
        <f t="shared" si="1932"/>
        <v>0</v>
      </c>
      <c r="BJ393" s="232">
        <f t="shared" si="1933"/>
        <v>72</v>
      </c>
      <c r="BK393" s="233">
        <f t="shared" si="1934"/>
        <v>52.471428571428575</v>
      </c>
      <c r="BL393" s="232">
        <f t="shared" si="1935"/>
        <v>144</v>
      </c>
      <c r="BM393" s="233">
        <f t="shared" si="1936"/>
        <v>367.3</v>
      </c>
      <c r="BN393" s="257">
        <v>64</v>
      </c>
      <c r="BO393" s="409">
        <v>56</v>
      </c>
      <c r="BP393" s="232">
        <f t="shared" si="1937"/>
        <v>64</v>
      </c>
      <c r="BQ393" s="233">
        <f t="shared" si="1938"/>
        <v>56</v>
      </c>
      <c r="BR393" s="257">
        <v>51</v>
      </c>
      <c r="BS393" s="409">
        <v>56</v>
      </c>
      <c r="BT393" s="232">
        <f t="shared" si="1939"/>
        <v>51</v>
      </c>
      <c r="BU393" s="233">
        <f t="shared" si="1940"/>
        <v>56</v>
      </c>
      <c r="BV393" s="257"/>
      <c r="BW393" s="256"/>
      <c r="BX393" s="232">
        <f t="shared" si="1941"/>
        <v>0</v>
      </c>
      <c r="BY393" s="233">
        <f t="shared" si="1942"/>
        <v>0</v>
      </c>
      <c r="BZ393" s="225">
        <f t="shared" si="1943"/>
        <v>115</v>
      </c>
      <c r="CA393" s="233">
        <f t="shared" si="1944"/>
        <v>112</v>
      </c>
      <c r="CB393" s="225">
        <f t="shared" si="1945"/>
        <v>115</v>
      </c>
      <c r="CC393" s="233">
        <f t="shared" si="1946"/>
        <v>112</v>
      </c>
      <c r="CD393" s="336">
        <v>4.2</v>
      </c>
      <c r="CE393" s="409">
        <v>4.0999999999999996</v>
      </c>
      <c r="CF393" s="232">
        <f t="shared" si="1947"/>
        <v>268.8</v>
      </c>
      <c r="CG393" s="233">
        <f t="shared" si="1948"/>
        <v>229.59999999999997</v>
      </c>
      <c r="CH393" s="336">
        <v>4.9000000000000004</v>
      </c>
      <c r="CI393" s="409">
        <v>5.4</v>
      </c>
      <c r="CJ393" s="232">
        <f t="shared" si="1949"/>
        <v>249.9</v>
      </c>
      <c r="CK393" s="233">
        <f t="shared" si="1950"/>
        <v>302.40000000000003</v>
      </c>
      <c r="CL393" s="336"/>
      <c r="CM393" s="410"/>
      <c r="CN393" s="232">
        <f t="shared" si="1951"/>
        <v>0</v>
      </c>
      <c r="CO393" s="233">
        <f t="shared" si="1952"/>
        <v>0</v>
      </c>
      <c r="CP393" s="232">
        <f t="shared" si="1953"/>
        <v>4.5104347826086961</v>
      </c>
      <c r="CQ393" s="546">
        <f t="shared" si="1954"/>
        <v>4.75</v>
      </c>
      <c r="CR393" s="232">
        <f t="shared" si="1955"/>
        <v>518.70000000000005</v>
      </c>
      <c r="CS393" s="233">
        <f t="shared" si="1956"/>
        <v>532</v>
      </c>
      <c r="CT393" s="257">
        <v>88.2</v>
      </c>
      <c r="CU393" s="409">
        <v>90.9</v>
      </c>
      <c r="CV393" s="232">
        <f t="shared" si="1957"/>
        <v>5644.8</v>
      </c>
      <c r="CW393" s="233">
        <f t="shared" si="1958"/>
        <v>5090.4000000000005</v>
      </c>
      <c r="CX393" s="257">
        <v>76</v>
      </c>
      <c r="CY393" s="409">
        <v>89.1</v>
      </c>
      <c r="CZ393" s="232">
        <f t="shared" si="1959"/>
        <v>3876</v>
      </c>
      <c r="DA393" s="233">
        <f t="shared" si="1960"/>
        <v>4989.5999999999995</v>
      </c>
      <c r="DB393" s="254"/>
      <c r="DC393" s="253"/>
      <c r="DD393" s="232">
        <f t="shared" si="1961"/>
        <v>0</v>
      </c>
      <c r="DE393" s="233">
        <f t="shared" si="1962"/>
        <v>0</v>
      </c>
      <c r="DF393" s="232">
        <f t="shared" si="1963"/>
        <v>82.789565217391299</v>
      </c>
      <c r="DG393" s="233">
        <f t="shared" si="1964"/>
        <v>90</v>
      </c>
      <c r="DH393" s="232">
        <f t="shared" si="1965"/>
        <v>9520.7999999999993</v>
      </c>
      <c r="DI393" s="233">
        <f t="shared" si="1966"/>
        <v>10080</v>
      </c>
      <c r="DJ393" s="232">
        <f t="shared" si="1967"/>
        <v>117</v>
      </c>
      <c r="DK393" s="233">
        <f t="shared" si="1968"/>
        <v>119</v>
      </c>
      <c r="DL393" s="232">
        <f t="shared" si="1969"/>
        <v>117</v>
      </c>
      <c r="DM393" s="233">
        <f t="shared" si="1970"/>
        <v>119</v>
      </c>
      <c r="DN393" s="545">
        <f t="shared" si="1971"/>
        <v>4.4846153846153847</v>
      </c>
      <c r="DO393" s="546">
        <f t="shared" si="1972"/>
        <v>4.6033613445378148</v>
      </c>
      <c r="DP393" s="232">
        <f t="shared" si="1973"/>
        <v>524.70000000000005</v>
      </c>
      <c r="DQ393" s="233">
        <f t="shared" si="1974"/>
        <v>547.79999999999995</v>
      </c>
      <c r="DR393" s="232">
        <f t="shared" si="1975"/>
        <v>82.605128205128196</v>
      </c>
      <c r="DS393" s="233">
        <f t="shared" si="1976"/>
        <v>87.792436974789908</v>
      </c>
      <c r="DT393" s="232">
        <f t="shared" si="1977"/>
        <v>9664.7999999999993</v>
      </c>
      <c r="DU393" s="233">
        <f t="shared" si="1978"/>
        <v>10447.299999999999</v>
      </c>
      <c r="DV393" s="257">
        <v>22</v>
      </c>
      <c r="DW393" s="409">
        <v>29</v>
      </c>
      <c r="DX393" s="232">
        <f t="shared" si="1979"/>
        <v>22</v>
      </c>
      <c r="DY393" s="233">
        <f t="shared" si="1980"/>
        <v>29</v>
      </c>
      <c r="DZ393" s="257">
        <v>34</v>
      </c>
      <c r="EA393" s="409">
        <v>39</v>
      </c>
      <c r="EB393" s="232">
        <f t="shared" si="1981"/>
        <v>34</v>
      </c>
      <c r="EC393" s="233">
        <f t="shared" si="1982"/>
        <v>39</v>
      </c>
      <c r="ED393" s="257"/>
      <c r="EE393" s="256"/>
      <c r="EF393" s="232">
        <f t="shared" si="1983"/>
        <v>0</v>
      </c>
      <c r="EG393" s="233">
        <f t="shared" si="1984"/>
        <v>0</v>
      </c>
      <c r="EH393" s="225">
        <f t="shared" si="1985"/>
        <v>56</v>
      </c>
      <c r="EI393" s="233">
        <f t="shared" si="1986"/>
        <v>68</v>
      </c>
      <c r="EJ393" s="225">
        <f t="shared" si="1987"/>
        <v>56</v>
      </c>
      <c r="EK393" s="233">
        <f t="shared" si="1988"/>
        <v>68</v>
      </c>
      <c r="EL393" s="336">
        <v>3.6</v>
      </c>
      <c r="EM393" s="409">
        <v>3.3</v>
      </c>
      <c r="EN393" s="232">
        <f t="shared" si="1989"/>
        <v>79.2</v>
      </c>
      <c r="EO393" s="233">
        <f t="shared" si="1990"/>
        <v>95.699999999999989</v>
      </c>
      <c r="EP393" s="336">
        <v>3.8</v>
      </c>
      <c r="EQ393" s="409">
        <v>3.7</v>
      </c>
      <c r="ER393" s="232">
        <f t="shared" si="1991"/>
        <v>129.19999999999999</v>
      </c>
      <c r="ES393" s="233">
        <f t="shared" si="1992"/>
        <v>144.30000000000001</v>
      </c>
      <c r="ET393" s="336"/>
      <c r="EU393" s="410"/>
      <c r="EV393" s="232">
        <f t="shared" si="1993"/>
        <v>0</v>
      </c>
      <c r="EW393" s="233">
        <f t="shared" si="1994"/>
        <v>0</v>
      </c>
      <c r="EX393" s="545">
        <f t="shared" si="1995"/>
        <v>3.7214285714285711</v>
      </c>
      <c r="EY393" s="546">
        <f t="shared" si="1996"/>
        <v>3.5294117647058822</v>
      </c>
      <c r="EZ393" s="232">
        <f t="shared" si="1997"/>
        <v>208.39999999999998</v>
      </c>
      <c r="FA393" s="233">
        <f t="shared" si="1998"/>
        <v>240</v>
      </c>
      <c r="FB393" s="257">
        <v>76.7</v>
      </c>
      <c r="FC393" s="409">
        <v>77.099999999999994</v>
      </c>
      <c r="FD393" s="232">
        <f t="shared" si="1999"/>
        <v>1687.4</v>
      </c>
      <c r="FE393" s="233">
        <f t="shared" si="2000"/>
        <v>2235.8999999999996</v>
      </c>
      <c r="FF393" s="257">
        <v>61.4</v>
      </c>
      <c r="FG393" s="409">
        <v>54.8</v>
      </c>
      <c r="FH393" s="232">
        <f t="shared" si="2001"/>
        <v>2087.6</v>
      </c>
      <c r="FI393" s="233">
        <f t="shared" si="2002"/>
        <v>2137.1999999999998</v>
      </c>
      <c r="FJ393" s="254"/>
      <c r="FK393" s="253"/>
      <c r="FL393" s="232">
        <f t="shared" si="2003"/>
        <v>0</v>
      </c>
      <c r="FM393" s="233">
        <f t="shared" si="2004"/>
        <v>0</v>
      </c>
      <c r="FN393" s="232">
        <f t="shared" si="2005"/>
        <v>67.410714285714292</v>
      </c>
      <c r="FO393" s="233">
        <f t="shared" si="2006"/>
        <v>64.310294117647047</v>
      </c>
      <c r="FP393" s="232">
        <f t="shared" si="2007"/>
        <v>3775.0000000000005</v>
      </c>
      <c r="FQ393" s="233">
        <f t="shared" si="2008"/>
        <v>4373.0999999999995</v>
      </c>
      <c r="FR393" s="254">
        <v>44</v>
      </c>
      <c r="FS393" s="253">
        <v>45</v>
      </c>
      <c r="FT393" s="232">
        <f t="shared" si="2009"/>
        <v>44</v>
      </c>
      <c r="FU393" s="233">
        <f t="shared" si="2010"/>
        <v>45</v>
      </c>
      <c r="FV393" s="254">
        <v>5.6</v>
      </c>
      <c r="FW393" s="253">
        <v>5.0999999999999996</v>
      </c>
      <c r="FX393" s="232">
        <f t="shared" si="2011"/>
        <v>246.39999999999998</v>
      </c>
      <c r="FY393" s="233">
        <f t="shared" si="2012"/>
        <v>229.49999999999997</v>
      </c>
      <c r="FZ393" s="254">
        <v>73.2</v>
      </c>
      <c r="GA393" s="253">
        <v>75.3</v>
      </c>
      <c r="GB393" s="232">
        <f t="shared" si="2013"/>
        <v>3220.8</v>
      </c>
      <c r="GC393" s="233">
        <f t="shared" si="2014"/>
        <v>3388.5</v>
      </c>
      <c r="GD393" s="249">
        <f t="shared" si="2015"/>
        <v>86</v>
      </c>
      <c r="GE393" s="233">
        <f t="shared" si="2016"/>
        <v>88</v>
      </c>
      <c r="GF393" s="232">
        <f t="shared" si="2017"/>
        <v>86</v>
      </c>
      <c r="GG393" s="233">
        <f t="shared" si="2018"/>
        <v>88</v>
      </c>
      <c r="GH393" s="232">
        <f t="shared" si="2019"/>
        <v>348</v>
      </c>
      <c r="GI393" s="233">
        <f t="shared" si="2020"/>
        <v>330.69999999999993</v>
      </c>
      <c r="GJ393" s="232">
        <f t="shared" si="2021"/>
        <v>7332.2000000000007</v>
      </c>
      <c r="GK393" s="233">
        <f t="shared" si="2022"/>
        <v>7472.4000000000005</v>
      </c>
      <c r="GL393" s="249">
        <f t="shared" si="2023"/>
        <v>87</v>
      </c>
      <c r="GM393" s="233">
        <f t="shared" si="2024"/>
        <v>99</v>
      </c>
      <c r="GN393" s="232">
        <f t="shared" si="2025"/>
        <v>87</v>
      </c>
      <c r="GO393" s="233">
        <f t="shared" si="2026"/>
        <v>99</v>
      </c>
      <c r="GP393" s="232">
        <f t="shared" si="2027"/>
        <v>385.1</v>
      </c>
      <c r="GQ393" s="233">
        <f t="shared" si="2028"/>
        <v>457.1</v>
      </c>
      <c r="GR393" s="232">
        <f t="shared" si="2029"/>
        <v>6107.6</v>
      </c>
      <c r="GS393" s="233">
        <f t="shared" si="2030"/>
        <v>7347.9999999999991</v>
      </c>
      <c r="GT393" s="249">
        <f t="shared" si="2031"/>
        <v>173</v>
      </c>
      <c r="GU393" s="233">
        <f t="shared" si="2032"/>
        <v>187</v>
      </c>
      <c r="GV393" s="232">
        <f t="shared" si="2033"/>
        <v>173</v>
      </c>
      <c r="GW393" s="233">
        <f t="shared" si="2034"/>
        <v>187</v>
      </c>
      <c r="GX393" s="232">
        <f t="shared" si="2035"/>
        <v>733.1</v>
      </c>
      <c r="GY393" s="233">
        <f t="shared" si="2036"/>
        <v>787.8</v>
      </c>
      <c r="GZ393" s="232">
        <f t="shared" si="2037"/>
        <v>13439.800000000001</v>
      </c>
      <c r="HA393" s="233">
        <f t="shared" si="2038"/>
        <v>14820.4</v>
      </c>
      <c r="HB393" s="249">
        <f t="shared" si="2039"/>
        <v>0</v>
      </c>
      <c r="HC393" s="233">
        <f t="shared" si="2040"/>
        <v>0</v>
      </c>
      <c r="HD393" s="232">
        <f t="shared" si="2041"/>
        <v>0</v>
      </c>
      <c r="HE393" s="233">
        <f t="shared" si="2042"/>
        <v>0</v>
      </c>
      <c r="HF393" s="232" t="str">
        <f t="shared" si="2043"/>
        <v/>
      </c>
      <c r="HG393" s="233" t="str">
        <f t="shared" si="2044"/>
        <v/>
      </c>
      <c r="HH393" s="232" t="str">
        <f t="shared" si="2045"/>
        <v/>
      </c>
      <c r="HI393" s="233" t="str">
        <f t="shared" si="2046"/>
        <v/>
      </c>
      <c r="HJ393" s="249">
        <f t="shared" si="2047"/>
        <v>979.5</v>
      </c>
      <c r="HK393" s="233">
        <f t="shared" si="2048"/>
        <v>1017.3</v>
      </c>
      <c r="HL393" s="232">
        <f t="shared" si="2049"/>
        <v>16660.599999999999</v>
      </c>
      <c r="HM393" s="232">
        <f t="shared" si="2050"/>
        <v>18208.899999999998</v>
      </c>
    </row>
    <row r="394" spans="1:221" ht="15">
      <c r="A394" s="397" t="s">
        <v>110</v>
      </c>
      <c r="B394" s="395" t="s">
        <v>807</v>
      </c>
      <c r="C394" s="396"/>
      <c r="D394" s="397">
        <v>229540</v>
      </c>
      <c r="E394" s="398">
        <v>9</v>
      </c>
      <c r="F394" s="332">
        <v>268</v>
      </c>
      <c r="G394" s="409">
        <v>317</v>
      </c>
      <c r="H394" s="254">
        <v>0</v>
      </c>
      <c r="I394" s="409">
        <v>13</v>
      </c>
      <c r="J394" s="232">
        <f t="shared" si="1902"/>
        <v>268</v>
      </c>
      <c r="K394" s="233">
        <f t="shared" si="1903"/>
        <v>304</v>
      </c>
      <c r="L394" s="333"/>
      <c r="M394" s="253"/>
      <c r="N394" s="232">
        <f t="shared" si="1752"/>
        <v>268</v>
      </c>
      <c r="O394" s="233">
        <f t="shared" si="1904"/>
        <v>304</v>
      </c>
      <c r="P394" s="232">
        <f t="shared" si="1905"/>
        <v>268</v>
      </c>
      <c r="Q394" s="233">
        <f t="shared" si="1906"/>
        <v>304</v>
      </c>
      <c r="R394" s="254">
        <v>9</v>
      </c>
      <c r="S394" s="409">
        <v>10</v>
      </c>
      <c r="T394" s="232">
        <f t="shared" si="1907"/>
        <v>9</v>
      </c>
      <c r="U394" s="233">
        <f t="shared" si="1908"/>
        <v>10</v>
      </c>
      <c r="V394" s="257">
        <v>12</v>
      </c>
      <c r="W394" s="409">
        <v>13</v>
      </c>
      <c r="X394" s="232">
        <f t="shared" si="1909"/>
        <v>12</v>
      </c>
      <c r="Y394" s="233">
        <f t="shared" si="1910"/>
        <v>13</v>
      </c>
      <c r="Z394" s="257"/>
      <c r="AA394" s="256"/>
      <c r="AB394" s="232">
        <f t="shared" si="1911"/>
        <v>0</v>
      </c>
      <c r="AC394" s="233">
        <f t="shared" si="1912"/>
        <v>0</v>
      </c>
      <c r="AD394" s="225">
        <f t="shared" si="1913"/>
        <v>21</v>
      </c>
      <c r="AE394" s="233">
        <f t="shared" si="1914"/>
        <v>23</v>
      </c>
      <c r="AF394" s="225">
        <f t="shared" si="1915"/>
        <v>21</v>
      </c>
      <c r="AG394" s="233">
        <f t="shared" si="1916"/>
        <v>23</v>
      </c>
      <c r="AH394" s="336">
        <v>4.8</v>
      </c>
      <c r="AI394" s="409">
        <v>4.2</v>
      </c>
      <c r="AJ394" s="232">
        <f t="shared" si="1917"/>
        <v>43.199999999999996</v>
      </c>
      <c r="AK394" s="233">
        <f t="shared" si="1918"/>
        <v>42</v>
      </c>
      <c r="AL394" s="336">
        <v>3.9</v>
      </c>
      <c r="AM394" s="409">
        <v>4.7</v>
      </c>
      <c r="AN394" s="232">
        <f t="shared" si="1919"/>
        <v>46.8</v>
      </c>
      <c r="AO394" s="233">
        <f t="shared" si="1920"/>
        <v>61.1</v>
      </c>
      <c r="AP394" s="336"/>
      <c r="AQ394" s="410"/>
      <c r="AR394" s="232">
        <f t="shared" si="1921"/>
        <v>0</v>
      </c>
      <c r="AS394" s="233">
        <f t="shared" si="1922"/>
        <v>0</v>
      </c>
      <c r="AT394" s="545">
        <f t="shared" si="1923"/>
        <v>4.2857142857142856</v>
      </c>
      <c r="AU394" s="546">
        <f t="shared" si="1924"/>
        <v>4.482608695652174</v>
      </c>
      <c r="AV394" s="232">
        <f t="shared" si="1925"/>
        <v>90</v>
      </c>
      <c r="AW394" s="233">
        <f t="shared" si="1926"/>
        <v>103.10000000000001</v>
      </c>
      <c r="AX394" s="257">
        <v>87.3</v>
      </c>
      <c r="AY394" s="409">
        <v>76.599999999999994</v>
      </c>
      <c r="AZ394" s="232">
        <f t="shared" si="1927"/>
        <v>785.69999999999993</v>
      </c>
      <c r="BA394" s="233">
        <f t="shared" si="1928"/>
        <v>766</v>
      </c>
      <c r="BB394" s="257">
        <v>74.599999999999994</v>
      </c>
      <c r="BC394" s="409">
        <v>84.1</v>
      </c>
      <c r="BD394" s="232">
        <f t="shared" si="1929"/>
        <v>895.19999999999993</v>
      </c>
      <c r="BE394" s="233">
        <f t="shared" si="1930"/>
        <v>1093.3</v>
      </c>
      <c r="BF394" s="254"/>
      <c r="BG394" s="253"/>
      <c r="BH394" s="232">
        <f t="shared" si="1931"/>
        <v>0</v>
      </c>
      <c r="BI394" s="233">
        <f t="shared" si="1932"/>
        <v>0</v>
      </c>
      <c r="BJ394" s="232">
        <f t="shared" si="1933"/>
        <v>80.04285714285713</v>
      </c>
      <c r="BK394" s="233">
        <f t="shared" si="1934"/>
        <v>80.839130434782604</v>
      </c>
      <c r="BL394" s="232">
        <f t="shared" si="1935"/>
        <v>1680.8999999999996</v>
      </c>
      <c r="BM394" s="233">
        <f t="shared" si="1936"/>
        <v>1859.3</v>
      </c>
      <c r="BN394" s="257">
        <v>83</v>
      </c>
      <c r="BO394" s="409">
        <v>75</v>
      </c>
      <c r="BP394" s="232">
        <f t="shared" si="1937"/>
        <v>83</v>
      </c>
      <c r="BQ394" s="233">
        <f t="shared" si="1938"/>
        <v>75</v>
      </c>
      <c r="BR394" s="257">
        <v>57</v>
      </c>
      <c r="BS394" s="409">
        <v>58</v>
      </c>
      <c r="BT394" s="232">
        <f t="shared" si="1939"/>
        <v>57</v>
      </c>
      <c r="BU394" s="233">
        <f t="shared" si="1940"/>
        <v>58</v>
      </c>
      <c r="BV394" s="257"/>
      <c r="BW394" s="256"/>
      <c r="BX394" s="232">
        <f t="shared" si="1941"/>
        <v>0</v>
      </c>
      <c r="BY394" s="233">
        <f t="shared" si="1942"/>
        <v>0</v>
      </c>
      <c r="BZ394" s="225">
        <f t="shared" si="1943"/>
        <v>140</v>
      </c>
      <c r="CA394" s="233">
        <f t="shared" si="1944"/>
        <v>133</v>
      </c>
      <c r="CB394" s="225">
        <f t="shared" si="1945"/>
        <v>140</v>
      </c>
      <c r="CC394" s="233">
        <f t="shared" si="1946"/>
        <v>133</v>
      </c>
      <c r="CD394" s="336">
        <v>5.4</v>
      </c>
      <c r="CE394" s="409">
        <v>4.9000000000000004</v>
      </c>
      <c r="CF394" s="232">
        <f t="shared" si="1947"/>
        <v>448.20000000000005</v>
      </c>
      <c r="CG394" s="233">
        <f t="shared" si="1948"/>
        <v>367.5</v>
      </c>
      <c r="CH394" s="336">
        <v>5.4</v>
      </c>
      <c r="CI394" s="409">
        <v>5.2</v>
      </c>
      <c r="CJ394" s="232">
        <f t="shared" si="1949"/>
        <v>307.8</v>
      </c>
      <c r="CK394" s="233">
        <f t="shared" si="1950"/>
        <v>301.60000000000002</v>
      </c>
      <c r="CL394" s="336"/>
      <c r="CM394" s="410"/>
      <c r="CN394" s="232">
        <f t="shared" si="1951"/>
        <v>0</v>
      </c>
      <c r="CO394" s="233">
        <f t="shared" si="1952"/>
        <v>0</v>
      </c>
      <c r="CP394" s="232">
        <f t="shared" si="1953"/>
        <v>5.4</v>
      </c>
      <c r="CQ394" s="546">
        <f t="shared" si="1954"/>
        <v>5.0308270676691729</v>
      </c>
      <c r="CR394" s="232">
        <f t="shared" si="1955"/>
        <v>756</v>
      </c>
      <c r="CS394" s="233">
        <f t="shared" si="1956"/>
        <v>669.1</v>
      </c>
      <c r="CT394" s="257">
        <v>97.3</v>
      </c>
      <c r="CU394" s="409">
        <v>94.9</v>
      </c>
      <c r="CV394" s="232">
        <f t="shared" si="1957"/>
        <v>8075.9</v>
      </c>
      <c r="CW394" s="233">
        <f t="shared" si="1958"/>
        <v>7117.5</v>
      </c>
      <c r="CX394" s="257">
        <v>95.4</v>
      </c>
      <c r="CY394" s="409">
        <v>93.6</v>
      </c>
      <c r="CZ394" s="232">
        <f t="shared" si="1959"/>
        <v>5437.8</v>
      </c>
      <c r="DA394" s="233">
        <f t="shared" si="1960"/>
        <v>5428.7999999999993</v>
      </c>
      <c r="DB394" s="254"/>
      <c r="DC394" s="253"/>
      <c r="DD394" s="232">
        <f t="shared" si="1961"/>
        <v>0</v>
      </c>
      <c r="DE394" s="233">
        <f t="shared" si="1962"/>
        <v>0</v>
      </c>
      <c r="DF394" s="232">
        <f t="shared" si="1963"/>
        <v>96.526428571428582</v>
      </c>
      <c r="DG394" s="233">
        <f t="shared" si="1964"/>
        <v>94.333082706766916</v>
      </c>
      <c r="DH394" s="232">
        <f t="shared" si="1965"/>
        <v>13513.7</v>
      </c>
      <c r="DI394" s="233">
        <f t="shared" si="1966"/>
        <v>12546.3</v>
      </c>
      <c r="DJ394" s="232">
        <f t="shared" si="1967"/>
        <v>161</v>
      </c>
      <c r="DK394" s="233">
        <f t="shared" si="1968"/>
        <v>156</v>
      </c>
      <c r="DL394" s="232">
        <f t="shared" si="1969"/>
        <v>161</v>
      </c>
      <c r="DM394" s="233">
        <f t="shared" si="1970"/>
        <v>156</v>
      </c>
      <c r="DN394" s="545">
        <f t="shared" si="1971"/>
        <v>5.2546583850931681</v>
      </c>
      <c r="DO394" s="546">
        <f t="shared" si="1972"/>
        <v>4.95</v>
      </c>
      <c r="DP394" s="232">
        <f t="shared" si="1973"/>
        <v>846.00000000000011</v>
      </c>
      <c r="DQ394" s="233">
        <f t="shared" si="1974"/>
        <v>772.2</v>
      </c>
      <c r="DR394" s="232">
        <f t="shared" si="1975"/>
        <v>94.376397515527955</v>
      </c>
      <c r="DS394" s="233">
        <f t="shared" si="1976"/>
        <v>92.343589743589732</v>
      </c>
      <c r="DT394" s="232">
        <f t="shared" si="1977"/>
        <v>15194.6</v>
      </c>
      <c r="DU394" s="233">
        <f t="shared" si="1978"/>
        <v>14405.599999999999</v>
      </c>
      <c r="DV394" s="257">
        <v>23</v>
      </c>
      <c r="DW394" s="409">
        <v>27</v>
      </c>
      <c r="DX394" s="232">
        <f t="shared" si="1979"/>
        <v>23</v>
      </c>
      <c r="DY394" s="233">
        <f t="shared" si="1980"/>
        <v>27</v>
      </c>
      <c r="DZ394" s="257">
        <v>39</v>
      </c>
      <c r="EA394" s="409">
        <v>49</v>
      </c>
      <c r="EB394" s="232">
        <f t="shared" si="1981"/>
        <v>39</v>
      </c>
      <c r="EC394" s="233">
        <f t="shared" si="1982"/>
        <v>49</v>
      </c>
      <c r="ED394" s="257"/>
      <c r="EE394" s="256"/>
      <c r="EF394" s="232">
        <f t="shared" si="1983"/>
        <v>0</v>
      </c>
      <c r="EG394" s="233">
        <f t="shared" si="1984"/>
        <v>0</v>
      </c>
      <c r="EH394" s="225">
        <f t="shared" si="1985"/>
        <v>62</v>
      </c>
      <c r="EI394" s="233">
        <f t="shared" si="1986"/>
        <v>76</v>
      </c>
      <c r="EJ394" s="225">
        <f t="shared" si="1987"/>
        <v>62</v>
      </c>
      <c r="EK394" s="233">
        <f t="shared" si="1988"/>
        <v>76</v>
      </c>
      <c r="EL394" s="336">
        <v>4.2</v>
      </c>
      <c r="EM394" s="409">
        <v>4.0999999999999996</v>
      </c>
      <c r="EN394" s="232">
        <f t="shared" si="1989"/>
        <v>96.600000000000009</v>
      </c>
      <c r="EO394" s="233">
        <f t="shared" si="1990"/>
        <v>110.69999999999999</v>
      </c>
      <c r="EP394" s="336">
        <v>3.4</v>
      </c>
      <c r="EQ394" s="409">
        <v>4.2</v>
      </c>
      <c r="ER394" s="232">
        <f t="shared" si="1991"/>
        <v>132.6</v>
      </c>
      <c r="ES394" s="233">
        <f t="shared" si="1992"/>
        <v>205.8</v>
      </c>
      <c r="ET394" s="336"/>
      <c r="EU394" s="410"/>
      <c r="EV394" s="232">
        <f t="shared" si="1993"/>
        <v>0</v>
      </c>
      <c r="EW394" s="233">
        <f t="shared" si="1994"/>
        <v>0</v>
      </c>
      <c r="EX394" s="545">
        <f t="shared" si="1995"/>
        <v>3.6967741935483871</v>
      </c>
      <c r="EY394" s="546">
        <f t="shared" si="1996"/>
        <v>4.1644736842105265</v>
      </c>
      <c r="EZ394" s="232">
        <f t="shared" si="1997"/>
        <v>229.2</v>
      </c>
      <c r="FA394" s="233">
        <f t="shared" si="1998"/>
        <v>316.5</v>
      </c>
      <c r="FB394" s="257">
        <v>78.7</v>
      </c>
      <c r="FC394" s="409">
        <v>79.5</v>
      </c>
      <c r="FD394" s="232">
        <f t="shared" si="1999"/>
        <v>1810.1000000000001</v>
      </c>
      <c r="FE394" s="233">
        <f t="shared" si="2000"/>
        <v>2146.5</v>
      </c>
      <c r="FF394" s="257">
        <v>55.3</v>
      </c>
      <c r="FG394" s="409">
        <v>67.2</v>
      </c>
      <c r="FH394" s="232">
        <f t="shared" si="2001"/>
        <v>2156.6999999999998</v>
      </c>
      <c r="FI394" s="233">
        <f t="shared" si="2002"/>
        <v>3292.8</v>
      </c>
      <c r="FJ394" s="254"/>
      <c r="FK394" s="253"/>
      <c r="FL394" s="232">
        <f t="shared" si="2003"/>
        <v>0</v>
      </c>
      <c r="FM394" s="233">
        <f t="shared" si="2004"/>
        <v>0</v>
      </c>
      <c r="FN394" s="232">
        <f t="shared" si="2005"/>
        <v>63.980645161290326</v>
      </c>
      <c r="FO394" s="233">
        <f t="shared" si="2006"/>
        <v>71.569736842105272</v>
      </c>
      <c r="FP394" s="232">
        <f t="shared" si="2007"/>
        <v>3966.8</v>
      </c>
      <c r="FQ394" s="233">
        <f t="shared" si="2008"/>
        <v>5439.3000000000011</v>
      </c>
      <c r="FR394" s="254">
        <v>45</v>
      </c>
      <c r="FS394" s="253">
        <v>72</v>
      </c>
      <c r="FT394" s="232">
        <f t="shared" si="2009"/>
        <v>45</v>
      </c>
      <c r="FU394" s="233">
        <f t="shared" si="2010"/>
        <v>72</v>
      </c>
      <c r="FV394" s="254">
        <v>5.3</v>
      </c>
      <c r="FW394" s="253">
        <v>5.6</v>
      </c>
      <c r="FX394" s="232">
        <f t="shared" si="2011"/>
        <v>238.5</v>
      </c>
      <c r="FY394" s="233">
        <f t="shared" si="2012"/>
        <v>403.2</v>
      </c>
      <c r="FZ394" s="254">
        <v>71.900000000000006</v>
      </c>
      <c r="GA394" s="253">
        <v>73.900000000000006</v>
      </c>
      <c r="GB394" s="232">
        <f t="shared" si="2013"/>
        <v>3235.5000000000005</v>
      </c>
      <c r="GC394" s="233">
        <f t="shared" si="2014"/>
        <v>5320.8</v>
      </c>
      <c r="GD394" s="249">
        <f t="shared" si="2015"/>
        <v>115</v>
      </c>
      <c r="GE394" s="233">
        <f t="shared" si="2016"/>
        <v>112</v>
      </c>
      <c r="GF394" s="232">
        <f t="shared" si="2017"/>
        <v>115</v>
      </c>
      <c r="GG394" s="233">
        <f t="shared" si="2018"/>
        <v>112</v>
      </c>
      <c r="GH394" s="232">
        <f t="shared" si="2019"/>
        <v>588</v>
      </c>
      <c r="GI394" s="233">
        <f t="shared" si="2020"/>
        <v>520.20000000000005</v>
      </c>
      <c r="GJ394" s="232">
        <f t="shared" si="2021"/>
        <v>10671.7</v>
      </c>
      <c r="GK394" s="233">
        <f t="shared" si="2022"/>
        <v>10030</v>
      </c>
      <c r="GL394" s="249">
        <f t="shared" si="2023"/>
        <v>108</v>
      </c>
      <c r="GM394" s="233">
        <f t="shared" si="2024"/>
        <v>120</v>
      </c>
      <c r="GN394" s="232">
        <f t="shared" si="2025"/>
        <v>108</v>
      </c>
      <c r="GO394" s="233">
        <f t="shared" si="2026"/>
        <v>120</v>
      </c>
      <c r="GP394" s="232">
        <f t="shared" si="2027"/>
        <v>487.20000000000005</v>
      </c>
      <c r="GQ394" s="233">
        <f t="shared" si="2028"/>
        <v>568.5</v>
      </c>
      <c r="GR394" s="232">
        <f t="shared" si="2029"/>
        <v>8489.7000000000007</v>
      </c>
      <c r="GS394" s="233">
        <f t="shared" si="2030"/>
        <v>9814.9</v>
      </c>
      <c r="GT394" s="249">
        <f t="shared" si="2031"/>
        <v>223</v>
      </c>
      <c r="GU394" s="233">
        <f t="shared" si="2032"/>
        <v>232</v>
      </c>
      <c r="GV394" s="232">
        <f t="shared" si="2033"/>
        <v>223</v>
      </c>
      <c r="GW394" s="233">
        <f t="shared" si="2034"/>
        <v>232</v>
      </c>
      <c r="GX394" s="232">
        <f t="shared" si="2035"/>
        <v>1075.2</v>
      </c>
      <c r="GY394" s="233">
        <f t="shared" si="2036"/>
        <v>1088.7</v>
      </c>
      <c r="GZ394" s="232">
        <f t="shared" si="2037"/>
        <v>19161.400000000001</v>
      </c>
      <c r="HA394" s="233">
        <f t="shared" si="2038"/>
        <v>19844.900000000001</v>
      </c>
      <c r="HB394" s="249">
        <f t="shared" si="2039"/>
        <v>0</v>
      </c>
      <c r="HC394" s="233">
        <f t="shared" si="2040"/>
        <v>0</v>
      </c>
      <c r="HD394" s="232">
        <f t="shared" si="2041"/>
        <v>0</v>
      </c>
      <c r="HE394" s="233">
        <f t="shared" si="2042"/>
        <v>0</v>
      </c>
      <c r="HF394" s="232" t="str">
        <f t="shared" si="2043"/>
        <v/>
      </c>
      <c r="HG394" s="233" t="str">
        <f t="shared" si="2044"/>
        <v/>
      </c>
      <c r="HH394" s="232" t="str">
        <f t="shared" si="2045"/>
        <v/>
      </c>
      <c r="HI394" s="233" t="str">
        <f t="shared" si="2046"/>
        <v/>
      </c>
      <c r="HJ394" s="249">
        <f t="shared" si="2047"/>
        <v>1313.7</v>
      </c>
      <c r="HK394" s="233">
        <f t="shared" si="2048"/>
        <v>1491.9</v>
      </c>
      <c r="HL394" s="232">
        <f t="shared" si="2049"/>
        <v>22396.9</v>
      </c>
      <c r="HM394" s="232">
        <f t="shared" si="2050"/>
        <v>25165.7</v>
      </c>
    </row>
    <row r="395" spans="1:221" ht="15">
      <c r="A395" s="397" t="s">
        <v>110</v>
      </c>
      <c r="B395" s="395" t="s">
        <v>808</v>
      </c>
      <c r="C395" s="396"/>
      <c r="D395" s="397">
        <v>229799</v>
      </c>
      <c r="E395" s="398">
        <v>9</v>
      </c>
      <c r="F395" s="332">
        <v>552</v>
      </c>
      <c r="G395" s="409">
        <v>631</v>
      </c>
      <c r="H395" s="254">
        <v>61</v>
      </c>
      <c r="I395" s="409">
        <v>86</v>
      </c>
      <c r="J395" s="232">
        <f t="shared" si="1902"/>
        <v>491</v>
      </c>
      <c r="K395" s="233">
        <f t="shared" si="1903"/>
        <v>545</v>
      </c>
      <c r="L395" s="333"/>
      <c r="M395" s="253"/>
      <c r="N395" s="232">
        <f t="shared" si="1752"/>
        <v>491</v>
      </c>
      <c r="O395" s="233">
        <f t="shared" si="1904"/>
        <v>545</v>
      </c>
      <c r="P395" s="232">
        <f t="shared" si="1905"/>
        <v>491</v>
      </c>
      <c r="Q395" s="233">
        <f t="shared" si="1906"/>
        <v>545</v>
      </c>
      <c r="R395" s="254">
        <v>27</v>
      </c>
      <c r="S395" s="409">
        <v>33</v>
      </c>
      <c r="T395" s="232">
        <f t="shared" si="1907"/>
        <v>27</v>
      </c>
      <c r="U395" s="233">
        <f t="shared" si="1908"/>
        <v>33</v>
      </c>
      <c r="V395" s="257">
        <v>9</v>
      </c>
      <c r="W395" s="409">
        <v>11</v>
      </c>
      <c r="X395" s="232">
        <f t="shared" si="1909"/>
        <v>9</v>
      </c>
      <c r="Y395" s="233">
        <f t="shared" si="1910"/>
        <v>11</v>
      </c>
      <c r="Z395" s="257"/>
      <c r="AA395" s="256"/>
      <c r="AB395" s="232">
        <f t="shared" si="1911"/>
        <v>0</v>
      </c>
      <c r="AC395" s="233">
        <f t="shared" si="1912"/>
        <v>0</v>
      </c>
      <c r="AD395" s="225">
        <f t="shared" si="1913"/>
        <v>36</v>
      </c>
      <c r="AE395" s="233">
        <f t="shared" si="1914"/>
        <v>44</v>
      </c>
      <c r="AF395" s="225">
        <f t="shared" si="1915"/>
        <v>36</v>
      </c>
      <c r="AG395" s="233">
        <f t="shared" si="1916"/>
        <v>44</v>
      </c>
      <c r="AH395" s="336">
        <v>2.8</v>
      </c>
      <c r="AI395" s="409">
        <v>2.8</v>
      </c>
      <c r="AJ395" s="232">
        <f t="shared" si="1917"/>
        <v>75.599999999999994</v>
      </c>
      <c r="AK395" s="233">
        <f t="shared" si="1918"/>
        <v>92.399999999999991</v>
      </c>
      <c r="AL395" s="336">
        <v>2.2000000000000002</v>
      </c>
      <c r="AM395" s="409">
        <v>3.5</v>
      </c>
      <c r="AN395" s="232">
        <f t="shared" si="1919"/>
        <v>19.8</v>
      </c>
      <c r="AO395" s="233">
        <f t="shared" si="1920"/>
        <v>38.5</v>
      </c>
      <c r="AP395" s="336"/>
      <c r="AQ395" s="410"/>
      <c r="AR395" s="232">
        <f t="shared" si="1921"/>
        <v>0</v>
      </c>
      <c r="AS395" s="233">
        <f t="shared" si="1922"/>
        <v>0</v>
      </c>
      <c r="AT395" s="545">
        <f t="shared" si="1923"/>
        <v>2.65</v>
      </c>
      <c r="AU395" s="546">
        <f t="shared" si="1924"/>
        <v>2.9749999999999996</v>
      </c>
      <c r="AV395" s="232">
        <f t="shared" si="1925"/>
        <v>95.399999999999991</v>
      </c>
      <c r="AW395" s="233">
        <f t="shared" si="1926"/>
        <v>130.89999999999998</v>
      </c>
      <c r="AX395" s="257">
        <v>66.900000000000006</v>
      </c>
      <c r="AY395" s="409">
        <v>63</v>
      </c>
      <c r="AZ395" s="232">
        <f t="shared" si="1927"/>
        <v>1806.3000000000002</v>
      </c>
      <c r="BA395" s="233">
        <f t="shared" si="1928"/>
        <v>2079</v>
      </c>
      <c r="BB395" s="257">
        <v>58.7</v>
      </c>
      <c r="BC395" s="409">
        <v>62.7</v>
      </c>
      <c r="BD395" s="232">
        <f t="shared" si="1929"/>
        <v>528.30000000000007</v>
      </c>
      <c r="BE395" s="233">
        <f t="shared" si="1930"/>
        <v>689.7</v>
      </c>
      <c r="BF395" s="254"/>
      <c r="BG395" s="253"/>
      <c r="BH395" s="232">
        <f t="shared" si="1931"/>
        <v>0</v>
      </c>
      <c r="BI395" s="233">
        <f t="shared" si="1932"/>
        <v>0</v>
      </c>
      <c r="BJ395" s="232">
        <f t="shared" si="1933"/>
        <v>64.850000000000009</v>
      </c>
      <c r="BK395" s="233">
        <f t="shared" si="1934"/>
        <v>62.924999999999997</v>
      </c>
      <c r="BL395" s="232">
        <f t="shared" si="1935"/>
        <v>2334.6000000000004</v>
      </c>
      <c r="BM395" s="233">
        <f t="shared" si="1936"/>
        <v>2768.7</v>
      </c>
      <c r="BN395" s="257">
        <v>131</v>
      </c>
      <c r="BO395" s="409">
        <v>141</v>
      </c>
      <c r="BP395" s="232">
        <f t="shared" si="1937"/>
        <v>131</v>
      </c>
      <c r="BQ395" s="233">
        <f t="shared" si="1938"/>
        <v>141</v>
      </c>
      <c r="BR395" s="257">
        <v>64</v>
      </c>
      <c r="BS395" s="409">
        <v>65</v>
      </c>
      <c r="BT395" s="232">
        <f t="shared" si="1939"/>
        <v>64</v>
      </c>
      <c r="BU395" s="233">
        <f t="shared" si="1940"/>
        <v>65</v>
      </c>
      <c r="BV395" s="257"/>
      <c r="BW395" s="256"/>
      <c r="BX395" s="232">
        <f t="shared" si="1941"/>
        <v>0</v>
      </c>
      <c r="BY395" s="233">
        <f t="shared" si="1942"/>
        <v>0</v>
      </c>
      <c r="BZ395" s="225">
        <f t="shared" si="1943"/>
        <v>195</v>
      </c>
      <c r="CA395" s="233">
        <f t="shared" si="1944"/>
        <v>206</v>
      </c>
      <c r="CB395" s="225">
        <f t="shared" si="1945"/>
        <v>195</v>
      </c>
      <c r="CC395" s="233">
        <f t="shared" si="1946"/>
        <v>206</v>
      </c>
      <c r="CD395" s="336">
        <v>3.8</v>
      </c>
      <c r="CE395" s="409">
        <v>3.9</v>
      </c>
      <c r="CF395" s="232">
        <f t="shared" si="1947"/>
        <v>497.79999999999995</v>
      </c>
      <c r="CG395" s="233">
        <f t="shared" si="1948"/>
        <v>549.9</v>
      </c>
      <c r="CH395" s="336">
        <v>4.3</v>
      </c>
      <c r="CI395" s="409">
        <v>4.9000000000000004</v>
      </c>
      <c r="CJ395" s="232">
        <f t="shared" si="1949"/>
        <v>275.2</v>
      </c>
      <c r="CK395" s="233">
        <f t="shared" si="1950"/>
        <v>318.5</v>
      </c>
      <c r="CL395" s="336"/>
      <c r="CM395" s="410"/>
      <c r="CN395" s="232">
        <f t="shared" si="1951"/>
        <v>0</v>
      </c>
      <c r="CO395" s="233">
        <f t="shared" si="1952"/>
        <v>0</v>
      </c>
      <c r="CP395" s="232">
        <f t="shared" si="1953"/>
        <v>3.9641025641025642</v>
      </c>
      <c r="CQ395" s="546">
        <f t="shared" si="1954"/>
        <v>4.2155339805825243</v>
      </c>
      <c r="CR395" s="232">
        <f t="shared" si="1955"/>
        <v>773</v>
      </c>
      <c r="CS395" s="233">
        <f t="shared" si="1956"/>
        <v>868.4</v>
      </c>
      <c r="CT395" s="257">
        <v>79.3</v>
      </c>
      <c r="CU395" s="409">
        <v>82</v>
      </c>
      <c r="CV395" s="232">
        <f t="shared" si="1957"/>
        <v>10388.299999999999</v>
      </c>
      <c r="CW395" s="233">
        <f t="shared" si="1958"/>
        <v>11562</v>
      </c>
      <c r="CX395" s="257">
        <v>77.5</v>
      </c>
      <c r="CY395" s="409">
        <v>77.5</v>
      </c>
      <c r="CZ395" s="232">
        <f t="shared" si="1959"/>
        <v>4960</v>
      </c>
      <c r="DA395" s="233">
        <f t="shared" si="1960"/>
        <v>5037.5</v>
      </c>
      <c r="DB395" s="254"/>
      <c r="DC395" s="253"/>
      <c r="DD395" s="232">
        <f t="shared" si="1961"/>
        <v>0</v>
      </c>
      <c r="DE395" s="233">
        <f t="shared" si="1962"/>
        <v>0</v>
      </c>
      <c r="DF395" s="232">
        <f t="shared" si="1963"/>
        <v>78.709230769230771</v>
      </c>
      <c r="DG395" s="233">
        <f t="shared" si="1964"/>
        <v>80.580097087378647</v>
      </c>
      <c r="DH395" s="232">
        <f t="shared" si="1965"/>
        <v>15348.300000000001</v>
      </c>
      <c r="DI395" s="233">
        <f t="shared" si="1966"/>
        <v>16599.5</v>
      </c>
      <c r="DJ395" s="232">
        <f t="shared" si="1967"/>
        <v>231</v>
      </c>
      <c r="DK395" s="233">
        <f t="shared" si="1968"/>
        <v>250</v>
      </c>
      <c r="DL395" s="232">
        <f t="shared" si="1969"/>
        <v>231</v>
      </c>
      <c r="DM395" s="233">
        <f t="shared" si="1970"/>
        <v>250</v>
      </c>
      <c r="DN395" s="545">
        <f t="shared" si="1971"/>
        <v>3.7593073593073592</v>
      </c>
      <c r="DO395" s="546">
        <f t="shared" si="1972"/>
        <v>3.9971999999999999</v>
      </c>
      <c r="DP395" s="232">
        <f t="shared" si="1973"/>
        <v>868.4</v>
      </c>
      <c r="DQ395" s="233">
        <f t="shared" si="1974"/>
        <v>999.3</v>
      </c>
      <c r="DR395" s="232">
        <f t="shared" si="1975"/>
        <v>76.549350649350657</v>
      </c>
      <c r="DS395" s="233">
        <f t="shared" si="1976"/>
        <v>77.472800000000007</v>
      </c>
      <c r="DT395" s="232">
        <f t="shared" si="1977"/>
        <v>17682.900000000001</v>
      </c>
      <c r="DU395" s="233">
        <f t="shared" si="1978"/>
        <v>19368.2</v>
      </c>
      <c r="DV395" s="257">
        <v>84</v>
      </c>
      <c r="DW395" s="409">
        <v>103</v>
      </c>
      <c r="DX395" s="232">
        <f t="shared" si="1979"/>
        <v>84</v>
      </c>
      <c r="DY395" s="233">
        <f t="shared" si="1980"/>
        <v>103</v>
      </c>
      <c r="DZ395" s="257">
        <v>106</v>
      </c>
      <c r="EA395" s="409">
        <v>128</v>
      </c>
      <c r="EB395" s="232">
        <f t="shared" si="1981"/>
        <v>106</v>
      </c>
      <c r="EC395" s="233">
        <f t="shared" si="1982"/>
        <v>128</v>
      </c>
      <c r="ED395" s="257"/>
      <c r="EE395" s="256"/>
      <c r="EF395" s="232">
        <f t="shared" si="1983"/>
        <v>0</v>
      </c>
      <c r="EG395" s="233">
        <f t="shared" si="1984"/>
        <v>0</v>
      </c>
      <c r="EH395" s="225">
        <f t="shared" si="1985"/>
        <v>190</v>
      </c>
      <c r="EI395" s="233">
        <f t="shared" si="1986"/>
        <v>231</v>
      </c>
      <c r="EJ395" s="225">
        <f t="shared" si="1987"/>
        <v>190</v>
      </c>
      <c r="EK395" s="233">
        <f t="shared" si="1988"/>
        <v>231</v>
      </c>
      <c r="EL395" s="336">
        <v>2.8</v>
      </c>
      <c r="EM395" s="409">
        <v>2.8</v>
      </c>
      <c r="EN395" s="232">
        <f t="shared" si="1989"/>
        <v>235.2</v>
      </c>
      <c r="EO395" s="233">
        <f t="shared" si="1990"/>
        <v>288.39999999999998</v>
      </c>
      <c r="EP395" s="336">
        <v>3.2</v>
      </c>
      <c r="EQ395" s="409">
        <v>3.2</v>
      </c>
      <c r="ER395" s="232">
        <f t="shared" si="1991"/>
        <v>339.20000000000005</v>
      </c>
      <c r="ES395" s="233">
        <f t="shared" si="1992"/>
        <v>409.6</v>
      </c>
      <c r="ET395" s="336"/>
      <c r="EU395" s="410"/>
      <c r="EV395" s="232">
        <f t="shared" si="1993"/>
        <v>0</v>
      </c>
      <c r="EW395" s="233">
        <f t="shared" si="1994"/>
        <v>0</v>
      </c>
      <c r="EX395" s="545">
        <f t="shared" si="1995"/>
        <v>3.0231578947368427</v>
      </c>
      <c r="EY395" s="546">
        <f t="shared" si="1996"/>
        <v>3.0216450216450217</v>
      </c>
      <c r="EZ395" s="232">
        <f t="shared" si="1997"/>
        <v>574.40000000000009</v>
      </c>
      <c r="FA395" s="233">
        <f t="shared" si="1998"/>
        <v>698</v>
      </c>
      <c r="FB395" s="257">
        <v>58.8</v>
      </c>
      <c r="FC395" s="409">
        <v>58.5</v>
      </c>
      <c r="FD395" s="232">
        <f t="shared" si="1999"/>
        <v>4939.2</v>
      </c>
      <c r="FE395" s="233">
        <f t="shared" si="2000"/>
        <v>6025.5</v>
      </c>
      <c r="FF395" s="257">
        <v>49.6</v>
      </c>
      <c r="FG395" s="409">
        <v>47.9</v>
      </c>
      <c r="FH395" s="232">
        <f t="shared" si="2001"/>
        <v>5257.6</v>
      </c>
      <c r="FI395" s="233">
        <f t="shared" si="2002"/>
        <v>6131.2</v>
      </c>
      <c r="FJ395" s="254"/>
      <c r="FK395" s="253"/>
      <c r="FL395" s="232">
        <f t="shared" si="2003"/>
        <v>0</v>
      </c>
      <c r="FM395" s="233">
        <f t="shared" si="2004"/>
        <v>0</v>
      </c>
      <c r="FN395" s="232">
        <f t="shared" si="2005"/>
        <v>53.667368421052629</v>
      </c>
      <c r="FO395" s="233">
        <f t="shared" si="2006"/>
        <v>52.626406926406929</v>
      </c>
      <c r="FP395" s="232">
        <f t="shared" si="2007"/>
        <v>10196.799999999999</v>
      </c>
      <c r="FQ395" s="233">
        <f t="shared" si="2008"/>
        <v>12156.7</v>
      </c>
      <c r="FR395" s="254">
        <v>70</v>
      </c>
      <c r="FS395" s="253">
        <v>64</v>
      </c>
      <c r="FT395" s="232">
        <f t="shared" si="2009"/>
        <v>70</v>
      </c>
      <c r="FU395" s="233">
        <f t="shared" si="2010"/>
        <v>64</v>
      </c>
      <c r="FV395" s="254">
        <v>5.5</v>
      </c>
      <c r="FW395" s="253">
        <v>4.3</v>
      </c>
      <c r="FX395" s="232">
        <f t="shared" si="2011"/>
        <v>385</v>
      </c>
      <c r="FY395" s="233">
        <f t="shared" si="2012"/>
        <v>275.2</v>
      </c>
      <c r="FZ395" s="254">
        <v>65.8</v>
      </c>
      <c r="GA395" s="253">
        <v>52.2</v>
      </c>
      <c r="GB395" s="232">
        <f t="shared" si="2013"/>
        <v>4606</v>
      </c>
      <c r="GC395" s="233">
        <f t="shared" si="2014"/>
        <v>3340.8</v>
      </c>
      <c r="GD395" s="249">
        <f t="shared" si="2015"/>
        <v>242</v>
      </c>
      <c r="GE395" s="233">
        <f t="shared" si="2016"/>
        <v>277</v>
      </c>
      <c r="GF395" s="232">
        <f t="shared" si="2017"/>
        <v>242</v>
      </c>
      <c r="GG395" s="233">
        <f t="shared" si="2018"/>
        <v>277</v>
      </c>
      <c r="GH395" s="232">
        <f t="shared" si="2019"/>
        <v>808.59999999999991</v>
      </c>
      <c r="GI395" s="233">
        <f t="shared" si="2020"/>
        <v>930.69999999999993</v>
      </c>
      <c r="GJ395" s="232">
        <f t="shared" si="2021"/>
        <v>17133.8</v>
      </c>
      <c r="GK395" s="233">
        <f t="shared" si="2022"/>
        <v>19666.5</v>
      </c>
      <c r="GL395" s="249">
        <f t="shared" si="2023"/>
        <v>179</v>
      </c>
      <c r="GM395" s="233">
        <f t="shared" si="2024"/>
        <v>204</v>
      </c>
      <c r="GN395" s="232">
        <f t="shared" si="2025"/>
        <v>179</v>
      </c>
      <c r="GO395" s="233">
        <f t="shared" si="2026"/>
        <v>204</v>
      </c>
      <c r="GP395" s="232">
        <f t="shared" si="2027"/>
        <v>634.20000000000005</v>
      </c>
      <c r="GQ395" s="233">
        <f t="shared" si="2028"/>
        <v>766.6</v>
      </c>
      <c r="GR395" s="232">
        <f t="shared" si="2029"/>
        <v>10745.900000000001</v>
      </c>
      <c r="GS395" s="233">
        <f t="shared" si="2030"/>
        <v>11858.4</v>
      </c>
      <c r="GT395" s="249">
        <f t="shared" si="2031"/>
        <v>421</v>
      </c>
      <c r="GU395" s="233">
        <f t="shared" si="2032"/>
        <v>481</v>
      </c>
      <c r="GV395" s="232">
        <f t="shared" si="2033"/>
        <v>421</v>
      </c>
      <c r="GW395" s="233">
        <f t="shared" si="2034"/>
        <v>481</v>
      </c>
      <c r="GX395" s="232">
        <f t="shared" si="2035"/>
        <v>1442.8</v>
      </c>
      <c r="GY395" s="233">
        <f t="shared" si="2036"/>
        <v>1697.3</v>
      </c>
      <c r="GZ395" s="232">
        <f t="shared" si="2037"/>
        <v>27879.7</v>
      </c>
      <c r="HA395" s="233">
        <f t="shared" si="2038"/>
        <v>31524.9</v>
      </c>
      <c r="HB395" s="249">
        <f t="shared" si="2039"/>
        <v>0</v>
      </c>
      <c r="HC395" s="233">
        <f t="shared" si="2040"/>
        <v>0</v>
      </c>
      <c r="HD395" s="232">
        <f t="shared" si="2041"/>
        <v>0</v>
      </c>
      <c r="HE395" s="233">
        <f t="shared" si="2042"/>
        <v>0</v>
      </c>
      <c r="HF395" s="232" t="str">
        <f t="shared" si="2043"/>
        <v/>
      </c>
      <c r="HG395" s="233" t="str">
        <f t="shared" si="2044"/>
        <v/>
      </c>
      <c r="HH395" s="232" t="str">
        <f t="shared" si="2045"/>
        <v/>
      </c>
      <c r="HI395" s="233" t="str">
        <f t="shared" si="2046"/>
        <v/>
      </c>
      <c r="HJ395" s="249">
        <f t="shared" si="2047"/>
        <v>1827.8000000000002</v>
      </c>
      <c r="HK395" s="233">
        <f t="shared" si="2048"/>
        <v>1972.5</v>
      </c>
      <c r="HL395" s="232">
        <f t="shared" si="2049"/>
        <v>32485.7</v>
      </c>
      <c r="HM395" s="232">
        <f t="shared" si="2050"/>
        <v>34865.700000000004</v>
      </c>
    </row>
    <row r="396" spans="1:221" ht="15">
      <c r="A396" s="397" t="s">
        <v>110</v>
      </c>
      <c r="B396" s="395" t="s">
        <v>809</v>
      </c>
      <c r="C396" s="396"/>
      <c r="D396" s="397">
        <v>229841</v>
      </c>
      <c r="E396" s="398">
        <v>9</v>
      </c>
      <c r="F396" s="332">
        <v>467</v>
      </c>
      <c r="G396" s="409">
        <v>450</v>
      </c>
      <c r="H396" s="254">
        <v>4</v>
      </c>
      <c r="I396" s="409">
        <v>2</v>
      </c>
      <c r="J396" s="232">
        <f t="shared" si="1902"/>
        <v>463</v>
      </c>
      <c r="K396" s="233">
        <f t="shared" si="1903"/>
        <v>448</v>
      </c>
      <c r="L396" s="333"/>
      <c r="M396" s="253"/>
      <c r="N396" s="232">
        <f t="shared" si="1752"/>
        <v>463</v>
      </c>
      <c r="O396" s="233">
        <f t="shared" si="1904"/>
        <v>448</v>
      </c>
      <c r="P396" s="232">
        <f t="shared" si="1905"/>
        <v>463</v>
      </c>
      <c r="Q396" s="233">
        <f t="shared" si="1906"/>
        <v>448</v>
      </c>
      <c r="R396" s="254">
        <v>52</v>
      </c>
      <c r="S396" s="409">
        <v>39</v>
      </c>
      <c r="T396" s="232">
        <f t="shared" si="1907"/>
        <v>52</v>
      </c>
      <c r="U396" s="233">
        <f t="shared" si="1908"/>
        <v>39</v>
      </c>
      <c r="V396" s="257">
        <v>20</v>
      </c>
      <c r="W396" s="409">
        <v>15</v>
      </c>
      <c r="X396" s="232">
        <f t="shared" si="1909"/>
        <v>20</v>
      </c>
      <c r="Y396" s="233">
        <f t="shared" si="1910"/>
        <v>15</v>
      </c>
      <c r="Z396" s="257"/>
      <c r="AA396" s="256"/>
      <c r="AB396" s="232">
        <f t="shared" si="1911"/>
        <v>0</v>
      </c>
      <c r="AC396" s="233">
        <f t="shared" si="1912"/>
        <v>0</v>
      </c>
      <c r="AD396" s="225">
        <f t="shared" si="1913"/>
        <v>72</v>
      </c>
      <c r="AE396" s="233">
        <f t="shared" si="1914"/>
        <v>54</v>
      </c>
      <c r="AF396" s="225">
        <f t="shared" si="1915"/>
        <v>72</v>
      </c>
      <c r="AG396" s="233">
        <f t="shared" si="1916"/>
        <v>54</v>
      </c>
      <c r="AH396" s="336">
        <v>3</v>
      </c>
      <c r="AI396" s="409">
        <v>3.1</v>
      </c>
      <c r="AJ396" s="232">
        <f t="shared" si="1917"/>
        <v>156</v>
      </c>
      <c r="AK396" s="233">
        <f t="shared" si="1918"/>
        <v>120.9</v>
      </c>
      <c r="AL396" s="336">
        <v>3</v>
      </c>
      <c r="AM396" s="409">
        <v>3.4</v>
      </c>
      <c r="AN396" s="232">
        <f t="shared" si="1919"/>
        <v>60</v>
      </c>
      <c r="AO396" s="233">
        <f t="shared" si="1920"/>
        <v>51</v>
      </c>
      <c r="AP396" s="336"/>
      <c r="AQ396" s="410"/>
      <c r="AR396" s="232">
        <f t="shared" si="1921"/>
        <v>0</v>
      </c>
      <c r="AS396" s="233">
        <f t="shared" si="1922"/>
        <v>0</v>
      </c>
      <c r="AT396" s="545">
        <f t="shared" si="1923"/>
        <v>3</v>
      </c>
      <c r="AU396" s="546">
        <f t="shared" si="1924"/>
        <v>3.1833333333333336</v>
      </c>
      <c r="AV396" s="232">
        <f t="shared" si="1925"/>
        <v>216</v>
      </c>
      <c r="AW396" s="233">
        <f t="shared" si="1926"/>
        <v>171.9</v>
      </c>
      <c r="AX396" s="257">
        <v>68.400000000000006</v>
      </c>
      <c r="AY396" s="409">
        <v>71.099999999999994</v>
      </c>
      <c r="AZ396" s="232">
        <f t="shared" si="1927"/>
        <v>3556.8</v>
      </c>
      <c r="BA396" s="233">
        <f t="shared" si="1928"/>
        <v>2772.8999999999996</v>
      </c>
      <c r="BB396" s="257">
        <v>62.5</v>
      </c>
      <c r="BC396" s="409">
        <v>74.099999999999994</v>
      </c>
      <c r="BD396" s="232">
        <f t="shared" si="1929"/>
        <v>1250</v>
      </c>
      <c r="BE396" s="233">
        <f t="shared" si="1930"/>
        <v>1111.5</v>
      </c>
      <c r="BF396" s="254"/>
      <c r="BG396" s="253"/>
      <c r="BH396" s="232">
        <f t="shared" si="1931"/>
        <v>0</v>
      </c>
      <c r="BI396" s="233">
        <f t="shared" si="1932"/>
        <v>0</v>
      </c>
      <c r="BJ396" s="232">
        <f t="shared" si="1933"/>
        <v>66.76111111111112</v>
      </c>
      <c r="BK396" s="233">
        <f t="shared" si="1934"/>
        <v>71.933333333333323</v>
      </c>
      <c r="BL396" s="232">
        <f t="shared" si="1935"/>
        <v>4806.8000000000011</v>
      </c>
      <c r="BM396" s="233">
        <f t="shared" si="1936"/>
        <v>3884.3999999999996</v>
      </c>
      <c r="BN396" s="257">
        <v>176</v>
      </c>
      <c r="BO396" s="409">
        <v>164</v>
      </c>
      <c r="BP396" s="232">
        <f t="shared" si="1937"/>
        <v>176</v>
      </c>
      <c r="BQ396" s="233">
        <f t="shared" si="1938"/>
        <v>164</v>
      </c>
      <c r="BR396" s="257">
        <v>68</v>
      </c>
      <c r="BS396" s="409">
        <v>70</v>
      </c>
      <c r="BT396" s="232">
        <f t="shared" si="1939"/>
        <v>68</v>
      </c>
      <c r="BU396" s="233">
        <f t="shared" si="1940"/>
        <v>70</v>
      </c>
      <c r="BV396" s="257"/>
      <c r="BW396" s="256"/>
      <c r="BX396" s="232">
        <f t="shared" si="1941"/>
        <v>0</v>
      </c>
      <c r="BY396" s="233">
        <f t="shared" si="1942"/>
        <v>0</v>
      </c>
      <c r="BZ396" s="225">
        <f t="shared" si="1943"/>
        <v>244</v>
      </c>
      <c r="CA396" s="233">
        <f t="shared" si="1944"/>
        <v>234</v>
      </c>
      <c r="CB396" s="225">
        <f t="shared" si="1945"/>
        <v>244</v>
      </c>
      <c r="CC396" s="233">
        <f t="shared" si="1946"/>
        <v>234</v>
      </c>
      <c r="CD396" s="336">
        <v>4.2</v>
      </c>
      <c r="CE396" s="409">
        <v>4.5</v>
      </c>
      <c r="CF396" s="232">
        <f t="shared" si="1947"/>
        <v>739.2</v>
      </c>
      <c r="CG396" s="233">
        <f t="shared" si="1948"/>
        <v>738</v>
      </c>
      <c r="CH396" s="336">
        <v>4.9000000000000004</v>
      </c>
      <c r="CI396" s="409">
        <v>4.8</v>
      </c>
      <c r="CJ396" s="232">
        <f t="shared" si="1949"/>
        <v>333.20000000000005</v>
      </c>
      <c r="CK396" s="233">
        <f t="shared" si="1950"/>
        <v>336</v>
      </c>
      <c r="CL396" s="336"/>
      <c r="CM396" s="410"/>
      <c r="CN396" s="232">
        <f t="shared" si="1951"/>
        <v>0</v>
      </c>
      <c r="CO396" s="233">
        <f t="shared" si="1952"/>
        <v>0</v>
      </c>
      <c r="CP396" s="232">
        <f t="shared" si="1953"/>
        <v>4.3950819672131152</v>
      </c>
      <c r="CQ396" s="546">
        <f t="shared" si="1954"/>
        <v>4.5897435897435894</v>
      </c>
      <c r="CR396" s="232">
        <f t="shared" si="1955"/>
        <v>1072.4000000000001</v>
      </c>
      <c r="CS396" s="233">
        <f t="shared" si="1956"/>
        <v>1074</v>
      </c>
      <c r="CT396" s="257">
        <v>85.9</v>
      </c>
      <c r="CU396" s="409">
        <v>85</v>
      </c>
      <c r="CV396" s="232">
        <f t="shared" si="1957"/>
        <v>15118.400000000001</v>
      </c>
      <c r="CW396" s="233">
        <f t="shared" si="1958"/>
        <v>13940</v>
      </c>
      <c r="CX396" s="257">
        <v>82.6</v>
      </c>
      <c r="CY396" s="409">
        <v>82.3</v>
      </c>
      <c r="CZ396" s="232">
        <f t="shared" si="1959"/>
        <v>5616.7999999999993</v>
      </c>
      <c r="DA396" s="233">
        <f t="shared" si="1960"/>
        <v>5761</v>
      </c>
      <c r="DB396" s="254"/>
      <c r="DC396" s="253"/>
      <c r="DD396" s="232">
        <f t="shared" si="1961"/>
        <v>0</v>
      </c>
      <c r="DE396" s="233">
        <f t="shared" si="1962"/>
        <v>0</v>
      </c>
      <c r="DF396" s="232">
        <f t="shared" si="1963"/>
        <v>84.980327868852456</v>
      </c>
      <c r="DG396" s="233">
        <f t="shared" si="1964"/>
        <v>84.192307692307693</v>
      </c>
      <c r="DH396" s="232">
        <f t="shared" si="1965"/>
        <v>20735.2</v>
      </c>
      <c r="DI396" s="233">
        <f t="shared" si="1966"/>
        <v>19701</v>
      </c>
      <c r="DJ396" s="232">
        <f t="shared" si="1967"/>
        <v>316</v>
      </c>
      <c r="DK396" s="233">
        <f t="shared" si="1968"/>
        <v>288</v>
      </c>
      <c r="DL396" s="232">
        <f t="shared" si="1969"/>
        <v>316</v>
      </c>
      <c r="DM396" s="233">
        <f t="shared" si="1970"/>
        <v>288</v>
      </c>
      <c r="DN396" s="545">
        <f t="shared" si="1971"/>
        <v>4.0772151898734181</v>
      </c>
      <c r="DO396" s="546">
        <f t="shared" si="1972"/>
        <v>4.3260416666666668</v>
      </c>
      <c r="DP396" s="232">
        <f t="shared" si="1973"/>
        <v>1288.4000000000001</v>
      </c>
      <c r="DQ396" s="233">
        <f t="shared" si="1974"/>
        <v>1245.9000000000001</v>
      </c>
      <c r="DR396" s="232">
        <f t="shared" si="1975"/>
        <v>80.829113924050631</v>
      </c>
      <c r="DS396" s="233">
        <f t="shared" si="1976"/>
        <v>81.893750000000011</v>
      </c>
      <c r="DT396" s="232">
        <f t="shared" si="1977"/>
        <v>25542</v>
      </c>
      <c r="DU396" s="233">
        <f t="shared" si="1978"/>
        <v>23585.4</v>
      </c>
      <c r="DV396" s="257">
        <v>52</v>
      </c>
      <c r="DW396" s="409">
        <v>48</v>
      </c>
      <c r="DX396" s="232">
        <f t="shared" si="1979"/>
        <v>52</v>
      </c>
      <c r="DY396" s="233">
        <f t="shared" si="1980"/>
        <v>48</v>
      </c>
      <c r="DZ396" s="257">
        <v>59</v>
      </c>
      <c r="EA396" s="409">
        <v>62</v>
      </c>
      <c r="EB396" s="232">
        <f t="shared" si="1981"/>
        <v>59</v>
      </c>
      <c r="EC396" s="233">
        <f t="shared" si="1982"/>
        <v>62</v>
      </c>
      <c r="ED396" s="257"/>
      <c r="EE396" s="256"/>
      <c r="EF396" s="232">
        <f t="shared" si="1983"/>
        <v>0</v>
      </c>
      <c r="EG396" s="233">
        <f t="shared" si="1984"/>
        <v>0</v>
      </c>
      <c r="EH396" s="225">
        <f t="shared" si="1985"/>
        <v>111</v>
      </c>
      <c r="EI396" s="233">
        <f t="shared" si="1986"/>
        <v>110</v>
      </c>
      <c r="EJ396" s="225">
        <f t="shared" si="1987"/>
        <v>111</v>
      </c>
      <c r="EK396" s="233">
        <f t="shared" si="1988"/>
        <v>110</v>
      </c>
      <c r="EL396" s="336">
        <v>2.9</v>
      </c>
      <c r="EM396" s="409">
        <v>3</v>
      </c>
      <c r="EN396" s="232">
        <f t="shared" si="1989"/>
        <v>150.79999999999998</v>
      </c>
      <c r="EO396" s="233">
        <f t="shared" si="1990"/>
        <v>144</v>
      </c>
      <c r="EP396" s="336">
        <v>3.1</v>
      </c>
      <c r="EQ396" s="409">
        <v>3</v>
      </c>
      <c r="ER396" s="232">
        <f t="shared" si="1991"/>
        <v>182.9</v>
      </c>
      <c r="ES396" s="233">
        <f t="shared" si="1992"/>
        <v>186</v>
      </c>
      <c r="ET396" s="336"/>
      <c r="EU396" s="410"/>
      <c r="EV396" s="232">
        <f t="shared" si="1993"/>
        <v>0</v>
      </c>
      <c r="EW396" s="233">
        <f t="shared" si="1994"/>
        <v>0</v>
      </c>
      <c r="EX396" s="545">
        <f t="shared" si="1995"/>
        <v>3.006306306306306</v>
      </c>
      <c r="EY396" s="546">
        <f t="shared" si="1996"/>
        <v>3</v>
      </c>
      <c r="EZ396" s="232">
        <f t="shared" si="1997"/>
        <v>333.7</v>
      </c>
      <c r="FA396" s="233">
        <f t="shared" si="1998"/>
        <v>330</v>
      </c>
      <c r="FB396" s="257">
        <v>63.7</v>
      </c>
      <c r="FC396" s="409">
        <v>62.2</v>
      </c>
      <c r="FD396" s="232">
        <f t="shared" si="1999"/>
        <v>3312.4</v>
      </c>
      <c r="FE396" s="233">
        <f t="shared" si="2000"/>
        <v>2985.6000000000004</v>
      </c>
      <c r="FF396" s="257">
        <v>58.2</v>
      </c>
      <c r="FG396" s="409">
        <v>58.1</v>
      </c>
      <c r="FH396" s="232">
        <f t="shared" si="2001"/>
        <v>3433.8</v>
      </c>
      <c r="FI396" s="233">
        <f t="shared" si="2002"/>
        <v>3602.2000000000003</v>
      </c>
      <c r="FJ396" s="254"/>
      <c r="FK396" s="253"/>
      <c r="FL396" s="232">
        <f t="shared" si="2003"/>
        <v>0</v>
      </c>
      <c r="FM396" s="233">
        <f t="shared" si="2004"/>
        <v>0</v>
      </c>
      <c r="FN396" s="232">
        <f t="shared" si="2005"/>
        <v>60.776576576576581</v>
      </c>
      <c r="FO396" s="233">
        <f t="shared" si="2006"/>
        <v>59.889090909090918</v>
      </c>
      <c r="FP396" s="232">
        <f t="shared" si="2007"/>
        <v>6746.2000000000007</v>
      </c>
      <c r="FQ396" s="233">
        <f t="shared" si="2008"/>
        <v>6587.8000000000011</v>
      </c>
      <c r="FR396" s="254">
        <v>36</v>
      </c>
      <c r="FS396" s="253">
        <v>50</v>
      </c>
      <c r="FT396" s="232">
        <f t="shared" si="2009"/>
        <v>36</v>
      </c>
      <c r="FU396" s="233">
        <f t="shared" si="2010"/>
        <v>50</v>
      </c>
      <c r="FV396" s="254">
        <v>5.2</v>
      </c>
      <c r="FW396" s="253">
        <v>6.4</v>
      </c>
      <c r="FX396" s="232">
        <f t="shared" si="2011"/>
        <v>187.20000000000002</v>
      </c>
      <c r="FY396" s="233">
        <f t="shared" si="2012"/>
        <v>320</v>
      </c>
      <c r="FZ396" s="254">
        <v>59.1</v>
      </c>
      <c r="GA396" s="253">
        <v>66.3</v>
      </c>
      <c r="GB396" s="232">
        <f t="shared" si="2013"/>
        <v>2127.6</v>
      </c>
      <c r="GC396" s="233">
        <f t="shared" si="2014"/>
        <v>3315</v>
      </c>
      <c r="GD396" s="249">
        <f t="shared" si="2015"/>
        <v>280</v>
      </c>
      <c r="GE396" s="233">
        <f t="shared" si="2016"/>
        <v>251</v>
      </c>
      <c r="GF396" s="232">
        <f t="shared" si="2017"/>
        <v>280</v>
      </c>
      <c r="GG396" s="233">
        <f t="shared" si="2018"/>
        <v>251</v>
      </c>
      <c r="GH396" s="232">
        <f t="shared" si="2019"/>
        <v>1046</v>
      </c>
      <c r="GI396" s="233">
        <f t="shared" si="2020"/>
        <v>1002.9</v>
      </c>
      <c r="GJ396" s="232">
        <f t="shared" si="2021"/>
        <v>21987.600000000002</v>
      </c>
      <c r="GK396" s="233">
        <f t="shared" si="2022"/>
        <v>19698.5</v>
      </c>
      <c r="GL396" s="249">
        <f t="shared" si="2023"/>
        <v>147</v>
      </c>
      <c r="GM396" s="233">
        <f t="shared" si="2024"/>
        <v>147</v>
      </c>
      <c r="GN396" s="232">
        <f t="shared" si="2025"/>
        <v>147</v>
      </c>
      <c r="GO396" s="233">
        <f t="shared" si="2026"/>
        <v>147</v>
      </c>
      <c r="GP396" s="232">
        <f t="shared" si="2027"/>
        <v>576.1</v>
      </c>
      <c r="GQ396" s="233">
        <f t="shared" si="2028"/>
        <v>573</v>
      </c>
      <c r="GR396" s="232">
        <f t="shared" si="2029"/>
        <v>10300.599999999999</v>
      </c>
      <c r="GS396" s="233">
        <f t="shared" si="2030"/>
        <v>10474.700000000001</v>
      </c>
      <c r="GT396" s="249">
        <f t="shared" si="2031"/>
        <v>427</v>
      </c>
      <c r="GU396" s="233">
        <f t="shared" si="2032"/>
        <v>398</v>
      </c>
      <c r="GV396" s="232">
        <f t="shared" si="2033"/>
        <v>427</v>
      </c>
      <c r="GW396" s="233">
        <f t="shared" si="2034"/>
        <v>398</v>
      </c>
      <c r="GX396" s="232">
        <f t="shared" si="2035"/>
        <v>1622.1</v>
      </c>
      <c r="GY396" s="233">
        <f t="shared" si="2036"/>
        <v>1575.9</v>
      </c>
      <c r="GZ396" s="232">
        <f t="shared" si="2037"/>
        <v>32288.2</v>
      </c>
      <c r="HA396" s="233">
        <f t="shared" si="2038"/>
        <v>30173.200000000001</v>
      </c>
      <c r="HB396" s="249">
        <f t="shared" si="2039"/>
        <v>0</v>
      </c>
      <c r="HC396" s="233">
        <f t="shared" si="2040"/>
        <v>0</v>
      </c>
      <c r="HD396" s="232">
        <f t="shared" si="2041"/>
        <v>0</v>
      </c>
      <c r="HE396" s="233">
        <f t="shared" si="2042"/>
        <v>0</v>
      </c>
      <c r="HF396" s="232" t="str">
        <f t="shared" si="2043"/>
        <v/>
      </c>
      <c r="HG396" s="233" t="str">
        <f t="shared" si="2044"/>
        <v/>
      </c>
      <c r="HH396" s="232" t="str">
        <f t="shared" si="2045"/>
        <v/>
      </c>
      <c r="HI396" s="233" t="str">
        <f t="shared" si="2046"/>
        <v/>
      </c>
      <c r="HJ396" s="249">
        <f t="shared" si="2047"/>
        <v>1809.3000000000002</v>
      </c>
      <c r="HK396" s="233">
        <f t="shared" si="2048"/>
        <v>1895.9</v>
      </c>
      <c r="HL396" s="232">
        <f t="shared" si="2049"/>
        <v>34415.800000000003</v>
      </c>
      <c r="HM396" s="232">
        <f t="shared" si="2050"/>
        <v>33488.200000000004</v>
      </c>
    </row>
    <row r="397" spans="1:221" ht="15">
      <c r="A397" s="397" t="s">
        <v>110</v>
      </c>
      <c r="B397" s="395" t="s">
        <v>810</v>
      </c>
      <c r="C397" s="396"/>
      <c r="D397" s="397">
        <v>223922</v>
      </c>
      <c r="E397" s="398">
        <v>10</v>
      </c>
      <c r="F397" s="332">
        <v>84</v>
      </c>
      <c r="G397" s="409">
        <v>125</v>
      </c>
      <c r="H397" s="254">
        <v>0</v>
      </c>
      <c r="I397" s="409">
        <v>1</v>
      </c>
      <c r="J397" s="232">
        <f t="shared" si="1902"/>
        <v>84</v>
      </c>
      <c r="K397" s="233">
        <f t="shared" si="1903"/>
        <v>124</v>
      </c>
      <c r="L397" s="333"/>
      <c r="M397" s="253"/>
      <c r="N397" s="232">
        <f t="shared" ref="N397:N460" si="2051">+R397+V397+Z397+BN397+BR397+BV397+DV397+DZ397+ED397+FR397</f>
        <v>84</v>
      </c>
      <c r="O397" s="233">
        <f t="shared" si="1904"/>
        <v>124</v>
      </c>
      <c r="P397" s="232">
        <f t="shared" si="1905"/>
        <v>84</v>
      </c>
      <c r="Q397" s="233">
        <f t="shared" si="1906"/>
        <v>124</v>
      </c>
      <c r="R397" s="254">
        <v>6</v>
      </c>
      <c r="S397" s="409">
        <v>14</v>
      </c>
      <c r="T397" s="232">
        <f t="shared" si="1907"/>
        <v>6</v>
      </c>
      <c r="U397" s="233">
        <f t="shared" si="1908"/>
        <v>14</v>
      </c>
      <c r="V397" s="257">
        <v>4</v>
      </c>
      <c r="W397" s="409">
        <v>4</v>
      </c>
      <c r="X397" s="232">
        <f t="shared" si="1909"/>
        <v>4</v>
      </c>
      <c r="Y397" s="233">
        <f t="shared" si="1910"/>
        <v>4</v>
      </c>
      <c r="Z397" s="257"/>
      <c r="AA397" s="256"/>
      <c r="AB397" s="232">
        <f t="shared" si="1911"/>
        <v>0</v>
      </c>
      <c r="AC397" s="233">
        <f t="shared" si="1912"/>
        <v>0</v>
      </c>
      <c r="AD397" s="225">
        <f t="shared" si="1913"/>
        <v>10</v>
      </c>
      <c r="AE397" s="233">
        <f t="shared" si="1914"/>
        <v>18</v>
      </c>
      <c r="AF397" s="225">
        <f t="shared" si="1915"/>
        <v>10</v>
      </c>
      <c r="AG397" s="233">
        <f t="shared" si="1916"/>
        <v>18</v>
      </c>
      <c r="AH397" s="336">
        <v>2</v>
      </c>
      <c r="AI397" s="409">
        <v>2.2000000000000002</v>
      </c>
      <c r="AJ397" s="232">
        <f t="shared" si="1917"/>
        <v>12</v>
      </c>
      <c r="AK397" s="233">
        <f t="shared" si="1918"/>
        <v>30.800000000000004</v>
      </c>
      <c r="AL397" s="336">
        <v>2.1</v>
      </c>
      <c r="AM397" s="409">
        <v>2.4</v>
      </c>
      <c r="AN397" s="232">
        <f t="shared" si="1919"/>
        <v>8.4</v>
      </c>
      <c r="AO397" s="233">
        <f t="shared" si="1920"/>
        <v>9.6</v>
      </c>
      <c r="AP397" s="336"/>
      <c r="AQ397" s="410"/>
      <c r="AR397" s="232">
        <f t="shared" si="1921"/>
        <v>0</v>
      </c>
      <c r="AS397" s="233">
        <f t="shared" si="1922"/>
        <v>0</v>
      </c>
      <c r="AT397" s="545">
        <f t="shared" si="1923"/>
        <v>2.04</v>
      </c>
      <c r="AU397" s="546">
        <f t="shared" si="1924"/>
        <v>2.2444444444444449</v>
      </c>
      <c r="AV397" s="232">
        <f t="shared" si="1925"/>
        <v>20.399999999999999</v>
      </c>
      <c r="AW397" s="233">
        <f t="shared" si="1926"/>
        <v>40.400000000000006</v>
      </c>
      <c r="AX397" s="257">
        <v>62.2</v>
      </c>
      <c r="AY397" s="409">
        <v>63.6</v>
      </c>
      <c r="AZ397" s="232">
        <f t="shared" si="1927"/>
        <v>373.20000000000005</v>
      </c>
      <c r="BA397" s="233">
        <f t="shared" si="1928"/>
        <v>890.4</v>
      </c>
      <c r="BB397" s="257">
        <v>62.8</v>
      </c>
      <c r="BC397" s="409">
        <v>45</v>
      </c>
      <c r="BD397" s="232">
        <f t="shared" si="1929"/>
        <v>251.2</v>
      </c>
      <c r="BE397" s="233">
        <f t="shared" si="1930"/>
        <v>180</v>
      </c>
      <c r="BF397" s="254"/>
      <c r="BG397" s="253"/>
      <c r="BH397" s="232">
        <f t="shared" si="1931"/>
        <v>0</v>
      </c>
      <c r="BI397" s="233">
        <f t="shared" si="1932"/>
        <v>0</v>
      </c>
      <c r="BJ397" s="232">
        <f t="shared" si="1933"/>
        <v>62.440000000000012</v>
      </c>
      <c r="BK397" s="233">
        <f t="shared" si="1934"/>
        <v>59.466666666666669</v>
      </c>
      <c r="BL397" s="232">
        <f t="shared" si="1935"/>
        <v>624.40000000000009</v>
      </c>
      <c r="BM397" s="233">
        <f t="shared" si="1936"/>
        <v>1070.4000000000001</v>
      </c>
      <c r="BN397" s="257">
        <v>31</v>
      </c>
      <c r="BO397" s="409">
        <v>42</v>
      </c>
      <c r="BP397" s="232">
        <f t="shared" si="1937"/>
        <v>31</v>
      </c>
      <c r="BQ397" s="233">
        <f t="shared" si="1938"/>
        <v>42</v>
      </c>
      <c r="BR397" s="257">
        <v>15</v>
      </c>
      <c r="BS397" s="409">
        <v>9</v>
      </c>
      <c r="BT397" s="232">
        <f t="shared" si="1939"/>
        <v>15</v>
      </c>
      <c r="BU397" s="233">
        <f t="shared" si="1940"/>
        <v>9</v>
      </c>
      <c r="BV397" s="257"/>
      <c r="BW397" s="256"/>
      <c r="BX397" s="232">
        <f t="shared" si="1941"/>
        <v>0</v>
      </c>
      <c r="BY397" s="233">
        <f t="shared" si="1942"/>
        <v>0</v>
      </c>
      <c r="BZ397" s="225">
        <f t="shared" si="1943"/>
        <v>46</v>
      </c>
      <c r="CA397" s="233">
        <f t="shared" si="1944"/>
        <v>51</v>
      </c>
      <c r="CB397" s="225">
        <f t="shared" si="1945"/>
        <v>46</v>
      </c>
      <c r="CC397" s="233">
        <f t="shared" si="1946"/>
        <v>51</v>
      </c>
      <c r="CD397" s="336">
        <v>2.5</v>
      </c>
      <c r="CE397" s="409">
        <v>2.5</v>
      </c>
      <c r="CF397" s="232">
        <f t="shared" si="1947"/>
        <v>77.5</v>
      </c>
      <c r="CG397" s="233">
        <f t="shared" si="1948"/>
        <v>105</v>
      </c>
      <c r="CH397" s="336">
        <v>4.5</v>
      </c>
      <c r="CI397" s="409">
        <v>4.9000000000000004</v>
      </c>
      <c r="CJ397" s="232">
        <f t="shared" si="1949"/>
        <v>67.5</v>
      </c>
      <c r="CK397" s="233">
        <f t="shared" si="1950"/>
        <v>44.1</v>
      </c>
      <c r="CL397" s="336"/>
      <c r="CM397" s="410"/>
      <c r="CN397" s="232">
        <f t="shared" si="1951"/>
        <v>0</v>
      </c>
      <c r="CO397" s="233">
        <f t="shared" si="1952"/>
        <v>0</v>
      </c>
      <c r="CP397" s="232">
        <f t="shared" si="1953"/>
        <v>3.152173913043478</v>
      </c>
      <c r="CQ397" s="546">
        <f t="shared" si="1954"/>
        <v>2.9235294117647057</v>
      </c>
      <c r="CR397" s="232">
        <f t="shared" si="1955"/>
        <v>145</v>
      </c>
      <c r="CS397" s="233">
        <f t="shared" si="1956"/>
        <v>149.1</v>
      </c>
      <c r="CT397" s="257">
        <v>73.5</v>
      </c>
      <c r="CU397" s="409">
        <v>71.7</v>
      </c>
      <c r="CV397" s="232">
        <f t="shared" si="1957"/>
        <v>2278.5</v>
      </c>
      <c r="CW397" s="233">
        <f t="shared" si="1958"/>
        <v>3011.4</v>
      </c>
      <c r="CX397" s="257">
        <v>69.900000000000006</v>
      </c>
      <c r="CY397" s="409">
        <v>85.7</v>
      </c>
      <c r="CZ397" s="232">
        <f t="shared" si="1959"/>
        <v>1048.5</v>
      </c>
      <c r="DA397" s="233">
        <f t="shared" si="1960"/>
        <v>771.30000000000007</v>
      </c>
      <c r="DB397" s="254"/>
      <c r="DC397" s="253"/>
      <c r="DD397" s="232">
        <f t="shared" si="1961"/>
        <v>0</v>
      </c>
      <c r="DE397" s="233">
        <f t="shared" si="1962"/>
        <v>0</v>
      </c>
      <c r="DF397" s="232">
        <f t="shared" si="1963"/>
        <v>72.326086956521735</v>
      </c>
      <c r="DG397" s="233">
        <f t="shared" si="1964"/>
        <v>74.170588235294119</v>
      </c>
      <c r="DH397" s="232">
        <f t="shared" si="1965"/>
        <v>3327</v>
      </c>
      <c r="DI397" s="233">
        <f t="shared" si="1966"/>
        <v>3782.7000000000003</v>
      </c>
      <c r="DJ397" s="232">
        <f t="shared" si="1967"/>
        <v>56</v>
      </c>
      <c r="DK397" s="233">
        <f t="shared" si="1968"/>
        <v>69</v>
      </c>
      <c r="DL397" s="232">
        <f t="shared" si="1969"/>
        <v>56</v>
      </c>
      <c r="DM397" s="233">
        <f t="shared" si="1970"/>
        <v>69</v>
      </c>
      <c r="DN397" s="545">
        <f t="shared" si="1971"/>
        <v>2.9535714285714287</v>
      </c>
      <c r="DO397" s="546">
        <f t="shared" si="1972"/>
        <v>2.7463768115942031</v>
      </c>
      <c r="DP397" s="232">
        <f t="shared" si="1973"/>
        <v>165.4</v>
      </c>
      <c r="DQ397" s="233">
        <f t="shared" si="1974"/>
        <v>189.5</v>
      </c>
      <c r="DR397" s="232">
        <f t="shared" si="1975"/>
        <v>70.560714285714283</v>
      </c>
      <c r="DS397" s="233">
        <f t="shared" si="1976"/>
        <v>70.334782608695662</v>
      </c>
      <c r="DT397" s="232">
        <f t="shared" si="1977"/>
        <v>3951.3999999999996</v>
      </c>
      <c r="DU397" s="233">
        <f t="shared" si="1978"/>
        <v>4853.1000000000004</v>
      </c>
      <c r="DV397" s="257">
        <v>13</v>
      </c>
      <c r="DW397" s="409">
        <v>29</v>
      </c>
      <c r="DX397" s="232">
        <f t="shared" si="1979"/>
        <v>13</v>
      </c>
      <c r="DY397" s="233">
        <f t="shared" si="1980"/>
        <v>29</v>
      </c>
      <c r="DZ397" s="257">
        <v>6</v>
      </c>
      <c r="EA397" s="409">
        <v>12</v>
      </c>
      <c r="EB397" s="232">
        <f t="shared" si="1981"/>
        <v>6</v>
      </c>
      <c r="EC397" s="233">
        <f t="shared" si="1982"/>
        <v>12</v>
      </c>
      <c r="ED397" s="257"/>
      <c r="EE397" s="256"/>
      <c r="EF397" s="232">
        <f t="shared" si="1983"/>
        <v>0</v>
      </c>
      <c r="EG397" s="233">
        <f t="shared" si="1984"/>
        <v>0</v>
      </c>
      <c r="EH397" s="225">
        <f t="shared" si="1985"/>
        <v>19</v>
      </c>
      <c r="EI397" s="233">
        <f t="shared" si="1986"/>
        <v>41</v>
      </c>
      <c r="EJ397" s="225">
        <f t="shared" si="1987"/>
        <v>19</v>
      </c>
      <c r="EK397" s="233">
        <f t="shared" si="1988"/>
        <v>41</v>
      </c>
      <c r="EL397" s="336">
        <v>2.1</v>
      </c>
      <c r="EM397" s="409">
        <v>1.9</v>
      </c>
      <c r="EN397" s="232">
        <f t="shared" si="1989"/>
        <v>27.3</v>
      </c>
      <c r="EO397" s="233">
        <f t="shared" si="1990"/>
        <v>55.099999999999994</v>
      </c>
      <c r="EP397" s="336">
        <v>3.6</v>
      </c>
      <c r="EQ397" s="409">
        <v>3.5</v>
      </c>
      <c r="ER397" s="232">
        <f t="shared" si="1991"/>
        <v>21.6</v>
      </c>
      <c r="ES397" s="233">
        <f t="shared" si="1992"/>
        <v>42</v>
      </c>
      <c r="ET397" s="336"/>
      <c r="EU397" s="410"/>
      <c r="EV397" s="232">
        <f t="shared" si="1993"/>
        <v>0</v>
      </c>
      <c r="EW397" s="233">
        <f t="shared" si="1994"/>
        <v>0</v>
      </c>
      <c r="EX397" s="545">
        <f t="shared" si="1995"/>
        <v>2.573684210526316</v>
      </c>
      <c r="EY397" s="546">
        <f t="shared" si="1996"/>
        <v>2.3682926829268292</v>
      </c>
      <c r="EZ397" s="232">
        <f t="shared" si="1997"/>
        <v>48.900000000000006</v>
      </c>
      <c r="FA397" s="233">
        <f t="shared" si="1998"/>
        <v>97.1</v>
      </c>
      <c r="FB397" s="257">
        <v>57.1</v>
      </c>
      <c r="FC397" s="409">
        <v>52.6</v>
      </c>
      <c r="FD397" s="232">
        <f t="shared" si="1999"/>
        <v>742.30000000000007</v>
      </c>
      <c r="FE397" s="233">
        <f t="shared" si="2000"/>
        <v>1525.4</v>
      </c>
      <c r="FF397" s="257">
        <v>67.2</v>
      </c>
      <c r="FG397" s="409">
        <v>34</v>
      </c>
      <c r="FH397" s="232">
        <f t="shared" si="2001"/>
        <v>403.20000000000005</v>
      </c>
      <c r="FI397" s="233">
        <f t="shared" si="2002"/>
        <v>408</v>
      </c>
      <c r="FJ397" s="254"/>
      <c r="FK397" s="253"/>
      <c r="FL397" s="232">
        <f t="shared" si="2003"/>
        <v>0</v>
      </c>
      <c r="FM397" s="233">
        <f t="shared" si="2004"/>
        <v>0</v>
      </c>
      <c r="FN397" s="232">
        <f t="shared" si="2005"/>
        <v>60.289473684210527</v>
      </c>
      <c r="FO397" s="233">
        <f t="shared" si="2006"/>
        <v>47.15609756097561</v>
      </c>
      <c r="FP397" s="232">
        <f t="shared" si="2007"/>
        <v>1145.5</v>
      </c>
      <c r="FQ397" s="233">
        <f t="shared" si="2008"/>
        <v>1933.4</v>
      </c>
      <c r="FR397" s="254">
        <v>9</v>
      </c>
      <c r="FS397" s="253">
        <v>14</v>
      </c>
      <c r="FT397" s="232">
        <f t="shared" si="2009"/>
        <v>9</v>
      </c>
      <c r="FU397" s="233">
        <f t="shared" si="2010"/>
        <v>14</v>
      </c>
      <c r="FV397" s="254">
        <v>3.7</v>
      </c>
      <c r="FW397" s="253">
        <v>3.1</v>
      </c>
      <c r="FX397" s="232">
        <f t="shared" si="2011"/>
        <v>33.300000000000004</v>
      </c>
      <c r="FY397" s="233">
        <f t="shared" si="2012"/>
        <v>43.4</v>
      </c>
      <c r="FZ397" s="254">
        <v>45.2</v>
      </c>
      <c r="GA397" s="253">
        <v>42.1</v>
      </c>
      <c r="GB397" s="232">
        <f t="shared" si="2013"/>
        <v>406.8</v>
      </c>
      <c r="GC397" s="233">
        <f t="shared" si="2014"/>
        <v>589.4</v>
      </c>
      <c r="GD397" s="249">
        <f t="shared" si="2015"/>
        <v>50</v>
      </c>
      <c r="GE397" s="233">
        <f t="shared" si="2016"/>
        <v>85</v>
      </c>
      <c r="GF397" s="232">
        <f t="shared" si="2017"/>
        <v>50</v>
      </c>
      <c r="GG397" s="233">
        <f t="shared" si="2018"/>
        <v>85</v>
      </c>
      <c r="GH397" s="232">
        <f t="shared" si="2019"/>
        <v>116.8</v>
      </c>
      <c r="GI397" s="233">
        <f t="shared" si="2020"/>
        <v>190.9</v>
      </c>
      <c r="GJ397" s="232">
        <f t="shared" si="2021"/>
        <v>3394</v>
      </c>
      <c r="GK397" s="233">
        <f t="shared" si="2022"/>
        <v>5427.2000000000007</v>
      </c>
      <c r="GL397" s="249">
        <f t="shared" si="2023"/>
        <v>25</v>
      </c>
      <c r="GM397" s="233">
        <f t="shared" si="2024"/>
        <v>25</v>
      </c>
      <c r="GN397" s="232">
        <f t="shared" si="2025"/>
        <v>25</v>
      </c>
      <c r="GO397" s="233">
        <f t="shared" si="2026"/>
        <v>25</v>
      </c>
      <c r="GP397" s="232">
        <f t="shared" si="2027"/>
        <v>97.5</v>
      </c>
      <c r="GQ397" s="233">
        <f t="shared" si="2028"/>
        <v>95.7</v>
      </c>
      <c r="GR397" s="232">
        <f t="shared" si="2029"/>
        <v>1702.9</v>
      </c>
      <c r="GS397" s="233">
        <f t="shared" si="2030"/>
        <v>1359.3000000000002</v>
      </c>
      <c r="GT397" s="249">
        <f t="shared" si="2031"/>
        <v>75</v>
      </c>
      <c r="GU397" s="233">
        <f t="shared" si="2032"/>
        <v>110</v>
      </c>
      <c r="GV397" s="232">
        <f t="shared" si="2033"/>
        <v>75</v>
      </c>
      <c r="GW397" s="233">
        <f t="shared" si="2034"/>
        <v>110</v>
      </c>
      <c r="GX397" s="232">
        <f t="shared" si="2035"/>
        <v>214.3</v>
      </c>
      <c r="GY397" s="233">
        <f t="shared" si="2036"/>
        <v>286.60000000000002</v>
      </c>
      <c r="GZ397" s="232">
        <f t="shared" si="2037"/>
        <v>5096.8999999999996</v>
      </c>
      <c r="HA397" s="233">
        <f t="shared" si="2038"/>
        <v>6786.5000000000009</v>
      </c>
      <c r="HB397" s="249">
        <f t="shared" si="2039"/>
        <v>0</v>
      </c>
      <c r="HC397" s="233">
        <f t="shared" si="2040"/>
        <v>0</v>
      </c>
      <c r="HD397" s="232">
        <f t="shared" si="2041"/>
        <v>0</v>
      </c>
      <c r="HE397" s="233">
        <f t="shared" si="2042"/>
        <v>0</v>
      </c>
      <c r="HF397" s="232" t="str">
        <f t="shared" si="2043"/>
        <v/>
      </c>
      <c r="HG397" s="233" t="str">
        <f t="shared" si="2044"/>
        <v/>
      </c>
      <c r="HH397" s="232" t="str">
        <f t="shared" si="2045"/>
        <v/>
      </c>
      <c r="HI397" s="233" t="str">
        <f t="shared" si="2046"/>
        <v/>
      </c>
      <c r="HJ397" s="249">
        <f t="shared" si="2047"/>
        <v>247.60000000000002</v>
      </c>
      <c r="HK397" s="233">
        <f t="shared" si="2048"/>
        <v>330</v>
      </c>
      <c r="HL397" s="232">
        <f t="shared" si="2049"/>
        <v>5503.7</v>
      </c>
      <c r="HM397" s="232">
        <f t="shared" si="2050"/>
        <v>7375.9</v>
      </c>
    </row>
    <row r="398" spans="1:221" ht="15">
      <c r="A398" s="397" t="s">
        <v>110</v>
      </c>
      <c r="B398" s="395" t="s">
        <v>811</v>
      </c>
      <c r="C398" s="396"/>
      <c r="D398" s="397">
        <v>224891</v>
      </c>
      <c r="E398" s="398">
        <v>10</v>
      </c>
      <c r="F398" s="332">
        <v>67</v>
      </c>
      <c r="G398" s="409">
        <v>71</v>
      </c>
      <c r="H398" s="254">
        <v>1</v>
      </c>
      <c r="I398" s="409">
        <v>0</v>
      </c>
      <c r="J398" s="232">
        <f t="shared" si="1902"/>
        <v>66</v>
      </c>
      <c r="K398" s="233">
        <f t="shared" si="1903"/>
        <v>71</v>
      </c>
      <c r="L398" s="333"/>
      <c r="M398" s="253"/>
      <c r="N398" s="232">
        <f t="shared" si="2051"/>
        <v>66</v>
      </c>
      <c r="O398" s="233">
        <f t="shared" si="1904"/>
        <v>71</v>
      </c>
      <c r="P398" s="232">
        <f t="shared" si="1905"/>
        <v>66</v>
      </c>
      <c r="Q398" s="233">
        <f t="shared" si="1906"/>
        <v>71</v>
      </c>
      <c r="R398" s="254">
        <v>13</v>
      </c>
      <c r="S398" s="409">
        <v>11</v>
      </c>
      <c r="T398" s="232">
        <f t="shared" si="1907"/>
        <v>13</v>
      </c>
      <c r="U398" s="233">
        <f t="shared" si="1908"/>
        <v>11</v>
      </c>
      <c r="V398" s="257">
        <v>3</v>
      </c>
      <c r="W398" s="409">
        <v>1</v>
      </c>
      <c r="X398" s="232">
        <f t="shared" si="1909"/>
        <v>3</v>
      </c>
      <c r="Y398" s="233">
        <f t="shared" si="1910"/>
        <v>1</v>
      </c>
      <c r="Z398" s="257"/>
      <c r="AA398" s="256"/>
      <c r="AB398" s="232">
        <f t="shared" si="1911"/>
        <v>0</v>
      </c>
      <c r="AC398" s="233">
        <f t="shared" si="1912"/>
        <v>0</v>
      </c>
      <c r="AD398" s="225">
        <f t="shared" si="1913"/>
        <v>16</v>
      </c>
      <c r="AE398" s="233">
        <f t="shared" si="1914"/>
        <v>12</v>
      </c>
      <c r="AF398" s="225">
        <f t="shared" si="1915"/>
        <v>16</v>
      </c>
      <c r="AG398" s="233">
        <f t="shared" si="1916"/>
        <v>12</v>
      </c>
      <c r="AH398" s="336">
        <v>2.6</v>
      </c>
      <c r="AI398" s="409">
        <v>2.2999999999999998</v>
      </c>
      <c r="AJ398" s="232">
        <f t="shared" si="1917"/>
        <v>33.800000000000004</v>
      </c>
      <c r="AK398" s="233">
        <f t="shared" si="1918"/>
        <v>25.299999999999997</v>
      </c>
      <c r="AL398" s="336">
        <v>2.7</v>
      </c>
      <c r="AM398" s="409">
        <v>3</v>
      </c>
      <c r="AN398" s="232">
        <f t="shared" si="1919"/>
        <v>8.1000000000000014</v>
      </c>
      <c r="AO398" s="233">
        <f t="shared" si="1920"/>
        <v>3</v>
      </c>
      <c r="AP398" s="336"/>
      <c r="AQ398" s="410"/>
      <c r="AR398" s="232">
        <f t="shared" si="1921"/>
        <v>0</v>
      </c>
      <c r="AS398" s="233">
        <f t="shared" si="1922"/>
        <v>0</v>
      </c>
      <c r="AT398" s="545">
        <f t="shared" si="1923"/>
        <v>2.6187500000000004</v>
      </c>
      <c r="AU398" s="546">
        <f t="shared" si="1924"/>
        <v>2.3583333333333329</v>
      </c>
      <c r="AV398" s="232">
        <f t="shared" si="1925"/>
        <v>41.900000000000006</v>
      </c>
      <c r="AW398" s="233">
        <f t="shared" si="1926"/>
        <v>28.299999999999997</v>
      </c>
      <c r="AX398" s="257">
        <v>67.2</v>
      </c>
      <c r="AY398" s="409">
        <v>58</v>
      </c>
      <c r="AZ398" s="232">
        <f t="shared" si="1927"/>
        <v>873.6</v>
      </c>
      <c r="BA398" s="233">
        <f t="shared" si="1928"/>
        <v>638</v>
      </c>
      <c r="BB398" s="257">
        <v>57.7</v>
      </c>
      <c r="BC398" s="409">
        <v>51</v>
      </c>
      <c r="BD398" s="232">
        <f t="shared" si="1929"/>
        <v>173.10000000000002</v>
      </c>
      <c r="BE398" s="233">
        <f t="shared" si="1930"/>
        <v>51</v>
      </c>
      <c r="BF398" s="254"/>
      <c r="BG398" s="253"/>
      <c r="BH398" s="232">
        <f t="shared" si="1931"/>
        <v>0</v>
      </c>
      <c r="BI398" s="233">
        <f t="shared" si="1932"/>
        <v>0</v>
      </c>
      <c r="BJ398" s="232">
        <f t="shared" si="1933"/>
        <v>65.418750000000003</v>
      </c>
      <c r="BK398" s="233">
        <f t="shared" si="1934"/>
        <v>57.416666666666664</v>
      </c>
      <c r="BL398" s="232">
        <f t="shared" si="1935"/>
        <v>1046.7</v>
      </c>
      <c r="BM398" s="233">
        <f t="shared" si="1936"/>
        <v>689</v>
      </c>
      <c r="BN398" s="257">
        <v>21</v>
      </c>
      <c r="BO398" s="409">
        <v>19</v>
      </c>
      <c r="BP398" s="232">
        <f t="shared" si="1937"/>
        <v>21</v>
      </c>
      <c r="BQ398" s="233">
        <f t="shared" si="1938"/>
        <v>19</v>
      </c>
      <c r="BR398" s="257">
        <v>9</v>
      </c>
      <c r="BS398" s="409">
        <v>11</v>
      </c>
      <c r="BT398" s="232">
        <f t="shared" si="1939"/>
        <v>9</v>
      </c>
      <c r="BU398" s="233">
        <f t="shared" si="1940"/>
        <v>11</v>
      </c>
      <c r="BV398" s="257"/>
      <c r="BW398" s="256"/>
      <c r="BX398" s="232">
        <f t="shared" si="1941"/>
        <v>0</v>
      </c>
      <c r="BY398" s="233">
        <f t="shared" si="1942"/>
        <v>0</v>
      </c>
      <c r="BZ398" s="225">
        <f t="shared" si="1943"/>
        <v>30</v>
      </c>
      <c r="CA398" s="233">
        <f t="shared" si="1944"/>
        <v>30</v>
      </c>
      <c r="CB398" s="225">
        <f t="shared" si="1945"/>
        <v>30</v>
      </c>
      <c r="CC398" s="233">
        <f t="shared" si="1946"/>
        <v>30</v>
      </c>
      <c r="CD398" s="336">
        <v>3</v>
      </c>
      <c r="CE398" s="409">
        <v>2.7</v>
      </c>
      <c r="CF398" s="232">
        <f t="shared" si="1947"/>
        <v>63</v>
      </c>
      <c r="CG398" s="233">
        <f t="shared" si="1948"/>
        <v>51.300000000000004</v>
      </c>
      <c r="CH398" s="336">
        <v>4.7</v>
      </c>
      <c r="CI398" s="409">
        <v>4.0999999999999996</v>
      </c>
      <c r="CJ398" s="232">
        <f t="shared" si="1949"/>
        <v>42.300000000000004</v>
      </c>
      <c r="CK398" s="233">
        <f t="shared" si="1950"/>
        <v>45.099999999999994</v>
      </c>
      <c r="CL398" s="336"/>
      <c r="CM398" s="410"/>
      <c r="CN398" s="232">
        <f t="shared" si="1951"/>
        <v>0</v>
      </c>
      <c r="CO398" s="233">
        <f t="shared" si="1952"/>
        <v>0</v>
      </c>
      <c r="CP398" s="232">
        <f t="shared" si="1953"/>
        <v>3.5100000000000002</v>
      </c>
      <c r="CQ398" s="546">
        <f t="shared" si="1954"/>
        <v>3.2133333333333334</v>
      </c>
      <c r="CR398" s="232">
        <f t="shared" si="1955"/>
        <v>105.30000000000001</v>
      </c>
      <c r="CS398" s="233">
        <f t="shared" si="1956"/>
        <v>96.4</v>
      </c>
      <c r="CT398" s="257">
        <v>73.7</v>
      </c>
      <c r="CU398" s="409">
        <v>77.2</v>
      </c>
      <c r="CV398" s="232">
        <f t="shared" si="1957"/>
        <v>1547.7</v>
      </c>
      <c r="CW398" s="233">
        <f t="shared" si="1958"/>
        <v>1466.8</v>
      </c>
      <c r="CX398" s="257">
        <v>74.599999999999994</v>
      </c>
      <c r="CY398" s="409">
        <v>83</v>
      </c>
      <c r="CZ398" s="232">
        <f t="shared" si="1959"/>
        <v>671.4</v>
      </c>
      <c r="DA398" s="233">
        <f t="shared" si="1960"/>
        <v>913</v>
      </c>
      <c r="DB398" s="254"/>
      <c r="DC398" s="253"/>
      <c r="DD398" s="232">
        <f t="shared" si="1961"/>
        <v>0</v>
      </c>
      <c r="DE398" s="233">
        <f t="shared" si="1962"/>
        <v>0</v>
      </c>
      <c r="DF398" s="232">
        <f t="shared" si="1963"/>
        <v>73.97</v>
      </c>
      <c r="DG398" s="233">
        <f t="shared" si="1964"/>
        <v>79.326666666666668</v>
      </c>
      <c r="DH398" s="232">
        <f t="shared" si="1965"/>
        <v>2219.1</v>
      </c>
      <c r="DI398" s="233">
        <f t="shared" si="1966"/>
        <v>2379.8000000000002</v>
      </c>
      <c r="DJ398" s="232">
        <f t="shared" si="1967"/>
        <v>46</v>
      </c>
      <c r="DK398" s="233">
        <f t="shared" si="1968"/>
        <v>42</v>
      </c>
      <c r="DL398" s="232">
        <f t="shared" si="1969"/>
        <v>46</v>
      </c>
      <c r="DM398" s="233">
        <f t="shared" si="1970"/>
        <v>42</v>
      </c>
      <c r="DN398" s="545">
        <f t="shared" si="1971"/>
        <v>3.2</v>
      </c>
      <c r="DO398" s="546">
        <f t="shared" si="1972"/>
        <v>2.9690476190476192</v>
      </c>
      <c r="DP398" s="232">
        <f t="shared" si="1973"/>
        <v>147.20000000000002</v>
      </c>
      <c r="DQ398" s="233">
        <f t="shared" si="1974"/>
        <v>124.7</v>
      </c>
      <c r="DR398" s="232">
        <f t="shared" si="1975"/>
        <v>70.995652173913044</v>
      </c>
      <c r="DS398" s="233">
        <f t="shared" si="1976"/>
        <v>73.066666666666677</v>
      </c>
      <c r="DT398" s="232">
        <f t="shared" si="1977"/>
        <v>3265.8</v>
      </c>
      <c r="DU398" s="233">
        <f t="shared" si="1978"/>
        <v>3068.8000000000006</v>
      </c>
      <c r="DV398" s="257">
        <v>8</v>
      </c>
      <c r="DW398" s="409">
        <v>15</v>
      </c>
      <c r="DX398" s="232">
        <f t="shared" si="1979"/>
        <v>8</v>
      </c>
      <c r="DY398" s="233">
        <f t="shared" si="1980"/>
        <v>15</v>
      </c>
      <c r="DZ398" s="257">
        <v>6</v>
      </c>
      <c r="EA398" s="409">
        <v>5</v>
      </c>
      <c r="EB398" s="232">
        <f t="shared" si="1981"/>
        <v>6</v>
      </c>
      <c r="EC398" s="233">
        <f t="shared" si="1982"/>
        <v>5</v>
      </c>
      <c r="ED398" s="257"/>
      <c r="EE398" s="256"/>
      <c r="EF398" s="232">
        <f t="shared" si="1983"/>
        <v>0</v>
      </c>
      <c r="EG398" s="233">
        <f t="shared" si="1984"/>
        <v>0</v>
      </c>
      <c r="EH398" s="225">
        <f t="shared" si="1985"/>
        <v>14</v>
      </c>
      <c r="EI398" s="233">
        <f t="shared" si="1986"/>
        <v>20</v>
      </c>
      <c r="EJ398" s="225">
        <f t="shared" si="1987"/>
        <v>14</v>
      </c>
      <c r="EK398" s="233">
        <f t="shared" si="1988"/>
        <v>20</v>
      </c>
      <c r="EL398" s="336">
        <v>2.1</v>
      </c>
      <c r="EM398" s="409">
        <v>3.1</v>
      </c>
      <c r="EN398" s="232">
        <f t="shared" si="1989"/>
        <v>16.8</v>
      </c>
      <c r="EO398" s="233">
        <f t="shared" si="1990"/>
        <v>46.5</v>
      </c>
      <c r="EP398" s="336">
        <v>3.3</v>
      </c>
      <c r="EQ398" s="409">
        <v>3</v>
      </c>
      <c r="ER398" s="232">
        <f t="shared" si="1991"/>
        <v>19.799999999999997</v>
      </c>
      <c r="ES398" s="233">
        <f t="shared" si="1992"/>
        <v>15</v>
      </c>
      <c r="ET398" s="336"/>
      <c r="EU398" s="410"/>
      <c r="EV398" s="232">
        <f t="shared" si="1993"/>
        <v>0</v>
      </c>
      <c r="EW398" s="233">
        <f t="shared" si="1994"/>
        <v>0</v>
      </c>
      <c r="EX398" s="545">
        <f t="shared" si="1995"/>
        <v>2.6142857142857139</v>
      </c>
      <c r="EY398" s="546">
        <f t="shared" si="1996"/>
        <v>3.0750000000000002</v>
      </c>
      <c r="EZ398" s="232">
        <f t="shared" si="1997"/>
        <v>36.599999999999994</v>
      </c>
      <c r="FA398" s="233">
        <f t="shared" si="1998"/>
        <v>61.5</v>
      </c>
      <c r="FB398" s="257">
        <v>43.3</v>
      </c>
      <c r="FC398" s="409">
        <v>56.4</v>
      </c>
      <c r="FD398" s="232">
        <f t="shared" si="1999"/>
        <v>346.4</v>
      </c>
      <c r="FE398" s="233">
        <f t="shared" si="2000"/>
        <v>846</v>
      </c>
      <c r="FF398" s="257">
        <v>50.2</v>
      </c>
      <c r="FG398" s="409">
        <v>54.8</v>
      </c>
      <c r="FH398" s="232">
        <f t="shared" si="2001"/>
        <v>301.20000000000005</v>
      </c>
      <c r="FI398" s="233">
        <f t="shared" si="2002"/>
        <v>274</v>
      </c>
      <c r="FJ398" s="254"/>
      <c r="FK398" s="253"/>
      <c r="FL398" s="232">
        <f t="shared" si="2003"/>
        <v>0</v>
      </c>
      <c r="FM398" s="233">
        <f t="shared" si="2004"/>
        <v>0</v>
      </c>
      <c r="FN398" s="232">
        <f t="shared" si="2005"/>
        <v>46.25714285714286</v>
      </c>
      <c r="FO398" s="233">
        <f t="shared" si="2006"/>
        <v>56</v>
      </c>
      <c r="FP398" s="232">
        <f t="shared" si="2007"/>
        <v>647.6</v>
      </c>
      <c r="FQ398" s="233">
        <f t="shared" si="2008"/>
        <v>1120</v>
      </c>
      <c r="FR398" s="254">
        <v>6</v>
      </c>
      <c r="FS398" s="253">
        <v>9</v>
      </c>
      <c r="FT398" s="232">
        <f t="shared" si="2009"/>
        <v>6</v>
      </c>
      <c r="FU398" s="233">
        <f t="shared" si="2010"/>
        <v>9</v>
      </c>
      <c r="FV398" s="254">
        <v>2.7</v>
      </c>
      <c r="FW398" s="253">
        <v>4.3</v>
      </c>
      <c r="FX398" s="232">
        <f t="shared" si="2011"/>
        <v>16.200000000000003</v>
      </c>
      <c r="FY398" s="233">
        <f t="shared" si="2012"/>
        <v>38.699999999999996</v>
      </c>
      <c r="FZ398" s="254">
        <v>60.8</v>
      </c>
      <c r="GA398" s="253">
        <v>62.3</v>
      </c>
      <c r="GB398" s="232">
        <f t="shared" si="2013"/>
        <v>364.79999999999995</v>
      </c>
      <c r="GC398" s="233">
        <f t="shared" si="2014"/>
        <v>560.69999999999993</v>
      </c>
      <c r="GD398" s="249">
        <f t="shared" si="2015"/>
        <v>42</v>
      </c>
      <c r="GE398" s="233">
        <f t="shared" si="2016"/>
        <v>45</v>
      </c>
      <c r="GF398" s="232">
        <f t="shared" si="2017"/>
        <v>42</v>
      </c>
      <c r="GG398" s="233">
        <f t="shared" si="2018"/>
        <v>45</v>
      </c>
      <c r="GH398" s="232">
        <f t="shared" si="2019"/>
        <v>113.60000000000001</v>
      </c>
      <c r="GI398" s="233">
        <f t="shared" si="2020"/>
        <v>123.1</v>
      </c>
      <c r="GJ398" s="232">
        <f t="shared" si="2021"/>
        <v>2767.7000000000003</v>
      </c>
      <c r="GK398" s="233">
        <f t="shared" si="2022"/>
        <v>2950.8</v>
      </c>
      <c r="GL398" s="249">
        <f t="shared" si="2023"/>
        <v>18</v>
      </c>
      <c r="GM398" s="233">
        <f t="shared" si="2024"/>
        <v>17</v>
      </c>
      <c r="GN398" s="232">
        <f t="shared" si="2025"/>
        <v>18</v>
      </c>
      <c r="GO398" s="233">
        <f t="shared" si="2026"/>
        <v>17</v>
      </c>
      <c r="GP398" s="232">
        <f t="shared" si="2027"/>
        <v>70.2</v>
      </c>
      <c r="GQ398" s="233">
        <f t="shared" si="2028"/>
        <v>63.099999999999994</v>
      </c>
      <c r="GR398" s="232">
        <f t="shared" si="2029"/>
        <v>1145.7</v>
      </c>
      <c r="GS398" s="233">
        <f t="shared" si="2030"/>
        <v>1238</v>
      </c>
      <c r="GT398" s="249">
        <f t="shared" si="2031"/>
        <v>60</v>
      </c>
      <c r="GU398" s="233">
        <f t="shared" si="2032"/>
        <v>62</v>
      </c>
      <c r="GV398" s="232">
        <f t="shared" si="2033"/>
        <v>60</v>
      </c>
      <c r="GW398" s="233">
        <f t="shared" si="2034"/>
        <v>62</v>
      </c>
      <c r="GX398" s="232">
        <f t="shared" si="2035"/>
        <v>183.8</v>
      </c>
      <c r="GY398" s="233">
        <f t="shared" si="2036"/>
        <v>186.2</v>
      </c>
      <c r="GZ398" s="232">
        <f t="shared" si="2037"/>
        <v>3913.4000000000005</v>
      </c>
      <c r="HA398" s="233">
        <f t="shared" si="2038"/>
        <v>4188.8</v>
      </c>
      <c r="HB398" s="249">
        <f t="shared" si="2039"/>
        <v>0</v>
      </c>
      <c r="HC398" s="233">
        <f t="shared" si="2040"/>
        <v>0</v>
      </c>
      <c r="HD398" s="232">
        <f t="shared" si="2041"/>
        <v>0</v>
      </c>
      <c r="HE398" s="233">
        <f t="shared" si="2042"/>
        <v>0</v>
      </c>
      <c r="HF398" s="232" t="str">
        <f t="shared" si="2043"/>
        <v/>
      </c>
      <c r="HG398" s="233" t="str">
        <f t="shared" si="2044"/>
        <v/>
      </c>
      <c r="HH398" s="232" t="str">
        <f t="shared" si="2045"/>
        <v/>
      </c>
      <c r="HI398" s="233" t="str">
        <f t="shared" si="2046"/>
        <v/>
      </c>
      <c r="HJ398" s="249">
        <f t="shared" si="2047"/>
        <v>200</v>
      </c>
      <c r="HK398" s="233">
        <f t="shared" si="2048"/>
        <v>224.89999999999998</v>
      </c>
      <c r="HL398" s="232">
        <f t="shared" si="2049"/>
        <v>4278.2</v>
      </c>
      <c r="HM398" s="232">
        <f t="shared" si="2050"/>
        <v>4749.5000000000009</v>
      </c>
    </row>
    <row r="399" spans="1:221" ht="15">
      <c r="A399" s="397" t="s">
        <v>110</v>
      </c>
      <c r="B399" s="395" t="s">
        <v>812</v>
      </c>
      <c r="C399" s="396"/>
      <c r="D399" s="397">
        <v>224961</v>
      </c>
      <c r="E399" s="398">
        <v>10</v>
      </c>
      <c r="F399" s="332">
        <v>176</v>
      </c>
      <c r="G399" s="409">
        <v>203</v>
      </c>
      <c r="H399" s="254">
        <v>2</v>
      </c>
      <c r="I399" s="409">
        <v>2</v>
      </c>
      <c r="J399" s="232">
        <f t="shared" si="1902"/>
        <v>174</v>
      </c>
      <c r="K399" s="233">
        <f t="shared" si="1903"/>
        <v>201</v>
      </c>
      <c r="L399" s="333"/>
      <c r="M399" s="253"/>
      <c r="N399" s="232">
        <f t="shared" si="2051"/>
        <v>174</v>
      </c>
      <c r="O399" s="233">
        <f t="shared" si="1904"/>
        <v>201</v>
      </c>
      <c r="P399" s="232">
        <f t="shared" si="1905"/>
        <v>174</v>
      </c>
      <c r="Q399" s="233">
        <f t="shared" si="1906"/>
        <v>201</v>
      </c>
      <c r="R399" s="254">
        <v>9</v>
      </c>
      <c r="S399" s="409">
        <v>16</v>
      </c>
      <c r="T399" s="232">
        <f t="shared" si="1907"/>
        <v>9</v>
      </c>
      <c r="U399" s="233">
        <f t="shared" si="1908"/>
        <v>16</v>
      </c>
      <c r="V399" s="257">
        <v>11</v>
      </c>
      <c r="W399" s="409">
        <v>8</v>
      </c>
      <c r="X399" s="232">
        <f t="shared" si="1909"/>
        <v>11</v>
      </c>
      <c r="Y399" s="233">
        <f t="shared" si="1910"/>
        <v>8</v>
      </c>
      <c r="Z399" s="257"/>
      <c r="AA399" s="256"/>
      <c r="AB399" s="232">
        <f t="shared" si="1911"/>
        <v>0</v>
      </c>
      <c r="AC399" s="233">
        <f t="shared" si="1912"/>
        <v>0</v>
      </c>
      <c r="AD399" s="225">
        <f t="shared" si="1913"/>
        <v>20</v>
      </c>
      <c r="AE399" s="233">
        <f t="shared" si="1914"/>
        <v>24</v>
      </c>
      <c r="AF399" s="225">
        <f t="shared" si="1915"/>
        <v>20</v>
      </c>
      <c r="AG399" s="233">
        <f t="shared" si="1916"/>
        <v>24</v>
      </c>
      <c r="AH399" s="336">
        <v>3.1</v>
      </c>
      <c r="AI399" s="409">
        <v>3.6</v>
      </c>
      <c r="AJ399" s="232">
        <f t="shared" si="1917"/>
        <v>27.900000000000002</v>
      </c>
      <c r="AK399" s="233">
        <f t="shared" si="1918"/>
        <v>57.6</v>
      </c>
      <c r="AL399" s="336">
        <v>3</v>
      </c>
      <c r="AM399" s="409">
        <v>4.5999999999999996</v>
      </c>
      <c r="AN399" s="232">
        <f t="shared" si="1919"/>
        <v>33</v>
      </c>
      <c r="AO399" s="233">
        <f t="shared" si="1920"/>
        <v>36.799999999999997</v>
      </c>
      <c r="AP399" s="336"/>
      <c r="AQ399" s="410"/>
      <c r="AR399" s="232">
        <f t="shared" si="1921"/>
        <v>0</v>
      </c>
      <c r="AS399" s="233">
        <f t="shared" si="1922"/>
        <v>0</v>
      </c>
      <c r="AT399" s="545">
        <f t="shared" si="1923"/>
        <v>3.0450000000000004</v>
      </c>
      <c r="AU399" s="546">
        <f t="shared" si="1924"/>
        <v>3.9333333333333336</v>
      </c>
      <c r="AV399" s="232">
        <f t="shared" si="1925"/>
        <v>60.900000000000006</v>
      </c>
      <c r="AW399" s="233">
        <f t="shared" si="1926"/>
        <v>94.4</v>
      </c>
      <c r="AX399" s="257">
        <v>61.8</v>
      </c>
      <c r="AY399" s="409">
        <v>76.400000000000006</v>
      </c>
      <c r="AZ399" s="232">
        <f t="shared" si="1927"/>
        <v>556.19999999999993</v>
      </c>
      <c r="BA399" s="233">
        <f t="shared" si="1928"/>
        <v>1222.4000000000001</v>
      </c>
      <c r="BB399" s="257">
        <v>64.3</v>
      </c>
      <c r="BC399" s="409">
        <v>84</v>
      </c>
      <c r="BD399" s="232">
        <f t="shared" si="1929"/>
        <v>707.3</v>
      </c>
      <c r="BE399" s="233">
        <f t="shared" si="1930"/>
        <v>672</v>
      </c>
      <c r="BF399" s="254"/>
      <c r="BG399" s="253"/>
      <c r="BH399" s="232">
        <f t="shared" si="1931"/>
        <v>0</v>
      </c>
      <c r="BI399" s="233">
        <f t="shared" si="1932"/>
        <v>0</v>
      </c>
      <c r="BJ399" s="232">
        <f t="shared" si="1933"/>
        <v>63.174999999999997</v>
      </c>
      <c r="BK399" s="233">
        <f t="shared" si="1934"/>
        <v>78.933333333333337</v>
      </c>
      <c r="BL399" s="232">
        <f t="shared" si="1935"/>
        <v>1263.5</v>
      </c>
      <c r="BM399" s="233">
        <f t="shared" si="1936"/>
        <v>1894.4</v>
      </c>
      <c r="BN399" s="257">
        <v>31</v>
      </c>
      <c r="BO399" s="409">
        <v>34</v>
      </c>
      <c r="BP399" s="232">
        <f t="shared" si="1937"/>
        <v>31</v>
      </c>
      <c r="BQ399" s="233">
        <f t="shared" si="1938"/>
        <v>34</v>
      </c>
      <c r="BR399" s="257">
        <v>20</v>
      </c>
      <c r="BS399" s="409">
        <v>22</v>
      </c>
      <c r="BT399" s="232">
        <f t="shared" si="1939"/>
        <v>20</v>
      </c>
      <c r="BU399" s="233">
        <f t="shared" si="1940"/>
        <v>22</v>
      </c>
      <c r="BV399" s="257"/>
      <c r="BW399" s="256"/>
      <c r="BX399" s="232">
        <f t="shared" si="1941"/>
        <v>0</v>
      </c>
      <c r="BY399" s="233">
        <f t="shared" si="1942"/>
        <v>0</v>
      </c>
      <c r="BZ399" s="225">
        <f t="shared" si="1943"/>
        <v>51</v>
      </c>
      <c r="CA399" s="233">
        <f t="shared" si="1944"/>
        <v>56</v>
      </c>
      <c r="CB399" s="225">
        <f t="shared" si="1945"/>
        <v>51</v>
      </c>
      <c r="CC399" s="233">
        <f t="shared" si="1946"/>
        <v>56</v>
      </c>
      <c r="CD399" s="336">
        <v>3.9</v>
      </c>
      <c r="CE399" s="409">
        <v>5.0999999999999996</v>
      </c>
      <c r="CF399" s="232">
        <f t="shared" si="1947"/>
        <v>120.89999999999999</v>
      </c>
      <c r="CG399" s="233">
        <f t="shared" si="1948"/>
        <v>173.39999999999998</v>
      </c>
      <c r="CH399" s="336">
        <v>4.8</v>
      </c>
      <c r="CI399" s="409">
        <v>5.3</v>
      </c>
      <c r="CJ399" s="232">
        <f t="shared" si="1949"/>
        <v>96</v>
      </c>
      <c r="CK399" s="233">
        <f t="shared" si="1950"/>
        <v>116.6</v>
      </c>
      <c r="CL399" s="336"/>
      <c r="CM399" s="410"/>
      <c r="CN399" s="232">
        <f t="shared" si="1951"/>
        <v>0</v>
      </c>
      <c r="CO399" s="233">
        <f t="shared" si="1952"/>
        <v>0</v>
      </c>
      <c r="CP399" s="232">
        <f t="shared" si="1953"/>
        <v>4.2529411764705882</v>
      </c>
      <c r="CQ399" s="546">
        <f t="shared" si="1954"/>
        <v>5.1785714285714288</v>
      </c>
      <c r="CR399" s="232">
        <f t="shared" si="1955"/>
        <v>216.9</v>
      </c>
      <c r="CS399" s="233">
        <f t="shared" si="1956"/>
        <v>290</v>
      </c>
      <c r="CT399" s="257">
        <v>86</v>
      </c>
      <c r="CU399" s="409">
        <v>96.5</v>
      </c>
      <c r="CV399" s="232">
        <f t="shared" si="1957"/>
        <v>2666</v>
      </c>
      <c r="CW399" s="233">
        <f t="shared" si="1958"/>
        <v>3281</v>
      </c>
      <c r="CX399" s="257">
        <v>78.2</v>
      </c>
      <c r="CY399" s="409">
        <v>99.9</v>
      </c>
      <c r="CZ399" s="232">
        <f t="shared" si="1959"/>
        <v>1564</v>
      </c>
      <c r="DA399" s="233">
        <f t="shared" si="1960"/>
        <v>2197.8000000000002</v>
      </c>
      <c r="DB399" s="254"/>
      <c r="DC399" s="253"/>
      <c r="DD399" s="232">
        <f t="shared" si="1961"/>
        <v>0</v>
      </c>
      <c r="DE399" s="233">
        <f t="shared" si="1962"/>
        <v>0</v>
      </c>
      <c r="DF399" s="232">
        <f t="shared" si="1963"/>
        <v>82.941176470588232</v>
      </c>
      <c r="DG399" s="233">
        <f t="shared" si="1964"/>
        <v>97.835714285714289</v>
      </c>
      <c r="DH399" s="232">
        <f t="shared" si="1965"/>
        <v>4230</v>
      </c>
      <c r="DI399" s="233">
        <f t="shared" si="1966"/>
        <v>5478.8</v>
      </c>
      <c r="DJ399" s="232">
        <f t="shared" si="1967"/>
        <v>71</v>
      </c>
      <c r="DK399" s="233">
        <f t="shared" si="1968"/>
        <v>80</v>
      </c>
      <c r="DL399" s="232">
        <f t="shared" si="1969"/>
        <v>71</v>
      </c>
      <c r="DM399" s="233">
        <f t="shared" si="1970"/>
        <v>80</v>
      </c>
      <c r="DN399" s="545">
        <f t="shared" si="1971"/>
        <v>3.9126760563380283</v>
      </c>
      <c r="DO399" s="546">
        <f t="shared" si="1972"/>
        <v>4.8049999999999997</v>
      </c>
      <c r="DP399" s="232">
        <f t="shared" si="1973"/>
        <v>277.8</v>
      </c>
      <c r="DQ399" s="233">
        <f t="shared" si="1974"/>
        <v>384.4</v>
      </c>
      <c r="DR399" s="232">
        <f t="shared" si="1975"/>
        <v>77.373239436619713</v>
      </c>
      <c r="DS399" s="233">
        <f t="shared" si="1976"/>
        <v>92.165000000000006</v>
      </c>
      <c r="DT399" s="232">
        <f t="shared" si="1977"/>
        <v>5493.5</v>
      </c>
      <c r="DU399" s="233">
        <f t="shared" si="1978"/>
        <v>7373.2000000000007</v>
      </c>
      <c r="DV399" s="257">
        <v>29</v>
      </c>
      <c r="DW399" s="409">
        <v>33</v>
      </c>
      <c r="DX399" s="232">
        <f t="shared" si="1979"/>
        <v>29</v>
      </c>
      <c r="DY399" s="233">
        <f t="shared" si="1980"/>
        <v>33</v>
      </c>
      <c r="DZ399" s="257">
        <v>51</v>
      </c>
      <c r="EA399" s="409">
        <v>51</v>
      </c>
      <c r="EB399" s="232">
        <f t="shared" si="1981"/>
        <v>51</v>
      </c>
      <c r="EC399" s="233">
        <f t="shared" si="1982"/>
        <v>51</v>
      </c>
      <c r="ED399" s="257"/>
      <c r="EE399" s="256"/>
      <c r="EF399" s="232">
        <f t="shared" si="1983"/>
        <v>0</v>
      </c>
      <c r="EG399" s="233">
        <f t="shared" si="1984"/>
        <v>0</v>
      </c>
      <c r="EH399" s="225">
        <f t="shared" si="1985"/>
        <v>80</v>
      </c>
      <c r="EI399" s="233">
        <f t="shared" si="1986"/>
        <v>84</v>
      </c>
      <c r="EJ399" s="225">
        <f t="shared" si="1987"/>
        <v>80</v>
      </c>
      <c r="EK399" s="233">
        <f t="shared" si="1988"/>
        <v>84</v>
      </c>
      <c r="EL399" s="336">
        <v>3.3</v>
      </c>
      <c r="EM399" s="409">
        <v>2.9</v>
      </c>
      <c r="EN399" s="232">
        <f t="shared" si="1989"/>
        <v>95.699999999999989</v>
      </c>
      <c r="EO399" s="233">
        <f t="shared" si="1990"/>
        <v>95.7</v>
      </c>
      <c r="EP399" s="336">
        <v>3.6</v>
      </c>
      <c r="EQ399" s="409">
        <v>3.9</v>
      </c>
      <c r="ER399" s="232">
        <f t="shared" si="1991"/>
        <v>183.6</v>
      </c>
      <c r="ES399" s="233">
        <f t="shared" si="1992"/>
        <v>198.9</v>
      </c>
      <c r="ET399" s="336"/>
      <c r="EU399" s="410"/>
      <c r="EV399" s="232">
        <f t="shared" si="1993"/>
        <v>0</v>
      </c>
      <c r="EW399" s="233">
        <f t="shared" si="1994"/>
        <v>0</v>
      </c>
      <c r="EX399" s="545">
        <f t="shared" si="1995"/>
        <v>3.4912499999999995</v>
      </c>
      <c r="EY399" s="546">
        <f t="shared" si="1996"/>
        <v>3.5071428571428576</v>
      </c>
      <c r="EZ399" s="232">
        <f t="shared" si="1997"/>
        <v>279.29999999999995</v>
      </c>
      <c r="FA399" s="233">
        <f t="shared" si="1998"/>
        <v>294.60000000000002</v>
      </c>
      <c r="FB399" s="257">
        <v>62.3</v>
      </c>
      <c r="FC399" s="409">
        <v>63</v>
      </c>
      <c r="FD399" s="232">
        <f t="shared" si="1999"/>
        <v>1806.6999999999998</v>
      </c>
      <c r="FE399" s="233">
        <f t="shared" si="2000"/>
        <v>2079</v>
      </c>
      <c r="FF399" s="257">
        <v>58.6</v>
      </c>
      <c r="FG399" s="409">
        <v>69.099999999999994</v>
      </c>
      <c r="FH399" s="232">
        <f t="shared" si="2001"/>
        <v>2988.6</v>
      </c>
      <c r="FI399" s="233">
        <f t="shared" si="2002"/>
        <v>3524.1</v>
      </c>
      <c r="FJ399" s="254"/>
      <c r="FK399" s="253"/>
      <c r="FL399" s="232">
        <f t="shared" si="2003"/>
        <v>0</v>
      </c>
      <c r="FM399" s="233">
        <f t="shared" si="2004"/>
        <v>0</v>
      </c>
      <c r="FN399" s="232">
        <f t="shared" si="2005"/>
        <v>59.941249999999989</v>
      </c>
      <c r="FO399" s="233">
        <f t="shared" si="2006"/>
        <v>66.703571428571436</v>
      </c>
      <c r="FP399" s="232">
        <f t="shared" si="2007"/>
        <v>4795.2999999999993</v>
      </c>
      <c r="FQ399" s="233">
        <f t="shared" si="2008"/>
        <v>5603.1</v>
      </c>
      <c r="FR399" s="254">
        <v>23</v>
      </c>
      <c r="FS399" s="253">
        <v>37</v>
      </c>
      <c r="FT399" s="232">
        <f t="shared" si="2009"/>
        <v>23</v>
      </c>
      <c r="FU399" s="233">
        <f t="shared" si="2010"/>
        <v>37</v>
      </c>
      <c r="FV399" s="254">
        <v>5.6</v>
      </c>
      <c r="FW399" s="253">
        <v>6.2</v>
      </c>
      <c r="FX399" s="232">
        <f t="shared" si="2011"/>
        <v>128.79999999999998</v>
      </c>
      <c r="FY399" s="233">
        <f t="shared" si="2012"/>
        <v>229.4</v>
      </c>
      <c r="FZ399" s="254">
        <v>79</v>
      </c>
      <c r="GA399" s="253">
        <v>85.6</v>
      </c>
      <c r="GB399" s="232">
        <f t="shared" si="2013"/>
        <v>1817</v>
      </c>
      <c r="GC399" s="233">
        <f t="shared" si="2014"/>
        <v>3167.2</v>
      </c>
      <c r="GD399" s="249">
        <f t="shared" si="2015"/>
        <v>69</v>
      </c>
      <c r="GE399" s="233">
        <f t="shared" si="2016"/>
        <v>83</v>
      </c>
      <c r="GF399" s="232">
        <f t="shared" si="2017"/>
        <v>69</v>
      </c>
      <c r="GG399" s="233">
        <f t="shared" si="2018"/>
        <v>83</v>
      </c>
      <c r="GH399" s="232">
        <f t="shared" si="2019"/>
        <v>244.49999999999997</v>
      </c>
      <c r="GI399" s="233">
        <f t="shared" si="2020"/>
        <v>326.7</v>
      </c>
      <c r="GJ399" s="232">
        <f t="shared" si="2021"/>
        <v>5028.8999999999996</v>
      </c>
      <c r="GK399" s="233">
        <f t="shared" si="2022"/>
        <v>6582.4</v>
      </c>
      <c r="GL399" s="249">
        <f t="shared" si="2023"/>
        <v>82</v>
      </c>
      <c r="GM399" s="233">
        <f t="shared" si="2024"/>
        <v>81</v>
      </c>
      <c r="GN399" s="232">
        <f t="shared" si="2025"/>
        <v>82</v>
      </c>
      <c r="GO399" s="233">
        <f t="shared" si="2026"/>
        <v>81</v>
      </c>
      <c r="GP399" s="232">
        <f t="shared" si="2027"/>
        <v>312.60000000000002</v>
      </c>
      <c r="GQ399" s="233">
        <f t="shared" si="2028"/>
        <v>352.29999999999995</v>
      </c>
      <c r="GR399" s="232">
        <f t="shared" si="2029"/>
        <v>5259.9</v>
      </c>
      <c r="GS399" s="233">
        <f t="shared" si="2030"/>
        <v>6393.9</v>
      </c>
      <c r="GT399" s="249">
        <f t="shared" si="2031"/>
        <v>151</v>
      </c>
      <c r="GU399" s="233">
        <f t="shared" si="2032"/>
        <v>164</v>
      </c>
      <c r="GV399" s="232">
        <f t="shared" si="2033"/>
        <v>151</v>
      </c>
      <c r="GW399" s="233">
        <f t="shared" si="2034"/>
        <v>164</v>
      </c>
      <c r="GX399" s="232">
        <f t="shared" si="2035"/>
        <v>557.1</v>
      </c>
      <c r="GY399" s="233">
        <f t="shared" si="2036"/>
        <v>679</v>
      </c>
      <c r="GZ399" s="232">
        <f t="shared" si="2037"/>
        <v>10288.799999999999</v>
      </c>
      <c r="HA399" s="233">
        <f t="shared" si="2038"/>
        <v>12976.3</v>
      </c>
      <c r="HB399" s="249">
        <f t="shared" si="2039"/>
        <v>0</v>
      </c>
      <c r="HC399" s="233">
        <f t="shared" si="2040"/>
        <v>0</v>
      </c>
      <c r="HD399" s="232">
        <f t="shared" si="2041"/>
        <v>0</v>
      </c>
      <c r="HE399" s="233">
        <f t="shared" si="2042"/>
        <v>0</v>
      </c>
      <c r="HF399" s="232" t="str">
        <f t="shared" si="2043"/>
        <v/>
      </c>
      <c r="HG399" s="233" t="str">
        <f t="shared" si="2044"/>
        <v/>
      </c>
      <c r="HH399" s="232" t="str">
        <f t="shared" si="2045"/>
        <v/>
      </c>
      <c r="HI399" s="233" t="str">
        <f t="shared" si="2046"/>
        <v/>
      </c>
      <c r="HJ399" s="249">
        <f t="shared" si="2047"/>
        <v>685.89999999999986</v>
      </c>
      <c r="HK399" s="233">
        <f t="shared" si="2048"/>
        <v>908.4</v>
      </c>
      <c r="HL399" s="232">
        <f t="shared" si="2049"/>
        <v>12105.8</v>
      </c>
      <c r="HM399" s="232">
        <f t="shared" si="2050"/>
        <v>16143.5</v>
      </c>
    </row>
    <row r="400" spans="1:221" ht="15">
      <c r="A400" s="417" t="s">
        <v>110</v>
      </c>
      <c r="B400" s="421" t="s">
        <v>813</v>
      </c>
      <c r="C400" s="422"/>
      <c r="D400" s="417">
        <v>226107</v>
      </c>
      <c r="E400" s="418">
        <v>10</v>
      </c>
      <c r="F400" s="332">
        <v>179</v>
      </c>
      <c r="G400" s="409">
        <v>197</v>
      </c>
      <c r="H400" s="254">
        <v>8</v>
      </c>
      <c r="I400" s="409">
        <v>4</v>
      </c>
      <c r="J400" s="232">
        <f t="shared" si="1902"/>
        <v>171</v>
      </c>
      <c r="K400" s="233">
        <f t="shared" si="1903"/>
        <v>193</v>
      </c>
      <c r="L400" s="333"/>
      <c r="M400" s="253"/>
      <c r="N400" s="232">
        <f t="shared" si="2051"/>
        <v>171</v>
      </c>
      <c r="O400" s="233">
        <f t="shared" si="1904"/>
        <v>193</v>
      </c>
      <c r="P400" s="232">
        <f t="shared" si="1905"/>
        <v>171</v>
      </c>
      <c r="Q400" s="233">
        <f t="shared" si="1906"/>
        <v>193</v>
      </c>
      <c r="R400" s="254">
        <v>9</v>
      </c>
      <c r="S400" s="409">
        <v>14</v>
      </c>
      <c r="T400" s="232">
        <f t="shared" si="1907"/>
        <v>9</v>
      </c>
      <c r="U400" s="233">
        <f t="shared" si="1908"/>
        <v>14</v>
      </c>
      <c r="V400" s="257">
        <v>5</v>
      </c>
      <c r="W400" s="409">
        <v>2</v>
      </c>
      <c r="X400" s="232">
        <f t="shared" si="1909"/>
        <v>5</v>
      </c>
      <c r="Y400" s="233">
        <f t="shared" si="1910"/>
        <v>2</v>
      </c>
      <c r="Z400" s="257"/>
      <c r="AA400" s="256"/>
      <c r="AB400" s="232">
        <f t="shared" si="1911"/>
        <v>0</v>
      </c>
      <c r="AC400" s="233">
        <f t="shared" si="1912"/>
        <v>0</v>
      </c>
      <c r="AD400" s="225">
        <f t="shared" si="1913"/>
        <v>14</v>
      </c>
      <c r="AE400" s="233">
        <f t="shared" si="1914"/>
        <v>16</v>
      </c>
      <c r="AF400" s="225">
        <f t="shared" si="1915"/>
        <v>14</v>
      </c>
      <c r="AG400" s="233">
        <f t="shared" si="1916"/>
        <v>16</v>
      </c>
      <c r="AH400" s="336">
        <v>3.8</v>
      </c>
      <c r="AI400" s="409">
        <v>3.3</v>
      </c>
      <c r="AJ400" s="232">
        <f t="shared" si="1917"/>
        <v>34.199999999999996</v>
      </c>
      <c r="AK400" s="233">
        <f t="shared" si="1918"/>
        <v>46.199999999999996</v>
      </c>
      <c r="AL400" s="336">
        <v>3.1</v>
      </c>
      <c r="AM400" s="409">
        <v>3.5</v>
      </c>
      <c r="AN400" s="232">
        <f t="shared" si="1919"/>
        <v>15.5</v>
      </c>
      <c r="AO400" s="233">
        <f t="shared" si="1920"/>
        <v>7</v>
      </c>
      <c r="AP400" s="336"/>
      <c r="AQ400" s="410"/>
      <c r="AR400" s="232">
        <f t="shared" si="1921"/>
        <v>0</v>
      </c>
      <c r="AS400" s="233">
        <f t="shared" si="1922"/>
        <v>0</v>
      </c>
      <c r="AT400" s="545">
        <f t="shared" si="1923"/>
        <v>3.55</v>
      </c>
      <c r="AU400" s="546">
        <f t="shared" si="1924"/>
        <v>3.3249999999999997</v>
      </c>
      <c r="AV400" s="232">
        <f t="shared" si="1925"/>
        <v>49.699999999999996</v>
      </c>
      <c r="AW400" s="233">
        <f t="shared" si="1926"/>
        <v>53.199999999999996</v>
      </c>
      <c r="AX400" s="257">
        <v>76.8</v>
      </c>
      <c r="AY400" s="409">
        <v>71</v>
      </c>
      <c r="AZ400" s="232">
        <f t="shared" si="1927"/>
        <v>691.19999999999993</v>
      </c>
      <c r="BA400" s="233">
        <f t="shared" si="1928"/>
        <v>994</v>
      </c>
      <c r="BB400" s="257">
        <v>57.8</v>
      </c>
      <c r="BC400" s="409">
        <v>69.5</v>
      </c>
      <c r="BD400" s="232">
        <f t="shared" si="1929"/>
        <v>289</v>
      </c>
      <c r="BE400" s="233">
        <f t="shared" si="1930"/>
        <v>139</v>
      </c>
      <c r="BF400" s="254"/>
      <c r="BG400" s="253"/>
      <c r="BH400" s="232">
        <f t="shared" si="1931"/>
        <v>0</v>
      </c>
      <c r="BI400" s="233">
        <f t="shared" si="1932"/>
        <v>0</v>
      </c>
      <c r="BJ400" s="232">
        <f t="shared" si="1933"/>
        <v>70.014285714285705</v>
      </c>
      <c r="BK400" s="233">
        <f t="shared" si="1934"/>
        <v>70.8125</v>
      </c>
      <c r="BL400" s="232">
        <f t="shared" si="1935"/>
        <v>980.19999999999982</v>
      </c>
      <c r="BM400" s="233">
        <f t="shared" si="1936"/>
        <v>1133</v>
      </c>
      <c r="BN400" s="257">
        <v>41</v>
      </c>
      <c r="BO400" s="409">
        <v>47</v>
      </c>
      <c r="BP400" s="232">
        <f t="shared" si="1937"/>
        <v>41</v>
      </c>
      <c r="BQ400" s="233">
        <f t="shared" si="1938"/>
        <v>47</v>
      </c>
      <c r="BR400" s="257">
        <v>15</v>
      </c>
      <c r="BS400" s="409">
        <v>22</v>
      </c>
      <c r="BT400" s="232">
        <f t="shared" si="1939"/>
        <v>15</v>
      </c>
      <c r="BU400" s="233">
        <f t="shared" si="1940"/>
        <v>22</v>
      </c>
      <c r="BV400" s="257"/>
      <c r="BW400" s="256"/>
      <c r="BX400" s="232">
        <f t="shared" si="1941"/>
        <v>0</v>
      </c>
      <c r="BY400" s="233">
        <f t="shared" si="1942"/>
        <v>0</v>
      </c>
      <c r="BZ400" s="225">
        <f t="shared" si="1943"/>
        <v>56</v>
      </c>
      <c r="CA400" s="233">
        <f t="shared" si="1944"/>
        <v>69</v>
      </c>
      <c r="CB400" s="225">
        <f t="shared" si="1945"/>
        <v>56</v>
      </c>
      <c r="CC400" s="233">
        <f t="shared" si="1946"/>
        <v>69</v>
      </c>
      <c r="CD400" s="336">
        <v>4.5999999999999996</v>
      </c>
      <c r="CE400" s="409">
        <v>4.7</v>
      </c>
      <c r="CF400" s="232">
        <f t="shared" si="1947"/>
        <v>188.6</v>
      </c>
      <c r="CG400" s="233">
        <f t="shared" si="1948"/>
        <v>220.9</v>
      </c>
      <c r="CH400" s="336">
        <v>4</v>
      </c>
      <c r="CI400" s="409">
        <v>5.3</v>
      </c>
      <c r="CJ400" s="232">
        <f t="shared" si="1949"/>
        <v>60</v>
      </c>
      <c r="CK400" s="233">
        <f t="shared" si="1950"/>
        <v>116.6</v>
      </c>
      <c r="CL400" s="336"/>
      <c r="CM400" s="410"/>
      <c r="CN400" s="232">
        <f t="shared" si="1951"/>
        <v>0</v>
      </c>
      <c r="CO400" s="233">
        <f t="shared" si="1952"/>
        <v>0</v>
      </c>
      <c r="CP400" s="232">
        <f t="shared" si="1953"/>
        <v>4.4392857142857141</v>
      </c>
      <c r="CQ400" s="546">
        <f t="shared" si="1954"/>
        <v>4.8913043478260869</v>
      </c>
      <c r="CR400" s="232">
        <f t="shared" si="1955"/>
        <v>248.6</v>
      </c>
      <c r="CS400" s="233">
        <f t="shared" si="1956"/>
        <v>337.5</v>
      </c>
      <c r="CT400" s="257">
        <v>85.1</v>
      </c>
      <c r="CU400" s="409">
        <v>89.6</v>
      </c>
      <c r="CV400" s="232">
        <f t="shared" si="1957"/>
        <v>3489.1</v>
      </c>
      <c r="CW400" s="233">
        <f t="shared" si="1958"/>
        <v>4211.2</v>
      </c>
      <c r="CX400" s="257">
        <v>82.3</v>
      </c>
      <c r="CY400" s="409">
        <v>95.7</v>
      </c>
      <c r="CZ400" s="232">
        <f t="shared" si="1959"/>
        <v>1234.5</v>
      </c>
      <c r="DA400" s="233">
        <f t="shared" si="1960"/>
        <v>2105.4</v>
      </c>
      <c r="DB400" s="254"/>
      <c r="DC400" s="253"/>
      <c r="DD400" s="232">
        <f t="shared" si="1961"/>
        <v>0</v>
      </c>
      <c r="DE400" s="233">
        <f t="shared" si="1962"/>
        <v>0</v>
      </c>
      <c r="DF400" s="232">
        <f t="shared" si="1963"/>
        <v>84.350000000000009</v>
      </c>
      <c r="DG400" s="233">
        <f t="shared" si="1964"/>
        <v>91.544927536231896</v>
      </c>
      <c r="DH400" s="232">
        <f t="shared" si="1965"/>
        <v>4723.6000000000004</v>
      </c>
      <c r="DI400" s="233">
        <f t="shared" si="1966"/>
        <v>6316.6</v>
      </c>
      <c r="DJ400" s="232">
        <f t="shared" si="1967"/>
        <v>70</v>
      </c>
      <c r="DK400" s="233">
        <f t="shared" si="1968"/>
        <v>85</v>
      </c>
      <c r="DL400" s="232">
        <f t="shared" si="1969"/>
        <v>70</v>
      </c>
      <c r="DM400" s="233">
        <f t="shared" si="1970"/>
        <v>85</v>
      </c>
      <c r="DN400" s="545">
        <f t="shared" si="1971"/>
        <v>4.2614285714285716</v>
      </c>
      <c r="DO400" s="546">
        <f t="shared" si="1972"/>
        <v>4.5964705882352943</v>
      </c>
      <c r="DP400" s="232">
        <f t="shared" si="1973"/>
        <v>298.3</v>
      </c>
      <c r="DQ400" s="233">
        <f t="shared" si="1974"/>
        <v>390.7</v>
      </c>
      <c r="DR400" s="232">
        <f t="shared" si="1975"/>
        <v>81.482857142857142</v>
      </c>
      <c r="DS400" s="233">
        <f t="shared" si="1976"/>
        <v>87.642352941176469</v>
      </c>
      <c r="DT400" s="232">
        <f t="shared" si="1977"/>
        <v>5703.8</v>
      </c>
      <c r="DU400" s="233">
        <f t="shared" si="1978"/>
        <v>7449.5999999999995</v>
      </c>
      <c r="DV400" s="257">
        <v>21</v>
      </c>
      <c r="DW400" s="409">
        <v>27</v>
      </c>
      <c r="DX400" s="232">
        <f t="shared" si="1979"/>
        <v>21</v>
      </c>
      <c r="DY400" s="233">
        <f t="shared" si="1980"/>
        <v>27</v>
      </c>
      <c r="DZ400" s="257">
        <v>38</v>
      </c>
      <c r="EA400" s="409">
        <v>48</v>
      </c>
      <c r="EB400" s="232">
        <f t="shared" si="1981"/>
        <v>38</v>
      </c>
      <c r="EC400" s="233">
        <f t="shared" si="1982"/>
        <v>48</v>
      </c>
      <c r="ED400" s="257"/>
      <c r="EE400" s="256"/>
      <c r="EF400" s="232">
        <f t="shared" si="1983"/>
        <v>0</v>
      </c>
      <c r="EG400" s="233">
        <f t="shared" si="1984"/>
        <v>0</v>
      </c>
      <c r="EH400" s="225">
        <f t="shared" si="1985"/>
        <v>59</v>
      </c>
      <c r="EI400" s="233">
        <f t="shared" si="1986"/>
        <v>75</v>
      </c>
      <c r="EJ400" s="225">
        <f t="shared" si="1987"/>
        <v>59</v>
      </c>
      <c r="EK400" s="233">
        <f t="shared" si="1988"/>
        <v>75</v>
      </c>
      <c r="EL400" s="336">
        <v>3.9</v>
      </c>
      <c r="EM400" s="409">
        <v>3.1</v>
      </c>
      <c r="EN400" s="232">
        <f t="shared" si="1989"/>
        <v>81.899999999999991</v>
      </c>
      <c r="EO400" s="233">
        <f t="shared" si="1990"/>
        <v>83.7</v>
      </c>
      <c r="EP400" s="336">
        <v>3.9</v>
      </c>
      <c r="EQ400" s="409">
        <v>3.9</v>
      </c>
      <c r="ER400" s="232">
        <f t="shared" si="1991"/>
        <v>148.19999999999999</v>
      </c>
      <c r="ES400" s="233">
        <f t="shared" si="1992"/>
        <v>187.2</v>
      </c>
      <c r="ET400" s="336"/>
      <c r="EU400" s="410"/>
      <c r="EV400" s="232">
        <f t="shared" si="1993"/>
        <v>0</v>
      </c>
      <c r="EW400" s="233">
        <f t="shared" si="1994"/>
        <v>0</v>
      </c>
      <c r="EX400" s="545">
        <f t="shared" si="1995"/>
        <v>3.8999999999999995</v>
      </c>
      <c r="EY400" s="546">
        <f t="shared" si="1996"/>
        <v>3.6119999999999997</v>
      </c>
      <c r="EZ400" s="232">
        <f t="shared" si="1997"/>
        <v>230.09999999999997</v>
      </c>
      <c r="FA400" s="233">
        <f t="shared" si="1998"/>
        <v>270.89999999999998</v>
      </c>
      <c r="FB400" s="257">
        <v>74</v>
      </c>
      <c r="FC400" s="409">
        <v>73.599999999999994</v>
      </c>
      <c r="FD400" s="232">
        <f t="shared" si="1999"/>
        <v>1554</v>
      </c>
      <c r="FE400" s="233">
        <f t="shared" si="2000"/>
        <v>1987.1999999999998</v>
      </c>
      <c r="FF400" s="257">
        <v>61</v>
      </c>
      <c r="FG400" s="409">
        <v>70.599999999999994</v>
      </c>
      <c r="FH400" s="232">
        <f t="shared" si="2001"/>
        <v>2318</v>
      </c>
      <c r="FI400" s="233">
        <f t="shared" si="2002"/>
        <v>3388.7999999999997</v>
      </c>
      <c r="FJ400" s="254"/>
      <c r="FK400" s="253"/>
      <c r="FL400" s="232">
        <f t="shared" si="2003"/>
        <v>0</v>
      </c>
      <c r="FM400" s="233">
        <f t="shared" si="2004"/>
        <v>0</v>
      </c>
      <c r="FN400" s="232">
        <f t="shared" si="2005"/>
        <v>65.627118644067792</v>
      </c>
      <c r="FO400" s="233">
        <f t="shared" si="2006"/>
        <v>71.680000000000007</v>
      </c>
      <c r="FP400" s="232">
        <f t="shared" si="2007"/>
        <v>3871.9999999999995</v>
      </c>
      <c r="FQ400" s="233">
        <f t="shared" si="2008"/>
        <v>5376.0000000000009</v>
      </c>
      <c r="FR400" s="254">
        <v>42</v>
      </c>
      <c r="FS400" s="253">
        <v>33</v>
      </c>
      <c r="FT400" s="232">
        <f t="shared" si="2009"/>
        <v>42</v>
      </c>
      <c r="FU400" s="233">
        <f t="shared" si="2010"/>
        <v>33</v>
      </c>
      <c r="FV400" s="254">
        <v>5.6</v>
      </c>
      <c r="FW400" s="253">
        <v>5.4</v>
      </c>
      <c r="FX400" s="232">
        <f t="shared" si="2011"/>
        <v>235.2</v>
      </c>
      <c r="FY400" s="233">
        <f t="shared" si="2012"/>
        <v>178.20000000000002</v>
      </c>
      <c r="FZ400" s="254">
        <v>70.599999999999994</v>
      </c>
      <c r="GA400" s="253">
        <v>79.3</v>
      </c>
      <c r="GB400" s="232">
        <f t="shared" si="2013"/>
        <v>2965.2</v>
      </c>
      <c r="GC400" s="233">
        <f t="shared" si="2014"/>
        <v>2616.9</v>
      </c>
      <c r="GD400" s="249">
        <f t="shared" si="2015"/>
        <v>71</v>
      </c>
      <c r="GE400" s="233">
        <f t="shared" si="2016"/>
        <v>88</v>
      </c>
      <c r="GF400" s="232">
        <f t="shared" si="2017"/>
        <v>71</v>
      </c>
      <c r="GG400" s="233">
        <f t="shared" si="2018"/>
        <v>88</v>
      </c>
      <c r="GH400" s="232">
        <f t="shared" si="2019"/>
        <v>304.7</v>
      </c>
      <c r="GI400" s="233">
        <f t="shared" si="2020"/>
        <v>350.8</v>
      </c>
      <c r="GJ400" s="232">
        <f t="shared" si="2021"/>
        <v>5734.3</v>
      </c>
      <c r="GK400" s="233">
        <f t="shared" si="2022"/>
        <v>7192.4</v>
      </c>
      <c r="GL400" s="249">
        <f t="shared" si="2023"/>
        <v>58</v>
      </c>
      <c r="GM400" s="233">
        <f t="shared" si="2024"/>
        <v>72</v>
      </c>
      <c r="GN400" s="232">
        <f t="shared" si="2025"/>
        <v>58</v>
      </c>
      <c r="GO400" s="233">
        <f t="shared" si="2026"/>
        <v>72</v>
      </c>
      <c r="GP400" s="232">
        <f t="shared" si="2027"/>
        <v>223.7</v>
      </c>
      <c r="GQ400" s="233">
        <f t="shared" si="2028"/>
        <v>310.79999999999995</v>
      </c>
      <c r="GR400" s="232">
        <f t="shared" si="2029"/>
        <v>3841.5</v>
      </c>
      <c r="GS400" s="233">
        <f t="shared" si="2030"/>
        <v>5633.2</v>
      </c>
      <c r="GT400" s="249">
        <f t="shared" si="2031"/>
        <v>129</v>
      </c>
      <c r="GU400" s="233">
        <f t="shared" si="2032"/>
        <v>160</v>
      </c>
      <c r="GV400" s="232">
        <f t="shared" si="2033"/>
        <v>129</v>
      </c>
      <c r="GW400" s="233">
        <f t="shared" si="2034"/>
        <v>160</v>
      </c>
      <c r="GX400" s="232">
        <f t="shared" si="2035"/>
        <v>528.4</v>
      </c>
      <c r="GY400" s="233">
        <f t="shared" si="2036"/>
        <v>661.59999999999991</v>
      </c>
      <c r="GZ400" s="232">
        <f t="shared" si="2037"/>
        <v>9575.7999999999993</v>
      </c>
      <c r="HA400" s="233">
        <f t="shared" si="2038"/>
        <v>12825.599999999999</v>
      </c>
      <c r="HB400" s="249">
        <f t="shared" si="2039"/>
        <v>0</v>
      </c>
      <c r="HC400" s="233">
        <f t="shared" si="2040"/>
        <v>0</v>
      </c>
      <c r="HD400" s="232">
        <f t="shared" si="2041"/>
        <v>0</v>
      </c>
      <c r="HE400" s="233">
        <f t="shared" si="2042"/>
        <v>0</v>
      </c>
      <c r="HF400" s="232" t="str">
        <f t="shared" si="2043"/>
        <v/>
      </c>
      <c r="HG400" s="233" t="str">
        <f t="shared" si="2044"/>
        <v/>
      </c>
      <c r="HH400" s="232" t="str">
        <f t="shared" si="2045"/>
        <v/>
      </c>
      <c r="HI400" s="233" t="str">
        <f t="shared" si="2046"/>
        <v/>
      </c>
      <c r="HJ400" s="249">
        <f t="shared" si="2047"/>
        <v>763.59999999999991</v>
      </c>
      <c r="HK400" s="233">
        <f t="shared" si="2048"/>
        <v>839.8</v>
      </c>
      <c r="HL400" s="232">
        <f t="shared" si="2049"/>
        <v>12541</v>
      </c>
      <c r="HM400" s="232">
        <f t="shared" si="2050"/>
        <v>15442.5</v>
      </c>
    </row>
    <row r="401" spans="1:221" ht="15">
      <c r="A401" s="417" t="s">
        <v>110</v>
      </c>
      <c r="B401" s="423" t="s">
        <v>814</v>
      </c>
      <c r="C401" s="424" t="s">
        <v>626</v>
      </c>
      <c r="D401" s="417">
        <v>226116</v>
      </c>
      <c r="E401" s="418">
        <v>10</v>
      </c>
      <c r="F401" s="332">
        <v>162</v>
      </c>
      <c r="G401" s="409">
        <v>222</v>
      </c>
      <c r="H401" s="254">
        <v>3</v>
      </c>
      <c r="I401" s="409">
        <v>2</v>
      </c>
      <c r="J401" s="232">
        <f t="shared" si="1902"/>
        <v>159</v>
      </c>
      <c r="K401" s="233">
        <f t="shared" si="1903"/>
        <v>220</v>
      </c>
      <c r="L401" s="333"/>
      <c r="M401" s="253"/>
      <c r="N401" s="232">
        <f t="shared" si="2051"/>
        <v>159</v>
      </c>
      <c r="O401" s="233">
        <f t="shared" si="1904"/>
        <v>220</v>
      </c>
      <c r="P401" s="232">
        <f t="shared" si="1905"/>
        <v>159</v>
      </c>
      <c r="Q401" s="233">
        <f t="shared" si="1906"/>
        <v>220</v>
      </c>
      <c r="R401" s="254">
        <v>2</v>
      </c>
      <c r="S401" s="409">
        <v>6</v>
      </c>
      <c r="T401" s="232">
        <f t="shared" si="1907"/>
        <v>2</v>
      </c>
      <c r="U401" s="233">
        <f t="shared" si="1908"/>
        <v>6</v>
      </c>
      <c r="V401" s="257">
        <v>1</v>
      </c>
      <c r="W401" s="409">
        <v>2</v>
      </c>
      <c r="X401" s="232">
        <f t="shared" si="1909"/>
        <v>1</v>
      </c>
      <c r="Y401" s="233">
        <f t="shared" si="1910"/>
        <v>2</v>
      </c>
      <c r="Z401" s="257"/>
      <c r="AA401" s="256"/>
      <c r="AB401" s="232">
        <f t="shared" si="1911"/>
        <v>0</v>
      </c>
      <c r="AC401" s="233">
        <f t="shared" si="1912"/>
        <v>0</v>
      </c>
      <c r="AD401" s="225">
        <f t="shared" si="1913"/>
        <v>3</v>
      </c>
      <c r="AE401" s="233">
        <f t="shared" si="1914"/>
        <v>8</v>
      </c>
      <c r="AF401" s="225">
        <f t="shared" si="1915"/>
        <v>3</v>
      </c>
      <c r="AG401" s="233">
        <f t="shared" si="1916"/>
        <v>8</v>
      </c>
      <c r="AH401" s="336">
        <v>3.5</v>
      </c>
      <c r="AI401" s="409">
        <v>3.3</v>
      </c>
      <c r="AJ401" s="232">
        <f t="shared" si="1917"/>
        <v>7</v>
      </c>
      <c r="AK401" s="233">
        <f t="shared" si="1918"/>
        <v>19.799999999999997</v>
      </c>
      <c r="AL401" s="336">
        <v>8</v>
      </c>
      <c r="AM401" s="409">
        <v>4.5</v>
      </c>
      <c r="AN401" s="232">
        <f t="shared" si="1919"/>
        <v>8</v>
      </c>
      <c r="AO401" s="233">
        <f t="shared" si="1920"/>
        <v>9</v>
      </c>
      <c r="AP401" s="336"/>
      <c r="AQ401" s="410"/>
      <c r="AR401" s="232">
        <f t="shared" si="1921"/>
        <v>0</v>
      </c>
      <c r="AS401" s="233">
        <f t="shared" si="1922"/>
        <v>0</v>
      </c>
      <c r="AT401" s="545">
        <f t="shared" si="1923"/>
        <v>5</v>
      </c>
      <c r="AU401" s="546">
        <f t="shared" si="1924"/>
        <v>3.5999999999999996</v>
      </c>
      <c r="AV401" s="232">
        <f t="shared" si="1925"/>
        <v>15</v>
      </c>
      <c r="AW401" s="233">
        <f t="shared" si="1926"/>
        <v>28.799999999999997</v>
      </c>
      <c r="AX401" s="257">
        <v>96.5</v>
      </c>
      <c r="AY401" s="409">
        <v>75.5</v>
      </c>
      <c r="AZ401" s="232">
        <f t="shared" si="1927"/>
        <v>193</v>
      </c>
      <c r="BA401" s="233">
        <f t="shared" si="1928"/>
        <v>453</v>
      </c>
      <c r="BB401" s="257">
        <v>27</v>
      </c>
      <c r="BC401" s="409">
        <v>93.5</v>
      </c>
      <c r="BD401" s="232">
        <f t="shared" si="1929"/>
        <v>27</v>
      </c>
      <c r="BE401" s="233">
        <f t="shared" si="1930"/>
        <v>187</v>
      </c>
      <c r="BF401" s="254"/>
      <c r="BG401" s="253"/>
      <c r="BH401" s="232">
        <f t="shared" si="1931"/>
        <v>0</v>
      </c>
      <c r="BI401" s="233">
        <f t="shared" si="1932"/>
        <v>0</v>
      </c>
      <c r="BJ401" s="232">
        <f t="shared" si="1933"/>
        <v>73.333333333333329</v>
      </c>
      <c r="BK401" s="233">
        <f t="shared" si="1934"/>
        <v>80</v>
      </c>
      <c r="BL401" s="232">
        <f t="shared" si="1935"/>
        <v>220</v>
      </c>
      <c r="BM401" s="233">
        <f t="shared" si="1936"/>
        <v>640</v>
      </c>
      <c r="BN401" s="257">
        <v>54</v>
      </c>
      <c r="BO401" s="409">
        <v>61</v>
      </c>
      <c r="BP401" s="232">
        <f t="shared" si="1937"/>
        <v>54</v>
      </c>
      <c r="BQ401" s="233">
        <f t="shared" si="1938"/>
        <v>61</v>
      </c>
      <c r="BR401" s="257">
        <v>25</v>
      </c>
      <c r="BS401" s="409">
        <v>25</v>
      </c>
      <c r="BT401" s="232">
        <f t="shared" si="1939"/>
        <v>25</v>
      </c>
      <c r="BU401" s="233">
        <f t="shared" si="1940"/>
        <v>25</v>
      </c>
      <c r="BV401" s="257"/>
      <c r="BW401" s="256"/>
      <c r="BX401" s="232">
        <f t="shared" si="1941"/>
        <v>0</v>
      </c>
      <c r="BY401" s="233">
        <f t="shared" si="1942"/>
        <v>0</v>
      </c>
      <c r="BZ401" s="225">
        <f t="shared" si="1943"/>
        <v>79</v>
      </c>
      <c r="CA401" s="233">
        <f t="shared" si="1944"/>
        <v>86</v>
      </c>
      <c r="CB401" s="225">
        <f t="shared" si="1945"/>
        <v>79</v>
      </c>
      <c r="CC401" s="233">
        <f t="shared" si="1946"/>
        <v>86</v>
      </c>
      <c r="CD401" s="336">
        <v>4.4000000000000004</v>
      </c>
      <c r="CE401" s="409">
        <v>4</v>
      </c>
      <c r="CF401" s="232">
        <f t="shared" si="1947"/>
        <v>237.60000000000002</v>
      </c>
      <c r="CG401" s="233">
        <f t="shared" si="1948"/>
        <v>244</v>
      </c>
      <c r="CH401" s="336">
        <v>5.5</v>
      </c>
      <c r="CI401" s="409">
        <v>5.2</v>
      </c>
      <c r="CJ401" s="232">
        <f t="shared" si="1949"/>
        <v>137.5</v>
      </c>
      <c r="CK401" s="233">
        <f t="shared" si="1950"/>
        <v>130</v>
      </c>
      <c r="CL401" s="336"/>
      <c r="CM401" s="410"/>
      <c r="CN401" s="232">
        <f t="shared" si="1951"/>
        <v>0</v>
      </c>
      <c r="CO401" s="233">
        <f t="shared" si="1952"/>
        <v>0</v>
      </c>
      <c r="CP401" s="232">
        <f t="shared" si="1953"/>
        <v>4.7481012658227852</v>
      </c>
      <c r="CQ401" s="546">
        <f t="shared" si="1954"/>
        <v>4.3488372093023253</v>
      </c>
      <c r="CR401" s="232">
        <f t="shared" si="1955"/>
        <v>375.1</v>
      </c>
      <c r="CS401" s="233">
        <f t="shared" si="1956"/>
        <v>374</v>
      </c>
      <c r="CT401" s="257">
        <v>93.7</v>
      </c>
      <c r="CU401" s="409">
        <v>88.5</v>
      </c>
      <c r="CV401" s="232">
        <f t="shared" si="1957"/>
        <v>5059.8</v>
      </c>
      <c r="CW401" s="233">
        <f t="shared" si="1958"/>
        <v>5398.5</v>
      </c>
      <c r="CX401" s="257">
        <v>96.7</v>
      </c>
      <c r="CY401" s="409">
        <v>90.6</v>
      </c>
      <c r="CZ401" s="232">
        <f t="shared" si="1959"/>
        <v>2417.5</v>
      </c>
      <c r="DA401" s="233">
        <f t="shared" si="1960"/>
        <v>2265</v>
      </c>
      <c r="DB401" s="254"/>
      <c r="DC401" s="253"/>
      <c r="DD401" s="232">
        <f t="shared" si="1961"/>
        <v>0</v>
      </c>
      <c r="DE401" s="233">
        <f t="shared" si="1962"/>
        <v>0</v>
      </c>
      <c r="DF401" s="232">
        <f t="shared" si="1963"/>
        <v>94.64936708860759</v>
      </c>
      <c r="DG401" s="233">
        <f t="shared" si="1964"/>
        <v>89.110465116279073</v>
      </c>
      <c r="DH401" s="232">
        <f t="shared" si="1965"/>
        <v>7477.2999999999993</v>
      </c>
      <c r="DI401" s="233">
        <f t="shared" si="1966"/>
        <v>7663.5</v>
      </c>
      <c r="DJ401" s="232">
        <f t="shared" si="1967"/>
        <v>82</v>
      </c>
      <c r="DK401" s="233">
        <f t="shared" si="1968"/>
        <v>94</v>
      </c>
      <c r="DL401" s="232">
        <f t="shared" si="1969"/>
        <v>82</v>
      </c>
      <c r="DM401" s="233">
        <f t="shared" si="1970"/>
        <v>94</v>
      </c>
      <c r="DN401" s="545">
        <f t="shared" si="1971"/>
        <v>4.7573170731707322</v>
      </c>
      <c r="DO401" s="546">
        <f t="shared" si="1972"/>
        <v>4.2851063829787233</v>
      </c>
      <c r="DP401" s="232">
        <f t="shared" si="1973"/>
        <v>390.1</v>
      </c>
      <c r="DQ401" s="233">
        <f t="shared" si="1974"/>
        <v>402.8</v>
      </c>
      <c r="DR401" s="232">
        <f t="shared" si="1975"/>
        <v>93.869512195121942</v>
      </c>
      <c r="DS401" s="233">
        <f t="shared" si="1976"/>
        <v>88.335106382978722</v>
      </c>
      <c r="DT401" s="232">
        <f t="shared" si="1977"/>
        <v>7697.2999999999993</v>
      </c>
      <c r="DU401" s="233">
        <f t="shared" si="1978"/>
        <v>8303.5</v>
      </c>
      <c r="DV401" s="257">
        <v>21</v>
      </c>
      <c r="DW401" s="409">
        <v>24</v>
      </c>
      <c r="DX401" s="232">
        <f t="shared" si="1979"/>
        <v>21</v>
      </c>
      <c r="DY401" s="233">
        <f t="shared" si="1980"/>
        <v>24</v>
      </c>
      <c r="DZ401" s="257">
        <v>27</v>
      </c>
      <c r="EA401" s="409">
        <v>75</v>
      </c>
      <c r="EB401" s="232">
        <f t="shared" si="1981"/>
        <v>27</v>
      </c>
      <c r="EC401" s="233">
        <f t="shared" si="1982"/>
        <v>75</v>
      </c>
      <c r="ED401" s="257"/>
      <c r="EE401" s="256"/>
      <c r="EF401" s="232">
        <f t="shared" si="1983"/>
        <v>0</v>
      </c>
      <c r="EG401" s="233">
        <f t="shared" si="1984"/>
        <v>0</v>
      </c>
      <c r="EH401" s="225">
        <f t="shared" si="1985"/>
        <v>48</v>
      </c>
      <c r="EI401" s="233">
        <f t="shared" si="1986"/>
        <v>99</v>
      </c>
      <c r="EJ401" s="225">
        <f t="shared" si="1987"/>
        <v>48</v>
      </c>
      <c r="EK401" s="233">
        <f t="shared" si="1988"/>
        <v>99</v>
      </c>
      <c r="EL401" s="336">
        <v>3.4</v>
      </c>
      <c r="EM401" s="409">
        <v>2.6</v>
      </c>
      <c r="EN401" s="232">
        <f t="shared" si="1989"/>
        <v>71.399999999999991</v>
      </c>
      <c r="EO401" s="233">
        <f t="shared" si="1990"/>
        <v>62.400000000000006</v>
      </c>
      <c r="EP401" s="336">
        <v>3.9</v>
      </c>
      <c r="EQ401" s="409">
        <v>2.8</v>
      </c>
      <c r="ER401" s="232">
        <f t="shared" si="1991"/>
        <v>105.3</v>
      </c>
      <c r="ES401" s="233">
        <f t="shared" si="1992"/>
        <v>210</v>
      </c>
      <c r="ET401" s="336"/>
      <c r="EU401" s="410"/>
      <c r="EV401" s="232">
        <f t="shared" si="1993"/>
        <v>0</v>
      </c>
      <c r="EW401" s="233">
        <f t="shared" si="1994"/>
        <v>0</v>
      </c>
      <c r="EX401" s="545">
        <f t="shared" si="1995"/>
        <v>3.6812499999999999</v>
      </c>
      <c r="EY401" s="546">
        <f t="shared" si="1996"/>
        <v>2.7515151515151515</v>
      </c>
      <c r="EZ401" s="232">
        <f t="shared" si="1997"/>
        <v>176.7</v>
      </c>
      <c r="FA401" s="233">
        <f t="shared" si="1998"/>
        <v>272.39999999999998</v>
      </c>
      <c r="FB401" s="257">
        <v>73.2</v>
      </c>
      <c r="FC401" s="409">
        <v>64.5</v>
      </c>
      <c r="FD401" s="232">
        <f t="shared" si="1999"/>
        <v>1537.2</v>
      </c>
      <c r="FE401" s="233">
        <f t="shared" si="2000"/>
        <v>1548</v>
      </c>
      <c r="FF401" s="257">
        <v>65.900000000000006</v>
      </c>
      <c r="FG401" s="409">
        <v>49.5</v>
      </c>
      <c r="FH401" s="232">
        <f t="shared" si="2001"/>
        <v>1779.3000000000002</v>
      </c>
      <c r="FI401" s="233">
        <f t="shared" si="2002"/>
        <v>3712.5</v>
      </c>
      <c r="FJ401" s="254"/>
      <c r="FK401" s="253"/>
      <c r="FL401" s="232">
        <f t="shared" si="2003"/>
        <v>0</v>
      </c>
      <c r="FM401" s="233">
        <f t="shared" si="2004"/>
        <v>0</v>
      </c>
      <c r="FN401" s="232">
        <f t="shared" si="2005"/>
        <v>69.09375</v>
      </c>
      <c r="FO401" s="233">
        <f t="shared" si="2006"/>
        <v>53.136363636363633</v>
      </c>
      <c r="FP401" s="232">
        <f t="shared" si="2007"/>
        <v>3316.5</v>
      </c>
      <c r="FQ401" s="233">
        <f t="shared" si="2008"/>
        <v>5260.5</v>
      </c>
      <c r="FR401" s="254">
        <v>29</v>
      </c>
      <c r="FS401" s="253">
        <v>27</v>
      </c>
      <c r="FT401" s="232">
        <f t="shared" si="2009"/>
        <v>29</v>
      </c>
      <c r="FU401" s="233">
        <f t="shared" si="2010"/>
        <v>27</v>
      </c>
      <c r="FV401" s="254">
        <v>5.2</v>
      </c>
      <c r="FW401" s="253">
        <v>4.7</v>
      </c>
      <c r="FX401" s="232">
        <f t="shared" si="2011"/>
        <v>150.80000000000001</v>
      </c>
      <c r="FY401" s="233">
        <f t="shared" si="2012"/>
        <v>126.9</v>
      </c>
      <c r="FZ401" s="254">
        <v>69.2</v>
      </c>
      <c r="GA401" s="253">
        <v>76.099999999999994</v>
      </c>
      <c r="GB401" s="232">
        <f t="shared" si="2013"/>
        <v>2006.8000000000002</v>
      </c>
      <c r="GC401" s="233">
        <f t="shared" si="2014"/>
        <v>2054.6999999999998</v>
      </c>
      <c r="GD401" s="249">
        <f t="shared" si="2015"/>
        <v>77</v>
      </c>
      <c r="GE401" s="233">
        <f t="shared" si="2016"/>
        <v>91</v>
      </c>
      <c r="GF401" s="232">
        <f t="shared" si="2017"/>
        <v>77</v>
      </c>
      <c r="GG401" s="233">
        <f t="shared" si="2018"/>
        <v>91</v>
      </c>
      <c r="GH401" s="232">
        <f t="shared" si="2019"/>
        <v>316</v>
      </c>
      <c r="GI401" s="233">
        <f t="shared" si="2020"/>
        <v>326.20000000000005</v>
      </c>
      <c r="GJ401" s="232">
        <f t="shared" si="2021"/>
        <v>6790</v>
      </c>
      <c r="GK401" s="233">
        <f t="shared" si="2022"/>
        <v>7399.5</v>
      </c>
      <c r="GL401" s="249">
        <f t="shared" si="2023"/>
        <v>53</v>
      </c>
      <c r="GM401" s="233">
        <f t="shared" si="2024"/>
        <v>102</v>
      </c>
      <c r="GN401" s="232">
        <f t="shared" si="2025"/>
        <v>53</v>
      </c>
      <c r="GO401" s="233">
        <f t="shared" si="2026"/>
        <v>102</v>
      </c>
      <c r="GP401" s="232">
        <f t="shared" si="2027"/>
        <v>250.8</v>
      </c>
      <c r="GQ401" s="233">
        <f t="shared" si="2028"/>
        <v>349</v>
      </c>
      <c r="GR401" s="232">
        <f t="shared" si="2029"/>
        <v>4223.8</v>
      </c>
      <c r="GS401" s="233">
        <f t="shared" si="2030"/>
        <v>6164.5</v>
      </c>
      <c r="GT401" s="249">
        <f t="shared" si="2031"/>
        <v>130</v>
      </c>
      <c r="GU401" s="233">
        <f t="shared" si="2032"/>
        <v>193</v>
      </c>
      <c r="GV401" s="232">
        <f t="shared" si="2033"/>
        <v>130</v>
      </c>
      <c r="GW401" s="233">
        <f t="shared" si="2034"/>
        <v>193</v>
      </c>
      <c r="GX401" s="232">
        <f t="shared" si="2035"/>
        <v>566.79999999999995</v>
      </c>
      <c r="GY401" s="233">
        <f t="shared" si="2036"/>
        <v>675.2</v>
      </c>
      <c r="GZ401" s="232">
        <f t="shared" si="2037"/>
        <v>11013.8</v>
      </c>
      <c r="HA401" s="233">
        <f t="shared" si="2038"/>
        <v>13564</v>
      </c>
      <c r="HB401" s="249">
        <f t="shared" si="2039"/>
        <v>0</v>
      </c>
      <c r="HC401" s="233">
        <f t="shared" si="2040"/>
        <v>0</v>
      </c>
      <c r="HD401" s="232">
        <f t="shared" si="2041"/>
        <v>0</v>
      </c>
      <c r="HE401" s="233">
        <f t="shared" si="2042"/>
        <v>0</v>
      </c>
      <c r="HF401" s="232" t="str">
        <f t="shared" si="2043"/>
        <v/>
      </c>
      <c r="HG401" s="233" t="str">
        <f t="shared" si="2044"/>
        <v/>
      </c>
      <c r="HH401" s="232" t="str">
        <f t="shared" si="2045"/>
        <v/>
      </c>
      <c r="HI401" s="233" t="str">
        <f t="shared" si="2046"/>
        <v/>
      </c>
      <c r="HJ401" s="249">
        <f t="shared" si="2047"/>
        <v>717.59999999999991</v>
      </c>
      <c r="HK401" s="233">
        <f t="shared" si="2048"/>
        <v>802.1</v>
      </c>
      <c r="HL401" s="232">
        <f t="shared" si="2049"/>
        <v>13020.599999999999</v>
      </c>
      <c r="HM401" s="232">
        <f t="shared" si="2050"/>
        <v>15618.7</v>
      </c>
    </row>
    <row r="402" spans="1:221" ht="15">
      <c r="A402" s="417" t="s">
        <v>110</v>
      </c>
      <c r="B402" s="421" t="s">
        <v>815</v>
      </c>
      <c r="C402" s="422"/>
      <c r="D402" s="417" t="s">
        <v>816</v>
      </c>
      <c r="E402" s="418">
        <v>10</v>
      </c>
      <c r="F402" s="332">
        <v>8</v>
      </c>
      <c r="G402" s="409">
        <v>8</v>
      </c>
      <c r="H402" s="254">
        <v>2</v>
      </c>
      <c r="I402" s="409">
        <v>0</v>
      </c>
      <c r="J402" s="232">
        <f t="shared" si="1902"/>
        <v>6</v>
      </c>
      <c r="K402" s="233">
        <f t="shared" si="1903"/>
        <v>8</v>
      </c>
      <c r="L402" s="333"/>
      <c r="M402" s="253"/>
      <c r="N402" s="232">
        <f t="shared" si="2051"/>
        <v>6</v>
      </c>
      <c r="O402" s="233">
        <f t="shared" si="1904"/>
        <v>8</v>
      </c>
      <c r="P402" s="232">
        <f t="shared" si="1905"/>
        <v>6</v>
      </c>
      <c r="Q402" s="233">
        <f t="shared" si="1906"/>
        <v>8</v>
      </c>
      <c r="R402" s="254">
        <v>0</v>
      </c>
      <c r="S402" s="409">
        <v>0</v>
      </c>
      <c r="T402" s="232">
        <f t="shared" si="1907"/>
        <v>0</v>
      </c>
      <c r="U402" s="233">
        <f t="shared" si="1908"/>
        <v>0</v>
      </c>
      <c r="V402" s="257">
        <v>0</v>
      </c>
      <c r="W402" s="409">
        <v>0</v>
      </c>
      <c r="X402" s="232">
        <f t="shared" si="1909"/>
        <v>0</v>
      </c>
      <c r="Y402" s="233">
        <f t="shared" si="1910"/>
        <v>0</v>
      </c>
      <c r="Z402" s="257"/>
      <c r="AA402" s="256"/>
      <c r="AB402" s="232">
        <f t="shared" si="1911"/>
        <v>0</v>
      </c>
      <c r="AC402" s="233">
        <f t="shared" si="1912"/>
        <v>0</v>
      </c>
      <c r="AD402" s="225">
        <f t="shared" si="1913"/>
        <v>0</v>
      </c>
      <c r="AE402" s="233">
        <f t="shared" si="1914"/>
        <v>0</v>
      </c>
      <c r="AF402" s="225">
        <f t="shared" si="1915"/>
        <v>0</v>
      </c>
      <c r="AG402" s="233">
        <f t="shared" si="1916"/>
        <v>0</v>
      </c>
      <c r="AH402" s="336">
        <v>0</v>
      </c>
      <c r="AI402" s="409">
        <v>0</v>
      </c>
      <c r="AJ402" s="232">
        <f t="shared" si="1917"/>
        <v>0</v>
      </c>
      <c r="AK402" s="233">
        <f t="shared" si="1918"/>
        <v>0</v>
      </c>
      <c r="AL402" s="336">
        <v>0</v>
      </c>
      <c r="AM402" s="409">
        <v>0</v>
      </c>
      <c r="AN402" s="232">
        <f t="shared" si="1919"/>
        <v>0</v>
      </c>
      <c r="AO402" s="233">
        <f t="shared" si="1920"/>
        <v>0</v>
      </c>
      <c r="AP402" s="336"/>
      <c r="AQ402" s="410"/>
      <c r="AR402" s="232">
        <f t="shared" si="1921"/>
        <v>0</v>
      </c>
      <c r="AS402" s="233">
        <f t="shared" si="1922"/>
        <v>0</v>
      </c>
      <c r="AT402" s="545">
        <f t="shared" si="1923"/>
        <v>0</v>
      </c>
      <c r="AU402" s="546">
        <f t="shared" si="1924"/>
        <v>0</v>
      </c>
      <c r="AV402" s="232">
        <f t="shared" si="1925"/>
        <v>0</v>
      </c>
      <c r="AW402" s="233">
        <f t="shared" si="1926"/>
        <v>0</v>
      </c>
      <c r="AX402" s="257">
        <v>0</v>
      </c>
      <c r="AY402" s="409">
        <v>0</v>
      </c>
      <c r="AZ402" s="232">
        <f t="shared" si="1927"/>
        <v>0</v>
      </c>
      <c r="BA402" s="233">
        <f t="shared" si="1928"/>
        <v>0</v>
      </c>
      <c r="BB402" s="257">
        <v>0</v>
      </c>
      <c r="BC402" s="409">
        <v>0</v>
      </c>
      <c r="BD402" s="232">
        <f t="shared" si="1929"/>
        <v>0</v>
      </c>
      <c r="BE402" s="233">
        <f t="shared" si="1930"/>
        <v>0</v>
      </c>
      <c r="BF402" s="254"/>
      <c r="BG402" s="253"/>
      <c r="BH402" s="232">
        <f t="shared" si="1931"/>
        <v>0</v>
      </c>
      <c r="BI402" s="233">
        <f t="shared" si="1932"/>
        <v>0</v>
      </c>
      <c r="BJ402" s="232">
        <f t="shared" si="1933"/>
        <v>0</v>
      </c>
      <c r="BK402" s="233">
        <f t="shared" si="1934"/>
        <v>0</v>
      </c>
      <c r="BL402" s="232">
        <f t="shared" si="1935"/>
        <v>0</v>
      </c>
      <c r="BM402" s="233">
        <f t="shared" si="1936"/>
        <v>0</v>
      </c>
      <c r="BN402" s="257">
        <v>2</v>
      </c>
      <c r="BO402" s="409">
        <v>2</v>
      </c>
      <c r="BP402" s="232">
        <f t="shared" si="1937"/>
        <v>2</v>
      </c>
      <c r="BQ402" s="233">
        <f t="shared" si="1938"/>
        <v>2</v>
      </c>
      <c r="BR402" s="257">
        <v>1</v>
      </c>
      <c r="BS402" s="409">
        <v>2</v>
      </c>
      <c r="BT402" s="232">
        <f t="shared" si="1939"/>
        <v>1</v>
      </c>
      <c r="BU402" s="233">
        <f t="shared" si="1940"/>
        <v>2</v>
      </c>
      <c r="BV402" s="257"/>
      <c r="BW402" s="256"/>
      <c r="BX402" s="232">
        <f t="shared" si="1941"/>
        <v>0</v>
      </c>
      <c r="BY402" s="233">
        <f t="shared" si="1942"/>
        <v>0</v>
      </c>
      <c r="BZ402" s="225">
        <f t="shared" si="1943"/>
        <v>3</v>
      </c>
      <c r="CA402" s="233">
        <f t="shared" si="1944"/>
        <v>4</v>
      </c>
      <c r="CB402" s="225">
        <f t="shared" si="1945"/>
        <v>3</v>
      </c>
      <c r="CC402" s="233">
        <f t="shared" si="1946"/>
        <v>4</v>
      </c>
      <c r="CD402" s="336">
        <v>2.5</v>
      </c>
      <c r="CE402" s="409">
        <v>3</v>
      </c>
      <c r="CF402" s="232">
        <f t="shared" si="1947"/>
        <v>5</v>
      </c>
      <c r="CG402" s="233">
        <f t="shared" si="1948"/>
        <v>6</v>
      </c>
      <c r="CH402" s="336">
        <v>2</v>
      </c>
      <c r="CI402" s="409">
        <v>3.3</v>
      </c>
      <c r="CJ402" s="232">
        <f t="shared" si="1949"/>
        <v>2</v>
      </c>
      <c r="CK402" s="233">
        <f t="shared" si="1950"/>
        <v>6.6</v>
      </c>
      <c r="CL402" s="336"/>
      <c r="CM402" s="410"/>
      <c r="CN402" s="232">
        <f t="shared" si="1951"/>
        <v>0</v>
      </c>
      <c r="CO402" s="233">
        <f t="shared" si="1952"/>
        <v>0</v>
      </c>
      <c r="CP402" s="232">
        <f t="shared" si="1953"/>
        <v>2.3333333333333335</v>
      </c>
      <c r="CQ402" s="546">
        <f t="shared" si="1954"/>
        <v>3.15</v>
      </c>
      <c r="CR402" s="232">
        <f t="shared" si="1955"/>
        <v>7</v>
      </c>
      <c r="CS402" s="233">
        <f t="shared" si="1956"/>
        <v>12.6</v>
      </c>
      <c r="CT402" s="257">
        <v>26.5</v>
      </c>
      <c r="CU402" s="409">
        <v>58</v>
      </c>
      <c r="CV402" s="232">
        <f t="shared" si="1957"/>
        <v>53</v>
      </c>
      <c r="CW402" s="233">
        <f t="shared" si="1958"/>
        <v>116</v>
      </c>
      <c r="CX402" s="257">
        <v>44</v>
      </c>
      <c r="CY402" s="409">
        <v>36.5</v>
      </c>
      <c r="CZ402" s="232">
        <f t="shared" si="1959"/>
        <v>44</v>
      </c>
      <c r="DA402" s="233">
        <f t="shared" si="1960"/>
        <v>73</v>
      </c>
      <c r="DB402" s="254"/>
      <c r="DC402" s="253"/>
      <c r="DD402" s="232">
        <f t="shared" si="1961"/>
        <v>0</v>
      </c>
      <c r="DE402" s="233">
        <f t="shared" si="1962"/>
        <v>0</v>
      </c>
      <c r="DF402" s="232">
        <f t="shared" si="1963"/>
        <v>32.333333333333336</v>
      </c>
      <c r="DG402" s="233">
        <f t="shared" si="1964"/>
        <v>47.25</v>
      </c>
      <c r="DH402" s="232">
        <f t="shared" si="1965"/>
        <v>97</v>
      </c>
      <c r="DI402" s="233">
        <f t="shared" si="1966"/>
        <v>189</v>
      </c>
      <c r="DJ402" s="232">
        <f t="shared" si="1967"/>
        <v>3</v>
      </c>
      <c r="DK402" s="233">
        <f t="shared" si="1968"/>
        <v>4</v>
      </c>
      <c r="DL402" s="232">
        <f t="shared" si="1969"/>
        <v>3</v>
      </c>
      <c r="DM402" s="233">
        <f t="shared" si="1970"/>
        <v>4</v>
      </c>
      <c r="DN402" s="545">
        <f t="shared" si="1971"/>
        <v>2.3333333333333335</v>
      </c>
      <c r="DO402" s="546">
        <f t="shared" si="1972"/>
        <v>3.15</v>
      </c>
      <c r="DP402" s="232">
        <f t="shared" si="1973"/>
        <v>7</v>
      </c>
      <c r="DQ402" s="233">
        <f t="shared" si="1974"/>
        <v>12.6</v>
      </c>
      <c r="DR402" s="232">
        <f t="shared" si="1975"/>
        <v>32.333333333333336</v>
      </c>
      <c r="DS402" s="233">
        <f t="shared" si="1976"/>
        <v>47.25</v>
      </c>
      <c r="DT402" s="232">
        <f t="shared" si="1977"/>
        <v>97</v>
      </c>
      <c r="DU402" s="233">
        <f t="shared" si="1978"/>
        <v>189</v>
      </c>
      <c r="DV402" s="257">
        <v>1</v>
      </c>
      <c r="DW402" s="409">
        <v>0</v>
      </c>
      <c r="DX402" s="232">
        <f t="shared" si="1979"/>
        <v>1</v>
      </c>
      <c r="DY402" s="233">
        <f t="shared" si="1980"/>
        <v>0</v>
      </c>
      <c r="DZ402" s="257">
        <v>2</v>
      </c>
      <c r="EA402" s="409">
        <v>3</v>
      </c>
      <c r="EB402" s="232">
        <f t="shared" si="1981"/>
        <v>2</v>
      </c>
      <c r="EC402" s="233">
        <f t="shared" si="1982"/>
        <v>3</v>
      </c>
      <c r="ED402" s="257"/>
      <c r="EE402" s="256"/>
      <c r="EF402" s="232">
        <f t="shared" si="1983"/>
        <v>0</v>
      </c>
      <c r="EG402" s="233">
        <f t="shared" si="1984"/>
        <v>0</v>
      </c>
      <c r="EH402" s="225">
        <f t="shared" si="1985"/>
        <v>3</v>
      </c>
      <c r="EI402" s="233">
        <f t="shared" si="1986"/>
        <v>3</v>
      </c>
      <c r="EJ402" s="225">
        <f t="shared" si="1987"/>
        <v>3</v>
      </c>
      <c r="EK402" s="233">
        <f t="shared" si="1988"/>
        <v>3</v>
      </c>
      <c r="EL402" s="336">
        <v>2.5</v>
      </c>
      <c r="EM402" s="409">
        <v>0</v>
      </c>
      <c r="EN402" s="232">
        <f t="shared" si="1989"/>
        <v>2.5</v>
      </c>
      <c r="EO402" s="233">
        <f t="shared" si="1990"/>
        <v>0</v>
      </c>
      <c r="EP402" s="336">
        <v>2</v>
      </c>
      <c r="EQ402" s="409">
        <v>2.2999999999999998</v>
      </c>
      <c r="ER402" s="232">
        <f t="shared" si="1991"/>
        <v>4</v>
      </c>
      <c r="ES402" s="233">
        <f t="shared" si="1992"/>
        <v>6.8999999999999995</v>
      </c>
      <c r="ET402" s="336"/>
      <c r="EU402" s="410"/>
      <c r="EV402" s="232">
        <f t="shared" si="1993"/>
        <v>0</v>
      </c>
      <c r="EW402" s="233">
        <f t="shared" si="1994"/>
        <v>0</v>
      </c>
      <c r="EX402" s="545">
        <f t="shared" si="1995"/>
        <v>2.1666666666666665</v>
      </c>
      <c r="EY402" s="546">
        <f t="shared" si="1996"/>
        <v>2.2999999999999998</v>
      </c>
      <c r="EZ402" s="232">
        <f t="shared" si="1997"/>
        <v>6.5</v>
      </c>
      <c r="FA402" s="233">
        <f t="shared" si="1998"/>
        <v>6.8999999999999995</v>
      </c>
      <c r="FB402" s="257">
        <v>39</v>
      </c>
      <c r="FC402" s="409">
        <v>0</v>
      </c>
      <c r="FD402" s="232">
        <f t="shared" si="1999"/>
        <v>39</v>
      </c>
      <c r="FE402" s="233">
        <f t="shared" si="2000"/>
        <v>0</v>
      </c>
      <c r="FF402" s="257">
        <v>20</v>
      </c>
      <c r="FG402" s="409">
        <v>23.7</v>
      </c>
      <c r="FH402" s="232">
        <f t="shared" si="2001"/>
        <v>40</v>
      </c>
      <c r="FI402" s="233">
        <f t="shared" si="2002"/>
        <v>71.099999999999994</v>
      </c>
      <c r="FJ402" s="254"/>
      <c r="FK402" s="253"/>
      <c r="FL402" s="232">
        <f t="shared" si="2003"/>
        <v>0</v>
      </c>
      <c r="FM402" s="233">
        <f t="shared" si="2004"/>
        <v>0</v>
      </c>
      <c r="FN402" s="232">
        <f t="shared" si="2005"/>
        <v>26.333333333333332</v>
      </c>
      <c r="FO402" s="233">
        <f t="shared" si="2006"/>
        <v>23.7</v>
      </c>
      <c r="FP402" s="232">
        <f t="shared" si="2007"/>
        <v>79</v>
      </c>
      <c r="FQ402" s="233">
        <f t="shared" si="2008"/>
        <v>71.099999999999994</v>
      </c>
      <c r="FR402" s="254">
        <v>0</v>
      </c>
      <c r="FS402" s="253">
        <v>1</v>
      </c>
      <c r="FT402" s="232">
        <f t="shared" si="2009"/>
        <v>0</v>
      </c>
      <c r="FU402" s="233">
        <f t="shared" si="2010"/>
        <v>1</v>
      </c>
      <c r="FV402" s="254">
        <v>0</v>
      </c>
      <c r="FW402" s="253">
        <v>2</v>
      </c>
      <c r="FX402" s="232">
        <f t="shared" si="2011"/>
        <v>0</v>
      </c>
      <c r="FY402" s="233">
        <f t="shared" si="2012"/>
        <v>2</v>
      </c>
      <c r="FZ402" s="254">
        <v>0</v>
      </c>
      <c r="GA402" s="253">
        <v>34</v>
      </c>
      <c r="GB402" s="232">
        <f t="shared" si="2013"/>
        <v>0</v>
      </c>
      <c r="GC402" s="233">
        <f t="shared" si="2014"/>
        <v>34</v>
      </c>
      <c r="GD402" s="249">
        <f t="shared" si="2015"/>
        <v>3</v>
      </c>
      <c r="GE402" s="233">
        <f t="shared" si="2016"/>
        <v>2</v>
      </c>
      <c r="GF402" s="232">
        <f t="shared" si="2017"/>
        <v>3</v>
      </c>
      <c r="GG402" s="233">
        <f t="shared" si="2018"/>
        <v>2</v>
      </c>
      <c r="GH402" s="232">
        <f t="shared" si="2019"/>
        <v>7.5</v>
      </c>
      <c r="GI402" s="233">
        <f t="shared" si="2020"/>
        <v>6</v>
      </c>
      <c r="GJ402" s="232">
        <f t="shared" si="2021"/>
        <v>92</v>
      </c>
      <c r="GK402" s="233">
        <f t="shared" si="2022"/>
        <v>116</v>
      </c>
      <c r="GL402" s="249">
        <f t="shared" si="2023"/>
        <v>3</v>
      </c>
      <c r="GM402" s="233">
        <f t="shared" si="2024"/>
        <v>5</v>
      </c>
      <c r="GN402" s="232">
        <f t="shared" si="2025"/>
        <v>3</v>
      </c>
      <c r="GO402" s="233">
        <f t="shared" si="2026"/>
        <v>5</v>
      </c>
      <c r="GP402" s="232">
        <f t="shared" si="2027"/>
        <v>6</v>
      </c>
      <c r="GQ402" s="233">
        <f t="shared" si="2028"/>
        <v>13.5</v>
      </c>
      <c r="GR402" s="232">
        <f t="shared" si="2029"/>
        <v>84</v>
      </c>
      <c r="GS402" s="233">
        <f t="shared" si="2030"/>
        <v>144.1</v>
      </c>
      <c r="GT402" s="249">
        <f t="shared" si="2031"/>
        <v>6</v>
      </c>
      <c r="GU402" s="233">
        <f t="shared" si="2032"/>
        <v>7</v>
      </c>
      <c r="GV402" s="232">
        <f t="shared" si="2033"/>
        <v>6</v>
      </c>
      <c r="GW402" s="233">
        <f t="shared" si="2034"/>
        <v>7</v>
      </c>
      <c r="GX402" s="232">
        <f t="shared" si="2035"/>
        <v>13.5</v>
      </c>
      <c r="GY402" s="233">
        <f t="shared" si="2036"/>
        <v>19.5</v>
      </c>
      <c r="GZ402" s="232">
        <f t="shared" si="2037"/>
        <v>176</v>
      </c>
      <c r="HA402" s="233">
        <f t="shared" si="2038"/>
        <v>260.10000000000002</v>
      </c>
      <c r="HB402" s="249">
        <f t="shared" si="2039"/>
        <v>0</v>
      </c>
      <c r="HC402" s="233">
        <f t="shared" si="2040"/>
        <v>0</v>
      </c>
      <c r="HD402" s="232">
        <f t="shared" si="2041"/>
        <v>0</v>
      </c>
      <c r="HE402" s="233">
        <f t="shared" si="2042"/>
        <v>0</v>
      </c>
      <c r="HF402" s="232" t="str">
        <f t="shared" si="2043"/>
        <v/>
      </c>
      <c r="HG402" s="233" t="str">
        <f t="shared" si="2044"/>
        <v/>
      </c>
      <c r="HH402" s="232" t="str">
        <f t="shared" si="2045"/>
        <v/>
      </c>
      <c r="HI402" s="233" t="str">
        <f t="shared" si="2046"/>
        <v/>
      </c>
      <c r="HJ402" s="249">
        <f t="shared" si="2047"/>
        <v>13.5</v>
      </c>
      <c r="HK402" s="233">
        <f t="shared" si="2048"/>
        <v>21.5</v>
      </c>
      <c r="HL402" s="232">
        <f t="shared" si="2049"/>
        <v>176</v>
      </c>
      <c r="HM402" s="232">
        <f t="shared" si="2050"/>
        <v>294.10000000000002</v>
      </c>
    </row>
    <row r="403" spans="1:221" ht="15">
      <c r="A403" s="397" t="s">
        <v>110</v>
      </c>
      <c r="B403" s="395" t="s">
        <v>818</v>
      </c>
      <c r="C403" s="396"/>
      <c r="D403" s="397">
        <v>227386</v>
      </c>
      <c r="E403" s="398">
        <v>10</v>
      </c>
      <c r="F403" s="332">
        <v>214</v>
      </c>
      <c r="G403" s="409">
        <v>231</v>
      </c>
      <c r="H403" s="254">
        <v>6</v>
      </c>
      <c r="I403" s="409">
        <v>0</v>
      </c>
      <c r="J403" s="232">
        <f t="shared" si="1902"/>
        <v>208</v>
      </c>
      <c r="K403" s="233">
        <f t="shared" si="1903"/>
        <v>231</v>
      </c>
      <c r="L403" s="333"/>
      <c r="M403" s="253"/>
      <c r="N403" s="232">
        <f t="shared" si="2051"/>
        <v>208</v>
      </c>
      <c r="O403" s="233">
        <f t="shared" si="1904"/>
        <v>231</v>
      </c>
      <c r="P403" s="232">
        <f t="shared" si="1905"/>
        <v>208</v>
      </c>
      <c r="Q403" s="233">
        <f t="shared" si="1906"/>
        <v>231</v>
      </c>
      <c r="R403" s="254">
        <v>14</v>
      </c>
      <c r="S403" s="409">
        <v>27</v>
      </c>
      <c r="T403" s="232">
        <f t="shared" si="1907"/>
        <v>14</v>
      </c>
      <c r="U403" s="233">
        <f t="shared" si="1908"/>
        <v>27</v>
      </c>
      <c r="V403" s="257">
        <v>11</v>
      </c>
      <c r="W403" s="409">
        <v>5</v>
      </c>
      <c r="X403" s="232">
        <f t="shared" si="1909"/>
        <v>11</v>
      </c>
      <c r="Y403" s="233">
        <f t="shared" si="1910"/>
        <v>5</v>
      </c>
      <c r="Z403" s="257"/>
      <c r="AA403" s="256"/>
      <c r="AB403" s="232">
        <f t="shared" si="1911"/>
        <v>0</v>
      </c>
      <c r="AC403" s="233">
        <f t="shared" si="1912"/>
        <v>0</v>
      </c>
      <c r="AD403" s="225">
        <f t="shared" si="1913"/>
        <v>25</v>
      </c>
      <c r="AE403" s="233">
        <f t="shared" si="1914"/>
        <v>32</v>
      </c>
      <c r="AF403" s="225">
        <f t="shared" si="1915"/>
        <v>25</v>
      </c>
      <c r="AG403" s="233">
        <f t="shared" si="1916"/>
        <v>32</v>
      </c>
      <c r="AH403" s="336">
        <v>2.6</v>
      </c>
      <c r="AI403" s="409">
        <v>2.9</v>
      </c>
      <c r="AJ403" s="232">
        <f t="shared" si="1917"/>
        <v>36.4</v>
      </c>
      <c r="AK403" s="233">
        <f t="shared" si="1918"/>
        <v>78.3</v>
      </c>
      <c r="AL403" s="336">
        <v>3.7</v>
      </c>
      <c r="AM403" s="409">
        <v>3.2</v>
      </c>
      <c r="AN403" s="232">
        <f t="shared" si="1919"/>
        <v>40.700000000000003</v>
      </c>
      <c r="AO403" s="233">
        <f t="shared" si="1920"/>
        <v>16</v>
      </c>
      <c r="AP403" s="336"/>
      <c r="AQ403" s="410"/>
      <c r="AR403" s="232">
        <f t="shared" si="1921"/>
        <v>0</v>
      </c>
      <c r="AS403" s="233">
        <f t="shared" si="1922"/>
        <v>0</v>
      </c>
      <c r="AT403" s="545">
        <f t="shared" si="1923"/>
        <v>3.0839999999999996</v>
      </c>
      <c r="AU403" s="546">
        <f t="shared" si="1924"/>
        <v>2.9468749999999999</v>
      </c>
      <c r="AV403" s="232">
        <f t="shared" si="1925"/>
        <v>77.099999999999994</v>
      </c>
      <c r="AW403" s="233">
        <f t="shared" si="1926"/>
        <v>94.3</v>
      </c>
      <c r="AX403" s="257">
        <v>69.7</v>
      </c>
      <c r="AY403" s="409">
        <v>64.2</v>
      </c>
      <c r="AZ403" s="232">
        <f t="shared" si="1927"/>
        <v>975.80000000000007</v>
      </c>
      <c r="BA403" s="233">
        <f t="shared" si="1928"/>
        <v>1733.4</v>
      </c>
      <c r="BB403" s="257">
        <v>58.3</v>
      </c>
      <c r="BC403" s="409">
        <v>73.2</v>
      </c>
      <c r="BD403" s="232">
        <f t="shared" si="1929"/>
        <v>641.29999999999995</v>
      </c>
      <c r="BE403" s="233">
        <f t="shared" si="1930"/>
        <v>366</v>
      </c>
      <c r="BF403" s="254"/>
      <c r="BG403" s="253"/>
      <c r="BH403" s="232">
        <f t="shared" si="1931"/>
        <v>0</v>
      </c>
      <c r="BI403" s="233">
        <f t="shared" si="1932"/>
        <v>0</v>
      </c>
      <c r="BJ403" s="232">
        <f t="shared" si="1933"/>
        <v>64.683999999999997</v>
      </c>
      <c r="BK403" s="233">
        <f t="shared" si="1934"/>
        <v>65.606250000000003</v>
      </c>
      <c r="BL403" s="232">
        <f t="shared" si="1935"/>
        <v>1617.1</v>
      </c>
      <c r="BM403" s="233">
        <f t="shared" si="1936"/>
        <v>2099.4</v>
      </c>
      <c r="BN403" s="257">
        <v>69</v>
      </c>
      <c r="BO403" s="409">
        <v>45</v>
      </c>
      <c r="BP403" s="232">
        <f t="shared" si="1937"/>
        <v>69</v>
      </c>
      <c r="BQ403" s="233">
        <f t="shared" si="1938"/>
        <v>45</v>
      </c>
      <c r="BR403" s="257">
        <v>15</v>
      </c>
      <c r="BS403" s="409">
        <v>19</v>
      </c>
      <c r="BT403" s="232">
        <f t="shared" si="1939"/>
        <v>15</v>
      </c>
      <c r="BU403" s="233">
        <f t="shared" si="1940"/>
        <v>19</v>
      </c>
      <c r="BV403" s="257"/>
      <c r="BW403" s="256"/>
      <c r="BX403" s="232">
        <f t="shared" si="1941"/>
        <v>0</v>
      </c>
      <c r="BY403" s="233">
        <f t="shared" si="1942"/>
        <v>0</v>
      </c>
      <c r="BZ403" s="225">
        <f t="shared" si="1943"/>
        <v>84</v>
      </c>
      <c r="CA403" s="233">
        <f t="shared" si="1944"/>
        <v>64</v>
      </c>
      <c r="CB403" s="225">
        <f t="shared" si="1945"/>
        <v>84</v>
      </c>
      <c r="CC403" s="233">
        <f t="shared" si="1946"/>
        <v>64</v>
      </c>
      <c r="CD403" s="336">
        <v>3.9</v>
      </c>
      <c r="CE403" s="409">
        <v>3.5</v>
      </c>
      <c r="CF403" s="232">
        <f t="shared" si="1947"/>
        <v>269.09999999999997</v>
      </c>
      <c r="CG403" s="233">
        <f t="shared" si="1948"/>
        <v>157.5</v>
      </c>
      <c r="CH403" s="336">
        <v>4.4000000000000004</v>
      </c>
      <c r="CI403" s="409">
        <v>5.0999999999999996</v>
      </c>
      <c r="CJ403" s="232">
        <f t="shared" si="1949"/>
        <v>66</v>
      </c>
      <c r="CK403" s="233">
        <f t="shared" si="1950"/>
        <v>96.899999999999991</v>
      </c>
      <c r="CL403" s="336"/>
      <c r="CM403" s="410"/>
      <c r="CN403" s="232">
        <f t="shared" si="1951"/>
        <v>0</v>
      </c>
      <c r="CO403" s="233">
        <f t="shared" si="1952"/>
        <v>0</v>
      </c>
      <c r="CP403" s="232">
        <f t="shared" si="1953"/>
        <v>3.9892857142857139</v>
      </c>
      <c r="CQ403" s="546">
        <f t="shared" si="1954"/>
        <v>3.9749999999999996</v>
      </c>
      <c r="CR403" s="232">
        <f t="shared" si="1955"/>
        <v>335.09999999999997</v>
      </c>
      <c r="CS403" s="233">
        <f t="shared" si="1956"/>
        <v>254.39999999999998</v>
      </c>
      <c r="CT403" s="257">
        <v>87.7</v>
      </c>
      <c r="CU403" s="409">
        <v>80.8</v>
      </c>
      <c r="CV403" s="232">
        <f t="shared" si="1957"/>
        <v>6051.3</v>
      </c>
      <c r="CW403" s="233">
        <f t="shared" si="1958"/>
        <v>3636</v>
      </c>
      <c r="CX403" s="257">
        <v>91.6</v>
      </c>
      <c r="CY403" s="409">
        <v>79.3</v>
      </c>
      <c r="CZ403" s="232">
        <f t="shared" si="1959"/>
        <v>1374</v>
      </c>
      <c r="DA403" s="233">
        <f t="shared" si="1960"/>
        <v>1506.7</v>
      </c>
      <c r="DB403" s="254"/>
      <c r="DC403" s="253"/>
      <c r="DD403" s="232">
        <f t="shared" si="1961"/>
        <v>0</v>
      </c>
      <c r="DE403" s="233">
        <f t="shared" si="1962"/>
        <v>0</v>
      </c>
      <c r="DF403" s="232">
        <f t="shared" si="1963"/>
        <v>88.396428571428572</v>
      </c>
      <c r="DG403" s="233">
        <f t="shared" si="1964"/>
        <v>80.354687499999997</v>
      </c>
      <c r="DH403" s="232">
        <f t="shared" si="1965"/>
        <v>7425.3</v>
      </c>
      <c r="DI403" s="233">
        <f t="shared" si="1966"/>
        <v>5142.7</v>
      </c>
      <c r="DJ403" s="232">
        <f t="shared" si="1967"/>
        <v>109</v>
      </c>
      <c r="DK403" s="233">
        <f t="shared" si="1968"/>
        <v>96</v>
      </c>
      <c r="DL403" s="232">
        <f t="shared" si="1969"/>
        <v>109</v>
      </c>
      <c r="DM403" s="233">
        <f t="shared" si="1970"/>
        <v>96</v>
      </c>
      <c r="DN403" s="545">
        <f t="shared" si="1971"/>
        <v>3.7816513761467885</v>
      </c>
      <c r="DO403" s="546">
        <f t="shared" si="1972"/>
        <v>3.6322916666666667</v>
      </c>
      <c r="DP403" s="232">
        <f t="shared" si="1973"/>
        <v>412.19999999999993</v>
      </c>
      <c r="DQ403" s="233">
        <f t="shared" si="1974"/>
        <v>348.7</v>
      </c>
      <c r="DR403" s="232">
        <f t="shared" si="1975"/>
        <v>82.957798165137618</v>
      </c>
      <c r="DS403" s="233">
        <f t="shared" si="1976"/>
        <v>75.438541666666666</v>
      </c>
      <c r="DT403" s="232">
        <f t="shared" si="1977"/>
        <v>9042.4</v>
      </c>
      <c r="DU403" s="233">
        <f t="shared" si="1978"/>
        <v>7242.1</v>
      </c>
      <c r="DV403" s="257">
        <v>34</v>
      </c>
      <c r="DW403" s="409">
        <v>41</v>
      </c>
      <c r="DX403" s="232">
        <f t="shared" si="1979"/>
        <v>34</v>
      </c>
      <c r="DY403" s="233">
        <f t="shared" si="1980"/>
        <v>41</v>
      </c>
      <c r="DZ403" s="257">
        <v>48</v>
      </c>
      <c r="EA403" s="409">
        <v>66</v>
      </c>
      <c r="EB403" s="232">
        <f t="shared" si="1981"/>
        <v>48</v>
      </c>
      <c r="EC403" s="233">
        <f t="shared" si="1982"/>
        <v>66</v>
      </c>
      <c r="ED403" s="257"/>
      <c r="EE403" s="256"/>
      <c r="EF403" s="232">
        <f t="shared" si="1983"/>
        <v>0</v>
      </c>
      <c r="EG403" s="233">
        <f t="shared" si="1984"/>
        <v>0</v>
      </c>
      <c r="EH403" s="225">
        <f t="shared" si="1985"/>
        <v>82</v>
      </c>
      <c r="EI403" s="233">
        <f t="shared" si="1986"/>
        <v>107</v>
      </c>
      <c r="EJ403" s="225">
        <f t="shared" si="1987"/>
        <v>82</v>
      </c>
      <c r="EK403" s="233">
        <f t="shared" si="1988"/>
        <v>107</v>
      </c>
      <c r="EL403" s="336">
        <v>2.6</v>
      </c>
      <c r="EM403" s="409">
        <v>3.1</v>
      </c>
      <c r="EN403" s="232">
        <f t="shared" si="1989"/>
        <v>88.4</v>
      </c>
      <c r="EO403" s="233">
        <f t="shared" si="1990"/>
        <v>127.10000000000001</v>
      </c>
      <c r="EP403" s="336">
        <v>2.9</v>
      </c>
      <c r="EQ403" s="409">
        <v>2.8</v>
      </c>
      <c r="ER403" s="232">
        <f t="shared" si="1991"/>
        <v>139.19999999999999</v>
      </c>
      <c r="ES403" s="233">
        <f t="shared" si="1992"/>
        <v>184.79999999999998</v>
      </c>
      <c r="ET403" s="336"/>
      <c r="EU403" s="410"/>
      <c r="EV403" s="232">
        <f t="shared" si="1993"/>
        <v>0</v>
      </c>
      <c r="EW403" s="233">
        <f t="shared" si="1994"/>
        <v>0</v>
      </c>
      <c r="EX403" s="545">
        <f t="shared" si="1995"/>
        <v>2.7756097560975608</v>
      </c>
      <c r="EY403" s="546">
        <f t="shared" si="1996"/>
        <v>2.914953271028037</v>
      </c>
      <c r="EZ403" s="232">
        <f t="shared" si="1997"/>
        <v>227.6</v>
      </c>
      <c r="FA403" s="233">
        <f t="shared" si="1998"/>
        <v>311.89999999999998</v>
      </c>
      <c r="FB403" s="257">
        <v>62.3</v>
      </c>
      <c r="FC403" s="409">
        <v>64.8</v>
      </c>
      <c r="FD403" s="232">
        <f t="shared" si="1999"/>
        <v>2118.1999999999998</v>
      </c>
      <c r="FE403" s="233">
        <f t="shared" si="2000"/>
        <v>2656.7999999999997</v>
      </c>
      <c r="FF403" s="257">
        <v>53.5</v>
      </c>
      <c r="FG403" s="409">
        <v>55.2</v>
      </c>
      <c r="FH403" s="232">
        <f t="shared" si="2001"/>
        <v>2568</v>
      </c>
      <c r="FI403" s="233">
        <f t="shared" si="2002"/>
        <v>3643.2000000000003</v>
      </c>
      <c r="FJ403" s="254"/>
      <c r="FK403" s="253"/>
      <c r="FL403" s="232">
        <f t="shared" si="2003"/>
        <v>0</v>
      </c>
      <c r="FM403" s="233">
        <f t="shared" si="2004"/>
        <v>0</v>
      </c>
      <c r="FN403" s="232">
        <f t="shared" si="2005"/>
        <v>57.148780487804878</v>
      </c>
      <c r="FO403" s="233">
        <f t="shared" si="2006"/>
        <v>58.878504672897193</v>
      </c>
      <c r="FP403" s="232">
        <f t="shared" si="2007"/>
        <v>4686.2</v>
      </c>
      <c r="FQ403" s="233">
        <f t="shared" si="2008"/>
        <v>6300</v>
      </c>
      <c r="FR403" s="254">
        <v>17</v>
      </c>
      <c r="FS403" s="253">
        <v>28</v>
      </c>
      <c r="FT403" s="232">
        <f t="shared" si="2009"/>
        <v>17</v>
      </c>
      <c r="FU403" s="233">
        <f t="shared" si="2010"/>
        <v>28</v>
      </c>
      <c r="FV403" s="254">
        <v>3.6</v>
      </c>
      <c r="FW403" s="253">
        <v>5.6</v>
      </c>
      <c r="FX403" s="232">
        <f t="shared" si="2011"/>
        <v>61.2</v>
      </c>
      <c r="FY403" s="233">
        <f t="shared" si="2012"/>
        <v>156.79999999999998</v>
      </c>
      <c r="FZ403" s="254">
        <v>61.2</v>
      </c>
      <c r="GA403" s="253">
        <v>63.5</v>
      </c>
      <c r="GB403" s="232">
        <f t="shared" si="2013"/>
        <v>1040.4000000000001</v>
      </c>
      <c r="GC403" s="233">
        <f t="shared" si="2014"/>
        <v>1778</v>
      </c>
      <c r="GD403" s="249">
        <f t="shared" si="2015"/>
        <v>117</v>
      </c>
      <c r="GE403" s="233">
        <f t="shared" si="2016"/>
        <v>113</v>
      </c>
      <c r="GF403" s="232">
        <f t="shared" si="2017"/>
        <v>117</v>
      </c>
      <c r="GG403" s="233">
        <f t="shared" si="2018"/>
        <v>113</v>
      </c>
      <c r="GH403" s="232">
        <f t="shared" si="2019"/>
        <v>393.9</v>
      </c>
      <c r="GI403" s="233">
        <f t="shared" si="2020"/>
        <v>362.90000000000003</v>
      </c>
      <c r="GJ403" s="232">
        <f t="shared" si="2021"/>
        <v>9145.2999999999993</v>
      </c>
      <c r="GK403" s="233">
        <f t="shared" si="2022"/>
        <v>8026.1999999999989</v>
      </c>
      <c r="GL403" s="249">
        <f t="shared" si="2023"/>
        <v>74</v>
      </c>
      <c r="GM403" s="233">
        <f t="shared" si="2024"/>
        <v>90</v>
      </c>
      <c r="GN403" s="232">
        <f t="shared" si="2025"/>
        <v>74</v>
      </c>
      <c r="GO403" s="233">
        <f t="shared" si="2026"/>
        <v>90</v>
      </c>
      <c r="GP403" s="232">
        <f t="shared" si="2027"/>
        <v>245.89999999999998</v>
      </c>
      <c r="GQ403" s="233">
        <f t="shared" si="2028"/>
        <v>297.7</v>
      </c>
      <c r="GR403" s="232">
        <f t="shared" si="2029"/>
        <v>4583.3</v>
      </c>
      <c r="GS403" s="233">
        <f t="shared" si="2030"/>
        <v>5515.9000000000005</v>
      </c>
      <c r="GT403" s="249">
        <f t="shared" si="2031"/>
        <v>191</v>
      </c>
      <c r="GU403" s="233">
        <f t="shared" si="2032"/>
        <v>203</v>
      </c>
      <c r="GV403" s="232">
        <f t="shared" si="2033"/>
        <v>191</v>
      </c>
      <c r="GW403" s="233">
        <f t="shared" si="2034"/>
        <v>203</v>
      </c>
      <c r="GX403" s="232">
        <f t="shared" si="2035"/>
        <v>639.79999999999995</v>
      </c>
      <c r="GY403" s="233">
        <f t="shared" si="2036"/>
        <v>660.6</v>
      </c>
      <c r="GZ403" s="232">
        <f t="shared" si="2037"/>
        <v>13728.599999999999</v>
      </c>
      <c r="HA403" s="233">
        <f t="shared" si="2038"/>
        <v>13542.099999999999</v>
      </c>
      <c r="HB403" s="249">
        <f t="shared" si="2039"/>
        <v>0</v>
      </c>
      <c r="HC403" s="233">
        <f t="shared" si="2040"/>
        <v>0</v>
      </c>
      <c r="HD403" s="232">
        <f t="shared" si="2041"/>
        <v>0</v>
      </c>
      <c r="HE403" s="233">
        <f t="shared" si="2042"/>
        <v>0</v>
      </c>
      <c r="HF403" s="232" t="str">
        <f t="shared" si="2043"/>
        <v/>
      </c>
      <c r="HG403" s="233" t="str">
        <f t="shared" si="2044"/>
        <v/>
      </c>
      <c r="HH403" s="232" t="str">
        <f t="shared" si="2045"/>
        <v/>
      </c>
      <c r="HI403" s="233" t="str">
        <f t="shared" si="2046"/>
        <v/>
      </c>
      <c r="HJ403" s="249">
        <f t="shared" si="2047"/>
        <v>701</v>
      </c>
      <c r="HK403" s="233">
        <f t="shared" si="2048"/>
        <v>817.39999999999986</v>
      </c>
      <c r="HL403" s="232">
        <f t="shared" si="2049"/>
        <v>14768.999999999998</v>
      </c>
      <c r="HM403" s="232">
        <f t="shared" si="2050"/>
        <v>15320.1</v>
      </c>
    </row>
    <row r="404" spans="1:221" ht="15">
      <c r="A404" s="397" t="s">
        <v>110</v>
      </c>
      <c r="B404" s="395" t="s">
        <v>819</v>
      </c>
      <c r="C404" s="396"/>
      <c r="D404" s="397">
        <v>227687</v>
      </c>
      <c r="E404" s="398">
        <v>10</v>
      </c>
      <c r="F404" s="332">
        <v>39</v>
      </c>
      <c r="G404" s="409">
        <v>35</v>
      </c>
      <c r="H404" s="254">
        <v>1</v>
      </c>
      <c r="I404" s="409">
        <v>2</v>
      </c>
      <c r="J404" s="232">
        <f t="shared" si="1902"/>
        <v>38</v>
      </c>
      <c r="K404" s="233">
        <f t="shared" si="1903"/>
        <v>33</v>
      </c>
      <c r="L404" s="333"/>
      <c r="M404" s="253"/>
      <c r="N404" s="232">
        <f t="shared" si="2051"/>
        <v>38</v>
      </c>
      <c r="O404" s="233">
        <f t="shared" si="1904"/>
        <v>33</v>
      </c>
      <c r="P404" s="232">
        <f t="shared" si="1905"/>
        <v>38</v>
      </c>
      <c r="Q404" s="233">
        <f t="shared" si="1906"/>
        <v>33</v>
      </c>
      <c r="R404" s="254">
        <v>5</v>
      </c>
      <c r="S404" s="409">
        <v>9</v>
      </c>
      <c r="T404" s="232">
        <f t="shared" si="1907"/>
        <v>5</v>
      </c>
      <c r="U404" s="233">
        <f t="shared" si="1908"/>
        <v>9</v>
      </c>
      <c r="V404" s="257">
        <v>1</v>
      </c>
      <c r="W404" s="409">
        <v>1</v>
      </c>
      <c r="X404" s="232">
        <f t="shared" si="1909"/>
        <v>1</v>
      </c>
      <c r="Y404" s="233">
        <f t="shared" si="1910"/>
        <v>1</v>
      </c>
      <c r="Z404" s="257"/>
      <c r="AA404" s="256"/>
      <c r="AB404" s="232">
        <f t="shared" si="1911"/>
        <v>0</v>
      </c>
      <c r="AC404" s="233">
        <f t="shared" si="1912"/>
        <v>0</v>
      </c>
      <c r="AD404" s="225">
        <f t="shared" si="1913"/>
        <v>6</v>
      </c>
      <c r="AE404" s="233">
        <f t="shared" si="1914"/>
        <v>10</v>
      </c>
      <c r="AF404" s="225">
        <f t="shared" si="1915"/>
        <v>6</v>
      </c>
      <c r="AG404" s="233">
        <f t="shared" si="1916"/>
        <v>10</v>
      </c>
      <c r="AH404" s="336">
        <v>1.7</v>
      </c>
      <c r="AI404" s="409">
        <v>2</v>
      </c>
      <c r="AJ404" s="232">
        <f t="shared" si="1917"/>
        <v>8.5</v>
      </c>
      <c r="AK404" s="233">
        <f t="shared" si="1918"/>
        <v>18</v>
      </c>
      <c r="AL404" s="336">
        <v>1</v>
      </c>
      <c r="AM404" s="409">
        <v>1</v>
      </c>
      <c r="AN404" s="232">
        <f t="shared" si="1919"/>
        <v>1</v>
      </c>
      <c r="AO404" s="233">
        <f t="shared" si="1920"/>
        <v>1</v>
      </c>
      <c r="AP404" s="336"/>
      <c r="AQ404" s="410"/>
      <c r="AR404" s="232">
        <f t="shared" si="1921"/>
        <v>0</v>
      </c>
      <c r="AS404" s="233">
        <f t="shared" si="1922"/>
        <v>0</v>
      </c>
      <c r="AT404" s="545">
        <f t="shared" si="1923"/>
        <v>1.5833333333333333</v>
      </c>
      <c r="AU404" s="546">
        <f t="shared" si="1924"/>
        <v>1.9</v>
      </c>
      <c r="AV404" s="232">
        <f t="shared" si="1925"/>
        <v>9.5</v>
      </c>
      <c r="AW404" s="233">
        <f t="shared" si="1926"/>
        <v>19</v>
      </c>
      <c r="AX404" s="257">
        <v>50.8</v>
      </c>
      <c r="AY404" s="409">
        <v>65.099999999999994</v>
      </c>
      <c r="AZ404" s="232">
        <f t="shared" si="1927"/>
        <v>254</v>
      </c>
      <c r="BA404" s="233">
        <f t="shared" si="1928"/>
        <v>585.9</v>
      </c>
      <c r="BB404" s="257">
        <v>29</v>
      </c>
      <c r="BC404" s="409">
        <v>53</v>
      </c>
      <c r="BD404" s="232">
        <f t="shared" si="1929"/>
        <v>29</v>
      </c>
      <c r="BE404" s="233">
        <f t="shared" si="1930"/>
        <v>53</v>
      </c>
      <c r="BF404" s="254"/>
      <c r="BG404" s="253"/>
      <c r="BH404" s="232">
        <f t="shared" si="1931"/>
        <v>0</v>
      </c>
      <c r="BI404" s="233">
        <f t="shared" si="1932"/>
        <v>0</v>
      </c>
      <c r="BJ404" s="232">
        <f t="shared" si="1933"/>
        <v>47.166666666666664</v>
      </c>
      <c r="BK404" s="233">
        <f t="shared" si="1934"/>
        <v>63.89</v>
      </c>
      <c r="BL404" s="232">
        <f t="shared" si="1935"/>
        <v>283</v>
      </c>
      <c r="BM404" s="233">
        <f t="shared" si="1936"/>
        <v>638.9</v>
      </c>
      <c r="BN404" s="257">
        <v>16</v>
      </c>
      <c r="BO404" s="409">
        <v>13</v>
      </c>
      <c r="BP404" s="232">
        <f t="shared" si="1937"/>
        <v>16</v>
      </c>
      <c r="BQ404" s="233">
        <f t="shared" si="1938"/>
        <v>13</v>
      </c>
      <c r="BR404" s="257">
        <v>0</v>
      </c>
      <c r="BS404" s="409">
        <v>0</v>
      </c>
      <c r="BT404" s="232">
        <f t="shared" si="1939"/>
        <v>0</v>
      </c>
      <c r="BU404" s="233">
        <f t="shared" si="1940"/>
        <v>0</v>
      </c>
      <c r="BV404" s="257"/>
      <c r="BW404" s="256"/>
      <c r="BX404" s="232">
        <f t="shared" si="1941"/>
        <v>0</v>
      </c>
      <c r="BY404" s="233">
        <f t="shared" si="1942"/>
        <v>0</v>
      </c>
      <c r="BZ404" s="225">
        <f t="shared" si="1943"/>
        <v>16</v>
      </c>
      <c r="CA404" s="233">
        <f t="shared" si="1944"/>
        <v>13</v>
      </c>
      <c r="CB404" s="225">
        <f t="shared" si="1945"/>
        <v>16</v>
      </c>
      <c r="CC404" s="233">
        <f t="shared" si="1946"/>
        <v>13</v>
      </c>
      <c r="CD404" s="336">
        <v>2.7</v>
      </c>
      <c r="CE404" s="409">
        <v>3</v>
      </c>
      <c r="CF404" s="232">
        <f t="shared" si="1947"/>
        <v>43.2</v>
      </c>
      <c r="CG404" s="233">
        <f t="shared" si="1948"/>
        <v>39</v>
      </c>
      <c r="CH404" s="336">
        <v>0</v>
      </c>
      <c r="CI404" s="409">
        <v>0</v>
      </c>
      <c r="CJ404" s="232">
        <f t="shared" si="1949"/>
        <v>0</v>
      </c>
      <c r="CK404" s="233">
        <f t="shared" si="1950"/>
        <v>0</v>
      </c>
      <c r="CL404" s="336"/>
      <c r="CM404" s="410"/>
      <c r="CN404" s="232">
        <f t="shared" si="1951"/>
        <v>0</v>
      </c>
      <c r="CO404" s="233">
        <f t="shared" si="1952"/>
        <v>0</v>
      </c>
      <c r="CP404" s="232">
        <f t="shared" si="1953"/>
        <v>2.7</v>
      </c>
      <c r="CQ404" s="546">
        <f t="shared" si="1954"/>
        <v>3</v>
      </c>
      <c r="CR404" s="232">
        <f t="shared" si="1955"/>
        <v>43.2</v>
      </c>
      <c r="CS404" s="233">
        <f t="shared" si="1956"/>
        <v>39</v>
      </c>
      <c r="CT404" s="257">
        <v>62.2</v>
      </c>
      <c r="CU404" s="409">
        <v>72</v>
      </c>
      <c r="CV404" s="232">
        <f t="shared" si="1957"/>
        <v>995.2</v>
      </c>
      <c r="CW404" s="233">
        <f t="shared" si="1958"/>
        <v>936</v>
      </c>
      <c r="CX404" s="257">
        <v>0</v>
      </c>
      <c r="CY404" s="409">
        <v>0</v>
      </c>
      <c r="CZ404" s="232">
        <f t="shared" si="1959"/>
        <v>0</v>
      </c>
      <c r="DA404" s="233">
        <f t="shared" si="1960"/>
        <v>0</v>
      </c>
      <c r="DB404" s="254"/>
      <c r="DC404" s="253"/>
      <c r="DD404" s="232">
        <f t="shared" si="1961"/>
        <v>0</v>
      </c>
      <c r="DE404" s="233">
        <f t="shared" si="1962"/>
        <v>0</v>
      </c>
      <c r="DF404" s="232">
        <f t="shared" si="1963"/>
        <v>62.2</v>
      </c>
      <c r="DG404" s="233">
        <f t="shared" si="1964"/>
        <v>72</v>
      </c>
      <c r="DH404" s="232">
        <f t="shared" si="1965"/>
        <v>995.2</v>
      </c>
      <c r="DI404" s="233">
        <f t="shared" si="1966"/>
        <v>936</v>
      </c>
      <c r="DJ404" s="232">
        <f t="shared" si="1967"/>
        <v>22</v>
      </c>
      <c r="DK404" s="233">
        <f t="shared" si="1968"/>
        <v>23</v>
      </c>
      <c r="DL404" s="232">
        <f t="shared" si="1969"/>
        <v>22</v>
      </c>
      <c r="DM404" s="233">
        <f t="shared" si="1970"/>
        <v>23</v>
      </c>
      <c r="DN404" s="545">
        <f t="shared" si="1971"/>
        <v>2.3954545454545455</v>
      </c>
      <c r="DO404" s="546">
        <f t="shared" si="1972"/>
        <v>2.5217391304347827</v>
      </c>
      <c r="DP404" s="232">
        <f t="shared" si="1973"/>
        <v>52.7</v>
      </c>
      <c r="DQ404" s="233">
        <f t="shared" si="1974"/>
        <v>58</v>
      </c>
      <c r="DR404" s="232">
        <f t="shared" si="1975"/>
        <v>58.1</v>
      </c>
      <c r="DS404" s="233">
        <f t="shared" si="1976"/>
        <v>68.473913043478262</v>
      </c>
      <c r="DT404" s="232">
        <f t="shared" si="1977"/>
        <v>1278.2</v>
      </c>
      <c r="DU404" s="233">
        <f t="shared" si="1978"/>
        <v>1574.9</v>
      </c>
      <c r="DV404" s="257">
        <v>11</v>
      </c>
      <c r="DW404" s="409">
        <v>6</v>
      </c>
      <c r="DX404" s="232">
        <f t="shared" si="1979"/>
        <v>11</v>
      </c>
      <c r="DY404" s="233">
        <f t="shared" si="1980"/>
        <v>6</v>
      </c>
      <c r="DZ404" s="257">
        <v>3</v>
      </c>
      <c r="EA404" s="409">
        <v>1</v>
      </c>
      <c r="EB404" s="232">
        <f t="shared" si="1981"/>
        <v>3</v>
      </c>
      <c r="EC404" s="233">
        <f t="shared" si="1982"/>
        <v>1</v>
      </c>
      <c r="ED404" s="257"/>
      <c r="EE404" s="256"/>
      <c r="EF404" s="232">
        <f t="shared" si="1983"/>
        <v>0</v>
      </c>
      <c r="EG404" s="233">
        <f t="shared" si="1984"/>
        <v>0</v>
      </c>
      <c r="EH404" s="225">
        <f t="shared" si="1985"/>
        <v>14</v>
      </c>
      <c r="EI404" s="233">
        <f t="shared" si="1986"/>
        <v>7</v>
      </c>
      <c r="EJ404" s="225">
        <f t="shared" si="1987"/>
        <v>14</v>
      </c>
      <c r="EK404" s="233">
        <f t="shared" si="1988"/>
        <v>7</v>
      </c>
      <c r="EL404" s="336">
        <v>1.7</v>
      </c>
      <c r="EM404" s="409">
        <v>2.2999999999999998</v>
      </c>
      <c r="EN404" s="232">
        <f t="shared" si="1989"/>
        <v>18.7</v>
      </c>
      <c r="EO404" s="233">
        <f t="shared" si="1990"/>
        <v>13.799999999999999</v>
      </c>
      <c r="EP404" s="336">
        <v>3.3</v>
      </c>
      <c r="EQ404" s="409">
        <v>9</v>
      </c>
      <c r="ER404" s="232">
        <f t="shared" si="1991"/>
        <v>9.8999999999999986</v>
      </c>
      <c r="ES404" s="233">
        <f t="shared" si="1992"/>
        <v>9</v>
      </c>
      <c r="ET404" s="336"/>
      <c r="EU404" s="410"/>
      <c r="EV404" s="232">
        <f t="shared" si="1993"/>
        <v>0</v>
      </c>
      <c r="EW404" s="233">
        <f t="shared" si="1994"/>
        <v>0</v>
      </c>
      <c r="EX404" s="545">
        <f t="shared" si="1995"/>
        <v>2.0428571428571427</v>
      </c>
      <c r="EY404" s="546">
        <f t="shared" si="1996"/>
        <v>3.2571428571428567</v>
      </c>
      <c r="EZ404" s="232">
        <f t="shared" si="1997"/>
        <v>28.599999999999998</v>
      </c>
      <c r="FA404" s="233">
        <f t="shared" si="1998"/>
        <v>22.799999999999997</v>
      </c>
      <c r="FB404" s="257">
        <v>47.6</v>
      </c>
      <c r="FC404" s="409">
        <v>50.5</v>
      </c>
      <c r="FD404" s="232">
        <f t="shared" si="1999"/>
        <v>523.6</v>
      </c>
      <c r="FE404" s="233">
        <f t="shared" si="2000"/>
        <v>303</v>
      </c>
      <c r="FF404" s="257">
        <v>39.299999999999997</v>
      </c>
      <c r="FG404" s="409">
        <v>22</v>
      </c>
      <c r="FH404" s="232">
        <f t="shared" si="2001"/>
        <v>117.89999999999999</v>
      </c>
      <c r="FI404" s="233">
        <f t="shared" si="2002"/>
        <v>22</v>
      </c>
      <c r="FJ404" s="254"/>
      <c r="FK404" s="253"/>
      <c r="FL404" s="232">
        <f t="shared" si="2003"/>
        <v>0</v>
      </c>
      <c r="FM404" s="233">
        <f t="shared" si="2004"/>
        <v>0</v>
      </c>
      <c r="FN404" s="232">
        <f t="shared" si="2005"/>
        <v>45.821428571428569</v>
      </c>
      <c r="FO404" s="233">
        <f t="shared" si="2006"/>
        <v>46.428571428571431</v>
      </c>
      <c r="FP404" s="232">
        <f t="shared" si="2007"/>
        <v>641.5</v>
      </c>
      <c r="FQ404" s="233">
        <f t="shared" si="2008"/>
        <v>325</v>
      </c>
      <c r="FR404" s="254">
        <v>2</v>
      </c>
      <c r="FS404" s="253">
        <v>3</v>
      </c>
      <c r="FT404" s="232">
        <f t="shared" si="2009"/>
        <v>2</v>
      </c>
      <c r="FU404" s="233">
        <f t="shared" si="2010"/>
        <v>3</v>
      </c>
      <c r="FV404" s="254">
        <v>0.5</v>
      </c>
      <c r="FW404" s="253">
        <v>1.7</v>
      </c>
      <c r="FX404" s="232">
        <f t="shared" si="2011"/>
        <v>1</v>
      </c>
      <c r="FY404" s="233">
        <f t="shared" si="2012"/>
        <v>5.0999999999999996</v>
      </c>
      <c r="FZ404" s="254">
        <v>3</v>
      </c>
      <c r="GA404" s="253">
        <v>30.7</v>
      </c>
      <c r="GB404" s="232">
        <f t="shared" si="2013"/>
        <v>6</v>
      </c>
      <c r="GC404" s="233">
        <f t="shared" si="2014"/>
        <v>92.1</v>
      </c>
      <c r="GD404" s="249">
        <f t="shared" si="2015"/>
        <v>32</v>
      </c>
      <c r="GE404" s="233">
        <f t="shared" si="2016"/>
        <v>28</v>
      </c>
      <c r="GF404" s="232">
        <f t="shared" si="2017"/>
        <v>32</v>
      </c>
      <c r="GG404" s="233">
        <f t="shared" si="2018"/>
        <v>28</v>
      </c>
      <c r="GH404" s="232">
        <f t="shared" si="2019"/>
        <v>70.400000000000006</v>
      </c>
      <c r="GI404" s="233">
        <f t="shared" si="2020"/>
        <v>70.8</v>
      </c>
      <c r="GJ404" s="232">
        <f t="shared" si="2021"/>
        <v>1772.8000000000002</v>
      </c>
      <c r="GK404" s="233">
        <f t="shared" si="2022"/>
        <v>1824.9</v>
      </c>
      <c r="GL404" s="249">
        <f t="shared" si="2023"/>
        <v>4</v>
      </c>
      <c r="GM404" s="233">
        <f t="shared" si="2024"/>
        <v>2</v>
      </c>
      <c r="GN404" s="232">
        <f t="shared" si="2025"/>
        <v>4</v>
      </c>
      <c r="GO404" s="233">
        <f t="shared" si="2026"/>
        <v>2</v>
      </c>
      <c r="GP404" s="232">
        <f t="shared" si="2027"/>
        <v>10.899999999999999</v>
      </c>
      <c r="GQ404" s="233">
        <f t="shared" si="2028"/>
        <v>10</v>
      </c>
      <c r="GR404" s="232">
        <f t="shared" si="2029"/>
        <v>146.89999999999998</v>
      </c>
      <c r="GS404" s="233">
        <f t="shared" si="2030"/>
        <v>75</v>
      </c>
      <c r="GT404" s="249">
        <f t="shared" si="2031"/>
        <v>36</v>
      </c>
      <c r="GU404" s="233">
        <f t="shared" si="2032"/>
        <v>30</v>
      </c>
      <c r="GV404" s="232">
        <f t="shared" si="2033"/>
        <v>36</v>
      </c>
      <c r="GW404" s="233">
        <f t="shared" si="2034"/>
        <v>30</v>
      </c>
      <c r="GX404" s="232">
        <f t="shared" si="2035"/>
        <v>81.300000000000011</v>
      </c>
      <c r="GY404" s="233">
        <f t="shared" si="2036"/>
        <v>80.8</v>
      </c>
      <c r="GZ404" s="232">
        <f t="shared" si="2037"/>
        <v>1919.7000000000003</v>
      </c>
      <c r="HA404" s="233">
        <f t="shared" si="2038"/>
        <v>1899.9</v>
      </c>
      <c r="HB404" s="249">
        <f t="shared" si="2039"/>
        <v>0</v>
      </c>
      <c r="HC404" s="233">
        <f t="shared" si="2040"/>
        <v>0</v>
      </c>
      <c r="HD404" s="232">
        <f t="shared" si="2041"/>
        <v>0</v>
      </c>
      <c r="HE404" s="233">
        <f t="shared" si="2042"/>
        <v>0</v>
      </c>
      <c r="HF404" s="232" t="str">
        <f t="shared" si="2043"/>
        <v/>
      </c>
      <c r="HG404" s="233" t="str">
        <f t="shared" si="2044"/>
        <v/>
      </c>
      <c r="HH404" s="232" t="str">
        <f t="shared" si="2045"/>
        <v/>
      </c>
      <c r="HI404" s="233" t="str">
        <f t="shared" si="2046"/>
        <v/>
      </c>
      <c r="HJ404" s="249">
        <f t="shared" si="2047"/>
        <v>82.3</v>
      </c>
      <c r="HK404" s="233">
        <f t="shared" si="2048"/>
        <v>85.899999999999991</v>
      </c>
      <c r="HL404" s="232">
        <f t="shared" si="2049"/>
        <v>1925.7</v>
      </c>
      <c r="HM404" s="232">
        <f t="shared" si="2050"/>
        <v>1992</v>
      </c>
    </row>
    <row r="405" spans="1:221" ht="15">
      <c r="A405" s="397" t="s">
        <v>110</v>
      </c>
      <c r="B405" s="395" t="s">
        <v>820</v>
      </c>
      <c r="C405" s="396"/>
      <c r="D405" s="397">
        <v>382911</v>
      </c>
      <c r="E405" s="398">
        <v>10</v>
      </c>
      <c r="F405" s="332">
        <v>13</v>
      </c>
      <c r="G405" s="409">
        <v>11</v>
      </c>
      <c r="H405" s="254">
        <v>0</v>
      </c>
      <c r="I405" s="409">
        <v>0</v>
      </c>
      <c r="J405" s="232">
        <f t="shared" si="1902"/>
        <v>13</v>
      </c>
      <c r="K405" s="233">
        <f t="shared" si="1903"/>
        <v>11</v>
      </c>
      <c r="L405" s="333"/>
      <c r="M405" s="253"/>
      <c r="N405" s="232">
        <f t="shared" si="2051"/>
        <v>13</v>
      </c>
      <c r="O405" s="233">
        <f t="shared" si="1904"/>
        <v>11</v>
      </c>
      <c r="P405" s="232">
        <f t="shared" si="1905"/>
        <v>13</v>
      </c>
      <c r="Q405" s="233">
        <f t="shared" si="1906"/>
        <v>11</v>
      </c>
      <c r="R405" s="254">
        <v>0</v>
      </c>
      <c r="S405" s="409">
        <v>0</v>
      </c>
      <c r="T405" s="232">
        <f t="shared" si="1907"/>
        <v>0</v>
      </c>
      <c r="U405" s="233">
        <f t="shared" si="1908"/>
        <v>0</v>
      </c>
      <c r="V405" s="257">
        <v>1</v>
      </c>
      <c r="W405" s="409">
        <v>0</v>
      </c>
      <c r="X405" s="232">
        <f t="shared" si="1909"/>
        <v>1</v>
      </c>
      <c r="Y405" s="233">
        <f t="shared" si="1910"/>
        <v>0</v>
      </c>
      <c r="Z405" s="257"/>
      <c r="AA405" s="256"/>
      <c r="AB405" s="232">
        <f t="shared" si="1911"/>
        <v>0</v>
      </c>
      <c r="AC405" s="233">
        <f t="shared" si="1912"/>
        <v>0</v>
      </c>
      <c r="AD405" s="225">
        <f t="shared" si="1913"/>
        <v>1</v>
      </c>
      <c r="AE405" s="233">
        <f t="shared" si="1914"/>
        <v>0</v>
      </c>
      <c r="AF405" s="225">
        <f t="shared" si="1915"/>
        <v>1</v>
      </c>
      <c r="AG405" s="233">
        <f t="shared" si="1916"/>
        <v>0</v>
      </c>
      <c r="AH405" s="336">
        <v>0</v>
      </c>
      <c r="AI405" s="409">
        <v>0</v>
      </c>
      <c r="AJ405" s="232">
        <f t="shared" si="1917"/>
        <v>0</v>
      </c>
      <c r="AK405" s="233">
        <f t="shared" si="1918"/>
        <v>0</v>
      </c>
      <c r="AL405" s="336">
        <v>3</v>
      </c>
      <c r="AM405" s="409">
        <v>0</v>
      </c>
      <c r="AN405" s="232">
        <f t="shared" si="1919"/>
        <v>3</v>
      </c>
      <c r="AO405" s="233">
        <f t="shared" si="1920"/>
        <v>0</v>
      </c>
      <c r="AP405" s="336"/>
      <c r="AQ405" s="410"/>
      <c r="AR405" s="232">
        <f t="shared" si="1921"/>
        <v>0</v>
      </c>
      <c r="AS405" s="233">
        <f t="shared" si="1922"/>
        <v>0</v>
      </c>
      <c r="AT405" s="545">
        <f t="shared" si="1923"/>
        <v>3</v>
      </c>
      <c r="AU405" s="546">
        <f t="shared" si="1924"/>
        <v>0</v>
      </c>
      <c r="AV405" s="232">
        <f t="shared" si="1925"/>
        <v>3</v>
      </c>
      <c r="AW405" s="233">
        <f t="shared" si="1926"/>
        <v>0</v>
      </c>
      <c r="AX405" s="257">
        <v>0</v>
      </c>
      <c r="AY405" s="409">
        <v>0</v>
      </c>
      <c r="AZ405" s="232">
        <f t="shared" si="1927"/>
        <v>0</v>
      </c>
      <c r="BA405" s="233">
        <f t="shared" si="1928"/>
        <v>0</v>
      </c>
      <c r="BB405" s="257">
        <v>42</v>
      </c>
      <c r="BC405" s="409">
        <v>0</v>
      </c>
      <c r="BD405" s="232">
        <f t="shared" si="1929"/>
        <v>42</v>
      </c>
      <c r="BE405" s="233">
        <f t="shared" si="1930"/>
        <v>0</v>
      </c>
      <c r="BF405" s="254"/>
      <c r="BG405" s="253"/>
      <c r="BH405" s="232">
        <f t="shared" si="1931"/>
        <v>0</v>
      </c>
      <c r="BI405" s="233">
        <f t="shared" si="1932"/>
        <v>0</v>
      </c>
      <c r="BJ405" s="232">
        <f t="shared" si="1933"/>
        <v>42</v>
      </c>
      <c r="BK405" s="233">
        <f t="shared" si="1934"/>
        <v>0</v>
      </c>
      <c r="BL405" s="232">
        <f t="shared" si="1935"/>
        <v>42</v>
      </c>
      <c r="BM405" s="233">
        <f t="shared" si="1936"/>
        <v>0</v>
      </c>
      <c r="BN405" s="257">
        <v>2</v>
      </c>
      <c r="BO405" s="409">
        <v>1</v>
      </c>
      <c r="BP405" s="232">
        <f t="shared" si="1937"/>
        <v>2</v>
      </c>
      <c r="BQ405" s="233">
        <f t="shared" si="1938"/>
        <v>1</v>
      </c>
      <c r="BR405" s="257">
        <v>5</v>
      </c>
      <c r="BS405" s="409">
        <v>3</v>
      </c>
      <c r="BT405" s="232">
        <f t="shared" si="1939"/>
        <v>5</v>
      </c>
      <c r="BU405" s="233">
        <f t="shared" si="1940"/>
        <v>3</v>
      </c>
      <c r="BV405" s="257"/>
      <c r="BW405" s="256"/>
      <c r="BX405" s="232">
        <f t="shared" si="1941"/>
        <v>0</v>
      </c>
      <c r="BY405" s="233">
        <f t="shared" si="1942"/>
        <v>0</v>
      </c>
      <c r="BZ405" s="225">
        <f t="shared" si="1943"/>
        <v>7</v>
      </c>
      <c r="CA405" s="233">
        <f t="shared" si="1944"/>
        <v>4</v>
      </c>
      <c r="CB405" s="225">
        <f t="shared" si="1945"/>
        <v>7</v>
      </c>
      <c r="CC405" s="233">
        <f t="shared" si="1946"/>
        <v>4</v>
      </c>
      <c r="CD405" s="336">
        <v>4</v>
      </c>
      <c r="CE405" s="409">
        <v>4</v>
      </c>
      <c r="CF405" s="232">
        <f t="shared" si="1947"/>
        <v>8</v>
      </c>
      <c r="CG405" s="233">
        <f t="shared" si="1948"/>
        <v>4</v>
      </c>
      <c r="CH405" s="336">
        <v>3.8</v>
      </c>
      <c r="CI405" s="409">
        <v>2.8</v>
      </c>
      <c r="CJ405" s="232">
        <f t="shared" si="1949"/>
        <v>19</v>
      </c>
      <c r="CK405" s="233">
        <f t="shared" si="1950"/>
        <v>8.3999999999999986</v>
      </c>
      <c r="CL405" s="336"/>
      <c r="CM405" s="410"/>
      <c r="CN405" s="232">
        <f t="shared" si="1951"/>
        <v>0</v>
      </c>
      <c r="CO405" s="233">
        <f t="shared" si="1952"/>
        <v>0</v>
      </c>
      <c r="CP405" s="232">
        <f t="shared" si="1953"/>
        <v>3.8571428571428572</v>
      </c>
      <c r="CQ405" s="546">
        <f t="shared" si="1954"/>
        <v>3.0999999999999996</v>
      </c>
      <c r="CR405" s="232">
        <f t="shared" si="1955"/>
        <v>27</v>
      </c>
      <c r="CS405" s="233">
        <f t="shared" si="1956"/>
        <v>12.399999999999999</v>
      </c>
      <c r="CT405" s="257">
        <v>79.5</v>
      </c>
      <c r="CU405" s="409">
        <v>76</v>
      </c>
      <c r="CV405" s="232">
        <f t="shared" si="1957"/>
        <v>159</v>
      </c>
      <c r="CW405" s="233">
        <f t="shared" si="1958"/>
        <v>76</v>
      </c>
      <c r="CX405" s="257">
        <v>61.8</v>
      </c>
      <c r="CY405" s="409">
        <v>49.3</v>
      </c>
      <c r="CZ405" s="232">
        <f t="shared" si="1959"/>
        <v>309</v>
      </c>
      <c r="DA405" s="233">
        <f t="shared" si="1960"/>
        <v>147.89999999999998</v>
      </c>
      <c r="DB405" s="254"/>
      <c r="DC405" s="253"/>
      <c r="DD405" s="232">
        <f t="shared" si="1961"/>
        <v>0</v>
      </c>
      <c r="DE405" s="233">
        <f t="shared" si="1962"/>
        <v>0</v>
      </c>
      <c r="DF405" s="232">
        <f t="shared" si="1963"/>
        <v>66.857142857142861</v>
      </c>
      <c r="DG405" s="233">
        <f t="shared" si="1964"/>
        <v>55.974999999999994</v>
      </c>
      <c r="DH405" s="232">
        <f t="shared" si="1965"/>
        <v>468</v>
      </c>
      <c r="DI405" s="233">
        <f t="shared" si="1966"/>
        <v>223.89999999999998</v>
      </c>
      <c r="DJ405" s="232">
        <f t="shared" si="1967"/>
        <v>8</v>
      </c>
      <c r="DK405" s="233">
        <f t="shared" si="1968"/>
        <v>4</v>
      </c>
      <c r="DL405" s="232">
        <f t="shared" si="1969"/>
        <v>8</v>
      </c>
      <c r="DM405" s="233">
        <f t="shared" si="1970"/>
        <v>4</v>
      </c>
      <c r="DN405" s="545">
        <f t="shared" si="1971"/>
        <v>3.75</v>
      </c>
      <c r="DO405" s="546">
        <f t="shared" si="1972"/>
        <v>3.0999999999999996</v>
      </c>
      <c r="DP405" s="232">
        <f t="shared" si="1973"/>
        <v>30</v>
      </c>
      <c r="DQ405" s="233">
        <f t="shared" si="1974"/>
        <v>12.399999999999999</v>
      </c>
      <c r="DR405" s="232">
        <f t="shared" si="1975"/>
        <v>63.75</v>
      </c>
      <c r="DS405" s="233">
        <f t="shared" si="1976"/>
        <v>55.974999999999994</v>
      </c>
      <c r="DT405" s="232">
        <f t="shared" si="1977"/>
        <v>510</v>
      </c>
      <c r="DU405" s="233">
        <f t="shared" si="1978"/>
        <v>223.89999999999998</v>
      </c>
      <c r="DV405" s="257">
        <v>2</v>
      </c>
      <c r="DW405" s="409">
        <v>1</v>
      </c>
      <c r="DX405" s="232">
        <f t="shared" si="1979"/>
        <v>2</v>
      </c>
      <c r="DY405" s="233">
        <f t="shared" si="1980"/>
        <v>1</v>
      </c>
      <c r="DZ405" s="257">
        <v>2</v>
      </c>
      <c r="EA405" s="409">
        <v>3</v>
      </c>
      <c r="EB405" s="232">
        <f t="shared" si="1981"/>
        <v>2</v>
      </c>
      <c r="EC405" s="233">
        <f t="shared" si="1982"/>
        <v>3</v>
      </c>
      <c r="ED405" s="257"/>
      <c r="EE405" s="256"/>
      <c r="EF405" s="232">
        <f t="shared" si="1983"/>
        <v>0</v>
      </c>
      <c r="EG405" s="233">
        <f t="shared" si="1984"/>
        <v>0</v>
      </c>
      <c r="EH405" s="225">
        <f t="shared" si="1985"/>
        <v>4</v>
      </c>
      <c r="EI405" s="233">
        <f t="shared" si="1986"/>
        <v>4</v>
      </c>
      <c r="EJ405" s="225">
        <f t="shared" si="1987"/>
        <v>4</v>
      </c>
      <c r="EK405" s="233">
        <f t="shared" si="1988"/>
        <v>4</v>
      </c>
      <c r="EL405" s="336">
        <v>5</v>
      </c>
      <c r="EM405" s="409">
        <v>8</v>
      </c>
      <c r="EN405" s="232">
        <f t="shared" si="1989"/>
        <v>10</v>
      </c>
      <c r="EO405" s="233">
        <f t="shared" si="1990"/>
        <v>8</v>
      </c>
      <c r="EP405" s="336">
        <v>3</v>
      </c>
      <c r="EQ405" s="409">
        <v>2.2999999999999998</v>
      </c>
      <c r="ER405" s="232">
        <f t="shared" si="1991"/>
        <v>6</v>
      </c>
      <c r="ES405" s="233">
        <f t="shared" si="1992"/>
        <v>6.8999999999999995</v>
      </c>
      <c r="ET405" s="336"/>
      <c r="EU405" s="410"/>
      <c r="EV405" s="232">
        <f t="shared" si="1993"/>
        <v>0</v>
      </c>
      <c r="EW405" s="233">
        <f t="shared" si="1994"/>
        <v>0</v>
      </c>
      <c r="EX405" s="545">
        <f t="shared" si="1995"/>
        <v>4</v>
      </c>
      <c r="EY405" s="546">
        <f t="shared" si="1996"/>
        <v>3.7249999999999996</v>
      </c>
      <c r="EZ405" s="232">
        <f t="shared" si="1997"/>
        <v>16</v>
      </c>
      <c r="FA405" s="233">
        <f t="shared" si="1998"/>
        <v>14.899999999999999</v>
      </c>
      <c r="FB405" s="257">
        <v>70</v>
      </c>
      <c r="FC405" s="409">
        <v>70</v>
      </c>
      <c r="FD405" s="232">
        <f t="shared" si="1999"/>
        <v>140</v>
      </c>
      <c r="FE405" s="233">
        <f t="shared" si="2000"/>
        <v>70</v>
      </c>
      <c r="FF405" s="257">
        <v>55</v>
      </c>
      <c r="FG405" s="409">
        <v>46</v>
      </c>
      <c r="FH405" s="232">
        <f t="shared" si="2001"/>
        <v>110</v>
      </c>
      <c r="FI405" s="233">
        <f t="shared" si="2002"/>
        <v>138</v>
      </c>
      <c r="FJ405" s="254"/>
      <c r="FK405" s="253"/>
      <c r="FL405" s="232">
        <f t="shared" si="2003"/>
        <v>0</v>
      </c>
      <c r="FM405" s="233">
        <f t="shared" si="2004"/>
        <v>0</v>
      </c>
      <c r="FN405" s="232">
        <f t="shared" si="2005"/>
        <v>62.5</v>
      </c>
      <c r="FO405" s="233">
        <f t="shared" si="2006"/>
        <v>52</v>
      </c>
      <c r="FP405" s="232">
        <f t="shared" si="2007"/>
        <v>250</v>
      </c>
      <c r="FQ405" s="233">
        <f t="shared" si="2008"/>
        <v>208</v>
      </c>
      <c r="FR405" s="254">
        <v>1</v>
      </c>
      <c r="FS405" s="253">
        <v>3</v>
      </c>
      <c r="FT405" s="232">
        <f t="shared" si="2009"/>
        <v>1</v>
      </c>
      <c r="FU405" s="233">
        <f t="shared" si="2010"/>
        <v>3</v>
      </c>
      <c r="FV405" s="254">
        <v>3.5</v>
      </c>
      <c r="FW405" s="253">
        <v>1</v>
      </c>
      <c r="FX405" s="232">
        <f t="shared" si="2011"/>
        <v>3.5</v>
      </c>
      <c r="FY405" s="233">
        <f t="shared" si="2012"/>
        <v>3</v>
      </c>
      <c r="FZ405" s="254">
        <v>66</v>
      </c>
      <c r="GA405" s="253">
        <v>16.7</v>
      </c>
      <c r="GB405" s="232">
        <f t="shared" si="2013"/>
        <v>66</v>
      </c>
      <c r="GC405" s="233">
        <f t="shared" si="2014"/>
        <v>50.099999999999994</v>
      </c>
      <c r="GD405" s="249">
        <f t="shared" si="2015"/>
        <v>4</v>
      </c>
      <c r="GE405" s="233">
        <f t="shared" si="2016"/>
        <v>2</v>
      </c>
      <c r="GF405" s="232">
        <f t="shared" si="2017"/>
        <v>4</v>
      </c>
      <c r="GG405" s="233">
        <f t="shared" si="2018"/>
        <v>2</v>
      </c>
      <c r="GH405" s="232">
        <f t="shared" si="2019"/>
        <v>18</v>
      </c>
      <c r="GI405" s="233">
        <f t="shared" si="2020"/>
        <v>12</v>
      </c>
      <c r="GJ405" s="232">
        <f t="shared" si="2021"/>
        <v>299</v>
      </c>
      <c r="GK405" s="233">
        <f t="shared" si="2022"/>
        <v>146</v>
      </c>
      <c r="GL405" s="249">
        <f t="shared" si="2023"/>
        <v>8</v>
      </c>
      <c r="GM405" s="233">
        <f t="shared" si="2024"/>
        <v>6</v>
      </c>
      <c r="GN405" s="232">
        <f t="shared" si="2025"/>
        <v>8</v>
      </c>
      <c r="GO405" s="233">
        <f t="shared" si="2026"/>
        <v>6</v>
      </c>
      <c r="GP405" s="232">
        <f t="shared" si="2027"/>
        <v>28</v>
      </c>
      <c r="GQ405" s="233">
        <f t="shared" si="2028"/>
        <v>15.299999999999997</v>
      </c>
      <c r="GR405" s="232">
        <f t="shared" si="2029"/>
        <v>461</v>
      </c>
      <c r="GS405" s="233">
        <f t="shared" si="2030"/>
        <v>285.89999999999998</v>
      </c>
      <c r="GT405" s="249">
        <f t="shared" si="2031"/>
        <v>12</v>
      </c>
      <c r="GU405" s="233">
        <f t="shared" si="2032"/>
        <v>8</v>
      </c>
      <c r="GV405" s="232">
        <f t="shared" si="2033"/>
        <v>12</v>
      </c>
      <c r="GW405" s="233">
        <f t="shared" si="2034"/>
        <v>8</v>
      </c>
      <c r="GX405" s="232">
        <f t="shared" si="2035"/>
        <v>46</v>
      </c>
      <c r="GY405" s="233">
        <f t="shared" si="2036"/>
        <v>27.299999999999997</v>
      </c>
      <c r="GZ405" s="232">
        <f t="shared" si="2037"/>
        <v>760</v>
      </c>
      <c r="HA405" s="233">
        <f t="shared" si="2038"/>
        <v>431.9</v>
      </c>
      <c r="HB405" s="249">
        <f t="shared" si="2039"/>
        <v>0</v>
      </c>
      <c r="HC405" s="233">
        <f t="shared" si="2040"/>
        <v>0</v>
      </c>
      <c r="HD405" s="232">
        <f t="shared" si="2041"/>
        <v>0</v>
      </c>
      <c r="HE405" s="233">
        <f t="shared" si="2042"/>
        <v>0</v>
      </c>
      <c r="HF405" s="232" t="str">
        <f t="shared" si="2043"/>
        <v/>
      </c>
      <c r="HG405" s="233" t="str">
        <f t="shared" si="2044"/>
        <v/>
      </c>
      <c r="HH405" s="232" t="str">
        <f t="shared" si="2045"/>
        <v/>
      </c>
      <c r="HI405" s="233" t="str">
        <f t="shared" si="2046"/>
        <v/>
      </c>
      <c r="HJ405" s="249">
        <f t="shared" si="2047"/>
        <v>49.5</v>
      </c>
      <c r="HK405" s="233">
        <f t="shared" si="2048"/>
        <v>30.299999999999997</v>
      </c>
      <c r="HL405" s="232">
        <f t="shared" si="2049"/>
        <v>826</v>
      </c>
      <c r="HM405" s="232">
        <f t="shared" si="2050"/>
        <v>482</v>
      </c>
    </row>
    <row r="406" spans="1:221" ht="15">
      <c r="A406" s="397" t="s">
        <v>110</v>
      </c>
      <c r="B406" s="395" t="s">
        <v>821</v>
      </c>
      <c r="C406" s="396"/>
      <c r="D406" s="397">
        <v>408394</v>
      </c>
      <c r="E406" s="398">
        <v>10</v>
      </c>
      <c r="F406" s="332">
        <v>137</v>
      </c>
      <c r="G406" s="409">
        <v>182</v>
      </c>
      <c r="H406" s="254">
        <v>20</v>
      </c>
      <c r="I406" s="409">
        <v>27</v>
      </c>
      <c r="J406" s="232">
        <f t="shared" si="1902"/>
        <v>117</v>
      </c>
      <c r="K406" s="233">
        <f t="shared" si="1903"/>
        <v>155</v>
      </c>
      <c r="L406" s="333"/>
      <c r="M406" s="253"/>
      <c r="N406" s="232">
        <f t="shared" si="2051"/>
        <v>117</v>
      </c>
      <c r="O406" s="233">
        <f t="shared" si="1904"/>
        <v>155</v>
      </c>
      <c r="P406" s="232">
        <f t="shared" si="1905"/>
        <v>117</v>
      </c>
      <c r="Q406" s="233">
        <f t="shared" si="1906"/>
        <v>155</v>
      </c>
      <c r="R406" s="254">
        <v>6</v>
      </c>
      <c r="S406" s="409">
        <v>3</v>
      </c>
      <c r="T406" s="232">
        <f t="shared" si="1907"/>
        <v>6</v>
      </c>
      <c r="U406" s="233">
        <f t="shared" si="1908"/>
        <v>3</v>
      </c>
      <c r="V406" s="257">
        <v>1</v>
      </c>
      <c r="W406" s="409">
        <v>3</v>
      </c>
      <c r="X406" s="232">
        <f t="shared" si="1909"/>
        <v>1</v>
      </c>
      <c r="Y406" s="233">
        <f t="shared" si="1910"/>
        <v>3</v>
      </c>
      <c r="Z406" s="257"/>
      <c r="AA406" s="256"/>
      <c r="AB406" s="232">
        <f t="shared" si="1911"/>
        <v>0</v>
      </c>
      <c r="AC406" s="233">
        <f t="shared" si="1912"/>
        <v>0</v>
      </c>
      <c r="AD406" s="225">
        <f t="shared" si="1913"/>
        <v>7</v>
      </c>
      <c r="AE406" s="233">
        <f t="shared" si="1914"/>
        <v>6</v>
      </c>
      <c r="AF406" s="225">
        <f t="shared" si="1915"/>
        <v>7</v>
      </c>
      <c r="AG406" s="233">
        <f t="shared" si="1916"/>
        <v>6</v>
      </c>
      <c r="AH406" s="336">
        <v>2.5</v>
      </c>
      <c r="AI406" s="409">
        <v>3.3</v>
      </c>
      <c r="AJ406" s="232">
        <f t="shared" si="1917"/>
        <v>15</v>
      </c>
      <c r="AK406" s="233">
        <f t="shared" si="1918"/>
        <v>9.8999999999999986</v>
      </c>
      <c r="AL406" s="336">
        <v>2</v>
      </c>
      <c r="AM406" s="409">
        <v>2.7</v>
      </c>
      <c r="AN406" s="232">
        <f t="shared" si="1919"/>
        <v>2</v>
      </c>
      <c r="AO406" s="233">
        <f t="shared" si="1920"/>
        <v>8.1000000000000014</v>
      </c>
      <c r="AP406" s="336"/>
      <c r="AQ406" s="410"/>
      <c r="AR406" s="232">
        <f t="shared" si="1921"/>
        <v>0</v>
      </c>
      <c r="AS406" s="233">
        <f t="shared" si="1922"/>
        <v>0</v>
      </c>
      <c r="AT406" s="545">
        <f t="shared" si="1923"/>
        <v>2.4285714285714284</v>
      </c>
      <c r="AU406" s="546">
        <f t="shared" si="1924"/>
        <v>3</v>
      </c>
      <c r="AV406" s="232">
        <f t="shared" si="1925"/>
        <v>17</v>
      </c>
      <c r="AW406" s="233">
        <f t="shared" si="1926"/>
        <v>18</v>
      </c>
      <c r="AX406" s="257">
        <v>67.8</v>
      </c>
      <c r="AY406" s="409">
        <v>83.7</v>
      </c>
      <c r="AZ406" s="232">
        <f t="shared" si="1927"/>
        <v>406.79999999999995</v>
      </c>
      <c r="BA406" s="233">
        <f t="shared" si="1928"/>
        <v>251.10000000000002</v>
      </c>
      <c r="BB406" s="257">
        <v>65</v>
      </c>
      <c r="BC406" s="409">
        <v>70</v>
      </c>
      <c r="BD406" s="232">
        <f t="shared" si="1929"/>
        <v>65</v>
      </c>
      <c r="BE406" s="233">
        <f t="shared" si="1930"/>
        <v>210</v>
      </c>
      <c r="BF406" s="254"/>
      <c r="BG406" s="253"/>
      <c r="BH406" s="232">
        <f t="shared" si="1931"/>
        <v>0</v>
      </c>
      <c r="BI406" s="233">
        <f t="shared" si="1932"/>
        <v>0</v>
      </c>
      <c r="BJ406" s="232">
        <f t="shared" si="1933"/>
        <v>67.399999999999991</v>
      </c>
      <c r="BK406" s="233">
        <f t="shared" si="1934"/>
        <v>76.850000000000009</v>
      </c>
      <c r="BL406" s="232">
        <f t="shared" si="1935"/>
        <v>471.79999999999995</v>
      </c>
      <c r="BM406" s="233">
        <f t="shared" si="1936"/>
        <v>461.1</v>
      </c>
      <c r="BN406" s="257">
        <v>38</v>
      </c>
      <c r="BO406" s="409">
        <v>55</v>
      </c>
      <c r="BP406" s="232">
        <f t="shared" si="1937"/>
        <v>38</v>
      </c>
      <c r="BQ406" s="233">
        <f t="shared" si="1938"/>
        <v>55</v>
      </c>
      <c r="BR406" s="257">
        <v>11</v>
      </c>
      <c r="BS406" s="409">
        <v>9</v>
      </c>
      <c r="BT406" s="232">
        <f t="shared" si="1939"/>
        <v>11</v>
      </c>
      <c r="BU406" s="233">
        <f t="shared" si="1940"/>
        <v>9</v>
      </c>
      <c r="BV406" s="257"/>
      <c r="BW406" s="256"/>
      <c r="BX406" s="232">
        <f t="shared" si="1941"/>
        <v>0</v>
      </c>
      <c r="BY406" s="233">
        <f t="shared" si="1942"/>
        <v>0</v>
      </c>
      <c r="BZ406" s="225">
        <f t="shared" si="1943"/>
        <v>49</v>
      </c>
      <c r="CA406" s="233">
        <f t="shared" si="1944"/>
        <v>64</v>
      </c>
      <c r="CB406" s="225">
        <f t="shared" si="1945"/>
        <v>49</v>
      </c>
      <c r="CC406" s="233">
        <f t="shared" si="1946"/>
        <v>64</v>
      </c>
      <c r="CD406" s="336">
        <v>2.8</v>
      </c>
      <c r="CE406" s="409">
        <v>3</v>
      </c>
      <c r="CF406" s="232">
        <f t="shared" si="1947"/>
        <v>106.39999999999999</v>
      </c>
      <c r="CG406" s="233">
        <f t="shared" si="1948"/>
        <v>165</v>
      </c>
      <c r="CH406" s="336">
        <v>3.6</v>
      </c>
      <c r="CI406" s="409">
        <v>3.8</v>
      </c>
      <c r="CJ406" s="232">
        <f t="shared" si="1949"/>
        <v>39.6</v>
      </c>
      <c r="CK406" s="233">
        <f t="shared" si="1950"/>
        <v>34.199999999999996</v>
      </c>
      <c r="CL406" s="336"/>
      <c r="CM406" s="410"/>
      <c r="CN406" s="232">
        <f t="shared" si="1951"/>
        <v>0</v>
      </c>
      <c r="CO406" s="233">
        <f t="shared" si="1952"/>
        <v>0</v>
      </c>
      <c r="CP406" s="232">
        <f t="shared" si="1953"/>
        <v>2.9795918367346941</v>
      </c>
      <c r="CQ406" s="546">
        <f t="shared" si="1954"/>
        <v>3.1124999999999998</v>
      </c>
      <c r="CR406" s="232">
        <f t="shared" si="1955"/>
        <v>146</v>
      </c>
      <c r="CS406" s="233">
        <f t="shared" si="1956"/>
        <v>199.2</v>
      </c>
      <c r="CT406" s="257">
        <v>80.8</v>
      </c>
      <c r="CU406" s="409">
        <v>81.099999999999994</v>
      </c>
      <c r="CV406" s="232">
        <f t="shared" si="1957"/>
        <v>3070.4</v>
      </c>
      <c r="CW406" s="233">
        <f t="shared" si="1958"/>
        <v>4460.5</v>
      </c>
      <c r="CX406" s="257">
        <v>77</v>
      </c>
      <c r="CY406" s="409">
        <v>84.8</v>
      </c>
      <c r="CZ406" s="232">
        <f t="shared" si="1959"/>
        <v>847</v>
      </c>
      <c r="DA406" s="233">
        <f t="shared" si="1960"/>
        <v>763.19999999999993</v>
      </c>
      <c r="DB406" s="254"/>
      <c r="DC406" s="253"/>
      <c r="DD406" s="232">
        <f t="shared" si="1961"/>
        <v>0</v>
      </c>
      <c r="DE406" s="233">
        <f t="shared" si="1962"/>
        <v>0</v>
      </c>
      <c r="DF406" s="232">
        <f t="shared" si="1963"/>
        <v>79.946938775510205</v>
      </c>
      <c r="DG406" s="233">
        <f t="shared" si="1964"/>
        <v>81.620312499999997</v>
      </c>
      <c r="DH406" s="232">
        <f t="shared" si="1965"/>
        <v>3917.4</v>
      </c>
      <c r="DI406" s="233">
        <f t="shared" si="1966"/>
        <v>5223.7</v>
      </c>
      <c r="DJ406" s="232">
        <f t="shared" si="1967"/>
        <v>56</v>
      </c>
      <c r="DK406" s="233">
        <f t="shared" si="1968"/>
        <v>70</v>
      </c>
      <c r="DL406" s="232">
        <f t="shared" si="1969"/>
        <v>56</v>
      </c>
      <c r="DM406" s="233">
        <f t="shared" si="1970"/>
        <v>70</v>
      </c>
      <c r="DN406" s="545">
        <f t="shared" si="1971"/>
        <v>2.9107142857142856</v>
      </c>
      <c r="DO406" s="546">
        <f t="shared" si="1972"/>
        <v>3.1028571428571428</v>
      </c>
      <c r="DP406" s="232">
        <f t="shared" si="1973"/>
        <v>163</v>
      </c>
      <c r="DQ406" s="233">
        <f t="shared" si="1974"/>
        <v>217.2</v>
      </c>
      <c r="DR406" s="232">
        <f t="shared" si="1975"/>
        <v>78.378571428571419</v>
      </c>
      <c r="DS406" s="233">
        <f t="shared" si="1976"/>
        <v>81.21142857142857</v>
      </c>
      <c r="DT406" s="232">
        <f t="shared" si="1977"/>
        <v>4389.2</v>
      </c>
      <c r="DU406" s="233">
        <f t="shared" si="1978"/>
        <v>5684.8</v>
      </c>
      <c r="DV406" s="257">
        <v>43</v>
      </c>
      <c r="DW406" s="409">
        <v>68</v>
      </c>
      <c r="DX406" s="232">
        <f t="shared" si="1979"/>
        <v>43</v>
      </c>
      <c r="DY406" s="233">
        <f t="shared" si="1980"/>
        <v>68</v>
      </c>
      <c r="DZ406" s="257">
        <v>11</v>
      </c>
      <c r="EA406" s="409">
        <v>14</v>
      </c>
      <c r="EB406" s="232">
        <f t="shared" si="1981"/>
        <v>11</v>
      </c>
      <c r="EC406" s="233">
        <f t="shared" si="1982"/>
        <v>14</v>
      </c>
      <c r="ED406" s="257"/>
      <c r="EE406" s="256"/>
      <c r="EF406" s="232">
        <f t="shared" si="1983"/>
        <v>0</v>
      </c>
      <c r="EG406" s="233">
        <f t="shared" si="1984"/>
        <v>0</v>
      </c>
      <c r="EH406" s="225">
        <f t="shared" si="1985"/>
        <v>54</v>
      </c>
      <c r="EI406" s="233">
        <f t="shared" si="1986"/>
        <v>82</v>
      </c>
      <c r="EJ406" s="225">
        <f t="shared" si="1987"/>
        <v>54</v>
      </c>
      <c r="EK406" s="233">
        <f t="shared" si="1988"/>
        <v>82</v>
      </c>
      <c r="EL406" s="336">
        <v>2.8</v>
      </c>
      <c r="EM406" s="409">
        <v>2.4</v>
      </c>
      <c r="EN406" s="232">
        <f t="shared" si="1989"/>
        <v>120.39999999999999</v>
      </c>
      <c r="EO406" s="233">
        <f t="shared" si="1990"/>
        <v>163.19999999999999</v>
      </c>
      <c r="EP406" s="336">
        <v>2.6</v>
      </c>
      <c r="EQ406" s="409">
        <v>3.1</v>
      </c>
      <c r="ER406" s="232">
        <f t="shared" si="1991"/>
        <v>28.6</v>
      </c>
      <c r="ES406" s="233">
        <f t="shared" si="1992"/>
        <v>43.4</v>
      </c>
      <c r="ET406" s="336"/>
      <c r="EU406" s="410"/>
      <c r="EV406" s="232">
        <f t="shared" si="1993"/>
        <v>0</v>
      </c>
      <c r="EW406" s="233">
        <f t="shared" si="1994"/>
        <v>0</v>
      </c>
      <c r="EX406" s="545">
        <f t="shared" si="1995"/>
        <v>2.7592592592592591</v>
      </c>
      <c r="EY406" s="546">
        <f t="shared" si="1996"/>
        <v>2.5195121951219512</v>
      </c>
      <c r="EZ406" s="232">
        <f t="shared" si="1997"/>
        <v>149</v>
      </c>
      <c r="FA406" s="233">
        <f t="shared" si="1998"/>
        <v>206.6</v>
      </c>
      <c r="FB406" s="257">
        <v>67.900000000000006</v>
      </c>
      <c r="FC406" s="409">
        <v>66.3</v>
      </c>
      <c r="FD406" s="232">
        <f t="shared" si="1999"/>
        <v>2919.7000000000003</v>
      </c>
      <c r="FE406" s="233">
        <f t="shared" si="2000"/>
        <v>4508.3999999999996</v>
      </c>
      <c r="FF406" s="257">
        <v>59</v>
      </c>
      <c r="FG406" s="409">
        <v>67.900000000000006</v>
      </c>
      <c r="FH406" s="232">
        <f t="shared" si="2001"/>
        <v>649</v>
      </c>
      <c r="FI406" s="233">
        <f t="shared" si="2002"/>
        <v>950.60000000000014</v>
      </c>
      <c r="FJ406" s="254"/>
      <c r="FK406" s="253"/>
      <c r="FL406" s="232">
        <f t="shared" si="2003"/>
        <v>0</v>
      </c>
      <c r="FM406" s="233">
        <f t="shared" si="2004"/>
        <v>0</v>
      </c>
      <c r="FN406" s="232">
        <f t="shared" si="2005"/>
        <v>66.087037037037035</v>
      </c>
      <c r="FO406" s="233">
        <f t="shared" si="2006"/>
        <v>66.573170731707322</v>
      </c>
      <c r="FP406" s="232">
        <f t="shared" si="2007"/>
        <v>3568.7</v>
      </c>
      <c r="FQ406" s="233">
        <f t="shared" si="2008"/>
        <v>5459</v>
      </c>
      <c r="FR406" s="254">
        <v>7</v>
      </c>
      <c r="FS406" s="253">
        <v>3</v>
      </c>
      <c r="FT406" s="232">
        <f t="shared" si="2009"/>
        <v>7</v>
      </c>
      <c r="FU406" s="233">
        <f t="shared" si="2010"/>
        <v>3</v>
      </c>
      <c r="FV406" s="254">
        <v>5.2</v>
      </c>
      <c r="FW406" s="253">
        <v>4.3</v>
      </c>
      <c r="FX406" s="232">
        <f t="shared" si="2011"/>
        <v>36.4</v>
      </c>
      <c r="FY406" s="233">
        <f t="shared" si="2012"/>
        <v>12.899999999999999</v>
      </c>
      <c r="FZ406" s="254">
        <v>73.099999999999994</v>
      </c>
      <c r="GA406" s="253">
        <v>72.3</v>
      </c>
      <c r="GB406" s="232">
        <f t="shared" si="2013"/>
        <v>511.69999999999993</v>
      </c>
      <c r="GC406" s="233">
        <f t="shared" si="2014"/>
        <v>216.89999999999998</v>
      </c>
      <c r="GD406" s="249">
        <f t="shared" si="2015"/>
        <v>87</v>
      </c>
      <c r="GE406" s="233">
        <f t="shared" si="2016"/>
        <v>126</v>
      </c>
      <c r="GF406" s="232">
        <f t="shared" si="2017"/>
        <v>87</v>
      </c>
      <c r="GG406" s="233">
        <f t="shared" si="2018"/>
        <v>126</v>
      </c>
      <c r="GH406" s="232">
        <f t="shared" si="2019"/>
        <v>241.79999999999998</v>
      </c>
      <c r="GI406" s="233">
        <f t="shared" si="2020"/>
        <v>338.1</v>
      </c>
      <c r="GJ406" s="232">
        <f t="shared" si="2021"/>
        <v>6396.9</v>
      </c>
      <c r="GK406" s="233">
        <f t="shared" si="2022"/>
        <v>9220</v>
      </c>
      <c r="GL406" s="249">
        <f t="shared" si="2023"/>
        <v>23</v>
      </c>
      <c r="GM406" s="233">
        <f t="shared" si="2024"/>
        <v>26</v>
      </c>
      <c r="GN406" s="232">
        <f t="shared" si="2025"/>
        <v>23</v>
      </c>
      <c r="GO406" s="233">
        <f t="shared" si="2026"/>
        <v>26</v>
      </c>
      <c r="GP406" s="232">
        <f t="shared" si="2027"/>
        <v>70.2</v>
      </c>
      <c r="GQ406" s="233">
        <f t="shared" si="2028"/>
        <v>85.699999999999989</v>
      </c>
      <c r="GR406" s="232">
        <f t="shared" si="2029"/>
        <v>1561</v>
      </c>
      <c r="GS406" s="233">
        <f t="shared" si="2030"/>
        <v>1923.8000000000002</v>
      </c>
      <c r="GT406" s="249">
        <f t="shared" si="2031"/>
        <v>110</v>
      </c>
      <c r="GU406" s="233">
        <f t="shared" si="2032"/>
        <v>152</v>
      </c>
      <c r="GV406" s="232">
        <f t="shared" si="2033"/>
        <v>110</v>
      </c>
      <c r="GW406" s="233">
        <f t="shared" si="2034"/>
        <v>152</v>
      </c>
      <c r="GX406" s="232">
        <f t="shared" si="2035"/>
        <v>312</v>
      </c>
      <c r="GY406" s="233">
        <f t="shared" si="2036"/>
        <v>423.8</v>
      </c>
      <c r="GZ406" s="232">
        <f t="shared" si="2037"/>
        <v>7957.9</v>
      </c>
      <c r="HA406" s="233">
        <f t="shared" si="2038"/>
        <v>11143.8</v>
      </c>
      <c r="HB406" s="249">
        <f t="shared" si="2039"/>
        <v>0</v>
      </c>
      <c r="HC406" s="233">
        <f t="shared" si="2040"/>
        <v>0</v>
      </c>
      <c r="HD406" s="232">
        <f t="shared" si="2041"/>
        <v>0</v>
      </c>
      <c r="HE406" s="233">
        <f t="shared" si="2042"/>
        <v>0</v>
      </c>
      <c r="HF406" s="232" t="str">
        <f t="shared" si="2043"/>
        <v/>
      </c>
      <c r="HG406" s="233" t="str">
        <f t="shared" si="2044"/>
        <v/>
      </c>
      <c r="HH406" s="232" t="str">
        <f t="shared" si="2045"/>
        <v/>
      </c>
      <c r="HI406" s="233" t="str">
        <f t="shared" si="2046"/>
        <v/>
      </c>
      <c r="HJ406" s="249">
        <f t="shared" si="2047"/>
        <v>348.4</v>
      </c>
      <c r="HK406" s="233">
        <f t="shared" si="2048"/>
        <v>436.69999999999993</v>
      </c>
      <c r="HL406" s="232">
        <f t="shared" si="2049"/>
        <v>8469.6</v>
      </c>
      <c r="HM406" s="232">
        <f t="shared" si="2050"/>
        <v>11360.699999999999</v>
      </c>
    </row>
    <row r="407" spans="1:221" ht="15">
      <c r="A407" s="417" t="s">
        <v>110</v>
      </c>
      <c r="B407" s="421" t="s">
        <v>822</v>
      </c>
      <c r="C407" s="422"/>
      <c r="D407" s="417">
        <v>229328</v>
      </c>
      <c r="E407" s="418">
        <v>10</v>
      </c>
      <c r="F407" s="332">
        <v>246</v>
      </c>
      <c r="G407" s="409">
        <v>261</v>
      </c>
      <c r="H407" s="254">
        <v>0</v>
      </c>
      <c r="I407" s="409">
        <v>2</v>
      </c>
      <c r="J407" s="232">
        <f t="shared" si="1902"/>
        <v>246</v>
      </c>
      <c r="K407" s="233">
        <f t="shared" si="1903"/>
        <v>259</v>
      </c>
      <c r="L407" s="333"/>
      <c r="M407" s="253"/>
      <c r="N407" s="232">
        <f t="shared" si="2051"/>
        <v>246</v>
      </c>
      <c r="O407" s="233">
        <f t="shared" si="1904"/>
        <v>259</v>
      </c>
      <c r="P407" s="232">
        <f t="shared" si="1905"/>
        <v>246</v>
      </c>
      <c r="Q407" s="233">
        <f t="shared" si="1906"/>
        <v>259</v>
      </c>
      <c r="R407" s="254">
        <v>1</v>
      </c>
      <c r="S407" s="409">
        <v>1</v>
      </c>
      <c r="T407" s="232">
        <f t="shared" si="1907"/>
        <v>1</v>
      </c>
      <c r="U407" s="233">
        <f t="shared" si="1908"/>
        <v>1</v>
      </c>
      <c r="V407" s="257">
        <v>3</v>
      </c>
      <c r="W407" s="409">
        <v>5</v>
      </c>
      <c r="X407" s="232">
        <f t="shared" si="1909"/>
        <v>3</v>
      </c>
      <c r="Y407" s="233">
        <f t="shared" si="1910"/>
        <v>5</v>
      </c>
      <c r="Z407" s="257"/>
      <c r="AA407" s="256"/>
      <c r="AB407" s="232">
        <f t="shared" si="1911"/>
        <v>0</v>
      </c>
      <c r="AC407" s="233">
        <f t="shared" si="1912"/>
        <v>0</v>
      </c>
      <c r="AD407" s="225">
        <f t="shared" si="1913"/>
        <v>4</v>
      </c>
      <c r="AE407" s="233">
        <f t="shared" si="1914"/>
        <v>6</v>
      </c>
      <c r="AF407" s="225">
        <f t="shared" si="1915"/>
        <v>4</v>
      </c>
      <c r="AG407" s="233">
        <f t="shared" si="1916"/>
        <v>6</v>
      </c>
      <c r="AH407" s="336">
        <v>3</v>
      </c>
      <c r="AI407" s="409">
        <v>3</v>
      </c>
      <c r="AJ407" s="232">
        <f t="shared" si="1917"/>
        <v>3</v>
      </c>
      <c r="AK407" s="233">
        <f t="shared" si="1918"/>
        <v>3</v>
      </c>
      <c r="AL407" s="336">
        <v>2</v>
      </c>
      <c r="AM407" s="409">
        <v>2.1</v>
      </c>
      <c r="AN407" s="232">
        <f t="shared" si="1919"/>
        <v>6</v>
      </c>
      <c r="AO407" s="233">
        <f t="shared" si="1920"/>
        <v>10.5</v>
      </c>
      <c r="AP407" s="336"/>
      <c r="AQ407" s="410"/>
      <c r="AR407" s="232">
        <f t="shared" si="1921"/>
        <v>0</v>
      </c>
      <c r="AS407" s="233">
        <f t="shared" si="1922"/>
        <v>0</v>
      </c>
      <c r="AT407" s="545">
        <f t="shared" si="1923"/>
        <v>2.25</v>
      </c>
      <c r="AU407" s="546">
        <f t="shared" si="1924"/>
        <v>2.25</v>
      </c>
      <c r="AV407" s="232">
        <f t="shared" si="1925"/>
        <v>9</v>
      </c>
      <c r="AW407" s="233">
        <f t="shared" si="1926"/>
        <v>13.5</v>
      </c>
      <c r="AX407" s="257">
        <v>74</v>
      </c>
      <c r="AY407" s="409">
        <v>91</v>
      </c>
      <c r="AZ407" s="232">
        <f t="shared" si="1927"/>
        <v>74</v>
      </c>
      <c r="BA407" s="233">
        <f t="shared" si="1928"/>
        <v>91</v>
      </c>
      <c r="BB407" s="257">
        <v>55</v>
      </c>
      <c r="BC407" s="409">
        <v>53.2</v>
      </c>
      <c r="BD407" s="232">
        <f t="shared" si="1929"/>
        <v>165</v>
      </c>
      <c r="BE407" s="233">
        <f t="shared" si="1930"/>
        <v>266</v>
      </c>
      <c r="BF407" s="254"/>
      <c r="BG407" s="253"/>
      <c r="BH407" s="232">
        <f t="shared" si="1931"/>
        <v>0</v>
      </c>
      <c r="BI407" s="233">
        <f t="shared" si="1932"/>
        <v>0</v>
      </c>
      <c r="BJ407" s="232">
        <f t="shared" si="1933"/>
        <v>59.75</v>
      </c>
      <c r="BK407" s="233">
        <f t="shared" si="1934"/>
        <v>59.5</v>
      </c>
      <c r="BL407" s="232">
        <f t="shared" si="1935"/>
        <v>239</v>
      </c>
      <c r="BM407" s="233">
        <f t="shared" si="1936"/>
        <v>357</v>
      </c>
      <c r="BN407" s="257">
        <v>39</v>
      </c>
      <c r="BO407" s="409">
        <v>52</v>
      </c>
      <c r="BP407" s="232">
        <f t="shared" si="1937"/>
        <v>39</v>
      </c>
      <c r="BQ407" s="233">
        <f t="shared" si="1938"/>
        <v>52</v>
      </c>
      <c r="BR407" s="257">
        <v>55</v>
      </c>
      <c r="BS407" s="409">
        <v>44</v>
      </c>
      <c r="BT407" s="232">
        <f t="shared" si="1939"/>
        <v>55</v>
      </c>
      <c r="BU407" s="233">
        <f t="shared" si="1940"/>
        <v>44</v>
      </c>
      <c r="BV407" s="257"/>
      <c r="BW407" s="256"/>
      <c r="BX407" s="232">
        <f t="shared" si="1941"/>
        <v>0</v>
      </c>
      <c r="BY407" s="233">
        <f t="shared" si="1942"/>
        <v>0</v>
      </c>
      <c r="BZ407" s="225">
        <f t="shared" si="1943"/>
        <v>94</v>
      </c>
      <c r="CA407" s="233">
        <f t="shared" si="1944"/>
        <v>96</v>
      </c>
      <c r="CB407" s="225">
        <f t="shared" si="1945"/>
        <v>94</v>
      </c>
      <c r="CC407" s="233">
        <f t="shared" si="1946"/>
        <v>96</v>
      </c>
      <c r="CD407" s="336">
        <v>3.2</v>
      </c>
      <c r="CE407" s="409">
        <v>3.4</v>
      </c>
      <c r="CF407" s="232">
        <f t="shared" si="1947"/>
        <v>124.80000000000001</v>
      </c>
      <c r="CG407" s="233">
        <f t="shared" si="1948"/>
        <v>176.79999999999998</v>
      </c>
      <c r="CH407" s="336">
        <v>2.6</v>
      </c>
      <c r="CI407" s="409">
        <v>2.5</v>
      </c>
      <c r="CJ407" s="232">
        <f t="shared" si="1949"/>
        <v>143</v>
      </c>
      <c r="CK407" s="233">
        <f t="shared" si="1950"/>
        <v>110</v>
      </c>
      <c r="CL407" s="336"/>
      <c r="CM407" s="410"/>
      <c r="CN407" s="232">
        <f t="shared" si="1951"/>
        <v>0</v>
      </c>
      <c r="CO407" s="233">
        <f t="shared" si="1952"/>
        <v>0</v>
      </c>
      <c r="CP407" s="232">
        <f t="shared" si="1953"/>
        <v>2.8489361702127662</v>
      </c>
      <c r="CQ407" s="546">
        <f t="shared" si="1954"/>
        <v>2.9874999999999994</v>
      </c>
      <c r="CR407" s="232">
        <f t="shared" si="1955"/>
        <v>267.8</v>
      </c>
      <c r="CS407" s="233">
        <f t="shared" si="1956"/>
        <v>286.79999999999995</v>
      </c>
      <c r="CT407" s="257">
        <v>77.8</v>
      </c>
      <c r="CU407" s="409">
        <v>70.599999999999994</v>
      </c>
      <c r="CV407" s="232">
        <f t="shared" si="1957"/>
        <v>3034.2</v>
      </c>
      <c r="CW407" s="233">
        <f t="shared" si="1958"/>
        <v>3671.2</v>
      </c>
      <c r="CX407" s="257">
        <v>69.599999999999994</v>
      </c>
      <c r="CY407" s="409">
        <v>61.9</v>
      </c>
      <c r="CZ407" s="232">
        <f t="shared" si="1959"/>
        <v>3827.9999999999995</v>
      </c>
      <c r="DA407" s="233">
        <f t="shared" si="1960"/>
        <v>2723.6</v>
      </c>
      <c r="DB407" s="254"/>
      <c r="DC407" s="253"/>
      <c r="DD407" s="232">
        <f t="shared" si="1961"/>
        <v>0</v>
      </c>
      <c r="DE407" s="233">
        <f t="shared" si="1962"/>
        <v>0</v>
      </c>
      <c r="DF407" s="232">
        <f t="shared" si="1963"/>
        <v>73.002127659574455</v>
      </c>
      <c r="DG407" s="233">
        <f t="shared" si="1964"/>
        <v>66.612499999999997</v>
      </c>
      <c r="DH407" s="232">
        <f t="shared" si="1965"/>
        <v>6862.1999999999989</v>
      </c>
      <c r="DI407" s="233">
        <f t="shared" si="1966"/>
        <v>6394.7999999999993</v>
      </c>
      <c r="DJ407" s="232">
        <f t="shared" si="1967"/>
        <v>98</v>
      </c>
      <c r="DK407" s="233">
        <f t="shared" si="1968"/>
        <v>102</v>
      </c>
      <c r="DL407" s="232">
        <f t="shared" si="1969"/>
        <v>98</v>
      </c>
      <c r="DM407" s="233">
        <f t="shared" si="1970"/>
        <v>102</v>
      </c>
      <c r="DN407" s="545">
        <f t="shared" si="1971"/>
        <v>2.8244897959183675</v>
      </c>
      <c r="DO407" s="546">
        <f t="shared" si="1972"/>
        <v>2.9441176470588233</v>
      </c>
      <c r="DP407" s="232">
        <f t="shared" si="1973"/>
        <v>276.8</v>
      </c>
      <c r="DQ407" s="233">
        <f t="shared" si="1974"/>
        <v>300.29999999999995</v>
      </c>
      <c r="DR407" s="232">
        <f t="shared" si="1975"/>
        <v>72.46122448979591</v>
      </c>
      <c r="DS407" s="233">
        <f t="shared" si="1976"/>
        <v>66.194117647058818</v>
      </c>
      <c r="DT407" s="232">
        <f t="shared" si="1977"/>
        <v>7101.1999999999989</v>
      </c>
      <c r="DU407" s="233">
        <f t="shared" si="1978"/>
        <v>6751.7999999999993</v>
      </c>
      <c r="DV407" s="257">
        <v>45</v>
      </c>
      <c r="DW407" s="409">
        <v>38</v>
      </c>
      <c r="DX407" s="232">
        <f t="shared" si="1979"/>
        <v>45</v>
      </c>
      <c r="DY407" s="233">
        <f t="shared" si="1980"/>
        <v>38</v>
      </c>
      <c r="DZ407" s="257">
        <v>88</v>
      </c>
      <c r="EA407" s="409">
        <v>107</v>
      </c>
      <c r="EB407" s="232">
        <f t="shared" si="1981"/>
        <v>88</v>
      </c>
      <c r="EC407" s="233">
        <f t="shared" si="1982"/>
        <v>107</v>
      </c>
      <c r="ED407" s="257"/>
      <c r="EE407" s="256"/>
      <c r="EF407" s="232">
        <f t="shared" si="1983"/>
        <v>0</v>
      </c>
      <c r="EG407" s="233">
        <f t="shared" si="1984"/>
        <v>0</v>
      </c>
      <c r="EH407" s="225">
        <f t="shared" si="1985"/>
        <v>133</v>
      </c>
      <c r="EI407" s="233">
        <f t="shared" si="1986"/>
        <v>145</v>
      </c>
      <c r="EJ407" s="225">
        <f t="shared" si="1987"/>
        <v>133</v>
      </c>
      <c r="EK407" s="233">
        <f t="shared" si="1988"/>
        <v>145</v>
      </c>
      <c r="EL407" s="336">
        <v>2.7</v>
      </c>
      <c r="EM407" s="409">
        <v>2.8</v>
      </c>
      <c r="EN407" s="232">
        <f t="shared" si="1989"/>
        <v>121.50000000000001</v>
      </c>
      <c r="EO407" s="233">
        <f t="shared" si="1990"/>
        <v>106.39999999999999</v>
      </c>
      <c r="EP407" s="336">
        <v>2.2000000000000002</v>
      </c>
      <c r="EQ407" s="409">
        <v>2.2000000000000002</v>
      </c>
      <c r="ER407" s="232">
        <f t="shared" si="1991"/>
        <v>193.60000000000002</v>
      </c>
      <c r="ES407" s="233">
        <f t="shared" si="1992"/>
        <v>235.4</v>
      </c>
      <c r="ET407" s="336"/>
      <c r="EU407" s="410"/>
      <c r="EV407" s="232">
        <f t="shared" si="1993"/>
        <v>0</v>
      </c>
      <c r="EW407" s="233">
        <f t="shared" si="1994"/>
        <v>0</v>
      </c>
      <c r="EX407" s="545">
        <f t="shared" si="1995"/>
        <v>2.369172932330827</v>
      </c>
      <c r="EY407" s="546">
        <f t="shared" si="1996"/>
        <v>2.3572413793103451</v>
      </c>
      <c r="EZ407" s="232">
        <f t="shared" si="1997"/>
        <v>315.10000000000002</v>
      </c>
      <c r="FA407" s="233">
        <f t="shared" si="1998"/>
        <v>341.8</v>
      </c>
      <c r="FB407" s="257">
        <v>60.5</v>
      </c>
      <c r="FC407" s="409">
        <v>56.1</v>
      </c>
      <c r="FD407" s="232">
        <f t="shared" si="1999"/>
        <v>2722.5</v>
      </c>
      <c r="FE407" s="233">
        <f t="shared" si="2000"/>
        <v>2131.8000000000002</v>
      </c>
      <c r="FF407" s="257">
        <v>52.2</v>
      </c>
      <c r="FG407" s="409">
        <v>49</v>
      </c>
      <c r="FH407" s="232">
        <f t="shared" si="2001"/>
        <v>4593.6000000000004</v>
      </c>
      <c r="FI407" s="233">
        <f t="shared" si="2002"/>
        <v>5243</v>
      </c>
      <c r="FJ407" s="254"/>
      <c r="FK407" s="253"/>
      <c r="FL407" s="232">
        <f t="shared" si="2003"/>
        <v>0</v>
      </c>
      <c r="FM407" s="233">
        <f t="shared" si="2004"/>
        <v>0</v>
      </c>
      <c r="FN407" s="232">
        <f t="shared" si="2005"/>
        <v>55.00827067669173</v>
      </c>
      <c r="FO407" s="233">
        <f t="shared" si="2006"/>
        <v>50.860689655172415</v>
      </c>
      <c r="FP407" s="232">
        <f t="shared" si="2007"/>
        <v>7316.1</v>
      </c>
      <c r="FQ407" s="233">
        <f t="shared" si="2008"/>
        <v>7374.8</v>
      </c>
      <c r="FR407" s="254">
        <v>15</v>
      </c>
      <c r="FS407" s="253">
        <v>12</v>
      </c>
      <c r="FT407" s="232">
        <f t="shared" si="2009"/>
        <v>15</v>
      </c>
      <c r="FU407" s="233">
        <f t="shared" si="2010"/>
        <v>12</v>
      </c>
      <c r="FV407" s="254">
        <v>5.2</v>
      </c>
      <c r="FW407" s="253">
        <v>3</v>
      </c>
      <c r="FX407" s="232">
        <f t="shared" si="2011"/>
        <v>78</v>
      </c>
      <c r="FY407" s="233">
        <f t="shared" si="2012"/>
        <v>36</v>
      </c>
      <c r="FZ407" s="254">
        <v>63.3</v>
      </c>
      <c r="GA407" s="253">
        <v>71.900000000000006</v>
      </c>
      <c r="GB407" s="232">
        <f t="shared" si="2013"/>
        <v>949.5</v>
      </c>
      <c r="GC407" s="233">
        <f t="shared" si="2014"/>
        <v>862.80000000000007</v>
      </c>
      <c r="GD407" s="249">
        <f t="shared" si="2015"/>
        <v>85</v>
      </c>
      <c r="GE407" s="233">
        <f t="shared" si="2016"/>
        <v>91</v>
      </c>
      <c r="GF407" s="232">
        <f t="shared" si="2017"/>
        <v>85</v>
      </c>
      <c r="GG407" s="233">
        <f t="shared" si="2018"/>
        <v>91</v>
      </c>
      <c r="GH407" s="232">
        <f t="shared" si="2019"/>
        <v>249.3</v>
      </c>
      <c r="GI407" s="233">
        <f t="shared" si="2020"/>
        <v>286.2</v>
      </c>
      <c r="GJ407" s="232">
        <f t="shared" si="2021"/>
        <v>5830.7</v>
      </c>
      <c r="GK407" s="233">
        <f t="shared" si="2022"/>
        <v>5894</v>
      </c>
      <c r="GL407" s="249">
        <f t="shared" si="2023"/>
        <v>146</v>
      </c>
      <c r="GM407" s="233">
        <f t="shared" si="2024"/>
        <v>156</v>
      </c>
      <c r="GN407" s="232">
        <f t="shared" si="2025"/>
        <v>146</v>
      </c>
      <c r="GO407" s="233">
        <f t="shared" si="2026"/>
        <v>156</v>
      </c>
      <c r="GP407" s="232">
        <f t="shared" si="2027"/>
        <v>342.6</v>
      </c>
      <c r="GQ407" s="233">
        <f t="shared" si="2028"/>
        <v>355.9</v>
      </c>
      <c r="GR407" s="232">
        <f t="shared" si="2029"/>
        <v>8586.6</v>
      </c>
      <c r="GS407" s="233">
        <f t="shared" si="2030"/>
        <v>8232.6</v>
      </c>
      <c r="GT407" s="249">
        <f t="shared" si="2031"/>
        <v>231</v>
      </c>
      <c r="GU407" s="233">
        <f t="shared" si="2032"/>
        <v>247</v>
      </c>
      <c r="GV407" s="232">
        <f t="shared" si="2033"/>
        <v>231</v>
      </c>
      <c r="GW407" s="233">
        <f t="shared" si="2034"/>
        <v>247</v>
      </c>
      <c r="GX407" s="232">
        <f t="shared" si="2035"/>
        <v>591.90000000000009</v>
      </c>
      <c r="GY407" s="233">
        <f t="shared" si="2036"/>
        <v>642.09999999999991</v>
      </c>
      <c r="GZ407" s="232">
        <f t="shared" si="2037"/>
        <v>14417.3</v>
      </c>
      <c r="HA407" s="233">
        <f t="shared" si="2038"/>
        <v>14126.6</v>
      </c>
      <c r="HB407" s="249">
        <f t="shared" si="2039"/>
        <v>0</v>
      </c>
      <c r="HC407" s="233">
        <f t="shared" si="2040"/>
        <v>0</v>
      </c>
      <c r="HD407" s="232">
        <f t="shared" si="2041"/>
        <v>0</v>
      </c>
      <c r="HE407" s="233">
        <f t="shared" si="2042"/>
        <v>0</v>
      </c>
      <c r="HF407" s="232" t="str">
        <f t="shared" si="2043"/>
        <v/>
      </c>
      <c r="HG407" s="233" t="str">
        <f t="shared" si="2044"/>
        <v/>
      </c>
      <c r="HH407" s="232" t="str">
        <f t="shared" si="2045"/>
        <v/>
      </c>
      <c r="HI407" s="233" t="str">
        <f t="shared" si="2046"/>
        <v/>
      </c>
      <c r="HJ407" s="249">
        <f t="shared" si="2047"/>
        <v>669.90000000000009</v>
      </c>
      <c r="HK407" s="233">
        <f t="shared" si="2048"/>
        <v>678.09999999999991</v>
      </c>
      <c r="HL407" s="232">
        <f t="shared" si="2049"/>
        <v>15366.8</v>
      </c>
      <c r="HM407" s="232">
        <f t="shared" si="2050"/>
        <v>14989.399999999998</v>
      </c>
    </row>
    <row r="408" spans="1:221" ht="15">
      <c r="A408" s="397" t="s">
        <v>110</v>
      </c>
      <c r="B408" s="395" t="s">
        <v>823</v>
      </c>
      <c r="C408" s="396"/>
      <c r="D408" s="397">
        <v>229832</v>
      </c>
      <c r="E408" s="398">
        <v>10</v>
      </c>
      <c r="F408" s="332">
        <v>137</v>
      </c>
      <c r="G408" s="409">
        <v>168</v>
      </c>
      <c r="H408" s="254">
        <v>2</v>
      </c>
      <c r="I408" s="409">
        <v>2</v>
      </c>
      <c r="J408" s="232">
        <f t="shared" si="1902"/>
        <v>135</v>
      </c>
      <c r="K408" s="233">
        <f t="shared" si="1903"/>
        <v>166</v>
      </c>
      <c r="L408" s="333"/>
      <c r="M408" s="253"/>
      <c r="N408" s="232">
        <f t="shared" si="2051"/>
        <v>135</v>
      </c>
      <c r="O408" s="233">
        <f t="shared" si="1904"/>
        <v>166</v>
      </c>
      <c r="P408" s="232">
        <f t="shared" si="1905"/>
        <v>135</v>
      </c>
      <c r="Q408" s="233">
        <f t="shared" si="1906"/>
        <v>166</v>
      </c>
      <c r="R408" s="254">
        <v>4</v>
      </c>
      <c r="S408" s="409">
        <v>15</v>
      </c>
      <c r="T408" s="232">
        <f t="shared" si="1907"/>
        <v>4</v>
      </c>
      <c r="U408" s="233">
        <f t="shared" si="1908"/>
        <v>15</v>
      </c>
      <c r="V408" s="257">
        <v>1</v>
      </c>
      <c r="W408" s="409">
        <v>4</v>
      </c>
      <c r="X408" s="232">
        <f t="shared" si="1909"/>
        <v>1</v>
      </c>
      <c r="Y408" s="233">
        <f t="shared" si="1910"/>
        <v>4</v>
      </c>
      <c r="Z408" s="257"/>
      <c r="AA408" s="256"/>
      <c r="AB408" s="232">
        <f t="shared" si="1911"/>
        <v>0</v>
      </c>
      <c r="AC408" s="233">
        <f t="shared" si="1912"/>
        <v>0</v>
      </c>
      <c r="AD408" s="225">
        <f t="shared" si="1913"/>
        <v>5</v>
      </c>
      <c r="AE408" s="233">
        <f t="shared" si="1914"/>
        <v>19</v>
      </c>
      <c r="AF408" s="225">
        <f t="shared" si="1915"/>
        <v>5</v>
      </c>
      <c r="AG408" s="233">
        <f t="shared" si="1916"/>
        <v>19</v>
      </c>
      <c r="AH408" s="336">
        <v>2</v>
      </c>
      <c r="AI408" s="409">
        <v>2.5</v>
      </c>
      <c r="AJ408" s="232">
        <f t="shared" si="1917"/>
        <v>8</v>
      </c>
      <c r="AK408" s="233">
        <f t="shared" si="1918"/>
        <v>37.5</v>
      </c>
      <c r="AL408" s="336">
        <v>1</v>
      </c>
      <c r="AM408" s="409">
        <v>4.5</v>
      </c>
      <c r="AN408" s="232">
        <f t="shared" si="1919"/>
        <v>1</v>
      </c>
      <c r="AO408" s="233">
        <f t="shared" si="1920"/>
        <v>18</v>
      </c>
      <c r="AP408" s="336"/>
      <c r="AQ408" s="410"/>
      <c r="AR408" s="232">
        <f t="shared" si="1921"/>
        <v>0</v>
      </c>
      <c r="AS408" s="233">
        <f t="shared" si="1922"/>
        <v>0</v>
      </c>
      <c r="AT408" s="545">
        <f t="shared" si="1923"/>
        <v>1.8</v>
      </c>
      <c r="AU408" s="546">
        <f t="shared" si="1924"/>
        <v>2.9210526315789473</v>
      </c>
      <c r="AV408" s="232">
        <f t="shared" si="1925"/>
        <v>9</v>
      </c>
      <c r="AW408" s="233">
        <f t="shared" si="1926"/>
        <v>55.5</v>
      </c>
      <c r="AX408" s="257">
        <v>59.5</v>
      </c>
      <c r="AY408" s="409">
        <v>57.4</v>
      </c>
      <c r="AZ408" s="232">
        <f t="shared" si="1927"/>
        <v>238</v>
      </c>
      <c r="BA408" s="233">
        <f t="shared" si="1928"/>
        <v>861</v>
      </c>
      <c r="BB408" s="257">
        <v>46</v>
      </c>
      <c r="BC408" s="409">
        <v>71</v>
      </c>
      <c r="BD408" s="232">
        <f t="shared" si="1929"/>
        <v>46</v>
      </c>
      <c r="BE408" s="233">
        <f t="shared" si="1930"/>
        <v>284</v>
      </c>
      <c r="BF408" s="254"/>
      <c r="BG408" s="253"/>
      <c r="BH408" s="232">
        <f t="shared" si="1931"/>
        <v>0</v>
      </c>
      <c r="BI408" s="233">
        <f t="shared" si="1932"/>
        <v>0</v>
      </c>
      <c r="BJ408" s="232">
        <f t="shared" si="1933"/>
        <v>56.8</v>
      </c>
      <c r="BK408" s="233">
        <f t="shared" si="1934"/>
        <v>60.263157894736842</v>
      </c>
      <c r="BL408" s="232">
        <f t="shared" si="1935"/>
        <v>284</v>
      </c>
      <c r="BM408" s="233">
        <f t="shared" si="1936"/>
        <v>1145</v>
      </c>
      <c r="BN408" s="257">
        <v>56</v>
      </c>
      <c r="BO408" s="409">
        <v>44</v>
      </c>
      <c r="BP408" s="232">
        <f t="shared" si="1937"/>
        <v>56</v>
      </c>
      <c r="BQ408" s="233">
        <f t="shared" si="1938"/>
        <v>44</v>
      </c>
      <c r="BR408" s="257">
        <v>39</v>
      </c>
      <c r="BS408" s="409">
        <v>41</v>
      </c>
      <c r="BT408" s="232">
        <f t="shared" si="1939"/>
        <v>39</v>
      </c>
      <c r="BU408" s="233">
        <f t="shared" si="1940"/>
        <v>41</v>
      </c>
      <c r="BV408" s="257"/>
      <c r="BW408" s="256"/>
      <c r="BX408" s="232">
        <f t="shared" si="1941"/>
        <v>0</v>
      </c>
      <c r="BY408" s="233">
        <f t="shared" si="1942"/>
        <v>0</v>
      </c>
      <c r="BZ408" s="225">
        <f t="shared" si="1943"/>
        <v>95</v>
      </c>
      <c r="CA408" s="233">
        <f t="shared" si="1944"/>
        <v>85</v>
      </c>
      <c r="CB408" s="225">
        <f t="shared" si="1945"/>
        <v>95</v>
      </c>
      <c r="CC408" s="233">
        <f t="shared" si="1946"/>
        <v>85</v>
      </c>
      <c r="CD408" s="336">
        <v>3.2</v>
      </c>
      <c r="CE408" s="409">
        <v>2.6</v>
      </c>
      <c r="CF408" s="232">
        <f t="shared" si="1947"/>
        <v>179.20000000000002</v>
      </c>
      <c r="CG408" s="233">
        <f t="shared" si="1948"/>
        <v>114.4</v>
      </c>
      <c r="CH408" s="336">
        <v>4.8</v>
      </c>
      <c r="CI408" s="409">
        <v>4.3</v>
      </c>
      <c r="CJ408" s="232">
        <f t="shared" si="1949"/>
        <v>187.2</v>
      </c>
      <c r="CK408" s="233">
        <f t="shared" si="1950"/>
        <v>176.29999999999998</v>
      </c>
      <c r="CL408" s="336"/>
      <c r="CM408" s="410"/>
      <c r="CN408" s="232">
        <f t="shared" si="1951"/>
        <v>0</v>
      </c>
      <c r="CO408" s="233">
        <f t="shared" si="1952"/>
        <v>0</v>
      </c>
      <c r="CP408" s="232">
        <f t="shared" si="1953"/>
        <v>3.8568421052631576</v>
      </c>
      <c r="CQ408" s="546">
        <f t="shared" si="1954"/>
        <v>3.42</v>
      </c>
      <c r="CR408" s="232">
        <f t="shared" si="1955"/>
        <v>366.4</v>
      </c>
      <c r="CS408" s="233">
        <f t="shared" si="1956"/>
        <v>290.7</v>
      </c>
      <c r="CT408" s="257">
        <v>73.099999999999994</v>
      </c>
      <c r="CU408" s="409">
        <v>70</v>
      </c>
      <c r="CV408" s="232">
        <f t="shared" si="1957"/>
        <v>4093.5999999999995</v>
      </c>
      <c r="CW408" s="233">
        <f t="shared" si="1958"/>
        <v>3080</v>
      </c>
      <c r="CX408" s="257">
        <v>66.900000000000006</v>
      </c>
      <c r="CY408" s="409">
        <v>67</v>
      </c>
      <c r="CZ408" s="232">
        <f t="shared" si="1959"/>
        <v>2609.1000000000004</v>
      </c>
      <c r="DA408" s="233">
        <f t="shared" si="1960"/>
        <v>2747</v>
      </c>
      <c r="DB408" s="254"/>
      <c r="DC408" s="253"/>
      <c r="DD408" s="232">
        <f t="shared" si="1961"/>
        <v>0</v>
      </c>
      <c r="DE408" s="233">
        <f t="shared" si="1962"/>
        <v>0</v>
      </c>
      <c r="DF408" s="232">
        <f t="shared" si="1963"/>
        <v>70.554736842105257</v>
      </c>
      <c r="DG408" s="233">
        <f t="shared" si="1964"/>
        <v>68.552941176470583</v>
      </c>
      <c r="DH408" s="232">
        <f t="shared" si="1965"/>
        <v>6702.7</v>
      </c>
      <c r="DI408" s="233">
        <f t="shared" si="1966"/>
        <v>5826.9999999999991</v>
      </c>
      <c r="DJ408" s="232">
        <f t="shared" si="1967"/>
        <v>100</v>
      </c>
      <c r="DK408" s="233">
        <f t="shared" si="1968"/>
        <v>104</v>
      </c>
      <c r="DL408" s="232">
        <f t="shared" si="1969"/>
        <v>100</v>
      </c>
      <c r="DM408" s="233">
        <f t="shared" si="1970"/>
        <v>104</v>
      </c>
      <c r="DN408" s="545">
        <f t="shared" si="1971"/>
        <v>3.7539999999999996</v>
      </c>
      <c r="DO408" s="546">
        <f t="shared" si="1972"/>
        <v>3.3288461538461536</v>
      </c>
      <c r="DP408" s="232">
        <f t="shared" si="1973"/>
        <v>375.4</v>
      </c>
      <c r="DQ408" s="233">
        <f t="shared" si="1974"/>
        <v>346.2</v>
      </c>
      <c r="DR408" s="232">
        <f t="shared" si="1975"/>
        <v>69.867000000000004</v>
      </c>
      <c r="DS408" s="233">
        <f t="shared" si="1976"/>
        <v>67.038461538461533</v>
      </c>
      <c r="DT408" s="232">
        <f t="shared" si="1977"/>
        <v>6986.7000000000007</v>
      </c>
      <c r="DU408" s="233">
        <f t="shared" si="1978"/>
        <v>6971.9999999999991</v>
      </c>
      <c r="DV408" s="257">
        <v>12</v>
      </c>
      <c r="DW408" s="409">
        <v>19</v>
      </c>
      <c r="DX408" s="232">
        <f t="shared" si="1979"/>
        <v>12</v>
      </c>
      <c r="DY408" s="233">
        <f t="shared" si="1980"/>
        <v>19</v>
      </c>
      <c r="DZ408" s="257">
        <v>10</v>
      </c>
      <c r="EA408" s="409">
        <v>17</v>
      </c>
      <c r="EB408" s="232">
        <f t="shared" si="1981"/>
        <v>10</v>
      </c>
      <c r="EC408" s="233">
        <f t="shared" si="1982"/>
        <v>17</v>
      </c>
      <c r="ED408" s="257"/>
      <c r="EE408" s="256"/>
      <c r="EF408" s="232">
        <f t="shared" si="1983"/>
        <v>0</v>
      </c>
      <c r="EG408" s="233">
        <f t="shared" si="1984"/>
        <v>0</v>
      </c>
      <c r="EH408" s="225">
        <f t="shared" si="1985"/>
        <v>22</v>
      </c>
      <c r="EI408" s="233">
        <f t="shared" si="1986"/>
        <v>36</v>
      </c>
      <c r="EJ408" s="225">
        <f t="shared" si="1987"/>
        <v>22</v>
      </c>
      <c r="EK408" s="233">
        <f t="shared" si="1988"/>
        <v>36</v>
      </c>
      <c r="EL408" s="336">
        <v>2.4</v>
      </c>
      <c r="EM408" s="409">
        <v>1.9</v>
      </c>
      <c r="EN408" s="232">
        <f t="shared" si="1989"/>
        <v>28.799999999999997</v>
      </c>
      <c r="EO408" s="233">
        <f t="shared" si="1990"/>
        <v>36.1</v>
      </c>
      <c r="EP408" s="336">
        <v>2.7</v>
      </c>
      <c r="EQ408" s="409">
        <v>2.2999999999999998</v>
      </c>
      <c r="ER408" s="232">
        <f t="shared" si="1991"/>
        <v>27</v>
      </c>
      <c r="ES408" s="233">
        <f t="shared" si="1992"/>
        <v>39.099999999999994</v>
      </c>
      <c r="ET408" s="336"/>
      <c r="EU408" s="410"/>
      <c r="EV408" s="232">
        <f t="shared" si="1993"/>
        <v>0</v>
      </c>
      <c r="EW408" s="233">
        <f t="shared" si="1994"/>
        <v>0</v>
      </c>
      <c r="EX408" s="545">
        <f t="shared" si="1995"/>
        <v>2.5363636363636362</v>
      </c>
      <c r="EY408" s="546">
        <f t="shared" si="1996"/>
        <v>2.0888888888888886</v>
      </c>
      <c r="EZ408" s="232">
        <f t="shared" si="1997"/>
        <v>55.8</v>
      </c>
      <c r="FA408" s="233">
        <f t="shared" si="1998"/>
        <v>75.199999999999989</v>
      </c>
      <c r="FB408" s="257">
        <v>50.3</v>
      </c>
      <c r="FC408" s="409">
        <v>51.5</v>
      </c>
      <c r="FD408" s="232">
        <f t="shared" si="1999"/>
        <v>603.59999999999991</v>
      </c>
      <c r="FE408" s="233">
        <f t="shared" si="2000"/>
        <v>978.5</v>
      </c>
      <c r="FF408" s="257">
        <v>43.7</v>
      </c>
      <c r="FG408" s="409">
        <v>32.1</v>
      </c>
      <c r="FH408" s="232">
        <f t="shared" si="2001"/>
        <v>437</v>
      </c>
      <c r="FI408" s="233">
        <f t="shared" si="2002"/>
        <v>545.70000000000005</v>
      </c>
      <c r="FJ408" s="254"/>
      <c r="FK408" s="253"/>
      <c r="FL408" s="232">
        <f t="shared" si="2003"/>
        <v>0</v>
      </c>
      <c r="FM408" s="233">
        <f t="shared" si="2004"/>
        <v>0</v>
      </c>
      <c r="FN408" s="232">
        <f t="shared" si="2005"/>
        <v>47.3</v>
      </c>
      <c r="FO408" s="233">
        <f t="shared" si="2006"/>
        <v>42.338888888888889</v>
      </c>
      <c r="FP408" s="232">
        <f t="shared" si="2007"/>
        <v>1040.5999999999999</v>
      </c>
      <c r="FQ408" s="233">
        <f t="shared" si="2008"/>
        <v>1524.2</v>
      </c>
      <c r="FR408" s="254">
        <v>13</v>
      </c>
      <c r="FS408" s="253">
        <v>26</v>
      </c>
      <c r="FT408" s="232">
        <f t="shared" si="2009"/>
        <v>13</v>
      </c>
      <c r="FU408" s="233">
        <f t="shared" si="2010"/>
        <v>26</v>
      </c>
      <c r="FV408" s="254">
        <v>5.2</v>
      </c>
      <c r="FW408" s="253">
        <v>2.1</v>
      </c>
      <c r="FX408" s="232">
        <f t="shared" si="2011"/>
        <v>67.600000000000009</v>
      </c>
      <c r="FY408" s="233">
        <f t="shared" si="2012"/>
        <v>54.6</v>
      </c>
      <c r="FZ408" s="254">
        <v>46</v>
      </c>
      <c r="GA408" s="253">
        <v>26.2</v>
      </c>
      <c r="GB408" s="232">
        <f t="shared" si="2013"/>
        <v>598</v>
      </c>
      <c r="GC408" s="233">
        <f t="shared" si="2014"/>
        <v>681.19999999999993</v>
      </c>
      <c r="GD408" s="249">
        <f t="shared" si="2015"/>
        <v>72</v>
      </c>
      <c r="GE408" s="233">
        <f t="shared" si="2016"/>
        <v>78</v>
      </c>
      <c r="GF408" s="232">
        <f t="shared" si="2017"/>
        <v>72</v>
      </c>
      <c r="GG408" s="233">
        <f t="shared" si="2018"/>
        <v>78</v>
      </c>
      <c r="GH408" s="232">
        <f t="shared" si="2019"/>
        <v>216</v>
      </c>
      <c r="GI408" s="233">
        <f t="shared" si="2020"/>
        <v>188</v>
      </c>
      <c r="GJ408" s="232">
        <f t="shared" si="2021"/>
        <v>4935.1999999999989</v>
      </c>
      <c r="GK408" s="233">
        <f t="shared" si="2022"/>
        <v>4919.5</v>
      </c>
      <c r="GL408" s="249">
        <f t="shared" si="2023"/>
        <v>50</v>
      </c>
      <c r="GM408" s="233">
        <f t="shared" si="2024"/>
        <v>62</v>
      </c>
      <c r="GN408" s="232">
        <f t="shared" si="2025"/>
        <v>50</v>
      </c>
      <c r="GO408" s="233">
        <f t="shared" si="2026"/>
        <v>62</v>
      </c>
      <c r="GP408" s="232">
        <f t="shared" si="2027"/>
        <v>215.2</v>
      </c>
      <c r="GQ408" s="233">
        <f t="shared" si="2028"/>
        <v>233.39999999999998</v>
      </c>
      <c r="GR408" s="232">
        <f t="shared" si="2029"/>
        <v>3092.1000000000004</v>
      </c>
      <c r="GS408" s="233">
        <f t="shared" si="2030"/>
        <v>3576.7</v>
      </c>
      <c r="GT408" s="249">
        <f t="shared" si="2031"/>
        <v>122</v>
      </c>
      <c r="GU408" s="233">
        <f t="shared" si="2032"/>
        <v>140</v>
      </c>
      <c r="GV408" s="232">
        <f t="shared" si="2033"/>
        <v>122</v>
      </c>
      <c r="GW408" s="233">
        <f t="shared" si="2034"/>
        <v>140</v>
      </c>
      <c r="GX408" s="232">
        <f t="shared" si="2035"/>
        <v>431.2</v>
      </c>
      <c r="GY408" s="233">
        <f t="shared" si="2036"/>
        <v>421.4</v>
      </c>
      <c r="GZ408" s="232">
        <f t="shared" si="2037"/>
        <v>8027.2999999999993</v>
      </c>
      <c r="HA408" s="233">
        <f t="shared" si="2038"/>
        <v>8496.2000000000007</v>
      </c>
      <c r="HB408" s="249">
        <f t="shared" si="2039"/>
        <v>0</v>
      </c>
      <c r="HC408" s="233">
        <f t="shared" si="2040"/>
        <v>0</v>
      </c>
      <c r="HD408" s="232">
        <f t="shared" si="2041"/>
        <v>0</v>
      </c>
      <c r="HE408" s="233">
        <f t="shared" si="2042"/>
        <v>0</v>
      </c>
      <c r="HF408" s="232" t="str">
        <f t="shared" si="2043"/>
        <v/>
      </c>
      <c r="HG408" s="233" t="str">
        <f t="shared" si="2044"/>
        <v/>
      </c>
      <c r="HH408" s="232" t="str">
        <f t="shared" si="2045"/>
        <v/>
      </c>
      <c r="HI408" s="233" t="str">
        <f t="shared" si="2046"/>
        <v/>
      </c>
      <c r="HJ408" s="249">
        <f t="shared" si="2047"/>
        <v>498.8</v>
      </c>
      <c r="HK408" s="233">
        <f t="shared" si="2048"/>
        <v>476</v>
      </c>
      <c r="HL408" s="232">
        <f t="shared" si="2049"/>
        <v>8625.3000000000011</v>
      </c>
      <c r="HM408" s="232">
        <f t="shared" si="2050"/>
        <v>9177.4</v>
      </c>
    </row>
    <row r="409" spans="1:221" ht="15">
      <c r="A409" s="492" t="s">
        <v>111</v>
      </c>
      <c r="B409" s="493" t="s">
        <v>995</v>
      </c>
      <c r="C409" s="499"/>
      <c r="D409" s="763">
        <v>232186</v>
      </c>
      <c r="E409" s="497">
        <v>1</v>
      </c>
      <c r="F409" s="535">
        <v>4202</v>
      </c>
      <c r="G409" s="409">
        <v>4255</v>
      </c>
      <c r="H409" s="537">
        <v>64</v>
      </c>
      <c r="I409" s="409">
        <v>62</v>
      </c>
      <c r="J409" s="232">
        <f t="shared" si="1902"/>
        <v>4138</v>
      </c>
      <c r="K409" s="233">
        <f t="shared" si="1903"/>
        <v>4193</v>
      </c>
      <c r="L409" s="504">
        <v>120</v>
      </c>
      <c r="M409" s="536">
        <v>120</v>
      </c>
      <c r="N409" s="232">
        <f t="shared" ref="N409:N446" si="2052">+R409+V409+Z409+BN409+BR409+BV409+DV409+DZ409+ED409+FR409</f>
        <v>4138</v>
      </c>
      <c r="O409" s="233">
        <f t="shared" ref="O409:O446" si="2053">+S409+W409+AA409+BO409+BS409+BW409+DW409+EA409+EE409+FS409</f>
        <v>4193</v>
      </c>
      <c r="P409" s="232">
        <f t="shared" si="1905"/>
        <v>4138</v>
      </c>
      <c r="Q409" s="233">
        <f t="shared" si="1906"/>
        <v>4193</v>
      </c>
      <c r="R409" s="537">
        <v>6</v>
      </c>
      <c r="S409" s="409">
        <v>13</v>
      </c>
      <c r="T409" s="232">
        <f t="shared" si="1907"/>
        <v>6</v>
      </c>
      <c r="U409" s="233">
        <f t="shared" si="1908"/>
        <v>13</v>
      </c>
      <c r="V409" s="547">
        <v>1</v>
      </c>
      <c r="W409" s="409">
        <v>2</v>
      </c>
      <c r="X409" s="232">
        <f t="shared" si="1909"/>
        <v>1</v>
      </c>
      <c r="Y409" s="233">
        <f t="shared" si="1910"/>
        <v>2</v>
      </c>
      <c r="Z409" s="547"/>
      <c r="AA409" s="529"/>
      <c r="AB409" s="232">
        <f t="shared" si="1911"/>
        <v>0</v>
      </c>
      <c r="AC409" s="233">
        <f t="shared" si="1912"/>
        <v>0</v>
      </c>
      <c r="AD409" s="225">
        <f t="shared" si="1913"/>
        <v>7</v>
      </c>
      <c r="AE409" s="233">
        <f t="shared" si="1914"/>
        <v>15</v>
      </c>
      <c r="AF409" s="225">
        <f t="shared" si="1915"/>
        <v>7</v>
      </c>
      <c r="AG409" s="233">
        <f t="shared" si="1916"/>
        <v>15</v>
      </c>
      <c r="AH409" s="506">
        <v>3.8333333333333299</v>
      </c>
      <c r="AI409" s="765">
        <v>4.3076923076923102</v>
      </c>
      <c r="AJ409" s="232">
        <f t="shared" si="1917"/>
        <v>22.999999999999979</v>
      </c>
      <c r="AK409" s="233">
        <f t="shared" si="1918"/>
        <v>56.000000000000028</v>
      </c>
      <c r="AL409" s="506">
        <v>4</v>
      </c>
      <c r="AM409" s="765">
        <v>3</v>
      </c>
      <c r="AN409" s="232">
        <f t="shared" si="1919"/>
        <v>4</v>
      </c>
      <c r="AO409" s="233">
        <f t="shared" si="1920"/>
        <v>6</v>
      </c>
      <c r="AP409" s="506"/>
      <c r="AQ409" s="410"/>
      <c r="AR409" s="232">
        <f t="shared" si="1921"/>
        <v>0</v>
      </c>
      <c r="AS409" s="233">
        <f t="shared" si="1922"/>
        <v>0</v>
      </c>
      <c r="AT409" s="545">
        <f t="shared" si="1923"/>
        <v>3.8571428571428541</v>
      </c>
      <c r="AU409" s="546">
        <f t="shared" si="1924"/>
        <v>4.1333333333333355</v>
      </c>
      <c r="AV409" s="232">
        <f t="shared" si="1925"/>
        <v>26.999999999999979</v>
      </c>
      <c r="AW409" s="233">
        <f t="shared" si="1926"/>
        <v>62.000000000000036</v>
      </c>
      <c r="AX409" s="547">
        <v>121.333333333333</v>
      </c>
      <c r="AY409" s="765">
        <v>124.461538461538</v>
      </c>
      <c r="AZ409" s="232">
        <f t="shared" si="1927"/>
        <v>727.99999999999795</v>
      </c>
      <c r="BA409" s="233">
        <f t="shared" si="1928"/>
        <v>1617.9999999999941</v>
      </c>
      <c r="BB409" s="547">
        <v>127</v>
      </c>
      <c r="BC409" s="766">
        <v>54.5</v>
      </c>
      <c r="BD409" s="232">
        <f t="shared" si="1929"/>
        <v>127</v>
      </c>
      <c r="BE409" s="233">
        <f t="shared" si="1930"/>
        <v>109</v>
      </c>
      <c r="BF409" s="537"/>
      <c r="BG409" s="536"/>
      <c r="BH409" s="232">
        <f t="shared" si="1931"/>
        <v>0</v>
      </c>
      <c r="BI409" s="233">
        <f t="shared" si="1932"/>
        <v>0</v>
      </c>
      <c r="BJ409" s="232">
        <f t="shared" si="1933"/>
        <v>122.14285714285685</v>
      </c>
      <c r="BK409" s="233">
        <f t="shared" si="1934"/>
        <v>115.13333333333294</v>
      </c>
      <c r="BL409" s="232">
        <f t="shared" si="1935"/>
        <v>854.99999999999795</v>
      </c>
      <c r="BM409" s="233">
        <f t="shared" si="1936"/>
        <v>1726.9999999999941</v>
      </c>
      <c r="BN409" s="547">
        <v>1487</v>
      </c>
      <c r="BO409" s="409">
        <v>1521</v>
      </c>
      <c r="BP409" s="232">
        <f t="shared" si="1937"/>
        <v>1487</v>
      </c>
      <c r="BQ409" s="233">
        <f t="shared" si="1938"/>
        <v>1521</v>
      </c>
      <c r="BR409" s="547">
        <v>218</v>
      </c>
      <c r="BS409" s="409">
        <v>206</v>
      </c>
      <c r="BT409" s="767">
        <f t="shared" si="1939"/>
        <v>218</v>
      </c>
      <c r="BU409" s="233">
        <f t="shared" si="1940"/>
        <v>206</v>
      </c>
      <c r="BV409" s="547"/>
      <c r="BW409" s="529"/>
      <c r="BX409" s="232">
        <f t="shared" si="1941"/>
        <v>0</v>
      </c>
      <c r="BY409" s="233">
        <f t="shared" si="1942"/>
        <v>0</v>
      </c>
      <c r="BZ409" s="225">
        <f t="shared" si="1943"/>
        <v>1705</v>
      </c>
      <c r="CA409" s="233">
        <f t="shared" si="1944"/>
        <v>1727</v>
      </c>
      <c r="CB409" s="225">
        <f t="shared" si="1945"/>
        <v>1705</v>
      </c>
      <c r="CC409" s="233">
        <f t="shared" si="1946"/>
        <v>1727</v>
      </c>
      <c r="CD409" s="506">
        <v>4.9209818426361798</v>
      </c>
      <c r="CE409" s="765">
        <v>4.8589743589743604</v>
      </c>
      <c r="CF409" s="232">
        <f t="shared" si="1947"/>
        <v>7317.4999999999991</v>
      </c>
      <c r="CG409" s="233">
        <f t="shared" si="1948"/>
        <v>7390.5000000000018</v>
      </c>
      <c r="CH409" s="506">
        <v>6.1261467889908197</v>
      </c>
      <c r="CI409" s="765">
        <v>6.5121359223301001</v>
      </c>
      <c r="CJ409" s="232">
        <f t="shared" si="1949"/>
        <v>1335.4999999999986</v>
      </c>
      <c r="CK409" s="233">
        <f t="shared" si="1950"/>
        <v>1341.5000000000007</v>
      </c>
      <c r="CL409" s="506"/>
      <c r="CM409" s="410"/>
      <c r="CN409" s="232">
        <f t="shared" si="1951"/>
        <v>0</v>
      </c>
      <c r="CO409" s="233">
        <f t="shared" si="1952"/>
        <v>0</v>
      </c>
      <c r="CP409" s="232">
        <f t="shared" si="1953"/>
        <v>5.0750733137829904</v>
      </c>
      <c r="CQ409" s="546">
        <f t="shared" si="1954"/>
        <v>5.0561667631731337</v>
      </c>
      <c r="CR409" s="232">
        <f t="shared" si="1955"/>
        <v>8652.9999999999982</v>
      </c>
      <c r="CS409" s="233">
        <f t="shared" si="1956"/>
        <v>8732.0000000000018</v>
      </c>
      <c r="CT409" s="547">
        <v>128.45729657027499</v>
      </c>
      <c r="CU409" s="766">
        <v>127.19066403681801</v>
      </c>
      <c r="CV409" s="232">
        <f t="shared" si="1957"/>
        <v>191015.99999999892</v>
      </c>
      <c r="CW409" s="233">
        <f t="shared" si="1958"/>
        <v>193457.00000000017</v>
      </c>
      <c r="CX409" s="547">
        <v>121.811926605504</v>
      </c>
      <c r="CY409" s="765">
        <v>121.660194174757</v>
      </c>
      <c r="CZ409" s="232">
        <f t="shared" si="1959"/>
        <v>26554.999999999873</v>
      </c>
      <c r="DA409" s="233">
        <f t="shared" si="1960"/>
        <v>25061.999999999942</v>
      </c>
      <c r="DB409" s="537"/>
      <c r="DC409" s="536"/>
      <c r="DD409" s="232">
        <f t="shared" si="1961"/>
        <v>0</v>
      </c>
      <c r="DE409" s="233">
        <f t="shared" si="1962"/>
        <v>0</v>
      </c>
      <c r="DF409" s="232">
        <f t="shared" si="1963"/>
        <v>127.60762463343039</v>
      </c>
      <c r="DG409" s="233">
        <f t="shared" si="1964"/>
        <v>126.53097857556463</v>
      </c>
      <c r="DH409" s="232">
        <f t="shared" si="1965"/>
        <v>217570.99999999881</v>
      </c>
      <c r="DI409" s="233">
        <f t="shared" si="1966"/>
        <v>218519.00000000012</v>
      </c>
      <c r="DJ409" s="232">
        <f t="shared" si="1967"/>
        <v>1712</v>
      </c>
      <c r="DK409" s="233">
        <f t="shared" si="1968"/>
        <v>1742</v>
      </c>
      <c r="DL409" s="232">
        <f t="shared" si="1969"/>
        <v>1712</v>
      </c>
      <c r="DM409" s="233">
        <f t="shared" si="1970"/>
        <v>1742</v>
      </c>
      <c r="DN409" s="545">
        <f t="shared" si="1971"/>
        <v>5.0700934579439245</v>
      </c>
      <c r="DO409" s="546">
        <f t="shared" si="1972"/>
        <v>5.0482204362801388</v>
      </c>
      <c r="DP409" s="232">
        <f t="shared" si="1973"/>
        <v>8679.9999999999982</v>
      </c>
      <c r="DQ409" s="233">
        <f t="shared" si="1974"/>
        <v>8794.0000000000018</v>
      </c>
      <c r="DR409" s="232">
        <f t="shared" si="1975"/>
        <v>127.58528037383108</v>
      </c>
      <c r="DS409" s="233">
        <f t="shared" si="1976"/>
        <v>126.43283582089559</v>
      </c>
      <c r="DT409" s="232">
        <f t="shared" si="1977"/>
        <v>218425.99999999881</v>
      </c>
      <c r="DU409" s="233">
        <f t="shared" si="1978"/>
        <v>220246.00000000012</v>
      </c>
      <c r="DV409" s="547">
        <v>1543</v>
      </c>
      <c r="DW409" s="409">
        <v>1614</v>
      </c>
      <c r="DX409" s="232">
        <f t="shared" si="1979"/>
        <v>1543</v>
      </c>
      <c r="DY409" s="233">
        <f t="shared" si="1980"/>
        <v>1614</v>
      </c>
      <c r="DZ409" s="547">
        <v>682</v>
      </c>
      <c r="EA409" s="409">
        <v>707</v>
      </c>
      <c r="EB409" s="232">
        <f t="shared" si="1981"/>
        <v>682</v>
      </c>
      <c r="EC409" s="233">
        <f t="shared" si="1982"/>
        <v>707</v>
      </c>
      <c r="ED409" s="547"/>
      <c r="EE409" s="529"/>
      <c r="EF409" s="232">
        <f t="shared" si="1983"/>
        <v>0</v>
      </c>
      <c r="EG409" s="233">
        <f t="shared" si="1984"/>
        <v>0</v>
      </c>
      <c r="EH409" s="225">
        <f t="shared" si="1985"/>
        <v>2225</v>
      </c>
      <c r="EI409" s="233">
        <f t="shared" si="1986"/>
        <v>2321</v>
      </c>
      <c r="EJ409" s="225">
        <f t="shared" si="1987"/>
        <v>2225</v>
      </c>
      <c r="EK409" s="233">
        <f t="shared" si="1988"/>
        <v>2321</v>
      </c>
      <c r="EL409" s="506">
        <v>3.3123784834737502</v>
      </c>
      <c r="EM409" s="765">
        <v>3.4027261462205698</v>
      </c>
      <c r="EN409" s="232">
        <f t="shared" si="1989"/>
        <v>5110.9999999999964</v>
      </c>
      <c r="EO409" s="233">
        <f t="shared" si="1990"/>
        <v>5492</v>
      </c>
      <c r="EP409" s="506">
        <v>4.5608504398826897</v>
      </c>
      <c r="EQ409" s="765">
        <v>4.5021216407355</v>
      </c>
      <c r="ER409" s="232">
        <f t="shared" si="1991"/>
        <v>3110.4999999999945</v>
      </c>
      <c r="ES409" s="233">
        <f t="shared" si="1992"/>
        <v>3182.9999999999986</v>
      </c>
      <c r="ET409" s="506"/>
      <c r="EU409" s="410"/>
      <c r="EV409" s="232">
        <f t="shared" si="1993"/>
        <v>0</v>
      </c>
      <c r="EW409" s="233">
        <f t="shared" si="1994"/>
        <v>0</v>
      </c>
      <c r="EX409" s="545">
        <f t="shared" si="1995"/>
        <v>3.695056179775277</v>
      </c>
      <c r="EY409" s="546">
        <f t="shared" si="1996"/>
        <v>3.7376130978026705</v>
      </c>
      <c r="EZ409" s="232">
        <f t="shared" si="1997"/>
        <v>8221.4999999999909</v>
      </c>
      <c r="FA409" s="233">
        <f t="shared" si="1998"/>
        <v>8674.9999999999982</v>
      </c>
      <c r="FB409" s="547">
        <v>78.305897602073799</v>
      </c>
      <c r="FC409" s="765">
        <v>78.795539033457203</v>
      </c>
      <c r="FD409" s="232">
        <f t="shared" si="1999"/>
        <v>120825.99999999987</v>
      </c>
      <c r="FE409" s="233">
        <f t="shared" si="2000"/>
        <v>127175.99999999993</v>
      </c>
      <c r="FF409" s="547">
        <v>75.982404692082099</v>
      </c>
      <c r="FG409" s="765">
        <v>75.953323903818998</v>
      </c>
      <c r="FH409" s="232">
        <f t="shared" si="2001"/>
        <v>51819.999999999993</v>
      </c>
      <c r="FI409" s="233">
        <f t="shared" si="2002"/>
        <v>53699.000000000029</v>
      </c>
      <c r="FJ409" s="537"/>
      <c r="FK409" s="536"/>
      <c r="FL409" s="232">
        <f t="shared" si="2003"/>
        <v>0</v>
      </c>
      <c r="FM409" s="233">
        <f t="shared" si="2004"/>
        <v>0</v>
      </c>
      <c r="FN409" s="232">
        <f t="shared" si="2005"/>
        <v>77.593707865168469</v>
      </c>
      <c r="FO409" s="233">
        <f t="shared" si="2006"/>
        <v>77.929771650150769</v>
      </c>
      <c r="FP409" s="232">
        <f t="shared" si="2007"/>
        <v>172645.99999999985</v>
      </c>
      <c r="FQ409" s="233">
        <f t="shared" si="2008"/>
        <v>180874.99999999994</v>
      </c>
      <c r="FR409" s="537">
        <v>201</v>
      </c>
      <c r="FS409" s="536">
        <v>130</v>
      </c>
      <c r="FT409" s="232">
        <f t="shared" si="2009"/>
        <v>201</v>
      </c>
      <c r="FU409" s="233">
        <f t="shared" si="2010"/>
        <v>130</v>
      </c>
      <c r="FV409" s="537">
        <v>4.7611940298507403</v>
      </c>
      <c r="FW409" s="536">
        <v>5.2347826086956504</v>
      </c>
      <c r="FX409" s="232">
        <f t="shared" si="2011"/>
        <v>956.99999999999875</v>
      </c>
      <c r="FY409" s="233">
        <f t="shared" si="2012"/>
        <v>680.52173913043453</v>
      </c>
      <c r="FZ409" s="537">
        <v>82.353233830845696</v>
      </c>
      <c r="GA409" s="536">
        <v>89.391304347826093</v>
      </c>
      <c r="GB409" s="232">
        <f t="shared" si="2013"/>
        <v>16552.999999999985</v>
      </c>
      <c r="GC409" s="233">
        <f t="shared" si="2014"/>
        <v>11620.869565217392</v>
      </c>
      <c r="GD409" s="249">
        <f t="shared" si="2015"/>
        <v>3036</v>
      </c>
      <c r="GE409" s="233">
        <f t="shared" si="2016"/>
        <v>3148</v>
      </c>
      <c r="GF409" s="232">
        <f t="shared" si="2017"/>
        <v>3036</v>
      </c>
      <c r="GG409" s="233">
        <f t="shared" si="2018"/>
        <v>3148</v>
      </c>
      <c r="GH409" s="232">
        <f t="shared" si="2019"/>
        <v>12451.499999999996</v>
      </c>
      <c r="GI409" s="233">
        <f t="shared" si="2020"/>
        <v>12938.500000000002</v>
      </c>
      <c r="GJ409" s="232">
        <f t="shared" si="2021"/>
        <v>312569.99999999878</v>
      </c>
      <c r="GK409" s="233">
        <f t="shared" si="2022"/>
        <v>322251.00000000012</v>
      </c>
      <c r="GL409" s="249">
        <f t="shared" si="2023"/>
        <v>901</v>
      </c>
      <c r="GM409" s="233">
        <f t="shared" si="2024"/>
        <v>915</v>
      </c>
      <c r="GN409" s="232">
        <f t="shared" si="2025"/>
        <v>901</v>
      </c>
      <c r="GO409" s="233">
        <f t="shared" si="2026"/>
        <v>915</v>
      </c>
      <c r="GP409" s="232">
        <f t="shared" si="2027"/>
        <v>4449.9999999999927</v>
      </c>
      <c r="GQ409" s="233">
        <f t="shared" si="2028"/>
        <v>4530.4999999999991</v>
      </c>
      <c r="GR409" s="232">
        <f t="shared" si="2029"/>
        <v>78501.999999999869</v>
      </c>
      <c r="GS409" s="233">
        <f t="shared" si="2030"/>
        <v>78869.999999999971</v>
      </c>
      <c r="GT409" s="249">
        <f t="shared" si="2031"/>
        <v>3937</v>
      </c>
      <c r="GU409" s="233">
        <f t="shared" si="2032"/>
        <v>4063</v>
      </c>
      <c r="GV409" s="232">
        <f t="shared" si="2033"/>
        <v>3937</v>
      </c>
      <c r="GW409" s="233">
        <f t="shared" si="2034"/>
        <v>4063</v>
      </c>
      <c r="GX409" s="232">
        <f t="shared" si="2035"/>
        <v>16901.499999999989</v>
      </c>
      <c r="GY409" s="233">
        <f t="shared" si="2036"/>
        <v>17469</v>
      </c>
      <c r="GZ409" s="232">
        <f t="shared" si="2037"/>
        <v>391071.99999999866</v>
      </c>
      <c r="HA409" s="233">
        <f t="shared" si="2038"/>
        <v>401121.00000000012</v>
      </c>
      <c r="HB409" s="249">
        <f t="shared" si="2039"/>
        <v>0</v>
      </c>
      <c r="HC409" s="233">
        <f t="shared" si="2040"/>
        <v>0</v>
      </c>
      <c r="HD409" s="232">
        <f t="shared" si="2041"/>
        <v>0</v>
      </c>
      <c r="HE409" s="233">
        <f t="shared" si="2042"/>
        <v>0</v>
      </c>
      <c r="HF409" s="232" t="str">
        <f t="shared" si="2043"/>
        <v/>
      </c>
      <c r="HG409" s="233" t="str">
        <f t="shared" si="2044"/>
        <v/>
      </c>
      <c r="HH409" s="232" t="str">
        <f t="shared" si="2045"/>
        <v/>
      </c>
      <c r="HI409" s="233" t="str">
        <f t="shared" si="2046"/>
        <v/>
      </c>
      <c r="HJ409" s="249">
        <f t="shared" si="2047"/>
        <v>17858.499999999989</v>
      </c>
      <c r="HK409" s="233">
        <f t="shared" si="2048"/>
        <v>18149.521739130436</v>
      </c>
      <c r="HL409" s="232">
        <f t="shared" si="2049"/>
        <v>407624.99999999866</v>
      </c>
      <c r="HM409" s="232">
        <f t="shared" si="2050"/>
        <v>412741.86956521746</v>
      </c>
    </row>
    <row r="410" spans="1:221" ht="15">
      <c r="A410" s="492" t="s">
        <v>111</v>
      </c>
      <c r="B410" s="493" t="s">
        <v>996</v>
      </c>
      <c r="C410" s="495"/>
      <c r="D410" s="763">
        <v>232982</v>
      </c>
      <c r="E410" s="497">
        <v>1</v>
      </c>
      <c r="F410" s="535">
        <v>3129</v>
      </c>
      <c r="G410" s="409">
        <v>3179</v>
      </c>
      <c r="H410" s="537">
        <v>23</v>
      </c>
      <c r="I410" s="409">
        <v>32</v>
      </c>
      <c r="J410" s="232">
        <f t="shared" si="1902"/>
        <v>3106</v>
      </c>
      <c r="K410" s="233">
        <f t="shared" si="1903"/>
        <v>3147</v>
      </c>
      <c r="L410" s="504">
        <v>120</v>
      </c>
      <c r="M410" s="536">
        <v>120</v>
      </c>
      <c r="N410" s="232">
        <f t="shared" si="2052"/>
        <v>3106</v>
      </c>
      <c r="O410" s="233">
        <f t="shared" si="2053"/>
        <v>3147</v>
      </c>
      <c r="P410" s="232">
        <f t="shared" si="1905"/>
        <v>3106</v>
      </c>
      <c r="Q410" s="233">
        <f t="shared" si="1906"/>
        <v>3147</v>
      </c>
      <c r="R410" s="537">
        <v>3</v>
      </c>
      <c r="S410" s="409">
        <v>0</v>
      </c>
      <c r="T410" s="232">
        <f t="shared" si="1907"/>
        <v>3</v>
      </c>
      <c r="U410" s="233">
        <f t="shared" si="1908"/>
        <v>0</v>
      </c>
      <c r="V410" s="547">
        <v>0</v>
      </c>
      <c r="W410" s="409">
        <v>0</v>
      </c>
      <c r="X410" s="232">
        <f t="shared" si="1909"/>
        <v>0</v>
      </c>
      <c r="Y410" s="233">
        <f t="shared" si="1910"/>
        <v>0</v>
      </c>
      <c r="Z410" s="547"/>
      <c r="AA410" s="529"/>
      <c r="AB410" s="232">
        <f t="shared" si="1911"/>
        <v>0</v>
      </c>
      <c r="AC410" s="233">
        <f t="shared" si="1912"/>
        <v>0</v>
      </c>
      <c r="AD410" s="225">
        <f t="shared" si="1913"/>
        <v>3</v>
      </c>
      <c r="AE410" s="233">
        <f t="shared" si="1914"/>
        <v>0</v>
      </c>
      <c r="AF410" s="225">
        <f t="shared" si="1915"/>
        <v>3</v>
      </c>
      <c r="AG410" s="233">
        <f t="shared" si="1916"/>
        <v>0</v>
      </c>
      <c r="AH410" s="506">
        <v>3.8333333333333299</v>
      </c>
      <c r="AI410" s="765"/>
      <c r="AJ410" s="232">
        <f t="shared" si="1917"/>
        <v>11.499999999999989</v>
      </c>
      <c r="AK410" s="233">
        <f t="shared" si="1918"/>
        <v>0</v>
      </c>
      <c r="AL410" s="506"/>
      <c r="AM410" s="765"/>
      <c r="AN410" s="232">
        <f t="shared" si="1919"/>
        <v>0</v>
      </c>
      <c r="AO410" s="233">
        <f t="shared" si="1920"/>
        <v>0</v>
      </c>
      <c r="AP410" s="506"/>
      <c r="AQ410" s="410"/>
      <c r="AR410" s="232">
        <f t="shared" si="1921"/>
        <v>0</v>
      </c>
      <c r="AS410" s="233">
        <f t="shared" si="1922"/>
        <v>0</v>
      </c>
      <c r="AT410" s="545">
        <f t="shared" si="1923"/>
        <v>3.8333333333333299</v>
      </c>
      <c r="AU410" s="546">
        <f t="shared" si="1924"/>
        <v>0</v>
      </c>
      <c r="AV410" s="232">
        <f t="shared" si="1925"/>
        <v>11.499999999999989</v>
      </c>
      <c r="AW410" s="233">
        <f t="shared" si="1926"/>
        <v>0</v>
      </c>
      <c r="AX410" s="547">
        <v>112.333333333333</v>
      </c>
      <c r="AY410" s="765"/>
      <c r="AZ410" s="232">
        <f t="shared" si="1927"/>
        <v>336.99999999999898</v>
      </c>
      <c r="BA410" s="233">
        <f t="shared" si="1928"/>
        <v>0</v>
      </c>
      <c r="BB410" s="547"/>
      <c r="BC410" s="766"/>
      <c r="BD410" s="232">
        <f t="shared" si="1929"/>
        <v>0</v>
      </c>
      <c r="BE410" s="233">
        <f t="shared" si="1930"/>
        <v>0</v>
      </c>
      <c r="BF410" s="537"/>
      <c r="BG410" s="536"/>
      <c r="BH410" s="232">
        <f t="shared" si="1931"/>
        <v>0</v>
      </c>
      <c r="BI410" s="233">
        <f t="shared" si="1932"/>
        <v>0</v>
      </c>
      <c r="BJ410" s="232">
        <f t="shared" si="1933"/>
        <v>112.33333333333299</v>
      </c>
      <c r="BK410" s="233">
        <f t="shared" si="1934"/>
        <v>0</v>
      </c>
      <c r="BL410" s="232">
        <f t="shared" si="1935"/>
        <v>336.99999999999898</v>
      </c>
      <c r="BM410" s="233">
        <f t="shared" si="1936"/>
        <v>0</v>
      </c>
      <c r="BN410" s="547">
        <v>1002</v>
      </c>
      <c r="BO410" s="409">
        <v>993</v>
      </c>
      <c r="BP410" s="232">
        <f t="shared" si="1937"/>
        <v>1002</v>
      </c>
      <c r="BQ410" s="233">
        <f t="shared" si="1938"/>
        <v>993</v>
      </c>
      <c r="BR410" s="547">
        <v>361</v>
      </c>
      <c r="BS410" s="409">
        <v>340</v>
      </c>
      <c r="BT410" s="767">
        <f t="shared" si="1939"/>
        <v>361</v>
      </c>
      <c r="BU410" s="233">
        <f t="shared" si="1940"/>
        <v>340</v>
      </c>
      <c r="BV410" s="547"/>
      <c r="BW410" s="529"/>
      <c r="BX410" s="232">
        <f t="shared" si="1941"/>
        <v>0</v>
      </c>
      <c r="BY410" s="233">
        <f t="shared" si="1942"/>
        <v>0</v>
      </c>
      <c r="BZ410" s="225">
        <f t="shared" si="1943"/>
        <v>1363</v>
      </c>
      <c r="CA410" s="233">
        <f t="shared" si="1944"/>
        <v>1333</v>
      </c>
      <c r="CB410" s="225">
        <f t="shared" si="1945"/>
        <v>1363</v>
      </c>
      <c r="CC410" s="233">
        <f t="shared" si="1946"/>
        <v>1333</v>
      </c>
      <c r="CD410" s="506">
        <v>5.1856287425149699</v>
      </c>
      <c r="CE410" s="765">
        <v>5.1953675730110804</v>
      </c>
      <c r="CF410" s="232">
        <f t="shared" si="1947"/>
        <v>5196</v>
      </c>
      <c r="CG410" s="233">
        <f t="shared" si="1948"/>
        <v>5159.0000000000027</v>
      </c>
      <c r="CH410" s="506">
        <v>6.0637119113573403</v>
      </c>
      <c r="CI410" s="765">
        <v>6.0617647058823501</v>
      </c>
      <c r="CJ410" s="232">
        <f t="shared" si="1949"/>
        <v>2189</v>
      </c>
      <c r="CK410" s="233">
        <f t="shared" si="1950"/>
        <v>2060.9999999999991</v>
      </c>
      <c r="CL410" s="506"/>
      <c r="CM410" s="410"/>
      <c r="CN410" s="232">
        <f t="shared" si="1951"/>
        <v>0</v>
      </c>
      <c r="CO410" s="233">
        <f t="shared" si="1952"/>
        <v>0</v>
      </c>
      <c r="CP410" s="232">
        <f t="shared" si="1953"/>
        <v>5.4181951577402785</v>
      </c>
      <c r="CQ410" s="546">
        <f t="shared" si="1954"/>
        <v>5.416354088522132</v>
      </c>
      <c r="CR410" s="232">
        <f t="shared" si="1955"/>
        <v>7385</v>
      </c>
      <c r="CS410" s="233">
        <f t="shared" si="1956"/>
        <v>7220.0000000000018</v>
      </c>
      <c r="CT410" s="547">
        <v>129.41417165668599</v>
      </c>
      <c r="CU410" s="766">
        <v>128.24874118831801</v>
      </c>
      <c r="CV410" s="232">
        <f t="shared" si="1957"/>
        <v>129672.99999999936</v>
      </c>
      <c r="CW410" s="233">
        <f t="shared" si="1958"/>
        <v>127350.99999999978</v>
      </c>
      <c r="CX410" s="547">
        <v>105.24376731301901</v>
      </c>
      <c r="CY410" s="765">
        <v>114.732352941176</v>
      </c>
      <c r="CZ410" s="232">
        <f t="shared" si="1959"/>
        <v>37992.999999999862</v>
      </c>
      <c r="DA410" s="233">
        <f t="shared" si="1960"/>
        <v>39008.99999999984</v>
      </c>
      <c r="DB410" s="537"/>
      <c r="DC410" s="536"/>
      <c r="DD410" s="232">
        <f t="shared" si="1961"/>
        <v>0</v>
      </c>
      <c r="DE410" s="233">
        <f t="shared" si="1962"/>
        <v>0</v>
      </c>
      <c r="DF410" s="232">
        <f t="shared" si="1963"/>
        <v>123.0124724871601</v>
      </c>
      <c r="DG410" s="233">
        <f t="shared" si="1964"/>
        <v>124.80120030007474</v>
      </c>
      <c r="DH410" s="232">
        <f t="shared" si="1965"/>
        <v>167665.99999999921</v>
      </c>
      <c r="DI410" s="233">
        <f t="shared" si="1966"/>
        <v>166359.99999999962</v>
      </c>
      <c r="DJ410" s="232">
        <f t="shared" si="1967"/>
        <v>1366</v>
      </c>
      <c r="DK410" s="233">
        <f t="shared" si="1968"/>
        <v>1333</v>
      </c>
      <c r="DL410" s="232">
        <f t="shared" si="1969"/>
        <v>1366</v>
      </c>
      <c r="DM410" s="233">
        <f t="shared" si="1970"/>
        <v>1333</v>
      </c>
      <c r="DN410" s="545">
        <f t="shared" si="1971"/>
        <v>5.4147144948755495</v>
      </c>
      <c r="DO410" s="546">
        <f t="shared" si="1972"/>
        <v>5.416354088522132</v>
      </c>
      <c r="DP410" s="232">
        <f t="shared" si="1973"/>
        <v>7396.5000000000009</v>
      </c>
      <c r="DQ410" s="233">
        <f t="shared" si="1974"/>
        <v>7220.0000000000018</v>
      </c>
      <c r="DR410" s="232">
        <f t="shared" si="1975"/>
        <v>122.98901903367438</v>
      </c>
      <c r="DS410" s="233">
        <f t="shared" si="1976"/>
        <v>124.80120030007474</v>
      </c>
      <c r="DT410" s="232">
        <f t="shared" si="1977"/>
        <v>168002.99999999921</v>
      </c>
      <c r="DU410" s="233">
        <f t="shared" si="1978"/>
        <v>166359.99999999962</v>
      </c>
      <c r="DV410" s="547">
        <v>939</v>
      </c>
      <c r="DW410" s="409">
        <v>990</v>
      </c>
      <c r="DX410" s="232">
        <f t="shared" si="1979"/>
        <v>939</v>
      </c>
      <c r="DY410" s="233">
        <f t="shared" si="1980"/>
        <v>990</v>
      </c>
      <c r="DZ410" s="547">
        <v>678</v>
      </c>
      <c r="EA410" s="409">
        <v>720</v>
      </c>
      <c r="EB410" s="232">
        <f t="shared" si="1981"/>
        <v>678</v>
      </c>
      <c r="EC410" s="233">
        <f t="shared" si="1982"/>
        <v>720</v>
      </c>
      <c r="ED410" s="547"/>
      <c r="EE410" s="529"/>
      <c r="EF410" s="232">
        <f t="shared" si="1983"/>
        <v>0</v>
      </c>
      <c r="EG410" s="233">
        <f t="shared" si="1984"/>
        <v>0</v>
      </c>
      <c r="EH410" s="225">
        <f t="shared" si="1985"/>
        <v>1617</v>
      </c>
      <c r="EI410" s="233">
        <f t="shared" si="1986"/>
        <v>1710</v>
      </c>
      <c r="EJ410" s="225">
        <f t="shared" si="1987"/>
        <v>1617</v>
      </c>
      <c r="EK410" s="233">
        <f t="shared" si="1988"/>
        <v>1710</v>
      </c>
      <c r="EL410" s="506">
        <v>3.6421725239616598</v>
      </c>
      <c r="EM410" s="765">
        <v>3.69646464646465</v>
      </c>
      <c r="EN410" s="232">
        <f t="shared" si="1989"/>
        <v>3419.9999999999986</v>
      </c>
      <c r="EO410" s="233">
        <f t="shared" si="1990"/>
        <v>3659.5000000000036</v>
      </c>
      <c r="EP410" s="506">
        <v>4.2367256637168103</v>
      </c>
      <c r="EQ410" s="765">
        <v>4.1229166666666703</v>
      </c>
      <c r="ER410" s="232">
        <f t="shared" si="1991"/>
        <v>2872.4999999999973</v>
      </c>
      <c r="ES410" s="233">
        <f t="shared" si="1992"/>
        <v>2968.5000000000027</v>
      </c>
      <c r="ET410" s="506"/>
      <c r="EU410" s="410"/>
      <c r="EV410" s="232">
        <f t="shared" si="1993"/>
        <v>0</v>
      </c>
      <c r="EW410" s="233">
        <f t="shared" si="1994"/>
        <v>0</v>
      </c>
      <c r="EX410" s="545">
        <f t="shared" si="1995"/>
        <v>3.8914656771799607</v>
      </c>
      <c r="EY410" s="546">
        <f t="shared" si="1996"/>
        <v>3.8760233918128693</v>
      </c>
      <c r="EZ410" s="232">
        <f t="shared" si="1997"/>
        <v>6292.4999999999964</v>
      </c>
      <c r="FA410" s="233">
        <f t="shared" si="1998"/>
        <v>6628.0000000000064</v>
      </c>
      <c r="FB410" s="547">
        <v>81.528221512247001</v>
      </c>
      <c r="FC410" s="765">
        <v>80.928282828282804</v>
      </c>
      <c r="FD410" s="232">
        <f t="shared" si="1999"/>
        <v>76554.999999999927</v>
      </c>
      <c r="FE410" s="233">
        <f t="shared" si="2000"/>
        <v>80118.999999999971</v>
      </c>
      <c r="FF410" s="547">
        <v>65.169616519173999</v>
      </c>
      <c r="FG410" s="765">
        <v>66.336111111111094</v>
      </c>
      <c r="FH410" s="232">
        <f t="shared" si="2001"/>
        <v>44184.999999999971</v>
      </c>
      <c r="FI410" s="233">
        <f t="shared" si="2002"/>
        <v>47761.999999999985</v>
      </c>
      <c r="FJ410" s="537"/>
      <c r="FK410" s="536"/>
      <c r="FL410" s="232">
        <f t="shared" si="2003"/>
        <v>0</v>
      </c>
      <c r="FM410" s="233">
        <f t="shared" si="2004"/>
        <v>0</v>
      </c>
      <c r="FN410" s="232">
        <f t="shared" si="2005"/>
        <v>74.66914038342604</v>
      </c>
      <c r="FO410" s="233">
        <f t="shared" si="2006"/>
        <v>74.784210526315761</v>
      </c>
      <c r="FP410" s="232">
        <f t="shared" si="2007"/>
        <v>120739.99999999991</v>
      </c>
      <c r="FQ410" s="233">
        <f t="shared" si="2008"/>
        <v>127880.99999999996</v>
      </c>
      <c r="FR410" s="537">
        <v>123</v>
      </c>
      <c r="FS410" s="536">
        <v>104</v>
      </c>
      <c r="FT410" s="232">
        <f t="shared" si="2009"/>
        <v>123</v>
      </c>
      <c r="FU410" s="233">
        <f t="shared" si="2010"/>
        <v>104</v>
      </c>
      <c r="FV410" s="537">
        <v>8.10569105691056</v>
      </c>
      <c r="FW410" s="536">
        <v>7.1067961165048503</v>
      </c>
      <c r="FX410" s="232">
        <f t="shared" si="2011"/>
        <v>996.99999999999886</v>
      </c>
      <c r="FY410" s="233">
        <f t="shared" si="2012"/>
        <v>739.10679611650448</v>
      </c>
      <c r="FZ410" s="537">
        <v>74.300813008130007</v>
      </c>
      <c r="GA410" s="536">
        <v>74.165048543689295</v>
      </c>
      <c r="GB410" s="232">
        <f t="shared" si="2013"/>
        <v>9138.9999999999909</v>
      </c>
      <c r="GC410" s="233">
        <f t="shared" si="2014"/>
        <v>7713.1650485436867</v>
      </c>
      <c r="GD410" s="249">
        <f t="shared" si="2015"/>
        <v>1944</v>
      </c>
      <c r="GE410" s="233">
        <f t="shared" si="2016"/>
        <v>1983</v>
      </c>
      <c r="GF410" s="232">
        <f t="shared" si="2017"/>
        <v>1944</v>
      </c>
      <c r="GG410" s="233">
        <f t="shared" si="2018"/>
        <v>1983</v>
      </c>
      <c r="GH410" s="232">
        <f t="shared" si="2019"/>
        <v>8627.4999999999982</v>
      </c>
      <c r="GI410" s="233">
        <f t="shared" si="2020"/>
        <v>8818.5000000000073</v>
      </c>
      <c r="GJ410" s="232">
        <f t="shared" si="2021"/>
        <v>206564.9999999993</v>
      </c>
      <c r="GK410" s="233">
        <f t="shared" si="2022"/>
        <v>207469.99999999977</v>
      </c>
      <c r="GL410" s="249">
        <f t="shared" si="2023"/>
        <v>1039</v>
      </c>
      <c r="GM410" s="233">
        <f t="shared" si="2024"/>
        <v>1060</v>
      </c>
      <c r="GN410" s="232">
        <f t="shared" si="2025"/>
        <v>1039</v>
      </c>
      <c r="GO410" s="233">
        <f t="shared" si="2026"/>
        <v>1060</v>
      </c>
      <c r="GP410" s="232">
        <f t="shared" si="2027"/>
        <v>5061.4999999999973</v>
      </c>
      <c r="GQ410" s="233">
        <f t="shared" si="2028"/>
        <v>5029.5000000000018</v>
      </c>
      <c r="GR410" s="232">
        <f t="shared" si="2029"/>
        <v>82177.999999999825</v>
      </c>
      <c r="GS410" s="233">
        <f t="shared" si="2030"/>
        <v>86770.999999999825</v>
      </c>
      <c r="GT410" s="249">
        <f t="shared" si="2031"/>
        <v>2983</v>
      </c>
      <c r="GU410" s="233">
        <f t="shared" si="2032"/>
        <v>3043</v>
      </c>
      <c r="GV410" s="232">
        <f t="shared" si="2033"/>
        <v>2983</v>
      </c>
      <c r="GW410" s="233">
        <f t="shared" si="2034"/>
        <v>3043</v>
      </c>
      <c r="GX410" s="232">
        <f t="shared" si="2035"/>
        <v>13688.999999999996</v>
      </c>
      <c r="GY410" s="233">
        <f t="shared" si="2036"/>
        <v>13848.000000000009</v>
      </c>
      <c r="GZ410" s="232">
        <f t="shared" si="2037"/>
        <v>288742.99999999913</v>
      </c>
      <c r="HA410" s="233">
        <f t="shared" si="2038"/>
        <v>294240.99999999959</v>
      </c>
      <c r="HB410" s="249">
        <f t="shared" si="2039"/>
        <v>0</v>
      </c>
      <c r="HC410" s="233">
        <f t="shared" si="2040"/>
        <v>0</v>
      </c>
      <c r="HD410" s="232">
        <f t="shared" si="2041"/>
        <v>0</v>
      </c>
      <c r="HE410" s="233">
        <f t="shared" si="2042"/>
        <v>0</v>
      </c>
      <c r="HF410" s="232" t="str">
        <f t="shared" si="2043"/>
        <v/>
      </c>
      <c r="HG410" s="233" t="str">
        <f t="shared" si="2044"/>
        <v/>
      </c>
      <c r="HH410" s="232" t="str">
        <f t="shared" si="2045"/>
        <v/>
      </c>
      <c r="HI410" s="233" t="str">
        <f t="shared" si="2046"/>
        <v/>
      </c>
      <c r="HJ410" s="249">
        <f t="shared" si="2047"/>
        <v>14685.999999999995</v>
      </c>
      <c r="HK410" s="233">
        <f t="shared" si="2048"/>
        <v>14587.106796116512</v>
      </c>
      <c r="HL410" s="232">
        <f t="shared" si="2049"/>
        <v>297881.99999999913</v>
      </c>
      <c r="HM410" s="232">
        <f t="shared" si="2050"/>
        <v>301954.16504854331</v>
      </c>
    </row>
    <row r="411" spans="1:221" ht="15">
      <c r="A411" s="492" t="s">
        <v>111</v>
      </c>
      <c r="B411" s="494" t="s">
        <v>997</v>
      </c>
      <c r="C411" s="495"/>
      <c r="D411" s="763">
        <v>234076</v>
      </c>
      <c r="E411" s="497">
        <v>1</v>
      </c>
      <c r="F411" s="535">
        <v>3561</v>
      </c>
      <c r="G411" s="409">
        <v>3637</v>
      </c>
      <c r="H411" s="537">
        <v>0</v>
      </c>
      <c r="I411" s="409">
        <v>0</v>
      </c>
      <c r="J411" s="232">
        <f t="shared" si="1902"/>
        <v>3561</v>
      </c>
      <c r="K411" s="233">
        <f t="shared" si="1903"/>
        <v>3637</v>
      </c>
      <c r="L411" s="504">
        <v>120</v>
      </c>
      <c r="M411" s="536">
        <v>120</v>
      </c>
      <c r="N411" s="232">
        <f t="shared" si="2052"/>
        <v>3561</v>
      </c>
      <c r="O411" s="233">
        <f t="shared" si="2053"/>
        <v>3637</v>
      </c>
      <c r="P411" s="232">
        <f t="shared" si="1905"/>
        <v>3561</v>
      </c>
      <c r="Q411" s="233">
        <f t="shared" si="1906"/>
        <v>3637</v>
      </c>
      <c r="R411" s="537">
        <v>12</v>
      </c>
      <c r="S411" s="409">
        <v>40</v>
      </c>
      <c r="T411" s="232">
        <f t="shared" si="1907"/>
        <v>12</v>
      </c>
      <c r="U411" s="233">
        <f t="shared" si="1908"/>
        <v>40</v>
      </c>
      <c r="V411" s="547">
        <v>1</v>
      </c>
      <c r="W411" s="409">
        <v>3</v>
      </c>
      <c r="X411" s="232">
        <f t="shared" si="1909"/>
        <v>1</v>
      </c>
      <c r="Y411" s="233">
        <f t="shared" si="1910"/>
        <v>3</v>
      </c>
      <c r="Z411" s="547"/>
      <c r="AA411" s="529"/>
      <c r="AB411" s="232">
        <f t="shared" si="1911"/>
        <v>0</v>
      </c>
      <c r="AC411" s="233">
        <f t="shared" si="1912"/>
        <v>0</v>
      </c>
      <c r="AD411" s="225">
        <f t="shared" si="1913"/>
        <v>13</v>
      </c>
      <c r="AE411" s="233">
        <f t="shared" si="1914"/>
        <v>43</v>
      </c>
      <c r="AF411" s="225">
        <f t="shared" si="1915"/>
        <v>13</v>
      </c>
      <c r="AG411" s="233">
        <f t="shared" si="1916"/>
        <v>43</v>
      </c>
      <c r="AH411" s="506">
        <v>4</v>
      </c>
      <c r="AI411" s="765">
        <v>4.0750000000000002</v>
      </c>
      <c r="AJ411" s="232">
        <f t="shared" si="1917"/>
        <v>48</v>
      </c>
      <c r="AK411" s="233">
        <f t="shared" si="1918"/>
        <v>163</v>
      </c>
      <c r="AL411" s="506">
        <v>14</v>
      </c>
      <c r="AM411" s="765">
        <v>4</v>
      </c>
      <c r="AN411" s="232">
        <f t="shared" si="1919"/>
        <v>14</v>
      </c>
      <c r="AO411" s="233">
        <f t="shared" si="1920"/>
        <v>12</v>
      </c>
      <c r="AP411" s="506"/>
      <c r="AQ411" s="410"/>
      <c r="AR411" s="232">
        <f t="shared" si="1921"/>
        <v>0</v>
      </c>
      <c r="AS411" s="233">
        <f t="shared" si="1922"/>
        <v>0</v>
      </c>
      <c r="AT411" s="545">
        <f t="shared" si="1923"/>
        <v>4.7692307692307692</v>
      </c>
      <c r="AU411" s="546">
        <f t="shared" si="1924"/>
        <v>4.0697674418604652</v>
      </c>
      <c r="AV411" s="232">
        <f t="shared" si="1925"/>
        <v>62</v>
      </c>
      <c r="AW411" s="233">
        <f t="shared" si="1926"/>
        <v>175</v>
      </c>
      <c r="AX411" s="547">
        <v>121.666666666666</v>
      </c>
      <c r="AY411" s="765">
        <v>120.0125</v>
      </c>
      <c r="AZ411" s="232">
        <f t="shared" si="1927"/>
        <v>1459.999999999992</v>
      </c>
      <c r="BA411" s="233">
        <f t="shared" si="1928"/>
        <v>4800.5</v>
      </c>
      <c r="BB411" s="547">
        <v>79</v>
      </c>
      <c r="BC411" s="766">
        <v>118.333333333333</v>
      </c>
      <c r="BD411" s="232">
        <f t="shared" si="1929"/>
        <v>79</v>
      </c>
      <c r="BE411" s="233">
        <f t="shared" si="1930"/>
        <v>354.99999999999898</v>
      </c>
      <c r="BF411" s="537"/>
      <c r="BG411" s="536"/>
      <c r="BH411" s="232">
        <f t="shared" si="1931"/>
        <v>0</v>
      </c>
      <c r="BI411" s="233">
        <f t="shared" si="1932"/>
        <v>0</v>
      </c>
      <c r="BJ411" s="232">
        <f t="shared" si="1933"/>
        <v>118.38461538461478</v>
      </c>
      <c r="BK411" s="233">
        <f t="shared" si="1934"/>
        <v>119.89534883720928</v>
      </c>
      <c r="BL411" s="232">
        <f t="shared" si="1935"/>
        <v>1538.999999999992</v>
      </c>
      <c r="BM411" s="233">
        <f t="shared" si="1936"/>
        <v>5155.4999999999991</v>
      </c>
      <c r="BN411" s="547">
        <v>2780</v>
      </c>
      <c r="BO411" s="409">
        <v>2886</v>
      </c>
      <c r="BP411" s="232">
        <f t="shared" si="1937"/>
        <v>2780</v>
      </c>
      <c r="BQ411" s="233">
        <f t="shared" si="1938"/>
        <v>2886</v>
      </c>
      <c r="BR411" s="547">
        <v>186</v>
      </c>
      <c r="BS411" s="409">
        <v>140</v>
      </c>
      <c r="BT411" s="767">
        <f t="shared" si="1939"/>
        <v>186</v>
      </c>
      <c r="BU411" s="233">
        <f t="shared" si="1940"/>
        <v>140</v>
      </c>
      <c r="BV411" s="547"/>
      <c r="BW411" s="529"/>
      <c r="BX411" s="232">
        <f t="shared" si="1941"/>
        <v>0</v>
      </c>
      <c r="BY411" s="233">
        <f t="shared" si="1942"/>
        <v>0</v>
      </c>
      <c r="BZ411" s="225">
        <f t="shared" si="1943"/>
        <v>2966</v>
      </c>
      <c r="CA411" s="233">
        <f t="shared" si="1944"/>
        <v>3026</v>
      </c>
      <c r="CB411" s="225">
        <f t="shared" si="1945"/>
        <v>2966</v>
      </c>
      <c r="CC411" s="233">
        <f t="shared" si="1946"/>
        <v>3026</v>
      </c>
      <c r="CD411" s="506">
        <v>4.1068345323740996</v>
      </c>
      <c r="CE411" s="765">
        <v>4.11365211365211</v>
      </c>
      <c r="CF411" s="232">
        <f t="shared" si="1947"/>
        <v>11416.999999999996</v>
      </c>
      <c r="CG411" s="233">
        <f t="shared" si="1948"/>
        <v>11871.999999999989</v>
      </c>
      <c r="CH411" s="506">
        <v>4.7526881720430101</v>
      </c>
      <c r="CI411" s="765">
        <v>4.9464285714285703</v>
      </c>
      <c r="CJ411" s="232">
        <f t="shared" si="1949"/>
        <v>883.99999999999989</v>
      </c>
      <c r="CK411" s="233">
        <f t="shared" si="1950"/>
        <v>692.49999999999989</v>
      </c>
      <c r="CL411" s="506"/>
      <c r="CM411" s="410"/>
      <c r="CN411" s="232">
        <f t="shared" si="1951"/>
        <v>0</v>
      </c>
      <c r="CO411" s="233">
        <f t="shared" si="1952"/>
        <v>0</v>
      </c>
      <c r="CP411" s="232">
        <f t="shared" si="1953"/>
        <v>4.1473364801078878</v>
      </c>
      <c r="CQ411" s="546">
        <f t="shared" si="1954"/>
        <v>4.1521810971579605</v>
      </c>
      <c r="CR411" s="232">
        <f t="shared" si="1955"/>
        <v>12300.999999999995</v>
      </c>
      <c r="CS411" s="233">
        <f t="shared" si="1956"/>
        <v>12564.499999999989</v>
      </c>
      <c r="CT411" s="547">
        <v>115.431115107913</v>
      </c>
      <c r="CU411" s="766">
        <v>116.091476091476</v>
      </c>
      <c r="CV411" s="232">
        <f t="shared" si="1957"/>
        <v>320898.49999999814</v>
      </c>
      <c r="CW411" s="233">
        <f t="shared" si="1958"/>
        <v>335039.99999999971</v>
      </c>
      <c r="CX411" s="547">
        <v>106.32526881720401</v>
      </c>
      <c r="CY411" s="765">
        <v>108.392857142857</v>
      </c>
      <c r="CZ411" s="232">
        <f t="shared" si="1959"/>
        <v>19776.499999999945</v>
      </c>
      <c r="DA411" s="233">
        <f t="shared" si="1960"/>
        <v>15174.99999999998</v>
      </c>
      <c r="DB411" s="537"/>
      <c r="DC411" s="536"/>
      <c r="DD411" s="232">
        <f t="shared" si="1961"/>
        <v>0</v>
      </c>
      <c r="DE411" s="233">
        <f t="shared" si="1962"/>
        <v>0</v>
      </c>
      <c r="DF411" s="232">
        <f t="shared" si="1963"/>
        <v>114.86008091705936</v>
      </c>
      <c r="DG411" s="233">
        <f t="shared" si="1964"/>
        <v>115.73529411764696</v>
      </c>
      <c r="DH411" s="232">
        <f t="shared" si="1965"/>
        <v>340674.99999999808</v>
      </c>
      <c r="DI411" s="233">
        <f t="shared" si="1966"/>
        <v>350214.99999999971</v>
      </c>
      <c r="DJ411" s="232">
        <f t="shared" si="1967"/>
        <v>2979</v>
      </c>
      <c r="DK411" s="233">
        <f t="shared" si="1968"/>
        <v>3069</v>
      </c>
      <c r="DL411" s="232">
        <f t="shared" si="1969"/>
        <v>2979</v>
      </c>
      <c r="DM411" s="233">
        <f t="shared" si="1970"/>
        <v>3069</v>
      </c>
      <c r="DN411" s="545">
        <f t="shared" si="1971"/>
        <v>4.1500503524672689</v>
      </c>
      <c r="DO411" s="546">
        <f t="shared" si="1972"/>
        <v>4.1510263929618736</v>
      </c>
      <c r="DP411" s="232">
        <f t="shared" si="1973"/>
        <v>12362.999999999995</v>
      </c>
      <c r="DQ411" s="233">
        <f t="shared" si="1974"/>
        <v>12739.499999999991</v>
      </c>
      <c r="DR411" s="232">
        <f t="shared" si="1975"/>
        <v>114.87546156428267</v>
      </c>
      <c r="DS411" s="233">
        <f t="shared" si="1976"/>
        <v>115.79358097100022</v>
      </c>
      <c r="DT411" s="232">
        <f t="shared" si="1977"/>
        <v>342213.99999999808</v>
      </c>
      <c r="DU411" s="233">
        <f t="shared" si="1978"/>
        <v>355370.49999999971</v>
      </c>
      <c r="DV411" s="547">
        <v>455</v>
      </c>
      <c r="DW411" s="409">
        <v>456</v>
      </c>
      <c r="DX411" s="232">
        <f t="shared" si="1979"/>
        <v>455</v>
      </c>
      <c r="DY411" s="233">
        <f t="shared" si="1980"/>
        <v>456</v>
      </c>
      <c r="DZ411" s="547">
        <v>96</v>
      </c>
      <c r="EA411" s="409">
        <v>97</v>
      </c>
      <c r="EB411" s="232">
        <f t="shared" si="1981"/>
        <v>96</v>
      </c>
      <c r="EC411" s="233">
        <f t="shared" si="1982"/>
        <v>97</v>
      </c>
      <c r="ED411" s="547"/>
      <c r="EE411" s="529"/>
      <c r="EF411" s="232">
        <f t="shared" si="1983"/>
        <v>0</v>
      </c>
      <c r="EG411" s="233">
        <f t="shared" si="1984"/>
        <v>0</v>
      </c>
      <c r="EH411" s="225">
        <f t="shared" si="1985"/>
        <v>551</v>
      </c>
      <c r="EI411" s="233">
        <f t="shared" si="1986"/>
        <v>553</v>
      </c>
      <c r="EJ411" s="225">
        <f t="shared" si="1987"/>
        <v>551</v>
      </c>
      <c r="EK411" s="233">
        <f t="shared" si="1988"/>
        <v>553</v>
      </c>
      <c r="EL411" s="506">
        <v>2.76043956043956</v>
      </c>
      <c r="EM411" s="765">
        <v>2.78179824561404</v>
      </c>
      <c r="EN411" s="232">
        <f t="shared" si="1989"/>
        <v>1255.9999999999998</v>
      </c>
      <c r="EO411" s="233">
        <f t="shared" si="1990"/>
        <v>1268.5000000000023</v>
      </c>
      <c r="EP411" s="506">
        <v>3.3958333333333299</v>
      </c>
      <c r="EQ411" s="765">
        <v>3.3453608247422699</v>
      </c>
      <c r="ER411" s="232">
        <f t="shared" si="1991"/>
        <v>325.99999999999966</v>
      </c>
      <c r="ES411" s="233">
        <f t="shared" si="1992"/>
        <v>324.50000000000017</v>
      </c>
      <c r="ET411" s="506"/>
      <c r="EU411" s="410"/>
      <c r="EV411" s="232">
        <f t="shared" si="1993"/>
        <v>0</v>
      </c>
      <c r="EW411" s="233">
        <f t="shared" si="1994"/>
        <v>0</v>
      </c>
      <c r="EX411" s="545">
        <f t="shared" si="1995"/>
        <v>2.87114337568058</v>
      </c>
      <c r="EY411" s="546">
        <f t="shared" si="1996"/>
        <v>2.8806509945750496</v>
      </c>
      <c r="EZ411" s="232">
        <f t="shared" si="1997"/>
        <v>1581.9999999999995</v>
      </c>
      <c r="FA411" s="233">
        <f t="shared" si="1998"/>
        <v>1593.0000000000025</v>
      </c>
      <c r="FB411" s="547">
        <v>73.210989010988996</v>
      </c>
      <c r="FC411" s="765">
        <v>74.610745614035096</v>
      </c>
      <c r="FD411" s="232">
        <f t="shared" si="1999"/>
        <v>33310.999999999993</v>
      </c>
      <c r="FE411" s="233">
        <f t="shared" si="2000"/>
        <v>34022.500000000007</v>
      </c>
      <c r="FF411" s="547">
        <v>59.8072916666666</v>
      </c>
      <c r="FG411" s="765">
        <v>60.618556701030897</v>
      </c>
      <c r="FH411" s="232">
        <f t="shared" si="2001"/>
        <v>5741.4999999999936</v>
      </c>
      <c r="FI411" s="233">
        <f t="shared" si="2002"/>
        <v>5879.9999999999973</v>
      </c>
      <c r="FJ411" s="537"/>
      <c r="FK411" s="536"/>
      <c r="FL411" s="232">
        <f t="shared" si="2003"/>
        <v>0</v>
      </c>
      <c r="FM411" s="233">
        <f t="shared" si="2004"/>
        <v>0</v>
      </c>
      <c r="FN411" s="232">
        <f t="shared" si="2005"/>
        <v>70.875680580762221</v>
      </c>
      <c r="FO411" s="233">
        <f t="shared" si="2006"/>
        <v>72.156419529837265</v>
      </c>
      <c r="FP411" s="232">
        <f t="shared" si="2007"/>
        <v>39052.499999999985</v>
      </c>
      <c r="FQ411" s="233">
        <f t="shared" si="2008"/>
        <v>39902.500000000007</v>
      </c>
      <c r="FR411" s="537">
        <v>31</v>
      </c>
      <c r="FS411" s="536">
        <v>15</v>
      </c>
      <c r="FT411" s="232">
        <f t="shared" si="2009"/>
        <v>31</v>
      </c>
      <c r="FU411" s="233">
        <f t="shared" si="2010"/>
        <v>15</v>
      </c>
      <c r="FV411" s="537">
        <v>3.8387096774193501</v>
      </c>
      <c r="FW411" s="536">
        <v>4.7272727272727302</v>
      </c>
      <c r="FX411" s="232">
        <f t="shared" si="2011"/>
        <v>118.99999999999986</v>
      </c>
      <c r="FY411" s="233">
        <f t="shared" si="2012"/>
        <v>70.909090909090949</v>
      </c>
      <c r="FZ411" s="537">
        <v>61.951612903225801</v>
      </c>
      <c r="GA411" s="536">
        <v>77.545454545454504</v>
      </c>
      <c r="GB411" s="232">
        <f t="shared" si="2013"/>
        <v>1920.4999999999998</v>
      </c>
      <c r="GC411" s="233">
        <f t="shared" si="2014"/>
        <v>1163.1818181818176</v>
      </c>
      <c r="GD411" s="249">
        <f t="shared" si="2015"/>
        <v>3247</v>
      </c>
      <c r="GE411" s="233">
        <f t="shared" si="2016"/>
        <v>3382</v>
      </c>
      <c r="GF411" s="232">
        <f t="shared" si="2017"/>
        <v>3247</v>
      </c>
      <c r="GG411" s="233">
        <f t="shared" si="2018"/>
        <v>3382</v>
      </c>
      <c r="GH411" s="232">
        <f t="shared" si="2019"/>
        <v>12720.999999999996</v>
      </c>
      <c r="GI411" s="233">
        <f t="shared" si="2020"/>
        <v>13303.499999999991</v>
      </c>
      <c r="GJ411" s="232">
        <f t="shared" si="2021"/>
        <v>355669.49999999814</v>
      </c>
      <c r="GK411" s="233">
        <f t="shared" si="2022"/>
        <v>373862.99999999971</v>
      </c>
      <c r="GL411" s="249">
        <f t="shared" si="2023"/>
        <v>283</v>
      </c>
      <c r="GM411" s="233">
        <f t="shared" si="2024"/>
        <v>240</v>
      </c>
      <c r="GN411" s="232">
        <f t="shared" si="2025"/>
        <v>283</v>
      </c>
      <c r="GO411" s="233">
        <f t="shared" si="2026"/>
        <v>240</v>
      </c>
      <c r="GP411" s="232">
        <f t="shared" si="2027"/>
        <v>1223.9999999999995</v>
      </c>
      <c r="GQ411" s="233">
        <f t="shared" si="2028"/>
        <v>1029</v>
      </c>
      <c r="GR411" s="232">
        <f t="shared" si="2029"/>
        <v>25596.999999999938</v>
      </c>
      <c r="GS411" s="233">
        <f t="shared" si="2030"/>
        <v>21409.999999999975</v>
      </c>
      <c r="GT411" s="249">
        <f t="shared" si="2031"/>
        <v>3530</v>
      </c>
      <c r="GU411" s="233">
        <f t="shared" si="2032"/>
        <v>3622</v>
      </c>
      <c r="GV411" s="232">
        <f t="shared" si="2033"/>
        <v>3530</v>
      </c>
      <c r="GW411" s="233">
        <f t="shared" si="2034"/>
        <v>3622</v>
      </c>
      <c r="GX411" s="232">
        <f t="shared" si="2035"/>
        <v>13944.999999999996</v>
      </c>
      <c r="GY411" s="233">
        <f t="shared" si="2036"/>
        <v>14332.499999999991</v>
      </c>
      <c r="GZ411" s="232">
        <f t="shared" si="2037"/>
        <v>381266.49999999808</v>
      </c>
      <c r="HA411" s="233">
        <f t="shared" si="2038"/>
        <v>395272.99999999971</v>
      </c>
      <c r="HB411" s="249">
        <f t="shared" si="2039"/>
        <v>0</v>
      </c>
      <c r="HC411" s="233">
        <f t="shared" si="2040"/>
        <v>0</v>
      </c>
      <c r="HD411" s="232">
        <f t="shared" si="2041"/>
        <v>0</v>
      </c>
      <c r="HE411" s="233">
        <f t="shared" si="2042"/>
        <v>0</v>
      </c>
      <c r="HF411" s="232" t="str">
        <f t="shared" si="2043"/>
        <v/>
      </c>
      <c r="HG411" s="233" t="str">
        <f t="shared" si="2044"/>
        <v/>
      </c>
      <c r="HH411" s="232" t="str">
        <f t="shared" si="2045"/>
        <v/>
      </c>
      <c r="HI411" s="233" t="str">
        <f t="shared" si="2046"/>
        <v/>
      </c>
      <c r="HJ411" s="249">
        <f t="shared" si="2047"/>
        <v>14063.999999999995</v>
      </c>
      <c r="HK411" s="233">
        <f t="shared" si="2048"/>
        <v>14403.409090909083</v>
      </c>
      <c r="HL411" s="232">
        <f t="shared" si="2049"/>
        <v>383186.99999999808</v>
      </c>
      <c r="HM411" s="232">
        <f t="shared" si="2050"/>
        <v>396436.18181818153</v>
      </c>
    </row>
    <row r="412" spans="1:221" ht="15">
      <c r="A412" s="492" t="s">
        <v>111</v>
      </c>
      <c r="B412" s="494" t="s">
        <v>998</v>
      </c>
      <c r="C412" s="495"/>
      <c r="D412" s="763">
        <v>233921</v>
      </c>
      <c r="E412" s="497">
        <v>1</v>
      </c>
      <c r="F412" s="535">
        <v>5563</v>
      </c>
      <c r="G412" s="409">
        <v>5748</v>
      </c>
      <c r="H412" s="537">
        <v>235</v>
      </c>
      <c r="I412" s="409">
        <v>269</v>
      </c>
      <c r="J412" s="232">
        <f t="shared" ref="J412:J443" si="2054">F412-H412</f>
        <v>5328</v>
      </c>
      <c r="K412" s="233">
        <f t="shared" ref="K412:K443" si="2055">G412-I412</f>
        <v>5479</v>
      </c>
      <c r="L412" s="504" t="s">
        <v>999</v>
      </c>
      <c r="M412" s="536" t="s">
        <v>999</v>
      </c>
      <c r="N412" s="232">
        <f t="shared" si="2052"/>
        <v>5328</v>
      </c>
      <c r="O412" s="233">
        <f t="shared" si="2053"/>
        <v>5479</v>
      </c>
      <c r="P412" s="232">
        <f t="shared" ref="P412:P443" si="2056">+T412+X412+AB412+BP412+BT412+BX412+DX412+EB412+EF412+FT412</f>
        <v>5328</v>
      </c>
      <c r="Q412" s="233">
        <f t="shared" ref="Q412:Q443" si="2057">+U412+Y412+AC412+BQ412+BU412+BY412+DY412+EC412+EG412+FU412</f>
        <v>5479</v>
      </c>
      <c r="R412" s="537">
        <v>0</v>
      </c>
      <c r="S412" s="409">
        <v>0</v>
      </c>
      <c r="T412" s="232">
        <f t="shared" ref="T412:T443" si="2058">IF(AX412&gt;0,R412,)</f>
        <v>0</v>
      </c>
      <c r="U412" s="233">
        <f t="shared" ref="U412:U443" si="2059">IF(AY412&gt;0,S412,)</f>
        <v>0</v>
      </c>
      <c r="V412" s="547">
        <v>0</v>
      </c>
      <c r="W412" s="409">
        <v>0</v>
      </c>
      <c r="X412" s="232">
        <f t="shared" ref="X412:X443" si="2060">IF(BB412&gt;0,V412,)</f>
        <v>0</v>
      </c>
      <c r="Y412" s="233">
        <f t="shared" ref="Y412:Y443" si="2061">IF(BC412&gt;0,W412,)</f>
        <v>0</v>
      </c>
      <c r="Z412" s="547"/>
      <c r="AA412" s="529"/>
      <c r="AB412" s="232">
        <f t="shared" ref="AB412:AB443" si="2062">IF(BF412&gt;0,Z412,)</f>
        <v>0</v>
      </c>
      <c r="AC412" s="233">
        <f t="shared" ref="AC412:AC443" si="2063">IF(BG412&gt;0,AA412,)</f>
        <v>0</v>
      </c>
      <c r="AD412" s="225">
        <f t="shared" ref="AD412:AD443" si="2064">R412+V412+Z412</f>
        <v>0</v>
      </c>
      <c r="AE412" s="233">
        <f t="shared" ref="AE412:AE443" si="2065">S412+W412+AA412</f>
        <v>0</v>
      </c>
      <c r="AF412" s="225">
        <f t="shared" ref="AF412:AF443" si="2066">IF(BJ412&gt;0,AD412,)</f>
        <v>0</v>
      </c>
      <c r="AG412" s="233">
        <f t="shared" ref="AG412:AG443" si="2067">IF(BK412&gt;0,AE412,)</f>
        <v>0</v>
      </c>
      <c r="AH412" s="506"/>
      <c r="AI412" s="765"/>
      <c r="AJ412" s="232">
        <f t="shared" ref="AJ412:AJ443" si="2068">IF(R412&gt;0,(R412*AH412),)</f>
        <v>0</v>
      </c>
      <c r="AK412" s="233">
        <f t="shared" ref="AK412:AK443" si="2069">IF(S412&gt;0,(S412*AI412),)</f>
        <v>0</v>
      </c>
      <c r="AL412" s="506"/>
      <c r="AM412" s="765"/>
      <c r="AN412" s="232">
        <f t="shared" ref="AN412:AN443" si="2070">IF(V412&gt;0,(V412*AL412),)</f>
        <v>0</v>
      </c>
      <c r="AO412" s="233">
        <f t="shared" si="1920"/>
        <v>0</v>
      </c>
      <c r="AP412" s="506"/>
      <c r="AQ412" s="410"/>
      <c r="AR412" s="232">
        <f t="shared" ref="AR412:AR443" si="2071">IF(Z412&gt;0,(Z412*AP412),)</f>
        <v>0</v>
      </c>
      <c r="AS412" s="233">
        <f t="shared" ref="AS412:AS443" si="2072">IF(AA412&gt;0,(AA412*AQ412),)</f>
        <v>0</v>
      </c>
      <c r="AT412" s="545">
        <f t="shared" ref="AT412:AT443" si="2073">IF(AD412&gt;0,((AJ412+AN412+AR412)/AD412),)</f>
        <v>0</v>
      </c>
      <c r="AU412" s="546">
        <f t="shared" ref="AU412:AU443" si="2074">IF(AE412&gt;0,((AK412+AO412+AS412)/AE412),)</f>
        <v>0</v>
      </c>
      <c r="AV412" s="232">
        <f t="shared" ref="AV412:AV443" si="2075">IF(AD412&gt;0,(AD412*AT412),)</f>
        <v>0</v>
      </c>
      <c r="AW412" s="233">
        <f t="shared" ref="AW412:AW443" si="2076">IF(AE412&gt;0,(AE412*AU412),)</f>
        <v>0</v>
      </c>
      <c r="AX412" s="547"/>
      <c r="AY412" s="765"/>
      <c r="AZ412" s="232">
        <f t="shared" ref="AZ412:AZ443" si="2077">IF(T412&gt;0,(T412*AX412),)</f>
        <v>0</v>
      </c>
      <c r="BA412" s="233">
        <f t="shared" ref="BA412:BA443" si="2078">IF(U412&gt;0,(U412*AY412),)</f>
        <v>0</v>
      </c>
      <c r="BB412" s="547"/>
      <c r="BC412" s="766"/>
      <c r="BD412" s="232">
        <f t="shared" ref="BD412:BD443" si="2079">IF(X412&gt;0,(X412*BB412),)</f>
        <v>0</v>
      </c>
      <c r="BE412" s="233">
        <f t="shared" ref="BE412:BE443" si="2080">IF(Y412&gt;0,(Y412*BC412),)</f>
        <v>0</v>
      </c>
      <c r="BF412" s="537"/>
      <c r="BG412" s="536"/>
      <c r="BH412" s="232">
        <f t="shared" ref="BH412:BH443" si="2081">IF(AB412&gt;0,(AB412*BF412),)</f>
        <v>0</v>
      </c>
      <c r="BI412" s="233">
        <f t="shared" ref="BI412:BI443" si="2082">IF(AC412&gt;0,(AC412*BG412),)</f>
        <v>0</v>
      </c>
      <c r="BJ412" s="232">
        <f t="shared" ref="BJ412:BJ443" si="2083">IF((AZ412+BD412+BH412)&gt;0,((AZ412+BD412+BH412)/AD412),)</f>
        <v>0</v>
      </c>
      <c r="BK412" s="233">
        <f t="shared" ref="BK412:BK443" si="2084">IF((BA412+BE412+BI412)&gt;0,((BA412+BE412+BI412)/AE412),)</f>
        <v>0</v>
      </c>
      <c r="BL412" s="232">
        <f t="shared" ref="BL412:BL443" si="2085">IF(AF412&gt;0,(AD412*BJ412),)</f>
        <v>0</v>
      </c>
      <c r="BM412" s="233">
        <f t="shared" ref="BM412:BM443" si="2086">IF(AG412&gt;0,(AE412*BK412),)</f>
        <v>0</v>
      </c>
      <c r="BN412" s="547">
        <v>4188</v>
      </c>
      <c r="BO412" s="409">
        <v>4266</v>
      </c>
      <c r="BP412" s="232">
        <f t="shared" ref="BP412:BP443" si="2087">IF(CT412&gt;0,BN412,)</f>
        <v>4188</v>
      </c>
      <c r="BQ412" s="233">
        <f t="shared" ref="BQ412:BQ443" si="2088">IF(CU412&gt;0,BO412,)</f>
        <v>4266</v>
      </c>
      <c r="BR412" s="547">
        <v>282</v>
      </c>
      <c r="BS412" s="409">
        <v>277</v>
      </c>
      <c r="BT412" s="767">
        <f t="shared" si="1939"/>
        <v>282</v>
      </c>
      <c r="BU412" s="233">
        <f t="shared" ref="BU412:BU443" si="2089">IF(CY412&gt;0,BS412,)</f>
        <v>277</v>
      </c>
      <c r="BV412" s="547"/>
      <c r="BW412" s="529"/>
      <c r="BX412" s="232">
        <f t="shared" ref="BX412:BX443" si="2090">IF(DB412&gt;0,BV412,)</f>
        <v>0</v>
      </c>
      <c r="BY412" s="233">
        <f t="shared" ref="BY412:BY443" si="2091">IF(DC412&gt;0,BW412,)</f>
        <v>0</v>
      </c>
      <c r="BZ412" s="225">
        <f t="shared" ref="BZ412:BZ443" si="2092">BN412+BR412+BV412</f>
        <v>4470</v>
      </c>
      <c r="CA412" s="233">
        <f t="shared" ref="CA412:CA443" si="2093">BO412+BS412+BW412</f>
        <v>4543</v>
      </c>
      <c r="CB412" s="225">
        <f t="shared" ref="CB412:CB443" si="2094">IF(DF412&gt;0,BZ412,)</f>
        <v>4470</v>
      </c>
      <c r="CC412" s="233">
        <f t="shared" ref="CC412:CC443" si="2095">IF(DG412&gt;0,CA412,)</f>
        <v>4543</v>
      </c>
      <c r="CD412" s="506">
        <v>4.4776743075453602</v>
      </c>
      <c r="CE412" s="765">
        <v>4.4628457571495499</v>
      </c>
      <c r="CF412" s="232">
        <f t="shared" ref="CF412:CF443" si="2096">IF(BN412&gt;0,(BN412*CD412),)</f>
        <v>18752.499999999967</v>
      </c>
      <c r="CG412" s="233">
        <f t="shared" ref="CG412:CG443" si="2097">IF(BO412&gt;0,(BO412*CE412),)</f>
        <v>19038.499999999978</v>
      </c>
      <c r="CH412" s="506">
        <v>5.3333333333333304</v>
      </c>
      <c r="CI412" s="765">
        <v>5.4007220216606502</v>
      </c>
      <c r="CJ412" s="232">
        <f t="shared" ref="CJ412:CJ443" si="2098">IF(BR412&gt;0,(BR412*CH412),)</f>
        <v>1503.9999999999991</v>
      </c>
      <c r="CK412" s="233">
        <f t="shared" ref="CK412:CK443" si="2099">IF(BS412&gt;0,(BS412*CI412),)</f>
        <v>1496</v>
      </c>
      <c r="CL412" s="506"/>
      <c r="CM412" s="410"/>
      <c r="CN412" s="232">
        <f t="shared" ref="CN412:CN443" si="2100">IF(BV412&gt;0,(BV412*CL412),)</f>
        <v>0</v>
      </c>
      <c r="CO412" s="233">
        <f t="shared" ref="CO412:CO443" si="2101">IF(BW412&gt;0,(BW412*CM412),)</f>
        <v>0</v>
      </c>
      <c r="CP412" s="232">
        <f t="shared" ref="CP412:CP443" si="2102">IF(BZ412&gt;0,((CF412+CJ412+CN412)/BZ412),)</f>
        <v>4.531655480984333</v>
      </c>
      <c r="CQ412" s="546">
        <f t="shared" ref="CQ412:CQ443" si="2103">IF(CA412&gt;0,((CG412+CK412+CO412)/CA412),)</f>
        <v>4.5200308166409817</v>
      </c>
      <c r="CR412" s="232">
        <f t="shared" ref="CR412:CR443" si="2104">IF(BZ412&gt;0,(BZ412*CP412),)</f>
        <v>20256.499999999967</v>
      </c>
      <c r="CS412" s="233">
        <f t="shared" ref="CS412:CS443" si="2105">IF(CA412&gt;0,(CA412*CQ412),)</f>
        <v>20534.499999999978</v>
      </c>
      <c r="CT412" s="547">
        <v>125.502626552053</v>
      </c>
      <c r="CU412" s="766">
        <v>126.16361931551801</v>
      </c>
      <c r="CV412" s="232">
        <f t="shared" ref="CV412:CV443" si="2106">IF(BP412&gt;0,(BP412*CT412),)</f>
        <v>525604.99999999802</v>
      </c>
      <c r="CW412" s="233">
        <f t="shared" ref="CW412:CW443" si="2107">IF(BQ412&gt;0,(BQ412*CU412),)</f>
        <v>538213.99999999977</v>
      </c>
      <c r="CX412" s="547">
        <v>122.432624113475</v>
      </c>
      <c r="CY412" s="765">
        <v>121.41516245487399</v>
      </c>
      <c r="CZ412" s="232">
        <f t="shared" ref="CZ412:CZ443" si="2108">IF(BT412&gt;0,(BT412*CX412),)</f>
        <v>34525.999999999949</v>
      </c>
      <c r="DA412" s="233">
        <f t="shared" ref="DA412:DA443" si="2109">IF(BU412&gt;0,(BU412*CY412),)</f>
        <v>33632.000000000095</v>
      </c>
      <c r="DB412" s="537"/>
      <c r="DC412" s="536"/>
      <c r="DD412" s="232">
        <f t="shared" ref="DD412:DD443" si="2110">IF(BX412&gt;0,(BX412*DB412),)</f>
        <v>0</v>
      </c>
      <c r="DE412" s="233">
        <f t="shared" ref="DE412:DE443" si="2111">IF(BY412&gt;0,(BY412*DC412),)</f>
        <v>0</v>
      </c>
      <c r="DF412" s="232">
        <f t="shared" ref="DF412:DF443" si="2112">IF((CV412+CZ412+DD412)&gt;0,((CV412+CZ412+DD412)/BZ412),)</f>
        <v>125.30894854586086</v>
      </c>
      <c r="DG412" s="233">
        <f t="shared" ref="DG412:DG443" si="2113">IF((CW412+DA412+DE412)&gt;0,((CW412+DA412+DE412)/CA412),)</f>
        <v>125.8740920096852</v>
      </c>
      <c r="DH412" s="232">
        <f t="shared" ref="DH412:DH443" si="2114">IF(CB412&gt;0,(BZ412*DF412),)</f>
        <v>560130.99999999802</v>
      </c>
      <c r="DI412" s="233">
        <f t="shared" ref="DI412:DI443" si="2115">IF(CC412&gt;0,(CA412*DG412),)</f>
        <v>571845.99999999988</v>
      </c>
      <c r="DJ412" s="232">
        <f t="shared" ref="DJ412:DJ443" si="2116">AD412+BZ412</f>
        <v>4470</v>
      </c>
      <c r="DK412" s="233">
        <f t="shared" ref="DK412:DK443" si="2117">AE412+CA412</f>
        <v>4543</v>
      </c>
      <c r="DL412" s="232">
        <f t="shared" ref="DL412:DL443" si="2118">AF412+CB412</f>
        <v>4470</v>
      </c>
      <c r="DM412" s="233">
        <f t="shared" ref="DM412:DM443" si="2119">AG412+CC412</f>
        <v>4543</v>
      </c>
      <c r="DN412" s="545">
        <f t="shared" ref="DN412:DN443" si="2120">IF(DJ412&gt;0,((AD412*AT412)+(BZ412*CP412))/DJ412,)</f>
        <v>4.531655480984333</v>
      </c>
      <c r="DO412" s="546">
        <f t="shared" ref="DO412:DO443" si="2121">IF(DK412&gt;0,((AE412*AU412)+(CA412*CQ412))/DK412,)</f>
        <v>4.5200308166409817</v>
      </c>
      <c r="DP412" s="232">
        <f t="shared" ref="DP412:DP443" si="2122">IF(DJ412&gt;0,(DJ412*DN412),)</f>
        <v>20256.499999999967</v>
      </c>
      <c r="DQ412" s="233">
        <f t="shared" ref="DQ412:DQ443" si="2123">IF(DK412&gt;0,(DK412*DO412),)</f>
        <v>20534.499999999978</v>
      </c>
      <c r="DR412" s="232">
        <f t="shared" ref="DR412:DR443" si="2124">IF(DL412&gt;0,((AF412*BJ412)+(CB412*DF412))/DL412,)</f>
        <v>125.30894854586086</v>
      </c>
      <c r="DS412" s="233">
        <f t="shared" ref="DS412:DS443" si="2125">IF(DM412&gt;0,((AG412*BK412)+(CC412*DG412))/DM412,)</f>
        <v>125.8740920096852</v>
      </c>
      <c r="DT412" s="232">
        <f t="shared" ref="DT412:DT443" si="2126">IF(DL412&gt;0,(DL412*DR412),)</f>
        <v>560130.99999999802</v>
      </c>
      <c r="DU412" s="233">
        <f t="shared" ref="DU412:DU443" si="2127">IF(DM412&gt;0,(DM412*DS412),)</f>
        <v>571845.99999999988</v>
      </c>
      <c r="DV412" s="547">
        <v>645</v>
      </c>
      <c r="DW412" s="409">
        <v>722</v>
      </c>
      <c r="DX412" s="232">
        <f t="shared" ref="DX412:DX443" si="2128">IF(FB412&gt;0,DV412,)</f>
        <v>645</v>
      </c>
      <c r="DY412" s="233">
        <f t="shared" ref="DY412:DY443" si="2129">IF(FC412&gt;0,DW412,)</f>
        <v>722</v>
      </c>
      <c r="DZ412" s="547">
        <v>105</v>
      </c>
      <c r="EA412" s="409">
        <v>131</v>
      </c>
      <c r="EB412" s="232">
        <f t="shared" ref="EB412:EB443" si="2130">IF(FF412&gt;0,DZ412,)</f>
        <v>105</v>
      </c>
      <c r="EC412" s="233">
        <f t="shared" ref="EC412:EC443" si="2131">IF(FG412&gt;0,EA412,)</f>
        <v>131</v>
      </c>
      <c r="ED412" s="547"/>
      <c r="EE412" s="529"/>
      <c r="EF412" s="232">
        <f t="shared" ref="EF412:EF443" si="2132">IF(FJ412&gt;0,ED412,)</f>
        <v>0</v>
      </c>
      <c r="EG412" s="233">
        <f t="shared" ref="EG412:EG443" si="2133">IF(FK412&gt;0,EE412,)</f>
        <v>0</v>
      </c>
      <c r="EH412" s="225">
        <f t="shared" ref="EH412:EH443" si="2134">DV412+DZ412+ED412</f>
        <v>750</v>
      </c>
      <c r="EI412" s="233">
        <f t="shared" ref="EI412:EI443" si="2135">DW412+EA412+EE412</f>
        <v>853</v>
      </c>
      <c r="EJ412" s="225">
        <f t="shared" ref="EJ412:EJ443" si="2136">IF(FN412&gt;0,EH412,)</f>
        <v>750</v>
      </c>
      <c r="EK412" s="233">
        <f t="shared" ref="EK412:EK443" si="2137">IF(FO412&gt;0,EI412,)</f>
        <v>853</v>
      </c>
      <c r="EL412" s="506">
        <v>3.2511627906976699</v>
      </c>
      <c r="EM412" s="765">
        <v>3.2229916897506898</v>
      </c>
      <c r="EN412" s="232">
        <f t="shared" ref="EN412:EN443" si="2138">IF(DV412&gt;0,(DV412*EL412),)</f>
        <v>2096.9999999999973</v>
      </c>
      <c r="EO412" s="233">
        <f t="shared" ref="EO412:EO443" si="2139">IF(DW412&gt;0,(DW412*EM412),)</f>
        <v>2326.9999999999982</v>
      </c>
      <c r="EP412" s="506">
        <v>3.8142857142857101</v>
      </c>
      <c r="EQ412" s="765">
        <v>3.83206106870229</v>
      </c>
      <c r="ER412" s="232">
        <f t="shared" ref="ER412:ER443" si="2140">IF(DZ412&gt;0,(DZ412*EP412),)</f>
        <v>400.49999999999955</v>
      </c>
      <c r="ES412" s="233">
        <f t="shared" ref="ES412:ES443" si="2141">IF(EA412&gt;0,(EA412*EQ412),)</f>
        <v>502</v>
      </c>
      <c r="ET412" s="506"/>
      <c r="EU412" s="410"/>
      <c r="EV412" s="232">
        <f t="shared" ref="EV412:EV443" si="2142">IF(ED412&gt;0,(ED412*ET412),)</f>
        <v>0</v>
      </c>
      <c r="EW412" s="233">
        <f t="shared" ref="EW412:EW443" si="2143">IF(EE412&gt;0,(EE412*EU412),)</f>
        <v>0</v>
      </c>
      <c r="EX412" s="545">
        <f t="shared" ref="EX412:EX443" si="2144">IF(EH412&gt;0,((EN412+ER412+EV412)/EH412),)</f>
        <v>3.3299999999999956</v>
      </c>
      <c r="EY412" s="546">
        <f t="shared" ref="EY412:EY443" si="2145">IF(EI412&gt;0,((EO412+ES412+EW412)/EI412),)</f>
        <v>3.3165298944900332</v>
      </c>
      <c r="EZ412" s="232">
        <f t="shared" ref="EZ412:EZ443" si="2146">IF(EH412&gt;0,(EH412*EX412),)</f>
        <v>2497.4999999999968</v>
      </c>
      <c r="FA412" s="233">
        <f t="shared" ref="FA412:FA443" si="2147">IF(EI412&gt;0,(EI412*EY412),)</f>
        <v>2828.9999999999982</v>
      </c>
      <c r="FB412" s="547">
        <v>85.648062015503797</v>
      </c>
      <c r="FC412" s="765">
        <v>85.573407202216103</v>
      </c>
      <c r="FD412" s="232">
        <f t="shared" ref="FD412:FD443" si="2148">IF(DX412&gt;0,(DX412*FB412),)</f>
        <v>55242.999999999949</v>
      </c>
      <c r="FE412" s="233">
        <f t="shared" ref="FE412:FE443" si="2149">IF(DY412&gt;0,(DY412*FC412),)</f>
        <v>61784.000000000029</v>
      </c>
      <c r="FF412" s="547">
        <v>87.8</v>
      </c>
      <c r="FG412" s="765">
        <v>85.145038167938907</v>
      </c>
      <c r="FH412" s="232">
        <f t="shared" ref="FH412:FH443" si="2150">IF(EB412&gt;0,(EB412*FF412),)</f>
        <v>9219</v>
      </c>
      <c r="FI412" s="233">
        <f t="shared" ref="FI412:FI443" si="2151">IF(EC412&gt;0,(EC412*FG412),)</f>
        <v>11153.999999999996</v>
      </c>
      <c r="FJ412" s="537"/>
      <c r="FK412" s="536"/>
      <c r="FL412" s="232">
        <f t="shared" ref="FL412:FL443" si="2152">IF(EF412&gt;0,(EF412*FJ412),)</f>
        <v>0</v>
      </c>
      <c r="FM412" s="233">
        <f t="shared" ref="FM412:FM443" si="2153">IF(EG412&gt;0,(EG412*FK412),)</f>
        <v>0</v>
      </c>
      <c r="FN412" s="232">
        <f t="shared" ref="FN412:FN443" si="2154">IF((FD412+FH412+FL412)&gt;0,((FD412+FH412+FL412)/EH412),)</f>
        <v>85.949333333333271</v>
      </c>
      <c r="FO412" s="233">
        <f t="shared" ref="FO412:FO443" si="2155">IF((FE412+FI412+FM412)&gt;0,((FE412+FI412+FM412)/EI412),)</f>
        <v>85.507620164126649</v>
      </c>
      <c r="FP412" s="232">
        <f t="shared" ref="FP412:FP443" si="2156">IF(EH412&gt;0,(EH412*FN412),)</f>
        <v>64461.999999999956</v>
      </c>
      <c r="FQ412" s="233">
        <f t="shared" ref="FQ412:FQ443" si="2157">IF(EI412&gt;0,(EI412*FO412),)</f>
        <v>72938.000000000029</v>
      </c>
      <c r="FR412" s="537">
        <v>108</v>
      </c>
      <c r="FS412" s="536">
        <v>83</v>
      </c>
      <c r="FT412" s="232">
        <f t="shared" ref="FT412:FT443" si="2158">IF(FZ412&gt;0,FR412,)</f>
        <v>108</v>
      </c>
      <c r="FU412" s="233">
        <f t="shared" ref="FU412:FU443" si="2159">IF(GA412&gt;0,FS412,)</f>
        <v>83</v>
      </c>
      <c r="FV412" s="537">
        <v>5.5185185185185102</v>
      </c>
      <c r="FW412" s="536">
        <v>6.5</v>
      </c>
      <c r="FX412" s="232">
        <f t="shared" ref="FX412:FX443" si="2160">IF(FR412&gt;0,(FR412*FV412),)</f>
        <v>595.99999999999909</v>
      </c>
      <c r="FY412" s="233">
        <f t="shared" ref="FY412:FY443" si="2161">IF(FS412&gt;0,(FS412*FW412),)</f>
        <v>539.5</v>
      </c>
      <c r="FZ412" s="537">
        <v>92.787037037036995</v>
      </c>
      <c r="GA412" s="536">
        <v>98.5625</v>
      </c>
      <c r="GB412" s="232">
        <f t="shared" ref="GB412:GB443" si="2162">IF(FZ412&gt;0,(FR412*FZ412),)</f>
        <v>10020.999999999996</v>
      </c>
      <c r="GC412" s="233">
        <f t="shared" ref="GC412:GC443" si="2163">IF(GA412&gt;0,(FS412*GA412),)</f>
        <v>8180.6875</v>
      </c>
      <c r="GD412" s="249">
        <f t="shared" ref="GD412:GD443" si="2164">(R412+BN412+DV412)</f>
        <v>4833</v>
      </c>
      <c r="GE412" s="233">
        <f t="shared" ref="GE412:GE443" si="2165">(S412+BO412+DW412)</f>
        <v>4988</v>
      </c>
      <c r="GF412" s="232">
        <f t="shared" ref="GF412:GF443" si="2166">(T412+BP412+DX412)</f>
        <v>4833</v>
      </c>
      <c r="GG412" s="233">
        <f t="shared" ref="GG412:GG443" si="2167">(U412+BQ412+DY412)</f>
        <v>4988</v>
      </c>
      <c r="GH412" s="232">
        <f t="shared" ref="GH412:GH443" si="2168">IF(GD412&gt;0,(AJ412+CF412+EN412),"")</f>
        <v>20849.499999999964</v>
      </c>
      <c r="GI412" s="233">
        <f t="shared" ref="GI412:GI443" si="2169">IF(GE412&gt;0,(AK412+CG412+EO412),"")</f>
        <v>21365.499999999978</v>
      </c>
      <c r="GJ412" s="232">
        <f t="shared" ref="GJ412:GJ443" si="2170">IF(GF412&gt;0,(AZ412+CV412+FD412),"")</f>
        <v>580847.99999999802</v>
      </c>
      <c r="GK412" s="233">
        <f t="shared" ref="GK412:GK443" si="2171">IF(GG412&gt;0,(BA412+CW412+FE412),"")</f>
        <v>599997.99999999977</v>
      </c>
      <c r="GL412" s="249">
        <f t="shared" ref="GL412:GL443" si="2172">(V412+BR412+DZ412)</f>
        <v>387</v>
      </c>
      <c r="GM412" s="233">
        <f t="shared" ref="GM412:GM443" si="2173">(W412+BS412+EA412)</f>
        <v>408</v>
      </c>
      <c r="GN412" s="232">
        <f t="shared" ref="GN412:GN443" si="2174">(X412+BT412+EB412)</f>
        <v>387</v>
      </c>
      <c r="GO412" s="233">
        <f t="shared" ref="GO412:GO443" si="2175">(Y412+BU412+EC412)</f>
        <v>408</v>
      </c>
      <c r="GP412" s="232">
        <f t="shared" ref="GP412:GP443" si="2176">IF(GL412&gt;0,AN412+CJ412+ER412,)</f>
        <v>1904.4999999999986</v>
      </c>
      <c r="GQ412" s="233">
        <f t="shared" ref="GQ412:GQ443" si="2177">IF(GM412&gt;0,AO412+CK412+ES412,)</f>
        <v>1998</v>
      </c>
      <c r="GR412" s="232">
        <f t="shared" ref="GR412:GR443" si="2178">IF(GN412&gt;0,BD412+CZ412+FH412,)</f>
        <v>43744.999999999949</v>
      </c>
      <c r="GS412" s="233">
        <f t="shared" ref="GS412:GS443" si="2179">IF(GO412&gt;0,BE412+DA412+FI412,)</f>
        <v>44786.000000000087</v>
      </c>
      <c r="GT412" s="249">
        <f t="shared" ref="GT412:GT443" si="2180">+GL412+GD412</f>
        <v>5220</v>
      </c>
      <c r="GU412" s="233">
        <f t="shared" ref="GU412:GU443" si="2181">+GM412+GE412</f>
        <v>5396</v>
      </c>
      <c r="GV412" s="232">
        <f t="shared" ref="GV412:GV443" si="2182">+GN412+GF412</f>
        <v>5220</v>
      </c>
      <c r="GW412" s="233">
        <f t="shared" ref="GW412:GW443" si="2183">+GO412+GG412</f>
        <v>5396</v>
      </c>
      <c r="GX412" s="232">
        <f t="shared" ref="GX412:GX443" si="2184">IF(GT412&gt;0,(GH412+GP412),"")</f>
        <v>22753.999999999964</v>
      </c>
      <c r="GY412" s="233">
        <f t="shared" ref="GY412:GY443" si="2185">IF(GU412&gt;0,(GI412+GQ412),"")</f>
        <v>23363.499999999978</v>
      </c>
      <c r="GZ412" s="232">
        <f t="shared" ref="GZ412:GZ443" si="2186">IF(GV412&gt;0,(GJ412+GR412),"")</f>
        <v>624592.99999999802</v>
      </c>
      <c r="HA412" s="233">
        <f t="shared" ref="HA412:HA443" si="2187">IF(GW412&gt;0,(GK412+GS412),"")</f>
        <v>644783.99999999988</v>
      </c>
      <c r="HB412" s="249">
        <f t="shared" ref="HB412:HB443" si="2188">(Z412+BV412+ED412)</f>
        <v>0</v>
      </c>
      <c r="HC412" s="233">
        <f t="shared" ref="HC412:HC443" si="2189">(AA412+BW412+EE412)</f>
        <v>0</v>
      </c>
      <c r="HD412" s="232">
        <f t="shared" ref="HD412:HD443" si="2190">(AB412+BX412+EF412)</f>
        <v>0</v>
      </c>
      <c r="HE412" s="233">
        <f t="shared" ref="HE412:HE443" si="2191">(AC412+BY412+EG412)</f>
        <v>0</v>
      </c>
      <c r="HF412" s="232" t="str">
        <f t="shared" ref="HF412:HF443" si="2192">IF(HB412&gt;0,(AR412+CN412+EV412),"")</f>
        <v/>
      </c>
      <c r="HG412" s="233" t="str">
        <f t="shared" ref="HG412:HG443" si="2193">IF(HC412&gt;0,(AS412+CO412+EW412),"")</f>
        <v/>
      </c>
      <c r="HH412" s="232" t="str">
        <f t="shared" ref="HH412:HH443" si="2194">IF(HD412&gt;0,(BH412+DD412+FL412),"")</f>
        <v/>
      </c>
      <c r="HI412" s="233" t="str">
        <f t="shared" ref="HI412:HI443" si="2195">IF(HE412&gt;0,(BI412+DE412+FM412),"")</f>
        <v/>
      </c>
      <c r="HJ412" s="249">
        <f t="shared" ref="HJ412:HJ443" si="2196">IF((DJ412+EH412+FR412)&gt;0,(DP412+EZ412+FX412),"")</f>
        <v>23349.999999999964</v>
      </c>
      <c r="HK412" s="233">
        <f t="shared" ref="HK412:HK443" si="2197">IF((DK412+EI412+FS412)&gt;0,(DQ412+FA412+FY412),"")</f>
        <v>23902.999999999978</v>
      </c>
      <c r="HL412" s="232">
        <f t="shared" ref="HL412:HL443" si="2198">IF((DL412+EJ412+FT412)&gt;0,(DT412+FP412+GB412),"")</f>
        <v>634613.99999999802</v>
      </c>
      <c r="HM412" s="232">
        <f t="shared" ref="HM412:HM443" si="2199">IF((DM412+EK412+FU412)&gt;0,(DU412+FQ412+GC412),"")</f>
        <v>652964.68749999988</v>
      </c>
    </row>
    <row r="413" spans="1:221" ht="15">
      <c r="A413" s="492" t="s">
        <v>111</v>
      </c>
      <c r="B413" s="494" t="s">
        <v>1000</v>
      </c>
      <c r="C413" s="495"/>
      <c r="D413" s="763">
        <v>231624</v>
      </c>
      <c r="E413" s="497">
        <v>2</v>
      </c>
      <c r="F413" s="535">
        <v>1450</v>
      </c>
      <c r="G413" s="409">
        <v>1497</v>
      </c>
      <c r="H413" s="537">
        <v>0</v>
      </c>
      <c r="I413" s="409">
        <v>0</v>
      </c>
      <c r="J413" s="232">
        <f t="shared" si="2054"/>
        <v>1450</v>
      </c>
      <c r="K413" s="233">
        <f t="shared" si="2055"/>
        <v>1497</v>
      </c>
      <c r="L413" s="504">
        <v>120</v>
      </c>
      <c r="M413" s="536">
        <v>120</v>
      </c>
      <c r="N413" s="232">
        <f t="shared" si="2052"/>
        <v>1450</v>
      </c>
      <c r="O413" s="233">
        <f t="shared" si="2053"/>
        <v>1497</v>
      </c>
      <c r="P413" s="232">
        <f t="shared" si="2056"/>
        <v>1450</v>
      </c>
      <c r="Q413" s="233">
        <f t="shared" si="2057"/>
        <v>1497</v>
      </c>
      <c r="R413" s="537">
        <v>12</v>
      </c>
      <c r="S413" s="409">
        <v>21</v>
      </c>
      <c r="T413" s="232">
        <f t="shared" si="2058"/>
        <v>12</v>
      </c>
      <c r="U413" s="233">
        <f t="shared" si="2059"/>
        <v>21</v>
      </c>
      <c r="V413" s="547">
        <v>0</v>
      </c>
      <c r="W413" s="409">
        <v>0</v>
      </c>
      <c r="X413" s="232">
        <f t="shared" si="2060"/>
        <v>0</v>
      </c>
      <c r="Y413" s="233">
        <f t="shared" si="2061"/>
        <v>0</v>
      </c>
      <c r="Z413" s="547"/>
      <c r="AA413" s="529"/>
      <c r="AB413" s="232">
        <f t="shared" si="2062"/>
        <v>0</v>
      </c>
      <c r="AC413" s="233">
        <f t="shared" si="2063"/>
        <v>0</v>
      </c>
      <c r="AD413" s="225">
        <f t="shared" si="2064"/>
        <v>12</v>
      </c>
      <c r="AE413" s="233">
        <f t="shared" si="2065"/>
        <v>21</v>
      </c>
      <c r="AF413" s="225">
        <f t="shared" si="2066"/>
        <v>12</v>
      </c>
      <c r="AG413" s="233">
        <f t="shared" si="2067"/>
        <v>21</v>
      </c>
      <c r="AH413" s="506">
        <v>4</v>
      </c>
      <c r="AI413" s="765">
        <v>4</v>
      </c>
      <c r="AJ413" s="232">
        <f t="shared" si="2068"/>
        <v>48</v>
      </c>
      <c r="AK413" s="233">
        <f t="shared" si="2069"/>
        <v>84</v>
      </c>
      <c r="AL413" s="506"/>
      <c r="AM413" s="765"/>
      <c r="AN413" s="232">
        <f t="shared" si="2070"/>
        <v>0</v>
      </c>
      <c r="AO413" s="233">
        <f t="shared" si="1920"/>
        <v>0</v>
      </c>
      <c r="AP413" s="506"/>
      <c r="AQ413" s="410"/>
      <c r="AR413" s="232">
        <f t="shared" si="2071"/>
        <v>0</v>
      </c>
      <c r="AS413" s="233">
        <f t="shared" si="2072"/>
        <v>0</v>
      </c>
      <c r="AT413" s="545">
        <f t="shared" si="2073"/>
        <v>4</v>
      </c>
      <c r="AU413" s="546">
        <f t="shared" si="2074"/>
        <v>4</v>
      </c>
      <c r="AV413" s="232">
        <f t="shared" si="2075"/>
        <v>48</v>
      </c>
      <c r="AW413" s="233">
        <f t="shared" si="2076"/>
        <v>84</v>
      </c>
      <c r="AX413" s="547">
        <v>119.791666666666</v>
      </c>
      <c r="AY413" s="765">
        <v>115.45238095238101</v>
      </c>
      <c r="AZ413" s="232">
        <f t="shared" si="2077"/>
        <v>1437.499999999992</v>
      </c>
      <c r="BA413" s="233">
        <f t="shared" si="2078"/>
        <v>2424.5000000000009</v>
      </c>
      <c r="BB413" s="547"/>
      <c r="BC413" s="766"/>
      <c r="BD413" s="232">
        <f t="shared" si="2079"/>
        <v>0</v>
      </c>
      <c r="BE413" s="233">
        <f t="shared" si="2080"/>
        <v>0</v>
      </c>
      <c r="BF413" s="537"/>
      <c r="BG413" s="536"/>
      <c r="BH413" s="232">
        <f t="shared" si="2081"/>
        <v>0</v>
      </c>
      <c r="BI413" s="233">
        <f t="shared" si="2082"/>
        <v>0</v>
      </c>
      <c r="BJ413" s="232">
        <f t="shared" si="2083"/>
        <v>119.791666666666</v>
      </c>
      <c r="BK413" s="233">
        <f t="shared" si="2084"/>
        <v>115.45238095238099</v>
      </c>
      <c r="BL413" s="232">
        <f t="shared" si="2085"/>
        <v>1437.499999999992</v>
      </c>
      <c r="BM413" s="233">
        <f t="shared" si="2086"/>
        <v>2424.5000000000009</v>
      </c>
      <c r="BN413" s="547">
        <v>1131</v>
      </c>
      <c r="BO413" s="409">
        <v>1183</v>
      </c>
      <c r="BP413" s="232">
        <f t="shared" si="2087"/>
        <v>1131</v>
      </c>
      <c r="BQ413" s="233">
        <f t="shared" si="2088"/>
        <v>1183</v>
      </c>
      <c r="BR413" s="547">
        <v>40</v>
      </c>
      <c r="BS413" s="409">
        <v>31</v>
      </c>
      <c r="BT413" s="767">
        <f t="shared" si="1939"/>
        <v>40</v>
      </c>
      <c r="BU413" s="233">
        <f t="shared" si="2089"/>
        <v>31</v>
      </c>
      <c r="BV413" s="547"/>
      <c r="BW413" s="529"/>
      <c r="BX413" s="232">
        <f t="shared" si="2090"/>
        <v>0</v>
      </c>
      <c r="BY413" s="233">
        <f t="shared" si="2091"/>
        <v>0</v>
      </c>
      <c r="BZ413" s="225">
        <f t="shared" si="2092"/>
        <v>1171</v>
      </c>
      <c r="CA413" s="233">
        <f t="shared" si="2093"/>
        <v>1214</v>
      </c>
      <c r="CB413" s="225">
        <f t="shared" si="2094"/>
        <v>1171</v>
      </c>
      <c r="CC413" s="233">
        <f t="shared" si="2095"/>
        <v>1214</v>
      </c>
      <c r="CD413" s="506">
        <v>4.1149425287356296</v>
      </c>
      <c r="CE413" s="765">
        <v>4.1614539306846998</v>
      </c>
      <c r="CF413" s="232">
        <f t="shared" si="2096"/>
        <v>4653.9999999999973</v>
      </c>
      <c r="CG413" s="233">
        <f t="shared" si="2097"/>
        <v>4923</v>
      </c>
      <c r="CH413" s="506">
        <v>4.625</v>
      </c>
      <c r="CI413" s="765">
        <v>4.3870967741935498</v>
      </c>
      <c r="CJ413" s="232">
        <f t="shared" si="2098"/>
        <v>185</v>
      </c>
      <c r="CK413" s="233">
        <f t="shared" si="2099"/>
        <v>136.00000000000006</v>
      </c>
      <c r="CL413" s="506"/>
      <c r="CM413" s="410"/>
      <c r="CN413" s="232">
        <f t="shared" si="2100"/>
        <v>0</v>
      </c>
      <c r="CO413" s="233">
        <f t="shared" si="2101"/>
        <v>0</v>
      </c>
      <c r="CP413" s="232">
        <f t="shared" si="2102"/>
        <v>4.1323654995730124</v>
      </c>
      <c r="CQ413" s="546">
        <f t="shared" si="2103"/>
        <v>4.1672158154859966</v>
      </c>
      <c r="CR413" s="232">
        <f t="shared" si="2104"/>
        <v>4838.9999999999973</v>
      </c>
      <c r="CS413" s="233">
        <f t="shared" si="2105"/>
        <v>5059</v>
      </c>
      <c r="CT413" s="547">
        <v>115.818302387267</v>
      </c>
      <c r="CU413" s="766">
        <v>115.259509721048</v>
      </c>
      <c r="CV413" s="232">
        <f t="shared" si="2106"/>
        <v>130990.49999999897</v>
      </c>
      <c r="CW413" s="233">
        <f t="shared" si="2107"/>
        <v>136351.9999999998</v>
      </c>
      <c r="CX413" s="547">
        <v>117.2375</v>
      </c>
      <c r="CY413" s="765">
        <v>112.709677419355</v>
      </c>
      <c r="CZ413" s="232">
        <f t="shared" si="2108"/>
        <v>4689.5</v>
      </c>
      <c r="DA413" s="233">
        <f t="shared" si="2109"/>
        <v>3494.000000000005</v>
      </c>
      <c r="DB413" s="537"/>
      <c r="DC413" s="536"/>
      <c r="DD413" s="232">
        <f t="shared" si="2110"/>
        <v>0</v>
      </c>
      <c r="DE413" s="233">
        <f t="shared" si="2111"/>
        <v>0</v>
      </c>
      <c r="DF413" s="232">
        <f t="shared" si="2112"/>
        <v>115.86678052946111</v>
      </c>
      <c r="DG413" s="233">
        <f t="shared" si="2113"/>
        <v>115.19439868204266</v>
      </c>
      <c r="DH413" s="232">
        <f t="shared" si="2114"/>
        <v>135679.99999999895</v>
      </c>
      <c r="DI413" s="233">
        <f t="shared" si="2115"/>
        <v>139845.9999999998</v>
      </c>
      <c r="DJ413" s="232">
        <f t="shared" si="2116"/>
        <v>1183</v>
      </c>
      <c r="DK413" s="233">
        <f t="shared" si="2117"/>
        <v>1235</v>
      </c>
      <c r="DL413" s="232">
        <f t="shared" si="2118"/>
        <v>1183</v>
      </c>
      <c r="DM413" s="233">
        <f t="shared" si="2119"/>
        <v>1235</v>
      </c>
      <c r="DN413" s="545">
        <f t="shared" si="2120"/>
        <v>4.1310228233305137</v>
      </c>
      <c r="DO413" s="546">
        <f t="shared" si="2121"/>
        <v>4.1643724696356275</v>
      </c>
      <c r="DP413" s="232">
        <f t="shared" si="2122"/>
        <v>4886.9999999999982</v>
      </c>
      <c r="DQ413" s="233">
        <f t="shared" si="2123"/>
        <v>5143</v>
      </c>
      <c r="DR413" s="232">
        <f t="shared" si="2124"/>
        <v>115.90659340659252</v>
      </c>
      <c r="DS413" s="233">
        <f t="shared" si="2125"/>
        <v>115.19878542510105</v>
      </c>
      <c r="DT413" s="232">
        <f t="shared" si="2126"/>
        <v>137117.49999999895</v>
      </c>
      <c r="DU413" s="233">
        <f t="shared" si="2127"/>
        <v>142270.4999999998</v>
      </c>
      <c r="DV413" s="547">
        <v>236</v>
      </c>
      <c r="DW413" s="409">
        <v>240</v>
      </c>
      <c r="DX413" s="232">
        <f t="shared" si="2128"/>
        <v>236</v>
      </c>
      <c r="DY413" s="233">
        <f t="shared" si="2129"/>
        <v>240</v>
      </c>
      <c r="DZ413" s="547">
        <v>20</v>
      </c>
      <c r="EA413" s="409">
        <v>14</v>
      </c>
      <c r="EB413" s="232">
        <f t="shared" si="2130"/>
        <v>20</v>
      </c>
      <c r="EC413" s="233">
        <f t="shared" si="2131"/>
        <v>14</v>
      </c>
      <c r="ED413" s="547"/>
      <c r="EE413" s="529"/>
      <c r="EF413" s="232">
        <f t="shared" si="2132"/>
        <v>0</v>
      </c>
      <c r="EG413" s="233">
        <f t="shared" si="2133"/>
        <v>0</v>
      </c>
      <c r="EH413" s="225">
        <f t="shared" si="2134"/>
        <v>256</v>
      </c>
      <c r="EI413" s="233">
        <f t="shared" si="2135"/>
        <v>254</v>
      </c>
      <c r="EJ413" s="225">
        <f t="shared" si="2136"/>
        <v>256</v>
      </c>
      <c r="EK413" s="233">
        <f t="shared" si="2137"/>
        <v>254</v>
      </c>
      <c r="EL413" s="506">
        <v>2.9004237288135499</v>
      </c>
      <c r="EM413" s="765">
        <v>2.8541666666666701</v>
      </c>
      <c r="EN413" s="232">
        <f t="shared" si="2138"/>
        <v>684.49999999999773</v>
      </c>
      <c r="EO413" s="233">
        <f t="shared" si="2139"/>
        <v>685.0000000000008</v>
      </c>
      <c r="EP413" s="506">
        <v>3.125</v>
      </c>
      <c r="EQ413" s="765">
        <v>3.8214285714285698</v>
      </c>
      <c r="ER413" s="232">
        <f t="shared" si="2140"/>
        <v>62.5</v>
      </c>
      <c r="ES413" s="233">
        <f t="shared" si="2141"/>
        <v>53.499999999999979</v>
      </c>
      <c r="ET413" s="506"/>
      <c r="EU413" s="410"/>
      <c r="EV413" s="232">
        <f t="shared" si="2142"/>
        <v>0</v>
      </c>
      <c r="EW413" s="233">
        <f t="shared" si="2143"/>
        <v>0</v>
      </c>
      <c r="EX413" s="545">
        <f t="shared" si="2144"/>
        <v>2.9179687499999911</v>
      </c>
      <c r="EY413" s="546">
        <f t="shared" si="2145"/>
        <v>2.9074803149606332</v>
      </c>
      <c r="EZ413" s="232">
        <f t="shared" si="2146"/>
        <v>746.99999999999773</v>
      </c>
      <c r="FA413" s="233">
        <f t="shared" si="2147"/>
        <v>738.5000000000008</v>
      </c>
      <c r="FB413" s="547">
        <v>77.451271186440593</v>
      </c>
      <c r="FC413" s="765">
        <v>79.174999999999997</v>
      </c>
      <c r="FD413" s="232">
        <f t="shared" si="2148"/>
        <v>18278.499999999978</v>
      </c>
      <c r="FE413" s="233">
        <f t="shared" si="2149"/>
        <v>19002</v>
      </c>
      <c r="FF413" s="547">
        <v>72.25</v>
      </c>
      <c r="FG413" s="765">
        <v>74</v>
      </c>
      <c r="FH413" s="232">
        <f t="shared" si="2150"/>
        <v>1445</v>
      </c>
      <c r="FI413" s="233">
        <f t="shared" si="2151"/>
        <v>1036</v>
      </c>
      <c r="FJ413" s="537"/>
      <c r="FK413" s="536"/>
      <c r="FL413" s="232">
        <f t="shared" si="2152"/>
        <v>0</v>
      </c>
      <c r="FM413" s="233">
        <f t="shared" si="2153"/>
        <v>0</v>
      </c>
      <c r="FN413" s="232">
        <f t="shared" si="2154"/>
        <v>77.044921874999915</v>
      </c>
      <c r="FO413" s="233">
        <f t="shared" si="2155"/>
        <v>78.889763779527556</v>
      </c>
      <c r="FP413" s="232">
        <f t="shared" si="2156"/>
        <v>19723.499999999978</v>
      </c>
      <c r="FQ413" s="233">
        <f t="shared" si="2157"/>
        <v>20038</v>
      </c>
      <c r="FR413" s="537">
        <v>11</v>
      </c>
      <c r="FS413" s="536">
        <v>8</v>
      </c>
      <c r="FT413" s="232">
        <f t="shared" si="2158"/>
        <v>11</v>
      </c>
      <c r="FU413" s="233">
        <f t="shared" si="2159"/>
        <v>8</v>
      </c>
      <c r="FV413" s="537">
        <v>3.2727272727272698</v>
      </c>
      <c r="FW413" s="536">
        <v>4</v>
      </c>
      <c r="FX413" s="232">
        <f t="shared" si="2160"/>
        <v>35.999999999999972</v>
      </c>
      <c r="FY413" s="233">
        <f t="shared" si="2161"/>
        <v>32</v>
      </c>
      <c r="FZ413" s="537">
        <v>78.727272727272705</v>
      </c>
      <c r="GA413" s="536">
        <v>82.375</v>
      </c>
      <c r="GB413" s="232">
        <f t="shared" si="2162"/>
        <v>865.99999999999977</v>
      </c>
      <c r="GC413" s="233">
        <f t="shared" si="2163"/>
        <v>659</v>
      </c>
      <c r="GD413" s="249">
        <f t="shared" si="2164"/>
        <v>1379</v>
      </c>
      <c r="GE413" s="233">
        <f t="shared" si="2165"/>
        <v>1444</v>
      </c>
      <c r="GF413" s="232">
        <f t="shared" si="2166"/>
        <v>1379</v>
      </c>
      <c r="GG413" s="233">
        <f t="shared" si="2167"/>
        <v>1444</v>
      </c>
      <c r="GH413" s="232">
        <f t="shared" si="2168"/>
        <v>5386.4999999999945</v>
      </c>
      <c r="GI413" s="233">
        <f t="shared" si="2169"/>
        <v>5692.0000000000009</v>
      </c>
      <c r="GJ413" s="232">
        <f t="shared" si="2170"/>
        <v>150706.49999999892</v>
      </c>
      <c r="GK413" s="233">
        <f t="shared" si="2171"/>
        <v>157778.4999999998</v>
      </c>
      <c r="GL413" s="249">
        <f t="shared" si="2172"/>
        <v>60</v>
      </c>
      <c r="GM413" s="233">
        <f t="shared" si="2173"/>
        <v>45</v>
      </c>
      <c r="GN413" s="232">
        <f t="shared" si="2174"/>
        <v>60</v>
      </c>
      <c r="GO413" s="233">
        <f t="shared" si="2175"/>
        <v>45</v>
      </c>
      <c r="GP413" s="232">
        <f t="shared" si="2176"/>
        <v>247.5</v>
      </c>
      <c r="GQ413" s="233">
        <f t="shared" si="2177"/>
        <v>189.50000000000003</v>
      </c>
      <c r="GR413" s="232">
        <f t="shared" si="2178"/>
        <v>6134.5</v>
      </c>
      <c r="GS413" s="233">
        <f t="shared" si="2179"/>
        <v>4530.0000000000055</v>
      </c>
      <c r="GT413" s="249">
        <f t="shared" si="2180"/>
        <v>1439</v>
      </c>
      <c r="GU413" s="233">
        <f t="shared" si="2181"/>
        <v>1489</v>
      </c>
      <c r="GV413" s="232">
        <f t="shared" si="2182"/>
        <v>1439</v>
      </c>
      <c r="GW413" s="233">
        <f t="shared" si="2183"/>
        <v>1489</v>
      </c>
      <c r="GX413" s="232">
        <f t="shared" si="2184"/>
        <v>5633.9999999999945</v>
      </c>
      <c r="GY413" s="233">
        <f t="shared" si="2185"/>
        <v>5881.5000000000009</v>
      </c>
      <c r="GZ413" s="232">
        <f t="shared" si="2186"/>
        <v>156840.99999999892</v>
      </c>
      <c r="HA413" s="233">
        <f t="shared" si="2187"/>
        <v>162308.4999999998</v>
      </c>
      <c r="HB413" s="249">
        <f t="shared" si="2188"/>
        <v>0</v>
      </c>
      <c r="HC413" s="233">
        <f t="shared" si="2189"/>
        <v>0</v>
      </c>
      <c r="HD413" s="232">
        <f t="shared" si="2190"/>
        <v>0</v>
      </c>
      <c r="HE413" s="233">
        <f t="shared" si="2191"/>
        <v>0</v>
      </c>
      <c r="HF413" s="232" t="str">
        <f t="shared" si="2192"/>
        <v/>
      </c>
      <c r="HG413" s="233" t="str">
        <f t="shared" si="2193"/>
        <v/>
      </c>
      <c r="HH413" s="232" t="str">
        <f t="shared" si="2194"/>
        <v/>
      </c>
      <c r="HI413" s="233" t="str">
        <f t="shared" si="2195"/>
        <v/>
      </c>
      <c r="HJ413" s="249">
        <f t="shared" si="2196"/>
        <v>5669.9999999999964</v>
      </c>
      <c r="HK413" s="233">
        <f t="shared" si="2197"/>
        <v>5913.5000000000009</v>
      </c>
      <c r="HL413" s="232">
        <f t="shared" si="2198"/>
        <v>157706.99999999892</v>
      </c>
      <c r="HM413" s="232">
        <f t="shared" si="2199"/>
        <v>162967.4999999998</v>
      </c>
    </row>
    <row r="414" spans="1:221" ht="15">
      <c r="A414" s="492" t="s">
        <v>111</v>
      </c>
      <c r="B414" s="493" t="s">
        <v>1001</v>
      </c>
      <c r="C414" s="495" t="s">
        <v>1034</v>
      </c>
      <c r="D414" s="763">
        <v>234030</v>
      </c>
      <c r="E414" s="497">
        <v>2</v>
      </c>
      <c r="F414" s="535">
        <v>4031</v>
      </c>
      <c r="G414" s="409">
        <v>4374</v>
      </c>
      <c r="H414" s="537">
        <v>129</v>
      </c>
      <c r="I414" s="409">
        <v>140</v>
      </c>
      <c r="J414" s="232">
        <f t="shared" si="2054"/>
        <v>3902</v>
      </c>
      <c r="K414" s="233">
        <f t="shared" si="2055"/>
        <v>4234</v>
      </c>
      <c r="L414" s="504">
        <v>120</v>
      </c>
      <c r="M414" s="536">
        <v>120</v>
      </c>
      <c r="N414" s="232">
        <f t="shared" si="2052"/>
        <v>3902</v>
      </c>
      <c r="O414" s="233">
        <f t="shared" si="2053"/>
        <v>4234</v>
      </c>
      <c r="P414" s="232">
        <f t="shared" si="2056"/>
        <v>3902</v>
      </c>
      <c r="Q414" s="233">
        <f t="shared" si="2057"/>
        <v>4234</v>
      </c>
      <c r="R414" s="537">
        <v>5</v>
      </c>
      <c r="S414" s="409">
        <v>3</v>
      </c>
      <c r="T414" s="232">
        <f t="shared" si="2058"/>
        <v>5</v>
      </c>
      <c r="U414" s="233">
        <f t="shared" si="2059"/>
        <v>3</v>
      </c>
      <c r="V414" s="547">
        <v>3</v>
      </c>
      <c r="W414" s="409">
        <v>4</v>
      </c>
      <c r="X414" s="232">
        <f t="shared" si="2060"/>
        <v>3</v>
      </c>
      <c r="Y414" s="233">
        <f t="shared" si="2061"/>
        <v>4</v>
      </c>
      <c r="Z414" s="547"/>
      <c r="AA414" s="529"/>
      <c r="AB414" s="232">
        <f t="shared" si="2062"/>
        <v>0</v>
      </c>
      <c r="AC414" s="233">
        <f t="shared" si="2063"/>
        <v>0</v>
      </c>
      <c r="AD414" s="225">
        <f t="shared" si="2064"/>
        <v>8</v>
      </c>
      <c r="AE414" s="233">
        <f t="shared" si="2065"/>
        <v>7</v>
      </c>
      <c r="AF414" s="225">
        <f t="shared" si="2066"/>
        <v>8</v>
      </c>
      <c r="AG414" s="233">
        <f t="shared" si="2067"/>
        <v>7</v>
      </c>
      <c r="AH414" s="506">
        <v>4.4000000000000004</v>
      </c>
      <c r="AI414" s="765">
        <v>4.3333333333333304</v>
      </c>
      <c r="AJ414" s="232">
        <f t="shared" si="2068"/>
        <v>22</v>
      </c>
      <c r="AK414" s="233">
        <f t="shared" si="2069"/>
        <v>12.999999999999991</v>
      </c>
      <c r="AL414" s="506">
        <v>6.6666666666666599</v>
      </c>
      <c r="AM414" s="765">
        <v>8.375</v>
      </c>
      <c r="AN414" s="232">
        <f t="shared" si="2070"/>
        <v>19.999999999999979</v>
      </c>
      <c r="AO414" s="233">
        <f t="shared" si="1920"/>
        <v>33.5</v>
      </c>
      <c r="AP414" s="506"/>
      <c r="AQ414" s="410"/>
      <c r="AR414" s="232">
        <f t="shared" si="2071"/>
        <v>0</v>
      </c>
      <c r="AS414" s="233">
        <f t="shared" si="2072"/>
        <v>0</v>
      </c>
      <c r="AT414" s="545">
        <f t="shared" si="2073"/>
        <v>5.2499999999999973</v>
      </c>
      <c r="AU414" s="546">
        <f t="shared" si="2074"/>
        <v>6.6428571428571415</v>
      </c>
      <c r="AV414" s="232">
        <f t="shared" si="2075"/>
        <v>41.999999999999979</v>
      </c>
      <c r="AW414" s="233">
        <f t="shared" si="2076"/>
        <v>46.499999999999993</v>
      </c>
      <c r="AX414" s="547">
        <v>150.6</v>
      </c>
      <c r="AY414" s="765">
        <v>127.666666666667</v>
      </c>
      <c r="AZ414" s="232">
        <f t="shared" si="2077"/>
        <v>753</v>
      </c>
      <c r="BA414" s="233">
        <f t="shared" si="2078"/>
        <v>383.00000000000102</v>
      </c>
      <c r="BB414" s="547">
        <v>95.6666666666666</v>
      </c>
      <c r="BC414" s="766">
        <v>57</v>
      </c>
      <c r="BD414" s="232">
        <f t="shared" si="2079"/>
        <v>286.99999999999977</v>
      </c>
      <c r="BE414" s="233">
        <f t="shared" si="2080"/>
        <v>228</v>
      </c>
      <c r="BF414" s="537"/>
      <c r="BG414" s="536"/>
      <c r="BH414" s="232">
        <f t="shared" si="2081"/>
        <v>0</v>
      </c>
      <c r="BI414" s="233">
        <f t="shared" si="2082"/>
        <v>0</v>
      </c>
      <c r="BJ414" s="232">
        <f t="shared" si="2083"/>
        <v>129.99999999999997</v>
      </c>
      <c r="BK414" s="233">
        <f t="shared" si="2084"/>
        <v>87.285714285714434</v>
      </c>
      <c r="BL414" s="232">
        <f t="shared" si="2085"/>
        <v>1039.9999999999998</v>
      </c>
      <c r="BM414" s="233">
        <f t="shared" si="2086"/>
        <v>611.00000000000102</v>
      </c>
      <c r="BN414" s="547">
        <v>1833</v>
      </c>
      <c r="BO414" s="409">
        <v>1932</v>
      </c>
      <c r="BP414" s="232">
        <f t="shared" si="2087"/>
        <v>1833</v>
      </c>
      <c r="BQ414" s="233">
        <f t="shared" si="2088"/>
        <v>1932</v>
      </c>
      <c r="BR414" s="547">
        <v>461</v>
      </c>
      <c r="BS414" s="409">
        <v>494</v>
      </c>
      <c r="BT414" s="767">
        <f t="shared" si="1939"/>
        <v>461</v>
      </c>
      <c r="BU414" s="233">
        <f t="shared" si="2089"/>
        <v>494</v>
      </c>
      <c r="BV414" s="547"/>
      <c r="BW414" s="529"/>
      <c r="BX414" s="232">
        <f t="shared" si="2090"/>
        <v>0</v>
      </c>
      <c r="BY414" s="233">
        <f t="shared" si="2091"/>
        <v>0</v>
      </c>
      <c r="BZ414" s="225">
        <f t="shared" si="2092"/>
        <v>2294</v>
      </c>
      <c r="CA414" s="233">
        <f t="shared" si="2093"/>
        <v>2426</v>
      </c>
      <c r="CB414" s="225">
        <f t="shared" si="2094"/>
        <v>2294</v>
      </c>
      <c r="CC414" s="233">
        <f t="shared" si="2095"/>
        <v>2426</v>
      </c>
      <c r="CD414" s="506">
        <v>4.8589743589743497</v>
      </c>
      <c r="CE414" s="765">
        <v>4.8066770186335397</v>
      </c>
      <c r="CF414" s="232">
        <f t="shared" si="2096"/>
        <v>8906.4999999999836</v>
      </c>
      <c r="CG414" s="233">
        <f t="shared" si="2097"/>
        <v>9286.4999999999982</v>
      </c>
      <c r="CH414" s="506">
        <v>6.1236442516268896</v>
      </c>
      <c r="CI414" s="765">
        <v>6.1700404858299596</v>
      </c>
      <c r="CJ414" s="232">
        <f t="shared" si="2098"/>
        <v>2822.9999999999959</v>
      </c>
      <c r="CK414" s="233">
        <f t="shared" si="2099"/>
        <v>3048</v>
      </c>
      <c r="CL414" s="506"/>
      <c r="CM414" s="410"/>
      <c r="CN414" s="232">
        <f t="shared" si="2100"/>
        <v>0</v>
      </c>
      <c r="CO414" s="233">
        <f t="shared" si="2101"/>
        <v>0</v>
      </c>
      <c r="CP414" s="232">
        <f t="shared" si="2102"/>
        <v>5.1131211857018224</v>
      </c>
      <c r="CQ414" s="546">
        <f t="shared" si="2103"/>
        <v>5.0842951360263804</v>
      </c>
      <c r="CR414" s="232">
        <f t="shared" si="2104"/>
        <v>11729.49999999998</v>
      </c>
      <c r="CS414" s="233">
        <f t="shared" si="2105"/>
        <v>12334.499999999998</v>
      </c>
      <c r="CT414" s="547">
        <v>125.252045826513</v>
      </c>
      <c r="CU414" s="766">
        <v>125.702122153209</v>
      </c>
      <c r="CV414" s="232">
        <f t="shared" si="2106"/>
        <v>229586.99999999831</v>
      </c>
      <c r="CW414" s="233">
        <f t="shared" si="2107"/>
        <v>242856.4999999998</v>
      </c>
      <c r="CX414" s="547">
        <v>116.849240780911</v>
      </c>
      <c r="CY414" s="765">
        <v>117.478744939271</v>
      </c>
      <c r="CZ414" s="232">
        <f t="shared" si="2108"/>
        <v>53867.499999999971</v>
      </c>
      <c r="DA414" s="233">
        <f t="shared" si="2109"/>
        <v>58034.499999999869</v>
      </c>
      <c r="DB414" s="537"/>
      <c r="DC414" s="536"/>
      <c r="DD414" s="232">
        <f t="shared" si="2110"/>
        <v>0</v>
      </c>
      <c r="DE414" s="233">
        <f t="shared" si="2111"/>
        <v>0</v>
      </c>
      <c r="DF414" s="232">
        <f t="shared" si="2112"/>
        <v>123.5634263295546</v>
      </c>
      <c r="DG414" s="233">
        <f t="shared" si="2113"/>
        <v>124.02761747732879</v>
      </c>
      <c r="DH414" s="232">
        <f t="shared" si="2114"/>
        <v>283454.49999999825</v>
      </c>
      <c r="DI414" s="233">
        <f t="shared" si="2115"/>
        <v>300890.99999999965</v>
      </c>
      <c r="DJ414" s="232">
        <f t="shared" si="2116"/>
        <v>2302</v>
      </c>
      <c r="DK414" s="233">
        <f t="shared" si="2117"/>
        <v>2433</v>
      </c>
      <c r="DL414" s="232">
        <f t="shared" si="2118"/>
        <v>2302</v>
      </c>
      <c r="DM414" s="233">
        <f t="shared" si="2119"/>
        <v>2433</v>
      </c>
      <c r="DN414" s="545">
        <f t="shared" si="2120"/>
        <v>5.113596872284961</v>
      </c>
      <c r="DO414" s="546">
        <f t="shared" si="2121"/>
        <v>5.0887792848335378</v>
      </c>
      <c r="DP414" s="232">
        <f t="shared" si="2122"/>
        <v>11771.49999999998</v>
      </c>
      <c r="DQ414" s="233">
        <f t="shared" si="2123"/>
        <v>12380.999999999998</v>
      </c>
      <c r="DR414" s="232">
        <f t="shared" si="2124"/>
        <v>123.5857949609028</v>
      </c>
      <c r="DS414" s="233">
        <f t="shared" si="2125"/>
        <v>123.92190711056294</v>
      </c>
      <c r="DT414" s="232">
        <f t="shared" si="2126"/>
        <v>284494.49999999825</v>
      </c>
      <c r="DU414" s="233">
        <f t="shared" si="2127"/>
        <v>301501.99999999965</v>
      </c>
      <c r="DV414" s="547">
        <v>931</v>
      </c>
      <c r="DW414" s="409">
        <v>954</v>
      </c>
      <c r="DX414" s="232">
        <f t="shared" si="2128"/>
        <v>931</v>
      </c>
      <c r="DY414" s="233">
        <f t="shared" si="2129"/>
        <v>954</v>
      </c>
      <c r="DZ414" s="547">
        <v>464</v>
      </c>
      <c r="EA414" s="409">
        <v>591</v>
      </c>
      <c r="EB414" s="232">
        <f t="shared" si="2130"/>
        <v>464</v>
      </c>
      <c r="EC414" s="233">
        <f t="shared" si="2131"/>
        <v>591</v>
      </c>
      <c r="ED414" s="547"/>
      <c r="EE414" s="529"/>
      <c r="EF414" s="232">
        <f t="shared" si="2132"/>
        <v>0</v>
      </c>
      <c r="EG414" s="233">
        <f t="shared" si="2133"/>
        <v>0</v>
      </c>
      <c r="EH414" s="225">
        <f t="shared" si="2134"/>
        <v>1395</v>
      </c>
      <c r="EI414" s="233">
        <f t="shared" si="2135"/>
        <v>1545</v>
      </c>
      <c r="EJ414" s="225">
        <f t="shared" si="2136"/>
        <v>1395</v>
      </c>
      <c r="EK414" s="233">
        <f t="shared" si="2137"/>
        <v>1545</v>
      </c>
      <c r="EL414" s="506">
        <v>3.7094522019334</v>
      </c>
      <c r="EM414" s="765">
        <v>3.6126834381551398</v>
      </c>
      <c r="EN414" s="232">
        <f t="shared" si="2138"/>
        <v>3453.4999999999955</v>
      </c>
      <c r="EO414" s="233">
        <f t="shared" si="2139"/>
        <v>3446.5000000000032</v>
      </c>
      <c r="EP414" s="506">
        <v>4.3394396551724101</v>
      </c>
      <c r="EQ414" s="765">
        <v>4.0659898477157403</v>
      </c>
      <c r="ER414" s="232">
        <f t="shared" si="2140"/>
        <v>2013.4999999999984</v>
      </c>
      <c r="ES414" s="233">
        <f t="shared" si="2141"/>
        <v>2403.0000000000027</v>
      </c>
      <c r="ET414" s="506"/>
      <c r="EU414" s="410"/>
      <c r="EV414" s="232">
        <f t="shared" si="2142"/>
        <v>0</v>
      </c>
      <c r="EW414" s="233">
        <f t="shared" si="2143"/>
        <v>0</v>
      </c>
      <c r="EX414" s="545">
        <f t="shared" si="2144"/>
        <v>3.9189964157706045</v>
      </c>
      <c r="EY414" s="546">
        <f t="shared" si="2145"/>
        <v>3.7860841423948255</v>
      </c>
      <c r="EZ414" s="232">
        <f t="shared" si="2146"/>
        <v>5466.9999999999936</v>
      </c>
      <c r="FA414" s="233">
        <f t="shared" si="2147"/>
        <v>5849.5000000000055</v>
      </c>
      <c r="FB414" s="547">
        <v>85.625671321159999</v>
      </c>
      <c r="FC414" s="765">
        <v>83.156184486373206</v>
      </c>
      <c r="FD414" s="232">
        <f t="shared" si="2148"/>
        <v>79717.499999999956</v>
      </c>
      <c r="FE414" s="233">
        <f t="shared" si="2149"/>
        <v>79331.000000000044</v>
      </c>
      <c r="FF414" s="547">
        <v>73.454741379310306</v>
      </c>
      <c r="FG414" s="765">
        <v>72.527918781725901</v>
      </c>
      <c r="FH414" s="232">
        <f t="shared" si="2150"/>
        <v>34082.999999999985</v>
      </c>
      <c r="FI414" s="233">
        <f t="shared" si="2151"/>
        <v>42864.000000000007</v>
      </c>
      <c r="FJ414" s="537"/>
      <c r="FK414" s="536"/>
      <c r="FL414" s="232">
        <f t="shared" si="2152"/>
        <v>0</v>
      </c>
      <c r="FM414" s="233">
        <f t="shared" si="2153"/>
        <v>0</v>
      </c>
      <c r="FN414" s="232">
        <f t="shared" si="2154"/>
        <v>81.577419354838668</v>
      </c>
      <c r="FO414" s="233">
        <f t="shared" si="2155"/>
        <v>79.09061488673143</v>
      </c>
      <c r="FP414" s="232">
        <f t="shared" si="2156"/>
        <v>113800.49999999994</v>
      </c>
      <c r="FQ414" s="233">
        <f t="shared" si="2157"/>
        <v>122195.00000000006</v>
      </c>
      <c r="FR414" s="537">
        <v>205</v>
      </c>
      <c r="FS414" s="536">
        <v>256</v>
      </c>
      <c r="FT414" s="232">
        <f t="shared" si="2158"/>
        <v>205</v>
      </c>
      <c r="FU414" s="233">
        <f t="shared" si="2159"/>
        <v>256</v>
      </c>
      <c r="FV414" s="537">
        <v>5.1585365853658498</v>
      </c>
      <c r="FW414" s="536">
        <v>4.6304347826086998</v>
      </c>
      <c r="FX414" s="232">
        <f t="shared" si="2160"/>
        <v>1057.4999999999993</v>
      </c>
      <c r="FY414" s="233">
        <f t="shared" si="2161"/>
        <v>1185.3913043478271</v>
      </c>
      <c r="FZ414" s="537">
        <v>68.392682926829195</v>
      </c>
      <c r="GA414" s="536">
        <v>78.007905138339893</v>
      </c>
      <c r="GB414" s="232">
        <f t="shared" si="2162"/>
        <v>14020.499999999985</v>
      </c>
      <c r="GC414" s="233">
        <f t="shared" si="2163"/>
        <v>19970.023715415013</v>
      </c>
      <c r="GD414" s="249">
        <f t="shared" si="2164"/>
        <v>2769</v>
      </c>
      <c r="GE414" s="233">
        <f t="shared" si="2165"/>
        <v>2889</v>
      </c>
      <c r="GF414" s="232">
        <f t="shared" si="2166"/>
        <v>2769</v>
      </c>
      <c r="GG414" s="233">
        <f t="shared" si="2167"/>
        <v>2889</v>
      </c>
      <c r="GH414" s="232">
        <f t="shared" si="2168"/>
        <v>12381.999999999978</v>
      </c>
      <c r="GI414" s="233">
        <f t="shared" si="2169"/>
        <v>12746.000000000002</v>
      </c>
      <c r="GJ414" s="232">
        <f t="shared" si="2170"/>
        <v>310057.49999999825</v>
      </c>
      <c r="GK414" s="233">
        <f t="shared" si="2171"/>
        <v>322570.49999999983</v>
      </c>
      <c r="GL414" s="249">
        <f t="shared" si="2172"/>
        <v>928</v>
      </c>
      <c r="GM414" s="233">
        <f t="shared" si="2173"/>
        <v>1089</v>
      </c>
      <c r="GN414" s="232">
        <f t="shared" si="2174"/>
        <v>928</v>
      </c>
      <c r="GO414" s="233">
        <f t="shared" si="2175"/>
        <v>1089</v>
      </c>
      <c r="GP414" s="232">
        <f t="shared" si="2176"/>
        <v>4856.4999999999945</v>
      </c>
      <c r="GQ414" s="233">
        <f t="shared" si="2177"/>
        <v>5484.5000000000027</v>
      </c>
      <c r="GR414" s="232">
        <f t="shared" si="2178"/>
        <v>88237.499999999956</v>
      </c>
      <c r="GS414" s="233">
        <f t="shared" si="2179"/>
        <v>101126.49999999988</v>
      </c>
      <c r="GT414" s="249">
        <f t="shared" si="2180"/>
        <v>3697</v>
      </c>
      <c r="GU414" s="233">
        <f t="shared" si="2181"/>
        <v>3978</v>
      </c>
      <c r="GV414" s="232">
        <f t="shared" si="2182"/>
        <v>3697</v>
      </c>
      <c r="GW414" s="233">
        <f t="shared" si="2183"/>
        <v>3978</v>
      </c>
      <c r="GX414" s="232">
        <f t="shared" si="2184"/>
        <v>17238.499999999971</v>
      </c>
      <c r="GY414" s="233">
        <f t="shared" si="2185"/>
        <v>18230.500000000004</v>
      </c>
      <c r="GZ414" s="232">
        <f t="shared" si="2186"/>
        <v>398294.9999999982</v>
      </c>
      <c r="HA414" s="233">
        <f t="shared" si="2187"/>
        <v>423696.99999999971</v>
      </c>
      <c r="HB414" s="249">
        <f t="shared" si="2188"/>
        <v>0</v>
      </c>
      <c r="HC414" s="233">
        <f t="shared" si="2189"/>
        <v>0</v>
      </c>
      <c r="HD414" s="232">
        <f t="shared" si="2190"/>
        <v>0</v>
      </c>
      <c r="HE414" s="233">
        <f t="shared" si="2191"/>
        <v>0</v>
      </c>
      <c r="HF414" s="232" t="str">
        <f t="shared" si="2192"/>
        <v/>
      </c>
      <c r="HG414" s="233" t="str">
        <f t="shared" si="2193"/>
        <v/>
      </c>
      <c r="HH414" s="232" t="str">
        <f t="shared" si="2194"/>
        <v/>
      </c>
      <c r="HI414" s="233" t="str">
        <f t="shared" si="2195"/>
        <v/>
      </c>
      <c r="HJ414" s="249">
        <f t="shared" si="2196"/>
        <v>18295.999999999975</v>
      </c>
      <c r="HK414" s="233">
        <f t="shared" si="2197"/>
        <v>19415.891304347831</v>
      </c>
      <c r="HL414" s="232">
        <f t="shared" si="2198"/>
        <v>412315.4999999982</v>
      </c>
      <c r="HM414" s="232">
        <f t="shared" si="2199"/>
        <v>443667.02371541475</v>
      </c>
    </row>
    <row r="415" spans="1:221" ht="15">
      <c r="A415" s="492" t="s">
        <v>111</v>
      </c>
      <c r="B415" s="494" t="s">
        <v>1002</v>
      </c>
      <c r="C415" s="495"/>
      <c r="D415" s="763">
        <v>232423</v>
      </c>
      <c r="E415" s="497">
        <v>3</v>
      </c>
      <c r="F415" s="535">
        <v>3733</v>
      </c>
      <c r="G415" s="409">
        <v>3877</v>
      </c>
      <c r="H415" s="537">
        <v>31</v>
      </c>
      <c r="I415" s="409">
        <v>34</v>
      </c>
      <c r="J415" s="232">
        <f t="shared" si="2054"/>
        <v>3702</v>
      </c>
      <c r="K415" s="233">
        <f t="shared" si="2055"/>
        <v>3843</v>
      </c>
      <c r="L415" s="504">
        <v>120</v>
      </c>
      <c r="M415" s="536">
        <v>120</v>
      </c>
      <c r="N415" s="232">
        <f t="shared" si="2052"/>
        <v>3702</v>
      </c>
      <c r="O415" s="233">
        <f t="shared" si="2053"/>
        <v>3843</v>
      </c>
      <c r="P415" s="232">
        <f t="shared" si="2056"/>
        <v>3702</v>
      </c>
      <c r="Q415" s="233">
        <f t="shared" si="2057"/>
        <v>3843</v>
      </c>
      <c r="R415" s="537">
        <v>1</v>
      </c>
      <c r="S415" s="409">
        <v>5</v>
      </c>
      <c r="T415" s="232">
        <f t="shared" si="2058"/>
        <v>1</v>
      </c>
      <c r="U415" s="233">
        <f t="shared" si="2059"/>
        <v>5</v>
      </c>
      <c r="V415" s="547">
        <v>0</v>
      </c>
      <c r="W415" s="409">
        <v>1</v>
      </c>
      <c r="X415" s="232">
        <f t="shared" si="2060"/>
        <v>0</v>
      </c>
      <c r="Y415" s="233">
        <f t="shared" si="2061"/>
        <v>1</v>
      </c>
      <c r="Z415" s="547"/>
      <c r="AA415" s="529"/>
      <c r="AB415" s="232">
        <f t="shared" si="2062"/>
        <v>0</v>
      </c>
      <c r="AC415" s="233">
        <f t="shared" si="2063"/>
        <v>0</v>
      </c>
      <c r="AD415" s="225">
        <f t="shared" si="2064"/>
        <v>1</v>
      </c>
      <c r="AE415" s="233">
        <f t="shared" si="2065"/>
        <v>6</v>
      </c>
      <c r="AF415" s="225">
        <f t="shared" si="2066"/>
        <v>1</v>
      </c>
      <c r="AG415" s="233">
        <f t="shared" si="2067"/>
        <v>6</v>
      </c>
      <c r="AH415" s="506">
        <v>4</v>
      </c>
      <c r="AI415" s="765">
        <v>4.2</v>
      </c>
      <c r="AJ415" s="232">
        <f t="shared" si="2068"/>
        <v>4</v>
      </c>
      <c r="AK415" s="233">
        <f t="shared" si="2069"/>
        <v>21</v>
      </c>
      <c r="AL415" s="506"/>
      <c r="AM415" s="765">
        <v>7</v>
      </c>
      <c r="AN415" s="232">
        <f t="shared" si="2070"/>
        <v>0</v>
      </c>
      <c r="AO415" s="233">
        <f t="shared" si="1920"/>
        <v>7</v>
      </c>
      <c r="AP415" s="506"/>
      <c r="AQ415" s="410"/>
      <c r="AR415" s="232">
        <f t="shared" si="2071"/>
        <v>0</v>
      </c>
      <c r="AS415" s="233">
        <f t="shared" si="2072"/>
        <v>0</v>
      </c>
      <c r="AT415" s="545">
        <f t="shared" si="2073"/>
        <v>4</v>
      </c>
      <c r="AU415" s="546">
        <f t="shared" si="2074"/>
        <v>4.666666666666667</v>
      </c>
      <c r="AV415" s="232">
        <f t="shared" si="2075"/>
        <v>4</v>
      </c>
      <c r="AW415" s="233">
        <f t="shared" si="2076"/>
        <v>28</v>
      </c>
      <c r="AX415" s="547">
        <v>120</v>
      </c>
      <c r="AY415" s="765">
        <v>131.80000000000001</v>
      </c>
      <c r="AZ415" s="232">
        <f t="shared" si="2077"/>
        <v>120</v>
      </c>
      <c r="BA415" s="233">
        <f t="shared" si="2078"/>
        <v>659</v>
      </c>
      <c r="BB415" s="547"/>
      <c r="BC415" s="766">
        <v>94</v>
      </c>
      <c r="BD415" s="232">
        <f t="shared" si="2079"/>
        <v>0</v>
      </c>
      <c r="BE415" s="233">
        <f t="shared" si="2080"/>
        <v>94</v>
      </c>
      <c r="BF415" s="537"/>
      <c r="BG415" s="536"/>
      <c r="BH415" s="232">
        <f t="shared" si="2081"/>
        <v>0</v>
      </c>
      <c r="BI415" s="233">
        <f t="shared" si="2082"/>
        <v>0</v>
      </c>
      <c r="BJ415" s="232">
        <f t="shared" si="2083"/>
        <v>120</v>
      </c>
      <c r="BK415" s="233">
        <f t="shared" si="2084"/>
        <v>125.5</v>
      </c>
      <c r="BL415" s="232">
        <f t="shared" si="2085"/>
        <v>120</v>
      </c>
      <c r="BM415" s="233">
        <f t="shared" si="2086"/>
        <v>753</v>
      </c>
      <c r="BN415" s="547">
        <v>2959</v>
      </c>
      <c r="BO415" s="409">
        <v>3084</v>
      </c>
      <c r="BP415" s="232">
        <f t="shared" si="2087"/>
        <v>2959</v>
      </c>
      <c r="BQ415" s="233">
        <f t="shared" si="2088"/>
        <v>3084</v>
      </c>
      <c r="BR415" s="547">
        <v>102</v>
      </c>
      <c r="BS415" s="409">
        <v>115</v>
      </c>
      <c r="BT415" s="767">
        <f t="shared" si="1939"/>
        <v>102</v>
      </c>
      <c r="BU415" s="233">
        <f t="shared" si="2089"/>
        <v>115</v>
      </c>
      <c r="BV415" s="547"/>
      <c r="BW415" s="529"/>
      <c r="BX415" s="232">
        <f t="shared" si="2090"/>
        <v>0</v>
      </c>
      <c r="BY415" s="233">
        <f t="shared" si="2091"/>
        <v>0</v>
      </c>
      <c r="BZ415" s="225">
        <f t="shared" si="2092"/>
        <v>3061</v>
      </c>
      <c r="CA415" s="233">
        <f t="shared" si="2093"/>
        <v>3199</v>
      </c>
      <c r="CB415" s="225">
        <f t="shared" si="2094"/>
        <v>3061</v>
      </c>
      <c r="CC415" s="233">
        <f t="shared" si="2095"/>
        <v>3199</v>
      </c>
      <c r="CD415" s="506">
        <v>4.4148360932747499</v>
      </c>
      <c r="CE415" s="765">
        <v>4.3651102464331997</v>
      </c>
      <c r="CF415" s="232">
        <f t="shared" si="2096"/>
        <v>13063.499999999985</v>
      </c>
      <c r="CG415" s="233">
        <f t="shared" si="2097"/>
        <v>13461.999999999987</v>
      </c>
      <c r="CH415" s="506">
        <v>5.6519607843137196</v>
      </c>
      <c r="CI415" s="765">
        <v>5.4260869565217398</v>
      </c>
      <c r="CJ415" s="232">
        <f t="shared" si="2098"/>
        <v>576.49999999999943</v>
      </c>
      <c r="CK415" s="233">
        <f t="shared" si="2099"/>
        <v>624.00000000000011</v>
      </c>
      <c r="CL415" s="506"/>
      <c r="CM415" s="410"/>
      <c r="CN415" s="232">
        <f t="shared" si="2100"/>
        <v>0</v>
      </c>
      <c r="CO415" s="233">
        <f t="shared" si="2101"/>
        <v>0</v>
      </c>
      <c r="CP415" s="232">
        <f t="shared" si="2102"/>
        <v>4.456060111074807</v>
      </c>
      <c r="CQ415" s="546">
        <f t="shared" si="2103"/>
        <v>4.4032510159424785</v>
      </c>
      <c r="CR415" s="232">
        <f t="shared" si="2104"/>
        <v>13639.999999999984</v>
      </c>
      <c r="CS415" s="233">
        <f t="shared" si="2105"/>
        <v>14085.999999999989</v>
      </c>
      <c r="CT415" s="547">
        <v>125.329503210544</v>
      </c>
      <c r="CU415" s="766">
        <v>125.242217898833</v>
      </c>
      <c r="CV415" s="232">
        <f t="shared" si="2106"/>
        <v>370849.99999999971</v>
      </c>
      <c r="CW415" s="233">
        <f t="shared" si="2107"/>
        <v>386247.00000000099</v>
      </c>
      <c r="CX415" s="547">
        <v>119.74509803921499</v>
      </c>
      <c r="CY415" s="765">
        <v>119.904347826087</v>
      </c>
      <c r="CZ415" s="232">
        <f t="shared" si="2108"/>
        <v>12213.999999999929</v>
      </c>
      <c r="DA415" s="233">
        <f t="shared" si="2109"/>
        <v>13789.000000000005</v>
      </c>
      <c r="DB415" s="537"/>
      <c r="DC415" s="536"/>
      <c r="DD415" s="232">
        <f t="shared" si="2110"/>
        <v>0</v>
      </c>
      <c r="DE415" s="233">
        <f t="shared" si="2111"/>
        <v>0</v>
      </c>
      <c r="DF415" s="232">
        <f t="shared" si="2112"/>
        <v>125.1434171839267</v>
      </c>
      <c r="DG415" s="233">
        <f t="shared" si="2113"/>
        <v>125.05032822757143</v>
      </c>
      <c r="DH415" s="232">
        <f t="shared" si="2114"/>
        <v>383063.99999999965</v>
      </c>
      <c r="DI415" s="233">
        <f t="shared" si="2115"/>
        <v>400036.00000000099</v>
      </c>
      <c r="DJ415" s="232">
        <f t="shared" si="2116"/>
        <v>3062</v>
      </c>
      <c r="DK415" s="233">
        <f t="shared" si="2117"/>
        <v>3205</v>
      </c>
      <c r="DL415" s="232">
        <f t="shared" si="2118"/>
        <v>3062</v>
      </c>
      <c r="DM415" s="233">
        <f t="shared" si="2119"/>
        <v>3205</v>
      </c>
      <c r="DN415" s="545">
        <f t="shared" si="2120"/>
        <v>4.4559111691704718</v>
      </c>
      <c r="DO415" s="546">
        <f t="shared" si="2121"/>
        <v>4.4037441497659868</v>
      </c>
      <c r="DP415" s="232">
        <f t="shared" si="2122"/>
        <v>13643.999999999985</v>
      </c>
      <c r="DQ415" s="233">
        <f t="shared" si="2123"/>
        <v>14113.999999999987</v>
      </c>
      <c r="DR415" s="232">
        <f t="shared" si="2124"/>
        <v>125.1417374265185</v>
      </c>
      <c r="DS415" s="233">
        <f t="shared" si="2125"/>
        <v>125.05117004680218</v>
      </c>
      <c r="DT415" s="232">
        <f t="shared" si="2126"/>
        <v>383183.99999999965</v>
      </c>
      <c r="DU415" s="233">
        <f t="shared" si="2127"/>
        <v>400789.00000000099</v>
      </c>
      <c r="DV415" s="547">
        <v>480</v>
      </c>
      <c r="DW415" s="409">
        <v>484</v>
      </c>
      <c r="DX415" s="232">
        <f t="shared" si="2128"/>
        <v>480</v>
      </c>
      <c r="DY415" s="233">
        <f t="shared" si="2129"/>
        <v>484</v>
      </c>
      <c r="DZ415" s="547">
        <v>131</v>
      </c>
      <c r="EA415" s="409">
        <v>118</v>
      </c>
      <c r="EB415" s="232">
        <f t="shared" si="2130"/>
        <v>131</v>
      </c>
      <c r="EC415" s="233">
        <f t="shared" si="2131"/>
        <v>118</v>
      </c>
      <c r="ED415" s="547"/>
      <c r="EE415" s="529"/>
      <c r="EF415" s="232">
        <f t="shared" si="2132"/>
        <v>0</v>
      </c>
      <c r="EG415" s="233">
        <f t="shared" si="2133"/>
        <v>0</v>
      </c>
      <c r="EH415" s="225">
        <f t="shared" si="2134"/>
        <v>611</v>
      </c>
      <c r="EI415" s="233">
        <f t="shared" si="2135"/>
        <v>602</v>
      </c>
      <c r="EJ415" s="225">
        <f t="shared" si="2136"/>
        <v>611</v>
      </c>
      <c r="EK415" s="233">
        <f t="shared" si="2137"/>
        <v>602</v>
      </c>
      <c r="EL415" s="506">
        <v>3.2541666666666602</v>
      </c>
      <c r="EM415" s="765">
        <v>3.3398760330578501</v>
      </c>
      <c r="EN415" s="232">
        <f t="shared" si="2138"/>
        <v>1561.9999999999968</v>
      </c>
      <c r="EO415" s="233">
        <f t="shared" si="2139"/>
        <v>1616.4999999999995</v>
      </c>
      <c r="EP415" s="506">
        <v>3.80534351145038</v>
      </c>
      <c r="EQ415" s="765">
        <v>3.4661016949152499</v>
      </c>
      <c r="ER415" s="232">
        <f t="shared" si="2140"/>
        <v>498.49999999999977</v>
      </c>
      <c r="ES415" s="233">
        <f t="shared" si="2141"/>
        <v>408.99999999999949</v>
      </c>
      <c r="ET415" s="506"/>
      <c r="EU415" s="410"/>
      <c r="EV415" s="232">
        <f t="shared" si="2142"/>
        <v>0</v>
      </c>
      <c r="EW415" s="233">
        <f t="shared" si="2143"/>
        <v>0</v>
      </c>
      <c r="EX415" s="545">
        <f t="shared" si="2144"/>
        <v>3.3723404255319092</v>
      </c>
      <c r="EY415" s="546">
        <f t="shared" si="2145"/>
        <v>3.3646179401993339</v>
      </c>
      <c r="EZ415" s="232">
        <f t="shared" si="2146"/>
        <v>2060.4999999999964</v>
      </c>
      <c r="FA415" s="233">
        <f t="shared" si="2147"/>
        <v>2025.4999999999991</v>
      </c>
      <c r="FB415" s="547">
        <v>84.360416666666595</v>
      </c>
      <c r="FC415" s="765">
        <v>84.361570247933898</v>
      </c>
      <c r="FD415" s="232">
        <f t="shared" si="2148"/>
        <v>40492.999999999964</v>
      </c>
      <c r="FE415" s="233">
        <f t="shared" si="2149"/>
        <v>40831.000000000007</v>
      </c>
      <c r="FF415" s="547">
        <v>73.961832061068705</v>
      </c>
      <c r="FG415" s="765">
        <v>65.372881355932194</v>
      </c>
      <c r="FH415" s="232">
        <f t="shared" si="2150"/>
        <v>9689</v>
      </c>
      <c r="FI415" s="233">
        <f t="shared" si="2151"/>
        <v>7713.9999999999991</v>
      </c>
      <c r="FJ415" s="537"/>
      <c r="FK415" s="536"/>
      <c r="FL415" s="232">
        <f t="shared" si="2152"/>
        <v>0</v>
      </c>
      <c r="FM415" s="233">
        <f t="shared" si="2153"/>
        <v>0</v>
      </c>
      <c r="FN415" s="232">
        <f t="shared" si="2154"/>
        <v>82.130932896890286</v>
      </c>
      <c r="FO415" s="233">
        <f t="shared" si="2155"/>
        <v>80.639534883720941</v>
      </c>
      <c r="FP415" s="232">
        <f t="shared" si="2156"/>
        <v>50181.999999999964</v>
      </c>
      <c r="FQ415" s="233">
        <f t="shared" si="2157"/>
        <v>48545.000000000007</v>
      </c>
      <c r="FR415" s="537">
        <v>29</v>
      </c>
      <c r="FS415" s="536">
        <v>36</v>
      </c>
      <c r="FT415" s="232">
        <f t="shared" si="2158"/>
        <v>29</v>
      </c>
      <c r="FU415" s="233">
        <f t="shared" si="2159"/>
        <v>36</v>
      </c>
      <c r="FV415" s="537">
        <v>4.5172413793103399</v>
      </c>
      <c r="FW415" s="536">
        <v>5.1428571428571397</v>
      </c>
      <c r="FX415" s="232">
        <f t="shared" si="2160"/>
        <v>130.99999999999986</v>
      </c>
      <c r="FY415" s="233">
        <f t="shared" si="2161"/>
        <v>185.14285714285703</v>
      </c>
      <c r="FZ415" s="537">
        <v>63.8965517241379</v>
      </c>
      <c r="GA415" s="536">
        <v>73.1142857142857</v>
      </c>
      <c r="GB415" s="232">
        <f t="shared" si="2162"/>
        <v>1852.9999999999991</v>
      </c>
      <c r="GC415" s="233">
        <f t="shared" si="2163"/>
        <v>2632.114285714285</v>
      </c>
      <c r="GD415" s="249">
        <f t="shared" si="2164"/>
        <v>3440</v>
      </c>
      <c r="GE415" s="233">
        <f t="shared" si="2165"/>
        <v>3573</v>
      </c>
      <c r="GF415" s="232">
        <f t="shared" si="2166"/>
        <v>3440</v>
      </c>
      <c r="GG415" s="233">
        <f t="shared" si="2167"/>
        <v>3573</v>
      </c>
      <c r="GH415" s="232">
        <f t="shared" si="2168"/>
        <v>14629.499999999982</v>
      </c>
      <c r="GI415" s="233">
        <f t="shared" si="2169"/>
        <v>15099.499999999987</v>
      </c>
      <c r="GJ415" s="232">
        <f t="shared" si="2170"/>
        <v>411462.99999999965</v>
      </c>
      <c r="GK415" s="233">
        <f t="shared" si="2171"/>
        <v>427737.00000000099</v>
      </c>
      <c r="GL415" s="249">
        <f t="shared" si="2172"/>
        <v>233</v>
      </c>
      <c r="GM415" s="233">
        <f t="shared" si="2173"/>
        <v>234</v>
      </c>
      <c r="GN415" s="232">
        <f t="shared" si="2174"/>
        <v>233</v>
      </c>
      <c r="GO415" s="233">
        <f t="shared" si="2175"/>
        <v>234</v>
      </c>
      <c r="GP415" s="232">
        <f t="shared" si="2176"/>
        <v>1074.9999999999991</v>
      </c>
      <c r="GQ415" s="233">
        <f t="shared" si="2177"/>
        <v>1039.9999999999995</v>
      </c>
      <c r="GR415" s="232">
        <f t="shared" si="2178"/>
        <v>21902.999999999927</v>
      </c>
      <c r="GS415" s="233">
        <f t="shared" si="2179"/>
        <v>21597.000000000004</v>
      </c>
      <c r="GT415" s="249">
        <f t="shared" si="2180"/>
        <v>3673</v>
      </c>
      <c r="GU415" s="233">
        <f t="shared" si="2181"/>
        <v>3807</v>
      </c>
      <c r="GV415" s="232">
        <f t="shared" si="2182"/>
        <v>3673</v>
      </c>
      <c r="GW415" s="233">
        <f t="shared" si="2183"/>
        <v>3807</v>
      </c>
      <c r="GX415" s="232">
        <f t="shared" si="2184"/>
        <v>15704.499999999982</v>
      </c>
      <c r="GY415" s="233">
        <f t="shared" si="2185"/>
        <v>16139.499999999987</v>
      </c>
      <c r="GZ415" s="232">
        <f t="shared" si="2186"/>
        <v>433365.99999999959</v>
      </c>
      <c r="HA415" s="233">
        <f t="shared" si="2187"/>
        <v>449334.00000000099</v>
      </c>
      <c r="HB415" s="249">
        <f t="shared" si="2188"/>
        <v>0</v>
      </c>
      <c r="HC415" s="233">
        <f t="shared" si="2189"/>
        <v>0</v>
      </c>
      <c r="HD415" s="232">
        <f t="shared" si="2190"/>
        <v>0</v>
      </c>
      <c r="HE415" s="233">
        <f t="shared" si="2191"/>
        <v>0</v>
      </c>
      <c r="HF415" s="232" t="str">
        <f t="shared" si="2192"/>
        <v/>
      </c>
      <c r="HG415" s="233" t="str">
        <f t="shared" si="2193"/>
        <v/>
      </c>
      <c r="HH415" s="232" t="str">
        <f t="shared" si="2194"/>
        <v/>
      </c>
      <c r="HI415" s="233" t="str">
        <f t="shared" si="2195"/>
        <v/>
      </c>
      <c r="HJ415" s="249">
        <f t="shared" si="2196"/>
        <v>15835.499999999982</v>
      </c>
      <c r="HK415" s="233">
        <f t="shared" si="2197"/>
        <v>16324.642857142842</v>
      </c>
      <c r="HL415" s="232">
        <f t="shared" si="2198"/>
        <v>435218.99999999959</v>
      </c>
      <c r="HM415" s="232">
        <f t="shared" si="2199"/>
        <v>451966.11428571527</v>
      </c>
    </row>
    <row r="416" spans="1:221" ht="15">
      <c r="A416" s="492" t="s">
        <v>111</v>
      </c>
      <c r="B416" s="493" t="s">
        <v>1003</v>
      </c>
      <c r="C416" s="495"/>
      <c r="D416" s="763">
        <v>232937</v>
      </c>
      <c r="E416" s="497">
        <v>3</v>
      </c>
      <c r="F416" s="535">
        <v>768</v>
      </c>
      <c r="G416" s="409">
        <v>807</v>
      </c>
      <c r="H416" s="537">
        <v>5</v>
      </c>
      <c r="I416" s="409">
        <v>0</v>
      </c>
      <c r="J416" s="232">
        <f t="shared" si="2054"/>
        <v>763</v>
      </c>
      <c r="K416" s="233">
        <f t="shared" si="2055"/>
        <v>807</v>
      </c>
      <c r="L416" s="504">
        <v>120</v>
      </c>
      <c r="M416" s="536">
        <v>120</v>
      </c>
      <c r="N416" s="232">
        <f t="shared" si="2052"/>
        <v>763</v>
      </c>
      <c r="O416" s="233">
        <f t="shared" si="2053"/>
        <v>807</v>
      </c>
      <c r="P416" s="232">
        <f t="shared" si="2056"/>
        <v>763</v>
      </c>
      <c r="Q416" s="233">
        <f t="shared" si="2057"/>
        <v>807</v>
      </c>
      <c r="R416" s="537">
        <v>11</v>
      </c>
      <c r="S416" s="409">
        <v>10</v>
      </c>
      <c r="T416" s="232">
        <f t="shared" si="2058"/>
        <v>11</v>
      </c>
      <c r="U416" s="233">
        <f t="shared" si="2059"/>
        <v>10</v>
      </c>
      <c r="V416" s="547">
        <v>1</v>
      </c>
      <c r="W416" s="409">
        <v>1</v>
      </c>
      <c r="X416" s="232">
        <f t="shared" si="2060"/>
        <v>1</v>
      </c>
      <c r="Y416" s="233">
        <f t="shared" si="2061"/>
        <v>1</v>
      </c>
      <c r="Z416" s="547"/>
      <c r="AA416" s="529"/>
      <c r="AB416" s="232">
        <f t="shared" si="2062"/>
        <v>0</v>
      </c>
      <c r="AC416" s="233">
        <f t="shared" si="2063"/>
        <v>0</v>
      </c>
      <c r="AD416" s="225">
        <f t="shared" si="2064"/>
        <v>12</v>
      </c>
      <c r="AE416" s="233">
        <f t="shared" si="2065"/>
        <v>11</v>
      </c>
      <c r="AF416" s="225">
        <f t="shared" si="2066"/>
        <v>12</v>
      </c>
      <c r="AG416" s="233">
        <f t="shared" si="2067"/>
        <v>11</v>
      </c>
      <c r="AH416" s="506">
        <v>5.9090909090909003</v>
      </c>
      <c r="AI416" s="765">
        <v>6</v>
      </c>
      <c r="AJ416" s="232">
        <f t="shared" si="2068"/>
        <v>64.999999999999901</v>
      </c>
      <c r="AK416" s="233">
        <f t="shared" si="2069"/>
        <v>60</v>
      </c>
      <c r="AL416" s="506">
        <v>7</v>
      </c>
      <c r="AM416" s="765">
        <v>6</v>
      </c>
      <c r="AN416" s="232">
        <f t="shared" si="2070"/>
        <v>7</v>
      </c>
      <c r="AO416" s="233">
        <f t="shared" si="1920"/>
        <v>6</v>
      </c>
      <c r="AP416" s="506"/>
      <c r="AQ416" s="410"/>
      <c r="AR416" s="232">
        <f t="shared" si="2071"/>
        <v>0</v>
      </c>
      <c r="AS416" s="233">
        <f t="shared" si="2072"/>
        <v>0</v>
      </c>
      <c r="AT416" s="545">
        <f t="shared" si="2073"/>
        <v>5.999999999999992</v>
      </c>
      <c r="AU416" s="546">
        <f t="shared" si="2074"/>
        <v>6</v>
      </c>
      <c r="AV416" s="232">
        <f t="shared" si="2075"/>
        <v>71.999999999999901</v>
      </c>
      <c r="AW416" s="233">
        <f t="shared" si="2076"/>
        <v>66</v>
      </c>
      <c r="AX416" s="547">
        <v>151.72727272727201</v>
      </c>
      <c r="AY416" s="765">
        <v>140.1</v>
      </c>
      <c r="AZ416" s="232">
        <f t="shared" si="2077"/>
        <v>1668.999999999992</v>
      </c>
      <c r="BA416" s="233">
        <f t="shared" si="2078"/>
        <v>1401</v>
      </c>
      <c r="BB416" s="547">
        <v>168</v>
      </c>
      <c r="BC416" s="766">
        <v>119</v>
      </c>
      <c r="BD416" s="232">
        <f t="shared" si="2079"/>
        <v>168</v>
      </c>
      <c r="BE416" s="233">
        <f t="shared" si="2080"/>
        <v>119</v>
      </c>
      <c r="BF416" s="537"/>
      <c r="BG416" s="536"/>
      <c r="BH416" s="232">
        <f t="shared" si="2081"/>
        <v>0</v>
      </c>
      <c r="BI416" s="233">
        <f t="shared" si="2082"/>
        <v>0</v>
      </c>
      <c r="BJ416" s="232">
        <f t="shared" si="2083"/>
        <v>153.08333333333266</v>
      </c>
      <c r="BK416" s="233">
        <f t="shared" si="2084"/>
        <v>138.18181818181819</v>
      </c>
      <c r="BL416" s="232">
        <f t="shared" si="2085"/>
        <v>1836.9999999999918</v>
      </c>
      <c r="BM416" s="233">
        <f t="shared" si="2086"/>
        <v>1520</v>
      </c>
      <c r="BN416" s="547">
        <v>379</v>
      </c>
      <c r="BO416" s="409">
        <v>387</v>
      </c>
      <c r="BP416" s="232">
        <f t="shared" si="2087"/>
        <v>379</v>
      </c>
      <c r="BQ416" s="233">
        <f t="shared" si="2088"/>
        <v>387</v>
      </c>
      <c r="BR416" s="547">
        <v>16</v>
      </c>
      <c r="BS416" s="409">
        <v>26</v>
      </c>
      <c r="BT416" s="767">
        <f t="shared" si="1939"/>
        <v>16</v>
      </c>
      <c r="BU416" s="233">
        <f t="shared" si="2089"/>
        <v>26</v>
      </c>
      <c r="BV416" s="547"/>
      <c r="BW416" s="529"/>
      <c r="BX416" s="232">
        <f t="shared" si="2090"/>
        <v>0</v>
      </c>
      <c r="BY416" s="233">
        <f t="shared" si="2091"/>
        <v>0</v>
      </c>
      <c r="BZ416" s="225">
        <f t="shared" si="2092"/>
        <v>395</v>
      </c>
      <c r="CA416" s="233">
        <f t="shared" si="2093"/>
        <v>413</v>
      </c>
      <c r="CB416" s="225">
        <f t="shared" si="2094"/>
        <v>395</v>
      </c>
      <c r="CC416" s="233">
        <f t="shared" si="2095"/>
        <v>413</v>
      </c>
      <c r="CD416" s="506">
        <v>5.5237467018469601</v>
      </c>
      <c r="CE416" s="765">
        <v>5.4263565891472902</v>
      </c>
      <c r="CF416" s="232">
        <f t="shared" si="2096"/>
        <v>2093.4999999999977</v>
      </c>
      <c r="CG416" s="233">
        <f t="shared" si="2097"/>
        <v>2100.0000000000014</v>
      </c>
      <c r="CH416" s="506">
        <v>9.3125</v>
      </c>
      <c r="CI416" s="765">
        <v>8.6538461538461497</v>
      </c>
      <c r="CJ416" s="232">
        <f t="shared" si="2098"/>
        <v>149</v>
      </c>
      <c r="CK416" s="233">
        <f t="shared" si="2099"/>
        <v>224.99999999999989</v>
      </c>
      <c r="CL416" s="506"/>
      <c r="CM416" s="410"/>
      <c r="CN416" s="232">
        <f t="shared" si="2100"/>
        <v>0</v>
      </c>
      <c r="CO416" s="233">
        <f t="shared" si="2101"/>
        <v>0</v>
      </c>
      <c r="CP416" s="232">
        <f t="shared" si="2102"/>
        <v>5.6772151898734116</v>
      </c>
      <c r="CQ416" s="546">
        <f t="shared" si="2103"/>
        <v>5.6295399515738529</v>
      </c>
      <c r="CR416" s="232">
        <f t="shared" si="2104"/>
        <v>2242.4999999999977</v>
      </c>
      <c r="CS416" s="233">
        <f t="shared" si="2105"/>
        <v>2325.0000000000014</v>
      </c>
      <c r="CT416" s="547">
        <v>135.22691292875899</v>
      </c>
      <c r="CU416" s="766">
        <v>132.777777777778</v>
      </c>
      <c r="CV416" s="232">
        <f t="shared" si="2106"/>
        <v>51250.999999999658</v>
      </c>
      <c r="CW416" s="233">
        <f t="shared" si="2107"/>
        <v>51385.000000000087</v>
      </c>
      <c r="CX416" s="547">
        <v>119.625</v>
      </c>
      <c r="CY416" s="765">
        <v>113.769230769231</v>
      </c>
      <c r="CZ416" s="232">
        <f t="shared" si="2108"/>
        <v>1914</v>
      </c>
      <c r="DA416" s="233">
        <f t="shared" si="2109"/>
        <v>2958.0000000000059</v>
      </c>
      <c r="DB416" s="537"/>
      <c r="DC416" s="536"/>
      <c r="DD416" s="232">
        <f t="shared" si="2110"/>
        <v>0</v>
      </c>
      <c r="DE416" s="233">
        <f t="shared" si="2111"/>
        <v>0</v>
      </c>
      <c r="DF416" s="232">
        <f t="shared" si="2112"/>
        <v>134.5949367088599</v>
      </c>
      <c r="DG416" s="233">
        <f t="shared" si="2113"/>
        <v>131.581113801453</v>
      </c>
      <c r="DH416" s="232">
        <f t="shared" si="2114"/>
        <v>53164.999999999665</v>
      </c>
      <c r="DI416" s="233">
        <f t="shared" si="2115"/>
        <v>54343.000000000087</v>
      </c>
      <c r="DJ416" s="232">
        <f t="shared" si="2116"/>
        <v>407</v>
      </c>
      <c r="DK416" s="233">
        <f t="shared" si="2117"/>
        <v>424</v>
      </c>
      <c r="DL416" s="232">
        <f t="shared" si="2118"/>
        <v>407</v>
      </c>
      <c r="DM416" s="233">
        <f t="shared" si="2119"/>
        <v>424</v>
      </c>
      <c r="DN416" s="545">
        <f t="shared" si="2120"/>
        <v>5.6867321867321809</v>
      </c>
      <c r="DO416" s="546">
        <f t="shared" si="2121"/>
        <v>5.6391509433962295</v>
      </c>
      <c r="DP416" s="232">
        <f t="shared" si="2122"/>
        <v>2314.4999999999977</v>
      </c>
      <c r="DQ416" s="233">
        <f t="shared" si="2123"/>
        <v>2391.0000000000014</v>
      </c>
      <c r="DR416" s="232">
        <f t="shared" si="2124"/>
        <v>135.14004914004829</v>
      </c>
      <c r="DS416" s="233">
        <f t="shared" si="2125"/>
        <v>131.75235849056625</v>
      </c>
      <c r="DT416" s="232">
        <f t="shared" si="2126"/>
        <v>55001.999999999651</v>
      </c>
      <c r="DU416" s="233">
        <f t="shared" si="2127"/>
        <v>55863.000000000087</v>
      </c>
      <c r="DV416" s="547">
        <v>191</v>
      </c>
      <c r="DW416" s="409">
        <v>190</v>
      </c>
      <c r="DX416" s="232">
        <f t="shared" si="2128"/>
        <v>191</v>
      </c>
      <c r="DY416" s="233">
        <f t="shared" si="2129"/>
        <v>190</v>
      </c>
      <c r="DZ416" s="547">
        <v>91</v>
      </c>
      <c r="EA416" s="409">
        <v>95</v>
      </c>
      <c r="EB416" s="232">
        <f t="shared" si="2130"/>
        <v>91</v>
      </c>
      <c r="EC416" s="233">
        <f t="shared" si="2131"/>
        <v>95</v>
      </c>
      <c r="ED416" s="547"/>
      <c r="EE416" s="529"/>
      <c r="EF416" s="232">
        <f t="shared" si="2132"/>
        <v>0</v>
      </c>
      <c r="EG416" s="233">
        <f t="shared" si="2133"/>
        <v>0</v>
      </c>
      <c r="EH416" s="225">
        <f t="shared" si="2134"/>
        <v>282</v>
      </c>
      <c r="EI416" s="233">
        <f t="shared" si="2135"/>
        <v>285</v>
      </c>
      <c r="EJ416" s="225">
        <f t="shared" si="2136"/>
        <v>282</v>
      </c>
      <c r="EK416" s="233">
        <f t="shared" si="2137"/>
        <v>285</v>
      </c>
      <c r="EL416" s="506">
        <v>3.9450261780104698</v>
      </c>
      <c r="EM416" s="765">
        <v>4.23157894736842</v>
      </c>
      <c r="EN416" s="232">
        <f t="shared" si="2138"/>
        <v>753.49999999999977</v>
      </c>
      <c r="EO416" s="233">
        <f t="shared" si="2139"/>
        <v>803.99999999999977</v>
      </c>
      <c r="EP416" s="506">
        <v>4.7912087912087902</v>
      </c>
      <c r="EQ416" s="765">
        <v>4.8736842105263198</v>
      </c>
      <c r="ER416" s="232">
        <f t="shared" si="2140"/>
        <v>435.99999999999989</v>
      </c>
      <c r="ES416" s="233">
        <f t="shared" si="2141"/>
        <v>463.0000000000004</v>
      </c>
      <c r="ET416" s="506"/>
      <c r="EU416" s="410"/>
      <c r="EV416" s="232">
        <f t="shared" si="2142"/>
        <v>0</v>
      </c>
      <c r="EW416" s="233">
        <f t="shared" si="2143"/>
        <v>0</v>
      </c>
      <c r="EX416" s="545">
        <f t="shared" si="2144"/>
        <v>4.2180851063829774</v>
      </c>
      <c r="EY416" s="546">
        <f t="shared" si="2145"/>
        <v>4.4456140350877202</v>
      </c>
      <c r="EZ416" s="232">
        <f t="shared" si="2146"/>
        <v>1189.4999999999995</v>
      </c>
      <c r="FA416" s="233">
        <f t="shared" si="2147"/>
        <v>1267.0000000000002</v>
      </c>
      <c r="FB416" s="547">
        <v>90.973821989528801</v>
      </c>
      <c r="FC416" s="765">
        <v>90.057894736842101</v>
      </c>
      <c r="FD416" s="232">
        <f t="shared" si="2148"/>
        <v>17376</v>
      </c>
      <c r="FE416" s="233">
        <f t="shared" si="2149"/>
        <v>17111</v>
      </c>
      <c r="FF416" s="547">
        <v>73.483516483516397</v>
      </c>
      <c r="FG416" s="765">
        <v>73.947368421052602</v>
      </c>
      <c r="FH416" s="232">
        <f t="shared" si="2150"/>
        <v>6686.9999999999918</v>
      </c>
      <c r="FI416" s="233">
        <f t="shared" si="2151"/>
        <v>7024.9999999999973</v>
      </c>
      <c r="FJ416" s="537"/>
      <c r="FK416" s="536"/>
      <c r="FL416" s="232">
        <f t="shared" si="2152"/>
        <v>0</v>
      </c>
      <c r="FM416" s="233">
        <f t="shared" si="2153"/>
        <v>0</v>
      </c>
      <c r="FN416" s="232">
        <f t="shared" si="2154"/>
        <v>85.329787234042527</v>
      </c>
      <c r="FO416" s="233">
        <f t="shared" si="2155"/>
        <v>84.687719298245597</v>
      </c>
      <c r="FP416" s="232">
        <f t="shared" si="2156"/>
        <v>24062.999999999993</v>
      </c>
      <c r="FQ416" s="233">
        <f t="shared" si="2157"/>
        <v>24135.999999999996</v>
      </c>
      <c r="FR416" s="537">
        <v>74</v>
      </c>
      <c r="FS416" s="536">
        <v>98</v>
      </c>
      <c r="FT416" s="232">
        <f t="shared" si="2158"/>
        <v>74</v>
      </c>
      <c r="FU416" s="233">
        <f t="shared" si="2159"/>
        <v>98</v>
      </c>
      <c r="FV416" s="537">
        <v>7.1216216216216202</v>
      </c>
      <c r="FW416" s="536">
        <v>7.6734693877550999</v>
      </c>
      <c r="FX416" s="232">
        <f t="shared" si="2160"/>
        <v>526.99999999999989</v>
      </c>
      <c r="FY416" s="233">
        <f t="shared" si="2161"/>
        <v>751.99999999999977</v>
      </c>
      <c r="FZ416" s="537">
        <v>90.972972972972897</v>
      </c>
      <c r="GA416" s="536">
        <v>93.908163265306101</v>
      </c>
      <c r="GB416" s="232">
        <f t="shared" si="2162"/>
        <v>6731.9999999999945</v>
      </c>
      <c r="GC416" s="233">
        <f t="shared" si="2163"/>
        <v>9202.9999999999982</v>
      </c>
      <c r="GD416" s="249">
        <f t="shared" si="2164"/>
        <v>581</v>
      </c>
      <c r="GE416" s="233">
        <f t="shared" si="2165"/>
        <v>587</v>
      </c>
      <c r="GF416" s="232">
        <f t="shared" si="2166"/>
        <v>581</v>
      </c>
      <c r="GG416" s="233">
        <f t="shared" si="2167"/>
        <v>587</v>
      </c>
      <c r="GH416" s="232">
        <f t="shared" si="2168"/>
        <v>2911.9999999999973</v>
      </c>
      <c r="GI416" s="233">
        <f t="shared" si="2169"/>
        <v>2964.0000000000009</v>
      </c>
      <c r="GJ416" s="232">
        <f t="shared" si="2170"/>
        <v>70295.999999999651</v>
      </c>
      <c r="GK416" s="233">
        <f t="shared" si="2171"/>
        <v>69897.000000000087</v>
      </c>
      <c r="GL416" s="249">
        <f t="shared" si="2172"/>
        <v>108</v>
      </c>
      <c r="GM416" s="233">
        <f t="shared" si="2173"/>
        <v>122</v>
      </c>
      <c r="GN416" s="232">
        <f t="shared" si="2174"/>
        <v>108</v>
      </c>
      <c r="GO416" s="233">
        <f t="shared" si="2175"/>
        <v>122</v>
      </c>
      <c r="GP416" s="232">
        <f t="shared" si="2176"/>
        <v>591.99999999999989</v>
      </c>
      <c r="GQ416" s="233">
        <f t="shared" si="2177"/>
        <v>694.00000000000023</v>
      </c>
      <c r="GR416" s="232">
        <f t="shared" si="2178"/>
        <v>8768.9999999999927</v>
      </c>
      <c r="GS416" s="233">
        <f t="shared" si="2179"/>
        <v>10102.000000000004</v>
      </c>
      <c r="GT416" s="249">
        <f t="shared" si="2180"/>
        <v>689</v>
      </c>
      <c r="GU416" s="233">
        <f t="shared" si="2181"/>
        <v>709</v>
      </c>
      <c r="GV416" s="232">
        <f t="shared" si="2182"/>
        <v>689</v>
      </c>
      <c r="GW416" s="233">
        <f t="shared" si="2183"/>
        <v>709</v>
      </c>
      <c r="GX416" s="232">
        <f t="shared" si="2184"/>
        <v>3503.9999999999973</v>
      </c>
      <c r="GY416" s="233">
        <f t="shared" si="2185"/>
        <v>3658.0000000000009</v>
      </c>
      <c r="GZ416" s="232">
        <f t="shared" si="2186"/>
        <v>79064.999999999651</v>
      </c>
      <c r="HA416" s="233">
        <f t="shared" si="2187"/>
        <v>79999.000000000087</v>
      </c>
      <c r="HB416" s="249">
        <f t="shared" si="2188"/>
        <v>0</v>
      </c>
      <c r="HC416" s="233">
        <f t="shared" si="2189"/>
        <v>0</v>
      </c>
      <c r="HD416" s="232">
        <f t="shared" si="2190"/>
        <v>0</v>
      </c>
      <c r="HE416" s="233">
        <f t="shared" si="2191"/>
        <v>0</v>
      </c>
      <c r="HF416" s="232" t="str">
        <f t="shared" si="2192"/>
        <v/>
      </c>
      <c r="HG416" s="233" t="str">
        <f t="shared" si="2193"/>
        <v/>
      </c>
      <c r="HH416" s="232" t="str">
        <f t="shared" si="2194"/>
        <v/>
      </c>
      <c r="HI416" s="233" t="str">
        <f t="shared" si="2195"/>
        <v/>
      </c>
      <c r="HJ416" s="249">
        <f t="shared" si="2196"/>
        <v>4030.9999999999973</v>
      </c>
      <c r="HK416" s="233">
        <f t="shared" si="2197"/>
        <v>4410.0000000000018</v>
      </c>
      <c r="HL416" s="232">
        <f t="shared" si="2198"/>
        <v>85796.999999999651</v>
      </c>
      <c r="HM416" s="232">
        <f t="shared" si="2199"/>
        <v>89202.000000000087</v>
      </c>
    </row>
    <row r="417" spans="1:221" ht="15">
      <c r="A417" s="492" t="s">
        <v>111</v>
      </c>
      <c r="B417" s="489" t="s">
        <v>1004</v>
      </c>
      <c r="C417" s="495" t="s">
        <v>1035</v>
      </c>
      <c r="D417" s="764">
        <v>232566</v>
      </c>
      <c r="E417" s="496">
        <v>4</v>
      </c>
      <c r="F417" s="535">
        <v>792</v>
      </c>
      <c r="G417" s="409">
        <v>820</v>
      </c>
      <c r="H417" s="537">
        <v>4</v>
      </c>
      <c r="I417" s="409">
        <v>5</v>
      </c>
      <c r="J417" s="232">
        <f t="shared" si="2054"/>
        <v>788</v>
      </c>
      <c r="K417" s="233">
        <f t="shared" si="2055"/>
        <v>815</v>
      </c>
      <c r="L417" s="504">
        <v>120</v>
      </c>
      <c r="M417" s="536">
        <v>120</v>
      </c>
      <c r="N417" s="232">
        <f t="shared" si="2052"/>
        <v>788</v>
      </c>
      <c r="O417" s="233">
        <f t="shared" si="2053"/>
        <v>815</v>
      </c>
      <c r="P417" s="232">
        <f t="shared" si="2056"/>
        <v>788</v>
      </c>
      <c r="Q417" s="233">
        <f t="shared" si="2057"/>
        <v>815</v>
      </c>
      <c r="R417" s="537">
        <v>1</v>
      </c>
      <c r="S417" s="409">
        <v>0</v>
      </c>
      <c r="T417" s="232">
        <f t="shared" si="2058"/>
        <v>1</v>
      </c>
      <c r="U417" s="233">
        <f t="shared" si="2059"/>
        <v>0</v>
      </c>
      <c r="V417" s="547">
        <v>1</v>
      </c>
      <c r="W417" s="409">
        <v>0</v>
      </c>
      <c r="X417" s="232">
        <f t="shared" si="2060"/>
        <v>1</v>
      </c>
      <c r="Y417" s="233">
        <f t="shared" si="2061"/>
        <v>0</v>
      </c>
      <c r="Z417" s="547"/>
      <c r="AA417" s="529"/>
      <c r="AB417" s="232">
        <f t="shared" si="2062"/>
        <v>0</v>
      </c>
      <c r="AC417" s="233">
        <f t="shared" si="2063"/>
        <v>0</v>
      </c>
      <c r="AD417" s="225">
        <f t="shared" si="2064"/>
        <v>2</v>
      </c>
      <c r="AE417" s="233">
        <f t="shared" si="2065"/>
        <v>0</v>
      </c>
      <c r="AF417" s="225">
        <f t="shared" si="2066"/>
        <v>2</v>
      </c>
      <c r="AG417" s="233">
        <f t="shared" si="2067"/>
        <v>0</v>
      </c>
      <c r="AH417" s="506">
        <v>4</v>
      </c>
      <c r="AI417" s="765"/>
      <c r="AJ417" s="232">
        <f t="shared" si="2068"/>
        <v>4</v>
      </c>
      <c r="AK417" s="233">
        <f t="shared" si="2069"/>
        <v>0</v>
      </c>
      <c r="AL417" s="506">
        <v>5</v>
      </c>
      <c r="AM417" s="765"/>
      <c r="AN417" s="232">
        <f t="shared" si="2070"/>
        <v>5</v>
      </c>
      <c r="AO417" s="233">
        <f t="shared" si="1920"/>
        <v>0</v>
      </c>
      <c r="AP417" s="506"/>
      <c r="AQ417" s="410"/>
      <c r="AR417" s="232">
        <f t="shared" si="2071"/>
        <v>0</v>
      </c>
      <c r="AS417" s="233">
        <f t="shared" si="2072"/>
        <v>0</v>
      </c>
      <c r="AT417" s="545">
        <f t="shared" si="2073"/>
        <v>4.5</v>
      </c>
      <c r="AU417" s="546">
        <f t="shared" si="2074"/>
        <v>0</v>
      </c>
      <c r="AV417" s="232">
        <f t="shared" si="2075"/>
        <v>9</v>
      </c>
      <c r="AW417" s="233">
        <f t="shared" si="2076"/>
        <v>0</v>
      </c>
      <c r="AX417" s="547">
        <v>124</v>
      </c>
      <c r="AY417" s="765"/>
      <c r="AZ417" s="232">
        <f t="shared" si="2077"/>
        <v>124</v>
      </c>
      <c r="BA417" s="233">
        <f t="shared" si="2078"/>
        <v>0</v>
      </c>
      <c r="BB417" s="547">
        <v>137</v>
      </c>
      <c r="BC417" s="766"/>
      <c r="BD417" s="232">
        <f t="shared" si="2079"/>
        <v>137</v>
      </c>
      <c r="BE417" s="233">
        <f t="shared" si="2080"/>
        <v>0</v>
      </c>
      <c r="BF417" s="537"/>
      <c r="BG417" s="536"/>
      <c r="BH417" s="232">
        <f t="shared" si="2081"/>
        <v>0</v>
      </c>
      <c r="BI417" s="233">
        <f t="shared" si="2082"/>
        <v>0</v>
      </c>
      <c r="BJ417" s="232">
        <f t="shared" si="2083"/>
        <v>130.5</v>
      </c>
      <c r="BK417" s="233">
        <f t="shared" si="2084"/>
        <v>0</v>
      </c>
      <c r="BL417" s="232">
        <f t="shared" si="2085"/>
        <v>261</v>
      </c>
      <c r="BM417" s="233">
        <f t="shared" si="2086"/>
        <v>0</v>
      </c>
      <c r="BN417" s="547">
        <v>571</v>
      </c>
      <c r="BO417" s="409">
        <v>595</v>
      </c>
      <c r="BP417" s="232">
        <f t="shared" si="2087"/>
        <v>571</v>
      </c>
      <c r="BQ417" s="233">
        <f t="shared" si="2088"/>
        <v>595</v>
      </c>
      <c r="BR417" s="547">
        <v>47</v>
      </c>
      <c r="BS417" s="409">
        <v>39</v>
      </c>
      <c r="BT417" s="767">
        <f t="shared" si="1939"/>
        <v>47</v>
      </c>
      <c r="BU417" s="233">
        <f t="shared" si="2089"/>
        <v>39</v>
      </c>
      <c r="BV417" s="547"/>
      <c r="BW417" s="529"/>
      <c r="BX417" s="232">
        <f t="shared" si="2090"/>
        <v>0</v>
      </c>
      <c r="BY417" s="233">
        <f t="shared" si="2091"/>
        <v>0</v>
      </c>
      <c r="BZ417" s="225">
        <f t="shared" si="2092"/>
        <v>618</v>
      </c>
      <c r="CA417" s="233">
        <f t="shared" si="2093"/>
        <v>634</v>
      </c>
      <c r="CB417" s="225">
        <f t="shared" si="2094"/>
        <v>618</v>
      </c>
      <c r="CC417" s="233">
        <f t="shared" si="2095"/>
        <v>634</v>
      </c>
      <c r="CD417" s="506">
        <v>4.4185639229421998</v>
      </c>
      <c r="CE417" s="765">
        <v>4.3949579831932803</v>
      </c>
      <c r="CF417" s="232">
        <f t="shared" si="2096"/>
        <v>2522.9999999999959</v>
      </c>
      <c r="CG417" s="233">
        <f t="shared" si="2097"/>
        <v>2615.0000000000018</v>
      </c>
      <c r="CH417" s="506">
        <v>4.8723404255319096</v>
      </c>
      <c r="CI417" s="765">
        <v>5.0769230769230802</v>
      </c>
      <c r="CJ417" s="232">
        <f t="shared" si="2098"/>
        <v>228.99999999999974</v>
      </c>
      <c r="CK417" s="233">
        <f t="shared" si="2099"/>
        <v>198.00000000000011</v>
      </c>
      <c r="CL417" s="506"/>
      <c r="CM417" s="410"/>
      <c r="CN417" s="232">
        <f t="shared" si="2100"/>
        <v>0</v>
      </c>
      <c r="CO417" s="233">
        <f t="shared" si="2101"/>
        <v>0</v>
      </c>
      <c r="CP417" s="232">
        <f t="shared" si="2102"/>
        <v>4.4530744336569503</v>
      </c>
      <c r="CQ417" s="546">
        <f t="shared" si="2103"/>
        <v>4.4369085173501608</v>
      </c>
      <c r="CR417" s="232">
        <f t="shared" si="2104"/>
        <v>2751.9999999999955</v>
      </c>
      <c r="CS417" s="233">
        <f t="shared" si="2105"/>
        <v>2813.0000000000018</v>
      </c>
      <c r="CT417" s="547">
        <v>126.415061295972</v>
      </c>
      <c r="CU417" s="766">
        <v>126.149579831933</v>
      </c>
      <c r="CV417" s="232">
        <f t="shared" si="2106"/>
        <v>72183.000000000015</v>
      </c>
      <c r="CW417" s="233">
        <f t="shared" si="2107"/>
        <v>75059.000000000131</v>
      </c>
      <c r="CX417" s="547">
        <v>123.170212765957</v>
      </c>
      <c r="CY417" s="765">
        <v>123.79487179487199</v>
      </c>
      <c r="CZ417" s="232">
        <f t="shared" si="2108"/>
        <v>5788.9999999999791</v>
      </c>
      <c r="DA417" s="233">
        <f t="shared" si="2109"/>
        <v>4828.0000000000082</v>
      </c>
      <c r="DB417" s="537"/>
      <c r="DC417" s="536"/>
      <c r="DD417" s="232">
        <f t="shared" si="2110"/>
        <v>0</v>
      </c>
      <c r="DE417" s="233">
        <f t="shared" si="2111"/>
        <v>0</v>
      </c>
      <c r="DF417" s="232">
        <f t="shared" si="2112"/>
        <v>126.16828478964402</v>
      </c>
      <c r="DG417" s="233">
        <f t="shared" si="2113"/>
        <v>126.00473186119896</v>
      </c>
      <c r="DH417" s="232">
        <f t="shared" si="2114"/>
        <v>77972</v>
      </c>
      <c r="DI417" s="233">
        <f t="shared" si="2115"/>
        <v>79887.000000000146</v>
      </c>
      <c r="DJ417" s="232">
        <f t="shared" si="2116"/>
        <v>620</v>
      </c>
      <c r="DK417" s="233">
        <f t="shared" si="2117"/>
        <v>634</v>
      </c>
      <c r="DL417" s="232">
        <f t="shared" si="2118"/>
        <v>620</v>
      </c>
      <c r="DM417" s="233">
        <f t="shared" si="2119"/>
        <v>634</v>
      </c>
      <c r="DN417" s="545">
        <f t="shared" si="2120"/>
        <v>4.4532258064516057</v>
      </c>
      <c r="DO417" s="546">
        <f t="shared" si="2121"/>
        <v>4.4369085173501608</v>
      </c>
      <c r="DP417" s="232">
        <f t="shared" si="2122"/>
        <v>2760.9999999999955</v>
      </c>
      <c r="DQ417" s="233">
        <f t="shared" si="2123"/>
        <v>2813.0000000000018</v>
      </c>
      <c r="DR417" s="232">
        <f t="shared" si="2124"/>
        <v>126.18225806451613</v>
      </c>
      <c r="DS417" s="233">
        <f t="shared" si="2125"/>
        <v>126.00473186119896</v>
      </c>
      <c r="DT417" s="232">
        <f t="shared" si="2126"/>
        <v>78233</v>
      </c>
      <c r="DU417" s="233">
        <f t="shared" si="2127"/>
        <v>79887.000000000146</v>
      </c>
      <c r="DV417" s="547">
        <v>139</v>
      </c>
      <c r="DW417" s="409">
        <v>156</v>
      </c>
      <c r="DX417" s="232">
        <f t="shared" si="2128"/>
        <v>139</v>
      </c>
      <c r="DY417" s="233">
        <f t="shared" si="2129"/>
        <v>156</v>
      </c>
      <c r="DZ417" s="547">
        <v>23</v>
      </c>
      <c r="EA417" s="409">
        <v>21</v>
      </c>
      <c r="EB417" s="232">
        <f t="shared" si="2130"/>
        <v>23</v>
      </c>
      <c r="EC417" s="233">
        <f t="shared" si="2131"/>
        <v>21</v>
      </c>
      <c r="ED417" s="547"/>
      <c r="EE417" s="529"/>
      <c r="EF417" s="232">
        <f t="shared" si="2132"/>
        <v>0</v>
      </c>
      <c r="EG417" s="233">
        <f t="shared" si="2133"/>
        <v>0</v>
      </c>
      <c r="EH417" s="225">
        <f t="shared" si="2134"/>
        <v>162</v>
      </c>
      <c r="EI417" s="233">
        <f t="shared" si="2135"/>
        <v>177</v>
      </c>
      <c r="EJ417" s="225">
        <f t="shared" si="2136"/>
        <v>162</v>
      </c>
      <c r="EK417" s="233">
        <f t="shared" si="2137"/>
        <v>177</v>
      </c>
      <c r="EL417" s="506">
        <v>3.3273381294964</v>
      </c>
      <c r="EM417" s="765">
        <v>3.2628205128205101</v>
      </c>
      <c r="EN417" s="232">
        <f t="shared" si="2138"/>
        <v>462.4999999999996</v>
      </c>
      <c r="EO417" s="233">
        <f t="shared" si="2139"/>
        <v>508.9999999999996</v>
      </c>
      <c r="EP417" s="506">
        <v>3.4565217391304301</v>
      </c>
      <c r="EQ417" s="765">
        <v>3.5952380952380998</v>
      </c>
      <c r="ER417" s="232">
        <f t="shared" si="2140"/>
        <v>79.499999999999886</v>
      </c>
      <c r="ES417" s="233">
        <f t="shared" si="2141"/>
        <v>75.500000000000099</v>
      </c>
      <c r="ET417" s="506"/>
      <c r="EU417" s="410"/>
      <c r="EV417" s="232">
        <f t="shared" si="2142"/>
        <v>0</v>
      </c>
      <c r="EW417" s="233">
        <f t="shared" si="2143"/>
        <v>0</v>
      </c>
      <c r="EX417" s="545">
        <f t="shared" si="2144"/>
        <v>3.3456790123456761</v>
      </c>
      <c r="EY417" s="546">
        <f t="shared" si="2145"/>
        <v>3.3022598870056479</v>
      </c>
      <c r="EZ417" s="232">
        <f t="shared" si="2146"/>
        <v>541.99999999999955</v>
      </c>
      <c r="FA417" s="233">
        <f t="shared" si="2147"/>
        <v>584.49999999999966</v>
      </c>
      <c r="FB417" s="547">
        <v>89.237410071942406</v>
      </c>
      <c r="FC417" s="765">
        <v>85.948717948717899</v>
      </c>
      <c r="FD417" s="232">
        <f t="shared" si="2148"/>
        <v>12403.999999999995</v>
      </c>
      <c r="FE417" s="233">
        <f t="shared" si="2149"/>
        <v>13407.999999999993</v>
      </c>
      <c r="FF417" s="547">
        <v>77.608695652173907</v>
      </c>
      <c r="FG417" s="765">
        <v>76.190476190476204</v>
      </c>
      <c r="FH417" s="232">
        <f t="shared" si="2150"/>
        <v>1784.9999999999998</v>
      </c>
      <c r="FI417" s="233">
        <f t="shared" si="2151"/>
        <v>1600.0000000000002</v>
      </c>
      <c r="FJ417" s="537"/>
      <c r="FK417" s="536"/>
      <c r="FL417" s="232">
        <f t="shared" si="2152"/>
        <v>0</v>
      </c>
      <c r="FM417" s="233">
        <f t="shared" si="2153"/>
        <v>0</v>
      </c>
      <c r="FN417" s="232">
        <f t="shared" si="2154"/>
        <v>87.586419753086389</v>
      </c>
      <c r="FO417" s="233">
        <f t="shared" si="2155"/>
        <v>84.790960451977355</v>
      </c>
      <c r="FP417" s="232">
        <f t="shared" si="2156"/>
        <v>14188.999999999995</v>
      </c>
      <c r="FQ417" s="233">
        <f t="shared" si="2157"/>
        <v>15007.999999999993</v>
      </c>
      <c r="FR417" s="537">
        <v>6</v>
      </c>
      <c r="FS417" s="536">
        <v>4</v>
      </c>
      <c r="FT417" s="232">
        <f t="shared" si="2158"/>
        <v>6</v>
      </c>
      <c r="FU417" s="233">
        <f t="shared" si="2159"/>
        <v>4</v>
      </c>
      <c r="FV417" s="537">
        <v>4.8333333333333304</v>
      </c>
      <c r="FW417" s="536">
        <v>4.75</v>
      </c>
      <c r="FX417" s="232">
        <f t="shared" si="2160"/>
        <v>28.999999999999982</v>
      </c>
      <c r="FY417" s="233">
        <f t="shared" si="2161"/>
        <v>19</v>
      </c>
      <c r="FZ417" s="537">
        <v>74.5</v>
      </c>
      <c r="GA417" s="536">
        <v>108.5</v>
      </c>
      <c r="GB417" s="232">
        <f t="shared" si="2162"/>
        <v>447</v>
      </c>
      <c r="GC417" s="233">
        <f t="shared" si="2163"/>
        <v>434</v>
      </c>
      <c r="GD417" s="249">
        <f t="shared" si="2164"/>
        <v>711</v>
      </c>
      <c r="GE417" s="233">
        <f t="shared" si="2165"/>
        <v>751</v>
      </c>
      <c r="GF417" s="232">
        <f t="shared" si="2166"/>
        <v>711</v>
      </c>
      <c r="GG417" s="233">
        <f t="shared" si="2167"/>
        <v>751</v>
      </c>
      <c r="GH417" s="232">
        <f t="shared" si="2168"/>
        <v>2989.4999999999955</v>
      </c>
      <c r="GI417" s="233">
        <f t="shared" si="2169"/>
        <v>3124.0000000000014</v>
      </c>
      <c r="GJ417" s="232">
        <f t="shared" si="2170"/>
        <v>84711.000000000015</v>
      </c>
      <c r="GK417" s="233">
        <f t="shared" si="2171"/>
        <v>88467.000000000116</v>
      </c>
      <c r="GL417" s="249">
        <f t="shared" si="2172"/>
        <v>71</v>
      </c>
      <c r="GM417" s="233">
        <f t="shared" si="2173"/>
        <v>60</v>
      </c>
      <c r="GN417" s="232">
        <f t="shared" si="2174"/>
        <v>71</v>
      </c>
      <c r="GO417" s="233">
        <f t="shared" si="2175"/>
        <v>60</v>
      </c>
      <c r="GP417" s="232">
        <f t="shared" si="2176"/>
        <v>313.49999999999966</v>
      </c>
      <c r="GQ417" s="233">
        <f t="shared" si="2177"/>
        <v>273.50000000000023</v>
      </c>
      <c r="GR417" s="232">
        <f t="shared" si="2178"/>
        <v>7710.9999999999791</v>
      </c>
      <c r="GS417" s="233">
        <f t="shared" si="2179"/>
        <v>6428.0000000000082</v>
      </c>
      <c r="GT417" s="249">
        <f t="shared" si="2180"/>
        <v>782</v>
      </c>
      <c r="GU417" s="233">
        <f t="shared" si="2181"/>
        <v>811</v>
      </c>
      <c r="GV417" s="232">
        <f t="shared" si="2182"/>
        <v>782</v>
      </c>
      <c r="GW417" s="233">
        <f t="shared" si="2183"/>
        <v>811</v>
      </c>
      <c r="GX417" s="232">
        <f t="shared" si="2184"/>
        <v>3302.999999999995</v>
      </c>
      <c r="GY417" s="233">
        <f t="shared" si="2185"/>
        <v>3397.5000000000018</v>
      </c>
      <c r="GZ417" s="232">
        <f t="shared" si="2186"/>
        <v>92422</v>
      </c>
      <c r="HA417" s="233">
        <f t="shared" si="2187"/>
        <v>94895.000000000131</v>
      </c>
      <c r="HB417" s="249">
        <f t="shared" si="2188"/>
        <v>0</v>
      </c>
      <c r="HC417" s="233">
        <f t="shared" si="2189"/>
        <v>0</v>
      </c>
      <c r="HD417" s="232">
        <f t="shared" si="2190"/>
        <v>0</v>
      </c>
      <c r="HE417" s="233">
        <f t="shared" si="2191"/>
        <v>0</v>
      </c>
      <c r="HF417" s="232" t="str">
        <f t="shared" si="2192"/>
        <v/>
      </c>
      <c r="HG417" s="233" t="str">
        <f t="shared" si="2193"/>
        <v/>
      </c>
      <c r="HH417" s="232" t="str">
        <f t="shared" si="2194"/>
        <v/>
      </c>
      <c r="HI417" s="233" t="str">
        <f t="shared" si="2195"/>
        <v/>
      </c>
      <c r="HJ417" s="249">
        <f t="shared" si="2196"/>
        <v>3331.999999999995</v>
      </c>
      <c r="HK417" s="233">
        <f t="shared" si="2197"/>
        <v>3416.5000000000014</v>
      </c>
      <c r="HL417" s="232">
        <f t="shared" si="2198"/>
        <v>92869</v>
      </c>
      <c r="HM417" s="232">
        <f t="shared" si="2199"/>
        <v>95329.000000000146</v>
      </c>
    </row>
    <row r="418" spans="1:221" ht="15">
      <c r="A418" s="492" t="s">
        <v>111</v>
      </c>
      <c r="B418" s="493" t="s">
        <v>1005</v>
      </c>
      <c r="C418" s="495" t="s">
        <v>1035</v>
      </c>
      <c r="D418" s="763">
        <v>233277</v>
      </c>
      <c r="E418" s="497">
        <v>4</v>
      </c>
      <c r="F418" s="535">
        <v>1752</v>
      </c>
      <c r="G418" s="409">
        <v>1725</v>
      </c>
      <c r="H418" s="537">
        <v>8</v>
      </c>
      <c r="I418" s="409">
        <v>19</v>
      </c>
      <c r="J418" s="232">
        <f t="shared" si="2054"/>
        <v>1744</v>
      </c>
      <c r="K418" s="233">
        <f t="shared" si="2055"/>
        <v>1706</v>
      </c>
      <c r="L418" s="504">
        <v>120</v>
      </c>
      <c r="M418" s="536">
        <v>120</v>
      </c>
      <c r="N418" s="232">
        <f t="shared" si="2052"/>
        <v>1744</v>
      </c>
      <c r="O418" s="233">
        <f t="shared" si="2053"/>
        <v>1706</v>
      </c>
      <c r="P418" s="232">
        <f t="shared" si="2056"/>
        <v>1744</v>
      </c>
      <c r="Q418" s="233">
        <f t="shared" si="2057"/>
        <v>1706</v>
      </c>
      <c r="R418" s="537">
        <v>0</v>
      </c>
      <c r="S418" s="409">
        <v>0</v>
      </c>
      <c r="T418" s="232">
        <f t="shared" si="2058"/>
        <v>0</v>
      </c>
      <c r="U418" s="233">
        <f t="shared" si="2059"/>
        <v>0</v>
      </c>
      <c r="V418" s="547">
        <v>0</v>
      </c>
      <c r="W418" s="409">
        <v>0</v>
      </c>
      <c r="X418" s="232">
        <f t="shared" si="2060"/>
        <v>0</v>
      </c>
      <c r="Y418" s="233">
        <f t="shared" si="2061"/>
        <v>0</v>
      </c>
      <c r="Z418" s="547"/>
      <c r="AA418" s="529"/>
      <c r="AB418" s="232">
        <f t="shared" si="2062"/>
        <v>0</v>
      </c>
      <c r="AC418" s="233">
        <f t="shared" si="2063"/>
        <v>0</v>
      </c>
      <c r="AD418" s="225">
        <f t="shared" si="2064"/>
        <v>0</v>
      </c>
      <c r="AE418" s="233">
        <f t="shared" si="2065"/>
        <v>0</v>
      </c>
      <c r="AF418" s="225">
        <f t="shared" si="2066"/>
        <v>0</v>
      </c>
      <c r="AG418" s="233">
        <f t="shared" si="2067"/>
        <v>0</v>
      </c>
      <c r="AH418" s="506"/>
      <c r="AI418" s="765"/>
      <c r="AJ418" s="232">
        <f t="shared" si="2068"/>
        <v>0</v>
      </c>
      <c r="AK418" s="233">
        <f t="shared" si="2069"/>
        <v>0</v>
      </c>
      <c r="AL418" s="506"/>
      <c r="AM418" s="765"/>
      <c r="AN418" s="232">
        <f t="shared" si="2070"/>
        <v>0</v>
      </c>
      <c r="AO418" s="233">
        <f t="shared" si="1920"/>
        <v>0</v>
      </c>
      <c r="AP418" s="506"/>
      <c r="AQ418" s="410"/>
      <c r="AR418" s="232">
        <f t="shared" si="2071"/>
        <v>0</v>
      </c>
      <c r="AS418" s="233">
        <f t="shared" si="2072"/>
        <v>0</v>
      </c>
      <c r="AT418" s="545">
        <f t="shared" si="2073"/>
        <v>0</v>
      </c>
      <c r="AU418" s="546">
        <f t="shared" si="2074"/>
        <v>0</v>
      </c>
      <c r="AV418" s="232">
        <f t="shared" si="2075"/>
        <v>0</v>
      </c>
      <c r="AW418" s="233">
        <f t="shared" si="2076"/>
        <v>0</v>
      </c>
      <c r="AX418" s="547"/>
      <c r="AY418" s="765"/>
      <c r="AZ418" s="232">
        <f t="shared" si="2077"/>
        <v>0</v>
      </c>
      <c r="BA418" s="233">
        <f t="shared" si="2078"/>
        <v>0</v>
      </c>
      <c r="BB418" s="547"/>
      <c r="BC418" s="766"/>
      <c r="BD418" s="232">
        <f t="shared" si="2079"/>
        <v>0</v>
      </c>
      <c r="BE418" s="233">
        <f t="shared" si="2080"/>
        <v>0</v>
      </c>
      <c r="BF418" s="537"/>
      <c r="BG418" s="536"/>
      <c r="BH418" s="232">
        <f t="shared" si="2081"/>
        <v>0</v>
      </c>
      <c r="BI418" s="233">
        <f t="shared" si="2082"/>
        <v>0</v>
      </c>
      <c r="BJ418" s="232">
        <f t="shared" si="2083"/>
        <v>0</v>
      </c>
      <c r="BK418" s="233">
        <f t="shared" si="2084"/>
        <v>0</v>
      </c>
      <c r="BL418" s="232">
        <f t="shared" si="2085"/>
        <v>0</v>
      </c>
      <c r="BM418" s="233">
        <f t="shared" si="2086"/>
        <v>0</v>
      </c>
      <c r="BN418" s="547">
        <v>1063</v>
      </c>
      <c r="BO418" s="409">
        <v>1016</v>
      </c>
      <c r="BP418" s="232">
        <f t="shared" si="2087"/>
        <v>1063</v>
      </c>
      <c r="BQ418" s="233">
        <f t="shared" si="2088"/>
        <v>1016</v>
      </c>
      <c r="BR418" s="547">
        <v>71</v>
      </c>
      <c r="BS418" s="409">
        <v>66</v>
      </c>
      <c r="BT418" s="767">
        <f t="shared" si="1939"/>
        <v>71</v>
      </c>
      <c r="BU418" s="233">
        <f t="shared" si="2089"/>
        <v>66</v>
      </c>
      <c r="BV418" s="547"/>
      <c r="BW418" s="529"/>
      <c r="BX418" s="232">
        <f t="shared" si="2090"/>
        <v>0</v>
      </c>
      <c r="BY418" s="233">
        <f t="shared" si="2091"/>
        <v>0</v>
      </c>
      <c r="BZ418" s="225">
        <f t="shared" si="2092"/>
        <v>1134</v>
      </c>
      <c r="CA418" s="233">
        <f t="shared" si="2093"/>
        <v>1082</v>
      </c>
      <c r="CB418" s="225">
        <f t="shared" si="2094"/>
        <v>1134</v>
      </c>
      <c r="CC418" s="233">
        <f t="shared" si="2095"/>
        <v>1082</v>
      </c>
      <c r="CD418" s="506">
        <v>4.63311382878645</v>
      </c>
      <c r="CE418" s="765">
        <v>4.5723425196850398</v>
      </c>
      <c r="CF418" s="232">
        <f t="shared" si="2096"/>
        <v>4924.9999999999964</v>
      </c>
      <c r="CG418" s="233">
        <f t="shared" si="2097"/>
        <v>4645.5</v>
      </c>
      <c r="CH418" s="506">
        <v>5.6478873239436602</v>
      </c>
      <c r="CI418" s="765">
        <v>5.5606060606060597</v>
      </c>
      <c r="CJ418" s="232">
        <f t="shared" si="2098"/>
        <v>400.99999999999989</v>
      </c>
      <c r="CK418" s="233">
        <f t="shared" si="2099"/>
        <v>366.99999999999994</v>
      </c>
      <c r="CL418" s="506"/>
      <c r="CM418" s="410"/>
      <c r="CN418" s="232">
        <f t="shared" si="2100"/>
        <v>0</v>
      </c>
      <c r="CO418" s="233">
        <f t="shared" si="2101"/>
        <v>0</v>
      </c>
      <c r="CP418" s="232">
        <f t="shared" si="2102"/>
        <v>4.6966490299823604</v>
      </c>
      <c r="CQ418" s="546">
        <f t="shared" si="2103"/>
        <v>4.6326247689463953</v>
      </c>
      <c r="CR418" s="232">
        <f t="shared" si="2104"/>
        <v>5325.9999999999964</v>
      </c>
      <c r="CS418" s="233">
        <f t="shared" si="2105"/>
        <v>5012.5</v>
      </c>
      <c r="CT418" s="547">
        <v>122.330197554092</v>
      </c>
      <c r="CU418" s="766">
        <v>122.268700787402</v>
      </c>
      <c r="CV418" s="232">
        <f t="shared" si="2106"/>
        <v>130036.9999999998</v>
      </c>
      <c r="CW418" s="233">
        <f t="shared" si="2107"/>
        <v>124225.00000000042</v>
      </c>
      <c r="CX418" s="547">
        <v>118.309859154929</v>
      </c>
      <c r="CY418" s="765">
        <v>119.863636363636</v>
      </c>
      <c r="CZ418" s="232">
        <f t="shared" si="2108"/>
        <v>8399.9999999999582</v>
      </c>
      <c r="DA418" s="233">
        <f t="shared" si="2109"/>
        <v>7910.9999999999764</v>
      </c>
      <c r="DB418" s="537"/>
      <c r="DC418" s="536"/>
      <c r="DD418" s="232">
        <f t="shared" si="2110"/>
        <v>0</v>
      </c>
      <c r="DE418" s="233">
        <f t="shared" si="2111"/>
        <v>0</v>
      </c>
      <c r="DF418" s="232">
        <f t="shared" si="2112"/>
        <v>122.07848324514971</v>
      </c>
      <c r="DG418" s="233">
        <f t="shared" si="2113"/>
        <v>122.12199630314271</v>
      </c>
      <c r="DH418" s="232">
        <f t="shared" si="2114"/>
        <v>138436.99999999977</v>
      </c>
      <c r="DI418" s="233">
        <f t="shared" si="2115"/>
        <v>132136.00000000041</v>
      </c>
      <c r="DJ418" s="232">
        <f t="shared" si="2116"/>
        <v>1134</v>
      </c>
      <c r="DK418" s="233">
        <f t="shared" si="2117"/>
        <v>1082</v>
      </c>
      <c r="DL418" s="232">
        <f t="shared" si="2118"/>
        <v>1134</v>
      </c>
      <c r="DM418" s="233">
        <f t="shared" si="2119"/>
        <v>1082</v>
      </c>
      <c r="DN418" s="545">
        <f t="shared" si="2120"/>
        <v>4.6966490299823604</v>
      </c>
      <c r="DO418" s="546">
        <f t="shared" si="2121"/>
        <v>4.6326247689463953</v>
      </c>
      <c r="DP418" s="232">
        <f t="shared" si="2122"/>
        <v>5325.9999999999964</v>
      </c>
      <c r="DQ418" s="233">
        <f t="shared" si="2123"/>
        <v>5012.5</v>
      </c>
      <c r="DR418" s="232">
        <f t="shared" si="2124"/>
        <v>122.07848324514971</v>
      </c>
      <c r="DS418" s="233">
        <f t="shared" si="2125"/>
        <v>122.12199630314271</v>
      </c>
      <c r="DT418" s="232">
        <f t="shared" si="2126"/>
        <v>138436.99999999977</v>
      </c>
      <c r="DU418" s="233">
        <f t="shared" si="2127"/>
        <v>132136.00000000041</v>
      </c>
      <c r="DV418" s="547">
        <v>461</v>
      </c>
      <c r="DW418" s="409">
        <v>482</v>
      </c>
      <c r="DX418" s="232">
        <f t="shared" si="2128"/>
        <v>461</v>
      </c>
      <c r="DY418" s="233">
        <f t="shared" si="2129"/>
        <v>482</v>
      </c>
      <c r="DZ418" s="547">
        <v>127</v>
      </c>
      <c r="EA418" s="409">
        <v>133</v>
      </c>
      <c r="EB418" s="232">
        <f t="shared" si="2130"/>
        <v>127</v>
      </c>
      <c r="EC418" s="233">
        <f t="shared" si="2131"/>
        <v>133</v>
      </c>
      <c r="ED418" s="547"/>
      <c r="EE418" s="529"/>
      <c r="EF418" s="232">
        <f t="shared" si="2132"/>
        <v>0</v>
      </c>
      <c r="EG418" s="233">
        <f t="shared" si="2133"/>
        <v>0</v>
      </c>
      <c r="EH418" s="225">
        <f t="shared" si="2134"/>
        <v>588</v>
      </c>
      <c r="EI418" s="233">
        <f t="shared" si="2135"/>
        <v>615</v>
      </c>
      <c r="EJ418" s="225">
        <f t="shared" si="2136"/>
        <v>588</v>
      </c>
      <c r="EK418" s="233">
        <f t="shared" si="2137"/>
        <v>615</v>
      </c>
      <c r="EL418" s="506">
        <v>3.3665943600867601</v>
      </c>
      <c r="EM418" s="765">
        <v>3.3890041493775902</v>
      </c>
      <c r="EN418" s="232">
        <f t="shared" si="2138"/>
        <v>1551.9999999999964</v>
      </c>
      <c r="EO418" s="233">
        <f t="shared" si="2139"/>
        <v>1633.4999999999984</v>
      </c>
      <c r="EP418" s="506">
        <v>3.7086614173228298</v>
      </c>
      <c r="EQ418" s="765">
        <v>3.9135338345864699</v>
      </c>
      <c r="ER418" s="232">
        <f t="shared" si="2140"/>
        <v>470.99999999999937</v>
      </c>
      <c r="ES418" s="233">
        <f t="shared" si="2141"/>
        <v>520.50000000000045</v>
      </c>
      <c r="ET418" s="506"/>
      <c r="EU418" s="410"/>
      <c r="EV418" s="232">
        <f t="shared" si="2142"/>
        <v>0</v>
      </c>
      <c r="EW418" s="233">
        <f t="shared" si="2143"/>
        <v>0</v>
      </c>
      <c r="EX418" s="545">
        <f t="shared" si="2144"/>
        <v>3.4404761904761831</v>
      </c>
      <c r="EY418" s="546">
        <f t="shared" si="2145"/>
        <v>3.5024390243902426</v>
      </c>
      <c r="EZ418" s="232">
        <f t="shared" si="2146"/>
        <v>2022.9999999999957</v>
      </c>
      <c r="FA418" s="233">
        <f t="shared" si="2147"/>
        <v>2153.9999999999991</v>
      </c>
      <c r="FB418" s="547">
        <v>81.0976138828633</v>
      </c>
      <c r="FC418" s="765">
        <v>80.948132780083</v>
      </c>
      <c r="FD418" s="232">
        <f t="shared" si="2148"/>
        <v>37385.999999999978</v>
      </c>
      <c r="FE418" s="233">
        <f t="shared" si="2149"/>
        <v>39017.000000000007</v>
      </c>
      <c r="FF418" s="547">
        <v>64.763779527558995</v>
      </c>
      <c r="FG418" s="765">
        <v>66.466165413533801</v>
      </c>
      <c r="FH418" s="232">
        <f t="shared" si="2150"/>
        <v>8224.9999999999927</v>
      </c>
      <c r="FI418" s="233">
        <f t="shared" si="2151"/>
        <v>8839.9999999999964</v>
      </c>
      <c r="FJ418" s="537"/>
      <c r="FK418" s="536"/>
      <c r="FL418" s="232">
        <f t="shared" si="2152"/>
        <v>0</v>
      </c>
      <c r="FM418" s="233">
        <f t="shared" si="2153"/>
        <v>0</v>
      </c>
      <c r="FN418" s="232">
        <f t="shared" si="2154"/>
        <v>77.569727891156418</v>
      </c>
      <c r="FO418" s="233">
        <f t="shared" si="2155"/>
        <v>77.816260162601623</v>
      </c>
      <c r="FP418" s="232">
        <f t="shared" si="2156"/>
        <v>45610.999999999971</v>
      </c>
      <c r="FQ418" s="233">
        <f t="shared" si="2157"/>
        <v>47857</v>
      </c>
      <c r="FR418" s="537">
        <v>22</v>
      </c>
      <c r="FS418" s="536">
        <v>9</v>
      </c>
      <c r="FT418" s="232">
        <f t="shared" si="2158"/>
        <v>22</v>
      </c>
      <c r="FU418" s="233">
        <f t="shared" si="2159"/>
        <v>9</v>
      </c>
      <c r="FV418" s="537">
        <v>7</v>
      </c>
      <c r="FW418" s="536">
        <v>5.6666666666666696</v>
      </c>
      <c r="FX418" s="232">
        <f t="shared" si="2160"/>
        <v>154</v>
      </c>
      <c r="FY418" s="233">
        <f t="shared" si="2161"/>
        <v>51.000000000000028</v>
      </c>
      <c r="FZ418" s="537">
        <v>58.590909090909001</v>
      </c>
      <c r="GA418" s="536">
        <v>59.1111111111111</v>
      </c>
      <c r="GB418" s="232">
        <f t="shared" si="2162"/>
        <v>1288.999999999998</v>
      </c>
      <c r="GC418" s="233">
        <f t="shared" si="2163"/>
        <v>531.99999999999989</v>
      </c>
      <c r="GD418" s="249">
        <f t="shared" si="2164"/>
        <v>1524</v>
      </c>
      <c r="GE418" s="233">
        <f t="shared" si="2165"/>
        <v>1498</v>
      </c>
      <c r="GF418" s="232">
        <f t="shared" si="2166"/>
        <v>1524</v>
      </c>
      <c r="GG418" s="233">
        <f t="shared" si="2167"/>
        <v>1498</v>
      </c>
      <c r="GH418" s="232">
        <f t="shared" si="2168"/>
        <v>6476.9999999999927</v>
      </c>
      <c r="GI418" s="233">
        <f t="shared" si="2169"/>
        <v>6278.9999999999982</v>
      </c>
      <c r="GJ418" s="232">
        <f t="shared" si="2170"/>
        <v>167422.99999999977</v>
      </c>
      <c r="GK418" s="233">
        <f t="shared" si="2171"/>
        <v>163242.00000000044</v>
      </c>
      <c r="GL418" s="249">
        <f t="shared" si="2172"/>
        <v>198</v>
      </c>
      <c r="GM418" s="233">
        <f t="shared" si="2173"/>
        <v>199</v>
      </c>
      <c r="GN418" s="232">
        <f t="shared" si="2174"/>
        <v>198</v>
      </c>
      <c r="GO418" s="233">
        <f t="shared" si="2175"/>
        <v>199</v>
      </c>
      <c r="GP418" s="232">
        <f t="shared" si="2176"/>
        <v>871.99999999999932</v>
      </c>
      <c r="GQ418" s="233">
        <f t="shared" si="2177"/>
        <v>887.50000000000045</v>
      </c>
      <c r="GR418" s="232">
        <f t="shared" si="2178"/>
        <v>16624.999999999949</v>
      </c>
      <c r="GS418" s="233">
        <f t="shared" si="2179"/>
        <v>16750.999999999971</v>
      </c>
      <c r="GT418" s="249">
        <f t="shared" si="2180"/>
        <v>1722</v>
      </c>
      <c r="GU418" s="233">
        <f t="shared" si="2181"/>
        <v>1697</v>
      </c>
      <c r="GV418" s="232">
        <f t="shared" si="2182"/>
        <v>1722</v>
      </c>
      <c r="GW418" s="233">
        <f t="shared" si="2183"/>
        <v>1697</v>
      </c>
      <c r="GX418" s="232">
        <f t="shared" si="2184"/>
        <v>7348.9999999999918</v>
      </c>
      <c r="GY418" s="233">
        <f t="shared" si="2185"/>
        <v>7166.4999999999982</v>
      </c>
      <c r="GZ418" s="232">
        <f t="shared" si="2186"/>
        <v>184047.99999999971</v>
      </c>
      <c r="HA418" s="233">
        <f t="shared" si="2187"/>
        <v>179993.00000000041</v>
      </c>
      <c r="HB418" s="249">
        <f t="shared" si="2188"/>
        <v>0</v>
      </c>
      <c r="HC418" s="233">
        <f t="shared" si="2189"/>
        <v>0</v>
      </c>
      <c r="HD418" s="232">
        <f t="shared" si="2190"/>
        <v>0</v>
      </c>
      <c r="HE418" s="233">
        <f t="shared" si="2191"/>
        <v>0</v>
      </c>
      <c r="HF418" s="232" t="str">
        <f t="shared" si="2192"/>
        <v/>
      </c>
      <c r="HG418" s="233" t="str">
        <f t="shared" si="2193"/>
        <v/>
      </c>
      <c r="HH418" s="232" t="str">
        <f t="shared" si="2194"/>
        <v/>
      </c>
      <c r="HI418" s="233" t="str">
        <f t="shared" si="2195"/>
        <v/>
      </c>
      <c r="HJ418" s="249">
        <f t="shared" si="2196"/>
        <v>7502.9999999999918</v>
      </c>
      <c r="HK418" s="233">
        <f t="shared" si="2197"/>
        <v>7217.4999999999991</v>
      </c>
      <c r="HL418" s="232">
        <f t="shared" si="2198"/>
        <v>185336.99999999974</v>
      </c>
      <c r="HM418" s="232">
        <f t="shared" si="2199"/>
        <v>180525.00000000041</v>
      </c>
    </row>
    <row r="419" spans="1:221" ht="15">
      <c r="A419" s="492" t="s">
        <v>111</v>
      </c>
      <c r="B419" s="494" t="s">
        <v>1006</v>
      </c>
      <c r="C419" s="495" t="s">
        <v>1035</v>
      </c>
      <c r="D419" s="763">
        <v>234155</v>
      </c>
      <c r="E419" s="497">
        <v>4</v>
      </c>
      <c r="F419" s="535">
        <v>689</v>
      </c>
      <c r="G419" s="409">
        <v>723</v>
      </c>
      <c r="H419" s="537">
        <v>0</v>
      </c>
      <c r="I419" s="409">
        <v>0</v>
      </c>
      <c r="J419" s="232">
        <f t="shared" si="2054"/>
        <v>689</v>
      </c>
      <c r="K419" s="233">
        <f t="shared" si="2055"/>
        <v>723</v>
      </c>
      <c r="L419" s="504">
        <v>120</v>
      </c>
      <c r="M419" s="536">
        <v>120</v>
      </c>
      <c r="N419" s="232">
        <f t="shared" si="2052"/>
        <v>689</v>
      </c>
      <c r="O419" s="233">
        <f t="shared" si="2053"/>
        <v>723</v>
      </c>
      <c r="P419" s="232">
        <f t="shared" si="2056"/>
        <v>689</v>
      </c>
      <c r="Q419" s="233">
        <f t="shared" si="2057"/>
        <v>723</v>
      </c>
      <c r="R419" s="537">
        <v>0</v>
      </c>
      <c r="S419" s="409">
        <v>0</v>
      </c>
      <c r="T419" s="232">
        <f t="shared" si="2058"/>
        <v>0</v>
      </c>
      <c r="U419" s="233">
        <f t="shared" si="2059"/>
        <v>0</v>
      </c>
      <c r="V419" s="547">
        <v>0</v>
      </c>
      <c r="W419" s="409">
        <v>0</v>
      </c>
      <c r="X419" s="232">
        <f t="shared" si="2060"/>
        <v>0</v>
      </c>
      <c r="Y419" s="233">
        <f t="shared" si="2061"/>
        <v>0</v>
      </c>
      <c r="Z419" s="547"/>
      <c r="AA419" s="529"/>
      <c r="AB419" s="232">
        <f t="shared" si="2062"/>
        <v>0</v>
      </c>
      <c r="AC419" s="233">
        <f t="shared" si="2063"/>
        <v>0</v>
      </c>
      <c r="AD419" s="225">
        <f t="shared" si="2064"/>
        <v>0</v>
      </c>
      <c r="AE419" s="233">
        <f t="shared" si="2065"/>
        <v>0</v>
      </c>
      <c r="AF419" s="225">
        <f t="shared" si="2066"/>
        <v>0</v>
      </c>
      <c r="AG419" s="233">
        <f t="shared" si="2067"/>
        <v>0</v>
      </c>
      <c r="AH419" s="506"/>
      <c r="AI419" s="765"/>
      <c r="AJ419" s="232">
        <f t="shared" si="2068"/>
        <v>0</v>
      </c>
      <c r="AK419" s="233">
        <f t="shared" si="2069"/>
        <v>0</v>
      </c>
      <c r="AL419" s="506"/>
      <c r="AM419" s="765"/>
      <c r="AN419" s="232">
        <f t="shared" si="2070"/>
        <v>0</v>
      </c>
      <c r="AO419" s="233">
        <f t="shared" si="1920"/>
        <v>0</v>
      </c>
      <c r="AP419" s="506"/>
      <c r="AQ419" s="410"/>
      <c r="AR419" s="232">
        <f t="shared" si="2071"/>
        <v>0</v>
      </c>
      <c r="AS419" s="233">
        <f t="shared" si="2072"/>
        <v>0</v>
      </c>
      <c r="AT419" s="545">
        <f t="shared" si="2073"/>
        <v>0</v>
      </c>
      <c r="AU419" s="546">
        <f t="shared" si="2074"/>
        <v>0</v>
      </c>
      <c r="AV419" s="232">
        <f t="shared" si="2075"/>
        <v>0</v>
      </c>
      <c r="AW419" s="233">
        <f t="shared" si="2076"/>
        <v>0</v>
      </c>
      <c r="AX419" s="547"/>
      <c r="AY419" s="765"/>
      <c r="AZ419" s="232">
        <f t="shared" si="2077"/>
        <v>0</v>
      </c>
      <c r="BA419" s="233">
        <f t="shared" si="2078"/>
        <v>0</v>
      </c>
      <c r="BB419" s="547"/>
      <c r="BC419" s="766"/>
      <c r="BD419" s="232">
        <f t="shared" si="2079"/>
        <v>0</v>
      </c>
      <c r="BE419" s="233">
        <f t="shared" si="2080"/>
        <v>0</v>
      </c>
      <c r="BF419" s="537"/>
      <c r="BG419" s="536"/>
      <c r="BH419" s="232">
        <f t="shared" si="2081"/>
        <v>0</v>
      </c>
      <c r="BI419" s="233">
        <f t="shared" si="2082"/>
        <v>0</v>
      </c>
      <c r="BJ419" s="232">
        <f t="shared" si="2083"/>
        <v>0</v>
      </c>
      <c r="BK419" s="233">
        <f t="shared" si="2084"/>
        <v>0</v>
      </c>
      <c r="BL419" s="232">
        <f t="shared" si="2085"/>
        <v>0</v>
      </c>
      <c r="BM419" s="233">
        <f t="shared" si="2086"/>
        <v>0</v>
      </c>
      <c r="BN419" s="547">
        <v>415</v>
      </c>
      <c r="BO419" s="409">
        <v>436</v>
      </c>
      <c r="BP419" s="232">
        <f t="shared" si="2087"/>
        <v>415</v>
      </c>
      <c r="BQ419" s="233">
        <f t="shared" si="2088"/>
        <v>436</v>
      </c>
      <c r="BR419" s="547">
        <v>59</v>
      </c>
      <c r="BS419" s="409">
        <v>45</v>
      </c>
      <c r="BT419" s="767">
        <f t="shared" si="1939"/>
        <v>59</v>
      </c>
      <c r="BU419" s="233">
        <f t="shared" si="2089"/>
        <v>45</v>
      </c>
      <c r="BV419" s="547"/>
      <c r="BW419" s="529"/>
      <c r="BX419" s="232">
        <f t="shared" si="2090"/>
        <v>0</v>
      </c>
      <c r="BY419" s="233">
        <f t="shared" si="2091"/>
        <v>0</v>
      </c>
      <c r="BZ419" s="225">
        <f t="shared" si="2092"/>
        <v>474</v>
      </c>
      <c r="CA419" s="233">
        <f t="shared" si="2093"/>
        <v>481</v>
      </c>
      <c r="CB419" s="225">
        <f t="shared" si="2094"/>
        <v>474</v>
      </c>
      <c r="CC419" s="233">
        <f t="shared" si="2095"/>
        <v>481</v>
      </c>
      <c r="CD419" s="506">
        <v>4.5879518072289098</v>
      </c>
      <c r="CE419" s="765">
        <v>4.7064220183486203</v>
      </c>
      <c r="CF419" s="232">
        <f t="shared" si="2096"/>
        <v>1903.9999999999975</v>
      </c>
      <c r="CG419" s="233">
        <f t="shared" si="2097"/>
        <v>2051.9999999999986</v>
      </c>
      <c r="CH419" s="506">
        <v>6.2033898305084696</v>
      </c>
      <c r="CI419" s="765">
        <v>7.2222222222222197</v>
      </c>
      <c r="CJ419" s="232">
        <f t="shared" si="2098"/>
        <v>365.99999999999972</v>
      </c>
      <c r="CK419" s="233">
        <f t="shared" si="2099"/>
        <v>324.99999999999989</v>
      </c>
      <c r="CL419" s="506"/>
      <c r="CM419" s="410"/>
      <c r="CN419" s="232">
        <f t="shared" si="2100"/>
        <v>0</v>
      </c>
      <c r="CO419" s="233">
        <f t="shared" si="2101"/>
        <v>0</v>
      </c>
      <c r="CP419" s="232">
        <f t="shared" si="2102"/>
        <v>4.789029535864973</v>
      </c>
      <c r="CQ419" s="546">
        <f t="shared" si="2103"/>
        <v>4.9417879417879389</v>
      </c>
      <c r="CR419" s="232">
        <f t="shared" si="2104"/>
        <v>2269.9999999999973</v>
      </c>
      <c r="CS419" s="233">
        <f t="shared" si="2105"/>
        <v>2376.9999999999986</v>
      </c>
      <c r="CT419" s="547">
        <v>130.79036144578299</v>
      </c>
      <c r="CU419" s="766">
        <v>131.19724770642199</v>
      </c>
      <c r="CV419" s="232">
        <f t="shared" si="2106"/>
        <v>54277.999999999942</v>
      </c>
      <c r="CW419" s="233">
        <f t="shared" si="2107"/>
        <v>57201.999999999985</v>
      </c>
      <c r="CX419" s="547">
        <v>130.83050847457599</v>
      </c>
      <c r="CY419" s="765">
        <v>128.933333333333</v>
      </c>
      <c r="CZ419" s="232">
        <f t="shared" si="2108"/>
        <v>7718.9999999999836</v>
      </c>
      <c r="DA419" s="233">
        <f t="shared" si="2109"/>
        <v>5801.9999999999845</v>
      </c>
      <c r="DB419" s="537"/>
      <c r="DC419" s="536"/>
      <c r="DD419" s="232">
        <f t="shared" si="2110"/>
        <v>0</v>
      </c>
      <c r="DE419" s="233">
        <f t="shared" si="2111"/>
        <v>0</v>
      </c>
      <c r="DF419" s="232">
        <f t="shared" si="2112"/>
        <v>130.79535864978888</v>
      </c>
      <c r="DG419" s="233">
        <f t="shared" si="2113"/>
        <v>130.98544698544691</v>
      </c>
      <c r="DH419" s="232">
        <f t="shared" si="2114"/>
        <v>61996.999999999927</v>
      </c>
      <c r="DI419" s="233">
        <f t="shared" si="2115"/>
        <v>63003.999999999964</v>
      </c>
      <c r="DJ419" s="232">
        <f t="shared" si="2116"/>
        <v>474</v>
      </c>
      <c r="DK419" s="233">
        <f t="shared" si="2117"/>
        <v>481</v>
      </c>
      <c r="DL419" s="232">
        <f t="shared" si="2118"/>
        <v>474</v>
      </c>
      <c r="DM419" s="233">
        <f t="shared" si="2119"/>
        <v>481</v>
      </c>
      <c r="DN419" s="545">
        <f t="shared" si="2120"/>
        <v>4.789029535864973</v>
      </c>
      <c r="DO419" s="546">
        <f t="shared" si="2121"/>
        <v>4.9417879417879389</v>
      </c>
      <c r="DP419" s="232">
        <f t="shared" si="2122"/>
        <v>2269.9999999999973</v>
      </c>
      <c r="DQ419" s="233">
        <f t="shared" si="2123"/>
        <v>2376.9999999999986</v>
      </c>
      <c r="DR419" s="232">
        <f t="shared" si="2124"/>
        <v>130.79535864978888</v>
      </c>
      <c r="DS419" s="233">
        <f t="shared" si="2125"/>
        <v>130.98544698544691</v>
      </c>
      <c r="DT419" s="232">
        <f t="shared" si="2126"/>
        <v>61996.999999999927</v>
      </c>
      <c r="DU419" s="233">
        <f t="shared" si="2127"/>
        <v>63003.999999999964</v>
      </c>
      <c r="DV419" s="547">
        <v>99</v>
      </c>
      <c r="DW419" s="409">
        <v>135</v>
      </c>
      <c r="DX419" s="232">
        <f t="shared" si="2128"/>
        <v>99</v>
      </c>
      <c r="DY419" s="233">
        <f t="shared" si="2129"/>
        <v>135</v>
      </c>
      <c r="DZ419" s="547">
        <v>37</v>
      </c>
      <c r="EA419" s="409">
        <v>28</v>
      </c>
      <c r="EB419" s="232">
        <f t="shared" si="2130"/>
        <v>37</v>
      </c>
      <c r="EC419" s="233">
        <f t="shared" si="2131"/>
        <v>28</v>
      </c>
      <c r="ED419" s="547"/>
      <c r="EE419" s="529"/>
      <c r="EF419" s="232">
        <f t="shared" si="2132"/>
        <v>0</v>
      </c>
      <c r="EG419" s="233">
        <f t="shared" si="2133"/>
        <v>0</v>
      </c>
      <c r="EH419" s="225">
        <f t="shared" si="2134"/>
        <v>136</v>
      </c>
      <c r="EI419" s="233">
        <f t="shared" si="2135"/>
        <v>163</v>
      </c>
      <c r="EJ419" s="225">
        <f t="shared" si="2136"/>
        <v>136</v>
      </c>
      <c r="EK419" s="233">
        <f t="shared" si="2137"/>
        <v>163</v>
      </c>
      <c r="EL419" s="506">
        <v>3.5757575757575699</v>
      </c>
      <c r="EM419" s="765">
        <v>3.3296296296296299</v>
      </c>
      <c r="EN419" s="232">
        <f t="shared" si="2138"/>
        <v>353.99999999999943</v>
      </c>
      <c r="EO419" s="233">
        <f t="shared" si="2139"/>
        <v>449.50000000000006</v>
      </c>
      <c r="EP419" s="506">
        <v>4.7027027027027</v>
      </c>
      <c r="EQ419" s="765">
        <v>3.875</v>
      </c>
      <c r="ER419" s="232">
        <f t="shared" si="2140"/>
        <v>173.99999999999989</v>
      </c>
      <c r="ES419" s="233">
        <f t="shared" si="2141"/>
        <v>108.5</v>
      </c>
      <c r="ET419" s="506"/>
      <c r="EU419" s="410"/>
      <c r="EV419" s="232">
        <f t="shared" si="2142"/>
        <v>0</v>
      </c>
      <c r="EW419" s="233">
        <f t="shared" si="2143"/>
        <v>0</v>
      </c>
      <c r="EX419" s="545">
        <f t="shared" si="2144"/>
        <v>3.8823529411764657</v>
      </c>
      <c r="EY419" s="546">
        <f t="shared" si="2145"/>
        <v>3.423312883435583</v>
      </c>
      <c r="EZ419" s="232">
        <f t="shared" si="2146"/>
        <v>527.99999999999932</v>
      </c>
      <c r="FA419" s="233">
        <f t="shared" si="2147"/>
        <v>558</v>
      </c>
      <c r="FB419" s="547">
        <v>95.202020202020194</v>
      </c>
      <c r="FC419" s="765">
        <v>89.874074074074102</v>
      </c>
      <c r="FD419" s="232">
        <f t="shared" si="2148"/>
        <v>9425</v>
      </c>
      <c r="FE419" s="233">
        <f t="shared" si="2149"/>
        <v>12133.000000000004</v>
      </c>
      <c r="FF419" s="547">
        <v>87.810810810810807</v>
      </c>
      <c r="FG419" s="765">
        <v>78.821428571428598</v>
      </c>
      <c r="FH419" s="232">
        <f t="shared" si="2150"/>
        <v>3249</v>
      </c>
      <c r="FI419" s="233">
        <f t="shared" si="2151"/>
        <v>2207.0000000000009</v>
      </c>
      <c r="FJ419" s="537"/>
      <c r="FK419" s="536"/>
      <c r="FL419" s="232">
        <f t="shared" si="2152"/>
        <v>0</v>
      </c>
      <c r="FM419" s="233">
        <f t="shared" si="2153"/>
        <v>0</v>
      </c>
      <c r="FN419" s="232">
        <f t="shared" si="2154"/>
        <v>93.191176470588232</v>
      </c>
      <c r="FO419" s="233">
        <f t="shared" si="2155"/>
        <v>87.975460122699403</v>
      </c>
      <c r="FP419" s="232">
        <f t="shared" si="2156"/>
        <v>12674</v>
      </c>
      <c r="FQ419" s="233">
        <f t="shared" si="2157"/>
        <v>14340.000000000002</v>
      </c>
      <c r="FR419" s="537">
        <v>79</v>
      </c>
      <c r="FS419" s="536">
        <v>79</v>
      </c>
      <c r="FT419" s="232">
        <f t="shared" si="2158"/>
        <v>79</v>
      </c>
      <c r="FU419" s="233">
        <f t="shared" si="2159"/>
        <v>79</v>
      </c>
      <c r="FV419" s="537">
        <v>4.0443037974683502</v>
      </c>
      <c r="FW419" s="536">
        <v>5.5733333333333297</v>
      </c>
      <c r="FX419" s="232">
        <f t="shared" si="2160"/>
        <v>319.49999999999966</v>
      </c>
      <c r="FY419" s="233">
        <f t="shared" si="2161"/>
        <v>440.29333333333307</v>
      </c>
      <c r="FZ419" s="537">
        <v>83.696202531645497</v>
      </c>
      <c r="GA419" s="536">
        <v>98.226666666666702</v>
      </c>
      <c r="GB419" s="232">
        <f t="shared" si="2162"/>
        <v>6611.9999999999945</v>
      </c>
      <c r="GC419" s="233">
        <f t="shared" si="2163"/>
        <v>7759.9066666666695</v>
      </c>
      <c r="GD419" s="249">
        <f t="shared" si="2164"/>
        <v>514</v>
      </c>
      <c r="GE419" s="233">
        <f t="shared" si="2165"/>
        <v>571</v>
      </c>
      <c r="GF419" s="232">
        <f t="shared" si="2166"/>
        <v>514</v>
      </c>
      <c r="GG419" s="233">
        <f t="shared" si="2167"/>
        <v>571</v>
      </c>
      <c r="GH419" s="232">
        <f t="shared" si="2168"/>
        <v>2257.9999999999968</v>
      </c>
      <c r="GI419" s="233">
        <f t="shared" si="2169"/>
        <v>2501.4999999999986</v>
      </c>
      <c r="GJ419" s="232">
        <f t="shared" si="2170"/>
        <v>63702.999999999942</v>
      </c>
      <c r="GK419" s="233">
        <f t="shared" si="2171"/>
        <v>69334.999999999985</v>
      </c>
      <c r="GL419" s="249">
        <f t="shared" si="2172"/>
        <v>96</v>
      </c>
      <c r="GM419" s="233">
        <f t="shared" si="2173"/>
        <v>73</v>
      </c>
      <c r="GN419" s="232">
        <f t="shared" si="2174"/>
        <v>96</v>
      </c>
      <c r="GO419" s="233">
        <f t="shared" si="2175"/>
        <v>73</v>
      </c>
      <c r="GP419" s="232">
        <f t="shared" si="2176"/>
        <v>539.99999999999955</v>
      </c>
      <c r="GQ419" s="233">
        <f t="shared" si="2177"/>
        <v>433.49999999999989</v>
      </c>
      <c r="GR419" s="232">
        <f t="shared" si="2178"/>
        <v>10967.999999999984</v>
      </c>
      <c r="GS419" s="233">
        <f t="shared" si="2179"/>
        <v>8008.9999999999854</v>
      </c>
      <c r="GT419" s="249">
        <f t="shared" si="2180"/>
        <v>610</v>
      </c>
      <c r="GU419" s="233">
        <f t="shared" si="2181"/>
        <v>644</v>
      </c>
      <c r="GV419" s="232">
        <f t="shared" si="2182"/>
        <v>610</v>
      </c>
      <c r="GW419" s="233">
        <f t="shared" si="2183"/>
        <v>644</v>
      </c>
      <c r="GX419" s="232">
        <f t="shared" si="2184"/>
        <v>2797.9999999999964</v>
      </c>
      <c r="GY419" s="233">
        <f t="shared" si="2185"/>
        <v>2934.9999999999986</v>
      </c>
      <c r="GZ419" s="232">
        <f t="shared" si="2186"/>
        <v>74670.999999999927</v>
      </c>
      <c r="HA419" s="233">
        <f t="shared" si="2187"/>
        <v>77343.999999999971</v>
      </c>
      <c r="HB419" s="249">
        <f t="shared" si="2188"/>
        <v>0</v>
      </c>
      <c r="HC419" s="233">
        <f t="shared" si="2189"/>
        <v>0</v>
      </c>
      <c r="HD419" s="232">
        <f t="shared" si="2190"/>
        <v>0</v>
      </c>
      <c r="HE419" s="233">
        <f t="shared" si="2191"/>
        <v>0</v>
      </c>
      <c r="HF419" s="232" t="str">
        <f t="shared" si="2192"/>
        <v/>
      </c>
      <c r="HG419" s="233" t="str">
        <f t="shared" si="2193"/>
        <v/>
      </c>
      <c r="HH419" s="232" t="str">
        <f t="shared" si="2194"/>
        <v/>
      </c>
      <c r="HI419" s="233" t="str">
        <f t="shared" si="2195"/>
        <v/>
      </c>
      <c r="HJ419" s="249">
        <f t="shared" si="2196"/>
        <v>3117.4999999999959</v>
      </c>
      <c r="HK419" s="233">
        <f t="shared" si="2197"/>
        <v>3375.2933333333317</v>
      </c>
      <c r="HL419" s="232">
        <f t="shared" si="2198"/>
        <v>81282.999999999927</v>
      </c>
      <c r="HM419" s="232">
        <f t="shared" si="2199"/>
        <v>85103.906666666648</v>
      </c>
    </row>
    <row r="420" spans="1:221" ht="15">
      <c r="A420" s="492" t="s">
        <v>111</v>
      </c>
      <c r="B420" s="493" t="s">
        <v>1007</v>
      </c>
      <c r="C420" s="495" t="s">
        <v>1036</v>
      </c>
      <c r="D420" s="763">
        <v>231712</v>
      </c>
      <c r="E420" s="497">
        <v>5</v>
      </c>
      <c r="F420" s="535">
        <v>947</v>
      </c>
      <c r="G420" s="409">
        <v>994</v>
      </c>
      <c r="H420" s="537">
        <v>0</v>
      </c>
      <c r="I420" s="409">
        <v>0</v>
      </c>
      <c r="J420" s="232">
        <f t="shared" si="2054"/>
        <v>947</v>
      </c>
      <c r="K420" s="233">
        <f t="shared" si="2055"/>
        <v>994</v>
      </c>
      <c r="L420" s="504">
        <v>120</v>
      </c>
      <c r="M420" s="536">
        <v>120</v>
      </c>
      <c r="N420" s="232">
        <f t="shared" si="2052"/>
        <v>947</v>
      </c>
      <c r="O420" s="233">
        <f t="shared" si="2053"/>
        <v>994</v>
      </c>
      <c r="P420" s="232">
        <f t="shared" si="2056"/>
        <v>947</v>
      </c>
      <c r="Q420" s="233">
        <f t="shared" si="2057"/>
        <v>994</v>
      </c>
      <c r="R420" s="537">
        <v>0</v>
      </c>
      <c r="S420" s="409">
        <v>0</v>
      </c>
      <c r="T420" s="232">
        <f t="shared" si="2058"/>
        <v>0</v>
      </c>
      <c r="U420" s="233">
        <f t="shared" si="2059"/>
        <v>0</v>
      </c>
      <c r="V420" s="547">
        <v>0</v>
      </c>
      <c r="W420" s="409">
        <v>0</v>
      </c>
      <c r="X420" s="232">
        <f t="shared" si="2060"/>
        <v>0</v>
      </c>
      <c r="Y420" s="233">
        <f t="shared" si="2061"/>
        <v>0</v>
      </c>
      <c r="Z420" s="547"/>
      <c r="AA420" s="529"/>
      <c r="AB420" s="232">
        <f t="shared" si="2062"/>
        <v>0</v>
      </c>
      <c r="AC420" s="233">
        <f t="shared" si="2063"/>
        <v>0</v>
      </c>
      <c r="AD420" s="225">
        <f t="shared" si="2064"/>
        <v>0</v>
      </c>
      <c r="AE420" s="233">
        <f t="shared" si="2065"/>
        <v>0</v>
      </c>
      <c r="AF420" s="225">
        <f t="shared" si="2066"/>
        <v>0</v>
      </c>
      <c r="AG420" s="233">
        <f t="shared" si="2067"/>
        <v>0</v>
      </c>
      <c r="AH420" s="506"/>
      <c r="AI420" s="765"/>
      <c r="AJ420" s="232">
        <f t="shared" si="2068"/>
        <v>0</v>
      </c>
      <c r="AK420" s="233">
        <f t="shared" si="2069"/>
        <v>0</v>
      </c>
      <c r="AL420" s="506"/>
      <c r="AM420" s="765"/>
      <c r="AN420" s="232">
        <f t="shared" si="2070"/>
        <v>0</v>
      </c>
      <c r="AO420" s="233">
        <f t="shared" si="1920"/>
        <v>0</v>
      </c>
      <c r="AP420" s="506"/>
      <c r="AQ420" s="410"/>
      <c r="AR420" s="232">
        <f t="shared" si="2071"/>
        <v>0</v>
      </c>
      <c r="AS420" s="233">
        <f t="shared" si="2072"/>
        <v>0</v>
      </c>
      <c r="AT420" s="545">
        <f t="shared" si="2073"/>
        <v>0</v>
      </c>
      <c r="AU420" s="546">
        <f t="shared" si="2074"/>
        <v>0</v>
      </c>
      <c r="AV420" s="232">
        <f t="shared" si="2075"/>
        <v>0</v>
      </c>
      <c r="AW420" s="233">
        <f t="shared" si="2076"/>
        <v>0</v>
      </c>
      <c r="AX420" s="547"/>
      <c r="AY420" s="765"/>
      <c r="AZ420" s="232">
        <f t="shared" si="2077"/>
        <v>0</v>
      </c>
      <c r="BA420" s="233">
        <f t="shared" si="2078"/>
        <v>0</v>
      </c>
      <c r="BB420" s="547"/>
      <c r="BC420" s="766"/>
      <c r="BD420" s="232">
        <f t="shared" si="2079"/>
        <v>0</v>
      </c>
      <c r="BE420" s="233">
        <f t="shared" si="2080"/>
        <v>0</v>
      </c>
      <c r="BF420" s="537"/>
      <c r="BG420" s="536"/>
      <c r="BH420" s="232">
        <f t="shared" si="2081"/>
        <v>0</v>
      </c>
      <c r="BI420" s="233">
        <f t="shared" si="2082"/>
        <v>0</v>
      </c>
      <c r="BJ420" s="232">
        <f t="shared" si="2083"/>
        <v>0</v>
      </c>
      <c r="BK420" s="233">
        <f t="shared" si="2084"/>
        <v>0</v>
      </c>
      <c r="BL420" s="232">
        <f t="shared" si="2085"/>
        <v>0</v>
      </c>
      <c r="BM420" s="233">
        <f t="shared" si="2086"/>
        <v>0</v>
      </c>
      <c r="BN420" s="547">
        <v>787</v>
      </c>
      <c r="BO420" s="409">
        <v>807</v>
      </c>
      <c r="BP420" s="232">
        <f t="shared" si="2087"/>
        <v>787</v>
      </c>
      <c r="BQ420" s="233">
        <f t="shared" si="2088"/>
        <v>807</v>
      </c>
      <c r="BR420" s="547">
        <v>43</v>
      </c>
      <c r="BS420" s="409">
        <v>31</v>
      </c>
      <c r="BT420" s="767">
        <f t="shared" si="1939"/>
        <v>43</v>
      </c>
      <c r="BU420" s="233">
        <f t="shared" si="2089"/>
        <v>31</v>
      </c>
      <c r="BV420" s="547"/>
      <c r="BW420" s="529"/>
      <c r="BX420" s="232">
        <f t="shared" si="2090"/>
        <v>0</v>
      </c>
      <c r="BY420" s="233">
        <f t="shared" si="2091"/>
        <v>0</v>
      </c>
      <c r="BZ420" s="225">
        <f t="shared" si="2092"/>
        <v>830</v>
      </c>
      <c r="CA420" s="233">
        <f t="shared" si="2093"/>
        <v>838</v>
      </c>
      <c r="CB420" s="225">
        <f t="shared" si="2094"/>
        <v>830</v>
      </c>
      <c r="CC420" s="233">
        <f t="shared" si="2095"/>
        <v>838</v>
      </c>
      <c r="CD420" s="506">
        <v>4.3653113087674704</v>
      </c>
      <c r="CE420" s="765">
        <v>4.3252788104089204</v>
      </c>
      <c r="CF420" s="232">
        <f t="shared" si="2096"/>
        <v>3435.4999999999991</v>
      </c>
      <c r="CG420" s="233">
        <f t="shared" si="2097"/>
        <v>3490.4999999999986</v>
      </c>
      <c r="CH420" s="506">
        <v>5.4534883720930196</v>
      </c>
      <c r="CI420" s="765">
        <v>5.2903225806451601</v>
      </c>
      <c r="CJ420" s="232">
        <f t="shared" si="2098"/>
        <v>234.49999999999983</v>
      </c>
      <c r="CK420" s="233">
        <f t="shared" si="2099"/>
        <v>163.99999999999997</v>
      </c>
      <c r="CL420" s="506"/>
      <c r="CM420" s="410"/>
      <c r="CN420" s="232">
        <f t="shared" si="2100"/>
        <v>0</v>
      </c>
      <c r="CO420" s="233">
        <f t="shared" si="2101"/>
        <v>0</v>
      </c>
      <c r="CP420" s="232">
        <f t="shared" si="2102"/>
        <v>4.4216867469879508</v>
      </c>
      <c r="CQ420" s="546">
        <f t="shared" si="2103"/>
        <v>4.3609785202863947</v>
      </c>
      <c r="CR420" s="232">
        <f t="shared" si="2104"/>
        <v>3669.9999999999991</v>
      </c>
      <c r="CS420" s="233">
        <f t="shared" si="2105"/>
        <v>3654.4999999999986</v>
      </c>
      <c r="CT420" s="547">
        <v>120.721728081321</v>
      </c>
      <c r="CU420" s="766">
        <v>120.57249070632</v>
      </c>
      <c r="CV420" s="232">
        <f t="shared" si="2106"/>
        <v>95007.999999999636</v>
      </c>
      <c r="CW420" s="233">
        <f t="shared" si="2107"/>
        <v>97302.000000000233</v>
      </c>
      <c r="CX420" s="547">
        <v>122.418604651162</v>
      </c>
      <c r="CY420" s="765">
        <v>118.322580645161</v>
      </c>
      <c r="CZ420" s="232">
        <f t="shared" si="2108"/>
        <v>5263.9999999999663</v>
      </c>
      <c r="DA420" s="233">
        <f t="shared" si="2109"/>
        <v>3667.9999999999909</v>
      </c>
      <c r="DB420" s="537"/>
      <c r="DC420" s="536"/>
      <c r="DD420" s="232">
        <f t="shared" si="2110"/>
        <v>0</v>
      </c>
      <c r="DE420" s="233">
        <f t="shared" si="2111"/>
        <v>0</v>
      </c>
      <c r="DF420" s="232">
        <f t="shared" si="2112"/>
        <v>120.80963855421639</v>
      </c>
      <c r="DG420" s="233">
        <f t="shared" si="2113"/>
        <v>120.48926014319835</v>
      </c>
      <c r="DH420" s="232">
        <f t="shared" si="2114"/>
        <v>100271.99999999961</v>
      </c>
      <c r="DI420" s="233">
        <f t="shared" si="2115"/>
        <v>100970.00000000022</v>
      </c>
      <c r="DJ420" s="232">
        <f t="shared" si="2116"/>
        <v>830</v>
      </c>
      <c r="DK420" s="233">
        <f t="shared" si="2117"/>
        <v>838</v>
      </c>
      <c r="DL420" s="232">
        <f t="shared" si="2118"/>
        <v>830</v>
      </c>
      <c r="DM420" s="233">
        <f t="shared" si="2119"/>
        <v>838</v>
      </c>
      <c r="DN420" s="545">
        <f t="shared" si="2120"/>
        <v>4.4216867469879508</v>
      </c>
      <c r="DO420" s="546">
        <f t="shared" si="2121"/>
        <v>4.3609785202863947</v>
      </c>
      <c r="DP420" s="232">
        <f t="shared" si="2122"/>
        <v>3669.9999999999991</v>
      </c>
      <c r="DQ420" s="233">
        <f t="shared" si="2123"/>
        <v>3654.4999999999986</v>
      </c>
      <c r="DR420" s="232">
        <f t="shared" si="2124"/>
        <v>120.80963855421639</v>
      </c>
      <c r="DS420" s="233">
        <f t="shared" si="2125"/>
        <v>120.48926014319835</v>
      </c>
      <c r="DT420" s="232">
        <f t="shared" si="2126"/>
        <v>100271.99999999961</v>
      </c>
      <c r="DU420" s="233">
        <f t="shared" si="2127"/>
        <v>100970.00000000022</v>
      </c>
      <c r="DV420" s="547">
        <v>94</v>
      </c>
      <c r="DW420" s="409">
        <v>133</v>
      </c>
      <c r="DX420" s="232">
        <f t="shared" si="2128"/>
        <v>94</v>
      </c>
      <c r="DY420" s="233">
        <f t="shared" si="2129"/>
        <v>133</v>
      </c>
      <c r="DZ420" s="547">
        <v>15</v>
      </c>
      <c r="EA420" s="409">
        <v>20</v>
      </c>
      <c r="EB420" s="232">
        <f t="shared" si="2130"/>
        <v>15</v>
      </c>
      <c r="EC420" s="233">
        <f t="shared" si="2131"/>
        <v>20</v>
      </c>
      <c r="ED420" s="547"/>
      <c r="EE420" s="529"/>
      <c r="EF420" s="232">
        <f t="shared" si="2132"/>
        <v>0</v>
      </c>
      <c r="EG420" s="233">
        <f t="shared" si="2133"/>
        <v>0</v>
      </c>
      <c r="EH420" s="225">
        <f t="shared" si="2134"/>
        <v>109</v>
      </c>
      <c r="EI420" s="233">
        <f t="shared" si="2135"/>
        <v>153</v>
      </c>
      <c r="EJ420" s="225">
        <f t="shared" si="2136"/>
        <v>109</v>
      </c>
      <c r="EK420" s="233">
        <f t="shared" si="2137"/>
        <v>153</v>
      </c>
      <c r="EL420" s="506">
        <v>3.3563829787234001</v>
      </c>
      <c r="EM420" s="765">
        <v>3.27067669172932</v>
      </c>
      <c r="EN420" s="232">
        <f t="shared" si="2138"/>
        <v>315.4999999999996</v>
      </c>
      <c r="EO420" s="233">
        <f t="shared" si="2139"/>
        <v>434.99999999999955</v>
      </c>
      <c r="EP420" s="506">
        <v>6.6333333333333302</v>
      </c>
      <c r="EQ420" s="765">
        <v>5.8</v>
      </c>
      <c r="ER420" s="232">
        <f t="shared" si="2140"/>
        <v>99.499999999999957</v>
      </c>
      <c r="ES420" s="233">
        <f t="shared" si="2141"/>
        <v>116</v>
      </c>
      <c r="ET420" s="506"/>
      <c r="EU420" s="410"/>
      <c r="EV420" s="232">
        <f t="shared" si="2142"/>
        <v>0</v>
      </c>
      <c r="EW420" s="233">
        <f t="shared" si="2143"/>
        <v>0</v>
      </c>
      <c r="EX420" s="545">
        <f t="shared" si="2144"/>
        <v>3.8073394495412805</v>
      </c>
      <c r="EY420" s="546">
        <f t="shared" si="2145"/>
        <v>3.6013071895424806</v>
      </c>
      <c r="EZ420" s="232">
        <f t="shared" si="2146"/>
        <v>414.99999999999955</v>
      </c>
      <c r="FA420" s="233">
        <f t="shared" si="2147"/>
        <v>550.99999999999955</v>
      </c>
      <c r="FB420" s="547">
        <v>85.425531914893597</v>
      </c>
      <c r="FC420" s="765">
        <v>84.248120300751907</v>
      </c>
      <c r="FD420" s="232">
        <f t="shared" si="2148"/>
        <v>8029.9999999999982</v>
      </c>
      <c r="FE420" s="233">
        <f t="shared" si="2149"/>
        <v>11205.000000000004</v>
      </c>
      <c r="FF420" s="547">
        <v>85.266666666666595</v>
      </c>
      <c r="FG420" s="765">
        <v>80.25</v>
      </c>
      <c r="FH420" s="232">
        <f t="shared" si="2150"/>
        <v>1278.9999999999989</v>
      </c>
      <c r="FI420" s="233">
        <f t="shared" si="2151"/>
        <v>1605</v>
      </c>
      <c r="FJ420" s="537"/>
      <c r="FK420" s="536"/>
      <c r="FL420" s="232">
        <f t="shared" si="2152"/>
        <v>0</v>
      </c>
      <c r="FM420" s="233">
        <f t="shared" si="2153"/>
        <v>0</v>
      </c>
      <c r="FN420" s="232">
        <f t="shared" si="2154"/>
        <v>85.403669724770609</v>
      </c>
      <c r="FO420" s="233">
        <f t="shared" si="2155"/>
        <v>83.725490196078454</v>
      </c>
      <c r="FP420" s="232">
        <f t="shared" si="2156"/>
        <v>9308.9999999999964</v>
      </c>
      <c r="FQ420" s="233">
        <f t="shared" si="2157"/>
        <v>12810.000000000004</v>
      </c>
      <c r="FR420" s="537">
        <v>8</v>
      </c>
      <c r="FS420" s="536">
        <v>3</v>
      </c>
      <c r="FT420" s="232">
        <f t="shared" si="2158"/>
        <v>8</v>
      </c>
      <c r="FU420" s="233">
        <f t="shared" si="2159"/>
        <v>3</v>
      </c>
      <c r="FV420" s="537">
        <v>9.875</v>
      </c>
      <c r="FW420" s="536">
        <v>5.6666666666666696</v>
      </c>
      <c r="FX420" s="232">
        <f t="shared" si="2160"/>
        <v>79</v>
      </c>
      <c r="FY420" s="233">
        <f t="shared" si="2161"/>
        <v>17.000000000000007</v>
      </c>
      <c r="FZ420" s="537">
        <v>73.125</v>
      </c>
      <c r="GA420" s="536">
        <v>75</v>
      </c>
      <c r="GB420" s="232">
        <f t="shared" si="2162"/>
        <v>585</v>
      </c>
      <c r="GC420" s="233">
        <f t="shared" si="2163"/>
        <v>225</v>
      </c>
      <c r="GD420" s="249">
        <f t="shared" si="2164"/>
        <v>881</v>
      </c>
      <c r="GE420" s="233">
        <f t="shared" si="2165"/>
        <v>940</v>
      </c>
      <c r="GF420" s="232">
        <f t="shared" si="2166"/>
        <v>881</v>
      </c>
      <c r="GG420" s="233">
        <f t="shared" si="2167"/>
        <v>940</v>
      </c>
      <c r="GH420" s="232">
        <f t="shared" si="2168"/>
        <v>3750.9999999999986</v>
      </c>
      <c r="GI420" s="233">
        <f t="shared" si="2169"/>
        <v>3925.4999999999982</v>
      </c>
      <c r="GJ420" s="232">
        <f t="shared" si="2170"/>
        <v>103037.99999999964</v>
      </c>
      <c r="GK420" s="233">
        <f t="shared" si="2171"/>
        <v>108507.00000000023</v>
      </c>
      <c r="GL420" s="249">
        <f t="shared" si="2172"/>
        <v>58</v>
      </c>
      <c r="GM420" s="233">
        <f t="shared" si="2173"/>
        <v>51</v>
      </c>
      <c r="GN420" s="232">
        <f t="shared" si="2174"/>
        <v>58</v>
      </c>
      <c r="GO420" s="233">
        <f t="shared" si="2175"/>
        <v>51</v>
      </c>
      <c r="GP420" s="232">
        <f t="shared" si="2176"/>
        <v>333.99999999999977</v>
      </c>
      <c r="GQ420" s="233">
        <f t="shared" si="2177"/>
        <v>280</v>
      </c>
      <c r="GR420" s="232">
        <f t="shared" si="2178"/>
        <v>6542.9999999999654</v>
      </c>
      <c r="GS420" s="233">
        <f t="shared" si="2179"/>
        <v>5272.9999999999909</v>
      </c>
      <c r="GT420" s="249">
        <f t="shared" si="2180"/>
        <v>939</v>
      </c>
      <c r="GU420" s="233">
        <f t="shared" si="2181"/>
        <v>991</v>
      </c>
      <c r="GV420" s="232">
        <f t="shared" si="2182"/>
        <v>939</v>
      </c>
      <c r="GW420" s="233">
        <f t="shared" si="2183"/>
        <v>991</v>
      </c>
      <c r="GX420" s="232">
        <f t="shared" si="2184"/>
        <v>4084.9999999999982</v>
      </c>
      <c r="GY420" s="233">
        <f t="shared" si="2185"/>
        <v>4205.4999999999982</v>
      </c>
      <c r="GZ420" s="232">
        <f t="shared" si="2186"/>
        <v>109580.99999999961</v>
      </c>
      <c r="HA420" s="233">
        <f t="shared" si="2187"/>
        <v>113780.00000000022</v>
      </c>
      <c r="HB420" s="249">
        <f t="shared" si="2188"/>
        <v>0</v>
      </c>
      <c r="HC420" s="233">
        <f t="shared" si="2189"/>
        <v>0</v>
      </c>
      <c r="HD420" s="232">
        <f t="shared" si="2190"/>
        <v>0</v>
      </c>
      <c r="HE420" s="233">
        <f t="shared" si="2191"/>
        <v>0</v>
      </c>
      <c r="HF420" s="232" t="str">
        <f t="shared" si="2192"/>
        <v/>
      </c>
      <c r="HG420" s="233" t="str">
        <f t="shared" si="2193"/>
        <v/>
      </c>
      <c r="HH420" s="232" t="str">
        <f t="shared" si="2194"/>
        <v/>
      </c>
      <c r="HI420" s="233" t="str">
        <f t="shared" si="2195"/>
        <v/>
      </c>
      <c r="HJ420" s="249">
        <f t="shared" si="2196"/>
        <v>4163.9999999999982</v>
      </c>
      <c r="HK420" s="233">
        <f t="shared" si="2197"/>
        <v>4222.4999999999982</v>
      </c>
      <c r="HL420" s="232">
        <f t="shared" si="2198"/>
        <v>110165.99999999961</v>
      </c>
      <c r="HM420" s="232">
        <f t="shared" si="2199"/>
        <v>114005.00000000022</v>
      </c>
    </row>
    <row r="421" spans="1:221" ht="15">
      <c r="A421" s="492" t="s">
        <v>111</v>
      </c>
      <c r="B421" s="494" t="s">
        <v>1008</v>
      </c>
      <c r="C421" s="495" t="s">
        <v>1035</v>
      </c>
      <c r="D421" s="763">
        <v>232681</v>
      </c>
      <c r="E421" s="497">
        <v>5</v>
      </c>
      <c r="F421" s="535">
        <v>961</v>
      </c>
      <c r="G421" s="409">
        <v>1046</v>
      </c>
      <c r="H421" s="537">
        <v>0</v>
      </c>
      <c r="I421" s="409">
        <v>3</v>
      </c>
      <c r="J421" s="232">
        <f t="shared" si="2054"/>
        <v>961</v>
      </c>
      <c r="K421" s="233">
        <f t="shared" si="2055"/>
        <v>1043</v>
      </c>
      <c r="L421" s="504">
        <v>120</v>
      </c>
      <c r="M421" s="536">
        <v>120</v>
      </c>
      <c r="N421" s="232">
        <f t="shared" si="2052"/>
        <v>961</v>
      </c>
      <c r="O421" s="233">
        <f t="shared" si="2053"/>
        <v>1043</v>
      </c>
      <c r="P421" s="232">
        <f t="shared" si="2056"/>
        <v>961</v>
      </c>
      <c r="Q421" s="233">
        <f t="shared" si="2057"/>
        <v>1043</v>
      </c>
      <c r="R421" s="537">
        <v>23</v>
      </c>
      <c r="S421" s="409">
        <v>15</v>
      </c>
      <c r="T421" s="232">
        <f t="shared" si="2058"/>
        <v>23</v>
      </c>
      <c r="U421" s="233">
        <f t="shared" si="2059"/>
        <v>15</v>
      </c>
      <c r="V421" s="547">
        <v>0</v>
      </c>
      <c r="W421" s="409">
        <v>2</v>
      </c>
      <c r="X421" s="232">
        <f t="shared" si="2060"/>
        <v>0</v>
      </c>
      <c r="Y421" s="233">
        <f t="shared" si="2061"/>
        <v>2</v>
      </c>
      <c r="Z421" s="547"/>
      <c r="AA421" s="529"/>
      <c r="AB421" s="232">
        <f t="shared" si="2062"/>
        <v>0</v>
      </c>
      <c r="AC421" s="233">
        <f t="shared" si="2063"/>
        <v>0</v>
      </c>
      <c r="AD421" s="225">
        <f t="shared" si="2064"/>
        <v>23</v>
      </c>
      <c r="AE421" s="233">
        <f t="shared" si="2065"/>
        <v>17</v>
      </c>
      <c r="AF421" s="225">
        <f t="shared" si="2066"/>
        <v>23</v>
      </c>
      <c r="AG421" s="233">
        <f t="shared" si="2067"/>
        <v>17</v>
      </c>
      <c r="AH421" s="506">
        <v>3.9565217391304301</v>
      </c>
      <c r="AI421" s="765">
        <v>4.06666666666667</v>
      </c>
      <c r="AJ421" s="232">
        <f t="shared" si="2068"/>
        <v>90.999999999999886</v>
      </c>
      <c r="AK421" s="233">
        <f t="shared" si="2069"/>
        <v>61.00000000000005</v>
      </c>
      <c r="AL421" s="506"/>
      <c r="AM421" s="765">
        <v>4.5</v>
      </c>
      <c r="AN421" s="232">
        <f t="shared" si="2070"/>
        <v>0</v>
      </c>
      <c r="AO421" s="233">
        <f t="shared" si="1920"/>
        <v>9</v>
      </c>
      <c r="AP421" s="506"/>
      <c r="AQ421" s="410"/>
      <c r="AR421" s="232">
        <f t="shared" si="2071"/>
        <v>0</v>
      </c>
      <c r="AS421" s="233">
        <f t="shared" si="2072"/>
        <v>0</v>
      </c>
      <c r="AT421" s="545">
        <f t="shared" si="2073"/>
        <v>3.9565217391304297</v>
      </c>
      <c r="AU421" s="546">
        <f t="shared" si="2074"/>
        <v>4.1176470588235325</v>
      </c>
      <c r="AV421" s="232">
        <f t="shared" si="2075"/>
        <v>90.999999999999886</v>
      </c>
      <c r="AW421" s="233">
        <f t="shared" si="2076"/>
        <v>70.000000000000057</v>
      </c>
      <c r="AX421" s="547">
        <v>127.695652173913</v>
      </c>
      <c r="AY421" s="765">
        <v>124.4</v>
      </c>
      <c r="AZ421" s="232">
        <f t="shared" si="2077"/>
        <v>2936.9999999999991</v>
      </c>
      <c r="BA421" s="233">
        <f t="shared" si="2078"/>
        <v>1866</v>
      </c>
      <c r="BB421" s="547"/>
      <c r="BC421" s="766">
        <v>106.5</v>
      </c>
      <c r="BD421" s="232">
        <f t="shared" si="2079"/>
        <v>0</v>
      </c>
      <c r="BE421" s="233">
        <f t="shared" si="2080"/>
        <v>213</v>
      </c>
      <c r="BF421" s="537"/>
      <c r="BG421" s="536"/>
      <c r="BH421" s="232">
        <f t="shared" si="2081"/>
        <v>0</v>
      </c>
      <c r="BI421" s="233">
        <f t="shared" si="2082"/>
        <v>0</v>
      </c>
      <c r="BJ421" s="232">
        <f t="shared" si="2083"/>
        <v>127.695652173913</v>
      </c>
      <c r="BK421" s="233">
        <f t="shared" si="2084"/>
        <v>122.29411764705883</v>
      </c>
      <c r="BL421" s="232">
        <f t="shared" si="2085"/>
        <v>2936.9999999999991</v>
      </c>
      <c r="BM421" s="233">
        <f t="shared" si="2086"/>
        <v>2079</v>
      </c>
      <c r="BN421" s="547">
        <v>661</v>
      </c>
      <c r="BO421" s="409">
        <v>680</v>
      </c>
      <c r="BP421" s="232">
        <f t="shared" si="2087"/>
        <v>661</v>
      </c>
      <c r="BQ421" s="233">
        <f t="shared" si="2088"/>
        <v>680</v>
      </c>
      <c r="BR421" s="547">
        <v>21</v>
      </c>
      <c r="BS421" s="409">
        <v>27</v>
      </c>
      <c r="BT421" s="767">
        <f t="shared" si="1939"/>
        <v>21</v>
      </c>
      <c r="BU421" s="233">
        <f t="shared" si="2089"/>
        <v>27</v>
      </c>
      <c r="BV421" s="547"/>
      <c r="BW421" s="529"/>
      <c r="BX421" s="232">
        <f t="shared" si="2090"/>
        <v>0</v>
      </c>
      <c r="BY421" s="233">
        <f t="shared" si="2091"/>
        <v>0</v>
      </c>
      <c r="BZ421" s="225">
        <f t="shared" si="2092"/>
        <v>682</v>
      </c>
      <c r="CA421" s="233">
        <f t="shared" si="2093"/>
        <v>707</v>
      </c>
      <c r="CB421" s="225">
        <f t="shared" si="2094"/>
        <v>682</v>
      </c>
      <c r="CC421" s="233">
        <f t="shared" si="2095"/>
        <v>707</v>
      </c>
      <c r="CD421" s="506">
        <v>4.1361573373676199</v>
      </c>
      <c r="CE421" s="765">
        <v>4.1654411764705896</v>
      </c>
      <c r="CF421" s="232">
        <f t="shared" si="2096"/>
        <v>2733.9999999999968</v>
      </c>
      <c r="CG421" s="233">
        <f t="shared" si="2097"/>
        <v>2832.5000000000009</v>
      </c>
      <c r="CH421" s="506">
        <v>4</v>
      </c>
      <c r="CI421" s="765">
        <v>3.8333333333333299</v>
      </c>
      <c r="CJ421" s="232">
        <f t="shared" si="2098"/>
        <v>84</v>
      </c>
      <c r="CK421" s="233">
        <f t="shared" si="2099"/>
        <v>103.49999999999991</v>
      </c>
      <c r="CL421" s="506"/>
      <c r="CM421" s="410"/>
      <c r="CN421" s="232">
        <f t="shared" si="2100"/>
        <v>0</v>
      </c>
      <c r="CO421" s="233">
        <f t="shared" si="2101"/>
        <v>0</v>
      </c>
      <c r="CP421" s="232">
        <f t="shared" si="2102"/>
        <v>4.1319648093841597</v>
      </c>
      <c r="CQ421" s="546">
        <f t="shared" si="2103"/>
        <v>4.152758132956154</v>
      </c>
      <c r="CR421" s="232">
        <f t="shared" si="2104"/>
        <v>2817.9999999999968</v>
      </c>
      <c r="CS421" s="233">
        <f t="shared" si="2105"/>
        <v>2936.0000000000009</v>
      </c>
      <c r="CT421" s="547">
        <v>119.756429652042</v>
      </c>
      <c r="CU421" s="766">
        <v>120.232352941176</v>
      </c>
      <c r="CV421" s="232">
        <f t="shared" si="2106"/>
        <v>79158.999999999767</v>
      </c>
      <c r="CW421" s="233">
        <f t="shared" si="2107"/>
        <v>81757.99999999968</v>
      </c>
      <c r="CX421" s="547">
        <v>95.523809523809504</v>
      </c>
      <c r="CY421" s="765">
        <v>88.037037037036995</v>
      </c>
      <c r="CZ421" s="232">
        <f t="shared" si="2108"/>
        <v>2005.9999999999995</v>
      </c>
      <c r="DA421" s="233">
        <f t="shared" si="2109"/>
        <v>2376.9999999999991</v>
      </c>
      <c r="DB421" s="537"/>
      <c r="DC421" s="536"/>
      <c r="DD421" s="232">
        <f t="shared" si="2110"/>
        <v>0</v>
      </c>
      <c r="DE421" s="233">
        <f t="shared" si="2111"/>
        <v>0</v>
      </c>
      <c r="DF421" s="232">
        <f t="shared" si="2112"/>
        <v>119.01026392961843</v>
      </c>
      <c r="DG421" s="233">
        <f t="shared" si="2113"/>
        <v>119.00282885431355</v>
      </c>
      <c r="DH421" s="232">
        <f t="shared" si="2114"/>
        <v>81164.999999999767</v>
      </c>
      <c r="DI421" s="233">
        <f t="shared" si="2115"/>
        <v>84134.99999999968</v>
      </c>
      <c r="DJ421" s="232">
        <f t="shared" si="2116"/>
        <v>705</v>
      </c>
      <c r="DK421" s="233">
        <f t="shared" si="2117"/>
        <v>724</v>
      </c>
      <c r="DL421" s="232">
        <f t="shared" si="2118"/>
        <v>705</v>
      </c>
      <c r="DM421" s="233">
        <f t="shared" si="2119"/>
        <v>724</v>
      </c>
      <c r="DN421" s="545">
        <f t="shared" si="2120"/>
        <v>4.1262411347517682</v>
      </c>
      <c r="DO421" s="546">
        <f t="shared" si="2121"/>
        <v>4.1519337016574598</v>
      </c>
      <c r="DP421" s="232">
        <f t="shared" si="2122"/>
        <v>2908.9999999999968</v>
      </c>
      <c r="DQ421" s="233">
        <f t="shared" si="2123"/>
        <v>3006.0000000000009</v>
      </c>
      <c r="DR421" s="232">
        <f t="shared" si="2124"/>
        <v>119.29361702127626</v>
      </c>
      <c r="DS421" s="233">
        <f t="shared" si="2125"/>
        <v>119.08011049723713</v>
      </c>
      <c r="DT421" s="232">
        <f t="shared" si="2126"/>
        <v>84101.999999999767</v>
      </c>
      <c r="DU421" s="233">
        <f t="shared" si="2127"/>
        <v>86213.99999999968</v>
      </c>
      <c r="DV421" s="547">
        <v>164</v>
      </c>
      <c r="DW421" s="409">
        <v>181</v>
      </c>
      <c r="DX421" s="232">
        <f t="shared" si="2128"/>
        <v>164</v>
      </c>
      <c r="DY421" s="233">
        <f t="shared" si="2129"/>
        <v>181</v>
      </c>
      <c r="DZ421" s="547">
        <v>77</v>
      </c>
      <c r="EA421" s="409">
        <v>119</v>
      </c>
      <c r="EB421" s="232">
        <f t="shared" si="2130"/>
        <v>77</v>
      </c>
      <c r="EC421" s="233">
        <f t="shared" si="2131"/>
        <v>119</v>
      </c>
      <c r="ED421" s="547"/>
      <c r="EE421" s="529"/>
      <c r="EF421" s="232">
        <f t="shared" si="2132"/>
        <v>0</v>
      </c>
      <c r="EG421" s="233">
        <f t="shared" si="2133"/>
        <v>0</v>
      </c>
      <c r="EH421" s="225">
        <f t="shared" si="2134"/>
        <v>241</v>
      </c>
      <c r="EI421" s="233">
        <f t="shared" si="2135"/>
        <v>300</v>
      </c>
      <c r="EJ421" s="225">
        <f t="shared" si="2136"/>
        <v>241</v>
      </c>
      <c r="EK421" s="233">
        <f t="shared" si="2137"/>
        <v>300</v>
      </c>
      <c r="EL421" s="506">
        <v>3.0518292682926802</v>
      </c>
      <c r="EM421" s="765">
        <v>3.0220994475138099</v>
      </c>
      <c r="EN421" s="232">
        <f t="shared" si="2138"/>
        <v>500.49999999999955</v>
      </c>
      <c r="EO421" s="233">
        <f t="shared" si="2139"/>
        <v>546.99999999999955</v>
      </c>
      <c r="EP421" s="506">
        <v>3.6948051948051899</v>
      </c>
      <c r="EQ421" s="765">
        <v>3.9117647058823501</v>
      </c>
      <c r="ER421" s="232">
        <f t="shared" si="2140"/>
        <v>284.4999999999996</v>
      </c>
      <c r="ES421" s="233">
        <f t="shared" si="2141"/>
        <v>465.49999999999966</v>
      </c>
      <c r="ET421" s="506"/>
      <c r="EU421" s="410"/>
      <c r="EV421" s="232">
        <f t="shared" si="2142"/>
        <v>0</v>
      </c>
      <c r="EW421" s="233">
        <f t="shared" si="2143"/>
        <v>0</v>
      </c>
      <c r="EX421" s="545">
        <f t="shared" si="2144"/>
        <v>3.2572614107883782</v>
      </c>
      <c r="EY421" s="546">
        <f t="shared" si="2145"/>
        <v>3.3749999999999973</v>
      </c>
      <c r="EZ421" s="232">
        <f t="shared" si="2146"/>
        <v>784.99999999999909</v>
      </c>
      <c r="FA421" s="233">
        <f t="shared" si="2147"/>
        <v>1012.4999999999992</v>
      </c>
      <c r="FB421" s="547">
        <v>76.646341463414601</v>
      </c>
      <c r="FC421" s="765">
        <v>75.226519337016597</v>
      </c>
      <c r="FD421" s="232">
        <f t="shared" si="2148"/>
        <v>12569.999999999995</v>
      </c>
      <c r="FE421" s="233">
        <f t="shared" si="2149"/>
        <v>13616.000000000004</v>
      </c>
      <c r="FF421" s="547">
        <v>50.779220779220701</v>
      </c>
      <c r="FG421" s="765">
        <v>52.857142857142897</v>
      </c>
      <c r="FH421" s="232">
        <f t="shared" si="2150"/>
        <v>3909.9999999999941</v>
      </c>
      <c r="FI421" s="233">
        <f t="shared" si="2151"/>
        <v>6290.0000000000045</v>
      </c>
      <c r="FJ421" s="537"/>
      <c r="FK421" s="536"/>
      <c r="FL421" s="232">
        <f t="shared" si="2152"/>
        <v>0</v>
      </c>
      <c r="FM421" s="233">
        <f t="shared" si="2153"/>
        <v>0</v>
      </c>
      <c r="FN421" s="232">
        <f t="shared" si="2154"/>
        <v>68.381742738589168</v>
      </c>
      <c r="FO421" s="233">
        <f t="shared" si="2155"/>
        <v>66.353333333333353</v>
      </c>
      <c r="FP421" s="232">
        <f t="shared" si="2156"/>
        <v>16479.999999999989</v>
      </c>
      <c r="FQ421" s="233">
        <f t="shared" si="2157"/>
        <v>19906.000000000007</v>
      </c>
      <c r="FR421" s="537">
        <v>15</v>
      </c>
      <c r="FS421" s="536">
        <v>19</v>
      </c>
      <c r="FT421" s="232">
        <f t="shared" si="2158"/>
        <v>15</v>
      </c>
      <c r="FU421" s="233">
        <f t="shared" si="2159"/>
        <v>19</v>
      </c>
      <c r="FV421" s="537">
        <v>6.2</v>
      </c>
      <c r="FW421" s="536">
        <v>6.2222222222222197</v>
      </c>
      <c r="FX421" s="232">
        <f t="shared" si="2160"/>
        <v>93</v>
      </c>
      <c r="FY421" s="233">
        <f t="shared" si="2161"/>
        <v>118.22222222222217</v>
      </c>
      <c r="FZ421" s="537">
        <v>67.8</v>
      </c>
      <c r="GA421" s="536">
        <v>85.5</v>
      </c>
      <c r="GB421" s="232">
        <f t="shared" si="2162"/>
        <v>1017</v>
      </c>
      <c r="GC421" s="233">
        <f t="shared" si="2163"/>
        <v>1624.5</v>
      </c>
      <c r="GD421" s="249">
        <f t="shared" si="2164"/>
        <v>848</v>
      </c>
      <c r="GE421" s="233">
        <f t="shared" si="2165"/>
        <v>876</v>
      </c>
      <c r="GF421" s="232">
        <f t="shared" si="2166"/>
        <v>848</v>
      </c>
      <c r="GG421" s="233">
        <f t="shared" si="2167"/>
        <v>876</v>
      </c>
      <c r="GH421" s="232">
        <f t="shared" si="2168"/>
        <v>3325.4999999999964</v>
      </c>
      <c r="GI421" s="233">
        <f t="shared" si="2169"/>
        <v>3440.5000000000005</v>
      </c>
      <c r="GJ421" s="232">
        <f t="shared" si="2170"/>
        <v>94665.999999999767</v>
      </c>
      <c r="GK421" s="233">
        <f t="shared" si="2171"/>
        <v>97239.99999999968</v>
      </c>
      <c r="GL421" s="249">
        <f t="shared" si="2172"/>
        <v>98</v>
      </c>
      <c r="GM421" s="233">
        <f t="shared" si="2173"/>
        <v>148</v>
      </c>
      <c r="GN421" s="232">
        <f t="shared" si="2174"/>
        <v>98</v>
      </c>
      <c r="GO421" s="233">
        <f t="shared" si="2175"/>
        <v>148</v>
      </c>
      <c r="GP421" s="232">
        <f t="shared" si="2176"/>
        <v>368.4999999999996</v>
      </c>
      <c r="GQ421" s="233">
        <f t="shared" si="2177"/>
        <v>577.99999999999955</v>
      </c>
      <c r="GR421" s="232">
        <f t="shared" si="2178"/>
        <v>5915.9999999999936</v>
      </c>
      <c r="GS421" s="233">
        <f t="shared" si="2179"/>
        <v>8880.0000000000036</v>
      </c>
      <c r="GT421" s="249">
        <f t="shared" si="2180"/>
        <v>946</v>
      </c>
      <c r="GU421" s="233">
        <f t="shared" si="2181"/>
        <v>1024</v>
      </c>
      <c r="GV421" s="232">
        <f t="shared" si="2182"/>
        <v>946</v>
      </c>
      <c r="GW421" s="233">
        <f t="shared" si="2183"/>
        <v>1024</v>
      </c>
      <c r="GX421" s="232">
        <f t="shared" si="2184"/>
        <v>3693.9999999999959</v>
      </c>
      <c r="GY421" s="233">
        <f t="shared" si="2185"/>
        <v>4018.5</v>
      </c>
      <c r="GZ421" s="232">
        <f t="shared" si="2186"/>
        <v>100581.99999999977</v>
      </c>
      <c r="HA421" s="233">
        <f t="shared" si="2187"/>
        <v>106119.99999999968</v>
      </c>
      <c r="HB421" s="249">
        <f t="shared" si="2188"/>
        <v>0</v>
      </c>
      <c r="HC421" s="233">
        <f t="shared" si="2189"/>
        <v>0</v>
      </c>
      <c r="HD421" s="232">
        <f t="shared" si="2190"/>
        <v>0</v>
      </c>
      <c r="HE421" s="233">
        <f t="shared" si="2191"/>
        <v>0</v>
      </c>
      <c r="HF421" s="232" t="str">
        <f t="shared" si="2192"/>
        <v/>
      </c>
      <c r="HG421" s="233" t="str">
        <f t="shared" si="2193"/>
        <v/>
      </c>
      <c r="HH421" s="232" t="str">
        <f t="shared" si="2194"/>
        <v/>
      </c>
      <c r="HI421" s="233" t="str">
        <f t="shared" si="2195"/>
        <v/>
      </c>
      <c r="HJ421" s="249">
        <f t="shared" si="2196"/>
        <v>3786.9999999999959</v>
      </c>
      <c r="HK421" s="233">
        <f t="shared" si="2197"/>
        <v>4136.7222222222226</v>
      </c>
      <c r="HL421" s="232">
        <f t="shared" si="2198"/>
        <v>101598.99999999975</v>
      </c>
      <c r="HM421" s="232">
        <f t="shared" si="2199"/>
        <v>107744.49999999968</v>
      </c>
    </row>
    <row r="422" spans="1:221" ht="15">
      <c r="A422" s="492" t="s">
        <v>111</v>
      </c>
      <c r="B422" s="494" t="s">
        <v>1009</v>
      </c>
      <c r="C422" s="499"/>
      <c r="D422" s="763">
        <v>233897</v>
      </c>
      <c r="E422" s="497">
        <v>6</v>
      </c>
      <c r="F422" s="535">
        <v>213</v>
      </c>
      <c r="G422" s="409">
        <v>259</v>
      </c>
      <c r="H422" s="537">
        <v>0</v>
      </c>
      <c r="I422" s="409">
        <v>0</v>
      </c>
      <c r="J422" s="232">
        <f t="shared" si="2054"/>
        <v>213</v>
      </c>
      <c r="K422" s="233">
        <f t="shared" si="2055"/>
        <v>259</v>
      </c>
      <c r="L422" s="504">
        <v>120</v>
      </c>
      <c r="M422" s="536">
        <v>120</v>
      </c>
      <c r="N422" s="232">
        <f t="shared" si="2052"/>
        <v>213</v>
      </c>
      <c r="O422" s="233">
        <f t="shared" si="2053"/>
        <v>259</v>
      </c>
      <c r="P422" s="232">
        <f t="shared" si="2056"/>
        <v>213</v>
      </c>
      <c r="Q422" s="233">
        <f t="shared" si="2057"/>
        <v>259</v>
      </c>
      <c r="R422" s="537">
        <v>9</v>
      </c>
      <c r="S422" s="409">
        <v>12</v>
      </c>
      <c r="T422" s="232">
        <f t="shared" si="2058"/>
        <v>9</v>
      </c>
      <c r="U422" s="233">
        <f t="shared" si="2059"/>
        <v>12</v>
      </c>
      <c r="V422" s="547">
        <v>1</v>
      </c>
      <c r="W422" s="409">
        <v>0</v>
      </c>
      <c r="X422" s="232">
        <f t="shared" si="2060"/>
        <v>1</v>
      </c>
      <c r="Y422" s="233">
        <f t="shared" si="2061"/>
        <v>0</v>
      </c>
      <c r="Z422" s="547"/>
      <c r="AA422" s="529"/>
      <c r="AB422" s="232">
        <f t="shared" si="2062"/>
        <v>0</v>
      </c>
      <c r="AC422" s="233">
        <f t="shared" si="2063"/>
        <v>0</v>
      </c>
      <c r="AD422" s="225">
        <f t="shared" si="2064"/>
        <v>10</v>
      </c>
      <c r="AE422" s="233">
        <f t="shared" si="2065"/>
        <v>12</v>
      </c>
      <c r="AF422" s="225">
        <f t="shared" si="2066"/>
        <v>10</v>
      </c>
      <c r="AG422" s="233">
        <f t="shared" si="2067"/>
        <v>12</v>
      </c>
      <c r="AH422" s="506">
        <v>4.1111111111111098</v>
      </c>
      <c r="AI422" s="765">
        <v>4.5833333333333304</v>
      </c>
      <c r="AJ422" s="232">
        <f t="shared" si="2068"/>
        <v>36.999999999999986</v>
      </c>
      <c r="AK422" s="233">
        <f t="shared" si="2069"/>
        <v>54.999999999999964</v>
      </c>
      <c r="AL422" s="506">
        <v>4</v>
      </c>
      <c r="AM422" s="765"/>
      <c r="AN422" s="232">
        <f t="shared" si="2070"/>
        <v>4</v>
      </c>
      <c r="AO422" s="233">
        <f t="shared" si="1920"/>
        <v>0</v>
      </c>
      <c r="AP422" s="506"/>
      <c r="AQ422" s="410"/>
      <c r="AR422" s="232">
        <f t="shared" si="2071"/>
        <v>0</v>
      </c>
      <c r="AS422" s="233">
        <f t="shared" si="2072"/>
        <v>0</v>
      </c>
      <c r="AT422" s="545">
        <f t="shared" si="2073"/>
        <v>4.0999999999999988</v>
      </c>
      <c r="AU422" s="546">
        <f t="shared" si="2074"/>
        <v>4.5833333333333304</v>
      </c>
      <c r="AV422" s="232">
        <f t="shared" si="2075"/>
        <v>40.999999999999986</v>
      </c>
      <c r="AW422" s="233">
        <f t="shared" si="2076"/>
        <v>54.999999999999964</v>
      </c>
      <c r="AX422" s="547">
        <v>131.611111111111</v>
      </c>
      <c r="AY422" s="765">
        <v>131.541666666667</v>
      </c>
      <c r="AZ422" s="232">
        <f t="shared" si="2077"/>
        <v>1184.4999999999991</v>
      </c>
      <c r="BA422" s="233">
        <f t="shared" si="2078"/>
        <v>1578.5000000000041</v>
      </c>
      <c r="BB422" s="547">
        <v>137</v>
      </c>
      <c r="BC422" s="766"/>
      <c r="BD422" s="232">
        <f t="shared" si="2079"/>
        <v>137</v>
      </c>
      <c r="BE422" s="233">
        <f t="shared" si="2080"/>
        <v>0</v>
      </c>
      <c r="BF422" s="537"/>
      <c r="BG422" s="536"/>
      <c r="BH422" s="232">
        <f t="shared" si="2081"/>
        <v>0</v>
      </c>
      <c r="BI422" s="233">
        <f t="shared" si="2082"/>
        <v>0</v>
      </c>
      <c r="BJ422" s="232">
        <f t="shared" si="2083"/>
        <v>132.14999999999992</v>
      </c>
      <c r="BK422" s="233">
        <f t="shared" si="2084"/>
        <v>131.541666666667</v>
      </c>
      <c r="BL422" s="232">
        <f t="shared" si="2085"/>
        <v>1321.4999999999991</v>
      </c>
      <c r="BM422" s="233">
        <f t="shared" si="2086"/>
        <v>1578.5000000000041</v>
      </c>
      <c r="BN422" s="547">
        <v>115</v>
      </c>
      <c r="BO422" s="409">
        <v>119</v>
      </c>
      <c r="BP422" s="232">
        <f t="shared" si="2087"/>
        <v>115</v>
      </c>
      <c r="BQ422" s="233">
        <f t="shared" si="2088"/>
        <v>119</v>
      </c>
      <c r="BR422" s="547">
        <v>16</v>
      </c>
      <c r="BS422" s="409">
        <v>38</v>
      </c>
      <c r="BT422" s="767">
        <f t="shared" si="1939"/>
        <v>16</v>
      </c>
      <c r="BU422" s="233">
        <f t="shared" si="2089"/>
        <v>38</v>
      </c>
      <c r="BV422" s="547"/>
      <c r="BW422" s="529"/>
      <c r="BX422" s="232">
        <f t="shared" si="2090"/>
        <v>0</v>
      </c>
      <c r="BY422" s="233">
        <f t="shared" si="2091"/>
        <v>0</v>
      </c>
      <c r="BZ422" s="225">
        <f t="shared" si="2092"/>
        <v>131</v>
      </c>
      <c r="CA422" s="233">
        <f t="shared" si="2093"/>
        <v>157</v>
      </c>
      <c r="CB422" s="225">
        <f t="shared" si="2094"/>
        <v>131</v>
      </c>
      <c r="CC422" s="233">
        <f t="shared" si="2095"/>
        <v>157</v>
      </c>
      <c r="CD422" s="506">
        <v>4.7130434782608699</v>
      </c>
      <c r="CE422" s="765">
        <v>4.6470588235294104</v>
      </c>
      <c r="CF422" s="232">
        <f t="shared" si="2096"/>
        <v>542</v>
      </c>
      <c r="CG422" s="233">
        <f t="shared" si="2097"/>
        <v>552.99999999999989</v>
      </c>
      <c r="CH422" s="506">
        <v>4.3125</v>
      </c>
      <c r="CI422" s="765">
        <v>5.3289473684210504</v>
      </c>
      <c r="CJ422" s="232">
        <f t="shared" si="2098"/>
        <v>69</v>
      </c>
      <c r="CK422" s="233">
        <f t="shared" si="2099"/>
        <v>202.49999999999991</v>
      </c>
      <c r="CL422" s="506"/>
      <c r="CM422" s="410"/>
      <c r="CN422" s="232">
        <f t="shared" si="2100"/>
        <v>0</v>
      </c>
      <c r="CO422" s="233">
        <f t="shared" si="2101"/>
        <v>0</v>
      </c>
      <c r="CP422" s="232">
        <f t="shared" si="2102"/>
        <v>4.66412213740458</v>
      </c>
      <c r="CQ422" s="546">
        <f t="shared" si="2103"/>
        <v>4.8121019108280239</v>
      </c>
      <c r="CR422" s="232">
        <f t="shared" si="2104"/>
        <v>611</v>
      </c>
      <c r="CS422" s="233">
        <f t="shared" si="2105"/>
        <v>755.49999999999977</v>
      </c>
      <c r="CT422" s="547">
        <v>125.68695652173901</v>
      </c>
      <c r="CU422" s="766">
        <v>123.844537815126</v>
      </c>
      <c r="CV422" s="232">
        <f t="shared" si="2106"/>
        <v>14453.999999999985</v>
      </c>
      <c r="CW422" s="233">
        <f t="shared" si="2107"/>
        <v>14737.499999999995</v>
      </c>
      <c r="CX422" s="547">
        <v>120.53125</v>
      </c>
      <c r="CY422" s="765">
        <v>124.276315789474</v>
      </c>
      <c r="CZ422" s="232">
        <f t="shared" si="2108"/>
        <v>1928.5</v>
      </c>
      <c r="DA422" s="233">
        <f t="shared" si="2109"/>
        <v>4722.5000000000118</v>
      </c>
      <c r="DB422" s="537"/>
      <c r="DC422" s="536"/>
      <c r="DD422" s="232">
        <f t="shared" si="2110"/>
        <v>0</v>
      </c>
      <c r="DE422" s="233">
        <f t="shared" si="2111"/>
        <v>0</v>
      </c>
      <c r="DF422" s="232">
        <f t="shared" si="2112"/>
        <v>125.05725190839684</v>
      </c>
      <c r="DG422" s="233">
        <f t="shared" si="2113"/>
        <v>123.94904458598731</v>
      </c>
      <c r="DH422" s="232">
        <f t="shared" si="2114"/>
        <v>16382.499999999985</v>
      </c>
      <c r="DI422" s="233">
        <f t="shared" si="2115"/>
        <v>19460.000000000007</v>
      </c>
      <c r="DJ422" s="232">
        <f t="shared" si="2116"/>
        <v>141</v>
      </c>
      <c r="DK422" s="233">
        <f t="shared" si="2117"/>
        <v>169</v>
      </c>
      <c r="DL422" s="232">
        <f t="shared" si="2118"/>
        <v>141</v>
      </c>
      <c r="DM422" s="233">
        <f t="shared" si="2119"/>
        <v>169</v>
      </c>
      <c r="DN422" s="545">
        <f t="shared" si="2120"/>
        <v>4.624113475177305</v>
      </c>
      <c r="DO422" s="546">
        <f t="shared" si="2121"/>
        <v>4.7958579881656789</v>
      </c>
      <c r="DP422" s="232">
        <f t="shared" si="2122"/>
        <v>652</v>
      </c>
      <c r="DQ422" s="233">
        <f t="shared" si="2123"/>
        <v>810.49999999999977</v>
      </c>
      <c r="DR422" s="232">
        <f t="shared" si="2124"/>
        <v>125.56028368794315</v>
      </c>
      <c r="DS422" s="233">
        <f t="shared" si="2125"/>
        <v>124.48816568047344</v>
      </c>
      <c r="DT422" s="232">
        <f t="shared" si="2126"/>
        <v>17703.999999999985</v>
      </c>
      <c r="DU422" s="233">
        <f t="shared" si="2127"/>
        <v>21038.500000000011</v>
      </c>
      <c r="DV422" s="547">
        <v>48</v>
      </c>
      <c r="DW422" s="409">
        <v>64</v>
      </c>
      <c r="DX422" s="232">
        <f t="shared" si="2128"/>
        <v>48</v>
      </c>
      <c r="DY422" s="233">
        <f t="shared" si="2129"/>
        <v>64</v>
      </c>
      <c r="DZ422" s="547">
        <v>13</v>
      </c>
      <c r="EA422" s="409">
        <v>16</v>
      </c>
      <c r="EB422" s="232">
        <f t="shared" si="2130"/>
        <v>13</v>
      </c>
      <c r="EC422" s="233">
        <f t="shared" si="2131"/>
        <v>16</v>
      </c>
      <c r="ED422" s="547"/>
      <c r="EE422" s="529"/>
      <c r="EF422" s="232">
        <f t="shared" si="2132"/>
        <v>0</v>
      </c>
      <c r="EG422" s="233">
        <f t="shared" si="2133"/>
        <v>0</v>
      </c>
      <c r="EH422" s="225">
        <f t="shared" si="2134"/>
        <v>61</v>
      </c>
      <c r="EI422" s="233">
        <f t="shared" si="2135"/>
        <v>80</v>
      </c>
      <c r="EJ422" s="225">
        <f t="shared" si="2136"/>
        <v>61</v>
      </c>
      <c r="EK422" s="233">
        <f t="shared" si="2137"/>
        <v>80</v>
      </c>
      <c r="EL422" s="506">
        <v>3.375</v>
      </c>
      <c r="EM422" s="765">
        <v>3.3359375</v>
      </c>
      <c r="EN422" s="232">
        <f t="shared" si="2138"/>
        <v>162</v>
      </c>
      <c r="EO422" s="233">
        <f t="shared" si="2139"/>
        <v>213.5</v>
      </c>
      <c r="EP422" s="506">
        <v>3.57692307692307</v>
      </c>
      <c r="EQ422" s="765">
        <v>5.40625</v>
      </c>
      <c r="ER422" s="232">
        <f t="shared" si="2140"/>
        <v>46.499999999999908</v>
      </c>
      <c r="ES422" s="233">
        <f t="shared" si="2141"/>
        <v>86.5</v>
      </c>
      <c r="ET422" s="506"/>
      <c r="EU422" s="410"/>
      <c r="EV422" s="232">
        <f t="shared" si="2142"/>
        <v>0</v>
      </c>
      <c r="EW422" s="233">
        <f t="shared" si="2143"/>
        <v>0</v>
      </c>
      <c r="EX422" s="545">
        <f t="shared" si="2144"/>
        <v>3.4180327868852447</v>
      </c>
      <c r="EY422" s="546">
        <f t="shared" si="2145"/>
        <v>3.75</v>
      </c>
      <c r="EZ422" s="232">
        <f t="shared" si="2146"/>
        <v>208.49999999999991</v>
      </c>
      <c r="FA422" s="233">
        <f t="shared" si="2147"/>
        <v>300</v>
      </c>
      <c r="FB422" s="547">
        <v>80.0520833333333</v>
      </c>
      <c r="FC422" s="765">
        <v>84.1171875</v>
      </c>
      <c r="FD422" s="232">
        <f t="shared" si="2148"/>
        <v>3842.4999999999982</v>
      </c>
      <c r="FE422" s="233">
        <f t="shared" si="2149"/>
        <v>5383.5</v>
      </c>
      <c r="FF422" s="547">
        <v>70.076923076922995</v>
      </c>
      <c r="FG422" s="765">
        <v>85.625</v>
      </c>
      <c r="FH422" s="232">
        <f t="shared" si="2150"/>
        <v>910.99999999999898</v>
      </c>
      <c r="FI422" s="233">
        <f t="shared" si="2151"/>
        <v>1370</v>
      </c>
      <c r="FJ422" s="537"/>
      <c r="FK422" s="536"/>
      <c r="FL422" s="232">
        <f t="shared" si="2152"/>
        <v>0</v>
      </c>
      <c r="FM422" s="233">
        <f t="shared" si="2153"/>
        <v>0</v>
      </c>
      <c r="FN422" s="232">
        <f t="shared" si="2154"/>
        <v>77.92622950819667</v>
      </c>
      <c r="FO422" s="233">
        <f t="shared" si="2155"/>
        <v>84.418750000000003</v>
      </c>
      <c r="FP422" s="232">
        <f t="shared" si="2156"/>
        <v>4753.4999999999973</v>
      </c>
      <c r="FQ422" s="233">
        <f t="shared" si="2157"/>
        <v>6753.5</v>
      </c>
      <c r="FR422" s="537">
        <v>11</v>
      </c>
      <c r="FS422" s="536">
        <v>10</v>
      </c>
      <c r="FT422" s="232">
        <f t="shared" si="2158"/>
        <v>11</v>
      </c>
      <c r="FU422" s="233">
        <f t="shared" si="2159"/>
        <v>10</v>
      </c>
      <c r="FV422" s="537">
        <v>6.8181818181818103</v>
      </c>
      <c r="FW422" s="536">
        <v>9.6</v>
      </c>
      <c r="FX422" s="232">
        <f t="shared" si="2160"/>
        <v>74.999999999999915</v>
      </c>
      <c r="FY422" s="233">
        <f t="shared" si="2161"/>
        <v>96</v>
      </c>
      <c r="FZ422" s="537">
        <v>101.40909090909</v>
      </c>
      <c r="GA422" s="536">
        <v>109.35</v>
      </c>
      <c r="GB422" s="232">
        <f t="shared" si="2162"/>
        <v>1115.49999999999</v>
      </c>
      <c r="GC422" s="233">
        <f t="shared" si="2163"/>
        <v>1093.5</v>
      </c>
      <c r="GD422" s="249">
        <f t="shared" si="2164"/>
        <v>172</v>
      </c>
      <c r="GE422" s="233">
        <f t="shared" si="2165"/>
        <v>195</v>
      </c>
      <c r="GF422" s="232">
        <f t="shared" si="2166"/>
        <v>172</v>
      </c>
      <c r="GG422" s="233">
        <f t="shared" si="2167"/>
        <v>195</v>
      </c>
      <c r="GH422" s="232">
        <f t="shared" si="2168"/>
        <v>741</v>
      </c>
      <c r="GI422" s="233">
        <f t="shared" si="2169"/>
        <v>821.49999999999989</v>
      </c>
      <c r="GJ422" s="232">
        <f t="shared" si="2170"/>
        <v>19480.999999999985</v>
      </c>
      <c r="GK422" s="233">
        <f t="shared" si="2171"/>
        <v>21699.5</v>
      </c>
      <c r="GL422" s="249">
        <f t="shared" si="2172"/>
        <v>30</v>
      </c>
      <c r="GM422" s="233">
        <f t="shared" si="2173"/>
        <v>54</v>
      </c>
      <c r="GN422" s="232">
        <f t="shared" si="2174"/>
        <v>30</v>
      </c>
      <c r="GO422" s="233">
        <f t="shared" si="2175"/>
        <v>54</v>
      </c>
      <c r="GP422" s="232">
        <f t="shared" si="2176"/>
        <v>119.49999999999991</v>
      </c>
      <c r="GQ422" s="233">
        <f t="shared" si="2177"/>
        <v>288.99999999999989</v>
      </c>
      <c r="GR422" s="232">
        <f t="shared" si="2178"/>
        <v>2976.4999999999991</v>
      </c>
      <c r="GS422" s="233">
        <f t="shared" si="2179"/>
        <v>6092.5000000000118</v>
      </c>
      <c r="GT422" s="249">
        <f t="shared" si="2180"/>
        <v>202</v>
      </c>
      <c r="GU422" s="233">
        <f t="shared" si="2181"/>
        <v>249</v>
      </c>
      <c r="GV422" s="232">
        <f t="shared" si="2182"/>
        <v>202</v>
      </c>
      <c r="GW422" s="233">
        <f t="shared" si="2183"/>
        <v>249</v>
      </c>
      <c r="GX422" s="232">
        <f t="shared" si="2184"/>
        <v>860.49999999999989</v>
      </c>
      <c r="GY422" s="233">
        <f t="shared" si="2185"/>
        <v>1110.4999999999998</v>
      </c>
      <c r="GZ422" s="232">
        <f t="shared" si="2186"/>
        <v>22457.499999999985</v>
      </c>
      <c r="HA422" s="233">
        <f t="shared" si="2187"/>
        <v>27792.000000000011</v>
      </c>
      <c r="HB422" s="249">
        <f t="shared" si="2188"/>
        <v>0</v>
      </c>
      <c r="HC422" s="233">
        <f t="shared" si="2189"/>
        <v>0</v>
      </c>
      <c r="HD422" s="232">
        <f t="shared" si="2190"/>
        <v>0</v>
      </c>
      <c r="HE422" s="233">
        <f t="shared" si="2191"/>
        <v>0</v>
      </c>
      <c r="HF422" s="232" t="str">
        <f t="shared" si="2192"/>
        <v/>
      </c>
      <c r="HG422" s="233" t="str">
        <f t="shared" si="2193"/>
        <v/>
      </c>
      <c r="HH422" s="232" t="str">
        <f t="shared" si="2194"/>
        <v/>
      </c>
      <c r="HI422" s="233" t="str">
        <f t="shared" si="2195"/>
        <v/>
      </c>
      <c r="HJ422" s="249">
        <f t="shared" si="2196"/>
        <v>935.49999999999977</v>
      </c>
      <c r="HK422" s="233">
        <f t="shared" si="2197"/>
        <v>1206.4999999999998</v>
      </c>
      <c r="HL422" s="232">
        <f t="shared" si="2198"/>
        <v>23572.999999999971</v>
      </c>
      <c r="HM422" s="232">
        <f t="shared" si="2199"/>
        <v>28885.500000000011</v>
      </c>
    </row>
    <row r="423" spans="1:221" ht="15">
      <c r="A423" s="492" t="s">
        <v>111</v>
      </c>
      <c r="B423" s="494" t="s">
        <v>1010</v>
      </c>
      <c r="C423" s="499"/>
      <c r="D423" s="763">
        <v>232414</v>
      </c>
      <c r="E423" s="500">
        <v>8</v>
      </c>
      <c r="F423" s="535">
        <v>734</v>
      </c>
      <c r="G423" s="409">
        <v>788</v>
      </c>
      <c r="H423" s="537">
        <v>1</v>
      </c>
      <c r="I423" s="409">
        <v>2</v>
      </c>
      <c r="J423" s="232">
        <f t="shared" si="2054"/>
        <v>733</v>
      </c>
      <c r="K423" s="233">
        <f t="shared" si="2055"/>
        <v>786</v>
      </c>
      <c r="L423" s="504" t="s">
        <v>516</v>
      </c>
      <c r="M423" s="536" t="s">
        <v>516</v>
      </c>
      <c r="N423" s="232">
        <f t="shared" si="2052"/>
        <v>733</v>
      </c>
      <c r="O423" s="233">
        <f t="shared" si="2053"/>
        <v>786</v>
      </c>
      <c r="P423" s="232">
        <f t="shared" si="2056"/>
        <v>733</v>
      </c>
      <c r="Q423" s="233">
        <f t="shared" si="2057"/>
        <v>786</v>
      </c>
      <c r="R423" s="537">
        <v>10</v>
      </c>
      <c r="S423" s="409">
        <v>11</v>
      </c>
      <c r="T423" s="232">
        <f t="shared" si="2058"/>
        <v>10</v>
      </c>
      <c r="U423" s="233">
        <f t="shared" si="2059"/>
        <v>11</v>
      </c>
      <c r="V423" s="547">
        <v>10</v>
      </c>
      <c r="W423" s="409">
        <v>12</v>
      </c>
      <c r="X423" s="232">
        <f t="shared" si="2060"/>
        <v>10</v>
      </c>
      <c r="Y423" s="233">
        <f t="shared" si="2061"/>
        <v>12</v>
      </c>
      <c r="Z423" s="547"/>
      <c r="AA423" s="529"/>
      <c r="AB423" s="232">
        <f t="shared" si="2062"/>
        <v>0</v>
      </c>
      <c r="AC423" s="233">
        <f t="shared" si="2063"/>
        <v>0</v>
      </c>
      <c r="AD423" s="225">
        <f t="shared" si="2064"/>
        <v>20</v>
      </c>
      <c r="AE423" s="233">
        <f t="shared" si="2065"/>
        <v>23</v>
      </c>
      <c r="AF423" s="225">
        <f t="shared" si="2066"/>
        <v>20</v>
      </c>
      <c r="AG423" s="233">
        <f t="shared" si="2067"/>
        <v>23</v>
      </c>
      <c r="AH423" s="506">
        <v>2.7</v>
      </c>
      <c r="AI423" s="765">
        <v>2.8181818181818201</v>
      </c>
      <c r="AJ423" s="232">
        <f t="shared" si="2068"/>
        <v>27</v>
      </c>
      <c r="AK423" s="233">
        <f t="shared" si="2069"/>
        <v>31.000000000000021</v>
      </c>
      <c r="AL423" s="506">
        <v>3.3</v>
      </c>
      <c r="AM423" s="765">
        <v>3.75</v>
      </c>
      <c r="AN423" s="232">
        <f t="shared" si="2070"/>
        <v>33</v>
      </c>
      <c r="AO423" s="233">
        <f t="shared" si="1920"/>
        <v>45</v>
      </c>
      <c r="AP423" s="506"/>
      <c r="AQ423" s="410"/>
      <c r="AR423" s="232">
        <f t="shared" si="2071"/>
        <v>0</v>
      </c>
      <c r="AS423" s="233">
        <f t="shared" si="2072"/>
        <v>0</v>
      </c>
      <c r="AT423" s="545">
        <f t="shared" si="2073"/>
        <v>3</v>
      </c>
      <c r="AU423" s="546">
        <f t="shared" si="2074"/>
        <v>3.3043478260869579</v>
      </c>
      <c r="AV423" s="232">
        <f t="shared" si="2075"/>
        <v>60</v>
      </c>
      <c r="AW423" s="233">
        <f t="shared" si="2076"/>
        <v>76.000000000000028</v>
      </c>
      <c r="AX423" s="547">
        <v>78.599999999999895</v>
      </c>
      <c r="AY423" s="765">
        <v>82.090909090909093</v>
      </c>
      <c r="AZ423" s="232">
        <f t="shared" si="2077"/>
        <v>785.99999999999898</v>
      </c>
      <c r="BA423" s="233">
        <f t="shared" si="2078"/>
        <v>903</v>
      </c>
      <c r="BB423" s="547">
        <v>79.400000000000006</v>
      </c>
      <c r="BC423" s="766">
        <v>77.4166666666667</v>
      </c>
      <c r="BD423" s="232">
        <f t="shared" si="2079"/>
        <v>794</v>
      </c>
      <c r="BE423" s="233">
        <f t="shared" si="2080"/>
        <v>929.00000000000045</v>
      </c>
      <c r="BF423" s="537"/>
      <c r="BG423" s="536"/>
      <c r="BH423" s="232">
        <f t="shared" si="2081"/>
        <v>0</v>
      </c>
      <c r="BI423" s="233">
        <f t="shared" si="2082"/>
        <v>0</v>
      </c>
      <c r="BJ423" s="232">
        <f t="shared" si="2083"/>
        <v>78.999999999999957</v>
      </c>
      <c r="BK423" s="233">
        <f t="shared" si="2084"/>
        <v>79.652173913043498</v>
      </c>
      <c r="BL423" s="232">
        <f t="shared" si="2085"/>
        <v>1579.9999999999991</v>
      </c>
      <c r="BM423" s="233">
        <f t="shared" si="2086"/>
        <v>1832.0000000000005</v>
      </c>
      <c r="BN423" s="547">
        <v>58</v>
      </c>
      <c r="BO423" s="409">
        <v>64</v>
      </c>
      <c r="BP423" s="232">
        <f t="shared" si="2087"/>
        <v>58</v>
      </c>
      <c r="BQ423" s="233">
        <f t="shared" si="2088"/>
        <v>64</v>
      </c>
      <c r="BR423" s="547">
        <v>243</v>
      </c>
      <c r="BS423" s="409">
        <v>220</v>
      </c>
      <c r="BT423" s="767">
        <f t="shared" si="1939"/>
        <v>243</v>
      </c>
      <c r="BU423" s="233">
        <f t="shared" si="2089"/>
        <v>220</v>
      </c>
      <c r="BV423" s="547"/>
      <c r="BW423" s="529"/>
      <c r="BX423" s="232">
        <f t="shared" si="2090"/>
        <v>0</v>
      </c>
      <c r="BY423" s="233">
        <f t="shared" si="2091"/>
        <v>0</v>
      </c>
      <c r="BZ423" s="225">
        <f t="shared" si="2092"/>
        <v>301</v>
      </c>
      <c r="CA423" s="233">
        <f t="shared" si="2093"/>
        <v>284</v>
      </c>
      <c r="CB423" s="225">
        <f t="shared" si="2094"/>
        <v>301</v>
      </c>
      <c r="CC423" s="233">
        <f t="shared" si="2095"/>
        <v>284</v>
      </c>
      <c r="CD423" s="506">
        <v>4.38793103448275</v>
      </c>
      <c r="CE423" s="765">
        <v>4.46875</v>
      </c>
      <c r="CF423" s="232">
        <f t="shared" si="2096"/>
        <v>254.49999999999949</v>
      </c>
      <c r="CG423" s="233">
        <f t="shared" si="2097"/>
        <v>286</v>
      </c>
      <c r="CH423" s="506">
        <v>5.9074074074074003</v>
      </c>
      <c r="CI423" s="765">
        <v>6.4977272727272704</v>
      </c>
      <c r="CJ423" s="232">
        <f t="shared" si="2098"/>
        <v>1435.4999999999982</v>
      </c>
      <c r="CK423" s="233">
        <f t="shared" si="2099"/>
        <v>1429.4999999999995</v>
      </c>
      <c r="CL423" s="506"/>
      <c r="CM423" s="410"/>
      <c r="CN423" s="232">
        <f t="shared" si="2100"/>
        <v>0</v>
      </c>
      <c r="CO423" s="233">
        <f t="shared" si="2101"/>
        <v>0</v>
      </c>
      <c r="CP423" s="232">
        <f t="shared" si="2102"/>
        <v>5.6146179401993281</v>
      </c>
      <c r="CQ423" s="546">
        <f t="shared" si="2103"/>
        <v>6.0404929577464772</v>
      </c>
      <c r="CR423" s="232">
        <f t="shared" si="2104"/>
        <v>1689.9999999999977</v>
      </c>
      <c r="CS423" s="233">
        <f t="shared" si="2105"/>
        <v>1715.4999999999995</v>
      </c>
      <c r="CT423" s="547">
        <v>76.775862068965495</v>
      </c>
      <c r="CU423" s="766">
        <v>79.859375</v>
      </c>
      <c r="CV423" s="232">
        <f t="shared" si="2106"/>
        <v>4452.9999999999991</v>
      </c>
      <c r="CW423" s="233">
        <f t="shared" si="2107"/>
        <v>5111</v>
      </c>
      <c r="CX423" s="547">
        <v>75.506172839506107</v>
      </c>
      <c r="CY423" s="765">
        <v>76.650000000000006</v>
      </c>
      <c r="CZ423" s="232">
        <f t="shared" si="2108"/>
        <v>18347.999999999985</v>
      </c>
      <c r="DA423" s="233">
        <f t="shared" si="2109"/>
        <v>16863</v>
      </c>
      <c r="DB423" s="537"/>
      <c r="DC423" s="536"/>
      <c r="DD423" s="232">
        <f t="shared" si="2110"/>
        <v>0</v>
      </c>
      <c r="DE423" s="233">
        <f t="shared" si="2111"/>
        <v>0</v>
      </c>
      <c r="DF423" s="232">
        <f t="shared" si="2112"/>
        <v>75.75083056478401</v>
      </c>
      <c r="DG423" s="233">
        <f t="shared" si="2113"/>
        <v>77.373239436619713</v>
      </c>
      <c r="DH423" s="232">
        <f t="shared" si="2114"/>
        <v>22800.999999999985</v>
      </c>
      <c r="DI423" s="233">
        <f t="shared" si="2115"/>
        <v>21974</v>
      </c>
      <c r="DJ423" s="232">
        <f t="shared" si="2116"/>
        <v>321</v>
      </c>
      <c r="DK423" s="233">
        <f t="shared" si="2117"/>
        <v>307</v>
      </c>
      <c r="DL423" s="232">
        <f t="shared" si="2118"/>
        <v>321</v>
      </c>
      <c r="DM423" s="233">
        <f t="shared" si="2119"/>
        <v>307</v>
      </c>
      <c r="DN423" s="545">
        <f t="shared" si="2120"/>
        <v>5.4517133956386221</v>
      </c>
      <c r="DO423" s="546">
        <f t="shared" si="2121"/>
        <v>5.8355048859934842</v>
      </c>
      <c r="DP423" s="232">
        <f t="shared" si="2122"/>
        <v>1749.9999999999977</v>
      </c>
      <c r="DQ423" s="233">
        <f t="shared" si="2123"/>
        <v>1791.4999999999995</v>
      </c>
      <c r="DR423" s="232">
        <f t="shared" si="2124"/>
        <v>75.953271028037335</v>
      </c>
      <c r="DS423" s="233">
        <f t="shared" si="2125"/>
        <v>77.54397394136808</v>
      </c>
      <c r="DT423" s="232">
        <f t="shared" si="2126"/>
        <v>24380.999999999985</v>
      </c>
      <c r="DU423" s="233">
        <f t="shared" si="2127"/>
        <v>23806</v>
      </c>
      <c r="DV423" s="547">
        <v>72</v>
      </c>
      <c r="DW423" s="409">
        <v>74</v>
      </c>
      <c r="DX423" s="232">
        <f t="shared" si="2128"/>
        <v>72</v>
      </c>
      <c r="DY423" s="233">
        <f t="shared" si="2129"/>
        <v>74</v>
      </c>
      <c r="DZ423" s="547">
        <v>179</v>
      </c>
      <c r="EA423" s="409">
        <v>193</v>
      </c>
      <c r="EB423" s="232">
        <f t="shared" si="2130"/>
        <v>179</v>
      </c>
      <c r="EC423" s="233">
        <f t="shared" si="2131"/>
        <v>193</v>
      </c>
      <c r="ED423" s="547"/>
      <c r="EE423" s="529"/>
      <c r="EF423" s="232">
        <f t="shared" si="2132"/>
        <v>0</v>
      </c>
      <c r="EG423" s="233">
        <f t="shared" si="2133"/>
        <v>0</v>
      </c>
      <c r="EH423" s="225">
        <f t="shared" si="2134"/>
        <v>251</v>
      </c>
      <c r="EI423" s="233">
        <f t="shared" si="2135"/>
        <v>267</v>
      </c>
      <c r="EJ423" s="225">
        <f t="shared" si="2136"/>
        <v>251</v>
      </c>
      <c r="EK423" s="233">
        <f t="shared" si="2137"/>
        <v>267</v>
      </c>
      <c r="EL423" s="506">
        <v>3.0486111111111098</v>
      </c>
      <c r="EM423" s="765">
        <v>3.10135135135135</v>
      </c>
      <c r="EN423" s="232">
        <f t="shared" si="2138"/>
        <v>219.49999999999991</v>
      </c>
      <c r="EO423" s="233">
        <f t="shared" si="2139"/>
        <v>229.49999999999989</v>
      </c>
      <c r="EP423" s="506">
        <v>4.8351955307262502</v>
      </c>
      <c r="EQ423" s="765">
        <v>4.6891191709844602</v>
      </c>
      <c r="ER423" s="232">
        <f t="shared" si="2140"/>
        <v>865.49999999999875</v>
      </c>
      <c r="ES423" s="233">
        <f t="shared" si="2141"/>
        <v>905.0000000000008</v>
      </c>
      <c r="ET423" s="506"/>
      <c r="EU423" s="410"/>
      <c r="EV423" s="232">
        <f t="shared" si="2142"/>
        <v>0</v>
      </c>
      <c r="EW423" s="233">
        <f t="shared" si="2143"/>
        <v>0</v>
      </c>
      <c r="EX423" s="545">
        <f t="shared" si="2144"/>
        <v>4.3227091633466079</v>
      </c>
      <c r="EY423" s="546">
        <f t="shared" si="2145"/>
        <v>4.2490636704119877</v>
      </c>
      <c r="EZ423" s="232">
        <f t="shared" si="2146"/>
        <v>1084.9999999999986</v>
      </c>
      <c r="FA423" s="233">
        <f t="shared" si="2147"/>
        <v>1134.5000000000007</v>
      </c>
      <c r="FB423" s="547">
        <v>59.2916666666666</v>
      </c>
      <c r="FC423" s="765">
        <v>72.108108108108098</v>
      </c>
      <c r="FD423" s="232">
        <f t="shared" si="2148"/>
        <v>4268.9999999999955</v>
      </c>
      <c r="FE423" s="233">
        <f t="shared" si="2149"/>
        <v>5335.9999999999991</v>
      </c>
      <c r="FF423" s="547">
        <v>59.106145251396597</v>
      </c>
      <c r="FG423" s="765">
        <v>61.217616580310903</v>
      </c>
      <c r="FH423" s="232">
        <f t="shared" si="2150"/>
        <v>10579.999999999991</v>
      </c>
      <c r="FI423" s="233">
        <f t="shared" si="2151"/>
        <v>11815.000000000004</v>
      </c>
      <c r="FJ423" s="537"/>
      <c r="FK423" s="536"/>
      <c r="FL423" s="232">
        <f t="shared" si="2152"/>
        <v>0</v>
      </c>
      <c r="FM423" s="233">
        <f t="shared" si="2153"/>
        <v>0</v>
      </c>
      <c r="FN423" s="232">
        <f t="shared" si="2154"/>
        <v>59.15936254980074</v>
      </c>
      <c r="FO423" s="233">
        <f t="shared" si="2155"/>
        <v>64.23595505617979</v>
      </c>
      <c r="FP423" s="232">
        <f t="shared" si="2156"/>
        <v>14848.999999999985</v>
      </c>
      <c r="FQ423" s="233">
        <f t="shared" si="2157"/>
        <v>17151.000000000004</v>
      </c>
      <c r="FR423" s="537">
        <v>161</v>
      </c>
      <c r="FS423" s="536">
        <v>212</v>
      </c>
      <c r="FT423" s="232">
        <f t="shared" si="2158"/>
        <v>161</v>
      </c>
      <c r="FU423" s="233">
        <f t="shared" si="2159"/>
        <v>212</v>
      </c>
      <c r="FV423" s="537">
        <v>5.3322981366459601</v>
      </c>
      <c r="FW423" s="536">
        <v>6.3660287081339701</v>
      </c>
      <c r="FX423" s="232">
        <f t="shared" si="2160"/>
        <v>858.49999999999955</v>
      </c>
      <c r="FY423" s="233">
        <f t="shared" si="2161"/>
        <v>1349.5980861244016</v>
      </c>
      <c r="FZ423" s="537">
        <v>54.720496894409898</v>
      </c>
      <c r="GA423" s="536">
        <v>64.861244019138795</v>
      </c>
      <c r="GB423" s="232">
        <f t="shared" si="2162"/>
        <v>8809.9999999999927</v>
      </c>
      <c r="GC423" s="233">
        <f t="shared" si="2163"/>
        <v>13750.583732057425</v>
      </c>
      <c r="GD423" s="249">
        <f t="shared" si="2164"/>
        <v>140</v>
      </c>
      <c r="GE423" s="233">
        <f t="shared" si="2165"/>
        <v>149</v>
      </c>
      <c r="GF423" s="232">
        <f t="shared" si="2166"/>
        <v>140</v>
      </c>
      <c r="GG423" s="233">
        <f t="shared" si="2167"/>
        <v>149</v>
      </c>
      <c r="GH423" s="232">
        <f t="shared" si="2168"/>
        <v>500.99999999999943</v>
      </c>
      <c r="GI423" s="233">
        <f t="shared" si="2169"/>
        <v>546.49999999999989</v>
      </c>
      <c r="GJ423" s="232">
        <f t="shared" si="2170"/>
        <v>9507.9999999999927</v>
      </c>
      <c r="GK423" s="233">
        <f t="shared" si="2171"/>
        <v>11350</v>
      </c>
      <c r="GL423" s="249">
        <f t="shared" si="2172"/>
        <v>432</v>
      </c>
      <c r="GM423" s="233">
        <f t="shared" si="2173"/>
        <v>425</v>
      </c>
      <c r="GN423" s="232">
        <f t="shared" si="2174"/>
        <v>432</v>
      </c>
      <c r="GO423" s="233">
        <f t="shared" si="2175"/>
        <v>425</v>
      </c>
      <c r="GP423" s="232">
        <f t="shared" si="2176"/>
        <v>2333.9999999999968</v>
      </c>
      <c r="GQ423" s="233">
        <f t="shared" si="2177"/>
        <v>2379.5000000000005</v>
      </c>
      <c r="GR423" s="232">
        <f t="shared" si="2178"/>
        <v>29721.999999999978</v>
      </c>
      <c r="GS423" s="233">
        <f t="shared" si="2179"/>
        <v>29607.000000000004</v>
      </c>
      <c r="GT423" s="249">
        <f t="shared" si="2180"/>
        <v>572</v>
      </c>
      <c r="GU423" s="233">
        <f t="shared" si="2181"/>
        <v>574</v>
      </c>
      <c r="GV423" s="232">
        <f t="shared" si="2182"/>
        <v>572</v>
      </c>
      <c r="GW423" s="233">
        <f t="shared" si="2183"/>
        <v>574</v>
      </c>
      <c r="GX423" s="232">
        <f t="shared" si="2184"/>
        <v>2834.9999999999964</v>
      </c>
      <c r="GY423" s="233">
        <f t="shared" si="2185"/>
        <v>2926.0000000000005</v>
      </c>
      <c r="GZ423" s="232">
        <f t="shared" si="2186"/>
        <v>39229.999999999971</v>
      </c>
      <c r="HA423" s="233">
        <f t="shared" si="2187"/>
        <v>40957</v>
      </c>
      <c r="HB423" s="249">
        <f t="shared" si="2188"/>
        <v>0</v>
      </c>
      <c r="HC423" s="233">
        <f t="shared" si="2189"/>
        <v>0</v>
      </c>
      <c r="HD423" s="232">
        <f t="shared" si="2190"/>
        <v>0</v>
      </c>
      <c r="HE423" s="233">
        <f t="shared" si="2191"/>
        <v>0</v>
      </c>
      <c r="HF423" s="232" t="str">
        <f t="shared" si="2192"/>
        <v/>
      </c>
      <c r="HG423" s="233" t="str">
        <f t="shared" si="2193"/>
        <v/>
      </c>
      <c r="HH423" s="232" t="str">
        <f t="shared" si="2194"/>
        <v/>
      </c>
      <c r="HI423" s="233" t="str">
        <f t="shared" si="2195"/>
        <v/>
      </c>
      <c r="HJ423" s="249">
        <f t="shared" si="2196"/>
        <v>3693.4999999999959</v>
      </c>
      <c r="HK423" s="233">
        <f t="shared" si="2197"/>
        <v>4275.5980861244016</v>
      </c>
      <c r="HL423" s="232">
        <f t="shared" si="2198"/>
        <v>48039.999999999964</v>
      </c>
      <c r="HM423" s="232">
        <f t="shared" si="2199"/>
        <v>54707.583732057421</v>
      </c>
    </row>
    <row r="424" spans="1:221" ht="15">
      <c r="A424" s="492" t="s">
        <v>111</v>
      </c>
      <c r="B424" s="494" t="s">
        <v>1011</v>
      </c>
      <c r="C424" s="499"/>
      <c r="D424" s="763">
        <v>232946</v>
      </c>
      <c r="E424" s="500">
        <v>8</v>
      </c>
      <c r="F424" s="535">
        <v>3824</v>
      </c>
      <c r="G424" s="409">
        <v>4671</v>
      </c>
      <c r="H424" s="537">
        <v>82</v>
      </c>
      <c r="I424" s="409">
        <v>101</v>
      </c>
      <c r="J424" s="232">
        <f t="shared" si="2054"/>
        <v>3742</v>
      </c>
      <c r="K424" s="233">
        <f t="shared" si="2055"/>
        <v>4570</v>
      </c>
      <c r="L424" s="504" t="s">
        <v>516</v>
      </c>
      <c r="M424" s="536" t="s">
        <v>516</v>
      </c>
      <c r="N424" s="232">
        <f t="shared" si="2052"/>
        <v>3742</v>
      </c>
      <c r="O424" s="233">
        <f t="shared" si="2053"/>
        <v>4570</v>
      </c>
      <c r="P424" s="232">
        <f t="shared" si="2056"/>
        <v>3742</v>
      </c>
      <c r="Q424" s="233">
        <f t="shared" si="2057"/>
        <v>4570</v>
      </c>
      <c r="R424" s="537">
        <v>17</v>
      </c>
      <c r="S424" s="409">
        <v>19</v>
      </c>
      <c r="T424" s="232">
        <f t="shared" si="2058"/>
        <v>17</v>
      </c>
      <c r="U424" s="233">
        <f t="shared" si="2059"/>
        <v>19</v>
      </c>
      <c r="V424" s="547">
        <v>10</v>
      </c>
      <c r="W424" s="409">
        <v>8</v>
      </c>
      <c r="X424" s="232">
        <f t="shared" si="2060"/>
        <v>10</v>
      </c>
      <c r="Y424" s="233">
        <f t="shared" si="2061"/>
        <v>8</v>
      </c>
      <c r="Z424" s="547"/>
      <c r="AA424" s="529"/>
      <c r="AB424" s="232">
        <f t="shared" si="2062"/>
        <v>0</v>
      </c>
      <c r="AC424" s="233">
        <f t="shared" si="2063"/>
        <v>0</v>
      </c>
      <c r="AD424" s="225">
        <f t="shared" si="2064"/>
        <v>27</v>
      </c>
      <c r="AE424" s="233">
        <f t="shared" si="2065"/>
        <v>27</v>
      </c>
      <c r="AF424" s="225">
        <f t="shared" si="2066"/>
        <v>27</v>
      </c>
      <c r="AG424" s="233">
        <f t="shared" si="2067"/>
        <v>27</v>
      </c>
      <c r="AH424" s="506">
        <v>2.6470588235294099</v>
      </c>
      <c r="AI424" s="765">
        <v>2.2105263157894699</v>
      </c>
      <c r="AJ424" s="232">
        <f t="shared" si="2068"/>
        <v>44.999999999999972</v>
      </c>
      <c r="AK424" s="233">
        <f t="shared" si="2069"/>
        <v>41.999999999999929</v>
      </c>
      <c r="AL424" s="506">
        <v>2.9</v>
      </c>
      <c r="AM424" s="765">
        <v>2</v>
      </c>
      <c r="AN424" s="232">
        <f t="shared" si="2070"/>
        <v>29</v>
      </c>
      <c r="AO424" s="233">
        <f t="shared" si="1920"/>
        <v>16</v>
      </c>
      <c r="AP424" s="506"/>
      <c r="AQ424" s="410"/>
      <c r="AR424" s="232">
        <f t="shared" si="2071"/>
        <v>0</v>
      </c>
      <c r="AS424" s="233">
        <f t="shared" si="2072"/>
        <v>0</v>
      </c>
      <c r="AT424" s="545">
        <f t="shared" si="2073"/>
        <v>2.7407407407407396</v>
      </c>
      <c r="AU424" s="546">
        <f t="shared" si="2074"/>
        <v>2.1481481481481457</v>
      </c>
      <c r="AV424" s="232">
        <f t="shared" si="2075"/>
        <v>73.999999999999972</v>
      </c>
      <c r="AW424" s="233">
        <f t="shared" si="2076"/>
        <v>57.999999999999936</v>
      </c>
      <c r="AX424" s="547">
        <v>68.647058823529406</v>
      </c>
      <c r="AY424" s="765">
        <v>69.210526315789494</v>
      </c>
      <c r="AZ424" s="232">
        <f t="shared" si="2077"/>
        <v>1167</v>
      </c>
      <c r="BA424" s="233">
        <f t="shared" si="2078"/>
        <v>1315.0000000000005</v>
      </c>
      <c r="BB424" s="547">
        <v>72.5</v>
      </c>
      <c r="BC424" s="766">
        <v>65.875</v>
      </c>
      <c r="BD424" s="232">
        <f t="shared" si="2079"/>
        <v>725</v>
      </c>
      <c r="BE424" s="233">
        <f t="shared" si="2080"/>
        <v>527</v>
      </c>
      <c r="BF424" s="537"/>
      <c r="BG424" s="536"/>
      <c r="BH424" s="232">
        <f t="shared" si="2081"/>
        <v>0</v>
      </c>
      <c r="BI424" s="233">
        <f t="shared" si="2082"/>
        <v>0</v>
      </c>
      <c r="BJ424" s="232">
        <f t="shared" si="2083"/>
        <v>70.074074074074076</v>
      </c>
      <c r="BK424" s="233">
        <f t="shared" si="2084"/>
        <v>68.222222222222243</v>
      </c>
      <c r="BL424" s="232">
        <f t="shared" si="2085"/>
        <v>1892</v>
      </c>
      <c r="BM424" s="233">
        <f t="shared" si="2086"/>
        <v>1842.0000000000005</v>
      </c>
      <c r="BN424" s="547">
        <v>507</v>
      </c>
      <c r="BO424" s="409">
        <v>633</v>
      </c>
      <c r="BP424" s="232">
        <f t="shared" si="2087"/>
        <v>507</v>
      </c>
      <c r="BQ424" s="233">
        <f t="shared" si="2088"/>
        <v>633</v>
      </c>
      <c r="BR424" s="547">
        <v>1323</v>
      </c>
      <c r="BS424" s="409">
        <v>1520</v>
      </c>
      <c r="BT424" s="767">
        <f t="shared" si="1939"/>
        <v>1323</v>
      </c>
      <c r="BU424" s="233">
        <f t="shared" si="2089"/>
        <v>1520</v>
      </c>
      <c r="BV424" s="547"/>
      <c r="BW424" s="529"/>
      <c r="BX424" s="232">
        <f t="shared" si="2090"/>
        <v>0</v>
      </c>
      <c r="BY424" s="233">
        <f t="shared" si="2091"/>
        <v>0</v>
      </c>
      <c r="BZ424" s="225">
        <f t="shared" si="2092"/>
        <v>1830</v>
      </c>
      <c r="CA424" s="233">
        <f t="shared" si="2093"/>
        <v>2153</v>
      </c>
      <c r="CB424" s="225">
        <f t="shared" si="2094"/>
        <v>1830</v>
      </c>
      <c r="CC424" s="233">
        <f t="shared" si="2095"/>
        <v>2153</v>
      </c>
      <c r="CD424" s="506">
        <v>3.7001972386587698</v>
      </c>
      <c r="CE424" s="765">
        <v>3.7535545023696701</v>
      </c>
      <c r="CF424" s="232">
        <f t="shared" si="2096"/>
        <v>1875.9999999999964</v>
      </c>
      <c r="CG424" s="233">
        <f t="shared" si="2097"/>
        <v>2376.0000000000014</v>
      </c>
      <c r="CH424" s="506">
        <v>4.95842781557067</v>
      </c>
      <c r="CI424" s="765">
        <v>5.2559210526315798</v>
      </c>
      <c r="CJ424" s="232">
        <f t="shared" si="2098"/>
        <v>6559.9999999999964</v>
      </c>
      <c r="CK424" s="233">
        <f t="shared" si="2099"/>
        <v>7989.0000000000009</v>
      </c>
      <c r="CL424" s="506"/>
      <c r="CM424" s="410"/>
      <c r="CN424" s="232">
        <f t="shared" si="2100"/>
        <v>0</v>
      </c>
      <c r="CO424" s="233">
        <f t="shared" si="2101"/>
        <v>0</v>
      </c>
      <c r="CP424" s="232">
        <f t="shared" si="2102"/>
        <v>4.6098360655737665</v>
      </c>
      <c r="CQ424" s="546">
        <f t="shared" si="2103"/>
        <v>4.8142127264282406</v>
      </c>
      <c r="CR424" s="232">
        <f t="shared" si="2104"/>
        <v>8435.9999999999927</v>
      </c>
      <c r="CS424" s="233">
        <f t="shared" si="2105"/>
        <v>10365.000000000002</v>
      </c>
      <c r="CT424" s="547">
        <v>75.986193293885606</v>
      </c>
      <c r="CU424" s="766">
        <v>77.744075829383902</v>
      </c>
      <c r="CV424" s="232">
        <f t="shared" si="2106"/>
        <v>38525</v>
      </c>
      <c r="CW424" s="233">
        <f t="shared" si="2107"/>
        <v>49212.000000000007</v>
      </c>
      <c r="CX424" s="547">
        <v>72.088435374149597</v>
      </c>
      <c r="CY424" s="765">
        <v>73.901315789473699</v>
      </c>
      <c r="CZ424" s="232">
        <f t="shared" si="2108"/>
        <v>95372.999999999913</v>
      </c>
      <c r="DA424" s="233">
        <f t="shared" si="2109"/>
        <v>112330.00000000003</v>
      </c>
      <c r="DB424" s="537"/>
      <c r="DC424" s="536"/>
      <c r="DD424" s="232">
        <f t="shared" si="2110"/>
        <v>0</v>
      </c>
      <c r="DE424" s="233">
        <f t="shared" si="2111"/>
        <v>0</v>
      </c>
      <c r="DF424" s="232">
        <f t="shared" si="2112"/>
        <v>73.168306010928916</v>
      </c>
      <c r="DG424" s="233">
        <f t="shared" si="2113"/>
        <v>75.031119368323289</v>
      </c>
      <c r="DH424" s="232">
        <f t="shared" si="2114"/>
        <v>133897.99999999991</v>
      </c>
      <c r="DI424" s="233">
        <f t="shared" si="2115"/>
        <v>161542.00000000003</v>
      </c>
      <c r="DJ424" s="232">
        <f t="shared" si="2116"/>
        <v>1857</v>
      </c>
      <c r="DK424" s="233">
        <f t="shared" si="2117"/>
        <v>2180</v>
      </c>
      <c r="DL424" s="232">
        <f t="shared" si="2118"/>
        <v>1857</v>
      </c>
      <c r="DM424" s="233">
        <f t="shared" si="2119"/>
        <v>2180</v>
      </c>
      <c r="DN424" s="545">
        <f t="shared" si="2120"/>
        <v>4.5826602046311216</v>
      </c>
      <c r="DO424" s="546">
        <f t="shared" si="2121"/>
        <v>4.7811926605504595</v>
      </c>
      <c r="DP424" s="232">
        <f t="shared" si="2122"/>
        <v>8509.9999999999927</v>
      </c>
      <c r="DQ424" s="233">
        <f t="shared" si="2123"/>
        <v>10423.000000000002</v>
      </c>
      <c r="DR424" s="232">
        <f t="shared" si="2124"/>
        <v>73.123317178244434</v>
      </c>
      <c r="DS424" s="233">
        <f t="shared" si="2125"/>
        <v>74.946788990825695</v>
      </c>
      <c r="DT424" s="232">
        <f t="shared" si="2126"/>
        <v>135789.99999999991</v>
      </c>
      <c r="DU424" s="233">
        <f t="shared" si="2127"/>
        <v>163384.00000000003</v>
      </c>
      <c r="DV424" s="547">
        <v>192</v>
      </c>
      <c r="DW424" s="409">
        <v>270</v>
      </c>
      <c r="DX424" s="232">
        <f t="shared" si="2128"/>
        <v>192</v>
      </c>
      <c r="DY424" s="233">
        <f t="shared" si="2129"/>
        <v>270</v>
      </c>
      <c r="DZ424" s="547">
        <v>546</v>
      </c>
      <c r="EA424" s="409">
        <v>704</v>
      </c>
      <c r="EB424" s="232">
        <f t="shared" si="2130"/>
        <v>546</v>
      </c>
      <c r="EC424" s="233">
        <f t="shared" si="2131"/>
        <v>704</v>
      </c>
      <c r="ED424" s="547"/>
      <c r="EE424" s="529"/>
      <c r="EF424" s="232">
        <f t="shared" si="2132"/>
        <v>0</v>
      </c>
      <c r="EG424" s="233">
        <f t="shared" si="2133"/>
        <v>0</v>
      </c>
      <c r="EH424" s="225">
        <f t="shared" si="2134"/>
        <v>738</v>
      </c>
      <c r="EI424" s="233">
        <f t="shared" si="2135"/>
        <v>974</v>
      </c>
      <c r="EJ424" s="225">
        <f t="shared" si="2136"/>
        <v>738</v>
      </c>
      <c r="EK424" s="233">
        <f t="shared" si="2137"/>
        <v>974</v>
      </c>
      <c r="EL424" s="506">
        <v>3.0442708333333299</v>
      </c>
      <c r="EM424" s="765">
        <v>3.2259259259259299</v>
      </c>
      <c r="EN424" s="232">
        <f t="shared" si="2138"/>
        <v>584.49999999999932</v>
      </c>
      <c r="EO424" s="233">
        <f t="shared" si="2139"/>
        <v>871.00000000000102</v>
      </c>
      <c r="EP424" s="506">
        <v>4.7115384615384599</v>
      </c>
      <c r="EQ424" s="765">
        <v>4.6441761363636402</v>
      </c>
      <c r="ER424" s="232">
        <f t="shared" si="2140"/>
        <v>2572.4999999999991</v>
      </c>
      <c r="ES424" s="233">
        <f t="shared" si="2141"/>
        <v>3269.5000000000027</v>
      </c>
      <c r="ET424" s="506"/>
      <c r="EU424" s="410"/>
      <c r="EV424" s="232">
        <f t="shared" si="2142"/>
        <v>0</v>
      </c>
      <c r="EW424" s="233">
        <f t="shared" si="2143"/>
        <v>0</v>
      </c>
      <c r="EX424" s="545">
        <f t="shared" si="2144"/>
        <v>4.277777777777775</v>
      </c>
      <c r="EY424" s="546">
        <f t="shared" si="2145"/>
        <v>4.2510266940451782</v>
      </c>
      <c r="EZ424" s="232">
        <f t="shared" si="2146"/>
        <v>3156.9999999999982</v>
      </c>
      <c r="FA424" s="233">
        <f t="shared" si="2147"/>
        <v>4140.5000000000036</v>
      </c>
      <c r="FB424" s="547">
        <v>59.3125</v>
      </c>
      <c r="FC424" s="765">
        <v>66.988888888888894</v>
      </c>
      <c r="FD424" s="232">
        <f t="shared" si="2148"/>
        <v>11388</v>
      </c>
      <c r="FE424" s="233">
        <f t="shared" si="2149"/>
        <v>18087</v>
      </c>
      <c r="FF424" s="547">
        <v>56.2893772893772</v>
      </c>
      <c r="FG424" s="765">
        <v>57.759943181818201</v>
      </c>
      <c r="FH424" s="232">
        <f t="shared" si="2150"/>
        <v>30733.999999999953</v>
      </c>
      <c r="FI424" s="233">
        <f t="shared" si="2151"/>
        <v>40663.000000000015</v>
      </c>
      <c r="FJ424" s="537"/>
      <c r="FK424" s="536"/>
      <c r="FL424" s="232">
        <f t="shared" si="2152"/>
        <v>0</v>
      </c>
      <c r="FM424" s="233">
        <f t="shared" si="2153"/>
        <v>0</v>
      </c>
      <c r="FN424" s="232">
        <f t="shared" si="2154"/>
        <v>57.075880758807529</v>
      </c>
      <c r="FO424" s="233">
        <f t="shared" si="2155"/>
        <v>60.31827515400412</v>
      </c>
      <c r="FP424" s="232">
        <f t="shared" si="2156"/>
        <v>42121.999999999956</v>
      </c>
      <c r="FQ424" s="233">
        <f t="shared" si="2157"/>
        <v>58750.000000000015</v>
      </c>
      <c r="FR424" s="537">
        <v>1147</v>
      </c>
      <c r="FS424" s="536">
        <v>1416</v>
      </c>
      <c r="FT424" s="232">
        <f t="shared" si="2158"/>
        <v>1147</v>
      </c>
      <c r="FU424" s="233">
        <f t="shared" si="2159"/>
        <v>1416</v>
      </c>
      <c r="FV424" s="537">
        <v>4.6408020924149902</v>
      </c>
      <c r="FW424" s="536">
        <v>4.8160753077480098</v>
      </c>
      <c r="FX424" s="232">
        <f t="shared" si="2160"/>
        <v>5322.9999999999936</v>
      </c>
      <c r="FY424" s="233">
        <f t="shared" si="2161"/>
        <v>6819.5626357711817</v>
      </c>
      <c r="FZ424" s="537">
        <v>52.932868352223103</v>
      </c>
      <c r="GA424" s="536">
        <v>62.396813902968901</v>
      </c>
      <c r="GB424" s="232">
        <f t="shared" si="2162"/>
        <v>60713.999999999898</v>
      </c>
      <c r="GC424" s="233">
        <f t="shared" si="2163"/>
        <v>88353.888486603959</v>
      </c>
      <c r="GD424" s="249">
        <f t="shared" si="2164"/>
        <v>716</v>
      </c>
      <c r="GE424" s="233">
        <f t="shared" si="2165"/>
        <v>922</v>
      </c>
      <c r="GF424" s="232">
        <f t="shared" si="2166"/>
        <v>716</v>
      </c>
      <c r="GG424" s="233">
        <f t="shared" si="2167"/>
        <v>922</v>
      </c>
      <c r="GH424" s="232">
        <f t="shared" si="2168"/>
        <v>2505.4999999999955</v>
      </c>
      <c r="GI424" s="233">
        <f t="shared" si="2169"/>
        <v>3289.0000000000023</v>
      </c>
      <c r="GJ424" s="232">
        <f t="shared" si="2170"/>
        <v>51080</v>
      </c>
      <c r="GK424" s="233">
        <f t="shared" si="2171"/>
        <v>68614</v>
      </c>
      <c r="GL424" s="249">
        <f t="shared" si="2172"/>
        <v>1879</v>
      </c>
      <c r="GM424" s="233">
        <f t="shared" si="2173"/>
        <v>2232</v>
      </c>
      <c r="GN424" s="232">
        <f t="shared" si="2174"/>
        <v>1879</v>
      </c>
      <c r="GO424" s="233">
        <f t="shared" si="2175"/>
        <v>2232</v>
      </c>
      <c r="GP424" s="232">
        <f t="shared" si="2176"/>
        <v>9161.4999999999964</v>
      </c>
      <c r="GQ424" s="233">
        <f t="shared" si="2177"/>
        <v>11274.500000000004</v>
      </c>
      <c r="GR424" s="232">
        <f t="shared" si="2178"/>
        <v>126831.99999999987</v>
      </c>
      <c r="GS424" s="233">
        <f t="shared" si="2179"/>
        <v>153520.00000000006</v>
      </c>
      <c r="GT424" s="249">
        <f t="shared" si="2180"/>
        <v>2595</v>
      </c>
      <c r="GU424" s="233">
        <f t="shared" si="2181"/>
        <v>3154</v>
      </c>
      <c r="GV424" s="232">
        <f t="shared" si="2182"/>
        <v>2595</v>
      </c>
      <c r="GW424" s="233">
        <f t="shared" si="2183"/>
        <v>3154</v>
      </c>
      <c r="GX424" s="232">
        <f t="shared" si="2184"/>
        <v>11666.999999999993</v>
      </c>
      <c r="GY424" s="233">
        <f t="shared" si="2185"/>
        <v>14563.500000000005</v>
      </c>
      <c r="GZ424" s="232">
        <f t="shared" si="2186"/>
        <v>177911.99999999988</v>
      </c>
      <c r="HA424" s="233">
        <f t="shared" si="2187"/>
        <v>222134.00000000006</v>
      </c>
      <c r="HB424" s="249">
        <f t="shared" si="2188"/>
        <v>0</v>
      </c>
      <c r="HC424" s="233">
        <f t="shared" si="2189"/>
        <v>0</v>
      </c>
      <c r="HD424" s="232">
        <f t="shared" si="2190"/>
        <v>0</v>
      </c>
      <c r="HE424" s="233">
        <f t="shared" si="2191"/>
        <v>0</v>
      </c>
      <c r="HF424" s="232" t="str">
        <f t="shared" si="2192"/>
        <v/>
      </c>
      <c r="HG424" s="233" t="str">
        <f t="shared" si="2193"/>
        <v/>
      </c>
      <c r="HH424" s="232" t="str">
        <f t="shared" si="2194"/>
        <v/>
      </c>
      <c r="HI424" s="233" t="str">
        <f t="shared" si="2195"/>
        <v/>
      </c>
      <c r="HJ424" s="249">
        <f t="shared" si="2196"/>
        <v>16989.999999999985</v>
      </c>
      <c r="HK424" s="233">
        <f t="shared" si="2197"/>
        <v>21383.062635771188</v>
      </c>
      <c r="HL424" s="232">
        <f t="shared" si="2198"/>
        <v>238625.99999999977</v>
      </c>
      <c r="HM424" s="232">
        <f t="shared" si="2199"/>
        <v>310487.88848660403</v>
      </c>
    </row>
    <row r="425" spans="1:221" ht="15">
      <c r="A425" s="492" t="s">
        <v>111</v>
      </c>
      <c r="B425" s="494" t="s">
        <v>1012</v>
      </c>
      <c r="C425" s="499"/>
      <c r="D425" s="763">
        <v>233754</v>
      </c>
      <c r="E425" s="500">
        <v>8</v>
      </c>
      <c r="F425" s="535">
        <v>674</v>
      </c>
      <c r="G425" s="409">
        <v>741</v>
      </c>
      <c r="H425" s="537">
        <v>8</v>
      </c>
      <c r="I425" s="409">
        <v>11</v>
      </c>
      <c r="J425" s="232">
        <f t="shared" si="2054"/>
        <v>666</v>
      </c>
      <c r="K425" s="233">
        <f t="shared" si="2055"/>
        <v>730</v>
      </c>
      <c r="L425" s="504" t="s">
        <v>516</v>
      </c>
      <c r="M425" s="536" t="s">
        <v>516</v>
      </c>
      <c r="N425" s="232">
        <f t="shared" si="2052"/>
        <v>666</v>
      </c>
      <c r="O425" s="233">
        <f t="shared" si="2053"/>
        <v>730</v>
      </c>
      <c r="P425" s="232">
        <f t="shared" si="2056"/>
        <v>666</v>
      </c>
      <c r="Q425" s="233">
        <f t="shared" si="2057"/>
        <v>730</v>
      </c>
      <c r="R425" s="537">
        <v>9</v>
      </c>
      <c r="S425" s="409">
        <v>15</v>
      </c>
      <c r="T425" s="232">
        <f t="shared" si="2058"/>
        <v>9</v>
      </c>
      <c r="U425" s="233">
        <f t="shared" si="2059"/>
        <v>15</v>
      </c>
      <c r="V425" s="547">
        <v>8</v>
      </c>
      <c r="W425" s="409">
        <v>5</v>
      </c>
      <c r="X425" s="232">
        <f t="shared" si="2060"/>
        <v>8</v>
      </c>
      <c r="Y425" s="233">
        <f t="shared" si="2061"/>
        <v>5</v>
      </c>
      <c r="Z425" s="547"/>
      <c r="AA425" s="529"/>
      <c r="AB425" s="232">
        <f t="shared" si="2062"/>
        <v>0</v>
      </c>
      <c r="AC425" s="233">
        <f t="shared" si="2063"/>
        <v>0</v>
      </c>
      <c r="AD425" s="225">
        <f t="shared" si="2064"/>
        <v>17</v>
      </c>
      <c r="AE425" s="233">
        <f t="shared" si="2065"/>
        <v>20</v>
      </c>
      <c r="AF425" s="225">
        <f t="shared" si="2066"/>
        <v>17</v>
      </c>
      <c r="AG425" s="233">
        <f t="shared" si="2067"/>
        <v>20</v>
      </c>
      <c r="AH425" s="506">
        <v>3</v>
      </c>
      <c r="AI425" s="765">
        <v>2.7333333333333298</v>
      </c>
      <c r="AJ425" s="232">
        <f t="shared" si="2068"/>
        <v>27</v>
      </c>
      <c r="AK425" s="233">
        <f t="shared" si="2069"/>
        <v>40.99999999999995</v>
      </c>
      <c r="AL425" s="506">
        <v>3.25</v>
      </c>
      <c r="AM425" s="765">
        <v>3.8</v>
      </c>
      <c r="AN425" s="232">
        <f t="shared" si="2070"/>
        <v>26</v>
      </c>
      <c r="AO425" s="233">
        <f t="shared" si="1920"/>
        <v>19</v>
      </c>
      <c r="AP425" s="506"/>
      <c r="AQ425" s="410"/>
      <c r="AR425" s="232">
        <f t="shared" si="2071"/>
        <v>0</v>
      </c>
      <c r="AS425" s="233">
        <f t="shared" si="2072"/>
        <v>0</v>
      </c>
      <c r="AT425" s="545">
        <f t="shared" si="2073"/>
        <v>3.1176470588235294</v>
      </c>
      <c r="AU425" s="546">
        <f t="shared" si="2074"/>
        <v>2.9999999999999973</v>
      </c>
      <c r="AV425" s="232">
        <f t="shared" si="2075"/>
        <v>53</v>
      </c>
      <c r="AW425" s="233">
        <f t="shared" si="2076"/>
        <v>59.999999999999943</v>
      </c>
      <c r="AX425" s="547">
        <v>73.3333333333333</v>
      </c>
      <c r="AY425" s="765">
        <v>74.733333333333306</v>
      </c>
      <c r="AZ425" s="232">
        <f t="shared" si="2077"/>
        <v>659.99999999999966</v>
      </c>
      <c r="BA425" s="233">
        <f t="shared" si="2078"/>
        <v>1120.9999999999995</v>
      </c>
      <c r="BB425" s="547">
        <v>71.5</v>
      </c>
      <c r="BC425" s="766">
        <v>82.2</v>
      </c>
      <c r="BD425" s="232">
        <f t="shared" si="2079"/>
        <v>572</v>
      </c>
      <c r="BE425" s="233">
        <f t="shared" si="2080"/>
        <v>411</v>
      </c>
      <c r="BF425" s="537"/>
      <c r="BG425" s="536"/>
      <c r="BH425" s="232">
        <f t="shared" si="2081"/>
        <v>0</v>
      </c>
      <c r="BI425" s="233">
        <f t="shared" si="2082"/>
        <v>0</v>
      </c>
      <c r="BJ425" s="232">
        <f t="shared" si="2083"/>
        <v>72.470588235294088</v>
      </c>
      <c r="BK425" s="233">
        <f t="shared" si="2084"/>
        <v>76.59999999999998</v>
      </c>
      <c r="BL425" s="232">
        <f t="shared" si="2085"/>
        <v>1231.9999999999995</v>
      </c>
      <c r="BM425" s="233">
        <f t="shared" si="2086"/>
        <v>1531.9999999999995</v>
      </c>
      <c r="BN425" s="547">
        <v>82</v>
      </c>
      <c r="BO425" s="409">
        <v>80</v>
      </c>
      <c r="BP425" s="232">
        <f t="shared" si="2087"/>
        <v>82</v>
      </c>
      <c r="BQ425" s="233">
        <f t="shared" si="2088"/>
        <v>80</v>
      </c>
      <c r="BR425" s="547">
        <v>254</v>
      </c>
      <c r="BS425" s="409">
        <v>221</v>
      </c>
      <c r="BT425" s="767">
        <f t="shared" si="1939"/>
        <v>254</v>
      </c>
      <c r="BU425" s="233">
        <f t="shared" si="2089"/>
        <v>221</v>
      </c>
      <c r="BV425" s="547"/>
      <c r="BW425" s="529"/>
      <c r="BX425" s="232">
        <f t="shared" si="2090"/>
        <v>0</v>
      </c>
      <c r="BY425" s="233">
        <f t="shared" si="2091"/>
        <v>0</v>
      </c>
      <c r="BZ425" s="225">
        <f t="shared" si="2092"/>
        <v>336</v>
      </c>
      <c r="CA425" s="233">
        <f t="shared" si="2093"/>
        <v>301</v>
      </c>
      <c r="CB425" s="225">
        <f t="shared" si="2094"/>
        <v>336</v>
      </c>
      <c r="CC425" s="233">
        <f t="shared" si="2095"/>
        <v>301</v>
      </c>
      <c r="CD425" s="506">
        <v>4.2195121951219496</v>
      </c>
      <c r="CE425" s="765">
        <v>4.5999999999999996</v>
      </c>
      <c r="CF425" s="232">
        <f t="shared" si="2096"/>
        <v>345.99999999999989</v>
      </c>
      <c r="CG425" s="233">
        <f t="shared" si="2097"/>
        <v>368</v>
      </c>
      <c r="CH425" s="506">
        <v>5.7913385826771604</v>
      </c>
      <c r="CI425" s="765">
        <v>5.8076923076923102</v>
      </c>
      <c r="CJ425" s="232">
        <f t="shared" si="2098"/>
        <v>1470.9999999999986</v>
      </c>
      <c r="CK425" s="233">
        <f t="shared" si="2099"/>
        <v>1283.5000000000005</v>
      </c>
      <c r="CL425" s="506"/>
      <c r="CM425" s="410"/>
      <c r="CN425" s="232">
        <f t="shared" si="2100"/>
        <v>0</v>
      </c>
      <c r="CO425" s="233">
        <f t="shared" si="2101"/>
        <v>0</v>
      </c>
      <c r="CP425" s="232">
        <f t="shared" si="2102"/>
        <v>5.4077380952380913</v>
      </c>
      <c r="CQ425" s="546">
        <f t="shared" si="2103"/>
        <v>5.4867109634551507</v>
      </c>
      <c r="CR425" s="232">
        <f t="shared" si="2104"/>
        <v>1816.9999999999986</v>
      </c>
      <c r="CS425" s="233">
        <f t="shared" si="2105"/>
        <v>1651.5000000000005</v>
      </c>
      <c r="CT425" s="547">
        <v>74.573170731707293</v>
      </c>
      <c r="CU425" s="766">
        <v>73.0625</v>
      </c>
      <c r="CV425" s="232">
        <f t="shared" si="2106"/>
        <v>6114.9999999999982</v>
      </c>
      <c r="CW425" s="233">
        <f t="shared" si="2107"/>
        <v>5845</v>
      </c>
      <c r="CX425" s="547">
        <v>72.881889763779498</v>
      </c>
      <c r="CY425" s="765">
        <v>74.185520361990996</v>
      </c>
      <c r="CZ425" s="232">
        <f t="shared" si="2108"/>
        <v>18511.999999999993</v>
      </c>
      <c r="DA425" s="233">
        <f t="shared" si="2109"/>
        <v>16395.000000000011</v>
      </c>
      <c r="DB425" s="537"/>
      <c r="DC425" s="536"/>
      <c r="DD425" s="232">
        <f t="shared" si="2110"/>
        <v>0</v>
      </c>
      <c r="DE425" s="233">
        <f t="shared" si="2111"/>
        <v>0</v>
      </c>
      <c r="DF425" s="232">
        <f t="shared" si="2112"/>
        <v>73.294642857142833</v>
      </c>
      <c r="DG425" s="233">
        <f t="shared" si="2113"/>
        <v>73.887043189368811</v>
      </c>
      <c r="DH425" s="232">
        <f t="shared" si="2114"/>
        <v>24626.999999999993</v>
      </c>
      <c r="DI425" s="233">
        <f t="shared" si="2115"/>
        <v>22240.000000000011</v>
      </c>
      <c r="DJ425" s="232">
        <f t="shared" si="2116"/>
        <v>353</v>
      </c>
      <c r="DK425" s="233">
        <f t="shared" si="2117"/>
        <v>321</v>
      </c>
      <c r="DL425" s="232">
        <f t="shared" si="2118"/>
        <v>353</v>
      </c>
      <c r="DM425" s="233">
        <f t="shared" si="2119"/>
        <v>321</v>
      </c>
      <c r="DN425" s="545">
        <f t="shared" si="2120"/>
        <v>5.297450424929175</v>
      </c>
      <c r="DO425" s="546">
        <f t="shared" si="2121"/>
        <v>5.331775700934581</v>
      </c>
      <c r="DP425" s="232">
        <f t="shared" si="2122"/>
        <v>1869.9999999999989</v>
      </c>
      <c r="DQ425" s="233">
        <f t="shared" si="2123"/>
        <v>1711.5000000000005</v>
      </c>
      <c r="DR425" s="232">
        <f t="shared" si="2124"/>
        <v>73.254957507082139</v>
      </c>
      <c r="DS425" s="233">
        <f t="shared" si="2125"/>
        <v>74.056074766355181</v>
      </c>
      <c r="DT425" s="232">
        <f t="shared" si="2126"/>
        <v>25858.999999999996</v>
      </c>
      <c r="DU425" s="233">
        <f t="shared" si="2127"/>
        <v>23772.000000000015</v>
      </c>
      <c r="DV425" s="547">
        <v>44</v>
      </c>
      <c r="DW425" s="409">
        <v>56</v>
      </c>
      <c r="DX425" s="232">
        <f t="shared" si="2128"/>
        <v>44</v>
      </c>
      <c r="DY425" s="233">
        <f t="shared" si="2129"/>
        <v>56</v>
      </c>
      <c r="DZ425" s="547">
        <v>132</v>
      </c>
      <c r="EA425" s="409">
        <v>152</v>
      </c>
      <c r="EB425" s="232">
        <f t="shared" si="2130"/>
        <v>132</v>
      </c>
      <c r="EC425" s="233">
        <f t="shared" si="2131"/>
        <v>152</v>
      </c>
      <c r="ED425" s="547"/>
      <c r="EE425" s="529"/>
      <c r="EF425" s="232">
        <f t="shared" si="2132"/>
        <v>0</v>
      </c>
      <c r="EG425" s="233">
        <f t="shared" si="2133"/>
        <v>0</v>
      </c>
      <c r="EH425" s="225">
        <f t="shared" si="2134"/>
        <v>176</v>
      </c>
      <c r="EI425" s="233">
        <f t="shared" si="2135"/>
        <v>208</v>
      </c>
      <c r="EJ425" s="225">
        <f t="shared" si="2136"/>
        <v>176</v>
      </c>
      <c r="EK425" s="233">
        <f t="shared" si="2137"/>
        <v>208</v>
      </c>
      <c r="EL425" s="506">
        <v>3.7159090909090899</v>
      </c>
      <c r="EM425" s="765">
        <v>3.75</v>
      </c>
      <c r="EN425" s="232">
        <f t="shared" si="2138"/>
        <v>163.49999999999994</v>
      </c>
      <c r="EO425" s="233">
        <f t="shared" si="2139"/>
        <v>210</v>
      </c>
      <c r="EP425" s="506">
        <v>4.7386363636363598</v>
      </c>
      <c r="EQ425" s="765">
        <v>5.0526315789473699</v>
      </c>
      <c r="ER425" s="232">
        <f t="shared" si="2140"/>
        <v>625.49999999999955</v>
      </c>
      <c r="ES425" s="233">
        <f t="shared" si="2141"/>
        <v>768.00000000000023</v>
      </c>
      <c r="ET425" s="506"/>
      <c r="EU425" s="410"/>
      <c r="EV425" s="232">
        <f t="shared" si="2142"/>
        <v>0</v>
      </c>
      <c r="EW425" s="233">
        <f t="shared" si="2143"/>
        <v>0</v>
      </c>
      <c r="EX425" s="545">
        <f t="shared" si="2144"/>
        <v>4.4829545454545432</v>
      </c>
      <c r="EY425" s="546">
        <f t="shared" si="2145"/>
        <v>4.7019230769230784</v>
      </c>
      <c r="EZ425" s="232">
        <f t="shared" si="2146"/>
        <v>788.99999999999955</v>
      </c>
      <c r="FA425" s="233">
        <f t="shared" si="2147"/>
        <v>978.00000000000034</v>
      </c>
      <c r="FB425" s="547">
        <v>60.5</v>
      </c>
      <c r="FC425" s="765">
        <v>63.482142857142897</v>
      </c>
      <c r="FD425" s="232">
        <f t="shared" si="2148"/>
        <v>2662</v>
      </c>
      <c r="FE425" s="233">
        <f t="shared" si="2149"/>
        <v>3555.0000000000023</v>
      </c>
      <c r="FF425" s="547">
        <v>59.431818181818102</v>
      </c>
      <c r="FG425" s="765">
        <v>57.671052631578902</v>
      </c>
      <c r="FH425" s="232">
        <f t="shared" si="2150"/>
        <v>7844.9999999999891</v>
      </c>
      <c r="FI425" s="233">
        <f t="shared" si="2151"/>
        <v>8765.9999999999927</v>
      </c>
      <c r="FJ425" s="537"/>
      <c r="FK425" s="536"/>
      <c r="FL425" s="232">
        <f t="shared" si="2152"/>
        <v>0</v>
      </c>
      <c r="FM425" s="233">
        <f t="shared" si="2153"/>
        <v>0</v>
      </c>
      <c r="FN425" s="232">
        <f t="shared" si="2154"/>
        <v>59.698863636363576</v>
      </c>
      <c r="FO425" s="233">
        <f t="shared" si="2155"/>
        <v>59.235576923076898</v>
      </c>
      <c r="FP425" s="232">
        <f t="shared" si="2156"/>
        <v>10506.999999999989</v>
      </c>
      <c r="FQ425" s="233">
        <f t="shared" si="2157"/>
        <v>12320.999999999995</v>
      </c>
      <c r="FR425" s="537">
        <v>137</v>
      </c>
      <c r="FS425" s="536">
        <v>201</v>
      </c>
      <c r="FT425" s="232">
        <f t="shared" si="2158"/>
        <v>137</v>
      </c>
      <c r="FU425" s="233">
        <f t="shared" si="2159"/>
        <v>201</v>
      </c>
      <c r="FV425" s="537">
        <v>4.9160583941605802</v>
      </c>
      <c r="FW425" s="536">
        <v>5.8494897959183696</v>
      </c>
      <c r="FX425" s="232">
        <f t="shared" si="2160"/>
        <v>673.49999999999955</v>
      </c>
      <c r="FY425" s="233">
        <f t="shared" si="2161"/>
        <v>1175.7474489795923</v>
      </c>
      <c r="FZ425" s="537">
        <v>51.4233576642335</v>
      </c>
      <c r="GA425" s="536">
        <v>61.209183673469397</v>
      </c>
      <c r="GB425" s="232">
        <f t="shared" si="2162"/>
        <v>7044.9999999999891</v>
      </c>
      <c r="GC425" s="233">
        <f t="shared" si="2163"/>
        <v>12303.045918367348</v>
      </c>
      <c r="GD425" s="249">
        <f t="shared" si="2164"/>
        <v>135</v>
      </c>
      <c r="GE425" s="233">
        <f t="shared" si="2165"/>
        <v>151</v>
      </c>
      <c r="GF425" s="232">
        <f t="shared" si="2166"/>
        <v>135</v>
      </c>
      <c r="GG425" s="233">
        <f t="shared" si="2167"/>
        <v>151</v>
      </c>
      <c r="GH425" s="232">
        <f t="shared" si="2168"/>
        <v>536.49999999999977</v>
      </c>
      <c r="GI425" s="233">
        <f t="shared" si="2169"/>
        <v>619</v>
      </c>
      <c r="GJ425" s="232">
        <f t="shared" si="2170"/>
        <v>9436.9999999999982</v>
      </c>
      <c r="GK425" s="233">
        <f t="shared" si="2171"/>
        <v>10521.000000000002</v>
      </c>
      <c r="GL425" s="249">
        <f t="shared" si="2172"/>
        <v>394</v>
      </c>
      <c r="GM425" s="233">
        <f t="shared" si="2173"/>
        <v>378</v>
      </c>
      <c r="GN425" s="232">
        <f t="shared" si="2174"/>
        <v>394</v>
      </c>
      <c r="GO425" s="233">
        <f t="shared" si="2175"/>
        <v>378</v>
      </c>
      <c r="GP425" s="232">
        <f t="shared" si="2176"/>
        <v>2122.4999999999982</v>
      </c>
      <c r="GQ425" s="233">
        <f t="shared" si="2177"/>
        <v>2070.5000000000009</v>
      </c>
      <c r="GR425" s="232">
        <f t="shared" si="2178"/>
        <v>26928.999999999982</v>
      </c>
      <c r="GS425" s="233">
        <f t="shared" si="2179"/>
        <v>25572.000000000004</v>
      </c>
      <c r="GT425" s="249">
        <f t="shared" si="2180"/>
        <v>529</v>
      </c>
      <c r="GU425" s="233">
        <f t="shared" si="2181"/>
        <v>529</v>
      </c>
      <c r="GV425" s="232">
        <f t="shared" si="2182"/>
        <v>529</v>
      </c>
      <c r="GW425" s="233">
        <f t="shared" si="2183"/>
        <v>529</v>
      </c>
      <c r="GX425" s="232">
        <f t="shared" si="2184"/>
        <v>2658.9999999999982</v>
      </c>
      <c r="GY425" s="233">
        <f t="shared" si="2185"/>
        <v>2689.5000000000009</v>
      </c>
      <c r="GZ425" s="232">
        <f t="shared" si="2186"/>
        <v>36365.999999999978</v>
      </c>
      <c r="HA425" s="233">
        <f t="shared" si="2187"/>
        <v>36093.000000000007</v>
      </c>
      <c r="HB425" s="249">
        <f t="shared" si="2188"/>
        <v>0</v>
      </c>
      <c r="HC425" s="233">
        <f t="shared" si="2189"/>
        <v>0</v>
      </c>
      <c r="HD425" s="232">
        <f t="shared" si="2190"/>
        <v>0</v>
      </c>
      <c r="HE425" s="233">
        <f t="shared" si="2191"/>
        <v>0</v>
      </c>
      <c r="HF425" s="232" t="str">
        <f t="shared" si="2192"/>
        <v/>
      </c>
      <c r="HG425" s="233" t="str">
        <f t="shared" si="2193"/>
        <v/>
      </c>
      <c r="HH425" s="232" t="str">
        <f t="shared" si="2194"/>
        <v/>
      </c>
      <c r="HI425" s="233" t="str">
        <f t="shared" si="2195"/>
        <v/>
      </c>
      <c r="HJ425" s="249">
        <f t="shared" si="2196"/>
        <v>3332.4999999999977</v>
      </c>
      <c r="HK425" s="233">
        <f t="shared" si="2197"/>
        <v>3865.2474489795932</v>
      </c>
      <c r="HL425" s="232">
        <f t="shared" si="2198"/>
        <v>43410.999999999971</v>
      </c>
      <c r="HM425" s="232">
        <f t="shared" si="2199"/>
        <v>48396.045918367352</v>
      </c>
    </row>
    <row r="426" spans="1:221" ht="15">
      <c r="A426" s="492" t="s">
        <v>111</v>
      </c>
      <c r="B426" s="494" t="s">
        <v>1013</v>
      </c>
      <c r="C426" s="499"/>
      <c r="D426" s="763">
        <v>233772</v>
      </c>
      <c r="E426" s="500">
        <v>8</v>
      </c>
      <c r="F426" s="535">
        <v>2426</v>
      </c>
      <c r="G426" s="409">
        <v>2650</v>
      </c>
      <c r="H426" s="537">
        <v>20</v>
      </c>
      <c r="I426" s="409">
        <v>27</v>
      </c>
      <c r="J426" s="232">
        <f t="shared" si="2054"/>
        <v>2406</v>
      </c>
      <c r="K426" s="233">
        <f t="shared" si="2055"/>
        <v>2623</v>
      </c>
      <c r="L426" s="504" t="s">
        <v>516</v>
      </c>
      <c r="M426" s="536" t="s">
        <v>516</v>
      </c>
      <c r="N426" s="232">
        <f t="shared" si="2052"/>
        <v>2406</v>
      </c>
      <c r="O426" s="233">
        <f t="shared" si="2053"/>
        <v>2623</v>
      </c>
      <c r="P426" s="232">
        <f t="shared" si="2056"/>
        <v>2406</v>
      </c>
      <c r="Q426" s="233">
        <f t="shared" si="2057"/>
        <v>2623</v>
      </c>
      <c r="R426" s="537">
        <v>12</v>
      </c>
      <c r="S426" s="409">
        <v>21</v>
      </c>
      <c r="T426" s="232">
        <f t="shared" si="2058"/>
        <v>12</v>
      </c>
      <c r="U426" s="233">
        <f t="shared" si="2059"/>
        <v>21</v>
      </c>
      <c r="V426" s="547">
        <v>22</v>
      </c>
      <c r="W426" s="409">
        <v>13</v>
      </c>
      <c r="X426" s="232">
        <f t="shared" si="2060"/>
        <v>22</v>
      </c>
      <c r="Y426" s="233">
        <f t="shared" si="2061"/>
        <v>13</v>
      </c>
      <c r="Z426" s="547"/>
      <c r="AA426" s="529"/>
      <c r="AB426" s="232">
        <f t="shared" si="2062"/>
        <v>0</v>
      </c>
      <c r="AC426" s="233">
        <f t="shared" si="2063"/>
        <v>0</v>
      </c>
      <c r="AD426" s="225">
        <f t="shared" si="2064"/>
        <v>34</v>
      </c>
      <c r="AE426" s="233">
        <f t="shared" si="2065"/>
        <v>34</v>
      </c>
      <c r="AF426" s="225">
        <f t="shared" si="2066"/>
        <v>34</v>
      </c>
      <c r="AG426" s="233">
        <f t="shared" si="2067"/>
        <v>34</v>
      </c>
      <c r="AH426" s="506">
        <v>2.9166666666666599</v>
      </c>
      <c r="AI426" s="765">
        <v>2.5714285714285698</v>
      </c>
      <c r="AJ426" s="232">
        <f t="shared" si="2068"/>
        <v>34.999999999999915</v>
      </c>
      <c r="AK426" s="233">
        <f t="shared" si="2069"/>
        <v>53.999999999999964</v>
      </c>
      <c r="AL426" s="506">
        <v>3.2727272727272698</v>
      </c>
      <c r="AM426" s="765">
        <v>3.6153846153846199</v>
      </c>
      <c r="AN426" s="232">
        <f t="shared" si="2070"/>
        <v>71.999999999999943</v>
      </c>
      <c r="AO426" s="233">
        <f t="shared" si="1920"/>
        <v>47.000000000000057</v>
      </c>
      <c r="AP426" s="506"/>
      <c r="AQ426" s="410"/>
      <c r="AR426" s="232">
        <f t="shared" si="2071"/>
        <v>0</v>
      </c>
      <c r="AS426" s="233">
        <f t="shared" si="2072"/>
        <v>0</v>
      </c>
      <c r="AT426" s="545">
        <f t="shared" si="2073"/>
        <v>3.1470588235294077</v>
      </c>
      <c r="AU426" s="546">
        <f t="shared" si="2074"/>
        <v>2.9705882352941186</v>
      </c>
      <c r="AV426" s="232">
        <f t="shared" si="2075"/>
        <v>106.99999999999986</v>
      </c>
      <c r="AW426" s="233">
        <f t="shared" si="2076"/>
        <v>101.00000000000003</v>
      </c>
      <c r="AX426" s="547">
        <v>77.5</v>
      </c>
      <c r="AY426" s="765">
        <v>94.761904761904802</v>
      </c>
      <c r="AZ426" s="232">
        <f t="shared" si="2077"/>
        <v>930</v>
      </c>
      <c r="BA426" s="233">
        <f t="shared" si="2078"/>
        <v>1990.0000000000009</v>
      </c>
      <c r="BB426" s="547">
        <v>73.136363636363598</v>
      </c>
      <c r="BC426" s="766">
        <v>76.461538461538495</v>
      </c>
      <c r="BD426" s="232">
        <f t="shared" si="2079"/>
        <v>1608.9999999999991</v>
      </c>
      <c r="BE426" s="233">
        <f t="shared" si="2080"/>
        <v>994.00000000000045</v>
      </c>
      <c r="BF426" s="537"/>
      <c r="BG426" s="536"/>
      <c r="BH426" s="232">
        <f t="shared" si="2081"/>
        <v>0</v>
      </c>
      <c r="BI426" s="233">
        <f t="shared" si="2082"/>
        <v>0</v>
      </c>
      <c r="BJ426" s="232">
        <f t="shared" si="2083"/>
        <v>74.676470588235262</v>
      </c>
      <c r="BK426" s="233">
        <f t="shared" si="2084"/>
        <v>87.764705882352985</v>
      </c>
      <c r="BL426" s="232">
        <f t="shared" si="2085"/>
        <v>2538.9999999999991</v>
      </c>
      <c r="BM426" s="233">
        <f t="shared" si="2086"/>
        <v>2984.0000000000014</v>
      </c>
      <c r="BN426" s="547">
        <v>259</v>
      </c>
      <c r="BO426" s="409">
        <v>361</v>
      </c>
      <c r="BP426" s="232">
        <f t="shared" si="2087"/>
        <v>259</v>
      </c>
      <c r="BQ426" s="233">
        <f t="shared" si="2088"/>
        <v>361</v>
      </c>
      <c r="BR426" s="547">
        <v>880</v>
      </c>
      <c r="BS426" s="409">
        <v>925</v>
      </c>
      <c r="BT426" s="767">
        <f t="shared" si="1939"/>
        <v>880</v>
      </c>
      <c r="BU426" s="233">
        <f t="shared" si="2089"/>
        <v>925</v>
      </c>
      <c r="BV426" s="547"/>
      <c r="BW426" s="529"/>
      <c r="BX426" s="232">
        <f t="shared" si="2090"/>
        <v>0</v>
      </c>
      <c r="BY426" s="233">
        <f t="shared" si="2091"/>
        <v>0</v>
      </c>
      <c r="BZ426" s="225">
        <f t="shared" si="2092"/>
        <v>1139</v>
      </c>
      <c r="CA426" s="233">
        <f t="shared" si="2093"/>
        <v>1286</v>
      </c>
      <c r="CB426" s="225">
        <f t="shared" si="2094"/>
        <v>1139</v>
      </c>
      <c r="CC426" s="233">
        <f t="shared" si="2095"/>
        <v>1286</v>
      </c>
      <c r="CD426" s="506">
        <v>3.9440154440154398</v>
      </c>
      <c r="CE426" s="765">
        <v>3.7645429362880898</v>
      </c>
      <c r="CF426" s="232">
        <f t="shared" si="2096"/>
        <v>1021.4999999999989</v>
      </c>
      <c r="CG426" s="233">
        <f t="shared" si="2097"/>
        <v>1359.0000000000005</v>
      </c>
      <c r="CH426" s="506">
        <v>5.8136363636363599</v>
      </c>
      <c r="CI426" s="765">
        <v>5.7627027027026996</v>
      </c>
      <c r="CJ426" s="232">
        <f t="shared" si="2098"/>
        <v>5115.9999999999964</v>
      </c>
      <c r="CK426" s="233">
        <f t="shared" si="2099"/>
        <v>5330.4999999999973</v>
      </c>
      <c r="CL426" s="506"/>
      <c r="CM426" s="410"/>
      <c r="CN426" s="232">
        <f t="shared" si="2100"/>
        <v>0</v>
      </c>
      <c r="CO426" s="233">
        <f t="shared" si="2101"/>
        <v>0</v>
      </c>
      <c r="CP426" s="232">
        <f t="shared" si="2102"/>
        <v>5.3884986830553077</v>
      </c>
      <c r="CQ426" s="546">
        <f t="shared" si="2103"/>
        <v>5.2017884914463437</v>
      </c>
      <c r="CR426" s="232">
        <f t="shared" si="2104"/>
        <v>6137.4999999999955</v>
      </c>
      <c r="CS426" s="233">
        <f t="shared" si="2105"/>
        <v>6689.4999999999982</v>
      </c>
      <c r="CT426" s="547">
        <v>81.884169884169793</v>
      </c>
      <c r="CU426" s="766">
        <v>74.955678670360101</v>
      </c>
      <c r="CV426" s="232">
        <f t="shared" si="2106"/>
        <v>21207.999999999978</v>
      </c>
      <c r="CW426" s="233">
        <f t="shared" si="2107"/>
        <v>27058.999999999996</v>
      </c>
      <c r="CX426" s="547">
        <v>73.654545454545399</v>
      </c>
      <c r="CY426" s="765">
        <v>74.555675675675701</v>
      </c>
      <c r="CZ426" s="232">
        <f t="shared" si="2108"/>
        <v>64815.999999999949</v>
      </c>
      <c r="DA426" s="233">
        <f t="shared" si="2109"/>
        <v>68964.000000000029</v>
      </c>
      <c r="DB426" s="537"/>
      <c r="DC426" s="536"/>
      <c r="DD426" s="232">
        <f t="shared" si="2110"/>
        <v>0</v>
      </c>
      <c r="DE426" s="233">
        <f t="shared" si="2111"/>
        <v>0</v>
      </c>
      <c r="DF426" s="232">
        <f t="shared" si="2112"/>
        <v>75.525899912203627</v>
      </c>
      <c r="DG426" s="233">
        <f t="shared" si="2113"/>
        <v>74.667962674961146</v>
      </c>
      <c r="DH426" s="232">
        <f t="shared" si="2114"/>
        <v>86023.999999999927</v>
      </c>
      <c r="DI426" s="233">
        <f t="shared" si="2115"/>
        <v>96023.000000000029</v>
      </c>
      <c r="DJ426" s="232">
        <f t="shared" si="2116"/>
        <v>1173</v>
      </c>
      <c r="DK426" s="233">
        <f t="shared" si="2117"/>
        <v>1320</v>
      </c>
      <c r="DL426" s="232">
        <f t="shared" si="2118"/>
        <v>1173</v>
      </c>
      <c r="DM426" s="233">
        <f t="shared" si="2119"/>
        <v>1320</v>
      </c>
      <c r="DN426" s="545">
        <f t="shared" si="2120"/>
        <v>5.3235294117647021</v>
      </c>
      <c r="DO426" s="546">
        <f t="shared" si="2121"/>
        <v>5.1443181818181802</v>
      </c>
      <c r="DP426" s="232">
        <f t="shared" si="2122"/>
        <v>6244.4999999999955</v>
      </c>
      <c r="DQ426" s="233">
        <f t="shared" si="2123"/>
        <v>6790.4999999999982</v>
      </c>
      <c r="DR426" s="232">
        <f t="shared" si="2124"/>
        <v>75.501278772378456</v>
      </c>
      <c r="DS426" s="233">
        <f t="shared" si="2125"/>
        <v>75.005303030303054</v>
      </c>
      <c r="DT426" s="232">
        <f t="shared" si="2126"/>
        <v>88562.999999999927</v>
      </c>
      <c r="DU426" s="233">
        <f t="shared" si="2127"/>
        <v>99007.000000000029</v>
      </c>
      <c r="DV426" s="547">
        <v>173</v>
      </c>
      <c r="DW426" s="409">
        <v>201</v>
      </c>
      <c r="DX426" s="232">
        <f t="shared" si="2128"/>
        <v>173</v>
      </c>
      <c r="DY426" s="233">
        <f t="shared" si="2129"/>
        <v>201</v>
      </c>
      <c r="DZ426" s="547">
        <v>494</v>
      </c>
      <c r="EA426" s="409">
        <v>496</v>
      </c>
      <c r="EB426" s="232">
        <f t="shared" si="2130"/>
        <v>494</v>
      </c>
      <c r="EC426" s="233">
        <f t="shared" si="2131"/>
        <v>496</v>
      </c>
      <c r="ED426" s="547"/>
      <c r="EE426" s="529"/>
      <c r="EF426" s="232">
        <f t="shared" si="2132"/>
        <v>0</v>
      </c>
      <c r="EG426" s="233">
        <f t="shared" si="2133"/>
        <v>0</v>
      </c>
      <c r="EH426" s="225">
        <f t="shared" si="2134"/>
        <v>667</v>
      </c>
      <c r="EI426" s="233">
        <f t="shared" si="2135"/>
        <v>697</v>
      </c>
      <c r="EJ426" s="225">
        <f t="shared" si="2136"/>
        <v>667</v>
      </c>
      <c r="EK426" s="233">
        <f t="shared" si="2137"/>
        <v>697</v>
      </c>
      <c r="EL426" s="506">
        <v>3.3815028901734099</v>
      </c>
      <c r="EM426" s="765">
        <v>3.3781094527363198</v>
      </c>
      <c r="EN426" s="232">
        <f t="shared" si="2138"/>
        <v>584.99999999999989</v>
      </c>
      <c r="EO426" s="233">
        <f t="shared" si="2139"/>
        <v>679.00000000000023</v>
      </c>
      <c r="EP426" s="506">
        <v>5.0253036437246896</v>
      </c>
      <c r="EQ426" s="765">
        <v>4.8931451612903203</v>
      </c>
      <c r="ER426" s="232">
        <f t="shared" si="2140"/>
        <v>2482.4999999999968</v>
      </c>
      <c r="ES426" s="233">
        <f t="shared" si="2141"/>
        <v>2426.9999999999991</v>
      </c>
      <c r="ET426" s="506"/>
      <c r="EU426" s="410"/>
      <c r="EV426" s="232">
        <f t="shared" si="2142"/>
        <v>0</v>
      </c>
      <c r="EW426" s="233">
        <f t="shared" si="2143"/>
        <v>0</v>
      </c>
      <c r="EX426" s="545">
        <f t="shared" si="2144"/>
        <v>4.5989505247376261</v>
      </c>
      <c r="EY426" s="546">
        <f t="shared" si="2145"/>
        <v>4.4562410329985642</v>
      </c>
      <c r="EZ426" s="232">
        <f t="shared" si="2146"/>
        <v>3067.4999999999968</v>
      </c>
      <c r="FA426" s="233">
        <f t="shared" si="2147"/>
        <v>3105.9999999999991</v>
      </c>
      <c r="FB426" s="547">
        <v>63.479768786127103</v>
      </c>
      <c r="FC426" s="765">
        <v>63.104477611940297</v>
      </c>
      <c r="FD426" s="232">
        <f t="shared" si="2148"/>
        <v>10981.999999999989</v>
      </c>
      <c r="FE426" s="233">
        <f t="shared" si="2149"/>
        <v>12684</v>
      </c>
      <c r="FF426" s="547">
        <v>58.165991902834001</v>
      </c>
      <c r="FG426" s="765">
        <v>56.887096774193601</v>
      </c>
      <c r="FH426" s="232">
        <f t="shared" si="2150"/>
        <v>28733.999999999996</v>
      </c>
      <c r="FI426" s="233">
        <f t="shared" si="2151"/>
        <v>28216.000000000025</v>
      </c>
      <c r="FJ426" s="537"/>
      <c r="FK426" s="536"/>
      <c r="FL426" s="232">
        <f t="shared" si="2152"/>
        <v>0</v>
      </c>
      <c r="FM426" s="233">
        <f t="shared" si="2153"/>
        <v>0</v>
      </c>
      <c r="FN426" s="232">
        <f t="shared" si="2154"/>
        <v>59.544227886056952</v>
      </c>
      <c r="FO426" s="233">
        <f t="shared" si="2155"/>
        <v>58.680057388809225</v>
      </c>
      <c r="FP426" s="232">
        <f t="shared" si="2156"/>
        <v>39715.999999999985</v>
      </c>
      <c r="FQ426" s="233">
        <f t="shared" si="2157"/>
        <v>40900.000000000029</v>
      </c>
      <c r="FR426" s="537">
        <v>566</v>
      </c>
      <c r="FS426" s="536">
        <v>606</v>
      </c>
      <c r="FT426" s="232">
        <f t="shared" si="2158"/>
        <v>566</v>
      </c>
      <c r="FU426" s="233">
        <f t="shared" si="2159"/>
        <v>606</v>
      </c>
      <c r="FV426" s="537">
        <v>6.5592920353982302</v>
      </c>
      <c r="FW426" s="536">
        <v>6.6535893155258803</v>
      </c>
      <c r="FX426" s="232">
        <f t="shared" si="2160"/>
        <v>3712.5592920353984</v>
      </c>
      <c r="FY426" s="233">
        <f t="shared" si="2161"/>
        <v>4032.0751252086834</v>
      </c>
      <c r="FZ426" s="537">
        <v>61.831858407079601</v>
      </c>
      <c r="GA426" s="536">
        <v>64.811352253756297</v>
      </c>
      <c r="GB426" s="232">
        <f t="shared" si="2162"/>
        <v>34996.831858407051</v>
      </c>
      <c r="GC426" s="233">
        <f t="shared" si="2163"/>
        <v>39275.679465776317</v>
      </c>
      <c r="GD426" s="249">
        <f t="shared" si="2164"/>
        <v>444</v>
      </c>
      <c r="GE426" s="233">
        <f t="shared" si="2165"/>
        <v>583</v>
      </c>
      <c r="GF426" s="232">
        <f t="shared" si="2166"/>
        <v>444</v>
      </c>
      <c r="GG426" s="233">
        <f t="shared" si="2167"/>
        <v>583</v>
      </c>
      <c r="GH426" s="232">
        <f t="shared" si="2168"/>
        <v>1641.4999999999986</v>
      </c>
      <c r="GI426" s="233">
        <f t="shared" si="2169"/>
        <v>2092.0000000000009</v>
      </c>
      <c r="GJ426" s="232">
        <f t="shared" si="2170"/>
        <v>33119.999999999971</v>
      </c>
      <c r="GK426" s="233">
        <f t="shared" si="2171"/>
        <v>41733</v>
      </c>
      <c r="GL426" s="249">
        <f t="shared" si="2172"/>
        <v>1396</v>
      </c>
      <c r="GM426" s="233">
        <f t="shared" si="2173"/>
        <v>1434</v>
      </c>
      <c r="GN426" s="232">
        <f t="shared" si="2174"/>
        <v>1396</v>
      </c>
      <c r="GO426" s="233">
        <f t="shared" si="2175"/>
        <v>1434</v>
      </c>
      <c r="GP426" s="232">
        <f t="shared" si="2176"/>
        <v>7670.4999999999927</v>
      </c>
      <c r="GQ426" s="233">
        <f t="shared" si="2177"/>
        <v>7804.4999999999964</v>
      </c>
      <c r="GR426" s="232">
        <f t="shared" si="2178"/>
        <v>95158.999999999942</v>
      </c>
      <c r="GS426" s="233">
        <f t="shared" si="2179"/>
        <v>98174.000000000058</v>
      </c>
      <c r="GT426" s="249">
        <f t="shared" si="2180"/>
        <v>1840</v>
      </c>
      <c r="GU426" s="233">
        <f t="shared" si="2181"/>
        <v>2017</v>
      </c>
      <c r="GV426" s="232">
        <f t="shared" si="2182"/>
        <v>1840</v>
      </c>
      <c r="GW426" s="233">
        <f t="shared" si="2183"/>
        <v>2017</v>
      </c>
      <c r="GX426" s="232">
        <f t="shared" si="2184"/>
        <v>9311.9999999999909</v>
      </c>
      <c r="GY426" s="233">
        <f t="shared" si="2185"/>
        <v>9896.4999999999964</v>
      </c>
      <c r="GZ426" s="232">
        <f t="shared" si="2186"/>
        <v>128278.99999999991</v>
      </c>
      <c r="HA426" s="233">
        <f t="shared" si="2187"/>
        <v>139907.00000000006</v>
      </c>
      <c r="HB426" s="249">
        <f t="shared" si="2188"/>
        <v>0</v>
      </c>
      <c r="HC426" s="233">
        <f t="shared" si="2189"/>
        <v>0</v>
      </c>
      <c r="HD426" s="232">
        <f t="shared" si="2190"/>
        <v>0</v>
      </c>
      <c r="HE426" s="233">
        <f t="shared" si="2191"/>
        <v>0</v>
      </c>
      <c r="HF426" s="232" t="str">
        <f t="shared" si="2192"/>
        <v/>
      </c>
      <c r="HG426" s="233" t="str">
        <f t="shared" si="2193"/>
        <v/>
      </c>
      <c r="HH426" s="232" t="str">
        <f t="shared" si="2194"/>
        <v/>
      </c>
      <c r="HI426" s="233" t="str">
        <f t="shared" si="2195"/>
        <v/>
      </c>
      <c r="HJ426" s="249">
        <f t="shared" si="2196"/>
        <v>13024.559292035392</v>
      </c>
      <c r="HK426" s="233">
        <f t="shared" si="2197"/>
        <v>13928.575125208679</v>
      </c>
      <c r="HL426" s="232">
        <f t="shared" si="2198"/>
        <v>163275.83185840695</v>
      </c>
      <c r="HM426" s="232">
        <f t="shared" si="2199"/>
        <v>179182.67946577637</v>
      </c>
    </row>
    <row r="427" spans="1:221" ht="15">
      <c r="A427" s="492" t="s">
        <v>111</v>
      </c>
      <c r="B427" s="494" t="s">
        <v>1014</v>
      </c>
      <c r="C427" s="499"/>
      <c r="D427" s="763">
        <v>231536</v>
      </c>
      <c r="E427" s="500">
        <v>9</v>
      </c>
      <c r="F427" s="535">
        <v>440</v>
      </c>
      <c r="G427" s="409">
        <v>556</v>
      </c>
      <c r="H427" s="537">
        <v>3</v>
      </c>
      <c r="I427" s="409">
        <v>9</v>
      </c>
      <c r="J427" s="232">
        <f t="shared" si="2054"/>
        <v>437</v>
      </c>
      <c r="K427" s="233">
        <f t="shared" si="2055"/>
        <v>547</v>
      </c>
      <c r="L427" s="504" t="s">
        <v>516</v>
      </c>
      <c r="M427" s="536" t="s">
        <v>516</v>
      </c>
      <c r="N427" s="232">
        <f t="shared" si="2052"/>
        <v>437</v>
      </c>
      <c r="O427" s="233">
        <f t="shared" si="2053"/>
        <v>547</v>
      </c>
      <c r="P427" s="232">
        <f t="shared" si="2056"/>
        <v>437</v>
      </c>
      <c r="Q427" s="233">
        <f t="shared" si="2057"/>
        <v>547</v>
      </c>
      <c r="R427" s="537">
        <v>5</v>
      </c>
      <c r="S427" s="409">
        <v>16</v>
      </c>
      <c r="T427" s="232">
        <f t="shared" si="2058"/>
        <v>5</v>
      </c>
      <c r="U427" s="233">
        <f t="shared" si="2059"/>
        <v>16</v>
      </c>
      <c r="V427" s="547">
        <v>4</v>
      </c>
      <c r="W427" s="409">
        <v>6</v>
      </c>
      <c r="X427" s="232">
        <f t="shared" si="2060"/>
        <v>4</v>
      </c>
      <c r="Y427" s="233">
        <f t="shared" si="2061"/>
        <v>6</v>
      </c>
      <c r="Z427" s="547"/>
      <c r="AA427" s="529"/>
      <c r="AB427" s="232">
        <f t="shared" si="2062"/>
        <v>0</v>
      </c>
      <c r="AC427" s="233">
        <f t="shared" si="2063"/>
        <v>0</v>
      </c>
      <c r="AD427" s="225">
        <f t="shared" si="2064"/>
        <v>9</v>
      </c>
      <c r="AE427" s="233">
        <f t="shared" si="2065"/>
        <v>22</v>
      </c>
      <c r="AF427" s="225">
        <f t="shared" si="2066"/>
        <v>9</v>
      </c>
      <c r="AG427" s="233">
        <f t="shared" si="2067"/>
        <v>22</v>
      </c>
      <c r="AH427" s="506">
        <v>2.2000000000000002</v>
      </c>
      <c r="AI427" s="765">
        <v>2</v>
      </c>
      <c r="AJ427" s="232">
        <f t="shared" si="2068"/>
        <v>11</v>
      </c>
      <c r="AK427" s="233">
        <f t="shared" si="2069"/>
        <v>32</v>
      </c>
      <c r="AL427" s="506">
        <v>3.25</v>
      </c>
      <c r="AM427" s="765">
        <v>3.1666666666666701</v>
      </c>
      <c r="AN427" s="232">
        <f t="shared" si="2070"/>
        <v>13</v>
      </c>
      <c r="AO427" s="233">
        <f t="shared" si="1920"/>
        <v>19.000000000000021</v>
      </c>
      <c r="AP427" s="506"/>
      <c r="AQ427" s="410"/>
      <c r="AR427" s="232">
        <f t="shared" si="2071"/>
        <v>0</v>
      </c>
      <c r="AS427" s="233">
        <f t="shared" si="2072"/>
        <v>0</v>
      </c>
      <c r="AT427" s="545">
        <f t="shared" si="2073"/>
        <v>2.6666666666666665</v>
      </c>
      <c r="AU427" s="546">
        <f t="shared" si="2074"/>
        <v>2.3181818181818192</v>
      </c>
      <c r="AV427" s="232">
        <f t="shared" si="2075"/>
        <v>24</v>
      </c>
      <c r="AW427" s="233">
        <f t="shared" si="2076"/>
        <v>51.000000000000021</v>
      </c>
      <c r="AX427" s="547">
        <v>54</v>
      </c>
      <c r="AY427" s="765">
        <v>65.3125</v>
      </c>
      <c r="AZ427" s="232">
        <f t="shared" si="2077"/>
        <v>270</v>
      </c>
      <c r="BA427" s="233">
        <f t="shared" si="2078"/>
        <v>1045</v>
      </c>
      <c r="BB427" s="547">
        <v>65.5</v>
      </c>
      <c r="BC427" s="766">
        <v>68.5</v>
      </c>
      <c r="BD427" s="232">
        <f t="shared" si="2079"/>
        <v>262</v>
      </c>
      <c r="BE427" s="233">
        <f t="shared" si="2080"/>
        <v>411</v>
      </c>
      <c r="BF427" s="537"/>
      <c r="BG427" s="536"/>
      <c r="BH427" s="232">
        <f t="shared" si="2081"/>
        <v>0</v>
      </c>
      <c r="BI427" s="233">
        <f t="shared" si="2082"/>
        <v>0</v>
      </c>
      <c r="BJ427" s="232">
        <f t="shared" si="2083"/>
        <v>59.111111111111114</v>
      </c>
      <c r="BK427" s="233">
        <f t="shared" si="2084"/>
        <v>66.181818181818187</v>
      </c>
      <c r="BL427" s="232">
        <f t="shared" si="2085"/>
        <v>532</v>
      </c>
      <c r="BM427" s="233">
        <f t="shared" si="2086"/>
        <v>1456</v>
      </c>
      <c r="BN427" s="547">
        <v>83</v>
      </c>
      <c r="BO427" s="409">
        <v>111</v>
      </c>
      <c r="BP427" s="232">
        <f t="shared" si="2087"/>
        <v>83</v>
      </c>
      <c r="BQ427" s="233">
        <f t="shared" si="2088"/>
        <v>111</v>
      </c>
      <c r="BR427" s="547">
        <v>128</v>
      </c>
      <c r="BS427" s="409">
        <v>163</v>
      </c>
      <c r="BT427" s="767">
        <f t="shared" si="1939"/>
        <v>128</v>
      </c>
      <c r="BU427" s="233">
        <f t="shared" si="2089"/>
        <v>163</v>
      </c>
      <c r="BV427" s="547"/>
      <c r="BW427" s="529"/>
      <c r="BX427" s="232">
        <f t="shared" si="2090"/>
        <v>0</v>
      </c>
      <c r="BY427" s="233">
        <f t="shared" si="2091"/>
        <v>0</v>
      </c>
      <c r="BZ427" s="225">
        <f t="shared" si="2092"/>
        <v>211</v>
      </c>
      <c r="CA427" s="233">
        <f t="shared" si="2093"/>
        <v>274</v>
      </c>
      <c r="CB427" s="225">
        <f t="shared" si="2094"/>
        <v>211</v>
      </c>
      <c r="CC427" s="233">
        <f t="shared" si="2095"/>
        <v>274</v>
      </c>
      <c r="CD427" s="506">
        <v>3.4879518072289102</v>
      </c>
      <c r="CE427" s="765">
        <v>3.5450450450450499</v>
      </c>
      <c r="CF427" s="232">
        <f t="shared" si="2096"/>
        <v>289.49999999999955</v>
      </c>
      <c r="CG427" s="233">
        <f t="shared" si="2097"/>
        <v>393.50000000000057</v>
      </c>
      <c r="CH427" s="506">
        <v>5.32421875</v>
      </c>
      <c r="CI427" s="765">
        <v>5.5889570552147196</v>
      </c>
      <c r="CJ427" s="232">
        <f t="shared" si="2098"/>
        <v>681.5</v>
      </c>
      <c r="CK427" s="233">
        <f t="shared" si="2099"/>
        <v>910.99999999999932</v>
      </c>
      <c r="CL427" s="506"/>
      <c r="CM427" s="410"/>
      <c r="CN427" s="232">
        <f t="shared" si="2100"/>
        <v>0</v>
      </c>
      <c r="CO427" s="233">
        <f t="shared" si="2101"/>
        <v>0</v>
      </c>
      <c r="CP427" s="232">
        <f t="shared" si="2102"/>
        <v>4.6018957345971545</v>
      </c>
      <c r="CQ427" s="546">
        <f t="shared" si="2103"/>
        <v>4.7609489051094886</v>
      </c>
      <c r="CR427" s="232">
        <f t="shared" si="2104"/>
        <v>970.99999999999955</v>
      </c>
      <c r="CS427" s="233">
        <f t="shared" si="2105"/>
        <v>1304.5</v>
      </c>
      <c r="CT427" s="547">
        <v>74.746987951807199</v>
      </c>
      <c r="CU427" s="766">
        <v>80.882882882882896</v>
      </c>
      <c r="CV427" s="232">
        <f t="shared" si="2106"/>
        <v>6203.9999999999973</v>
      </c>
      <c r="CW427" s="233">
        <f t="shared" si="2107"/>
        <v>8978.0000000000018</v>
      </c>
      <c r="CX427" s="547">
        <v>71.4453125</v>
      </c>
      <c r="CY427" s="765">
        <v>70.0306748466258</v>
      </c>
      <c r="CZ427" s="232">
        <f t="shared" si="2108"/>
        <v>9145</v>
      </c>
      <c r="DA427" s="233">
        <f t="shared" si="2109"/>
        <v>11415.000000000005</v>
      </c>
      <c r="DB427" s="537"/>
      <c r="DC427" s="536"/>
      <c r="DD427" s="232">
        <f t="shared" si="2110"/>
        <v>0</v>
      </c>
      <c r="DE427" s="233">
        <f t="shared" si="2111"/>
        <v>0</v>
      </c>
      <c r="DF427" s="232">
        <f t="shared" si="2112"/>
        <v>72.744075829383874</v>
      </c>
      <c r="DG427" s="233">
        <f t="shared" si="2113"/>
        <v>74.427007299270102</v>
      </c>
      <c r="DH427" s="232">
        <f t="shared" si="2114"/>
        <v>15348.999999999998</v>
      </c>
      <c r="DI427" s="233">
        <f t="shared" si="2115"/>
        <v>20393.000000000007</v>
      </c>
      <c r="DJ427" s="232">
        <f t="shared" si="2116"/>
        <v>220</v>
      </c>
      <c r="DK427" s="233">
        <f t="shared" si="2117"/>
        <v>296</v>
      </c>
      <c r="DL427" s="232">
        <f t="shared" si="2118"/>
        <v>220</v>
      </c>
      <c r="DM427" s="233">
        <f t="shared" si="2119"/>
        <v>296</v>
      </c>
      <c r="DN427" s="545">
        <f t="shared" si="2120"/>
        <v>4.5227272727272707</v>
      </c>
      <c r="DO427" s="546">
        <f t="shared" si="2121"/>
        <v>4.5793918918918921</v>
      </c>
      <c r="DP427" s="232">
        <f t="shared" si="2122"/>
        <v>994.99999999999955</v>
      </c>
      <c r="DQ427" s="233">
        <f t="shared" si="2123"/>
        <v>1355.5</v>
      </c>
      <c r="DR427" s="232">
        <f t="shared" si="2124"/>
        <v>72.186363636363623</v>
      </c>
      <c r="DS427" s="233">
        <f t="shared" si="2125"/>
        <v>73.814189189189207</v>
      </c>
      <c r="DT427" s="232">
        <f t="shared" si="2126"/>
        <v>15880.999999999996</v>
      </c>
      <c r="DU427" s="233">
        <f t="shared" si="2127"/>
        <v>21849.000000000004</v>
      </c>
      <c r="DV427" s="547">
        <v>66</v>
      </c>
      <c r="DW427" s="409">
        <v>83</v>
      </c>
      <c r="DX427" s="232">
        <f t="shared" si="2128"/>
        <v>66</v>
      </c>
      <c r="DY427" s="233">
        <f t="shared" si="2129"/>
        <v>83</v>
      </c>
      <c r="DZ427" s="547">
        <v>64</v>
      </c>
      <c r="EA427" s="409">
        <v>64</v>
      </c>
      <c r="EB427" s="232">
        <f t="shared" si="2130"/>
        <v>64</v>
      </c>
      <c r="EC427" s="233">
        <f t="shared" si="2131"/>
        <v>64</v>
      </c>
      <c r="ED427" s="547"/>
      <c r="EE427" s="529"/>
      <c r="EF427" s="232">
        <f t="shared" si="2132"/>
        <v>0</v>
      </c>
      <c r="EG427" s="233">
        <f t="shared" si="2133"/>
        <v>0</v>
      </c>
      <c r="EH427" s="225">
        <f t="shared" si="2134"/>
        <v>130</v>
      </c>
      <c r="EI427" s="233">
        <f t="shared" si="2135"/>
        <v>147</v>
      </c>
      <c r="EJ427" s="225">
        <f t="shared" si="2136"/>
        <v>130</v>
      </c>
      <c r="EK427" s="233">
        <f t="shared" si="2137"/>
        <v>147</v>
      </c>
      <c r="EL427" s="506">
        <v>2.3181818181818099</v>
      </c>
      <c r="EM427" s="765">
        <v>2.9698795180722901</v>
      </c>
      <c r="EN427" s="232">
        <f t="shared" si="2138"/>
        <v>152.99999999999946</v>
      </c>
      <c r="EO427" s="233">
        <f t="shared" si="2139"/>
        <v>246.50000000000009</v>
      </c>
      <c r="EP427" s="506">
        <v>3.921875</v>
      </c>
      <c r="EQ427" s="765">
        <v>4.484375</v>
      </c>
      <c r="ER427" s="232">
        <f t="shared" si="2140"/>
        <v>251</v>
      </c>
      <c r="ES427" s="233">
        <f t="shared" si="2141"/>
        <v>287</v>
      </c>
      <c r="ET427" s="506"/>
      <c r="EU427" s="410"/>
      <c r="EV427" s="232">
        <f t="shared" si="2142"/>
        <v>0</v>
      </c>
      <c r="EW427" s="233">
        <f t="shared" si="2143"/>
        <v>0</v>
      </c>
      <c r="EX427" s="545">
        <f t="shared" si="2144"/>
        <v>3.1076923076923033</v>
      </c>
      <c r="EY427" s="546">
        <f t="shared" si="2145"/>
        <v>3.6292517006802729</v>
      </c>
      <c r="EZ427" s="232">
        <f t="shared" si="2146"/>
        <v>403.99999999999943</v>
      </c>
      <c r="FA427" s="233">
        <f t="shared" si="2147"/>
        <v>533.50000000000011</v>
      </c>
      <c r="FB427" s="547">
        <v>52.348484848484802</v>
      </c>
      <c r="FC427" s="765">
        <v>58.445783132530103</v>
      </c>
      <c r="FD427" s="232">
        <f t="shared" si="2148"/>
        <v>3454.9999999999968</v>
      </c>
      <c r="FE427" s="233">
        <f t="shared" si="2149"/>
        <v>4850.9999999999982</v>
      </c>
      <c r="FF427" s="547">
        <v>54.84375</v>
      </c>
      <c r="FG427" s="765">
        <v>56.140625</v>
      </c>
      <c r="FH427" s="232">
        <f t="shared" si="2150"/>
        <v>3510</v>
      </c>
      <c r="FI427" s="233">
        <f t="shared" si="2151"/>
        <v>3593</v>
      </c>
      <c r="FJ427" s="537"/>
      <c r="FK427" s="536"/>
      <c r="FL427" s="232">
        <f t="shared" si="2152"/>
        <v>0</v>
      </c>
      <c r="FM427" s="233">
        <f t="shared" si="2153"/>
        <v>0</v>
      </c>
      <c r="FN427" s="232">
        <f t="shared" si="2154"/>
        <v>53.576923076923052</v>
      </c>
      <c r="FO427" s="233">
        <f t="shared" si="2155"/>
        <v>57.442176870748284</v>
      </c>
      <c r="FP427" s="232">
        <f t="shared" si="2156"/>
        <v>6964.9999999999964</v>
      </c>
      <c r="FQ427" s="233">
        <f t="shared" si="2157"/>
        <v>8443.9999999999982</v>
      </c>
      <c r="FR427" s="537">
        <v>87</v>
      </c>
      <c r="FS427" s="536">
        <v>104</v>
      </c>
      <c r="FT427" s="232">
        <f t="shared" si="2158"/>
        <v>87</v>
      </c>
      <c r="FU427" s="233">
        <f t="shared" si="2159"/>
        <v>104</v>
      </c>
      <c r="FV427" s="537">
        <v>5.3908045977011403</v>
      </c>
      <c r="FW427" s="536">
        <v>5.9270833333333304</v>
      </c>
      <c r="FX427" s="232">
        <f t="shared" si="2160"/>
        <v>468.9999999999992</v>
      </c>
      <c r="FY427" s="233">
        <f t="shared" si="2161"/>
        <v>616.4166666666664</v>
      </c>
      <c r="FZ427" s="537">
        <v>56.931034482758598</v>
      </c>
      <c r="GA427" s="536">
        <v>65.0208333333333</v>
      </c>
      <c r="GB427" s="232">
        <f t="shared" si="2162"/>
        <v>4952.9999999999982</v>
      </c>
      <c r="GC427" s="233">
        <f t="shared" si="2163"/>
        <v>6762.1666666666633</v>
      </c>
      <c r="GD427" s="249">
        <f t="shared" si="2164"/>
        <v>154</v>
      </c>
      <c r="GE427" s="233">
        <f t="shared" si="2165"/>
        <v>210</v>
      </c>
      <c r="GF427" s="232">
        <f t="shared" si="2166"/>
        <v>154</v>
      </c>
      <c r="GG427" s="233">
        <f t="shared" si="2167"/>
        <v>210</v>
      </c>
      <c r="GH427" s="232">
        <f t="shared" si="2168"/>
        <v>453.49999999999898</v>
      </c>
      <c r="GI427" s="233">
        <f t="shared" si="2169"/>
        <v>672.00000000000068</v>
      </c>
      <c r="GJ427" s="232">
        <f t="shared" si="2170"/>
        <v>9928.9999999999945</v>
      </c>
      <c r="GK427" s="233">
        <f t="shared" si="2171"/>
        <v>14874</v>
      </c>
      <c r="GL427" s="249">
        <f t="shared" si="2172"/>
        <v>196</v>
      </c>
      <c r="GM427" s="233">
        <f t="shared" si="2173"/>
        <v>233</v>
      </c>
      <c r="GN427" s="232">
        <f t="shared" si="2174"/>
        <v>196</v>
      </c>
      <c r="GO427" s="233">
        <f t="shared" si="2175"/>
        <v>233</v>
      </c>
      <c r="GP427" s="232">
        <f t="shared" si="2176"/>
        <v>945.5</v>
      </c>
      <c r="GQ427" s="233">
        <f t="shared" si="2177"/>
        <v>1216.9999999999993</v>
      </c>
      <c r="GR427" s="232">
        <f t="shared" si="2178"/>
        <v>12917</v>
      </c>
      <c r="GS427" s="233">
        <f t="shared" si="2179"/>
        <v>15419.000000000005</v>
      </c>
      <c r="GT427" s="249">
        <f t="shared" si="2180"/>
        <v>350</v>
      </c>
      <c r="GU427" s="233">
        <f t="shared" si="2181"/>
        <v>443</v>
      </c>
      <c r="GV427" s="232">
        <f t="shared" si="2182"/>
        <v>350</v>
      </c>
      <c r="GW427" s="233">
        <f t="shared" si="2183"/>
        <v>443</v>
      </c>
      <c r="GX427" s="232">
        <f t="shared" si="2184"/>
        <v>1398.9999999999991</v>
      </c>
      <c r="GY427" s="233">
        <f t="shared" si="2185"/>
        <v>1889</v>
      </c>
      <c r="GZ427" s="232">
        <f t="shared" si="2186"/>
        <v>22845.999999999993</v>
      </c>
      <c r="HA427" s="233">
        <f t="shared" si="2187"/>
        <v>30293.000000000007</v>
      </c>
      <c r="HB427" s="249">
        <f t="shared" si="2188"/>
        <v>0</v>
      </c>
      <c r="HC427" s="233">
        <f t="shared" si="2189"/>
        <v>0</v>
      </c>
      <c r="HD427" s="232">
        <f t="shared" si="2190"/>
        <v>0</v>
      </c>
      <c r="HE427" s="233">
        <f t="shared" si="2191"/>
        <v>0</v>
      </c>
      <c r="HF427" s="232" t="str">
        <f t="shared" si="2192"/>
        <v/>
      </c>
      <c r="HG427" s="233" t="str">
        <f t="shared" si="2193"/>
        <v/>
      </c>
      <c r="HH427" s="232" t="str">
        <f t="shared" si="2194"/>
        <v/>
      </c>
      <c r="HI427" s="233" t="str">
        <f t="shared" si="2195"/>
        <v/>
      </c>
      <c r="HJ427" s="249">
        <f t="shared" si="2196"/>
        <v>1867.9999999999982</v>
      </c>
      <c r="HK427" s="233">
        <f t="shared" si="2197"/>
        <v>2505.4166666666665</v>
      </c>
      <c r="HL427" s="232">
        <f t="shared" si="2198"/>
        <v>27798.999999999993</v>
      </c>
      <c r="HM427" s="232">
        <f t="shared" si="2199"/>
        <v>37055.166666666664</v>
      </c>
    </row>
    <row r="428" spans="1:221" ht="15">
      <c r="A428" s="492" t="s">
        <v>111</v>
      </c>
      <c r="B428" s="494" t="s">
        <v>1015</v>
      </c>
      <c r="C428" s="499"/>
      <c r="D428" s="763">
        <v>231697</v>
      </c>
      <c r="E428" s="500">
        <v>9</v>
      </c>
      <c r="F428" s="535">
        <v>353</v>
      </c>
      <c r="G428" s="409">
        <v>363</v>
      </c>
      <c r="H428" s="537">
        <v>0</v>
      </c>
      <c r="I428" s="409">
        <v>0</v>
      </c>
      <c r="J428" s="232">
        <f t="shared" si="2054"/>
        <v>353</v>
      </c>
      <c r="K428" s="233">
        <f t="shared" si="2055"/>
        <v>363</v>
      </c>
      <c r="L428" s="504" t="s">
        <v>516</v>
      </c>
      <c r="M428" s="536" t="s">
        <v>516</v>
      </c>
      <c r="N428" s="232">
        <f t="shared" si="2052"/>
        <v>353</v>
      </c>
      <c r="O428" s="233">
        <f t="shared" si="2053"/>
        <v>363</v>
      </c>
      <c r="P428" s="232">
        <f t="shared" si="2056"/>
        <v>353</v>
      </c>
      <c r="Q428" s="233">
        <f t="shared" si="2057"/>
        <v>363</v>
      </c>
      <c r="R428" s="537">
        <v>15</v>
      </c>
      <c r="S428" s="409">
        <v>20</v>
      </c>
      <c r="T428" s="232">
        <f t="shared" si="2058"/>
        <v>15</v>
      </c>
      <c r="U428" s="233">
        <f t="shared" si="2059"/>
        <v>20</v>
      </c>
      <c r="V428" s="547">
        <v>6</v>
      </c>
      <c r="W428" s="409">
        <v>12</v>
      </c>
      <c r="X428" s="232">
        <f t="shared" si="2060"/>
        <v>6</v>
      </c>
      <c r="Y428" s="233">
        <f t="shared" si="2061"/>
        <v>12</v>
      </c>
      <c r="Z428" s="547"/>
      <c r="AA428" s="529"/>
      <c r="AB428" s="232">
        <f t="shared" si="2062"/>
        <v>0</v>
      </c>
      <c r="AC428" s="233">
        <f t="shared" si="2063"/>
        <v>0</v>
      </c>
      <c r="AD428" s="225">
        <f t="shared" si="2064"/>
        <v>21</v>
      </c>
      <c r="AE428" s="233">
        <f t="shared" si="2065"/>
        <v>32</v>
      </c>
      <c r="AF428" s="225">
        <f t="shared" si="2066"/>
        <v>21</v>
      </c>
      <c r="AG428" s="233">
        <f t="shared" si="2067"/>
        <v>32</v>
      </c>
      <c r="AH428" s="506">
        <v>2.6</v>
      </c>
      <c r="AI428" s="765">
        <v>2.5</v>
      </c>
      <c r="AJ428" s="232">
        <f t="shared" si="2068"/>
        <v>39</v>
      </c>
      <c r="AK428" s="233">
        <f t="shared" si="2069"/>
        <v>50</v>
      </c>
      <c r="AL428" s="506">
        <v>3.1666666666666599</v>
      </c>
      <c r="AM428" s="765">
        <v>3.5833333333333299</v>
      </c>
      <c r="AN428" s="232">
        <f t="shared" si="2070"/>
        <v>18.999999999999957</v>
      </c>
      <c r="AO428" s="233">
        <f t="shared" si="1920"/>
        <v>42.999999999999957</v>
      </c>
      <c r="AP428" s="506"/>
      <c r="AQ428" s="410"/>
      <c r="AR428" s="232">
        <f t="shared" si="2071"/>
        <v>0</v>
      </c>
      <c r="AS428" s="233">
        <f t="shared" si="2072"/>
        <v>0</v>
      </c>
      <c r="AT428" s="545">
        <f t="shared" si="2073"/>
        <v>2.7619047619047601</v>
      </c>
      <c r="AU428" s="546">
        <f t="shared" si="2074"/>
        <v>2.9062499999999987</v>
      </c>
      <c r="AV428" s="232">
        <f t="shared" si="2075"/>
        <v>57.999999999999964</v>
      </c>
      <c r="AW428" s="233">
        <f t="shared" si="2076"/>
        <v>92.999999999999957</v>
      </c>
      <c r="AX428" s="547">
        <v>72.8</v>
      </c>
      <c r="AY428" s="765">
        <v>73.2</v>
      </c>
      <c r="AZ428" s="232">
        <f t="shared" si="2077"/>
        <v>1092</v>
      </c>
      <c r="BA428" s="233">
        <f t="shared" si="2078"/>
        <v>1464</v>
      </c>
      <c r="BB428" s="547">
        <v>62</v>
      </c>
      <c r="BC428" s="766">
        <v>68.9166666666667</v>
      </c>
      <c r="BD428" s="232">
        <f t="shared" si="2079"/>
        <v>372</v>
      </c>
      <c r="BE428" s="233">
        <f t="shared" si="2080"/>
        <v>827.00000000000045</v>
      </c>
      <c r="BF428" s="537"/>
      <c r="BG428" s="536"/>
      <c r="BH428" s="232">
        <f t="shared" si="2081"/>
        <v>0</v>
      </c>
      <c r="BI428" s="233">
        <f t="shared" si="2082"/>
        <v>0</v>
      </c>
      <c r="BJ428" s="232">
        <f t="shared" si="2083"/>
        <v>69.714285714285708</v>
      </c>
      <c r="BK428" s="233">
        <f t="shared" si="2084"/>
        <v>71.593750000000014</v>
      </c>
      <c r="BL428" s="232">
        <f t="shared" si="2085"/>
        <v>1463.9999999999998</v>
      </c>
      <c r="BM428" s="233">
        <f t="shared" si="2086"/>
        <v>2291.0000000000005</v>
      </c>
      <c r="BN428" s="547">
        <v>38</v>
      </c>
      <c r="BO428" s="409">
        <v>55</v>
      </c>
      <c r="BP428" s="232">
        <f t="shared" si="2087"/>
        <v>38</v>
      </c>
      <c r="BQ428" s="233">
        <f t="shared" si="2088"/>
        <v>55</v>
      </c>
      <c r="BR428" s="547">
        <v>91</v>
      </c>
      <c r="BS428" s="409">
        <v>80</v>
      </c>
      <c r="BT428" s="767">
        <f t="shared" si="1939"/>
        <v>91</v>
      </c>
      <c r="BU428" s="233">
        <f t="shared" si="2089"/>
        <v>80</v>
      </c>
      <c r="BV428" s="547"/>
      <c r="BW428" s="529"/>
      <c r="BX428" s="232">
        <f t="shared" si="2090"/>
        <v>0</v>
      </c>
      <c r="BY428" s="233">
        <f t="shared" si="2091"/>
        <v>0</v>
      </c>
      <c r="BZ428" s="225">
        <f t="shared" si="2092"/>
        <v>129</v>
      </c>
      <c r="CA428" s="233">
        <f t="shared" si="2093"/>
        <v>135</v>
      </c>
      <c r="CB428" s="225">
        <f t="shared" si="2094"/>
        <v>129</v>
      </c>
      <c r="CC428" s="233">
        <f t="shared" si="2095"/>
        <v>135</v>
      </c>
      <c r="CD428" s="506">
        <v>4.2631578947368398</v>
      </c>
      <c r="CE428" s="765">
        <v>3.4090909090909101</v>
      </c>
      <c r="CF428" s="232">
        <f t="shared" si="2096"/>
        <v>161.99999999999991</v>
      </c>
      <c r="CG428" s="233">
        <f t="shared" si="2097"/>
        <v>187.50000000000006</v>
      </c>
      <c r="CH428" s="506">
        <v>6.2362637362637301</v>
      </c>
      <c r="CI428" s="765">
        <v>6.4249999999999998</v>
      </c>
      <c r="CJ428" s="232">
        <f t="shared" si="2098"/>
        <v>567.49999999999943</v>
      </c>
      <c r="CK428" s="233">
        <f t="shared" si="2099"/>
        <v>514</v>
      </c>
      <c r="CL428" s="506"/>
      <c r="CM428" s="410"/>
      <c r="CN428" s="232">
        <f t="shared" si="2100"/>
        <v>0</v>
      </c>
      <c r="CO428" s="233">
        <f t="shared" si="2101"/>
        <v>0</v>
      </c>
      <c r="CP428" s="232">
        <f t="shared" si="2102"/>
        <v>5.6550387596899174</v>
      </c>
      <c r="CQ428" s="546">
        <f t="shared" si="2103"/>
        <v>5.1962962962962962</v>
      </c>
      <c r="CR428" s="232">
        <f t="shared" si="2104"/>
        <v>729.49999999999932</v>
      </c>
      <c r="CS428" s="233">
        <f t="shared" si="2105"/>
        <v>701.5</v>
      </c>
      <c r="CT428" s="547">
        <v>67.763157894736807</v>
      </c>
      <c r="CU428" s="766">
        <v>67.981818181818198</v>
      </c>
      <c r="CV428" s="232">
        <f t="shared" si="2106"/>
        <v>2574.9999999999986</v>
      </c>
      <c r="CW428" s="233">
        <f t="shared" si="2107"/>
        <v>3739.0000000000009</v>
      </c>
      <c r="CX428" s="547">
        <v>73.120879120879096</v>
      </c>
      <c r="CY428" s="765">
        <v>72.0625</v>
      </c>
      <c r="CZ428" s="232">
        <f t="shared" si="2108"/>
        <v>6653.9999999999973</v>
      </c>
      <c r="DA428" s="233">
        <f t="shared" si="2109"/>
        <v>5765</v>
      </c>
      <c r="DB428" s="537"/>
      <c r="DC428" s="536"/>
      <c r="DD428" s="232">
        <f t="shared" si="2110"/>
        <v>0</v>
      </c>
      <c r="DE428" s="233">
        <f t="shared" si="2111"/>
        <v>0</v>
      </c>
      <c r="DF428" s="232">
        <f t="shared" si="2112"/>
        <v>71.542635658914705</v>
      </c>
      <c r="DG428" s="233">
        <f t="shared" si="2113"/>
        <v>70.400000000000006</v>
      </c>
      <c r="DH428" s="232">
        <f t="shared" si="2114"/>
        <v>9228.9999999999964</v>
      </c>
      <c r="DI428" s="233">
        <f t="shared" si="2115"/>
        <v>9504</v>
      </c>
      <c r="DJ428" s="232">
        <f t="shared" si="2116"/>
        <v>150</v>
      </c>
      <c r="DK428" s="233">
        <f t="shared" si="2117"/>
        <v>167</v>
      </c>
      <c r="DL428" s="232">
        <f t="shared" si="2118"/>
        <v>150</v>
      </c>
      <c r="DM428" s="233">
        <f t="shared" si="2119"/>
        <v>167</v>
      </c>
      <c r="DN428" s="545">
        <f t="shared" si="2120"/>
        <v>5.2499999999999956</v>
      </c>
      <c r="DO428" s="546">
        <f t="shared" si="2121"/>
        <v>4.7574850299401197</v>
      </c>
      <c r="DP428" s="232">
        <f t="shared" si="2122"/>
        <v>787.49999999999932</v>
      </c>
      <c r="DQ428" s="233">
        <f t="shared" si="2123"/>
        <v>794.5</v>
      </c>
      <c r="DR428" s="232">
        <f t="shared" si="2124"/>
        <v>71.286666666666648</v>
      </c>
      <c r="DS428" s="233">
        <f t="shared" si="2125"/>
        <v>70.628742514970057</v>
      </c>
      <c r="DT428" s="232">
        <f t="shared" si="2126"/>
        <v>10692.999999999996</v>
      </c>
      <c r="DU428" s="233">
        <f t="shared" si="2127"/>
        <v>11795</v>
      </c>
      <c r="DV428" s="547">
        <v>27</v>
      </c>
      <c r="DW428" s="409">
        <v>24</v>
      </c>
      <c r="DX428" s="232">
        <f t="shared" si="2128"/>
        <v>27</v>
      </c>
      <c r="DY428" s="233">
        <f t="shared" si="2129"/>
        <v>24</v>
      </c>
      <c r="DZ428" s="547">
        <v>39</v>
      </c>
      <c r="EA428" s="409">
        <v>51</v>
      </c>
      <c r="EB428" s="232">
        <f t="shared" si="2130"/>
        <v>39</v>
      </c>
      <c r="EC428" s="233">
        <f t="shared" si="2131"/>
        <v>51</v>
      </c>
      <c r="ED428" s="547"/>
      <c r="EE428" s="529"/>
      <c r="EF428" s="232">
        <f t="shared" si="2132"/>
        <v>0</v>
      </c>
      <c r="EG428" s="233">
        <f t="shared" si="2133"/>
        <v>0</v>
      </c>
      <c r="EH428" s="225">
        <f t="shared" si="2134"/>
        <v>66</v>
      </c>
      <c r="EI428" s="233">
        <f t="shared" si="2135"/>
        <v>75</v>
      </c>
      <c r="EJ428" s="225">
        <f t="shared" si="2136"/>
        <v>66</v>
      </c>
      <c r="EK428" s="233">
        <f t="shared" si="2137"/>
        <v>75</v>
      </c>
      <c r="EL428" s="506">
        <v>2.7962962962962901</v>
      </c>
      <c r="EM428" s="765">
        <v>3.4791666666666701</v>
      </c>
      <c r="EN428" s="232">
        <f t="shared" si="2138"/>
        <v>75.499999999999829</v>
      </c>
      <c r="EO428" s="233">
        <f t="shared" si="2139"/>
        <v>83.500000000000085</v>
      </c>
      <c r="EP428" s="506">
        <v>4.5256410256410202</v>
      </c>
      <c r="EQ428" s="765">
        <v>4.2352941176470598</v>
      </c>
      <c r="ER428" s="232">
        <f t="shared" si="2140"/>
        <v>176.4999999999998</v>
      </c>
      <c r="ES428" s="233">
        <f t="shared" si="2141"/>
        <v>216.00000000000006</v>
      </c>
      <c r="ET428" s="506"/>
      <c r="EU428" s="410"/>
      <c r="EV428" s="232">
        <f t="shared" si="2142"/>
        <v>0</v>
      </c>
      <c r="EW428" s="233">
        <f t="shared" si="2143"/>
        <v>0</v>
      </c>
      <c r="EX428" s="545">
        <f t="shared" si="2144"/>
        <v>3.8181818181818126</v>
      </c>
      <c r="EY428" s="546">
        <f t="shared" si="2145"/>
        <v>3.993333333333335</v>
      </c>
      <c r="EZ428" s="232">
        <f t="shared" si="2146"/>
        <v>251.99999999999963</v>
      </c>
      <c r="FA428" s="233">
        <f t="shared" si="2147"/>
        <v>299.50000000000011</v>
      </c>
      <c r="FB428" s="547">
        <v>67.518518518518505</v>
      </c>
      <c r="FC428" s="765">
        <v>56.0833333333333</v>
      </c>
      <c r="FD428" s="232">
        <f t="shared" si="2148"/>
        <v>1822.9999999999995</v>
      </c>
      <c r="FE428" s="233">
        <f t="shared" si="2149"/>
        <v>1345.9999999999991</v>
      </c>
      <c r="FF428" s="547">
        <v>52.435897435897402</v>
      </c>
      <c r="FG428" s="765">
        <v>55.607843137254903</v>
      </c>
      <c r="FH428" s="232">
        <f t="shared" si="2150"/>
        <v>2044.9999999999986</v>
      </c>
      <c r="FI428" s="233">
        <f t="shared" si="2151"/>
        <v>2836</v>
      </c>
      <c r="FJ428" s="537"/>
      <c r="FK428" s="536"/>
      <c r="FL428" s="232">
        <f t="shared" si="2152"/>
        <v>0</v>
      </c>
      <c r="FM428" s="233">
        <f t="shared" si="2153"/>
        <v>0</v>
      </c>
      <c r="FN428" s="232">
        <f t="shared" si="2154"/>
        <v>58.606060606060581</v>
      </c>
      <c r="FO428" s="233">
        <f t="shared" si="2155"/>
        <v>55.759999999999991</v>
      </c>
      <c r="FP428" s="232">
        <f t="shared" si="2156"/>
        <v>3867.9999999999982</v>
      </c>
      <c r="FQ428" s="233">
        <f t="shared" si="2157"/>
        <v>4181.9999999999991</v>
      </c>
      <c r="FR428" s="537">
        <v>137</v>
      </c>
      <c r="FS428" s="536">
        <v>121</v>
      </c>
      <c r="FT428" s="232">
        <f t="shared" si="2158"/>
        <v>137</v>
      </c>
      <c r="FU428" s="233">
        <f t="shared" si="2159"/>
        <v>121</v>
      </c>
      <c r="FV428" s="537">
        <v>3.6642335766423302</v>
      </c>
      <c r="FW428" s="536">
        <v>4.2098214285714297</v>
      </c>
      <c r="FX428" s="232">
        <f t="shared" si="2160"/>
        <v>501.99999999999926</v>
      </c>
      <c r="FY428" s="233">
        <f t="shared" si="2161"/>
        <v>509.388392857143</v>
      </c>
      <c r="FZ428" s="537">
        <v>40.2919708029197</v>
      </c>
      <c r="GA428" s="536">
        <v>39.0625</v>
      </c>
      <c r="GB428" s="232">
        <f t="shared" si="2162"/>
        <v>5519.9999999999991</v>
      </c>
      <c r="GC428" s="233">
        <f t="shared" si="2163"/>
        <v>4726.5625</v>
      </c>
      <c r="GD428" s="249">
        <f t="shared" si="2164"/>
        <v>80</v>
      </c>
      <c r="GE428" s="233">
        <f t="shared" si="2165"/>
        <v>99</v>
      </c>
      <c r="GF428" s="232">
        <f t="shared" si="2166"/>
        <v>80</v>
      </c>
      <c r="GG428" s="233">
        <f t="shared" si="2167"/>
        <v>99</v>
      </c>
      <c r="GH428" s="232">
        <f t="shared" si="2168"/>
        <v>276.49999999999977</v>
      </c>
      <c r="GI428" s="233">
        <f t="shared" si="2169"/>
        <v>321.00000000000011</v>
      </c>
      <c r="GJ428" s="232">
        <f t="shared" si="2170"/>
        <v>5489.9999999999982</v>
      </c>
      <c r="GK428" s="233">
        <f t="shared" si="2171"/>
        <v>6549</v>
      </c>
      <c r="GL428" s="249">
        <f t="shared" si="2172"/>
        <v>136</v>
      </c>
      <c r="GM428" s="233">
        <f t="shared" si="2173"/>
        <v>143</v>
      </c>
      <c r="GN428" s="232">
        <f t="shared" si="2174"/>
        <v>136</v>
      </c>
      <c r="GO428" s="233">
        <f t="shared" si="2175"/>
        <v>143</v>
      </c>
      <c r="GP428" s="232">
        <f t="shared" si="2176"/>
        <v>762.9999999999992</v>
      </c>
      <c r="GQ428" s="233">
        <f t="shared" si="2177"/>
        <v>773</v>
      </c>
      <c r="GR428" s="232">
        <f t="shared" si="2178"/>
        <v>9070.9999999999964</v>
      </c>
      <c r="GS428" s="233">
        <f t="shared" si="2179"/>
        <v>9428</v>
      </c>
      <c r="GT428" s="249">
        <f t="shared" si="2180"/>
        <v>216</v>
      </c>
      <c r="GU428" s="233">
        <f t="shared" si="2181"/>
        <v>242</v>
      </c>
      <c r="GV428" s="232">
        <f t="shared" si="2182"/>
        <v>216</v>
      </c>
      <c r="GW428" s="233">
        <f t="shared" si="2183"/>
        <v>242</v>
      </c>
      <c r="GX428" s="232">
        <f t="shared" si="2184"/>
        <v>1039.4999999999991</v>
      </c>
      <c r="GY428" s="233">
        <f t="shared" si="2185"/>
        <v>1094</v>
      </c>
      <c r="GZ428" s="232">
        <f t="shared" si="2186"/>
        <v>14560.999999999995</v>
      </c>
      <c r="HA428" s="233">
        <f t="shared" si="2187"/>
        <v>15977</v>
      </c>
      <c r="HB428" s="249">
        <f t="shared" si="2188"/>
        <v>0</v>
      </c>
      <c r="HC428" s="233">
        <f t="shared" si="2189"/>
        <v>0</v>
      </c>
      <c r="HD428" s="232">
        <f t="shared" si="2190"/>
        <v>0</v>
      </c>
      <c r="HE428" s="233">
        <f t="shared" si="2191"/>
        <v>0</v>
      </c>
      <c r="HF428" s="232" t="str">
        <f t="shared" si="2192"/>
        <v/>
      </c>
      <c r="HG428" s="233" t="str">
        <f t="shared" si="2193"/>
        <v/>
      </c>
      <c r="HH428" s="232" t="str">
        <f t="shared" si="2194"/>
        <v/>
      </c>
      <c r="HI428" s="233" t="str">
        <f t="shared" si="2195"/>
        <v/>
      </c>
      <c r="HJ428" s="249">
        <f t="shared" si="2196"/>
        <v>1541.4999999999982</v>
      </c>
      <c r="HK428" s="233">
        <f t="shared" si="2197"/>
        <v>1603.3883928571431</v>
      </c>
      <c r="HL428" s="232">
        <f t="shared" si="2198"/>
        <v>20080.999999999993</v>
      </c>
      <c r="HM428" s="232">
        <f t="shared" si="2199"/>
        <v>20703.5625</v>
      </c>
    </row>
    <row r="429" spans="1:221" ht="15">
      <c r="A429" s="492" t="s">
        <v>111</v>
      </c>
      <c r="B429" s="494" t="s">
        <v>1016</v>
      </c>
      <c r="C429" s="499"/>
      <c r="D429" s="763">
        <v>231882</v>
      </c>
      <c r="E429" s="500">
        <v>9</v>
      </c>
      <c r="F429" s="535">
        <v>192</v>
      </c>
      <c r="G429" s="409">
        <v>216</v>
      </c>
      <c r="H429" s="537">
        <v>0</v>
      </c>
      <c r="I429" s="409">
        <v>0</v>
      </c>
      <c r="J429" s="232">
        <f t="shared" si="2054"/>
        <v>192</v>
      </c>
      <c r="K429" s="233">
        <f t="shared" si="2055"/>
        <v>216</v>
      </c>
      <c r="L429" s="504" t="s">
        <v>516</v>
      </c>
      <c r="M429" s="536" t="s">
        <v>516</v>
      </c>
      <c r="N429" s="232">
        <f t="shared" si="2052"/>
        <v>192</v>
      </c>
      <c r="O429" s="233">
        <f t="shared" si="2053"/>
        <v>216</v>
      </c>
      <c r="P429" s="232">
        <f t="shared" si="2056"/>
        <v>192</v>
      </c>
      <c r="Q429" s="233">
        <f t="shared" si="2057"/>
        <v>216</v>
      </c>
      <c r="R429" s="537">
        <v>3</v>
      </c>
      <c r="S429" s="409">
        <v>9</v>
      </c>
      <c r="T429" s="232">
        <f t="shared" si="2058"/>
        <v>3</v>
      </c>
      <c r="U429" s="233">
        <f t="shared" si="2059"/>
        <v>9</v>
      </c>
      <c r="V429" s="547">
        <v>13</v>
      </c>
      <c r="W429" s="409">
        <v>8</v>
      </c>
      <c r="X429" s="232">
        <f t="shared" si="2060"/>
        <v>13</v>
      </c>
      <c r="Y429" s="233">
        <f t="shared" si="2061"/>
        <v>8</v>
      </c>
      <c r="Z429" s="547"/>
      <c r="AA429" s="529"/>
      <c r="AB429" s="232">
        <f t="shared" si="2062"/>
        <v>0</v>
      </c>
      <c r="AC429" s="233">
        <f t="shared" si="2063"/>
        <v>0</v>
      </c>
      <c r="AD429" s="225">
        <f t="shared" si="2064"/>
        <v>16</v>
      </c>
      <c r="AE429" s="233">
        <f t="shared" si="2065"/>
        <v>17</v>
      </c>
      <c r="AF429" s="225">
        <f t="shared" si="2066"/>
        <v>16</v>
      </c>
      <c r="AG429" s="233">
        <f t="shared" si="2067"/>
        <v>17</v>
      </c>
      <c r="AH429" s="506">
        <v>2.6666666666666599</v>
      </c>
      <c r="AI429" s="765">
        <v>2</v>
      </c>
      <c r="AJ429" s="232">
        <f t="shared" si="2068"/>
        <v>7.9999999999999796</v>
      </c>
      <c r="AK429" s="233">
        <f t="shared" si="2069"/>
        <v>18</v>
      </c>
      <c r="AL429" s="506">
        <v>2.6923076923076898</v>
      </c>
      <c r="AM429" s="765">
        <v>3.5</v>
      </c>
      <c r="AN429" s="232">
        <f t="shared" si="2070"/>
        <v>34.999999999999972</v>
      </c>
      <c r="AO429" s="233">
        <f t="shared" si="1920"/>
        <v>28</v>
      </c>
      <c r="AP429" s="506"/>
      <c r="AQ429" s="410"/>
      <c r="AR429" s="232">
        <f t="shared" si="2071"/>
        <v>0</v>
      </c>
      <c r="AS429" s="233">
        <f t="shared" si="2072"/>
        <v>0</v>
      </c>
      <c r="AT429" s="545">
        <f t="shared" si="2073"/>
        <v>2.6874999999999969</v>
      </c>
      <c r="AU429" s="546">
        <f t="shared" si="2074"/>
        <v>2.7058823529411766</v>
      </c>
      <c r="AV429" s="232">
        <f t="shared" si="2075"/>
        <v>42.99999999999995</v>
      </c>
      <c r="AW429" s="233">
        <f t="shared" si="2076"/>
        <v>46</v>
      </c>
      <c r="AX429" s="547">
        <v>58.3333333333333</v>
      </c>
      <c r="AY429" s="765">
        <v>71.3333333333333</v>
      </c>
      <c r="AZ429" s="232">
        <f t="shared" si="2077"/>
        <v>174.99999999999989</v>
      </c>
      <c r="BA429" s="233">
        <f t="shared" si="2078"/>
        <v>641.99999999999966</v>
      </c>
      <c r="BB429" s="547">
        <v>64.538461538461505</v>
      </c>
      <c r="BC429" s="766">
        <v>83.375</v>
      </c>
      <c r="BD429" s="232">
        <f t="shared" si="2079"/>
        <v>838.99999999999955</v>
      </c>
      <c r="BE429" s="233">
        <f t="shared" si="2080"/>
        <v>667</v>
      </c>
      <c r="BF429" s="537"/>
      <c r="BG429" s="536"/>
      <c r="BH429" s="232">
        <f t="shared" si="2081"/>
        <v>0</v>
      </c>
      <c r="BI429" s="233">
        <f t="shared" si="2082"/>
        <v>0</v>
      </c>
      <c r="BJ429" s="232">
        <f t="shared" si="2083"/>
        <v>63.374999999999964</v>
      </c>
      <c r="BK429" s="233">
        <f t="shared" si="2084"/>
        <v>76.999999999999972</v>
      </c>
      <c r="BL429" s="232">
        <f t="shared" si="2085"/>
        <v>1013.9999999999994</v>
      </c>
      <c r="BM429" s="233">
        <f t="shared" si="2086"/>
        <v>1308.9999999999995</v>
      </c>
      <c r="BN429" s="547">
        <v>20</v>
      </c>
      <c r="BO429" s="409">
        <v>18</v>
      </c>
      <c r="BP429" s="232">
        <f t="shared" si="2087"/>
        <v>20</v>
      </c>
      <c r="BQ429" s="233">
        <f t="shared" si="2088"/>
        <v>18</v>
      </c>
      <c r="BR429" s="547">
        <v>88</v>
      </c>
      <c r="BS429" s="409">
        <v>76</v>
      </c>
      <c r="BT429" s="767">
        <f t="shared" si="1939"/>
        <v>88</v>
      </c>
      <c r="BU429" s="233">
        <f t="shared" si="2089"/>
        <v>76</v>
      </c>
      <c r="BV429" s="547"/>
      <c r="BW429" s="529"/>
      <c r="BX429" s="232">
        <f t="shared" si="2090"/>
        <v>0</v>
      </c>
      <c r="BY429" s="233">
        <f t="shared" si="2091"/>
        <v>0</v>
      </c>
      <c r="BZ429" s="225">
        <f t="shared" si="2092"/>
        <v>108</v>
      </c>
      <c r="CA429" s="233">
        <f t="shared" si="2093"/>
        <v>94</v>
      </c>
      <c r="CB429" s="225">
        <f t="shared" si="2094"/>
        <v>108</v>
      </c>
      <c r="CC429" s="233">
        <f t="shared" si="2095"/>
        <v>94</v>
      </c>
      <c r="CD429" s="506">
        <v>3.5</v>
      </c>
      <c r="CE429" s="765">
        <v>5.6666666666666696</v>
      </c>
      <c r="CF429" s="232">
        <f t="shared" si="2096"/>
        <v>70</v>
      </c>
      <c r="CG429" s="233">
        <f t="shared" si="2097"/>
        <v>102.00000000000006</v>
      </c>
      <c r="CH429" s="506">
        <v>5.9375</v>
      </c>
      <c r="CI429" s="765">
        <v>7.0526315789473699</v>
      </c>
      <c r="CJ429" s="232">
        <f t="shared" si="2098"/>
        <v>522.5</v>
      </c>
      <c r="CK429" s="233">
        <f t="shared" si="2099"/>
        <v>536.00000000000011</v>
      </c>
      <c r="CL429" s="506"/>
      <c r="CM429" s="410"/>
      <c r="CN429" s="232">
        <f t="shared" si="2100"/>
        <v>0</v>
      </c>
      <c r="CO429" s="233">
        <f t="shared" si="2101"/>
        <v>0</v>
      </c>
      <c r="CP429" s="232">
        <f t="shared" si="2102"/>
        <v>5.4861111111111107</v>
      </c>
      <c r="CQ429" s="546">
        <f t="shared" si="2103"/>
        <v>6.7872340425531936</v>
      </c>
      <c r="CR429" s="232">
        <f t="shared" si="2104"/>
        <v>592.5</v>
      </c>
      <c r="CS429" s="233">
        <f t="shared" si="2105"/>
        <v>638.00000000000023</v>
      </c>
      <c r="CT429" s="547">
        <v>67.7</v>
      </c>
      <c r="CU429" s="766">
        <v>80.2777777777778</v>
      </c>
      <c r="CV429" s="232">
        <f t="shared" si="2106"/>
        <v>1354</v>
      </c>
      <c r="CW429" s="233">
        <f t="shared" si="2107"/>
        <v>1445.0000000000005</v>
      </c>
      <c r="CX429" s="547">
        <v>80.886363636363598</v>
      </c>
      <c r="CY429" s="765">
        <v>75.473684210526301</v>
      </c>
      <c r="CZ429" s="232">
        <f t="shared" si="2108"/>
        <v>7117.9999999999964</v>
      </c>
      <c r="DA429" s="233">
        <f t="shared" si="2109"/>
        <v>5735.9999999999991</v>
      </c>
      <c r="DB429" s="537"/>
      <c r="DC429" s="536"/>
      <c r="DD429" s="232">
        <f t="shared" si="2110"/>
        <v>0</v>
      </c>
      <c r="DE429" s="233">
        <f t="shared" si="2111"/>
        <v>0</v>
      </c>
      <c r="DF429" s="232">
        <f t="shared" si="2112"/>
        <v>78.444444444444414</v>
      </c>
      <c r="DG429" s="233">
        <f t="shared" si="2113"/>
        <v>76.393617021276597</v>
      </c>
      <c r="DH429" s="232">
        <f t="shared" si="2114"/>
        <v>8471.9999999999964</v>
      </c>
      <c r="DI429" s="233">
        <f t="shared" si="2115"/>
        <v>7181</v>
      </c>
      <c r="DJ429" s="232">
        <f t="shared" si="2116"/>
        <v>124</v>
      </c>
      <c r="DK429" s="233">
        <f t="shared" si="2117"/>
        <v>111</v>
      </c>
      <c r="DL429" s="232">
        <f t="shared" si="2118"/>
        <v>124</v>
      </c>
      <c r="DM429" s="233">
        <f t="shared" si="2119"/>
        <v>111</v>
      </c>
      <c r="DN429" s="545">
        <f t="shared" si="2120"/>
        <v>5.125</v>
      </c>
      <c r="DO429" s="546">
        <f t="shared" si="2121"/>
        <v>6.1621621621621641</v>
      </c>
      <c r="DP429" s="232">
        <f t="shared" si="2122"/>
        <v>635.5</v>
      </c>
      <c r="DQ429" s="233">
        <f t="shared" si="2123"/>
        <v>684.00000000000023</v>
      </c>
      <c r="DR429" s="232">
        <f t="shared" si="2124"/>
        <v>76.499999999999972</v>
      </c>
      <c r="DS429" s="233">
        <f t="shared" si="2125"/>
        <v>76.486486486486484</v>
      </c>
      <c r="DT429" s="232">
        <f t="shared" si="2126"/>
        <v>9485.9999999999964</v>
      </c>
      <c r="DU429" s="233">
        <f t="shared" si="2127"/>
        <v>8490</v>
      </c>
      <c r="DV429" s="547">
        <v>4</v>
      </c>
      <c r="DW429" s="409">
        <v>4</v>
      </c>
      <c r="DX429" s="232">
        <f t="shared" si="2128"/>
        <v>4</v>
      </c>
      <c r="DY429" s="233">
        <f t="shared" si="2129"/>
        <v>4</v>
      </c>
      <c r="DZ429" s="547">
        <v>10</v>
      </c>
      <c r="EA429" s="409">
        <v>19</v>
      </c>
      <c r="EB429" s="232">
        <f t="shared" si="2130"/>
        <v>10</v>
      </c>
      <c r="EC429" s="233">
        <f t="shared" si="2131"/>
        <v>19</v>
      </c>
      <c r="ED429" s="547"/>
      <c r="EE429" s="529"/>
      <c r="EF429" s="232">
        <f t="shared" si="2132"/>
        <v>0</v>
      </c>
      <c r="EG429" s="233">
        <f t="shared" si="2133"/>
        <v>0</v>
      </c>
      <c r="EH429" s="225">
        <f t="shared" si="2134"/>
        <v>14</v>
      </c>
      <c r="EI429" s="233">
        <f t="shared" si="2135"/>
        <v>23</v>
      </c>
      <c r="EJ429" s="225">
        <f t="shared" si="2136"/>
        <v>14</v>
      </c>
      <c r="EK429" s="233">
        <f t="shared" si="2137"/>
        <v>23</v>
      </c>
      <c r="EL429" s="506">
        <v>2.75</v>
      </c>
      <c r="EM429" s="765">
        <v>2.5</v>
      </c>
      <c r="EN429" s="232">
        <f t="shared" si="2138"/>
        <v>11</v>
      </c>
      <c r="EO429" s="233">
        <f t="shared" si="2139"/>
        <v>10</v>
      </c>
      <c r="EP429" s="506">
        <v>5.15</v>
      </c>
      <c r="EQ429" s="765">
        <v>4.6052631578947398</v>
      </c>
      <c r="ER429" s="232">
        <f t="shared" si="2140"/>
        <v>51.5</v>
      </c>
      <c r="ES429" s="233">
        <f t="shared" si="2141"/>
        <v>87.500000000000057</v>
      </c>
      <c r="ET429" s="506"/>
      <c r="EU429" s="410"/>
      <c r="EV429" s="232">
        <f t="shared" si="2142"/>
        <v>0</v>
      </c>
      <c r="EW429" s="233">
        <f t="shared" si="2143"/>
        <v>0</v>
      </c>
      <c r="EX429" s="545">
        <f t="shared" si="2144"/>
        <v>4.4642857142857144</v>
      </c>
      <c r="EY429" s="546">
        <f t="shared" si="2145"/>
        <v>4.2391304347826111</v>
      </c>
      <c r="EZ429" s="232">
        <f t="shared" si="2146"/>
        <v>62.5</v>
      </c>
      <c r="FA429" s="233">
        <f t="shared" si="2147"/>
        <v>97.500000000000057</v>
      </c>
      <c r="FB429" s="547">
        <v>55.25</v>
      </c>
      <c r="FC429" s="765">
        <v>75</v>
      </c>
      <c r="FD429" s="232">
        <f t="shared" si="2148"/>
        <v>221</v>
      </c>
      <c r="FE429" s="233">
        <f t="shared" si="2149"/>
        <v>300</v>
      </c>
      <c r="FF429" s="547">
        <v>48.4</v>
      </c>
      <c r="FG429" s="765">
        <v>62</v>
      </c>
      <c r="FH429" s="232">
        <f t="shared" si="2150"/>
        <v>484</v>
      </c>
      <c r="FI429" s="233">
        <f t="shared" si="2151"/>
        <v>1178</v>
      </c>
      <c r="FJ429" s="537"/>
      <c r="FK429" s="536"/>
      <c r="FL429" s="232">
        <f t="shared" si="2152"/>
        <v>0</v>
      </c>
      <c r="FM429" s="233">
        <f t="shared" si="2153"/>
        <v>0</v>
      </c>
      <c r="FN429" s="232">
        <f t="shared" si="2154"/>
        <v>50.357142857142854</v>
      </c>
      <c r="FO429" s="233">
        <f t="shared" si="2155"/>
        <v>64.260869565217391</v>
      </c>
      <c r="FP429" s="232">
        <f t="shared" si="2156"/>
        <v>705</v>
      </c>
      <c r="FQ429" s="233">
        <f t="shared" si="2157"/>
        <v>1478</v>
      </c>
      <c r="FR429" s="537">
        <v>54</v>
      </c>
      <c r="FS429" s="536">
        <v>82</v>
      </c>
      <c r="FT429" s="232">
        <f t="shared" si="2158"/>
        <v>54</v>
      </c>
      <c r="FU429" s="233">
        <f t="shared" si="2159"/>
        <v>82</v>
      </c>
      <c r="FV429" s="537">
        <v>5.5925925925925899</v>
      </c>
      <c r="FW429" s="536">
        <v>7.1749999999999998</v>
      </c>
      <c r="FX429" s="232">
        <f t="shared" si="2160"/>
        <v>301.99999999999983</v>
      </c>
      <c r="FY429" s="233">
        <f t="shared" si="2161"/>
        <v>588.35</v>
      </c>
      <c r="FZ429" s="537">
        <v>57.462962962962898</v>
      </c>
      <c r="GA429" s="536">
        <v>67.212500000000006</v>
      </c>
      <c r="GB429" s="232">
        <f t="shared" si="2162"/>
        <v>3102.9999999999964</v>
      </c>
      <c r="GC429" s="233">
        <f t="shared" si="2163"/>
        <v>5511.4250000000002</v>
      </c>
      <c r="GD429" s="249">
        <f t="shared" si="2164"/>
        <v>27</v>
      </c>
      <c r="GE429" s="233">
        <f t="shared" si="2165"/>
        <v>31</v>
      </c>
      <c r="GF429" s="232">
        <f t="shared" si="2166"/>
        <v>27</v>
      </c>
      <c r="GG429" s="233">
        <f t="shared" si="2167"/>
        <v>31</v>
      </c>
      <c r="GH429" s="232">
        <f t="shared" si="2168"/>
        <v>88.999999999999986</v>
      </c>
      <c r="GI429" s="233">
        <f t="shared" si="2169"/>
        <v>130.00000000000006</v>
      </c>
      <c r="GJ429" s="232">
        <f t="shared" si="2170"/>
        <v>1750</v>
      </c>
      <c r="GK429" s="233">
        <f t="shared" si="2171"/>
        <v>2387</v>
      </c>
      <c r="GL429" s="249">
        <f t="shared" si="2172"/>
        <v>111</v>
      </c>
      <c r="GM429" s="233">
        <f t="shared" si="2173"/>
        <v>103</v>
      </c>
      <c r="GN429" s="232">
        <f t="shared" si="2174"/>
        <v>111</v>
      </c>
      <c r="GO429" s="233">
        <f t="shared" si="2175"/>
        <v>103</v>
      </c>
      <c r="GP429" s="232">
        <f t="shared" si="2176"/>
        <v>609</v>
      </c>
      <c r="GQ429" s="233">
        <f t="shared" si="2177"/>
        <v>651.50000000000023</v>
      </c>
      <c r="GR429" s="232">
        <f t="shared" si="2178"/>
        <v>8440.9999999999964</v>
      </c>
      <c r="GS429" s="233">
        <f t="shared" si="2179"/>
        <v>7580.9999999999991</v>
      </c>
      <c r="GT429" s="249">
        <f t="shared" si="2180"/>
        <v>138</v>
      </c>
      <c r="GU429" s="233">
        <f t="shared" si="2181"/>
        <v>134</v>
      </c>
      <c r="GV429" s="232">
        <f t="shared" si="2182"/>
        <v>138</v>
      </c>
      <c r="GW429" s="233">
        <f t="shared" si="2183"/>
        <v>134</v>
      </c>
      <c r="GX429" s="232">
        <f t="shared" si="2184"/>
        <v>698</v>
      </c>
      <c r="GY429" s="233">
        <f t="shared" si="2185"/>
        <v>781.50000000000023</v>
      </c>
      <c r="GZ429" s="232">
        <f t="shared" si="2186"/>
        <v>10190.999999999996</v>
      </c>
      <c r="HA429" s="233">
        <f t="shared" si="2187"/>
        <v>9968</v>
      </c>
      <c r="HB429" s="249">
        <f t="shared" si="2188"/>
        <v>0</v>
      </c>
      <c r="HC429" s="233">
        <f t="shared" si="2189"/>
        <v>0</v>
      </c>
      <c r="HD429" s="232">
        <f t="shared" si="2190"/>
        <v>0</v>
      </c>
      <c r="HE429" s="233">
        <f t="shared" si="2191"/>
        <v>0</v>
      </c>
      <c r="HF429" s="232" t="str">
        <f t="shared" si="2192"/>
        <v/>
      </c>
      <c r="HG429" s="233" t="str">
        <f t="shared" si="2193"/>
        <v/>
      </c>
      <c r="HH429" s="232" t="str">
        <f t="shared" si="2194"/>
        <v/>
      </c>
      <c r="HI429" s="233" t="str">
        <f t="shared" si="2195"/>
        <v/>
      </c>
      <c r="HJ429" s="249">
        <f t="shared" si="2196"/>
        <v>999.99999999999977</v>
      </c>
      <c r="HK429" s="233">
        <f t="shared" si="2197"/>
        <v>1369.8500000000004</v>
      </c>
      <c r="HL429" s="232">
        <f t="shared" si="2198"/>
        <v>13293.999999999993</v>
      </c>
      <c r="HM429" s="232">
        <f t="shared" si="2199"/>
        <v>15479.424999999999</v>
      </c>
    </row>
    <row r="430" spans="1:221" ht="15">
      <c r="A430" s="492" t="s">
        <v>111</v>
      </c>
      <c r="B430" s="494" t="s">
        <v>1017</v>
      </c>
      <c r="C430" s="499"/>
      <c r="D430" s="763">
        <v>232195</v>
      </c>
      <c r="E430" s="500">
        <v>9</v>
      </c>
      <c r="F430" s="535">
        <v>545</v>
      </c>
      <c r="G430" s="409">
        <v>616</v>
      </c>
      <c r="H430" s="537">
        <v>0</v>
      </c>
      <c r="I430" s="409">
        <v>0</v>
      </c>
      <c r="J430" s="232">
        <f t="shared" si="2054"/>
        <v>545</v>
      </c>
      <c r="K430" s="233">
        <f t="shared" si="2055"/>
        <v>616</v>
      </c>
      <c r="L430" s="504" t="s">
        <v>516</v>
      </c>
      <c r="M430" s="536" t="s">
        <v>516</v>
      </c>
      <c r="N430" s="232">
        <f t="shared" si="2052"/>
        <v>545</v>
      </c>
      <c r="O430" s="233">
        <f t="shared" si="2053"/>
        <v>616</v>
      </c>
      <c r="P430" s="232">
        <f t="shared" si="2056"/>
        <v>545</v>
      </c>
      <c r="Q430" s="233">
        <f t="shared" si="2057"/>
        <v>616</v>
      </c>
      <c r="R430" s="537">
        <v>11</v>
      </c>
      <c r="S430" s="409">
        <v>18</v>
      </c>
      <c r="T430" s="232">
        <f t="shared" si="2058"/>
        <v>11</v>
      </c>
      <c r="U430" s="233">
        <f t="shared" si="2059"/>
        <v>18</v>
      </c>
      <c r="V430" s="547">
        <v>6</v>
      </c>
      <c r="W430" s="409">
        <v>4</v>
      </c>
      <c r="X430" s="232">
        <f t="shared" si="2060"/>
        <v>6</v>
      </c>
      <c r="Y430" s="233">
        <f t="shared" si="2061"/>
        <v>4</v>
      </c>
      <c r="Z430" s="547"/>
      <c r="AA430" s="529"/>
      <c r="AB430" s="232">
        <f t="shared" si="2062"/>
        <v>0</v>
      </c>
      <c r="AC430" s="233">
        <f t="shared" si="2063"/>
        <v>0</v>
      </c>
      <c r="AD430" s="225">
        <f t="shared" si="2064"/>
        <v>17</v>
      </c>
      <c r="AE430" s="233">
        <f t="shared" si="2065"/>
        <v>22</v>
      </c>
      <c r="AF430" s="225">
        <f t="shared" si="2066"/>
        <v>17</v>
      </c>
      <c r="AG430" s="233">
        <f t="shared" si="2067"/>
        <v>22</v>
      </c>
      <c r="AH430" s="506">
        <v>2.72727272727272</v>
      </c>
      <c r="AI430" s="765">
        <v>2.8333333333333299</v>
      </c>
      <c r="AJ430" s="232">
        <f t="shared" si="2068"/>
        <v>29.999999999999918</v>
      </c>
      <c r="AK430" s="233">
        <f t="shared" si="2069"/>
        <v>50.999999999999936</v>
      </c>
      <c r="AL430" s="506">
        <v>2.8333333333333299</v>
      </c>
      <c r="AM430" s="765">
        <v>3</v>
      </c>
      <c r="AN430" s="232">
        <f t="shared" si="2070"/>
        <v>16.999999999999979</v>
      </c>
      <c r="AO430" s="233">
        <f t="shared" si="1920"/>
        <v>12</v>
      </c>
      <c r="AP430" s="506"/>
      <c r="AQ430" s="410"/>
      <c r="AR430" s="232">
        <f t="shared" si="2071"/>
        <v>0</v>
      </c>
      <c r="AS430" s="233">
        <f t="shared" si="2072"/>
        <v>0</v>
      </c>
      <c r="AT430" s="545">
        <f t="shared" si="2073"/>
        <v>2.7647058823529354</v>
      </c>
      <c r="AU430" s="546">
        <f t="shared" si="2074"/>
        <v>2.8636363636363606</v>
      </c>
      <c r="AV430" s="232">
        <f t="shared" si="2075"/>
        <v>46.999999999999901</v>
      </c>
      <c r="AW430" s="233">
        <f t="shared" si="2076"/>
        <v>62.999999999999936</v>
      </c>
      <c r="AX430" s="547">
        <v>70.636363636363598</v>
      </c>
      <c r="AY430" s="765">
        <v>77.4444444444444</v>
      </c>
      <c r="AZ430" s="232">
        <f t="shared" si="2077"/>
        <v>776.99999999999955</v>
      </c>
      <c r="BA430" s="233">
        <f t="shared" si="2078"/>
        <v>1393.9999999999991</v>
      </c>
      <c r="BB430" s="547">
        <v>71.8333333333333</v>
      </c>
      <c r="BC430" s="766">
        <v>66.75</v>
      </c>
      <c r="BD430" s="232">
        <f t="shared" si="2079"/>
        <v>430.99999999999977</v>
      </c>
      <c r="BE430" s="233">
        <f t="shared" si="2080"/>
        <v>267</v>
      </c>
      <c r="BF430" s="537"/>
      <c r="BG430" s="536"/>
      <c r="BH430" s="232">
        <f t="shared" si="2081"/>
        <v>0</v>
      </c>
      <c r="BI430" s="233">
        <f t="shared" si="2082"/>
        <v>0</v>
      </c>
      <c r="BJ430" s="232">
        <f t="shared" si="2083"/>
        <v>71.058823529411725</v>
      </c>
      <c r="BK430" s="233">
        <f t="shared" si="2084"/>
        <v>75.499999999999957</v>
      </c>
      <c r="BL430" s="232">
        <f t="shared" si="2085"/>
        <v>1207.9999999999993</v>
      </c>
      <c r="BM430" s="233">
        <f t="shared" si="2086"/>
        <v>1660.9999999999991</v>
      </c>
      <c r="BN430" s="547">
        <v>96</v>
      </c>
      <c r="BO430" s="409">
        <v>99</v>
      </c>
      <c r="BP430" s="232">
        <f t="shared" si="2087"/>
        <v>96</v>
      </c>
      <c r="BQ430" s="233">
        <f t="shared" si="2088"/>
        <v>99</v>
      </c>
      <c r="BR430" s="547">
        <v>200</v>
      </c>
      <c r="BS430" s="409">
        <v>184</v>
      </c>
      <c r="BT430" s="767">
        <f t="shared" si="1939"/>
        <v>200</v>
      </c>
      <c r="BU430" s="233">
        <f t="shared" si="2089"/>
        <v>184</v>
      </c>
      <c r="BV430" s="547"/>
      <c r="BW430" s="529"/>
      <c r="BX430" s="232">
        <f t="shared" si="2090"/>
        <v>0</v>
      </c>
      <c r="BY430" s="233">
        <f t="shared" si="2091"/>
        <v>0</v>
      </c>
      <c r="BZ430" s="225">
        <f t="shared" si="2092"/>
        <v>296</v>
      </c>
      <c r="CA430" s="233">
        <f t="shared" si="2093"/>
        <v>283</v>
      </c>
      <c r="CB430" s="225">
        <f t="shared" si="2094"/>
        <v>296</v>
      </c>
      <c r="CC430" s="233">
        <f t="shared" si="2095"/>
        <v>283</v>
      </c>
      <c r="CD430" s="506">
        <v>3.6041666666666599</v>
      </c>
      <c r="CE430" s="765">
        <v>3.7828282828282802</v>
      </c>
      <c r="CF430" s="232">
        <f t="shared" si="2096"/>
        <v>345.99999999999932</v>
      </c>
      <c r="CG430" s="233">
        <f t="shared" si="2097"/>
        <v>374.49999999999972</v>
      </c>
      <c r="CH430" s="506">
        <v>5.5925000000000002</v>
      </c>
      <c r="CI430" s="765">
        <v>5.2173913043478297</v>
      </c>
      <c r="CJ430" s="232">
        <f t="shared" si="2098"/>
        <v>1118.5</v>
      </c>
      <c r="CK430" s="233">
        <f t="shared" si="2099"/>
        <v>960.00000000000068</v>
      </c>
      <c r="CL430" s="506"/>
      <c r="CM430" s="410"/>
      <c r="CN430" s="232">
        <f t="shared" si="2100"/>
        <v>0</v>
      </c>
      <c r="CO430" s="233">
        <f t="shared" si="2101"/>
        <v>0</v>
      </c>
      <c r="CP430" s="232">
        <f t="shared" si="2102"/>
        <v>4.9476351351351324</v>
      </c>
      <c r="CQ430" s="546">
        <f t="shared" si="2103"/>
        <v>4.7155477031802135</v>
      </c>
      <c r="CR430" s="232">
        <f t="shared" si="2104"/>
        <v>1464.4999999999991</v>
      </c>
      <c r="CS430" s="233">
        <f t="shared" si="2105"/>
        <v>1334.5000000000005</v>
      </c>
      <c r="CT430" s="547">
        <v>73.4166666666666</v>
      </c>
      <c r="CU430" s="766">
        <v>70.909090909090907</v>
      </c>
      <c r="CV430" s="232">
        <f t="shared" si="2106"/>
        <v>7047.9999999999936</v>
      </c>
      <c r="CW430" s="233">
        <f t="shared" si="2107"/>
        <v>7020</v>
      </c>
      <c r="CX430" s="547">
        <v>69.78</v>
      </c>
      <c r="CY430" s="765">
        <v>69.1576086956522</v>
      </c>
      <c r="CZ430" s="232">
        <f t="shared" si="2108"/>
        <v>13956</v>
      </c>
      <c r="DA430" s="233">
        <f t="shared" si="2109"/>
        <v>12725.000000000005</v>
      </c>
      <c r="DB430" s="537"/>
      <c r="DC430" s="536"/>
      <c r="DD430" s="232">
        <f t="shared" si="2110"/>
        <v>0</v>
      </c>
      <c r="DE430" s="233">
        <f t="shared" si="2111"/>
        <v>0</v>
      </c>
      <c r="DF430" s="232">
        <f t="shared" si="2112"/>
        <v>70.959459459459438</v>
      </c>
      <c r="DG430" s="233">
        <f t="shared" si="2113"/>
        <v>69.770318021201433</v>
      </c>
      <c r="DH430" s="232">
        <f t="shared" si="2114"/>
        <v>21003.999999999993</v>
      </c>
      <c r="DI430" s="233">
        <f t="shared" si="2115"/>
        <v>19745.000000000007</v>
      </c>
      <c r="DJ430" s="232">
        <f t="shared" si="2116"/>
        <v>313</v>
      </c>
      <c r="DK430" s="233">
        <f t="shared" si="2117"/>
        <v>305</v>
      </c>
      <c r="DL430" s="232">
        <f t="shared" si="2118"/>
        <v>313</v>
      </c>
      <c r="DM430" s="233">
        <f t="shared" si="2119"/>
        <v>305</v>
      </c>
      <c r="DN430" s="545">
        <f t="shared" si="2120"/>
        <v>4.8290734824281119</v>
      </c>
      <c r="DO430" s="546">
        <f t="shared" si="2121"/>
        <v>4.5819672131147557</v>
      </c>
      <c r="DP430" s="232">
        <f t="shared" si="2122"/>
        <v>1511.4999999999991</v>
      </c>
      <c r="DQ430" s="233">
        <f t="shared" si="2123"/>
        <v>1397.5000000000005</v>
      </c>
      <c r="DR430" s="232">
        <f t="shared" si="2124"/>
        <v>70.964856230031927</v>
      </c>
      <c r="DS430" s="233">
        <f t="shared" si="2125"/>
        <v>70.183606557377075</v>
      </c>
      <c r="DT430" s="232">
        <f t="shared" si="2126"/>
        <v>22211.999999999993</v>
      </c>
      <c r="DU430" s="233">
        <f t="shared" si="2127"/>
        <v>21406.000000000007</v>
      </c>
      <c r="DV430" s="547">
        <v>39</v>
      </c>
      <c r="DW430" s="409">
        <v>54</v>
      </c>
      <c r="DX430" s="232">
        <f t="shared" si="2128"/>
        <v>39</v>
      </c>
      <c r="DY430" s="233">
        <f t="shared" si="2129"/>
        <v>54</v>
      </c>
      <c r="DZ430" s="547">
        <v>102</v>
      </c>
      <c r="EA430" s="409">
        <v>139</v>
      </c>
      <c r="EB430" s="232">
        <f t="shared" si="2130"/>
        <v>102</v>
      </c>
      <c r="EC430" s="233">
        <f t="shared" si="2131"/>
        <v>139</v>
      </c>
      <c r="ED430" s="547"/>
      <c r="EE430" s="529"/>
      <c r="EF430" s="232">
        <f t="shared" si="2132"/>
        <v>0</v>
      </c>
      <c r="EG430" s="233">
        <f t="shared" si="2133"/>
        <v>0</v>
      </c>
      <c r="EH430" s="225">
        <f t="shared" si="2134"/>
        <v>141</v>
      </c>
      <c r="EI430" s="233">
        <f t="shared" si="2135"/>
        <v>193</v>
      </c>
      <c r="EJ430" s="225">
        <f t="shared" si="2136"/>
        <v>141</v>
      </c>
      <c r="EK430" s="233">
        <f t="shared" si="2137"/>
        <v>193</v>
      </c>
      <c r="EL430" s="506">
        <v>2.7307692307692299</v>
      </c>
      <c r="EM430" s="765">
        <v>3.18518518518519</v>
      </c>
      <c r="EN430" s="232">
        <f t="shared" si="2138"/>
        <v>106.49999999999997</v>
      </c>
      <c r="EO430" s="233">
        <f t="shared" si="2139"/>
        <v>172.00000000000026</v>
      </c>
      <c r="EP430" s="506">
        <v>4.5686274509803901</v>
      </c>
      <c r="EQ430" s="765">
        <v>4.1870503597122299</v>
      </c>
      <c r="ER430" s="232">
        <f t="shared" si="2140"/>
        <v>465.99999999999977</v>
      </c>
      <c r="ES430" s="233">
        <f t="shared" si="2141"/>
        <v>582</v>
      </c>
      <c r="ET430" s="506"/>
      <c r="EU430" s="410"/>
      <c r="EV430" s="232">
        <f t="shared" si="2142"/>
        <v>0</v>
      </c>
      <c r="EW430" s="233">
        <f t="shared" si="2143"/>
        <v>0</v>
      </c>
      <c r="EX430" s="545">
        <f t="shared" si="2144"/>
        <v>4.0602836879432607</v>
      </c>
      <c r="EY430" s="546">
        <f t="shared" si="2145"/>
        <v>3.9067357512953378</v>
      </c>
      <c r="EZ430" s="232">
        <f t="shared" si="2146"/>
        <v>572.49999999999977</v>
      </c>
      <c r="FA430" s="233">
        <f t="shared" si="2147"/>
        <v>754.00000000000023</v>
      </c>
      <c r="FB430" s="547">
        <v>50.9743589743589</v>
      </c>
      <c r="FC430" s="765">
        <v>57</v>
      </c>
      <c r="FD430" s="232">
        <f t="shared" si="2148"/>
        <v>1987.999999999997</v>
      </c>
      <c r="FE430" s="233">
        <f t="shared" si="2149"/>
        <v>3078</v>
      </c>
      <c r="FF430" s="547">
        <v>55.970588235294102</v>
      </c>
      <c r="FG430" s="765">
        <v>57.208633093525201</v>
      </c>
      <c r="FH430" s="232">
        <f t="shared" si="2150"/>
        <v>5708.9999999999982</v>
      </c>
      <c r="FI430" s="233">
        <f t="shared" si="2151"/>
        <v>7952.0000000000027</v>
      </c>
      <c r="FJ430" s="537"/>
      <c r="FK430" s="536"/>
      <c r="FL430" s="232">
        <f t="shared" si="2152"/>
        <v>0</v>
      </c>
      <c r="FM430" s="233">
        <f t="shared" si="2153"/>
        <v>0</v>
      </c>
      <c r="FN430" s="232">
        <f t="shared" si="2154"/>
        <v>54.588652482269474</v>
      </c>
      <c r="FO430" s="233">
        <f t="shared" si="2155"/>
        <v>57.150259067357531</v>
      </c>
      <c r="FP430" s="232">
        <f t="shared" si="2156"/>
        <v>7696.9999999999955</v>
      </c>
      <c r="FQ430" s="233">
        <f t="shared" si="2157"/>
        <v>11030.000000000004</v>
      </c>
      <c r="FR430" s="537">
        <v>91</v>
      </c>
      <c r="FS430" s="536">
        <v>118</v>
      </c>
      <c r="FT430" s="232">
        <f t="shared" si="2158"/>
        <v>91</v>
      </c>
      <c r="FU430" s="233">
        <f t="shared" si="2159"/>
        <v>118</v>
      </c>
      <c r="FV430" s="537">
        <v>4.6043956043955996</v>
      </c>
      <c r="FW430" s="536">
        <v>4.9380530973451302</v>
      </c>
      <c r="FX430" s="232">
        <f t="shared" si="2160"/>
        <v>418.99999999999955</v>
      </c>
      <c r="FY430" s="233">
        <f t="shared" si="2161"/>
        <v>582.69026548672537</v>
      </c>
      <c r="FZ430" s="537">
        <v>54.285714285714199</v>
      </c>
      <c r="GA430" s="536">
        <v>59.088495575221202</v>
      </c>
      <c r="GB430" s="232">
        <f t="shared" si="2162"/>
        <v>4939.9999999999918</v>
      </c>
      <c r="GC430" s="233">
        <f t="shared" si="2163"/>
        <v>6972.4424778761022</v>
      </c>
      <c r="GD430" s="249">
        <f t="shared" si="2164"/>
        <v>146</v>
      </c>
      <c r="GE430" s="233">
        <f t="shared" si="2165"/>
        <v>171</v>
      </c>
      <c r="GF430" s="232">
        <f t="shared" si="2166"/>
        <v>146</v>
      </c>
      <c r="GG430" s="233">
        <f t="shared" si="2167"/>
        <v>171</v>
      </c>
      <c r="GH430" s="232">
        <f t="shared" si="2168"/>
        <v>482.4999999999992</v>
      </c>
      <c r="GI430" s="233">
        <f t="shared" si="2169"/>
        <v>597.49999999999989</v>
      </c>
      <c r="GJ430" s="232">
        <f t="shared" si="2170"/>
        <v>9812.9999999999891</v>
      </c>
      <c r="GK430" s="233">
        <f t="shared" si="2171"/>
        <v>11492</v>
      </c>
      <c r="GL430" s="249">
        <f t="shared" si="2172"/>
        <v>308</v>
      </c>
      <c r="GM430" s="233">
        <f t="shared" si="2173"/>
        <v>327</v>
      </c>
      <c r="GN430" s="232">
        <f t="shared" si="2174"/>
        <v>308</v>
      </c>
      <c r="GO430" s="233">
        <f t="shared" si="2175"/>
        <v>327</v>
      </c>
      <c r="GP430" s="232">
        <f t="shared" si="2176"/>
        <v>1601.4999999999998</v>
      </c>
      <c r="GQ430" s="233">
        <f t="shared" si="2177"/>
        <v>1554.0000000000007</v>
      </c>
      <c r="GR430" s="232">
        <f t="shared" si="2178"/>
        <v>20096</v>
      </c>
      <c r="GS430" s="233">
        <f t="shared" si="2179"/>
        <v>20944.000000000007</v>
      </c>
      <c r="GT430" s="249">
        <f t="shared" si="2180"/>
        <v>454</v>
      </c>
      <c r="GU430" s="233">
        <f t="shared" si="2181"/>
        <v>498</v>
      </c>
      <c r="GV430" s="232">
        <f t="shared" si="2182"/>
        <v>454</v>
      </c>
      <c r="GW430" s="233">
        <f t="shared" si="2183"/>
        <v>498</v>
      </c>
      <c r="GX430" s="232">
        <f t="shared" si="2184"/>
        <v>2083.9999999999991</v>
      </c>
      <c r="GY430" s="233">
        <f t="shared" si="2185"/>
        <v>2151.5000000000005</v>
      </c>
      <c r="GZ430" s="232">
        <f t="shared" si="2186"/>
        <v>29908.999999999989</v>
      </c>
      <c r="HA430" s="233">
        <f t="shared" si="2187"/>
        <v>32436.000000000007</v>
      </c>
      <c r="HB430" s="249">
        <f t="shared" si="2188"/>
        <v>0</v>
      </c>
      <c r="HC430" s="233">
        <f t="shared" si="2189"/>
        <v>0</v>
      </c>
      <c r="HD430" s="232">
        <f t="shared" si="2190"/>
        <v>0</v>
      </c>
      <c r="HE430" s="233">
        <f t="shared" si="2191"/>
        <v>0</v>
      </c>
      <c r="HF430" s="232" t="str">
        <f t="shared" si="2192"/>
        <v/>
      </c>
      <c r="HG430" s="233" t="str">
        <f t="shared" si="2193"/>
        <v/>
      </c>
      <c r="HH430" s="232" t="str">
        <f t="shared" si="2194"/>
        <v/>
      </c>
      <c r="HI430" s="233" t="str">
        <f t="shared" si="2195"/>
        <v/>
      </c>
      <c r="HJ430" s="249">
        <f t="shared" si="2196"/>
        <v>2502.9999999999986</v>
      </c>
      <c r="HK430" s="233">
        <f t="shared" si="2197"/>
        <v>2734.1902654867263</v>
      </c>
      <c r="HL430" s="232">
        <f t="shared" si="2198"/>
        <v>34848.999999999978</v>
      </c>
      <c r="HM430" s="232">
        <f t="shared" si="2199"/>
        <v>39408.442477876117</v>
      </c>
    </row>
    <row r="431" spans="1:221" ht="15">
      <c r="A431" s="492" t="s">
        <v>111</v>
      </c>
      <c r="B431" s="494" t="s">
        <v>1018</v>
      </c>
      <c r="C431" s="499" t="s">
        <v>1037</v>
      </c>
      <c r="D431" s="763">
        <v>232450</v>
      </c>
      <c r="E431" s="500">
        <v>9</v>
      </c>
      <c r="F431" s="535">
        <v>573</v>
      </c>
      <c r="G431" s="409">
        <v>599</v>
      </c>
      <c r="H431" s="537">
        <v>1</v>
      </c>
      <c r="I431" s="409">
        <v>0</v>
      </c>
      <c r="J431" s="232">
        <f t="shared" si="2054"/>
        <v>572</v>
      </c>
      <c r="K431" s="233">
        <f t="shared" si="2055"/>
        <v>599</v>
      </c>
      <c r="L431" s="504" t="s">
        <v>516</v>
      </c>
      <c r="M431" s="536" t="s">
        <v>516</v>
      </c>
      <c r="N431" s="232">
        <f t="shared" si="2052"/>
        <v>572</v>
      </c>
      <c r="O431" s="233">
        <f t="shared" si="2053"/>
        <v>599</v>
      </c>
      <c r="P431" s="232">
        <f t="shared" si="2056"/>
        <v>572</v>
      </c>
      <c r="Q431" s="233">
        <f t="shared" si="2057"/>
        <v>599</v>
      </c>
      <c r="R431" s="537">
        <v>7</v>
      </c>
      <c r="S431" s="409">
        <v>15</v>
      </c>
      <c r="T431" s="232">
        <f t="shared" si="2058"/>
        <v>7</v>
      </c>
      <c r="U431" s="233">
        <f t="shared" si="2059"/>
        <v>15</v>
      </c>
      <c r="V431" s="547">
        <v>3</v>
      </c>
      <c r="W431" s="409">
        <v>9</v>
      </c>
      <c r="X431" s="232">
        <f t="shared" si="2060"/>
        <v>3</v>
      </c>
      <c r="Y431" s="233">
        <f t="shared" si="2061"/>
        <v>9</v>
      </c>
      <c r="Z431" s="547"/>
      <c r="AA431" s="529"/>
      <c r="AB431" s="232">
        <f t="shared" si="2062"/>
        <v>0</v>
      </c>
      <c r="AC431" s="233">
        <f t="shared" si="2063"/>
        <v>0</v>
      </c>
      <c r="AD431" s="225">
        <f t="shared" si="2064"/>
        <v>10</v>
      </c>
      <c r="AE431" s="233">
        <f t="shared" si="2065"/>
        <v>24</v>
      </c>
      <c r="AF431" s="225">
        <f t="shared" si="2066"/>
        <v>10</v>
      </c>
      <c r="AG431" s="233">
        <f t="shared" si="2067"/>
        <v>24</v>
      </c>
      <c r="AH431" s="506">
        <v>2.5714285714285698</v>
      </c>
      <c r="AI431" s="765">
        <v>2.5333333333333301</v>
      </c>
      <c r="AJ431" s="232">
        <f t="shared" si="2068"/>
        <v>17.999999999999989</v>
      </c>
      <c r="AK431" s="233">
        <f t="shared" si="2069"/>
        <v>37.99999999999995</v>
      </c>
      <c r="AL431" s="506">
        <v>3.3333333333333299</v>
      </c>
      <c r="AM431" s="765">
        <v>3.4444444444444402</v>
      </c>
      <c r="AN431" s="232">
        <f t="shared" si="2070"/>
        <v>9.9999999999999893</v>
      </c>
      <c r="AO431" s="233">
        <f t="shared" si="1920"/>
        <v>30.999999999999961</v>
      </c>
      <c r="AP431" s="506"/>
      <c r="AQ431" s="410"/>
      <c r="AR431" s="232">
        <f t="shared" si="2071"/>
        <v>0</v>
      </c>
      <c r="AS431" s="233">
        <f t="shared" si="2072"/>
        <v>0</v>
      </c>
      <c r="AT431" s="545">
        <f t="shared" si="2073"/>
        <v>2.799999999999998</v>
      </c>
      <c r="AU431" s="546">
        <f t="shared" si="2074"/>
        <v>2.8749999999999964</v>
      </c>
      <c r="AV431" s="232">
        <f t="shared" si="2075"/>
        <v>27.999999999999979</v>
      </c>
      <c r="AW431" s="233">
        <f t="shared" si="2076"/>
        <v>68.999999999999915</v>
      </c>
      <c r="AX431" s="547">
        <v>65.571428571428498</v>
      </c>
      <c r="AY431" s="765">
        <v>74.266666666666694</v>
      </c>
      <c r="AZ431" s="232">
        <f t="shared" si="2077"/>
        <v>458.99999999999949</v>
      </c>
      <c r="BA431" s="233">
        <f t="shared" si="2078"/>
        <v>1114.0000000000005</v>
      </c>
      <c r="BB431" s="547">
        <v>73.3333333333333</v>
      </c>
      <c r="BC431" s="766">
        <v>69.6666666666667</v>
      </c>
      <c r="BD431" s="232">
        <f t="shared" si="2079"/>
        <v>219.99999999999989</v>
      </c>
      <c r="BE431" s="233">
        <f t="shared" si="2080"/>
        <v>627.00000000000034</v>
      </c>
      <c r="BF431" s="537"/>
      <c r="BG431" s="536"/>
      <c r="BH431" s="232">
        <f t="shared" si="2081"/>
        <v>0</v>
      </c>
      <c r="BI431" s="233">
        <f t="shared" si="2082"/>
        <v>0</v>
      </c>
      <c r="BJ431" s="232">
        <f t="shared" si="2083"/>
        <v>67.899999999999935</v>
      </c>
      <c r="BK431" s="233">
        <f t="shared" si="2084"/>
        <v>72.5416666666667</v>
      </c>
      <c r="BL431" s="232">
        <f t="shared" si="2085"/>
        <v>678.99999999999932</v>
      </c>
      <c r="BM431" s="233">
        <f t="shared" si="2086"/>
        <v>1741.0000000000009</v>
      </c>
      <c r="BN431" s="547">
        <v>52</v>
      </c>
      <c r="BO431" s="409">
        <v>41</v>
      </c>
      <c r="BP431" s="232">
        <f t="shared" si="2087"/>
        <v>52</v>
      </c>
      <c r="BQ431" s="233">
        <f t="shared" si="2088"/>
        <v>41</v>
      </c>
      <c r="BR431" s="547">
        <v>192</v>
      </c>
      <c r="BS431" s="409">
        <v>183</v>
      </c>
      <c r="BT431" s="767">
        <f t="shared" si="1939"/>
        <v>192</v>
      </c>
      <c r="BU431" s="233">
        <f t="shared" si="2089"/>
        <v>183</v>
      </c>
      <c r="BV431" s="547"/>
      <c r="BW431" s="529"/>
      <c r="BX431" s="232">
        <f t="shared" si="2090"/>
        <v>0</v>
      </c>
      <c r="BY431" s="233">
        <f t="shared" si="2091"/>
        <v>0</v>
      </c>
      <c r="BZ431" s="225">
        <f t="shared" si="2092"/>
        <v>244</v>
      </c>
      <c r="CA431" s="233">
        <f t="shared" si="2093"/>
        <v>224</v>
      </c>
      <c r="CB431" s="225">
        <f t="shared" si="2094"/>
        <v>244</v>
      </c>
      <c r="CC431" s="233">
        <f t="shared" si="2095"/>
        <v>224</v>
      </c>
      <c r="CD431" s="506">
        <v>3.47115384615384</v>
      </c>
      <c r="CE431" s="765">
        <v>3.5</v>
      </c>
      <c r="CF431" s="232">
        <f t="shared" si="2096"/>
        <v>180.49999999999969</v>
      </c>
      <c r="CG431" s="233">
        <f t="shared" si="2097"/>
        <v>143.5</v>
      </c>
      <c r="CH431" s="506">
        <v>5.6484375</v>
      </c>
      <c r="CI431" s="765">
        <v>5.4535519125683098</v>
      </c>
      <c r="CJ431" s="232">
        <f t="shared" si="2098"/>
        <v>1084.5</v>
      </c>
      <c r="CK431" s="233">
        <f t="shared" si="2099"/>
        <v>998.00000000000068</v>
      </c>
      <c r="CL431" s="506"/>
      <c r="CM431" s="410"/>
      <c r="CN431" s="232">
        <f t="shared" si="2100"/>
        <v>0</v>
      </c>
      <c r="CO431" s="233">
        <f t="shared" si="2101"/>
        <v>0</v>
      </c>
      <c r="CP431" s="232">
        <f t="shared" si="2102"/>
        <v>5.1844262295081958</v>
      </c>
      <c r="CQ431" s="546">
        <f t="shared" si="2103"/>
        <v>5.0959821428571459</v>
      </c>
      <c r="CR431" s="232">
        <f t="shared" si="2104"/>
        <v>1264.9999999999998</v>
      </c>
      <c r="CS431" s="233">
        <f t="shared" si="2105"/>
        <v>1141.5000000000007</v>
      </c>
      <c r="CT431" s="547">
        <v>69.615384615384599</v>
      </c>
      <c r="CU431" s="766">
        <v>70.487804878048806</v>
      </c>
      <c r="CV431" s="232">
        <f t="shared" si="2106"/>
        <v>3619.9999999999991</v>
      </c>
      <c r="CW431" s="233">
        <f t="shared" si="2107"/>
        <v>2890.0000000000009</v>
      </c>
      <c r="CX431" s="547">
        <v>71.28125</v>
      </c>
      <c r="CY431" s="765">
        <v>70.377049180327901</v>
      </c>
      <c r="CZ431" s="232">
        <f t="shared" si="2108"/>
        <v>13686</v>
      </c>
      <c r="DA431" s="233">
        <f t="shared" si="2109"/>
        <v>12879.000000000005</v>
      </c>
      <c r="DB431" s="537"/>
      <c r="DC431" s="536"/>
      <c r="DD431" s="232">
        <f t="shared" si="2110"/>
        <v>0</v>
      </c>
      <c r="DE431" s="233">
        <f t="shared" si="2111"/>
        <v>0</v>
      </c>
      <c r="DF431" s="232">
        <f t="shared" si="2112"/>
        <v>70.926229508196727</v>
      </c>
      <c r="DG431" s="233">
        <f t="shared" si="2113"/>
        <v>70.397321428571459</v>
      </c>
      <c r="DH431" s="232">
        <f t="shared" si="2114"/>
        <v>17306</v>
      </c>
      <c r="DI431" s="233">
        <f t="shared" si="2115"/>
        <v>15769.000000000007</v>
      </c>
      <c r="DJ431" s="232">
        <f t="shared" si="2116"/>
        <v>254</v>
      </c>
      <c r="DK431" s="233">
        <f t="shared" si="2117"/>
        <v>248</v>
      </c>
      <c r="DL431" s="232">
        <f t="shared" si="2118"/>
        <v>254</v>
      </c>
      <c r="DM431" s="233">
        <f t="shared" si="2119"/>
        <v>248</v>
      </c>
      <c r="DN431" s="545">
        <f t="shared" si="2120"/>
        <v>5.0905511811023612</v>
      </c>
      <c r="DO431" s="546">
        <f t="shared" si="2121"/>
        <v>4.8810483870967767</v>
      </c>
      <c r="DP431" s="232">
        <f t="shared" si="2122"/>
        <v>1292.9999999999998</v>
      </c>
      <c r="DQ431" s="233">
        <f t="shared" si="2123"/>
        <v>1210.5000000000007</v>
      </c>
      <c r="DR431" s="232">
        <f t="shared" si="2124"/>
        <v>70.80708661417323</v>
      </c>
      <c r="DS431" s="233">
        <f t="shared" si="2125"/>
        <v>70.604838709677452</v>
      </c>
      <c r="DT431" s="232">
        <f t="shared" si="2126"/>
        <v>17985</v>
      </c>
      <c r="DU431" s="233">
        <f t="shared" si="2127"/>
        <v>17510.000000000007</v>
      </c>
      <c r="DV431" s="547">
        <v>42</v>
      </c>
      <c r="DW431" s="409">
        <v>42</v>
      </c>
      <c r="DX431" s="232">
        <f t="shared" si="2128"/>
        <v>42</v>
      </c>
      <c r="DY431" s="233">
        <f t="shared" si="2129"/>
        <v>42</v>
      </c>
      <c r="DZ431" s="547">
        <v>160</v>
      </c>
      <c r="EA431" s="409">
        <v>172</v>
      </c>
      <c r="EB431" s="232">
        <f t="shared" si="2130"/>
        <v>160</v>
      </c>
      <c r="EC431" s="233">
        <f t="shared" si="2131"/>
        <v>172</v>
      </c>
      <c r="ED431" s="547"/>
      <c r="EE431" s="529"/>
      <c r="EF431" s="232">
        <f t="shared" si="2132"/>
        <v>0</v>
      </c>
      <c r="EG431" s="233">
        <f t="shared" si="2133"/>
        <v>0</v>
      </c>
      <c r="EH431" s="225">
        <f t="shared" si="2134"/>
        <v>202</v>
      </c>
      <c r="EI431" s="233">
        <f t="shared" si="2135"/>
        <v>214</v>
      </c>
      <c r="EJ431" s="225">
        <f t="shared" si="2136"/>
        <v>202</v>
      </c>
      <c r="EK431" s="233">
        <f t="shared" si="2137"/>
        <v>214</v>
      </c>
      <c r="EL431" s="506">
        <v>3.7380952380952301</v>
      </c>
      <c r="EM431" s="765">
        <v>3.13095238095238</v>
      </c>
      <c r="EN431" s="232">
        <f t="shared" si="2138"/>
        <v>156.99999999999966</v>
      </c>
      <c r="EO431" s="233">
        <f t="shared" si="2139"/>
        <v>131.49999999999997</v>
      </c>
      <c r="EP431" s="506">
        <v>4.05</v>
      </c>
      <c r="EQ431" s="765">
        <v>4.0697674418604697</v>
      </c>
      <c r="ER431" s="232">
        <f t="shared" si="2140"/>
        <v>648</v>
      </c>
      <c r="ES431" s="233">
        <f t="shared" si="2141"/>
        <v>700.0000000000008</v>
      </c>
      <c r="ET431" s="506"/>
      <c r="EU431" s="410"/>
      <c r="EV431" s="232">
        <f t="shared" si="2142"/>
        <v>0</v>
      </c>
      <c r="EW431" s="233">
        <f t="shared" si="2143"/>
        <v>0</v>
      </c>
      <c r="EX431" s="545">
        <f t="shared" si="2144"/>
        <v>3.9851485148514834</v>
      </c>
      <c r="EY431" s="546">
        <f t="shared" si="2145"/>
        <v>3.8855140186915924</v>
      </c>
      <c r="EZ431" s="232">
        <f t="shared" si="2146"/>
        <v>804.99999999999966</v>
      </c>
      <c r="FA431" s="233">
        <f t="shared" si="2147"/>
        <v>831.5000000000008</v>
      </c>
      <c r="FB431" s="547">
        <v>63.880952380952301</v>
      </c>
      <c r="FC431" s="765">
        <v>63.8333333333333</v>
      </c>
      <c r="FD431" s="232">
        <f t="shared" si="2148"/>
        <v>2682.9999999999968</v>
      </c>
      <c r="FE431" s="233">
        <f t="shared" si="2149"/>
        <v>2680.9999999999986</v>
      </c>
      <c r="FF431" s="547">
        <v>54.487499999999997</v>
      </c>
      <c r="FG431" s="765">
        <v>57.848837209302303</v>
      </c>
      <c r="FH431" s="232">
        <f t="shared" si="2150"/>
        <v>8718</v>
      </c>
      <c r="FI431" s="233">
        <f t="shared" si="2151"/>
        <v>9949.9999999999964</v>
      </c>
      <c r="FJ431" s="537"/>
      <c r="FK431" s="536"/>
      <c r="FL431" s="232">
        <f t="shared" si="2152"/>
        <v>0</v>
      </c>
      <c r="FM431" s="233">
        <f t="shared" si="2153"/>
        <v>0</v>
      </c>
      <c r="FN431" s="232">
        <f t="shared" si="2154"/>
        <v>56.440594059405925</v>
      </c>
      <c r="FO431" s="233">
        <f t="shared" si="2155"/>
        <v>59.023364485981283</v>
      </c>
      <c r="FP431" s="232">
        <f t="shared" si="2156"/>
        <v>11400.999999999996</v>
      </c>
      <c r="FQ431" s="233">
        <f t="shared" si="2157"/>
        <v>12630.999999999995</v>
      </c>
      <c r="FR431" s="537">
        <v>116</v>
      </c>
      <c r="FS431" s="536">
        <v>137</v>
      </c>
      <c r="FT431" s="232">
        <f t="shared" si="2158"/>
        <v>116</v>
      </c>
      <c r="FU431" s="233">
        <f t="shared" si="2159"/>
        <v>137</v>
      </c>
      <c r="FV431" s="537">
        <v>4.6422413793103399</v>
      </c>
      <c r="FW431" s="536">
        <v>4.9370370370370402</v>
      </c>
      <c r="FX431" s="232">
        <f t="shared" si="2160"/>
        <v>538.49999999999943</v>
      </c>
      <c r="FY431" s="233">
        <f t="shared" si="2161"/>
        <v>676.37407407407454</v>
      </c>
      <c r="FZ431" s="537">
        <v>54.224137931034399</v>
      </c>
      <c r="GA431" s="536">
        <v>59.185185185185198</v>
      </c>
      <c r="GB431" s="232">
        <f t="shared" si="2162"/>
        <v>6289.99999999999</v>
      </c>
      <c r="GC431" s="233">
        <f t="shared" si="2163"/>
        <v>8108.3703703703723</v>
      </c>
      <c r="GD431" s="249">
        <f t="shared" si="2164"/>
        <v>101</v>
      </c>
      <c r="GE431" s="233">
        <f t="shared" si="2165"/>
        <v>98</v>
      </c>
      <c r="GF431" s="232">
        <f t="shared" si="2166"/>
        <v>101</v>
      </c>
      <c r="GG431" s="233">
        <f t="shared" si="2167"/>
        <v>98</v>
      </c>
      <c r="GH431" s="232">
        <f t="shared" si="2168"/>
        <v>355.49999999999932</v>
      </c>
      <c r="GI431" s="233">
        <f t="shared" si="2169"/>
        <v>312.99999999999989</v>
      </c>
      <c r="GJ431" s="232">
        <f t="shared" si="2170"/>
        <v>6761.9999999999955</v>
      </c>
      <c r="GK431" s="233">
        <f t="shared" si="2171"/>
        <v>6685</v>
      </c>
      <c r="GL431" s="249">
        <f t="shared" si="2172"/>
        <v>355</v>
      </c>
      <c r="GM431" s="233">
        <f t="shared" si="2173"/>
        <v>364</v>
      </c>
      <c r="GN431" s="232">
        <f t="shared" si="2174"/>
        <v>355</v>
      </c>
      <c r="GO431" s="233">
        <f t="shared" si="2175"/>
        <v>364</v>
      </c>
      <c r="GP431" s="232">
        <f t="shared" si="2176"/>
        <v>1742.5</v>
      </c>
      <c r="GQ431" s="233">
        <f t="shared" si="2177"/>
        <v>1729.0000000000014</v>
      </c>
      <c r="GR431" s="232">
        <f t="shared" si="2178"/>
        <v>22624</v>
      </c>
      <c r="GS431" s="233">
        <f t="shared" si="2179"/>
        <v>23456</v>
      </c>
      <c r="GT431" s="249">
        <f t="shared" si="2180"/>
        <v>456</v>
      </c>
      <c r="GU431" s="233">
        <f t="shared" si="2181"/>
        <v>462</v>
      </c>
      <c r="GV431" s="232">
        <f t="shared" si="2182"/>
        <v>456</v>
      </c>
      <c r="GW431" s="233">
        <f t="shared" si="2183"/>
        <v>462</v>
      </c>
      <c r="GX431" s="232">
        <f t="shared" si="2184"/>
        <v>2097.9999999999991</v>
      </c>
      <c r="GY431" s="233">
        <f t="shared" si="2185"/>
        <v>2042.0000000000014</v>
      </c>
      <c r="GZ431" s="232">
        <f t="shared" si="2186"/>
        <v>29385.999999999996</v>
      </c>
      <c r="HA431" s="233">
        <f t="shared" si="2187"/>
        <v>30141</v>
      </c>
      <c r="HB431" s="249">
        <f t="shared" si="2188"/>
        <v>0</v>
      </c>
      <c r="HC431" s="233">
        <f t="shared" si="2189"/>
        <v>0</v>
      </c>
      <c r="HD431" s="232">
        <f t="shared" si="2190"/>
        <v>0</v>
      </c>
      <c r="HE431" s="233">
        <f t="shared" si="2191"/>
        <v>0</v>
      </c>
      <c r="HF431" s="232" t="str">
        <f t="shared" si="2192"/>
        <v/>
      </c>
      <c r="HG431" s="233" t="str">
        <f t="shared" si="2193"/>
        <v/>
      </c>
      <c r="HH431" s="232" t="str">
        <f t="shared" si="2194"/>
        <v/>
      </c>
      <c r="HI431" s="233" t="str">
        <f t="shared" si="2195"/>
        <v/>
      </c>
      <c r="HJ431" s="249">
        <f t="shared" si="2196"/>
        <v>2636.4999999999991</v>
      </c>
      <c r="HK431" s="233">
        <f t="shared" si="2197"/>
        <v>2718.3740740740759</v>
      </c>
      <c r="HL431" s="232">
        <f t="shared" si="2198"/>
        <v>35675.999999999985</v>
      </c>
      <c r="HM431" s="232">
        <f t="shared" si="2199"/>
        <v>38249.370370370372</v>
      </c>
    </row>
    <row r="432" spans="1:221" ht="15">
      <c r="A432" s="492" t="s">
        <v>111</v>
      </c>
      <c r="B432" s="494" t="s">
        <v>1019</v>
      </c>
      <c r="C432" s="499"/>
      <c r="D432" s="763">
        <v>232575</v>
      </c>
      <c r="E432" s="500">
        <v>9</v>
      </c>
      <c r="F432" s="535">
        <v>442</v>
      </c>
      <c r="G432" s="409">
        <v>510</v>
      </c>
      <c r="H432" s="537">
        <v>0</v>
      </c>
      <c r="I432" s="409">
        <v>1</v>
      </c>
      <c r="J432" s="232">
        <f t="shared" si="2054"/>
        <v>442</v>
      </c>
      <c r="K432" s="233">
        <f t="shared" si="2055"/>
        <v>509</v>
      </c>
      <c r="L432" s="504" t="s">
        <v>516</v>
      </c>
      <c r="M432" s="536" t="s">
        <v>516</v>
      </c>
      <c r="N432" s="232">
        <f t="shared" si="2052"/>
        <v>442</v>
      </c>
      <c r="O432" s="233">
        <f t="shared" si="2053"/>
        <v>509</v>
      </c>
      <c r="P432" s="232">
        <f t="shared" si="2056"/>
        <v>442</v>
      </c>
      <c r="Q432" s="233">
        <f t="shared" si="2057"/>
        <v>509</v>
      </c>
      <c r="R432" s="537">
        <v>18</v>
      </c>
      <c r="S432" s="409">
        <v>29</v>
      </c>
      <c r="T432" s="232">
        <f t="shared" si="2058"/>
        <v>18</v>
      </c>
      <c r="U432" s="233">
        <f t="shared" si="2059"/>
        <v>29</v>
      </c>
      <c r="V432" s="547">
        <v>20</v>
      </c>
      <c r="W432" s="409">
        <v>14</v>
      </c>
      <c r="X432" s="232">
        <f t="shared" si="2060"/>
        <v>20</v>
      </c>
      <c r="Y432" s="233">
        <f t="shared" si="2061"/>
        <v>14</v>
      </c>
      <c r="Z432" s="547"/>
      <c r="AA432" s="529"/>
      <c r="AB432" s="232">
        <f t="shared" si="2062"/>
        <v>0</v>
      </c>
      <c r="AC432" s="233">
        <f t="shared" si="2063"/>
        <v>0</v>
      </c>
      <c r="AD432" s="225">
        <f t="shared" si="2064"/>
        <v>38</v>
      </c>
      <c r="AE432" s="233">
        <f t="shared" si="2065"/>
        <v>43</v>
      </c>
      <c r="AF432" s="225">
        <f t="shared" si="2066"/>
        <v>38</v>
      </c>
      <c r="AG432" s="233">
        <f t="shared" si="2067"/>
        <v>43</v>
      </c>
      <c r="AH432" s="506">
        <v>2.3333333333333299</v>
      </c>
      <c r="AI432" s="765">
        <v>2.2068965517241401</v>
      </c>
      <c r="AJ432" s="232">
        <f t="shared" si="2068"/>
        <v>41.999999999999936</v>
      </c>
      <c r="AK432" s="233">
        <f t="shared" si="2069"/>
        <v>64.000000000000057</v>
      </c>
      <c r="AL432" s="506">
        <v>3.3</v>
      </c>
      <c r="AM432" s="765">
        <v>3.0714285714285698</v>
      </c>
      <c r="AN432" s="232">
        <f t="shared" si="2070"/>
        <v>66</v>
      </c>
      <c r="AO432" s="233">
        <f t="shared" si="1920"/>
        <v>42.999999999999979</v>
      </c>
      <c r="AP432" s="506"/>
      <c r="AQ432" s="410"/>
      <c r="AR432" s="232">
        <f t="shared" si="2071"/>
        <v>0</v>
      </c>
      <c r="AS432" s="233">
        <f t="shared" si="2072"/>
        <v>0</v>
      </c>
      <c r="AT432" s="545">
        <f t="shared" si="2073"/>
        <v>2.8421052631578934</v>
      </c>
      <c r="AU432" s="546">
        <f t="shared" si="2074"/>
        <v>2.4883720930232567</v>
      </c>
      <c r="AV432" s="232">
        <f t="shared" si="2075"/>
        <v>107.99999999999994</v>
      </c>
      <c r="AW432" s="233">
        <f t="shared" si="2076"/>
        <v>107.00000000000004</v>
      </c>
      <c r="AX432" s="547">
        <v>69.1666666666666</v>
      </c>
      <c r="AY432" s="765">
        <v>68.896551724137893</v>
      </c>
      <c r="AZ432" s="232">
        <f t="shared" si="2077"/>
        <v>1244.9999999999989</v>
      </c>
      <c r="BA432" s="233">
        <f t="shared" si="2078"/>
        <v>1997.9999999999989</v>
      </c>
      <c r="BB432" s="547">
        <v>71.599999999999895</v>
      </c>
      <c r="BC432" s="766">
        <v>74.785714285714306</v>
      </c>
      <c r="BD432" s="232">
        <f t="shared" si="2079"/>
        <v>1431.999999999998</v>
      </c>
      <c r="BE432" s="233">
        <f t="shared" si="2080"/>
        <v>1047.0000000000002</v>
      </c>
      <c r="BF432" s="537"/>
      <c r="BG432" s="536"/>
      <c r="BH432" s="232">
        <f t="shared" si="2081"/>
        <v>0</v>
      </c>
      <c r="BI432" s="233">
        <f t="shared" si="2082"/>
        <v>0</v>
      </c>
      <c r="BJ432" s="232">
        <f t="shared" si="2083"/>
        <v>70.447368421052545</v>
      </c>
      <c r="BK432" s="233">
        <f t="shared" si="2084"/>
        <v>70.813953488372078</v>
      </c>
      <c r="BL432" s="232">
        <f t="shared" si="2085"/>
        <v>2676.9999999999968</v>
      </c>
      <c r="BM432" s="233">
        <f t="shared" si="2086"/>
        <v>3044.9999999999995</v>
      </c>
      <c r="BN432" s="547">
        <v>91</v>
      </c>
      <c r="BO432" s="409">
        <v>86</v>
      </c>
      <c r="BP432" s="232">
        <f t="shared" si="2087"/>
        <v>91</v>
      </c>
      <c r="BQ432" s="233">
        <f t="shared" si="2088"/>
        <v>86</v>
      </c>
      <c r="BR432" s="547">
        <v>141</v>
      </c>
      <c r="BS432" s="409">
        <v>163</v>
      </c>
      <c r="BT432" s="767">
        <f t="shared" si="1939"/>
        <v>141</v>
      </c>
      <c r="BU432" s="233">
        <f t="shared" si="2089"/>
        <v>163</v>
      </c>
      <c r="BV432" s="547"/>
      <c r="BW432" s="529"/>
      <c r="BX432" s="232">
        <f t="shared" si="2090"/>
        <v>0</v>
      </c>
      <c r="BY432" s="233">
        <f t="shared" si="2091"/>
        <v>0</v>
      </c>
      <c r="BZ432" s="225">
        <f t="shared" si="2092"/>
        <v>232</v>
      </c>
      <c r="CA432" s="233">
        <f t="shared" si="2093"/>
        <v>249</v>
      </c>
      <c r="CB432" s="225">
        <f t="shared" si="2094"/>
        <v>232</v>
      </c>
      <c r="CC432" s="233">
        <f t="shared" si="2095"/>
        <v>249</v>
      </c>
      <c r="CD432" s="506">
        <v>3.84615384615384</v>
      </c>
      <c r="CE432" s="765">
        <v>3.6918604651162799</v>
      </c>
      <c r="CF432" s="232">
        <f t="shared" si="2096"/>
        <v>349.99999999999943</v>
      </c>
      <c r="CG432" s="233">
        <f t="shared" si="2097"/>
        <v>317.50000000000006</v>
      </c>
      <c r="CH432" s="506">
        <v>5.6418439716312001</v>
      </c>
      <c r="CI432" s="765">
        <v>5.8742331288343603</v>
      </c>
      <c r="CJ432" s="232">
        <f t="shared" si="2098"/>
        <v>795.4999999999992</v>
      </c>
      <c r="CK432" s="233">
        <f t="shared" si="2099"/>
        <v>957.50000000000068</v>
      </c>
      <c r="CL432" s="506"/>
      <c r="CM432" s="410"/>
      <c r="CN432" s="232">
        <f t="shared" si="2100"/>
        <v>0</v>
      </c>
      <c r="CO432" s="233">
        <f t="shared" si="2101"/>
        <v>0</v>
      </c>
      <c r="CP432" s="232">
        <f t="shared" si="2102"/>
        <v>4.9374999999999938</v>
      </c>
      <c r="CQ432" s="546">
        <f t="shared" si="2103"/>
        <v>5.1204819277108458</v>
      </c>
      <c r="CR432" s="232">
        <f t="shared" si="2104"/>
        <v>1145.4999999999986</v>
      </c>
      <c r="CS432" s="233">
        <f t="shared" si="2105"/>
        <v>1275.0000000000007</v>
      </c>
      <c r="CT432" s="547">
        <v>71.758241758241695</v>
      </c>
      <c r="CU432" s="766">
        <v>71.523255813953497</v>
      </c>
      <c r="CV432" s="232">
        <f t="shared" si="2106"/>
        <v>6529.9999999999945</v>
      </c>
      <c r="CW432" s="233">
        <f t="shared" si="2107"/>
        <v>6151.0000000000009</v>
      </c>
      <c r="CX432" s="547">
        <v>73.134751773049601</v>
      </c>
      <c r="CY432" s="765">
        <v>72.245398773006102</v>
      </c>
      <c r="CZ432" s="232">
        <f t="shared" si="2108"/>
        <v>10311.999999999995</v>
      </c>
      <c r="DA432" s="233">
        <f t="shared" si="2109"/>
        <v>11775.999999999995</v>
      </c>
      <c r="DB432" s="537"/>
      <c r="DC432" s="536"/>
      <c r="DD432" s="232">
        <f t="shared" si="2110"/>
        <v>0</v>
      </c>
      <c r="DE432" s="233">
        <f t="shared" si="2111"/>
        <v>0</v>
      </c>
      <c r="DF432" s="232">
        <f t="shared" si="2112"/>
        <v>72.594827586206847</v>
      </c>
      <c r="DG432" s="233">
        <f t="shared" si="2113"/>
        <v>71.995983935742956</v>
      </c>
      <c r="DH432" s="232">
        <f t="shared" si="2114"/>
        <v>16841.999999999989</v>
      </c>
      <c r="DI432" s="233">
        <f t="shared" si="2115"/>
        <v>17926.999999999996</v>
      </c>
      <c r="DJ432" s="232">
        <f t="shared" si="2116"/>
        <v>270</v>
      </c>
      <c r="DK432" s="233">
        <f t="shared" si="2117"/>
        <v>292</v>
      </c>
      <c r="DL432" s="232">
        <f t="shared" si="2118"/>
        <v>270</v>
      </c>
      <c r="DM432" s="233">
        <f t="shared" si="2119"/>
        <v>292</v>
      </c>
      <c r="DN432" s="545">
        <f t="shared" si="2120"/>
        <v>4.6425925925925879</v>
      </c>
      <c r="DO432" s="546">
        <f t="shared" si="2121"/>
        <v>4.7328767123287694</v>
      </c>
      <c r="DP432" s="232">
        <f t="shared" si="2122"/>
        <v>1253.4999999999986</v>
      </c>
      <c r="DQ432" s="233">
        <f t="shared" si="2123"/>
        <v>1382.0000000000007</v>
      </c>
      <c r="DR432" s="232">
        <f t="shared" si="2124"/>
        <v>72.292592592592541</v>
      </c>
      <c r="DS432" s="233">
        <f t="shared" si="2125"/>
        <v>71.821917808219169</v>
      </c>
      <c r="DT432" s="232">
        <f t="shared" si="2126"/>
        <v>19518.999999999985</v>
      </c>
      <c r="DU432" s="233">
        <f t="shared" si="2127"/>
        <v>20971.999999999996</v>
      </c>
      <c r="DV432" s="547">
        <v>14</v>
      </c>
      <c r="DW432" s="409">
        <v>26</v>
      </c>
      <c r="DX432" s="232">
        <f t="shared" si="2128"/>
        <v>14</v>
      </c>
      <c r="DY432" s="233">
        <f t="shared" si="2129"/>
        <v>26</v>
      </c>
      <c r="DZ432" s="547">
        <v>57</v>
      </c>
      <c r="EA432" s="409">
        <v>67</v>
      </c>
      <c r="EB432" s="232">
        <f t="shared" si="2130"/>
        <v>57</v>
      </c>
      <c r="EC432" s="233">
        <f t="shared" si="2131"/>
        <v>67</v>
      </c>
      <c r="ED432" s="547"/>
      <c r="EE432" s="529"/>
      <c r="EF432" s="232">
        <f t="shared" si="2132"/>
        <v>0</v>
      </c>
      <c r="EG432" s="233">
        <f t="shared" si="2133"/>
        <v>0</v>
      </c>
      <c r="EH432" s="225">
        <f t="shared" si="2134"/>
        <v>71</v>
      </c>
      <c r="EI432" s="233">
        <f t="shared" si="2135"/>
        <v>93</v>
      </c>
      <c r="EJ432" s="225">
        <f t="shared" si="2136"/>
        <v>71</v>
      </c>
      <c r="EK432" s="233">
        <f t="shared" si="2137"/>
        <v>93</v>
      </c>
      <c r="EL432" s="506">
        <v>3.46428571428571</v>
      </c>
      <c r="EM432" s="765">
        <v>4.2884615384615401</v>
      </c>
      <c r="EN432" s="232">
        <f t="shared" si="2138"/>
        <v>48.499999999999943</v>
      </c>
      <c r="EO432" s="233">
        <f t="shared" si="2139"/>
        <v>111.50000000000004</v>
      </c>
      <c r="EP432" s="506">
        <v>4.6140350877192899</v>
      </c>
      <c r="EQ432" s="765">
        <v>4.76119402985075</v>
      </c>
      <c r="ER432" s="232">
        <f t="shared" si="2140"/>
        <v>262.99999999999955</v>
      </c>
      <c r="ES432" s="233">
        <f t="shared" si="2141"/>
        <v>319.00000000000023</v>
      </c>
      <c r="ET432" s="506"/>
      <c r="EU432" s="410"/>
      <c r="EV432" s="232">
        <f t="shared" si="2142"/>
        <v>0</v>
      </c>
      <c r="EW432" s="233">
        <f t="shared" si="2143"/>
        <v>0</v>
      </c>
      <c r="EX432" s="545">
        <f t="shared" si="2144"/>
        <v>4.3873239436619649</v>
      </c>
      <c r="EY432" s="546">
        <f t="shared" si="2145"/>
        <v>4.6290322580645196</v>
      </c>
      <c r="EZ432" s="232">
        <f t="shared" si="2146"/>
        <v>311.49999999999949</v>
      </c>
      <c r="FA432" s="233">
        <f t="shared" si="2147"/>
        <v>430.50000000000034</v>
      </c>
      <c r="FB432" s="547">
        <v>64.285714285714207</v>
      </c>
      <c r="FC432" s="765">
        <v>64.423076923076906</v>
      </c>
      <c r="FD432" s="232">
        <f t="shared" si="2148"/>
        <v>899.99999999999886</v>
      </c>
      <c r="FE432" s="233">
        <f t="shared" si="2149"/>
        <v>1674.9999999999995</v>
      </c>
      <c r="FF432" s="547">
        <v>61.385964912280699</v>
      </c>
      <c r="FG432" s="765">
        <v>59.417910447761201</v>
      </c>
      <c r="FH432" s="232">
        <f t="shared" si="2150"/>
        <v>3499</v>
      </c>
      <c r="FI432" s="233">
        <f t="shared" si="2151"/>
        <v>3981.0000000000005</v>
      </c>
      <c r="FJ432" s="537"/>
      <c r="FK432" s="536"/>
      <c r="FL432" s="232">
        <f t="shared" si="2152"/>
        <v>0</v>
      </c>
      <c r="FM432" s="233">
        <f t="shared" si="2153"/>
        <v>0</v>
      </c>
      <c r="FN432" s="232">
        <f t="shared" si="2154"/>
        <v>61.957746478873226</v>
      </c>
      <c r="FO432" s="233">
        <f t="shared" si="2155"/>
        <v>60.817204301075272</v>
      </c>
      <c r="FP432" s="232">
        <f t="shared" si="2156"/>
        <v>4398.9999999999991</v>
      </c>
      <c r="FQ432" s="233">
        <f t="shared" si="2157"/>
        <v>5656</v>
      </c>
      <c r="FR432" s="537">
        <v>101</v>
      </c>
      <c r="FS432" s="536">
        <v>124</v>
      </c>
      <c r="FT432" s="232">
        <f t="shared" si="2158"/>
        <v>101</v>
      </c>
      <c r="FU432" s="233">
        <f t="shared" si="2159"/>
        <v>124</v>
      </c>
      <c r="FV432" s="537">
        <v>4.67</v>
      </c>
      <c r="FW432" s="536">
        <v>4.6239669421487601</v>
      </c>
      <c r="FX432" s="232">
        <f t="shared" si="2160"/>
        <v>471.67</v>
      </c>
      <c r="FY432" s="233">
        <f t="shared" si="2161"/>
        <v>573.37190082644622</v>
      </c>
      <c r="FZ432" s="537">
        <v>62.83</v>
      </c>
      <c r="GA432" s="536">
        <v>58.239669421487598</v>
      </c>
      <c r="GB432" s="232">
        <f t="shared" si="2162"/>
        <v>6345.83</v>
      </c>
      <c r="GC432" s="233">
        <f t="shared" si="2163"/>
        <v>7221.719008264462</v>
      </c>
      <c r="GD432" s="249">
        <f t="shared" si="2164"/>
        <v>123</v>
      </c>
      <c r="GE432" s="233">
        <f t="shared" si="2165"/>
        <v>141</v>
      </c>
      <c r="GF432" s="232">
        <f t="shared" si="2166"/>
        <v>123</v>
      </c>
      <c r="GG432" s="233">
        <f t="shared" si="2167"/>
        <v>141</v>
      </c>
      <c r="GH432" s="232">
        <f t="shared" si="2168"/>
        <v>440.49999999999932</v>
      </c>
      <c r="GI432" s="233">
        <f t="shared" si="2169"/>
        <v>493.00000000000017</v>
      </c>
      <c r="GJ432" s="232">
        <f t="shared" si="2170"/>
        <v>8674.9999999999927</v>
      </c>
      <c r="GK432" s="233">
        <f t="shared" si="2171"/>
        <v>9824</v>
      </c>
      <c r="GL432" s="249">
        <f t="shared" si="2172"/>
        <v>218</v>
      </c>
      <c r="GM432" s="233">
        <f t="shared" si="2173"/>
        <v>244</v>
      </c>
      <c r="GN432" s="232">
        <f t="shared" si="2174"/>
        <v>218</v>
      </c>
      <c r="GO432" s="233">
        <f t="shared" si="2175"/>
        <v>244</v>
      </c>
      <c r="GP432" s="232">
        <f t="shared" si="2176"/>
        <v>1124.4999999999986</v>
      </c>
      <c r="GQ432" s="233">
        <f t="shared" si="2177"/>
        <v>1319.5000000000009</v>
      </c>
      <c r="GR432" s="232">
        <f t="shared" si="2178"/>
        <v>15242.999999999993</v>
      </c>
      <c r="GS432" s="233">
        <f t="shared" si="2179"/>
        <v>16803.999999999996</v>
      </c>
      <c r="GT432" s="249">
        <f t="shared" si="2180"/>
        <v>341</v>
      </c>
      <c r="GU432" s="233">
        <f t="shared" si="2181"/>
        <v>385</v>
      </c>
      <c r="GV432" s="232">
        <f t="shared" si="2182"/>
        <v>341</v>
      </c>
      <c r="GW432" s="233">
        <f t="shared" si="2183"/>
        <v>385</v>
      </c>
      <c r="GX432" s="232">
        <f t="shared" si="2184"/>
        <v>1564.999999999998</v>
      </c>
      <c r="GY432" s="233">
        <f t="shared" si="2185"/>
        <v>1812.5000000000011</v>
      </c>
      <c r="GZ432" s="232">
        <f t="shared" si="2186"/>
        <v>23917.999999999985</v>
      </c>
      <c r="HA432" s="233">
        <f t="shared" si="2187"/>
        <v>26627.999999999996</v>
      </c>
      <c r="HB432" s="249">
        <f t="shared" si="2188"/>
        <v>0</v>
      </c>
      <c r="HC432" s="233">
        <f t="shared" si="2189"/>
        <v>0</v>
      </c>
      <c r="HD432" s="232">
        <f t="shared" si="2190"/>
        <v>0</v>
      </c>
      <c r="HE432" s="233">
        <f t="shared" si="2191"/>
        <v>0</v>
      </c>
      <c r="HF432" s="232" t="str">
        <f t="shared" si="2192"/>
        <v/>
      </c>
      <c r="HG432" s="233" t="str">
        <f t="shared" si="2193"/>
        <v/>
      </c>
      <c r="HH432" s="232" t="str">
        <f t="shared" si="2194"/>
        <v/>
      </c>
      <c r="HI432" s="233" t="str">
        <f t="shared" si="2195"/>
        <v/>
      </c>
      <c r="HJ432" s="249">
        <f t="shared" si="2196"/>
        <v>2036.6699999999983</v>
      </c>
      <c r="HK432" s="233">
        <f t="shared" si="2197"/>
        <v>2385.871900826447</v>
      </c>
      <c r="HL432" s="232">
        <f t="shared" si="2198"/>
        <v>30263.829999999987</v>
      </c>
      <c r="HM432" s="232">
        <f t="shared" si="2199"/>
        <v>33849.719008264459</v>
      </c>
    </row>
    <row r="433" spans="1:221" ht="15">
      <c r="A433" s="492" t="s">
        <v>111</v>
      </c>
      <c r="B433" s="494" t="s">
        <v>1020</v>
      </c>
      <c r="C433" s="499"/>
      <c r="D433" s="763">
        <v>232867</v>
      </c>
      <c r="E433" s="500">
        <v>9</v>
      </c>
      <c r="F433" s="535">
        <v>430</v>
      </c>
      <c r="G433" s="409">
        <v>438</v>
      </c>
      <c r="H433" s="537">
        <v>8</v>
      </c>
      <c r="I433" s="409">
        <v>9</v>
      </c>
      <c r="J433" s="232">
        <f t="shared" si="2054"/>
        <v>422</v>
      </c>
      <c r="K433" s="233">
        <f t="shared" si="2055"/>
        <v>429</v>
      </c>
      <c r="L433" s="504" t="s">
        <v>516</v>
      </c>
      <c r="M433" s="536" t="s">
        <v>516</v>
      </c>
      <c r="N433" s="232">
        <f t="shared" si="2052"/>
        <v>422</v>
      </c>
      <c r="O433" s="233">
        <f t="shared" si="2053"/>
        <v>429</v>
      </c>
      <c r="P433" s="232">
        <f t="shared" si="2056"/>
        <v>422</v>
      </c>
      <c r="Q433" s="233">
        <f t="shared" si="2057"/>
        <v>429</v>
      </c>
      <c r="R433" s="537">
        <v>11</v>
      </c>
      <c r="S433" s="409">
        <v>18</v>
      </c>
      <c r="T433" s="232">
        <f t="shared" si="2058"/>
        <v>11</v>
      </c>
      <c r="U433" s="233">
        <f t="shared" si="2059"/>
        <v>18</v>
      </c>
      <c r="V433" s="547">
        <v>12</v>
      </c>
      <c r="W433" s="409">
        <v>3</v>
      </c>
      <c r="X433" s="232">
        <f t="shared" si="2060"/>
        <v>12</v>
      </c>
      <c r="Y433" s="233">
        <f t="shared" si="2061"/>
        <v>3</v>
      </c>
      <c r="Z433" s="547"/>
      <c r="AA433" s="529"/>
      <c r="AB433" s="232">
        <f t="shared" si="2062"/>
        <v>0</v>
      </c>
      <c r="AC433" s="233">
        <f t="shared" si="2063"/>
        <v>0</v>
      </c>
      <c r="AD433" s="225">
        <f t="shared" si="2064"/>
        <v>23</v>
      </c>
      <c r="AE433" s="233">
        <f t="shared" si="2065"/>
        <v>21</v>
      </c>
      <c r="AF433" s="225">
        <f t="shared" si="2066"/>
        <v>23</v>
      </c>
      <c r="AG433" s="233">
        <f t="shared" si="2067"/>
        <v>21</v>
      </c>
      <c r="AH433" s="506">
        <v>2.8181818181818099</v>
      </c>
      <c r="AI433" s="765">
        <v>2.5</v>
      </c>
      <c r="AJ433" s="232">
        <f t="shared" si="2068"/>
        <v>30.999999999999908</v>
      </c>
      <c r="AK433" s="233">
        <f t="shared" si="2069"/>
        <v>45</v>
      </c>
      <c r="AL433" s="506">
        <v>3.25</v>
      </c>
      <c r="AM433" s="765">
        <v>2.6666666666666701</v>
      </c>
      <c r="AN433" s="232">
        <f t="shared" si="2070"/>
        <v>39</v>
      </c>
      <c r="AO433" s="233">
        <f t="shared" si="1920"/>
        <v>8.0000000000000107</v>
      </c>
      <c r="AP433" s="506"/>
      <c r="AQ433" s="410"/>
      <c r="AR433" s="232">
        <f t="shared" si="2071"/>
        <v>0</v>
      </c>
      <c r="AS433" s="233">
        <f t="shared" si="2072"/>
        <v>0</v>
      </c>
      <c r="AT433" s="545">
        <f t="shared" si="2073"/>
        <v>3.0434782608695614</v>
      </c>
      <c r="AU433" s="546">
        <f t="shared" si="2074"/>
        <v>2.5238095238095246</v>
      </c>
      <c r="AV433" s="232">
        <f t="shared" si="2075"/>
        <v>69.999999999999915</v>
      </c>
      <c r="AW433" s="233">
        <f t="shared" si="2076"/>
        <v>53.000000000000014</v>
      </c>
      <c r="AX433" s="547">
        <v>100.54545454545401</v>
      </c>
      <c r="AY433" s="765">
        <v>80.2777777777778</v>
      </c>
      <c r="AZ433" s="232">
        <f t="shared" si="2077"/>
        <v>1105.9999999999941</v>
      </c>
      <c r="BA433" s="233">
        <f t="shared" si="2078"/>
        <v>1445.0000000000005</v>
      </c>
      <c r="BB433" s="547">
        <v>70.5833333333333</v>
      </c>
      <c r="BC433" s="766">
        <v>64.6666666666667</v>
      </c>
      <c r="BD433" s="232">
        <f t="shared" si="2079"/>
        <v>846.99999999999955</v>
      </c>
      <c r="BE433" s="233">
        <f t="shared" si="2080"/>
        <v>194.00000000000011</v>
      </c>
      <c r="BF433" s="537"/>
      <c r="BG433" s="536"/>
      <c r="BH433" s="232">
        <f t="shared" si="2081"/>
        <v>0</v>
      </c>
      <c r="BI433" s="233">
        <f t="shared" si="2082"/>
        <v>0</v>
      </c>
      <c r="BJ433" s="232">
        <f t="shared" si="2083"/>
        <v>84.91304347826059</v>
      </c>
      <c r="BK433" s="233">
        <f t="shared" si="2084"/>
        <v>78.047619047619065</v>
      </c>
      <c r="BL433" s="232">
        <f t="shared" si="2085"/>
        <v>1952.9999999999936</v>
      </c>
      <c r="BM433" s="233">
        <f t="shared" si="2086"/>
        <v>1639.0000000000005</v>
      </c>
      <c r="BN433" s="547">
        <v>49</v>
      </c>
      <c r="BO433" s="409">
        <v>56</v>
      </c>
      <c r="BP433" s="232">
        <f t="shared" si="2087"/>
        <v>49</v>
      </c>
      <c r="BQ433" s="233">
        <f t="shared" si="2088"/>
        <v>56</v>
      </c>
      <c r="BR433" s="547">
        <v>143</v>
      </c>
      <c r="BS433" s="409">
        <v>112</v>
      </c>
      <c r="BT433" s="767">
        <f t="shared" si="1939"/>
        <v>143</v>
      </c>
      <c r="BU433" s="233">
        <f t="shared" si="2089"/>
        <v>112</v>
      </c>
      <c r="BV433" s="547"/>
      <c r="BW433" s="529"/>
      <c r="BX433" s="232">
        <f t="shared" si="2090"/>
        <v>0</v>
      </c>
      <c r="BY433" s="233">
        <f t="shared" si="2091"/>
        <v>0</v>
      </c>
      <c r="BZ433" s="225">
        <f t="shared" si="2092"/>
        <v>192</v>
      </c>
      <c r="CA433" s="233">
        <f t="shared" si="2093"/>
        <v>168</v>
      </c>
      <c r="CB433" s="225">
        <f t="shared" si="2094"/>
        <v>192</v>
      </c>
      <c r="CC433" s="233">
        <f t="shared" si="2095"/>
        <v>168</v>
      </c>
      <c r="CD433" s="506">
        <v>4.1020408163265296</v>
      </c>
      <c r="CE433" s="765">
        <v>4.0714285714285703</v>
      </c>
      <c r="CF433" s="232">
        <f t="shared" si="2096"/>
        <v>200.99999999999994</v>
      </c>
      <c r="CG433" s="233">
        <f t="shared" si="2097"/>
        <v>227.99999999999994</v>
      </c>
      <c r="CH433" s="506">
        <v>6.0524475524475498</v>
      </c>
      <c r="CI433" s="765">
        <v>6.8035714285714297</v>
      </c>
      <c r="CJ433" s="232">
        <f t="shared" si="2098"/>
        <v>865.49999999999966</v>
      </c>
      <c r="CK433" s="233">
        <f t="shared" si="2099"/>
        <v>762.00000000000011</v>
      </c>
      <c r="CL433" s="506"/>
      <c r="CM433" s="410"/>
      <c r="CN433" s="232">
        <f t="shared" si="2100"/>
        <v>0</v>
      </c>
      <c r="CO433" s="233">
        <f t="shared" si="2101"/>
        <v>0</v>
      </c>
      <c r="CP433" s="232">
        <f t="shared" si="2102"/>
        <v>5.5546874999999973</v>
      </c>
      <c r="CQ433" s="546">
        <f t="shared" si="2103"/>
        <v>5.8928571428571432</v>
      </c>
      <c r="CR433" s="232">
        <f t="shared" si="2104"/>
        <v>1066.4999999999995</v>
      </c>
      <c r="CS433" s="233">
        <f t="shared" si="2105"/>
        <v>990.00000000000011</v>
      </c>
      <c r="CT433" s="547">
        <v>80.081632653061206</v>
      </c>
      <c r="CU433" s="766">
        <v>73.892857142857096</v>
      </c>
      <c r="CV433" s="232">
        <f t="shared" si="2106"/>
        <v>3923.9999999999991</v>
      </c>
      <c r="CW433" s="233">
        <f t="shared" si="2107"/>
        <v>4137.9999999999973</v>
      </c>
      <c r="CX433" s="547">
        <v>77.531468531468505</v>
      </c>
      <c r="CY433" s="765">
        <v>77.419642857142904</v>
      </c>
      <c r="CZ433" s="232">
        <f t="shared" si="2108"/>
        <v>11086.999999999996</v>
      </c>
      <c r="DA433" s="233">
        <f t="shared" si="2109"/>
        <v>8671.0000000000055</v>
      </c>
      <c r="DB433" s="537"/>
      <c r="DC433" s="536"/>
      <c r="DD433" s="232">
        <f t="shared" si="2110"/>
        <v>0</v>
      </c>
      <c r="DE433" s="233">
        <f t="shared" si="2111"/>
        <v>0</v>
      </c>
      <c r="DF433" s="232">
        <f t="shared" si="2112"/>
        <v>78.182291666666643</v>
      </c>
      <c r="DG433" s="233">
        <f t="shared" si="2113"/>
        <v>76.244047619047635</v>
      </c>
      <c r="DH433" s="232">
        <f t="shared" si="2114"/>
        <v>15010.999999999996</v>
      </c>
      <c r="DI433" s="233">
        <f t="shared" si="2115"/>
        <v>12809.000000000002</v>
      </c>
      <c r="DJ433" s="232">
        <f t="shared" si="2116"/>
        <v>215</v>
      </c>
      <c r="DK433" s="233">
        <f t="shared" si="2117"/>
        <v>189</v>
      </c>
      <c r="DL433" s="232">
        <f t="shared" si="2118"/>
        <v>215</v>
      </c>
      <c r="DM433" s="233">
        <f t="shared" si="2119"/>
        <v>189</v>
      </c>
      <c r="DN433" s="545">
        <f t="shared" si="2120"/>
        <v>5.2860465116279052</v>
      </c>
      <c r="DO433" s="546">
        <f t="shared" si="2121"/>
        <v>5.5185185185185199</v>
      </c>
      <c r="DP433" s="232">
        <f t="shared" si="2122"/>
        <v>1136.4999999999995</v>
      </c>
      <c r="DQ433" s="233">
        <f t="shared" si="2123"/>
        <v>1043.0000000000002</v>
      </c>
      <c r="DR433" s="232">
        <f t="shared" si="2124"/>
        <v>78.902325581395303</v>
      </c>
      <c r="DS433" s="233">
        <f t="shared" si="2125"/>
        <v>76.444444444444457</v>
      </c>
      <c r="DT433" s="232">
        <f t="shared" si="2126"/>
        <v>16963.999999999989</v>
      </c>
      <c r="DU433" s="233">
        <f t="shared" si="2127"/>
        <v>14448.000000000002</v>
      </c>
      <c r="DV433" s="547">
        <v>42</v>
      </c>
      <c r="DW433" s="409">
        <v>45</v>
      </c>
      <c r="DX433" s="232">
        <f t="shared" si="2128"/>
        <v>42</v>
      </c>
      <c r="DY433" s="233">
        <f t="shared" si="2129"/>
        <v>45</v>
      </c>
      <c r="DZ433" s="547">
        <v>75</v>
      </c>
      <c r="EA433" s="409">
        <v>59</v>
      </c>
      <c r="EB433" s="232">
        <f t="shared" si="2130"/>
        <v>75</v>
      </c>
      <c r="EC433" s="233">
        <f t="shared" si="2131"/>
        <v>59</v>
      </c>
      <c r="ED433" s="547"/>
      <c r="EE433" s="529"/>
      <c r="EF433" s="232">
        <f t="shared" si="2132"/>
        <v>0</v>
      </c>
      <c r="EG433" s="233">
        <f t="shared" si="2133"/>
        <v>0</v>
      </c>
      <c r="EH433" s="225">
        <f t="shared" si="2134"/>
        <v>117</v>
      </c>
      <c r="EI433" s="233">
        <f t="shared" si="2135"/>
        <v>104</v>
      </c>
      <c r="EJ433" s="225">
        <f t="shared" si="2136"/>
        <v>117</v>
      </c>
      <c r="EK433" s="233">
        <f t="shared" si="2137"/>
        <v>104</v>
      </c>
      <c r="EL433" s="506">
        <v>2.6785714285714199</v>
      </c>
      <c r="EM433" s="765">
        <v>3.4111111111111101</v>
      </c>
      <c r="EN433" s="232">
        <f t="shared" si="2138"/>
        <v>112.49999999999963</v>
      </c>
      <c r="EO433" s="233">
        <f t="shared" si="2139"/>
        <v>153.49999999999994</v>
      </c>
      <c r="EP433" s="506">
        <v>4.5333333333333297</v>
      </c>
      <c r="EQ433" s="765">
        <v>4.3220338983050803</v>
      </c>
      <c r="ER433" s="232">
        <f t="shared" si="2140"/>
        <v>339.99999999999972</v>
      </c>
      <c r="ES433" s="233">
        <f t="shared" si="2141"/>
        <v>254.99999999999974</v>
      </c>
      <c r="ET433" s="506"/>
      <c r="EU433" s="410"/>
      <c r="EV433" s="232">
        <f t="shared" si="2142"/>
        <v>0</v>
      </c>
      <c r="EW433" s="233">
        <f t="shared" si="2143"/>
        <v>0</v>
      </c>
      <c r="EX433" s="545">
        <f t="shared" si="2144"/>
        <v>3.8675213675213618</v>
      </c>
      <c r="EY433" s="546">
        <f t="shared" si="2145"/>
        <v>3.9278846153846123</v>
      </c>
      <c r="EZ433" s="232">
        <f t="shared" si="2146"/>
        <v>452.49999999999932</v>
      </c>
      <c r="FA433" s="233">
        <f t="shared" si="2147"/>
        <v>408.49999999999966</v>
      </c>
      <c r="FB433" s="547">
        <v>52.071428571428498</v>
      </c>
      <c r="FC433" s="765">
        <v>60.911111111111097</v>
      </c>
      <c r="FD433" s="232">
        <f t="shared" si="2148"/>
        <v>2186.9999999999968</v>
      </c>
      <c r="FE433" s="233">
        <f t="shared" si="2149"/>
        <v>2740.9999999999995</v>
      </c>
      <c r="FF433" s="547">
        <v>56.706666666666599</v>
      </c>
      <c r="FG433" s="765">
        <v>52.610169491525397</v>
      </c>
      <c r="FH433" s="232">
        <f t="shared" si="2150"/>
        <v>4252.9999999999945</v>
      </c>
      <c r="FI433" s="233">
        <f t="shared" si="2151"/>
        <v>3103.9999999999986</v>
      </c>
      <c r="FJ433" s="537"/>
      <c r="FK433" s="536"/>
      <c r="FL433" s="232">
        <f t="shared" si="2152"/>
        <v>0</v>
      </c>
      <c r="FM433" s="233">
        <f t="shared" si="2153"/>
        <v>0</v>
      </c>
      <c r="FN433" s="232">
        <f t="shared" si="2154"/>
        <v>55.042735042734968</v>
      </c>
      <c r="FO433" s="233">
        <f t="shared" si="2155"/>
        <v>56.201923076923059</v>
      </c>
      <c r="FP433" s="232">
        <f t="shared" si="2156"/>
        <v>6439.9999999999909</v>
      </c>
      <c r="FQ433" s="233">
        <f t="shared" si="2157"/>
        <v>5844.9999999999982</v>
      </c>
      <c r="FR433" s="537">
        <v>90</v>
      </c>
      <c r="FS433" s="536">
        <v>136</v>
      </c>
      <c r="FT433" s="232">
        <f t="shared" si="2158"/>
        <v>90</v>
      </c>
      <c r="FU433" s="233">
        <f t="shared" si="2159"/>
        <v>136</v>
      </c>
      <c r="FV433" s="537">
        <v>6.2111111111111104</v>
      </c>
      <c r="FW433" s="536">
        <v>6.7325581395348797</v>
      </c>
      <c r="FX433" s="232">
        <f t="shared" si="2160"/>
        <v>558.99999999999989</v>
      </c>
      <c r="FY433" s="233">
        <f t="shared" si="2161"/>
        <v>915.62790697674359</v>
      </c>
      <c r="FZ433" s="537">
        <v>62.411111111111097</v>
      </c>
      <c r="GA433" s="536">
        <v>66.341085271317795</v>
      </c>
      <c r="GB433" s="232">
        <f t="shared" si="2162"/>
        <v>5616.9999999999991</v>
      </c>
      <c r="GC433" s="233">
        <f t="shared" si="2163"/>
        <v>9022.3875968992197</v>
      </c>
      <c r="GD433" s="249">
        <f t="shared" si="2164"/>
        <v>102</v>
      </c>
      <c r="GE433" s="233">
        <f t="shared" si="2165"/>
        <v>119</v>
      </c>
      <c r="GF433" s="232">
        <f t="shared" si="2166"/>
        <v>102</v>
      </c>
      <c r="GG433" s="233">
        <f t="shared" si="2167"/>
        <v>119</v>
      </c>
      <c r="GH433" s="232">
        <f t="shared" si="2168"/>
        <v>344.49999999999949</v>
      </c>
      <c r="GI433" s="233">
        <f t="shared" si="2169"/>
        <v>426.49999999999989</v>
      </c>
      <c r="GJ433" s="232">
        <f t="shared" si="2170"/>
        <v>7216.9999999999891</v>
      </c>
      <c r="GK433" s="233">
        <f t="shared" si="2171"/>
        <v>8323.9999999999982</v>
      </c>
      <c r="GL433" s="249">
        <f t="shared" si="2172"/>
        <v>230</v>
      </c>
      <c r="GM433" s="233">
        <f t="shared" si="2173"/>
        <v>174</v>
      </c>
      <c r="GN433" s="232">
        <f t="shared" si="2174"/>
        <v>230</v>
      </c>
      <c r="GO433" s="233">
        <f t="shared" si="2175"/>
        <v>174</v>
      </c>
      <c r="GP433" s="232">
        <f t="shared" si="2176"/>
        <v>1244.4999999999993</v>
      </c>
      <c r="GQ433" s="233">
        <f t="shared" si="2177"/>
        <v>1024.9999999999998</v>
      </c>
      <c r="GR433" s="232">
        <f t="shared" si="2178"/>
        <v>16186.999999999991</v>
      </c>
      <c r="GS433" s="233">
        <f t="shared" si="2179"/>
        <v>11969.000000000004</v>
      </c>
      <c r="GT433" s="249">
        <f t="shared" si="2180"/>
        <v>332</v>
      </c>
      <c r="GU433" s="233">
        <f t="shared" si="2181"/>
        <v>293</v>
      </c>
      <c r="GV433" s="232">
        <f t="shared" si="2182"/>
        <v>332</v>
      </c>
      <c r="GW433" s="233">
        <f t="shared" si="2183"/>
        <v>293</v>
      </c>
      <c r="GX433" s="232">
        <f t="shared" si="2184"/>
        <v>1588.9999999999989</v>
      </c>
      <c r="GY433" s="233">
        <f t="shared" si="2185"/>
        <v>1451.4999999999995</v>
      </c>
      <c r="GZ433" s="232">
        <f t="shared" si="2186"/>
        <v>23403.999999999978</v>
      </c>
      <c r="HA433" s="233">
        <f t="shared" si="2187"/>
        <v>20293</v>
      </c>
      <c r="HB433" s="249">
        <f t="shared" si="2188"/>
        <v>0</v>
      </c>
      <c r="HC433" s="233">
        <f t="shared" si="2189"/>
        <v>0</v>
      </c>
      <c r="HD433" s="232">
        <f t="shared" si="2190"/>
        <v>0</v>
      </c>
      <c r="HE433" s="233">
        <f t="shared" si="2191"/>
        <v>0</v>
      </c>
      <c r="HF433" s="232" t="str">
        <f t="shared" si="2192"/>
        <v/>
      </c>
      <c r="HG433" s="233" t="str">
        <f t="shared" si="2193"/>
        <v/>
      </c>
      <c r="HH433" s="232" t="str">
        <f t="shared" si="2194"/>
        <v/>
      </c>
      <c r="HI433" s="233" t="str">
        <f t="shared" si="2195"/>
        <v/>
      </c>
      <c r="HJ433" s="249">
        <f t="shared" si="2196"/>
        <v>2147.9999999999986</v>
      </c>
      <c r="HK433" s="233">
        <f t="shared" si="2197"/>
        <v>2367.1279069767434</v>
      </c>
      <c r="HL433" s="232">
        <f t="shared" si="2198"/>
        <v>29020.999999999978</v>
      </c>
      <c r="HM433" s="232">
        <f t="shared" si="2199"/>
        <v>29315.387596899222</v>
      </c>
    </row>
    <row r="434" spans="1:221" ht="15">
      <c r="A434" s="492" t="s">
        <v>111</v>
      </c>
      <c r="B434" s="494" t="s">
        <v>1028</v>
      </c>
      <c r="C434" s="495" t="s">
        <v>626</v>
      </c>
      <c r="D434" s="763">
        <v>232788</v>
      </c>
      <c r="E434" s="563">
        <v>9</v>
      </c>
      <c r="F434" s="535">
        <v>216</v>
      </c>
      <c r="G434" s="409">
        <v>246</v>
      </c>
      <c r="H434" s="537">
        <v>0</v>
      </c>
      <c r="I434" s="409">
        <v>1</v>
      </c>
      <c r="J434" s="232">
        <f>F434-H434</f>
        <v>216</v>
      </c>
      <c r="K434" s="233">
        <f>G434-I434</f>
        <v>245</v>
      </c>
      <c r="L434" s="504" t="s">
        <v>516</v>
      </c>
      <c r="M434" s="536" t="s">
        <v>516</v>
      </c>
      <c r="N434" s="232">
        <f t="shared" si="2052"/>
        <v>216</v>
      </c>
      <c r="O434" s="233">
        <f t="shared" si="2053"/>
        <v>245</v>
      </c>
      <c r="P434" s="232">
        <f>+T434+X434+AB434+BP434+BT434+BX434+DX434+EB434+EF434+FT434</f>
        <v>216</v>
      </c>
      <c r="Q434" s="233">
        <f>+U434+Y434+AC434+BQ434+BU434+BY434+DY434+EC434+EG434+FU434</f>
        <v>245</v>
      </c>
      <c r="R434" s="537">
        <v>18</v>
      </c>
      <c r="S434" s="409">
        <v>33</v>
      </c>
      <c r="T434" s="232">
        <f>IF(AX434&gt;0,R434,)</f>
        <v>18</v>
      </c>
      <c r="U434" s="233">
        <f>IF(AY434&gt;0,S434,)</f>
        <v>33</v>
      </c>
      <c r="V434" s="547">
        <v>9</v>
      </c>
      <c r="W434" s="409">
        <v>11</v>
      </c>
      <c r="X434" s="232">
        <f>IF(BB434&gt;0,V434,)</f>
        <v>9</v>
      </c>
      <c r="Y434" s="233">
        <f>IF(BC434&gt;0,W434,)</f>
        <v>11</v>
      </c>
      <c r="Z434" s="547"/>
      <c r="AA434" s="529"/>
      <c r="AB434" s="232">
        <f>IF(BF434&gt;0,Z434,)</f>
        <v>0</v>
      </c>
      <c r="AC434" s="233">
        <f>IF(BG434&gt;0,AA434,)</f>
        <v>0</v>
      </c>
      <c r="AD434" s="225">
        <f>R434+V434+Z434</f>
        <v>27</v>
      </c>
      <c r="AE434" s="233">
        <f>S434+W434+AA434</f>
        <v>44</v>
      </c>
      <c r="AF434" s="225">
        <f>IF(BJ434&gt;0,AD434,)</f>
        <v>27</v>
      </c>
      <c r="AG434" s="233">
        <f>IF(BK434&gt;0,AE434,)</f>
        <v>44</v>
      </c>
      <c r="AH434" s="506">
        <v>2.8333333333333299</v>
      </c>
      <c r="AI434" s="765">
        <v>2.3636363636363602</v>
      </c>
      <c r="AJ434" s="232">
        <f>IF(R434&gt;0,(R434*AH434),)</f>
        <v>50.999999999999936</v>
      </c>
      <c r="AK434" s="233">
        <f>IF(S434&gt;0,(S434*AI434),)</f>
        <v>77.999999999999886</v>
      </c>
      <c r="AL434" s="506">
        <v>3.3333333333333299</v>
      </c>
      <c r="AM434" s="765">
        <v>4</v>
      </c>
      <c r="AN434" s="232">
        <f>IF(V434&gt;0,(V434*AL434),)</f>
        <v>29.999999999999968</v>
      </c>
      <c r="AO434" s="233">
        <f>IF(W434&gt;0,(W434*AM434),)</f>
        <v>44</v>
      </c>
      <c r="AP434" s="506"/>
      <c r="AQ434" s="410"/>
      <c r="AR434" s="232">
        <f>IF(Z434&gt;0,(Z434*AP434),)</f>
        <v>0</v>
      </c>
      <c r="AS434" s="233">
        <f>IF(AA434&gt;0,(AA434*AQ434),)</f>
        <v>0</v>
      </c>
      <c r="AT434" s="545">
        <f>IF(AD434&gt;0,((AJ434+AN434+AR434)/AD434),)</f>
        <v>2.9999999999999964</v>
      </c>
      <c r="AU434" s="546">
        <f>IF(AE434&gt;0,((AK434+AO434+AS434)/AE434),)</f>
        <v>2.7727272727272703</v>
      </c>
      <c r="AV434" s="232">
        <f>IF(AD434&gt;0,(AD434*AT434),)</f>
        <v>80.999999999999901</v>
      </c>
      <c r="AW434" s="233">
        <f>IF(AE434&gt;0,(AE434*AU434),)</f>
        <v>121.99999999999989</v>
      </c>
      <c r="AX434" s="547">
        <v>87.1666666666666</v>
      </c>
      <c r="AY434" s="765">
        <v>83.090909090909093</v>
      </c>
      <c r="AZ434" s="232">
        <f>IF(T434&gt;0,(T434*AX434),)</f>
        <v>1568.9999999999989</v>
      </c>
      <c r="BA434" s="233">
        <f>IF(U434&gt;0,(U434*AY434),)</f>
        <v>2742</v>
      </c>
      <c r="BB434" s="547">
        <v>86.1111111111111</v>
      </c>
      <c r="BC434" s="766">
        <v>82.454545454545496</v>
      </c>
      <c r="BD434" s="232">
        <f>IF(X434&gt;0,(X434*BB434),)</f>
        <v>774.99999999999989</v>
      </c>
      <c r="BE434" s="233">
        <f>IF(Y434&gt;0,(Y434*BC434),)</f>
        <v>907.00000000000045</v>
      </c>
      <c r="BF434" s="537"/>
      <c r="BG434" s="536"/>
      <c r="BH434" s="232">
        <f>IF(AB434&gt;0,(AB434*BF434),)</f>
        <v>0</v>
      </c>
      <c r="BI434" s="233">
        <f>IF(AC434&gt;0,(AC434*BG434),)</f>
        <v>0</v>
      </c>
      <c r="BJ434" s="232">
        <f>IF((AZ434+BD434+BH434)&gt;0,((AZ434+BD434+BH434)/AD434),)</f>
        <v>86.814814814814767</v>
      </c>
      <c r="BK434" s="233">
        <f>IF((BA434+BE434+BI434)&gt;0,((BA434+BE434+BI434)/AE434),)</f>
        <v>82.931818181818187</v>
      </c>
      <c r="BL434" s="232">
        <f>IF(AF434&gt;0,(AD434*BJ434),)</f>
        <v>2343.9999999999986</v>
      </c>
      <c r="BM434" s="233">
        <f>IF(AG434&gt;0,(AE434*BK434),)</f>
        <v>3649</v>
      </c>
      <c r="BN434" s="547">
        <v>20</v>
      </c>
      <c r="BO434" s="409">
        <v>20</v>
      </c>
      <c r="BP434" s="232">
        <f>IF(CT434&gt;0,BN434,)</f>
        <v>20</v>
      </c>
      <c r="BQ434" s="233">
        <f>IF(CU434&gt;0,BO434,)</f>
        <v>20</v>
      </c>
      <c r="BR434" s="547">
        <v>70</v>
      </c>
      <c r="BS434" s="409">
        <v>76</v>
      </c>
      <c r="BT434" s="767">
        <f>IF(CX434&gt;0,BR434,)</f>
        <v>70</v>
      </c>
      <c r="BU434" s="233">
        <f>IF(CY434&gt;0,BS434,)</f>
        <v>76</v>
      </c>
      <c r="BV434" s="547"/>
      <c r="BW434" s="529"/>
      <c r="BX434" s="232">
        <f>IF(DB434&gt;0,BV434,)</f>
        <v>0</v>
      </c>
      <c r="BY434" s="233">
        <f>IF(DC434&gt;0,BW434,)</f>
        <v>0</v>
      </c>
      <c r="BZ434" s="225">
        <f>BN434+BR434+BV434</f>
        <v>90</v>
      </c>
      <c r="CA434" s="233">
        <f>BO434+BS434+BW434</f>
        <v>96</v>
      </c>
      <c r="CB434" s="225">
        <f>IF(DF434&gt;0,BZ434,)</f>
        <v>90</v>
      </c>
      <c r="CC434" s="233">
        <f>IF(DG434&gt;0,CA434,)</f>
        <v>96</v>
      </c>
      <c r="CD434" s="506">
        <v>4.56451612903225</v>
      </c>
      <c r="CE434" s="765">
        <v>7.125</v>
      </c>
      <c r="CF434" s="232">
        <f>IF(BN434&gt;0,(BN434*CD434),)</f>
        <v>91.290322580644997</v>
      </c>
      <c r="CG434" s="233">
        <f>IF(BO434&gt;0,(BO434*CE434),)</f>
        <v>142.5</v>
      </c>
      <c r="CH434" s="506">
        <v>6.4142857142857101</v>
      </c>
      <c r="CI434" s="765">
        <v>6.5065789473684204</v>
      </c>
      <c r="CJ434" s="232">
        <f>IF(BR434&gt;0,(BR434*CH434),)</f>
        <v>448.99999999999972</v>
      </c>
      <c r="CK434" s="233">
        <f>IF(BS434&gt;0,(BS434*CI434),)</f>
        <v>494.49999999999994</v>
      </c>
      <c r="CL434" s="506"/>
      <c r="CM434" s="410"/>
      <c r="CN434" s="232">
        <f>IF(BV434&gt;0,(BV434*CL434),)</f>
        <v>0</v>
      </c>
      <c r="CO434" s="233">
        <f>IF(BW434&gt;0,(BW434*CM434),)</f>
        <v>0</v>
      </c>
      <c r="CP434" s="232">
        <f>IF(BZ434&gt;0,((CF434+CJ434+CN434)/BZ434),)</f>
        <v>6.0032258064516073</v>
      </c>
      <c r="CQ434" s="546">
        <f>IF(CA434&gt;0,((CG434+CK434+CO434)/CA434),)</f>
        <v>6.635416666666667</v>
      </c>
      <c r="CR434" s="232">
        <f>IF(BZ434&gt;0,(BZ434*CP434),)</f>
        <v>540.29032258064467</v>
      </c>
      <c r="CS434" s="233">
        <f>IF(CA434&gt;0,(CA434*CQ434),)</f>
        <v>637</v>
      </c>
      <c r="CT434" s="547">
        <v>80.849999999999895</v>
      </c>
      <c r="CU434" s="766">
        <v>78.8</v>
      </c>
      <c r="CV434" s="232">
        <f>IF(BP434&gt;0,(BP434*CT434),)</f>
        <v>1616.999999999998</v>
      </c>
      <c r="CW434" s="233">
        <f>IF(BQ434&gt;0,(BQ434*CU434),)</f>
        <v>1576</v>
      </c>
      <c r="CX434" s="547">
        <v>87.285714285714207</v>
      </c>
      <c r="CY434" s="765">
        <v>85.828947368421098</v>
      </c>
      <c r="CZ434" s="232">
        <f>IF(BT434&gt;0,(BT434*CX434),)</f>
        <v>6109.9999999999945</v>
      </c>
      <c r="DA434" s="233">
        <f>IF(BU434&gt;0,(BU434*CY434),)</f>
        <v>6523.0000000000036</v>
      </c>
      <c r="DB434" s="537"/>
      <c r="DC434" s="536"/>
      <c r="DD434" s="232">
        <f>IF(BX434&gt;0,(BX434*DB434),)</f>
        <v>0</v>
      </c>
      <c r="DE434" s="233">
        <f>IF(BY434&gt;0,(BY434*DC434),)</f>
        <v>0</v>
      </c>
      <c r="DF434" s="232">
        <f>IF((CV434+CZ434+DD434)&gt;0,((CV434+CZ434+DD434)/BZ434),)</f>
        <v>85.855555555555469</v>
      </c>
      <c r="DG434" s="233">
        <f>IF((CW434+DA434+DE434)&gt;0,((CW434+DA434+DE434)/CA434),)</f>
        <v>84.364583333333371</v>
      </c>
      <c r="DH434" s="232">
        <f>IF(CB434&gt;0,(BZ434*DF434),)</f>
        <v>7726.9999999999918</v>
      </c>
      <c r="DI434" s="233">
        <f>IF(CC434&gt;0,(CA434*DG434),)</f>
        <v>8099.0000000000036</v>
      </c>
      <c r="DJ434" s="232">
        <f>AD434+BZ434</f>
        <v>117</v>
      </c>
      <c r="DK434" s="233">
        <f>AE434+CA434</f>
        <v>140</v>
      </c>
      <c r="DL434" s="232">
        <f>AF434+CB434</f>
        <v>117</v>
      </c>
      <c r="DM434" s="233">
        <f>AG434+CC434</f>
        <v>140</v>
      </c>
      <c r="DN434" s="545">
        <f>IF(DJ434&gt;0,((AD434*AT434)+(BZ434*CP434))/DJ434,)</f>
        <v>5.3101736972704661</v>
      </c>
      <c r="DO434" s="546">
        <f>IF(DK434&gt;0,((AE434*AU434)+(CA434*CQ434))/DK434,)</f>
        <v>5.4214285714285708</v>
      </c>
      <c r="DP434" s="232">
        <f>IF(DJ434&gt;0,(DJ434*DN434),)</f>
        <v>621.29032258064456</v>
      </c>
      <c r="DQ434" s="233">
        <f>IF(DK434&gt;0,(DK434*DO434),)</f>
        <v>758.99999999999989</v>
      </c>
      <c r="DR434" s="232">
        <f>IF(DL434&gt;0,((AF434*BJ434)+(CB434*DF434))/DL434,)</f>
        <v>86.076923076922995</v>
      </c>
      <c r="DS434" s="233">
        <f>IF(DM434&gt;0,((AG434*BK434)+(CC434*DG434))/DM434,)</f>
        <v>83.914285714285739</v>
      </c>
      <c r="DT434" s="232">
        <f>IF(DL434&gt;0,(DL434*DR434),)</f>
        <v>10070.999999999991</v>
      </c>
      <c r="DU434" s="233">
        <f>IF(DM434&gt;0,(DM434*DS434),)</f>
        <v>11748.000000000004</v>
      </c>
      <c r="DV434" s="547">
        <v>10</v>
      </c>
      <c r="DW434" s="409">
        <v>15</v>
      </c>
      <c r="DX434" s="232">
        <f>IF(FB434&gt;0,DV434,)</f>
        <v>10</v>
      </c>
      <c r="DY434" s="233">
        <f>IF(FC434&gt;0,DW434,)</f>
        <v>15</v>
      </c>
      <c r="DZ434" s="547">
        <v>15</v>
      </c>
      <c r="EA434" s="409">
        <v>14</v>
      </c>
      <c r="EB434" s="232">
        <f>IF(FF434&gt;0,DZ434,)</f>
        <v>15</v>
      </c>
      <c r="EC434" s="233">
        <f>IF(FG434&gt;0,EA434,)</f>
        <v>14</v>
      </c>
      <c r="ED434" s="547"/>
      <c r="EE434" s="529"/>
      <c r="EF434" s="232">
        <f>IF(FJ434&gt;0,ED434,)</f>
        <v>0</v>
      </c>
      <c r="EG434" s="233">
        <f>IF(FK434&gt;0,EE434,)</f>
        <v>0</v>
      </c>
      <c r="EH434" s="225">
        <f>DV434+DZ434+ED434</f>
        <v>25</v>
      </c>
      <c r="EI434" s="233">
        <f>DW434+EA434+EE434</f>
        <v>29</v>
      </c>
      <c r="EJ434" s="225">
        <f>IF(FN434&gt;0,EH434,)</f>
        <v>25</v>
      </c>
      <c r="EK434" s="233">
        <f>IF(FO434&gt;0,EI434,)</f>
        <v>29</v>
      </c>
      <c r="EL434" s="506">
        <v>2.35</v>
      </c>
      <c r="EM434" s="765">
        <v>2.56666666666667</v>
      </c>
      <c r="EN434" s="232">
        <f>IF(DV434&gt;0,(DV434*EL434),)</f>
        <v>23.5</v>
      </c>
      <c r="EO434" s="233">
        <f>IF(DW434&gt;0,(DW434*EM434),)</f>
        <v>38.50000000000005</v>
      </c>
      <c r="EP434" s="506">
        <v>4.9666666666666597</v>
      </c>
      <c r="EQ434" s="765">
        <v>5.4285714285714297</v>
      </c>
      <c r="ER434" s="232">
        <f>IF(DZ434&gt;0,(DZ434*EP434),)</f>
        <v>74.499999999999901</v>
      </c>
      <c r="ES434" s="233">
        <f>IF(EA434&gt;0,(EA434*EQ434),)</f>
        <v>76.000000000000014</v>
      </c>
      <c r="ET434" s="506"/>
      <c r="EU434" s="410"/>
      <c r="EV434" s="232">
        <f>IF(ED434&gt;0,(ED434*ET434),)</f>
        <v>0</v>
      </c>
      <c r="EW434" s="233">
        <f>IF(EE434&gt;0,(EE434*EU434),)</f>
        <v>0</v>
      </c>
      <c r="EX434" s="545">
        <f>IF(EH434&gt;0,((EN434+ER434+EV434)/EH434),)</f>
        <v>3.9199999999999959</v>
      </c>
      <c r="EY434" s="546">
        <f>IF(EI434&gt;0,((EO434+ES434+EW434)/EI434),)</f>
        <v>3.9482758620689675</v>
      </c>
      <c r="EZ434" s="232">
        <f>IF(EH434&gt;0,(EH434*EX434),)</f>
        <v>97.999999999999901</v>
      </c>
      <c r="FA434" s="233">
        <f>IF(EI434&gt;0,(EI434*EY434),)</f>
        <v>114.50000000000006</v>
      </c>
      <c r="FB434" s="547">
        <v>64.599999999999895</v>
      </c>
      <c r="FC434" s="765">
        <v>69.533333333333303</v>
      </c>
      <c r="FD434" s="232">
        <f>IF(DX434&gt;0,(DX434*FB434),)</f>
        <v>645.99999999999898</v>
      </c>
      <c r="FE434" s="233">
        <f>IF(DY434&gt;0,(DY434*FC434),)</f>
        <v>1042.9999999999995</v>
      </c>
      <c r="FF434" s="547">
        <v>54.733333333333299</v>
      </c>
      <c r="FG434" s="765">
        <v>68.071428571428598</v>
      </c>
      <c r="FH434" s="232">
        <f>IF(EB434&gt;0,(EB434*FF434),)</f>
        <v>820.99999999999943</v>
      </c>
      <c r="FI434" s="233">
        <f>IF(EC434&gt;0,(EC434*FG434),)</f>
        <v>953.00000000000034</v>
      </c>
      <c r="FJ434" s="537"/>
      <c r="FK434" s="536"/>
      <c r="FL434" s="232">
        <f>IF(EF434&gt;0,(EF434*FJ434),)</f>
        <v>0</v>
      </c>
      <c r="FM434" s="233">
        <f>IF(EG434&gt;0,(EG434*FK434),)</f>
        <v>0</v>
      </c>
      <c r="FN434" s="232">
        <f>IF((FD434+FH434+FL434)&gt;0,((FD434+FH434+FL434)/EH434),)</f>
        <v>58.679999999999936</v>
      </c>
      <c r="FO434" s="233">
        <f>IF((FE434+FI434+FM434)&gt;0,((FE434+FI434+FM434)/EI434),)</f>
        <v>68.827586206896555</v>
      </c>
      <c r="FP434" s="232">
        <f>IF(EH434&gt;0,(EH434*FN434),)</f>
        <v>1466.9999999999984</v>
      </c>
      <c r="FQ434" s="233">
        <f>IF(EI434&gt;0,(EI434*FO434),)</f>
        <v>1996</v>
      </c>
      <c r="FR434" s="537">
        <v>74</v>
      </c>
      <c r="FS434" s="536">
        <v>76</v>
      </c>
      <c r="FT434" s="232">
        <f>IF(FZ434&gt;0,FR434,)</f>
        <v>74</v>
      </c>
      <c r="FU434" s="233">
        <f>IF(GA434&gt;0,FS434,)</f>
        <v>76</v>
      </c>
      <c r="FV434" s="537">
        <v>5.5230769230769203</v>
      </c>
      <c r="FW434" s="536">
        <v>7.0526315789473699</v>
      </c>
      <c r="FX434" s="232">
        <f>IF(FR434&gt;0,(FR434*FV434),)</f>
        <v>408.70769230769213</v>
      </c>
      <c r="FY434" s="233">
        <f>IF(FS434&gt;0,(FS434*FW434),)</f>
        <v>536.00000000000011</v>
      </c>
      <c r="FZ434" s="537">
        <v>73.876923076923006</v>
      </c>
      <c r="GA434" s="536">
        <v>83.25</v>
      </c>
      <c r="GB434" s="232">
        <f>IF(FZ434&gt;0,(FR434*FZ434),)</f>
        <v>5466.8923076923029</v>
      </c>
      <c r="GC434" s="233">
        <f>IF(GA434&gt;0,(FS434*GA434),)</f>
        <v>6327</v>
      </c>
      <c r="GD434" s="249">
        <f>(R434+BN434+DV434)</f>
        <v>48</v>
      </c>
      <c r="GE434" s="233">
        <f>(S434+BO434+DW434)</f>
        <v>68</v>
      </c>
      <c r="GF434" s="232">
        <f>(T434+BP434+DX434)</f>
        <v>48</v>
      </c>
      <c r="GG434" s="233">
        <f>(U434+BQ434+DY434)</f>
        <v>68</v>
      </c>
      <c r="GH434" s="232">
        <f>IF(GD434&gt;0,(AJ434+CF434+EN434),"")</f>
        <v>165.79032258064493</v>
      </c>
      <c r="GI434" s="233">
        <f>IF(GE434&gt;0,(AK434+CG434+EO434),"")</f>
        <v>258.99999999999994</v>
      </c>
      <c r="GJ434" s="232">
        <f>IF(GF434&gt;0,(AZ434+CV434+FD434),"")</f>
        <v>3831.9999999999959</v>
      </c>
      <c r="GK434" s="233">
        <f>IF(GG434&gt;0,(BA434+CW434+FE434),"")</f>
        <v>5361</v>
      </c>
      <c r="GL434" s="249">
        <f>(V434+BR434+DZ434)</f>
        <v>94</v>
      </c>
      <c r="GM434" s="233">
        <f>(W434+BS434+EA434)</f>
        <v>101</v>
      </c>
      <c r="GN434" s="232">
        <f>(X434+BT434+EB434)</f>
        <v>94</v>
      </c>
      <c r="GO434" s="233">
        <f>(Y434+BU434+EC434)</f>
        <v>101</v>
      </c>
      <c r="GP434" s="232">
        <f>IF(GL434&gt;0,AN434+CJ434+ER434,)</f>
        <v>553.49999999999955</v>
      </c>
      <c r="GQ434" s="233">
        <f>IF(GM434&gt;0,AO434+CK434+ES434,)</f>
        <v>614.5</v>
      </c>
      <c r="GR434" s="232">
        <f>IF(GN434&gt;0,BD434+CZ434+FH434,)</f>
        <v>7705.9999999999936</v>
      </c>
      <c r="GS434" s="233">
        <f>IF(GO434&gt;0,BE434+DA434+FI434,)</f>
        <v>8383.0000000000036</v>
      </c>
      <c r="GT434" s="249">
        <f>+GL434+GD434</f>
        <v>142</v>
      </c>
      <c r="GU434" s="233">
        <f>+GM434+GE434</f>
        <v>169</v>
      </c>
      <c r="GV434" s="232">
        <f>+GN434+GF434</f>
        <v>142</v>
      </c>
      <c r="GW434" s="233">
        <f>+GO434+GG434</f>
        <v>169</v>
      </c>
      <c r="GX434" s="232">
        <f>IF(GT434&gt;0,(GH434+GP434),"")</f>
        <v>719.29032258064444</v>
      </c>
      <c r="GY434" s="233">
        <f>IF(GU434&gt;0,(GI434+GQ434),"")</f>
        <v>873.5</v>
      </c>
      <c r="GZ434" s="232">
        <f>IF(GV434&gt;0,(GJ434+GR434),"")</f>
        <v>11537.999999999989</v>
      </c>
      <c r="HA434" s="233">
        <f>IF(GW434&gt;0,(GK434+GS434),"")</f>
        <v>13744.000000000004</v>
      </c>
      <c r="HB434" s="249">
        <f>(Z434+BV434+ED434)</f>
        <v>0</v>
      </c>
      <c r="HC434" s="233">
        <f>(AA434+BW434+EE434)</f>
        <v>0</v>
      </c>
      <c r="HD434" s="232">
        <f>(AB434+BX434+EF434)</f>
        <v>0</v>
      </c>
      <c r="HE434" s="233">
        <f>(AC434+BY434+EG434)</f>
        <v>0</v>
      </c>
      <c r="HF434" s="232" t="str">
        <f>IF(HB434&gt;0,(AR434+CN434+EV434),"")</f>
        <v/>
      </c>
      <c r="HG434" s="233" t="str">
        <f>IF(HC434&gt;0,(AS434+CO434+EW434),"")</f>
        <v/>
      </c>
      <c r="HH434" s="232" t="str">
        <f>IF(HD434&gt;0,(BH434+DD434+FL434),"")</f>
        <v/>
      </c>
      <c r="HI434" s="233" t="str">
        <f>IF(HE434&gt;0,(BI434+DE434+FM434),"")</f>
        <v/>
      </c>
      <c r="HJ434" s="249">
        <f>IF((DJ434+EH434+FR434)&gt;0,(DP434+EZ434+FX434),"")</f>
        <v>1127.9980148883365</v>
      </c>
      <c r="HK434" s="233">
        <f>IF((DK434+EI434+FS434)&gt;0,(DQ434+FA434+FY434),"")</f>
        <v>1409.5</v>
      </c>
      <c r="HL434" s="232">
        <f>IF((DL434+EJ434+FT434)&gt;0,(DT434+FP434+GB434),"")</f>
        <v>17004.892307692291</v>
      </c>
      <c r="HM434" s="232">
        <f>IF((DM434+EK434+FU434)&gt;0,(DU434+FQ434+GC434),"")</f>
        <v>20071.000000000004</v>
      </c>
    </row>
    <row r="435" spans="1:221" ht="15">
      <c r="A435" s="492" t="s">
        <v>111</v>
      </c>
      <c r="B435" s="490" t="s">
        <v>1021</v>
      </c>
      <c r="C435" s="498" t="s">
        <v>1038</v>
      </c>
      <c r="D435" s="763">
        <v>233019</v>
      </c>
      <c r="E435" s="562">
        <v>9</v>
      </c>
      <c r="F435" s="535">
        <v>300</v>
      </c>
      <c r="G435" s="409">
        <v>454</v>
      </c>
      <c r="H435" s="537">
        <v>3</v>
      </c>
      <c r="I435" s="409">
        <v>0</v>
      </c>
      <c r="J435" s="232">
        <f t="shared" si="2054"/>
        <v>297</v>
      </c>
      <c r="K435" s="233">
        <f t="shared" si="2055"/>
        <v>454</v>
      </c>
      <c r="L435" s="504" t="s">
        <v>516</v>
      </c>
      <c r="M435" s="536" t="s">
        <v>516</v>
      </c>
      <c r="N435" s="232">
        <f t="shared" si="2052"/>
        <v>297</v>
      </c>
      <c r="O435" s="233">
        <f t="shared" si="2053"/>
        <v>454</v>
      </c>
      <c r="P435" s="232">
        <f t="shared" si="2056"/>
        <v>297</v>
      </c>
      <c r="Q435" s="233">
        <f t="shared" si="2057"/>
        <v>454</v>
      </c>
      <c r="R435" s="537">
        <v>14</v>
      </c>
      <c r="S435" s="409">
        <v>20</v>
      </c>
      <c r="T435" s="232">
        <f t="shared" si="2058"/>
        <v>14</v>
      </c>
      <c r="U435" s="233">
        <f t="shared" si="2059"/>
        <v>20</v>
      </c>
      <c r="V435" s="547">
        <v>6</v>
      </c>
      <c r="W435" s="409">
        <v>8</v>
      </c>
      <c r="X435" s="232">
        <f t="shared" si="2060"/>
        <v>6</v>
      </c>
      <c r="Y435" s="233">
        <f t="shared" si="2061"/>
        <v>8</v>
      </c>
      <c r="Z435" s="547"/>
      <c r="AA435" s="529"/>
      <c r="AB435" s="232">
        <f t="shared" si="2062"/>
        <v>0</v>
      </c>
      <c r="AC435" s="233">
        <f t="shared" si="2063"/>
        <v>0</v>
      </c>
      <c r="AD435" s="225">
        <f t="shared" si="2064"/>
        <v>20</v>
      </c>
      <c r="AE435" s="233">
        <f t="shared" si="2065"/>
        <v>28</v>
      </c>
      <c r="AF435" s="225">
        <f t="shared" si="2066"/>
        <v>20</v>
      </c>
      <c r="AG435" s="233">
        <f t="shared" si="2067"/>
        <v>28</v>
      </c>
      <c r="AH435" s="506">
        <v>1.5714285714285701</v>
      </c>
      <c r="AI435" s="765">
        <v>2.75</v>
      </c>
      <c r="AJ435" s="232">
        <f t="shared" si="2068"/>
        <v>21.999999999999982</v>
      </c>
      <c r="AK435" s="233">
        <f t="shared" si="2069"/>
        <v>55</v>
      </c>
      <c r="AL435" s="506">
        <v>2</v>
      </c>
      <c r="AM435" s="765">
        <v>2.75</v>
      </c>
      <c r="AN435" s="232">
        <f t="shared" si="2070"/>
        <v>12</v>
      </c>
      <c r="AO435" s="233">
        <f t="shared" si="1920"/>
        <v>22</v>
      </c>
      <c r="AP435" s="506"/>
      <c r="AQ435" s="410"/>
      <c r="AR435" s="232">
        <f t="shared" si="2071"/>
        <v>0</v>
      </c>
      <c r="AS435" s="233">
        <f t="shared" si="2072"/>
        <v>0</v>
      </c>
      <c r="AT435" s="545">
        <f t="shared" si="2073"/>
        <v>1.6999999999999993</v>
      </c>
      <c r="AU435" s="546">
        <f t="shared" si="2074"/>
        <v>2.75</v>
      </c>
      <c r="AV435" s="232">
        <f t="shared" si="2075"/>
        <v>33.999999999999986</v>
      </c>
      <c r="AW435" s="233">
        <f t="shared" si="2076"/>
        <v>77</v>
      </c>
      <c r="AX435" s="547">
        <v>64.071428571428498</v>
      </c>
      <c r="AY435" s="765">
        <v>78.45</v>
      </c>
      <c r="AZ435" s="232">
        <f t="shared" si="2077"/>
        <v>896.99999999999898</v>
      </c>
      <c r="BA435" s="233">
        <f t="shared" si="2078"/>
        <v>1569</v>
      </c>
      <c r="BB435" s="547">
        <v>66.8333333333333</v>
      </c>
      <c r="BC435" s="766">
        <v>74.875</v>
      </c>
      <c r="BD435" s="232">
        <f t="shared" si="2079"/>
        <v>400.99999999999977</v>
      </c>
      <c r="BE435" s="233">
        <f t="shared" si="2080"/>
        <v>599</v>
      </c>
      <c r="BF435" s="537"/>
      <c r="BG435" s="536"/>
      <c r="BH435" s="232">
        <f t="shared" si="2081"/>
        <v>0</v>
      </c>
      <c r="BI435" s="233">
        <f t="shared" si="2082"/>
        <v>0</v>
      </c>
      <c r="BJ435" s="232">
        <f t="shared" si="2083"/>
        <v>64.899999999999935</v>
      </c>
      <c r="BK435" s="233">
        <f t="shared" si="2084"/>
        <v>77.428571428571431</v>
      </c>
      <c r="BL435" s="232">
        <f t="shared" si="2085"/>
        <v>1297.9999999999986</v>
      </c>
      <c r="BM435" s="233">
        <f t="shared" si="2086"/>
        <v>2168</v>
      </c>
      <c r="BN435" s="547">
        <v>31</v>
      </c>
      <c r="BO435" s="409">
        <v>41</v>
      </c>
      <c r="BP435" s="232">
        <f t="shared" si="2087"/>
        <v>31</v>
      </c>
      <c r="BQ435" s="233">
        <f t="shared" si="2088"/>
        <v>41</v>
      </c>
      <c r="BR435" s="547">
        <v>104</v>
      </c>
      <c r="BS435" s="409">
        <v>135</v>
      </c>
      <c r="BT435" s="767">
        <f t="shared" ref="BT435" si="2200">IF(CX435&gt;0,BR435,)</f>
        <v>104</v>
      </c>
      <c r="BU435" s="233">
        <f t="shared" si="2089"/>
        <v>135</v>
      </c>
      <c r="BV435" s="547"/>
      <c r="BW435" s="529"/>
      <c r="BX435" s="232">
        <f t="shared" si="2090"/>
        <v>0</v>
      </c>
      <c r="BY435" s="233">
        <f t="shared" si="2091"/>
        <v>0</v>
      </c>
      <c r="BZ435" s="225">
        <f t="shared" si="2092"/>
        <v>135</v>
      </c>
      <c r="CA435" s="233">
        <f t="shared" si="2093"/>
        <v>176</v>
      </c>
      <c r="CB435" s="225">
        <f t="shared" si="2094"/>
        <v>135</v>
      </c>
      <c r="CC435" s="233">
        <f t="shared" si="2095"/>
        <v>176</v>
      </c>
      <c r="CD435" s="506">
        <v>3.6413043478260798</v>
      </c>
      <c r="CE435" s="765">
        <v>4.1829268292682897</v>
      </c>
      <c r="CF435" s="232">
        <f t="shared" si="2096"/>
        <v>112.88043478260848</v>
      </c>
      <c r="CG435" s="233">
        <f t="shared" si="2097"/>
        <v>171.49999999999989</v>
      </c>
      <c r="CH435" s="506">
        <v>6.8413461538461497</v>
      </c>
      <c r="CI435" s="765">
        <v>7.7037037037036997</v>
      </c>
      <c r="CJ435" s="232">
        <f t="shared" si="2098"/>
        <v>711.49999999999955</v>
      </c>
      <c r="CK435" s="233">
        <f t="shared" si="2099"/>
        <v>1039.9999999999995</v>
      </c>
      <c r="CL435" s="506"/>
      <c r="CM435" s="410"/>
      <c r="CN435" s="232">
        <f t="shared" si="2100"/>
        <v>0</v>
      </c>
      <c r="CO435" s="233">
        <f t="shared" si="2101"/>
        <v>0</v>
      </c>
      <c r="CP435" s="232">
        <f t="shared" si="2102"/>
        <v>6.1065217391304305</v>
      </c>
      <c r="CQ435" s="546">
        <f t="shared" si="2103"/>
        <v>6.8835227272727249</v>
      </c>
      <c r="CR435" s="232">
        <f t="shared" si="2104"/>
        <v>824.38043478260806</v>
      </c>
      <c r="CS435" s="233">
        <f t="shared" si="2105"/>
        <v>1211.4999999999995</v>
      </c>
      <c r="CT435" s="547">
        <v>88.290322580645096</v>
      </c>
      <c r="CU435" s="766">
        <v>77.390243902438996</v>
      </c>
      <c r="CV435" s="232">
        <f t="shared" si="2106"/>
        <v>2736.9999999999982</v>
      </c>
      <c r="CW435" s="233">
        <f t="shared" si="2107"/>
        <v>3172.9999999999986</v>
      </c>
      <c r="CX435" s="547">
        <v>79.413461538461505</v>
      </c>
      <c r="CY435" s="765">
        <v>81.088888888888903</v>
      </c>
      <c r="CZ435" s="232">
        <f t="shared" si="2108"/>
        <v>8258.9999999999964</v>
      </c>
      <c r="DA435" s="233">
        <f t="shared" si="2109"/>
        <v>10947.000000000002</v>
      </c>
      <c r="DB435" s="537"/>
      <c r="DC435" s="536"/>
      <c r="DD435" s="232">
        <f t="shared" si="2110"/>
        <v>0</v>
      </c>
      <c r="DE435" s="233">
        <f t="shared" si="2111"/>
        <v>0</v>
      </c>
      <c r="DF435" s="232">
        <f t="shared" si="2112"/>
        <v>81.451851851851814</v>
      </c>
      <c r="DG435" s="233">
        <f t="shared" si="2113"/>
        <v>80.227272727272734</v>
      </c>
      <c r="DH435" s="232">
        <f t="shared" si="2114"/>
        <v>10995.999999999995</v>
      </c>
      <c r="DI435" s="233">
        <f t="shared" si="2115"/>
        <v>14120.000000000002</v>
      </c>
      <c r="DJ435" s="232">
        <f t="shared" si="2116"/>
        <v>155</v>
      </c>
      <c r="DK435" s="233">
        <f t="shared" si="2117"/>
        <v>204</v>
      </c>
      <c r="DL435" s="232">
        <f t="shared" si="2118"/>
        <v>155</v>
      </c>
      <c r="DM435" s="233">
        <f t="shared" si="2119"/>
        <v>204</v>
      </c>
      <c r="DN435" s="545">
        <f t="shared" si="2120"/>
        <v>5.5379382889200519</v>
      </c>
      <c r="DO435" s="546">
        <f t="shared" si="2121"/>
        <v>6.3161764705882328</v>
      </c>
      <c r="DP435" s="232">
        <f t="shared" si="2122"/>
        <v>858.38043478260806</v>
      </c>
      <c r="DQ435" s="233">
        <f t="shared" si="2123"/>
        <v>1288.4999999999995</v>
      </c>
      <c r="DR435" s="232">
        <f t="shared" si="2124"/>
        <v>79.316129032258019</v>
      </c>
      <c r="DS435" s="233">
        <f t="shared" si="2125"/>
        <v>79.843137254901976</v>
      </c>
      <c r="DT435" s="232">
        <f t="shared" si="2126"/>
        <v>12293.999999999993</v>
      </c>
      <c r="DU435" s="233">
        <f t="shared" si="2127"/>
        <v>16288.000000000004</v>
      </c>
      <c r="DV435" s="547">
        <v>11</v>
      </c>
      <c r="DW435" s="409">
        <v>17</v>
      </c>
      <c r="DX435" s="232">
        <f t="shared" si="2128"/>
        <v>11</v>
      </c>
      <c r="DY435" s="233">
        <f t="shared" si="2129"/>
        <v>17</v>
      </c>
      <c r="DZ435" s="547">
        <v>15</v>
      </c>
      <c r="EA435" s="409">
        <v>30</v>
      </c>
      <c r="EB435" s="232">
        <f t="shared" si="2130"/>
        <v>15</v>
      </c>
      <c r="EC435" s="233">
        <f t="shared" si="2131"/>
        <v>30</v>
      </c>
      <c r="ED435" s="547"/>
      <c r="EE435" s="529"/>
      <c r="EF435" s="232">
        <f t="shared" si="2132"/>
        <v>0</v>
      </c>
      <c r="EG435" s="233">
        <f t="shared" si="2133"/>
        <v>0</v>
      </c>
      <c r="EH435" s="225">
        <f t="shared" si="2134"/>
        <v>26</v>
      </c>
      <c r="EI435" s="233">
        <f t="shared" si="2135"/>
        <v>47</v>
      </c>
      <c r="EJ435" s="225">
        <f t="shared" si="2136"/>
        <v>26</v>
      </c>
      <c r="EK435" s="233">
        <f t="shared" si="2137"/>
        <v>47</v>
      </c>
      <c r="EL435" s="506">
        <v>1.86363636363636</v>
      </c>
      <c r="EM435" s="765">
        <v>3.1176470588235299</v>
      </c>
      <c r="EN435" s="232">
        <f t="shared" si="2138"/>
        <v>20.499999999999961</v>
      </c>
      <c r="EO435" s="233">
        <f t="shared" si="2139"/>
        <v>53.000000000000007</v>
      </c>
      <c r="EP435" s="506">
        <v>6.36666666666666</v>
      </c>
      <c r="EQ435" s="765">
        <v>5.5333333333333297</v>
      </c>
      <c r="ER435" s="232">
        <f t="shared" si="2140"/>
        <v>95.499999999999901</v>
      </c>
      <c r="ES435" s="233">
        <f t="shared" si="2141"/>
        <v>165.99999999999989</v>
      </c>
      <c r="ET435" s="506"/>
      <c r="EU435" s="410"/>
      <c r="EV435" s="232">
        <f t="shared" si="2142"/>
        <v>0</v>
      </c>
      <c r="EW435" s="233">
        <f t="shared" si="2143"/>
        <v>0</v>
      </c>
      <c r="EX435" s="545">
        <f t="shared" si="2144"/>
        <v>4.4615384615384563</v>
      </c>
      <c r="EY435" s="546">
        <f t="shared" si="2145"/>
        <v>4.6595744680851041</v>
      </c>
      <c r="EZ435" s="232">
        <f t="shared" si="2146"/>
        <v>115.99999999999986</v>
      </c>
      <c r="FA435" s="233">
        <f t="shared" si="2147"/>
        <v>218.99999999999989</v>
      </c>
      <c r="FB435" s="547">
        <v>44.727272727272698</v>
      </c>
      <c r="FC435" s="765">
        <v>60.411764705882398</v>
      </c>
      <c r="FD435" s="232">
        <f t="shared" si="2148"/>
        <v>491.99999999999966</v>
      </c>
      <c r="FE435" s="233">
        <f t="shared" si="2149"/>
        <v>1027.0000000000007</v>
      </c>
      <c r="FF435" s="547">
        <v>65.6666666666666</v>
      </c>
      <c r="FG435" s="765">
        <v>62.766666666666701</v>
      </c>
      <c r="FH435" s="232">
        <f t="shared" si="2150"/>
        <v>984.99999999999898</v>
      </c>
      <c r="FI435" s="233">
        <f t="shared" si="2151"/>
        <v>1883.0000000000011</v>
      </c>
      <c r="FJ435" s="537"/>
      <c r="FK435" s="536"/>
      <c r="FL435" s="232">
        <f t="shared" si="2152"/>
        <v>0</v>
      </c>
      <c r="FM435" s="233">
        <f t="shared" si="2153"/>
        <v>0</v>
      </c>
      <c r="FN435" s="232">
        <f t="shared" si="2154"/>
        <v>56.807692307692257</v>
      </c>
      <c r="FO435" s="233">
        <f t="shared" si="2155"/>
        <v>61.914893617021313</v>
      </c>
      <c r="FP435" s="232">
        <f t="shared" si="2156"/>
        <v>1476.9999999999986</v>
      </c>
      <c r="FQ435" s="233">
        <f t="shared" si="2157"/>
        <v>2910.0000000000018</v>
      </c>
      <c r="FR435" s="537">
        <v>116</v>
      </c>
      <c r="FS435" s="536">
        <v>203</v>
      </c>
      <c r="FT435" s="232">
        <f t="shared" si="2158"/>
        <v>116</v>
      </c>
      <c r="FU435" s="233">
        <f t="shared" si="2159"/>
        <v>203</v>
      </c>
      <c r="FV435" s="537">
        <v>5.4145299145299104</v>
      </c>
      <c r="FW435" s="536">
        <v>4.3275862068965498</v>
      </c>
      <c r="FX435" s="232">
        <f t="shared" si="2160"/>
        <v>628.08547008546964</v>
      </c>
      <c r="FY435" s="233">
        <f t="shared" si="2161"/>
        <v>878.49999999999966</v>
      </c>
      <c r="FZ435" s="537">
        <v>52.794871794871803</v>
      </c>
      <c r="GA435" s="536">
        <v>43.684729064039402</v>
      </c>
      <c r="GB435" s="232">
        <f t="shared" si="2162"/>
        <v>6124.2051282051289</v>
      </c>
      <c r="GC435" s="233">
        <f t="shared" si="2163"/>
        <v>8867.9999999999982</v>
      </c>
      <c r="GD435" s="249">
        <f t="shared" si="2164"/>
        <v>56</v>
      </c>
      <c r="GE435" s="233">
        <f t="shared" si="2165"/>
        <v>78</v>
      </c>
      <c r="GF435" s="232">
        <f t="shared" si="2166"/>
        <v>56</v>
      </c>
      <c r="GG435" s="233">
        <f t="shared" si="2167"/>
        <v>78</v>
      </c>
      <c r="GH435" s="232">
        <f t="shared" si="2168"/>
        <v>155.38043478260843</v>
      </c>
      <c r="GI435" s="233">
        <f t="shared" si="2169"/>
        <v>279.49999999999989</v>
      </c>
      <c r="GJ435" s="232">
        <f t="shared" si="2170"/>
        <v>4125.9999999999973</v>
      </c>
      <c r="GK435" s="233">
        <f t="shared" si="2171"/>
        <v>5768.9999999999991</v>
      </c>
      <c r="GL435" s="249">
        <f t="shared" si="2172"/>
        <v>125</v>
      </c>
      <c r="GM435" s="233">
        <f t="shared" si="2173"/>
        <v>173</v>
      </c>
      <c r="GN435" s="232">
        <f t="shared" si="2174"/>
        <v>125</v>
      </c>
      <c r="GO435" s="233">
        <f t="shared" si="2175"/>
        <v>173</v>
      </c>
      <c r="GP435" s="232">
        <f t="shared" si="2176"/>
        <v>818.99999999999943</v>
      </c>
      <c r="GQ435" s="233">
        <f t="shared" si="2177"/>
        <v>1227.9999999999995</v>
      </c>
      <c r="GR435" s="232">
        <f t="shared" si="2178"/>
        <v>9644.9999999999945</v>
      </c>
      <c r="GS435" s="233">
        <f t="shared" si="2179"/>
        <v>13429.000000000004</v>
      </c>
      <c r="GT435" s="249">
        <f t="shared" si="2180"/>
        <v>181</v>
      </c>
      <c r="GU435" s="233">
        <f t="shared" si="2181"/>
        <v>251</v>
      </c>
      <c r="GV435" s="232">
        <f t="shared" si="2182"/>
        <v>181</v>
      </c>
      <c r="GW435" s="233">
        <f t="shared" si="2183"/>
        <v>251</v>
      </c>
      <c r="GX435" s="232">
        <f t="shared" si="2184"/>
        <v>974.38043478260784</v>
      </c>
      <c r="GY435" s="233">
        <f t="shared" si="2185"/>
        <v>1507.4999999999995</v>
      </c>
      <c r="GZ435" s="232">
        <f t="shared" si="2186"/>
        <v>13770.999999999993</v>
      </c>
      <c r="HA435" s="233">
        <f t="shared" si="2187"/>
        <v>19198.000000000004</v>
      </c>
      <c r="HB435" s="249">
        <f t="shared" si="2188"/>
        <v>0</v>
      </c>
      <c r="HC435" s="233">
        <f t="shared" si="2189"/>
        <v>0</v>
      </c>
      <c r="HD435" s="232">
        <f t="shared" si="2190"/>
        <v>0</v>
      </c>
      <c r="HE435" s="233">
        <f t="shared" si="2191"/>
        <v>0</v>
      </c>
      <c r="HF435" s="232" t="str">
        <f t="shared" si="2192"/>
        <v/>
      </c>
      <c r="HG435" s="233" t="str">
        <f t="shared" si="2193"/>
        <v/>
      </c>
      <c r="HH435" s="232" t="str">
        <f t="shared" si="2194"/>
        <v/>
      </c>
      <c r="HI435" s="233" t="str">
        <f t="shared" si="2195"/>
        <v/>
      </c>
      <c r="HJ435" s="249">
        <f t="shared" si="2196"/>
        <v>1602.4659048680776</v>
      </c>
      <c r="HK435" s="233">
        <f t="shared" si="2197"/>
        <v>2385.9999999999991</v>
      </c>
      <c r="HL435" s="232">
        <f t="shared" si="2198"/>
        <v>19895.205128205118</v>
      </c>
      <c r="HM435" s="232">
        <f t="shared" si="2199"/>
        <v>28066.000000000007</v>
      </c>
    </row>
    <row r="436" spans="1:221" ht="15">
      <c r="A436" s="492" t="s">
        <v>111</v>
      </c>
      <c r="B436" s="494" t="s">
        <v>1022</v>
      </c>
      <c r="C436" s="499"/>
      <c r="D436" s="763">
        <v>233116</v>
      </c>
      <c r="E436" s="500">
        <v>9</v>
      </c>
      <c r="F436" s="535">
        <v>322</v>
      </c>
      <c r="G436" s="409">
        <v>387</v>
      </c>
      <c r="H436" s="537">
        <v>0</v>
      </c>
      <c r="I436" s="409">
        <v>5</v>
      </c>
      <c r="J436" s="232">
        <f t="shared" si="2054"/>
        <v>322</v>
      </c>
      <c r="K436" s="233">
        <f t="shared" si="2055"/>
        <v>382</v>
      </c>
      <c r="L436" s="504" t="s">
        <v>516</v>
      </c>
      <c r="M436" s="536" t="s">
        <v>516</v>
      </c>
      <c r="N436" s="232">
        <f t="shared" si="2052"/>
        <v>322</v>
      </c>
      <c r="O436" s="233">
        <f t="shared" si="2053"/>
        <v>382</v>
      </c>
      <c r="P436" s="232">
        <f t="shared" si="2056"/>
        <v>322</v>
      </c>
      <c r="Q436" s="233">
        <f t="shared" si="2057"/>
        <v>382</v>
      </c>
      <c r="R436" s="537">
        <v>13</v>
      </c>
      <c r="S436" s="409">
        <v>19</v>
      </c>
      <c r="T436" s="232">
        <f t="shared" si="2058"/>
        <v>13</v>
      </c>
      <c r="U436" s="233">
        <f t="shared" si="2059"/>
        <v>19</v>
      </c>
      <c r="V436" s="547">
        <v>5</v>
      </c>
      <c r="W436" s="409">
        <v>6</v>
      </c>
      <c r="X436" s="232">
        <f t="shared" si="2060"/>
        <v>5</v>
      </c>
      <c r="Y436" s="233">
        <f t="shared" si="2061"/>
        <v>6</v>
      </c>
      <c r="Z436" s="547"/>
      <c r="AA436" s="529"/>
      <c r="AB436" s="232">
        <f t="shared" si="2062"/>
        <v>0</v>
      </c>
      <c r="AC436" s="233">
        <f t="shared" si="2063"/>
        <v>0</v>
      </c>
      <c r="AD436" s="225">
        <f t="shared" si="2064"/>
        <v>18</v>
      </c>
      <c r="AE436" s="233">
        <f t="shared" si="2065"/>
        <v>25</v>
      </c>
      <c r="AF436" s="225">
        <f t="shared" si="2066"/>
        <v>18</v>
      </c>
      <c r="AG436" s="233">
        <f t="shared" si="2067"/>
        <v>25</v>
      </c>
      <c r="AH436" s="506">
        <v>2.84615384615384</v>
      </c>
      <c r="AI436" s="765">
        <v>2.1052631578947398</v>
      </c>
      <c r="AJ436" s="232">
        <f t="shared" si="2068"/>
        <v>36.999999999999922</v>
      </c>
      <c r="AK436" s="233">
        <f t="shared" si="2069"/>
        <v>40.000000000000057</v>
      </c>
      <c r="AL436" s="506">
        <v>3.4</v>
      </c>
      <c r="AM436" s="765">
        <v>3.3333333333333299</v>
      </c>
      <c r="AN436" s="232">
        <f t="shared" si="2070"/>
        <v>17</v>
      </c>
      <c r="AO436" s="233">
        <f t="shared" si="1920"/>
        <v>19.999999999999979</v>
      </c>
      <c r="AP436" s="506"/>
      <c r="AQ436" s="410"/>
      <c r="AR436" s="232">
        <f t="shared" si="2071"/>
        <v>0</v>
      </c>
      <c r="AS436" s="233">
        <f t="shared" si="2072"/>
        <v>0</v>
      </c>
      <c r="AT436" s="545">
        <f t="shared" si="2073"/>
        <v>2.9999999999999956</v>
      </c>
      <c r="AU436" s="546">
        <f t="shared" si="2074"/>
        <v>2.4000000000000012</v>
      </c>
      <c r="AV436" s="232">
        <f t="shared" si="2075"/>
        <v>53.999999999999922</v>
      </c>
      <c r="AW436" s="233">
        <f t="shared" si="2076"/>
        <v>60.000000000000028</v>
      </c>
      <c r="AX436" s="547">
        <v>77</v>
      </c>
      <c r="AY436" s="765">
        <v>71.526315789473699</v>
      </c>
      <c r="AZ436" s="232">
        <f t="shared" si="2077"/>
        <v>1001</v>
      </c>
      <c r="BA436" s="233">
        <f t="shared" si="2078"/>
        <v>1359.0000000000002</v>
      </c>
      <c r="BB436" s="547">
        <v>72.8</v>
      </c>
      <c r="BC436" s="766">
        <v>75.6666666666667</v>
      </c>
      <c r="BD436" s="232">
        <f t="shared" si="2079"/>
        <v>364</v>
      </c>
      <c r="BE436" s="233">
        <f t="shared" si="2080"/>
        <v>454.00000000000023</v>
      </c>
      <c r="BF436" s="537"/>
      <c r="BG436" s="536"/>
      <c r="BH436" s="232">
        <f t="shared" si="2081"/>
        <v>0</v>
      </c>
      <c r="BI436" s="233">
        <f t="shared" si="2082"/>
        <v>0</v>
      </c>
      <c r="BJ436" s="232">
        <f t="shared" si="2083"/>
        <v>75.833333333333329</v>
      </c>
      <c r="BK436" s="233">
        <f t="shared" si="2084"/>
        <v>72.520000000000024</v>
      </c>
      <c r="BL436" s="232">
        <f t="shared" si="2085"/>
        <v>1365</v>
      </c>
      <c r="BM436" s="233">
        <f t="shared" si="2086"/>
        <v>1813.0000000000007</v>
      </c>
      <c r="BN436" s="547">
        <v>46</v>
      </c>
      <c r="BO436" s="409">
        <v>51</v>
      </c>
      <c r="BP436" s="232">
        <f t="shared" si="2087"/>
        <v>46</v>
      </c>
      <c r="BQ436" s="233">
        <f t="shared" si="2088"/>
        <v>51</v>
      </c>
      <c r="BR436" s="547">
        <v>115</v>
      </c>
      <c r="BS436" s="409">
        <v>114</v>
      </c>
      <c r="BT436" s="767">
        <f t="shared" si="1939"/>
        <v>115</v>
      </c>
      <c r="BU436" s="233">
        <f t="shared" si="2089"/>
        <v>114</v>
      </c>
      <c r="BV436" s="547"/>
      <c r="BW436" s="529"/>
      <c r="BX436" s="232">
        <f t="shared" si="2090"/>
        <v>0</v>
      </c>
      <c r="BY436" s="233">
        <f t="shared" si="2091"/>
        <v>0</v>
      </c>
      <c r="BZ436" s="225">
        <f t="shared" si="2092"/>
        <v>161</v>
      </c>
      <c r="CA436" s="233">
        <f t="shared" si="2093"/>
        <v>165</v>
      </c>
      <c r="CB436" s="225">
        <f t="shared" si="2094"/>
        <v>161</v>
      </c>
      <c r="CC436" s="233">
        <f t="shared" si="2095"/>
        <v>165</v>
      </c>
      <c r="CD436" s="506">
        <v>5.0666666666666602</v>
      </c>
      <c r="CE436" s="765">
        <v>3.7254901960784301</v>
      </c>
      <c r="CF436" s="232">
        <f t="shared" si="2096"/>
        <v>233.06666666666638</v>
      </c>
      <c r="CG436" s="233">
        <f t="shared" si="2097"/>
        <v>189.99999999999994</v>
      </c>
      <c r="CH436" s="506">
        <v>5.2434782608695603</v>
      </c>
      <c r="CI436" s="765">
        <v>5.7719298245613997</v>
      </c>
      <c r="CJ436" s="232">
        <f t="shared" si="2098"/>
        <v>602.99999999999943</v>
      </c>
      <c r="CK436" s="233">
        <f t="shared" si="2099"/>
        <v>657.99999999999955</v>
      </c>
      <c r="CL436" s="506"/>
      <c r="CM436" s="410"/>
      <c r="CN436" s="232">
        <f t="shared" si="2100"/>
        <v>0</v>
      </c>
      <c r="CO436" s="233">
        <f t="shared" si="2101"/>
        <v>0</v>
      </c>
      <c r="CP436" s="232">
        <f t="shared" si="2102"/>
        <v>5.1929606625258744</v>
      </c>
      <c r="CQ436" s="546">
        <f t="shared" si="2103"/>
        <v>5.139393939393937</v>
      </c>
      <c r="CR436" s="232">
        <f t="shared" si="2104"/>
        <v>836.06666666666581</v>
      </c>
      <c r="CS436" s="233">
        <f t="shared" si="2105"/>
        <v>847.99999999999955</v>
      </c>
      <c r="CT436" s="547">
        <v>72.260869565217305</v>
      </c>
      <c r="CU436" s="766">
        <v>77.294117647058798</v>
      </c>
      <c r="CV436" s="232">
        <f t="shared" si="2106"/>
        <v>3323.9999999999959</v>
      </c>
      <c r="CW436" s="233">
        <f t="shared" si="2107"/>
        <v>3941.9999999999986</v>
      </c>
      <c r="CX436" s="547">
        <v>70.547826086956505</v>
      </c>
      <c r="CY436" s="765">
        <v>73.815789473684205</v>
      </c>
      <c r="CZ436" s="232">
        <f t="shared" si="2108"/>
        <v>8112.9999999999982</v>
      </c>
      <c r="DA436" s="233">
        <f t="shared" si="2109"/>
        <v>8415</v>
      </c>
      <c r="DB436" s="537"/>
      <c r="DC436" s="536"/>
      <c r="DD436" s="232">
        <f t="shared" si="2110"/>
        <v>0</v>
      </c>
      <c r="DE436" s="233">
        <f t="shared" si="2111"/>
        <v>0</v>
      </c>
      <c r="DF436" s="232">
        <f t="shared" si="2112"/>
        <v>71.037267080745309</v>
      </c>
      <c r="DG436" s="233">
        <f t="shared" si="2113"/>
        <v>74.890909090909076</v>
      </c>
      <c r="DH436" s="232">
        <f t="shared" si="2114"/>
        <v>11436.999999999995</v>
      </c>
      <c r="DI436" s="233">
        <f t="shared" si="2115"/>
        <v>12356.999999999998</v>
      </c>
      <c r="DJ436" s="232">
        <f t="shared" si="2116"/>
        <v>179</v>
      </c>
      <c r="DK436" s="233">
        <f t="shared" si="2117"/>
        <v>190</v>
      </c>
      <c r="DL436" s="232">
        <f t="shared" si="2118"/>
        <v>179</v>
      </c>
      <c r="DM436" s="233">
        <f t="shared" si="2119"/>
        <v>190</v>
      </c>
      <c r="DN436" s="545">
        <f t="shared" si="2120"/>
        <v>4.9724394785847243</v>
      </c>
      <c r="DO436" s="546">
        <f t="shared" si="2121"/>
        <v>4.7789473684210506</v>
      </c>
      <c r="DP436" s="232">
        <f t="shared" si="2122"/>
        <v>890.0666666666657</v>
      </c>
      <c r="DQ436" s="233">
        <f t="shared" si="2123"/>
        <v>907.99999999999966</v>
      </c>
      <c r="DR436" s="232">
        <f t="shared" si="2124"/>
        <v>71.519553072625669</v>
      </c>
      <c r="DS436" s="233">
        <f t="shared" si="2125"/>
        <v>74.578947368421041</v>
      </c>
      <c r="DT436" s="232">
        <f t="shared" si="2126"/>
        <v>12801.999999999995</v>
      </c>
      <c r="DU436" s="233">
        <f t="shared" si="2127"/>
        <v>14169.999999999998</v>
      </c>
      <c r="DV436" s="547">
        <v>11</v>
      </c>
      <c r="DW436" s="409">
        <v>31</v>
      </c>
      <c r="DX436" s="232">
        <f t="shared" si="2128"/>
        <v>11</v>
      </c>
      <c r="DY436" s="233">
        <f t="shared" si="2129"/>
        <v>31</v>
      </c>
      <c r="DZ436" s="547">
        <v>50</v>
      </c>
      <c r="EA436" s="409">
        <v>54</v>
      </c>
      <c r="EB436" s="232">
        <f t="shared" si="2130"/>
        <v>50</v>
      </c>
      <c r="EC436" s="233">
        <f t="shared" si="2131"/>
        <v>54</v>
      </c>
      <c r="ED436" s="547"/>
      <c r="EE436" s="529"/>
      <c r="EF436" s="232">
        <f t="shared" si="2132"/>
        <v>0</v>
      </c>
      <c r="EG436" s="233">
        <f t="shared" si="2133"/>
        <v>0</v>
      </c>
      <c r="EH436" s="225">
        <f t="shared" si="2134"/>
        <v>61</v>
      </c>
      <c r="EI436" s="233">
        <f t="shared" si="2135"/>
        <v>85</v>
      </c>
      <c r="EJ436" s="225">
        <f t="shared" si="2136"/>
        <v>61</v>
      </c>
      <c r="EK436" s="233">
        <f t="shared" si="2137"/>
        <v>85</v>
      </c>
      <c r="EL436" s="506">
        <v>3.5</v>
      </c>
      <c r="EM436" s="765">
        <v>4.1612903225806503</v>
      </c>
      <c r="EN436" s="232">
        <f t="shared" si="2138"/>
        <v>38.5</v>
      </c>
      <c r="EO436" s="233">
        <f t="shared" si="2139"/>
        <v>129.00000000000017</v>
      </c>
      <c r="EP436" s="506">
        <v>4.8499999999999996</v>
      </c>
      <c r="EQ436" s="765">
        <v>4.8148148148148104</v>
      </c>
      <c r="ER436" s="232">
        <f t="shared" si="2140"/>
        <v>242.49999999999997</v>
      </c>
      <c r="ES436" s="233">
        <f t="shared" si="2141"/>
        <v>259.99999999999977</v>
      </c>
      <c r="ET436" s="506"/>
      <c r="EU436" s="410"/>
      <c r="EV436" s="232">
        <f t="shared" si="2142"/>
        <v>0</v>
      </c>
      <c r="EW436" s="233">
        <f t="shared" si="2143"/>
        <v>0</v>
      </c>
      <c r="EX436" s="545">
        <f t="shared" si="2144"/>
        <v>4.6065573770491799</v>
      </c>
      <c r="EY436" s="546">
        <f t="shared" si="2145"/>
        <v>4.5764705882352938</v>
      </c>
      <c r="EZ436" s="232">
        <f t="shared" si="2146"/>
        <v>281</v>
      </c>
      <c r="FA436" s="233">
        <f t="shared" si="2147"/>
        <v>389</v>
      </c>
      <c r="FB436" s="547">
        <v>56</v>
      </c>
      <c r="FC436" s="765">
        <v>57.258064516128997</v>
      </c>
      <c r="FD436" s="232">
        <f t="shared" si="2148"/>
        <v>616</v>
      </c>
      <c r="FE436" s="233">
        <f t="shared" si="2149"/>
        <v>1774.9999999999989</v>
      </c>
      <c r="FF436" s="547">
        <v>51.86</v>
      </c>
      <c r="FG436" s="765">
        <v>51.3333333333333</v>
      </c>
      <c r="FH436" s="232">
        <f t="shared" si="2150"/>
        <v>2593</v>
      </c>
      <c r="FI436" s="233">
        <f t="shared" si="2151"/>
        <v>2771.9999999999982</v>
      </c>
      <c r="FJ436" s="537"/>
      <c r="FK436" s="536"/>
      <c r="FL436" s="232">
        <f t="shared" si="2152"/>
        <v>0</v>
      </c>
      <c r="FM436" s="233">
        <f t="shared" si="2153"/>
        <v>0</v>
      </c>
      <c r="FN436" s="232">
        <f t="shared" si="2154"/>
        <v>52.606557377049178</v>
      </c>
      <c r="FO436" s="233">
        <f t="shared" si="2155"/>
        <v>53.494117647058793</v>
      </c>
      <c r="FP436" s="232">
        <f t="shared" si="2156"/>
        <v>3209</v>
      </c>
      <c r="FQ436" s="233">
        <f t="shared" si="2157"/>
        <v>4546.9999999999973</v>
      </c>
      <c r="FR436" s="537">
        <v>82</v>
      </c>
      <c r="FS436" s="536">
        <v>107</v>
      </c>
      <c r="FT436" s="232">
        <f t="shared" si="2158"/>
        <v>82</v>
      </c>
      <c r="FU436" s="233">
        <f t="shared" si="2159"/>
        <v>107</v>
      </c>
      <c r="FV436" s="537">
        <v>4.4177215189873396</v>
      </c>
      <c r="FW436" s="536">
        <v>5.29</v>
      </c>
      <c r="FX436" s="232">
        <f t="shared" si="2160"/>
        <v>362.25316455696185</v>
      </c>
      <c r="FY436" s="233">
        <f t="shared" si="2161"/>
        <v>566.03</v>
      </c>
      <c r="FZ436" s="537">
        <v>48.873417721518898</v>
      </c>
      <c r="GA436" s="536">
        <v>61.59</v>
      </c>
      <c r="GB436" s="232">
        <f t="shared" si="2162"/>
        <v>4007.6202531645495</v>
      </c>
      <c r="GC436" s="233">
        <f t="shared" si="2163"/>
        <v>6590.13</v>
      </c>
      <c r="GD436" s="249">
        <f t="shared" si="2164"/>
        <v>70</v>
      </c>
      <c r="GE436" s="233">
        <f t="shared" si="2165"/>
        <v>101</v>
      </c>
      <c r="GF436" s="232">
        <f t="shared" si="2166"/>
        <v>70</v>
      </c>
      <c r="GG436" s="233">
        <f t="shared" si="2167"/>
        <v>101</v>
      </c>
      <c r="GH436" s="232">
        <f t="shared" si="2168"/>
        <v>308.56666666666632</v>
      </c>
      <c r="GI436" s="233">
        <f t="shared" si="2169"/>
        <v>359.00000000000017</v>
      </c>
      <c r="GJ436" s="232">
        <f t="shared" si="2170"/>
        <v>4940.9999999999964</v>
      </c>
      <c r="GK436" s="233">
        <f t="shared" si="2171"/>
        <v>7075.9999999999982</v>
      </c>
      <c r="GL436" s="249">
        <f t="shared" si="2172"/>
        <v>170</v>
      </c>
      <c r="GM436" s="233">
        <f t="shared" si="2173"/>
        <v>174</v>
      </c>
      <c r="GN436" s="232">
        <f t="shared" si="2174"/>
        <v>170</v>
      </c>
      <c r="GO436" s="233">
        <f t="shared" si="2175"/>
        <v>174</v>
      </c>
      <c r="GP436" s="232">
        <f t="shared" si="2176"/>
        <v>862.49999999999943</v>
      </c>
      <c r="GQ436" s="233">
        <f t="shared" si="2177"/>
        <v>937.99999999999932</v>
      </c>
      <c r="GR436" s="232">
        <f t="shared" si="2178"/>
        <v>11069.999999999998</v>
      </c>
      <c r="GS436" s="233">
        <f t="shared" si="2179"/>
        <v>11640.999999999998</v>
      </c>
      <c r="GT436" s="249">
        <f t="shared" si="2180"/>
        <v>240</v>
      </c>
      <c r="GU436" s="233">
        <f t="shared" si="2181"/>
        <v>275</v>
      </c>
      <c r="GV436" s="232">
        <f t="shared" si="2182"/>
        <v>240</v>
      </c>
      <c r="GW436" s="233">
        <f t="shared" si="2183"/>
        <v>275</v>
      </c>
      <c r="GX436" s="232">
        <f t="shared" si="2184"/>
        <v>1171.0666666666657</v>
      </c>
      <c r="GY436" s="233">
        <f t="shared" si="2185"/>
        <v>1296.9999999999995</v>
      </c>
      <c r="GZ436" s="232">
        <f t="shared" si="2186"/>
        <v>16010.999999999995</v>
      </c>
      <c r="HA436" s="233">
        <f t="shared" si="2187"/>
        <v>18716.999999999996</v>
      </c>
      <c r="HB436" s="249">
        <f t="shared" si="2188"/>
        <v>0</v>
      </c>
      <c r="HC436" s="233">
        <f t="shared" si="2189"/>
        <v>0</v>
      </c>
      <c r="HD436" s="232">
        <f t="shared" si="2190"/>
        <v>0</v>
      </c>
      <c r="HE436" s="233">
        <f t="shared" si="2191"/>
        <v>0</v>
      </c>
      <c r="HF436" s="232" t="str">
        <f t="shared" si="2192"/>
        <v/>
      </c>
      <c r="HG436" s="233" t="str">
        <f t="shared" si="2193"/>
        <v/>
      </c>
      <c r="HH436" s="232" t="str">
        <f t="shared" si="2194"/>
        <v/>
      </c>
      <c r="HI436" s="233" t="str">
        <f t="shared" si="2195"/>
        <v/>
      </c>
      <c r="HJ436" s="249">
        <f t="shared" si="2196"/>
        <v>1533.3198312236275</v>
      </c>
      <c r="HK436" s="233">
        <f t="shared" si="2197"/>
        <v>1863.0299999999995</v>
      </c>
      <c r="HL436" s="232">
        <f t="shared" si="2198"/>
        <v>20018.620253164543</v>
      </c>
      <c r="HM436" s="232">
        <f t="shared" si="2199"/>
        <v>25307.129999999997</v>
      </c>
    </row>
    <row r="437" spans="1:221" ht="15">
      <c r="A437" s="492" t="s">
        <v>111</v>
      </c>
      <c r="B437" s="494" t="s">
        <v>1023</v>
      </c>
      <c r="C437" s="499"/>
      <c r="D437" s="763">
        <v>233639</v>
      </c>
      <c r="E437" s="500">
        <v>9</v>
      </c>
      <c r="F437" s="535">
        <v>395</v>
      </c>
      <c r="G437" s="409">
        <v>454</v>
      </c>
      <c r="H437" s="537">
        <v>0</v>
      </c>
      <c r="I437" s="409">
        <v>1</v>
      </c>
      <c r="J437" s="232">
        <f t="shared" si="2054"/>
        <v>395</v>
      </c>
      <c r="K437" s="233">
        <f t="shared" si="2055"/>
        <v>453</v>
      </c>
      <c r="L437" s="504" t="s">
        <v>516</v>
      </c>
      <c r="M437" s="536" t="s">
        <v>516</v>
      </c>
      <c r="N437" s="232">
        <f t="shared" si="2052"/>
        <v>395</v>
      </c>
      <c r="O437" s="233">
        <f t="shared" si="2053"/>
        <v>453</v>
      </c>
      <c r="P437" s="232">
        <f t="shared" si="2056"/>
        <v>395</v>
      </c>
      <c r="Q437" s="233">
        <f t="shared" si="2057"/>
        <v>453</v>
      </c>
      <c r="R437" s="537">
        <v>18</v>
      </c>
      <c r="S437" s="409">
        <v>15</v>
      </c>
      <c r="T437" s="232">
        <f t="shared" si="2058"/>
        <v>18</v>
      </c>
      <c r="U437" s="233">
        <f t="shared" si="2059"/>
        <v>15</v>
      </c>
      <c r="V437" s="547">
        <v>9</v>
      </c>
      <c r="W437" s="409">
        <v>15</v>
      </c>
      <c r="X437" s="232">
        <f t="shared" si="2060"/>
        <v>9</v>
      </c>
      <c r="Y437" s="233">
        <f t="shared" si="2061"/>
        <v>15</v>
      </c>
      <c r="Z437" s="547"/>
      <c r="AA437" s="529"/>
      <c r="AB437" s="232">
        <f t="shared" si="2062"/>
        <v>0</v>
      </c>
      <c r="AC437" s="233">
        <f t="shared" si="2063"/>
        <v>0</v>
      </c>
      <c r="AD437" s="225">
        <f t="shared" si="2064"/>
        <v>27</v>
      </c>
      <c r="AE437" s="233">
        <f t="shared" si="2065"/>
        <v>30</v>
      </c>
      <c r="AF437" s="225">
        <f t="shared" si="2066"/>
        <v>27</v>
      </c>
      <c r="AG437" s="233">
        <f t="shared" si="2067"/>
        <v>30</v>
      </c>
      <c r="AH437" s="506">
        <v>2.1111111111111098</v>
      </c>
      <c r="AI437" s="765">
        <v>2.4</v>
      </c>
      <c r="AJ437" s="232">
        <f t="shared" si="2068"/>
        <v>37.999999999999979</v>
      </c>
      <c r="AK437" s="233">
        <f t="shared" si="2069"/>
        <v>36</v>
      </c>
      <c r="AL437" s="506">
        <v>3.2222222222222201</v>
      </c>
      <c r="AM437" s="765">
        <v>3</v>
      </c>
      <c r="AN437" s="232">
        <f t="shared" si="2070"/>
        <v>28.999999999999982</v>
      </c>
      <c r="AO437" s="233">
        <f t="shared" si="1920"/>
        <v>45</v>
      </c>
      <c r="AP437" s="506"/>
      <c r="AQ437" s="410"/>
      <c r="AR437" s="232">
        <f t="shared" si="2071"/>
        <v>0</v>
      </c>
      <c r="AS437" s="233">
        <f t="shared" si="2072"/>
        <v>0</v>
      </c>
      <c r="AT437" s="545">
        <f t="shared" si="2073"/>
        <v>2.4814814814814801</v>
      </c>
      <c r="AU437" s="546">
        <f t="shared" si="2074"/>
        <v>2.7</v>
      </c>
      <c r="AV437" s="232">
        <f t="shared" si="2075"/>
        <v>66.999999999999957</v>
      </c>
      <c r="AW437" s="233">
        <f t="shared" si="2076"/>
        <v>81</v>
      </c>
      <c r="AX437" s="547">
        <v>73.9444444444444</v>
      </c>
      <c r="AY437" s="765">
        <v>79.533333333333303</v>
      </c>
      <c r="AZ437" s="232">
        <f t="shared" si="2077"/>
        <v>1330.9999999999991</v>
      </c>
      <c r="BA437" s="233">
        <f t="shared" si="2078"/>
        <v>1192.9999999999995</v>
      </c>
      <c r="BB437" s="547">
        <v>70.6666666666666</v>
      </c>
      <c r="BC437" s="766">
        <v>64.2</v>
      </c>
      <c r="BD437" s="232">
        <f t="shared" si="2079"/>
        <v>635.99999999999943</v>
      </c>
      <c r="BE437" s="233">
        <f t="shared" si="2080"/>
        <v>963</v>
      </c>
      <c r="BF437" s="537"/>
      <c r="BG437" s="536"/>
      <c r="BH437" s="232">
        <f t="shared" si="2081"/>
        <v>0</v>
      </c>
      <c r="BI437" s="233">
        <f t="shared" si="2082"/>
        <v>0</v>
      </c>
      <c r="BJ437" s="232">
        <f t="shared" si="2083"/>
        <v>72.851851851851805</v>
      </c>
      <c r="BK437" s="233">
        <f t="shared" si="2084"/>
        <v>71.866666666666646</v>
      </c>
      <c r="BL437" s="232">
        <f t="shared" si="2085"/>
        <v>1966.9999999999986</v>
      </c>
      <c r="BM437" s="233">
        <f t="shared" si="2086"/>
        <v>2155.9999999999995</v>
      </c>
      <c r="BN437" s="547">
        <v>30</v>
      </c>
      <c r="BO437" s="409">
        <v>29</v>
      </c>
      <c r="BP437" s="232">
        <f t="shared" si="2087"/>
        <v>30</v>
      </c>
      <c r="BQ437" s="233">
        <f t="shared" si="2088"/>
        <v>29</v>
      </c>
      <c r="BR437" s="547">
        <v>136</v>
      </c>
      <c r="BS437" s="409">
        <v>135</v>
      </c>
      <c r="BT437" s="767">
        <f t="shared" si="1939"/>
        <v>136</v>
      </c>
      <c r="BU437" s="233">
        <f t="shared" si="2089"/>
        <v>135</v>
      </c>
      <c r="BV437" s="547"/>
      <c r="BW437" s="529"/>
      <c r="BX437" s="232">
        <f t="shared" si="2090"/>
        <v>0</v>
      </c>
      <c r="BY437" s="233">
        <f t="shared" si="2091"/>
        <v>0</v>
      </c>
      <c r="BZ437" s="225">
        <f t="shared" si="2092"/>
        <v>166</v>
      </c>
      <c r="CA437" s="233">
        <f t="shared" si="2093"/>
        <v>164</v>
      </c>
      <c r="CB437" s="225">
        <f t="shared" si="2094"/>
        <v>166</v>
      </c>
      <c r="CC437" s="233">
        <f t="shared" si="2095"/>
        <v>164</v>
      </c>
      <c r="CD437" s="506">
        <v>5.36</v>
      </c>
      <c r="CE437" s="765">
        <v>4.3275862068965498</v>
      </c>
      <c r="CF437" s="232">
        <f t="shared" si="2096"/>
        <v>160.80000000000001</v>
      </c>
      <c r="CG437" s="233">
        <f t="shared" si="2097"/>
        <v>125.49999999999994</v>
      </c>
      <c r="CH437" s="506">
        <v>6.4338235294117601</v>
      </c>
      <c r="CI437" s="765">
        <v>7.2888888888888896</v>
      </c>
      <c r="CJ437" s="232">
        <f t="shared" si="2098"/>
        <v>874.99999999999932</v>
      </c>
      <c r="CK437" s="233">
        <f t="shared" si="2099"/>
        <v>984.00000000000011</v>
      </c>
      <c r="CL437" s="506"/>
      <c r="CM437" s="410"/>
      <c r="CN437" s="232">
        <f t="shared" si="2100"/>
        <v>0</v>
      </c>
      <c r="CO437" s="233">
        <f t="shared" si="2101"/>
        <v>0</v>
      </c>
      <c r="CP437" s="232">
        <f t="shared" si="2102"/>
        <v>6.2397590361445738</v>
      </c>
      <c r="CQ437" s="546">
        <f t="shared" si="2103"/>
        <v>6.7652439024390247</v>
      </c>
      <c r="CR437" s="232">
        <f t="shared" si="2104"/>
        <v>1035.7999999999993</v>
      </c>
      <c r="CS437" s="233">
        <f t="shared" si="2105"/>
        <v>1109.5</v>
      </c>
      <c r="CT437" s="547">
        <v>83.933333333333294</v>
      </c>
      <c r="CU437" s="766">
        <v>79.344827586206904</v>
      </c>
      <c r="CV437" s="232">
        <f t="shared" si="2106"/>
        <v>2517.9999999999986</v>
      </c>
      <c r="CW437" s="233">
        <f t="shared" si="2107"/>
        <v>2301</v>
      </c>
      <c r="CX437" s="547">
        <v>77.235294117647001</v>
      </c>
      <c r="CY437" s="765">
        <v>80.762962962963002</v>
      </c>
      <c r="CZ437" s="232">
        <f t="shared" si="2108"/>
        <v>10503.999999999993</v>
      </c>
      <c r="DA437" s="233">
        <f t="shared" si="2109"/>
        <v>10903.000000000005</v>
      </c>
      <c r="DB437" s="537"/>
      <c r="DC437" s="536"/>
      <c r="DD437" s="232">
        <f t="shared" si="2110"/>
        <v>0</v>
      </c>
      <c r="DE437" s="233">
        <f t="shared" si="2111"/>
        <v>0</v>
      </c>
      <c r="DF437" s="232">
        <f t="shared" si="2112"/>
        <v>78.445783132530067</v>
      </c>
      <c r="DG437" s="233">
        <f t="shared" si="2113"/>
        <v>80.512195121951251</v>
      </c>
      <c r="DH437" s="232">
        <f t="shared" si="2114"/>
        <v>13021.999999999991</v>
      </c>
      <c r="DI437" s="233">
        <f t="shared" si="2115"/>
        <v>13204.000000000005</v>
      </c>
      <c r="DJ437" s="232">
        <f t="shared" si="2116"/>
        <v>193</v>
      </c>
      <c r="DK437" s="233">
        <f t="shared" si="2117"/>
        <v>194</v>
      </c>
      <c r="DL437" s="232">
        <f t="shared" si="2118"/>
        <v>193</v>
      </c>
      <c r="DM437" s="233">
        <f t="shared" si="2119"/>
        <v>194</v>
      </c>
      <c r="DN437" s="545">
        <f t="shared" si="2120"/>
        <v>5.713989637305696</v>
      </c>
      <c r="DO437" s="546">
        <f t="shared" si="2121"/>
        <v>6.1365979381443303</v>
      </c>
      <c r="DP437" s="232">
        <f t="shared" si="2122"/>
        <v>1102.7999999999993</v>
      </c>
      <c r="DQ437" s="233">
        <f t="shared" si="2123"/>
        <v>1190.5</v>
      </c>
      <c r="DR437" s="232">
        <f t="shared" si="2124"/>
        <v>77.663212435233106</v>
      </c>
      <c r="DS437" s="233">
        <f t="shared" si="2125"/>
        <v>79.175257731958794</v>
      </c>
      <c r="DT437" s="232">
        <f t="shared" si="2126"/>
        <v>14988.999999999989</v>
      </c>
      <c r="DU437" s="233">
        <f t="shared" si="2127"/>
        <v>15360.000000000005</v>
      </c>
      <c r="DV437" s="547">
        <v>6</v>
      </c>
      <c r="DW437" s="409">
        <v>3</v>
      </c>
      <c r="DX437" s="232">
        <f t="shared" si="2128"/>
        <v>6</v>
      </c>
      <c r="DY437" s="233">
        <f t="shared" si="2129"/>
        <v>3</v>
      </c>
      <c r="DZ437" s="547">
        <v>15</v>
      </c>
      <c r="EA437" s="409">
        <v>28</v>
      </c>
      <c r="EB437" s="232">
        <f t="shared" si="2130"/>
        <v>15</v>
      </c>
      <c r="EC437" s="233">
        <f t="shared" si="2131"/>
        <v>28</v>
      </c>
      <c r="ED437" s="547"/>
      <c r="EE437" s="529"/>
      <c r="EF437" s="232">
        <f t="shared" si="2132"/>
        <v>0</v>
      </c>
      <c r="EG437" s="233">
        <f t="shared" si="2133"/>
        <v>0</v>
      </c>
      <c r="EH437" s="225">
        <f t="shared" si="2134"/>
        <v>21</v>
      </c>
      <c r="EI437" s="233">
        <f t="shared" si="2135"/>
        <v>31</v>
      </c>
      <c r="EJ437" s="225">
        <f t="shared" si="2136"/>
        <v>21</v>
      </c>
      <c r="EK437" s="233">
        <f t="shared" si="2137"/>
        <v>31</v>
      </c>
      <c r="EL437" s="506">
        <v>2.5833333333333299</v>
      </c>
      <c r="EM437" s="765">
        <v>2.5</v>
      </c>
      <c r="EN437" s="232">
        <f t="shared" si="2138"/>
        <v>15.499999999999979</v>
      </c>
      <c r="EO437" s="233">
        <f t="shared" si="2139"/>
        <v>7.5</v>
      </c>
      <c r="EP437" s="506">
        <v>6.1</v>
      </c>
      <c r="EQ437" s="765">
        <v>3.4285714285714302</v>
      </c>
      <c r="ER437" s="232">
        <f t="shared" si="2140"/>
        <v>91.5</v>
      </c>
      <c r="ES437" s="233">
        <f t="shared" si="2141"/>
        <v>96.000000000000043</v>
      </c>
      <c r="ET437" s="506"/>
      <c r="EU437" s="410"/>
      <c r="EV437" s="232">
        <f t="shared" si="2142"/>
        <v>0</v>
      </c>
      <c r="EW437" s="233">
        <f t="shared" si="2143"/>
        <v>0</v>
      </c>
      <c r="EX437" s="545">
        <f t="shared" si="2144"/>
        <v>5.095238095238094</v>
      </c>
      <c r="EY437" s="546">
        <f t="shared" si="2145"/>
        <v>3.3387096774193563</v>
      </c>
      <c r="EZ437" s="232">
        <f t="shared" si="2146"/>
        <v>106.99999999999997</v>
      </c>
      <c r="FA437" s="233">
        <f t="shared" si="2147"/>
        <v>103.50000000000004</v>
      </c>
      <c r="FB437" s="547">
        <v>64.3333333333333</v>
      </c>
      <c r="FC437" s="765">
        <v>75</v>
      </c>
      <c r="FD437" s="232">
        <f t="shared" si="2148"/>
        <v>385.99999999999977</v>
      </c>
      <c r="FE437" s="233">
        <f t="shared" si="2149"/>
        <v>225</v>
      </c>
      <c r="FF437" s="547">
        <v>61.6666666666666</v>
      </c>
      <c r="FG437" s="765">
        <v>55.464285714285701</v>
      </c>
      <c r="FH437" s="232">
        <f t="shared" si="2150"/>
        <v>924.99999999999898</v>
      </c>
      <c r="FI437" s="233">
        <f t="shared" si="2151"/>
        <v>1552.9999999999995</v>
      </c>
      <c r="FJ437" s="537"/>
      <c r="FK437" s="536"/>
      <c r="FL437" s="232">
        <f t="shared" si="2152"/>
        <v>0</v>
      </c>
      <c r="FM437" s="233">
        <f t="shared" si="2153"/>
        <v>0</v>
      </c>
      <c r="FN437" s="232">
        <f t="shared" si="2154"/>
        <v>62.428571428571367</v>
      </c>
      <c r="FO437" s="233">
        <f t="shared" si="2155"/>
        <v>57.354838709677402</v>
      </c>
      <c r="FP437" s="232">
        <f t="shared" si="2156"/>
        <v>1310.9999999999986</v>
      </c>
      <c r="FQ437" s="233">
        <f t="shared" si="2157"/>
        <v>1777.9999999999995</v>
      </c>
      <c r="FR437" s="537">
        <v>181</v>
      </c>
      <c r="FS437" s="536">
        <v>228</v>
      </c>
      <c r="FT437" s="232">
        <f t="shared" si="2158"/>
        <v>181</v>
      </c>
      <c r="FU437" s="233">
        <f t="shared" si="2159"/>
        <v>228</v>
      </c>
      <c r="FV437" s="537">
        <v>2.6160220994475099</v>
      </c>
      <c r="FW437" s="536">
        <v>4.2488986784140996</v>
      </c>
      <c r="FX437" s="232">
        <f t="shared" si="2160"/>
        <v>473.49999999999926</v>
      </c>
      <c r="FY437" s="233">
        <f t="shared" si="2161"/>
        <v>968.74889867841466</v>
      </c>
      <c r="FZ437" s="537">
        <v>32.629834254143603</v>
      </c>
      <c r="GA437" s="536">
        <v>44.563876651982397</v>
      </c>
      <c r="GB437" s="232">
        <f t="shared" si="2162"/>
        <v>5905.9999999999918</v>
      </c>
      <c r="GC437" s="233">
        <f t="shared" si="2163"/>
        <v>10160.563876651986</v>
      </c>
      <c r="GD437" s="249">
        <f t="shared" si="2164"/>
        <v>54</v>
      </c>
      <c r="GE437" s="233">
        <f t="shared" si="2165"/>
        <v>47</v>
      </c>
      <c r="GF437" s="232">
        <f t="shared" si="2166"/>
        <v>54</v>
      </c>
      <c r="GG437" s="233">
        <f t="shared" si="2167"/>
        <v>47</v>
      </c>
      <c r="GH437" s="232">
        <f t="shared" si="2168"/>
        <v>214.29999999999995</v>
      </c>
      <c r="GI437" s="233">
        <f t="shared" si="2169"/>
        <v>168.99999999999994</v>
      </c>
      <c r="GJ437" s="232">
        <f t="shared" si="2170"/>
        <v>4234.9999999999973</v>
      </c>
      <c r="GK437" s="233">
        <f t="shared" si="2171"/>
        <v>3718.9999999999995</v>
      </c>
      <c r="GL437" s="249">
        <f t="shared" si="2172"/>
        <v>160</v>
      </c>
      <c r="GM437" s="233">
        <f t="shared" si="2173"/>
        <v>178</v>
      </c>
      <c r="GN437" s="232">
        <f t="shared" si="2174"/>
        <v>160</v>
      </c>
      <c r="GO437" s="233">
        <f t="shared" si="2175"/>
        <v>178</v>
      </c>
      <c r="GP437" s="232">
        <f t="shared" si="2176"/>
        <v>995.49999999999932</v>
      </c>
      <c r="GQ437" s="233">
        <f t="shared" si="2177"/>
        <v>1125</v>
      </c>
      <c r="GR437" s="232">
        <f t="shared" si="2178"/>
        <v>12064.999999999991</v>
      </c>
      <c r="GS437" s="233">
        <f t="shared" si="2179"/>
        <v>13419.000000000005</v>
      </c>
      <c r="GT437" s="249">
        <f t="shared" si="2180"/>
        <v>214</v>
      </c>
      <c r="GU437" s="233">
        <f t="shared" si="2181"/>
        <v>225</v>
      </c>
      <c r="GV437" s="232">
        <f t="shared" si="2182"/>
        <v>214</v>
      </c>
      <c r="GW437" s="233">
        <f t="shared" si="2183"/>
        <v>225</v>
      </c>
      <c r="GX437" s="232">
        <f t="shared" si="2184"/>
        <v>1209.7999999999993</v>
      </c>
      <c r="GY437" s="233">
        <f t="shared" si="2185"/>
        <v>1294</v>
      </c>
      <c r="GZ437" s="232">
        <f t="shared" si="2186"/>
        <v>16299.999999999989</v>
      </c>
      <c r="HA437" s="233">
        <f t="shared" si="2187"/>
        <v>17138.000000000004</v>
      </c>
      <c r="HB437" s="249">
        <f t="shared" si="2188"/>
        <v>0</v>
      </c>
      <c r="HC437" s="233">
        <f t="shared" si="2189"/>
        <v>0</v>
      </c>
      <c r="HD437" s="232">
        <f t="shared" si="2190"/>
        <v>0</v>
      </c>
      <c r="HE437" s="233">
        <f t="shared" si="2191"/>
        <v>0</v>
      </c>
      <c r="HF437" s="232" t="str">
        <f t="shared" si="2192"/>
        <v/>
      </c>
      <c r="HG437" s="233" t="str">
        <f t="shared" si="2193"/>
        <v/>
      </c>
      <c r="HH437" s="232" t="str">
        <f t="shared" si="2194"/>
        <v/>
      </c>
      <c r="HI437" s="233" t="str">
        <f t="shared" si="2195"/>
        <v/>
      </c>
      <c r="HJ437" s="249">
        <f t="shared" si="2196"/>
        <v>1683.2999999999986</v>
      </c>
      <c r="HK437" s="233">
        <f t="shared" si="2197"/>
        <v>2262.7488986784147</v>
      </c>
      <c r="HL437" s="232">
        <f t="shared" si="2198"/>
        <v>22205.999999999978</v>
      </c>
      <c r="HM437" s="232">
        <f t="shared" si="2199"/>
        <v>27298.563876651991</v>
      </c>
    </row>
    <row r="438" spans="1:221" ht="15">
      <c r="A438" s="492" t="s">
        <v>111</v>
      </c>
      <c r="B438" s="494" t="s">
        <v>1024</v>
      </c>
      <c r="C438" s="495"/>
      <c r="D438" s="763">
        <v>233648</v>
      </c>
      <c r="E438" s="500">
        <v>9</v>
      </c>
      <c r="F438" s="535">
        <v>342</v>
      </c>
      <c r="G438" s="409">
        <v>284</v>
      </c>
      <c r="H438" s="537">
        <v>6</v>
      </c>
      <c r="I438" s="409">
        <v>0</v>
      </c>
      <c r="J438" s="232">
        <f t="shared" si="2054"/>
        <v>336</v>
      </c>
      <c r="K438" s="233">
        <f t="shared" si="2055"/>
        <v>284</v>
      </c>
      <c r="L438" s="504" t="s">
        <v>516</v>
      </c>
      <c r="M438" s="536" t="s">
        <v>516</v>
      </c>
      <c r="N438" s="232">
        <f t="shared" si="2052"/>
        <v>336</v>
      </c>
      <c r="O438" s="233">
        <f t="shared" si="2053"/>
        <v>284</v>
      </c>
      <c r="P438" s="232">
        <f t="shared" si="2056"/>
        <v>336</v>
      </c>
      <c r="Q438" s="233">
        <f t="shared" si="2057"/>
        <v>284</v>
      </c>
      <c r="R438" s="537">
        <v>23</v>
      </c>
      <c r="S438" s="409">
        <v>36</v>
      </c>
      <c r="T438" s="232">
        <f t="shared" si="2058"/>
        <v>23</v>
      </c>
      <c r="U438" s="233">
        <f t="shared" si="2059"/>
        <v>36</v>
      </c>
      <c r="V438" s="547">
        <v>5</v>
      </c>
      <c r="W438" s="409">
        <v>5</v>
      </c>
      <c r="X438" s="232">
        <f t="shared" si="2060"/>
        <v>5</v>
      </c>
      <c r="Y438" s="233">
        <f t="shared" si="2061"/>
        <v>5</v>
      </c>
      <c r="Z438" s="547"/>
      <c r="AA438" s="529"/>
      <c r="AB438" s="232">
        <f t="shared" si="2062"/>
        <v>0</v>
      </c>
      <c r="AC438" s="233">
        <f t="shared" si="2063"/>
        <v>0</v>
      </c>
      <c r="AD438" s="225">
        <f t="shared" si="2064"/>
        <v>28</v>
      </c>
      <c r="AE438" s="233">
        <f t="shared" si="2065"/>
        <v>41</v>
      </c>
      <c r="AF438" s="225">
        <f t="shared" si="2066"/>
        <v>28</v>
      </c>
      <c r="AG438" s="233">
        <f t="shared" si="2067"/>
        <v>41</v>
      </c>
      <c r="AH438" s="506">
        <v>2.7391304347826</v>
      </c>
      <c r="AI438" s="765">
        <v>2.4166666666666701</v>
      </c>
      <c r="AJ438" s="232">
        <f t="shared" si="2068"/>
        <v>62.999999999999801</v>
      </c>
      <c r="AK438" s="233">
        <f t="shared" si="2069"/>
        <v>87.000000000000128</v>
      </c>
      <c r="AL438" s="506">
        <v>3.2</v>
      </c>
      <c r="AM438" s="765">
        <v>3.6</v>
      </c>
      <c r="AN438" s="232">
        <f t="shared" si="2070"/>
        <v>16</v>
      </c>
      <c r="AO438" s="233">
        <f t="shared" si="1920"/>
        <v>18</v>
      </c>
      <c r="AP438" s="506"/>
      <c r="AQ438" s="410"/>
      <c r="AR438" s="232">
        <f t="shared" si="2071"/>
        <v>0</v>
      </c>
      <c r="AS438" s="233">
        <f t="shared" si="2072"/>
        <v>0</v>
      </c>
      <c r="AT438" s="545">
        <f t="shared" si="2073"/>
        <v>2.8214285714285645</v>
      </c>
      <c r="AU438" s="546">
        <f t="shared" si="2074"/>
        <v>2.5609756097561007</v>
      </c>
      <c r="AV438" s="232">
        <f t="shared" si="2075"/>
        <v>78.999999999999801</v>
      </c>
      <c r="AW438" s="233">
        <f t="shared" si="2076"/>
        <v>105.00000000000013</v>
      </c>
      <c r="AX438" s="547">
        <v>78.347826086956502</v>
      </c>
      <c r="AY438" s="765">
        <v>81.5277777777778</v>
      </c>
      <c r="AZ438" s="232">
        <f t="shared" si="2077"/>
        <v>1801.9999999999995</v>
      </c>
      <c r="BA438" s="233">
        <f t="shared" si="2078"/>
        <v>2935.0000000000009</v>
      </c>
      <c r="BB438" s="547">
        <v>82.2</v>
      </c>
      <c r="BC438" s="766">
        <v>94</v>
      </c>
      <c r="BD438" s="232">
        <f t="shared" si="2079"/>
        <v>411</v>
      </c>
      <c r="BE438" s="233">
        <f t="shared" si="2080"/>
        <v>470</v>
      </c>
      <c r="BF438" s="537"/>
      <c r="BG438" s="536"/>
      <c r="BH438" s="232">
        <f t="shared" si="2081"/>
        <v>0</v>
      </c>
      <c r="BI438" s="233">
        <f t="shared" si="2082"/>
        <v>0</v>
      </c>
      <c r="BJ438" s="232">
        <f t="shared" si="2083"/>
        <v>79.035714285714263</v>
      </c>
      <c r="BK438" s="233">
        <f t="shared" si="2084"/>
        <v>83.048780487804905</v>
      </c>
      <c r="BL438" s="232">
        <f t="shared" si="2085"/>
        <v>2212.9999999999995</v>
      </c>
      <c r="BM438" s="233">
        <f t="shared" si="2086"/>
        <v>3405.0000000000009</v>
      </c>
      <c r="BN438" s="547">
        <v>50</v>
      </c>
      <c r="BO438" s="409">
        <v>37</v>
      </c>
      <c r="BP438" s="232">
        <f t="shared" si="2087"/>
        <v>50</v>
      </c>
      <c r="BQ438" s="233">
        <f t="shared" si="2088"/>
        <v>37</v>
      </c>
      <c r="BR438" s="547">
        <v>94</v>
      </c>
      <c r="BS438" s="409">
        <v>64</v>
      </c>
      <c r="BT438" s="767">
        <f t="shared" si="1939"/>
        <v>94</v>
      </c>
      <c r="BU438" s="233">
        <f t="shared" si="2089"/>
        <v>64</v>
      </c>
      <c r="BV438" s="547"/>
      <c r="BW438" s="529"/>
      <c r="BX438" s="232">
        <f t="shared" si="2090"/>
        <v>0</v>
      </c>
      <c r="BY438" s="233">
        <f t="shared" si="2091"/>
        <v>0</v>
      </c>
      <c r="BZ438" s="225">
        <f t="shared" si="2092"/>
        <v>144</v>
      </c>
      <c r="CA438" s="233">
        <f t="shared" si="2093"/>
        <v>101</v>
      </c>
      <c r="CB438" s="225">
        <f t="shared" si="2094"/>
        <v>144</v>
      </c>
      <c r="CC438" s="233">
        <f t="shared" si="2095"/>
        <v>101</v>
      </c>
      <c r="CD438" s="506">
        <v>3.97101449275362</v>
      </c>
      <c r="CE438" s="765">
        <v>5.0135135135135096</v>
      </c>
      <c r="CF438" s="232">
        <f t="shared" si="2096"/>
        <v>198.55072463768099</v>
      </c>
      <c r="CG438" s="233">
        <f t="shared" si="2097"/>
        <v>185.49999999999986</v>
      </c>
      <c r="CH438" s="506">
        <v>6.2340425531914896</v>
      </c>
      <c r="CI438" s="765">
        <v>9.0625</v>
      </c>
      <c r="CJ438" s="232">
        <f t="shared" si="2098"/>
        <v>586</v>
      </c>
      <c r="CK438" s="233">
        <f t="shared" si="2099"/>
        <v>580</v>
      </c>
      <c r="CL438" s="506"/>
      <c r="CM438" s="410"/>
      <c r="CN438" s="232">
        <f t="shared" si="2100"/>
        <v>0</v>
      </c>
      <c r="CO438" s="233">
        <f t="shared" si="2101"/>
        <v>0</v>
      </c>
      <c r="CP438" s="232">
        <f t="shared" si="2102"/>
        <v>5.448268921095007</v>
      </c>
      <c r="CQ438" s="546">
        <f t="shared" si="2103"/>
        <v>7.5792079207920784</v>
      </c>
      <c r="CR438" s="232">
        <f t="shared" si="2104"/>
        <v>784.55072463768101</v>
      </c>
      <c r="CS438" s="233">
        <f t="shared" si="2105"/>
        <v>765.49999999999989</v>
      </c>
      <c r="CT438" s="547">
        <v>99.64</v>
      </c>
      <c r="CU438" s="766">
        <v>93.054054054054006</v>
      </c>
      <c r="CV438" s="232">
        <f t="shared" si="2106"/>
        <v>4982</v>
      </c>
      <c r="CW438" s="233">
        <f t="shared" si="2107"/>
        <v>3442.9999999999982</v>
      </c>
      <c r="CX438" s="547">
        <v>83.361702127659498</v>
      </c>
      <c r="CY438" s="765">
        <v>92.421875</v>
      </c>
      <c r="CZ438" s="232">
        <f t="shared" si="2108"/>
        <v>7835.9999999999927</v>
      </c>
      <c r="DA438" s="233">
        <f t="shared" si="2109"/>
        <v>5915</v>
      </c>
      <c r="DB438" s="537"/>
      <c r="DC438" s="536"/>
      <c r="DD438" s="232">
        <f t="shared" si="2110"/>
        <v>0</v>
      </c>
      <c r="DE438" s="233">
        <f t="shared" si="2111"/>
        <v>0</v>
      </c>
      <c r="DF438" s="232">
        <f t="shared" si="2112"/>
        <v>89.013888888888843</v>
      </c>
      <c r="DG438" s="233">
        <f t="shared" si="2113"/>
        <v>92.653465346534631</v>
      </c>
      <c r="DH438" s="232">
        <f t="shared" si="2114"/>
        <v>12817.999999999993</v>
      </c>
      <c r="DI438" s="233">
        <f t="shared" si="2115"/>
        <v>9357.9999999999982</v>
      </c>
      <c r="DJ438" s="232">
        <f t="shared" si="2116"/>
        <v>172</v>
      </c>
      <c r="DK438" s="233">
        <f t="shared" si="2117"/>
        <v>142</v>
      </c>
      <c r="DL438" s="232">
        <f t="shared" si="2118"/>
        <v>172</v>
      </c>
      <c r="DM438" s="233">
        <f t="shared" si="2119"/>
        <v>142</v>
      </c>
      <c r="DN438" s="545">
        <f t="shared" si="2120"/>
        <v>5.0206437478934927</v>
      </c>
      <c r="DO438" s="546">
        <f t="shared" si="2121"/>
        <v>6.130281690140845</v>
      </c>
      <c r="DP438" s="232">
        <f t="shared" si="2122"/>
        <v>863.55072463768079</v>
      </c>
      <c r="DQ438" s="233">
        <f t="shared" si="2123"/>
        <v>870.5</v>
      </c>
      <c r="DR438" s="232">
        <f t="shared" si="2124"/>
        <v>87.389534883720884</v>
      </c>
      <c r="DS438" s="233">
        <f t="shared" si="2125"/>
        <v>89.880281690140848</v>
      </c>
      <c r="DT438" s="232">
        <f t="shared" si="2126"/>
        <v>15030.999999999993</v>
      </c>
      <c r="DU438" s="233">
        <f t="shared" si="2127"/>
        <v>12763</v>
      </c>
      <c r="DV438" s="547">
        <v>14</v>
      </c>
      <c r="DW438" s="409">
        <v>9</v>
      </c>
      <c r="DX438" s="232">
        <f t="shared" si="2128"/>
        <v>14</v>
      </c>
      <c r="DY438" s="233">
        <f t="shared" si="2129"/>
        <v>9</v>
      </c>
      <c r="DZ438" s="547">
        <v>31</v>
      </c>
      <c r="EA438" s="409">
        <v>23</v>
      </c>
      <c r="EB438" s="232">
        <f t="shared" si="2130"/>
        <v>31</v>
      </c>
      <c r="EC438" s="233">
        <f t="shared" si="2131"/>
        <v>23</v>
      </c>
      <c r="ED438" s="547"/>
      <c r="EE438" s="529"/>
      <c r="EF438" s="232">
        <f t="shared" si="2132"/>
        <v>0</v>
      </c>
      <c r="EG438" s="233">
        <f t="shared" si="2133"/>
        <v>0</v>
      </c>
      <c r="EH438" s="225">
        <f t="shared" si="2134"/>
        <v>45</v>
      </c>
      <c r="EI438" s="233">
        <f t="shared" si="2135"/>
        <v>32</v>
      </c>
      <c r="EJ438" s="225">
        <f t="shared" si="2136"/>
        <v>45</v>
      </c>
      <c r="EK438" s="233">
        <f t="shared" si="2137"/>
        <v>32</v>
      </c>
      <c r="EL438" s="506">
        <v>3.3214285714285698</v>
      </c>
      <c r="EM438" s="765">
        <v>3.5555555555555598</v>
      </c>
      <c r="EN438" s="232">
        <f t="shared" si="2138"/>
        <v>46.499999999999979</v>
      </c>
      <c r="EO438" s="233">
        <f t="shared" si="2139"/>
        <v>32.000000000000036</v>
      </c>
      <c r="EP438" s="506">
        <v>4.8709677419354804</v>
      </c>
      <c r="EQ438" s="765">
        <v>4.1739130434782599</v>
      </c>
      <c r="ER438" s="232">
        <f t="shared" si="2140"/>
        <v>150.99999999999989</v>
      </c>
      <c r="ES438" s="233">
        <f t="shared" si="2141"/>
        <v>95.999999999999972</v>
      </c>
      <c r="ET438" s="506"/>
      <c r="EU438" s="410"/>
      <c r="EV438" s="232">
        <f t="shared" si="2142"/>
        <v>0</v>
      </c>
      <c r="EW438" s="233">
        <f t="shared" si="2143"/>
        <v>0</v>
      </c>
      <c r="EX438" s="545">
        <f t="shared" si="2144"/>
        <v>4.3888888888888857</v>
      </c>
      <c r="EY438" s="546">
        <f t="shared" si="2145"/>
        <v>4</v>
      </c>
      <c r="EZ438" s="232">
        <f t="shared" si="2146"/>
        <v>197.49999999999986</v>
      </c>
      <c r="FA438" s="233">
        <f t="shared" si="2147"/>
        <v>128</v>
      </c>
      <c r="FB438" s="547">
        <v>80.714285714285694</v>
      </c>
      <c r="FC438" s="765">
        <v>54.4444444444444</v>
      </c>
      <c r="FD438" s="232">
        <f t="shared" si="2148"/>
        <v>1129.9999999999998</v>
      </c>
      <c r="FE438" s="233">
        <f t="shared" si="2149"/>
        <v>489.9999999999996</v>
      </c>
      <c r="FF438" s="547">
        <v>52.161290322580598</v>
      </c>
      <c r="FG438" s="765">
        <v>58.6086956521739</v>
      </c>
      <c r="FH438" s="232">
        <f t="shared" si="2150"/>
        <v>1616.9999999999986</v>
      </c>
      <c r="FI438" s="233">
        <f t="shared" si="2151"/>
        <v>1347.9999999999998</v>
      </c>
      <c r="FJ438" s="537"/>
      <c r="FK438" s="536"/>
      <c r="FL438" s="232">
        <f t="shared" si="2152"/>
        <v>0</v>
      </c>
      <c r="FM438" s="233">
        <f t="shared" si="2153"/>
        <v>0</v>
      </c>
      <c r="FN438" s="232">
        <f t="shared" si="2154"/>
        <v>61.044444444444402</v>
      </c>
      <c r="FO438" s="233">
        <f t="shared" si="2155"/>
        <v>57.437499999999979</v>
      </c>
      <c r="FP438" s="232">
        <f t="shared" si="2156"/>
        <v>2746.9999999999982</v>
      </c>
      <c r="FQ438" s="233">
        <f t="shared" si="2157"/>
        <v>1837.9999999999993</v>
      </c>
      <c r="FR438" s="537">
        <v>119</v>
      </c>
      <c r="FS438" s="536">
        <v>110</v>
      </c>
      <c r="FT438" s="232">
        <f t="shared" si="2158"/>
        <v>119</v>
      </c>
      <c r="FU438" s="233">
        <f t="shared" si="2159"/>
        <v>110</v>
      </c>
      <c r="FV438" s="537">
        <v>6.2960000000000003</v>
      </c>
      <c r="FW438" s="536">
        <v>7.3925233644859798</v>
      </c>
      <c r="FX438" s="232">
        <f t="shared" si="2160"/>
        <v>749.22400000000005</v>
      </c>
      <c r="FY438" s="233">
        <f t="shared" si="2161"/>
        <v>813.1775700934578</v>
      </c>
      <c r="FZ438" s="537">
        <v>87.096000000000004</v>
      </c>
      <c r="GA438" s="536">
        <v>89.542056074766407</v>
      </c>
      <c r="GB438" s="232">
        <f t="shared" si="2162"/>
        <v>10364.424000000001</v>
      </c>
      <c r="GC438" s="233">
        <f t="shared" si="2163"/>
        <v>9849.6261682243039</v>
      </c>
      <c r="GD438" s="249">
        <f t="shared" si="2164"/>
        <v>87</v>
      </c>
      <c r="GE438" s="233">
        <f t="shared" si="2165"/>
        <v>82</v>
      </c>
      <c r="GF438" s="232">
        <f t="shared" si="2166"/>
        <v>87</v>
      </c>
      <c r="GG438" s="233">
        <f t="shared" si="2167"/>
        <v>82</v>
      </c>
      <c r="GH438" s="232">
        <f t="shared" si="2168"/>
        <v>308.05072463768079</v>
      </c>
      <c r="GI438" s="233">
        <f t="shared" si="2169"/>
        <v>304.50000000000006</v>
      </c>
      <c r="GJ438" s="232">
        <f t="shared" si="2170"/>
        <v>7914</v>
      </c>
      <c r="GK438" s="233">
        <f t="shared" si="2171"/>
        <v>6867.9999999999991</v>
      </c>
      <c r="GL438" s="249">
        <f t="shared" si="2172"/>
        <v>130</v>
      </c>
      <c r="GM438" s="233">
        <f t="shared" si="2173"/>
        <v>92</v>
      </c>
      <c r="GN438" s="232">
        <f t="shared" si="2174"/>
        <v>130</v>
      </c>
      <c r="GO438" s="233">
        <f t="shared" si="2175"/>
        <v>92</v>
      </c>
      <c r="GP438" s="232">
        <f t="shared" si="2176"/>
        <v>752.99999999999989</v>
      </c>
      <c r="GQ438" s="233">
        <f t="shared" si="2177"/>
        <v>694</v>
      </c>
      <c r="GR438" s="232">
        <f t="shared" si="2178"/>
        <v>9863.9999999999909</v>
      </c>
      <c r="GS438" s="233">
        <f t="shared" si="2179"/>
        <v>7733</v>
      </c>
      <c r="GT438" s="249">
        <f t="shared" si="2180"/>
        <v>217</v>
      </c>
      <c r="GU438" s="233">
        <f t="shared" si="2181"/>
        <v>174</v>
      </c>
      <c r="GV438" s="232">
        <f t="shared" si="2182"/>
        <v>217</v>
      </c>
      <c r="GW438" s="233">
        <f t="shared" si="2183"/>
        <v>174</v>
      </c>
      <c r="GX438" s="232">
        <f t="shared" si="2184"/>
        <v>1061.0507246376806</v>
      </c>
      <c r="GY438" s="233">
        <f t="shared" si="2185"/>
        <v>998.5</v>
      </c>
      <c r="GZ438" s="232">
        <f t="shared" si="2186"/>
        <v>17777.999999999993</v>
      </c>
      <c r="HA438" s="233">
        <f t="shared" si="2187"/>
        <v>14601</v>
      </c>
      <c r="HB438" s="249">
        <f t="shared" si="2188"/>
        <v>0</v>
      </c>
      <c r="HC438" s="233">
        <f t="shared" si="2189"/>
        <v>0</v>
      </c>
      <c r="HD438" s="232">
        <f t="shared" si="2190"/>
        <v>0</v>
      </c>
      <c r="HE438" s="233">
        <f t="shared" si="2191"/>
        <v>0</v>
      </c>
      <c r="HF438" s="232" t="str">
        <f t="shared" si="2192"/>
        <v/>
      </c>
      <c r="HG438" s="233" t="str">
        <f t="shared" si="2193"/>
        <v/>
      </c>
      <c r="HH438" s="232" t="str">
        <f t="shared" si="2194"/>
        <v/>
      </c>
      <c r="HI438" s="233" t="str">
        <f t="shared" si="2195"/>
        <v/>
      </c>
      <c r="HJ438" s="249">
        <f t="shared" si="2196"/>
        <v>1810.2747246376807</v>
      </c>
      <c r="HK438" s="233">
        <f t="shared" si="2197"/>
        <v>1811.6775700934577</v>
      </c>
      <c r="HL438" s="232">
        <f t="shared" si="2198"/>
        <v>28142.423999999992</v>
      </c>
      <c r="HM438" s="232">
        <f t="shared" si="2199"/>
        <v>24450.626168224306</v>
      </c>
    </row>
    <row r="439" spans="1:221" ht="15">
      <c r="A439" s="492" t="s">
        <v>111</v>
      </c>
      <c r="B439" s="494" t="s">
        <v>1033</v>
      </c>
      <c r="C439" s="498" t="s">
        <v>1038</v>
      </c>
      <c r="D439" s="763">
        <v>234377</v>
      </c>
      <c r="E439" s="562">
        <v>9</v>
      </c>
      <c r="F439" s="535">
        <v>318</v>
      </c>
      <c r="G439" s="409">
        <v>319</v>
      </c>
      <c r="H439" s="537">
        <v>4</v>
      </c>
      <c r="I439" s="409">
        <v>3</v>
      </c>
      <c r="J439" s="232">
        <f t="shared" si="2054"/>
        <v>314</v>
      </c>
      <c r="K439" s="233">
        <f t="shared" si="2055"/>
        <v>316</v>
      </c>
      <c r="L439" s="504" t="s">
        <v>516</v>
      </c>
      <c r="M439" s="536" t="s">
        <v>516</v>
      </c>
      <c r="N439" s="232">
        <f t="shared" si="2052"/>
        <v>314</v>
      </c>
      <c r="O439" s="233">
        <f t="shared" si="2053"/>
        <v>316</v>
      </c>
      <c r="P439" s="232">
        <f t="shared" si="2056"/>
        <v>314</v>
      </c>
      <c r="Q439" s="233">
        <f t="shared" si="2057"/>
        <v>316</v>
      </c>
      <c r="R439" s="537">
        <v>15</v>
      </c>
      <c r="S439" s="409">
        <v>7</v>
      </c>
      <c r="T439" s="232">
        <f t="shared" si="2058"/>
        <v>15</v>
      </c>
      <c r="U439" s="233">
        <f t="shared" si="2059"/>
        <v>7</v>
      </c>
      <c r="V439" s="547">
        <v>12</v>
      </c>
      <c r="W439" s="409">
        <v>3</v>
      </c>
      <c r="X439" s="232">
        <f t="shared" si="2060"/>
        <v>12</v>
      </c>
      <c r="Y439" s="233">
        <f t="shared" si="2061"/>
        <v>3</v>
      </c>
      <c r="Z439" s="547"/>
      <c r="AA439" s="529"/>
      <c r="AB439" s="232">
        <f t="shared" si="2062"/>
        <v>0</v>
      </c>
      <c r="AC439" s="233">
        <f t="shared" si="2063"/>
        <v>0</v>
      </c>
      <c r="AD439" s="225">
        <f t="shared" si="2064"/>
        <v>27</v>
      </c>
      <c r="AE439" s="233">
        <f t="shared" si="2065"/>
        <v>10</v>
      </c>
      <c r="AF439" s="225">
        <f t="shared" si="2066"/>
        <v>27</v>
      </c>
      <c r="AG439" s="233">
        <f t="shared" si="2067"/>
        <v>10</v>
      </c>
      <c r="AH439" s="506">
        <v>3.0666666666666602</v>
      </c>
      <c r="AI439" s="765">
        <v>4</v>
      </c>
      <c r="AJ439" s="232">
        <f t="shared" si="2068"/>
        <v>45.999999999999901</v>
      </c>
      <c r="AK439" s="233">
        <f t="shared" si="2069"/>
        <v>28</v>
      </c>
      <c r="AL439" s="506">
        <v>3.1666666666666599</v>
      </c>
      <c r="AM439" s="765">
        <v>4</v>
      </c>
      <c r="AN439" s="232">
        <f t="shared" si="2070"/>
        <v>37.999999999999915</v>
      </c>
      <c r="AO439" s="233">
        <f t="shared" si="1920"/>
        <v>12</v>
      </c>
      <c r="AP439" s="506"/>
      <c r="AQ439" s="410"/>
      <c r="AR439" s="232">
        <f t="shared" si="2071"/>
        <v>0</v>
      </c>
      <c r="AS439" s="233">
        <f t="shared" si="2072"/>
        <v>0</v>
      </c>
      <c r="AT439" s="545">
        <f t="shared" si="2073"/>
        <v>3.1111111111111041</v>
      </c>
      <c r="AU439" s="546">
        <f t="shared" si="2074"/>
        <v>4</v>
      </c>
      <c r="AV439" s="232">
        <f t="shared" si="2075"/>
        <v>83.999999999999815</v>
      </c>
      <c r="AW439" s="233">
        <f t="shared" si="2076"/>
        <v>40</v>
      </c>
      <c r="AX439" s="547">
        <v>89.266666666666595</v>
      </c>
      <c r="AY439" s="765">
        <v>104.857142857143</v>
      </c>
      <c r="AZ439" s="232">
        <f t="shared" si="2077"/>
        <v>1338.9999999999989</v>
      </c>
      <c r="BA439" s="233">
        <f t="shared" si="2078"/>
        <v>734.00000000000102</v>
      </c>
      <c r="BB439" s="547">
        <v>73.75</v>
      </c>
      <c r="BC439" s="766">
        <v>77.3333333333333</v>
      </c>
      <c r="BD439" s="232">
        <f t="shared" si="2079"/>
        <v>885</v>
      </c>
      <c r="BE439" s="233">
        <f t="shared" si="2080"/>
        <v>231.99999999999989</v>
      </c>
      <c r="BF439" s="537"/>
      <c r="BG439" s="536"/>
      <c r="BH439" s="232">
        <f t="shared" si="2081"/>
        <v>0</v>
      </c>
      <c r="BI439" s="233">
        <f t="shared" si="2082"/>
        <v>0</v>
      </c>
      <c r="BJ439" s="232">
        <f t="shared" si="2083"/>
        <v>82.370370370370338</v>
      </c>
      <c r="BK439" s="233">
        <f t="shared" si="2084"/>
        <v>96.600000000000094</v>
      </c>
      <c r="BL439" s="232">
        <f t="shared" si="2085"/>
        <v>2223.9999999999991</v>
      </c>
      <c r="BM439" s="233">
        <f t="shared" si="2086"/>
        <v>966.00000000000091</v>
      </c>
      <c r="BN439" s="547">
        <v>22</v>
      </c>
      <c r="BO439" s="409">
        <v>23</v>
      </c>
      <c r="BP439" s="232">
        <f t="shared" si="2087"/>
        <v>22</v>
      </c>
      <c r="BQ439" s="233">
        <f t="shared" si="2088"/>
        <v>23</v>
      </c>
      <c r="BR439" s="547">
        <v>124</v>
      </c>
      <c r="BS439" s="409">
        <v>73</v>
      </c>
      <c r="BT439" s="767">
        <f>IF(CX439&gt;0,BR439,)</f>
        <v>124</v>
      </c>
      <c r="BU439" s="233">
        <f t="shared" si="2089"/>
        <v>73</v>
      </c>
      <c r="BV439" s="547"/>
      <c r="BW439" s="529"/>
      <c r="BX439" s="232">
        <f t="shared" si="2090"/>
        <v>0</v>
      </c>
      <c r="BY439" s="233">
        <f t="shared" si="2091"/>
        <v>0</v>
      </c>
      <c r="BZ439" s="225">
        <f t="shared" si="2092"/>
        <v>146</v>
      </c>
      <c r="CA439" s="233">
        <f t="shared" si="2093"/>
        <v>96</v>
      </c>
      <c r="CB439" s="225">
        <f t="shared" si="2094"/>
        <v>146</v>
      </c>
      <c r="CC439" s="233">
        <f t="shared" si="2095"/>
        <v>96</v>
      </c>
      <c r="CD439" s="506">
        <v>2.5454545454545401</v>
      </c>
      <c r="CE439" s="765">
        <v>4.3478260869565197</v>
      </c>
      <c r="CF439" s="232">
        <f t="shared" si="2096"/>
        <v>55.999999999999879</v>
      </c>
      <c r="CG439" s="233">
        <f t="shared" si="2097"/>
        <v>99.999999999999957</v>
      </c>
      <c r="CH439" s="506">
        <v>6.25</v>
      </c>
      <c r="CI439" s="765">
        <v>7.6849315068493196</v>
      </c>
      <c r="CJ439" s="232">
        <f t="shared" si="2098"/>
        <v>775</v>
      </c>
      <c r="CK439" s="233">
        <f t="shared" si="2099"/>
        <v>561.00000000000034</v>
      </c>
      <c r="CL439" s="506"/>
      <c r="CM439" s="410"/>
      <c r="CN439" s="232">
        <f t="shared" si="2100"/>
        <v>0</v>
      </c>
      <c r="CO439" s="233">
        <f t="shared" si="2101"/>
        <v>0</v>
      </c>
      <c r="CP439" s="232">
        <f t="shared" si="2102"/>
        <v>5.6917808219178072</v>
      </c>
      <c r="CQ439" s="546">
        <f t="shared" si="2103"/>
        <v>6.8854166666666705</v>
      </c>
      <c r="CR439" s="232">
        <f t="shared" si="2104"/>
        <v>830.99999999999989</v>
      </c>
      <c r="CS439" s="233">
        <f t="shared" si="2105"/>
        <v>661.00000000000034</v>
      </c>
      <c r="CT439" s="547">
        <v>70.090909090908994</v>
      </c>
      <c r="CU439" s="766">
        <v>80.652173913043498</v>
      </c>
      <c r="CV439" s="232">
        <f t="shared" si="2106"/>
        <v>1541.999999999998</v>
      </c>
      <c r="CW439" s="233">
        <f t="shared" si="2107"/>
        <v>1855.0000000000005</v>
      </c>
      <c r="CX439" s="547">
        <v>78.362903225806406</v>
      </c>
      <c r="CY439" s="765">
        <v>89.835616438356197</v>
      </c>
      <c r="CZ439" s="232">
        <f t="shared" si="2108"/>
        <v>9716.9999999999945</v>
      </c>
      <c r="DA439" s="233">
        <f t="shared" si="2109"/>
        <v>6558.0000000000027</v>
      </c>
      <c r="DB439" s="537"/>
      <c r="DC439" s="536"/>
      <c r="DD439" s="232">
        <f t="shared" si="2110"/>
        <v>0</v>
      </c>
      <c r="DE439" s="233">
        <f t="shared" si="2111"/>
        <v>0</v>
      </c>
      <c r="DF439" s="232">
        <f t="shared" si="2112"/>
        <v>77.116438356164338</v>
      </c>
      <c r="DG439" s="233">
        <f t="shared" si="2113"/>
        <v>87.6354166666667</v>
      </c>
      <c r="DH439" s="232">
        <f t="shared" si="2114"/>
        <v>11258.999999999993</v>
      </c>
      <c r="DI439" s="233">
        <f t="shared" si="2115"/>
        <v>8413.0000000000036</v>
      </c>
      <c r="DJ439" s="232">
        <f t="shared" si="2116"/>
        <v>173</v>
      </c>
      <c r="DK439" s="233">
        <f t="shared" si="2117"/>
        <v>106</v>
      </c>
      <c r="DL439" s="232">
        <f t="shared" si="2118"/>
        <v>173</v>
      </c>
      <c r="DM439" s="233">
        <f t="shared" si="2119"/>
        <v>106</v>
      </c>
      <c r="DN439" s="545">
        <f t="shared" si="2120"/>
        <v>5.2890173410404602</v>
      </c>
      <c r="DO439" s="546">
        <f t="shared" si="2121"/>
        <v>6.6132075471698144</v>
      </c>
      <c r="DP439" s="232">
        <f t="shared" si="2122"/>
        <v>914.99999999999966</v>
      </c>
      <c r="DQ439" s="233">
        <f t="shared" si="2123"/>
        <v>701.00000000000034</v>
      </c>
      <c r="DR439" s="232">
        <f t="shared" si="2124"/>
        <v>77.936416184971051</v>
      </c>
      <c r="DS439" s="233">
        <f t="shared" si="2125"/>
        <v>88.481132075471734</v>
      </c>
      <c r="DT439" s="232">
        <f t="shared" si="2126"/>
        <v>13482.999999999993</v>
      </c>
      <c r="DU439" s="233">
        <f t="shared" si="2127"/>
        <v>9379.0000000000036</v>
      </c>
      <c r="DV439" s="547">
        <v>14</v>
      </c>
      <c r="DW439" s="409">
        <v>24</v>
      </c>
      <c r="DX439" s="232">
        <f t="shared" si="2128"/>
        <v>14</v>
      </c>
      <c r="DY439" s="233">
        <f t="shared" si="2129"/>
        <v>24</v>
      </c>
      <c r="DZ439" s="547">
        <v>43</v>
      </c>
      <c r="EA439" s="409">
        <v>55</v>
      </c>
      <c r="EB439" s="232">
        <f t="shared" si="2130"/>
        <v>43</v>
      </c>
      <c r="EC439" s="233">
        <f t="shared" si="2131"/>
        <v>55</v>
      </c>
      <c r="ED439" s="547"/>
      <c r="EE439" s="529"/>
      <c r="EF439" s="232">
        <f t="shared" si="2132"/>
        <v>0</v>
      </c>
      <c r="EG439" s="233">
        <f t="shared" si="2133"/>
        <v>0</v>
      </c>
      <c r="EH439" s="225">
        <f t="shared" si="2134"/>
        <v>57</v>
      </c>
      <c r="EI439" s="233">
        <f t="shared" si="2135"/>
        <v>79</v>
      </c>
      <c r="EJ439" s="225">
        <f t="shared" si="2136"/>
        <v>57</v>
      </c>
      <c r="EK439" s="233">
        <f t="shared" si="2137"/>
        <v>79</v>
      </c>
      <c r="EL439" s="506">
        <v>2.5714285714285698</v>
      </c>
      <c r="EM439" s="765">
        <v>3.125</v>
      </c>
      <c r="EN439" s="232">
        <f t="shared" si="2138"/>
        <v>35.999999999999979</v>
      </c>
      <c r="EO439" s="233">
        <f t="shared" si="2139"/>
        <v>75</v>
      </c>
      <c r="EP439" s="506">
        <v>2.98837209302325</v>
      </c>
      <c r="EQ439" s="765">
        <v>3.3272727272727298</v>
      </c>
      <c r="ER439" s="232">
        <f t="shared" si="2140"/>
        <v>128.49999999999974</v>
      </c>
      <c r="ES439" s="233">
        <f t="shared" si="2141"/>
        <v>183.00000000000014</v>
      </c>
      <c r="ET439" s="506"/>
      <c r="EU439" s="410"/>
      <c r="EV439" s="232">
        <f t="shared" si="2142"/>
        <v>0</v>
      </c>
      <c r="EW439" s="233">
        <f t="shared" si="2143"/>
        <v>0</v>
      </c>
      <c r="EX439" s="545">
        <f t="shared" si="2144"/>
        <v>2.8859649122806967</v>
      </c>
      <c r="EY439" s="546">
        <f t="shared" si="2145"/>
        <v>3.265822784810128</v>
      </c>
      <c r="EZ439" s="232">
        <f t="shared" si="2146"/>
        <v>164.49999999999972</v>
      </c>
      <c r="FA439" s="233">
        <f t="shared" si="2147"/>
        <v>258.00000000000011</v>
      </c>
      <c r="FB439" s="547">
        <v>62.357142857142797</v>
      </c>
      <c r="FC439" s="765">
        <v>65.625</v>
      </c>
      <c r="FD439" s="232">
        <f t="shared" si="2148"/>
        <v>872.9999999999992</v>
      </c>
      <c r="FE439" s="233">
        <f t="shared" si="2149"/>
        <v>1575</v>
      </c>
      <c r="FF439" s="547">
        <v>54.348837209302303</v>
      </c>
      <c r="FG439" s="765">
        <v>60.145454545454498</v>
      </c>
      <c r="FH439" s="232">
        <f t="shared" si="2150"/>
        <v>2336.9999999999991</v>
      </c>
      <c r="FI439" s="233">
        <f t="shared" si="2151"/>
        <v>3307.9999999999973</v>
      </c>
      <c r="FJ439" s="537"/>
      <c r="FK439" s="536"/>
      <c r="FL439" s="232">
        <f t="shared" si="2152"/>
        <v>0</v>
      </c>
      <c r="FM439" s="233">
        <f t="shared" si="2153"/>
        <v>0</v>
      </c>
      <c r="FN439" s="232">
        <f t="shared" si="2154"/>
        <v>56.315789473684177</v>
      </c>
      <c r="FO439" s="233">
        <f t="shared" si="2155"/>
        <v>61.81012658227845</v>
      </c>
      <c r="FP439" s="232">
        <f t="shared" si="2156"/>
        <v>3209.9999999999982</v>
      </c>
      <c r="FQ439" s="233">
        <f t="shared" si="2157"/>
        <v>4882.9999999999973</v>
      </c>
      <c r="FR439" s="537">
        <v>84</v>
      </c>
      <c r="FS439" s="536">
        <v>131</v>
      </c>
      <c r="FT439" s="232">
        <f t="shared" si="2158"/>
        <v>84</v>
      </c>
      <c r="FU439" s="233">
        <f t="shared" si="2159"/>
        <v>131</v>
      </c>
      <c r="FV439" s="537">
        <v>4.5238095238095202</v>
      </c>
      <c r="FW439" s="536">
        <v>6.265625</v>
      </c>
      <c r="FX439" s="232">
        <f t="shared" si="2160"/>
        <v>379.99999999999972</v>
      </c>
      <c r="FY439" s="233">
        <f t="shared" si="2161"/>
        <v>820.796875</v>
      </c>
      <c r="FZ439" s="537">
        <v>71.738095238095198</v>
      </c>
      <c r="GA439" s="536">
        <v>78.1015625</v>
      </c>
      <c r="GB439" s="232">
        <f t="shared" si="2162"/>
        <v>6025.9999999999964</v>
      </c>
      <c r="GC439" s="233">
        <f t="shared" si="2163"/>
        <v>10231.3046875</v>
      </c>
      <c r="GD439" s="249">
        <f t="shared" si="2164"/>
        <v>51</v>
      </c>
      <c r="GE439" s="233">
        <f t="shared" si="2165"/>
        <v>54</v>
      </c>
      <c r="GF439" s="232">
        <f t="shared" si="2166"/>
        <v>51</v>
      </c>
      <c r="GG439" s="233">
        <f t="shared" si="2167"/>
        <v>54</v>
      </c>
      <c r="GH439" s="232">
        <f t="shared" si="2168"/>
        <v>137.99999999999974</v>
      </c>
      <c r="GI439" s="233">
        <f t="shared" si="2169"/>
        <v>202.99999999999994</v>
      </c>
      <c r="GJ439" s="232">
        <f t="shared" si="2170"/>
        <v>3753.9999999999959</v>
      </c>
      <c r="GK439" s="233">
        <f t="shared" si="2171"/>
        <v>4164.0000000000018</v>
      </c>
      <c r="GL439" s="249">
        <f t="shared" si="2172"/>
        <v>179</v>
      </c>
      <c r="GM439" s="233">
        <f t="shared" si="2173"/>
        <v>131</v>
      </c>
      <c r="GN439" s="232">
        <f t="shared" si="2174"/>
        <v>179</v>
      </c>
      <c r="GO439" s="233">
        <f t="shared" si="2175"/>
        <v>131</v>
      </c>
      <c r="GP439" s="232">
        <f t="shared" si="2176"/>
        <v>941.49999999999966</v>
      </c>
      <c r="GQ439" s="233">
        <f t="shared" si="2177"/>
        <v>756.00000000000045</v>
      </c>
      <c r="GR439" s="232">
        <f t="shared" si="2178"/>
        <v>12938.999999999993</v>
      </c>
      <c r="GS439" s="233">
        <f t="shared" si="2179"/>
        <v>10098</v>
      </c>
      <c r="GT439" s="249">
        <f t="shared" si="2180"/>
        <v>230</v>
      </c>
      <c r="GU439" s="233">
        <f t="shared" si="2181"/>
        <v>185</v>
      </c>
      <c r="GV439" s="232">
        <f t="shared" si="2182"/>
        <v>230</v>
      </c>
      <c r="GW439" s="233">
        <f t="shared" si="2183"/>
        <v>185</v>
      </c>
      <c r="GX439" s="232">
        <f t="shared" si="2184"/>
        <v>1079.4999999999993</v>
      </c>
      <c r="GY439" s="233">
        <f t="shared" si="2185"/>
        <v>959.00000000000045</v>
      </c>
      <c r="GZ439" s="232">
        <f t="shared" si="2186"/>
        <v>16692.999999999989</v>
      </c>
      <c r="HA439" s="233">
        <f t="shared" si="2187"/>
        <v>14262.000000000002</v>
      </c>
      <c r="HB439" s="249">
        <f t="shared" si="2188"/>
        <v>0</v>
      </c>
      <c r="HC439" s="233">
        <f t="shared" si="2189"/>
        <v>0</v>
      </c>
      <c r="HD439" s="232">
        <f t="shared" si="2190"/>
        <v>0</v>
      </c>
      <c r="HE439" s="233">
        <f t="shared" si="2191"/>
        <v>0</v>
      </c>
      <c r="HF439" s="232" t="str">
        <f t="shared" si="2192"/>
        <v/>
      </c>
      <c r="HG439" s="233" t="str">
        <f t="shared" si="2193"/>
        <v/>
      </c>
      <c r="HH439" s="232" t="str">
        <f t="shared" si="2194"/>
        <v/>
      </c>
      <c r="HI439" s="233" t="str">
        <f t="shared" si="2195"/>
        <v/>
      </c>
      <c r="HJ439" s="249">
        <f t="shared" si="2196"/>
        <v>1459.4999999999991</v>
      </c>
      <c r="HK439" s="233">
        <f t="shared" si="2197"/>
        <v>1779.7968750000005</v>
      </c>
      <c r="HL439" s="232">
        <f t="shared" si="2198"/>
        <v>22718.999999999989</v>
      </c>
      <c r="HM439" s="232">
        <f t="shared" si="2199"/>
        <v>24493.3046875</v>
      </c>
    </row>
    <row r="440" spans="1:221" ht="15">
      <c r="A440" s="492" t="s">
        <v>111</v>
      </c>
      <c r="B440" s="493" t="s">
        <v>1026</v>
      </c>
      <c r="C440" s="495"/>
      <c r="D440" s="763">
        <v>231873</v>
      </c>
      <c r="E440" s="500">
        <v>10</v>
      </c>
      <c r="F440" s="535">
        <v>107</v>
      </c>
      <c r="G440" s="409">
        <v>88</v>
      </c>
      <c r="H440" s="537">
        <v>0</v>
      </c>
      <c r="I440" s="409">
        <v>0</v>
      </c>
      <c r="J440" s="232">
        <f t="shared" si="2054"/>
        <v>107</v>
      </c>
      <c r="K440" s="233">
        <f t="shared" si="2055"/>
        <v>88</v>
      </c>
      <c r="L440" s="504" t="s">
        <v>516</v>
      </c>
      <c r="M440" s="536" t="s">
        <v>516</v>
      </c>
      <c r="N440" s="232">
        <f t="shared" si="2052"/>
        <v>107</v>
      </c>
      <c r="O440" s="233">
        <f t="shared" si="2053"/>
        <v>88</v>
      </c>
      <c r="P440" s="232">
        <f t="shared" si="2056"/>
        <v>107</v>
      </c>
      <c r="Q440" s="233">
        <f t="shared" si="2057"/>
        <v>88</v>
      </c>
      <c r="R440" s="537">
        <v>3</v>
      </c>
      <c r="S440" s="409">
        <v>9</v>
      </c>
      <c r="T440" s="232">
        <f t="shared" si="2058"/>
        <v>3</v>
      </c>
      <c r="U440" s="233">
        <f t="shared" si="2059"/>
        <v>9</v>
      </c>
      <c r="V440" s="547">
        <v>0</v>
      </c>
      <c r="W440" s="409">
        <v>3</v>
      </c>
      <c r="X440" s="232">
        <f t="shared" si="2060"/>
        <v>0</v>
      </c>
      <c r="Y440" s="233">
        <f t="shared" si="2061"/>
        <v>3</v>
      </c>
      <c r="Z440" s="547"/>
      <c r="AA440" s="529"/>
      <c r="AB440" s="232">
        <f t="shared" si="2062"/>
        <v>0</v>
      </c>
      <c r="AC440" s="233">
        <f t="shared" si="2063"/>
        <v>0</v>
      </c>
      <c r="AD440" s="225">
        <f t="shared" si="2064"/>
        <v>3</v>
      </c>
      <c r="AE440" s="233">
        <f t="shared" si="2065"/>
        <v>12</v>
      </c>
      <c r="AF440" s="225">
        <f t="shared" si="2066"/>
        <v>3</v>
      </c>
      <c r="AG440" s="233">
        <f t="shared" si="2067"/>
        <v>12</v>
      </c>
      <c r="AH440" s="506">
        <v>3.3333333333333299</v>
      </c>
      <c r="AI440" s="765">
        <v>2.7777777777777799</v>
      </c>
      <c r="AJ440" s="232">
        <f t="shared" si="2068"/>
        <v>9.9999999999999893</v>
      </c>
      <c r="AK440" s="233">
        <f t="shared" si="2069"/>
        <v>25.000000000000018</v>
      </c>
      <c r="AL440" s="506"/>
      <c r="AM440" s="765">
        <v>4</v>
      </c>
      <c r="AN440" s="232">
        <f t="shared" si="2070"/>
        <v>0</v>
      </c>
      <c r="AO440" s="233">
        <f t="shared" si="1920"/>
        <v>12</v>
      </c>
      <c r="AP440" s="506"/>
      <c r="AQ440" s="410"/>
      <c r="AR440" s="232">
        <f t="shared" si="2071"/>
        <v>0</v>
      </c>
      <c r="AS440" s="233">
        <f t="shared" si="2072"/>
        <v>0</v>
      </c>
      <c r="AT440" s="545">
        <f t="shared" si="2073"/>
        <v>3.3333333333333299</v>
      </c>
      <c r="AU440" s="546">
        <f t="shared" si="2074"/>
        <v>3.0833333333333344</v>
      </c>
      <c r="AV440" s="232">
        <f t="shared" si="2075"/>
        <v>9.9999999999999893</v>
      </c>
      <c r="AW440" s="233">
        <f t="shared" si="2076"/>
        <v>37.000000000000014</v>
      </c>
      <c r="AX440" s="547">
        <v>71.3333333333333</v>
      </c>
      <c r="AY440" s="765">
        <v>70.5555555555556</v>
      </c>
      <c r="AZ440" s="232">
        <f t="shared" si="2077"/>
        <v>213.99999999999989</v>
      </c>
      <c r="BA440" s="233">
        <f t="shared" si="2078"/>
        <v>635.00000000000045</v>
      </c>
      <c r="BB440" s="547"/>
      <c r="BC440" s="766">
        <v>100.666666666667</v>
      </c>
      <c r="BD440" s="232">
        <f t="shared" si="2079"/>
        <v>0</v>
      </c>
      <c r="BE440" s="233">
        <f t="shared" si="2080"/>
        <v>302.00000000000102</v>
      </c>
      <c r="BF440" s="537"/>
      <c r="BG440" s="536"/>
      <c r="BH440" s="232">
        <f t="shared" si="2081"/>
        <v>0</v>
      </c>
      <c r="BI440" s="233">
        <f t="shared" si="2082"/>
        <v>0</v>
      </c>
      <c r="BJ440" s="232">
        <f t="shared" si="2083"/>
        <v>71.3333333333333</v>
      </c>
      <c r="BK440" s="233">
        <f t="shared" si="2084"/>
        <v>78.083333333333456</v>
      </c>
      <c r="BL440" s="232">
        <f t="shared" si="2085"/>
        <v>213.99999999999989</v>
      </c>
      <c r="BM440" s="233">
        <f t="shared" si="2086"/>
        <v>937.00000000000148</v>
      </c>
      <c r="BN440" s="547">
        <v>22</v>
      </c>
      <c r="BO440" s="409">
        <v>16</v>
      </c>
      <c r="BP440" s="232">
        <f t="shared" si="2087"/>
        <v>22</v>
      </c>
      <c r="BQ440" s="233">
        <f t="shared" si="2088"/>
        <v>16</v>
      </c>
      <c r="BR440" s="547">
        <v>29</v>
      </c>
      <c r="BS440" s="409">
        <v>20</v>
      </c>
      <c r="BT440" s="767">
        <f t="shared" si="1939"/>
        <v>29</v>
      </c>
      <c r="BU440" s="233">
        <f t="shared" si="2089"/>
        <v>20</v>
      </c>
      <c r="BV440" s="547"/>
      <c r="BW440" s="529"/>
      <c r="BX440" s="232">
        <f t="shared" si="2090"/>
        <v>0</v>
      </c>
      <c r="BY440" s="233">
        <f t="shared" si="2091"/>
        <v>0</v>
      </c>
      <c r="BZ440" s="225">
        <f t="shared" si="2092"/>
        <v>51</v>
      </c>
      <c r="CA440" s="233">
        <f t="shared" si="2093"/>
        <v>36</v>
      </c>
      <c r="CB440" s="225">
        <f t="shared" si="2094"/>
        <v>51</v>
      </c>
      <c r="CC440" s="233">
        <f t="shared" si="2095"/>
        <v>36</v>
      </c>
      <c r="CD440" s="506">
        <v>5.1666666666666599</v>
      </c>
      <c r="CE440" s="765">
        <v>4.4375</v>
      </c>
      <c r="CF440" s="232">
        <f t="shared" si="2096"/>
        <v>113.66666666666652</v>
      </c>
      <c r="CG440" s="233">
        <f t="shared" si="2097"/>
        <v>71</v>
      </c>
      <c r="CH440" s="506">
        <v>6.7586206896551699</v>
      </c>
      <c r="CI440" s="765">
        <v>6.3</v>
      </c>
      <c r="CJ440" s="232">
        <f t="shared" si="2098"/>
        <v>195.99999999999991</v>
      </c>
      <c r="CK440" s="233">
        <f t="shared" si="2099"/>
        <v>126</v>
      </c>
      <c r="CL440" s="506"/>
      <c r="CM440" s="410"/>
      <c r="CN440" s="232">
        <f t="shared" si="2100"/>
        <v>0</v>
      </c>
      <c r="CO440" s="233">
        <f t="shared" si="2101"/>
        <v>0</v>
      </c>
      <c r="CP440" s="232">
        <f t="shared" si="2102"/>
        <v>6.0718954248365957</v>
      </c>
      <c r="CQ440" s="546">
        <f t="shared" si="2103"/>
        <v>5.4722222222222223</v>
      </c>
      <c r="CR440" s="232">
        <f t="shared" si="2104"/>
        <v>309.6666666666664</v>
      </c>
      <c r="CS440" s="233">
        <f t="shared" si="2105"/>
        <v>197</v>
      </c>
      <c r="CT440" s="547">
        <v>81.636363636363598</v>
      </c>
      <c r="CU440" s="766">
        <v>74.4375</v>
      </c>
      <c r="CV440" s="232">
        <f t="shared" si="2106"/>
        <v>1795.9999999999991</v>
      </c>
      <c r="CW440" s="233">
        <f t="shared" si="2107"/>
        <v>1191</v>
      </c>
      <c r="CX440" s="547">
        <v>76.448275862068897</v>
      </c>
      <c r="CY440" s="765">
        <v>70.400000000000006</v>
      </c>
      <c r="CZ440" s="232">
        <f t="shared" si="2108"/>
        <v>2216.9999999999982</v>
      </c>
      <c r="DA440" s="233">
        <f t="shared" si="2109"/>
        <v>1408</v>
      </c>
      <c r="DB440" s="537"/>
      <c r="DC440" s="536"/>
      <c r="DD440" s="232">
        <f t="shared" si="2110"/>
        <v>0</v>
      </c>
      <c r="DE440" s="233">
        <f t="shared" si="2111"/>
        <v>0</v>
      </c>
      <c r="DF440" s="232">
        <f t="shared" si="2112"/>
        <v>78.686274509803866</v>
      </c>
      <c r="DG440" s="233">
        <f t="shared" si="2113"/>
        <v>72.194444444444443</v>
      </c>
      <c r="DH440" s="232">
        <f t="shared" si="2114"/>
        <v>4012.9999999999973</v>
      </c>
      <c r="DI440" s="233">
        <f t="shared" si="2115"/>
        <v>2599</v>
      </c>
      <c r="DJ440" s="232">
        <f t="shared" si="2116"/>
        <v>54</v>
      </c>
      <c r="DK440" s="233">
        <f t="shared" si="2117"/>
        <v>48</v>
      </c>
      <c r="DL440" s="232">
        <f t="shared" si="2118"/>
        <v>54</v>
      </c>
      <c r="DM440" s="233">
        <f t="shared" si="2119"/>
        <v>48</v>
      </c>
      <c r="DN440" s="545">
        <f t="shared" si="2120"/>
        <v>5.9197530864197478</v>
      </c>
      <c r="DO440" s="546">
        <f t="shared" si="2121"/>
        <v>4.875</v>
      </c>
      <c r="DP440" s="232">
        <f t="shared" si="2122"/>
        <v>319.6666666666664</v>
      </c>
      <c r="DQ440" s="233">
        <f t="shared" si="2123"/>
        <v>234</v>
      </c>
      <c r="DR440" s="232">
        <f t="shared" si="2124"/>
        <v>78.277777777777729</v>
      </c>
      <c r="DS440" s="233">
        <f t="shared" si="2125"/>
        <v>73.6666666666667</v>
      </c>
      <c r="DT440" s="232">
        <f t="shared" si="2126"/>
        <v>4226.9999999999973</v>
      </c>
      <c r="DU440" s="233">
        <f t="shared" si="2127"/>
        <v>3536.0000000000018</v>
      </c>
      <c r="DV440" s="547">
        <v>9</v>
      </c>
      <c r="DW440" s="409">
        <v>3</v>
      </c>
      <c r="DX440" s="232">
        <f t="shared" si="2128"/>
        <v>9</v>
      </c>
      <c r="DY440" s="233">
        <f t="shared" si="2129"/>
        <v>3</v>
      </c>
      <c r="DZ440" s="547">
        <v>10</v>
      </c>
      <c r="EA440" s="409">
        <v>12</v>
      </c>
      <c r="EB440" s="232">
        <f t="shared" si="2130"/>
        <v>10</v>
      </c>
      <c r="EC440" s="233">
        <f t="shared" si="2131"/>
        <v>12</v>
      </c>
      <c r="ED440" s="547"/>
      <c r="EE440" s="529"/>
      <c r="EF440" s="232">
        <f t="shared" si="2132"/>
        <v>0</v>
      </c>
      <c r="EG440" s="233">
        <f t="shared" si="2133"/>
        <v>0</v>
      </c>
      <c r="EH440" s="225">
        <f t="shared" si="2134"/>
        <v>19</v>
      </c>
      <c r="EI440" s="233">
        <f t="shared" si="2135"/>
        <v>15</v>
      </c>
      <c r="EJ440" s="225">
        <f t="shared" si="2136"/>
        <v>19</v>
      </c>
      <c r="EK440" s="233">
        <f t="shared" si="2137"/>
        <v>15</v>
      </c>
      <c r="EL440" s="506">
        <v>2.1666666666666599</v>
      </c>
      <c r="EM440" s="765">
        <v>2.1666666666666701</v>
      </c>
      <c r="EN440" s="232">
        <f t="shared" si="2138"/>
        <v>19.49999999999994</v>
      </c>
      <c r="EO440" s="233">
        <f t="shared" si="2139"/>
        <v>6.5000000000000107</v>
      </c>
      <c r="EP440" s="506">
        <v>2.35</v>
      </c>
      <c r="EQ440" s="765">
        <v>3.2916666666666701</v>
      </c>
      <c r="ER440" s="232">
        <f t="shared" si="2140"/>
        <v>23.5</v>
      </c>
      <c r="ES440" s="233">
        <f t="shared" si="2141"/>
        <v>39.500000000000043</v>
      </c>
      <c r="ET440" s="506"/>
      <c r="EU440" s="410"/>
      <c r="EV440" s="232">
        <f t="shared" si="2142"/>
        <v>0</v>
      </c>
      <c r="EW440" s="233">
        <f t="shared" si="2143"/>
        <v>0</v>
      </c>
      <c r="EX440" s="545">
        <f t="shared" si="2144"/>
        <v>2.2631578947368389</v>
      </c>
      <c r="EY440" s="546">
        <f t="shared" si="2145"/>
        <v>3.0666666666666704</v>
      </c>
      <c r="EZ440" s="232">
        <f t="shared" si="2146"/>
        <v>42.999999999999943</v>
      </c>
      <c r="FA440" s="233">
        <f t="shared" si="2147"/>
        <v>46.000000000000057</v>
      </c>
      <c r="FB440" s="547">
        <v>60.8888888888888</v>
      </c>
      <c r="FC440" s="765">
        <v>59</v>
      </c>
      <c r="FD440" s="232">
        <f t="shared" si="2148"/>
        <v>547.9999999999992</v>
      </c>
      <c r="FE440" s="233">
        <f t="shared" si="2149"/>
        <v>177</v>
      </c>
      <c r="FF440" s="547">
        <v>49</v>
      </c>
      <c r="FG440" s="765">
        <v>53</v>
      </c>
      <c r="FH440" s="232">
        <f t="shared" si="2150"/>
        <v>490</v>
      </c>
      <c r="FI440" s="233">
        <f t="shared" si="2151"/>
        <v>636</v>
      </c>
      <c r="FJ440" s="537"/>
      <c r="FK440" s="536"/>
      <c r="FL440" s="232">
        <f t="shared" si="2152"/>
        <v>0</v>
      </c>
      <c r="FM440" s="233">
        <f t="shared" si="2153"/>
        <v>0</v>
      </c>
      <c r="FN440" s="232">
        <f t="shared" si="2154"/>
        <v>54.631578947368375</v>
      </c>
      <c r="FO440" s="233">
        <f t="shared" si="2155"/>
        <v>54.2</v>
      </c>
      <c r="FP440" s="232">
        <f t="shared" si="2156"/>
        <v>1037.9999999999991</v>
      </c>
      <c r="FQ440" s="233">
        <f t="shared" si="2157"/>
        <v>813</v>
      </c>
      <c r="FR440" s="537">
        <v>34</v>
      </c>
      <c r="FS440" s="536">
        <v>25</v>
      </c>
      <c r="FT440" s="232">
        <f t="shared" si="2158"/>
        <v>34</v>
      </c>
      <c r="FU440" s="233">
        <f t="shared" si="2159"/>
        <v>25</v>
      </c>
      <c r="FV440" s="537">
        <v>5.4117647058823497</v>
      </c>
      <c r="FW440" s="536">
        <v>6.5416666666666696</v>
      </c>
      <c r="FX440" s="232">
        <f t="shared" si="2160"/>
        <v>183.99999999999989</v>
      </c>
      <c r="FY440" s="233">
        <f t="shared" si="2161"/>
        <v>163.54166666666674</v>
      </c>
      <c r="FZ440" s="537">
        <v>65.676470588235205</v>
      </c>
      <c r="GA440" s="536">
        <v>75.3333333333333</v>
      </c>
      <c r="GB440" s="232">
        <f t="shared" si="2162"/>
        <v>2232.9999999999968</v>
      </c>
      <c r="GC440" s="233">
        <f t="shared" si="2163"/>
        <v>1883.3333333333326</v>
      </c>
      <c r="GD440" s="249">
        <f t="shared" si="2164"/>
        <v>34</v>
      </c>
      <c r="GE440" s="233">
        <f t="shared" si="2165"/>
        <v>28</v>
      </c>
      <c r="GF440" s="232">
        <f t="shared" si="2166"/>
        <v>34</v>
      </c>
      <c r="GG440" s="233">
        <f t="shared" si="2167"/>
        <v>28</v>
      </c>
      <c r="GH440" s="232">
        <f t="shared" si="2168"/>
        <v>143.16666666666643</v>
      </c>
      <c r="GI440" s="233">
        <f t="shared" si="2169"/>
        <v>102.50000000000003</v>
      </c>
      <c r="GJ440" s="232">
        <f t="shared" si="2170"/>
        <v>2557.9999999999982</v>
      </c>
      <c r="GK440" s="233">
        <f t="shared" si="2171"/>
        <v>2003.0000000000005</v>
      </c>
      <c r="GL440" s="249">
        <f t="shared" si="2172"/>
        <v>39</v>
      </c>
      <c r="GM440" s="233">
        <f t="shared" si="2173"/>
        <v>35</v>
      </c>
      <c r="GN440" s="232">
        <f t="shared" si="2174"/>
        <v>39</v>
      </c>
      <c r="GO440" s="233">
        <f t="shared" si="2175"/>
        <v>35</v>
      </c>
      <c r="GP440" s="232">
        <f t="shared" si="2176"/>
        <v>219.49999999999991</v>
      </c>
      <c r="GQ440" s="233">
        <f t="shared" si="2177"/>
        <v>177.50000000000006</v>
      </c>
      <c r="GR440" s="232">
        <f t="shared" si="2178"/>
        <v>2706.9999999999982</v>
      </c>
      <c r="GS440" s="233">
        <f t="shared" si="2179"/>
        <v>2346.0000000000009</v>
      </c>
      <c r="GT440" s="249">
        <f t="shared" si="2180"/>
        <v>73</v>
      </c>
      <c r="GU440" s="233">
        <f t="shared" si="2181"/>
        <v>63</v>
      </c>
      <c r="GV440" s="232">
        <f t="shared" si="2182"/>
        <v>73</v>
      </c>
      <c r="GW440" s="233">
        <f t="shared" si="2183"/>
        <v>63</v>
      </c>
      <c r="GX440" s="232">
        <f t="shared" si="2184"/>
        <v>362.66666666666634</v>
      </c>
      <c r="GY440" s="233">
        <f t="shared" si="2185"/>
        <v>280.00000000000011</v>
      </c>
      <c r="GZ440" s="232">
        <f t="shared" si="2186"/>
        <v>5264.9999999999964</v>
      </c>
      <c r="HA440" s="233">
        <f t="shared" si="2187"/>
        <v>4349.0000000000018</v>
      </c>
      <c r="HB440" s="249">
        <f t="shared" si="2188"/>
        <v>0</v>
      </c>
      <c r="HC440" s="233">
        <f t="shared" si="2189"/>
        <v>0</v>
      </c>
      <c r="HD440" s="232">
        <f t="shared" si="2190"/>
        <v>0</v>
      </c>
      <c r="HE440" s="233">
        <f t="shared" si="2191"/>
        <v>0</v>
      </c>
      <c r="HF440" s="232" t="str">
        <f t="shared" si="2192"/>
        <v/>
      </c>
      <c r="HG440" s="233" t="str">
        <f t="shared" si="2193"/>
        <v/>
      </c>
      <c r="HH440" s="232" t="str">
        <f t="shared" si="2194"/>
        <v/>
      </c>
      <c r="HI440" s="233" t="str">
        <f t="shared" si="2195"/>
        <v/>
      </c>
      <c r="HJ440" s="249">
        <f t="shared" si="2196"/>
        <v>546.66666666666629</v>
      </c>
      <c r="HK440" s="233">
        <f t="shared" si="2197"/>
        <v>443.5416666666668</v>
      </c>
      <c r="HL440" s="232">
        <f t="shared" si="2198"/>
        <v>7497.9999999999927</v>
      </c>
      <c r="HM440" s="232">
        <f t="shared" si="2199"/>
        <v>6232.3333333333339</v>
      </c>
    </row>
    <row r="441" spans="1:221" ht="15">
      <c r="A441" s="492" t="s">
        <v>111</v>
      </c>
      <c r="B441" s="494" t="s">
        <v>1027</v>
      </c>
      <c r="C441" s="495"/>
      <c r="D441" s="763">
        <v>232052</v>
      </c>
      <c r="E441" s="563">
        <v>10</v>
      </c>
      <c r="F441" s="535">
        <v>62</v>
      </c>
      <c r="G441" s="409">
        <v>75</v>
      </c>
      <c r="H441" s="537">
        <v>9</v>
      </c>
      <c r="I441" s="409">
        <v>0</v>
      </c>
      <c r="J441" s="232">
        <f t="shared" si="2054"/>
        <v>53</v>
      </c>
      <c r="K441" s="233">
        <f t="shared" si="2055"/>
        <v>75</v>
      </c>
      <c r="L441" s="504" t="s">
        <v>516</v>
      </c>
      <c r="M441" s="536" t="s">
        <v>516</v>
      </c>
      <c r="N441" s="232">
        <f t="shared" si="2052"/>
        <v>53</v>
      </c>
      <c r="O441" s="233">
        <f t="shared" si="2053"/>
        <v>75</v>
      </c>
      <c r="P441" s="232">
        <f t="shared" si="2056"/>
        <v>53</v>
      </c>
      <c r="Q441" s="233">
        <f t="shared" si="2057"/>
        <v>75</v>
      </c>
      <c r="R441" s="537">
        <v>1</v>
      </c>
      <c r="S441" s="409">
        <v>7</v>
      </c>
      <c r="T441" s="232">
        <f t="shared" si="2058"/>
        <v>1</v>
      </c>
      <c r="U441" s="233">
        <f t="shared" si="2059"/>
        <v>7</v>
      </c>
      <c r="V441" s="547">
        <v>1</v>
      </c>
      <c r="W441" s="409">
        <v>1</v>
      </c>
      <c r="X441" s="232">
        <f t="shared" si="2060"/>
        <v>1</v>
      </c>
      <c r="Y441" s="233">
        <f t="shared" si="2061"/>
        <v>1</v>
      </c>
      <c r="Z441" s="547"/>
      <c r="AA441" s="529"/>
      <c r="AB441" s="232">
        <f t="shared" si="2062"/>
        <v>0</v>
      </c>
      <c r="AC441" s="233">
        <f t="shared" si="2063"/>
        <v>0</v>
      </c>
      <c r="AD441" s="225">
        <f t="shared" si="2064"/>
        <v>2</v>
      </c>
      <c r="AE441" s="233">
        <f t="shared" si="2065"/>
        <v>8</v>
      </c>
      <c r="AF441" s="225">
        <f t="shared" si="2066"/>
        <v>2</v>
      </c>
      <c r="AG441" s="233">
        <f t="shared" si="2067"/>
        <v>8</v>
      </c>
      <c r="AH441" s="506">
        <v>1</v>
      </c>
      <c r="AI441" s="765">
        <v>2</v>
      </c>
      <c r="AJ441" s="232">
        <f t="shared" si="2068"/>
        <v>1</v>
      </c>
      <c r="AK441" s="233">
        <f t="shared" si="2069"/>
        <v>14</v>
      </c>
      <c r="AL441" s="506">
        <v>3</v>
      </c>
      <c r="AM441" s="765">
        <v>4</v>
      </c>
      <c r="AN441" s="232">
        <f t="shared" si="2070"/>
        <v>3</v>
      </c>
      <c r="AO441" s="233">
        <f t="shared" si="1920"/>
        <v>4</v>
      </c>
      <c r="AP441" s="506"/>
      <c r="AQ441" s="410"/>
      <c r="AR441" s="232">
        <f t="shared" si="2071"/>
        <v>0</v>
      </c>
      <c r="AS441" s="233">
        <f t="shared" si="2072"/>
        <v>0</v>
      </c>
      <c r="AT441" s="545">
        <f t="shared" si="2073"/>
        <v>2</v>
      </c>
      <c r="AU441" s="546">
        <f t="shared" si="2074"/>
        <v>2.25</v>
      </c>
      <c r="AV441" s="232">
        <f t="shared" si="2075"/>
        <v>4</v>
      </c>
      <c r="AW441" s="233">
        <f t="shared" si="2076"/>
        <v>18</v>
      </c>
      <c r="AX441" s="547">
        <v>46</v>
      </c>
      <c r="AY441" s="765">
        <v>66.857142857142904</v>
      </c>
      <c r="AZ441" s="232">
        <f t="shared" si="2077"/>
        <v>46</v>
      </c>
      <c r="BA441" s="233">
        <f t="shared" si="2078"/>
        <v>468.00000000000034</v>
      </c>
      <c r="BB441" s="547">
        <v>67</v>
      </c>
      <c r="BC441" s="766">
        <v>67</v>
      </c>
      <c r="BD441" s="232">
        <f t="shared" si="2079"/>
        <v>67</v>
      </c>
      <c r="BE441" s="233">
        <f t="shared" si="2080"/>
        <v>67</v>
      </c>
      <c r="BF441" s="537"/>
      <c r="BG441" s="536"/>
      <c r="BH441" s="232">
        <f t="shared" si="2081"/>
        <v>0</v>
      </c>
      <c r="BI441" s="233">
        <f t="shared" si="2082"/>
        <v>0</v>
      </c>
      <c r="BJ441" s="232">
        <f t="shared" si="2083"/>
        <v>56.5</v>
      </c>
      <c r="BK441" s="233">
        <f t="shared" si="2084"/>
        <v>66.875000000000043</v>
      </c>
      <c r="BL441" s="232">
        <f t="shared" si="2085"/>
        <v>113</v>
      </c>
      <c r="BM441" s="233">
        <f t="shared" si="2086"/>
        <v>535.00000000000034</v>
      </c>
      <c r="BN441" s="547">
        <v>6</v>
      </c>
      <c r="BO441" s="409">
        <v>11</v>
      </c>
      <c r="BP441" s="232">
        <f t="shared" si="2087"/>
        <v>6</v>
      </c>
      <c r="BQ441" s="233">
        <f t="shared" si="2088"/>
        <v>11</v>
      </c>
      <c r="BR441" s="547">
        <v>30</v>
      </c>
      <c r="BS441" s="409">
        <v>25</v>
      </c>
      <c r="BT441" s="767">
        <f t="shared" si="1939"/>
        <v>30</v>
      </c>
      <c r="BU441" s="233">
        <f t="shared" si="2089"/>
        <v>25</v>
      </c>
      <c r="BV441" s="547"/>
      <c r="BW441" s="529"/>
      <c r="BX441" s="232">
        <f t="shared" si="2090"/>
        <v>0</v>
      </c>
      <c r="BY441" s="233">
        <f t="shared" si="2091"/>
        <v>0</v>
      </c>
      <c r="BZ441" s="225">
        <f t="shared" si="2092"/>
        <v>36</v>
      </c>
      <c r="CA441" s="233">
        <f t="shared" si="2093"/>
        <v>36</v>
      </c>
      <c r="CB441" s="225">
        <f t="shared" si="2094"/>
        <v>36</v>
      </c>
      <c r="CC441" s="233">
        <f t="shared" si="2095"/>
        <v>36</v>
      </c>
      <c r="CD441" s="506">
        <v>6.1749999999999998</v>
      </c>
      <c r="CE441" s="765">
        <v>3.3636363636363602</v>
      </c>
      <c r="CF441" s="232">
        <f t="shared" si="2096"/>
        <v>37.049999999999997</v>
      </c>
      <c r="CG441" s="233">
        <f t="shared" si="2097"/>
        <v>36.999999999999964</v>
      </c>
      <c r="CH441" s="506">
        <v>5.2833333333333297</v>
      </c>
      <c r="CI441" s="765">
        <v>6.76</v>
      </c>
      <c r="CJ441" s="232">
        <f t="shared" si="2098"/>
        <v>158.49999999999989</v>
      </c>
      <c r="CK441" s="233">
        <f t="shared" si="2099"/>
        <v>169</v>
      </c>
      <c r="CL441" s="506"/>
      <c r="CM441" s="410"/>
      <c r="CN441" s="232">
        <f t="shared" si="2100"/>
        <v>0</v>
      </c>
      <c r="CO441" s="233">
        <f t="shared" si="2101"/>
        <v>0</v>
      </c>
      <c r="CP441" s="232">
        <f t="shared" si="2102"/>
        <v>5.4319444444444418</v>
      </c>
      <c r="CQ441" s="546">
        <f t="shared" si="2103"/>
        <v>5.7222222222222214</v>
      </c>
      <c r="CR441" s="232">
        <f t="shared" si="2104"/>
        <v>195.5499999999999</v>
      </c>
      <c r="CS441" s="233">
        <f t="shared" si="2105"/>
        <v>205.99999999999997</v>
      </c>
      <c r="CT441" s="547">
        <v>70</v>
      </c>
      <c r="CU441" s="766">
        <v>66.272727272727295</v>
      </c>
      <c r="CV441" s="232">
        <f t="shared" si="2106"/>
        <v>420</v>
      </c>
      <c r="CW441" s="233">
        <f t="shared" si="2107"/>
        <v>729.00000000000023</v>
      </c>
      <c r="CX441" s="547">
        <v>73.2</v>
      </c>
      <c r="CY441" s="765">
        <v>80.680000000000007</v>
      </c>
      <c r="CZ441" s="232">
        <f t="shared" si="2108"/>
        <v>2196</v>
      </c>
      <c r="DA441" s="233">
        <f t="shared" si="2109"/>
        <v>2017.0000000000002</v>
      </c>
      <c r="DB441" s="537"/>
      <c r="DC441" s="536"/>
      <c r="DD441" s="232">
        <f t="shared" si="2110"/>
        <v>0</v>
      </c>
      <c r="DE441" s="233">
        <f t="shared" si="2111"/>
        <v>0</v>
      </c>
      <c r="DF441" s="232">
        <f t="shared" si="2112"/>
        <v>72.666666666666671</v>
      </c>
      <c r="DG441" s="233">
        <f t="shared" si="2113"/>
        <v>76.277777777777786</v>
      </c>
      <c r="DH441" s="232">
        <f t="shared" si="2114"/>
        <v>2616</v>
      </c>
      <c r="DI441" s="233">
        <f t="shared" si="2115"/>
        <v>2746.0000000000005</v>
      </c>
      <c r="DJ441" s="232">
        <f t="shared" si="2116"/>
        <v>38</v>
      </c>
      <c r="DK441" s="233">
        <f t="shared" si="2117"/>
        <v>44</v>
      </c>
      <c r="DL441" s="232">
        <f t="shared" si="2118"/>
        <v>38</v>
      </c>
      <c r="DM441" s="233">
        <f t="shared" si="2119"/>
        <v>44</v>
      </c>
      <c r="DN441" s="545">
        <f t="shared" si="2120"/>
        <v>5.2513157894736819</v>
      </c>
      <c r="DO441" s="546">
        <f t="shared" si="2121"/>
        <v>5.0909090909090899</v>
      </c>
      <c r="DP441" s="232">
        <f t="shared" si="2122"/>
        <v>199.54999999999993</v>
      </c>
      <c r="DQ441" s="233">
        <f t="shared" si="2123"/>
        <v>223.99999999999994</v>
      </c>
      <c r="DR441" s="232">
        <f t="shared" si="2124"/>
        <v>71.815789473684205</v>
      </c>
      <c r="DS441" s="233">
        <f t="shared" si="2125"/>
        <v>74.568181818181841</v>
      </c>
      <c r="DT441" s="232">
        <f t="shared" si="2126"/>
        <v>2729</v>
      </c>
      <c r="DU441" s="233">
        <f t="shared" si="2127"/>
        <v>3281.0000000000009</v>
      </c>
      <c r="DV441" s="547">
        <v>4</v>
      </c>
      <c r="DW441" s="409">
        <v>2</v>
      </c>
      <c r="DX441" s="232">
        <f t="shared" si="2128"/>
        <v>4</v>
      </c>
      <c r="DY441" s="233">
        <f t="shared" si="2129"/>
        <v>2</v>
      </c>
      <c r="DZ441" s="547">
        <v>3</v>
      </c>
      <c r="EA441" s="409">
        <v>3</v>
      </c>
      <c r="EB441" s="232">
        <f t="shared" si="2130"/>
        <v>3</v>
      </c>
      <c r="EC441" s="233">
        <f t="shared" si="2131"/>
        <v>3</v>
      </c>
      <c r="ED441" s="547"/>
      <c r="EE441" s="529"/>
      <c r="EF441" s="232">
        <f t="shared" si="2132"/>
        <v>0</v>
      </c>
      <c r="EG441" s="233">
        <f t="shared" si="2133"/>
        <v>0</v>
      </c>
      <c r="EH441" s="225">
        <f t="shared" si="2134"/>
        <v>7</v>
      </c>
      <c r="EI441" s="233">
        <f t="shared" si="2135"/>
        <v>5</v>
      </c>
      <c r="EJ441" s="225">
        <f t="shared" si="2136"/>
        <v>7</v>
      </c>
      <c r="EK441" s="233">
        <f t="shared" si="2137"/>
        <v>5</v>
      </c>
      <c r="EL441" s="506">
        <v>1.5</v>
      </c>
      <c r="EM441" s="765">
        <v>3.5</v>
      </c>
      <c r="EN441" s="232">
        <f t="shared" si="2138"/>
        <v>6</v>
      </c>
      <c r="EO441" s="233">
        <f t="shared" si="2139"/>
        <v>7</v>
      </c>
      <c r="EP441" s="506">
        <v>2</v>
      </c>
      <c r="EQ441" s="765">
        <v>6.5</v>
      </c>
      <c r="ER441" s="232">
        <f t="shared" si="2140"/>
        <v>6</v>
      </c>
      <c r="ES441" s="233">
        <f t="shared" si="2141"/>
        <v>19.5</v>
      </c>
      <c r="ET441" s="506"/>
      <c r="EU441" s="410"/>
      <c r="EV441" s="232">
        <f t="shared" si="2142"/>
        <v>0</v>
      </c>
      <c r="EW441" s="233">
        <f t="shared" si="2143"/>
        <v>0</v>
      </c>
      <c r="EX441" s="545">
        <f t="shared" si="2144"/>
        <v>1.7142857142857142</v>
      </c>
      <c r="EY441" s="546">
        <f t="shared" si="2145"/>
        <v>5.3</v>
      </c>
      <c r="EZ441" s="232">
        <f t="shared" si="2146"/>
        <v>12</v>
      </c>
      <c r="FA441" s="233">
        <f t="shared" si="2147"/>
        <v>26.5</v>
      </c>
      <c r="FB441" s="547">
        <v>36.5</v>
      </c>
      <c r="FC441" s="765">
        <v>82</v>
      </c>
      <c r="FD441" s="232">
        <f t="shared" si="2148"/>
        <v>146</v>
      </c>
      <c r="FE441" s="233">
        <f t="shared" si="2149"/>
        <v>164</v>
      </c>
      <c r="FF441" s="547">
        <v>36</v>
      </c>
      <c r="FG441" s="765">
        <v>69.6666666666667</v>
      </c>
      <c r="FH441" s="232">
        <f t="shared" si="2150"/>
        <v>108</v>
      </c>
      <c r="FI441" s="233">
        <f t="shared" si="2151"/>
        <v>209.00000000000011</v>
      </c>
      <c r="FJ441" s="537"/>
      <c r="FK441" s="536"/>
      <c r="FL441" s="232">
        <f t="shared" si="2152"/>
        <v>0</v>
      </c>
      <c r="FM441" s="233">
        <f t="shared" si="2153"/>
        <v>0</v>
      </c>
      <c r="FN441" s="232">
        <f t="shared" si="2154"/>
        <v>36.285714285714285</v>
      </c>
      <c r="FO441" s="233">
        <f t="shared" si="2155"/>
        <v>74.600000000000023</v>
      </c>
      <c r="FP441" s="232">
        <f t="shared" si="2156"/>
        <v>254</v>
      </c>
      <c r="FQ441" s="233">
        <f t="shared" si="2157"/>
        <v>373.00000000000011</v>
      </c>
      <c r="FR441" s="537">
        <v>8</v>
      </c>
      <c r="FS441" s="536">
        <v>26</v>
      </c>
      <c r="FT441" s="232">
        <f t="shared" si="2158"/>
        <v>8</v>
      </c>
      <c r="FU441" s="233">
        <f t="shared" si="2159"/>
        <v>26</v>
      </c>
      <c r="FV441" s="537">
        <v>6.6470588235294104</v>
      </c>
      <c r="FW441" s="536">
        <v>6.3958333333333304</v>
      </c>
      <c r="FX441" s="232">
        <f t="shared" si="2160"/>
        <v>53.176470588235283</v>
      </c>
      <c r="FY441" s="233">
        <f t="shared" si="2161"/>
        <v>166.2916666666666</v>
      </c>
      <c r="FZ441" s="537">
        <v>62</v>
      </c>
      <c r="GA441" s="536">
        <v>63.5416666666667</v>
      </c>
      <c r="GB441" s="232">
        <f t="shared" si="2162"/>
        <v>496</v>
      </c>
      <c r="GC441" s="233">
        <f t="shared" si="2163"/>
        <v>1652.0833333333342</v>
      </c>
      <c r="GD441" s="249">
        <f t="shared" si="2164"/>
        <v>11</v>
      </c>
      <c r="GE441" s="233">
        <f t="shared" si="2165"/>
        <v>20</v>
      </c>
      <c r="GF441" s="232">
        <f t="shared" si="2166"/>
        <v>11</v>
      </c>
      <c r="GG441" s="233">
        <f t="shared" si="2167"/>
        <v>20</v>
      </c>
      <c r="GH441" s="232">
        <f t="shared" si="2168"/>
        <v>44.05</v>
      </c>
      <c r="GI441" s="233">
        <f t="shared" si="2169"/>
        <v>57.999999999999964</v>
      </c>
      <c r="GJ441" s="232">
        <f t="shared" si="2170"/>
        <v>612</v>
      </c>
      <c r="GK441" s="233">
        <f t="shared" si="2171"/>
        <v>1361.0000000000005</v>
      </c>
      <c r="GL441" s="249">
        <f t="shared" si="2172"/>
        <v>34</v>
      </c>
      <c r="GM441" s="233">
        <f t="shared" si="2173"/>
        <v>29</v>
      </c>
      <c r="GN441" s="232">
        <f t="shared" si="2174"/>
        <v>34</v>
      </c>
      <c r="GO441" s="233">
        <f t="shared" si="2175"/>
        <v>29</v>
      </c>
      <c r="GP441" s="232">
        <f t="shared" si="2176"/>
        <v>167.49999999999989</v>
      </c>
      <c r="GQ441" s="233">
        <f t="shared" si="2177"/>
        <v>192.5</v>
      </c>
      <c r="GR441" s="232">
        <f t="shared" si="2178"/>
        <v>2371</v>
      </c>
      <c r="GS441" s="233">
        <f t="shared" si="2179"/>
        <v>2293</v>
      </c>
      <c r="GT441" s="249">
        <f t="shared" si="2180"/>
        <v>45</v>
      </c>
      <c r="GU441" s="233">
        <f t="shared" si="2181"/>
        <v>49</v>
      </c>
      <c r="GV441" s="232">
        <f t="shared" si="2182"/>
        <v>45</v>
      </c>
      <c r="GW441" s="233">
        <f t="shared" si="2183"/>
        <v>49</v>
      </c>
      <c r="GX441" s="232">
        <f t="shared" si="2184"/>
        <v>211.5499999999999</v>
      </c>
      <c r="GY441" s="233">
        <f t="shared" si="2185"/>
        <v>250.49999999999997</v>
      </c>
      <c r="GZ441" s="232">
        <f t="shared" si="2186"/>
        <v>2983</v>
      </c>
      <c r="HA441" s="233">
        <f t="shared" si="2187"/>
        <v>3654.0000000000005</v>
      </c>
      <c r="HB441" s="249">
        <f t="shared" si="2188"/>
        <v>0</v>
      </c>
      <c r="HC441" s="233">
        <f t="shared" si="2189"/>
        <v>0</v>
      </c>
      <c r="HD441" s="232">
        <f t="shared" si="2190"/>
        <v>0</v>
      </c>
      <c r="HE441" s="233">
        <f t="shared" si="2191"/>
        <v>0</v>
      </c>
      <c r="HF441" s="232" t="str">
        <f t="shared" si="2192"/>
        <v/>
      </c>
      <c r="HG441" s="233" t="str">
        <f t="shared" si="2193"/>
        <v/>
      </c>
      <c r="HH441" s="232" t="str">
        <f t="shared" si="2194"/>
        <v/>
      </c>
      <c r="HI441" s="233" t="str">
        <f t="shared" si="2195"/>
        <v/>
      </c>
      <c r="HJ441" s="249">
        <f t="shared" si="2196"/>
        <v>264.7264705882352</v>
      </c>
      <c r="HK441" s="233">
        <f t="shared" si="2197"/>
        <v>416.79166666666652</v>
      </c>
      <c r="HL441" s="232">
        <f t="shared" si="2198"/>
        <v>3479</v>
      </c>
      <c r="HM441" s="232">
        <f t="shared" si="2199"/>
        <v>5306.0833333333348</v>
      </c>
    </row>
    <row r="442" spans="1:221" ht="15">
      <c r="A442" s="492" t="s">
        <v>111</v>
      </c>
      <c r="B442" s="494" t="s">
        <v>1029</v>
      </c>
      <c r="C442" s="495"/>
      <c r="D442" s="763">
        <v>233037</v>
      </c>
      <c r="E442" s="500">
        <v>10</v>
      </c>
      <c r="F442" s="535">
        <v>120</v>
      </c>
      <c r="G442" s="409">
        <v>137</v>
      </c>
      <c r="H442" s="537">
        <v>0</v>
      </c>
      <c r="I442" s="409">
        <v>0</v>
      </c>
      <c r="J442" s="232">
        <f t="shared" si="2054"/>
        <v>120</v>
      </c>
      <c r="K442" s="233">
        <f t="shared" si="2055"/>
        <v>137</v>
      </c>
      <c r="L442" s="504" t="s">
        <v>516</v>
      </c>
      <c r="M442" s="536" t="s">
        <v>516</v>
      </c>
      <c r="N442" s="232">
        <f t="shared" si="2052"/>
        <v>120</v>
      </c>
      <c r="O442" s="233">
        <f t="shared" si="2053"/>
        <v>137</v>
      </c>
      <c r="P442" s="232">
        <f t="shared" si="2056"/>
        <v>120</v>
      </c>
      <c r="Q442" s="233">
        <f t="shared" si="2057"/>
        <v>137</v>
      </c>
      <c r="R442" s="537">
        <v>1</v>
      </c>
      <c r="S442" s="409">
        <v>1</v>
      </c>
      <c r="T442" s="232">
        <f t="shared" si="2058"/>
        <v>1</v>
      </c>
      <c r="U442" s="233">
        <f t="shared" si="2059"/>
        <v>1</v>
      </c>
      <c r="V442" s="547">
        <v>0</v>
      </c>
      <c r="W442" s="409">
        <v>4</v>
      </c>
      <c r="X442" s="232">
        <f t="shared" si="2060"/>
        <v>0</v>
      </c>
      <c r="Y442" s="233">
        <f t="shared" si="2061"/>
        <v>4</v>
      </c>
      <c r="Z442" s="547"/>
      <c r="AA442" s="529"/>
      <c r="AB442" s="232">
        <f t="shared" si="2062"/>
        <v>0</v>
      </c>
      <c r="AC442" s="233">
        <f t="shared" si="2063"/>
        <v>0</v>
      </c>
      <c r="AD442" s="225">
        <f t="shared" si="2064"/>
        <v>1</v>
      </c>
      <c r="AE442" s="233">
        <f t="shared" si="2065"/>
        <v>5</v>
      </c>
      <c r="AF442" s="225">
        <f t="shared" si="2066"/>
        <v>1</v>
      </c>
      <c r="AG442" s="233">
        <f t="shared" si="2067"/>
        <v>5</v>
      </c>
      <c r="AH442" s="506">
        <v>3</v>
      </c>
      <c r="AI442" s="765">
        <v>2</v>
      </c>
      <c r="AJ442" s="232">
        <f t="shared" si="2068"/>
        <v>3</v>
      </c>
      <c r="AK442" s="233">
        <f t="shared" si="2069"/>
        <v>2</v>
      </c>
      <c r="AL442" s="506"/>
      <c r="AM442" s="765">
        <v>2.5</v>
      </c>
      <c r="AN442" s="232">
        <f t="shared" si="2070"/>
        <v>0</v>
      </c>
      <c r="AO442" s="233">
        <f t="shared" si="1920"/>
        <v>10</v>
      </c>
      <c r="AP442" s="506"/>
      <c r="AQ442" s="410"/>
      <c r="AR442" s="232">
        <f t="shared" si="2071"/>
        <v>0</v>
      </c>
      <c r="AS442" s="233">
        <f t="shared" si="2072"/>
        <v>0</v>
      </c>
      <c r="AT442" s="545">
        <f t="shared" si="2073"/>
        <v>3</v>
      </c>
      <c r="AU442" s="546">
        <f t="shared" si="2074"/>
        <v>2.4</v>
      </c>
      <c r="AV442" s="232">
        <f t="shared" si="2075"/>
        <v>3</v>
      </c>
      <c r="AW442" s="233">
        <f t="shared" si="2076"/>
        <v>12</v>
      </c>
      <c r="AX442" s="547">
        <v>83</v>
      </c>
      <c r="AY442" s="765">
        <v>54</v>
      </c>
      <c r="AZ442" s="232">
        <f t="shared" si="2077"/>
        <v>83</v>
      </c>
      <c r="BA442" s="233">
        <f t="shared" si="2078"/>
        <v>54</v>
      </c>
      <c r="BB442" s="547"/>
      <c r="BC442" s="766">
        <v>60.25</v>
      </c>
      <c r="BD442" s="232">
        <f t="shared" si="2079"/>
        <v>0</v>
      </c>
      <c r="BE442" s="233">
        <f t="shared" si="2080"/>
        <v>241</v>
      </c>
      <c r="BF442" s="537"/>
      <c r="BG442" s="536"/>
      <c r="BH442" s="232">
        <f t="shared" si="2081"/>
        <v>0</v>
      </c>
      <c r="BI442" s="233">
        <f t="shared" si="2082"/>
        <v>0</v>
      </c>
      <c r="BJ442" s="232">
        <f t="shared" si="2083"/>
        <v>83</v>
      </c>
      <c r="BK442" s="233">
        <f t="shared" si="2084"/>
        <v>59</v>
      </c>
      <c r="BL442" s="232">
        <f t="shared" si="2085"/>
        <v>83</v>
      </c>
      <c r="BM442" s="233">
        <f t="shared" si="2086"/>
        <v>295</v>
      </c>
      <c r="BN442" s="547">
        <v>22</v>
      </c>
      <c r="BO442" s="409">
        <v>12</v>
      </c>
      <c r="BP442" s="232">
        <f t="shared" si="2087"/>
        <v>22</v>
      </c>
      <c r="BQ442" s="233">
        <f t="shared" si="2088"/>
        <v>12</v>
      </c>
      <c r="BR442" s="547">
        <v>53</v>
      </c>
      <c r="BS442" s="409">
        <v>62</v>
      </c>
      <c r="BT442" s="767">
        <f t="shared" si="1939"/>
        <v>53</v>
      </c>
      <c r="BU442" s="233">
        <f t="shared" si="2089"/>
        <v>62</v>
      </c>
      <c r="BV442" s="547"/>
      <c r="BW442" s="529"/>
      <c r="BX442" s="232">
        <f t="shared" si="2090"/>
        <v>0</v>
      </c>
      <c r="BY442" s="233">
        <f t="shared" si="2091"/>
        <v>0</v>
      </c>
      <c r="BZ442" s="225">
        <f t="shared" si="2092"/>
        <v>75</v>
      </c>
      <c r="CA442" s="233">
        <f t="shared" si="2093"/>
        <v>74</v>
      </c>
      <c r="CB442" s="225">
        <f t="shared" si="2094"/>
        <v>75</v>
      </c>
      <c r="CC442" s="233">
        <f t="shared" si="2095"/>
        <v>74</v>
      </c>
      <c r="CD442" s="506">
        <v>3.47727272727272</v>
      </c>
      <c r="CE442" s="765">
        <v>3.9583333333333299</v>
      </c>
      <c r="CF442" s="232">
        <f t="shared" si="2096"/>
        <v>76.499999999999844</v>
      </c>
      <c r="CG442" s="233">
        <f t="shared" si="2097"/>
        <v>47.499999999999957</v>
      </c>
      <c r="CH442" s="506">
        <v>5.8301886792452802</v>
      </c>
      <c r="CI442" s="765">
        <v>5.7822580645161299</v>
      </c>
      <c r="CJ442" s="232">
        <f t="shared" si="2098"/>
        <v>308.99999999999983</v>
      </c>
      <c r="CK442" s="233">
        <f t="shared" si="2099"/>
        <v>358.50000000000006</v>
      </c>
      <c r="CL442" s="506"/>
      <c r="CM442" s="410"/>
      <c r="CN442" s="232">
        <f t="shared" si="2100"/>
        <v>0</v>
      </c>
      <c r="CO442" s="233">
        <f t="shared" si="2101"/>
        <v>0</v>
      </c>
      <c r="CP442" s="232">
        <f t="shared" si="2102"/>
        <v>5.1399999999999952</v>
      </c>
      <c r="CQ442" s="546">
        <f t="shared" si="2103"/>
        <v>5.4864864864864868</v>
      </c>
      <c r="CR442" s="232">
        <f t="shared" si="2104"/>
        <v>385.49999999999966</v>
      </c>
      <c r="CS442" s="233">
        <f t="shared" si="2105"/>
        <v>406</v>
      </c>
      <c r="CT442" s="547">
        <v>66.227272727272705</v>
      </c>
      <c r="CU442" s="766">
        <v>73.9166666666667</v>
      </c>
      <c r="CV442" s="232">
        <f t="shared" si="2106"/>
        <v>1456.9999999999995</v>
      </c>
      <c r="CW442" s="233">
        <f t="shared" si="2107"/>
        <v>887.00000000000045</v>
      </c>
      <c r="CX442" s="547">
        <v>71.150943396226396</v>
      </c>
      <c r="CY442" s="765">
        <v>70.564516129032299</v>
      </c>
      <c r="CZ442" s="232">
        <f t="shared" si="2108"/>
        <v>3770.9999999999991</v>
      </c>
      <c r="DA442" s="233">
        <f t="shared" si="2109"/>
        <v>4375.0000000000027</v>
      </c>
      <c r="DB442" s="537"/>
      <c r="DC442" s="536"/>
      <c r="DD442" s="232">
        <f t="shared" si="2110"/>
        <v>0</v>
      </c>
      <c r="DE442" s="233">
        <f t="shared" si="2111"/>
        <v>0</v>
      </c>
      <c r="DF442" s="232">
        <f t="shared" si="2112"/>
        <v>69.706666666666649</v>
      </c>
      <c r="DG442" s="233">
        <f t="shared" si="2113"/>
        <v>71.108108108108155</v>
      </c>
      <c r="DH442" s="232">
        <f t="shared" si="2114"/>
        <v>5227.9999999999991</v>
      </c>
      <c r="DI442" s="233">
        <f t="shared" si="2115"/>
        <v>5262.0000000000036</v>
      </c>
      <c r="DJ442" s="232">
        <f t="shared" si="2116"/>
        <v>76</v>
      </c>
      <c r="DK442" s="233">
        <f t="shared" si="2117"/>
        <v>79</v>
      </c>
      <c r="DL442" s="232">
        <f t="shared" si="2118"/>
        <v>76</v>
      </c>
      <c r="DM442" s="233">
        <f t="shared" si="2119"/>
        <v>79</v>
      </c>
      <c r="DN442" s="545">
        <f t="shared" si="2120"/>
        <v>5.1118421052631531</v>
      </c>
      <c r="DO442" s="546">
        <f t="shared" si="2121"/>
        <v>5.2911392405063289</v>
      </c>
      <c r="DP442" s="232">
        <f t="shared" si="2122"/>
        <v>388.49999999999966</v>
      </c>
      <c r="DQ442" s="233">
        <f t="shared" si="2123"/>
        <v>418</v>
      </c>
      <c r="DR442" s="232">
        <f t="shared" si="2124"/>
        <v>69.881578947368411</v>
      </c>
      <c r="DS442" s="233">
        <f t="shared" si="2125"/>
        <v>70.34177215189878</v>
      </c>
      <c r="DT442" s="232">
        <f t="shared" si="2126"/>
        <v>5310.9999999999991</v>
      </c>
      <c r="DU442" s="233">
        <f t="shared" si="2127"/>
        <v>5557.0000000000036</v>
      </c>
      <c r="DV442" s="547">
        <v>4</v>
      </c>
      <c r="DW442" s="409">
        <v>3</v>
      </c>
      <c r="DX442" s="232">
        <f t="shared" si="2128"/>
        <v>4</v>
      </c>
      <c r="DY442" s="233">
        <f t="shared" si="2129"/>
        <v>3</v>
      </c>
      <c r="DZ442" s="547">
        <v>15</v>
      </c>
      <c r="EA442" s="409">
        <v>15</v>
      </c>
      <c r="EB442" s="232">
        <f t="shared" si="2130"/>
        <v>15</v>
      </c>
      <c r="EC442" s="233">
        <f t="shared" si="2131"/>
        <v>15</v>
      </c>
      <c r="ED442" s="547"/>
      <c r="EE442" s="529"/>
      <c r="EF442" s="232">
        <f t="shared" si="2132"/>
        <v>0</v>
      </c>
      <c r="EG442" s="233">
        <f t="shared" si="2133"/>
        <v>0</v>
      </c>
      <c r="EH442" s="225">
        <f t="shared" si="2134"/>
        <v>19</v>
      </c>
      <c r="EI442" s="233">
        <f t="shared" si="2135"/>
        <v>18</v>
      </c>
      <c r="EJ442" s="225">
        <f t="shared" si="2136"/>
        <v>19</v>
      </c>
      <c r="EK442" s="233">
        <f t="shared" si="2137"/>
        <v>18</v>
      </c>
      <c r="EL442" s="506">
        <v>2.375</v>
      </c>
      <c r="EM442" s="765">
        <v>7.5</v>
      </c>
      <c r="EN442" s="232">
        <f t="shared" si="2138"/>
        <v>9.5</v>
      </c>
      <c r="EO442" s="233">
        <f t="shared" si="2139"/>
        <v>22.5</v>
      </c>
      <c r="EP442" s="506">
        <v>3</v>
      </c>
      <c r="EQ442" s="765">
        <v>2.9666666666666699</v>
      </c>
      <c r="ER442" s="232">
        <f t="shared" si="2140"/>
        <v>45</v>
      </c>
      <c r="ES442" s="233">
        <f t="shared" si="2141"/>
        <v>44.50000000000005</v>
      </c>
      <c r="ET442" s="506"/>
      <c r="EU442" s="410"/>
      <c r="EV442" s="232">
        <f t="shared" si="2142"/>
        <v>0</v>
      </c>
      <c r="EW442" s="233">
        <f t="shared" si="2143"/>
        <v>0</v>
      </c>
      <c r="EX442" s="545">
        <f t="shared" si="2144"/>
        <v>2.8684210526315788</v>
      </c>
      <c r="EY442" s="546">
        <f t="shared" si="2145"/>
        <v>3.7222222222222254</v>
      </c>
      <c r="EZ442" s="232">
        <f t="shared" si="2146"/>
        <v>54.5</v>
      </c>
      <c r="FA442" s="233">
        <f t="shared" si="2147"/>
        <v>67.000000000000057</v>
      </c>
      <c r="FB442" s="547">
        <v>60.5</v>
      </c>
      <c r="FC442" s="765">
        <v>54</v>
      </c>
      <c r="FD442" s="232">
        <f t="shared" si="2148"/>
        <v>242</v>
      </c>
      <c r="FE442" s="233">
        <f t="shared" si="2149"/>
        <v>162</v>
      </c>
      <c r="FF442" s="547">
        <v>47.8</v>
      </c>
      <c r="FG442" s="765">
        <v>44.3333333333333</v>
      </c>
      <c r="FH442" s="232">
        <f t="shared" si="2150"/>
        <v>717</v>
      </c>
      <c r="FI442" s="233">
        <f t="shared" si="2151"/>
        <v>664.99999999999955</v>
      </c>
      <c r="FJ442" s="537"/>
      <c r="FK442" s="536"/>
      <c r="FL442" s="232">
        <f t="shared" si="2152"/>
        <v>0</v>
      </c>
      <c r="FM442" s="233">
        <f t="shared" si="2153"/>
        <v>0</v>
      </c>
      <c r="FN442" s="232">
        <f t="shared" si="2154"/>
        <v>50.473684210526315</v>
      </c>
      <c r="FO442" s="233">
        <f t="shared" si="2155"/>
        <v>45.944444444444422</v>
      </c>
      <c r="FP442" s="232">
        <f t="shared" si="2156"/>
        <v>959</v>
      </c>
      <c r="FQ442" s="233">
        <f t="shared" si="2157"/>
        <v>826.99999999999955</v>
      </c>
      <c r="FR442" s="537">
        <v>25</v>
      </c>
      <c r="FS442" s="536">
        <v>40</v>
      </c>
      <c r="FT442" s="232">
        <f t="shared" si="2158"/>
        <v>25</v>
      </c>
      <c r="FU442" s="233">
        <f t="shared" si="2159"/>
        <v>40</v>
      </c>
      <c r="FV442" s="537">
        <v>4.5999999999999996</v>
      </c>
      <c r="FW442" s="536">
        <v>6.7236842105263204</v>
      </c>
      <c r="FX442" s="232">
        <f t="shared" si="2160"/>
        <v>114.99999999999999</v>
      </c>
      <c r="FY442" s="233">
        <f t="shared" si="2161"/>
        <v>268.94736842105283</v>
      </c>
      <c r="FZ442" s="537">
        <v>56.8</v>
      </c>
      <c r="GA442" s="536">
        <v>62.421052631578902</v>
      </c>
      <c r="GB442" s="232">
        <f t="shared" si="2162"/>
        <v>1420</v>
      </c>
      <c r="GC442" s="233">
        <f t="shared" si="2163"/>
        <v>2496.8421052631561</v>
      </c>
      <c r="GD442" s="249">
        <f t="shared" si="2164"/>
        <v>27</v>
      </c>
      <c r="GE442" s="233">
        <f t="shared" si="2165"/>
        <v>16</v>
      </c>
      <c r="GF442" s="232">
        <f t="shared" si="2166"/>
        <v>27</v>
      </c>
      <c r="GG442" s="233">
        <f t="shared" si="2167"/>
        <v>16</v>
      </c>
      <c r="GH442" s="232">
        <f t="shared" si="2168"/>
        <v>88.999999999999844</v>
      </c>
      <c r="GI442" s="233">
        <f t="shared" si="2169"/>
        <v>71.999999999999957</v>
      </c>
      <c r="GJ442" s="232">
        <f t="shared" si="2170"/>
        <v>1781.9999999999995</v>
      </c>
      <c r="GK442" s="233">
        <f t="shared" si="2171"/>
        <v>1103.0000000000005</v>
      </c>
      <c r="GL442" s="249">
        <f t="shared" si="2172"/>
        <v>68</v>
      </c>
      <c r="GM442" s="233">
        <f t="shared" si="2173"/>
        <v>81</v>
      </c>
      <c r="GN442" s="232">
        <f t="shared" si="2174"/>
        <v>68</v>
      </c>
      <c r="GO442" s="233">
        <f t="shared" si="2175"/>
        <v>81</v>
      </c>
      <c r="GP442" s="232">
        <f t="shared" si="2176"/>
        <v>353.99999999999983</v>
      </c>
      <c r="GQ442" s="233">
        <f t="shared" si="2177"/>
        <v>413.00000000000011</v>
      </c>
      <c r="GR442" s="232">
        <f t="shared" si="2178"/>
        <v>4487.9999999999991</v>
      </c>
      <c r="GS442" s="233">
        <f t="shared" si="2179"/>
        <v>5281.0000000000018</v>
      </c>
      <c r="GT442" s="249">
        <f t="shared" si="2180"/>
        <v>95</v>
      </c>
      <c r="GU442" s="233">
        <f t="shared" si="2181"/>
        <v>97</v>
      </c>
      <c r="GV442" s="232">
        <f t="shared" si="2182"/>
        <v>95</v>
      </c>
      <c r="GW442" s="233">
        <f t="shared" si="2183"/>
        <v>97</v>
      </c>
      <c r="GX442" s="232">
        <f t="shared" si="2184"/>
        <v>442.99999999999966</v>
      </c>
      <c r="GY442" s="233">
        <f t="shared" si="2185"/>
        <v>485.00000000000006</v>
      </c>
      <c r="GZ442" s="232">
        <f t="shared" si="2186"/>
        <v>6269.9999999999982</v>
      </c>
      <c r="HA442" s="233">
        <f t="shared" si="2187"/>
        <v>6384.0000000000018</v>
      </c>
      <c r="HB442" s="249">
        <f t="shared" si="2188"/>
        <v>0</v>
      </c>
      <c r="HC442" s="233">
        <f t="shared" si="2189"/>
        <v>0</v>
      </c>
      <c r="HD442" s="232">
        <f t="shared" si="2190"/>
        <v>0</v>
      </c>
      <c r="HE442" s="233">
        <f t="shared" si="2191"/>
        <v>0</v>
      </c>
      <c r="HF442" s="232" t="str">
        <f t="shared" si="2192"/>
        <v/>
      </c>
      <c r="HG442" s="233" t="str">
        <f t="shared" si="2193"/>
        <v/>
      </c>
      <c r="HH442" s="232" t="str">
        <f t="shared" si="2194"/>
        <v/>
      </c>
      <c r="HI442" s="233" t="str">
        <f t="shared" si="2195"/>
        <v/>
      </c>
      <c r="HJ442" s="249">
        <f t="shared" si="2196"/>
        <v>557.99999999999966</v>
      </c>
      <c r="HK442" s="233">
        <f t="shared" si="2197"/>
        <v>753.94736842105294</v>
      </c>
      <c r="HL442" s="232">
        <f t="shared" si="2198"/>
        <v>7689.9999999999991</v>
      </c>
      <c r="HM442" s="232">
        <f t="shared" si="2199"/>
        <v>8880.8421052631602</v>
      </c>
    </row>
    <row r="443" spans="1:221" ht="15">
      <c r="A443" s="492" t="s">
        <v>111</v>
      </c>
      <c r="B443" s="494" t="s">
        <v>1030</v>
      </c>
      <c r="C443" s="495" t="s">
        <v>694</v>
      </c>
      <c r="D443" s="763">
        <v>233310</v>
      </c>
      <c r="E443" s="500">
        <v>10</v>
      </c>
      <c r="F443" s="535">
        <v>186</v>
      </c>
      <c r="G443" s="409">
        <v>197</v>
      </c>
      <c r="H443" s="537">
        <v>0</v>
      </c>
      <c r="I443" s="409">
        <v>0</v>
      </c>
      <c r="J443" s="232">
        <f t="shared" si="2054"/>
        <v>186</v>
      </c>
      <c r="K443" s="233">
        <f t="shared" si="2055"/>
        <v>197</v>
      </c>
      <c r="L443" s="504" t="s">
        <v>516</v>
      </c>
      <c r="M443" s="536" t="s">
        <v>516</v>
      </c>
      <c r="N443" s="232">
        <f t="shared" si="2052"/>
        <v>186</v>
      </c>
      <c r="O443" s="233">
        <f t="shared" si="2053"/>
        <v>197</v>
      </c>
      <c r="P443" s="232">
        <f t="shared" si="2056"/>
        <v>186</v>
      </c>
      <c r="Q443" s="233">
        <f t="shared" si="2057"/>
        <v>197</v>
      </c>
      <c r="R443" s="537">
        <v>4</v>
      </c>
      <c r="S443" s="409">
        <v>13</v>
      </c>
      <c r="T443" s="232">
        <f t="shared" si="2058"/>
        <v>4</v>
      </c>
      <c r="U443" s="233">
        <f t="shared" si="2059"/>
        <v>13</v>
      </c>
      <c r="V443" s="547">
        <v>8</v>
      </c>
      <c r="W443" s="409">
        <v>9</v>
      </c>
      <c r="X443" s="232">
        <f t="shared" si="2060"/>
        <v>8</v>
      </c>
      <c r="Y443" s="233">
        <f t="shared" si="2061"/>
        <v>9</v>
      </c>
      <c r="Z443" s="547"/>
      <c r="AA443" s="529"/>
      <c r="AB443" s="232">
        <f t="shared" si="2062"/>
        <v>0</v>
      </c>
      <c r="AC443" s="233">
        <f t="shared" si="2063"/>
        <v>0</v>
      </c>
      <c r="AD443" s="225">
        <f t="shared" si="2064"/>
        <v>12</v>
      </c>
      <c r="AE443" s="233">
        <f t="shared" si="2065"/>
        <v>22</v>
      </c>
      <c r="AF443" s="225">
        <f t="shared" si="2066"/>
        <v>12</v>
      </c>
      <c r="AG443" s="233">
        <f t="shared" si="2067"/>
        <v>22</v>
      </c>
      <c r="AH443" s="506">
        <v>2</v>
      </c>
      <c r="AI443" s="765">
        <v>2.2307692307692299</v>
      </c>
      <c r="AJ443" s="232">
        <f t="shared" si="2068"/>
        <v>8</v>
      </c>
      <c r="AK443" s="233">
        <f t="shared" si="2069"/>
        <v>28.999999999999989</v>
      </c>
      <c r="AL443" s="506">
        <v>3</v>
      </c>
      <c r="AM443" s="765">
        <v>2.4444444444444402</v>
      </c>
      <c r="AN443" s="232">
        <f t="shared" si="2070"/>
        <v>24</v>
      </c>
      <c r="AO443" s="233">
        <f t="shared" si="1920"/>
        <v>21.999999999999961</v>
      </c>
      <c r="AP443" s="506"/>
      <c r="AQ443" s="410"/>
      <c r="AR443" s="232">
        <f t="shared" si="2071"/>
        <v>0</v>
      </c>
      <c r="AS443" s="233">
        <f t="shared" si="2072"/>
        <v>0</v>
      </c>
      <c r="AT443" s="545">
        <f t="shared" si="2073"/>
        <v>2.6666666666666665</v>
      </c>
      <c r="AU443" s="546">
        <f t="shared" si="2074"/>
        <v>2.3181818181818161</v>
      </c>
      <c r="AV443" s="232">
        <f t="shared" si="2075"/>
        <v>32</v>
      </c>
      <c r="AW443" s="233">
        <f t="shared" si="2076"/>
        <v>50.999999999999957</v>
      </c>
      <c r="AX443" s="547">
        <v>68</v>
      </c>
      <c r="AY443" s="765">
        <v>71.307692307692307</v>
      </c>
      <c r="AZ443" s="232">
        <f t="shared" si="2077"/>
        <v>272</v>
      </c>
      <c r="BA443" s="233">
        <f t="shared" si="2078"/>
        <v>927</v>
      </c>
      <c r="BB443" s="547">
        <v>69.75</v>
      </c>
      <c r="BC443" s="766">
        <v>65.6666666666667</v>
      </c>
      <c r="BD443" s="232">
        <f t="shared" si="2079"/>
        <v>558</v>
      </c>
      <c r="BE443" s="233">
        <f t="shared" si="2080"/>
        <v>591.00000000000034</v>
      </c>
      <c r="BF443" s="537"/>
      <c r="BG443" s="536"/>
      <c r="BH443" s="232">
        <f t="shared" si="2081"/>
        <v>0</v>
      </c>
      <c r="BI443" s="233">
        <f t="shared" si="2082"/>
        <v>0</v>
      </c>
      <c r="BJ443" s="232">
        <f t="shared" si="2083"/>
        <v>69.166666666666671</v>
      </c>
      <c r="BK443" s="233">
        <f t="shared" si="2084"/>
        <v>69.000000000000014</v>
      </c>
      <c r="BL443" s="232">
        <f t="shared" si="2085"/>
        <v>830</v>
      </c>
      <c r="BM443" s="233">
        <f t="shared" si="2086"/>
        <v>1518.0000000000002</v>
      </c>
      <c r="BN443" s="547">
        <v>13</v>
      </c>
      <c r="BO443" s="409">
        <v>19</v>
      </c>
      <c r="BP443" s="232">
        <f t="shared" si="2087"/>
        <v>13</v>
      </c>
      <c r="BQ443" s="233">
        <f t="shared" si="2088"/>
        <v>19</v>
      </c>
      <c r="BR443" s="547">
        <v>73</v>
      </c>
      <c r="BS443" s="409">
        <v>67</v>
      </c>
      <c r="BT443" s="767">
        <f t="shared" si="1939"/>
        <v>73</v>
      </c>
      <c r="BU443" s="233">
        <f t="shared" si="2089"/>
        <v>67</v>
      </c>
      <c r="BV443" s="547"/>
      <c r="BW443" s="529"/>
      <c r="BX443" s="232">
        <f t="shared" si="2090"/>
        <v>0</v>
      </c>
      <c r="BY443" s="233">
        <f t="shared" si="2091"/>
        <v>0</v>
      </c>
      <c r="BZ443" s="225">
        <f t="shared" si="2092"/>
        <v>86</v>
      </c>
      <c r="CA443" s="233">
        <f t="shared" si="2093"/>
        <v>86</v>
      </c>
      <c r="CB443" s="225">
        <f t="shared" si="2094"/>
        <v>86</v>
      </c>
      <c r="CC443" s="233">
        <f t="shared" si="2095"/>
        <v>86</v>
      </c>
      <c r="CD443" s="506">
        <v>3.7307692307692299</v>
      </c>
      <c r="CE443" s="765">
        <v>3.6578947368421102</v>
      </c>
      <c r="CF443" s="232">
        <f t="shared" si="2096"/>
        <v>48.499999999999986</v>
      </c>
      <c r="CG443" s="233">
        <f t="shared" si="2097"/>
        <v>69.500000000000099</v>
      </c>
      <c r="CH443" s="506">
        <v>5.5410958904109497</v>
      </c>
      <c r="CI443" s="765">
        <v>5.7313432835820901</v>
      </c>
      <c r="CJ443" s="232">
        <f t="shared" si="2098"/>
        <v>404.49999999999932</v>
      </c>
      <c r="CK443" s="233">
        <f t="shared" si="2099"/>
        <v>384.00000000000006</v>
      </c>
      <c r="CL443" s="506"/>
      <c r="CM443" s="410"/>
      <c r="CN443" s="232">
        <f t="shared" si="2100"/>
        <v>0</v>
      </c>
      <c r="CO443" s="233">
        <f t="shared" si="2101"/>
        <v>0</v>
      </c>
      <c r="CP443" s="232">
        <f t="shared" si="2102"/>
        <v>5.2674418604651088</v>
      </c>
      <c r="CQ443" s="546">
        <f t="shared" si="2103"/>
        <v>5.2732558139534902</v>
      </c>
      <c r="CR443" s="232">
        <f t="shared" si="2104"/>
        <v>452.99999999999937</v>
      </c>
      <c r="CS443" s="233">
        <f t="shared" si="2105"/>
        <v>453.50000000000017</v>
      </c>
      <c r="CT443" s="547">
        <v>74.538461538461505</v>
      </c>
      <c r="CU443" s="766">
        <v>66.894736842105303</v>
      </c>
      <c r="CV443" s="232">
        <f t="shared" si="2106"/>
        <v>968.99999999999955</v>
      </c>
      <c r="CW443" s="233">
        <f t="shared" si="2107"/>
        <v>1271.0000000000007</v>
      </c>
      <c r="CX443" s="547">
        <v>70.739726027397197</v>
      </c>
      <c r="CY443" s="765">
        <v>66.776119402985103</v>
      </c>
      <c r="CZ443" s="232">
        <f t="shared" si="2108"/>
        <v>5163.9999999999955</v>
      </c>
      <c r="DA443" s="233">
        <f t="shared" si="2109"/>
        <v>4474.0000000000018</v>
      </c>
      <c r="DB443" s="537"/>
      <c r="DC443" s="536"/>
      <c r="DD443" s="232">
        <f t="shared" si="2110"/>
        <v>0</v>
      </c>
      <c r="DE443" s="233">
        <f t="shared" si="2111"/>
        <v>0</v>
      </c>
      <c r="DF443" s="232">
        <f t="shared" si="2112"/>
        <v>71.313953488372036</v>
      </c>
      <c r="DG443" s="233">
        <f t="shared" si="2113"/>
        <v>66.80232558139538</v>
      </c>
      <c r="DH443" s="232">
        <f t="shared" si="2114"/>
        <v>6132.9999999999955</v>
      </c>
      <c r="DI443" s="233">
        <f t="shared" si="2115"/>
        <v>5745.0000000000027</v>
      </c>
      <c r="DJ443" s="232">
        <f t="shared" si="2116"/>
        <v>98</v>
      </c>
      <c r="DK443" s="233">
        <f t="shared" si="2117"/>
        <v>108</v>
      </c>
      <c r="DL443" s="232">
        <f t="shared" si="2118"/>
        <v>98</v>
      </c>
      <c r="DM443" s="233">
        <f t="shared" si="2119"/>
        <v>108</v>
      </c>
      <c r="DN443" s="545">
        <f t="shared" si="2120"/>
        <v>4.9489795918367285</v>
      </c>
      <c r="DO443" s="546">
        <f t="shared" si="2121"/>
        <v>4.6712962962962976</v>
      </c>
      <c r="DP443" s="232">
        <f t="shared" si="2122"/>
        <v>484.99999999999937</v>
      </c>
      <c r="DQ443" s="233">
        <f t="shared" si="2123"/>
        <v>504.50000000000011</v>
      </c>
      <c r="DR443" s="232">
        <f t="shared" si="2124"/>
        <v>71.051020408163225</v>
      </c>
      <c r="DS443" s="233">
        <f t="shared" si="2125"/>
        <v>67.250000000000028</v>
      </c>
      <c r="DT443" s="232">
        <f t="shared" si="2126"/>
        <v>6962.9999999999964</v>
      </c>
      <c r="DU443" s="233">
        <f t="shared" si="2127"/>
        <v>7263.0000000000027</v>
      </c>
      <c r="DV443" s="547">
        <v>5</v>
      </c>
      <c r="DW443" s="409">
        <v>6</v>
      </c>
      <c r="DX443" s="232">
        <f t="shared" si="2128"/>
        <v>5</v>
      </c>
      <c r="DY443" s="233">
        <f t="shared" si="2129"/>
        <v>6</v>
      </c>
      <c r="DZ443" s="547">
        <v>27</v>
      </c>
      <c r="EA443" s="409">
        <v>26</v>
      </c>
      <c r="EB443" s="232">
        <f t="shared" si="2130"/>
        <v>27</v>
      </c>
      <c r="EC443" s="233">
        <f t="shared" si="2131"/>
        <v>26</v>
      </c>
      <c r="ED443" s="547"/>
      <c r="EE443" s="529"/>
      <c r="EF443" s="232">
        <f t="shared" si="2132"/>
        <v>0</v>
      </c>
      <c r="EG443" s="233">
        <f t="shared" si="2133"/>
        <v>0</v>
      </c>
      <c r="EH443" s="225">
        <f t="shared" si="2134"/>
        <v>32</v>
      </c>
      <c r="EI443" s="233">
        <f t="shared" si="2135"/>
        <v>32</v>
      </c>
      <c r="EJ443" s="225">
        <f t="shared" si="2136"/>
        <v>32</v>
      </c>
      <c r="EK443" s="233">
        <f t="shared" si="2137"/>
        <v>32</v>
      </c>
      <c r="EL443" s="506">
        <v>2.2999999999999998</v>
      </c>
      <c r="EM443" s="765">
        <v>3</v>
      </c>
      <c r="EN443" s="232">
        <f t="shared" si="2138"/>
        <v>11.5</v>
      </c>
      <c r="EO443" s="233">
        <f t="shared" si="2139"/>
        <v>18</v>
      </c>
      <c r="EP443" s="506">
        <v>6</v>
      </c>
      <c r="EQ443" s="765">
        <v>4.7115384615384599</v>
      </c>
      <c r="ER443" s="232">
        <f t="shared" si="2140"/>
        <v>162</v>
      </c>
      <c r="ES443" s="233">
        <f t="shared" si="2141"/>
        <v>122.49999999999996</v>
      </c>
      <c r="ET443" s="506"/>
      <c r="EU443" s="410"/>
      <c r="EV443" s="232">
        <f t="shared" si="2142"/>
        <v>0</v>
      </c>
      <c r="EW443" s="233">
        <f t="shared" si="2143"/>
        <v>0</v>
      </c>
      <c r="EX443" s="545">
        <f t="shared" si="2144"/>
        <v>5.421875</v>
      </c>
      <c r="EY443" s="546">
        <f t="shared" si="2145"/>
        <v>4.3906249999999982</v>
      </c>
      <c r="EZ443" s="232">
        <f t="shared" si="2146"/>
        <v>173.5</v>
      </c>
      <c r="FA443" s="233">
        <f t="shared" si="2147"/>
        <v>140.49999999999994</v>
      </c>
      <c r="FB443" s="547">
        <v>58.6</v>
      </c>
      <c r="FC443" s="765">
        <v>55</v>
      </c>
      <c r="FD443" s="232">
        <f t="shared" si="2148"/>
        <v>293</v>
      </c>
      <c r="FE443" s="233">
        <f t="shared" si="2149"/>
        <v>330</v>
      </c>
      <c r="FF443" s="547">
        <v>50.296296296296298</v>
      </c>
      <c r="FG443" s="765">
        <v>54.769230769230802</v>
      </c>
      <c r="FH443" s="232">
        <f t="shared" si="2150"/>
        <v>1358</v>
      </c>
      <c r="FI443" s="233">
        <f t="shared" si="2151"/>
        <v>1424.0000000000009</v>
      </c>
      <c r="FJ443" s="537"/>
      <c r="FK443" s="536"/>
      <c r="FL443" s="232">
        <f t="shared" si="2152"/>
        <v>0</v>
      </c>
      <c r="FM443" s="233">
        <f t="shared" si="2153"/>
        <v>0</v>
      </c>
      <c r="FN443" s="232">
        <f t="shared" si="2154"/>
        <v>51.59375</v>
      </c>
      <c r="FO443" s="233">
        <f t="shared" si="2155"/>
        <v>54.812500000000028</v>
      </c>
      <c r="FP443" s="232">
        <f t="shared" si="2156"/>
        <v>1651</v>
      </c>
      <c r="FQ443" s="233">
        <f t="shared" si="2157"/>
        <v>1754.0000000000009</v>
      </c>
      <c r="FR443" s="537">
        <v>56</v>
      </c>
      <c r="FS443" s="536">
        <v>57</v>
      </c>
      <c r="FT443" s="232">
        <f t="shared" si="2158"/>
        <v>56</v>
      </c>
      <c r="FU443" s="233">
        <f t="shared" si="2159"/>
        <v>57</v>
      </c>
      <c r="FV443" s="537">
        <v>6.1727272727272702</v>
      </c>
      <c r="FW443" s="536">
        <v>5.8035714285714297</v>
      </c>
      <c r="FX443" s="232">
        <f t="shared" si="2160"/>
        <v>345.67272727272712</v>
      </c>
      <c r="FY443" s="233">
        <f t="shared" si="2161"/>
        <v>330.8035714285715</v>
      </c>
      <c r="FZ443" s="537">
        <v>63.3272727272727</v>
      </c>
      <c r="GA443" s="536">
        <v>62.107142857142897</v>
      </c>
      <c r="GB443" s="232">
        <f t="shared" si="2162"/>
        <v>3546.3272727272711</v>
      </c>
      <c r="GC443" s="233">
        <f t="shared" si="2163"/>
        <v>3540.1071428571449</v>
      </c>
      <c r="GD443" s="249">
        <f t="shared" si="2164"/>
        <v>22</v>
      </c>
      <c r="GE443" s="233">
        <f t="shared" si="2165"/>
        <v>38</v>
      </c>
      <c r="GF443" s="232">
        <f t="shared" si="2166"/>
        <v>22</v>
      </c>
      <c r="GG443" s="233">
        <f t="shared" si="2167"/>
        <v>38</v>
      </c>
      <c r="GH443" s="232">
        <f t="shared" si="2168"/>
        <v>67.999999999999986</v>
      </c>
      <c r="GI443" s="233">
        <f t="shared" si="2169"/>
        <v>116.50000000000009</v>
      </c>
      <c r="GJ443" s="232">
        <f t="shared" si="2170"/>
        <v>1533.9999999999995</v>
      </c>
      <c r="GK443" s="233">
        <f t="shared" si="2171"/>
        <v>2528.0000000000009</v>
      </c>
      <c r="GL443" s="249">
        <f t="shared" si="2172"/>
        <v>108</v>
      </c>
      <c r="GM443" s="233">
        <f t="shared" si="2173"/>
        <v>102</v>
      </c>
      <c r="GN443" s="232">
        <f t="shared" si="2174"/>
        <v>108</v>
      </c>
      <c r="GO443" s="233">
        <f t="shared" si="2175"/>
        <v>102</v>
      </c>
      <c r="GP443" s="232">
        <f t="shared" si="2176"/>
        <v>590.49999999999932</v>
      </c>
      <c r="GQ443" s="233">
        <f t="shared" si="2177"/>
        <v>528.5</v>
      </c>
      <c r="GR443" s="232">
        <f t="shared" si="2178"/>
        <v>7079.9999999999955</v>
      </c>
      <c r="GS443" s="233">
        <f t="shared" si="2179"/>
        <v>6489.0000000000027</v>
      </c>
      <c r="GT443" s="249">
        <f t="shared" si="2180"/>
        <v>130</v>
      </c>
      <c r="GU443" s="233">
        <f t="shared" si="2181"/>
        <v>140</v>
      </c>
      <c r="GV443" s="232">
        <f t="shared" si="2182"/>
        <v>130</v>
      </c>
      <c r="GW443" s="233">
        <f t="shared" si="2183"/>
        <v>140</v>
      </c>
      <c r="GX443" s="232">
        <f t="shared" si="2184"/>
        <v>658.49999999999932</v>
      </c>
      <c r="GY443" s="233">
        <f t="shared" si="2185"/>
        <v>645.00000000000011</v>
      </c>
      <c r="GZ443" s="232">
        <f t="shared" si="2186"/>
        <v>8613.9999999999945</v>
      </c>
      <c r="HA443" s="233">
        <f t="shared" si="2187"/>
        <v>9017.0000000000036</v>
      </c>
      <c r="HB443" s="249">
        <f t="shared" si="2188"/>
        <v>0</v>
      </c>
      <c r="HC443" s="233">
        <f t="shared" si="2189"/>
        <v>0</v>
      </c>
      <c r="HD443" s="232">
        <f t="shared" si="2190"/>
        <v>0</v>
      </c>
      <c r="HE443" s="233">
        <f t="shared" si="2191"/>
        <v>0</v>
      </c>
      <c r="HF443" s="232" t="str">
        <f t="shared" si="2192"/>
        <v/>
      </c>
      <c r="HG443" s="233" t="str">
        <f t="shared" si="2193"/>
        <v/>
      </c>
      <c r="HH443" s="232" t="str">
        <f t="shared" si="2194"/>
        <v/>
      </c>
      <c r="HI443" s="233" t="str">
        <f t="shared" si="2195"/>
        <v/>
      </c>
      <c r="HJ443" s="249">
        <f t="shared" si="2196"/>
        <v>1004.1727272727264</v>
      </c>
      <c r="HK443" s="233">
        <f t="shared" si="2197"/>
        <v>975.80357142857156</v>
      </c>
      <c r="HL443" s="232">
        <f t="shared" si="2198"/>
        <v>12160.327272727267</v>
      </c>
      <c r="HM443" s="232">
        <f t="shared" si="2199"/>
        <v>12557.107142857149</v>
      </c>
    </row>
    <row r="444" spans="1:221" ht="15">
      <c r="A444" s="492" t="s">
        <v>111</v>
      </c>
      <c r="B444" s="494" t="s">
        <v>1031</v>
      </c>
      <c r="C444" s="495"/>
      <c r="D444" s="763">
        <v>233338</v>
      </c>
      <c r="E444" s="500">
        <v>10</v>
      </c>
      <c r="F444" s="535">
        <v>192</v>
      </c>
      <c r="G444" s="409">
        <v>211</v>
      </c>
      <c r="H444" s="537">
        <v>0</v>
      </c>
      <c r="I444" s="409">
        <v>0</v>
      </c>
      <c r="J444" s="232">
        <f t="shared" ref="J444:J467" si="2201">F444-H444</f>
        <v>192</v>
      </c>
      <c r="K444" s="233">
        <f t="shared" ref="K444:K467" si="2202">G444-I444</f>
        <v>211</v>
      </c>
      <c r="L444" s="504" t="s">
        <v>516</v>
      </c>
      <c r="M444" s="536" t="s">
        <v>516</v>
      </c>
      <c r="N444" s="232">
        <f t="shared" si="2052"/>
        <v>192</v>
      </c>
      <c r="O444" s="233">
        <f t="shared" si="2053"/>
        <v>211</v>
      </c>
      <c r="P444" s="232">
        <f t="shared" ref="P444:P467" si="2203">+T444+X444+AB444+BP444+BT444+BX444+DX444+EB444+EF444+FT444</f>
        <v>192</v>
      </c>
      <c r="Q444" s="233">
        <f t="shared" ref="Q444:Q467" si="2204">+U444+Y444+AC444+BQ444+BU444+BY444+DY444+EC444+EG444+FU444</f>
        <v>211</v>
      </c>
      <c r="R444" s="537">
        <v>20</v>
      </c>
      <c r="S444" s="409">
        <v>12</v>
      </c>
      <c r="T444" s="232">
        <f t="shared" ref="T444:T467" si="2205">IF(AX444&gt;0,R444,)</f>
        <v>20</v>
      </c>
      <c r="U444" s="233">
        <f t="shared" ref="U444:U467" si="2206">IF(AY444&gt;0,S444,)</f>
        <v>12</v>
      </c>
      <c r="V444" s="547">
        <v>8</v>
      </c>
      <c r="W444" s="409">
        <v>4</v>
      </c>
      <c r="X444" s="232">
        <f t="shared" ref="X444:X467" si="2207">IF(BB444&gt;0,V444,)</f>
        <v>8</v>
      </c>
      <c r="Y444" s="233">
        <f t="shared" ref="Y444:Y467" si="2208">IF(BC444&gt;0,W444,)</f>
        <v>4</v>
      </c>
      <c r="Z444" s="547"/>
      <c r="AA444" s="529"/>
      <c r="AB444" s="232">
        <f t="shared" ref="AB444:AB467" si="2209">IF(BF444&gt;0,Z444,)</f>
        <v>0</v>
      </c>
      <c r="AC444" s="233">
        <f t="shared" ref="AC444:AC467" si="2210">IF(BG444&gt;0,AA444,)</f>
        <v>0</v>
      </c>
      <c r="AD444" s="225">
        <f t="shared" ref="AD444:AD467" si="2211">R444+V444+Z444</f>
        <v>28</v>
      </c>
      <c r="AE444" s="233">
        <f t="shared" ref="AE444:AE467" si="2212">S444+W444+AA444</f>
        <v>16</v>
      </c>
      <c r="AF444" s="225">
        <f t="shared" ref="AF444:AF467" si="2213">IF(BJ444&gt;0,AD444,)</f>
        <v>28</v>
      </c>
      <c r="AG444" s="233">
        <f t="shared" ref="AG444:AG467" si="2214">IF(BK444&gt;0,AE444,)</f>
        <v>16</v>
      </c>
      <c r="AH444" s="506">
        <v>2.0249999999999999</v>
      </c>
      <c r="AI444" s="765">
        <v>2.6666666666666701</v>
      </c>
      <c r="AJ444" s="232">
        <f t="shared" ref="AJ444:AJ467" si="2215">IF(R444&gt;0,(R444*AH444),)</f>
        <v>40.5</v>
      </c>
      <c r="AK444" s="233">
        <f t="shared" ref="AK444:AK467" si="2216">IF(S444&gt;0,(S444*AI444),)</f>
        <v>32.000000000000043</v>
      </c>
      <c r="AL444" s="506">
        <v>2.375</v>
      </c>
      <c r="AM444" s="765">
        <v>3</v>
      </c>
      <c r="AN444" s="232">
        <f t="shared" ref="AN444:AO467" si="2217">IF(V444&gt;0,(V444*AL444),)</f>
        <v>19</v>
      </c>
      <c r="AO444" s="233">
        <f t="shared" si="2217"/>
        <v>12</v>
      </c>
      <c r="AP444" s="506"/>
      <c r="AQ444" s="410"/>
      <c r="AR444" s="232">
        <f t="shared" ref="AR444:AR467" si="2218">IF(Z444&gt;0,(Z444*AP444),)</f>
        <v>0</v>
      </c>
      <c r="AS444" s="233">
        <f t="shared" ref="AS444:AS467" si="2219">IF(AA444&gt;0,(AA444*AQ444),)</f>
        <v>0</v>
      </c>
      <c r="AT444" s="545">
        <f t="shared" ref="AT444:AT467" si="2220">IF(AD444&gt;0,((AJ444+AN444+AR444)/AD444),)</f>
        <v>2.125</v>
      </c>
      <c r="AU444" s="546">
        <f t="shared" ref="AU444:AU467" si="2221">IF(AE444&gt;0,((AK444+AO444+AS444)/AE444),)</f>
        <v>2.7500000000000027</v>
      </c>
      <c r="AV444" s="232">
        <f t="shared" ref="AV444:AV467" si="2222">IF(AD444&gt;0,(AD444*AT444),)</f>
        <v>59.5</v>
      </c>
      <c r="AW444" s="233">
        <f t="shared" ref="AW444:AW467" si="2223">IF(AE444&gt;0,(AE444*AU444),)</f>
        <v>44.000000000000043</v>
      </c>
      <c r="AX444" s="547">
        <v>66.05</v>
      </c>
      <c r="AY444" s="765">
        <v>68.1666666666667</v>
      </c>
      <c r="AZ444" s="232">
        <f t="shared" ref="AZ444:AZ467" si="2224">IF(T444&gt;0,(T444*AX444),)</f>
        <v>1321</v>
      </c>
      <c r="BA444" s="233">
        <f t="shared" ref="BA444:BA467" si="2225">IF(U444&gt;0,(U444*AY444),)</f>
        <v>818.00000000000045</v>
      </c>
      <c r="BB444" s="547">
        <v>67.125</v>
      </c>
      <c r="BC444" s="766">
        <v>69.75</v>
      </c>
      <c r="BD444" s="232">
        <f t="shared" ref="BD444:BD467" si="2226">IF(X444&gt;0,(X444*BB444),)</f>
        <v>537</v>
      </c>
      <c r="BE444" s="233">
        <f t="shared" ref="BE444:BE467" si="2227">IF(Y444&gt;0,(Y444*BC444),)</f>
        <v>279</v>
      </c>
      <c r="BF444" s="537"/>
      <c r="BG444" s="536"/>
      <c r="BH444" s="232">
        <f t="shared" ref="BH444:BH467" si="2228">IF(AB444&gt;0,(AB444*BF444),)</f>
        <v>0</v>
      </c>
      <c r="BI444" s="233">
        <f t="shared" ref="BI444:BI467" si="2229">IF(AC444&gt;0,(AC444*BG444),)</f>
        <v>0</v>
      </c>
      <c r="BJ444" s="232">
        <f t="shared" ref="BJ444:BJ467" si="2230">IF((AZ444+BD444+BH444)&gt;0,((AZ444+BD444+BH444)/AD444),)</f>
        <v>66.357142857142861</v>
      </c>
      <c r="BK444" s="233">
        <f t="shared" ref="BK444:BK467" si="2231">IF((BA444+BE444+BI444)&gt;0,((BA444+BE444+BI444)/AE444),)</f>
        <v>68.562500000000028</v>
      </c>
      <c r="BL444" s="232">
        <f t="shared" ref="BL444:BL467" si="2232">IF(AF444&gt;0,(AD444*BJ444),)</f>
        <v>1858</v>
      </c>
      <c r="BM444" s="233">
        <f t="shared" ref="BM444:BM467" si="2233">IF(AG444&gt;0,(AE444*BK444),)</f>
        <v>1097.0000000000005</v>
      </c>
      <c r="BN444" s="547">
        <v>53</v>
      </c>
      <c r="BO444" s="409">
        <v>73</v>
      </c>
      <c r="BP444" s="232">
        <f t="shared" ref="BP444:BP467" si="2234">IF(CT444&gt;0,BN444,)</f>
        <v>53</v>
      </c>
      <c r="BQ444" s="233">
        <f t="shared" ref="BQ444:BQ467" si="2235">IF(CU444&gt;0,BO444,)</f>
        <v>73</v>
      </c>
      <c r="BR444" s="547">
        <v>87</v>
      </c>
      <c r="BS444" s="409">
        <v>92</v>
      </c>
      <c r="BT444" s="767">
        <f t="shared" ref="BT444:BT445" si="2236">IF(CX444&gt;0,BR444,)</f>
        <v>87</v>
      </c>
      <c r="BU444" s="233">
        <f t="shared" ref="BU444:BU467" si="2237">IF(CY444&gt;0,BS444,)</f>
        <v>92</v>
      </c>
      <c r="BV444" s="547"/>
      <c r="BW444" s="529"/>
      <c r="BX444" s="232">
        <f t="shared" ref="BX444:BX467" si="2238">IF(DB444&gt;0,BV444,)</f>
        <v>0</v>
      </c>
      <c r="BY444" s="233">
        <f t="shared" ref="BY444:BY467" si="2239">IF(DC444&gt;0,BW444,)</f>
        <v>0</v>
      </c>
      <c r="BZ444" s="225">
        <f t="shared" ref="BZ444:BZ467" si="2240">BN444+BR444+BV444</f>
        <v>140</v>
      </c>
      <c r="CA444" s="233">
        <f t="shared" ref="CA444:CA467" si="2241">BO444+BS444+BW444</f>
        <v>165</v>
      </c>
      <c r="CB444" s="225">
        <f t="shared" ref="CB444:CB467" si="2242">IF(DF444&gt;0,BZ444,)</f>
        <v>140</v>
      </c>
      <c r="CC444" s="233">
        <f t="shared" ref="CC444:CC467" si="2243">IF(DG444&gt;0,CA444,)</f>
        <v>165</v>
      </c>
      <c r="CD444" s="506">
        <v>2.9811320754716899</v>
      </c>
      <c r="CE444" s="765">
        <v>2.8698630136986298</v>
      </c>
      <c r="CF444" s="232">
        <f t="shared" ref="CF444:CF467" si="2244">IF(BN444&gt;0,(BN444*CD444),)</f>
        <v>157.99999999999957</v>
      </c>
      <c r="CG444" s="233">
        <f t="shared" ref="CG444:CG467" si="2245">IF(BO444&gt;0,(BO444*CE444),)</f>
        <v>209.49999999999997</v>
      </c>
      <c r="CH444" s="506">
        <v>4.2126436781609096</v>
      </c>
      <c r="CI444" s="765">
        <v>4.2445652173913002</v>
      </c>
      <c r="CJ444" s="232">
        <f t="shared" ref="CJ444:CJ467" si="2246">IF(BR444&gt;0,(BR444*CH444),)</f>
        <v>366.49999999999915</v>
      </c>
      <c r="CK444" s="233">
        <f t="shared" ref="CK444:CK467" si="2247">IF(BS444&gt;0,(BS444*CI444),)</f>
        <v>390.4999999999996</v>
      </c>
      <c r="CL444" s="506"/>
      <c r="CM444" s="410"/>
      <c r="CN444" s="232">
        <f t="shared" ref="CN444:CN467" si="2248">IF(BV444&gt;0,(BV444*CL444),)</f>
        <v>0</v>
      </c>
      <c r="CO444" s="233">
        <f t="shared" ref="CO444:CO467" si="2249">IF(BW444&gt;0,(BW444*CM444),)</f>
        <v>0</v>
      </c>
      <c r="CP444" s="232">
        <f t="shared" ref="CP444:CP467" si="2250">IF(BZ444&gt;0,((CF444+CJ444+CN444)/BZ444),)</f>
        <v>3.7464285714285626</v>
      </c>
      <c r="CQ444" s="546">
        <f t="shared" ref="CQ444:CQ467" si="2251">IF(CA444&gt;0,((CG444+CK444+CO444)/CA444),)</f>
        <v>3.6363636363636336</v>
      </c>
      <c r="CR444" s="232">
        <f t="shared" ref="CR444:CR467" si="2252">IF(BZ444&gt;0,(BZ444*CP444),)</f>
        <v>524.49999999999875</v>
      </c>
      <c r="CS444" s="233">
        <f t="shared" ref="CS444:CS467" si="2253">IF(CA444&gt;0,(CA444*CQ444),)</f>
        <v>599.99999999999955</v>
      </c>
      <c r="CT444" s="547">
        <v>68.320754716981099</v>
      </c>
      <c r="CU444" s="766">
        <v>66.479452054794507</v>
      </c>
      <c r="CV444" s="232">
        <f t="shared" ref="CV444:CV467" si="2254">IF(BP444&gt;0,(BP444*CT444),)</f>
        <v>3620.9999999999982</v>
      </c>
      <c r="CW444" s="233">
        <f t="shared" ref="CW444:CW467" si="2255">IF(BQ444&gt;0,(BQ444*CU444),)</f>
        <v>4852.9999999999991</v>
      </c>
      <c r="CX444" s="547">
        <v>72.045977011494202</v>
      </c>
      <c r="CY444" s="765">
        <v>71.5</v>
      </c>
      <c r="CZ444" s="232">
        <f t="shared" ref="CZ444:CZ467" si="2256">IF(BT444&gt;0,(BT444*CX444),)</f>
        <v>6267.9999999999955</v>
      </c>
      <c r="DA444" s="233">
        <f t="shared" ref="DA444:DA467" si="2257">IF(BU444&gt;0,(BU444*CY444),)</f>
        <v>6578</v>
      </c>
      <c r="DB444" s="537"/>
      <c r="DC444" s="536"/>
      <c r="DD444" s="232">
        <f t="shared" ref="DD444:DD467" si="2258">IF(BX444&gt;0,(BX444*DB444),)</f>
        <v>0</v>
      </c>
      <c r="DE444" s="233">
        <f t="shared" ref="DE444:DE467" si="2259">IF(BY444&gt;0,(BY444*DC444),)</f>
        <v>0</v>
      </c>
      <c r="DF444" s="232">
        <f t="shared" ref="DF444:DF467" si="2260">IF((CV444+CZ444+DD444)&gt;0,((CV444+CZ444+DD444)/BZ444),)</f>
        <v>70.635714285714229</v>
      </c>
      <c r="DG444" s="233">
        <f t="shared" ref="DG444:DG467" si="2261">IF((CW444+DA444+DE444)&gt;0,((CW444+DA444+DE444)/CA444),)</f>
        <v>69.278787878787881</v>
      </c>
      <c r="DH444" s="232">
        <f t="shared" ref="DH444:DH467" si="2262">IF(CB444&gt;0,(BZ444*DF444),)</f>
        <v>9888.9999999999927</v>
      </c>
      <c r="DI444" s="233">
        <f t="shared" ref="DI444:DI467" si="2263">IF(CC444&gt;0,(CA444*DG444),)</f>
        <v>11431</v>
      </c>
      <c r="DJ444" s="232">
        <f t="shared" ref="DJ444:DJ467" si="2264">AD444+BZ444</f>
        <v>168</v>
      </c>
      <c r="DK444" s="233">
        <f t="shared" ref="DK444:DK467" si="2265">AE444+CA444</f>
        <v>181</v>
      </c>
      <c r="DL444" s="232">
        <f t="shared" ref="DL444:DL467" si="2266">AF444+CB444</f>
        <v>168</v>
      </c>
      <c r="DM444" s="233">
        <f t="shared" ref="DM444:DM467" si="2267">AG444+CC444</f>
        <v>181</v>
      </c>
      <c r="DN444" s="545">
        <f t="shared" ref="DN444:DN467" si="2268">IF(DJ444&gt;0,((AD444*AT444)+(BZ444*CP444))/DJ444,)</f>
        <v>3.4761904761904687</v>
      </c>
      <c r="DO444" s="546">
        <f t="shared" ref="DO444:DO467" si="2269">IF(DK444&gt;0,((AE444*AU444)+(CA444*CQ444))/DK444,)</f>
        <v>3.5580110497237545</v>
      </c>
      <c r="DP444" s="232">
        <f t="shared" ref="DP444:DP467" si="2270">IF(DJ444&gt;0,(DJ444*DN444),)</f>
        <v>583.99999999999875</v>
      </c>
      <c r="DQ444" s="233">
        <f t="shared" ref="DQ444:DQ467" si="2271">IF(DK444&gt;0,(DK444*DO444),)</f>
        <v>643.99999999999955</v>
      </c>
      <c r="DR444" s="232">
        <f t="shared" ref="DR444:DR467" si="2272">IF(DL444&gt;0,((AF444*BJ444)+(CB444*DF444))/DL444,)</f>
        <v>69.922619047619008</v>
      </c>
      <c r="DS444" s="233">
        <f t="shared" ref="DS444:DS467" si="2273">IF(DM444&gt;0,((AG444*BK444)+(CC444*DG444))/DM444,)</f>
        <v>69.215469613259671</v>
      </c>
      <c r="DT444" s="232">
        <f t="shared" ref="DT444:DT467" si="2274">IF(DL444&gt;0,(DL444*DR444),)</f>
        <v>11746.999999999993</v>
      </c>
      <c r="DU444" s="233">
        <f t="shared" ref="DU444:DU467" si="2275">IF(DM444&gt;0,(DM444*DS444),)</f>
        <v>12528</v>
      </c>
      <c r="DV444" s="547">
        <v>5</v>
      </c>
      <c r="DW444" s="409">
        <v>11</v>
      </c>
      <c r="DX444" s="232">
        <f t="shared" ref="DX444:DX467" si="2276">IF(FB444&gt;0,DV444,)</f>
        <v>5</v>
      </c>
      <c r="DY444" s="233">
        <f t="shared" ref="DY444:DY467" si="2277">IF(FC444&gt;0,DW444,)</f>
        <v>11</v>
      </c>
      <c r="DZ444" s="547">
        <v>14</v>
      </c>
      <c r="EA444" s="409">
        <v>9</v>
      </c>
      <c r="EB444" s="232">
        <f t="shared" ref="EB444:EB467" si="2278">IF(FF444&gt;0,DZ444,)</f>
        <v>14</v>
      </c>
      <c r="EC444" s="233">
        <f t="shared" ref="EC444:EC467" si="2279">IF(FG444&gt;0,EA444,)</f>
        <v>9</v>
      </c>
      <c r="ED444" s="547"/>
      <c r="EE444" s="529"/>
      <c r="EF444" s="232">
        <f t="shared" ref="EF444:EF467" si="2280">IF(FJ444&gt;0,ED444,)</f>
        <v>0</v>
      </c>
      <c r="EG444" s="233">
        <f t="shared" ref="EG444:EG467" si="2281">IF(FK444&gt;0,EE444,)</f>
        <v>0</v>
      </c>
      <c r="EH444" s="225">
        <f t="shared" ref="EH444:EH467" si="2282">DV444+DZ444+ED444</f>
        <v>19</v>
      </c>
      <c r="EI444" s="233">
        <f t="shared" ref="EI444:EI467" si="2283">DW444+EA444+EE444</f>
        <v>20</v>
      </c>
      <c r="EJ444" s="225">
        <f t="shared" ref="EJ444:EJ467" si="2284">IF(FN444&gt;0,EH444,)</f>
        <v>19</v>
      </c>
      <c r="EK444" s="233">
        <f t="shared" ref="EK444:EK467" si="2285">IF(FO444&gt;0,EI444,)</f>
        <v>20</v>
      </c>
      <c r="EL444" s="506">
        <v>2.8</v>
      </c>
      <c r="EM444" s="765">
        <v>3</v>
      </c>
      <c r="EN444" s="232">
        <f t="shared" ref="EN444:EN467" si="2286">IF(DV444&gt;0,(DV444*EL444),)</f>
        <v>14</v>
      </c>
      <c r="EO444" s="233">
        <f t="shared" ref="EO444:EO467" si="2287">IF(DW444&gt;0,(DW444*EM444),)</f>
        <v>33</v>
      </c>
      <c r="EP444" s="506">
        <v>4.25</v>
      </c>
      <c r="EQ444" s="765">
        <v>3.9444444444444402</v>
      </c>
      <c r="ER444" s="232">
        <f t="shared" ref="ER444:ER467" si="2288">IF(DZ444&gt;0,(DZ444*EP444),)</f>
        <v>59.5</v>
      </c>
      <c r="ES444" s="233">
        <f t="shared" ref="ES444:ES467" si="2289">IF(EA444&gt;0,(EA444*EQ444),)</f>
        <v>35.499999999999964</v>
      </c>
      <c r="ET444" s="506"/>
      <c r="EU444" s="410"/>
      <c r="EV444" s="232">
        <f t="shared" ref="EV444:EV467" si="2290">IF(ED444&gt;0,(ED444*ET444),)</f>
        <v>0</v>
      </c>
      <c r="EW444" s="233">
        <f t="shared" ref="EW444:EW467" si="2291">IF(EE444&gt;0,(EE444*EU444),)</f>
        <v>0</v>
      </c>
      <c r="EX444" s="545">
        <f t="shared" ref="EX444:EX467" si="2292">IF(EH444&gt;0,((EN444+ER444+EV444)/EH444),)</f>
        <v>3.8684210526315788</v>
      </c>
      <c r="EY444" s="546">
        <f t="shared" ref="EY444:EY467" si="2293">IF(EI444&gt;0,((EO444+ES444+EW444)/EI444),)</f>
        <v>3.4249999999999985</v>
      </c>
      <c r="EZ444" s="232">
        <f t="shared" ref="EZ444:EZ467" si="2294">IF(EH444&gt;0,(EH444*EX444),)</f>
        <v>73.5</v>
      </c>
      <c r="FA444" s="233">
        <f t="shared" ref="FA444:FA467" si="2295">IF(EI444&gt;0,(EI444*EY444),)</f>
        <v>68.499999999999972</v>
      </c>
      <c r="FB444" s="547">
        <v>49.8</v>
      </c>
      <c r="FC444" s="765">
        <v>59.636363636363598</v>
      </c>
      <c r="FD444" s="232">
        <f t="shared" ref="FD444:FD467" si="2296">IF(DX444&gt;0,(DX444*FB444),)</f>
        <v>249</v>
      </c>
      <c r="FE444" s="233">
        <f t="shared" ref="FE444:FE467" si="2297">IF(DY444&gt;0,(DY444*FC444),)</f>
        <v>655.99999999999955</v>
      </c>
      <c r="FF444" s="547">
        <v>50.785714285714199</v>
      </c>
      <c r="FG444" s="765">
        <v>53.5555555555556</v>
      </c>
      <c r="FH444" s="232">
        <f t="shared" ref="FH444:FH467" si="2298">IF(EB444&gt;0,(EB444*FF444),)</f>
        <v>710.99999999999875</v>
      </c>
      <c r="FI444" s="233">
        <f t="shared" ref="FI444:FI467" si="2299">IF(EC444&gt;0,(EC444*FG444),)</f>
        <v>482.0000000000004</v>
      </c>
      <c r="FJ444" s="537"/>
      <c r="FK444" s="536"/>
      <c r="FL444" s="232">
        <f t="shared" ref="FL444:FL467" si="2300">IF(EF444&gt;0,(EF444*FJ444),)</f>
        <v>0</v>
      </c>
      <c r="FM444" s="233">
        <f t="shared" ref="FM444:FM467" si="2301">IF(EG444&gt;0,(EG444*FK444),)</f>
        <v>0</v>
      </c>
      <c r="FN444" s="232">
        <f t="shared" ref="FN444:FN467" si="2302">IF((FD444+FH444+FL444)&gt;0,((FD444+FH444+FL444)/EH444),)</f>
        <v>50.526315789473621</v>
      </c>
      <c r="FO444" s="233">
        <f t="shared" ref="FO444:FO467" si="2303">IF((FE444+FI444+FM444)&gt;0,((FE444+FI444+FM444)/EI444),)</f>
        <v>56.9</v>
      </c>
      <c r="FP444" s="232">
        <f t="shared" ref="FP444:FP467" si="2304">IF(EH444&gt;0,(EH444*FN444),)</f>
        <v>959.99999999999875</v>
      </c>
      <c r="FQ444" s="233">
        <f t="shared" ref="FQ444:FQ467" si="2305">IF(EI444&gt;0,(EI444*FO444),)</f>
        <v>1138</v>
      </c>
      <c r="FR444" s="537">
        <v>5</v>
      </c>
      <c r="FS444" s="536">
        <v>10</v>
      </c>
      <c r="FT444" s="232">
        <f t="shared" ref="FT444:FT467" si="2306">IF(FZ444&gt;0,FR444,)</f>
        <v>5</v>
      </c>
      <c r="FU444" s="233">
        <f t="shared" ref="FU444:FU467" si="2307">IF(GA444&gt;0,FS444,)</f>
        <v>10</v>
      </c>
      <c r="FV444" s="537">
        <v>4.2</v>
      </c>
      <c r="FW444" s="536">
        <v>6.2</v>
      </c>
      <c r="FX444" s="232">
        <f t="shared" ref="FX444:FX467" si="2308">IF(FR444&gt;0,(FR444*FV444),)</f>
        <v>21</v>
      </c>
      <c r="FY444" s="233">
        <f t="shared" ref="FY444:FY467" si="2309">IF(FS444&gt;0,(FS444*FW444),)</f>
        <v>62</v>
      </c>
      <c r="FZ444" s="537">
        <v>42.2</v>
      </c>
      <c r="GA444" s="536">
        <v>48.5</v>
      </c>
      <c r="GB444" s="232">
        <f t="shared" ref="GB444:GB467" si="2310">IF(FZ444&gt;0,(FR444*FZ444),)</f>
        <v>211</v>
      </c>
      <c r="GC444" s="233">
        <f t="shared" ref="GC444:GC467" si="2311">IF(GA444&gt;0,(FS444*GA444),)</f>
        <v>485</v>
      </c>
      <c r="GD444" s="249">
        <f t="shared" ref="GD444:GD467" si="2312">(R444+BN444+DV444)</f>
        <v>78</v>
      </c>
      <c r="GE444" s="233">
        <f t="shared" ref="GE444:GE467" si="2313">(S444+BO444+DW444)</f>
        <v>96</v>
      </c>
      <c r="GF444" s="232">
        <f t="shared" ref="GF444:GF467" si="2314">(T444+BP444+DX444)</f>
        <v>78</v>
      </c>
      <c r="GG444" s="233">
        <f t="shared" ref="GG444:GG467" si="2315">(U444+BQ444+DY444)</f>
        <v>96</v>
      </c>
      <c r="GH444" s="232">
        <f t="shared" ref="GH444:GH467" si="2316">IF(GD444&gt;0,(AJ444+CF444+EN444),"")</f>
        <v>212.49999999999957</v>
      </c>
      <c r="GI444" s="233">
        <f t="shared" ref="GI444:GI467" si="2317">IF(GE444&gt;0,(AK444+CG444+EO444),"")</f>
        <v>274.5</v>
      </c>
      <c r="GJ444" s="232">
        <f t="shared" ref="GJ444:GJ467" si="2318">IF(GF444&gt;0,(AZ444+CV444+FD444),"")</f>
        <v>5190.9999999999982</v>
      </c>
      <c r="GK444" s="233">
        <f t="shared" ref="GK444:GK467" si="2319">IF(GG444&gt;0,(BA444+CW444+FE444),"")</f>
        <v>6327</v>
      </c>
      <c r="GL444" s="249">
        <f t="shared" ref="GL444:GL467" si="2320">(V444+BR444+DZ444)</f>
        <v>109</v>
      </c>
      <c r="GM444" s="233">
        <f t="shared" ref="GM444:GM467" si="2321">(W444+BS444+EA444)</f>
        <v>105</v>
      </c>
      <c r="GN444" s="232">
        <f t="shared" ref="GN444:GN467" si="2322">(X444+BT444+EB444)</f>
        <v>109</v>
      </c>
      <c r="GO444" s="233">
        <f t="shared" ref="GO444:GO467" si="2323">(Y444+BU444+EC444)</f>
        <v>105</v>
      </c>
      <c r="GP444" s="232">
        <f t="shared" ref="GP444:GP467" si="2324">IF(GL444&gt;0,AN444+CJ444+ER444,)</f>
        <v>444.99999999999915</v>
      </c>
      <c r="GQ444" s="233">
        <f t="shared" ref="GQ444:GQ467" si="2325">IF(GM444&gt;0,AO444+CK444+ES444,)</f>
        <v>437.99999999999955</v>
      </c>
      <c r="GR444" s="232">
        <f t="shared" ref="GR444:GR467" si="2326">IF(GN444&gt;0,BD444+CZ444+FH444,)</f>
        <v>7515.9999999999945</v>
      </c>
      <c r="GS444" s="233">
        <f t="shared" ref="GS444:GS467" si="2327">IF(GO444&gt;0,BE444+DA444+FI444,)</f>
        <v>7339</v>
      </c>
      <c r="GT444" s="249">
        <f t="shared" ref="GT444:GT467" si="2328">+GL444+GD444</f>
        <v>187</v>
      </c>
      <c r="GU444" s="233">
        <f t="shared" ref="GU444:GU467" si="2329">+GM444+GE444</f>
        <v>201</v>
      </c>
      <c r="GV444" s="232">
        <f t="shared" ref="GV444:GV467" si="2330">+GN444+GF444</f>
        <v>187</v>
      </c>
      <c r="GW444" s="233">
        <f t="shared" ref="GW444:GW467" si="2331">+GO444+GG444</f>
        <v>201</v>
      </c>
      <c r="GX444" s="232">
        <f t="shared" ref="GX444:GX467" si="2332">IF(GT444&gt;0,(GH444+GP444),"")</f>
        <v>657.49999999999875</v>
      </c>
      <c r="GY444" s="233">
        <f t="shared" ref="GY444:GY467" si="2333">IF(GU444&gt;0,(GI444+GQ444),"")</f>
        <v>712.49999999999955</v>
      </c>
      <c r="GZ444" s="232">
        <f t="shared" ref="GZ444:GZ467" si="2334">IF(GV444&gt;0,(GJ444+GR444),"")</f>
        <v>12706.999999999993</v>
      </c>
      <c r="HA444" s="233">
        <f t="shared" ref="HA444:HA467" si="2335">IF(GW444&gt;0,(GK444+GS444),"")</f>
        <v>13666</v>
      </c>
      <c r="HB444" s="249">
        <f t="shared" ref="HB444:HB467" si="2336">(Z444+BV444+ED444)</f>
        <v>0</v>
      </c>
      <c r="HC444" s="233">
        <f t="shared" ref="HC444:HC467" si="2337">(AA444+BW444+EE444)</f>
        <v>0</v>
      </c>
      <c r="HD444" s="232">
        <f t="shared" ref="HD444:HD467" si="2338">(AB444+BX444+EF444)</f>
        <v>0</v>
      </c>
      <c r="HE444" s="233">
        <f t="shared" ref="HE444:HE467" si="2339">(AC444+BY444+EG444)</f>
        <v>0</v>
      </c>
      <c r="HF444" s="232" t="str">
        <f t="shared" ref="HF444:HF467" si="2340">IF(HB444&gt;0,(AR444+CN444+EV444),"")</f>
        <v/>
      </c>
      <c r="HG444" s="233" t="str">
        <f t="shared" ref="HG444:HG467" si="2341">IF(HC444&gt;0,(AS444+CO444+EW444),"")</f>
        <v/>
      </c>
      <c r="HH444" s="232" t="str">
        <f t="shared" ref="HH444:HH467" si="2342">IF(HD444&gt;0,(BH444+DD444+FL444),"")</f>
        <v/>
      </c>
      <c r="HI444" s="233" t="str">
        <f t="shared" ref="HI444:HI467" si="2343">IF(HE444&gt;0,(BI444+DE444+FM444),"")</f>
        <v/>
      </c>
      <c r="HJ444" s="249">
        <f t="shared" ref="HJ444:HJ467" si="2344">IF((DJ444+EH444+FR444)&gt;0,(DP444+EZ444+FX444),"")</f>
        <v>678.49999999999875</v>
      </c>
      <c r="HK444" s="233">
        <f t="shared" ref="HK444:HK467" si="2345">IF((DK444+EI444+FS444)&gt;0,(DQ444+FA444+FY444),"")</f>
        <v>774.49999999999955</v>
      </c>
      <c r="HL444" s="232">
        <f t="shared" ref="HL444:HL467" si="2346">IF((DL444+EJ444+FT444)&gt;0,(DT444+FP444+GB444),"")</f>
        <v>12917.999999999991</v>
      </c>
      <c r="HM444" s="232">
        <f t="shared" ref="HM444:HM467" si="2347">IF((DM444+EK444+FU444)&gt;0,(DU444+FQ444+GC444),"")</f>
        <v>14151</v>
      </c>
    </row>
    <row r="445" spans="1:221" ht="15">
      <c r="A445" s="492" t="s">
        <v>111</v>
      </c>
      <c r="B445" s="494" t="s">
        <v>1032</v>
      </c>
      <c r="C445" s="495"/>
      <c r="D445" s="763">
        <v>233903</v>
      </c>
      <c r="E445" s="500">
        <v>10</v>
      </c>
      <c r="F445" s="535">
        <v>231</v>
      </c>
      <c r="G445" s="409">
        <v>231</v>
      </c>
      <c r="H445" s="537">
        <v>1</v>
      </c>
      <c r="I445" s="409">
        <v>0</v>
      </c>
      <c r="J445" s="232">
        <f t="shared" si="2201"/>
        <v>230</v>
      </c>
      <c r="K445" s="233">
        <f t="shared" si="2202"/>
        <v>231</v>
      </c>
      <c r="L445" s="504" t="s">
        <v>516</v>
      </c>
      <c r="M445" s="536" t="s">
        <v>516</v>
      </c>
      <c r="N445" s="232">
        <f t="shared" si="2052"/>
        <v>230</v>
      </c>
      <c r="O445" s="233">
        <f t="shared" si="2053"/>
        <v>231</v>
      </c>
      <c r="P445" s="232">
        <f t="shared" si="2203"/>
        <v>230</v>
      </c>
      <c r="Q445" s="233">
        <f t="shared" si="2204"/>
        <v>231</v>
      </c>
      <c r="R445" s="537">
        <v>10</v>
      </c>
      <c r="S445" s="409">
        <v>21</v>
      </c>
      <c r="T445" s="232">
        <f t="shared" si="2205"/>
        <v>10</v>
      </c>
      <c r="U445" s="233">
        <f t="shared" si="2206"/>
        <v>21</v>
      </c>
      <c r="V445" s="547">
        <v>7</v>
      </c>
      <c r="W445" s="409">
        <v>5</v>
      </c>
      <c r="X445" s="232">
        <f t="shared" si="2207"/>
        <v>7</v>
      </c>
      <c r="Y445" s="233">
        <f t="shared" si="2208"/>
        <v>5</v>
      </c>
      <c r="Z445" s="547"/>
      <c r="AA445" s="529"/>
      <c r="AB445" s="232">
        <f t="shared" si="2209"/>
        <v>0</v>
      </c>
      <c r="AC445" s="233">
        <f t="shared" si="2210"/>
        <v>0</v>
      </c>
      <c r="AD445" s="225">
        <f t="shared" si="2211"/>
        <v>17</v>
      </c>
      <c r="AE445" s="233">
        <f t="shared" si="2212"/>
        <v>26</v>
      </c>
      <c r="AF445" s="225">
        <f t="shared" si="2213"/>
        <v>17</v>
      </c>
      <c r="AG445" s="233">
        <f t="shared" si="2214"/>
        <v>26</v>
      </c>
      <c r="AH445" s="506">
        <v>2.6</v>
      </c>
      <c r="AI445" s="765">
        <v>2.2380952380952399</v>
      </c>
      <c r="AJ445" s="232">
        <f t="shared" si="2215"/>
        <v>26</v>
      </c>
      <c r="AK445" s="233">
        <f t="shared" si="2216"/>
        <v>47.000000000000036</v>
      </c>
      <c r="AL445" s="506">
        <v>2.8571428571428501</v>
      </c>
      <c r="AM445" s="765">
        <v>2.6</v>
      </c>
      <c r="AN445" s="232">
        <f t="shared" si="2217"/>
        <v>19.99999999999995</v>
      </c>
      <c r="AO445" s="233">
        <f t="shared" si="2217"/>
        <v>13</v>
      </c>
      <c r="AP445" s="506"/>
      <c r="AQ445" s="410"/>
      <c r="AR445" s="232">
        <f t="shared" si="2218"/>
        <v>0</v>
      </c>
      <c r="AS445" s="233">
        <f t="shared" si="2219"/>
        <v>0</v>
      </c>
      <c r="AT445" s="545">
        <f t="shared" si="2220"/>
        <v>2.7058823529411735</v>
      </c>
      <c r="AU445" s="546">
        <f t="shared" si="2221"/>
        <v>2.3076923076923093</v>
      </c>
      <c r="AV445" s="232">
        <f t="shared" si="2222"/>
        <v>45.99999999999995</v>
      </c>
      <c r="AW445" s="233">
        <f t="shared" si="2223"/>
        <v>60.000000000000043</v>
      </c>
      <c r="AX445" s="547">
        <v>71.400000000000006</v>
      </c>
      <c r="AY445" s="765">
        <v>71.285714285714306</v>
      </c>
      <c r="AZ445" s="232">
        <f t="shared" si="2224"/>
        <v>714</v>
      </c>
      <c r="BA445" s="233">
        <f t="shared" si="2225"/>
        <v>1497.0000000000005</v>
      </c>
      <c r="BB445" s="547">
        <v>67.142857142857096</v>
      </c>
      <c r="BC445" s="766">
        <v>68.599999999999994</v>
      </c>
      <c r="BD445" s="232">
        <f t="shared" si="2226"/>
        <v>469.99999999999966</v>
      </c>
      <c r="BE445" s="233">
        <f t="shared" si="2227"/>
        <v>343</v>
      </c>
      <c r="BF445" s="537"/>
      <c r="BG445" s="536"/>
      <c r="BH445" s="232">
        <f t="shared" si="2228"/>
        <v>0</v>
      </c>
      <c r="BI445" s="233">
        <f t="shared" si="2229"/>
        <v>0</v>
      </c>
      <c r="BJ445" s="232">
        <f t="shared" si="2230"/>
        <v>69.647058823529392</v>
      </c>
      <c r="BK445" s="233">
        <f t="shared" si="2231"/>
        <v>70.769230769230788</v>
      </c>
      <c r="BL445" s="232">
        <f t="shared" si="2232"/>
        <v>1183.9999999999995</v>
      </c>
      <c r="BM445" s="233">
        <f t="shared" si="2233"/>
        <v>1840.0000000000005</v>
      </c>
      <c r="BN445" s="547">
        <v>39</v>
      </c>
      <c r="BO445" s="409">
        <v>42</v>
      </c>
      <c r="BP445" s="232">
        <f t="shared" si="2234"/>
        <v>39</v>
      </c>
      <c r="BQ445" s="233">
        <f t="shared" si="2235"/>
        <v>42</v>
      </c>
      <c r="BR445" s="547">
        <v>68</v>
      </c>
      <c r="BS445" s="409">
        <v>67</v>
      </c>
      <c r="BT445" s="767">
        <f t="shared" si="2236"/>
        <v>68</v>
      </c>
      <c r="BU445" s="233">
        <f t="shared" si="2237"/>
        <v>67</v>
      </c>
      <c r="BV445" s="547"/>
      <c r="BW445" s="529"/>
      <c r="BX445" s="232">
        <f t="shared" si="2238"/>
        <v>0</v>
      </c>
      <c r="BY445" s="233">
        <f t="shared" si="2239"/>
        <v>0</v>
      </c>
      <c r="BZ445" s="225">
        <f t="shared" si="2240"/>
        <v>107</v>
      </c>
      <c r="CA445" s="233">
        <f t="shared" si="2241"/>
        <v>109</v>
      </c>
      <c r="CB445" s="225">
        <f t="shared" si="2242"/>
        <v>107</v>
      </c>
      <c r="CC445" s="233">
        <f t="shared" si="2243"/>
        <v>109</v>
      </c>
      <c r="CD445" s="506">
        <v>5.1025641025641004</v>
      </c>
      <c r="CE445" s="765">
        <v>4.7023809523809499</v>
      </c>
      <c r="CF445" s="232">
        <f t="shared" si="2244"/>
        <v>198.99999999999991</v>
      </c>
      <c r="CG445" s="233">
        <f t="shared" si="2245"/>
        <v>197.49999999999989</v>
      </c>
      <c r="CH445" s="506">
        <v>6.3529411764705799</v>
      </c>
      <c r="CI445" s="765">
        <v>6.3880597014925398</v>
      </c>
      <c r="CJ445" s="232">
        <f t="shared" si="2246"/>
        <v>431.99999999999943</v>
      </c>
      <c r="CK445" s="233">
        <f t="shared" si="2247"/>
        <v>428.00000000000017</v>
      </c>
      <c r="CL445" s="506"/>
      <c r="CM445" s="410"/>
      <c r="CN445" s="232">
        <f t="shared" si="2248"/>
        <v>0</v>
      </c>
      <c r="CO445" s="233">
        <f t="shared" si="2249"/>
        <v>0</v>
      </c>
      <c r="CP445" s="232">
        <f t="shared" si="2250"/>
        <v>5.8971962616822369</v>
      </c>
      <c r="CQ445" s="546">
        <f t="shared" si="2251"/>
        <v>5.738532110091743</v>
      </c>
      <c r="CR445" s="232">
        <f t="shared" si="2252"/>
        <v>630.99999999999932</v>
      </c>
      <c r="CS445" s="233">
        <f t="shared" si="2253"/>
        <v>625.5</v>
      </c>
      <c r="CT445" s="547">
        <v>89.846153846153797</v>
      </c>
      <c r="CU445" s="766">
        <v>79.404761904761898</v>
      </c>
      <c r="CV445" s="232">
        <f t="shared" si="2254"/>
        <v>3503.9999999999982</v>
      </c>
      <c r="CW445" s="233">
        <f t="shared" si="2255"/>
        <v>3334.9999999999995</v>
      </c>
      <c r="CX445" s="547">
        <v>81.926470588235205</v>
      </c>
      <c r="CY445" s="765">
        <v>77.014925373134304</v>
      </c>
      <c r="CZ445" s="232">
        <f t="shared" si="2256"/>
        <v>5570.9999999999936</v>
      </c>
      <c r="DA445" s="233">
        <f t="shared" si="2257"/>
        <v>5159.9999999999982</v>
      </c>
      <c r="DB445" s="537"/>
      <c r="DC445" s="536"/>
      <c r="DD445" s="232">
        <f t="shared" si="2258"/>
        <v>0</v>
      </c>
      <c r="DE445" s="233">
        <f t="shared" si="2259"/>
        <v>0</v>
      </c>
      <c r="DF445" s="232">
        <f t="shared" si="2260"/>
        <v>84.813084112149468</v>
      </c>
      <c r="DG445" s="233">
        <f t="shared" si="2261"/>
        <v>77.935779816513744</v>
      </c>
      <c r="DH445" s="232">
        <f t="shared" si="2262"/>
        <v>9074.9999999999927</v>
      </c>
      <c r="DI445" s="233">
        <f t="shared" si="2263"/>
        <v>8494.9999999999982</v>
      </c>
      <c r="DJ445" s="232">
        <f t="shared" si="2264"/>
        <v>124</v>
      </c>
      <c r="DK445" s="233">
        <f t="shared" si="2265"/>
        <v>135</v>
      </c>
      <c r="DL445" s="232">
        <f t="shared" si="2266"/>
        <v>124</v>
      </c>
      <c r="DM445" s="233">
        <f t="shared" si="2267"/>
        <v>135</v>
      </c>
      <c r="DN445" s="545">
        <f t="shared" si="2268"/>
        <v>5.4596774193548336</v>
      </c>
      <c r="DO445" s="546">
        <f t="shared" si="2269"/>
        <v>5.0777777777777775</v>
      </c>
      <c r="DP445" s="232">
        <f t="shared" si="2270"/>
        <v>676.99999999999932</v>
      </c>
      <c r="DQ445" s="233">
        <f t="shared" si="2271"/>
        <v>685.5</v>
      </c>
      <c r="DR445" s="232">
        <f t="shared" si="2272"/>
        <v>82.733870967741879</v>
      </c>
      <c r="DS445" s="233">
        <f t="shared" si="2273"/>
        <v>76.555555555555543</v>
      </c>
      <c r="DT445" s="232">
        <f t="shared" si="2274"/>
        <v>10258.999999999993</v>
      </c>
      <c r="DU445" s="233">
        <f t="shared" si="2275"/>
        <v>10334.999999999998</v>
      </c>
      <c r="DV445" s="547">
        <v>18</v>
      </c>
      <c r="DW445" s="409">
        <v>17</v>
      </c>
      <c r="DX445" s="232">
        <f t="shared" si="2276"/>
        <v>18</v>
      </c>
      <c r="DY445" s="233">
        <f t="shared" si="2277"/>
        <v>17</v>
      </c>
      <c r="DZ445" s="547">
        <v>29</v>
      </c>
      <c r="EA445" s="409">
        <v>25</v>
      </c>
      <c r="EB445" s="232">
        <f t="shared" si="2278"/>
        <v>29</v>
      </c>
      <c r="EC445" s="233">
        <f t="shared" si="2279"/>
        <v>25</v>
      </c>
      <c r="ED445" s="547"/>
      <c r="EE445" s="529"/>
      <c r="EF445" s="232">
        <f t="shared" si="2280"/>
        <v>0</v>
      </c>
      <c r="EG445" s="233">
        <f t="shared" si="2281"/>
        <v>0</v>
      </c>
      <c r="EH445" s="225">
        <f t="shared" si="2282"/>
        <v>47</v>
      </c>
      <c r="EI445" s="233">
        <f t="shared" si="2283"/>
        <v>42</v>
      </c>
      <c r="EJ445" s="225">
        <f t="shared" si="2284"/>
        <v>47</v>
      </c>
      <c r="EK445" s="233">
        <f t="shared" si="2285"/>
        <v>42</v>
      </c>
      <c r="EL445" s="506">
        <v>3.0277777777777701</v>
      </c>
      <c r="EM445" s="765">
        <v>3.6470588235294099</v>
      </c>
      <c r="EN445" s="232">
        <f t="shared" si="2286"/>
        <v>54.499999999999865</v>
      </c>
      <c r="EO445" s="233">
        <f t="shared" si="2287"/>
        <v>61.999999999999972</v>
      </c>
      <c r="EP445" s="506">
        <v>4.3448275862068897</v>
      </c>
      <c r="EQ445" s="765">
        <v>5</v>
      </c>
      <c r="ER445" s="232">
        <f t="shared" si="2288"/>
        <v>125.9999999999998</v>
      </c>
      <c r="ES445" s="233">
        <f t="shared" si="2289"/>
        <v>125</v>
      </c>
      <c r="ET445" s="506"/>
      <c r="EU445" s="410"/>
      <c r="EV445" s="232">
        <f t="shared" si="2290"/>
        <v>0</v>
      </c>
      <c r="EW445" s="233">
        <f t="shared" si="2291"/>
        <v>0</v>
      </c>
      <c r="EX445" s="545">
        <f t="shared" si="2292"/>
        <v>3.8404255319148866</v>
      </c>
      <c r="EY445" s="546">
        <f t="shared" si="2293"/>
        <v>4.4523809523809517</v>
      </c>
      <c r="EZ445" s="232">
        <f t="shared" si="2294"/>
        <v>180.49999999999966</v>
      </c>
      <c r="FA445" s="233">
        <f t="shared" si="2295"/>
        <v>186.99999999999997</v>
      </c>
      <c r="FB445" s="547">
        <v>76.2777777777777</v>
      </c>
      <c r="FC445" s="765">
        <v>63.705882352941202</v>
      </c>
      <c r="FD445" s="232">
        <f t="shared" si="2296"/>
        <v>1372.9999999999986</v>
      </c>
      <c r="FE445" s="233">
        <f t="shared" si="2297"/>
        <v>1083.0000000000005</v>
      </c>
      <c r="FF445" s="547">
        <v>59.827586206896498</v>
      </c>
      <c r="FG445" s="765">
        <v>63.8</v>
      </c>
      <c r="FH445" s="232">
        <f t="shared" si="2298"/>
        <v>1734.9999999999984</v>
      </c>
      <c r="FI445" s="233">
        <f t="shared" si="2299"/>
        <v>1595</v>
      </c>
      <c r="FJ445" s="537"/>
      <c r="FK445" s="536"/>
      <c r="FL445" s="232">
        <f t="shared" si="2300"/>
        <v>0</v>
      </c>
      <c r="FM445" s="233">
        <f t="shared" si="2301"/>
        <v>0</v>
      </c>
      <c r="FN445" s="232">
        <f t="shared" si="2302"/>
        <v>66.127659574468026</v>
      </c>
      <c r="FO445" s="233">
        <f t="shared" si="2303"/>
        <v>63.761904761904773</v>
      </c>
      <c r="FP445" s="232">
        <f t="shared" si="2304"/>
        <v>3107.9999999999973</v>
      </c>
      <c r="FQ445" s="233">
        <f t="shared" si="2305"/>
        <v>2678.0000000000005</v>
      </c>
      <c r="FR445" s="537">
        <v>59</v>
      </c>
      <c r="FS445" s="536">
        <v>54</v>
      </c>
      <c r="FT445" s="232">
        <f t="shared" si="2306"/>
        <v>59</v>
      </c>
      <c r="FU445" s="233">
        <f t="shared" si="2307"/>
        <v>54</v>
      </c>
      <c r="FV445" s="537">
        <v>6.13559322033898</v>
      </c>
      <c r="FW445" s="536">
        <v>6.53</v>
      </c>
      <c r="FX445" s="232">
        <f t="shared" si="2308"/>
        <v>361.99999999999983</v>
      </c>
      <c r="FY445" s="233">
        <f t="shared" si="2309"/>
        <v>352.62</v>
      </c>
      <c r="FZ445" s="537">
        <v>68.169491525423695</v>
      </c>
      <c r="GA445" s="536">
        <v>73.84</v>
      </c>
      <c r="GB445" s="232">
        <f t="shared" si="2310"/>
        <v>4021.9999999999982</v>
      </c>
      <c r="GC445" s="233">
        <f t="shared" si="2311"/>
        <v>3987.36</v>
      </c>
      <c r="GD445" s="249">
        <f t="shared" si="2312"/>
        <v>67</v>
      </c>
      <c r="GE445" s="233">
        <f t="shared" si="2313"/>
        <v>80</v>
      </c>
      <c r="GF445" s="232">
        <f t="shared" si="2314"/>
        <v>67</v>
      </c>
      <c r="GG445" s="233">
        <f t="shared" si="2315"/>
        <v>80</v>
      </c>
      <c r="GH445" s="232">
        <f t="shared" si="2316"/>
        <v>279.49999999999977</v>
      </c>
      <c r="GI445" s="233">
        <f t="shared" si="2317"/>
        <v>306.49999999999989</v>
      </c>
      <c r="GJ445" s="232">
        <f t="shared" si="2318"/>
        <v>5590.9999999999964</v>
      </c>
      <c r="GK445" s="233">
        <f t="shared" si="2319"/>
        <v>5915</v>
      </c>
      <c r="GL445" s="249">
        <f t="shared" si="2320"/>
        <v>104</v>
      </c>
      <c r="GM445" s="233">
        <f t="shared" si="2321"/>
        <v>97</v>
      </c>
      <c r="GN445" s="232">
        <f t="shared" si="2322"/>
        <v>104</v>
      </c>
      <c r="GO445" s="233">
        <f t="shared" si="2323"/>
        <v>97</v>
      </c>
      <c r="GP445" s="232">
        <f t="shared" si="2324"/>
        <v>577.9999999999992</v>
      </c>
      <c r="GQ445" s="233">
        <f t="shared" si="2325"/>
        <v>566.00000000000023</v>
      </c>
      <c r="GR445" s="232">
        <f t="shared" si="2326"/>
        <v>7775.9999999999918</v>
      </c>
      <c r="GS445" s="233">
        <f t="shared" si="2327"/>
        <v>7097.9999999999982</v>
      </c>
      <c r="GT445" s="249">
        <f t="shared" si="2328"/>
        <v>171</v>
      </c>
      <c r="GU445" s="233">
        <f t="shared" si="2329"/>
        <v>177</v>
      </c>
      <c r="GV445" s="232">
        <f t="shared" si="2330"/>
        <v>171</v>
      </c>
      <c r="GW445" s="233">
        <f t="shared" si="2331"/>
        <v>177</v>
      </c>
      <c r="GX445" s="232">
        <f t="shared" si="2332"/>
        <v>857.49999999999898</v>
      </c>
      <c r="GY445" s="233">
        <f t="shared" si="2333"/>
        <v>872.50000000000011</v>
      </c>
      <c r="GZ445" s="232">
        <f t="shared" si="2334"/>
        <v>13366.999999999989</v>
      </c>
      <c r="HA445" s="233">
        <f t="shared" si="2335"/>
        <v>13012.999999999998</v>
      </c>
      <c r="HB445" s="249">
        <f t="shared" si="2336"/>
        <v>0</v>
      </c>
      <c r="HC445" s="233">
        <f t="shared" si="2337"/>
        <v>0</v>
      </c>
      <c r="HD445" s="232">
        <f t="shared" si="2338"/>
        <v>0</v>
      </c>
      <c r="HE445" s="233">
        <f t="shared" si="2339"/>
        <v>0</v>
      </c>
      <c r="HF445" s="232" t="str">
        <f t="shared" si="2340"/>
        <v/>
      </c>
      <c r="HG445" s="233" t="str">
        <f t="shared" si="2341"/>
        <v/>
      </c>
      <c r="HH445" s="232" t="str">
        <f t="shared" si="2342"/>
        <v/>
      </c>
      <c r="HI445" s="233" t="str">
        <f t="shared" si="2343"/>
        <v/>
      </c>
      <c r="HJ445" s="249">
        <f t="shared" si="2344"/>
        <v>1219.4999999999989</v>
      </c>
      <c r="HK445" s="233">
        <f t="shared" si="2345"/>
        <v>1225.1199999999999</v>
      </c>
      <c r="HL445" s="232">
        <f t="shared" si="2346"/>
        <v>17388.999999999985</v>
      </c>
      <c r="HM445" s="232">
        <f t="shared" si="2347"/>
        <v>17000.359999999997</v>
      </c>
    </row>
    <row r="446" spans="1:221" ht="15">
      <c r="A446" s="492" t="s">
        <v>111</v>
      </c>
      <c r="B446" s="489" t="s">
        <v>1025</v>
      </c>
      <c r="C446" s="495"/>
      <c r="D446" s="763">
        <v>233949</v>
      </c>
      <c r="E446" s="563">
        <v>10</v>
      </c>
      <c r="F446" s="535">
        <v>559</v>
      </c>
      <c r="G446" s="409">
        <v>561</v>
      </c>
      <c r="H446" s="537">
        <v>0</v>
      </c>
      <c r="I446" s="409">
        <v>3</v>
      </c>
      <c r="J446" s="232">
        <f t="shared" si="2201"/>
        <v>559</v>
      </c>
      <c r="K446" s="233">
        <f t="shared" si="2202"/>
        <v>558</v>
      </c>
      <c r="L446" s="504" t="s">
        <v>516</v>
      </c>
      <c r="M446" s="536" t="s">
        <v>516</v>
      </c>
      <c r="N446" s="232">
        <f t="shared" si="2052"/>
        <v>559</v>
      </c>
      <c r="O446" s="233">
        <f t="shared" si="2053"/>
        <v>558</v>
      </c>
      <c r="P446" s="232">
        <f t="shared" si="2203"/>
        <v>559</v>
      </c>
      <c r="Q446" s="233">
        <f t="shared" si="2204"/>
        <v>558</v>
      </c>
      <c r="R446" s="537">
        <v>26</v>
      </c>
      <c r="S446" s="409">
        <v>44</v>
      </c>
      <c r="T446" s="232">
        <f t="shared" si="2205"/>
        <v>26</v>
      </c>
      <c r="U446" s="233">
        <f t="shared" si="2206"/>
        <v>44</v>
      </c>
      <c r="V446" s="547">
        <v>7</v>
      </c>
      <c r="W446" s="409">
        <v>13</v>
      </c>
      <c r="X446" s="232">
        <f t="shared" si="2207"/>
        <v>7</v>
      </c>
      <c r="Y446" s="233">
        <f t="shared" si="2208"/>
        <v>13</v>
      </c>
      <c r="Z446" s="547"/>
      <c r="AA446" s="529"/>
      <c r="AB446" s="232">
        <f t="shared" si="2209"/>
        <v>0</v>
      </c>
      <c r="AC446" s="233">
        <f t="shared" si="2210"/>
        <v>0</v>
      </c>
      <c r="AD446" s="225">
        <f t="shared" si="2211"/>
        <v>33</v>
      </c>
      <c r="AE446" s="233">
        <f t="shared" si="2212"/>
        <v>57</v>
      </c>
      <c r="AF446" s="225">
        <f t="shared" si="2213"/>
        <v>33</v>
      </c>
      <c r="AG446" s="233">
        <f t="shared" si="2214"/>
        <v>57</v>
      </c>
      <c r="AH446" s="506">
        <v>2.7307692307692299</v>
      </c>
      <c r="AI446" s="765">
        <v>2.2727272727272698</v>
      </c>
      <c r="AJ446" s="232">
        <f t="shared" si="2215"/>
        <v>70.999999999999972</v>
      </c>
      <c r="AK446" s="233">
        <f t="shared" si="2216"/>
        <v>99.999999999999872</v>
      </c>
      <c r="AL446" s="506">
        <v>4</v>
      </c>
      <c r="AM446" s="765">
        <v>3.5384615384615401</v>
      </c>
      <c r="AN446" s="232">
        <f t="shared" si="2217"/>
        <v>28</v>
      </c>
      <c r="AO446" s="233">
        <f t="shared" si="2217"/>
        <v>46.000000000000021</v>
      </c>
      <c r="AP446" s="506"/>
      <c r="AQ446" s="410"/>
      <c r="AR446" s="232">
        <f t="shared" si="2218"/>
        <v>0</v>
      </c>
      <c r="AS446" s="233">
        <f t="shared" si="2219"/>
        <v>0</v>
      </c>
      <c r="AT446" s="545">
        <f t="shared" si="2220"/>
        <v>2.9999999999999991</v>
      </c>
      <c r="AU446" s="546">
        <f t="shared" si="2221"/>
        <v>2.561403508771928</v>
      </c>
      <c r="AV446" s="232">
        <f t="shared" si="2222"/>
        <v>98.999999999999972</v>
      </c>
      <c r="AW446" s="233">
        <f t="shared" si="2223"/>
        <v>145.99999999999989</v>
      </c>
      <c r="AX446" s="547">
        <v>75.884615384615302</v>
      </c>
      <c r="AY446" s="765">
        <v>83.386363636363598</v>
      </c>
      <c r="AZ446" s="232">
        <f t="shared" si="2224"/>
        <v>1972.9999999999977</v>
      </c>
      <c r="BA446" s="233">
        <f t="shared" si="2225"/>
        <v>3668.9999999999982</v>
      </c>
      <c r="BB446" s="547">
        <v>77.285714285714207</v>
      </c>
      <c r="BC446" s="766">
        <v>70.307692307692307</v>
      </c>
      <c r="BD446" s="232">
        <f t="shared" si="2226"/>
        <v>540.99999999999943</v>
      </c>
      <c r="BE446" s="233">
        <f t="shared" si="2227"/>
        <v>914</v>
      </c>
      <c r="BF446" s="537"/>
      <c r="BG446" s="536"/>
      <c r="BH446" s="232">
        <f t="shared" si="2228"/>
        <v>0</v>
      </c>
      <c r="BI446" s="233">
        <f t="shared" si="2229"/>
        <v>0</v>
      </c>
      <c r="BJ446" s="232">
        <f t="shared" si="2230"/>
        <v>76.181818181818102</v>
      </c>
      <c r="BK446" s="233">
        <f t="shared" si="2231"/>
        <v>80.403508771929793</v>
      </c>
      <c r="BL446" s="232">
        <f t="shared" si="2232"/>
        <v>2513.9999999999973</v>
      </c>
      <c r="BM446" s="233">
        <f t="shared" si="2233"/>
        <v>4582.9999999999982</v>
      </c>
      <c r="BN446" s="547">
        <v>69</v>
      </c>
      <c r="BO446" s="409">
        <v>68</v>
      </c>
      <c r="BP446" s="232">
        <f t="shared" si="2234"/>
        <v>69</v>
      </c>
      <c r="BQ446" s="233">
        <f t="shared" si="2235"/>
        <v>68</v>
      </c>
      <c r="BR446" s="547">
        <v>187</v>
      </c>
      <c r="BS446" s="409">
        <v>165</v>
      </c>
      <c r="BT446" s="767">
        <f>IF(CX446&gt;0,BR446,)</f>
        <v>187</v>
      </c>
      <c r="BU446" s="233">
        <f t="shared" si="2237"/>
        <v>165</v>
      </c>
      <c r="BV446" s="547"/>
      <c r="BW446" s="529"/>
      <c r="BX446" s="232">
        <f t="shared" si="2238"/>
        <v>0</v>
      </c>
      <c r="BY446" s="233">
        <f t="shared" si="2239"/>
        <v>0</v>
      </c>
      <c r="BZ446" s="225">
        <f t="shared" si="2240"/>
        <v>256</v>
      </c>
      <c r="CA446" s="233">
        <f t="shared" si="2241"/>
        <v>233</v>
      </c>
      <c r="CB446" s="225">
        <f t="shared" si="2242"/>
        <v>256</v>
      </c>
      <c r="CC446" s="233">
        <f t="shared" si="2243"/>
        <v>233</v>
      </c>
      <c r="CD446" s="506">
        <v>3.5909090909090899</v>
      </c>
      <c r="CE446" s="765">
        <v>3.8235294117647101</v>
      </c>
      <c r="CF446" s="232">
        <f t="shared" si="2244"/>
        <v>247.7727272727272</v>
      </c>
      <c r="CG446" s="233">
        <f t="shared" si="2245"/>
        <v>260.00000000000028</v>
      </c>
      <c r="CH446" s="506">
        <v>6.4144385026737902</v>
      </c>
      <c r="CI446" s="765">
        <v>7.1606060606060602</v>
      </c>
      <c r="CJ446" s="232">
        <f t="shared" si="2246"/>
        <v>1199.4999999999989</v>
      </c>
      <c r="CK446" s="233">
        <f t="shared" si="2247"/>
        <v>1181.5</v>
      </c>
      <c r="CL446" s="506"/>
      <c r="CM446" s="410"/>
      <c r="CN446" s="232">
        <f t="shared" si="2248"/>
        <v>0</v>
      </c>
      <c r="CO446" s="233">
        <f t="shared" si="2249"/>
        <v>0</v>
      </c>
      <c r="CP446" s="232">
        <f t="shared" si="2250"/>
        <v>5.6534090909090864</v>
      </c>
      <c r="CQ446" s="546">
        <f t="shared" si="2251"/>
        <v>6.1866952789699576</v>
      </c>
      <c r="CR446" s="232">
        <f t="shared" si="2252"/>
        <v>1447.2727272727261</v>
      </c>
      <c r="CS446" s="233">
        <f t="shared" si="2253"/>
        <v>1441.5000000000002</v>
      </c>
      <c r="CT446" s="547">
        <v>70.927536231884005</v>
      </c>
      <c r="CU446" s="766">
        <v>75.720588235294102</v>
      </c>
      <c r="CV446" s="232">
        <f t="shared" si="2254"/>
        <v>4893.9999999999964</v>
      </c>
      <c r="CW446" s="233">
        <f t="shared" si="2255"/>
        <v>5148.9999999999991</v>
      </c>
      <c r="CX446" s="547">
        <v>76.229946524064104</v>
      </c>
      <c r="CY446" s="765">
        <v>75.733333333333306</v>
      </c>
      <c r="CZ446" s="232">
        <f t="shared" si="2256"/>
        <v>14254.999999999987</v>
      </c>
      <c r="DA446" s="233">
        <f t="shared" si="2257"/>
        <v>12495.999999999996</v>
      </c>
      <c r="DB446" s="537"/>
      <c r="DC446" s="536"/>
      <c r="DD446" s="232">
        <f t="shared" si="2258"/>
        <v>0</v>
      </c>
      <c r="DE446" s="233">
        <f t="shared" si="2259"/>
        <v>0</v>
      </c>
      <c r="DF446" s="232">
        <f t="shared" si="2260"/>
        <v>74.800781249999943</v>
      </c>
      <c r="DG446" s="233">
        <f t="shared" si="2261"/>
        <v>75.729613733905566</v>
      </c>
      <c r="DH446" s="232">
        <f t="shared" si="2262"/>
        <v>19148.999999999985</v>
      </c>
      <c r="DI446" s="233">
        <f t="shared" si="2263"/>
        <v>17644.999999999996</v>
      </c>
      <c r="DJ446" s="232">
        <f t="shared" si="2264"/>
        <v>289</v>
      </c>
      <c r="DK446" s="233">
        <f t="shared" si="2265"/>
        <v>290</v>
      </c>
      <c r="DL446" s="232">
        <f t="shared" si="2266"/>
        <v>289</v>
      </c>
      <c r="DM446" s="233">
        <f t="shared" si="2267"/>
        <v>290</v>
      </c>
      <c r="DN446" s="545">
        <f t="shared" si="2268"/>
        <v>5.3504246618433431</v>
      </c>
      <c r="DO446" s="546">
        <f t="shared" si="2269"/>
        <v>5.4741379310344831</v>
      </c>
      <c r="DP446" s="232">
        <f t="shared" si="2270"/>
        <v>1546.2727272727261</v>
      </c>
      <c r="DQ446" s="233">
        <f t="shared" si="2271"/>
        <v>1587.5</v>
      </c>
      <c r="DR446" s="232">
        <f t="shared" si="2272"/>
        <v>74.958477508650461</v>
      </c>
      <c r="DS446" s="233">
        <f t="shared" si="2273"/>
        <v>76.648275862068942</v>
      </c>
      <c r="DT446" s="232">
        <f t="shared" si="2274"/>
        <v>21662.999999999982</v>
      </c>
      <c r="DU446" s="233">
        <f t="shared" si="2275"/>
        <v>22227.999999999993</v>
      </c>
      <c r="DV446" s="547">
        <v>35</v>
      </c>
      <c r="DW446" s="409">
        <v>36</v>
      </c>
      <c r="DX446" s="232">
        <f t="shared" si="2276"/>
        <v>35</v>
      </c>
      <c r="DY446" s="233">
        <f t="shared" si="2277"/>
        <v>36</v>
      </c>
      <c r="DZ446" s="547">
        <v>85</v>
      </c>
      <c r="EA446" s="409">
        <v>83</v>
      </c>
      <c r="EB446" s="232">
        <f t="shared" si="2278"/>
        <v>85</v>
      </c>
      <c r="EC446" s="233">
        <f t="shared" si="2279"/>
        <v>83</v>
      </c>
      <c r="ED446" s="547"/>
      <c r="EE446" s="529"/>
      <c r="EF446" s="232">
        <f t="shared" si="2280"/>
        <v>0</v>
      </c>
      <c r="EG446" s="233">
        <f t="shared" si="2281"/>
        <v>0</v>
      </c>
      <c r="EH446" s="225">
        <f t="shared" si="2282"/>
        <v>120</v>
      </c>
      <c r="EI446" s="233">
        <f t="shared" si="2283"/>
        <v>119</v>
      </c>
      <c r="EJ446" s="225">
        <f t="shared" si="2284"/>
        <v>120</v>
      </c>
      <c r="EK446" s="233">
        <f t="shared" si="2285"/>
        <v>119</v>
      </c>
      <c r="EL446" s="506">
        <v>2.71428571428571</v>
      </c>
      <c r="EM446" s="765">
        <v>3.6111111111111098</v>
      </c>
      <c r="EN446" s="232">
        <f t="shared" si="2286"/>
        <v>94.999999999999844</v>
      </c>
      <c r="EO446" s="233">
        <f t="shared" si="2287"/>
        <v>129.99999999999994</v>
      </c>
      <c r="EP446" s="506">
        <v>4.2823529411764696</v>
      </c>
      <c r="EQ446" s="765">
        <v>5.0301204819277103</v>
      </c>
      <c r="ER446" s="232">
        <f t="shared" si="2288"/>
        <v>363.99999999999989</v>
      </c>
      <c r="ES446" s="233">
        <f t="shared" si="2289"/>
        <v>417.49999999999994</v>
      </c>
      <c r="ET446" s="506"/>
      <c r="EU446" s="410"/>
      <c r="EV446" s="232">
        <f t="shared" si="2290"/>
        <v>0</v>
      </c>
      <c r="EW446" s="233">
        <f t="shared" si="2291"/>
        <v>0</v>
      </c>
      <c r="EX446" s="545">
        <f t="shared" si="2292"/>
        <v>3.8249999999999975</v>
      </c>
      <c r="EY446" s="546">
        <f t="shared" si="2293"/>
        <v>4.6008403361344525</v>
      </c>
      <c r="EZ446" s="232">
        <f t="shared" si="2294"/>
        <v>458.99999999999972</v>
      </c>
      <c r="FA446" s="233">
        <f t="shared" si="2295"/>
        <v>547.49999999999989</v>
      </c>
      <c r="FB446" s="547">
        <v>58.628571428571398</v>
      </c>
      <c r="FC446" s="765">
        <v>70.7222222222222</v>
      </c>
      <c r="FD446" s="232">
        <f t="shared" si="2296"/>
        <v>2051.9999999999991</v>
      </c>
      <c r="FE446" s="233">
        <f t="shared" si="2297"/>
        <v>2545.9999999999991</v>
      </c>
      <c r="FF446" s="547">
        <v>49.929411764705797</v>
      </c>
      <c r="FG446" s="765">
        <v>60.337349397590401</v>
      </c>
      <c r="FH446" s="232">
        <f t="shared" si="2298"/>
        <v>4243.9999999999927</v>
      </c>
      <c r="FI446" s="233">
        <f t="shared" si="2299"/>
        <v>5008.0000000000036</v>
      </c>
      <c r="FJ446" s="537"/>
      <c r="FK446" s="536"/>
      <c r="FL446" s="232">
        <f t="shared" si="2300"/>
        <v>0</v>
      </c>
      <c r="FM446" s="233">
        <f t="shared" si="2301"/>
        <v>0</v>
      </c>
      <c r="FN446" s="232">
        <f t="shared" si="2302"/>
        <v>52.466666666666598</v>
      </c>
      <c r="FO446" s="233">
        <f t="shared" si="2303"/>
        <v>63.478991596638679</v>
      </c>
      <c r="FP446" s="232">
        <f t="shared" si="2304"/>
        <v>6295.9999999999918</v>
      </c>
      <c r="FQ446" s="233">
        <f t="shared" si="2305"/>
        <v>7554.0000000000027</v>
      </c>
      <c r="FR446" s="537">
        <v>150</v>
      </c>
      <c r="FS446" s="536">
        <v>149</v>
      </c>
      <c r="FT446" s="232">
        <f t="shared" si="2306"/>
        <v>150</v>
      </c>
      <c r="FU446" s="233">
        <f>IF(GA446&gt;0,FS446,)</f>
        <v>149</v>
      </c>
      <c r="FV446" s="537">
        <v>5.3506944444444402</v>
      </c>
      <c r="FW446" s="536">
        <v>5.8333333333333304</v>
      </c>
      <c r="FX446" s="232">
        <f t="shared" si="2308"/>
        <v>802.60416666666606</v>
      </c>
      <c r="FY446" s="233">
        <f t="shared" si="2309"/>
        <v>869.16666666666617</v>
      </c>
      <c r="FZ446" s="537">
        <v>61.3333333333333</v>
      </c>
      <c r="GA446" s="536">
        <v>68.993197278911595</v>
      </c>
      <c r="GB446" s="232">
        <f t="shared" si="2310"/>
        <v>9199.9999999999945</v>
      </c>
      <c r="GC446" s="233">
        <f t="shared" si="2311"/>
        <v>10279.986394557827</v>
      </c>
      <c r="GD446" s="249">
        <f t="shared" si="2312"/>
        <v>130</v>
      </c>
      <c r="GE446" s="233">
        <f t="shared" si="2313"/>
        <v>148</v>
      </c>
      <c r="GF446" s="232">
        <f t="shared" si="2314"/>
        <v>130</v>
      </c>
      <c r="GG446" s="233">
        <f t="shared" si="2315"/>
        <v>148</v>
      </c>
      <c r="GH446" s="232">
        <f t="shared" si="2316"/>
        <v>413.77272727272697</v>
      </c>
      <c r="GI446" s="233">
        <f t="shared" si="2317"/>
        <v>490.00000000000011</v>
      </c>
      <c r="GJ446" s="232">
        <f t="shared" si="2318"/>
        <v>8918.9999999999927</v>
      </c>
      <c r="GK446" s="233">
        <f t="shared" si="2319"/>
        <v>11363.999999999996</v>
      </c>
      <c r="GL446" s="249">
        <f t="shared" si="2320"/>
        <v>279</v>
      </c>
      <c r="GM446" s="233">
        <f t="shared" si="2321"/>
        <v>261</v>
      </c>
      <c r="GN446" s="232">
        <f t="shared" si="2322"/>
        <v>279</v>
      </c>
      <c r="GO446" s="233">
        <f t="shared" si="2323"/>
        <v>261</v>
      </c>
      <c r="GP446" s="232">
        <f t="shared" si="2324"/>
        <v>1591.4999999999986</v>
      </c>
      <c r="GQ446" s="233">
        <f t="shared" si="2325"/>
        <v>1645</v>
      </c>
      <c r="GR446" s="232">
        <f t="shared" si="2326"/>
        <v>19039.999999999978</v>
      </c>
      <c r="GS446" s="233">
        <f t="shared" si="2327"/>
        <v>18418</v>
      </c>
      <c r="GT446" s="249">
        <f t="shared" si="2328"/>
        <v>409</v>
      </c>
      <c r="GU446" s="233">
        <f t="shared" si="2329"/>
        <v>409</v>
      </c>
      <c r="GV446" s="232">
        <f t="shared" si="2330"/>
        <v>409</v>
      </c>
      <c r="GW446" s="233">
        <f t="shared" si="2331"/>
        <v>409</v>
      </c>
      <c r="GX446" s="232">
        <f t="shared" si="2332"/>
        <v>2005.2727272727257</v>
      </c>
      <c r="GY446" s="233">
        <f t="shared" si="2333"/>
        <v>2135</v>
      </c>
      <c r="GZ446" s="232">
        <f t="shared" si="2334"/>
        <v>27958.999999999971</v>
      </c>
      <c r="HA446" s="233">
        <f t="shared" si="2335"/>
        <v>29781.999999999996</v>
      </c>
      <c r="HB446" s="249">
        <f t="shared" si="2336"/>
        <v>0</v>
      </c>
      <c r="HC446" s="233">
        <f t="shared" si="2337"/>
        <v>0</v>
      </c>
      <c r="HD446" s="232">
        <f t="shared" si="2338"/>
        <v>0</v>
      </c>
      <c r="HE446" s="233">
        <f t="shared" si="2339"/>
        <v>0</v>
      </c>
      <c r="HF446" s="232" t="str">
        <f t="shared" si="2340"/>
        <v/>
      </c>
      <c r="HG446" s="233" t="str">
        <f t="shared" si="2341"/>
        <v/>
      </c>
      <c r="HH446" s="232" t="str">
        <f t="shared" si="2342"/>
        <v/>
      </c>
      <c r="HI446" s="233" t="str">
        <f t="shared" si="2343"/>
        <v/>
      </c>
      <c r="HJ446" s="249">
        <f t="shared" si="2344"/>
        <v>2807.8768939393922</v>
      </c>
      <c r="HK446" s="233">
        <f t="shared" si="2345"/>
        <v>3004.1666666666661</v>
      </c>
      <c r="HL446" s="232">
        <f t="shared" si="2346"/>
        <v>37158.999999999971</v>
      </c>
      <c r="HM446" s="232">
        <f t="shared" si="2347"/>
        <v>40061.986394557825</v>
      </c>
    </row>
    <row r="447" spans="1:221" ht="15">
      <c r="A447" s="402" t="s">
        <v>43</v>
      </c>
      <c r="B447" s="406" t="s">
        <v>824</v>
      </c>
      <c r="C447" s="408"/>
      <c r="D447" s="402">
        <v>238032</v>
      </c>
      <c r="E447" s="405">
        <v>1</v>
      </c>
      <c r="F447" s="332">
        <v>4002</v>
      </c>
      <c r="G447" s="253">
        <v>4060</v>
      </c>
      <c r="H447" s="254">
        <v>142</v>
      </c>
      <c r="I447" s="255">
        <v>172</v>
      </c>
      <c r="J447" s="232">
        <f t="shared" si="2201"/>
        <v>3860</v>
      </c>
      <c r="K447" s="233">
        <f t="shared" si="2202"/>
        <v>3888</v>
      </c>
      <c r="L447" s="333">
        <v>120</v>
      </c>
      <c r="M447" s="253">
        <v>120</v>
      </c>
      <c r="N447" s="232">
        <f t="shared" si="2051"/>
        <v>3860</v>
      </c>
      <c r="O447" s="233">
        <f t="shared" ref="O447:O467" si="2348">+S447+W447+AA447+BO447+BS447+BW447+DW447+EA447+EE447+FS447</f>
        <v>3888</v>
      </c>
      <c r="P447" s="232">
        <f t="shared" si="2203"/>
        <v>0</v>
      </c>
      <c r="Q447" s="233">
        <f t="shared" si="2204"/>
        <v>0</v>
      </c>
      <c r="R447" s="254">
        <v>813</v>
      </c>
      <c r="S447" s="256">
        <v>877</v>
      </c>
      <c r="T447" s="232">
        <f t="shared" si="2205"/>
        <v>0</v>
      </c>
      <c r="U447" s="233">
        <f t="shared" si="2206"/>
        <v>0</v>
      </c>
      <c r="V447" s="257"/>
      <c r="W447" s="256">
        <v>1</v>
      </c>
      <c r="X447" s="232">
        <f t="shared" si="2207"/>
        <v>0</v>
      </c>
      <c r="Y447" s="233">
        <f t="shared" si="2208"/>
        <v>0</v>
      </c>
      <c r="Z447" s="257"/>
      <c r="AA447" s="256"/>
      <c r="AB447" s="232">
        <f t="shared" si="2209"/>
        <v>0</v>
      </c>
      <c r="AC447" s="233">
        <f t="shared" si="2210"/>
        <v>0</v>
      </c>
      <c r="AD447" s="225">
        <f t="shared" si="2211"/>
        <v>813</v>
      </c>
      <c r="AE447" s="233">
        <f t="shared" si="2212"/>
        <v>878</v>
      </c>
      <c r="AF447" s="225">
        <f t="shared" si="2213"/>
        <v>0</v>
      </c>
      <c r="AG447" s="233">
        <f t="shared" si="2214"/>
        <v>0</v>
      </c>
      <c r="AH447" s="336">
        <v>4.5</v>
      </c>
      <c r="AI447" s="410">
        <v>4.5999999999999996</v>
      </c>
      <c r="AJ447" s="232">
        <f t="shared" si="2215"/>
        <v>3658.5</v>
      </c>
      <c r="AK447" s="233">
        <f t="shared" si="2216"/>
        <v>4034.2</v>
      </c>
      <c r="AL447" s="336"/>
      <c r="AM447" s="410">
        <v>5.5</v>
      </c>
      <c r="AN447" s="232">
        <f t="shared" si="2217"/>
        <v>0</v>
      </c>
      <c r="AO447" s="233">
        <f t="shared" ref="AO447:AO467" si="2349">IF(W447&gt;0,(W447*AM447),)</f>
        <v>5.5</v>
      </c>
      <c r="AP447" s="336"/>
      <c r="AQ447" s="410"/>
      <c r="AR447" s="232">
        <f t="shared" si="2218"/>
        <v>0</v>
      </c>
      <c r="AS447" s="233">
        <f t="shared" si="2219"/>
        <v>0</v>
      </c>
      <c r="AT447" s="545">
        <f t="shared" si="2220"/>
        <v>4.5</v>
      </c>
      <c r="AU447" s="546">
        <f t="shared" si="2221"/>
        <v>4.6010250569476083</v>
      </c>
      <c r="AV447" s="232">
        <f t="shared" si="2222"/>
        <v>3658.5</v>
      </c>
      <c r="AW447" s="233">
        <f t="shared" si="2223"/>
        <v>4039.7000000000003</v>
      </c>
      <c r="AX447" s="257"/>
      <c r="AY447" s="425"/>
      <c r="AZ447" s="232">
        <f t="shared" si="2224"/>
        <v>0</v>
      </c>
      <c r="BA447" s="233">
        <f t="shared" si="2225"/>
        <v>0</v>
      </c>
      <c r="BB447" s="257"/>
      <c r="BC447" s="425"/>
      <c r="BD447" s="232">
        <f t="shared" si="2226"/>
        <v>0</v>
      </c>
      <c r="BE447" s="233">
        <f t="shared" si="2227"/>
        <v>0</v>
      </c>
      <c r="BF447" s="254"/>
      <c r="BG447" s="253"/>
      <c r="BH447" s="232">
        <f t="shared" si="2228"/>
        <v>0</v>
      </c>
      <c r="BI447" s="233">
        <f t="shared" si="2229"/>
        <v>0</v>
      </c>
      <c r="BJ447" s="232">
        <f t="shared" si="2230"/>
        <v>0</v>
      </c>
      <c r="BK447" s="233">
        <f t="shared" si="2231"/>
        <v>0</v>
      </c>
      <c r="BL447" s="232">
        <f t="shared" si="2232"/>
        <v>0</v>
      </c>
      <c r="BM447" s="233">
        <f t="shared" si="2233"/>
        <v>0</v>
      </c>
      <c r="BN447" s="257">
        <v>2032</v>
      </c>
      <c r="BO447" s="256">
        <v>1980</v>
      </c>
      <c r="BP447" s="232">
        <f t="shared" si="2234"/>
        <v>0</v>
      </c>
      <c r="BQ447" s="233">
        <f t="shared" si="2235"/>
        <v>0</v>
      </c>
      <c r="BR447" s="257">
        <v>12</v>
      </c>
      <c r="BS447" s="256">
        <v>9</v>
      </c>
      <c r="BT447" s="232">
        <f t="shared" ref="BT447:BT467" si="2350">IF(CX447&gt;0,BR447,)</f>
        <v>0</v>
      </c>
      <c r="BU447" s="233">
        <f t="shared" si="2237"/>
        <v>0</v>
      </c>
      <c r="BV447" s="257"/>
      <c r="BW447" s="256"/>
      <c r="BX447" s="232">
        <f t="shared" si="2238"/>
        <v>0</v>
      </c>
      <c r="BY447" s="233">
        <f t="shared" si="2239"/>
        <v>0</v>
      </c>
      <c r="BZ447" s="225">
        <f t="shared" si="2240"/>
        <v>2044</v>
      </c>
      <c r="CA447" s="233">
        <f t="shared" si="2241"/>
        <v>1989</v>
      </c>
      <c r="CB447" s="225">
        <f t="shared" si="2242"/>
        <v>0</v>
      </c>
      <c r="CC447" s="233">
        <f t="shared" si="2243"/>
        <v>0</v>
      </c>
      <c r="CD447" s="336">
        <v>4.7</v>
      </c>
      <c r="CE447" s="410">
        <v>4.8</v>
      </c>
      <c r="CF447" s="232">
        <f t="shared" si="2244"/>
        <v>9550.4</v>
      </c>
      <c r="CG447" s="233">
        <f t="shared" si="2245"/>
        <v>9504</v>
      </c>
      <c r="CH447" s="336">
        <v>8</v>
      </c>
      <c r="CI447" s="410">
        <v>7</v>
      </c>
      <c r="CJ447" s="232">
        <f t="shared" si="2246"/>
        <v>96</v>
      </c>
      <c r="CK447" s="233">
        <f t="shared" si="2247"/>
        <v>63</v>
      </c>
      <c r="CL447" s="336"/>
      <c r="CM447" s="410"/>
      <c r="CN447" s="232">
        <f t="shared" si="2248"/>
        <v>0</v>
      </c>
      <c r="CO447" s="233">
        <f t="shared" si="2249"/>
        <v>0</v>
      </c>
      <c r="CP447" s="232">
        <f t="shared" si="2250"/>
        <v>4.7193737769080233</v>
      </c>
      <c r="CQ447" s="546">
        <f t="shared" si="2251"/>
        <v>4.8099547511312215</v>
      </c>
      <c r="CR447" s="232">
        <f t="shared" si="2252"/>
        <v>9646.4</v>
      </c>
      <c r="CS447" s="233">
        <f t="shared" si="2253"/>
        <v>9567</v>
      </c>
      <c r="CT447" s="257"/>
      <c r="CU447" s="425"/>
      <c r="CV447" s="232">
        <f t="shared" si="2254"/>
        <v>0</v>
      </c>
      <c r="CW447" s="233">
        <f t="shared" si="2255"/>
        <v>0</v>
      </c>
      <c r="CX447" s="257"/>
      <c r="CY447" s="425"/>
      <c r="CZ447" s="232">
        <f t="shared" si="2256"/>
        <v>0</v>
      </c>
      <c r="DA447" s="233">
        <f t="shared" si="2257"/>
        <v>0</v>
      </c>
      <c r="DB447" s="254"/>
      <c r="DC447" s="253"/>
      <c r="DD447" s="232">
        <f t="shared" si="2258"/>
        <v>0</v>
      </c>
      <c r="DE447" s="233">
        <f t="shared" si="2259"/>
        <v>0</v>
      </c>
      <c r="DF447" s="232">
        <f t="shared" si="2260"/>
        <v>0</v>
      </c>
      <c r="DG447" s="233">
        <f t="shared" si="2261"/>
        <v>0</v>
      </c>
      <c r="DH447" s="232">
        <f t="shared" si="2262"/>
        <v>0</v>
      </c>
      <c r="DI447" s="233">
        <f t="shared" si="2263"/>
        <v>0</v>
      </c>
      <c r="DJ447" s="232">
        <f t="shared" si="2264"/>
        <v>2857</v>
      </c>
      <c r="DK447" s="233">
        <f t="shared" si="2265"/>
        <v>2867</v>
      </c>
      <c r="DL447" s="232">
        <f t="shared" si="2266"/>
        <v>0</v>
      </c>
      <c r="DM447" s="233">
        <f t="shared" si="2267"/>
        <v>0</v>
      </c>
      <c r="DN447" s="545">
        <f t="shared" si="2268"/>
        <v>4.6569478473923693</v>
      </c>
      <c r="DO447" s="546">
        <f t="shared" si="2269"/>
        <v>4.7459713986745733</v>
      </c>
      <c r="DP447" s="232">
        <f t="shared" si="2270"/>
        <v>13304.9</v>
      </c>
      <c r="DQ447" s="233">
        <f t="shared" si="2271"/>
        <v>13606.7</v>
      </c>
      <c r="DR447" s="232">
        <f t="shared" si="2272"/>
        <v>0</v>
      </c>
      <c r="DS447" s="233">
        <f t="shared" si="2273"/>
        <v>0</v>
      </c>
      <c r="DT447" s="232">
        <f t="shared" si="2274"/>
        <v>0</v>
      </c>
      <c r="DU447" s="233">
        <f t="shared" si="2275"/>
        <v>0</v>
      </c>
      <c r="DV447" s="257">
        <v>746</v>
      </c>
      <c r="DW447" s="256">
        <v>793</v>
      </c>
      <c r="DX447" s="232">
        <f t="shared" si="2276"/>
        <v>0</v>
      </c>
      <c r="DY447" s="233">
        <f t="shared" si="2277"/>
        <v>0</v>
      </c>
      <c r="DZ447" s="257">
        <v>67</v>
      </c>
      <c r="EA447" s="256">
        <v>59</v>
      </c>
      <c r="EB447" s="232">
        <f t="shared" si="2278"/>
        <v>0</v>
      </c>
      <c r="EC447" s="233">
        <f t="shared" si="2279"/>
        <v>0</v>
      </c>
      <c r="ED447" s="257"/>
      <c r="EE447" s="256"/>
      <c r="EF447" s="232">
        <f t="shared" si="2280"/>
        <v>0</v>
      </c>
      <c r="EG447" s="233">
        <f t="shared" si="2281"/>
        <v>0</v>
      </c>
      <c r="EH447" s="225">
        <f t="shared" si="2282"/>
        <v>813</v>
      </c>
      <c r="EI447" s="233">
        <f t="shared" si="2283"/>
        <v>852</v>
      </c>
      <c r="EJ447" s="225">
        <f t="shared" si="2284"/>
        <v>0</v>
      </c>
      <c r="EK447" s="233">
        <f t="shared" si="2285"/>
        <v>0</v>
      </c>
      <c r="EL447" s="336">
        <v>3.8</v>
      </c>
      <c r="EM447" s="410">
        <v>3.8</v>
      </c>
      <c r="EN447" s="232">
        <f t="shared" si="2286"/>
        <v>2834.7999999999997</v>
      </c>
      <c r="EO447" s="233">
        <f t="shared" si="2287"/>
        <v>3013.3999999999996</v>
      </c>
      <c r="EP447" s="336">
        <v>3.1</v>
      </c>
      <c r="EQ447" s="410">
        <v>3.1</v>
      </c>
      <c r="ER447" s="232">
        <f t="shared" si="2288"/>
        <v>207.70000000000002</v>
      </c>
      <c r="ES447" s="233">
        <f t="shared" si="2289"/>
        <v>182.9</v>
      </c>
      <c r="ET447" s="336"/>
      <c r="EU447" s="410"/>
      <c r="EV447" s="232">
        <f t="shared" si="2290"/>
        <v>0</v>
      </c>
      <c r="EW447" s="233">
        <f t="shared" si="2291"/>
        <v>0</v>
      </c>
      <c r="EX447" s="545">
        <f t="shared" si="2292"/>
        <v>3.7423124231242308</v>
      </c>
      <c r="EY447" s="546">
        <f t="shared" si="2293"/>
        <v>3.7515258215962439</v>
      </c>
      <c r="EZ447" s="232">
        <f t="shared" si="2294"/>
        <v>3042.4999999999995</v>
      </c>
      <c r="FA447" s="233">
        <f t="shared" si="2295"/>
        <v>3196.2999999999997</v>
      </c>
      <c r="FB447" s="257"/>
      <c r="FC447" s="425"/>
      <c r="FD447" s="232">
        <f t="shared" si="2296"/>
        <v>0</v>
      </c>
      <c r="FE447" s="233">
        <f t="shared" si="2297"/>
        <v>0</v>
      </c>
      <c r="FF447" s="257"/>
      <c r="FG447" s="425"/>
      <c r="FH447" s="232">
        <f t="shared" si="2298"/>
        <v>0</v>
      </c>
      <c r="FI447" s="233">
        <f t="shared" si="2299"/>
        <v>0</v>
      </c>
      <c r="FJ447" s="254"/>
      <c r="FK447" s="253"/>
      <c r="FL447" s="232">
        <f t="shared" si="2300"/>
        <v>0</v>
      </c>
      <c r="FM447" s="233">
        <f t="shared" si="2301"/>
        <v>0</v>
      </c>
      <c r="FN447" s="232">
        <f t="shared" si="2302"/>
        <v>0</v>
      </c>
      <c r="FO447" s="233">
        <f t="shared" si="2303"/>
        <v>0</v>
      </c>
      <c r="FP447" s="232">
        <f t="shared" si="2304"/>
        <v>0</v>
      </c>
      <c r="FQ447" s="233">
        <f t="shared" si="2305"/>
        <v>0</v>
      </c>
      <c r="FR447" s="254">
        <v>190</v>
      </c>
      <c r="FS447" s="253">
        <v>169</v>
      </c>
      <c r="FT447" s="232">
        <f t="shared" si="2306"/>
        <v>0</v>
      </c>
      <c r="FU447" s="233">
        <f t="shared" si="2307"/>
        <v>0</v>
      </c>
      <c r="FV447" s="254">
        <v>5.2</v>
      </c>
      <c r="FW447" s="253">
        <v>5.3</v>
      </c>
      <c r="FX447" s="232">
        <f t="shared" si="2308"/>
        <v>988</v>
      </c>
      <c r="FY447" s="233">
        <f t="shared" si="2309"/>
        <v>895.69999999999993</v>
      </c>
      <c r="FZ447" s="254"/>
      <c r="GA447" s="253"/>
      <c r="GB447" s="232">
        <f t="shared" si="2310"/>
        <v>0</v>
      </c>
      <c r="GC447" s="233">
        <f t="shared" si="2311"/>
        <v>0</v>
      </c>
      <c r="GD447" s="249">
        <f t="shared" si="2312"/>
        <v>3591</v>
      </c>
      <c r="GE447" s="233">
        <f t="shared" si="2313"/>
        <v>3650</v>
      </c>
      <c r="GF447" s="232">
        <f t="shared" si="2314"/>
        <v>0</v>
      </c>
      <c r="GG447" s="233">
        <f t="shared" si="2315"/>
        <v>0</v>
      </c>
      <c r="GH447" s="232">
        <f t="shared" si="2316"/>
        <v>16043.699999999999</v>
      </c>
      <c r="GI447" s="233">
        <f t="shared" si="2317"/>
        <v>16551.599999999999</v>
      </c>
      <c r="GJ447" s="232" t="str">
        <f t="shared" si="2318"/>
        <v/>
      </c>
      <c r="GK447" s="233" t="str">
        <f t="shared" si="2319"/>
        <v/>
      </c>
      <c r="GL447" s="249">
        <f t="shared" si="2320"/>
        <v>79</v>
      </c>
      <c r="GM447" s="233">
        <f t="shared" si="2321"/>
        <v>69</v>
      </c>
      <c r="GN447" s="232">
        <f t="shared" si="2322"/>
        <v>0</v>
      </c>
      <c r="GO447" s="233">
        <f t="shared" si="2323"/>
        <v>0</v>
      </c>
      <c r="GP447" s="232">
        <f t="shared" si="2324"/>
        <v>303.70000000000005</v>
      </c>
      <c r="GQ447" s="233">
        <f t="shared" si="2325"/>
        <v>251.4</v>
      </c>
      <c r="GR447" s="232">
        <f t="shared" si="2326"/>
        <v>0</v>
      </c>
      <c r="GS447" s="233">
        <f t="shared" si="2327"/>
        <v>0</v>
      </c>
      <c r="GT447" s="249">
        <f t="shared" si="2328"/>
        <v>3670</v>
      </c>
      <c r="GU447" s="233">
        <f t="shared" si="2329"/>
        <v>3719</v>
      </c>
      <c r="GV447" s="232">
        <f t="shared" si="2330"/>
        <v>0</v>
      </c>
      <c r="GW447" s="233">
        <f t="shared" si="2331"/>
        <v>0</v>
      </c>
      <c r="GX447" s="232">
        <f t="shared" si="2332"/>
        <v>16347.4</v>
      </c>
      <c r="GY447" s="233">
        <f t="shared" si="2333"/>
        <v>16803</v>
      </c>
      <c r="GZ447" s="232" t="str">
        <f t="shared" si="2334"/>
        <v/>
      </c>
      <c r="HA447" s="233" t="str">
        <f t="shared" si="2335"/>
        <v/>
      </c>
      <c r="HB447" s="249">
        <f t="shared" si="2336"/>
        <v>0</v>
      </c>
      <c r="HC447" s="233">
        <f t="shared" si="2337"/>
        <v>0</v>
      </c>
      <c r="HD447" s="232">
        <f t="shared" si="2338"/>
        <v>0</v>
      </c>
      <c r="HE447" s="233">
        <f t="shared" si="2339"/>
        <v>0</v>
      </c>
      <c r="HF447" s="232" t="str">
        <f t="shared" si="2340"/>
        <v/>
      </c>
      <c r="HG447" s="233" t="str">
        <f t="shared" si="2341"/>
        <v/>
      </c>
      <c r="HH447" s="232" t="str">
        <f t="shared" si="2342"/>
        <v/>
      </c>
      <c r="HI447" s="233" t="str">
        <f t="shared" si="2343"/>
        <v/>
      </c>
      <c r="HJ447" s="249">
        <f t="shared" si="2344"/>
        <v>17335.400000000001</v>
      </c>
      <c r="HK447" s="233">
        <f t="shared" si="2345"/>
        <v>17698.7</v>
      </c>
      <c r="HL447" s="232" t="str">
        <f t="shared" si="2346"/>
        <v/>
      </c>
      <c r="HM447" s="232" t="str">
        <f t="shared" si="2347"/>
        <v/>
      </c>
    </row>
    <row r="448" spans="1:221" ht="15">
      <c r="A448" s="402" t="s">
        <v>43</v>
      </c>
      <c r="B448" s="406" t="s">
        <v>825</v>
      </c>
      <c r="C448" s="408"/>
      <c r="D448" s="402">
        <v>237525</v>
      </c>
      <c r="E448" s="405">
        <v>3</v>
      </c>
      <c r="F448" s="332">
        <v>1358</v>
      </c>
      <c r="G448" s="253">
        <v>1393</v>
      </c>
      <c r="H448" s="254">
        <v>7</v>
      </c>
      <c r="I448" s="255">
        <v>5</v>
      </c>
      <c r="J448" s="232">
        <f t="shared" si="2201"/>
        <v>1351</v>
      </c>
      <c r="K448" s="233">
        <f t="shared" si="2202"/>
        <v>1388</v>
      </c>
      <c r="L448" s="333">
        <v>120</v>
      </c>
      <c r="M448" s="253">
        <v>120</v>
      </c>
      <c r="N448" s="232">
        <f t="shared" si="2051"/>
        <v>1351</v>
      </c>
      <c r="O448" s="233">
        <f t="shared" si="2348"/>
        <v>1388</v>
      </c>
      <c r="P448" s="232">
        <f t="shared" si="2203"/>
        <v>0</v>
      </c>
      <c r="Q448" s="233">
        <f t="shared" si="2204"/>
        <v>0</v>
      </c>
      <c r="R448" s="254">
        <v>330</v>
      </c>
      <c r="S448" s="256">
        <v>324</v>
      </c>
      <c r="T448" s="232">
        <f t="shared" si="2205"/>
        <v>0</v>
      </c>
      <c r="U448" s="233">
        <f t="shared" si="2206"/>
        <v>0</v>
      </c>
      <c r="V448" s="257"/>
      <c r="W448" s="256"/>
      <c r="X448" s="232">
        <f t="shared" si="2207"/>
        <v>0</v>
      </c>
      <c r="Y448" s="233">
        <f t="shared" si="2208"/>
        <v>0</v>
      </c>
      <c r="Z448" s="257"/>
      <c r="AA448" s="256"/>
      <c r="AB448" s="232">
        <f t="shared" si="2209"/>
        <v>0</v>
      </c>
      <c r="AC448" s="233">
        <f t="shared" si="2210"/>
        <v>0</v>
      </c>
      <c r="AD448" s="225">
        <f t="shared" si="2211"/>
        <v>330</v>
      </c>
      <c r="AE448" s="233">
        <f t="shared" si="2212"/>
        <v>324</v>
      </c>
      <c r="AF448" s="225">
        <f t="shared" si="2213"/>
        <v>0</v>
      </c>
      <c r="AG448" s="233">
        <f t="shared" si="2214"/>
        <v>0</v>
      </c>
      <c r="AH448" s="336">
        <v>4.7</v>
      </c>
      <c r="AI448" s="286">
        <v>4.7</v>
      </c>
      <c r="AJ448" s="232">
        <f t="shared" si="2215"/>
        <v>1551</v>
      </c>
      <c r="AK448" s="233">
        <f t="shared" si="2216"/>
        <v>1522.8</v>
      </c>
      <c r="AL448" s="336"/>
      <c r="AM448" s="286"/>
      <c r="AN448" s="232">
        <f t="shared" si="2217"/>
        <v>0</v>
      </c>
      <c r="AO448" s="233">
        <f t="shared" si="2349"/>
        <v>0</v>
      </c>
      <c r="AP448" s="336"/>
      <c r="AQ448" s="286"/>
      <c r="AR448" s="232">
        <f t="shared" si="2218"/>
        <v>0</v>
      </c>
      <c r="AS448" s="233">
        <f t="shared" si="2219"/>
        <v>0</v>
      </c>
      <c r="AT448" s="545">
        <f t="shared" si="2220"/>
        <v>4.7</v>
      </c>
      <c r="AU448" s="546">
        <f t="shared" si="2221"/>
        <v>4.7</v>
      </c>
      <c r="AV448" s="232">
        <f t="shared" si="2222"/>
        <v>1551</v>
      </c>
      <c r="AW448" s="233">
        <f t="shared" si="2223"/>
        <v>1522.8</v>
      </c>
      <c r="AX448" s="257"/>
      <c r="AY448" s="425"/>
      <c r="AZ448" s="232">
        <f t="shared" si="2224"/>
        <v>0</v>
      </c>
      <c r="BA448" s="233">
        <f t="shared" si="2225"/>
        <v>0</v>
      </c>
      <c r="BB448" s="257"/>
      <c r="BC448" s="425"/>
      <c r="BD448" s="232">
        <f t="shared" si="2226"/>
        <v>0</v>
      </c>
      <c r="BE448" s="233">
        <f t="shared" si="2227"/>
        <v>0</v>
      </c>
      <c r="BF448" s="254"/>
      <c r="BG448" s="253"/>
      <c r="BH448" s="232">
        <f t="shared" si="2228"/>
        <v>0</v>
      </c>
      <c r="BI448" s="233">
        <f t="shared" si="2229"/>
        <v>0</v>
      </c>
      <c r="BJ448" s="232">
        <f t="shared" si="2230"/>
        <v>0</v>
      </c>
      <c r="BK448" s="233">
        <f t="shared" si="2231"/>
        <v>0</v>
      </c>
      <c r="BL448" s="232">
        <f t="shared" si="2232"/>
        <v>0</v>
      </c>
      <c r="BM448" s="233">
        <f t="shared" si="2233"/>
        <v>0</v>
      </c>
      <c r="BN448" s="257">
        <v>582</v>
      </c>
      <c r="BO448" s="256">
        <v>548</v>
      </c>
      <c r="BP448" s="232">
        <f t="shared" si="2234"/>
        <v>0</v>
      </c>
      <c r="BQ448" s="233">
        <f t="shared" si="2235"/>
        <v>0</v>
      </c>
      <c r="BR448" s="257">
        <v>11</v>
      </c>
      <c r="BS448" s="256">
        <v>4</v>
      </c>
      <c r="BT448" s="232">
        <f t="shared" si="2350"/>
        <v>0</v>
      </c>
      <c r="BU448" s="233">
        <f t="shared" si="2237"/>
        <v>0</v>
      </c>
      <c r="BV448" s="257"/>
      <c r="BW448" s="256"/>
      <c r="BX448" s="232">
        <f t="shared" si="2238"/>
        <v>0</v>
      </c>
      <c r="BY448" s="233">
        <f t="shared" si="2239"/>
        <v>0</v>
      </c>
      <c r="BZ448" s="225">
        <f t="shared" si="2240"/>
        <v>593</v>
      </c>
      <c r="CA448" s="233">
        <f t="shared" si="2241"/>
        <v>552</v>
      </c>
      <c r="CB448" s="225">
        <f t="shared" si="2242"/>
        <v>0</v>
      </c>
      <c r="CC448" s="233">
        <f t="shared" si="2243"/>
        <v>0</v>
      </c>
      <c r="CD448" s="336">
        <v>5.7</v>
      </c>
      <c r="CE448" s="410">
        <v>5.8</v>
      </c>
      <c r="CF448" s="232">
        <f t="shared" si="2244"/>
        <v>3317.4</v>
      </c>
      <c r="CG448" s="233">
        <f t="shared" si="2245"/>
        <v>3178.4</v>
      </c>
      <c r="CH448" s="336">
        <v>8.6999999999999993</v>
      </c>
      <c r="CI448" s="410">
        <v>9</v>
      </c>
      <c r="CJ448" s="232">
        <f t="shared" si="2246"/>
        <v>95.699999999999989</v>
      </c>
      <c r="CK448" s="233">
        <f t="shared" si="2247"/>
        <v>36</v>
      </c>
      <c r="CL448" s="336"/>
      <c r="CM448" s="410"/>
      <c r="CN448" s="232">
        <f t="shared" si="2248"/>
        <v>0</v>
      </c>
      <c r="CO448" s="233">
        <f t="shared" si="2249"/>
        <v>0</v>
      </c>
      <c r="CP448" s="232">
        <f t="shared" si="2250"/>
        <v>5.7556492411467115</v>
      </c>
      <c r="CQ448" s="546">
        <f t="shared" si="2251"/>
        <v>5.8231884057971017</v>
      </c>
      <c r="CR448" s="232">
        <f t="shared" si="2252"/>
        <v>3413.1</v>
      </c>
      <c r="CS448" s="233">
        <f t="shared" si="2253"/>
        <v>3214.4</v>
      </c>
      <c r="CT448" s="257"/>
      <c r="CU448" s="425"/>
      <c r="CV448" s="232">
        <f t="shared" si="2254"/>
        <v>0</v>
      </c>
      <c r="CW448" s="233">
        <f t="shared" si="2255"/>
        <v>0</v>
      </c>
      <c r="CX448" s="257"/>
      <c r="CY448" s="425"/>
      <c r="CZ448" s="232">
        <f t="shared" si="2256"/>
        <v>0</v>
      </c>
      <c r="DA448" s="233">
        <f t="shared" si="2257"/>
        <v>0</v>
      </c>
      <c r="DB448" s="254"/>
      <c r="DC448" s="253"/>
      <c r="DD448" s="232">
        <f t="shared" si="2258"/>
        <v>0</v>
      </c>
      <c r="DE448" s="233">
        <f t="shared" si="2259"/>
        <v>0</v>
      </c>
      <c r="DF448" s="232">
        <f t="shared" si="2260"/>
        <v>0</v>
      </c>
      <c r="DG448" s="233">
        <f t="shared" si="2261"/>
        <v>0</v>
      </c>
      <c r="DH448" s="232">
        <f t="shared" si="2262"/>
        <v>0</v>
      </c>
      <c r="DI448" s="233">
        <f t="shared" si="2263"/>
        <v>0</v>
      </c>
      <c r="DJ448" s="232">
        <f t="shared" si="2264"/>
        <v>923</v>
      </c>
      <c r="DK448" s="233">
        <f t="shared" si="2265"/>
        <v>876</v>
      </c>
      <c r="DL448" s="232">
        <f t="shared" si="2266"/>
        <v>0</v>
      </c>
      <c r="DM448" s="233">
        <f t="shared" si="2267"/>
        <v>0</v>
      </c>
      <c r="DN448" s="545">
        <f t="shared" si="2268"/>
        <v>5.3782231852654387</v>
      </c>
      <c r="DO448" s="546">
        <f t="shared" si="2269"/>
        <v>5.4077625570776258</v>
      </c>
      <c r="DP448" s="232">
        <f t="shared" si="2270"/>
        <v>4964.1000000000004</v>
      </c>
      <c r="DQ448" s="233">
        <f t="shared" si="2271"/>
        <v>4737.2</v>
      </c>
      <c r="DR448" s="232">
        <f t="shared" si="2272"/>
        <v>0</v>
      </c>
      <c r="DS448" s="233">
        <f t="shared" si="2273"/>
        <v>0</v>
      </c>
      <c r="DT448" s="232">
        <f t="shared" si="2274"/>
        <v>0</v>
      </c>
      <c r="DU448" s="233">
        <f t="shared" si="2275"/>
        <v>0</v>
      </c>
      <c r="DV448" s="257">
        <v>291</v>
      </c>
      <c r="DW448" s="256">
        <v>361</v>
      </c>
      <c r="DX448" s="232">
        <f t="shared" si="2276"/>
        <v>0</v>
      </c>
      <c r="DY448" s="233">
        <f t="shared" si="2277"/>
        <v>0</v>
      </c>
      <c r="DZ448" s="257">
        <v>57</v>
      </c>
      <c r="EA448" s="256">
        <v>60</v>
      </c>
      <c r="EB448" s="232">
        <f t="shared" si="2278"/>
        <v>0</v>
      </c>
      <c r="EC448" s="233">
        <f t="shared" si="2279"/>
        <v>0</v>
      </c>
      <c r="ED448" s="257"/>
      <c r="EE448" s="256"/>
      <c r="EF448" s="232">
        <f t="shared" si="2280"/>
        <v>0</v>
      </c>
      <c r="EG448" s="233">
        <f t="shared" si="2281"/>
        <v>0</v>
      </c>
      <c r="EH448" s="225">
        <f t="shared" si="2282"/>
        <v>348</v>
      </c>
      <c r="EI448" s="233">
        <f t="shared" si="2283"/>
        <v>421</v>
      </c>
      <c r="EJ448" s="225">
        <f t="shared" si="2284"/>
        <v>0</v>
      </c>
      <c r="EK448" s="233">
        <f t="shared" si="2285"/>
        <v>0</v>
      </c>
      <c r="EL448" s="336">
        <v>4.3</v>
      </c>
      <c r="EM448" s="410">
        <v>4.0999999999999996</v>
      </c>
      <c r="EN448" s="232">
        <f t="shared" si="2286"/>
        <v>1251.3</v>
      </c>
      <c r="EO448" s="233">
        <f t="shared" si="2287"/>
        <v>1480.1</v>
      </c>
      <c r="EP448" s="336">
        <v>5.0999999999999996</v>
      </c>
      <c r="EQ448" s="410">
        <v>4.3</v>
      </c>
      <c r="ER448" s="232">
        <f t="shared" si="2288"/>
        <v>290.7</v>
      </c>
      <c r="ES448" s="233">
        <f t="shared" si="2289"/>
        <v>258</v>
      </c>
      <c r="ET448" s="336"/>
      <c r="EU448" s="410"/>
      <c r="EV448" s="232">
        <f t="shared" si="2290"/>
        <v>0</v>
      </c>
      <c r="EW448" s="233">
        <f t="shared" si="2291"/>
        <v>0</v>
      </c>
      <c r="EX448" s="545">
        <f t="shared" si="2292"/>
        <v>4.431034482758621</v>
      </c>
      <c r="EY448" s="546">
        <f t="shared" si="2293"/>
        <v>4.1285035629453679</v>
      </c>
      <c r="EZ448" s="232">
        <f t="shared" si="2294"/>
        <v>1542</v>
      </c>
      <c r="FA448" s="233">
        <f t="shared" si="2295"/>
        <v>1738.1</v>
      </c>
      <c r="FB448" s="257"/>
      <c r="FC448" s="425"/>
      <c r="FD448" s="232">
        <f t="shared" si="2296"/>
        <v>0</v>
      </c>
      <c r="FE448" s="233">
        <f t="shared" si="2297"/>
        <v>0</v>
      </c>
      <c r="FF448" s="257"/>
      <c r="FG448" s="425"/>
      <c r="FH448" s="232">
        <f t="shared" si="2298"/>
        <v>0</v>
      </c>
      <c r="FI448" s="233">
        <f t="shared" si="2299"/>
        <v>0</v>
      </c>
      <c r="FJ448" s="254"/>
      <c r="FK448" s="253"/>
      <c r="FL448" s="232">
        <f t="shared" si="2300"/>
        <v>0</v>
      </c>
      <c r="FM448" s="233">
        <f t="shared" si="2301"/>
        <v>0</v>
      </c>
      <c r="FN448" s="232">
        <f t="shared" si="2302"/>
        <v>0</v>
      </c>
      <c r="FO448" s="233">
        <f t="shared" si="2303"/>
        <v>0</v>
      </c>
      <c r="FP448" s="232">
        <f t="shared" si="2304"/>
        <v>0</v>
      </c>
      <c r="FQ448" s="233">
        <f t="shared" si="2305"/>
        <v>0</v>
      </c>
      <c r="FR448" s="254">
        <v>80</v>
      </c>
      <c r="FS448" s="253">
        <v>91</v>
      </c>
      <c r="FT448" s="232">
        <f t="shared" si="2306"/>
        <v>0</v>
      </c>
      <c r="FU448" s="233">
        <f t="shared" si="2307"/>
        <v>0</v>
      </c>
      <c r="FV448" s="254">
        <v>5.2</v>
      </c>
      <c r="FW448" s="253">
        <v>7.5</v>
      </c>
      <c r="FX448" s="232">
        <f t="shared" si="2308"/>
        <v>416</v>
      </c>
      <c r="FY448" s="233">
        <f t="shared" si="2309"/>
        <v>682.5</v>
      </c>
      <c r="FZ448" s="254"/>
      <c r="GA448" s="253"/>
      <c r="GB448" s="232">
        <f t="shared" si="2310"/>
        <v>0</v>
      </c>
      <c r="GC448" s="233">
        <f t="shared" si="2311"/>
        <v>0</v>
      </c>
      <c r="GD448" s="249">
        <f t="shared" si="2312"/>
        <v>1203</v>
      </c>
      <c r="GE448" s="233">
        <f t="shared" si="2313"/>
        <v>1233</v>
      </c>
      <c r="GF448" s="232">
        <f t="shared" si="2314"/>
        <v>0</v>
      </c>
      <c r="GG448" s="233">
        <f t="shared" si="2315"/>
        <v>0</v>
      </c>
      <c r="GH448" s="232">
        <f t="shared" si="2316"/>
        <v>6119.7</v>
      </c>
      <c r="GI448" s="233">
        <f t="shared" si="2317"/>
        <v>6181.2999999999993</v>
      </c>
      <c r="GJ448" s="232" t="str">
        <f t="shared" si="2318"/>
        <v/>
      </c>
      <c r="GK448" s="233" t="str">
        <f t="shared" si="2319"/>
        <v/>
      </c>
      <c r="GL448" s="249">
        <f t="shared" si="2320"/>
        <v>68</v>
      </c>
      <c r="GM448" s="233">
        <f t="shared" si="2321"/>
        <v>64</v>
      </c>
      <c r="GN448" s="232">
        <f t="shared" si="2322"/>
        <v>0</v>
      </c>
      <c r="GO448" s="233">
        <f t="shared" si="2323"/>
        <v>0</v>
      </c>
      <c r="GP448" s="232">
        <f t="shared" si="2324"/>
        <v>386.4</v>
      </c>
      <c r="GQ448" s="233">
        <f t="shared" si="2325"/>
        <v>294</v>
      </c>
      <c r="GR448" s="232">
        <f t="shared" si="2326"/>
        <v>0</v>
      </c>
      <c r="GS448" s="233">
        <f t="shared" si="2327"/>
        <v>0</v>
      </c>
      <c r="GT448" s="249">
        <f t="shared" si="2328"/>
        <v>1271</v>
      </c>
      <c r="GU448" s="233">
        <f t="shared" si="2329"/>
        <v>1297</v>
      </c>
      <c r="GV448" s="232">
        <f t="shared" si="2330"/>
        <v>0</v>
      </c>
      <c r="GW448" s="233">
        <f t="shared" si="2331"/>
        <v>0</v>
      </c>
      <c r="GX448" s="232">
        <f t="shared" si="2332"/>
        <v>6506.0999999999995</v>
      </c>
      <c r="GY448" s="233">
        <f t="shared" si="2333"/>
        <v>6475.2999999999993</v>
      </c>
      <c r="GZ448" s="232" t="str">
        <f t="shared" si="2334"/>
        <v/>
      </c>
      <c r="HA448" s="233" t="str">
        <f t="shared" si="2335"/>
        <v/>
      </c>
      <c r="HB448" s="249">
        <f t="shared" si="2336"/>
        <v>0</v>
      </c>
      <c r="HC448" s="233">
        <f t="shared" si="2337"/>
        <v>0</v>
      </c>
      <c r="HD448" s="232">
        <f t="shared" si="2338"/>
        <v>0</v>
      </c>
      <c r="HE448" s="233">
        <f t="shared" si="2339"/>
        <v>0</v>
      </c>
      <c r="HF448" s="232" t="str">
        <f t="shared" si="2340"/>
        <v/>
      </c>
      <c r="HG448" s="233" t="str">
        <f t="shared" si="2341"/>
        <v/>
      </c>
      <c r="HH448" s="232" t="str">
        <f t="shared" si="2342"/>
        <v/>
      </c>
      <c r="HI448" s="233" t="str">
        <f t="shared" si="2343"/>
        <v/>
      </c>
      <c r="HJ448" s="249">
        <f t="shared" si="2344"/>
        <v>6922.1</v>
      </c>
      <c r="HK448" s="233">
        <f t="shared" si="2345"/>
        <v>7157.7999999999993</v>
      </c>
      <c r="HL448" s="232" t="str">
        <f t="shared" si="2346"/>
        <v/>
      </c>
      <c r="HM448" s="232" t="str">
        <f t="shared" si="2347"/>
        <v/>
      </c>
    </row>
    <row r="449" spans="1:221" ht="15">
      <c r="A449" s="402" t="s">
        <v>43</v>
      </c>
      <c r="B449" s="406" t="s">
        <v>826</v>
      </c>
      <c r="C449" s="408"/>
      <c r="D449" s="402">
        <v>237367</v>
      </c>
      <c r="E449" s="405">
        <v>5</v>
      </c>
      <c r="F449" s="332">
        <v>616</v>
      </c>
      <c r="G449" s="253">
        <v>559</v>
      </c>
      <c r="H449" s="254">
        <v>12</v>
      </c>
      <c r="I449" s="255">
        <v>5</v>
      </c>
      <c r="J449" s="232">
        <f t="shared" si="2201"/>
        <v>604</v>
      </c>
      <c r="K449" s="233">
        <f t="shared" si="2202"/>
        <v>554</v>
      </c>
      <c r="L449" s="333">
        <v>120</v>
      </c>
      <c r="M449" s="253">
        <v>120</v>
      </c>
      <c r="N449" s="232">
        <f t="shared" si="2051"/>
        <v>604</v>
      </c>
      <c r="O449" s="233">
        <f t="shared" si="2348"/>
        <v>554</v>
      </c>
      <c r="P449" s="232">
        <f t="shared" si="2203"/>
        <v>0</v>
      </c>
      <c r="Q449" s="233">
        <f t="shared" si="2204"/>
        <v>0</v>
      </c>
      <c r="R449" s="254">
        <v>109</v>
      </c>
      <c r="S449" s="256">
        <v>115</v>
      </c>
      <c r="T449" s="232">
        <f t="shared" si="2205"/>
        <v>0</v>
      </c>
      <c r="U449" s="233">
        <f t="shared" si="2206"/>
        <v>0</v>
      </c>
      <c r="V449" s="257"/>
      <c r="W449" s="256">
        <v>1</v>
      </c>
      <c r="X449" s="232">
        <f t="shared" si="2207"/>
        <v>0</v>
      </c>
      <c r="Y449" s="233">
        <f t="shared" si="2208"/>
        <v>0</v>
      </c>
      <c r="Z449" s="257"/>
      <c r="AA449" s="256"/>
      <c r="AB449" s="232">
        <f t="shared" si="2209"/>
        <v>0</v>
      </c>
      <c r="AC449" s="233">
        <f t="shared" si="2210"/>
        <v>0</v>
      </c>
      <c r="AD449" s="225">
        <f t="shared" si="2211"/>
        <v>109</v>
      </c>
      <c r="AE449" s="233">
        <f t="shared" si="2212"/>
        <v>116</v>
      </c>
      <c r="AF449" s="225">
        <f t="shared" si="2213"/>
        <v>0</v>
      </c>
      <c r="AG449" s="233">
        <f t="shared" si="2214"/>
        <v>0</v>
      </c>
      <c r="AH449" s="336">
        <v>4.7</v>
      </c>
      <c r="AI449" s="286">
        <v>4.5999999999999996</v>
      </c>
      <c r="AJ449" s="232">
        <f t="shared" si="2215"/>
        <v>512.30000000000007</v>
      </c>
      <c r="AK449" s="233">
        <f t="shared" si="2216"/>
        <v>529</v>
      </c>
      <c r="AL449" s="336"/>
      <c r="AM449" s="286">
        <v>6.5</v>
      </c>
      <c r="AN449" s="232">
        <f t="shared" si="2217"/>
        <v>0</v>
      </c>
      <c r="AO449" s="233">
        <f t="shared" si="2349"/>
        <v>6.5</v>
      </c>
      <c r="AP449" s="336"/>
      <c r="AQ449" s="286"/>
      <c r="AR449" s="232">
        <f t="shared" si="2218"/>
        <v>0</v>
      </c>
      <c r="AS449" s="233">
        <f t="shared" si="2219"/>
        <v>0</v>
      </c>
      <c r="AT449" s="545">
        <f t="shared" si="2220"/>
        <v>4.7000000000000011</v>
      </c>
      <c r="AU449" s="546">
        <f t="shared" si="2221"/>
        <v>4.6163793103448274</v>
      </c>
      <c r="AV449" s="232">
        <f t="shared" si="2222"/>
        <v>512.30000000000007</v>
      </c>
      <c r="AW449" s="233">
        <f t="shared" si="2223"/>
        <v>535.5</v>
      </c>
      <c r="AX449" s="257"/>
      <c r="AY449" s="425"/>
      <c r="AZ449" s="232">
        <f t="shared" si="2224"/>
        <v>0</v>
      </c>
      <c r="BA449" s="233">
        <f t="shared" si="2225"/>
        <v>0</v>
      </c>
      <c r="BB449" s="257"/>
      <c r="BC449" s="425"/>
      <c r="BD449" s="232">
        <f t="shared" si="2226"/>
        <v>0</v>
      </c>
      <c r="BE449" s="233">
        <f t="shared" si="2227"/>
        <v>0</v>
      </c>
      <c r="BF449" s="254"/>
      <c r="BG449" s="253"/>
      <c r="BH449" s="232">
        <f t="shared" si="2228"/>
        <v>0</v>
      </c>
      <c r="BI449" s="233">
        <f t="shared" si="2229"/>
        <v>0</v>
      </c>
      <c r="BJ449" s="232">
        <f t="shared" si="2230"/>
        <v>0</v>
      </c>
      <c r="BK449" s="233">
        <f t="shared" si="2231"/>
        <v>0</v>
      </c>
      <c r="BL449" s="232">
        <f t="shared" si="2232"/>
        <v>0</v>
      </c>
      <c r="BM449" s="233">
        <f t="shared" si="2233"/>
        <v>0</v>
      </c>
      <c r="BN449" s="257">
        <v>162</v>
      </c>
      <c r="BO449" s="256">
        <v>156</v>
      </c>
      <c r="BP449" s="232">
        <f t="shared" si="2234"/>
        <v>0</v>
      </c>
      <c r="BQ449" s="233">
        <f t="shared" si="2235"/>
        <v>0</v>
      </c>
      <c r="BR449" s="257">
        <v>11</v>
      </c>
      <c r="BS449" s="256">
        <v>6</v>
      </c>
      <c r="BT449" s="232">
        <f t="shared" si="2350"/>
        <v>0</v>
      </c>
      <c r="BU449" s="233">
        <f t="shared" si="2237"/>
        <v>0</v>
      </c>
      <c r="BV449" s="257"/>
      <c r="BW449" s="256"/>
      <c r="BX449" s="232">
        <f t="shared" si="2238"/>
        <v>0</v>
      </c>
      <c r="BY449" s="233">
        <f t="shared" si="2239"/>
        <v>0</v>
      </c>
      <c r="BZ449" s="225">
        <f t="shared" si="2240"/>
        <v>173</v>
      </c>
      <c r="CA449" s="233">
        <f t="shared" si="2241"/>
        <v>162</v>
      </c>
      <c r="CB449" s="225">
        <f t="shared" si="2242"/>
        <v>0</v>
      </c>
      <c r="CC449" s="233">
        <f t="shared" si="2243"/>
        <v>0</v>
      </c>
      <c r="CD449" s="336">
        <v>6.4</v>
      </c>
      <c r="CE449" s="286">
        <v>6.4</v>
      </c>
      <c r="CF449" s="232">
        <f t="shared" si="2244"/>
        <v>1036.8</v>
      </c>
      <c r="CG449" s="233">
        <f t="shared" si="2245"/>
        <v>998.40000000000009</v>
      </c>
      <c r="CH449" s="336">
        <v>10.199999999999999</v>
      </c>
      <c r="CI449" s="286">
        <v>11.1</v>
      </c>
      <c r="CJ449" s="232">
        <f t="shared" si="2246"/>
        <v>112.19999999999999</v>
      </c>
      <c r="CK449" s="233">
        <f t="shared" si="2247"/>
        <v>66.599999999999994</v>
      </c>
      <c r="CL449" s="336"/>
      <c r="CM449" s="286"/>
      <c r="CN449" s="232">
        <f t="shared" si="2248"/>
        <v>0</v>
      </c>
      <c r="CO449" s="233">
        <f t="shared" si="2249"/>
        <v>0</v>
      </c>
      <c r="CP449" s="232">
        <f t="shared" si="2250"/>
        <v>6.6416184971098264</v>
      </c>
      <c r="CQ449" s="546">
        <f t="shared" si="2251"/>
        <v>6.5740740740740744</v>
      </c>
      <c r="CR449" s="232">
        <f t="shared" si="2252"/>
        <v>1149</v>
      </c>
      <c r="CS449" s="233">
        <f t="shared" si="2253"/>
        <v>1065</v>
      </c>
      <c r="CT449" s="257"/>
      <c r="CU449" s="425"/>
      <c r="CV449" s="232">
        <f t="shared" si="2254"/>
        <v>0</v>
      </c>
      <c r="CW449" s="233">
        <f t="shared" si="2255"/>
        <v>0</v>
      </c>
      <c r="CX449" s="257"/>
      <c r="CY449" s="425"/>
      <c r="CZ449" s="232">
        <f t="shared" si="2256"/>
        <v>0</v>
      </c>
      <c r="DA449" s="233">
        <f t="shared" si="2257"/>
        <v>0</v>
      </c>
      <c r="DB449" s="254"/>
      <c r="DC449" s="253"/>
      <c r="DD449" s="232">
        <f t="shared" si="2258"/>
        <v>0</v>
      </c>
      <c r="DE449" s="233">
        <f t="shared" si="2259"/>
        <v>0</v>
      </c>
      <c r="DF449" s="232">
        <f t="shared" si="2260"/>
        <v>0</v>
      </c>
      <c r="DG449" s="233">
        <f t="shared" si="2261"/>
        <v>0</v>
      </c>
      <c r="DH449" s="232">
        <f t="shared" si="2262"/>
        <v>0</v>
      </c>
      <c r="DI449" s="233">
        <f t="shared" si="2263"/>
        <v>0</v>
      </c>
      <c r="DJ449" s="232">
        <f t="shared" si="2264"/>
        <v>282</v>
      </c>
      <c r="DK449" s="233">
        <f t="shared" si="2265"/>
        <v>278</v>
      </c>
      <c r="DL449" s="232">
        <f t="shared" si="2266"/>
        <v>0</v>
      </c>
      <c r="DM449" s="233">
        <f t="shared" si="2267"/>
        <v>0</v>
      </c>
      <c r="DN449" s="545">
        <f t="shared" si="2268"/>
        <v>5.8911347517730501</v>
      </c>
      <c r="DO449" s="546">
        <f t="shared" si="2269"/>
        <v>5.7571942446043165</v>
      </c>
      <c r="DP449" s="232">
        <f t="shared" si="2270"/>
        <v>1661.3000000000002</v>
      </c>
      <c r="DQ449" s="233">
        <f t="shared" si="2271"/>
        <v>1600.5</v>
      </c>
      <c r="DR449" s="232">
        <f t="shared" si="2272"/>
        <v>0</v>
      </c>
      <c r="DS449" s="233">
        <f t="shared" si="2273"/>
        <v>0</v>
      </c>
      <c r="DT449" s="232">
        <f t="shared" si="2274"/>
        <v>0</v>
      </c>
      <c r="DU449" s="233">
        <f t="shared" si="2275"/>
        <v>0</v>
      </c>
      <c r="DV449" s="257">
        <v>255</v>
      </c>
      <c r="DW449" s="256">
        <v>209</v>
      </c>
      <c r="DX449" s="232">
        <f t="shared" si="2276"/>
        <v>0</v>
      </c>
      <c r="DY449" s="233">
        <f t="shared" si="2277"/>
        <v>0</v>
      </c>
      <c r="DZ449" s="257">
        <v>22</v>
      </c>
      <c r="EA449" s="256">
        <v>26</v>
      </c>
      <c r="EB449" s="232">
        <f t="shared" si="2278"/>
        <v>0</v>
      </c>
      <c r="EC449" s="233">
        <f t="shared" si="2279"/>
        <v>0</v>
      </c>
      <c r="ED449" s="257"/>
      <c r="EE449" s="256"/>
      <c r="EF449" s="232">
        <f t="shared" si="2280"/>
        <v>0</v>
      </c>
      <c r="EG449" s="233">
        <f t="shared" si="2281"/>
        <v>0</v>
      </c>
      <c r="EH449" s="225">
        <f t="shared" si="2282"/>
        <v>277</v>
      </c>
      <c r="EI449" s="233">
        <f t="shared" si="2283"/>
        <v>235</v>
      </c>
      <c r="EJ449" s="225">
        <f t="shared" si="2284"/>
        <v>0</v>
      </c>
      <c r="EK449" s="233">
        <f t="shared" si="2285"/>
        <v>0</v>
      </c>
      <c r="EL449" s="336">
        <v>3.8</v>
      </c>
      <c r="EM449" s="286">
        <v>3.8</v>
      </c>
      <c r="EN449" s="232">
        <f t="shared" si="2286"/>
        <v>969</v>
      </c>
      <c r="EO449" s="233">
        <f t="shared" si="2287"/>
        <v>794.19999999999993</v>
      </c>
      <c r="EP449" s="336">
        <v>4.5</v>
      </c>
      <c r="EQ449" s="286">
        <v>4.3</v>
      </c>
      <c r="ER449" s="232">
        <f t="shared" si="2288"/>
        <v>99</v>
      </c>
      <c r="ES449" s="233">
        <f t="shared" si="2289"/>
        <v>111.8</v>
      </c>
      <c r="ET449" s="336"/>
      <c r="EU449" s="286"/>
      <c r="EV449" s="232">
        <f t="shared" si="2290"/>
        <v>0</v>
      </c>
      <c r="EW449" s="233">
        <f t="shared" si="2291"/>
        <v>0</v>
      </c>
      <c r="EX449" s="545">
        <f t="shared" si="2292"/>
        <v>3.8555956678700363</v>
      </c>
      <c r="EY449" s="546">
        <f t="shared" si="2293"/>
        <v>3.8553191489361698</v>
      </c>
      <c r="EZ449" s="232">
        <f t="shared" si="2294"/>
        <v>1068</v>
      </c>
      <c r="FA449" s="233">
        <f t="shared" si="2295"/>
        <v>905.99999999999989</v>
      </c>
      <c r="FB449" s="257"/>
      <c r="FC449" s="425"/>
      <c r="FD449" s="232">
        <f t="shared" si="2296"/>
        <v>0</v>
      </c>
      <c r="FE449" s="233">
        <f t="shared" si="2297"/>
        <v>0</v>
      </c>
      <c r="FF449" s="257"/>
      <c r="FG449" s="425"/>
      <c r="FH449" s="232">
        <f t="shared" si="2298"/>
        <v>0</v>
      </c>
      <c r="FI449" s="233">
        <f t="shared" si="2299"/>
        <v>0</v>
      </c>
      <c r="FJ449" s="254"/>
      <c r="FK449" s="253"/>
      <c r="FL449" s="232">
        <f t="shared" si="2300"/>
        <v>0</v>
      </c>
      <c r="FM449" s="233">
        <f t="shared" si="2301"/>
        <v>0</v>
      </c>
      <c r="FN449" s="232">
        <f t="shared" si="2302"/>
        <v>0</v>
      </c>
      <c r="FO449" s="233">
        <f t="shared" si="2303"/>
        <v>0</v>
      </c>
      <c r="FP449" s="232">
        <f t="shared" si="2304"/>
        <v>0</v>
      </c>
      <c r="FQ449" s="233">
        <f t="shared" si="2305"/>
        <v>0</v>
      </c>
      <c r="FR449" s="254">
        <v>45</v>
      </c>
      <c r="FS449" s="253">
        <v>41</v>
      </c>
      <c r="FT449" s="232">
        <f t="shared" si="2306"/>
        <v>0</v>
      </c>
      <c r="FU449" s="233">
        <f t="shared" si="2307"/>
        <v>0</v>
      </c>
      <c r="FV449" s="254">
        <v>8.1</v>
      </c>
      <c r="FW449" s="253">
        <v>8.4</v>
      </c>
      <c r="FX449" s="232">
        <f t="shared" si="2308"/>
        <v>364.5</v>
      </c>
      <c r="FY449" s="233">
        <f t="shared" si="2309"/>
        <v>344.40000000000003</v>
      </c>
      <c r="FZ449" s="254"/>
      <c r="GA449" s="253"/>
      <c r="GB449" s="232">
        <f t="shared" si="2310"/>
        <v>0</v>
      </c>
      <c r="GC449" s="233">
        <f t="shared" si="2311"/>
        <v>0</v>
      </c>
      <c r="GD449" s="249">
        <f t="shared" si="2312"/>
        <v>526</v>
      </c>
      <c r="GE449" s="233">
        <f t="shared" si="2313"/>
        <v>480</v>
      </c>
      <c r="GF449" s="232">
        <f t="shared" si="2314"/>
        <v>0</v>
      </c>
      <c r="GG449" s="233">
        <f t="shared" si="2315"/>
        <v>0</v>
      </c>
      <c r="GH449" s="232">
        <f t="shared" si="2316"/>
        <v>2518.1</v>
      </c>
      <c r="GI449" s="233">
        <f t="shared" si="2317"/>
        <v>2321.6</v>
      </c>
      <c r="GJ449" s="232" t="str">
        <f t="shared" si="2318"/>
        <v/>
      </c>
      <c r="GK449" s="233" t="str">
        <f t="shared" si="2319"/>
        <v/>
      </c>
      <c r="GL449" s="249">
        <f t="shared" si="2320"/>
        <v>33</v>
      </c>
      <c r="GM449" s="233">
        <f t="shared" si="2321"/>
        <v>33</v>
      </c>
      <c r="GN449" s="232">
        <f t="shared" si="2322"/>
        <v>0</v>
      </c>
      <c r="GO449" s="233">
        <f t="shared" si="2323"/>
        <v>0</v>
      </c>
      <c r="GP449" s="232">
        <f t="shared" si="2324"/>
        <v>211.2</v>
      </c>
      <c r="GQ449" s="233">
        <f t="shared" si="2325"/>
        <v>184.89999999999998</v>
      </c>
      <c r="GR449" s="232">
        <f t="shared" si="2326"/>
        <v>0</v>
      </c>
      <c r="GS449" s="233">
        <f t="shared" si="2327"/>
        <v>0</v>
      </c>
      <c r="GT449" s="249">
        <f t="shared" si="2328"/>
        <v>559</v>
      </c>
      <c r="GU449" s="233">
        <f t="shared" si="2329"/>
        <v>513</v>
      </c>
      <c r="GV449" s="232">
        <f t="shared" si="2330"/>
        <v>0</v>
      </c>
      <c r="GW449" s="233">
        <f t="shared" si="2331"/>
        <v>0</v>
      </c>
      <c r="GX449" s="232">
        <f t="shared" si="2332"/>
        <v>2729.2999999999997</v>
      </c>
      <c r="GY449" s="233">
        <f t="shared" si="2333"/>
        <v>2506.5</v>
      </c>
      <c r="GZ449" s="232" t="str">
        <f t="shared" si="2334"/>
        <v/>
      </c>
      <c r="HA449" s="233" t="str">
        <f t="shared" si="2335"/>
        <v/>
      </c>
      <c r="HB449" s="249">
        <f t="shared" si="2336"/>
        <v>0</v>
      </c>
      <c r="HC449" s="233">
        <f t="shared" si="2337"/>
        <v>0</v>
      </c>
      <c r="HD449" s="232">
        <f t="shared" si="2338"/>
        <v>0</v>
      </c>
      <c r="HE449" s="233">
        <f t="shared" si="2339"/>
        <v>0</v>
      </c>
      <c r="HF449" s="232" t="str">
        <f t="shared" si="2340"/>
        <v/>
      </c>
      <c r="HG449" s="233" t="str">
        <f t="shared" si="2341"/>
        <v/>
      </c>
      <c r="HH449" s="232" t="str">
        <f t="shared" si="2342"/>
        <v/>
      </c>
      <c r="HI449" s="233" t="str">
        <f t="shared" si="2343"/>
        <v/>
      </c>
      <c r="HJ449" s="249">
        <f t="shared" si="2344"/>
        <v>3093.8</v>
      </c>
      <c r="HK449" s="233">
        <f t="shared" si="2345"/>
        <v>2850.9</v>
      </c>
      <c r="HL449" s="232" t="str">
        <f t="shared" si="2346"/>
        <v/>
      </c>
      <c r="HM449" s="232" t="str">
        <f t="shared" si="2347"/>
        <v/>
      </c>
    </row>
    <row r="450" spans="1:221" ht="15">
      <c r="A450" s="402" t="s">
        <v>43</v>
      </c>
      <c r="B450" s="426" t="s">
        <v>827</v>
      </c>
      <c r="C450" s="407"/>
      <c r="D450" s="402">
        <v>237792</v>
      </c>
      <c r="E450" s="405">
        <v>5</v>
      </c>
      <c r="F450" s="332">
        <v>687</v>
      </c>
      <c r="G450" s="253">
        <v>648</v>
      </c>
      <c r="H450" s="254">
        <v>24</v>
      </c>
      <c r="I450" s="255">
        <v>26</v>
      </c>
      <c r="J450" s="232">
        <f t="shared" si="2201"/>
        <v>663</v>
      </c>
      <c r="K450" s="233">
        <f t="shared" si="2202"/>
        <v>622</v>
      </c>
      <c r="L450" s="333">
        <v>120</v>
      </c>
      <c r="M450" s="253">
        <v>120</v>
      </c>
      <c r="N450" s="232">
        <f t="shared" si="2051"/>
        <v>663</v>
      </c>
      <c r="O450" s="233">
        <f t="shared" si="2348"/>
        <v>622</v>
      </c>
      <c r="P450" s="232">
        <f t="shared" si="2203"/>
        <v>0</v>
      </c>
      <c r="Q450" s="233">
        <f t="shared" si="2204"/>
        <v>0</v>
      </c>
      <c r="R450" s="254">
        <v>65</v>
      </c>
      <c r="S450" s="256">
        <v>50</v>
      </c>
      <c r="T450" s="232">
        <f t="shared" si="2205"/>
        <v>0</v>
      </c>
      <c r="U450" s="233">
        <f t="shared" si="2206"/>
        <v>0</v>
      </c>
      <c r="V450" s="257"/>
      <c r="W450" s="256"/>
      <c r="X450" s="232">
        <f t="shared" si="2207"/>
        <v>0</v>
      </c>
      <c r="Y450" s="233">
        <f t="shared" si="2208"/>
        <v>0</v>
      </c>
      <c r="Z450" s="257"/>
      <c r="AA450" s="256"/>
      <c r="AB450" s="232">
        <f t="shared" si="2209"/>
        <v>0</v>
      </c>
      <c r="AC450" s="233">
        <f t="shared" si="2210"/>
        <v>0</v>
      </c>
      <c r="AD450" s="225">
        <f t="shared" si="2211"/>
        <v>65</v>
      </c>
      <c r="AE450" s="233">
        <f t="shared" si="2212"/>
        <v>50</v>
      </c>
      <c r="AF450" s="225">
        <f t="shared" si="2213"/>
        <v>0</v>
      </c>
      <c r="AG450" s="233">
        <f t="shared" si="2214"/>
        <v>0</v>
      </c>
      <c r="AH450" s="336">
        <v>4.5999999999999996</v>
      </c>
      <c r="AI450" s="286">
        <v>4.7</v>
      </c>
      <c r="AJ450" s="232">
        <f t="shared" si="2215"/>
        <v>299</v>
      </c>
      <c r="AK450" s="233">
        <f t="shared" si="2216"/>
        <v>235</v>
      </c>
      <c r="AL450" s="336"/>
      <c r="AM450" s="286"/>
      <c r="AN450" s="232">
        <f t="shared" si="2217"/>
        <v>0</v>
      </c>
      <c r="AO450" s="233">
        <f t="shared" si="2349"/>
        <v>0</v>
      </c>
      <c r="AP450" s="336"/>
      <c r="AQ450" s="286"/>
      <c r="AR450" s="232">
        <f t="shared" si="2218"/>
        <v>0</v>
      </c>
      <c r="AS450" s="233">
        <f t="shared" si="2219"/>
        <v>0</v>
      </c>
      <c r="AT450" s="545">
        <f t="shared" si="2220"/>
        <v>4.5999999999999996</v>
      </c>
      <c r="AU450" s="546">
        <f t="shared" si="2221"/>
        <v>4.7</v>
      </c>
      <c r="AV450" s="232">
        <f t="shared" si="2222"/>
        <v>299</v>
      </c>
      <c r="AW450" s="233">
        <f t="shared" si="2223"/>
        <v>235</v>
      </c>
      <c r="AX450" s="257"/>
      <c r="AY450" s="253"/>
      <c r="AZ450" s="232">
        <f t="shared" si="2224"/>
        <v>0</v>
      </c>
      <c r="BA450" s="233">
        <f t="shared" si="2225"/>
        <v>0</v>
      </c>
      <c r="BB450" s="257"/>
      <c r="BC450" s="253"/>
      <c r="BD450" s="232">
        <f t="shared" si="2226"/>
        <v>0</v>
      </c>
      <c r="BE450" s="233">
        <f t="shared" si="2227"/>
        <v>0</v>
      </c>
      <c r="BF450" s="254"/>
      <c r="BG450" s="253"/>
      <c r="BH450" s="232">
        <f t="shared" si="2228"/>
        <v>0</v>
      </c>
      <c r="BI450" s="233">
        <f t="shared" si="2229"/>
        <v>0</v>
      </c>
      <c r="BJ450" s="232">
        <f t="shared" si="2230"/>
        <v>0</v>
      </c>
      <c r="BK450" s="233">
        <f t="shared" si="2231"/>
        <v>0</v>
      </c>
      <c r="BL450" s="232">
        <f t="shared" si="2232"/>
        <v>0</v>
      </c>
      <c r="BM450" s="233">
        <f t="shared" si="2233"/>
        <v>0</v>
      </c>
      <c r="BN450" s="257">
        <v>282</v>
      </c>
      <c r="BO450" s="256">
        <v>317</v>
      </c>
      <c r="BP450" s="232">
        <f t="shared" si="2234"/>
        <v>0</v>
      </c>
      <c r="BQ450" s="233">
        <f t="shared" si="2235"/>
        <v>0</v>
      </c>
      <c r="BR450" s="257">
        <v>5</v>
      </c>
      <c r="BS450" s="256">
        <v>10</v>
      </c>
      <c r="BT450" s="232">
        <f t="shared" si="2350"/>
        <v>0</v>
      </c>
      <c r="BU450" s="233">
        <f t="shared" si="2237"/>
        <v>0</v>
      </c>
      <c r="BV450" s="257"/>
      <c r="BW450" s="256"/>
      <c r="BX450" s="232">
        <f t="shared" si="2238"/>
        <v>0</v>
      </c>
      <c r="BY450" s="233">
        <f t="shared" si="2239"/>
        <v>0</v>
      </c>
      <c r="BZ450" s="225">
        <f t="shared" si="2240"/>
        <v>287</v>
      </c>
      <c r="CA450" s="233">
        <f t="shared" si="2241"/>
        <v>327</v>
      </c>
      <c r="CB450" s="225">
        <f t="shared" si="2242"/>
        <v>0</v>
      </c>
      <c r="CC450" s="233">
        <f t="shared" si="2243"/>
        <v>0</v>
      </c>
      <c r="CD450" s="336">
        <v>5.2</v>
      </c>
      <c r="CE450" s="286">
        <v>5.4</v>
      </c>
      <c r="CF450" s="232">
        <f t="shared" si="2244"/>
        <v>1466.4</v>
      </c>
      <c r="CG450" s="233">
        <f t="shared" si="2245"/>
        <v>1711.8000000000002</v>
      </c>
      <c r="CH450" s="336">
        <v>9.3000000000000007</v>
      </c>
      <c r="CI450" s="286">
        <v>8.4</v>
      </c>
      <c r="CJ450" s="232">
        <f t="shared" si="2246"/>
        <v>46.5</v>
      </c>
      <c r="CK450" s="233">
        <f t="shared" si="2247"/>
        <v>84</v>
      </c>
      <c r="CL450" s="336"/>
      <c r="CM450" s="286"/>
      <c r="CN450" s="232">
        <f t="shared" si="2248"/>
        <v>0</v>
      </c>
      <c r="CO450" s="233">
        <f t="shared" si="2249"/>
        <v>0</v>
      </c>
      <c r="CP450" s="232">
        <f t="shared" si="2250"/>
        <v>5.2714285714285714</v>
      </c>
      <c r="CQ450" s="546">
        <f t="shared" si="2251"/>
        <v>5.4917431192660553</v>
      </c>
      <c r="CR450" s="232">
        <f t="shared" si="2252"/>
        <v>1512.9</v>
      </c>
      <c r="CS450" s="233">
        <f t="shared" si="2253"/>
        <v>1795.8000000000002</v>
      </c>
      <c r="CT450" s="257"/>
      <c r="CU450" s="427"/>
      <c r="CV450" s="232">
        <f t="shared" si="2254"/>
        <v>0</v>
      </c>
      <c r="CW450" s="233">
        <f t="shared" si="2255"/>
        <v>0</v>
      </c>
      <c r="CX450" s="257"/>
      <c r="CY450" s="427"/>
      <c r="CZ450" s="232">
        <f t="shared" si="2256"/>
        <v>0</v>
      </c>
      <c r="DA450" s="233">
        <f t="shared" si="2257"/>
        <v>0</v>
      </c>
      <c r="DB450" s="254"/>
      <c r="DC450" s="253"/>
      <c r="DD450" s="232">
        <f t="shared" si="2258"/>
        <v>0</v>
      </c>
      <c r="DE450" s="233">
        <f t="shared" si="2259"/>
        <v>0</v>
      </c>
      <c r="DF450" s="232">
        <f t="shared" si="2260"/>
        <v>0</v>
      </c>
      <c r="DG450" s="233">
        <f t="shared" si="2261"/>
        <v>0</v>
      </c>
      <c r="DH450" s="232">
        <f t="shared" si="2262"/>
        <v>0</v>
      </c>
      <c r="DI450" s="233">
        <f t="shared" si="2263"/>
        <v>0</v>
      </c>
      <c r="DJ450" s="232">
        <f t="shared" si="2264"/>
        <v>352</v>
      </c>
      <c r="DK450" s="233">
        <f t="shared" si="2265"/>
        <v>377</v>
      </c>
      <c r="DL450" s="232">
        <f t="shared" si="2266"/>
        <v>0</v>
      </c>
      <c r="DM450" s="233">
        <f t="shared" si="2267"/>
        <v>0</v>
      </c>
      <c r="DN450" s="545">
        <f t="shared" si="2268"/>
        <v>5.1474431818181818</v>
      </c>
      <c r="DO450" s="546">
        <f t="shared" si="2269"/>
        <v>5.3867374005305049</v>
      </c>
      <c r="DP450" s="232">
        <f t="shared" si="2270"/>
        <v>1811.9</v>
      </c>
      <c r="DQ450" s="233">
        <f t="shared" si="2271"/>
        <v>2030.8000000000004</v>
      </c>
      <c r="DR450" s="232">
        <f t="shared" si="2272"/>
        <v>0</v>
      </c>
      <c r="DS450" s="233">
        <f t="shared" si="2273"/>
        <v>0</v>
      </c>
      <c r="DT450" s="232">
        <f t="shared" si="2274"/>
        <v>0</v>
      </c>
      <c r="DU450" s="233">
        <f t="shared" si="2275"/>
        <v>0</v>
      </c>
      <c r="DV450" s="257">
        <v>243</v>
      </c>
      <c r="DW450" s="256">
        <v>196</v>
      </c>
      <c r="DX450" s="232">
        <f t="shared" si="2276"/>
        <v>0</v>
      </c>
      <c r="DY450" s="233">
        <f t="shared" si="2277"/>
        <v>0</v>
      </c>
      <c r="DZ450" s="257">
        <v>42</v>
      </c>
      <c r="EA450" s="256">
        <v>31</v>
      </c>
      <c r="EB450" s="232">
        <f t="shared" si="2278"/>
        <v>0</v>
      </c>
      <c r="EC450" s="233">
        <f t="shared" si="2279"/>
        <v>0</v>
      </c>
      <c r="ED450" s="257"/>
      <c r="EE450" s="256"/>
      <c r="EF450" s="232">
        <f t="shared" si="2280"/>
        <v>0</v>
      </c>
      <c r="EG450" s="233">
        <f t="shared" si="2281"/>
        <v>0</v>
      </c>
      <c r="EH450" s="225">
        <f t="shared" si="2282"/>
        <v>285</v>
      </c>
      <c r="EI450" s="233">
        <f t="shared" si="2283"/>
        <v>227</v>
      </c>
      <c r="EJ450" s="225">
        <f t="shared" si="2284"/>
        <v>0</v>
      </c>
      <c r="EK450" s="233">
        <f t="shared" si="2285"/>
        <v>0</v>
      </c>
      <c r="EL450" s="336">
        <v>3.7</v>
      </c>
      <c r="EM450" s="286">
        <v>3.5</v>
      </c>
      <c r="EN450" s="232">
        <f t="shared" si="2286"/>
        <v>899.1</v>
      </c>
      <c r="EO450" s="233">
        <f t="shared" si="2287"/>
        <v>686</v>
      </c>
      <c r="EP450" s="336">
        <v>4.3</v>
      </c>
      <c r="EQ450" s="286">
        <v>4.2</v>
      </c>
      <c r="ER450" s="232">
        <f t="shared" si="2288"/>
        <v>180.6</v>
      </c>
      <c r="ES450" s="233">
        <f t="shared" si="2289"/>
        <v>130.20000000000002</v>
      </c>
      <c r="ET450" s="336"/>
      <c r="EU450" s="286"/>
      <c r="EV450" s="232">
        <f t="shared" si="2290"/>
        <v>0</v>
      </c>
      <c r="EW450" s="233">
        <f t="shared" si="2291"/>
        <v>0</v>
      </c>
      <c r="EX450" s="545">
        <f t="shared" si="2292"/>
        <v>3.7884210526315791</v>
      </c>
      <c r="EY450" s="546">
        <f t="shared" si="2293"/>
        <v>3.5955947136563879</v>
      </c>
      <c r="EZ450" s="232">
        <f t="shared" si="2294"/>
        <v>1079.7</v>
      </c>
      <c r="FA450" s="233">
        <f t="shared" si="2295"/>
        <v>816.2</v>
      </c>
      <c r="FB450" s="257"/>
      <c r="FC450" s="427"/>
      <c r="FD450" s="232">
        <f t="shared" si="2296"/>
        <v>0</v>
      </c>
      <c r="FE450" s="233">
        <f t="shared" si="2297"/>
        <v>0</v>
      </c>
      <c r="FF450" s="257"/>
      <c r="FG450" s="427"/>
      <c r="FH450" s="232">
        <f t="shared" si="2298"/>
        <v>0</v>
      </c>
      <c r="FI450" s="233">
        <f t="shared" si="2299"/>
        <v>0</v>
      </c>
      <c r="FJ450" s="254"/>
      <c r="FK450" s="253"/>
      <c r="FL450" s="232">
        <f t="shared" si="2300"/>
        <v>0</v>
      </c>
      <c r="FM450" s="233">
        <f t="shared" si="2301"/>
        <v>0</v>
      </c>
      <c r="FN450" s="232">
        <f t="shared" si="2302"/>
        <v>0</v>
      </c>
      <c r="FO450" s="233">
        <f t="shared" si="2303"/>
        <v>0</v>
      </c>
      <c r="FP450" s="232">
        <f t="shared" si="2304"/>
        <v>0</v>
      </c>
      <c r="FQ450" s="233">
        <f t="shared" si="2305"/>
        <v>0</v>
      </c>
      <c r="FR450" s="254">
        <v>26</v>
      </c>
      <c r="FS450" s="253">
        <v>18</v>
      </c>
      <c r="FT450" s="232">
        <f t="shared" si="2306"/>
        <v>0</v>
      </c>
      <c r="FU450" s="233">
        <f t="shared" si="2307"/>
        <v>0</v>
      </c>
      <c r="FV450" s="254">
        <v>6.5</v>
      </c>
      <c r="FW450" s="253">
        <v>6.8</v>
      </c>
      <c r="FX450" s="232">
        <f t="shared" si="2308"/>
        <v>169</v>
      </c>
      <c r="FY450" s="233">
        <f t="shared" si="2309"/>
        <v>122.39999999999999</v>
      </c>
      <c r="FZ450" s="254"/>
      <c r="GA450" s="253"/>
      <c r="GB450" s="232">
        <f t="shared" si="2310"/>
        <v>0</v>
      </c>
      <c r="GC450" s="233">
        <f t="shared" si="2311"/>
        <v>0</v>
      </c>
      <c r="GD450" s="249">
        <f t="shared" si="2312"/>
        <v>590</v>
      </c>
      <c r="GE450" s="233">
        <f t="shared" si="2313"/>
        <v>563</v>
      </c>
      <c r="GF450" s="232">
        <f t="shared" si="2314"/>
        <v>0</v>
      </c>
      <c r="GG450" s="233">
        <f t="shared" si="2315"/>
        <v>0</v>
      </c>
      <c r="GH450" s="232">
        <f t="shared" si="2316"/>
        <v>2664.5</v>
      </c>
      <c r="GI450" s="233">
        <f t="shared" si="2317"/>
        <v>2632.8</v>
      </c>
      <c r="GJ450" s="232" t="str">
        <f t="shared" si="2318"/>
        <v/>
      </c>
      <c r="GK450" s="233" t="str">
        <f t="shared" si="2319"/>
        <v/>
      </c>
      <c r="GL450" s="249">
        <f t="shared" si="2320"/>
        <v>47</v>
      </c>
      <c r="GM450" s="233">
        <f t="shared" si="2321"/>
        <v>41</v>
      </c>
      <c r="GN450" s="232">
        <f t="shared" si="2322"/>
        <v>0</v>
      </c>
      <c r="GO450" s="233">
        <f t="shared" si="2323"/>
        <v>0</v>
      </c>
      <c r="GP450" s="232">
        <f t="shared" si="2324"/>
        <v>227.1</v>
      </c>
      <c r="GQ450" s="233">
        <f t="shared" si="2325"/>
        <v>214.20000000000002</v>
      </c>
      <c r="GR450" s="232">
        <f t="shared" si="2326"/>
        <v>0</v>
      </c>
      <c r="GS450" s="233">
        <f t="shared" si="2327"/>
        <v>0</v>
      </c>
      <c r="GT450" s="249">
        <f t="shared" si="2328"/>
        <v>637</v>
      </c>
      <c r="GU450" s="233">
        <f t="shared" si="2329"/>
        <v>604</v>
      </c>
      <c r="GV450" s="232">
        <f t="shared" si="2330"/>
        <v>0</v>
      </c>
      <c r="GW450" s="233">
        <f t="shared" si="2331"/>
        <v>0</v>
      </c>
      <c r="GX450" s="232">
        <f t="shared" si="2332"/>
        <v>2891.6</v>
      </c>
      <c r="GY450" s="233">
        <f t="shared" si="2333"/>
        <v>2847</v>
      </c>
      <c r="GZ450" s="232" t="str">
        <f t="shared" si="2334"/>
        <v/>
      </c>
      <c r="HA450" s="233" t="str">
        <f t="shared" si="2335"/>
        <v/>
      </c>
      <c r="HB450" s="249">
        <f t="shared" si="2336"/>
        <v>0</v>
      </c>
      <c r="HC450" s="233">
        <f t="shared" si="2337"/>
        <v>0</v>
      </c>
      <c r="HD450" s="232">
        <f t="shared" si="2338"/>
        <v>0</v>
      </c>
      <c r="HE450" s="233">
        <f t="shared" si="2339"/>
        <v>0</v>
      </c>
      <c r="HF450" s="232" t="str">
        <f t="shared" si="2340"/>
        <v/>
      </c>
      <c r="HG450" s="233" t="str">
        <f t="shared" si="2341"/>
        <v/>
      </c>
      <c r="HH450" s="232" t="str">
        <f t="shared" si="2342"/>
        <v/>
      </c>
      <c r="HI450" s="233" t="str">
        <f t="shared" si="2343"/>
        <v/>
      </c>
      <c r="HJ450" s="249">
        <f t="shared" si="2344"/>
        <v>3060.6000000000004</v>
      </c>
      <c r="HK450" s="233">
        <f t="shared" si="2345"/>
        <v>2969.4000000000005</v>
      </c>
      <c r="HL450" s="232" t="str">
        <f t="shared" si="2346"/>
        <v/>
      </c>
      <c r="HM450" s="232" t="str">
        <f t="shared" si="2347"/>
        <v/>
      </c>
    </row>
    <row r="451" spans="1:221" ht="15">
      <c r="A451" s="402" t="s">
        <v>43</v>
      </c>
      <c r="B451" s="406" t="s">
        <v>828</v>
      </c>
      <c r="C451" s="408"/>
      <c r="D451" s="402">
        <v>237215</v>
      </c>
      <c r="E451" s="405">
        <v>6</v>
      </c>
      <c r="F451" s="332">
        <v>262</v>
      </c>
      <c r="G451" s="253">
        <v>235</v>
      </c>
      <c r="H451" s="254">
        <v>13</v>
      </c>
      <c r="I451" s="255">
        <v>4</v>
      </c>
      <c r="J451" s="232">
        <f t="shared" si="2201"/>
        <v>249</v>
      </c>
      <c r="K451" s="233">
        <f t="shared" si="2202"/>
        <v>231</v>
      </c>
      <c r="L451" s="333">
        <v>120</v>
      </c>
      <c r="M451" s="253">
        <v>120</v>
      </c>
      <c r="N451" s="232">
        <f t="shared" si="2051"/>
        <v>249</v>
      </c>
      <c r="O451" s="233">
        <f t="shared" si="2348"/>
        <v>231</v>
      </c>
      <c r="P451" s="232">
        <f t="shared" si="2203"/>
        <v>0</v>
      </c>
      <c r="Q451" s="233">
        <f t="shared" si="2204"/>
        <v>0</v>
      </c>
      <c r="R451" s="254">
        <v>14</v>
      </c>
      <c r="S451" s="256">
        <v>15</v>
      </c>
      <c r="T451" s="232">
        <f t="shared" si="2205"/>
        <v>0</v>
      </c>
      <c r="U451" s="233">
        <f t="shared" si="2206"/>
        <v>0</v>
      </c>
      <c r="V451" s="257"/>
      <c r="W451" s="256"/>
      <c r="X451" s="232">
        <f t="shared" si="2207"/>
        <v>0</v>
      </c>
      <c r="Y451" s="233">
        <f t="shared" si="2208"/>
        <v>0</v>
      </c>
      <c r="Z451" s="257"/>
      <c r="AA451" s="256"/>
      <c r="AB451" s="232">
        <f t="shared" si="2209"/>
        <v>0</v>
      </c>
      <c r="AC451" s="233">
        <f t="shared" si="2210"/>
        <v>0</v>
      </c>
      <c r="AD451" s="225">
        <f t="shared" si="2211"/>
        <v>14</v>
      </c>
      <c r="AE451" s="233">
        <f t="shared" si="2212"/>
        <v>15</v>
      </c>
      <c r="AF451" s="225">
        <f t="shared" si="2213"/>
        <v>0</v>
      </c>
      <c r="AG451" s="233">
        <f t="shared" si="2214"/>
        <v>0</v>
      </c>
      <c r="AH451" s="336">
        <v>4.7</v>
      </c>
      <c r="AI451" s="286">
        <v>4.9000000000000004</v>
      </c>
      <c r="AJ451" s="232">
        <f t="shared" si="2215"/>
        <v>65.8</v>
      </c>
      <c r="AK451" s="233">
        <f t="shared" si="2216"/>
        <v>73.5</v>
      </c>
      <c r="AL451" s="336"/>
      <c r="AM451" s="286"/>
      <c r="AN451" s="232">
        <f t="shared" si="2217"/>
        <v>0</v>
      </c>
      <c r="AO451" s="233">
        <f t="shared" si="2349"/>
        <v>0</v>
      </c>
      <c r="AP451" s="336"/>
      <c r="AQ451" s="286"/>
      <c r="AR451" s="232">
        <f t="shared" si="2218"/>
        <v>0</v>
      </c>
      <c r="AS451" s="233">
        <f t="shared" si="2219"/>
        <v>0</v>
      </c>
      <c r="AT451" s="545">
        <f t="shared" si="2220"/>
        <v>4.7</v>
      </c>
      <c r="AU451" s="546">
        <f t="shared" si="2221"/>
        <v>4.9000000000000004</v>
      </c>
      <c r="AV451" s="232">
        <f t="shared" si="2222"/>
        <v>65.8</v>
      </c>
      <c r="AW451" s="233">
        <f t="shared" si="2223"/>
        <v>73.5</v>
      </c>
      <c r="AX451" s="257"/>
      <c r="AY451" s="253"/>
      <c r="AZ451" s="232">
        <f t="shared" si="2224"/>
        <v>0</v>
      </c>
      <c r="BA451" s="233">
        <f t="shared" si="2225"/>
        <v>0</v>
      </c>
      <c r="BB451" s="257"/>
      <c r="BC451" s="253"/>
      <c r="BD451" s="232">
        <f t="shared" si="2226"/>
        <v>0</v>
      </c>
      <c r="BE451" s="233">
        <f t="shared" si="2227"/>
        <v>0</v>
      </c>
      <c r="BF451" s="254"/>
      <c r="BG451" s="253"/>
      <c r="BH451" s="232">
        <f t="shared" si="2228"/>
        <v>0</v>
      </c>
      <c r="BI451" s="233">
        <f t="shared" si="2229"/>
        <v>0</v>
      </c>
      <c r="BJ451" s="232">
        <f t="shared" si="2230"/>
        <v>0</v>
      </c>
      <c r="BK451" s="233">
        <f t="shared" si="2231"/>
        <v>0</v>
      </c>
      <c r="BL451" s="232">
        <f t="shared" si="2232"/>
        <v>0</v>
      </c>
      <c r="BM451" s="233">
        <f t="shared" si="2233"/>
        <v>0</v>
      </c>
      <c r="BN451" s="257">
        <v>59</v>
      </c>
      <c r="BO451" s="256">
        <v>67</v>
      </c>
      <c r="BP451" s="232">
        <f t="shared" si="2234"/>
        <v>0</v>
      </c>
      <c r="BQ451" s="233">
        <f t="shared" si="2235"/>
        <v>0</v>
      </c>
      <c r="BR451" s="257">
        <v>5</v>
      </c>
      <c r="BS451" s="256">
        <v>4</v>
      </c>
      <c r="BT451" s="232">
        <f t="shared" si="2350"/>
        <v>0</v>
      </c>
      <c r="BU451" s="233">
        <f t="shared" si="2237"/>
        <v>0</v>
      </c>
      <c r="BV451" s="257"/>
      <c r="BW451" s="256"/>
      <c r="BX451" s="232">
        <f t="shared" si="2238"/>
        <v>0</v>
      </c>
      <c r="BY451" s="233">
        <f t="shared" si="2239"/>
        <v>0</v>
      </c>
      <c r="BZ451" s="225">
        <f t="shared" si="2240"/>
        <v>64</v>
      </c>
      <c r="CA451" s="233">
        <f t="shared" si="2241"/>
        <v>71</v>
      </c>
      <c r="CB451" s="225">
        <f t="shared" si="2242"/>
        <v>0</v>
      </c>
      <c r="CC451" s="233">
        <f t="shared" si="2243"/>
        <v>0</v>
      </c>
      <c r="CD451" s="336">
        <v>6.6</v>
      </c>
      <c r="CE451" s="286">
        <v>6.2</v>
      </c>
      <c r="CF451" s="232">
        <f t="shared" si="2244"/>
        <v>389.4</v>
      </c>
      <c r="CG451" s="233">
        <f t="shared" si="2245"/>
        <v>415.40000000000003</v>
      </c>
      <c r="CH451" s="336">
        <v>10.4</v>
      </c>
      <c r="CI451" s="286">
        <v>12.3</v>
      </c>
      <c r="CJ451" s="232">
        <f t="shared" si="2246"/>
        <v>52</v>
      </c>
      <c r="CK451" s="233">
        <f t="shared" si="2247"/>
        <v>49.2</v>
      </c>
      <c r="CL451" s="336"/>
      <c r="CM451" s="286"/>
      <c r="CN451" s="232">
        <f t="shared" si="2248"/>
        <v>0</v>
      </c>
      <c r="CO451" s="233">
        <f t="shared" si="2249"/>
        <v>0</v>
      </c>
      <c r="CP451" s="232">
        <f t="shared" si="2250"/>
        <v>6.8968749999999996</v>
      </c>
      <c r="CQ451" s="546">
        <f t="shared" si="2251"/>
        <v>6.5436619718309865</v>
      </c>
      <c r="CR451" s="232">
        <f t="shared" si="2252"/>
        <v>441.4</v>
      </c>
      <c r="CS451" s="233">
        <f t="shared" si="2253"/>
        <v>464.6</v>
      </c>
      <c r="CT451" s="257"/>
      <c r="CU451" s="425"/>
      <c r="CV451" s="232">
        <f t="shared" si="2254"/>
        <v>0</v>
      </c>
      <c r="CW451" s="233">
        <f t="shared" si="2255"/>
        <v>0</v>
      </c>
      <c r="CX451" s="257"/>
      <c r="CY451" s="425"/>
      <c r="CZ451" s="232">
        <f t="shared" si="2256"/>
        <v>0</v>
      </c>
      <c r="DA451" s="233">
        <f t="shared" si="2257"/>
        <v>0</v>
      </c>
      <c r="DB451" s="254"/>
      <c r="DC451" s="253"/>
      <c r="DD451" s="232">
        <f t="shared" si="2258"/>
        <v>0</v>
      </c>
      <c r="DE451" s="233">
        <f t="shared" si="2259"/>
        <v>0</v>
      </c>
      <c r="DF451" s="232">
        <f t="shared" si="2260"/>
        <v>0</v>
      </c>
      <c r="DG451" s="233">
        <f t="shared" si="2261"/>
        <v>0</v>
      </c>
      <c r="DH451" s="232">
        <f t="shared" si="2262"/>
        <v>0</v>
      </c>
      <c r="DI451" s="233">
        <f t="shared" si="2263"/>
        <v>0</v>
      </c>
      <c r="DJ451" s="232">
        <f t="shared" si="2264"/>
        <v>78</v>
      </c>
      <c r="DK451" s="233">
        <f t="shared" si="2265"/>
        <v>86</v>
      </c>
      <c r="DL451" s="232">
        <f t="shared" si="2266"/>
        <v>0</v>
      </c>
      <c r="DM451" s="233">
        <f t="shared" si="2267"/>
        <v>0</v>
      </c>
      <c r="DN451" s="545">
        <f t="shared" si="2268"/>
        <v>6.5025641025641026</v>
      </c>
      <c r="DO451" s="546">
        <f t="shared" si="2269"/>
        <v>6.2569767441860469</v>
      </c>
      <c r="DP451" s="232">
        <f t="shared" si="2270"/>
        <v>507.2</v>
      </c>
      <c r="DQ451" s="233">
        <f t="shared" si="2271"/>
        <v>538.1</v>
      </c>
      <c r="DR451" s="232">
        <f t="shared" si="2272"/>
        <v>0</v>
      </c>
      <c r="DS451" s="233">
        <f t="shared" si="2273"/>
        <v>0</v>
      </c>
      <c r="DT451" s="232">
        <f t="shared" si="2274"/>
        <v>0</v>
      </c>
      <c r="DU451" s="233">
        <f t="shared" si="2275"/>
        <v>0</v>
      </c>
      <c r="DV451" s="257">
        <v>123</v>
      </c>
      <c r="DW451" s="256">
        <v>100</v>
      </c>
      <c r="DX451" s="232">
        <f t="shared" si="2276"/>
        <v>0</v>
      </c>
      <c r="DY451" s="233">
        <f t="shared" si="2277"/>
        <v>0</v>
      </c>
      <c r="DZ451" s="257">
        <v>22</v>
      </c>
      <c r="EA451" s="256">
        <v>19</v>
      </c>
      <c r="EB451" s="232">
        <f t="shared" si="2278"/>
        <v>0</v>
      </c>
      <c r="EC451" s="233">
        <f t="shared" si="2279"/>
        <v>0</v>
      </c>
      <c r="ED451" s="257"/>
      <c r="EE451" s="256"/>
      <c r="EF451" s="232">
        <f t="shared" si="2280"/>
        <v>0</v>
      </c>
      <c r="EG451" s="233">
        <f t="shared" si="2281"/>
        <v>0</v>
      </c>
      <c r="EH451" s="225">
        <f t="shared" si="2282"/>
        <v>145</v>
      </c>
      <c r="EI451" s="233">
        <f t="shared" si="2283"/>
        <v>119</v>
      </c>
      <c r="EJ451" s="225">
        <f t="shared" si="2284"/>
        <v>0</v>
      </c>
      <c r="EK451" s="233">
        <f t="shared" si="2285"/>
        <v>0</v>
      </c>
      <c r="EL451" s="336">
        <v>3.8</v>
      </c>
      <c r="EM451" s="286">
        <v>4.5</v>
      </c>
      <c r="EN451" s="232">
        <f t="shared" si="2286"/>
        <v>467.4</v>
      </c>
      <c r="EO451" s="233">
        <f t="shared" si="2287"/>
        <v>450</v>
      </c>
      <c r="EP451" s="336">
        <v>5.8</v>
      </c>
      <c r="EQ451" s="286">
        <v>6.2</v>
      </c>
      <c r="ER451" s="232">
        <f t="shared" si="2288"/>
        <v>127.6</v>
      </c>
      <c r="ES451" s="233">
        <f t="shared" si="2289"/>
        <v>117.8</v>
      </c>
      <c r="ET451" s="336"/>
      <c r="EU451" s="286"/>
      <c r="EV451" s="232">
        <f t="shared" si="2290"/>
        <v>0</v>
      </c>
      <c r="EW451" s="233">
        <f t="shared" si="2291"/>
        <v>0</v>
      </c>
      <c r="EX451" s="545">
        <f t="shared" si="2292"/>
        <v>4.1034482758620694</v>
      </c>
      <c r="EY451" s="546">
        <f t="shared" si="2293"/>
        <v>4.7714285714285714</v>
      </c>
      <c r="EZ451" s="232">
        <f t="shared" si="2294"/>
        <v>595.00000000000011</v>
      </c>
      <c r="FA451" s="233">
        <f t="shared" si="2295"/>
        <v>567.79999999999995</v>
      </c>
      <c r="FB451" s="257"/>
      <c r="FC451" s="425"/>
      <c r="FD451" s="232">
        <f t="shared" si="2296"/>
        <v>0</v>
      </c>
      <c r="FE451" s="233">
        <f t="shared" si="2297"/>
        <v>0</v>
      </c>
      <c r="FF451" s="257"/>
      <c r="FG451" s="425"/>
      <c r="FH451" s="232">
        <f t="shared" si="2298"/>
        <v>0</v>
      </c>
      <c r="FI451" s="233">
        <f t="shared" si="2299"/>
        <v>0</v>
      </c>
      <c r="FJ451" s="254"/>
      <c r="FK451" s="253"/>
      <c r="FL451" s="232">
        <f t="shared" si="2300"/>
        <v>0</v>
      </c>
      <c r="FM451" s="233">
        <f t="shared" si="2301"/>
        <v>0</v>
      </c>
      <c r="FN451" s="232">
        <f t="shared" si="2302"/>
        <v>0</v>
      </c>
      <c r="FO451" s="233">
        <f t="shared" si="2303"/>
        <v>0</v>
      </c>
      <c r="FP451" s="232">
        <f t="shared" si="2304"/>
        <v>0</v>
      </c>
      <c r="FQ451" s="233">
        <f t="shared" si="2305"/>
        <v>0</v>
      </c>
      <c r="FR451" s="254">
        <v>26</v>
      </c>
      <c r="FS451" s="253">
        <v>26</v>
      </c>
      <c r="FT451" s="232">
        <f t="shared" si="2306"/>
        <v>0</v>
      </c>
      <c r="FU451" s="233">
        <f t="shared" si="2307"/>
        <v>0</v>
      </c>
      <c r="FV451" s="254">
        <v>7.9</v>
      </c>
      <c r="FW451" s="253">
        <v>6.9</v>
      </c>
      <c r="FX451" s="232">
        <f t="shared" si="2308"/>
        <v>205.4</v>
      </c>
      <c r="FY451" s="233">
        <f t="shared" si="2309"/>
        <v>179.4</v>
      </c>
      <c r="FZ451" s="254"/>
      <c r="GA451" s="253"/>
      <c r="GB451" s="232">
        <f t="shared" si="2310"/>
        <v>0</v>
      </c>
      <c r="GC451" s="233">
        <f t="shared" si="2311"/>
        <v>0</v>
      </c>
      <c r="GD451" s="249">
        <f t="shared" si="2312"/>
        <v>196</v>
      </c>
      <c r="GE451" s="233">
        <f t="shared" si="2313"/>
        <v>182</v>
      </c>
      <c r="GF451" s="232">
        <f t="shared" si="2314"/>
        <v>0</v>
      </c>
      <c r="GG451" s="233">
        <f t="shared" si="2315"/>
        <v>0</v>
      </c>
      <c r="GH451" s="232">
        <f t="shared" si="2316"/>
        <v>922.59999999999991</v>
      </c>
      <c r="GI451" s="233">
        <f t="shared" si="2317"/>
        <v>938.90000000000009</v>
      </c>
      <c r="GJ451" s="232" t="str">
        <f t="shared" si="2318"/>
        <v/>
      </c>
      <c r="GK451" s="233" t="str">
        <f t="shared" si="2319"/>
        <v/>
      </c>
      <c r="GL451" s="249">
        <f t="shared" si="2320"/>
        <v>27</v>
      </c>
      <c r="GM451" s="233">
        <f t="shared" si="2321"/>
        <v>23</v>
      </c>
      <c r="GN451" s="232">
        <f t="shared" si="2322"/>
        <v>0</v>
      </c>
      <c r="GO451" s="233">
        <f t="shared" si="2323"/>
        <v>0</v>
      </c>
      <c r="GP451" s="232">
        <f t="shared" si="2324"/>
        <v>179.6</v>
      </c>
      <c r="GQ451" s="233">
        <f t="shared" si="2325"/>
        <v>167</v>
      </c>
      <c r="GR451" s="232">
        <f t="shared" si="2326"/>
        <v>0</v>
      </c>
      <c r="GS451" s="233">
        <f t="shared" si="2327"/>
        <v>0</v>
      </c>
      <c r="GT451" s="249">
        <f t="shared" si="2328"/>
        <v>223</v>
      </c>
      <c r="GU451" s="233">
        <f t="shared" si="2329"/>
        <v>205</v>
      </c>
      <c r="GV451" s="232">
        <f t="shared" si="2330"/>
        <v>0</v>
      </c>
      <c r="GW451" s="233">
        <f t="shared" si="2331"/>
        <v>0</v>
      </c>
      <c r="GX451" s="232">
        <f t="shared" si="2332"/>
        <v>1102.1999999999998</v>
      </c>
      <c r="GY451" s="233">
        <f t="shared" si="2333"/>
        <v>1105.9000000000001</v>
      </c>
      <c r="GZ451" s="232" t="str">
        <f t="shared" si="2334"/>
        <v/>
      </c>
      <c r="HA451" s="233" t="str">
        <f t="shared" si="2335"/>
        <v/>
      </c>
      <c r="HB451" s="249">
        <f t="shared" si="2336"/>
        <v>0</v>
      </c>
      <c r="HC451" s="233">
        <f t="shared" si="2337"/>
        <v>0</v>
      </c>
      <c r="HD451" s="232">
        <f t="shared" si="2338"/>
        <v>0</v>
      </c>
      <c r="HE451" s="233">
        <f t="shared" si="2339"/>
        <v>0</v>
      </c>
      <c r="HF451" s="232" t="str">
        <f t="shared" si="2340"/>
        <v/>
      </c>
      <c r="HG451" s="233" t="str">
        <f t="shared" si="2341"/>
        <v/>
      </c>
      <c r="HH451" s="232" t="str">
        <f t="shared" si="2342"/>
        <v/>
      </c>
      <c r="HI451" s="233" t="str">
        <f t="shared" si="2343"/>
        <v/>
      </c>
      <c r="HJ451" s="249">
        <f t="shared" si="2344"/>
        <v>1307.6000000000001</v>
      </c>
      <c r="HK451" s="233">
        <f t="shared" si="2345"/>
        <v>1285.3000000000002</v>
      </c>
      <c r="HL451" s="232" t="str">
        <f t="shared" si="2346"/>
        <v/>
      </c>
      <c r="HM451" s="232" t="str">
        <f t="shared" si="2347"/>
        <v/>
      </c>
    </row>
    <row r="452" spans="1:221" ht="15">
      <c r="A452" s="402" t="s">
        <v>43</v>
      </c>
      <c r="B452" s="406" t="s">
        <v>829</v>
      </c>
      <c r="C452" s="408"/>
      <c r="D452" s="402">
        <v>237330</v>
      </c>
      <c r="E452" s="405">
        <v>6</v>
      </c>
      <c r="F452" s="332">
        <v>336</v>
      </c>
      <c r="G452" s="253">
        <v>401</v>
      </c>
      <c r="H452" s="254">
        <v>7</v>
      </c>
      <c r="I452" s="255">
        <v>8</v>
      </c>
      <c r="J452" s="232">
        <f t="shared" si="2201"/>
        <v>329</v>
      </c>
      <c r="K452" s="233">
        <f t="shared" si="2202"/>
        <v>393</v>
      </c>
      <c r="L452" s="333">
        <v>120</v>
      </c>
      <c r="M452" s="253">
        <v>120</v>
      </c>
      <c r="N452" s="232">
        <f t="shared" si="2051"/>
        <v>329</v>
      </c>
      <c r="O452" s="233">
        <f t="shared" si="2348"/>
        <v>393</v>
      </c>
      <c r="P452" s="232">
        <f t="shared" si="2203"/>
        <v>0</v>
      </c>
      <c r="Q452" s="233">
        <f t="shared" si="2204"/>
        <v>0</v>
      </c>
      <c r="R452" s="254">
        <v>87</v>
      </c>
      <c r="S452" s="256">
        <v>80</v>
      </c>
      <c r="T452" s="232">
        <f t="shared" si="2205"/>
        <v>0</v>
      </c>
      <c r="U452" s="233">
        <f t="shared" si="2206"/>
        <v>0</v>
      </c>
      <c r="V452" s="257"/>
      <c r="W452" s="256"/>
      <c r="X452" s="232">
        <f t="shared" si="2207"/>
        <v>0</v>
      </c>
      <c r="Y452" s="233">
        <f t="shared" si="2208"/>
        <v>0</v>
      </c>
      <c r="Z452" s="257"/>
      <c r="AA452" s="256"/>
      <c r="AB452" s="232">
        <f t="shared" si="2209"/>
        <v>0</v>
      </c>
      <c r="AC452" s="233">
        <f t="shared" si="2210"/>
        <v>0</v>
      </c>
      <c r="AD452" s="225">
        <f t="shared" si="2211"/>
        <v>87</v>
      </c>
      <c r="AE452" s="233">
        <f t="shared" si="2212"/>
        <v>80</v>
      </c>
      <c r="AF452" s="225">
        <f t="shared" si="2213"/>
        <v>0</v>
      </c>
      <c r="AG452" s="233">
        <f t="shared" si="2214"/>
        <v>0</v>
      </c>
      <c r="AH452" s="336">
        <v>4.7</v>
      </c>
      <c r="AI452" s="286">
        <v>4.7</v>
      </c>
      <c r="AJ452" s="232">
        <f t="shared" si="2215"/>
        <v>408.90000000000003</v>
      </c>
      <c r="AK452" s="233">
        <f t="shared" si="2216"/>
        <v>376</v>
      </c>
      <c r="AL452" s="336"/>
      <c r="AM452" s="286"/>
      <c r="AN452" s="232">
        <f t="shared" si="2217"/>
        <v>0</v>
      </c>
      <c r="AO452" s="233">
        <f t="shared" si="2349"/>
        <v>0</v>
      </c>
      <c r="AP452" s="336"/>
      <c r="AQ452" s="286"/>
      <c r="AR452" s="232">
        <f t="shared" si="2218"/>
        <v>0</v>
      </c>
      <c r="AS452" s="233">
        <f t="shared" si="2219"/>
        <v>0</v>
      </c>
      <c r="AT452" s="545">
        <f t="shared" si="2220"/>
        <v>4.7</v>
      </c>
      <c r="AU452" s="546">
        <f t="shared" si="2221"/>
        <v>4.7</v>
      </c>
      <c r="AV452" s="232">
        <f t="shared" si="2222"/>
        <v>408.90000000000003</v>
      </c>
      <c r="AW452" s="233">
        <f t="shared" si="2223"/>
        <v>376</v>
      </c>
      <c r="AX452" s="257"/>
      <c r="AY452" s="253"/>
      <c r="AZ452" s="232">
        <f t="shared" si="2224"/>
        <v>0</v>
      </c>
      <c r="BA452" s="233">
        <f t="shared" si="2225"/>
        <v>0</v>
      </c>
      <c r="BB452" s="257"/>
      <c r="BC452" s="253"/>
      <c r="BD452" s="232">
        <f t="shared" si="2226"/>
        <v>0</v>
      </c>
      <c r="BE452" s="233">
        <f t="shared" si="2227"/>
        <v>0</v>
      </c>
      <c r="BF452" s="254"/>
      <c r="BG452" s="253"/>
      <c r="BH452" s="232">
        <f t="shared" si="2228"/>
        <v>0</v>
      </c>
      <c r="BI452" s="233">
        <f t="shared" si="2229"/>
        <v>0</v>
      </c>
      <c r="BJ452" s="232">
        <f t="shared" si="2230"/>
        <v>0</v>
      </c>
      <c r="BK452" s="233">
        <f t="shared" si="2231"/>
        <v>0</v>
      </c>
      <c r="BL452" s="232">
        <f t="shared" si="2232"/>
        <v>0</v>
      </c>
      <c r="BM452" s="233">
        <f t="shared" si="2233"/>
        <v>0</v>
      </c>
      <c r="BN452" s="257">
        <v>134</v>
      </c>
      <c r="BO452" s="256">
        <v>175</v>
      </c>
      <c r="BP452" s="232">
        <f t="shared" si="2234"/>
        <v>0</v>
      </c>
      <c r="BQ452" s="233">
        <f t="shared" si="2235"/>
        <v>0</v>
      </c>
      <c r="BR452" s="257">
        <v>2</v>
      </c>
      <c r="BS452" s="256">
        <v>3</v>
      </c>
      <c r="BT452" s="232">
        <f t="shared" si="2350"/>
        <v>0</v>
      </c>
      <c r="BU452" s="233">
        <f t="shared" si="2237"/>
        <v>0</v>
      </c>
      <c r="BV452" s="257"/>
      <c r="BW452" s="256"/>
      <c r="BX452" s="232">
        <f t="shared" si="2238"/>
        <v>0</v>
      </c>
      <c r="BY452" s="233">
        <f t="shared" si="2239"/>
        <v>0</v>
      </c>
      <c r="BZ452" s="225">
        <f t="shared" si="2240"/>
        <v>136</v>
      </c>
      <c r="CA452" s="233">
        <f t="shared" si="2241"/>
        <v>178</v>
      </c>
      <c r="CB452" s="225">
        <f t="shared" si="2242"/>
        <v>0</v>
      </c>
      <c r="CC452" s="233">
        <f t="shared" si="2243"/>
        <v>0</v>
      </c>
      <c r="CD452" s="336">
        <v>5.4</v>
      </c>
      <c r="CE452" s="286">
        <v>5.4</v>
      </c>
      <c r="CF452" s="232">
        <f t="shared" si="2244"/>
        <v>723.6</v>
      </c>
      <c r="CG452" s="233">
        <f t="shared" si="2245"/>
        <v>945.00000000000011</v>
      </c>
      <c r="CH452" s="336">
        <v>6</v>
      </c>
      <c r="CI452" s="286">
        <v>8.5</v>
      </c>
      <c r="CJ452" s="232">
        <f t="shared" si="2246"/>
        <v>12</v>
      </c>
      <c r="CK452" s="233">
        <f t="shared" si="2247"/>
        <v>25.5</v>
      </c>
      <c r="CL452" s="336"/>
      <c r="CM452" s="286"/>
      <c r="CN452" s="232">
        <f t="shared" si="2248"/>
        <v>0</v>
      </c>
      <c r="CO452" s="233">
        <f t="shared" si="2249"/>
        <v>0</v>
      </c>
      <c r="CP452" s="232">
        <f t="shared" si="2250"/>
        <v>5.408823529411765</v>
      </c>
      <c r="CQ452" s="546">
        <f t="shared" si="2251"/>
        <v>5.4522471910112369</v>
      </c>
      <c r="CR452" s="232">
        <f t="shared" si="2252"/>
        <v>735.6</v>
      </c>
      <c r="CS452" s="233">
        <f t="shared" si="2253"/>
        <v>970.50000000000011</v>
      </c>
      <c r="CT452" s="257"/>
      <c r="CU452" s="425"/>
      <c r="CV452" s="232">
        <f t="shared" si="2254"/>
        <v>0</v>
      </c>
      <c r="CW452" s="233">
        <f t="shared" si="2255"/>
        <v>0</v>
      </c>
      <c r="CX452" s="257"/>
      <c r="CY452" s="425"/>
      <c r="CZ452" s="232">
        <f t="shared" si="2256"/>
        <v>0</v>
      </c>
      <c r="DA452" s="233">
        <f t="shared" si="2257"/>
        <v>0</v>
      </c>
      <c r="DB452" s="254"/>
      <c r="DC452" s="253"/>
      <c r="DD452" s="232">
        <f t="shared" si="2258"/>
        <v>0</v>
      </c>
      <c r="DE452" s="233">
        <f t="shared" si="2259"/>
        <v>0</v>
      </c>
      <c r="DF452" s="232">
        <f t="shared" si="2260"/>
        <v>0</v>
      </c>
      <c r="DG452" s="233">
        <f t="shared" si="2261"/>
        <v>0</v>
      </c>
      <c r="DH452" s="232">
        <f t="shared" si="2262"/>
        <v>0</v>
      </c>
      <c r="DI452" s="233">
        <f t="shared" si="2263"/>
        <v>0</v>
      </c>
      <c r="DJ452" s="232">
        <f t="shared" si="2264"/>
        <v>223</v>
      </c>
      <c r="DK452" s="233">
        <f t="shared" si="2265"/>
        <v>258</v>
      </c>
      <c r="DL452" s="232">
        <f t="shared" si="2266"/>
        <v>0</v>
      </c>
      <c r="DM452" s="233">
        <f t="shared" si="2267"/>
        <v>0</v>
      </c>
      <c r="DN452" s="545">
        <f t="shared" si="2268"/>
        <v>5.1322869955156953</v>
      </c>
      <c r="DO452" s="546">
        <f t="shared" si="2269"/>
        <v>5.2189922480620154</v>
      </c>
      <c r="DP452" s="232">
        <f t="shared" si="2270"/>
        <v>1144.5</v>
      </c>
      <c r="DQ452" s="233">
        <f t="shared" si="2271"/>
        <v>1346.5</v>
      </c>
      <c r="DR452" s="232">
        <f t="shared" si="2272"/>
        <v>0</v>
      </c>
      <c r="DS452" s="233">
        <f t="shared" si="2273"/>
        <v>0</v>
      </c>
      <c r="DT452" s="232">
        <f t="shared" si="2274"/>
        <v>0</v>
      </c>
      <c r="DU452" s="233">
        <f t="shared" si="2275"/>
        <v>0</v>
      </c>
      <c r="DV452" s="257">
        <v>69</v>
      </c>
      <c r="DW452" s="256">
        <v>90</v>
      </c>
      <c r="DX452" s="232">
        <f t="shared" si="2276"/>
        <v>0</v>
      </c>
      <c r="DY452" s="233">
        <f t="shared" si="2277"/>
        <v>0</v>
      </c>
      <c r="DZ452" s="257">
        <v>18</v>
      </c>
      <c r="EA452" s="256">
        <v>8</v>
      </c>
      <c r="EB452" s="232">
        <f t="shared" si="2278"/>
        <v>0</v>
      </c>
      <c r="EC452" s="233">
        <f t="shared" si="2279"/>
        <v>0</v>
      </c>
      <c r="ED452" s="257"/>
      <c r="EE452" s="256"/>
      <c r="EF452" s="232">
        <f t="shared" si="2280"/>
        <v>0</v>
      </c>
      <c r="EG452" s="233">
        <f t="shared" si="2281"/>
        <v>0</v>
      </c>
      <c r="EH452" s="225">
        <f t="shared" si="2282"/>
        <v>87</v>
      </c>
      <c r="EI452" s="233">
        <f t="shared" si="2283"/>
        <v>98</v>
      </c>
      <c r="EJ452" s="225">
        <f t="shared" si="2284"/>
        <v>0</v>
      </c>
      <c r="EK452" s="233">
        <f t="shared" si="2285"/>
        <v>0</v>
      </c>
      <c r="EL452" s="336">
        <v>4.5</v>
      </c>
      <c r="EM452" s="286">
        <v>4.3</v>
      </c>
      <c r="EN452" s="232">
        <f t="shared" si="2286"/>
        <v>310.5</v>
      </c>
      <c r="EO452" s="233">
        <f t="shared" si="2287"/>
        <v>387</v>
      </c>
      <c r="EP452" s="336">
        <v>5.9</v>
      </c>
      <c r="EQ452" s="286">
        <v>5.3</v>
      </c>
      <c r="ER452" s="232">
        <f t="shared" si="2288"/>
        <v>106.2</v>
      </c>
      <c r="ES452" s="233">
        <f t="shared" si="2289"/>
        <v>42.4</v>
      </c>
      <c r="ET452" s="336"/>
      <c r="EU452" s="286"/>
      <c r="EV452" s="232">
        <f t="shared" si="2290"/>
        <v>0</v>
      </c>
      <c r="EW452" s="233">
        <f t="shared" si="2291"/>
        <v>0</v>
      </c>
      <c r="EX452" s="545">
        <f t="shared" si="2292"/>
        <v>4.7896551724137932</v>
      </c>
      <c r="EY452" s="546">
        <f t="shared" si="2293"/>
        <v>4.3816326530612244</v>
      </c>
      <c r="EZ452" s="232">
        <f t="shared" si="2294"/>
        <v>416.7</v>
      </c>
      <c r="FA452" s="233">
        <f t="shared" si="2295"/>
        <v>429.4</v>
      </c>
      <c r="FB452" s="257"/>
      <c r="FC452" s="425"/>
      <c r="FD452" s="232">
        <f t="shared" si="2296"/>
        <v>0</v>
      </c>
      <c r="FE452" s="233">
        <f t="shared" si="2297"/>
        <v>0</v>
      </c>
      <c r="FF452" s="257"/>
      <c r="FG452" s="425"/>
      <c r="FH452" s="232">
        <f t="shared" si="2298"/>
        <v>0</v>
      </c>
      <c r="FI452" s="233">
        <f t="shared" si="2299"/>
        <v>0</v>
      </c>
      <c r="FJ452" s="254"/>
      <c r="FK452" s="253"/>
      <c r="FL452" s="232">
        <f t="shared" si="2300"/>
        <v>0</v>
      </c>
      <c r="FM452" s="233">
        <f t="shared" si="2301"/>
        <v>0</v>
      </c>
      <c r="FN452" s="232">
        <f t="shared" si="2302"/>
        <v>0</v>
      </c>
      <c r="FO452" s="233">
        <f t="shared" si="2303"/>
        <v>0</v>
      </c>
      <c r="FP452" s="232">
        <f t="shared" si="2304"/>
        <v>0</v>
      </c>
      <c r="FQ452" s="233">
        <f t="shared" si="2305"/>
        <v>0</v>
      </c>
      <c r="FR452" s="254">
        <v>19</v>
      </c>
      <c r="FS452" s="253">
        <v>37</v>
      </c>
      <c r="FT452" s="232">
        <f t="shared" si="2306"/>
        <v>0</v>
      </c>
      <c r="FU452" s="233">
        <f t="shared" si="2307"/>
        <v>0</v>
      </c>
      <c r="FV452" s="254">
        <v>7</v>
      </c>
      <c r="FW452" s="253">
        <v>5.2</v>
      </c>
      <c r="FX452" s="232">
        <f t="shared" si="2308"/>
        <v>133</v>
      </c>
      <c r="FY452" s="233">
        <f t="shared" si="2309"/>
        <v>192.4</v>
      </c>
      <c r="FZ452" s="254"/>
      <c r="GA452" s="253"/>
      <c r="GB452" s="232">
        <f t="shared" si="2310"/>
        <v>0</v>
      </c>
      <c r="GC452" s="233">
        <f t="shared" si="2311"/>
        <v>0</v>
      </c>
      <c r="GD452" s="249">
        <f t="shared" si="2312"/>
        <v>290</v>
      </c>
      <c r="GE452" s="233">
        <f t="shared" si="2313"/>
        <v>345</v>
      </c>
      <c r="GF452" s="232">
        <f t="shared" si="2314"/>
        <v>0</v>
      </c>
      <c r="GG452" s="233">
        <f t="shared" si="2315"/>
        <v>0</v>
      </c>
      <c r="GH452" s="232">
        <f t="shared" si="2316"/>
        <v>1443</v>
      </c>
      <c r="GI452" s="233">
        <f t="shared" si="2317"/>
        <v>1708</v>
      </c>
      <c r="GJ452" s="232" t="str">
        <f t="shared" si="2318"/>
        <v/>
      </c>
      <c r="GK452" s="233" t="str">
        <f t="shared" si="2319"/>
        <v/>
      </c>
      <c r="GL452" s="249">
        <f t="shared" si="2320"/>
        <v>20</v>
      </c>
      <c r="GM452" s="233">
        <f t="shared" si="2321"/>
        <v>11</v>
      </c>
      <c r="GN452" s="232">
        <f t="shared" si="2322"/>
        <v>0</v>
      </c>
      <c r="GO452" s="233">
        <f t="shared" si="2323"/>
        <v>0</v>
      </c>
      <c r="GP452" s="232">
        <f t="shared" si="2324"/>
        <v>118.2</v>
      </c>
      <c r="GQ452" s="233">
        <f t="shared" si="2325"/>
        <v>67.900000000000006</v>
      </c>
      <c r="GR452" s="232">
        <f t="shared" si="2326"/>
        <v>0</v>
      </c>
      <c r="GS452" s="233">
        <f t="shared" si="2327"/>
        <v>0</v>
      </c>
      <c r="GT452" s="249">
        <f t="shared" si="2328"/>
        <v>310</v>
      </c>
      <c r="GU452" s="233">
        <f t="shared" si="2329"/>
        <v>356</v>
      </c>
      <c r="GV452" s="232">
        <f t="shared" si="2330"/>
        <v>0</v>
      </c>
      <c r="GW452" s="233">
        <f t="shared" si="2331"/>
        <v>0</v>
      </c>
      <c r="GX452" s="232">
        <f t="shared" si="2332"/>
        <v>1561.2</v>
      </c>
      <c r="GY452" s="233">
        <f t="shared" si="2333"/>
        <v>1775.9</v>
      </c>
      <c r="GZ452" s="232" t="str">
        <f t="shared" si="2334"/>
        <v/>
      </c>
      <c r="HA452" s="233" t="str">
        <f t="shared" si="2335"/>
        <v/>
      </c>
      <c r="HB452" s="249">
        <f t="shared" si="2336"/>
        <v>0</v>
      </c>
      <c r="HC452" s="233">
        <f t="shared" si="2337"/>
        <v>0</v>
      </c>
      <c r="HD452" s="232">
        <f t="shared" si="2338"/>
        <v>0</v>
      </c>
      <c r="HE452" s="233">
        <f t="shared" si="2339"/>
        <v>0</v>
      </c>
      <c r="HF452" s="232" t="str">
        <f t="shared" si="2340"/>
        <v/>
      </c>
      <c r="HG452" s="233" t="str">
        <f t="shared" si="2341"/>
        <v/>
      </c>
      <c r="HH452" s="232" t="str">
        <f t="shared" si="2342"/>
        <v/>
      </c>
      <c r="HI452" s="233" t="str">
        <f t="shared" si="2343"/>
        <v/>
      </c>
      <c r="HJ452" s="249">
        <f t="shared" si="2344"/>
        <v>1694.2</v>
      </c>
      <c r="HK452" s="233">
        <f t="shared" si="2345"/>
        <v>1968.3000000000002</v>
      </c>
      <c r="HL452" s="232" t="str">
        <f t="shared" si="2346"/>
        <v/>
      </c>
      <c r="HM452" s="232" t="str">
        <f t="shared" si="2347"/>
        <v/>
      </c>
    </row>
    <row r="453" spans="1:221" ht="15">
      <c r="A453" s="402" t="s">
        <v>43</v>
      </c>
      <c r="B453" s="406" t="s">
        <v>830</v>
      </c>
      <c r="C453" s="408"/>
      <c r="D453" s="402">
        <v>237385</v>
      </c>
      <c r="E453" s="405">
        <v>6</v>
      </c>
      <c r="F453" s="332">
        <v>132</v>
      </c>
      <c r="G453" s="253">
        <v>161</v>
      </c>
      <c r="H453" s="254">
        <v>1</v>
      </c>
      <c r="I453" s="255">
        <v>5</v>
      </c>
      <c r="J453" s="232">
        <f t="shared" si="2201"/>
        <v>131</v>
      </c>
      <c r="K453" s="233">
        <f t="shared" si="2202"/>
        <v>156</v>
      </c>
      <c r="L453" s="333">
        <v>120</v>
      </c>
      <c r="M453" s="253">
        <v>120</v>
      </c>
      <c r="N453" s="232">
        <f t="shared" si="2051"/>
        <v>131</v>
      </c>
      <c r="O453" s="233">
        <f t="shared" si="2348"/>
        <v>156</v>
      </c>
      <c r="P453" s="232">
        <f t="shared" si="2203"/>
        <v>0</v>
      </c>
      <c r="Q453" s="233">
        <f t="shared" si="2204"/>
        <v>0</v>
      </c>
      <c r="R453" s="254">
        <v>37</v>
      </c>
      <c r="S453" s="256">
        <v>43</v>
      </c>
      <c r="T453" s="232">
        <f t="shared" si="2205"/>
        <v>0</v>
      </c>
      <c r="U453" s="233">
        <f t="shared" si="2206"/>
        <v>0</v>
      </c>
      <c r="V453" s="257"/>
      <c r="W453" s="256"/>
      <c r="X453" s="232">
        <f t="shared" si="2207"/>
        <v>0</v>
      </c>
      <c r="Y453" s="233">
        <f t="shared" si="2208"/>
        <v>0</v>
      </c>
      <c r="Z453" s="257"/>
      <c r="AA453" s="256"/>
      <c r="AB453" s="232">
        <f t="shared" si="2209"/>
        <v>0</v>
      </c>
      <c r="AC453" s="233">
        <f t="shared" si="2210"/>
        <v>0</v>
      </c>
      <c r="AD453" s="225">
        <f t="shared" si="2211"/>
        <v>37</v>
      </c>
      <c r="AE453" s="233">
        <f t="shared" si="2212"/>
        <v>43</v>
      </c>
      <c r="AF453" s="225">
        <f t="shared" si="2213"/>
        <v>0</v>
      </c>
      <c r="AG453" s="233">
        <f t="shared" si="2214"/>
        <v>0</v>
      </c>
      <c r="AH453" s="336">
        <v>4.7</v>
      </c>
      <c r="AI453" s="286">
        <v>4.5999999999999996</v>
      </c>
      <c r="AJ453" s="232">
        <f t="shared" si="2215"/>
        <v>173.9</v>
      </c>
      <c r="AK453" s="233">
        <f t="shared" si="2216"/>
        <v>197.79999999999998</v>
      </c>
      <c r="AL453" s="336"/>
      <c r="AM453" s="286"/>
      <c r="AN453" s="232">
        <f t="shared" si="2217"/>
        <v>0</v>
      </c>
      <c r="AO453" s="233">
        <f t="shared" si="2349"/>
        <v>0</v>
      </c>
      <c r="AP453" s="336"/>
      <c r="AQ453" s="286"/>
      <c r="AR453" s="232">
        <f t="shared" si="2218"/>
        <v>0</v>
      </c>
      <c r="AS453" s="233">
        <f t="shared" si="2219"/>
        <v>0</v>
      </c>
      <c r="AT453" s="545">
        <f t="shared" si="2220"/>
        <v>4.7</v>
      </c>
      <c r="AU453" s="546">
        <f t="shared" si="2221"/>
        <v>4.5999999999999996</v>
      </c>
      <c r="AV453" s="232">
        <f t="shared" si="2222"/>
        <v>173.9</v>
      </c>
      <c r="AW453" s="233">
        <f t="shared" si="2223"/>
        <v>197.79999999999998</v>
      </c>
      <c r="AX453" s="257"/>
      <c r="AY453" s="253"/>
      <c r="AZ453" s="232">
        <f t="shared" si="2224"/>
        <v>0</v>
      </c>
      <c r="BA453" s="233">
        <f t="shared" si="2225"/>
        <v>0</v>
      </c>
      <c r="BB453" s="257"/>
      <c r="BC453" s="253"/>
      <c r="BD453" s="232">
        <f t="shared" si="2226"/>
        <v>0</v>
      </c>
      <c r="BE453" s="233">
        <f t="shared" si="2227"/>
        <v>0</v>
      </c>
      <c r="BF453" s="254"/>
      <c r="BG453" s="253"/>
      <c r="BH453" s="232">
        <f t="shared" si="2228"/>
        <v>0</v>
      </c>
      <c r="BI453" s="233">
        <f t="shared" si="2229"/>
        <v>0</v>
      </c>
      <c r="BJ453" s="232">
        <f t="shared" si="2230"/>
        <v>0</v>
      </c>
      <c r="BK453" s="233">
        <f t="shared" si="2231"/>
        <v>0</v>
      </c>
      <c r="BL453" s="232">
        <f t="shared" si="2232"/>
        <v>0</v>
      </c>
      <c r="BM453" s="233">
        <f t="shared" si="2233"/>
        <v>0</v>
      </c>
      <c r="BN453" s="257">
        <v>53</v>
      </c>
      <c r="BO453" s="256">
        <v>63</v>
      </c>
      <c r="BP453" s="232">
        <f t="shared" si="2234"/>
        <v>0</v>
      </c>
      <c r="BQ453" s="233">
        <f t="shared" si="2235"/>
        <v>0</v>
      </c>
      <c r="BR453" s="257"/>
      <c r="BS453" s="256"/>
      <c r="BT453" s="232">
        <f t="shared" si="2350"/>
        <v>0</v>
      </c>
      <c r="BU453" s="233">
        <f t="shared" si="2237"/>
        <v>0</v>
      </c>
      <c r="BV453" s="257"/>
      <c r="BW453" s="256"/>
      <c r="BX453" s="232">
        <f t="shared" si="2238"/>
        <v>0</v>
      </c>
      <c r="BY453" s="233">
        <f t="shared" si="2239"/>
        <v>0</v>
      </c>
      <c r="BZ453" s="225">
        <f t="shared" si="2240"/>
        <v>53</v>
      </c>
      <c r="CA453" s="233">
        <f t="shared" si="2241"/>
        <v>63</v>
      </c>
      <c r="CB453" s="225">
        <f t="shared" si="2242"/>
        <v>0</v>
      </c>
      <c r="CC453" s="233">
        <f t="shared" si="2243"/>
        <v>0</v>
      </c>
      <c r="CD453" s="336">
        <v>6.2</v>
      </c>
      <c r="CE453" s="286">
        <v>6.3</v>
      </c>
      <c r="CF453" s="232">
        <f t="shared" si="2244"/>
        <v>328.6</v>
      </c>
      <c r="CG453" s="233">
        <f t="shared" si="2245"/>
        <v>396.9</v>
      </c>
      <c r="CH453" s="336"/>
      <c r="CI453" s="286"/>
      <c r="CJ453" s="232">
        <f t="shared" si="2246"/>
        <v>0</v>
      </c>
      <c r="CK453" s="233">
        <f t="shared" si="2247"/>
        <v>0</v>
      </c>
      <c r="CL453" s="336"/>
      <c r="CM453" s="286"/>
      <c r="CN453" s="232">
        <f t="shared" si="2248"/>
        <v>0</v>
      </c>
      <c r="CO453" s="233">
        <f t="shared" si="2249"/>
        <v>0</v>
      </c>
      <c r="CP453" s="232">
        <f t="shared" si="2250"/>
        <v>6.2</v>
      </c>
      <c r="CQ453" s="546">
        <f t="shared" si="2251"/>
        <v>6.3</v>
      </c>
      <c r="CR453" s="232">
        <f t="shared" si="2252"/>
        <v>328.6</v>
      </c>
      <c r="CS453" s="233">
        <f t="shared" si="2253"/>
        <v>396.9</v>
      </c>
      <c r="CT453" s="257"/>
      <c r="CU453" s="428"/>
      <c r="CV453" s="232">
        <f t="shared" si="2254"/>
        <v>0</v>
      </c>
      <c r="CW453" s="233">
        <f t="shared" si="2255"/>
        <v>0</v>
      </c>
      <c r="CX453" s="257"/>
      <c r="CY453" s="428"/>
      <c r="CZ453" s="232">
        <f t="shared" si="2256"/>
        <v>0</v>
      </c>
      <c r="DA453" s="233">
        <f t="shared" si="2257"/>
        <v>0</v>
      </c>
      <c r="DB453" s="254"/>
      <c r="DC453" s="253"/>
      <c r="DD453" s="232">
        <f t="shared" si="2258"/>
        <v>0</v>
      </c>
      <c r="DE453" s="233">
        <f t="shared" si="2259"/>
        <v>0</v>
      </c>
      <c r="DF453" s="232">
        <f t="shared" si="2260"/>
        <v>0</v>
      </c>
      <c r="DG453" s="233">
        <f t="shared" si="2261"/>
        <v>0</v>
      </c>
      <c r="DH453" s="232">
        <f t="shared" si="2262"/>
        <v>0</v>
      </c>
      <c r="DI453" s="233">
        <f t="shared" si="2263"/>
        <v>0</v>
      </c>
      <c r="DJ453" s="232">
        <f t="shared" si="2264"/>
        <v>90</v>
      </c>
      <c r="DK453" s="233">
        <f t="shared" si="2265"/>
        <v>106</v>
      </c>
      <c r="DL453" s="232">
        <f t="shared" si="2266"/>
        <v>0</v>
      </c>
      <c r="DM453" s="233">
        <f t="shared" si="2267"/>
        <v>0</v>
      </c>
      <c r="DN453" s="545">
        <f t="shared" si="2268"/>
        <v>5.583333333333333</v>
      </c>
      <c r="DO453" s="546">
        <f t="shared" si="2269"/>
        <v>5.610377358490565</v>
      </c>
      <c r="DP453" s="232">
        <f t="shared" si="2270"/>
        <v>502.5</v>
      </c>
      <c r="DQ453" s="233">
        <f t="shared" si="2271"/>
        <v>594.69999999999993</v>
      </c>
      <c r="DR453" s="232">
        <f t="shared" si="2272"/>
        <v>0</v>
      </c>
      <c r="DS453" s="233">
        <f t="shared" si="2273"/>
        <v>0</v>
      </c>
      <c r="DT453" s="232">
        <f t="shared" si="2274"/>
        <v>0</v>
      </c>
      <c r="DU453" s="233">
        <f t="shared" si="2275"/>
        <v>0</v>
      </c>
      <c r="DV453" s="257">
        <v>28</v>
      </c>
      <c r="DW453" s="256">
        <v>39</v>
      </c>
      <c r="DX453" s="232">
        <f t="shared" si="2276"/>
        <v>0</v>
      </c>
      <c r="DY453" s="233">
        <f t="shared" si="2277"/>
        <v>0</v>
      </c>
      <c r="DZ453" s="257"/>
      <c r="EA453" s="256">
        <v>1</v>
      </c>
      <c r="EB453" s="232">
        <f t="shared" si="2278"/>
        <v>0</v>
      </c>
      <c r="EC453" s="233">
        <f t="shared" si="2279"/>
        <v>0</v>
      </c>
      <c r="ED453" s="257"/>
      <c r="EE453" s="256"/>
      <c r="EF453" s="232">
        <f t="shared" si="2280"/>
        <v>0</v>
      </c>
      <c r="EG453" s="233">
        <f t="shared" si="2281"/>
        <v>0</v>
      </c>
      <c r="EH453" s="225">
        <f t="shared" si="2282"/>
        <v>28</v>
      </c>
      <c r="EI453" s="233">
        <f t="shared" si="2283"/>
        <v>40</v>
      </c>
      <c r="EJ453" s="225">
        <f t="shared" si="2284"/>
        <v>0</v>
      </c>
      <c r="EK453" s="233">
        <f t="shared" si="2285"/>
        <v>0</v>
      </c>
      <c r="EL453" s="336">
        <v>4.9000000000000004</v>
      </c>
      <c r="EM453" s="286">
        <v>4.2</v>
      </c>
      <c r="EN453" s="232">
        <f t="shared" si="2286"/>
        <v>137.20000000000002</v>
      </c>
      <c r="EO453" s="233">
        <f t="shared" si="2287"/>
        <v>163.80000000000001</v>
      </c>
      <c r="EP453" s="336"/>
      <c r="EQ453" s="286">
        <v>5.5</v>
      </c>
      <c r="ER453" s="232">
        <f t="shared" si="2288"/>
        <v>0</v>
      </c>
      <c r="ES453" s="233">
        <f t="shared" si="2289"/>
        <v>5.5</v>
      </c>
      <c r="ET453" s="336"/>
      <c r="EU453" s="286"/>
      <c r="EV453" s="232">
        <f t="shared" si="2290"/>
        <v>0</v>
      </c>
      <c r="EW453" s="233">
        <f t="shared" si="2291"/>
        <v>0</v>
      </c>
      <c r="EX453" s="545">
        <f t="shared" si="2292"/>
        <v>4.9000000000000004</v>
      </c>
      <c r="EY453" s="546">
        <f t="shared" si="2293"/>
        <v>4.2324999999999999</v>
      </c>
      <c r="EZ453" s="232">
        <f t="shared" si="2294"/>
        <v>137.20000000000002</v>
      </c>
      <c r="FA453" s="233">
        <f t="shared" si="2295"/>
        <v>169.3</v>
      </c>
      <c r="FB453" s="257"/>
      <c r="FC453" s="428"/>
      <c r="FD453" s="232">
        <f t="shared" si="2296"/>
        <v>0</v>
      </c>
      <c r="FE453" s="233">
        <f t="shared" si="2297"/>
        <v>0</v>
      </c>
      <c r="FF453" s="257"/>
      <c r="FG453" s="428"/>
      <c r="FH453" s="232">
        <f t="shared" si="2298"/>
        <v>0</v>
      </c>
      <c r="FI453" s="233">
        <f t="shared" si="2299"/>
        <v>0</v>
      </c>
      <c r="FJ453" s="254"/>
      <c r="FK453" s="253"/>
      <c r="FL453" s="232">
        <f t="shared" si="2300"/>
        <v>0</v>
      </c>
      <c r="FM453" s="233">
        <f t="shared" si="2301"/>
        <v>0</v>
      </c>
      <c r="FN453" s="232">
        <f t="shared" si="2302"/>
        <v>0</v>
      </c>
      <c r="FO453" s="233">
        <f t="shared" si="2303"/>
        <v>0</v>
      </c>
      <c r="FP453" s="232">
        <f t="shared" si="2304"/>
        <v>0</v>
      </c>
      <c r="FQ453" s="233">
        <f t="shared" si="2305"/>
        <v>0</v>
      </c>
      <c r="FR453" s="254">
        <v>13</v>
      </c>
      <c r="FS453" s="253">
        <v>10</v>
      </c>
      <c r="FT453" s="232">
        <f t="shared" si="2306"/>
        <v>0</v>
      </c>
      <c r="FU453" s="233">
        <f t="shared" si="2307"/>
        <v>0</v>
      </c>
      <c r="FV453" s="254">
        <v>6.3</v>
      </c>
      <c r="FW453" s="253">
        <v>10.199999999999999</v>
      </c>
      <c r="FX453" s="232">
        <f t="shared" si="2308"/>
        <v>81.899999999999991</v>
      </c>
      <c r="FY453" s="233">
        <f t="shared" si="2309"/>
        <v>102</v>
      </c>
      <c r="FZ453" s="254"/>
      <c r="GA453" s="253"/>
      <c r="GB453" s="232">
        <f t="shared" si="2310"/>
        <v>0</v>
      </c>
      <c r="GC453" s="233">
        <f t="shared" si="2311"/>
        <v>0</v>
      </c>
      <c r="GD453" s="249">
        <f t="shared" si="2312"/>
        <v>118</v>
      </c>
      <c r="GE453" s="233">
        <f t="shared" si="2313"/>
        <v>145</v>
      </c>
      <c r="GF453" s="232">
        <f t="shared" si="2314"/>
        <v>0</v>
      </c>
      <c r="GG453" s="233">
        <f t="shared" si="2315"/>
        <v>0</v>
      </c>
      <c r="GH453" s="232">
        <f t="shared" si="2316"/>
        <v>639.70000000000005</v>
      </c>
      <c r="GI453" s="233">
        <f t="shared" si="2317"/>
        <v>758.5</v>
      </c>
      <c r="GJ453" s="232" t="str">
        <f t="shared" si="2318"/>
        <v/>
      </c>
      <c r="GK453" s="233" t="str">
        <f t="shared" si="2319"/>
        <v/>
      </c>
      <c r="GL453" s="249">
        <f t="shared" si="2320"/>
        <v>0</v>
      </c>
      <c r="GM453" s="233">
        <f t="shared" si="2321"/>
        <v>1</v>
      </c>
      <c r="GN453" s="232">
        <f t="shared" si="2322"/>
        <v>0</v>
      </c>
      <c r="GO453" s="233">
        <f t="shared" si="2323"/>
        <v>0</v>
      </c>
      <c r="GP453" s="232">
        <f t="shared" si="2324"/>
        <v>0</v>
      </c>
      <c r="GQ453" s="233">
        <f t="shared" si="2325"/>
        <v>5.5</v>
      </c>
      <c r="GR453" s="232">
        <f t="shared" si="2326"/>
        <v>0</v>
      </c>
      <c r="GS453" s="233">
        <f t="shared" si="2327"/>
        <v>0</v>
      </c>
      <c r="GT453" s="249">
        <f t="shared" si="2328"/>
        <v>118</v>
      </c>
      <c r="GU453" s="233">
        <f t="shared" si="2329"/>
        <v>146</v>
      </c>
      <c r="GV453" s="232">
        <f t="shared" si="2330"/>
        <v>0</v>
      </c>
      <c r="GW453" s="233">
        <f t="shared" si="2331"/>
        <v>0</v>
      </c>
      <c r="GX453" s="232">
        <f t="shared" si="2332"/>
        <v>639.70000000000005</v>
      </c>
      <c r="GY453" s="233">
        <f t="shared" si="2333"/>
        <v>764</v>
      </c>
      <c r="GZ453" s="232" t="str">
        <f t="shared" si="2334"/>
        <v/>
      </c>
      <c r="HA453" s="233" t="str">
        <f t="shared" si="2335"/>
        <v/>
      </c>
      <c r="HB453" s="249">
        <f t="shared" si="2336"/>
        <v>0</v>
      </c>
      <c r="HC453" s="233">
        <f t="shared" si="2337"/>
        <v>0</v>
      </c>
      <c r="HD453" s="232">
        <f t="shared" si="2338"/>
        <v>0</v>
      </c>
      <c r="HE453" s="233">
        <f t="shared" si="2339"/>
        <v>0</v>
      </c>
      <c r="HF453" s="232" t="str">
        <f t="shared" si="2340"/>
        <v/>
      </c>
      <c r="HG453" s="233" t="str">
        <f t="shared" si="2341"/>
        <v/>
      </c>
      <c r="HH453" s="232" t="str">
        <f t="shared" si="2342"/>
        <v/>
      </c>
      <c r="HI453" s="233" t="str">
        <f t="shared" si="2343"/>
        <v/>
      </c>
      <c r="HJ453" s="249">
        <f t="shared" si="2344"/>
        <v>721.6</v>
      </c>
      <c r="HK453" s="233">
        <f t="shared" si="2345"/>
        <v>866</v>
      </c>
      <c r="HL453" s="232" t="str">
        <f t="shared" si="2346"/>
        <v/>
      </c>
      <c r="HM453" s="232" t="str">
        <f t="shared" si="2347"/>
        <v/>
      </c>
    </row>
    <row r="454" spans="1:221" ht="15">
      <c r="A454" s="402" t="s">
        <v>43</v>
      </c>
      <c r="B454" s="429" t="s">
        <v>831</v>
      </c>
      <c r="C454" s="430"/>
      <c r="D454" s="402">
        <v>237932</v>
      </c>
      <c r="E454" s="405">
        <v>6</v>
      </c>
      <c r="F454" s="332">
        <v>336</v>
      </c>
      <c r="G454" s="253">
        <v>410</v>
      </c>
      <c r="H454" s="254">
        <v>3</v>
      </c>
      <c r="I454" s="255">
        <v>5</v>
      </c>
      <c r="J454" s="232">
        <f t="shared" si="2201"/>
        <v>333</v>
      </c>
      <c r="K454" s="233">
        <f t="shared" si="2202"/>
        <v>405</v>
      </c>
      <c r="L454" s="333">
        <v>120</v>
      </c>
      <c r="M454" s="253">
        <v>120</v>
      </c>
      <c r="N454" s="232">
        <f t="shared" si="2051"/>
        <v>333</v>
      </c>
      <c r="O454" s="233">
        <f t="shared" si="2348"/>
        <v>405</v>
      </c>
      <c r="P454" s="232">
        <f t="shared" si="2203"/>
        <v>0</v>
      </c>
      <c r="Q454" s="233">
        <f t="shared" si="2204"/>
        <v>0</v>
      </c>
      <c r="R454" s="254">
        <v>48</v>
      </c>
      <c r="S454" s="256">
        <v>57</v>
      </c>
      <c r="T454" s="232">
        <f t="shared" si="2205"/>
        <v>0</v>
      </c>
      <c r="U454" s="233">
        <f t="shared" si="2206"/>
        <v>0</v>
      </c>
      <c r="V454" s="257"/>
      <c r="W454" s="256">
        <v>1</v>
      </c>
      <c r="X454" s="232">
        <f t="shared" si="2207"/>
        <v>0</v>
      </c>
      <c r="Y454" s="233">
        <f t="shared" si="2208"/>
        <v>0</v>
      </c>
      <c r="Z454" s="257"/>
      <c r="AA454" s="256"/>
      <c r="AB454" s="232">
        <f t="shared" si="2209"/>
        <v>0</v>
      </c>
      <c r="AC454" s="233">
        <f t="shared" si="2210"/>
        <v>0</v>
      </c>
      <c r="AD454" s="225">
        <f t="shared" si="2211"/>
        <v>48</v>
      </c>
      <c r="AE454" s="233">
        <f t="shared" si="2212"/>
        <v>58</v>
      </c>
      <c r="AF454" s="225">
        <f t="shared" si="2213"/>
        <v>0</v>
      </c>
      <c r="AG454" s="233">
        <f t="shared" si="2214"/>
        <v>0</v>
      </c>
      <c r="AH454" s="336">
        <v>4.5</v>
      </c>
      <c r="AI454" s="286">
        <v>5</v>
      </c>
      <c r="AJ454" s="232">
        <f t="shared" si="2215"/>
        <v>216</v>
      </c>
      <c r="AK454" s="233">
        <f t="shared" si="2216"/>
        <v>285</v>
      </c>
      <c r="AL454" s="336"/>
      <c r="AM454" s="286">
        <v>6.5</v>
      </c>
      <c r="AN454" s="232">
        <f t="shared" si="2217"/>
        <v>0</v>
      </c>
      <c r="AO454" s="233">
        <f t="shared" si="2349"/>
        <v>6.5</v>
      </c>
      <c r="AP454" s="336"/>
      <c r="AQ454" s="286"/>
      <c r="AR454" s="232">
        <f t="shared" si="2218"/>
        <v>0</v>
      </c>
      <c r="AS454" s="233">
        <f t="shared" si="2219"/>
        <v>0</v>
      </c>
      <c r="AT454" s="545">
        <f t="shared" si="2220"/>
        <v>4.5</v>
      </c>
      <c r="AU454" s="546">
        <f t="shared" si="2221"/>
        <v>5.0258620689655169</v>
      </c>
      <c r="AV454" s="232">
        <f t="shared" si="2222"/>
        <v>216</v>
      </c>
      <c r="AW454" s="233">
        <f t="shared" si="2223"/>
        <v>291.5</v>
      </c>
      <c r="AX454" s="257"/>
      <c r="AY454" s="253"/>
      <c r="AZ454" s="232">
        <f t="shared" si="2224"/>
        <v>0</v>
      </c>
      <c r="BA454" s="233">
        <f t="shared" si="2225"/>
        <v>0</v>
      </c>
      <c r="BB454" s="257"/>
      <c r="BC454" s="253"/>
      <c r="BD454" s="232">
        <f t="shared" si="2226"/>
        <v>0</v>
      </c>
      <c r="BE454" s="233">
        <f t="shared" si="2227"/>
        <v>0</v>
      </c>
      <c r="BF454" s="254"/>
      <c r="BG454" s="253"/>
      <c r="BH454" s="232">
        <f t="shared" si="2228"/>
        <v>0</v>
      </c>
      <c r="BI454" s="233">
        <f t="shared" si="2229"/>
        <v>0</v>
      </c>
      <c r="BJ454" s="232">
        <f t="shared" si="2230"/>
        <v>0</v>
      </c>
      <c r="BK454" s="233">
        <f t="shared" si="2231"/>
        <v>0</v>
      </c>
      <c r="BL454" s="232">
        <f t="shared" si="2232"/>
        <v>0</v>
      </c>
      <c r="BM454" s="233">
        <f t="shared" si="2233"/>
        <v>0</v>
      </c>
      <c r="BN454" s="257">
        <v>135</v>
      </c>
      <c r="BO454" s="256">
        <v>165</v>
      </c>
      <c r="BP454" s="232">
        <f t="shared" si="2234"/>
        <v>0</v>
      </c>
      <c r="BQ454" s="233">
        <f t="shared" si="2235"/>
        <v>0</v>
      </c>
      <c r="BR454" s="257"/>
      <c r="BS454" s="256"/>
      <c r="BT454" s="232">
        <f t="shared" si="2350"/>
        <v>0</v>
      </c>
      <c r="BU454" s="233">
        <f t="shared" si="2237"/>
        <v>0</v>
      </c>
      <c r="BV454" s="257"/>
      <c r="BW454" s="256"/>
      <c r="BX454" s="232">
        <f t="shared" si="2238"/>
        <v>0</v>
      </c>
      <c r="BY454" s="233">
        <f t="shared" si="2239"/>
        <v>0</v>
      </c>
      <c r="BZ454" s="225">
        <f t="shared" si="2240"/>
        <v>135</v>
      </c>
      <c r="CA454" s="233">
        <f t="shared" si="2241"/>
        <v>165</v>
      </c>
      <c r="CB454" s="225">
        <f t="shared" si="2242"/>
        <v>0</v>
      </c>
      <c r="CC454" s="233">
        <f t="shared" si="2243"/>
        <v>0</v>
      </c>
      <c r="CD454" s="336">
        <v>5.2</v>
      </c>
      <c r="CE454" s="286">
        <v>5</v>
      </c>
      <c r="CF454" s="232">
        <f t="shared" si="2244"/>
        <v>702</v>
      </c>
      <c r="CG454" s="233">
        <f t="shared" si="2245"/>
        <v>825</v>
      </c>
      <c r="CH454" s="336"/>
      <c r="CI454" s="286"/>
      <c r="CJ454" s="232">
        <f t="shared" si="2246"/>
        <v>0</v>
      </c>
      <c r="CK454" s="233">
        <f t="shared" si="2247"/>
        <v>0</v>
      </c>
      <c r="CL454" s="336"/>
      <c r="CM454" s="286"/>
      <c r="CN454" s="232">
        <f t="shared" si="2248"/>
        <v>0</v>
      </c>
      <c r="CO454" s="233">
        <f t="shared" si="2249"/>
        <v>0</v>
      </c>
      <c r="CP454" s="232">
        <f t="shared" si="2250"/>
        <v>5.2</v>
      </c>
      <c r="CQ454" s="546">
        <f t="shared" si="2251"/>
        <v>5</v>
      </c>
      <c r="CR454" s="232">
        <f t="shared" si="2252"/>
        <v>702</v>
      </c>
      <c r="CS454" s="233">
        <f t="shared" si="2253"/>
        <v>825</v>
      </c>
      <c r="CT454" s="257"/>
      <c r="CU454" s="253"/>
      <c r="CV454" s="232">
        <f t="shared" si="2254"/>
        <v>0</v>
      </c>
      <c r="CW454" s="233">
        <f t="shared" si="2255"/>
        <v>0</v>
      </c>
      <c r="CX454" s="257"/>
      <c r="CY454" s="253"/>
      <c r="CZ454" s="232">
        <f t="shared" si="2256"/>
        <v>0</v>
      </c>
      <c r="DA454" s="233">
        <f t="shared" si="2257"/>
        <v>0</v>
      </c>
      <c r="DB454" s="254"/>
      <c r="DC454" s="253"/>
      <c r="DD454" s="232">
        <f t="shared" si="2258"/>
        <v>0</v>
      </c>
      <c r="DE454" s="233">
        <f t="shared" si="2259"/>
        <v>0</v>
      </c>
      <c r="DF454" s="232">
        <f t="shared" si="2260"/>
        <v>0</v>
      </c>
      <c r="DG454" s="233">
        <f t="shared" si="2261"/>
        <v>0</v>
      </c>
      <c r="DH454" s="232">
        <f t="shared" si="2262"/>
        <v>0</v>
      </c>
      <c r="DI454" s="233">
        <f t="shared" si="2263"/>
        <v>0</v>
      </c>
      <c r="DJ454" s="232">
        <f t="shared" si="2264"/>
        <v>183</v>
      </c>
      <c r="DK454" s="233">
        <f t="shared" si="2265"/>
        <v>223</v>
      </c>
      <c r="DL454" s="232">
        <f t="shared" si="2266"/>
        <v>0</v>
      </c>
      <c r="DM454" s="233">
        <f t="shared" si="2267"/>
        <v>0</v>
      </c>
      <c r="DN454" s="545">
        <f t="shared" si="2268"/>
        <v>5.0163934426229506</v>
      </c>
      <c r="DO454" s="546">
        <f t="shared" si="2269"/>
        <v>5.006726457399103</v>
      </c>
      <c r="DP454" s="232">
        <f t="shared" si="2270"/>
        <v>918</v>
      </c>
      <c r="DQ454" s="233">
        <f t="shared" si="2271"/>
        <v>1116.5</v>
      </c>
      <c r="DR454" s="232">
        <f t="shared" si="2272"/>
        <v>0</v>
      </c>
      <c r="DS454" s="233">
        <f t="shared" si="2273"/>
        <v>0</v>
      </c>
      <c r="DT454" s="232">
        <f t="shared" si="2274"/>
        <v>0</v>
      </c>
      <c r="DU454" s="233">
        <f t="shared" si="2275"/>
        <v>0</v>
      </c>
      <c r="DV454" s="257">
        <v>125</v>
      </c>
      <c r="DW454" s="256">
        <v>136</v>
      </c>
      <c r="DX454" s="232">
        <f t="shared" si="2276"/>
        <v>0</v>
      </c>
      <c r="DY454" s="233">
        <f t="shared" si="2277"/>
        <v>0</v>
      </c>
      <c r="DZ454" s="257">
        <v>8</v>
      </c>
      <c r="EA454" s="256">
        <v>20</v>
      </c>
      <c r="EB454" s="232">
        <f t="shared" si="2278"/>
        <v>0</v>
      </c>
      <c r="EC454" s="233">
        <f t="shared" si="2279"/>
        <v>0</v>
      </c>
      <c r="ED454" s="257"/>
      <c r="EE454" s="256"/>
      <c r="EF454" s="232">
        <f t="shared" si="2280"/>
        <v>0</v>
      </c>
      <c r="EG454" s="233">
        <f t="shared" si="2281"/>
        <v>0</v>
      </c>
      <c r="EH454" s="225">
        <f t="shared" si="2282"/>
        <v>133</v>
      </c>
      <c r="EI454" s="233">
        <f t="shared" si="2283"/>
        <v>156</v>
      </c>
      <c r="EJ454" s="225">
        <f t="shared" si="2284"/>
        <v>0</v>
      </c>
      <c r="EK454" s="233">
        <f t="shared" si="2285"/>
        <v>0</v>
      </c>
      <c r="EL454" s="336">
        <v>3.9</v>
      </c>
      <c r="EM454" s="286">
        <v>3.7</v>
      </c>
      <c r="EN454" s="232">
        <f t="shared" si="2286"/>
        <v>487.5</v>
      </c>
      <c r="EO454" s="233">
        <f t="shared" si="2287"/>
        <v>503.20000000000005</v>
      </c>
      <c r="EP454" s="336">
        <v>5.4</v>
      </c>
      <c r="EQ454" s="286">
        <v>3.7</v>
      </c>
      <c r="ER454" s="232">
        <f t="shared" si="2288"/>
        <v>43.2</v>
      </c>
      <c r="ES454" s="233">
        <f t="shared" si="2289"/>
        <v>74</v>
      </c>
      <c r="ET454" s="336"/>
      <c r="EU454" s="286"/>
      <c r="EV454" s="232">
        <f t="shared" si="2290"/>
        <v>0</v>
      </c>
      <c r="EW454" s="233">
        <f t="shared" si="2291"/>
        <v>0</v>
      </c>
      <c r="EX454" s="545">
        <f t="shared" si="2292"/>
        <v>3.9902255639097746</v>
      </c>
      <c r="EY454" s="546">
        <f t="shared" si="2293"/>
        <v>3.7</v>
      </c>
      <c r="EZ454" s="232">
        <f t="shared" si="2294"/>
        <v>530.70000000000005</v>
      </c>
      <c r="FA454" s="233">
        <f t="shared" si="2295"/>
        <v>577.20000000000005</v>
      </c>
      <c r="FB454" s="257"/>
      <c r="FC454" s="253"/>
      <c r="FD454" s="232">
        <f t="shared" si="2296"/>
        <v>0</v>
      </c>
      <c r="FE454" s="233">
        <f t="shared" si="2297"/>
        <v>0</v>
      </c>
      <c r="FF454" s="257"/>
      <c r="FG454" s="253"/>
      <c r="FH454" s="232">
        <f t="shared" si="2298"/>
        <v>0</v>
      </c>
      <c r="FI454" s="233">
        <f t="shared" si="2299"/>
        <v>0</v>
      </c>
      <c r="FJ454" s="254"/>
      <c r="FK454" s="253"/>
      <c r="FL454" s="232">
        <f t="shared" si="2300"/>
        <v>0</v>
      </c>
      <c r="FM454" s="233">
        <f t="shared" si="2301"/>
        <v>0</v>
      </c>
      <c r="FN454" s="232">
        <f t="shared" si="2302"/>
        <v>0</v>
      </c>
      <c r="FO454" s="233">
        <f t="shared" si="2303"/>
        <v>0</v>
      </c>
      <c r="FP454" s="232">
        <f t="shared" si="2304"/>
        <v>0</v>
      </c>
      <c r="FQ454" s="233">
        <f t="shared" si="2305"/>
        <v>0</v>
      </c>
      <c r="FR454" s="254">
        <v>17</v>
      </c>
      <c r="FS454" s="253">
        <v>26</v>
      </c>
      <c r="FT454" s="232">
        <f t="shared" si="2306"/>
        <v>0</v>
      </c>
      <c r="FU454" s="233">
        <f t="shared" si="2307"/>
        <v>0</v>
      </c>
      <c r="FV454" s="254">
        <v>7.7</v>
      </c>
      <c r="FW454" s="253">
        <v>4.5</v>
      </c>
      <c r="FX454" s="232">
        <f t="shared" si="2308"/>
        <v>130.9</v>
      </c>
      <c r="FY454" s="233">
        <f t="shared" si="2309"/>
        <v>117</v>
      </c>
      <c r="FZ454" s="254"/>
      <c r="GA454" s="253"/>
      <c r="GB454" s="232">
        <f t="shared" si="2310"/>
        <v>0</v>
      </c>
      <c r="GC454" s="233">
        <f t="shared" si="2311"/>
        <v>0</v>
      </c>
      <c r="GD454" s="249">
        <f t="shared" si="2312"/>
        <v>308</v>
      </c>
      <c r="GE454" s="233">
        <f t="shared" si="2313"/>
        <v>358</v>
      </c>
      <c r="GF454" s="232">
        <f t="shared" si="2314"/>
        <v>0</v>
      </c>
      <c r="GG454" s="233">
        <f t="shared" si="2315"/>
        <v>0</v>
      </c>
      <c r="GH454" s="232">
        <f t="shared" si="2316"/>
        <v>1405.5</v>
      </c>
      <c r="GI454" s="233">
        <f t="shared" si="2317"/>
        <v>1613.2</v>
      </c>
      <c r="GJ454" s="232" t="str">
        <f t="shared" si="2318"/>
        <v/>
      </c>
      <c r="GK454" s="233" t="str">
        <f t="shared" si="2319"/>
        <v/>
      </c>
      <c r="GL454" s="249">
        <f t="shared" si="2320"/>
        <v>8</v>
      </c>
      <c r="GM454" s="233">
        <f t="shared" si="2321"/>
        <v>21</v>
      </c>
      <c r="GN454" s="232">
        <f t="shared" si="2322"/>
        <v>0</v>
      </c>
      <c r="GO454" s="233">
        <f t="shared" si="2323"/>
        <v>0</v>
      </c>
      <c r="GP454" s="232">
        <f t="shared" si="2324"/>
        <v>43.2</v>
      </c>
      <c r="GQ454" s="233">
        <f t="shared" si="2325"/>
        <v>80.5</v>
      </c>
      <c r="GR454" s="232">
        <f t="shared" si="2326"/>
        <v>0</v>
      </c>
      <c r="GS454" s="233">
        <f t="shared" si="2327"/>
        <v>0</v>
      </c>
      <c r="GT454" s="249">
        <f t="shared" si="2328"/>
        <v>316</v>
      </c>
      <c r="GU454" s="233">
        <f t="shared" si="2329"/>
        <v>379</v>
      </c>
      <c r="GV454" s="232">
        <f t="shared" si="2330"/>
        <v>0</v>
      </c>
      <c r="GW454" s="233">
        <f t="shared" si="2331"/>
        <v>0</v>
      </c>
      <c r="GX454" s="232">
        <f t="shared" si="2332"/>
        <v>1448.7</v>
      </c>
      <c r="GY454" s="233">
        <f t="shared" si="2333"/>
        <v>1693.7</v>
      </c>
      <c r="GZ454" s="232" t="str">
        <f t="shared" si="2334"/>
        <v/>
      </c>
      <c r="HA454" s="233" t="str">
        <f t="shared" si="2335"/>
        <v/>
      </c>
      <c r="HB454" s="249">
        <f t="shared" si="2336"/>
        <v>0</v>
      </c>
      <c r="HC454" s="233">
        <f t="shared" si="2337"/>
        <v>0</v>
      </c>
      <c r="HD454" s="232">
        <f t="shared" si="2338"/>
        <v>0</v>
      </c>
      <c r="HE454" s="233">
        <f t="shared" si="2339"/>
        <v>0</v>
      </c>
      <c r="HF454" s="232" t="str">
        <f t="shared" si="2340"/>
        <v/>
      </c>
      <c r="HG454" s="233" t="str">
        <f t="shared" si="2341"/>
        <v/>
      </c>
      <c r="HH454" s="232" t="str">
        <f t="shared" si="2342"/>
        <v/>
      </c>
      <c r="HI454" s="233" t="str">
        <f t="shared" si="2343"/>
        <v/>
      </c>
      <c r="HJ454" s="249">
        <f t="shared" si="2344"/>
        <v>1579.6000000000001</v>
      </c>
      <c r="HK454" s="233">
        <f t="shared" si="2345"/>
        <v>1810.7</v>
      </c>
      <c r="HL454" s="232" t="str">
        <f t="shared" si="2346"/>
        <v/>
      </c>
      <c r="HM454" s="232" t="str">
        <f t="shared" si="2347"/>
        <v/>
      </c>
    </row>
    <row r="455" spans="1:221" ht="15">
      <c r="A455" s="402" t="s">
        <v>43</v>
      </c>
      <c r="B455" s="406" t="s">
        <v>832</v>
      </c>
      <c r="C455" s="408"/>
      <c r="D455" s="402">
        <v>237899</v>
      </c>
      <c r="E455" s="405">
        <v>6</v>
      </c>
      <c r="F455" s="332">
        <v>385</v>
      </c>
      <c r="G455" s="253">
        <v>378</v>
      </c>
      <c r="H455" s="254">
        <v>12</v>
      </c>
      <c r="I455" s="255">
        <v>11</v>
      </c>
      <c r="J455" s="232">
        <f t="shared" si="2201"/>
        <v>373</v>
      </c>
      <c r="K455" s="233">
        <f t="shared" si="2202"/>
        <v>367</v>
      </c>
      <c r="L455" s="333">
        <v>120</v>
      </c>
      <c r="M455" s="253">
        <v>120</v>
      </c>
      <c r="N455" s="232">
        <f t="shared" si="2051"/>
        <v>373</v>
      </c>
      <c r="O455" s="233">
        <f t="shared" si="2348"/>
        <v>367</v>
      </c>
      <c r="P455" s="232">
        <f t="shared" si="2203"/>
        <v>0</v>
      </c>
      <c r="Q455" s="233">
        <f t="shared" si="2204"/>
        <v>0</v>
      </c>
      <c r="R455" s="254">
        <v>11</v>
      </c>
      <c r="S455" s="256">
        <v>14</v>
      </c>
      <c r="T455" s="232">
        <f t="shared" si="2205"/>
        <v>0</v>
      </c>
      <c r="U455" s="233">
        <f t="shared" si="2206"/>
        <v>0</v>
      </c>
      <c r="V455" s="257"/>
      <c r="W455" s="256"/>
      <c r="X455" s="232">
        <f t="shared" si="2207"/>
        <v>0</v>
      </c>
      <c r="Y455" s="233">
        <f t="shared" si="2208"/>
        <v>0</v>
      </c>
      <c r="Z455" s="257"/>
      <c r="AA455" s="256"/>
      <c r="AB455" s="232">
        <f t="shared" si="2209"/>
        <v>0</v>
      </c>
      <c r="AC455" s="233">
        <f t="shared" si="2210"/>
        <v>0</v>
      </c>
      <c r="AD455" s="225">
        <f t="shared" si="2211"/>
        <v>11</v>
      </c>
      <c r="AE455" s="233">
        <f t="shared" si="2212"/>
        <v>14</v>
      </c>
      <c r="AF455" s="225">
        <f t="shared" si="2213"/>
        <v>0</v>
      </c>
      <c r="AG455" s="233">
        <f t="shared" si="2214"/>
        <v>0</v>
      </c>
      <c r="AH455" s="336">
        <v>4.8</v>
      </c>
      <c r="AI455" s="286">
        <v>4.9000000000000004</v>
      </c>
      <c r="AJ455" s="232">
        <f t="shared" si="2215"/>
        <v>52.8</v>
      </c>
      <c r="AK455" s="233">
        <f t="shared" si="2216"/>
        <v>68.600000000000009</v>
      </c>
      <c r="AL455" s="336"/>
      <c r="AM455" s="286"/>
      <c r="AN455" s="232">
        <f t="shared" si="2217"/>
        <v>0</v>
      </c>
      <c r="AO455" s="233">
        <f t="shared" si="2349"/>
        <v>0</v>
      </c>
      <c r="AP455" s="336"/>
      <c r="AQ455" s="286"/>
      <c r="AR455" s="232">
        <f t="shared" si="2218"/>
        <v>0</v>
      </c>
      <c r="AS455" s="233">
        <f t="shared" si="2219"/>
        <v>0</v>
      </c>
      <c r="AT455" s="545">
        <f t="shared" si="2220"/>
        <v>4.8</v>
      </c>
      <c r="AU455" s="546">
        <f t="shared" si="2221"/>
        <v>4.9000000000000004</v>
      </c>
      <c r="AV455" s="232">
        <f t="shared" si="2222"/>
        <v>52.8</v>
      </c>
      <c r="AW455" s="233">
        <f t="shared" si="2223"/>
        <v>68.600000000000009</v>
      </c>
      <c r="AX455" s="257"/>
      <c r="AY455" s="253"/>
      <c r="AZ455" s="232">
        <f t="shared" si="2224"/>
        <v>0</v>
      </c>
      <c r="BA455" s="233">
        <f t="shared" si="2225"/>
        <v>0</v>
      </c>
      <c r="BB455" s="257"/>
      <c r="BC455" s="253"/>
      <c r="BD455" s="232">
        <f t="shared" si="2226"/>
        <v>0</v>
      </c>
      <c r="BE455" s="233">
        <f t="shared" si="2227"/>
        <v>0</v>
      </c>
      <c r="BF455" s="254"/>
      <c r="BG455" s="253"/>
      <c r="BH455" s="232">
        <f t="shared" si="2228"/>
        <v>0</v>
      </c>
      <c r="BI455" s="233">
        <f t="shared" si="2229"/>
        <v>0</v>
      </c>
      <c r="BJ455" s="232">
        <f t="shared" si="2230"/>
        <v>0</v>
      </c>
      <c r="BK455" s="233">
        <f t="shared" si="2231"/>
        <v>0</v>
      </c>
      <c r="BL455" s="232">
        <f t="shared" si="2232"/>
        <v>0</v>
      </c>
      <c r="BM455" s="233">
        <f t="shared" si="2233"/>
        <v>0</v>
      </c>
      <c r="BN455" s="257">
        <v>101</v>
      </c>
      <c r="BO455" s="256">
        <v>85</v>
      </c>
      <c r="BP455" s="232">
        <f t="shared" si="2234"/>
        <v>0</v>
      </c>
      <c r="BQ455" s="233">
        <f t="shared" si="2235"/>
        <v>0</v>
      </c>
      <c r="BR455" s="257">
        <v>8</v>
      </c>
      <c r="BS455" s="256">
        <v>9</v>
      </c>
      <c r="BT455" s="232">
        <f t="shared" si="2350"/>
        <v>0</v>
      </c>
      <c r="BU455" s="233">
        <f t="shared" si="2237"/>
        <v>0</v>
      </c>
      <c r="BV455" s="257"/>
      <c r="BW455" s="256"/>
      <c r="BX455" s="232">
        <f t="shared" si="2238"/>
        <v>0</v>
      </c>
      <c r="BY455" s="233">
        <f t="shared" si="2239"/>
        <v>0</v>
      </c>
      <c r="BZ455" s="225">
        <f t="shared" si="2240"/>
        <v>109</v>
      </c>
      <c r="CA455" s="233">
        <f t="shared" si="2241"/>
        <v>94</v>
      </c>
      <c r="CB455" s="225">
        <f t="shared" si="2242"/>
        <v>0</v>
      </c>
      <c r="CC455" s="233">
        <f t="shared" si="2243"/>
        <v>0</v>
      </c>
      <c r="CD455" s="336">
        <v>6.2</v>
      </c>
      <c r="CE455" s="286">
        <v>7.3</v>
      </c>
      <c r="CF455" s="232">
        <f t="shared" si="2244"/>
        <v>626.20000000000005</v>
      </c>
      <c r="CG455" s="233">
        <f t="shared" si="2245"/>
        <v>620.5</v>
      </c>
      <c r="CH455" s="336">
        <v>8.6999999999999993</v>
      </c>
      <c r="CI455" s="286">
        <v>8.5</v>
      </c>
      <c r="CJ455" s="232">
        <f t="shared" si="2246"/>
        <v>69.599999999999994</v>
      </c>
      <c r="CK455" s="233">
        <f t="shared" si="2247"/>
        <v>76.5</v>
      </c>
      <c r="CL455" s="336"/>
      <c r="CM455" s="286"/>
      <c r="CN455" s="232">
        <f t="shared" si="2248"/>
        <v>0</v>
      </c>
      <c r="CO455" s="233">
        <f t="shared" si="2249"/>
        <v>0</v>
      </c>
      <c r="CP455" s="232">
        <f t="shared" si="2250"/>
        <v>6.3834862385321109</v>
      </c>
      <c r="CQ455" s="546">
        <f t="shared" si="2251"/>
        <v>7.4148936170212769</v>
      </c>
      <c r="CR455" s="232">
        <f t="shared" si="2252"/>
        <v>695.80000000000007</v>
      </c>
      <c r="CS455" s="233">
        <f t="shared" si="2253"/>
        <v>697</v>
      </c>
      <c r="CT455" s="257"/>
      <c r="CU455" s="253"/>
      <c r="CV455" s="232">
        <f t="shared" si="2254"/>
        <v>0</v>
      </c>
      <c r="CW455" s="233">
        <f t="shared" si="2255"/>
        <v>0</v>
      </c>
      <c r="CX455" s="257"/>
      <c r="CY455" s="253"/>
      <c r="CZ455" s="232">
        <f t="shared" si="2256"/>
        <v>0</v>
      </c>
      <c r="DA455" s="233">
        <f t="shared" si="2257"/>
        <v>0</v>
      </c>
      <c r="DB455" s="254"/>
      <c r="DC455" s="253"/>
      <c r="DD455" s="232">
        <f t="shared" si="2258"/>
        <v>0</v>
      </c>
      <c r="DE455" s="233">
        <f t="shared" si="2259"/>
        <v>0</v>
      </c>
      <c r="DF455" s="232">
        <f t="shared" si="2260"/>
        <v>0</v>
      </c>
      <c r="DG455" s="233">
        <f t="shared" si="2261"/>
        <v>0</v>
      </c>
      <c r="DH455" s="232">
        <f t="shared" si="2262"/>
        <v>0</v>
      </c>
      <c r="DI455" s="233">
        <f t="shared" si="2263"/>
        <v>0</v>
      </c>
      <c r="DJ455" s="232">
        <f t="shared" si="2264"/>
        <v>120</v>
      </c>
      <c r="DK455" s="233">
        <f t="shared" si="2265"/>
        <v>108</v>
      </c>
      <c r="DL455" s="232">
        <f t="shared" si="2266"/>
        <v>0</v>
      </c>
      <c r="DM455" s="233">
        <f t="shared" si="2267"/>
        <v>0</v>
      </c>
      <c r="DN455" s="545">
        <f t="shared" si="2268"/>
        <v>6.2383333333333333</v>
      </c>
      <c r="DO455" s="546">
        <f t="shared" si="2269"/>
        <v>7.0888888888888895</v>
      </c>
      <c r="DP455" s="232">
        <f t="shared" si="2270"/>
        <v>748.6</v>
      </c>
      <c r="DQ455" s="233">
        <f t="shared" si="2271"/>
        <v>765.6</v>
      </c>
      <c r="DR455" s="232">
        <f t="shared" si="2272"/>
        <v>0</v>
      </c>
      <c r="DS455" s="233">
        <f t="shared" si="2273"/>
        <v>0</v>
      </c>
      <c r="DT455" s="232">
        <f t="shared" si="2274"/>
        <v>0</v>
      </c>
      <c r="DU455" s="233">
        <f t="shared" si="2275"/>
        <v>0</v>
      </c>
      <c r="DV455" s="257">
        <v>159</v>
      </c>
      <c r="DW455" s="256">
        <v>161</v>
      </c>
      <c r="DX455" s="232">
        <f t="shared" si="2276"/>
        <v>0</v>
      </c>
      <c r="DY455" s="233">
        <f t="shared" si="2277"/>
        <v>0</v>
      </c>
      <c r="DZ455" s="257">
        <v>27</v>
      </c>
      <c r="EA455" s="256">
        <v>24</v>
      </c>
      <c r="EB455" s="232">
        <f t="shared" si="2278"/>
        <v>0</v>
      </c>
      <c r="EC455" s="233">
        <f t="shared" si="2279"/>
        <v>0</v>
      </c>
      <c r="ED455" s="257"/>
      <c r="EE455" s="256"/>
      <c r="EF455" s="232">
        <f t="shared" si="2280"/>
        <v>0</v>
      </c>
      <c r="EG455" s="233">
        <f t="shared" si="2281"/>
        <v>0</v>
      </c>
      <c r="EH455" s="225">
        <f t="shared" si="2282"/>
        <v>186</v>
      </c>
      <c r="EI455" s="233">
        <f t="shared" si="2283"/>
        <v>185</v>
      </c>
      <c r="EJ455" s="225">
        <f t="shared" si="2284"/>
        <v>0</v>
      </c>
      <c r="EK455" s="233">
        <f t="shared" si="2285"/>
        <v>0</v>
      </c>
      <c r="EL455" s="336">
        <v>5.2</v>
      </c>
      <c r="EM455" s="286">
        <v>5.7</v>
      </c>
      <c r="EN455" s="232">
        <f t="shared" si="2286"/>
        <v>826.80000000000007</v>
      </c>
      <c r="EO455" s="233">
        <f t="shared" si="2287"/>
        <v>917.7</v>
      </c>
      <c r="EP455" s="336">
        <v>5.2</v>
      </c>
      <c r="EQ455" s="286">
        <v>5.9</v>
      </c>
      <c r="ER455" s="232">
        <f t="shared" si="2288"/>
        <v>140.4</v>
      </c>
      <c r="ES455" s="233">
        <f t="shared" si="2289"/>
        <v>141.60000000000002</v>
      </c>
      <c r="ET455" s="336"/>
      <c r="EU455" s="286"/>
      <c r="EV455" s="232">
        <f t="shared" si="2290"/>
        <v>0</v>
      </c>
      <c r="EW455" s="233">
        <f t="shared" si="2291"/>
        <v>0</v>
      </c>
      <c r="EX455" s="545">
        <f t="shared" si="2292"/>
        <v>5.2</v>
      </c>
      <c r="EY455" s="546">
        <f t="shared" si="2293"/>
        <v>5.7259459459459467</v>
      </c>
      <c r="EZ455" s="232">
        <f t="shared" si="2294"/>
        <v>967.2</v>
      </c>
      <c r="FA455" s="233">
        <f t="shared" si="2295"/>
        <v>1059.3000000000002</v>
      </c>
      <c r="FB455" s="257"/>
      <c r="FC455" s="253"/>
      <c r="FD455" s="232">
        <f t="shared" si="2296"/>
        <v>0</v>
      </c>
      <c r="FE455" s="233">
        <f t="shared" si="2297"/>
        <v>0</v>
      </c>
      <c r="FF455" s="257"/>
      <c r="FG455" s="253"/>
      <c r="FH455" s="232">
        <f t="shared" si="2298"/>
        <v>0</v>
      </c>
      <c r="FI455" s="233">
        <f t="shared" si="2299"/>
        <v>0</v>
      </c>
      <c r="FJ455" s="254"/>
      <c r="FK455" s="253"/>
      <c r="FL455" s="232">
        <f t="shared" si="2300"/>
        <v>0</v>
      </c>
      <c r="FM455" s="233">
        <f t="shared" si="2301"/>
        <v>0</v>
      </c>
      <c r="FN455" s="232">
        <f t="shared" si="2302"/>
        <v>0</v>
      </c>
      <c r="FO455" s="233">
        <f t="shared" si="2303"/>
        <v>0</v>
      </c>
      <c r="FP455" s="232">
        <f t="shared" si="2304"/>
        <v>0</v>
      </c>
      <c r="FQ455" s="233">
        <f t="shared" si="2305"/>
        <v>0</v>
      </c>
      <c r="FR455" s="254">
        <v>67</v>
      </c>
      <c r="FS455" s="253">
        <v>74</v>
      </c>
      <c r="FT455" s="232">
        <f t="shared" si="2306"/>
        <v>0</v>
      </c>
      <c r="FU455" s="233">
        <f t="shared" si="2307"/>
        <v>0</v>
      </c>
      <c r="FV455" s="254">
        <v>7.8</v>
      </c>
      <c r="FW455" s="253">
        <v>8.1</v>
      </c>
      <c r="FX455" s="232">
        <f t="shared" si="2308"/>
        <v>522.6</v>
      </c>
      <c r="FY455" s="233">
        <f t="shared" si="2309"/>
        <v>599.4</v>
      </c>
      <c r="FZ455" s="254"/>
      <c r="GA455" s="253"/>
      <c r="GB455" s="232">
        <f t="shared" si="2310"/>
        <v>0</v>
      </c>
      <c r="GC455" s="233">
        <f t="shared" si="2311"/>
        <v>0</v>
      </c>
      <c r="GD455" s="249">
        <f t="shared" si="2312"/>
        <v>271</v>
      </c>
      <c r="GE455" s="233">
        <f t="shared" si="2313"/>
        <v>260</v>
      </c>
      <c r="GF455" s="232">
        <f t="shared" si="2314"/>
        <v>0</v>
      </c>
      <c r="GG455" s="233">
        <f t="shared" si="2315"/>
        <v>0</v>
      </c>
      <c r="GH455" s="232">
        <f t="shared" si="2316"/>
        <v>1505.8000000000002</v>
      </c>
      <c r="GI455" s="233">
        <f t="shared" si="2317"/>
        <v>1606.8000000000002</v>
      </c>
      <c r="GJ455" s="232" t="str">
        <f t="shared" si="2318"/>
        <v/>
      </c>
      <c r="GK455" s="233" t="str">
        <f t="shared" si="2319"/>
        <v/>
      </c>
      <c r="GL455" s="249">
        <f t="shared" si="2320"/>
        <v>35</v>
      </c>
      <c r="GM455" s="233">
        <f t="shared" si="2321"/>
        <v>33</v>
      </c>
      <c r="GN455" s="232">
        <f t="shared" si="2322"/>
        <v>0</v>
      </c>
      <c r="GO455" s="233">
        <f t="shared" si="2323"/>
        <v>0</v>
      </c>
      <c r="GP455" s="232">
        <f t="shared" si="2324"/>
        <v>210</v>
      </c>
      <c r="GQ455" s="233">
        <f t="shared" si="2325"/>
        <v>218.10000000000002</v>
      </c>
      <c r="GR455" s="232">
        <f t="shared" si="2326"/>
        <v>0</v>
      </c>
      <c r="GS455" s="233">
        <f t="shared" si="2327"/>
        <v>0</v>
      </c>
      <c r="GT455" s="249">
        <f t="shared" si="2328"/>
        <v>306</v>
      </c>
      <c r="GU455" s="233">
        <f t="shared" si="2329"/>
        <v>293</v>
      </c>
      <c r="GV455" s="232">
        <f t="shared" si="2330"/>
        <v>0</v>
      </c>
      <c r="GW455" s="233">
        <f t="shared" si="2331"/>
        <v>0</v>
      </c>
      <c r="GX455" s="232">
        <f t="shared" si="2332"/>
        <v>1715.8000000000002</v>
      </c>
      <c r="GY455" s="233">
        <f t="shared" si="2333"/>
        <v>1824.9</v>
      </c>
      <c r="GZ455" s="232" t="str">
        <f t="shared" si="2334"/>
        <v/>
      </c>
      <c r="HA455" s="233" t="str">
        <f t="shared" si="2335"/>
        <v/>
      </c>
      <c r="HB455" s="249">
        <f t="shared" si="2336"/>
        <v>0</v>
      </c>
      <c r="HC455" s="233">
        <f t="shared" si="2337"/>
        <v>0</v>
      </c>
      <c r="HD455" s="232">
        <f t="shared" si="2338"/>
        <v>0</v>
      </c>
      <c r="HE455" s="233">
        <f t="shared" si="2339"/>
        <v>0</v>
      </c>
      <c r="HF455" s="232" t="str">
        <f t="shared" si="2340"/>
        <v/>
      </c>
      <c r="HG455" s="233" t="str">
        <f t="shared" si="2341"/>
        <v/>
      </c>
      <c r="HH455" s="232" t="str">
        <f t="shared" si="2342"/>
        <v/>
      </c>
      <c r="HI455" s="233" t="str">
        <f t="shared" si="2343"/>
        <v/>
      </c>
      <c r="HJ455" s="249">
        <f t="shared" si="2344"/>
        <v>2238.4</v>
      </c>
      <c r="HK455" s="233">
        <f t="shared" si="2345"/>
        <v>2424.3000000000002</v>
      </c>
      <c r="HL455" s="232" t="str">
        <f t="shared" si="2346"/>
        <v/>
      </c>
      <c r="HM455" s="232" t="str">
        <f t="shared" si="2347"/>
        <v/>
      </c>
    </row>
    <row r="456" spans="1:221" ht="15">
      <c r="A456" s="402" t="s">
        <v>43</v>
      </c>
      <c r="B456" s="406" t="s">
        <v>833</v>
      </c>
      <c r="C456" s="408"/>
      <c r="D456" s="402">
        <v>237950</v>
      </c>
      <c r="E456" s="405">
        <v>6</v>
      </c>
      <c r="F456" s="332">
        <v>144</v>
      </c>
      <c r="G456" s="253">
        <v>143</v>
      </c>
      <c r="H456" s="254">
        <v>2</v>
      </c>
      <c r="I456" s="255">
        <v>3</v>
      </c>
      <c r="J456" s="232">
        <f t="shared" si="2201"/>
        <v>142</v>
      </c>
      <c r="K456" s="233">
        <f t="shared" si="2202"/>
        <v>140</v>
      </c>
      <c r="L456" s="333">
        <v>120</v>
      </c>
      <c r="M456" s="253">
        <v>120</v>
      </c>
      <c r="N456" s="232">
        <f t="shared" si="2051"/>
        <v>142</v>
      </c>
      <c r="O456" s="233">
        <f t="shared" si="2348"/>
        <v>140</v>
      </c>
      <c r="P456" s="232">
        <f t="shared" si="2203"/>
        <v>0</v>
      </c>
      <c r="Q456" s="233">
        <f t="shared" si="2204"/>
        <v>0</v>
      </c>
      <c r="R456" s="254">
        <v>16</v>
      </c>
      <c r="S456" s="256">
        <v>16</v>
      </c>
      <c r="T456" s="232">
        <f t="shared" si="2205"/>
        <v>0</v>
      </c>
      <c r="U456" s="233">
        <f t="shared" si="2206"/>
        <v>0</v>
      </c>
      <c r="V456" s="257"/>
      <c r="W456" s="256"/>
      <c r="X456" s="232">
        <f t="shared" si="2207"/>
        <v>0</v>
      </c>
      <c r="Y456" s="233">
        <f t="shared" si="2208"/>
        <v>0</v>
      </c>
      <c r="Z456" s="257"/>
      <c r="AA456" s="256"/>
      <c r="AB456" s="232">
        <f t="shared" si="2209"/>
        <v>0</v>
      </c>
      <c r="AC456" s="233">
        <f t="shared" si="2210"/>
        <v>0</v>
      </c>
      <c r="AD456" s="225">
        <f t="shared" si="2211"/>
        <v>16</v>
      </c>
      <c r="AE456" s="233">
        <f t="shared" si="2212"/>
        <v>16</v>
      </c>
      <c r="AF456" s="225">
        <f t="shared" si="2213"/>
        <v>0</v>
      </c>
      <c r="AG456" s="233">
        <f t="shared" si="2214"/>
        <v>0</v>
      </c>
      <c r="AH456" s="336">
        <v>4.7</v>
      </c>
      <c r="AI456" s="286">
        <v>5</v>
      </c>
      <c r="AJ456" s="232">
        <f t="shared" si="2215"/>
        <v>75.2</v>
      </c>
      <c r="AK456" s="233">
        <f t="shared" si="2216"/>
        <v>80</v>
      </c>
      <c r="AL456" s="336"/>
      <c r="AM456" s="286"/>
      <c r="AN456" s="232">
        <f t="shared" si="2217"/>
        <v>0</v>
      </c>
      <c r="AO456" s="233">
        <f t="shared" si="2349"/>
        <v>0</v>
      </c>
      <c r="AP456" s="336"/>
      <c r="AQ456" s="286"/>
      <c r="AR456" s="232">
        <f t="shared" si="2218"/>
        <v>0</v>
      </c>
      <c r="AS456" s="233">
        <f t="shared" si="2219"/>
        <v>0</v>
      </c>
      <c r="AT456" s="545">
        <f t="shared" si="2220"/>
        <v>4.7</v>
      </c>
      <c r="AU456" s="546">
        <f t="shared" si="2221"/>
        <v>5</v>
      </c>
      <c r="AV456" s="232">
        <f t="shared" si="2222"/>
        <v>75.2</v>
      </c>
      <c r="AW456" s="233">
        <f t="shared" si="2223"/>
        <v>80</v>
      </c>
      <c r="AX456" s="257"/>
      <c r="AY456" s="253"/>
      <c r="AZ456" s="232">
        <f t="shared" si="2224"/>
        <v>0</v>
      </c>
      <c r="BA456" s="233">
        <f t="shared" si="2225"/>
        <v>0</v>
      </c>
      <c r="BB456" s="257"/>
      <c r="BC456" s="253"/>
      <c r="BD456" s="232">
        <f t="shared" si="2226"/>
        <v>0</v>
      </c>
      <c r="BE456" s="233">
        <f t="shared" si="2227"/>
        <v>0</v>
      </c>
      <c r="BF456" s="254"/>
      <c r="BG456" s="253"/>
      <c r="BH456" s="232">
        <f t="shared" si="2228"/>
        <v>0</v>
      </c>
      <c r="BI456" s="233">
        <f t="shared" si="2229"/>
        <v>0</v>
      </c>
      <c r="BJ456" s="232">
        <f t="shared" si="2230"/>
        <v>0</v>
      </c>
      <c r="BK456" s="233">
        <f t="shared" si="2231"/>
        <v>0</v>
      </c>
      <c r="BL456" s="232">
        <f t="shared" si="2232"/>
        <v>0</v>
      </c>
      <c r="BM456" s="233">
        <f t="shared" si="2233"/>
        <v>0</v>
      </c>
      <c r="BN456" s="257">
        <v>51</v>
      </c>
      <c r="BO456" s="256">
        <v>44</v>
      </c>
      <c r="BP456" s="232">
        <f t="shared" si="2234"/>
        <v>0</v>
      </c>
      <c r="BQ456" s="233">
        <f t="shared" si="2235"/>
        <v>0</v>
      </c>
      <c r="BR456" s="257">
        <v>1</v>
      </c>
      <c r="BS456" s="256"/>
      <c r="BT456" s="232">
        <f t="shared" si="2350"/>
        <v>0</v>
      </c>
      <c r="BU456" s="233">
        <f t="shared" si="2237"/>
        <v>0</v>
      </c>
      <c r="BV456" s="257"/>
      <c r="BW456" s="256"/>
      <c r="BX456" s="232">
        <f t="shared" si="2238"/>
        <v>0</v>
      </c>
      <c r="BY456" s="233">
        <f t="shared" si="2239"/>
        <v>0</v>
      </c>
      <c r="BZ456" s="225">
        <f t="shared" si="2240"/>
        <v>52</v>
      </c>
      <c r="CA456" s="233">
        <f t="shared" si="2241"/>
        <v>44</v>
      </c>
      <c r="CB456" s="225">
        <f t="shared" si="2242"/>
        <v>0</v>
      </c>
      <c r="CC456" s="233">
        <f t="shared" si="2243"/>
        <v>0</v>
      </c>
      <c r="CD456" s="336">
        <v>5.2</v>
      </c>
      <c r="CE456" s="286">
        <v>6.3</v>
      </c>
      <c r="CF456" s="232">
        <f t="shared" si="2244"/>
        <v>265.2</v>
      </c>
      <c r="CG456" s="233">
        <f t="shared" si="2245"/>
        <v>277.2</v>
      </c>
      <c r="CH456" s="336">
        <v>11.5</v>
      </c>
      <c r="CI456" s="286"/>
      <c r="CJ456" s="232">
        <f t="shared" si="2246"/>
        <v>11.5</v>
      </c>
      <c r="CK456" s="233">
        <f t="shared" si="2247"/>
        <v>0</v>
      </c>
      <c r="CL456" s="336"/>
      <c r="CM456" s="286"/>
      <c r="CN456" s="232">
        <f t="shared" si="2248"/>
        <v>0</v>
      </c>
      <c r="CO456" s="233">
        <f t="shared" si="2249"/>
        <v>0</v>
      </c>
      <c r="CP456" s="232">
        <f t="shared" si="2250"/>
        <v>5.3211538461538463</v>
      </c>
      <c r="CQ456" s="546">
        <f t="shared" si="2251"/>
        <v>6.3</v>
      </c>
      <c r="CR456" s="232">
        <f t="shared" si="2252"/>
        <v>276.7</v>
      </c>
      <c r="CS456" s="233">
        <f t="shared" si="2253"/>
        <v>277.2</v>
      </c>
      <c r="CT456" s="257"/>
      <c r="CU456" s="253"/>
      <c r="CV456" s="232">
        <f t="shared" si="2254"/>
        <v>0</v>
      </c>
      <c r="CW456" s="233">
        <f t="shared" si="2255"/>
        <v>0</v>
      </c>
      <c r="CX456" s="257"/>
      <c r="CY456" s="253"/>
      <c r="CZ456" s="232">
        <f t="shared" si="2256"/>
        <v>0</v>
      </c>
      <c r="DA456" s="233">
        <f t="shared" si="2257"/>
        <v>0</v>
      </c>
      <c r="DB456" s="254"/>
      <c r="DC456" s="253"/>
      <c r="DD456" s="232">
        <f t="shared" si="2258"/>
        <v>0</v>
      </c>
      <c r="DE456" s="233">
        <f t="shared" si="2259"/>
        <v>0</v>
      </c>
      <c r="DF456" s="232">
        <f t="shared" si="2260"/>
        <v>0</v>
      </c>
      <c r="DG456" s="233">
        <f t="shared" si="2261"/>
        <v>0</v>
      </c>
      <c r="DH456" s="232">
        <f t="shared" si="2262"/>
        <v>0</v>
      </c>
      <c r="DI456" s="233">
        <f t="shared" si="2263"/>
        <v>0</v>
      </c>
      <c r="DJ456" s="232">
        <f t="shared" si="2264"/>
        <v>68</v>
      </c>
      <c r="DK456" s="233">
        <f t="shared" si="2265"/>
        <v>60</v>
      </c>
      <c r="DL456" s="232">
        <f t="shared" si="2266"/>
        <v>0</v>
      </c>
      <c r="DM456" s="233">
        <f t="shared" si="2267"/>
        <v>0</v>
      </c>
      <c r="DN456" s="545">
        <f t="shared" si="2268"/>
        <v>5.1749999999999998</v>
      </c>
      <c r="DO456" s="546">
        <f t="shared" si="2269"/>
        <v>5.9533333333333331</v>
      </c>
      <c r="DP456" s="232">
        <f t="shared" si="2270"/>
        <v>351.9</v>
      </c>
      <c r="DQ456" s="233">
        <f t="shared" si="2271"/>
        <v>357.2</v>
      </c>
      <c r="DR456" s="232">
        <f t="shared" si="2272"/>
        <v>0</v>
      </c>
      <c r="DS456" s="233">
        <f t="shared" si="2273"/>
        <v>0</v>
      </c>
      <c r="DT456" s="232">
        <f t="shared" si="2274"/>
        <v>0</v>
      </c>
      <c r="DU456" s="233">
        <f t="shared" si="2275"/>
        <v>0</v>
      </c>
      <c r="DV456" s="257">
        <v>52</v>
      </c>
      <c r="DW456" s="256">
        <v>62</v>
      </c>
      <c r="DX456" s="232">
        <f t="shared" si="2276"/>
        <v>0</v>
      </c>
      <c r="DY456" s="233">
        <f t="shared" si="2277"/>
        <v>0</v>
      </c>
      <c r="DZ456" s="257">
        <v>8</v>
      </c>
      <c r="EA456" s="256">
        <v>4</v>
      </c>
      <c r="EB456" s="232">
        <f t="shared" si="2278"/>
        <v>0</v>
      </c>
      <c r="EC456" s="233">
        <f t="shared" si="2279"/>
        <v>0</v>
      </c>
      <c r="ED456" s="257"/>
      <c r="EE456" s="256"/>
      <c r="EF456" s="232">
        <f t="shared" si="2280"/>
        <v>0</v>
      </c>
      <c r="EG456" s="233">
        <f t="shared" si="2281"/>
        <v>0</v>
      </c>
      <c r="EH456" s="225">
        <f t="shared" si="2282"/>
        <v>60</v>
      </c>
      <c r="EI456" s="233">
        <f t="shared" si="2283"/>
        <v>66</v>
      </c>
      <c r="EJ456" s="225">
        <f t="shared" si="2284"/>
        <v>0</v>
      </c>
      <c r="EK456" s="233">
        <f t="shared" si="2285"/>
        <v>0</v>
      </c>
      <c r="EL456" s="336">
        <v>4.0999999999999996</v>
      </c>
      <c r="EM456" s="286">
        <v>4.3</v>
      </c>
      <c r="EN456" s="232">
        <f t="shared" si="2286"/>
        <v>213.2</v>
      </c>
      <c r="EO456" s="233">
        <f t="shared" si="2287"/>
        <v>266.59999999999997</v>
      </c>
      <c r="EP456" s="336">
        <v>4.5999999999999996</v>
      </c>
      <c r="EQ456" s="286">
        <v>5</v>
      </c>
      <c r="ER456" s="232">
        <f t="shared" si="2288"/>
        <v>36.799999999999997</v>
      </c>
      <c r="ES456" s="233">
        <f t="shared" si="2289"/>
        <v>20</v>
      </c>
      <c r="ET456" s="336"/>
      <c r="EU456" s="286"/>
      <c r="EV456" s="232">
        <f t="shared" si="2290"/>
        <v>0</v>
      </c>
      <c r="EW456" s="233">
        <f t="shared" si="2291"/>
        <v>0</v>
      </c>
      <c r="EX456" s="545">
        <f t="shared" si="2292"/>
        <v>4.166666666666667</v>
      </c>
      <c r="EY456" s="546">
        <f t="shared" si="2293"/>
        <v>4.3424242424242419</v>
      </c>
      <c r="EZ456" s="232">
        <f t="shared" si="2294"/>
        <v>250.00000000000003</v>
      </c>
      <c r="FA456" s="233">
        <f t="shared" si="2295"/>
        <v>286.59999999999997</v>
      </c>
      <c r="FB456" s="257"/>
      <c r="FC456" s="253"/>
      <c r="FD456" s="232">
        <f t="shared" si="2296"/>
        <v>0</v>
      </c>
      <c r="FE456" s="233">
        <f t="shared" si="2297"/>
        <v>0</v>
      </c>
      <c r="FF456" s="257"/>
      <c r="FG456" s="253"/>
      <c r="FH456" s="232">
        <f t="shared" si="2298"/>
        <v>0</v>
      </c>
      <c r="FI456" s="233">
        <f t="shared" si="2299"/>
        <v>0</v>
      </c>
      <c r="FJ456" s="254"/>
      <c r="FK456" s="253"/>
      <c r="FL456" s="232">
        <f t="shared" si="2300"/>
        <v>0</v>
      </c>
      <c r="FM456" s="233">
        <f t="shared" si="2301"/>
        <v>0</v>
      </c>
      <c r="FN456" s="232">
        <f t="shared" si="2302"/>
        <v>0</v>
      </c>
      <c r="FO456" s="233">
        <f t="shared" si="2303"/>
        <v>0</v>
      </c>
      <c r="FP456" s="232">
        <f t="shared" si="2304"/>
        <v>0</v>
      </c>
      <c r="FQ456" s="233">
        <f t="shared" si="2305"/>
        <v>0</v>
      </c>
      <c r="FR456" s="254">
        <v>14</v>
      </c>
      <c r="FS456" s="253">
        <v>14</v>
      </c>
      <c r="FT456" s="232">
        <f t="shared" si="2306"/>
        <v>0</v>
      </c>
      <c r="FU456" s="233">
        <f t="shared" si="2307"/>
        <v>0</v>
      </c>
      <c r="FV456" s="254">
        <v>6.9</v>
      </c>
      <c r="FW456" s="253">
        <v>5.5</v>
      </c>
      <c r="FX456" s="232">
        <f t="shared" si="2308"/>
        <v>96.600000000000009</v>
      </c>
      <c r="FY456" s="233">
        <f t="shared" si="2309"/>
        <v>77</v>
      </c>
      <c r="FZ456" s="254"/>
      <c r="GA456" s="253"/>
      <c r="GB456" s="232">
        <f t="shared" si="2310"/>
        <v>0</v>
      </c>
      <c r="GC456" s="233">
        <f t="shared" si="2311"/>
        <v>0</v>
      </c>
      <c r="GD456" s="249">
        <f t="shared" si="2312"/>
        <v>119</v>
      </c>
      <c r="GE456" s="233">
        <f t="shared" si="2313"/>
        <v>122</v>
      </c>
      <c r="GF456" s="232">
        <f t="shared" si="2314"/>
        <v>0</v>
      </c>
      <c r="GG456" s="233">
        <f t="shared" si="2315"/>
        <v>0</v>
      </c>
      <c r="GH456" s="232">
        <f t="shared" si="2316"/>
        <v>553.59999999999991</v>
      </c>
      <c r="GI456" s="233">
        <f t="shared" si="2317"/>
        <v>623.79999999999995</v>
      </c>
      <c r="GJ456" s="232" t="str">
        <f t="shared" si="2318"/>
        <v/>
      </c>
      <c r="GK456" s="233" t="str">
        <f t="shared" si="2319"/>
        <v/>
      </c>
      <c r="GL456" s="249">
        <f t="shared" si="2320"/>
        <v>9</v>
      </c>
      <c r="GM456" s="233">
        <f t="shared" si="2321"/>
        <v>4</v>
      </c>
      <c r="GN456" s="232">
        <f t="shared" si="2322"/>
        <v>0</v>
      </c>
      <c r="GO456" s="233">
        <f t="shared" si="2323"/>
        <v>0</v>
      </c>
      <c r="GP456" s="232">
        <f t="shared" si="2324"/>
        <v>48.3</v>
      </c>
      <c r="GQ456" s="233">
        <f t="shared" si="2325"/>
        <v>20</v>
      </c>
      <c r="GR456" s="232">
        <f t="shared" si="2326"/>
        <v>0</v>
      </c>
      <c r="GS456" s="233">
        <f t="shared" si="2327"/>
        <v>0</v>
      </c>
      <c r="GT456" s="249">
        <f t="shared" si="2328"/>
        <v>128</v>
      </c>
      <c r="GU456" s="233">
        <f t="shared" si="2329"/>
        <v>126</v>
      </c>
      <c r="GV456" s="232">
        <f t="shared" si="2330"/>
        <v>0</v>
      </c>
      <c r="GW456" s="233">
        <f t="shared" si="2331"/>
        <v>0</v>
      </c>
      <c r="GX456" s="232">
        <f t="shared" si="2332"/>
        <v>601.89999999999986</v>
      </c>
      <c r="GY456" s="233">
        <f t="shared" si="2333"/>
        <v>643.79999999999995</v>
      </c>
      <c r="GZ456" s="232" t="str">
        <f t="shared" si="2334"/>
        <v/>
      </c>
      <c r="HA456" s="233" t="str">
        <f t="shared" si="2335"/>
        <v/>
      </c>
      <c r="HB456" s="249">
        <f t="shared" si="2336"/>
        <v>0</v>
      </c>
      <c r="HC456" s="233">
        <f t="shared" si="2337"/>
        <v>0</v>
      </c>
      <c r="HD456" s="232">
        <f t="shared" si="2338"/>
        <v>0</v>
      </c>
      <c r="HE456" s="233">
        <f t="shared" si="2339"/>
        <v>0</v>
      </c>
      <c r="HF456" s="232" t="str">
        <f t="shared" si="2340"/>
        <v/>
      </c>
      <c r="HG456" s="233" t="str">
        <f t="shared" si="2341"/>
        <v/>
      </c>
      <c r="HH456" s="232" t="str">
        <f t="shared" si="2342"/>
        <v/>
      </c>
      <c r="HI456" s="233" t="str">
        <f t="shared" si="2343"/>
        <v/>
      </c>
      <c r="HJ456" s="249">
        <f t="shared" si="2344"/>
        <v>698.5</v>
      </c>
      <c r="HK456" s="233">
        <f t="shared" si="2345"/>
        <v>720.8</v>
      </c>
      <c r="HL456" s="232" t="str">
        <f t="shared" si="2346"/>
        <v/>
      </c>
      <c r="HM456" s="232" t="str">
        <f t="shared" si="2347"/>
        <v/>
      </c>
    </row>
    <row r="457" spans="1:221" ht="15">
      <c r="A457" s="402" t="s">
        <v>43</v>
      </c>
      <c r="B457" s="403" t="s">
        <v>834</v>
      </c>
      <c r="C457" s="431"/>
      <c r="D457" s="402">
        <v>237701</v>
      </c>
      <c r="E457" s="405">
        <v>7</v>
      </c>
      <c r="F457" s="332">
        <v>185</v>
      </c>
      <c r="G457" s="253">
        <v>192</v>
      </c>
      <c r="H457" s="254">
        <v>10</v>
      </c>
      <c r="I457" s="255">
        <v>5</v>
      </c>
      <c r="J457" s="232">
        <f t="shared" si="2201"/>
        <v>175</v>
      </c>
      <c r="K457" s="233">
        <f t="shared" si="2202"/>
        <v>187</v>
      </c>
      <c r="L457" s="432" t="s">
        <v>835</v>
      </c>
      <c r="M457" s="433" t="s">
        <v>835</v>
      </c>
      <c r="N457" s="232">
        <f t="shared" si="2051"/>
        <v>175</v>
      </c>
      <c r="O457" s="233">
        <f t="shared" si="2348"/>
        <v>187</v>
      </c>
      <c r="P457" s="232">
        <f t="shared" si="2203"/>
        <v>0</v>
      </c>
      <c r="Q457" s="233">
        <f t="shared" si="2204"/>
        <v>0</v>
      </c>
      <c r="R457" s="254">
        <v>54</v>
      </c>
      <c r="S457" s="256">
        <v>70</v>
      </c>
      <c r="T457" s="232">
        <f t="shared" si="2205"/>
        <v>0</v>
      </c>
      <c r="U457" s="233">
        <f t="shared" si="2206"/>
        <v>0</v>
      </c>
      <c r="V457" s="257"/>
      <c r="W457" s="256"/>
      <c r="X457" s="232">
        <f t="shared" si="2207"/>
        <v>0</v>
      </c>
      <c r="Y457" s="233">
        <f t="shared" si="2208"/>
        <v>0</v>
      </c>
      <c r="Z457" s="257"/>
      <c r="AA457" s="256"/>
      <c r="AB457" s="232">
        <f t="shared" si="2209"/>
        <v>0</v>
      </c>
      <c r="AC457" s="233">
        <f t="shared" si="2210"/>
        <v>0</v>
      </c>
      <c r="AD457" s="225">
        <f t="shared" si="2211"/>
        <v>54</v>
      </c>
      <c r="AE457" s="233">
        <f t="shared" si="2212"/>
        <v>70</v>
      </c>
      <c r="AF457" s="225">
        <f t="shared" si="2213"/>
        <v>0</v>
      </c>
      <c r="AG457" s="233">
        <f t="shared" si="2214"/>
        <v>0</v>
      </c>
      <c r="AH457" s="336">
        <v>2.6</v>
      </c>
      <c r="AI457" s="286">
        <v>2.4</v>
      </c>
      <c r="AJ457" s="232">
        <f t="shared" si="2215"/>
        <v>140.4</v>
      </c>
      <c r="AK457" s="233">
        <f t="shared" si="2216"/>
        <v>168</v>
      </c>
      <c r="AL457" s="336"/>
      <c r="AM457" s="286"/>
      <c r="AN457" s="232">
        <f t="shared" si="2217"/>
        <v>0</v>
      </c>
      <c r="AO457" s="233">
        <f t="shared" si="2349"/>
        <v>0</v>
      </c>
      <c r="AP457" s="336"/>
      <c r="AQ457" s="286"/>
      <c r="AR457" s="232">
        <f t="shared" si="2218"/>
        <v>0</v>
      </c>
      <c r="AS457" s="233">
        <f t="shared" si="2219"/>
        <v>0</v>
      </c>
      <c r="AT457" s="545">
        <f t="shared" si="2220"/>
        <v>2.6</v>
      </c>
      <c r="AU457" s="546">
        <f t="shared" si="2221"/>
        <v>2.4</v>
      </c>
      <c r="AV457" s="232">
        <f t="shared" si="2222"/>
        <v>140.4</v>
      </c>
      <c r="AW457" s="233">
        <f t="shared" si="2223"/>
        <v>168</v>
      </c>
      <c r="AX457" s="257"/>
      <c r="AY457" s="253"/>
      <c r="AZ457" s="232">
        <f t="shared" si="2224"/>
        <v>0</v>
      </c>
      <c r="BA457" s="233">
        <f t="shared" si="2225"/>
        <v>0</v>
      </c>
      <c r="BB457" s="257"/>
      <c r="BC457" s="253"/>
      <c r="BD457" s="232">
        <f t="shared" si="2226"/>
        <v>0</v>
      </c>
      <c r="BE457" s="233">
        <f t="shared" si="2227"/>
        <v>0</v>
      </c>
      <c r="BF457" s="254"/>
      <c r="BG457" s="253"/>
      <c r="BH457" s="232">
        <f t="shared" si="2228"/>
        <v>0</v>
      </c>
      <c r="BI457" s="233">
        <f t="shared" si="2229"/>
        <v>0</v>
      </c>
      <c r="BJ457" s="232">
        <f t="shared" si="2230"/>
        <v>0</v>
      </c>
      <c r="BK457" s="233">
        <f t="shared" si="2231"/>
        <v>0</v>
      </c>
      <c r="BL457" s="232">
        <f t="shared" si="2232"/>
        <v>0</v>
      </c>
      <c r="BM457" s="233">
        <f t="shared" si="2233"/>
        <v>0</v>
      </c>
      <c r="BN457" s="257">
        <v>89</v>
      </c>
      <c r="BO457" s="256">
        <v>87</v>
      </c>
      <c r="BP457" s="232">
        <f t="shared" si="2234"/>
        <v>0</v>
      </c>
      <c r="BQ457" s="233">
        <f t="shared" si="2235"/>
        <v>0</v>
      </c>
      <c r="BR457" s="257">
        <v>1</v>
      </c>
      <c r="BS457" s="256"/>
      <c r="BT457" s="232">
        <f t="shared" si="2350"/>
        <v>0</v>
      </c>
      <c r="BU457" s="233">
        <f t="shared" si="2237"/>
        <v>0</v>
      </c>
      <c r="BV457" s="257"/>
      <c r="BW457" s="256"/>
      <c r="BX457" s="232">
        <f t="shared" si="2238"/>
        <v>0</v>
      </c>
      <c r="BY457" s="233">
        <f t="shared" si="2239"/>
        <v>0</v>
      </c>
      <c r="BZ457" s="225">
        <f t="shared" si="2240"/>
        <v>90</v>
      </c>
      <c r="CA457" s="233">
        <f t="shared" si="2241"/>
        <v>87</v>
      </c>
      <c r="CB457" s="225">
        <f t="shared" si="2242"/>
        <v>0</v>
      </c>
      <c r="CC457" s="233">
        <f t="shared" si="2243"/>
        <v>0</v>
      </c>
      <c r="CD457" s="336">
        <v>3.1</v>
      </c>
      <c r="CE457" s="286">
        <v>3.3</v>
      </c>
      <c r="CF457" s="232">
        <f t="shared" si="2244"/>
        <v>275.90000000000003</v>
      </c>
      <c r="CG457" s="233">
        <f t="shared" si="2245"/>
        <v>287.09999999999997</v>
      </c>
      <c r="CH457" s="336">
        <v>5</v>
      </c>
      <c r="CI457" s="286"/>
      <c r="CJ457" s="232">
        <f t="shared" si="2246"/>
        <v>5</v>
      </c>
      <c r="CK457" s="233">
        <f t="shared" si="2247"/>
        <v>0</v>
      </c>
      <c r="CL457" s="336"/>
      <c r="CM457" s="286"/>
      <c r="CN457" s="232">
        <f t="shared" si="2248"/>
        <v>0</v>
      </c>
      <c r="CO457" s="233">
        <f t="shared" si="2249"/>
        <v>0</v>
      </c>
      <c r="CP457" s="232">
        <f t="shared" si="2250"/>
        <v>3.1211111111111114</v>
      </c>
      <c r="CQ457" s="546">
        <f t="shared" si="2251"/>
        <v>3.3</v>
      </c>
      <c r="CR457" s="232">
        <f t="shared" si="2252"/>
        <v>280.90000000000003</v>
      </c>
      <c r="CS457" s="233">
        <f t="shared" si="2253"/>
        <v>287.09999999999997</v>
      </c>
      <c r="CT457" s="257"/>
      <c r="CU457" s="253"/>
      <c r="CV457" s="232">
        <f t="shared" si="2254"/>
        <v>0</v>
      </c>
      <c r="CW457" s="233">
        <f t="shared" si="2255"/>
        <v>0</v>
      </c>
      <c r="CX457" s="257"/>
      <c r="CY457" s="253"/>
      <c r="CZ457" s="232">
        <f t="shared" si="2256"/>
        <v>0</v>
      </c>
      <c r="DA457" s="233">
        <f t="shared" si="2257"/>
        <v>0</v>
      </c>
      <c r="DB457" s="254"/>
      <c r="DC457" s="253"/>
      <c r="DD457" s="232">
        <f t="shared" si="2258"/>
        <v>0</v>
      </c>
      <c r="DE457" s="233">
        <f t="shared" si="2259"/>
        <v>0</v>
      </c>
      <c r="DF457" s="232">
        <f t="shared" si="2260"/>
        <v>0</v>
      </c>
      <c r="DG457" s="233">
        <f t="shared" si="2261"/>
        <v>0</v>
      </c>
      <c r="DH457" s="232">
        <f t="shared" si="2262"/>
        <v>0</v>
      </c>
      <c r="DI457" s="233">
        <f t="shared" si="2263"/>
        <v>0</v>
      </c>
      <c r="DJ457" s="232">
        <f t="shared" si="2264"/>
        <v>144</v>
      </c>
      <c r="DK457" s="233">
        <f t="shared" si="2265"/>
        <v>157</v>
      </c>
      <c r="DL457" s="232">
        <f t="shared" si="2266"/>
        <v>0</v>
      </c>
      <c r="DM457" s="233">
        <f t="shared" si="2267"/>
        <v>0</v>
      </c>
      <c r="DN457" s="545">
        <f t="shared" si="2268"/>
        <v>2.9256944444444448</v>
      </c>
      <c r="DO457" s="546">
        <f t="shared" si="2269"/>
        <v>2.8987261146496812</v>
      </c>
      <c r="DP457" s="232">
        <f t="shared" si="2270"/>
        <v>421.30000000000007</v>
      </c>
      <c r="DQ457" s="233">
        <f t="shared" si="2271"/>
        <v>455.09999999999997</v>
      </c>
      <c r="DR457" s="232">
        <f t="shared" si="2272"/>
        <v>0</v>
      </c>
      <c r="DS457" s="233">
        <f t="shared" si="2273"/>
        <v>0</v>
      </c>
      <c r="DT457" s="232">
        <f t="shared" si="2274"/>
        <v>0</v>
      </c>
      <c r="DU457" s="233">
        <f t="shared" si="2275"/>
        <v>0</v>
      </c>
      <c r="DV457" s="257">
        <v>24</v>
      </c>
      <c r="DW457" s="256">
        <v>19</v>
      </c>
      <c r="DX457" s="232">
        <f t="shared" si="2276"/>
        <v>0</v>
      </c>
      <c r="DY457" s="233">
        <f t="shared" si="2277"/>
        <v>0</v>
      </c>
      <c r="DZ457" s="257">
        <v>1</v>
      </c>
      <c r="EA457" s="256">
        <v>5</v>
      </c>
      <c r="EB457" s="232">
        <f t="shared" si="2278"/>
        <v>0</v>
      </c>
      <c r="EC457" s="233">
        <f t="shared" si="2279"/>
        <v>0</v>
      </c>
      <c r="ED457" s="257"/>
      <c r="EE457" s="256"/>
      <c r="EF457" s="232">
        <f t="shared" si="2280"/>
        <v>0</v>
      </c>
      <c r="EG457" s="233">
        <f t="shared" si="2281"/>
        <v>0</v>
      </c>
      <c r="EH457" s="225">
        <f t="shared" si="2282"/>
        <v>25</v>
      </c>
      <c r="EI457" s="233">
        <f t="shared" si="2283"/>
        <v>24</v>
      </c>
      <c r="EJ457" s="225">
        <f t="shared" si="2284"/>
        <v>0</v>
      </c>
      <c r="EK457" s="233">
        <f t="shared" si="2285"/>
        <v>0</v>
      </c>
      <c r="EL457" s="336">
        <v>1.9</v>
      </c>
      <c r="EM457" s="286">
        <v>2</v>
      </c>
      <c r="EN457" s="232">
        <f t="shared" si="2286"/>
        <v>45.599999999999994</v>
      </c>
      <c r="EO457" s="233">
        <f t="shared" si="2287"/>
        <v>38</v>
      </c>
      <c r="EP457" s="336">
        <v>1.5</v>
      </c>
      <c r="EQ457" s="286">
        <v>6.2</v>
      </c>
      <c r="ER457" s="232">
        <f t="shared" si="2288"/>
        <v>1.5</v>
      </c>
      <c r="ES457" s="233">
        <f t="shared" si="2289"/>
        <v>31</v>
      </c>
      <c r="ET457" s="336"/>
      <c r="EU457" s="286"/>
      <c r="EV457" s="232">
        <f t="shared" si="2290"/>
        <v>0</v>
      </c>
      <c r="EW457" s="233">
        <f t="shared" si="2291"/>
        <v>0</v>
      </c>
      <c r="EX457" s="545">
        <f t="shared" si="2292"/>
        <v>1.8839999999999997</v>
      </c>
      <c r="EY457" s="546">
        <f t="shared" si="2293"/>
        <v>2.875</v>
      </c>
      <c r="EZ457" s="232">
        <f t="shared" si="2294"/>
        <v>47.099999999999994</v>
      </c>
      <c r="FA457" s="233">
        <f t="shared" si="2295"/>
        <v>69</v>
      </c>
      <c r="FB457" s="257"/>
      <c r="FC457" s="253"/>
      <c r="FD457" s="232">
        <f t="shared" si="2296"/>
        <v>0</v>
      </c>
      <c r="FE457" s="233">
        <f t="shared" si="2297"/>
        <v>0</v>
      </c>
      <c r="FF457" s="257"/>
      <c r="FG457" s="253"/>
      <c r="FH457" s="232">
        <f t="shared" si="2298"/>
        <v>0</v>
      </c>
      <c r="FI457" s="233">
        <f t="shared" si="2299"/>
        <v>0</v>
      </c>
      <c r="FJ457" s="254"/>
      <c r="FK457" s="253"/>
      <c r="FL457" s="232">
        <f t="shared" si="2300"/>
        <v>0</v>
      </c>
      <c r="FM457" s="233">
        <f t="shared" si="2301"/>
        <v>0</v>
      </c>
      <c r="FN457" s="232">
        <f t="shared" si="2302"/>
        <v>0</v>
      </c>
      <c r="FO457" s="233">
        <f t="shared" si="2303"/>
        <v>0</v>
      </c>
      <c r="FP457" s="232">
        <f t="shared" si="2304"/>
        <v>0</v>
      </c>
      <c r="FQ457" s="233">
        <f t="shared" si="2305"/>
        <v>0</v>
      </c>
      <c r="FR457" s="254">
        <v>6</v>
      </c>
      <c r="FS457" s="253">
        <v>6</v>
      </c>
      <c r="FT457" s="232">
        <f t="shared" si="2306"/>
        <v>0</v>
      </c>
      <c r="FU457" s="233">
        <f t="shared" si="2307"/>
        <v>0</v>
      </c>
      <c r="FV457" s="254">
        <v>6.3</v>
      </c>
      <c r="FW457" s="253">
        <v>4.9000000000000004</v>
      </c>
      <c r="FX457" s="232">
        <f t="shared" si="2308"/>
        <v>37.799999999999997</v>
      </c>
      <c r="FY457" s="233">
        <f t="shared" si="2309"/>
        <v>29.400000000000002</v>
      </c>
      <c r="FZ457" s="254"/>
      <c r="GA457" s="253"/>
      <c r="GB457" s="232">
        <f t="shared" si="2310"/>
        <v>0</v>
      </c>
      <c r="GC457" s="233">
        <f t="shared" si="2311"/>
        <v>0</v>
      </c>
      <c r="GD457" s="249">
        <f t="shared" si="2312"/>
        <v>167</v>
      </c>
      <c r="GE457" s="233">
        <f t="shared" si="2313"/>
        <v>176</v>
      </c>
      <c r="GF457" s="232">
        <f t="shared" si="2314"/>
        <v>0</v>
      </c>
      <c r="GG457" s="233">
        <f t="shared" si="2315"/>
        <v>0</v>
      </c>
      <c r="GH457" s="232">
        <f t="shared" si="2316"/>
        <v>461.90000000000009</v>
      </c>
      <c r="GI457" s="233">
        <f t="shared" si="2317"/>
        <v>493.09999999999997</v>
      </c>
      <c r="GJ457" s="232" t="str">
        <f t="shared" si="2318"/>
        <v/>
      </c>
      <c r="GK457" s="233" t="str">
        <f t="shared" si="2319"/>
        <v/>
      </c>
      <c r="GL457" s="249">
        <f t="shared" si="2320"/>
        <v>2</v>
      </c>
      <c r="GM457" s="233">
        <f t="shared" si="2321"/>
        <v>5</v>
      </c>
      <c r="GN457" s="232">
        <f t="shared" si="2322"/>
        <v>0</v>
      </c>
      <c r="GO457" s="233">
        <f t="shared" si="2323"/>
        <v>0</v>
      </c>
      <c r="GP457" s="232">
        <f t="shared" si="2324"/>
        <v>6.5</v>
      </c>
      <c r="GQ457" s="233">
        <f t="shared" si="2325"/>
        <v>31</v>
      </c>
      <c r="GR457" s="232">
        <f t="shared" si="2326"/>
        <v>0</v>
      </c>
      <c r="GS457" s="233">
        <f t="shared" si="2327"/>
        <v>0</v>
      </c>
      <c r="GT457" s="249">
        <f t="shared" si="2328"/>
        <v>169</v>
      </c>
      <c r="GU457" s="233">
        <f t="shared" si="2329"/>
        <v>181</v>
      </c>
      <c r="GV457" s="232">
        <f t="shared" si="2330"/>
        <v>0</v>
      </c>
      <c r="GW457" s="233">
        <f t="shared" si="2331"/>
        <v>0</v>
      </c>
      <c r="GX457" s="232">
        <f t="shared" si="2332"/>
        <v>468.40000000000009</v>
      </c>
      <c r="GY457" s="233">
        <f t="shared" si="2333"/>
        <v>524.09999999999991</v>
      </c>
      <c r="GZ457" s="232" t="str">
        <f t="shared" si="2334"/>
        <v/>
      </c>
      <c r="HA457" s="233" t="str">
        <f t="shared" si="2335"/>
        <v/>
      </c>
      <c r="HB457" s="249">
        <f t="shared" si="2336"/>
        <v>0</v>
      </c>
      <c r="HC457" s="233">
        <f t="shared" si="2337"/>
        <v>0</v>
      </c>
      <c r="HD457" s="232">
        <f t="shared" si="2338"/>
        <v>0</v>
      </c>
      <c r="HE457" s="233">
        <f t="shared" si="2339"/>
        <v>0</v>
      </c>
      <c r="HF457" s="232" t="str">
        <f t="shared" si="2340"/>
        <v/>
      </c>
      <c r="HG457" s="233" t="str">
        <f t="shared" si="2341"/>
        <v/>
      </c>
      <c r="HH457" s="232" t="str">
        <f t="shared" si="2342"/>
        <v/>
      </c>
      <c r="HI457" s="233" t="str">
        <f t="shared" si="2343"/>
        <v/>
      </c>
      <c r="HJ457" s="249">
        <f t="shared" si="2344"/>
        <v>506.2000000000001</v>
      </c>
      <c r="HK457" s="233">
        <f t="shared" si="2345"/>
        <v>553.49999999999989</v>
      </c>
      <c r="HL457" s="232" t="str">
        <f t="shared" si="2346"/>
        <v/>
      </c>
      <c r="HM457" s="232" t="str">
        <f t="shared" si="2347"/>
        <v/>
      </c>
    </row>
    <row r="458" spans="1:221" ht="15">
      <c r="A458" s="402" t="s">
        <v>43</v>
      </c>
      <c r="B458" s="406" t="s">
        <v>836</v>
      </c>
      <c r="C458" s="408"/>
      <c r="D458" s="402">
        <v>237686</v>
      </c>
      <c r="E458" s="405">
        <v>7</v>
      </c>
      <c r="F458" s="332">
        <v>424</v>
      </c>
      <c r="G458" s="253">
        <v>560</v>
      </c>
      <c r="H458" s="254">
        <v>26</v>
      </c>
      <c r="I458" s="255">
        <v>28</v>
      </c>
      <c r="J458" s="232">
        <f t="shared" si="2201"/>
        <v>398</v>
      </c>
      <c r="K458" s="233">
        <f t="shared" si="2202"/>
        <v>532</v>
      </c>
      <c r="L458" s="432" t="s">
        <v>835</v>
      </c>
      <c r="M458" s="433" t="s">
        <v>835</v>
      </c>
      <c r="N458" s="232">
        <f t="shared" si="2051"/>
        <v>398</v>
      </c>
      <c r="O458" s="233">
        <f t="shared" si="2348"/>
        <v>532</v>
      </c>
      <c r="P458" s="232">
        <f t="shared" si="2203"/>
        <v>0</v>
      </c>
      <c r="Q458" s="233">
        <f t="shared" si="2204"/>
        <v>0</v>
      </c>
      <c r="R458" s="254">
        <v>42</v>
      </c>
      <c r="S458" s="256">
        <v>50</v>
      </c>
      <c r="T458" s="232">
        <f t="shared" si="2205"/>
        <v>0</v>
      </c>
      <c r="U458" s="233">
        <f t="shared" si="2206"/>
        <v>0</v>
      </c>
      <c r="V458" s="257">
        <v>1</v>
      </c>
      <c r="W458" s="256">
        <v>2</v>
      </c>
      <c r="X458" s="232">
        <f t="shared" si="2207"/>
        <v>0</v>
      </c>
      <c r="Y458" s="233">
        <f t="shared" si="2208"/>
        <v>0</v>
      </c>
      <c r="Z458" s="257"/>
      <c r="AA458" s="256"/>
      <c r="AB458" s="232">
        <f t="shared" si="2209"/>
        <v>0</v>
      </c>
      <c r="AC458" s="233">
        <f t="shared" si="2210"/>
        <v>0</v>
      </c>
      <c r="AD458" s="225">
        <f t="shared" si="2211"/>
        <v>43</v>
      </c>
      <c r="AE458" s="233">
        <f t="shared" si="2212"/>
        <v>52</v>
      </c>
      <c r="AF458" s="225">
        <f t="shared" si="2213"/>
        <v>0</v>
      </c>
      <c r="AG458" s="233">
        <f t="shared" si="2214"/>
        <v>0</v>
      </c>
      <c r="AH458" s="336">
        <v>4.5</v>
      </c>
      <c r="AI458" s="286">
        <v>4.5</v>
      </c>
      <c r="AJ458" s="232">
        <f t="shared" si="2215"/>
        <v>189</v>
      </c>
      <c r="AK458" s="233">
        <f t="shared" si="2216"/>
        <v>225</v>
      </c>
      <c r="AL458" s="336">
        <v>9.5</v>
      </c>
      <c r="AM458" s="286">
        <v>6.8</v>
      </c>
      <c r="AN458" s="232">
        <f t="shared" si="2217"/>
        <v>9.5</v>
      </c>
      <c r="AO458" s="233">
        <f t="shared" si="2349"/>
        <v>13.6</v>
      </c>
      <c r="AP458" s="336"/>
      <c r="AQ458" s="286"/>
      <c r="AR458" s="232">
        <f t="shared" si="2218"/>
        <v>0</v>
      </c>
      <c r="AS458" s="233">
        <f t="shared" si="2219"/>
        <v>0</v>
      </c>
      <c r="AT458" s="545">
        <f t="shared" si="2220"/>
        <v>4.6162790697674421</v>
      </c>
      <c r="AU458" s="546">
        <f t="shared" si="2221"/>
        <v>4.5884615384615381</v>
      </c>
      <c r="AV458" s="232">
        <f t="shared" si="2222"/>
        <v>198.5</v>
      </c>
      <c r="AW458" s="233">
        <f t="shared" si="2223"/>
        <v>238.6</v>
      </c>
      <c r="AX458" s="257"/>
      <c r="AY458" s="253"/>
      <c r="AZ458" s="232">
        <f t="shared" si="2224"/>
        <v>0</v>
      </c>
      <c r="BA458" s="233">
        <f t="shared" si="2225"/>
        <v>0</v>
      </c>
      <c r="BB458" s="257"/>
      <c r="BC458" s="253"/>
      <c r="BD458" s="232">
        <f t="shared" si="2226"/>
        <v>0</v>
      </c>
      <c r="BE458" s="233">
        <f t="shared" si="2227"/>
        <v>0</v>
      </c>
      <c r="BF458" s="254"/>
      <c r="BG458" s="253"/>
      <c r="BH458" s="232">
        <f t="shared" si="2228"/>
        <v>0</v>
      </c>
      <c r="BI458" s="233">
        <f t="shared" si="2229"/>
        <v>0</v>
      </c>
      <c r="BJ458" s="232">
        <f t="shared" si="2230"/>
        <v>0</v>
      </c>
      <c r="BK458" s="233">
        <f t="shared" si="2231"/>
        <v>0</v>
      </c>
      <c r="BL458" s="232">
        <f t="shared" si="2232"/>
        <v>0</v>
      </c>
      <c r="BM458" s="233">
        <f t="shared" si="2233"/>
        <v>0</v>
      </c>
      <c r="BN458" s="257">
        <v>141</v>
      </c>
      <c r="BO458" s="256">
        <v>189</v>
      </c>
      <c r="BP458" s="232">
        <f t="shared" si="2234"/>
        <v>0</v>
      </c>
      <c r="BQ458" s="233">
        <f t="shared" si="2235"/>
        <v>0</v>
      </c>
      <c r="BR458" s="257">
        <v>30</v>
      </c>
      <c r="BS458" s="256">
        <v>42</v>
      </c>
      <c r="BT458" s="232">
        <f t="shared" si="2350"/>
        <v>0</v>
      </c>
      <c r="BU458" s="233">
        <f t="shared" si="2237"/>
        <v>0</v>
      </c>
      <c r="BV458" s="257"/>
      <c r="BW458" s="256"/>
      <c r="BX458" s="232">
        <f t="shared" si="2238"/>
        <v>0</v>
      </c>
      <c r="BY458" s="233">
        <f t="shared" si="2239"/>
        <v>0</v>
      </c>
      <c r="BZ458" s="225">
        <f t="shared" si="2240"/>
        <v>171</v>
      </c>
      <c r="CA458" s="233">
        <f t="shared" si="2241"/>
        <v>231</v>
      </c>
      <c r="CB458" s="225">
        <f t="shared" si="2242"/>
        <v>0</v>
      </c>
      <c r="CC458" s="233">
        <f t="shared" si="2243"/>
        <v>0</v>
      </c>
      <c r="CD458" s="336">
        <v>5</v>
      </c>
      <c r="CE458" s="286">
        <v>5.4</v>
      </c>
      <c r="CF458" s="232">
        <f t="shared" si="2244"/>
        <v>705</v>
      </c>
      <c r="CG458" s="233">
        <f t="shared" si="2245"/>
        <v>1020.6</v>
      </c>
      <c r="CH458" s="336">
        <v>5.7</v>
      </c>
      <c r="CI458" s="286">
        <v>6</v>
      </c>
      <c r="CJ458" s="232">
        <f t="shared" si="2246"/>
        <v>171</v>
      </c>
      <c r="CK458" s="233">
        <f t="shared" si="2247"/>
        <v>252</v>
      </c>
      <c r="CL458" s="336"/>
      <c r="CM458" s="286"/>
      <c r="CN458" s="232">
        <f t="shared" si="2248"/>
        <v>0</v>
      </c>
      <c r="CO458" s="233">
        <f t="shared" si="2249"/>
        <v>0</v>
      </c>
      <c r="CP458" s="232">
        <f t="shared" si="2250"/>
        <v>5.1228070175438596</v>
      </c>
      <c r="CQ458" s="546">
        <f t="shared" si="2251"/>
        <v>5.5090909090909088</v>
      </c>
      <c r="CR458" s="232">
        <f t="shared" si="2252"/>
        <v>876</v>
      </c>
      <c r="CS458" s="233">
        <f t="shared" si="2253"/>
        <v>1272.5999999999999</v>
      </c>
      <c r="CT458" s="257"/>
      <c r="CU458" s="253"/>
      <c r="CV458" s="232">
        <f t="shared" si="2254"/>
        <v>0</v>
      </c>
      <c r="CW458" s="233">
        <f t="shared" si="2255"/>
        <v>0</v>
      </c>
      <c r="CX458" s="257"/>
      <c r="CY458" s="253"/>
      <c r="CZ458" s="232">
        <f t="shared" si="2256"/>
        <v>0</v>
      </c>
      <c r="DA458" s="233">
        <f t="shared" si="2257"/>
        <v>0</v>
      </c>
      <c r="DB458" s="254"/>
      <c r="DC458" s="253"/>
      <c r="DD458" s="232">
        <f t="shared" si="2258"/>
        <v>0</v>
      </c>
      <c r="DE458" s="233">
        <f t="shared" si="2259"/>
        <v>0</v>
      </c>
      <c r="DF458" s="232">
        <f t="shared" si="2260"/>
        <v>0</v>
      </c>
      <c r="DG458" s="233">
        <f t="shared" si="2261"/>
        <v>0</v>
      </c>
      <c r="DH458" s="232">
        <f t="shared" si="2262"/>
        <v>0</v>
      </c>
      <c r="DI458" s="233">
        <f t="shared" si="2263"/>
        <v>0</v>
      </c>
      <c r="DJ458" s="232">
        <f t="shared" si="2264"/>
        <v>214</v>
      </c>
      <c r="DK458" s="233">
        <f t="shared" si="2265"/>
        <v>283</v>
      </c>
      <c r="DL458" s="232">
        <f t="shared" si="2266"/>
        <v>0</v>
      </c>
      <c r="DM458" s="233">
        <f t="shared" si="2267"/>
        <v>0</v>
      </c>
      <c r="DN458" s="545">
        <f t="shared" si="2268"/>
        <v>5.0210280373831777</v>
      </c>
      <c r="DO458" s="546">
        <f t="shared" si="2269"/>
        <v>5.3399293286219072</v>
      </c>
      <c r="DP458" s="232">
        <f t="shared" si="2270"/>
        <v>1074.5</v>
      </c>
      <c r="DQ458" s="233">
        <f t="shared" si="2271"/>
        <v>1511.1999999999998</v>
      </c>
      <c r="DR458" s="232">
        <f t="shared" si="2272"/>
        <v>0</v>
      </c>
      <c r="DS458" s="233">
        <f t="shared" si="2273"/>
        <v>0</v>
      </c>
      <c r="DT458" s="232">
        <f t="shared" si="2274"/>
        <v>0</v>
      </c>
      <c r="DU458" s="233">
        <f t="shared" si="2275"/>
        <v>0</v>
      </c>
      <c r="DV458" s="257">
        <v>79</v>
      </c>
      <c r="DW458" s="256">
        <v>104</v>
      </c>
      <c r="DX458" s="232">
        <f t="shared" si="2276"/>
        <v>0</v>
      </c>
      <c r="DY458" s="233">
        <f t="shared" si="2277"/>
        <v>0</v>
      </c>
      <c r="DZ458" s="257">
        <v>33</v>
      </c>
      <c r="EA458" s="256">
        <v>38</v>
      </c>
      <c r="EB458" s="232">
        <f t="shared" si="2278"/>
        <v>0</v>
      </c>
      <c r="EC458" s="233">
        <f t="shared" si="2279"/>
        <v>0</v>
      </c>
      <c r="ED458" s="257"/>
      <c r="EE458" s="256"/>
      <c r="EF458" s="232">
        <f t="shared" si="2280"/>
        <v>0</v>
      </c>
      <c r="EG458" s="233">
        <f t="shared" si="2281"/>
        <v>0</v>
      </c>
      <c r="EH458" s="225">
        <f t="shared" si="2282"/>
        <v>112</v>
      </c>
      <c r="EI458" s="233">
        <f t="shared" si="2283"/>
        <v>142</v>
      </c>
      <c r="EJ458" s="225">
        <f t="shared" si="2284"/>
        <v>0</v>
      </c>
      <c r="EK458" s="233">
        <f t="shared" si="2285"/>
        <v>0</v>
      </c>
      <c r="EL458" s="336">
        <v>4.5</v>
      </c>
      <c r="EM458" s="286">
        <v>3.9</v>
      </c>
      <c r="EN458" s="232">
        <f t="shared" si="2286"/>
        <v>355.5</v>
      </c>
      <c r="EO458" s="233">
        <f t="shared" si="2287"/>
        <v>405.59999999999997</v>
      </c>
      <c r="EP458" s="336">
        <v>4.2</v>
      </c>
      <c r="EQ458" s="286">
        <v>4.5</v>
      </c>
      <c r="ER458" s="232">
        <f t="shared" si="2288"/>
        <v>138.6</v>
      </c>
      <c r="ES458" s="233">
        <f t="shared" si="2289"/>
        <v>171</v>
      </c>
      <c r="ET458" s="336"/>
      <c r="EU458" s="286"/>
      <c r="EV458" s="232">
        <f t="shared" si="2290"/>
        <v>0</v>
      </c>
      <c r="EW458" s="233">
        <f t="shared" si="2291"/>
        <v>0</v>
      </c>
      <c r="EX458" s="545">
        <f t="shared" si="2292"/>
        <v>4.4116071428571431</v>
      </c>
      <c r="EY458" s="546">
        <f t="shared" si="2293"/>
        <v>4.0605633802816898</v>
      </c>
      <c r="EZ458" s="232">
        <f t="shared" si="2294"/>
        <v>494.1</v>
      </c>
      <c r="FA458" s="233">
        <f t="shared" si="2295"/>
        <v>576.59999999999991</v>
      </c>
      <c r="FB458" s="257"/>
      <c r="FC458" s="253"/>
      <c r="FD458" s="232">
        <f t="shared" si="2296"/>
        <v>0</v>
      </c>
      <c r="FE458" s="233">
        <f t="shared" si="2297"/>
        <v>0</v>
      </c>
      <c r="FF458" s="257"/>
      <c r="FG458" s="253"/>
      <c r="FH458" s="232">
        <f t="shared" si="2298"/>
        <v>0</v>
      </c>
      <c r="FI458" s="233">
        <f t="shared" si="2299"/>
        <v>0</v>
      </c>
      <c r="FJ458" s="254"/>
      <c r="FK458" s="253"/>
      <c r="FL458" s="232">
        <f t="shared" si="2300"/>
        <v>0</v>
      </c>
      <c r="FM458" s="233">
        <f t="shared" si="2301"/>
        <v>0</v>
      </c>
      <c r="FN458" s="232">
        <f t="shared" si="2302"/>
        <v>0</v>
      </c>
      <c r="FO458" s="233">
        <f t="shared" si="2303"/>
        <v>0</v>
      </c>
      <c r="FP458" s="232">
        <f t="shared" si="2304"/>
        <v>0</v>
      </c>
      <c r="FQ458" s="233">
        <f t="shared" si="2305"/>
        <v>0</v>
      </c>
      <c r="FR458" s="254">
        <v>72</v>
      </c>
      <c r="FS458" s="253">
        <v>107</v>
      </c>
      <c r="FT458" s="232">
        <f t="shared" si="2306"/>
        <v>0</v>
      </c>
      <c r="FU458" s="233">
        <f t="shared" si="2307"/>
        <v>0</v>
      </c>
      <c r="FV458" s="254">
        <v>5.7</v>
      </c>
      <c r="FW458" s="253">
        <v>6.2</v>
      </c>
      <c r="FX458" s="232">
        <f t="shared" si="2308"/>
        <v>410.40000000000003</v>
      </c>
      <c r="FY458" s="233">
        <f t="shared" si="2309"/>
        <v>663.4</v>
      </c>
      <c r="FZ458" s="254"/>
      <c r="GA458" s="253"/>
      <c r="GB458" s="232">
        <f t="shared" si="2310"/>
        <v>0</v>
      </c>
      <c r="GC458" s="233">
        <f t="shared" si="2311"/>
        <v>0</v>
      </c>
      <c r="GD458" s="249">
        <f t="shared" si="2312"/>
        <v>262</v>
      </c>
      <c r="GE458" s="233">
        <f t="shared" si="2313"/>
        <v>343</v>
      </c>
      <c r="GF458" s="232">
        <f t="shared" si="2314"/>
        <v>0</v>
      </c>
      <c r="GG458" s="233">
        <f t="shared" si="2315"/>
        <v>0</v>
      </c>
      <c r="GH458" s="232">
        <f t="shared" si="2316"/>
        <v>1249.5</v>
      </c>
      <c r="GI458" s="233">
        <f t="shared" si="2317"/>
        <v>1651.1999999999998</v>
      </c>
      <c r="GJ458" s="232" t="str">
        <f t="shared" si="2318"/>
        <v/>
      </c>
      <c r="GK458" s="233" t="str">
        <f t="shared" si="2319"/>
        <v/>
      </c>
      <c r="GL458" s="249">
        <f t="shared" si="2320"/>
        <v>64</v>
      </c>
      <c r="GM458" s="233">
        <f t="shared" si="2321"/>
        <v>82</v>
      </c>
      <c r="GN458" s="232">
        <f t="shared" si="2322"/>
        <v>0</v>
      </c>
      <c r="GO458" s="233">
        <f t="shared" si="2323"/>
        <v>0</v>
      </c>
      <c r="GP458" s="232">
        <f t="shared" si="2324"/>
        <v>319.10000000000002</v>
      </c>
      <c r="GQ458" s="233">
        <f t="shared" si="2325"/>
        <v>436.6</v>
      </c>
      <c r="GR458" s="232">
        <f t="shared" si="2326"/>
        <v>0</v>
      </c>
      <c r="GS458" s="233">
        <f t="shared" si="2327"/>
        <v>0</v>
      </c>
      <c r="GT458" s="249">
        <f t="shared" si="2328"/>
        <v>326</v>
      </c>
      <c r="GU458" s="233">
        <f t="shared" si="2329"/>
        <v>425</v>
      </c>
      <c r="GV458" s="232">
        <f t="shared" si="2330"/>
        <v>0</v>
      </c>
      <c r="GW458" s="233">
        <f t="shared" si="2331"/>
        <v>0</v>
      </c>
      <c r="GX458" s="232">
        <f t="shared" si="2332"/>
        <v>1568.6</v>
      </c>
      <c r="GY458" s="233">
        <f t="shared" si="2333"/>
        <v>2087.7999999999997</v>
      </c>
      <c r="GZ458" s="232" t="str">
        <f t="shared" si="2334"/>
        <v/>
      </c>
      <c r="HA458" s="233" t="str">
        <f t="shared" si="2335"/>
        <v/>
      </c>
      <c r="HB458" s="249">
        <f t="shared" si="2336"/>
        <v>0</v>
      </c>
      <c r="HC458" s="233">
        <f t="shared" si="2337"/>
        <v>0</v>
      </c>
      <c r="HD458" s="232">
        <f t="shared" si="2338"/>
        <v>0</v>
      </c>
      <c r="HE458" s="233">
        <f t="shared" si="2339"/>
        <v>0</v>
      </c>
      <c r="HF458" s="232" t="str">
        <f t="shared" si="2340"/>
        <v/>
      </c>
      <c r="HG458" s="233" t="str">
        <f t="shared" si="2341"/>
        <v/>
      </c>
      <c r="HH458" s="232" t="str">
        <f t="shared" si="2342"/>
        <v/>
      </c>
      <c r="HI458" s="233" t="str">
        <f t="shared" si="2343"/>
        <v/>
      </c>
      <c r="HJ458" s="249">
        <f t="shared" si="2344"/>
        <v>1979</v>
      </c>
      <c r="HK458" s="233">
        <f t="shared" si="2345"/>
        <v>2751.2</v>
      </c>
      <c r="HL458" s="232" t="str">
        <f t="shared" si="2346"/>
        <v/>
      </c>
      <c r="HM458" s="232" t="str">
        <f t="shared" si="2347"/>
        <v/>
      </c>
    </row>
    <row r="459" spans="1:221" ht="15">
      <c r="A459" s="402" t="s">
        <v>43</v>
      </c>
      <c r="B459" s="426" t="s">
        <v>845</v>
      </c>
      <c r="C459" s="435" t="s">
        <v>692</v>
      </c>
      <c r="D459" s="402">
        <v>238014</v>
      </c>
      <c r="E459" s="436">
        <v>9</v>
      </c>
      <c r="F459" s="332">
        <v>295</v>
      </c>
      <c r="G459" s="253">
        <v>309</v>
      </c>
      <c r="H459" s="254">
        <v>5</v>
      </c>
      <c r="I459" s="255"/>
      <c r="J459" s="232">
        <f t="shared" si="2201"/>
        <v>290</v>
      </c>
      <c r="K459" s="233">
        <f t="shared" si="2202"/>
        <v>309</v>
      </c>
      <c r="L459" s="333">
        <v>60</v>
      </c>
      <c r="M459" s="253">
        <v>60</v>
      </c>
      <c r="N459" s="232">
        <f t="shared" si="2051"/>
        <v>290</v>
      </c>
      <c r="O459" s="233">
        <f t="shared" si="2348"/>
        <v>309</v>
      </c>
      <c r="P459" s="232">
        <f t="shared" si="2203"/>
        <v>0</v>
      </c>
      <c r="Q459" s="233">
        <f t="shared" si="2204"/>
        <v>0</v>
      </c>
      <c r="R459" s="254">
        <v>12</v>
      </c>
      <c r="S459" s="256">
        <v>11</v>
      </c>
      <c r="T459" s="232">
        <f t="shared" si="2205"/>
        <v>0</v>
      </c>
      <c r="U459" s="233">
        <f t="shared" si="2206"/>
        <v>0</v>
      </c>
      <c r="V459" s="257">
        <v>2</v>
      </c>
      <c r="W459" s="256">
        <v>1</v>
      </c>
      <c r="X459" s="232">
        <f t="shared" si="2207"/>
        <v>0</v>
      </c>
      <c r="Y459" s="233">
        <f t="shared" si="2208"/>
        <v>0</v>
      </c>
      <c r="Z459" s="257"/>
      <c r="AA459" s="256"/>
      <c r="AB459" s="232">
        <f t="shared" si="2209"/>
        <v>0</v>
      </c>
      <c r="AC459" s="233">
        <f t="shared" si="2210"/>
        <v>0</v>
      </c>
      <c r="AD459" s="225">
        <f t="shared" si="2211"/>
        <v>14</v>
      </c>
      <c r="AE459" s="233">
        <f t="shared" si="2212"/>
        <v>12</v>
      </c>
      <c r="AF459" s="225">
        <f t="shared" si="2213"/>
        <v>0</v>
      </c>
      <c r="AG459" s="233">
        <f t="shared" si="2214"/>
        <v>0</v>
      </c>
      <c r="AH459" s="336">
        <v>3.3</v>
      </c>
      <c r="AI459" s="286">
        <v>2.8</v>
      </c>
      <c r="AJ459" s="232">
        <f t="shared" si="2215"/>
        <v>39.599999999999994</v>
      </c>
      <c r="AK459" s="233">
        <f t="shared" si="2216"/>
        <v>30.799999999999997</v>
      </c>
      <c r="AL459" s="336">
        <v>3</v>
      </c>
      <c r="AM459" s="286">
        <v>3</v>
      </c>
      <c r="AN459" s="232">
        <f t="shared" si="2217"/>
        <v>6</v>
      </c>
      <c r="AO459" s="233">
        <f t="shared" si="2349"/>
        <v>3</v>
      </c>
      <c r="AP459" s="336"/>
      <c r="AQ459" s="286"/>
      <c r="AR459" s="232">
        <f t="shared" si="2218"/>
        <v>0</v>
      </c>
      <c r="AS459" s="233">
        <f t="shared" si="2219"/>
        <v>0</v>
      </c>
      <c r="AT459" s="545">
        <f t="shared" si="2220"/>
        <v>3.2571428571428567</v>
      </c>
      <c r="AU459" s="546">
        <f t="shared" si="2221"/>
        <v>2.8166666666666664</v>
      </c>
      <c r="AV459" s="232">
        <f t="shared" si="2222"/>
        <v>45.599999999999994</v>
      </c>
      <c r="AW459" s="233">
        <f t="shared" si="2223"/>
        <v>33.799999999999997</v>
      </c>
      <c r="AX459" s="257"/>
      <c r="AY459" s="253"/>
      <c r="AZ459" s="232">
        <f t="shared" si="2224"/>
        <v>0</v>
      </c>
      <c r="BA459" s="233">
        <f t="shared" si="2225"/>
        <v>0</v>
      </c>
      <c r="BB459" s="257"/>
      <c r="BC459" s="253"/>
      <c r="BD459" s="232">
        <f t="shared" si="2226"/>
        <v>0</v>
      </c>
      <c r="BE459" s="233">
        <f t="shared" si="2227"/>
        <v>0</v>
      </c>
      <c r="BF459" s="254"/>
      <c r="BG459" s="253"/>
      <c r="BH459" s="232">
        <f t="shared" si="2228"/>
        <v>0</v>
      </c>
      <c r="BI459" s="233">
        <f t="shared" si="2229"/>
        <v>0</v>
      </c>
      <c r="BJ459" s="232">
        <f t="shared" si="2230"/>
        <v>0</v>
      </c>
      <c r="BK459" s="233">
        <f t="shared" si="2231"/>
        <v>0</v>
      </c>
      <c r="BL459" s="232">
        <f t="shared" si="2232"/>
        <v>0</v>
      </c>
      <c r="BM459" s="233">
        <f t="shared" si="2233"/>
        <v>0</v>
      </c>
      <c r="BN459" s="257">
        <v>85</v>
      </c>
      <c r="BO459" s="256">
        <v>79</v>
      </c>
      <c r="BP459" s="232">
        <f t="shared" si="2234"/>
        <v>0</v>
      </c>
      <c r="BQ459" s="233">
        <f t="shared" si="2235"/>
        <v>0</v>
      </c>
      <c r="BR459" s="257">
        <v>11</v>
      </c>
      <c r="BS459" s="256">
        <v>21</v>
      </c>
      <c r="BT459" s="232">
        <f t="shared" si="2350"/>
        <v>0</v>
      </c>
      <c r="BU459" s="233">
        <f t="shared" si="2237"/>
        <v>0</v>
      </c>
      <c r="BV459" s="257"/>
      <c r="BW459" s="256"/>
      <c r="BX459" s="232">
        <f t="shared" si="2238"/>
        <v>0</v>
      </c>
      <c r="BY459" s="233">
        <f t="shared" si="2239"/>
        <v>0</v>
      </c>
      <c r="BZ459" s="225">
        <f t="shared" si="2240"/>
        <v>96</v>
      </c>
      <c r="CA459" s="233">
        <f t="shared" si="2241"/>
        <v>100</v>
      </c>
      <c r="CB459" s="225">
        <f t="shared" si="2242"/>
        <v>0</v>
      </c>
      <c r="CC459" s="233">
        <f t="shared" si="2243"/>
        <v>0</v>
      </c>
      <c r="CD459" s="336">
        <v>4.5999999999999996</v>
      </c>
      <c r="CE459" s="286">
        <v>5.8</v>
      </c>
      <c r="CF459" s="232">
        <f t="shared" si="2244"/>
        <v>390.99999999999994</v>
      </c>
      <c r="CG459" s="233">
        <f t="shared" si="2245"/>
        <v>458.2</v>
      </c>
      <c r="CH459" s="336">
        <v>5</v>
      </c>
      <c r="CI459" s="286">
        <v>6.3</v>
      </c>
      <c r="CJ459" s="232">
        <f t="shared" si="2246"/>
        <v>55</v>
      </c>
      <c r="CK459" s="233">
        <f t="shared" si="2247"/>
        <v>132.29999999999998</v>
      </c>
      <c r="CL459" s="336"/>
      <c r="CM459" s="286"/>
      <c r="CN459" s="232">
        <f t="shared" si="2248"/>
        <v>0</v>
      </c>
      <c r="CO459" s="233">
        <f t="shared" si="2249"/>
        <v>0</v>
      </c>
      <c r="CP459" s="232">
        <f t="shared" si="2250"/>
        <v>4.645833333333333</v>
      </c>
      <c r="CQ459" s="546">
        <f t="shared" si="2251"/>
        <v>5.9050000000000002</v>
      </c>
      <c r="CR459" s="232">
        <f t="shared" si="2252"/>
        <v>446</v>
      </c>
      <c r="CS459" s="233">
        <f t="shared" si="2253"/>
        <v>590.5</v>
      </c>
      <c r="CT459" s="257"/>
      <c r="CU459" s="253"/>
      <c r="CV459" s="232">
        <f t="shared" si="2254"/>
        <v>0</v>
      </c>
      <c r="CW459" s="233">
        <f t="shared" si="2255"/>
        <v>0</v>
      </c>
      <c r="CX459" s="257"/>
      <c r="CY459" s="253"/>
      <c r="CZ459" s="232">
        <f t="shared" si="2256"/>
        <v>0</v>
      </c>
      <c r="DA459" s="233">
        <f t="shared" si="2257"/>
        <v>0</v>
      </c>
      <c r="DB459" s="254"/>
      <c r="DC459" s="253"/>
      <c r="DD459" s="232">
        <f t="shared" si="2258"/>
        <v>0</v>
      </c>
      <c r="DE459" s="233">
        <f t="shared" si="2259"/>
        <v>0</v>
      </c>
      <c r="DF459" s="232">
        <f t="shared" si="2260"/>
        <v>0</v>
      </c>
      <c r="DG459" s="233">
        <f t="shared" si="2261"/>
        <v>0</v>
      </c>
      <c r="DH459" s="232">
        <f t="shared" si="2262"/>
        <v>0</v>
      </c>
      <c r="DI459" s="233">
        <f t="shared" si="2263"/>
        <v>0</v>
      </c>
      <c r="DJ459" s="232">
        <f t="shared" si="2264"/>
        <v>110</v>
      </c>
      <c r="DK459" s="233">
        <f t="shared" si="2265"/>
        <v>112</v>
      </c>
      <c r="DL459" s="232">
        <f t="shared" si="2266"/>
        <v>0</v>
      </c>
      <c r="DM459" s="233">
        <f t="shared" si="2267"/>
        <v>0</v>
      </c>
      <c r="DN459" s="545">
        <f t="shared" si="2268"/>
        <v>4.4690909090909097</v>
      </c>
      <c r="DO459" s="546">
        <f t="shared" si="2269"/>
        <v>5.5741071428571427</v>
      </c>
      <c r="DP459" s="232">
        <f t="shared" si="2270"/>
        <v>491.60000000000008</v>
      </c>
      <c r="DQ459" s="233">
        <f t="shared" si="2271"/>
        <v>624.29999999999995</v>
      </c>
      <c r="DR459" s="232">
        <f t="shared" si="2272"/>
        <v>0</v>
      </c>
      <c r="DS459" s="233">
        <f t="shared" si="2273"/>
        <v>0</v>
      </c>
      <c r="DT459" s="232">
        <f t="shared" si="2274"/>
        <v>0</v>
      </c>
      <c r="DU459" s="233">
        <f t="shared" si="2275"/>
        <v>0</v>
      </c>
      <c r="DV459" s="257">
        <v>76</v>
      </c>
      <c r="DW459" s="256">
        <v>104</v>
      </c>
      <c r="DX459" s="232">
        <f t="shared" si="2276"/>
        <v>0</v>
      </c>
      <c r="DY459" s="233">
        <f t="shared" si="2277"/>
        <v>0</v>
      </c>
      <c r="DZ459" s="257">
        <v>65</v>
      </c>
      <c r="EA459" s="256">
        <v>56</v>
      </c>
      <c r="EB459" s="232">
        <f t="shared" si="2278"/>
        <v>0</v>
      </c>
      <c r="EC459" s="233">
        <f t="shared" si="2279"/>
        <v>0</v>
      </c>
      <c r="ED459" s="257"/>
      <c r="EE459" s="256"/>
      <c r="EF459" s="232">
        <f t="shared" si="2280"/>
        <v>0</v>
      </c>
      <c r="EG459" s="233">
        <f t="shared" si="2281"/>
        <v>0</v>
      </c>
      <c r="EH459" s="225">
        <f t="shared" si="2282"/>
        <v>141</v>
      </c>
      <c r="EI459" s="233">
        <f t="shared" si="2283"/>
        <v>160</v>
      </c>
      <c r="EJ459" s="225">
        <f t="shared" si="2284"/>
        <v>0</v>
      </c>
      <c r="EK459" s="233">
        <f t="shared" si="2285"/>
        <v>0</v>
      </c>
      <c r="EL459" s="336">
        <v>3.6</v>
      </c>
      <c r="EM459" s="286">
        <v>4.2</v>
      </c>
      <c r="EN459" s="232">
        <f t="shared" si="2286"/>
        <v>273.60000000000002</v>
      </c>
      <c r="EO459" s="233">
        <f t="shared" si="2287"/>
        <v>436.8</v>
      </c>
      <c r="EP459" s="336">
        <v>4.2</v>
      </c>
      <c r="EQ459" s="286">
        <v>4.3</v>
      </c>
      <c r="ER459" s="232">
        <f t="shared" si="2288"/>
        <v>273</v>
      </c>
      <c r="ES459" s="233">
        <f t="shared" si="2289"/>
        <v>240.79999999999998</v>
      </c>
      <c r="ET459" s="336"/>
      <c r="EU459" s="286"/>
      <c r="EV459" s="232">
        <f t="shared" si="2290"/>
        <v>0</v>
      </c>
      <c r="EW459" s="233">
        <f t="shared" si="2291"/>
        <v>0</v>
      </c>
      <c r="EX459" s="545">
        <f t="shared" si="2292"/>
        <v>3.8765957446808512</v>
      </c>
      <c r="EY459" s="546">
        <f t="shared" si="2293"/>
        <v>4.2350000000000003</v>
      </c>
      <c r="EZ459" s="232">
        <f t="shared" si="2294"/>
        <v>546.6</v>
      </c>
      <c r="FA459" s="233">
        <f t="shared" si="2295"/>
        <v>677.6</v>
      </c>
      <c r="FB459" s="257"/>
      <c r="FC459" s="253"/>
      <c r="FD459" s="232">
        <f t="shared" si="2296"/>
        <v>0</v>
      </c>
      <c r="FE459" s="233">
        <f t="shared" si="2297"/>
        <v>0</v>
      </c>
      <c r="FF459" s="257"/>
      <c r="FG459" s="253"/>
      <c r="FH459" s="232">
        <f t="shared" si="2298"/>
        <v>0</v>
      </c>
      <c r="FI459" s="233">
        <f t="shared" si="2299"/>
        <v>0</v>
      </c>
      <c r="FJ459" s="254"/>
      <c r="FK459" s="253"/>
      <c r="FL459" s="232">
        <f t="shared" si="2300"/>
        <v>0</v>
      </c>
      <c r="FM459" s="233">
        <f t="shared" si="2301"/>
        <v>0</v>
      </c>
      <c r="FN459" s="232">
        <f t="shared" si="2302"/>
        <v>0</v>
      </c>
      <c r="FO459" s="233">
        <f t="shared" si="2303"/>
        <v>0</v>
      </c>
      <c r="FP459" s="232">
        <f t="shared" si="2304"/>
        <v>0</v>
      </c>
      <c r="FQ459" s="233">
        <f t="shared" si="2305"/>
        <v>0</v>
      </c>
      <c r="FR459" s="254">
        <v>39</v>
      </c>
      <c r="FS459" s="253">
        <v>37</v>
      </c>
      <c r="FT459" s="232">
        <f t="shared" si="2306"/>
        <v>0</v>
      </c>
      <c r="FU459" s="233">
        <f t="shared" si="2307"/>
        <v>0</v>
      </c>
      <c r="FV459" s="254">
        <v>6.5</v>
      </c>
      <c r="FW459" s="253">
        <v>7.5</v>
      </c>
      <c r="FX459" s="232">
        <f t="shared" si="2308"/>
        <v>253.5</v>
      </c>
      <c r="FY459" s="233">
        <f t="shared" si="2309"/>
        <v>277.5</v>
      </c>
      <c r="FZ459" s="254"/>
      <c r="GA459" s="253"/>
      <c r="GB459" s="232">
        <f t="shared" si="2310"/>
        <v>0</v>
      </c>
      <c r="GC459" s="233">
        <f t="shared" si="2311"/>
        <v>0</v>
      </c>
      <c r="GD459" s="249">
        <f t="shared" si="2312"/>
        <v>173</v>
      </c>
      <c r="GE459" s="233">
        <f t="shared" si="2313"/>
        <v>194</v>
      </c>
      <c r="GF459" s="232">
        <f t="shared" si="2314"/>
        <v>0</v>
      </c>
      <c r="GG459" s="233">
        <f t="shared" si="2315"/>
        <v>0</v>
      </c>
      <c r="GH459" s="232">
        <f t="shared" si="2316"/>
        <v>704.19999999999993</v>
      </c>
      <c r="GI459" s="233">
        <f t="shared" si="2317"/>
        <v>925.8</v>
      </c>
      <c r="GJ459" s="232" t="str">
        <f t="shared" si="2318"/>
        <v/>
      </c>
      <c r="GK459" s="233" t="str">
        <f t="shared" si="2319"/>
        <v/>
      </c>
      <c r="GL459" s="249">
        <f t="shared" si="2320"/>
        <v>78</v>
      </c>
      <c r="GM459" s="233">
        <f t="shared" si="2321"/>
        <v>78</v>
      </c>
      <c r="GN459" s="232">
        <f t="shared" si="2322"/>
        <v>0</v>
      </c>
      <c r="GO459" s="233">
        <f t="shared" si="2323"/>
        <v>0</v>
      </c>
      <c r="GP459" s="232">
        <f t="shared" si="2324"/>
        <v>334</v>
      </c>
      <c r="GQ459" s="233">
        <f t="shared" si="2325"/>
        <v>376.09999999999997</v>
      </c>
      <c r="GR459" s="232">
        <f t="shared" si="2326"/>
        <v>0</v>
      </c>
      <c r="GS459" s="233">
        <f t="shared" si="2327"/>
        <v>0</v>
      </c>
      <c r="GT459" s="249">
        <f t="shared" si="2328"/>
        <v>251</v>
      </c>
      <c r="GU459" s="233">
        <f t="shared" si="2329"/>
        <v>272</v>
      </c>
      <c r="GV459" s="232">
        <f t="shared" si="2330"/>
        <v>0</v>
      </c>
      <c r="GW459" s="233">
        <f t="shared" si="2331"/>
        <v>0</v>
      </c>
      <c r="GX459" s="232">
        <f t="shared" si="2332"/>
        <v>1038.1999999999998</v>
      </c>
      <c r="GY459" s="233">
        <f t="shared" si="2333"/>
        <v>1301.8999999999999</v>
      </c>
      <c r="GZ459" s="232" t="str">
        <f t="shared" si="2334"/>
        <v/>
      </c>
      <c r="HA459" s="233" t="str">
        <f t="shared" si="2335"/>
        <v/>
      </c>
      <c r="HB459" s="249">
        <f t="shared" si="2336"/>
        <v>0</v>
      </c>
      <c r="HC459" s="233">
        <f t="shared" si="2337"/>
        <v>0</v>
      </c>
      <c r="HD459" s="232">
        <f t="shared" si="2338"/>
        <v>0</v>
      </c>
      <c r="HE459" s="233">
        <f t="shared" si="2339"/>
        <v>0</v>
      </c>
      <c r="HF459" s="232" t="str">
        <f t="shared" si="2340"/>
        <v/>
      </c>
      <c r="HG459" s="233" t="str">
        <f t="shared" si="2341"/>
        <v/>
      </c>
      <c r="HH459" s="232" t="str">
        <f t="shared" si="2342"/>
        <v/>
      </c>
      <c r="HI459" s="233" t="str">
        <f t="shared" si="2343"/>
        <v/>
      </c>
      <c r="HJ459" s="249">
        <f t="shared" si="2344"/>
        <v>1291.7</v>
      </c>
      <c r="HK459" s="233">
        <f t="shared" si="2345"/>
        <v>1579.4</v>
      </c>
      <c r="HL459" s="232" t="str">
        <f t="shared" si="2346"/>
        <v/>
      </c>
      <c r="HM459" s="232" t="str">
        <f t="shared" si="2347"/>
        <v/>
      </c>
    </row>
    <row r="460" spans="1:221" ht="15">
      <c r="A460" s="402" t="s">
        <v>43</v>
      </c>
      <c r="B460" s="406" t="s">
        <v>837</v>
      </c>
      <c r="C460" s="408"/>
      <c r="D460" s="402">
        <v>446774</v>
      </c>
      <c r="E460" s="405">
        <v>10</v>
      </c>
      <c r="F460" s="332">
        <v>181</v>
      </c>
      <c r="G460" s="253">
        <v>229</v>
      </c>
      <c r="H460" s="254">
        <v>1</v>
      </c>
      <c r="I460" s="255">
        <v>6</v>
      </c>
      <c r="J460" s="232">
        <f t="shared" si="2201"/>
        <v>180</v>
      </c>
      <c r="K460" s="233">
        <f t="shared" si="2202"/>
        <v>223</v>
      </c>
      <c r="L460" s="333">
        <v>60</v>
      </c>
      <c r="M460" s="253">
        <v>60</v>
      </c>
      <c r="N460" s="232">
        <f t="shared" si="2051"/>
        <v>180</v>
      </c>
      <c r="O460" s="233">
        <f t="shared" si="2348"/>
        <v>223</v>
      </c>
      <c r="P460" s="232">
        <f t="shared" si="2203"/>
        <v>0</v>
      </c>
      <c r="Q460" s="233">
        <f t="shared" si="2204"/>
        <v>0</v>
      </c>
      <c r="R460" s="254">
        <v>8</v>
      </c>
      <c r="S460" s="256">
        <v>13</v>
      </c>
      <c r="T460" s="232">
        <f t="shared" si="2205"/>
        <v>0</v>
      </c>
      <c r="U460" s="233">
        <f t="shared" si="2206"/>
        <v>0</v>
      </c>
      <c r="V460" s="257">
        <v>1</v>
      </c>
      <c r="W460" s="256">
        <v>1</v>
      </c>
      <c r="X460" s="232">
        <f t="shared" si="2207"/>
        <v>0</v>
      </c>
      <c r="Y460" s="233">
        <f t="shared" si="2208"/>
        <v>0</v>
      </c>
      <c r="Z460" s="257"/>
      <c r="AA460" s="256"/>
      <c r="AB460" s="232">
        <f t="shared" si="2209"/>
        <v>0</v>
      </c>
      <c r="AC460" s="233">
        <f t="shared" si="2210"/>
        <v>0</v>
      </c>
      <c r="AD460" s="225">
        <f t="shared" si="2211"/>
        <v>9</v>
      </c>
      <c r="AE460" s="233">
        <f t="shared" si="2212"/>
        <v>14</v>
      </c>
      <c r="AF460" s="225">
        <f t="shared" si="2213"/>
        <v>0</v>
      </c>
      <c r="AG460" s="233">
        <f t="shared" si="2214"/>
        <v>0</v>
      </c>
      <c r="AH460" s="336">
        <v>2.8</v>
      </c>
      <c r="AI460" s="286">
        <v>2.9</v>
      </c>
      <c r="AJ460" s="232">
        <f t="shared" si="2215"/>
        <v>22.4</v>
      </c>
      <c r="AK460" s="233">
        <f t="shared" si="2216"/>
        <v>37.699999999999996</v>
      </c>
      <c r="AL460" s="336">
        <v>2.5</v>
      </c>
      <c r="AM460" s="286">
        <v>3</v>
      </c>
      <c r="AN460" s="232">
        <f t="shared" si="2217"/>
        <v>2.5</v>
      </c>
      <c r="AO460" s="233">
        <f t="shared" si="2349"/>
        <v>3</v>
      </c>
      <c r="AP460" s="336"/>
      <c r="AQ460" s="286"/>
      <c r="AR460" s="232">
        <f t="shared" si="2218"/>
        <v>0</v>
      </c>
      <c r="AS460" s="233">
        <f t="shared" si="2219"/>
        <v>0</v>
      </c>
      <c r="AT460" s="545">
        <f t="shared" si="2220"/>
        <v>2.7666666666666666</v>
      </c>
      <c r="AU460" s="546">
        <f t="shared" si="2221"/>
        <v>2.907142857142857</v>
      </c>
      <c r="AV460" s="232">
        <f t="shared" si="2222"/>
        <v>24.9</v>
      </c>
      <c r="AW460" s="233">
        <f t="shared" si="2223"/>
        <v>40.699999999999996</v>
      </c>
      <c r="AX460" s="257"/>
      <c r="AY460" s="253"/>
      <c r="AZ460" s="232">
        <f t="shared" si="2224"/>
        <v>0</v>
      </c>
      <c r="BA460" s="233">
        <f t="shared" si="2225"/>
        <v>0</v>
      </c>
      <c r="BB460" s="257"/>
      <c r="BC460" s="253"/>
      <c r="BD460" s="232">
        <f t="shared" si="2226"/>
        <v>0</v>
      </c>
      <c r="BE460" s="233">
        <f t="shared" si="2227"/>
        <v>0</v>
      </c>
      <c r="BF460" s="254"/>
      <c r="BG460" s="253"/>
      <c r="BH460" s="232">
        <f t="shared" si="2228"/>
        <v>0</v>
      </c>
      <c r="BI460" s="233">
        <f t="shared" si="2229"/>
        <v>0</v>
      </c>
      <c r="BJ460" s="232">
        <f t="shared" si="2230"/>
        <v>0</v>
      </c>
      <c r="BK460" s="233">
        <f t="shared" si="2231"/>
        <v>0</v>
      </c>
      <c r="BL460" s="232">
        <f t="shared" si="2232"/>
        <v>0</v>
      </c>
      <c r="BM460" s="233">
        <f t="shared" si="2233"/>
        <v>0</v>
      </c>
      <c r="BN460" s="257">
        <v>52</v>
      </c>
      <c r="BO460" s="256">
        <v>65</v>
      </c>
      <c r="BP460" s="232">
        <f t="shared" si="2234"/>
        <v>0</v>
      </c>
      <c r="BQ460" s="233">
        <f t="shared" si="2235"/>
        <v>0</v>
      </c>
      <c r="BR460" s="257">
        <v>26</v>
      </c>
      <c r="BS460" s="256">
        <v>28</v>
      </c>
      <c r="BT460" s="232">
        <f t="shared" si="2350"/>
        <v>0</v>
      </c>
      <c r="BU460" s="233">
        <f t="shared" si="2237"/>
        <v>0</v>
      </c>
      <c r="BV460" s="257"/>
      <c r="BW460" s="256"/>
      <c r="BX460" s="232">
        <f t="shared" si="2238"/>
        <v>0</v>
      </c>
      <c r="BY460" s="233">
        <f t="shared" si="2239"/>
        <v>0</v>
      </c>
      <c r="BZ460" s="225">
        <f t="shared" si="2240"/>
        <v>78</v>
      </c>
      <c r="CA460" s="233">
        <f t="shared" si="2241"/>
        <v>93</v>
      </c>
      <c r="CB460" s="225">
        <f t="shared" si="2242"/>
        <v>0</v>
      </c>
      <c r="CC460" s="233">
        <f t="shared" si="2243"/>
        <v>0</v>
      </c>
      <c r="CD460" s="336">
        <v>3.4</v>
      </c>
      <c r="CE460" s="286">
        <v>3.7</v>
      </c>
      <c r="CF460" s="232">
        <f t="shared" si="2244"/>
        <v>176.79999999999998</v>
      </c>
      <c r="CG460" s="233">
        <f t="shared" si="2245"/>
        <v>240.5</v>
      </c>
      <c r="CH460" s="336">
        <v>4.4000000000000004</v>
      </c>
      <c r="CI460" s="286">
        <v>4.4000000000000004</v>
      </c>
      <c r="CJ460" s="232">
        <f t="shared" si="2246"/>
        <v>114.4</v>
      </c>
      <c r="CK460" s="233">
        <f t="shared" si="2247"/>
        <v>123.20000000000002</v>
      </c>
      <c r="CL460" s="336"/>
      <c r="CM460" s="286"/>
      <c r="CN460" s="232">
        <f t="shared" si="2248"/>
        <v>0</v>
      </c>
      <c r="CO460" s="233">
        <f t="shared" si="2249"/>
        <v>0</v>
      </c>
      <c r="CP460" s="232">
        <f t="shared" si="2250"/>
        <v>3.7333333333333334</v>
      </c>
      <c r="CQ460" s="546">
        <f t="shared" si="2251"/>
        <v>3.9107526881720434</v>
      </c>
      <c r="CR460" s="232">
        <f t="shared" si="2252"/>
        <v>291.2</v>
      </c>
      <c r="CS460" s="233">
        <f t="shared" si="2253"/>
        <v>363.70000000000005</v>
      </c>
      <c r="CT460" s="257"/>
      <c r="CU460" s="253"/>
      <c r="CV460" s="232">
        <f t="shared" si="2254"/>
        <v>0</v>
      </c>
      <c r="CW460" s="233">
        <f t="shared" si="2255"/>
        <v>0</v>
      </c>
      <c r="CX460" s="257"/>
      <c r="CY460" s="253"/>
      <c r="CZ460" s="232">
        <f t="shared" si="2256"/>
        <v>0</v>
      </c>
      <c r="DA460" s="233">
        <f t="shared" si="2257"/>
        <v>0</v>
      </c>
      <c r="DB460" s="254"/>
      <c r="DC460" s="253"/>
      <c r="DD460" s="232">
        <f t="shared" si="2258"/>
        <v>0</v>
      </c>
      <c r="DE460" s="233">
        <f t="shared" si="2259"/>
        <v>0</v>
      </c>
      <c r="DF460" s="232">
        <f t="shared" si="2260"/>
        <v>0</v>
      </c>
      <c r="DG460" s="233">
        <f t="shared" si="2261"/>
        <v>0</v>
      </c>
      <c r="DH460" s="232">
        <f t="shared" si="2262"/>
        <v>0</v>
      </c>
      <c r="DI460" s="233">
        <f t="shared" si="2263"/>
        <v>0</v>
      </c>
      <c r="DJ460" s="232">
        <f t="shared" si="2264"/>
        <v>87</v>
      </c>
      <c r="DK460" s="233">
        <f t="shared" si="2265"/>
        <v>107</v>
      </c>
      <c r="DL460" s="232">
        <f t="shared" si="2266"/>
        <v>0</v>
      </c>
      <c r="DM460" s="233">
        <f t="shared" si="2267"/>
        <v>0</v>
      </c>
      <c r="DN460" s="545">
        <f t="shared" si="2268"/>
        <v>3.6333333333333329</v>
      </c>
      <c r="DO460" s="546">
        <f t="shared" si="2269"/>
        <v>3.7794392523364491</v>
      </c>
      <c r="DP460" s="232">
        <f t="shared" si="2270"/>
        <v>316.09999999999997</v>
      </c>
      <c r="DQ460" s="233">
        <f t="shared" si="2271"/>
        <v>404.40000000000003</v>
      </c>
      <c r="DR460" s="232">
        <f t="shared" si="2272"/>
        <v>0</v>
      </c>
      <c r="DS460" s="233">
        <f t="shared" si="2273"/>
        <v>0</v>
      </c>
      <c r="DT460" s="232">
        <f t="shared" si="2274"/>
        <v>0</v>
      </c>
      <c r="DU460" s="233">
        <f t="shared" si="2275"/>
        <v>0</v>
      </c>
      <c r="DV460" s="257">
        <v>45</v>
      </c>
      <c r="DW460" s="256">
        <v>50</v>
      </c>
      <c r="DX460" s="232">
        <f t="shared" si="2276"/>
        <v>0</v>
      </c>
      <c r="DY460" s="233">
        <f t="shared" si="2277"/>
        <v>0</v>
      </c>
      <c r="DZ460" s="257">
        <v>34</v>
      </c>
      <c r="EA460" s="256">
        <v>41</v>
      </c>
      <c r="EB460" s="232">
        <f t="shared" si="2278"/>
        <v>0</v>
      </c>
      <c r="EC460" s="233">
        <f t="shared" si="2279"/>
        <v>0</v>
      </c>
      <c r="ED460" s="257"/>
      <c r="EE460" s="256"/>
      <c r="EF460" s="232">
        <f t="shared" si="2280"/>
        <v>0</v>
      </c>
      <c r="EG460" s="233">
        <f t="shared" si="2281"/>
        <v>0</v>
      </c>
      <c r="EH460" s="225">
        <f t="shared" si="2282"/>
        <v>79</v>
      </c>
      <c r="EI460" s="233">
        <f t="shared" si="2283"/>
        <v>91</v>
      </c>
      <c r="EJ460" s="225">
        <f t="shared" si="2284"/>
        <v>0</v>
      </c>
      <c r="EK460" s="233">
        <f t="shared" si="2285"/>
        <v>0</v>
      </c>
      <c r="EL460" s="336">
        <v>2.7</v>
      </c>
      <c r="EM460" s="286">
        <v>3.1</v>
      </c>
      <c r="EN460" s="232">
        <f t="shared" si="2286"/>
        <v>121.50000000000001</v>
      </c>
      <c r="EO460" s="233">
        <f t="shared" si="2287"/>
        <v>155</v>
      </c>
      <c r="EP460" s="336">
        <v>2.1</v>
      </c>
      <c r="EQ460" s="286">
        <v>2.9</v>
      </c>
      <c r="ER460" s="232">
        <f t="shared" si="2288"/>
        <v>71.400000000000006</v>
      </c>
      <c r="ES460" s="233">
        <f t="shared" si="2289"/>
        <v>118.89999999999999</v>
      </c>
      <c r="ET460" s="336"/>
      <c r="EU460" s="286"/>
      <c r="EV460" s="232">
        <f t="shared" si="2290"/>
        <v>0</v>
      </c>
      <c r="EW460" s="233">
        <f t="shared" si="2291"/>
        <v>0</v>
      </c>
      <c r="EX460" s="545">
        <f t="shared" si="2292"/>
        <v>2.4417721518987348</v>
      </c>
      <c r="EY460" s="546">
        <f t="shared" si="2293"/>
        <v>3.0098901098901099</v>
      </c>
      <c r="EZ460" s="232">
        <f t="shared" si="2294"/>
        <v>192.90000000000003</v>
      </c>
      <c r="FA460" s="233">
        <f t="shared" si="2295"/>
        <v>273.89999999999998</v>
      </c>
      <c r="FB460" s="257"/>
      <c r="FC460" s="253"/>
      <c r="FD460" s="232">
        <f t="shared" si="2296"/>
        <v>0</v>
      </c>
      <c r="FE460" s="233">
        <f t="shared" si="2297"/>
        <v>0</v>
      </c>
      <c r="FF460" s="257"/>
      <c r="FG460" s="253"/>
      <c r="FH460" s="232">
        <f t="shared" si="2298"/>
        <v>0</v>
      </c>
      <c r="FI460" s="233">
        <f t="shared" si="2299"/>
        <v>0</v>
      </c>
      <c r="FJ460" s="254"/>
      <c r="FK460" s="253"/>
      <c r="FL460" s="232">
        <f t="shared" si="2300"/>
        <v>0</v>
      </c>
      <c r="FM460" s="233">
        <f t="shared" si="2301"/>
        <v>0</v>
      </c>
      <c r="FN460" s="232">
        <f t="shared" si="2302"/>
        <v>0</v>
      </c>
      <c r="FO460" s="233">
        <f t="shared" si="2303"/>
        <v>0</v>
      </c>
      <c r="FP460" s="232">
        <f t="shared" si="2304"/>
        <v>0</v>
      </c>
      <c r="FQ460" s="233">
        <f t="shared" si="2305"/>
        <v>0</v>
      </c>
      <c r="FR460" s="254">
        <v>14</v>
      </c>
      <c r="FS460" s="253">
        <v>25</v>
      </c>
      <c r="FT460" s="232">
        <f t="shared" si="2306"/>
        <v>0</v>
      </c>
      <c r="FU460" s="233">
        <f t="shared" si="2307"/>
        <v>0</v>
      </c>
      <c r="FV460" s="254">
        <v>4.9000000000000004</v>
      </c>
      <c r="FW460" s="253">
        <v>3.4</v>
      </c>
      <c r="FX460" s="232">
        <f t="shared" si="2308"/>
        <v>68.600000000000009</v>
      </c>
      <c r="FY460" s="233">
        <f t="shared" si="2309"/>
        <v>85</v>
      </c>
      <c r="FZ460" s="254"/>
      <c r="GA460" s="253"/>
      <c r="GB460" s="232">
        <f t="shared" si="2310"/>
        <v>0</v>
      </c>
      <c r="GC460" s="233">
        <f t="shared" si="2311"/>
        <v>0</v>
      </c>
      <c r="GD460" s="249">
        <f t="shared" si="2312"/>
        <v>105</v>
      </c>
      <c r="GE460" s="233">
        <f t="shared" si="2313"/>
        <v>128</v>
      </c>
      <c r="GF460" s="232">
        <f t="shared" si="2314"/>
        <v>0</v>
      </c>
      <c r="GG460" s="233">
        <f t="shared" si="2315"/>
        <v>0</v>
      </c>
      <c r="GH460" s="232">
        <f t="shared" si="2316"/>
        <v>320.7</v>
      </c>
      <c r="GI460" s="233">
        <f t="shared" si="2317"/>
        <v>433.2</v>
      </c>
      <c r="GJ460" s="232" t="str">
        <f t="shared" si="2318"/>
        <v/>
      </c>
      <c r="GK460" s="233" t="str">
        <f t="shared" si="2319"/>
        <v/>
      </c>
      <c r="GL460" s="249">
        <f t="shared" si="2320"/>
        <v>61</v>
      </c>
      <c r="GM460" s="233">
        <f t="shared" si="2321"/>
        <v>70</v>
      </c>
      <c r="GN460" s="232">
        <f t="shared" si="2322"/>
        <v>0</v>
      </c>
      <c r="GO460" s="233">
        <f t="shared" si="2323"/>
        <v>0</v>
      </c>
      <c r="GP460" s="232">
        <f t="shared" si="2324"/>
        <v>188.3</v>
      </c>
      <c r="GQ460" s="233">
        <f t="shared" si="2325"/>
        <v>245.10000000000002</v>
      </c>
      <c r="GR460" s="232">
        <f t="shared" si="2326"/>
        <v>0</v>
      </c>
      <c r="GS460" s="233">
        <f t="shared" si="2327"/>
        <v>0</v>
      </c>
      <c r="GT460" s="249">
        <f t="shared" si="2328"/>
        <v>166</v>
      </c>
      <c r="GU460" s="233">
        <f t="shared" si="2329"/>
        <v>198</v>
      </c>
      <c r="GV460" s="232">
        <f t="shared" si="2330"/>
        <v>0</v>
      </c>
      <c r="GW460" s="233">
        <f t="shared" si="2331"/>
        <v>0</v>
      </c>
      <c r="GX460" s="232">
        <f t="shared" si="2332"/>
        <v>509</v>
      </c>
      <c r="GY460" s="233">
        <f t="shared" si="2333"/>
        <v>678.3</v>
      </c>
      <c r="GZ460" s="232" t="str">
        <f t="shared" si="2334"/>
        <v/>
      </c>
      <c r="HA460" s="233" t="str">
        <f t="shared" si="2335"/>
        <v/>
      </c>
      <c r="HB460" s="249">
        <f t="shared" si="2336"/>
        <v>0</v>
      </c>
      <c r="HC460" s="233">
        <f t="shared" si="2337"/>
        <v>0</v>
      </c>
      <c r="HD460" s="232">
        <f t="shared" si="2338"/>
        <v>0</v>
      </c>
      <c r="HE460" s="233">
        <f t="shared" si="2339"/>
        <v>0</v>
      </c>
      <c r="HF460" s="232" t="str">
        <f t="shared" si="2340"/>
        <v/>
      </c>
      <c r="HG460" s="233" t="str">
        <f t="shared" si="2341"/>
        <v/>
      </c>
      <c r="HH460" s="232" t="str">
        <f t="shared" si="2342"/>
        <v/>
      </c>
      <c r="HI460" s="233" t="str">
        <f t="shared" si="2343"/>
        <v/>
      </c>
      <c r="HJ460" s="249">
        <f t="shared" si="2344"/>
        <v>577.6</v>
      </c>
      <c r="HK460" s="233">
        <f t="shared" si="2345"/>
        <v>763.3</v>
      </c>
      <c r="HL460" s="232" t="str">
        <f t="shared" si="2346"/>
        <v/>
      </c>
      <c r="HM460" s="232" t="str">
        <f t="shared" si="2347"/>
        <v/>
      </c>
    </row>
    <row r="461" spans="1:221" ht="15">
      <c r="A461" s="402" t="s">
        <v>43</v>
      </c>
      <c r="B461" s="406" t="s">
        <v>838</v>
      </c>
      <c r="C461" s="408"/>
      <c r="D461" s="402">
        <v>445674</v>
      </c>
      <c r="E461" s="405">
        <v>10</v>
      </c>
      <c r="F461" s="332">
        <v>126</v>
      </c>
      <c r="G461" s="253">
        <v>147</v>
      </c>
      <c r="H461" s="254">
        <v>2</v>
      </c>
      <c r="I461" s="255">
        <v>2</v>
      </c>
      <c r="J461" s="232">
        <f t="shared" si="2201"/>
        <v>124</v>
      </c>
      <c r="K461" s="233">
        <f t="shared" si="2202"/>
        <v>145</v>
      </c>
      <c r="L461" s="333">
        <v>60</v>
      </c>
      <c r="M461" s="253">
        <v>60</v>
      </c>
      <c r="N461" s="232">
        <f t="shared" ref="N461:N467" si="2351">+R461+V461+Z461+BN461+BR461+BV461+DV461+DZ461+ED461+FR461</f>
        <v>124</v>
      </c>
      <c r="O461" s="233">
        <f t="shared" si="2348"/>
        <v>145</v>
      </c>
      <c r="P461" s="232">
        <f t="shared" si="2203"/>
        <v>0</v>
      </c>
      <c r="Q461" s="233">
        <f t="shared" si="2204"/>
        <v>0</v>
      </c>
      <c r="R461" s="254">
        <v>9</v>
      </c>
      <c r="S461" s="256">
        <v>11</v>
      </c>
      <c r="T461" s="232">
        <f t="shared" si="2205"/>
        <v>0</v>
      </c>
      <c r="U461" s="233">
        <f t="shared" si="2206"/>
        <v>0</v>
      </c>
      <c r="V461" s="257">
        <v>1</v>
      </c>
      <c r="W461" s="256"/>
      <c r="X461" s="232">
        <f t="shared" si="2207"/>
        <v>0</v>
      </c>
      <c r="Y461" s="233">
        <f t="shared" si="2208"/>
        <v>0</v>
      </c>
      <c r="Z461" s="257"/>
      <c r="AA461" s="256"/>
      <c r="AB461" s="232">
        <f t="shared" si="2209"/>
        <v>0</v>
      </c>
      <c r="AC461" s="233">
        <f t="shared" si="2210"/>
        <v>0</v>
      </c>
      <c r="AD461" s="225">
        <f t="shared" si="2211"/>
        <v>10</v>
      </c>
      <c r="AE461" s="233">
        <f t="shared" si="2212"/>
        <v>11</v>
      </c>
      <c r="AF461" s="225">
        <f t="shared" si="2213"/>
        <v>0</v>
      </c>
      <c r="AG461" s="233">
        <f t="shared" si="2214"/>
        <v>0</v>
      </c>
      <c r="AH461" s="336">
        <v>3.1</v>
      </c>
      <c r="AI461" s="286">
        <v>3</v>
      </c>
      <c r="AJ461" s="232">
        <f t="shared" si="2215"/>
        <v>27.900000000000002</v>
      </c>
      <c r="AK461" s="233">
        <f t="shared" si="2216"/>
        <v>33</v>
      </c>
      <c r="AL461" s="336">
        <v>4</v>
      </c>
      <c r="AM461" s="286"/>
      <c r="AN461" s="232">
        <f t="shared" si="2217"/>
        <v>4</v>
      </c>
      <c r="AO461" s="233">
        <f t="shared" si="2349"/>
        <v>0</v>
      </c>
      <c r="AP461" s="336"/>
      <c r="AQ461" s="286"/>
      <c r="AR461" s="232">
        <f t="shared" si="2218"/>
        <v>0</v>
      </c>
      <c r="AS461" s="233">
        <f t="shared" si="2219"/>
        <v>0</v>
      </c>
      <c r="AT461" s="545">
        <f t="shared" si="2220"/>
        <v>3.1900000000000004</v>
      </c>
      <c r="AU461" s="546">
        <f t="shared" si="2221"/>
        <v>3</v>
      </c>
      <c r="AV461" s="232">
        <f t="shared" si="2222"/>
        <v>31.900000000000006</v>
      </c>
      <c r="AW461" s="233">
        <f t="shared" si="2223"/>
        <v>33</v>
      </c>
      <c r="AX461" s="257"/>
      <c r="AY461" s="253"/>
      <c r="AZ461" s="232">
        <f t="shared" si="2224"/>
        <v>0</v>
      </c>
      <c r="BA461" s="233">
        <f t="shared" si="2225"/>
        <v>0</v>
      </c>
      <c r="BB461" s="257"/>
      <c r="BC461" s="253"/>
      <c r="BD461" s="232">
        <f t="shared" si="2226"/>
        <v>0</v>
      </c>
      <c r="BE461" s="233">
        <f t="shared" si="2227"/>
        <v>0</v>
      </c>
      <c r="BF461" s="254"/>
      <c r="BG461" s="253"/>
      <c r="BH461" s="232">
        <f t="shared" si="2228"/>
        <v>0</v>
      </c>
      <c r="BI461" s="233">
        <f t="shared" si="2229"/>
        <v>0</v>
      </c>
      <c r="BJ461" s="232">
        <f t="shared" si="2230"/>
        <v>0</v>
      </c>
      <c r="BK461" s="233">
        <f t="shared" si="2231"/>
        <v>0</v>
      </c>
      <c r="BL461" s="232">
        <f t="shared" si="2232"/>
        <v>0</v>
      </c>
      <c r="BM461" s="233">
        <f t="shared" si="2233"/>
        <v>0</v>
      </c>
      <c r="BN461" s="257">
        <v>31</v>
      </c>
      <c r="BO461" s="256">
        <v>48</v>
      </c>
      <c r="BP461" s="232">
        <f t="shared" si="2234"/>
        <v>0</v>
      </c>
      <c r="BQ461" s="233">
        <f t="shared" si="2235"/>
        <v>0</v>
      </c>
      <c r="BR461" s="257">
        <v>7</v>
      </c>
      <c r="BS461" s="256">
        <v>7</v>
      </c>
      <c r="BT461" s="232">
        <f t="shared" si="2350"/>
        <v>0</v>
      </c>
      <c r="BU461" s="233">
        <f t="shared" si="2237"/>
        <v>0</v>
      </c>
      <c r="BV461" s="257"/>
      <c r="BW461" s="256"/>
      <c r="BX461" s="232">
        <f t="shared" si="2238"/>
        <v>0</v>
      </c>
      <c r="BY461" s="233">
        <f t="shared" si="2239"/>
        <v>0</v>
      </c>
      <c r="BZ461" s="225">
        <f t="shared" si="2240"/>
        <v>38</v>
      </c>
      <c r="CA461" s="233">
        <f t="shared" si="2241"/>
        <v>55</v>
      </c>
      <c r="CB461" s="225">
        <f t="shared" si="2242"/>
        <v>0</v>
      </c>
      <c r="CC461" s="233">
        <f t="shared" si="2243"/>
        <v>0</v>
      </c>
      <c r="CD461" s="336">
        <v>3.2</v>
      </c>
      <c r="CE461" s="286">
        <v>3.2</v>
      </c>
      <c r="CF461" s="232">
        <f t="shared" si="2244"/>
        <v>99.2</v>
      </c>
      <c r="CG461" s="233">
        <f t="shared" si="2245"/>
        <v>153.60000000000002</v>
      </c>
      <c r="CH461" s="336">
        <v>4.3</v>
      </c>
      <c r="CI461" s="286">
        <v>3.8</v>
      </c>
      <c r="CJ461" s="232">
        <f t="shared" si="2246"/>
        <v>30.099999999999998</v>
      </c>
      <c r="CK461" s="233">
        <f t="shared" si="2247"/>
        <v>26.599999999999998</v>
      </c>
      <c r="CL461" s="336"/>
      <c r="CM461" s="286"/>
      <c r="CN461" s="232">
        <f t="shared" si="2248"/>
        <v>0</v>
      </c>
      <c r="CO461" s="233">
        <f t="shared" si="2249"/>
        <v>0</v>
      </c>
      <c r="CP461" s="232">
        <f t="shared" si="2250"/>
        <v>3.4026315789473687</v>
      </c>
      <c r="CQ461" s="546">
        <f t="shared" si="2251"/>
        <v>3.2763636363636368</v>
      </c>
      <c r="CR461" s="232">
        <f t="shared" si="2252"/>
        <v>129.30000000000001</v>
      </c>
      <c r="CS461" s="233">
        <f t="shared" si="2253"/>
        <v>180.20000000000002</v>
      </c>
      <c r="CT461" s="257"/>
      <c r="CU461" s="253"/>
      <c r="CV461" s="232">
        <f t="shared" si="2254"/>
        <v>0</v>
      </c>
      <c r="CW461" s="233">
        <f t="shared" si="2255"/>
        <v>0</v>
      </c>
      <c r="CX461" s="257"/>
      <c r="CY461" s="253"/>
      <c r="CZ461" s="232">
        <f t="shared" si="2256"/>
        <v>0</v>
      </c>
      <c r="DA461" s="233">
        <f t="shared" si="2257"/>
        <v>0</v>
      </c>
      <c r="DB461" s="254"/>
      <c r="DC461" s="253"/>
      <c r="DD461" s="232">
        <f t="shared" si="2258"/>
        <v>0</v>
      </c>
      <c r="DE461" s="233">
        <f t="shared" si="2259"/>
        <v>0</v>
      </c>
      <c r="DF461" s="232">
        <f t="shared" si="2260"/>
        <v>0</v>
      </c>
      <c r="DG461" s="233">
        <f t="shared" si="2261"/>
        <v>0</v>
      </c>
      <c r="DH461" s="232">
        <f t="shared" si="2262"/>
        <v>0</v>
      </c>
      <c r="DI461" s="233">
        <f t="shared" si="2263"/>
        <v>0</v>
      </c>
      <c r="DJ461" s="232">
        <f t="shared" si="2264"/>
        <v>48</v>
      </c>
      <c r="DK461" s="233">
        <f t="shared" si="2265"/>
        <v>66</v>
      </c>
      <c r="DL461" s="232">
        <f t="shared" si="2266"/>
        <v>0</v>
      </c>
      <c r="DM461" s="233">
        <f t="shared" si="2267"/>
        <v>0</v>
      </c>
      <c r="DN461" s="545">
        <f t="shared" si="2268"/>
        <v>3.3583333333333338</v>
      </c>
      <c r="DO461" s="546">
        <f t="shared" si="2269"/>
        <v>3.2303030303030305</v>
      </c>
      <c r="DP461" s="232">
        <f t="shared" si="2270"/>
        <v>161.20000000000002</v>
      </c>
      <c r="DQ461" s="233">
        <f t="shared" si="2271"/>
        <v>213.20000000000002</v>
      </c>
      <c r="DR461" s="232">
        <f t="shared" si="2272"/>
        <v>0</v>
      </c>
      <c r="DS461" s="233">
        <f t="shared" si="2273"/>
        <v>0</v>
      </c>
      <c r="DT461" s="232">
        <f t="shared" si="2274"/>
        <v>0</v>
      </c>
      <c r="DU461" s="233">
        <f t="shared" si="2275"/>
        <v>0</v>
      </c>
      <c r="DV461" s="257">
        <v>53</v>
      </c>
      <c r="DW461" s="256">
        <v>58</v>
      </c>
      <c r="DX461" s="232">
        <f t="shared" si="2276"/>
        <v>0</v>
      </c>
      <c r="DY461" s="233">
        <f t="shared" si="2277"/>
        <v>0</v>
      </c>
      <c r="DZ461" s="257">
        <v>17</v>
      </c>
      <c r="EA461" s="256">
        <v>15</v>
      </c>
      <c r="EB461" s="232">
        <f t="shared" si="2278"/>
        <v>0</v>
      </c>
      <c r="EC461" s="233">
        <f t="shared" si="2279"/>
        <v>0</v>
      </c>
      <c r="ED461" s="257"/>
      <c r="EE461" s="256"/>
      <c r="EF461" s="232">
        <f t="shared" si="2280"/>
        <v>0</v>
      </c>
      <c r="EG461" s="233">
        <f t="shared" si="2281"/>
        <v>0</v>
      </c>
      <c r="EH461" s="225">
        <f t="shared" si="2282"/>
        <v>70</v>
      </c>
      <c r="EI461" s="233">
        <f t="shared" si="2283"/>
        <v>73</v>
      </c>
      <c r="EJ461" s="225">
        <f t="shared" si="2284"/>
        <v>0</v>
      </c>
      <c r="EK461" s="233">
        <f t="shared" si="2285"/>
        <v>0</v>
      </c>
      <c r="EL461" s="336">
        <v>4</v>
      </c>
      <c r="EM461" s="286">
        <v>3.5</v>
      </c>
      <c r="EN461" s="232">
        <f t="shared" si="2286"/>
        <v>212</v>
      </c>
      <c r="EO461" s="233">
        <f t="shared" si="2287"/>
        <v>203</v>
      </c>
      <c r="EP461" s="336">
        <v>3.4</v>
      </c>
      <c r="EQ461" s="286">
        <v>2.6</v>
      </c>
      <c r="ER461" s="232">
        <f t="shared" si="2288"/>
        <v>57.8</v>
      </c>
      <c r="ES461" s="233">
        <f t="shared" si="2289"/>
        <v>39</v>
      </c>
      <c r="ET461" s="336"/>
      <c r="EU461" s="286"/>
      <c r="EV461" s="232">
        <f t="shared" si="2290"/>
        <v>0</v>
      </c>
      <c r="EW461" s="233">
        <f t="shared" si="2291"/>
        <v>0</v>
      </c>
      <c r="EX461" s="545">
        <f t="shared" si="2292"/>
        <v>3.8542857142857145</v>
      </c>
      <c r="EY461" s="546">
        <f t="shared" si="2293"/>
        <v>3.3150684931506849</v>
      </c>
      <c r="EZ461" s="232">
        <f t="shared" si="2294"/>
        <v>269.8</v>
      </c>
      <c r="FA461" s="233">
        <f t="shared" si="2295"/>
        <v>242</v>
      </c>
      <c r="FB461" s="257"/>
      <c r="FC461" s="253"/>
      <c r="FD461" s="232">
        <f t="shared" si="2296"/>
        <v>0</v>
      </c>
      <c r="FE461" s="233">
        <f t="shared" si="2297"/>
        <v>0</v>
      </c>
      <c r="FF461" s="257"/>
      <c r="FG461" s="253"/>
      <c r="FH461" s="232">
        <f t="shared" si="2298"/>
        <v>0</v>
      </c>
      <c r="FI461" s="233">
        <f t="shared" si="2299"/>
        <v>0</v>
      </c>
      <c r="FJ461" s="254"/>
      <c r="FK461" s="253"/>
      <c r="FL461" s="232">
        <f t="shared" si="2300"/>
        <v>0</v>
      </c>
      <c r="FM461" s="233">
        <f t="shared" si="2301"/>
        <v>0</v>
      </c>
      <c r="FN461" s="232">
        <f t="shared" si="2302"/>
        <v>0</v>
      </c>
      <c r="FO461" s="233">
        <f t="shared" si="2303"/>
        <v>0</v>
      </c>
      <c r="FP461" s="232">
        <f t="shared" si="2304"/>
        <v>0</v>
      </c>
      <c r="FQ461" s="233">
        <f t="shared" si="2305"/>
        <v>0</v>
      </c>
      <c r="FR461" s="254">
        <v>6</v>
      </c>
      <c r="FS461" s="253">
        <v>6</v>
      </c>
      <c r="FT461" s="232">
        <f t="shared" si="2306"/>
        <v>0</v>
      </c>
      <c r="FU461" s="233">
        <f t="shared" si="2307"/>
        <v>0</v>
      </c>
      <c r="FV461" s="254">
        <v>6.9</v>
      </c>
      <c r="FW461" s="253">
        <v>8.6</v>
      </c>
      <c r="FX461" s="232">
        <f t="shared" si="2308"/>
        <v>41.400000000000006</v>
      </c>
      <c r="FY461" s="233">
        <f t="shared" si="2309"/>
        <v>51.599999999999994</v>
      </c>
      <c r="FZ461" s="254"/>
      <c r="GA461" s="253"/>
      <c r="GB461" s="232">
        <f t="shared" si="2310"/>
        <v>0</v>
      </c>
      <c r="GC461" s="233">
        <f t="shared" si="2311"/>
        <v>0</v>
      </c>
      <c r="GD461" s="249">
        <f t="shared" si="2312"/>
        <v>93</v>
      </c>
      <c r="GE461" s="233">
        <f t="shared" si="2313"/>
        <v>117</v>
      </c>
      <c r="GF461" s="232">
        <f t="shared" si="2314"/>
        <v>0</v>
      </c>
      <c r="GG461" s="233">
        <f t="shared" si="2315"/>
        <v>0</v>
      </c>
      <c r="GH461" s="232">
        <f t="shared" si="2316"/>
        <v>339.1</v>
      </c>
      <c r="GI461" s="233">
        <f t="shared" si="2317"/>
        <v>389.6</v>
      </c>
      <c r="GJ461" s="232" t="str">
        <f t="shared" si="2318"/>
        <v/>
      </c>
      <c r="GK461" s="233" t="str">
        <f t="shared" si="2319"/>
        <v/>
      </c>
      <c r="GL461" s="249">
        <f t="shared" si="2320"/>
        <v>25</v>
      </c>
      <c r="GM461" s="233">
        <f t="shared" si="2321"/>
        <v>22</v>
      </c>
      <c r="GN461" s="232">
        <f t="shared" si="2322"/>
        <v>0</v>
      </c>
      <c r="GO461" s="233">
        <f t="shared" si="2323"/>
        <v>0</v>
      </c>
      <c r="GP461" s="232">
        <f t="shared" si="2324"/>
        <v>91.899999999999991</v>
      </c>
      <c r="GQ461" s="233">
        <f t="shared" si="2325"/>
        <v>65.599999999999994</v>
      </c>
      <c r="GR461" s="232">
        <f t="shared" si="2326"/>
        <v>0</v>
      </c>
      <c r="GS461" s="233">
        <f t="shared" si="2327"/>
        <v>0</v>
      </c>
      <c r="GT461" s="249">
        <f t="shared" si="2328"/>
        <v>118</v>
      </c>
      <c r="GU461" s="233">
        <f t="shared" si="2329"/>
        <v>139</v>
      </c>
      <c r="GV461" s="232">
        <f t="shared" si="2330"/>
        <v>0</v>
      </c>
      <c r="GW461" s="233">
        <f t="shared" si="2331"/>
        <v>0</v>
      </c>
      <c r="GX461" s="232">
        <f t="shared" si="2332"/>
        <v>431</v>
      </c>
      <c r="GY461" s="233">
        <f t="shared" si="2333"/>
        <v>455.20000000000005</v>
      </c>
      <c r="GZ461" s="232" t="str">
        <f t="shared" si="2334"/>
        <v/>
      </c>
      <c r="HA461" s="233" t="str">
        <f t="shared" si="2335"/>
        <v/>
      </c>
      <c r="HB461" s="249">
        <f t="shared" si="2336"/>
        <v>0</v>
      </c>
      <c r="HC461" s="233">
        <f t="shared" si="2337"/>
        <v>0</v>
      </c>
      <c r="HD461" s="232">
        <f t="shared" si="2338"/>
        <v>0</v>
      </c>
      <c r="HE461" s="233">
        <f t="shared" si="2339"/>
        <v>0</v>
      </c>
      <c r="HF461" s="232" t="str">
        <f t="shared" si="2340"/>
        <v/>
      </c>
      <c r="HG461" s="233" t="str">
        <f t="shared" si="2341"/>
        <v/>
      </c>
      <c r="HH461" s="232" t="str">
        <f t="shared" si="2342"/>
        <v/>
      </c>
      <c r="HI461" s="233" t="str">
        <f t="shared" si="2343"/>
        <v/>
      </c>
      <c r="HJ461" s="249">
        <f t="shared" si="2344"/>
        <v>472.4</v>
      </c>
      <c r="HK461" s="233">
        <f t="shared" si="2345"/>
        <v>506.80000000000007</v>
      </c>
      <c r="HL461" s="232" t="str">
        <f t="shared" si="2346"/>
        <v/>
      </c>
      <c r="HM461" s="232" t="str">
        <f t="shared" si="2347"/>
        <v/>
      </c>
    </row>
    <row r="462" spans="1:221" ht="15">
      <c r="A462" s="402" t="s">
        <v>43</v>
      </c>
      <c r="B462" s="406" t="s">
        <v>839</v>
      </c>
      <c r="C462" s="408"/>
      <c r="D462" s="402">
        <v>438708</v>
      </c>
      <c r="E462" s="405">
        <v>10</v>
      </c>
      <c r="F462" s="332">
        <v>47</v>
      </c>
      <c r="G462" s="253">
        <v>51</v>
      </c>
      <c r="H462" s="254">
        <v>4</v>
      </c>
      <c r="I462" s="255">
        <v>4</v>
      </c>
      <c r="J462" s="232">
        <f t="shared" si="2201"/>
        <v>43</v>
      </c>
      <c r="K462" s="233">
        <f t="shared" si="2202"/>
        <v>47</v>
      </c>
      <c r="L462" s="333">
        <v>60</v>
      </c>
      <c r="M462" s="253">
        <v>60</v>
      </c>
      <c r="N462" s="232">
        <f t="shared" si="2351"/>
        <v>43</v>
      </c>
      <c r="O462" s="233">
        <f t="shared" si="2348"/>
        <v>47</v>
      </c>
      <c r="P462" s="232">
        <f t="shared" si="2203"/>
        <v>0</v>
      </c>
      <c r="Q462" s="233">
        <f t="shared" si="2204"/>
        <v>0</v>
      </c>
      <c r="R462" s="254">
        <v>5</v>
      </c>
      <c r="S462" s="256">
        <v>2</v>
      </c>
      <c r="T462" s="232">
        <f t="shared" si="2205"/>
        <v>0</v>
      </c>
      <c r="U462" s="233">
        <f t="shared" si="2206"/>
        <v>0</v>
      </c>
      <c r="V462" s="257"/>
      <c r="W462" s="256"/>
      <c r="X462" s="232">
        <f t="shared" si="2207"/>
        <v>0</v>
      </c>
      <c r="Y462" s="233">
        <f t="shared" si="2208"/>
        <v>0</v>
      </c>
      <c r="Z462" s="257"/>
      <c r="AA462" s="256"/>
      <c r="AB462" s="232">
        <f t="shared" si="2209"/>
        <v>0</v>
      </c>
      <c r="AC462" s="233">
        <f t="shared" si="2210"/>
        <v>0</v>
      </c>
      <c r="AD462" s="225">
        <f t="shared" si="2211"/>
        <v>5</v>
      </c>
      <c r="AE462" s="233">
        <f t="shared" si="2212"/>
        <v>2</v>
      </c>
      <c r="AF462" s="225">
        <f t="shared" si="2213"/>
        <v>0</v>
      </c>
      <c r="AG462" s="233">
        <f t="shared" si="2214"/>
        <v>0</v>
      </c>
      <c r="AH462" s="336">
        <v>2.2999999999999998</v>
      </c>
      <c r="AI462" s="286">
        <v>2.8</v>
      </c>
      <c r="AJ462" s="232">
        <f t="shared" si="2215"/>
        <v>11.5</v>
      </c>
      <c r="AK462" s="233">
        <f t="shared" si="2216"/>
        <v>5.6</v>
      </c>
      <c r="AL462" s="336"/>
      <c r="AM462" s="286"/>
      <c r="AN462" s="232">
        <f t="shared" si="2217"/>
        <v>0</v>
      </c>
      <c r="AO462" s="233">
        <f t="shared" si="2349"/>
        <v>0</v>
      </c>
      <c r="AP462" s="336"/>
      <c r="AQ462" s="286"/>
      <c r="AR462" s="232">
        <f t="shared" si="2218"/>
        <v>0</v>
      </c>
      <c r="AS462" s="233">
        <f t="shared" si="2219"/>
        <v>0</v>
      </c>
      <c r="AT462" s="545">
        <f t="shared" si="2220"/>
        <v>2.2999999999999998</v>
      </c>
      <c r="AU462" s="546">
        <f t="shared" si="2221"/>
        <v>2.8</v>
      </c>
      <c r="AV462" s="232">
        <f t="shared" si="2222"/>
        <v>11.5</v>
      </c>
      <c r="AW462" s="233">
        <f t="shared" si="2223"/>
        <v>5.6</v>
      </c>
      <c r="AX462" s="257"/>
      <c r="AY462" s="253"/>
      <c r="AZ462" s="232">
        <f t="shared" si="2224"/>
        <v>0</v>
      </c>
      <c r="BA462" s="233">
        <f t="shared" si="2225"/>
        <v>0</v>
      </c>
      <c r="BB462" s="257"/>
      <c r="BC462" s="253"/>
      <c r="BD462" s="232">
        <f t="shared" si="2226"/>
        <v>0</v>
      </c>
      <c r="BE462" s="233">
        <f t="shared" si="2227"/>
        <v>0</v>
      </c>
      <c r="BF462" s="254"/>
      <c r="BG462" s="253"/>
      <c r="BH462" s="232">
        <f t="shared" si="2228"/>
        <v>0</v>
      </c>
      <c r="BI462" s="233">
        <f t="shared" si="2229"/>
        <v>0</v>
      </c>
      <c r="BJ462" s="232">
        <f t="shared" si="2230"/>
        <v>0</v>
      </c>
      <c r="BK462" s="233">
        <f t="shared" si="2231"/>
        <v>0</v>
      </c>
      <c r="BL462" s="232">
        <f t="shared" si="2232"/>
        <v>0</v>
      </c>
      <c r="BM462" s="233">
        <f t="shared" si="2233"/>
        <v>0</v>
      </c>
      <c r="BN462" s="257">
        <v>4</v>
      </c>
      <c r="BO462" s="256">
        <v>5</v>
      </c>
      <c r="BP462" s="232">
        <f t="shared" si="2234"/>
        <v>0</v>
      </c>
      <c r="BQ462" s="233">
        <f t="shared" si="2235"/>
        <v>0</v>
      </c>
      <c r="BR462" s="257">
        <v>9</v>
      </c>
      <c r="BS462" s="256">
        <v>12</v>
      </c>
      <c r="BT462" s="232">
        <f t="shared" si="2350"/>
        <v>0</v>
      </c>
      <c r="BU462" s="233">
        <f t="shared" si="2237"/>
        <v>0</v>
      </c>
      <c r="BV462" s="257"/>
      <c r="BW462" s="256"/>
      <c r="BX462" s="232">
        <f t="shared" si="2238"/>
        <v>0</v>
      </c>
      <c r="BY462" s="233">
        <f t="shared" si="2239"/>
        <v>0</v>
      </c>
      <c r="BZ462" s="225">
        <f t="shared" si="2240"/>
        <v>13</v>
      </c>
      <c r="CA462" s="233">
        <f t="shared" si="2241"/>
        <v>17</v>
      </c>
      <c r="CB462" s="225">
        <f t="shared" si="2242"/>
        <v>0</v>
      </c>
      <c r="CC462" s="233">
        <f t="shared" si="2243"/>
        <v>0</v>
      </c>
      <c r="CD462" s="336">
        <v>3.1</v>
      </c>
      <c r="CE462" s="286">
        <v>2.7</v>
      </c>
      <c r="CF462" s="232">
        <f t="shared" si="2244"/>
        <v>12.4</v>
      </c>
      <c r="CG462" s="233">
        <f t="shared" si="2245"/>
        <v>13.5</v>
      </c>
      <c r="CH462" s="336">
        <v>5.3</v>
      </c>
      <c r="CI462" s="286">
        <v>4.2</v>
      </c>
      <c r="CJ462" s="232">
        <f t="shared" si="2246"/>
        <v>47.699999999999996</v>
      </c>
      <c r="CK462" s="233">
        <f t="shared" si="2247"/>
        <v>50.400000000000006</v>
      </c>
      <c r="CL462" s="336"/>
      <c r="CM462" s="286"/>
      <c r="CN462" s="232">
        <f t="shared" si="2248"/>
        <v>0</v>
      </c>
      <c r="CO462" s="233">
        <f t="shared" si="2249"/>
        <v>0</v>
      </c>
      <c r="CP462" s="232">
        <f t="shared" si="2250"/>
        <v>4.6230769230769226</v>
      </c>
      <c r="CQ462" s="546">
        <f t="shared" si="2251"/>
        <v>3.7588235294117651</v>
      </c>
      <c r="CR462" s="232">
        <f t="shared" si="2252"/>
        <v>60.099999999999994</v>
      </c>
      <c r="CS462" s="233">
        <f t="shared" si="2253"/>
        <v>63.900000000000006</v>
      </c>
      <c r="CT462" s="257"/>
      <c r="CU462" s="253"/>
      <c r="CV462" s="232">
        <f t="shared" si="2254"/>
        <v>0</v>
      </c>
      <c r="CW462" s="233">
        <f t="shared" si="2255"/>
        <v>0</v>
      </c>
      <c r="CX462" s="257"/>
      <c r="CY462" s="253"/>
      <c r="CZ462" s="232">
        <f t="shared" si="2256"/>
        <v>0</v>
      </c>
      <c r="DA462" s="233">
        <f t="shared" si="2257"/>
        <v>0</v>
      </c>
      <c r="DB462" s="254"/>
      <c r="DC462" s="253"/>
      <c r="DD462" s="232">
        <f t="shared" si="2258"/>
        <v>0</v>
      </c>
      <c r="DE462" s="233">
        <f t="shared" si="2259"/>
        <v>0</v>
      </c>
      <c r="DF462" s="232">
        <f t="shared" si="2260"/>
        <v>0</v>
      </c>
      <c r="DG462" s="233">
        <f t="shared" si="2261"/>
        <v>0</v>
      </c>
      <c r="DH462" s="232">
        <f t="shared" si="2262"/>
        <v>0</v>
      </c>
      <c r="DI462" s="233">
        <f t="shared" si="2263"/>
        <v>0</v>
      </c>
      <c r="DJ462" s="232">
        <f t="shared" si="2264"/>
        <v>18</v>
      </c>
      <c r="DK462" s="233">
        <f t="shared" si="2265"/>
        <v>19</v>
      </c>
      <c r="DL462" s="232">
        <f t="shared" si="2266"/>
        <v>0</v>
      </c>
      <c r="DM462" s="233">
        <f t="shared" si="2267"/>
        <v>0</v>
      </c>
      <c r="DN462" s="545">
        <f t="shared" si="2268"/>
        <v>3.9777777777777774</v>
      </c>
      <c r="DO462" s="546">
        <f t="shared" si="2269"/>
        <v>3.6578947368421053</v>
      </c>
      <c r="DP462" s="232">
        <f t="shared" si="2270"/>
        <v>71.599999999999994</v>
      </c>
      <c r="DQ462" s="233">
        <f t="shared" si="2271"/>
        <v>69.5</v>
      </c>
      <c r="DR462" s="232">
        <f t="shared" si="2272"/>
        <v>0</v>
      </c>
      <c r="DS462" s="233">
        <f t="shared" si="2273"/>
        <v>0</v>
      </c>
      <c r="DT462" s="232">
        <f t="shared" si="2274"/>
        <v>0</v>
      </c>
      <c r="DU462" s="233">
        <f t="shared" si="2275"/>
        <v>0</v>
      </c>
      <c r="DV462" s="257">
        <v>10</v>
      </c>
      <c r="DW462" s="256">
        <v>9</v>
      </c>
      <c r="DX462" s="232">
        <f t="shared" si="2276"/>
        <v>0</v>
      </c>
      <c r="DY462" s="233">
        <f t="shared" si="2277"/>
        <v>0</v>
      </c>
      <c r="DZ462" s="257">
        <v>10</v>
      </c>
      <c r="EA462" s="256">
        <v>15</v>
      </c>
      <c r="EB462" s="232">
        <f t="shared" si="2278"/>
        <v>0</v>
      </c>
      <c r="EC462" s="233">
        <f t="shared" si="2279"/>
        <v>0</v>
      </c>
      <c r="ED462" s="257"/>
      <c r="EE462" s="256"/>
      <c r="EF462" s="232">
        <f t="shared" si="2280"/>
        <v>0</v>
      </c>
      <c r="EG462" s="233">
        <f t="shared" si="2281"/>
        <v>0</v>
      </c>
      <c r="EH462" s="225">
        <f t="shared" si="2282"/>
        <v>20</v>
      </c>
      <c r="EI462" s="233">
        <f t="shared" si="2283"/>
        <v>24</v>
      </c>
      <c r="EJ462" s="225">
        <f t="shared" si="2284"/>
        <v>0</v>
      </c>
      <c r="EK462" s="233">
        <f t="shared" si="2285"/>
        <v>0</v>
      </c>
      <c r="EL462" s="336">
        <v>4.8</v>
      </c>
      <c r="EM462" s="286">
        <v>4.8</v>
      </c>
      <c r="EN462" s="232">
        <f t="shared" si="2286"/>
        <v>48</v>
      </c>
      <c r="EO462" s="233">
        <f t="shared" si="2287"/>
        <v>43.199999999999996</v>
      </c>
      <c r="EP462" s="336">
        <v>2.4</v>
      </c>
      <c r="EQ462" s="286">
        <v>3.7</v>
      </c>
      <c r="ER462" s="232">
        <f t="shared" si="2288"/>
        <v>24</v>
      </c>
      <c r="ES462" s="233">
        <f t="shared" si="2289"/>
        <v>55.5</v>
      </c>
      <c r="ET462" s="336"/>
      <c r="EU462" s="286"/>
      <c r="EV462" s="232">
        <f t="shared" si="2290"/>
        <v>0</v>
      </c>
      <c r="EW462" s="233">
        <f t="shared" si="2291"/>
        <v>0</v>
      </c>
      <c r="EX462" s="545">
        <f t="shared" si="2292"/>
        <v>3.6</v>
      </c>
      <c r="EY462" s="546">
        <f t="shared" si="2293"/>
        <v>4.1124999999999998</v>
      </c>
      <c r="EZ462" s="232">
        <f t="shared" si="2294"/>
        <v>72</v>
      </c>
      <c r="FA462" s="233">
        <f t="shared" si="2295"/>
        <v>98.699999999999989</v>
      </c>
      <c r="FB462" s="257"/>
      <c r="FC462" s="253"/>
      <c r="FD462" s="232">
        <f t="shared" si="2296"/>
        <v>0</v>
      </c>
      <c r="FE462" s="233">
        <f t="shared" si="2297"/>
        <v>0</v>
      </c>
      <c r="FF462" s="257"/>
      <c r="FG462" s="253"/>
      <c r="FH462" s="232">
        <f t="shared" si="2298"/>
        <v>0</v>
      </c>
      <c r="FI462" s="233">
        <f t="shared" si="2299"/>
        <v>0</v>
      </c>
      <c r="FJ462" s="254"/>
      <c r="FK462" s="253"/>
      <c r="FL462" s="232">
        <f t="shared" si="2300"/>
        <v>0</v>
      </c>
      <c r="FM462" s="233">
        <f t="shared" si="2301"/>
        <v>0</v>
      </c>
      <c r="FN462" s="232">
        <f t="shared" si="2302"/>
        <v>0</v>
      </c>
      <c r="FO462" s="233">
        <f t="shared" si="2303"/>
        <v>0</v>
      </c>
      <c r="FP462" s="232">
        <f t="shared" si="2304"/>
        <v>0</v>
      </c>
      <c r="FQ462" s="233">
        <f t="shared" si="2305"/>
        <v>0</v>
      </c>
      <c r="FR462" s="254">
        <v>5</v>
      </c>
      <c r="FS462" s="253">
        <v>4</v>
      </c>
      <c r="FT462" s="232">
        <f t="shared" si="2306"/>
        <v>0</v>
      </c>
      <c r="FU462" s="233">
        <f t="shared" si="2307"/>
        <v>0</v>
      </c>
      <c r="FV462" s="254">
        <v>5.9</v>
      </c>
      <c r="FW462" s="253">
        <v>5</v>
      </c>
      <c r="FX462" s="232">
        <f t="shared" si="2308"/>
        <v>29.5</v>
      </c>
      <c r="FY462" s="233">
        <f t="shared" si="2309"/>
        <v>20</v>
      </c>
      <c r="FZ462" s="254"/>
      <c r="GA462" s="253"/>
      <c r="GB462" s="232">
        <f t="shared" si="2310"/>
        <v>0</v>
      </c>
      <c r="GC462" s="233">
        <f t="shared" si="2311"/>
        <v>0</v>
      </c>
      <c r="GD462" s="249">
        <f t="shared" si="2312"/>
        <v>19</v>
      </c>
      <c r="GE462" s="233">
        <f t="shared" si="2313"/>
        <v>16</v>
      </c>
      <c r="GF462" s="232">
        <f t="shared" si="2314"/>
        <v>0</v>
      </c>
      <c r="GG462" s="233">
        <f t="shared" si="2315"/>
        <v>0</v>
      </c>
      <c r="GH462" s="232">
        <f t="shared" si="2316"/>
        <v>71.900000000000006</v>
      </c>
      <c r="GI462" s="233">
        <f t="shared" si="2317"/>
        <v>62.3</v>
      </c>
      <c r="GJ462" s="232" t="str">
        <f t="shared" si="2318"/>
        <v/>
      </c>
      <c r="GK462" s="233" t="str">
        <f t="shared" si="2319"/>
        <v/>
      </c>
      <c r="GL462" s="249">
        <f t="shared" si="2320"/>
        <v>19</v>
      </c>
      <c r="GM462" s="233">
        <f t="shared" si="2321"/>
        <v>27</v>
      </c>
      <c r="GN462" s="232">
        <f t="shared" si="2322"/>
        <v>0</v>
      </c>
      <c r="GO462" s="233">
        <f t="shared" si="2323"/>
        <v>0</v>
      </c>
      <c r="GP462" s="232">
        <f t="shared" si="2324"/>
        <v>71.699999999999989</v>
      </c>
      <c r="GQ462" s="233">
        <f t="shared" si="2325"/>
        <v>105.9</v>
      </c>
      <c r="GR462" s="232">
        <f t="shared" si="2326"/>
        <v>0</v>
      </c>
      <c r="GS462" s="233">
        <f t="shared" si="2327"/>
        <v>0</v>
      </c>
      <c r="GT462" s="249">
        <f t="shared" si="2328"/>
        <v>38</v>
      </c>
      <c r="GU462" s="233">
        <f t="shared" si="2329"/>
        <v>43</v>
      </c>
      <c r="GV462" s="232">
        <f t="shared" si="2330"/>
        <v>0</v>
      </c>
      <c r="GW462" s="233">
        <f t="shared" si="2331"/>
        <v>0</v>
      </c>
      <c r="GX462" s="232">
        <f t="shared" si="2332"/>
        <v>143.6</v>
      </c>
      <c r="GY462" s="233">
        <f t="shared" si="2333"/>
        <v>168.2</v>
      </c>
      <c r="GZ462" s="232" t="str">
        <f t="shared" si="2334"/>
        <v/>
      </c>
      <c r="HA462" s="233" t="str">
        <f t="shared" si="2335"/>
        <v/>
      </c>
      <c r="HB462" s="249">
        <f t="shared" si="2336"/>
        <v>0</v>
      </c>
      <c r="HC462" s="233">
        <f t="shared" si="2337"/>
        <v>0</v>
      </c>
      <c r="HD462" s="232">
        <f t="shared" si="2338"/>
        <v>0</v>
      </c>
      <c r="HE462" s="233">
        <f t="shared" si="2339"/>
        <v>0</v>
      </c>
      <c r="HF462" s="232" t="str">
        <f t="shared" si="2340"/>
        <v/>
      </c>
      <c r="HG462" s="233" t="str">
        <f t="shared" si="2341"/>
        <v/>
      </c>
      <c r="HH462" s="232" t="str">
        <f t="shared" si="2342"/>
        <v/>
      </c>
      <c r="HI462" s="233" t="str">
        <f t="shared" si="2343"/>
        <v/>
      </c>
      <c r="HJ462" s="249">
        <f t="shared" si="2344"/>
        <v>173.1</v>
      </c>
      <c r="HK462" s="233">
        <f t="shared" si="2345"/>
        <v>188.2</v>
      </c>
      <c r="HL462" s="232" t="str">
        <f t="shared" si="2346"/>
        <v/>
      </c>
      <c r="HM462" s="232" t="str">
        <f t="shared" si="2347"/>
        <v/>
      </c>
    </row>
    <row r="463" spans="1:221" ht="15">
      <c r="A463" s="402" t="s">
        <v>43</v>
      </c>
      <c r="B463" s="406" t="s">
        <v>840</v>
      </c>
      <c r="C463" s="408"/>
      <c r="D463" s="402">
        <v>445018</v>
      </c>
      <c r="E463" s="405">
        <v>10</v>
      </c>
      <c r="F463" s="332">
        <v>281</v>
      </c>
      <c r="G463" s="253">
        <v>252</v>
      </c>
      <c r="H463" s="254">
        <v>16</v>
      </c>
      <c r="I463" s="255">
        <v>14</v>
      </c>
      <c r="J463" s="232">
        <f t="shared" si="2201"/>
        <v>265</v>
      </c>
      <c r="K463" s="233">
        <f t="shared" si="2202"/>
        <v>238</v>
      </c>
      <c r="L463" s="333">
        <v>60</v>
      </c>
      <c r="M463" s="253">
        <v>60</v>
      </c>
      <c r="N463" s="232">
        <f t="shared" si="2351"/>
        <v>265</v>
      </c>
      <c r="O463" s="233">
        <f t="shared" si="2348"/>
        <v>238</v>
      </c>
      <c r="P463" s="232">
        <f t="shared" si="2203"/>
        <v>0</v>
      </c>
      <c r="Q463" s="233">
        <f t="shared" si="2204"/>
        <v>0</v>
      </c>
      <c r="R463" s="254">
        <v>6</v>
      </c>
      <c r="S463" s="256">
        <v>7</v>
      </c>
      <c r="T463" s="232">
        <f t="shared" si="2205"/>
        <v>0</v>
      </c>
      <c r="U463" s="233">
        <f t="shared" si="2206"/>
        <v>0</v>
      </c>
      <c r="V463" s="257"/>
      <c r="W463" s="256">
        <v>1</v>
      </c>
      <c r="X463" s="232">
        <f t="shared" si="2207"/>
        <v>0</v>
      </c>
      <c r="Y463" s="233">
        <f t="shared" si="2208"/>
        <v>0</v>
      </c>
      <c r="Z463" s="257"/>
      <c r="AA463" s="256"/>
      <c r="AB463" s="232">
        <f t="shared" si="2209"/>
        <v>0</v>
      </c>
      <c r="AC463" s="233">
        <f t="shared" si="2210"/>
        <v>0</v>
      </c>
      <c r="AD463" s="225">
        <f t="shared" si="2211"/>
        <v>6</v>
      </c>
      <c r="AE463" s="233">
        <f t="shared" si="2212"/>
        <v>8</v>
      </c>
      <c r="AF463" s="225">
        <f t="shared" si="2213"/>
        <v>0</v>
      </c>
      <c r="AG463" s="233">
        <f t="shared" si="2214"/>
        <v>0</v>
      </c>
      <c r="AH463" s="336">
        <v>3.3</v>
      </c>
      <c r="AI463" s="286">
        <v>3.3</v>
      </c>
      <c r="AJ463" s="232">
        <f t="shared" si="2215"/>
        <v>19.799999999999997</v>
      </c>
      <c r="AK463" s="233">
        <f t="shared" si="2216"/>
        <v>23.099999999999998</v>
      </c>
      <c r="AL463" s="336"/>
      <c r="AM463" s="286">
        <v>3</v>
      </c>
      <c r="AN463" s="232">
        <f t="shared" si="2217"/>
        <v>0</v>
      </c>
      <c r="AO463" s="233">
        <f t="shared" si="2349"/>
        <v>3</v>
      </c>
      <c r="AP463" s="336"/>
      <c r="AQ463" s="286"/>
      <c r="AR463" s="232">
        <f t="shared" si="2218"/>
        <v>0</v>
      </c>
      <c r="AS463" s="233">
        <f t="shared" si="2219"/>
        <v>0</v>
      </c>
      <c r="AT463" s="545">
        <f t="shared" si="2220"/>
        <v>3.2999999999999994</v>
      </c>
      <c r="AU463" s="546">
        <f t="shared" si="2221"/>
        <v>3.2624999999999997</v>
      </c>
      <c r="AV463" s="232">
        <f t="shared" si="2222"/>
        <v>19.799999999999997</v>
      </c>
      <c r="AW463" s="233">
        <f t="shared" si="2223"/>
        <v>26.099999999999998</v>
      </c>
      <c r="AX463" s="257"/>
      <c r="AY463" s="253"/>
      <c r="AZ463" s="232">
        <f t="shared" si="2224"/>
        <v>0</v>
      </c>
      <c r="BA463" s="233">
        <f t="shared" si="2225"/>
        <v>0</v>
      </c>
      <c r="BB463" s="257"/>
      <c r="BC463" s="253"/>
      <c r="BD463" s="232">
        <f t="shared" si="2226"/>
        <v>0</v>
      </c>
      <c r="BE463" s="233">
        <f t="shared" si="2227"/>
        <v>0</v>
      </c>
      <c r="BF463" s="254"/>
      <c r="BG463" s="253"/>
      <c r="BH463" s="232">
        <f t="shared" si="2228"/>
        <v>0</v>
      </c>
      <c r="BI463" s="233">
        <f t="shared" si="2229"/>
        <v>0</v>
      </c>
      <c r="BJ463" s="232">
        <f t="shared" si="2230"/>
        <v>0</v>
      </c>
      <c r="BK463" s="233">
        <f t="shared" si="2231"/>
        <v>0</v>
      </c>
      <c r="BL463" s="232">
        <f t="shared" si="2232"/>
        <v>0</v>
      </c>
      <c r="BM463" s="233">
        <f t="shared" si="2233"/>
        <v>0</v>
      </c>
      <c r="BN463" s="257">
        <v>43</v>
      </c>
      <c r="BO463" s="256">
        <v>49</v>
      </c>
      <c r="BP463" s="232">
        <f t="shared" si="2234"/>
        <v>0</v>
      </c>
      <c r="BQ463" s="233">
        <f t="shared" si="2235"/>
        <v>0</v>
      </c>
      <c r="BR463" s="257">
        <v>19</v>
      </c>
      <c r="BS463" s="256">
        <v>12</v>
      </c>
      <c r="BT463" s="232">
        <f t="shared" si="2350"/>
        <v>0</v>
      </c>
      <c r="BU463" s="233">
        <f t="shared" si="2237"/>
        <v>0</v>
      </c>
      <c r="BV463" s="257"/>
      <c r="BW463" s="256"/>
      <c r="BX463" s="232">
        <f t="shared" si="2238"/>
        <v>0</v>
      </c>
      <c r="BY463" s="233">
        <f t="shared" si="2239"/>
        <v>0</v>
      </c>
      <c r="BZ463" s="225">
        <f t="shared" si="2240"/>
        <v>62</v>
      </c>
      <c r="CA463" s="233">
        <f t="shared" si="2241"/>
        <v>61</v>
      </c>
      <c r="CB463" s="225">
        <f t="shared" si="2242"/>
        <v>0</v>
      </c>
      <c r="CC463" s="233">
        <f t="shared" si="2243"/>
        <v>0</v>
      </c>
      <c r="CD463" s="336">
        <v>3.7</v>
      </c>
      <c r="CE463" s="286">
        <v>4.0999999999999996</v>
      </c>
      <c r="CF463" s="232">
        <f t="shared" si="2244"/>
        <v>159.1</v>
      </c>
      <c r="CG463" s="233">
        <f t="shared" si="2245"/>
        <v>200.89999999999998</v>
      </c>
      <c r="CH463" s="336">
        <v>4.5</v>
      </c>
      <c r="CI463" s="286">
        <v>3.7</v>
      </c>
      <c r="CJ463" s="232">
        <f t="shared" si="2246"/>
        <v>85.5</v>
      </c>
      <c r="CK463" s="233">
        <f t="shared" si="2247"/>
        <v>44.400000000000006</v>
      </c>
      <c r="CL463" s="336"/>
      <c r="CM463" s="286"/>
      <c r="CN463" s="232">
        <f t="shared" si="2248"/>
        <v>0</v>
      </c>
      <c r="CO463" s="233">
        <f t="shared" si="2249"/>
        <v>0</v>
      </c>
      <c r="CP463" s="232">
        <f t="shared" si="2250"/>
        <v>3.9451612903225803</v>
      </c>
      <c r="CQ463" s="546">
        <f t="shared" si="2251"/>
        <v>4.0213114754098358</v>
      </c>
      <c r="CR463" s="232">
        <f t="shared" si="2252"/>
        <v>244.6</v>
      </c>
      <c r="CS463" s="233">
        <f t="shared" si="2253"/>
        <v>245.29999999999998</v>
      </c>
      <c r="CT463" s="257"/>
      <c r="CU463" s="253"/>
      <c r="CV463" s="232">
        <f t="shared" si="2254"/>
        <v>0</v>
      </c>
      <c r="CW463" s="233">
        <f t="shared" si="2255"/>
        <v>0</v>
      </c>
      <c r="CX463" s="257"/>
      <c r="CY463" s="253"/>
      <c r="CZ463" s="232">
        <f t="shared" si="2256"/>
        <v>0</v>
      </c>
      <c r="DA463" s="233">
        <f t="shared" si="2257"/>
        <v>0</v>
      </c>
      <c r="DB463" s="254"/>
      <c r="DC463" s="253"/>
      <c r="DD463" s="232">
        <f t="shared" si="2258"/>
        <v>0</v>
      </c>
      <c r="DE463" s="233">
        <f t="shared" si="2259"/>
        <v>0</v>
      </c>
      <c r="DF463" s="232">
        <f t="shared" si="2260"/>
        <v>0</v>
      </c>
      <c r="DG463" s="233">
        <f t="shared" si="2261"/>
        <v>0</v>
      </c>
      <c r="DH463" s="232">
        <f t="shared" si="2262"/>
        <v>0</v>
      </c>
      <c r="DI463" s="233">
        <f t="shared" si="2263"/>
        <v>0</v>
      </c>
      <c r="DJ463" s="232">
        <f t="shared" si="2264"/>
        <v>68</v>
      </c>
      <c r="DK463" s="233">
        <f t="shared" si="2265"/>
        <v>69</v>
      </c>
      <c r="DL463" s="232">
        <f t="shared" si="2266"/>
        <v>0</v>
      </c>
      <c r="DM463" s="233">
        <f t="shared" si="2267"/>
        <v>0</v>
      </c>
      <c r="DN463" s="545">
        <f t="shared" si="2268"/>
        <v>3.8882352941176466</v>
      </c>
      <c r="DO463" s="546">
        <f t="shared" si="2269"/>
        <v>3.9333333333333331</v>
      </c>
      <c r="DP463" s="232">
        <f t="shared" si="2270"/>
        <v>264.39999999999998</v>
      </c>
      <c r="DQ463" s="233">
        <f t="shared" si="2271"/>
        <v>271.39999999999998</v>
      </c>
      <c r="DR463" s="232">
        <f t="shared" si="2272"/>
        <v>0</v>
      </c>
      <c r="DS463" s="233">
        <f t="shared" si="2273"/>
        <v>0</v>
      </c>
      <c r="DT463" s="232">
        <f t="shared" si="2274"/>
        <v>0</v>
      </c>
      <c r="DU463" s="233">
        <f t="shared" si="2275"/>
        <v>0</v>
      </c>
      <c r="DV463" s="257">
        <v>93</v>
      </c>
      <c r="DW463" s="256">
        <v>71</v>
      </c>
      <c r="DX463" s="232">
        <f t="shared" si="2276"/>
        <v>0</v>
      </c>
      <c r="DY463" s="233">
        <f t="shared" si="2277"/>
        <v>0</v>
      </c>
      <c r="DZ463" s="257">
        <v>30</v>
      </c>
      <c r="EA463" s="256">
        <v>30</v>
      </c>
      <c r="EB463" s="232">
        <f t="shared" si="2278"/>
        <v>0</v>
      </c>
      <c r="EC463" s="233">
        <f t="shared" si="2279"/>
        <v>0</v>
      </c>
      <c r="ED463" s="257"/>
      <c r="EE463" s="256"/>
      <c r="EF463" s="232">
        <f t="shared" si="2280"/>
        <v>0</v>
      </c>
      <c r="EG463" s="233">
        <f t="shared" si="2281"/>
        <v>0</v>
      </c>
      <c r="EH463" s="225">
        <f t="shared" si="2282"/>
        <v>123</v>
      </c>
      <c r="EI463" s="233">
        <f t="shared" si="2283"/>
        <v>101</v>
      </c>
      <c r="EJ463" s="225">
        <f t="shared" si="2284"/>
        <v>0</v>
      </c>
      <c r="EK463" s="233">
        <f t="shared" si="2285"/>
        <v>0</v>
      </c>
      <c r="EL463" s="336">
        <v>6.2</v>
      </c>
      <c r="EM463" s="286">
        <v>6.8</v>
      </c>
      <c r="EN463" s="232">
        <f t="shared" si="2286"/>
        <v>576.6</v>
      </c>
      <c r="EO463" s="233">
        <f t="shared" si="2287"/>
        <v>482.8</v>
      </c>
      <c r="EP463" s="336">
        <v>4.2</v>
      </c>
      <c r="EQ463" s="286">
        <v>3.1</v>
      </c>
      <c r="ER463" s="232">
        <f t="shared" si="2288"/>
        <v>126</v>
      </c>
      <c r="ES463" s="233">
        <f t="shared" si="2289"/>
        <v>93</v>
      </c>
      <c r="ET463" s="336"/>
      <c r="EU463" s="286"/>
      <c r="EV463" s="232">
        <f t="shared" si="2290"/>
        <v>0</v>
      </c>
      <c r="EW463" s="233">
        <f t="shared" si="2291"/>
        <v>0</v>
      </c>
      <c r="EX463" s="545">
        <f t="shared" si="2292"/>
        <v>5.7121951219512193</v>
      </c>
      <c r="EY463" s="546">
        <f t="shared" si="2293"/>
        <v>5.7009900990099007</v>
      </c>
      <c r="EZ463" s="232">
        <f t="shared" si="2294"/>
        <v>702.6</v>
      </c>
      <c r="FA463" s="233">
        <f t="shared" si="2295"/>
        <v>575.79999999999995</v>
      </c>
      <c r="FB463" s="257"/>
      <c r="FC463" s="253"/>
      <c r="FD463" s="232">
        <f t="shared" si="2296"/>
        <v>0</v>
      </c>
      <c r="FE463" s="233">
        <f t="shared" si="2297"/>
        <v>0</v>
      </c>
      <c r="FF463" s="257"/>
      <c r="FG463" s="253"/>
      <c r="FH463" s="232">
        <f t="shared" si="2298"/>
        <v>0</v>
      </c>
      <c r="FI463" s="233">
        <f t="shared" si="2299"/>
        <v>0</v>
      </c>
      <c r="FJ463" s="254"/>
      <c r="FK463" s="253"/>
      <c r="FL463" s="232">
        <f t="shared" si="2300"/>
        <v>0</v>
      </c>
      <c r="FM463" s="233">
        <f t="shared" si="2301"/>
        <v>0</v>
      </c>
      <c r="FN463" s="232">
        <f t="shared" si="2302"/>
        <v>0</v>
      </c>
      <c r="FO463" s="233">
        <f t="shared" si="2303"/>
        <v>0</v>
      </c>
      <c r="FP463" s="232">
        <f t="shared" si="2304"/>
        <v>0</v>
      </c>
      <c r="FQ463" s="233">
        <f t="shared" si="2305"/>
        <v>0</v>
      </c>
      <c r="FR463" s="254">
        <v>74</v>
      </c>
      <c r="FS463" s="253">
        <v>68</v>
      </c>
      <c r="FT463" s="232">
        <f t="shared" si="2306"/>
        <v>0</v>
      </c>
      <c r="FU463" s="233">
        <f t="shared" si="2307"/>
        <v>0</v>
      </c>
      <c r="FV463" s="254">
        <v>6.3</v>
      </c>
      <c r="FW463" s="253">
        <v>7.4</v>
      </c>
      <c r="FX463" s="232">
        <f t="shared" si="2308"/>
        <v>466.2</v>
      </c>
      <c r="FY463" s="233">
        <f t="shared" si="2309"/>
        <v>503.20000000000005</v>
      </c>
      <c r="FZ463" s="254"/>
      <c r="GA463" s="253"/>
      <c r="GB463" s="232">
        <f t="shared" si="2310"/>
        <v>0</v>
      </c>
      <c r="GC463" s="233">
        <f t="shared" si="2311"/>
        <v>0</v>
      </c>
      <c r="GD463" s="249">
        <f t="shared" si="2312"/>
        <v>142</v>
      </c>
      <c r="GE463" s="233">
        <f t="shared" si="2313"/>
        <v>127</v>
      </c>
      <c r="GF463" s="232">
        <f t="shared" si="2314"/>
        <v>0</v>
      </c>
      <c r="GG463" s="233">
        <f t="shared" si="2315"/>
        <v>0</v>
      </c>
      <c r="GH463" s="232">
        <f t="shared" si="2316"/>
        <v>755.5</v>
      </c>
      <c r="GI463" s="233">
        <f t="shared" si="2317"/>
        <v>706.8</v>
      </c>
      <c r="GJ463" s="232" t="str">
        <f t="shared" si="2318"/>
        <v/>
      </c>
      <c r="GK463" s="233" t="str">
        <f t="shared" si="2319"/>
        <v/>
      </c>
      <c r="GL463" s="249">
        <f t="shared" si="2320"/>
        <v>49</v>
      </c>
      <c r="GM463" s="233">
        <f t="shared" si="2321"/>
        <v>43</v>
      </c>
      <c r="GN463" s="232">
        <f t="shared" si="2322"/>
        <v>0</v>
      </c>
      <c r="GO463" s="233">
        <f t="shared" si="2323"/>
        <v>0</v>
      </c>
      <c r="GP463" s="232">
        <f t="shared" si="2324"/>
        <v>211.5</v>
      </c>
      <c r="GQ463" s="233">
        <f t="shared" si="2325"/>
        <v>140.4</v>
      </c>
      <c r="GR463" s="232">
        <f t="shared" si="2326"/>
        <v>0</v>
      </c>
      <c r="GS463" s="233">
        <f t="shared" si="2327"/>
        <v>0</v>
      </c>
      <c r="GT463" s="249">
        <f t="shared" si="2328"/>
        <v>191</v>
      </c>
      <c r="GU463" s="233">
        <f t="shared" si="2329"/>
        <v>170</v>
      </c>
      <c r="GV463" s="232">
        <f t="shared" si="2330"/>
        <v>0</v>
      </c>
      <c r="GW463" s="233">
        <f t="shared" si="2331"/>
        <v>0</v>
      </c>
      <c r="GX463" s="232">
        <f t="shared" si="2332"/>
        <v>967</v>
      </c>
      <c r="GY463" s="233">
        <f t="shared" si="2333"/>
        <v>847.19999999999993</v>
      </c>
      <c r="GZ463" s="232" t="str">
        <f t="shared" si="2334"/>
        <v/>
      </c>
      <c r="HA463" s="233" t="str">
        <f t="shared" si="2335"/>
        <v/>
      </c>
      <c r="HB463" s="249">
        <f t="shared" si="2336"/>
        <v>0</v>
      </c>
      <c r="HC463" s="233">
        <f t="shared" si="2337"/>
        <v>0</v>
      </c>
      <c r="HD463" s="232">
        <f t="shared" si="2338"/>
        <v>0</v>
      </c>
      <c r="HE463" s="233">
        <f t="shared" si="2339"/>
        <v>0</v>
      </c>
      <c r="HF463" s="232" t="str">
        <f t="shared" si="2340"/>
        <v/>
      </c>
      <c r="HG463" s="233" t="str">
        <f t="shared" si="2341"/>
        <v/>
      </c>
      <c r="HH463" s="232" t="str">
        <f t="shared" si="2342"/>
        <v/>
      </c>
      <c r="HI463" s="233" t="str">
        <f t="shared" si="2343"/>
        <v/>
      </c>
      <c r="HJ463" s="249">
        <f t="shared" si="2344"/>
        <v>1433.2</v>
      </c>
      <c r="HK463" s="233">
        <f t="shared" si="2345"/>
        <v>1350.4</v>
      </c>
      <c r="HL463" s="232" t="str">
        <f t="shared" si="2346"/>
        <v/>
      </c>
      <c r="HM463" s="232" t="str">
        <f t="shared" si="2347"/>
        <v/>
      </c>
    </row>
    <row r="464" spans="1:221" ht="15">
      <c r="A464" s="402" t="s">
        <v>43</v>
      </c>
      <c r="B464" s="426" t="s">
        <v>841</v>
      </c>
      <c r="C464" s="407"/>
      <c r="D464" s="402">
        <v>444954</v>
      </c>
      <c r="E464" s="405">
        <v>10</v>
      </c>
      <c r="F464" s="332">
        <v>257</v>
      </c>
      <c r="G464" s="253">
        <v>307</v>
      </c>
      <c r="H464" s="254">
        <v>6</v>
      </c>
      <c r="I464" s="255">
        <v>8</v>
      </c>
      <c r="J464" s="232">
        <f t="shared" si="2201"/>
        <v>251</v>
      </c>
      <c r="K464" s="233">
        <f t="shared" si="2202"/>
        <v>299</v>
      </c>
      <c r="L464" s="333">
        <v>60</v>
      </c>
      <c r="M464" s="253">
        <v>60</v>
      </c>
      <c r="N464" s="232">
        <f t="shared" si="2351"/>
        <v>251</v>
      </c>
      <c r="O464" s="233">
        <f t="shared" si="2348"/>
        <v>299</v>
      </c>
      <c r="P464" s="232">
        <f t="shared" si="2203"/>
        <v>0</v>
      </c>
      <c r="Q464" s="233">
        <f t="shared" si="2204"/>
        <v>0</v>
      </c>
      <c r="R464" s="254">
        <v>13</v>
      </c>
      <c r="S464" s="256">
        <v>11</v>
      </c>
      <c r="T464" s="232">
        <f t="shared" si="2205"/>
        <v>0</v>
      </c>
      <c r="U464" s="233">
        <f t="shared" si="2206"/>
        <v>0</v>
      </c>
      <c r="V464" s="257"/>
      <c r="W464" s="256"/>
      <c r="X464" s="232">
        <f t="shared" si="2207"/>
        <v>0</v>
      </c>
      <c r="Y464" s="233">
        <f t="shared" si="2208"/>
        <v>0</v>
      </c>
      <c r="Z464" s="257"/>
      <c r="AA464" s="256"/>
      <c r="AB464" s="232">
        <f t="shared" si="2209"/>
        <v>0</v>
      </c>
      <c r="AC464" s="233">
        <f t="shared" si="2210"/>
        <v>0</v>
      </c>
      <c r="AD464" s="225">
        <f t="shared" si="2211"/>
        <v>13</v>
      </c>
      <c r="AE464" s="233">
        <f t="shared" si="2212"/>
        <v>11</v>
      </c>
      <c r="AF464" s="225">
        <f t="shared" si="2213"/>
        <v>0</v>
      </c>
      <c r="AG464" s="233">
        <f t="shared" si="2214"/>
        <v>0</v>
      </c>
      <c r="AH464" s="336">
        <v>3.9</v>
      </c>
      <c r="AI464" s="286">
        <v>3.5</v>
      </c>
      <c r="AJ464" s="232">
        <f t="shared" si="2215"/>
        <v>50.699999999999996</v>
      </c>
      <c r="AK464" s="233">
        <f t="shared" si="2216"/>
        <v>38.5</v>
      </c>
      <c r="AL464" s="336"/>
      <c r="AM464" s="286"/>
      <c r="AN464" s="232">
        <f t="shared" si="2217"/>
        <v>0</v>
      </c>
      <c r="AO464" s="233">
        <f t="shared" si="2349"/>
        <v>0</v>
      </c>
      <c r="AP464" s="336"/>
      <c r="AQ464" s="286"/>
      <c r="AR464" s="232">
        <f t="shared" si="2218"/>
        <v>0</v>
      </c>
      <c r="AS464" s="233">
        <f t="shared" si="2219"/>
        <v>0</v>
      </c>
      <c r="AT464" s="545">
        <f t="shared" si="2220"/>
        <v>3.8999999999999995</v>
      </c>
      <c r="AU464" s="546">
        <f t="shared" si="2221"/>
        <v>3.5</v>
      </c>
      <c r="AV464" s="232">
        <f t="shared" si="2222"/>
        <v>50.699999999999996</v>
      </c>
      <c r="AW464" s="233">
        <f t="shared" si="2223"/>
        <v>38.5</v>
      </c>
      <c r="AX464" s="257"/>
      <c r="AY464" s="253"/>
      <c r="AZ464" s="232">
        <f t="shared" si="2224"/>
        <v>0</v>
      </c>
      <c r="BA464" s="233">
        <f t="shared" si="2225"/>
        <v>0</v>
      </c>
      <c r="BB464" s="257"/>
      <c r="BC464" s="253"/>
      <c r="BD464" s="232">
        <f t="shared" si="2226"/>
        <v>0</v>
      </c>
      <c r="BE464" s="233">
        <f t="shared" si="2227"/>
        <v>0</v>
      </c>
      <c r="BF464" s="254"/>
      <c r="BG464" s="253"/>
      <c r="BH464" s="232">
        <f t="shared" si="2228"/>
        <v>0</v>
      </c>
      <c r="BI464" s="233">
        <f t="shared" si="2229"/>
        <v>0</v>
      </c>
      <c r="BJ464" s="232">
        <f t="shared" si="2230"/>
        <v>0</v>
      </c>
      <c r="BK464" s="233">
        <f t="shared" si="2231"/>
        <v>0</v>
      </c>
      <c r="BL464" s="232">
        <f t="shared" si="2232"/>
        <v>0</v>
      </c>
      <c r="BM464" s="233">
        <f t="shared" si="2233"/>
        <v>0</v>
      </c>
      <c r="BN464" s="257">
        <v>59</v>
      </c>
      <c r="BO464" s="256">
        <v>64</v>
      </c>
      <c r="BP464" s="232">
        <f t="shared" si="2234"/>
        <v>0</v>
      </c>
      <c r="BQ464" s="233">
        <f t="shared" si="2235"/>
        <v>0</v>
      </c>
      <c r="BR464" s="257">
        <v>15</v>
      </c>
      <c r="BS464" s="256">
        <v>16</v>
      </c>
      <c r="BT464" s="232">
        <f t="shared" si="2350"/>
        <v>0</v>
      </c>
      <c r="BU464" s="233">
        <f t="shared" si="2237"/>
        <v>0</v>
      </c>
      <c r="BV464" s="257"/>
      <c r="BW464" s="256"/>
      <c r="BX464" s="232">
        <f t="shared" si="2238"/>
        <v>0</v>
      </c>
      <c r="BY464" s="233">
        <f t="shared" si="2239"/>
        <v>0</v>
      </c>
      <c r="BZ464" s="225">
        <f t="shared" si="2240"/>
        <v>74</v>
      </c>
      <c r="CA464" s="233">
        <f t="shared" si="2241"/>
        <v>80</v>
      </c>
      <c r="CB464" s="225">
        <f t="shared" si="2242"/>
        <v>0</v>
      </c>
      <c r="CC464" s="233">
        <f t="shared" si="2243"/>
        <v>0</v>
      </c>
      <c r="CD464" s="336">
        <v>3.6</v>
      </c>
      <c r="CE464" s="286">
        <v>4</v>
      </c>
      <c r="CF464" s="232">
        <f t="shared" si="2244"/>
        <v>212.4</v>
      </c>
      <c r="CG464" s="233">
        <f t="shared" si="2245"/>
        <v>256</v>
      </c>
      <c r="CH464" s="336">
        <v>3.7</v>
      </c>
      <c r="CI464" s="286">
        <v>4.2</v>
      </c>
      <c r="CJ464" s="232">
        <f t="shared" si="2246"/>
        <v>55.5</v>
      </c>
      <c r="CK464" s="233">
        <f t="shared" si="2247"/>
        <v>67.2</v>
      </c>
      <c r="CL464" s="336"/>
      <c r="CM464" s="286"/>
      <c r="CN464" s="232">
        <f t="shared" si="2248"/>
        <v>0</v>
      </c>
      <c r="CO464" s="233">
        <f t="shared" si="2249"/>
        <v>0</v>
      </c>
      <c r="CP464" s="232">
        <f t="shared" si="2250"/>
        <v>3.6202702702702698</v>
      </c>
      <c r="CQ464" s="546">
        <f t="shared" si="2251"/>
        <v>4.04</v>
      </c>
      <c r="CR464" s="232">
        <f t="shared" si="2252"/>
        <v>267.89999999999998</v>
      </c>
      <c r="CS464" s="233">
        <f t="shared" si="2253"/>
        <v>323.2</v>
      </c>
      <c r="CT464" s="257"/>
      <c r="CU464" s="253"/>
      <c r="CV464" s="232">
        <f t="shared" si="2254"/>
        <v>0</v>
      </c>
      <c r="CW464" s="233">
        <f t="shared" si="2255"/>
        <v>0</v>
      </c>
      <c r="CX464" s="257"/>
      <c r="CY464" s="253"/>
      <c r="CZ464" s="232">
        <f t="shared" si="2256"/>
        <v>0</v>
      </c>
      <c r="DA464" s="233">
        <f t="shared" si="2257"/>
        <v>0</v>
      </c>
      <c r="DB464" s="254"/>
      <c r="DC464" s="253"/>
      <c r="DD464" s="232">
        <f t="shared" si="2258"/>
        <v>0</v>
      </c>
      <c r="DE464" s="233">
        <f t="shared" si="2259"/>
        <v>0</v>
      </c>
      <c r="DF464" s="232">
        <f t="shared" si="2260"/>
        <v>0</v>
      </c>
      <c r="DG464" s="233">
        <f t="shared" si="2261"/>
        <v>0</v>
      </c>
      <c r="DH464" s="232">
        <f t="shared" si="2262"/>
        <v>0</v>
      </c>
      <c r="DI464" s="233">
        <f t="shared" si="2263"/>
        <v>0</v>
      </c>
      <c r="DJ464" s="232">
        <f t="shared" si="2264"/>
        <v>87</v>
      </c>
      <c r="DK464" s="233">
        <f t="shared" si="2265"/>
        <v>91</v>
      </c>
      <c r="DL464" s="232">
        <f t="shared" si="2266"/>
        <v>0</v>
      </c>
      <c r="DM464" s="233">
        <f t="shared" si="2267"/>
        <v>0</v>
      </c>
      <c r="DN464" s="545">
        <f t="shared" si="2268"/>
        <v>3.6620689655172409</v>
      </c>
      <c r="DO464" s="546">
        <f t="shared" si="2269"/>
        <v>3.9747252747252748</v>
      </c>
      <c r="DP464" s="232">
        <f t="shared" si="2270"/>
        <v>318.59999999999997</v>
      </c>
      <c r="DQ464" s="233">
        <f t="shared" si="2271"/>
        <v>361.7</v>
      </c>
      <c r="DR464" s="232">
        <f t="shared" si="2272"/>
        <v>0</v>
      </c>
      <c r="DS464" s="233">
        <f t="shared" si="2273"/>
        <v>0</v>
      </c>
      <c r="DT464" s="232">
        <f t="shared" si="2274"/>
        <v>0</v>
      </c>
      <c r="DU464" s="233">
        <f t="shared" si="2275"/>
        <v>0</v>
      </c>
      <c r="DV464" s="257">
        <v>95</v>
      </c>
      <c r="DW464" s="256">
        <v>118</v>
      </c>
      <c r="DX464" s="232">
        <f t="shared" si="2276"/>
        <v>0</v>
      </c>
      <c r="DY464" s="233">
        <f t="shared" si="2277"/>
        <v>0</v>
      </c>
      <c r="DZ464" s="257">
        <v>29</v>
      </c>
      <c r="EA464" s="256">
        <v>42</v>
      </c>
      <c r="EB464" s="232">
        <f t="shared" si="2278"/>
        <v>0</v>
      </c>
      <c r="EC464" s="233">
        <f t="shared" si="2279"/>
        <v>0</v>
      </c>
      <c r="ED464" s="257"/>
      <c r="EE464" s="256"/>
      <c r="EF464" s="232">
        <f t="shared" si="2280"/>
        <v>0</v>
      </c>
      <c r="EG464" s="233">
        <f t="shared" si="2281"/>
        <v>0</v>
      </c>
      <c r="EH464" s="225">
        <f t="shared" si="2282"/>
        <v>124</v>
      </c>
      <c r="EI464" s="233">
        <f t="shared" si="2283"/>
        <v>160</v>
      </c>
      <c r="EJ464" s="225">
        <f t="shared" si="2284"/>
        <v>0</v>
      </c>
      <c r="EK464" s="233">
        <f t="shared" si="2285"/>
        <v>0</v>
      </c>
      <c r="EL464" s="336">
        <v>5.2</v>
      </c>
      <c r="EM464" s="286">
        <v>4.5</v>
      </c>
      <c r="EN464" s="232">
        <f t="shared" si="2286"/>
        <v>494</v>
      </c>
      <c r="EO464" s="233">
        <f t="shared" si="2287"/>
        <v>531</v>
      </c>
      <c r="EP464" s="336">
        <v>2.2999999999999998</v>
      </c>
      <c r="EQ464" s="286">
        <v>2</v>
      </c>
      <c r="ER464" s="232">
        <f t="shared" si="2288"/>
        <v>66.699999999999989</v>
      </c>
      <c r="ES464" s="233">
        <f t="shared" si="2289"/>
        <v>84</v>
      </c>
      <c r="ET464" s="336"/>
      <c r="EU464" s="286"/>
      <c r="EV464" s="232">
        <f t="shared" si="2290"/>
        <v>0</v>
      </c>
      <c r="EW464" s="233">
        <f t="shared" si="2291"/>
        <v>0</v>
      </c>
      <c r="EX464" s="545">
        <f t="shared" si="2292"/>
        <v>4.5217741935483877</v>
      </c>
      <c r="EY464" s="546">
        <f t="shared" si="2293"/>
        <v>3.84375</v>
      </c>
      <c r="EZ464" s="232">
        <f t="shared" si="2294"/>
        <v>560.70000000000005</v>
      </c>
      <c r="FA464" s="233">
        <f t="shared" si="2295"/>
        <v>615</v>
      </c>
      <c r="FB464" s="257"/>
      <c r="FC464" s="253"/>
      <c r="FD464" s="232">
        <f t="shared" si="2296"/>
        <v>0</v>
      </c>
      <c r="FE464" s="233">
        <f t="shared" si="2297"/>
        <v>0</v>
      </c>
      <c r="FF464" s="257"/>
      <c r="FG464" s="253"/>
      <c r="FH464" s="232">
        <f t="shared" si="2298"/>
        <v>0</v>
      </c>
      <c r="FI464" s="233">
        <f t="shared" si="2299"/>
        <v>0</v>
      </c>
      <c r="FJ464" s="254"/>
      <c r="FK464" s="253"/>
      <c r="FL464" s="232">
        <f t="shared" si="2300"/>
        <v>0</v>
      </c>
      <c r="FM464" s="233">
        <f t="shared" si="2301"/>
        <v>0</v>
      </c>
      <c r="FN464" s="232">
        <f t="shared" si="2302"/>
        <v>0</v>
      </c>
      <c r="FO464" s="233">
        <f t="shared" si="2303"/>
        <v>0</v>
      </c>
      <c r="FP464" s="232">
        <f t="shared" si="2304"/>
        <v>0</v>
      </c>
      <c r="FQ464" s="233">
        <f t="shared" si="2305"/>
        <v>0</v>
      </c>
      <c r="FR464" s="254">
        <v>40</v>
      </c>
      <c r="FS464" s="253">
        <v>48</v>
      </c>
      <c r="FT464" s="232">
        <f t="shared" si="2306"/>
        <v>0</v>
      </c>
      <c r="FU464" s="233">
        <f t="shared" si="2307"/>
        <v>0</v>
      </c>
      <c r="FV464" s="254">
        <v>5.9</v>
      </c>
      <c r="FW464" s="253">
        <v>6.6</v>
      </c>
      <c r="FX464" s="232">
        <f t="shared" si="2308"/>
        <v>236</v>
      </c>
      <c r="FY464" s="233">
        <f t="shared" si="2309"/>
        <v>316.79999999999995</v>
      </c>
      <c r="FZ464" s="254"/>
      <c r="GA464" s="253"/>
      <c r="GB464" s="232">
        <f t="shared" si="2310"/>
        <v>0</v>
      </c>
      <c r="GC464" s="233">
        <f t="shared" si="2311"/>
        <v>0</v>
      </c>
      <c r="GD464" s="249">
        <f t="shared" si="2312"/>
        <v>167</v>
      </c>
      <c r="GE464" s="233">
        <f t="shared" si="2313"/>
        <v>193</v>
      </c>
      <c r="GF464" s="232">
        <f t="shared" si="2314"/>
        <v>0</v>
      </c>
      <c r="GG464" s="233">
        <f t="shared" si="2315"/>
        <v>0</v>
      </c>
      <c r="GH464" s="232">
        <f t="shared" si="2316"/>
        <v>757.1</v>
      </c>
      <c r="GI464" s="233">
        <f t="shared" si="2317"/>
        <v>825.5</v>
      </c>
      <c r="GJ464" s="232" t="str">
        <f t="shared" si="2318"/>
        <v/>
      </c>
      <c r="GK464" s="233" t="str">
        <f t="shared" si="2319"/>
        <v/>
      </c>
      <c r="GL464" s="249">
        <f t="shared" si="2320"/>
        <v>44</v>
      </c>
      <c r="GM464" s="233">
        <f t="shared" si="2321"/>
        <v>58</v>
      </c>
      <c r="GN464" s="232">
        <f t="shared" si="2322"/>
        <v>0</v>
      </c>
      <c r="GO464" s="233">
        <f t="shared" si="2323"/>
        <v>0</v>
      </c>
      <c r="GP464" s="232">
        <f t="shared" si="2324"/>
        <v>122.19999999999999</v>
      </c>
      <c r="GQ464" s="233">
        <f t="shared" si="2325"/>
        <v>151.19999999999999</v>
      </c>
      <c r="GR464" s="232">
        <f t="shared" si="2326"/>
        <v>0</v>
      </c>
      <c r="GS464" s="233">
        <f t="shared" si="2327"/>
        <v>0</v>
      </c>
      <c r="GT464" s="249">
        <f t="shared" si="2328"/>
        <v>211</v>
      </c>
      <c r="GU464" s="233">
        <f t="shared" si="2329"/>
        <v>251</v>
      </c>
      <c r="GV464" s="232">
        <f t="shared" si="2330"/>
        <v>0</v>
      </c>
      <c r="GW464" s="233">
        <f t="shared" si="2331"/>
        <v>0</v>
      </c>
      <c r="GX464" s="232">
        <f t="shared" si="2332"/>
        <v>879.3</v>
      </c>
      <c r="GY464" s="233">
        <f t="shared" si="2333"/>
        <v>976.7</v>
      </c>
      <c r="GZ464" s="232" t="str">
        <f t="shared" si="2334"/>
        <v/>
      </c>
      <c r="HA464" s="233" t="str">
        <f t="shared" si="2335"/>
        <v/>
      </c>
      <c r="HB464" s="249">
        <f t="shared" si="2336"/>
        <v>0</v>
      </c>
      <c r="HC464" s="233">
        <f t="shared" si="2337"/>
        <v>0</v>
      </c>
      <c r="HD464" s="232">
        <f t="shared" si="2338"/>
        <v>0</v>
      </c>
      <c r="HE464" s="233">
        <f t="shared" si="2339"/>
        <v>0</v>
      </c>
      <c r="HF464" s="232" t="str">
        <f t="shared" si="2340"/>
        <v/>
      </c>
      <c r="HG464" s="233" t="str">
        <f t="shared" si="2341"/>
        <v/>
      </c>
      <c r="HH464" s="232" t="str">
        <f t="shared" si="2342"/>
        <v/>
      </c>
      <c r="HI464" s="233" t="str">
        <f t="shared" si="2343"/>
        <v/>
      </c>
      <c r="HJ464" s="249">
        <f t="shared" si="2344"/>
        <v>1115.3</v>
      </c>
      <c r="HK464" s="233">
        <f t="shared" si="2345"/>
        <v>1293.5</v>
      </c>
      <c r="HL464" s="232" t="str">
        <f t="shared" si="2346"/>
        <v/>
      </c>
      <c r="HM464" s="232" t="str">
        <f t="shared" si="2347"/>
        <v/>
      </c>
    </row>
    <row r="465" spans="1:221" ht="15">
      <c r="A465" s="402" t="s">
        <v>43</v>
      </c>
      <c r="B465" s="426" t="s">
        <v>842</v>
      </c>
      <c r="C465" s="407" t="s">
        <v>854</v>
      </c>
      <c r="D465" s="402">
        <v>447582</v>
      </c>
      <c r="E465" s="405">
        <v>10</v>
      </c>
      <c r="F465" s="332">
        <v>133</v>
      </c>
      <c r="G465" s="253">
        <v>113</v>
      </c>
      <c r="H465" s="254">
        <v>3</v>
      </c>
      <c r="I465" s="255">
        <v>2</v>
      </c>
      <c r="J465" s="232">
        <f t="shared" si="2201"/>
        <v>130</v>
      </c>
      <c r="K465" s="233">
        <f t="shared" si="2202"/>
        <v>111</v>
      </c>
      <c r="L465" s="333">
        <v>60</v>
      </c>
      <c r="M465" s="253">
        <v>60</v>
      </c>
      <c r="N465" s="232">
        <f t="shared" si="2351"/>
        <v>130</v>
      </c>
      <c r="O465" s="233">
        <f t="shared" si="2348"/>
        <v>111</v>
      </c>
      <c r="P465" s="232">
        <f t="shared" si="2203"/>
        <v>0</v>
      </c>
      <c r="Q465" s="233">
        <f t="shared" si="2204"/>
        <v>0</v>
      </c>
      <c r="R465" s="254">
        <v>14</v>
      </c>
      <c r="S465" s="256">
        <v>6</v>
      </c>
      <c r="T465" s="232">
        <f t="shared" si="2205"/>
        <v>0</v>
      </c>
      <c r="U465" s="233">
        <f t="shared" si="2206"/>
        <v>0</v>
      </c>
      <c r="V465" s="257">
        <v>1</v>
      </c>
      <c r="W465" s="256"/>
      <c r="X465" s="232">
        <f t="shared" si="2207"/>
        <v>0</v>
      </c>
      <c r="Y465" s="233">
        <f t="shared" si="2208"/>
        <v>0</v>
      </c>
      <c r="Z465" s="257"/>
      <c r="AA465" s="256"/>
      <c r="AB465" s="232">
        <f t="shared" si="2209"/>
        <v>0</v>
      </c>
      <c r="AC465" s="233">
        <f t="shared" si="2210"/>
        <v>0</v>
      </c>
      <c r="AD465" s="225">
        <f t="shared" si="2211"/>
        <v>15</v>
      </c>
      <c r="AE465" s="233">
        <f t="shared" si="2212"/>
        <v>6</v>
      </c>
      <c r="AF465" s="225">
        <f t="shared" si="2213"/>
        <v>0</v>
      </c>
      <c r="AG465" s="233">
        <f t="shared" si="2214"/>
        <v>0</v>
      </c>
      <c r="AH465" s="336">
        <v>4</v>
      </c>
      <c r="AI465" s="286">
        <v>3.4</v>
      </c>
      <c r="AJ465" s="232">
        <f t="shared" si="2215"/>
        <v>56</v>
      </c>
      <c r="AK465" s="233">
        <f t="shared" si="2216"/>
        <v>20.399999999999999</v>
      </c>
      <c r="AL465" s="336">
        <v>3</v>
      </c>
      <c r="AM465" s="286"/>
      <c r="AN465" s="232">
        <f t="shared" si="2217"/>
        <v>3</v>
      </c>
      <c r="AO465" s="233">
        <f t="shared" si="2349"/>
        <v>0</v>
      </c>
      <c r="AP465" s="336"/>
      <c r="AQ465" s="286"/>
      <c r="AR465" s="232">
        <f t="shared" si="2218"/>
        <v>0</v>
      </c>
      <c r="AS465" s="233">
        <f t="shared" si="2219"/>
        <v>0</v>
      </c>
      <c r="AT465" s="545">
        <f t="shared" si="2220"/>
        <v>3.9333333333333331</v>
      </c>
      <c r="AU465" s="546">
        <f t="shared" si="2221"/>
        <v>3.4</v>
      </c>
      <c r="AV465" s="232">
        <f t="shared" si="2222"/>
        <v>59</v>
      </c>
      <c r="AW465" s="233">
        <f t="shared" si="2223"/>
        <v>20.399999999999999</v>
      </c>
      <c r="AX465" s="257"/>
      <c r="AY465" s="253"/>
      <c r="AZ465" s="232">
        <f t="shared" si="2224"/>
        <v>0</v>
      </c>
      <c r="BA465" s="233">
        <f t="shared" si="2225"/>
        <v>0</v>
      </c>
      <c r="BB465" s="257"/>
      <c r="BC465" s="253"/>
      <c r="BD465" s="232">
        <f t="shared" si="2226"/>
        <v>0</v>
      </c>
      <c r="BE465" s="233">
        <f t="shared" si="2227"/>
        <v>0</v>
      </c>
      <c r="BF465" s="254"/>
      <c r="BG465" s="253"/>
      <c r="BH465" s="232">
        <f t="shared" si="2228"/>
        <v>0</v>
      </c>
      <c r="BI465" s="233">
        <f t="shared" si="2229"/>
        <v>0</v>
      </c>
      <c r="BJ465" s="232">
        <f t="shared" si="2230"/>
        <v>0</v>
      </c>
      <c r="BK465" s="233">
        <f t="shared" si="2231"/>
        <v>0</v>
      </c>
      <c r="BL465" s="232">
        <f t="shared" si="2232"/>
        <v>0</v>
      </c>
      <c r="BM465" s="233">
        <f t="shared" si="2233"/>
        <v>0</v>
      </c>
      <c r="BN465" s="257">
        <v>51</v>
      </c>
      <c r="BO465" s="256">
        <v>39</v>
      </c>
      <c r="BP465" s="232">
        <f t="shared" si="2234"/>
        <v>0</v>
      </c>
      <c r="BQ465" s="233">
        <f t="shared" si="2235"/>
        <v>0</v>
      </c>
      <c r="BR465" s="257">
        <v>7</v>
      </c>
      <c r="BS465" s="256">
        <v>9</v>
      </c>
      <c r="BT465" s="232">
        <f t="shared" si="2350"/>
        <v>0</v>
      </c>
      <c r="BU465" s="233">
        <f t="shared" si="2237"/>
        <v>0</v>
      </c>
      <c r="BV465" s="257"/>
      <c r="BW465" s="256"/>
      <c r="BX465" s="232">
        <f t="shared" si="2238"/>
        <v>0</v>
      </c>
      <c r="BY465" s="233">
        <f t="shared" si="2239"/>
        <v>0</v>
      </c>
      <c r="BZ465" s="225">
        <f t="shared" si="2240"/>
        <v>58</v>
      </c>
      <c r="CA465" s="233">
        <f t="shared" si="2241"/>
        <v>48</v>
      </c>
      <c r="CB465" s="225">
        <f t="shared" si="2242"/>
        <v>0</v>
      </c>
      <c r="CC465" s="233">
        <f t="shared" si="2243"/>
        <v>0</v>
      </c>
      <c r="CD465" s="336">
        <v>3.5</v>
      </c>
      <c r="CE465" s="286">
        <v>4</v>
      </c>
      <c r="CF465" s="232">
        <f t="shared" si="2244"/>
        <v>178.5</v>
      </c>
      <c r="CG465" s="233">
        <f t="shared" si="2245"/>
        <v>156</v>
      </c>
      <c r="CH465" s="336">
        <v>4.4000000000000004</v>
      </c>
      <c r="CI465" s="286">
        <v>4.4000000000000004</v>
      </c>
      <c r="CJ465" s="232">
        <f t="shared" si="2246"/>
        <v>30.800000000000004</v>
      </c>
      <c r="CK465" s="233">
        <f t="shared" si="2247"/>
        <v>39.6</v>
      </c>
      <c r="CL465" s="336"/>
      <c r="CM465" s="286"/>
      <c r="CN465" s="232">
        <f t="shared" si="2248"/>
        <v>0</v>
      </c>
      <c r="CO465" s="233">
        <f t="shared" si="2249"/>
        <v>0</v>
      </c>
      <c r="CP465" s="232">
        <f t="shared" si="2250"/>
        <v>3.6086206896551727</v>
      </c>
      <c r="CQ465" s="546">
        <f t="shared" si="2251"/>
        <v>4.0750000000000002</v>
      </c>
      <c r="CR465" s="232">
        <f t="shared" si="2252"/>
        <v>209.3</v>
      </c>
      <c r="CS465" s="233">
        <f t="shared" si="2253"/>
        <v>195.60000000000002</v>
      </c>
      <c r="CT465" s="257"/>
      <c r="CU465" s="253"/>
      <c r="CV465" s="232">
        <f t="shared" si="2254"/>
        <v>0</v>
      </c>
      <c r="CW465" s="233">
        <f t="shared" si="2255"/>
        <v>0</v>
      </c>
      <c r="CX465" s="257"/>
      <c r="CY465" s="253"/>
      <c r="CZ465" s="232">
        <f t="shared" si="2256"/>
        <v>0</v>
      </c>
      <c r="DA465" s="233">
        <f t="shared" si="2257"/>
        <v>0</v>
      </c>
      <c r="DB465" s="254"/>
      <c r="DC465" s="253"/>
      <c r="DD465" s="232">
        <f t="shared" si="2258"/>
        <v>0</v>
      </c>
      <c r="DE465" s="233">
        <f t="shared" si="2259"/>
        <v>0</v>
      </c>
      <c r="DF465" s="232">
        <f t="shared" si="2260"/>
        <v>0</v>
      </c>
      <c r="DG465" s="233">
        <f t="shared" si="2261"/>
        <v>0</v>
      </c>
      <c r="DH465" s="232">
        <f t="shared" si="2262"/>
        <v>0</v>
      </c>
      <c r="DI465" s="233">
        <f t="shared" si="2263"/>
        <v>0</v>
      </c>
      <c r="DJ465" s="232">
        <f t="shared" si="2264"/>
        <v>73</v>
      </c>
      <c r="DK465" s="233">
        <f t="shared" si="2265"/>
        <v>54</v>
      </c>
      <c r="DL465" s="232">
        <f t="shared" si="2266"/>
        <v>0</v>
      </c>
      <c r="DM465" s="233">
        <f t="shared" si="2267"/>
        <v>0</v>
      </c>
      <c r="DN465" s="545">
        <f t="shared" si="2268"/>
        <v>3.6753424657534248</v>
      </c>
      <c r="DO465" s="546">
        <f t="shared" si="2269"/>
        <v>4.0000000000000009</v>
      </c>
      <c r="DP465" s="232">
        <f t="shared" si="2270"/>
        <v>268.3</v>
      </c>
      <c r="DQ465" s="233">
        <f t="shared" si="2271"/>
        <v>216.00000000000006</v>
      </c>
      <c r="DR465" s="232">
        <f t="shared" si="2272"/>
        <v>0</v>
      </c>
      <c r="DS465" s="233">
        <f t="shared" si="2273"/>
        <v>0</v>
      </c>
      <c r="DT465" s="232">
        <f t="shared" si="2274"/>
        <v>0</v>
      </c>
      <c r="DU465" s="233">
        <f t="shared" si="2275"/>
        <v>0</v>
      </c>
      <c r="DV465" s="257">
        <v>30</v>
      </c>
      <c r="DW465" s="256">
        <v>33</v>
      </c>
      <c r="DX465" s="232">
        <f t="shared" si="2276"/>
        <v>0</v>
      </c>
      <c r="DY465" s="233">
        <f t="shared" si="2277"/>
        <v>0</v>
      </c>
      <c r="DZ465" s="257">
        <v>14</v>
      </c>
      <c r="EA465" s="256">
        <v>16</v>
      </c>
      <c r="EB465" s="232">
        <f t="shared" si="2278"/>
        <v>0</v>
      </c>
      <c r="EC465" s="233">
        <f t="shared" si="2279"/>
        <v>0</v>
      </c>
      <c r="ED465" s="257"/>
      <c r="EE465" s="256"/>
      <c r="EF465" s="232">
        <f t="shared" si="2280"/>
        <v>0</v>
      </c>
      <c r="EG465" s="233">
        <f t="shared" si="2281"/>
        <v>0</v>
      </c>
      <c r="EH465" s="225">
        <f t="shared" si="2282"/>
        <v>44</v>
      </c>
      <c r="EI465" s="233">
        <f t="shared" si="2283"/>
        <v>49</v>
      </c>
      <c r="EJ465" s="225">
        <f t="shared" si="2284"/>
        <v>0</v>
      </c>
      <c r="EK465" s="233">
        <f t="shared" si="2285"/>
        <v>0</v>
      </c>
      <c r="EL465" s="336">
        <v>4.4000000000000004</v>
      </c>
      <c r="EM465" s="286">
        <v>3.9</v>
      </c>
      <c r="EN465" s="232">
        <f t="shared" si="2286"/>
        <v>132</v>
      </c>
      <c r="EO465" s="233">
        <f t="shared" si="2287"/>
        <v>128.69999999999999</v>
      </c>
      <c r="EP465" s="336">
        <v>4.4000000000000004</v>
      </c>
      <c r="EQ465" s="286">
        <v>3.8</v>
      </c>
      <c r="ER465" s="232">
        <f t="shared" si="2288"/>
        <v>61.600000000000009</v>
      </c>
      <c r="ES465" s="233">
        <f t="shared" si="2289"/>
        <v>60.8</v>
      </c>
      <c r="ET465" s="336"/>
      <c r="EU465" s="286"/>
      <c r="EV465" s="232">
        <f t="shared" si="2290"/>
        <v>0</v>
      </c>
      <c r="EW465" s="233">
        <f t="shared" si="2291"/>
        <v>0</v>
      </c>
      <c r="EX465" s="545">
        <f t="shared" si="2292"/>
        <v>4.4000000000000004</v>
      </c>
      <c r="EY465" s="546">
        <f t="shared" si="2293"/>
        <v>3.8673469387755102</v>
      </c>
      <c r="EZ465" s="232">
        <f t="shared" si="2294"/>
        <v>193.60000000000002</v>
      </c>
      <c r="FA465" s="233">
        <f t="shared" si="2295"/>
        <v>189.5</v>
      </c>
      <c r="FB465" s="257"/>
      <c r="FC465" s="253"/>
      <c r="FD465" s="232">
        <f t="shared" si="2296"/>
        <v>0</v>
      </c>
      <c r="FE465" s="233">
        <f t="shared" si="2297"/>
        <v>0</v>
      </c>
      <c r="FF465" s="257"/>
      <c r="FG465" s="253"/>
      <c r="FH465" s="232">
        <f t="shared" si="2298"/>
        <v>0</v>
      </c>
      <c r="FI465" s="233">
        <f t="shared" si="2299"/>
        <v>0</v>
      </c>
      <c r="FJ465" s="254"/>
      <c r="FK465" s="253"/>
      <c r="FL465" s="232">
        <f t="shared" si="2300"/>
        <v>0</v>
      </c>
      <c r="FM465" s="233">
        <f t="shared" si="2301"/>
        <v>0</v>
      </c>
      <c r="FN465" s="232">
        <f t="shared" si="2302"/>
        <v>0</v>
      </c>
      <c r="FO465" s="233">
        <f t="shared" si="2303"/>
        <v>0</v>
      </c>
      <c r="FP465" s="232">
        <f t="shared" si="2304"/>
        <v>0</v>
      </c>
      <c r="FQ465" s="233">
        <f t="shared" si="2305"/>
        <v>0</v>
      </c>
      <c r="FR465" s="254">
        <v>13</v>
      </c>
      <c r="FS465" s="253">
        <v>8</v>
      </c>
      <c r="FT465" s="232">
        <f t="shared" si="2306"/>
        <v>0</v>
      </c>
      <c r="FU465" s="233">
        <f t="shared" si="2307"/>
        <v>0</v>
      </c>
      <c r="FV465" s="254">
        <v>5.5</v>
      </c>
      <c r="FW465" s="253">
        <v>4.7</v>
      </c>
      <c r="FX465" s="232">
        <f t="shared" si="2308"/>
        <v>71.5</v>
      </c>
      <c r="FY465" s="233">
        <f t="shared" si="2309"/>
        <v>37.6</v>
      </c>
      <c r="FZ465" s="254"/>
      <c r="GA465" s="253"/>
      <c r="GB465" s="232">
        <f t="shared" si="2310"/>
        <v>0</v>
      </c>
      <c r="GC465" s="233">
        <f t="shared" si="2311"/>
        <v>0</v>
      </c>
      <c r="GD465" s="249">
        <f t="shared" si="2312"/>
        <v>95</v>
      </c>
      <c r="GE465" s="233">
        <f t="shared" si="2313"/>
        <v>78</v>
      </c>
      <c r="GF465" s="232">
        <f t="shared" si="2314"/>
        <v>0</v>
      </c>
      <c r="GG465" s="233">
        <f t="shared" si="2315"/>
        <v>0</v>
      </c>
      <c r="GH465" s="232">
        <f t="shared" si="2316"/>
        <v>366.5</v>
      </c>
      <c r="GI465" s="233">
        <f t="shared" si="2317"/>
        <v>305.10000000000002</v>
      </c>
      <c r="GJ465" s="232" t="str">
        <f t="shared" si="2318"/>
        <v/>
      </c>
      <c r="GK465" s="233" t="str">
        <f t="shared" si="2319"/>
        <v/>
      </c>
      <c r="GL465" s="249">
        <f t="shared" si="2320"/>
        <v>22</v>
      </c>
      <c r="GM465" s="233">
        <f t="shared" si="2321"/>
        <v>25</v>
      </c>
      <c r="GN465" s="232">
        <f t="shared" si="2322"/>
        <v>0</v>
      </c>
      <c r="GO465" s="233">
        <f t="shared" si="2323"/>
        <v>0</v>
      </c>
      <c r="GP465" s="232">
        <f t="shared" si="2324"/>
        <v>95.4</v>
      </c>
      <c r="GQ465" s="233">
        <f t="shared" si="2325"/>
        <v>100.4</v>
      </c>
      <c r="GR465" s="232">
        <f t="shared" si="2326"/>
        <v>0</v>
      </c>
      <c r="GS465" s="233">
        <f t="shared" si="2327"/>
        <v>0</v>
      </c>
      <c r="GT465" s="249">
        <f t="shared" si="2328"/>
        <v>117</v>
      </c>
      <c r="GU465" s="233">
        <f t="shared" si="2329"/>
        <v>103</v>
      </c>
      <c r="GV465" s="232">
        <f t="shared" si="2330"/>
        <v>0</v>
      </c>
      <c r="GW465" s="233">
        <f t="shared" si="2331"/>
        <v>0</v>
      </c>
      <c r="GX465" s="232">
        <f t="shared" si="2332"/>
        <v>461.9</v>
      </c>
      <c r="GY465" s="233">
        <f t="shared" si="2333"/>
        <v>405.5</v>
      </c>
      <c r="GZ465" s="232" t="str">
        <f t="shared" si="2334"/>
        <v/>
      </c>
      <c r="HA465" s="233" t="str">
        <f t="shared" si="2335"/>
        <v/>
      </c>
      <c r="HB465" s="249">
        <f t="shared" si="2336"/>
        <v>0</v>
      </c>
      <c r="HC465" s="233">
        <f t="shared" si="2337"/>
        <v>0</v>
      </c>
      <c r="HD465" s="232">
        <f t="shared" si="2338"/>
        <v>0</v>
      </c>
      <c r="HE465" s="233">
        <f t="shared" si="2339"/>
        <v>0</v>
      </c>
      <c r="HF465" s="232" t="str">
        <f t="shared" si="2340"/>
        <v/>
      </c>
      <c r="HG465" s="233" t="str">
        <f t="shared" si="2341"/>
        <v/>
      </c>
      <c r="HH465" s="232" t="str">
        <f t="shared" si="2342"/>
        <v/>
      </c>
      <c r="HI465" s="233" t="str">
        <f t="shared" si="2343"/>
        <v/>
      </c>
      <c r="HJ465" s="249">
        <f t="shared" si="2344"/>
        <v>533.40000000000009</v>
      </c>
      <c r="HK465" s="233">
        <f t="shared" si="2345"/>
        <v>443.10000000000008</v>
      </c>
      <c r="HL465" s="232" t="str">
        <f t="shared" si="2346"/>
        <v/>
      </c>
      <c r="HM465" s="232" t="str">
        <f t="shared" si="2347"/>
        <v/>
      </c>
    </row>
    <row r="466" spans="1:221" ht="15">
      <c r="A466" s="402" t="s">
        <v>43</v>
      </c>
      <c r="B466" s="434" t="s">
        <v>843</v>
      </c>
      <c r="C466" s="407" t="s">
        <v>854</v>
      </c>
      <c r="D466" s="402">
        <v>443492</v>
      </c>
      <c r="E466" s="405">
        <v>10</v>
      </c>
      <c r="F466" s="332">
        <v>281</v>
      </c>
      <c r="G466" s="253">
        <v>252</v>
      </c>
      <c r="H466" s="254">
        <v>41</v>
      </c>
      <c r="I466" s="255">
        <v>33</v>
      </c>
      <c r="J466" s="232">
        <f t="shared" si="2201"/>
        <v>240</v>
      </c>
      <c r="K466" s="233">
        <f t="shared" si="2202"/>
        <v>219</v>
      </c>
      <c r="L466" s="333">
        <v>60</v>
      </c>
      <c r="M466" s="253">
        <v>60</v>
      </c>
      <c r="N466" s="232">
        <f t="shared" si="2351"/>
        <v>240</v>
      </c>
      <c r="O466" s="233">
        <f t="shared" si="2348"/>
        <v>219</v>
      </c>
      <c r="P466" s="232">
        <f t="shared" si="2203"/>
        <v>0</v>
      </c>
      <c r="Q466" s="233">
        <f t="shared" si="2204"/>
        <v>0</v>
      </c>
      <c r="R466" s="254">
        <v>26</v>
      </c>
      <c r="S466" s="256">
        <v>18</v>
      </c>
      <c r="T466" s="232">
        <f t="shared" si="2205"/>
        <v>0</v>
      </c>
      <c r="U466" s="233">
        <f t="shared" si="2206"/>
        <v>0</v>
      </c>
      <c r="V466" s="257"/>
      <c r="W466" s="256">
        <v>1</v>
      </c>
      <c r="X466" s="232">
        <f t="shared" si="2207"/>
        <v>0</v>
      </c>
      <c r="Y466" s="233">
        <f t="shared" si="2208"/>
        <v>0</v>
      </c>
      <c r="Z466" s="257"/>
      <c r="AA466" s="256"/>
      <c r="AB466" s="232">
        <f t="shared" si="2209"/>
        <v>0</v>
      </c>
      <c r="AC466" s="233">
        <f t="shared" si="2210"/>
        <v>0</v>
      </c>
      <c r="AD466" s="225">
        <f t="shared" si="2211"/>
        <v>26</v>
      </c>
      <c r="AE466" s="233">
        <f t="shared" si="2212"/>
        <v>19</v>
      </c>
      <c r="AF466" s="225">
        <f t="shared" si="2213"/>
        <v>0</v>
      </c>
      <c r="AG466" s="233">
        <f t="shared" si="2214"/>
        <v>0</v>
      </c>
      <c r="AH466" s="336">
        <v>3.4</v>
      </c>
      <c r="AI466" s="286">
        <v>2.5</v>
      </c>
      <c r="AJ466" s="232">
        <f t="shared" si="2215"/>
        <v>88.399999999999991</v>
      </c>
      <c r="AK466" s="233">
        <f t="shared" si="2216"/>
        <v>45</v>
      </c>
      <c r="AL466" s="336"/>
      <c r="AM466" s="286">
        <v>7</v>
      </c>
      <c r="AN466" s="232">
        <f t="shared" si="2217"/>
        <v>0</v>
      </c>
      <c r="AO466" s="233">
        <f t="shared" si="2349"/>
        <v>7</v>
      </c>
      <c r="AP466" s="336"/>
      <c r="AQ466" s="286"/>
      <c r="AR466" s="232">
        <f t="shared" si="2218"/>
        <v>0</v>
      </c>
      <c r="AS466" s="233">
        <f t="shared" si="2219"/>
        <v>0</v>
      </c>
      <c r="AT466" s="545">
        <f t="shared" si="2220"/>
        <v>3.3999999999999995</v>
      </c>
      <c r="AU466" s="546">
        <f t="shared" si="2221"/>
        <v>2.736842105263158</v>
      </c>
      <c r="AV466" s="232">
        <f t="shared" si="2222"/>
        <v>88.399999999999991</v>
      </c>
      <c r="AW466" s="233">
        <f t="shared" si="2223"/>
        <v>52</v>
      </c>
      <c r="AX466" s="257"/>
      <c r="AY466" s="253"/>
      <c r="AZ466" s="232">
        <f t="shared" si="2224"/>
        <v>0</v>
      </c>
      <c r="BA466" s="233">
        <f t="shared" si="2225"/>
        <v>0</v>
      </c>
      <c r="BB466" s="257"/>
      <c r="BC466" s="253"/>
      <c r="BD466" s="232">
        <f t="shared" si="2226"/>
        <v>0</v>
      </c>
      <c r="BE466" s="233">
        <f t="shared" si="2227"/>
        <v>0</v>
      </c>
      <c r="BF466" s="254"/>
      <c r="BG466" s="253"/>
      <c r="BH466" s="232">
        <f t="shared" si="2228"/>
        <v>0</v>
      </c>
      <c r="BI466" s="233">
        <f t="shared" si="2229"/>
        <v>0</v>
      </c>
      <c r="BJ466" s="232">
        <f t="shared" si="2230"/>
        <v>0</v>
      </c>
      <c r="BK466" s="233">
        <f t="shared" si="2231"/>
        <v>0</v>
      </c>
      <c r="BL466" s="232">
        <f t="shared" si="2232"/>
        <v>0</v>
      </c>
      <c r="BM466" s="233">
        <f t="shared" si="2233"/>
        <v>0</v>
      </c>
      <c r="BN466" s="257">
        <v>55</v>
      </c>
      <c r="BO466" s="256">
        <v>58</v>
      </c>
      <c r="BP466" s="232">
        <f t="shared" si="2234"/>
        <v>0</v>
      </c>
      <c r="BQ466" s="233">
        <f t="shared" si="2235"/>
        <v>0</v>
      </c>
      <c r="BR466" s="257">
        <v>18</v>
      </c>
      <c r="BS466" s="256">
        <v>9</v>
      </c>
      <c r="BT466" s="232">
        <f t="shared" si="2350"/>
        <v>0</v>
      </c>
      <c r="BU466" s="233">
        <f t="shared" si="2237"/>
        <v>0</v>
      </c>
      <c r="BV466" s="257"/>
      <c r="BW466" s="256"/>
      <c r="BX466" s="232">
        <f t="shared" si="2238"/>
        <v>0</v>
      </c>
      <c r="BY466" s="233">
        <f t="shared" si="2239"/>
        <v>0</v>
      </c>
      <c r="BZ466" s="225">
        <f t="shared" si="2240"/>
        <v>73</v>
      </c>
      <c r="CA466" s="233">
        <f t="shared" si="2241"/>
        <v>67</v>
      </c>
      <c r="CB466" s="225">
        <f t="shared" si="2242"/>
        <v>0</v>
      </c>
      <c r="CC466" s="233">
        <f t="shared" si="2243"/>
        <v>0</v>
      </c>
      <c r="CD466" s="336">
        <v>3.5</v>
      </c>
      <c r="CE466" s="286">
        <v>3.6</v>
      </c>
      <c r="CF466" s="232">
        <f t="shared" si="2244"/>
        <v>192.5</v>
      </c>
      <c r="CG466" s="233">
        <f t="shared" si="2245"/>
        <v>208.8</v>
      </c>
      <c r="CH466" s="336">
        <v>4.4000000000000004</v>
      </c>
      <c r="CI466" s="286">
        <v>3.9</v>
      </c>
      <c r="CJ466" s="232">
        <f t="shared" si="2246"/>
        <v>79.2</v>
      </c>
      <c r="CK466" s="233">
        <f t="shared" si="2247"/>
        <v>35.1</v>
      </c>
      <c r="CL466" s="336"/>
      <c r="CM466" s="286"/>
      <c r="CN466" s="232">
        <f t="shared" si="2248"/>
        <v>0</v>
      </c>
      <c r="CO466" s="233">
        <f t="shared" si="2249"/>
        <v>0</v>
      </c>
      <c r="CP466" s="232">
        <f t="shared" si="2250"/>
        <v>3.7219178082191777</v>
      </c>
      <c r="CQ466" s="546">
        <f t="shared" si="2251"/>
        <v>3.6402985074626866</v>
      </c>
      <c r="CR466" s="232">
        <f t="shared" si="2252"/>
        <v>271.7</v>
      </c>
      <c r="CS466" s="233">
        <f t="shared" si="2253"/>
        <v>243.9</v>
      </c>
      <c r="CT466" s="257"/>
      <c r="CU466" s="253"/>
      <c r="CV466" s="232">
        <f t="shared" si="2254"/>
        <v>0</v>
      </c>
      <c r="CW466" s="233">
        <f t="shared" si="2255"/>
        <v>0</v>
      </c>
      <c r="CX466" s="257"/>
      <c r="CY466" s="253"/>
      <c r="CZ466" s="232">
        <f t="shared" si="2256"/>
        <v>0</v>
      </c>
      <c r="DA466" s="233">
        <f t="shared" si="2257"/>
        <v>0</v>
      </c>
      <c r="DB466" s="254"/>
      <c r="DC466" s="253"/>
      <c r="DD466" s="232">
        <f t="shared" si="2258"/>
        <v>0</v>
      </c>
      <c r="DE466" s="233">
        <f t="shared" si="2259"/>
        <v>0</v>
      </c>
      <c r="DF466" s="232">
        <f t="shared" si="2260"/>
        <v>0</v>
      </c>
      <c r="DG466" s="233">
        <f t="shared" si="2261"/>
        <v>0</v>
      </c>
      <c r="DH466" s="232">
        <f t="shared" si="2262"/>
        <v>0</v>
      </c>
      <c r="DI466" s="233">
        <f t="shared" si="2263"/>
        <v>0</v>
      </c>
      <c r="DJ466" s="232">
        <f t="shared" si="2264"/>
        <v>99</v>
      </c>
      <c r="DK466" s="233">
        <f t="shared" si="2265"/>
        <v>86</v>
      </c>
      <c r="DL466" s="232">
        <f t="shared" si="2266"/>
        <v>0</v>
      </c>
      <c r="DM466" s="233">
        <f t="shared" si="2267"/>
        <v>0</v>
      </c>
      <c r="DN466" s="545">
        <f t="shared" si="2268"/>
        <v>3.6373737373737369</v>
      </c>
      <c r="DO466" s="546">
        <f t="shared" si="2269"/>
        <v>3.4406976744186042</v>
      </c>
      <c r="DP466" s="232">
        <f t="shared" si="2270"/>
        <v>360.09999999999997</v>
      </c>
      <c r="DQ466" s="233">
        <f t="shared" si="2271"/>
        <v>295.89999999999998</v>
      </c>
      <c r="DR466" s="232">
        <f t="shared" si="2272"/>
        <v>0</v>
      </c>
      <c r="DS466" s="233">
        <f t="shared" si="2273"/>
        <v>0</v>
      </c>
      <c r="DT466" s="232">
        <f t="shared" si="2274"/>
        <v>0</v>
      </c>
      <c r="DU466" s="233">
        <f t="shared" si="2275"/>
        <v>0</v>
      </c>
      <c r="DV466" s="257">
        <v>98</v>
      </c>
      <c r="DW466" s="256">
        <v>86</v>
      </c>
      <c r="DX466" s="232">
        <f t="shared" si="2276"/>
        <v>0</v>
      </c>
      <c r="DY466" s="233">
        <f t="shared" si="2277"/>
        <v>0</v>
      </c>
      <c r="DZ466" s="257">
        <v>15</v>
      </c>
      <c r="EA466" s="256">
        <v>15</v>
      </c>
      <c r="EB466" s="232">
        <f t="shared" si="2278"/>
        <v>0</v>
      </c>
      <c r="EC466" s="233">
        <f t="shared" si="2279"/>
        <v>0</v>
      </c>
      <c r="ED466" s="257"/>
      <c r="EE466" s="256"/>
      <c r="EF466" s="232">
        <f t="shared" si="2280"/>
        <v>0</v>
      </c>
      <c r="EG466" s="233">
        <f t="shared" si="2281"/>
        <v>0</v>
      </c>
      <c r="EH466" s="225">
        <f t="shared" si="2282"/>
        <v>113</v>
      </c>
      <c r="EI466" s="233">
        <f t="shared" si="2283"/>
        <v>101</v>
      </c>
      <c r="EJ466" s="225">
        <f t="shared" si="2284"/>
        <v>0</v>
      </c>
      <c r="EK466" s="233">
        <f t="shared" si="2285"/>
        <v>0</v>
      </c>
      <c r="EL466" s="336">
        <v>4.2</v>
      </c>
      <c r="EM466" s="286">
        <v>3.8</v>
      </c>
      <c r="EN466" s="232">
        <f t="shared" si="2286"/>
        <v>411.6</v>
      </c>
      <c r="EO466" s="233">
        <f t="shared" si="2287"/>
        <v>326.8</v>
      </c>
      <c r="EP466" s="336">
        <v>3.6</v>
      </c>
      <c r="EQ466" s="286">
        <v>5.0999999999999996</v>
      </c>
      <c r="ER466" s="232">
        <f t="shared" si="2288"/>
        <v>54</v>
      </c>
      <c r="ES466" s="233">
        <f t="shared" si="2289"/>
        <v>76.5</v>
      </c>
      <c r="ET466" s="336"/>
      <c r="EU466" s="286"/>
      <c r="EV466" s="232">
        <f t="shared" si="2290"/>
        <v>0</v>
      </c>
      <c r="EW466" s="233">
        <f t="shared" si="2291"/>
        <v>0</v>
      </c>
      <c r="EX466" s="545">
        <f t="shared" si="2292"/>
        <v>4.1203539823008848</v>
      </c>
      <c r="EY466" s="546">
        <f t="shared" si="2293"/>
        <v>3.9930693069306931</v>
      </c>
      <c r="EZ466" s="232">
        <f t="shared" si="2294"/>
        <v>465.59999999999997</v>
      </c>
      <c r="FA466" s="233">
        <f t="shared" si="2295"/>
        <v>403.3</v>
      </c>
      <c r="FB466" s="257"/>
      <c r="FC466" s="253"/>
      <c r="FD466" s="232">
        <f t="shared" si="2296"/>
        <v>0</v>
      </c>
      <c r="FE466" s="233">
        <f t="shared" si="2297"/>
        <v>0</v>
      </c>
      <c r="FF466" s="257"/>
      <c r="FG466" s="253"/>
      <c r="FH466" s="232">
        <f t="shared" si="2298"/>
        <v>0</v>
      </c>
      <c r="FI466" s="233">
        <f t="shared" si="2299"/>
        <v>0</v>
      </c>
      <c r="FJ466" s="254"/>
      <c r="FK466" s="253"/>
      <c r="FL466" s="232">
        <f t="shared" si="2300"/>
        <v>0</v>
      </c>
      <c r="FM466" s="233">
        <f t="shared" si="2301"/>
        <v>0</v>
      </c>
      <c r="FN466" s="232">
        <f t="shared" si="2302"/>
        <v>0</v>
      </c>
      <c r="FO466" s="233">
        <f t="shared" si="2303"/>
        <v>0</v>
      </c>
      <c r="FP466" s="232">
        <f t="shared" si="2304"/>
        <v>0</v>
      </c>
      <c r="FQ466" s="233">
        <f t="shared" si="2305"/>
        <v>0</v>
      </c>
      <c r="FR466" s="254">
        <v>28</v>
      </c>
      <c r="FS466" s="253">
        <v>32</v>
      </c>
      <c r="FT466" s="232">
        <f t="shared" si="2306"/>
        <v>0</v>
      </c>
      <c r="FU466" s="233">
        <f t="shared" si="2307"/>
        <v>0</v>
      </c>
      <c r="FV466" s="254">
        <v>7.5</v>
      </c>
      <c r="FW466" s="253">
        <v>6.4</v>
      </c>
      <c r="FX466" s="232">
        <f t="shared" si="2308"/>
        <v>210</v>
      </c>
      <c r="FY466" s="233">
        <f t="shared" si="2309"/>
        <v>204.8</v>
      </c>
      <c r="FZ466" s="254"/>
      <c r="GA466" s="253"/>
      <c r="GB466" s="232">
        <f t="shared" si="2310"/>
        <v>0</v>
      </c>
      <c r="GC466" s="233">
        <f t="shared" si="2311"/>
        <v>0</v>
      </c>
      <c r="GD466" s="249">
        <f t="shared" si="2312"/>
        <v>179</v>
      </c>
      <c r="GE466" s="233">
        <f t="shared" si="2313"/>
        <v>162</v>
      </c>
      <c r="GF466" s="232">
        <f t="shared" si="2314"/>
        <v>0</v>
      </c>
      <c r="GG466" s="233">
        <f t="shared" si="2315"/>
        <v>0</v>
      </c>
      <c r="GH466" s="232">
        <f t="shared" si="2316"/>
        <v>692.5</v>
      </c>
      <c r="GI466" s="233">
        <f t="shared" si="2317"/>
        <v>580.6</v>
      </c>
      <c r="GJ466" s="232" t="str">
        <f t="shared" si="2318"/>
        <v/>
      </c>
      <c r="GK466" s="233" t="str">
        <f t="shared" si="2319"/>
        <v/>
      </c>
      <c r="GL466" s="249">
        <f t="shared" si="2320"/>
        <v>33</v>
      </c>
      <c r="GM466" s="233">
        <f t="shared" si="2321"/>
        <v>25</v>
      </c>
      <c r="GN466" s="232">
        <f t="shared" si="2322"/>
        <v>0</v>
      </c>
      <c r="GO466" s="233">
        <f t="shared" si="2323"/>
        <v>0</v>
      </c>
      <c r="GP466" s="232">
        <f t="shared" si="2324"/>
        <v>133.19999999999999</v>
      </c>
      <c r="GQ466" s="233">
        <f t="shared" si="2325"/>
        <v>118.6</v>
      </c>
      <c r="GR466" s="232">
        <f t="shared" si="2326"/>
        <v>0</v>
      </c>
      <c r="GS466" s="233">
        <f t="shared" si="2327"/>
        <v>0</v>
      </c>
      <c r="GT466" s="249">
        <f t="shared" si="2328"/>
        <v>212</v>
      </c>
      <c r="GU466" s="233">
        <f t="shared" si="2329"/>
        <v>187</v>
      </c>
      <c r="GV466" s="232">
        <f t="shared" si="2330"/>
        <v>0</v>
      </c>
      <c r="GW466" s="233">
        <f t="shared" si="2331"/>
        <v>0</v>
      </c>
      <c r="GX466" s="232">
        <f t="shared" si="2332"/>
        <v>825.7</v>
      </c>
      <c r="GY466" s="233">
        <f t="shared" si="2333"/>
        <v>699.2</v>
      </c>
      <c r="GZ466" s="232" t="str">
        <f t="shared" si="2334"/>
        <v/>
      </c>
      <c r="HA466" s="233" t="str">
        <f t="shared" si="2335"/>
        <v/>
      </c>
      <c r="HB466" s="249">
        <f t="shared" si="2336"/>
        <v>0</v>
      </c>
      <c r="HC466" s="233">
        <f t="shared" si="2337"/>
        <v>0</v>
      </c>
      <c r="HD466" s="232">
        <f t="shared" si="2338"/>
        <v>0</v>
      </c>
      <c r="HE466" s="233">
        <f t="shared" si="2339"/>
        <v>0</v>
      </c>
      <c r="HF466" s="232" t="str">
        <f t="shared" si="2340"/>
        <v/>
      </c>
      <c r="HG466" s="233" t="str">
        <f t="shared" si="2341"/>
        <v/>
      </c>
      <c r="HH466" s="232" t="str">
        <f t="shared" si="2342"/>
        <v/>
      </c>
      <c r="HI466" s="233" t="str">
        <f t="shared" si="2343"/>
        <v/>
      </c>
      <c r="HJ466" s="249">
        <f t="shared" si="2344"/>
        <v>1035.6999999999998</v>
      </c>
      <c r="HK466" s="233">
        <f t="shared" si="2345"/>
        <v>904</v>
      </c>
      <c r="HL466" s="232" t="str">
        <f t="shared" si="2346"/>
        <v/>
      </c>
      <c r="HM466" s="232" t="str">
        <f t="shared" si="2347"/>
        <v/>
      </c>
    </row>
    <row r="467" spans="1:221" ht="15">
      <c r="A467" s="402" t="s">
        <v>43</v>
      </c>
      <c r="B467" s="406" t="s">
        <v>844</v>
      </c>
      <c r="C467" s="408"/>
      <c r="D467" s="402">
        <v>237817</v>
      </c>
      <c r="E467" s="405">
        <v>10</v>
      </c>
      <c r="F467" s="332">
        <v>225</v>
      </c>
      <c r="G467" s="253">
        <v>203</v>
      </c>
      <c r="H467" s="254">
        <v>4</v>
      </c>
      <c r="I467" s="255">
        <v>4</v>
      </c>
      <c r="J467" s="232">
        <f t="shared" si="2201"/>
        <v>221</v>
      </c>
      <c r="K467" s="233">
        <f t="shared" si="2202"/>
        <v>199</v>
      </c>
      <c r="L467" s="333">
        <v>60</v>
      </c>
      <c r="M467" s="253">
        <v>60</v>
      </c>
      <c r="N467" s="232">
        <f t="shared" si="2351"/>
        <v>221</v>
      </c>
      <c r="O467" s="233">
        <f t="shared" si="2348"/>
        <v>199</v>
      </c>
      <c r="P467" s="232">
        <f t="shared" si="2203"/>
        <v>0</v>
      </c>
      <c r="Q467" s="233">
        <f t="shared" si="2204"/>
        <v>0</v>
      </c>
      <c r="R467" s="254">
        <v>31</v>
      </c>
      <c r="S467" s="256">
        <v>27</v>
      </c>
      <c r="T467" s="232">
        <f t="shared" si="2205"/>
        <v>0</v>
      </c>
      <c r="U467" s="233">
        <f t="shared" si="2206"/>
        <v>0</v>
      </c>
      <c r="V467" s="257">
        <v>4</v>
      </c>
      <c r="W467" s="256">
        <v>1</v>
      </c>
      <c r="X467" s="232">
        <f t="shared" si="2207"/>
        <v>0</v>
      </c>
      <c r="Y467" s="233">
        <f t="shared" si="2208"/>
        <v>0</v>
      </c>
      <c r="Z467" s="257"/>
      <c r="AA467" s="256"/>
      <c r="AB467" s="232">
        <f t="shared" si="2209"/>
        <v>0</v>
      </c>
      <c r="AC467" s="233">
        <f t="shared" si="2210"/>
        <v>0</v>
      </c>
      <c r="AD467" s="225">
        <f t="shared" si="2211"/>
        <v>35</v>
      </c>
      <c r="AE467" s="233">
        <f t="shared" si="2212"/>
        <v>28</v>
      </c>
      <c r="AF467" s="225">
        <f t="shared" si="2213"/>
        <v>0</v>
      </c>
      <c r="AG467" s="233">
        <f t="shared" si="2214"/>
        <v>0</v>
      </c>
      <c r="AH467" s="336">
        <v>3.9</v>
      </c>
      <c r="AI467" s="286">
        <v>3.6</v>
      </c>
      <c r="AJ467" s="232">
        <f t="shared" si="2215"/>
        <v>120.89999999999999</v>
      </c>
      <c r="AK467" s="233">
        <f t="shared" si="2216"/>
        <v>97.2</v>
      </c>
      <c r="AL467" s="336">
        <v>5</v>
      </c>
      <c r="AM467" s="286">
        <v>5.5</v>
      </c>
      <c r="AN467" s="232">
        <f t="shared" si="2217"/>
        <v>20</v>
      </c>
      <c r="AO467" s="233">
        <f t="shared" si="2349"/>
        <v>5.5</v>
      </c>
      <c r="AP467" s="336"/>
      <c r="AQ467" s="286"/>
      <c r="AR467" s="232">
        <f t="shared" si="2218"/>
        <v>0</v>
      </c>
      <c r="AS467" s="233">
        <f t="shared" si="2219"/>
        <v>0</v>
      </c>
      <c r="AT467" s="545">
        <f t="shared" si="2220"/>
        <v>4.0257142857142849</v>
      </c>
      <c r="AU467" s="546">
        <f t="shared" si="2221"/>
        <v>3.6678571428571431</v>
      </c>
      <c r="AV467" s="232">
        <f t="shared" si="2222"/>
        <v>140.89999999999998</v>
      </c>
      <c r="AW467" s="233">
        <f t="shared" si="2223"/>
        <v>102.7</v>
      </c>
      <c r="AX467" s="257"/>
      <c r="AY467" s="253"/>
      <c r="AZ467" s="232">
        <f t="shared" si="2224"/>
        <v>0</v>
      </c>
      <c r="BA467" s="233">
        <f t="shared" si="2225"/>
        <v>0</v>
      </c>
      <c r="BB467" s="257"/>
      <c r="BC467" s="253"/>
      <c r="BD467" s="232">
        <f t="shared" si="2226"/>
        <v>0</v>
      </c>
      <c r="BE467" s="233">
        <f t="shared" si="2227"/>
        <v>0</v>
      </c>
      <c r="BF467" s="254"/>
      <c r="BG467" s="253"/>
      <c r="BH467" s="232">
        <f t="shared" si="2228"/>
        <v>0</v>
      </c>
      <c r="BI467" s="233">
        <f t="shared" si="2229"/>
        <v>0</v>
      </c>
      <c r="BJ467" s="232">
        <f t="shared" si="2230"/>
        <v>0</v>
      </c>
      <c r="BK467" s="233">
        <f t="shared" si="2231"/>
        <v>0</v>
      </c>
      <c r="BL467" s="232">
        <f t="shared" si="2232"/>
        <v>0</v>
      </c>
      <c r="BM467" s="233">
        <f t="shared" si="2233"/>
        <v>0</v>
      </c>
      <c r="BN467" s="257">
        <v>89</v>
      </c>
      <c r="BO467" s="256">
        <v>86</v>
      </c>
      <c r="BP467" s="232">
        <f t="shared" si="2234"/>
        <v>0</v>
      </c>
      <c r="BQ467" s="233">
        <f t="shared" si="2235"/>
        <v>0</v>
      </c>
      <c r="BR467" s="257">
        <v>14</v>
      </c>
      <c r="BS467" s="256">
        <v>17</v>
      </c>
      <c r="BT467" s="232">
        <f t="shared" si="2350"/>
        <v>0</v>
      </c>
      <c r="BU467" s="233">
        <f t="shared" si="2237"/>
        <v>0</v>
      </c>
      <c r="BV467" s="257"/>
      <c r="BW467" s="256"/>
      <c r="BX467" s="232">
        <f t="shared" si="2238"/>
        <v>0</v>
      </c>
      <c r="BY467" s="233">
        <f t="shared" si="2239"/>
        <v>0</v>
      </c>
      <c r="BZ467" s="225">
        <f t="shared" si="2240"/>
        <v>103</v>
      </c>
      <c r="CA467" s="233">
        <f t="shared" si="2241"/>
        <v>103</v>
      </c>
      <c r="CB467" s="225">
        <f t="shared" si="2242"/>
        <v>0</v>
      </c>
      <c r="CC467" s="233">
        <f t="shared" si="2243"/>
        <v>0</v>
      </c>
      <c r="CD467" s="336">
        <v>5.5</v>
      </c>
      <c r="CE467" s="286">
        <v>4.9000000000000004</v>
      </c>
      <c r="CF467" s="232">
        <f t="shared" si="2244"/>
        <v>489.5</v>
      </c>
      <c r="CG467" s="233">
        <f t="shared" si="2245"/>
        <v>421.40000000000003</v>
      </c>
      <c r="CH467" s="336">
        <v>7.3</v>
      </c>
      <c r="CI467" s="286">
        <v>6.8</v>
      </c>
      <c r="CJ467" s="232">
        <f t="shared" si="2246"/>
        <v>102.2</v>
      </c>
      <c r="CK467" s="233">
        <f t="shared" si="2247"/>
        <v>115.6</v>
      </c>
      <c r="CL467" s="336"/>
      <c r="CM467" s="286"/>
      <c r="CN467" s="232">
        <f t="shared" si="2248"/>
        <v>0</v>
      </c>
      <c r="CO467" s="233">
        <f t="shared" si="2249"/>
        <v>0</v>
      </c>
      <c r="CP467" s="232">
        <f t="shared" si="2250"/>
        <v>5.7446601941747577</v>
      </c>
      <c r="CQ467" s="546">
        <f t="shared" si="2251"/>
        <v>5.2135922330097086</v>
      </c>
      <c r="CR467" s="232">
        <f t="shared" si="2252"/>
        <v>591.70000000000005</v>
      </c>
      <c r="CS467" s="233">
        <f t="shared" si="2253"/>
        <v>537</v>
      </c>
      <c r="CT467" s="257"/>
      <c r="CU467" s="253"/>
      <c r="CV467" s="232">
        <f t="shared" si="2254"/>
        <v>0</v>
      </c>
      <c r="CW467" s="233">
        <f t="shared" si="2255"/>
        <v>0</v>
      </c>
      <c r="CX467" s="257"/>
      <c r="CY467" s="253"/>
      <c r="CZ467" s="232">
        <f t="shared" si="2256"/>
        <v>0</v>
      </c>
      <c r="DA467" s="233">
        <f t="shared" si="2257"/>
        <v>0</v>
      </c>
      <c r="DB467" s="254"/>
      <c r="DC467" s="253"/>
      <c r="DD467" s="232">
        <f t="shared" si="2258"/>
        <v>0</v>
      </c>
      <c r="DE467" s="233">
        <f t="shared" si="2259"/>
        <v>0</v>
      </c>
      <c r="DF467" s="232">
        <f t="shared" si="2260"/>
        <v>0</v>
      </c>
      <c r="DG467" s="233">
        <f t="shared" si="2261"/>
        <v>0</v>
      </c>
      <c r="DH467" s="232">
        <f t="shared" si="2262"/>
        <v>0</v>
      </c>
      <c r="DI467" s="233">
        <f t="shared" si="2263"/>
        <v>0</v>
      </c>
      <c r="DJ467" s="232">
        <f t="shared" si="2264"/>
        <v>138</v>
      </c>
      <c r="DK467" s="233">
        <f t="shared" si="2265"/>
        <v>131</v>
      </c>
      <c r="DL467" s="232">
        <f t="shared" si="2266"/>
        <v>0</v>
      </c>
      <c r="DM467" s="233">
        <f t="shared" si="2267"/>
        <v>0</v>
      </c>
      <c r="DN467" s="545">
        <f t="shared" si="2268"/>
        <v>5.3086956521739133</v>
      </c>
      <c r="DO467" s="546">
        <f t="shared" si="2269"/>
        <v>4.8832061068702295</v>
      </c>
      <c r="DP467" s="232">
        <f t="shared" si="2270"/>
        <v>732.6</v>
      </c>
      <c r="DQ467" s="233">
        <f t="shared" si="2271"/>
        <v>639.70000000000005</v>
      </c>
      <c r="DR467" s="232">
        <f t="shared" si="2272"/>
        <v>0</v>
      </c>
      <c r="DS467" s="233">
        <f t="shared" si="2273"/>
        <v>0</v>
      </c>
      <c r="DT467" s="232">
        <f t="shared" si="2274"/>
        <v>0</v>
      </c>
      <c r="DU467" s="233">
        <f t="shared" si="2275"/>
        <v>0</v>
      </c>
      <c r="DV467" s="257">
        <v>35</v>
      </c>
      <c r="DW467" s="256">
        <v>31</v>
      </c>
      <c r="DX467" s="232">
        <f t="shared" si="2276"/>
        <v>0</v>
      </c>
      <c r="DY467" s="233">
        <f t="shared" si="2277"/>
        <v>0</v>
      </c>
      <c r="DZ467" s="257">
        <v>18</v>
      </c>
      <c r="EA467" s="256">
        <v>9</v>
      </c>
      <c r="EB467" s="232">
        <f t="shared" si="2278"/>
        <v>0</v>
      </c>
      <c r="EC467" s="233">
        <f t="shared" si="2279"/>
        <v>0</v>
      </c>
      <c r="ED467" s="257"/>
      <c r="EE467" s="256"/>
      <c r="EF467" s="232">
        <f t="shared" si="2280"/>
        <v>0</v>
      </c>
      <c r="EG467" s="233">
        <f t="shared" si="2281"/>
        <v>0</v>
      </c>
      <c r="EH467" s="225">
        <f t="shared" si="2282"/>
        <v>53</v>
      </c>
      <c r="EI467" s="233">
        <f t="shared" si="2283"/>
        <v>40</v>
      </c>
      <c r="EJ467" s="225">
        <f t="shared" si="2284"/>
        <v>0</v>
      </c>
      <c r="EK467" s="233">
        <f t="shared" si="2285"/>
        <v>0</v>
      </c>
      <c r="EL467" s="336">
        <v>5.2</v>
      </c>
      <c r="EM467" s="286">
        <v>3.5</v>
      </c>
      <c r="EN467" s="232">
        <f t="shared" si="2286"/>
        <v>182</v>
      </c>
      <c r="EO467" s="233">
        <f t="shared" si="2287"/>
        <v>108.5</v>
      </c>
      <c r="EP467" s="336">
        <v>4.5999999999999996</v>
      </c>
      <c r="EQ467" s="286">
        <v>3.2</v>
      </c>
      <c r="ER467" s="232">
        <f t="shared" si="2288"/>
        <v>82.8</v>
      </c>
      <c r="ES467" s="233">
        <f t="shared" si="2289"/>
        <v>28.8</v>
      </c>
      <c r="ET467" s="336"/>
      <c r="EU467" s="286"/>
      <c r="EV467" s="232">
        <f t="shared" si="2290"/>
        <v>0</v>
      </c>
      <c r="EW467" s="233">
        <f t="shared" si="2291"/>
        <v>0</v>
      </c>
      <c r="EX467" s="545">
        <f t="shared" si="2292"/>
        <v>4.9962264150943394</v>
      </c>
      <c r="EY467" s="546">
        <f t="shared" si="2293"/>
        <v>3.4325000000000001</v>
      </c>
      <c r="EZ467" s="232">
        <f t="shared" si="2294"/>
        <v>264.8</v>
      </c>
      <c r="FA467" s="233">
        <f t="shared" si="2295"/>
        <v>137.30000000000001</v>
      </c>
      <c r="FB467" s="257"/>
      <c r="FC467" s="253"/>
      <c r="FD467" s="232">
        <f t="shared" si="2296"/>
        <v>0</v>
      </c>
      <c r="FE467" s="233">
        <f t="shared" si="2297"/>
        <v>0</v>
      </c>
      <c r="FF467" s="257"/>
      <c r="FG467" s="253"/>
      <c r="FH467" s="232">
        <f t="shared" si="2298"/>
        <v>0</v>
      </c>
      <c r="FI467" s="233">
        <f t="shared" si="2299"/>
        <v>0</v>
      </c>
      <c r="FJ467" s="254"/>
      <c r="FK467" s="253"/>
      <c r="FL467" s="232">
        <f t="shared" si="2300"/>
        <v>0</v>
      </c>
      <c r="FM467" s="233">
        <f t="shared" si="2301"/>
        <v>0</v>
      </c>
      <c r="FN467" s="232">
        <f t="shared" si="2302"/>
        <v>0</v>
      </c>
      <c r="FO467" s="233">
        <f t="shared" si="2303"/>
        <v>0</v>
      </c>
      <c r="FP467" s="232">
        <f t="shared" si="2304"/>
        <v>0</v>
      </c>
      <c r="FQ467" s="233">
        <f t="shared" si="2305"/>
        <v>0</v>
      </c>
      <c r="FR467" s="254">
        <v>30</v>
      </c>
      <c r="FS467" s="253">
        <v>28</v>
      </c>
      <c r="FT467" s="232">
        <f t="shared" si="2306"/>
        <v>0</v>
      </c>
      <c r="FU467" s="233">
        <f t="shared" si="2307"/>
        <v>0</v>
      </c>
      <c r="FV467" s="254">
        <v>8.6</v>
      </c>
      <c r="FW467" s="253">
        <v>5.6</v>
      </c>
      <c r="FX467" s="232">
        <f t="shared" si="2308"/>
        <v>258</v>
      </c>
      <c r="FY467" s="233">
        <f t="shared" si="2309"/>
        <v>156.79999999999998</v>
      </c>
      <c r="FZ467" s="254"/>
      <c r="GA467" s="253"/>
      <c r="GB467" s="232">
        <f t="shared" si="2310"/>
        <v>0</v>
      </c>
      <c r="GC467" s="233">
        <f t="shared" si="2311"/>
        <v>0</v>
      </c>
      <c r="GD467" s="249">
        <f t="shared" si="2312"/>
        <v>155</v>
      </c>
      <c r="GE467" s="233">
        <f t="shared" si="2313"/>
        <v>144</v>
      </c>
      <c r="GF467" s="232">
        <f t="shared" si="2314"/>
        <v>0</v>
      </c>
      <c r="GG467" s="233">
        <f t="shared" si="2315"/>
        <v>0</v>
      </c>
      <c r="GH467" s="232">
        <f t="shared" si="2316"/>
        <v>792.4</v>
      </c>
      <c r="GI467" s="233">
        <f t="shared" si="2317"/>
        <v>627.1</v>
      </c>
      <c r="GJ467" s="232" t="str">
        <f t="shared" si="2318"/>
        <v/>
      </c>
      <c r="GK467" s="233" t="str">
        <f t="shared" si="2319"/>
        <v/>
      </c>
      <c r="GL467" s="249">
        <f t="shared" si="2320"/>
        <v>36</v>
      </c>
      <c r="GM467" s="233">
        <f t="shared" si="2321"/>
        <v>27</v>
      </c>
      <c r="GN467" s="232">
        <f t="shared" si="2322"/>
        <v>0</v>
      </c>
      <c r="GO467" s="233">
        <f t="shared" si="2323"/>
        <v>0</v>
      </c>
      <c r="GP467" s="232">
        <f t="shared" si="2324"/>
        <v>205</v>
      </c>
      <c r="GQ467" s="233">
        <f t="shared" si="2325"/>
        <v>149.9</v>
      </c>
      <c r="GR467" s="232">
        <f t="shared" si="2326"/>
        <v>0</v>
      </c>
      <c r="GS467" s="233">
        <f t="shared" si="2327"/>
        <v>0</v>
      </c>
      <c r="GT467" s="249">
        <f t="shared" si="2328"/>
        <v>191</v>
      </c>
      <c r="GU467" s="233">
        <f t="shared" si="2329"/>
        <v>171</v>
      </c>
      <c r="GV467" s="232">
        <f t="shared" si="2330"/>
        <v>0</v>
      </c>
      <c r="GW467" s="233">
        <f t="shared" si="2331"/>
        <v>0</v>
      </c>
      <c r="GX467" s="232">
        <f t="shared" si="2332"/>
        <v>997.4</v>
      </c>
      <c r="GY467" s="233">
        <f t="shared" si="2333"/>
        <v>777</v>
      </c>
      <c r="GZ467" s="232" t="str">
        <f t="shared" si="2334"/>
        <v/>
      </c>
      <c r="HA467" s="233" t="str">
        <f t="shared" si="2335"/>
        <v/>
      </c>
      <c r="HB467" s="249">
        <f t="shared" si="2336"/>
        <v>0</v>
      </c>
      <c r="HC467" s="233">
        <f t="shared" si="2337"/>
        <v>0</v>
      </c>
      <c r="HD467" s="232">
        <f t="shared" si="2338"/>
        <v>0</v>
      </c>
      <c r="HE467" s="233">
        <f t="shared" si="2339"/>
        <v>0</v>
      </c>
      <c r="HF467" s="232" t="str">
        <f t="shared" si="2340"/>
        <v/>
      </c>
      <c r="HG467" s="233" t="str">
        <f t="shared" si="2341"/>
        <v/>
      </c>
      <c r="HH467" s="232" t="str">
        <f t="shared" si="2342"/>
        <v/>
      </c>
      <c r="HI467" s="233" t="str">
        <f t="shared" si="2343"/>
        <v/>
      </c>
      <c r="HJ467" s="249">
        <f t="shared" si="2344"/>
        <v>1255.4000000000001</v>
      </c>
      <c r="HK467" s="233">
        <f t="shared" si="2345"/>
        <v>933.8</v>
      </c>
      <c r="HL467" s="232" t="str">
        <f t="shared" si="2346"/>
        <v/>
      </c>
      <c r="HM467" s="232" t="str">
        <f t="shared" si="2347"/>
        <v/>
      </c>
    </row>
  </sheetData>
  <conditionalFormatting sqref="P1:Q1">
    <cfRule type="cellIs" dxfId="72" priority="743" stopIfTrue="1" operator="notEqual">
      <formula>N1</formula>
    </cfRule>
  </conditionalFormatting>
  <conditionalFormatting sqref="G1">
    <cfRule type="cellIs" dxfId="71" priority="745" stopIfTrue="1" operator="notEqual">
      <formula>P1</formula>
    </cfRule>
  </conditionalFormatting>
  <conditionalFormatting sqref="L1:M1">
    <cfRule type="cellIs" dxfId="70" priority="762" stopIfTrue="1" operator="notEqual">
      <formula>P1</formula>
    </cfRule>
  </conditionalFormatting>
  <conditionalFormatting sqref="EY6 FA6 FE6 FI6 FM6 FO6 FQ6 FU6 FY6 GC6 GE6 GG6 GI6 GK6 GM6 GO6 GQ6 GS6 GU6 GW6 GY6 HA6 HC6 HE6 HG6 HI6 HK6 HM6 HG9:HG40 HG1 HK9:HK40 HK1 HI9:HI40 HI1 GY9:GY40 GY1 HE9:HE40 HE1 HC9:HC40 HC1 HA9:HA40 HA1 GS9:GS40 GS1 GQ9:GQ40 GQ1 GW9:GW40 GW1 GU9:GU40 GU1 GK9:GK40 GK1 GO9:GO40 GO1 GM9:GM40 GM1 GE9:GE40 GE1 GC9:GC40 GC1 GG9:GG40 GG1 GI9:GI40 GI1 FY9:FY40 FY1 FU9:FU40 FU1 FQ9:FQ40 FQ1 FO9:FO40 FO1 FM9:FM40 FM1 FI9:FI40 FI1 FE9:FE40 FE1 FA9:FA40 FA1 HG447:HG467 GY447:GY467 HE447:HE467 HC447:HC467 HA447:HA467 GS447:GS467 GQ447:GQ467 GW447:GW467 GU447:GU467 GK447:GK467 GO447:GO467 GM447:GM467 GE447:GE467 GC447:GC467 GG447:GG467 GI447:GI467 FY447:FY467 FU447:FU467 FQ447:FQ467 FO447:FO467 FM447:FM467 FI447:FI467 FE447:FE467 FA447:FA467 HI447:HI467 HK447:HK467 FY187:FY269 HK300:HK408 HI300:HI408 FA300:FA408 FE300:FE408 FI300:FI408 FM300:FM408 FO300:FO408 FQ300:FQ408 FU300:FU408 FY300:FY408 GI300:GI408 GG300:GG408 GC300:GC408 GE300:GE408 GM300:GM408 GO300:GO408 GK300:GK408 GU300:GU408 GW300:GW408 GQ300:GQ408 GS300:GS408 HA300:HA408 HC300:HC408 HE300:HE408 GY300:GY408 HG300:HG408 FA42:FA184 FE42:FE184 FI42:FI184 FM42:FM184 FO42:FO184 FQ42:FQ184 FU42:FU184 FY42:FY184 GI42:GI184 GG42:GG184 GC42:GC184 GE42:GE184 GM42:GM184 GO42:GO184 GK42:GK184 GU42:GU184 GW42:GW184 GQ42:GQ184 GS42:GS184 HA42:HA184 HC42:HC184 HE42:HE184 GY42:GY184 HI42:HI184 HK42:HK184 HG42:HG184 HK284:HK298 HI284:HI298 FA284:FA298 FE284:FE298 FI284:FI298 FM284:FM298 FO284:FO298 FQ284:FQ298 FU284:FU298 FY284:FY298 GI284:GI298 GG284:GG298 GC284:GC298 GE284:GE298 GM284:GM298 GO284:GO298 GK284:GK298 GU284:GU298 GW284:GW298 GQ284:GQ298 GS284:GS298 HA284:HA298 HC284:HC298 HE284:HE298 GY284:GY298 HG284:HG298 FY271:FY273 FY275:FY282 FA187:FA282 FE187:FE282 FI187:FI282 FQ187:FQ282 FO187:FO282 FM187:FM282 FU187:FU282 HG187:HG282 GY187:GY282 HE187:HE282 HC187:HC282 HA187:HA282 GS187:GS282 GQ187:GQ282 GW187:GW282 GU187:GU282 GK187:GK282 GO187:GO282 GM187:GM282 GE187:GE282 GC187:GC282 GG187:GG282 GI187:GI282 HI187:HI282 HK187:HK282">
    <cfRule type="cellIs" dxfId="69" priority="587" stopIfTrue="1" operator="notEqual">
      <formula>#REF!</formula>
    </cfRule>
  </conditionalFormatting>
  <conditionalFormatting sqref="FA185:FA186 FE185:FE186 FI185:FI186 FM185:FM186 FO185:FO186 FQ185:FQ186 FU185:FU186 FY185:FY186 GI185:GI186 GG185:GG186 GC185:GC186 GE185:GE186 GM185:GM186 GO185:GO186 GK185:GK186 GU185:GU186 GW185:GW186 GQ185:GQ186 GS185:GS186 HA185:HA186 HC185:HC186 HE185:HE186 GY185:GY186 HI185:HI186 HK185:HK186 HG185:HG186">
    <cfRule type="cellIs" dxfId="68" priority="22" stopIfTrue="1" operator="notEqual">
      <formula>#REF!</formula>
    </cfRule>
  </conditionalFormatting>
  <conditionalFormatting sqref="HG299 GY299 HE299 HC299 HA299 GS299 GQ299 GW299 GU299 GK299 GO299 GM299 GE299 GC299 GG299 GI299 FY299 FU299 FQ299 FO299 FM299 FI299 FE299 FA299 HI299 HK299">
    <cfRule type="cellIs" dxfId="67" priority="18" stopIfTrue="1" operator="notEqual">
      <formula>#REF!</formula>
    </cfRule>
  </conditionalFormatting>
  <conditionalFormatting sqref="HK409:HK446 HI409:HI446 FA409:FA446 FE409:FE446 FI409:FI446 FM409:FM446 FO409:FO446 FQ409:FQ446 FU409:FU446 FY409:FY446 GI409:GI446 GG409:GG446 GC409:GC446 GE409:GE446 GM409:GM446 GO409:GO446 GK409:GK446 GU409:GU446 GW409:GW446 GQ409:GQ446 GS409:GS446 HA409:HA446 HC409:HC446 HE409:HE446 GY409:GY446 HG409:HG446">
    <cfRule type="cellIs" dxfId="66" priority="15" stopIfTrue="1" operator="notEqual">
      <formula>#REF!</formula>
    </cfRule>
  </conditionalFormatting>
  <conditionalFormatting sqref="P9:P40 P284:P467 P42:P282">
    <cfRule type="cellIs" dxfId="65" priority="13" stopIfTrue="1" operator="notEqual">
      <formula>J9</formula>
    </cfRule>
  </conditionalFormatting>
  <conditionalFormatting sqref="N9 N284:O467 N81:O282">
    <cfRule type="cellIs" dxfId="64" priority="12" operator="notEqual">
      <formula>J9</formula>
    </cfRule>
  </conditionalFormatting>
  <conditionalFormatting sqref="O9:O40 O42:O80">
    <cfRule type="cellIs" dxfId="63" priority="11" operator="notEqual">
      <formula>K9</formula>
    </cfRule>
  </conditionalFormatting>
  <conditionalFormatting sqref="N10:N40 N42:N80">
    <cfRule type="cellIs" dxfId="62" priority="10" operator="notEqual">
      <formula>J10</formula>
    </cfRule>
  </conditionalFormatting>
  <conditionalFormatting sqref="Q9:Q40 Q284:Q467 Q42:Q282">
    <cfRule type="cellIs" dxfId="61" priority="9" operator="notEqual">
      <formula>K9</formula>
    </cfRule>
  </conditionalFormatting>
  <conditionalFormatting sqref="FY270">
    <cfRule type="cellIs" dxfId="60" priority="8" stopIfTrue="1" operator="notEqual">
      <formula>#REF!</formula>
    </cfRule>
  </conditionalFormatting>
  <conditionalFormatting sqref="FY274">
    <cfRule type="cellIs" dxfId="59" priority="4" stopIfTrue="1" operator="notEqual">
      <formula>#REF!</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01"/>
  <sheetViews>
    <sheetView workbookViewId="0">
      <selection sqref="A1:XFD1048576"/>
    </sheetView>
  </sheetViews>
  <sheetFormatPr defaultColWidth="5.109375" defaultRowHeight="12.75"/>
  <cols>
    <col min="1" max="1" width="4.109375" style="10" customWidth="1"/>
    <col min="2" max="2" width="20.33203125" style="1" hidden="1" customWidth="1"/>
    <col min="3" max="3" width="8.44140625" style="1" hidden="1" customWidth="1"/>
    <col min="4" max="8" width="7.44140625" style="1" hidden="1" customWidth="1"/>
    <col min="9" max="9" width="8.6640625" style="1" hidden="1" customWidth="1"/>
    <col min="10" max="10" width="7.44140625" style="1" hidden="1" customWidth="1"/>
    <col min="11" max="11" width="8.21875" style="1" hidden="1" customWidth="1"/>
    <col min="12" max="13" width="7.44140625" style="1" hidden="1" customWidth="1"/>
    <col min="14" max="14" width="8.77734375" style="1" hidden="1" customWidth="1"/>
    <col min="15" max="15" width="1.6640625" style="1" hidden="1" customWidth="1"/>
    <col min="16" max="16" width="1.44140625" style="1" hidden="1" customWidth="1"/>
    <col min="17" max="17" width="1.77734375" style="2" hidden="1" customWidth="1"/>
    <col min="18" max="18" width="23.77734375" style="605" customWidth="1"/>
    <col min="19" max="19" width="5.77734375" style="605" customWidth="1"/>
    <col min="20" max="21" width="6.6640625" style="3" customWidth="1"/>
    <col min="22" max="31" width="6.6640625" style="3" bestFit="1" customWidth="1"/>
    <col min="32" max="32" width="2" style="4" customWidth="1"/>
    <col min="33" max="33" width="8.21875" style="271" customWidth="1"/>
    <col min="34" max="34" width="6.44140625" style="271" customWidth="1"/>
    <col min="35" max="35" width="7.44140625" style="271" customWidth="1"/>
    <col min="36" max="36" width="7.77734375" style="271" customWidth="1"/>
    <col min="37" max="37" width="7.109375" style="271" customWidth="1"/>
    <col min="38" max="38" width="7.77734375" style="271" bestFit="1" customWidth="1"/>
    <col min="39" max="39" width="8.44140625" style="271" customWidth="1"/>
    <col min="40" max="40" width="7.77734375" style="271" bestFit="1" customWidth="1"/>
    <col min="41" max="41" width="6.33203125" style="271" bestFit="1" customWidth="1"/>
    <col min="42" max="43" width="6.109375" style="271" customWidth="1"/>
    <col min="44" max="44" width="7.77734375" style="271" bestFit="1" customWidth="1"/>
    <col min="45" max="45" width="5.109375" style="1" customWidth="1"/>
    <col min="46" max="46" width="10.88671875" style="1" customWidth="1"/>
    <col min="47" max="47" width="5.109375" style="1" customWidth="1"/>
    <col min="48" max="48" width="10.88671875" style="1" customWidth="1"/>
    <col min="49" max="49" width="5.109375" style="1" customWidth="1"/>
    <col min="50" max="50" width="10.88671875" style="1" customWidth="1"/>
    <col min="51" max="51" width="5.109375" style="1" customWidth="1"/>
    <col min="52" max="52" width="10.88671875" style="1" customWidth="1"/>
    <col min="53" max="53" width="5.109375" style="1" customWidth="1"/>
    <col min="54" max="54" width="10.88671875" style="1" customWidth="1"/>
    <col min="55" max="55" width="5.109375" style="1" customWidth="1"/>
    <col min="56" max="56" width="10.88671875" style="1" customWidth="1"/>
    <col min="57" max="57" width="5.109375" style="1" customWidth="1"/>
    <col min="58" max="58" width="10.88671875" style="1" customWidth="1"/>
    <col min="59" max="59" width="5.109375" style="1" customWidth="1"/>
    <col min="60" max="60" width="10.88671875" style="1" customWidth="1"/>
    <col min="61" max="62" width="5.109375" style="1" customWidth="1"/>
    <col min="63" max="63" width="10.88671875" style="1" customWidth="1"/>
    <col min="64" max="64" width="5.109375" style="1" customWidth="1"/>
    <col min="65" max="65" width="10.88671875" style="1" customWidth="1"/>
    <col min="66" max="66" width="5.109375" style="1" customWidth="1"/>
    <col min="67" max="67" width="10.88671875" style="1" customWidth="1"/>
    <col min="68" max="68" width="5.109375" style="1" customWidth="1"/>
    <col min="69" max="69" width="10.88671875" style="1" customWidth="1"/>
    <col min="70" max="70" width="5.109375" style="1" customWidth="1"/>
    <col min="71" max="71" width="10.88671875" style="1" customWidth="1"/>
    <col min="72" max="72" width="5.109375" style="1" customWidth="1"/>
    <col min="73" max="73" width="10.88671875" style="1" customWidth="1"/>
    <col min="74" max="74" width="5.109375" style="1" customWidth="1"/>
    <col min="75" max="75" width="10.88671875" style="1" customWidth="1"/>
    <col min="76" max="76" width="5.109375" style="1" customWidth="1"/>
    <col min="77" max="77" width="10.88671875" style="1" customWidth="1"/>
    <col min="78" max="78" width="5.109375" style="1" customWidth="1"/>
    <col min="79" max="79" width="10.88671875" style="1" customWidth="1"/>
    <col min="80" max="80" width="5.109375" style="1" customWidth="1"/>
    <col min="81" max="81" width="10.88671875" style="1" customWidth="1"/>
    <col min="82" max="82" width="5.109375" style="1" customWidth="1"/>
    <col min="83" max="83" width="10.88671875" style="1" customWidth="1"/>
    <col min="84" max="85" width="5.109375" style="1" customWidth="1"/>
    <col min="86" max="86" width="10.88671875" style="1" customWidth="1"/>
    <col min="87" max="87" width="5.109375" style="1" customWidth="1"/>
    <col min="88" max="88" width="10.88671875" style="1" customWidth="1"/>
    <col min="89" max="89" width="5.109375" style="1" customWidth="1"/>
    <col min="90" max="90" width="10.88671875" style="1" customWidth="1"/>
    <col min="91" max="91" width="5.109375" style="1" customWidth="1"/>
    <col min="92" max="92" width="10.88671875" style="1" customWidth="1"/>
    <col min="93" max="93" width="5.109375" style="1" customWidth="1"/>
    <col min="94" max="94" width="10.88671875" style="1" customWidth="1"/>
    <col min="95" max="95" width="5.109375" style="1" customWidth="1"/>
    <col min="96" max="96" width="10.88671875" style="1" customWidth="1"/>
    <col min="97" max="98" width="5.109375" style="1" customWidth="1"/>
    <col min="99" max="99" width="10.88671875" style="1" customWidth="1"/>
    <col min="100" max="100" width="5.109375" style="1" customWidth="1"/>
    <col min="101" max="101" width="10.88671875" style="1" customWidth="1"/>
    <col min="102" max="102" width="5.109375" style="1" customWidth="1"/>
    <col min="103" max="103" width="10.88671875" style="1" customWidth="1"/>
    <col min="104" max="104" width="5.109375" style="1" customWidth="1"/>
    <col min="105" max="105" width="10.88671875" style="1" customWidth="1"/>
    <col min="106" max="106" width="5.109375" style="1" customWidth="1"/>
    <col min="107" max="107" width="10.88671875" style="1" customWidth="1"/>
    <col min="108" max="108" width="5.109375" style="1" customWidth="1"/>
    <col min="109" max="109" width="10.88671875" style="1" customWidth="1"/>
    <col min="110" max="110" width="5.109375" style="1" customWidth="1"/>
    <col min="111" max="111" width="10.88671875" style="1" customWidth="1"/>
    <col min="112" max="112" width="5.109375" style="1" customWidth="1"/>
    <col min="113" max="113" width="10.88671875" style="1" customWidth="1"/>
    <col min="114" max="114" width="5.109375" style="1" customWidth="1"/>
    <col min="115" max="115" width="10.88671875" style="1" customWidth="1"/>
    <col min="116" max="116" width="5.109375" style="1" customWidth="1"/>
    <col min="117" max="117" width="10.88671875" style="1" customWidth="1"/>
    <col min="118" max="118" width="5.109375" style="1" customWidth="1"/>
    <col min="119" max="119" width="10.88671875" style="1" customWidth="1"/>
    <col min="120" max="120" width="5.109375" style="1" customWidth="1"/>
    <col min="121" max="121" width="10.88671875" style="1" customWidth="1"/>
    <col min="122" max="122" width="5.109375" style="1" customWidth="1"/>
    <col min="123" max="123" width="10.88671875" style="1" customWidth="1"/>
    <col min="124" max="124" width="5.109375" style="1" customWidth="1"/>
    <col min="125" max="125" width="10.88671875" style="1" customWidth="1"/>
    <col min="126" max="126" width="5.109375" style="1" customWidth="1"/>
    <col min="127" max="127" width="10.88671875" style="1" customWidth="1"/>
    <col min="128" max="128" width="5.109375" style="1" customWidth="1"/>
    <col min="129" max="129" width="10.88671875" style="1" customWidth="1"/>
    <col min="130" max="131" width="5.109375" style="1" customWidth="1"/>
    <col min="132" max="132" width="10.88671875" style="1" customWidth="1"/>
    <col min="133" max="133" width="5.109375" style="1" customWidth="1"/>
    <col min="134" max="134" width="10.88671875" style="1" customWidth="1"/>
    <col min="135" max="135" width="5.109375" style="1" customWidth="1"/>
    <col min="136" max="136" width="10.88671875" style="1" customWidth="1"/>
    <col min="137" max="137" width="5.109375" style="1" customWidth="1"/>
    <col min="138" max="138" width="10.88671875" style="1" customWidth="1"/>
    <col min="139" max="139" width="5.109375" style="1" customWidth="1"/>
    <col min="140" max="140" width="10.88671875" style="1" customWidth="1"/>
    <col min="141" max="141" width="5.109375" style="1" customWidth="1"/>
    <col min="142" max="142" width="10.88671875" style="1" customWidth="1"/>
    <col min="143" max="143" width="5.109375" style="1" customWidth="1"/>
    <col min="144" max="144" width="10.88671875" style="1" customWidth="1"/>
    <col min="145" max="145" width="5.109375" style="1" customWidth="1"/>
    <col min="146" max="146" width="10.88671875" style="1" customWidth="1"/>
    <col min="147" max="147" width="5.109375" style="1" customWidth="1"/>
    <col min="148" max="148" width="10.88671875" style="1" customWidth="1"/>
    <col min="149" max="149" width="5.109375" style="1" customWidth="1"/>
    <col min="150" max="150" width="10.88671875" style="1" customWidth="1"/>
    <col min="151" max="151" width="5.109375" style="1" customWidth="1"/>
    <col min="152" max="152" width="10.88671875" style="1" customWidth="1"/>
    <col min="153" max="153" width="5.109375" style="1" customWidth="1"/>
    <col min="154" max="154" width="10.88671875" style="1" customWidth="1"/>
    <col min="155" max="155" width="5.109375" style="1" customWidth="1"/>
    <col min="156" max="156" width="10.88671875" style="1" customWidth="1"/>
    <col min="157" max="157" width="5.109375" style="1" customWidth="1"/>
    <col min="158" max="158" width="10.88671875" style="1" customWidth="1"/>
    <col min="159" max="159" width="5.109375" style="1" customWidth="1"/>
    <col min="160" max="160" width="10.88671875" style="1" customWidth="1"/>
    <col min="161" max="161" width="5.109375" style="1" customWidth="1"/>
    <col min="162" max="162" width="10.88671875" style="1" customWidth="1"/>
    <col min="163" max="163" width="5.109375" style="1" customWidth="1"/>
    <col min="164" max="164" width="10.88671875" style="1" customWidth="1"/>
    <col min="165" max="165" width="5.109375" style="1" customWidth="1"/>
    <col min="166" max="166" width="10.88671875" style="1" customWidth="1"/>
    <col min="167" max="167" width="5.109375" style="1" customWidth="1"/>
    <col min="168" max="168" width="10.88671875" style="1" customWidth="1"/>
    <col min="169" max="169" width="5.109375" style="1" customWidth="1"/>
    <col min="170" max="170" width="10.88671875" style="1" customWidth="1"/>
    <col min="171" max="171" width="5.109375" style="1" customWidth="1"/>
    <col min="172" max="172" width="10.88671875" style="1" customWidth="1"/>
    <col min="173" max="173" width="5.109375" style="1" customWidth="1"/>
    <col min="174" max="174" width="10.88671875" style="1" customWidth="1"/>
    <col min="175" max="176" width="5.109375" style="1" customWidth="1"/>
    <col min="177" max="177" width="10.88671875" style="1" customWidth="1"/>
    <col min="178" max="178" width="5.109375" style="1" customWidth="1"/>
    <col min="179" max="179" width="10.88671875" style="1" customWidth="1"/>
    <col min="180" max="180" width="5.109375" style="1" customWidth="1"/>
    <col min="181" max="181" width="10.88671875" style="1" customWidth="1"/>
    <col min="182" max="182" width="5.109375" style="1" customWidth="1"/>
    <col min="183" max="183" width="10.88671875" style="1" customWidth="1"/>
    <col min="184" max="184" width="5.109375" style="1" customWidth="1"/>
    <col min="185" max="185" width="10.88671875" style="1" bestFit="1" customWidth="1"/>
    <col min="186" max="186" width="5.109375" style="1" customWidth="1"/>
    <col min="187" max="187" width="10.88671875" style="1" bestFit="1" customWidth="1"/>
    <col min="188" max="188" width="5.109375" style="1" customWidth="1"/>
    <col min="189" max="189" width="10.88671875" style="1" bestFit="1" customWidth="1"/>
    <col min="190" max="190" width="5.109375" style="1" customWidth="1"/>
    <col min="191" max="191" width="10.88671875" style="1" bestFit="1" customWidth="1"/>
    <col min="192" max="192" width="5.109375" style="1" customWidth="1"/>
    <col min="193" max="193" width="10.88671875" style="1" bestFit="1" customWidth="1"/>
    <col min="194" max="194" width="5.109375" style="1" customWidth="1"/>
    <col min="195" max="195" width="10.88671875" style="1" bestFit="1" customWidth="1"/>
    <col min="196" max="196" width="5.109375" style="1" customWidth="1"/>
    <col min="197" max="197" width="10.88671875" style="1" bestFit="1" customWidth="1"/>
    <col min="198" max="199" width="5.109375" style="1" customWidth="1"/>
    <col min="200" max="200" width="10.88671875" style="1" bestFit="1" customWidth="1"/>
    <col min="201" max="201" width="5.109375" style="1" customWidth="1"/>
    <col min="202" max="202" width="10.88671875" style="1" bestFit="1" customWidth="1"/>
    <col min="203" max="203" width="5.109375" style="1" customWidth="1"/>
    <col min="204" max="204" width="10.88671875" style="1" bestFit="1" customWidth="1"/>
    <col min="205" max="205" width="5.109375" style="1" customWidth="1"/>
    <col min="206" max="206" width="10.88671875" style="1" bestFit="1" customWidth="1"/>
    <col min="207" max="207" width="5.109375" style="1" customWidth="1"/>
    <col min="208" max="208" width="10.88671875" style="1" bestFit="1" customWidth="1"/>
    <col min="209" max="209" width="5.109375" style="1" customWidth="1"/>
    <col min="210" max="210" width="10.88671875" style="1" bestFit="1" customWidth="1"/>
    <col min="211" max="211" width="5.109375" style="1" customWidth="1"/>
    <col min="212" max="212" width="10.88671875" style="1" bestFit="1" customWidth="1"/>
    <col min="213" max="213" width="5.109375" style="1" customWidth="1"/>
    <col min="214" max="214" width="10.88671875" style="1" bestFit="1" customWidth="1"/>
    <col min="215" max="215" width="5.109375" style="1" customWidth="1"/>
    <col min="216" max="216" width="10.88671875" style="1" bestFit="1" customWidth="1"/>
    <col min="217" max="217" width="5.109375" style="1" customWidth="1"/>
    <col min="218" max="218" width="10.88671875" style="1" bestFit="1" customWidth="1"/>
    <col min="219" max="219" width="5.109375" style="1" customWidth="1"/>
    <col min="220" max="220" width="10.88671875" style="1" bestFit="1" customWidth="1"/>
    <col min="221" max="221" width="5.109375" style="1" customWidth="1"/>
    <col min="222" max="222" width="10.88671875" style="1" bestFit="1" customWidth="1"/>
    <col min="223" max="223" width="5.109375" style="1" customWidth="1"/>
    <col min="224" max="224" width="10.88671875" style="1" bestFit="1" customWidth="1"/>
    <col min="225" max="225" width="5.109375" style="1" customWidth="1"/>
    <col min="226" max="226" width="10.88671875" style="1" bestFit="1" customWidth="1"/>
    <col min="227" max="227" width="5.109375" style="1" customWidth="1"/>
    <col min="228" max="228" width="10.88671875" style="1" bestFit="1" customWidth="1"/>
    <col min="229" max="230" width="5.109375" style="1" customWidth="1"/>
    <col min="231" max="231" width="10.88671875" style="1" bestFit="1" customWidth="1"/>
    <col min="232" max="232" width="5.109375" style="1" customWidth="1"/>
    <col min="233" max="233" width="10.88671875" style="1" bestFit="1" customWidth="1"/>
    <col min="234" max="234" width="5.109375" style="1" customWidth="1"/>
    <col min="235" max="235" width="10.88671875" style="1" bestFit="1" customWidth="1"/>
    <col min="236" max="236" width="5.109375" style="1" customWidth="1"/>
    <col min="237" max="237" width="10.88671875" style="1" bestFit="1" customWidth="1"/>
    <col min="238" max="238" width="5.109375" style="1" customWidth="1"/>
    <col min="239" max="239" width="10.88671875" style="1" bestFit="1" customWidth="1"/>
    <col min="240" max="240" width="5.109375" style="1" customWidth="1"/>
    <col min="241" max="241" width="10.88671875" style="1" bestFit="1" customWidth="1"/>
    <col min="242" max="242" width="5.109375" style="1" customWidth="1"/>
    <col min="243" max="243" width="10.88671875" style="1" bestFit="1" customWidth="1"/>
    <col min="244" max="16384" width="5.109375" style="1"/>
  </cols>
  <sheetData>
    <row r="1" spans="1:44">
      <c r="C1" s="13"/>
      <c r="Q1" s="1"/>
      <c r="R1" s="271"/>
      <c r="S1" s="271"/>
      <c r="T1" s="596"/>
      <c r="AG1" s="630"/>
    </row>
    <row r="2" spans="1:44" s="2" customFormat="1">
      <c r="A2" s="10"/>
      <c r="R2" s="271"/>
      <c r="S2" s="271"/>
      <c r="T2" s="597"/>
      <c r="U2" s="10"/>
      <c r="V2" s="10"/>
      <c r="W2" s="10"/>
      <c r="X2" s="10"/>
      <c r="Y2" s="10"/>
      <c r="Z2" s="10"/>
      <c r="AA2" s="10"/>
      <c r="AB2" s="10"/>
      <c r="AC2" s="10"/>
      <c r="AD2" s="10"/>
      <c r="AE2" s="10"/>
      <c r="AF2" s="4"/>
      <c r="AG2" s="631"/>
      <c r="AH2" s="618"/>
      <c r="AI2" s="618"/>
      <c r="AJ2" s="618"/>
      <c r="AK2" s="618"/>
      <c r="AL2" s="618"/>
      <c r="AM2" s="618"/>
      <c r="AN2" s="618"/>
      <c r="AO2" s="618"/>
      <c r="AP2" s="618"/>
      <c r="AQ2" s="618"/>
      <c r="AR2" s="618"/>
    </row>
    <row r="3" spans="1:44" s="2" customFormat="1" ht="15">
      <c r="A3" s="263"/>
      <c r="B3" s="115"/>
      <c r="C3" s="99"/>
      <c r="D3" s="100"/>
      <c r="E3" s="100"/>
      <c r="F3" s="100"/>
      <c r="G3" s="100"/>
      <c r="H3" s="100"/>
      <c r="I3" s="100"/>
      <c r="J3" s="100"/>
      <c r="K3" s="100"/>
      <c r="L3" s="100"/>
      <c r="M3" s="100"/>
      <c r="N3" s="101"/>
      <c r="O3"/>
      <c r="P3"/>
      <c r="Q3"/>
      <c r="R3" s="271"/>
      <c r="S3" s="271"/>
      <c r="T3" s="598"/>
      <c r="U3" s="75"/>
      <c r="V3" s="75"/>
      <c r="W3" s="75"/>
      <c r="X3" s="75"/>
      <c r="Y3" s="75"/>
      <c r="Z3" s="75"/>
      <c r="AA3" s="75"/>
      <c r="AB3" s="75"/>
      <c r="AC3" s="75"/>
      <c r="AD3" s="75"/>
      <c r="AE3" s="75"/>
      <c r="AF3" s="4"/>
      <c r="AG3" s="605"/>
      <c r="AH3" s="605"/>
      <c r="AI3" s="605"/>
      <c r="AJ3" s="605"/>
      <c r="AK3" s="605"/>
      <c r="AL3" s="605"/>
      <c r="AM3" s="605"/>
      <c r="AN3" s="605"/>
      <c r="AO3" s="605"/>
      <c r="AP3" s="605"/>
      <c r="AQ3" s="605"/>
      <c r="AR3" s="605"/>
    </row>
    <row r="4" spans="1:44" ht="15">
      <c r="A4" s="114"/>
      <c r="B4" s="103"/>
      <c r="C4" s="99"/>
      <c r="D4" s="100"/>
      <c r="E4" s="100"/>
      <c r="F4" s="100"/>
      <c r="G4" s="100"/>
      <c r="H4" s="100"/>
      <c r="I4" s="590"/>
      <c r="J4" s="99"/>
      <c r="K4" s="100"/>
      <c r="L4" s="100"/>
      <c r="M4" s="100"/>
      <c r="N4" s="591"/>
      <c r="O4"/>
      <c r="P4"/>
      <c r="Q4"/>
      <c r="R4" s="271"/>
      <c r="S4" s="271"/>
      <c r="T4" s="76"/>
      <c r="U4" s="77"/>
      <c r="V4" s="77"/>
      <c r="W4" s="77"/>
      <c r="X4" s="77"/>
      <c r="Y4" s="77"/>
      <c r="Z4" s="78"/>
      <c r="AA4" s="79"/>
      <c r="AB4" s="77"/>
      <c r="AC4" s="77"/>
      <c r="AD4" s="77"/>
      <c r="AE4" s="78"/>
      <c r="AF4" s="5"/>
      <c r="AG4" s="619"/>
      <c r="AH4" s="620"/>
      <c r="AI4" s="620"/>
      <c r="AJ4" s="620"/>
      <c r="AK4" s="620"/>
      <c r="AL4" s="620"/>
      <c r="AM4" s="621"/>
      <c r="AN4" s="622"/>
      <c r="AO4" s="620"/>
      <c r="AP4" s="620"/>
      <c r="AQ4" s="620"/>
      <c r="AR4" s="621"/>
    </row>
    <row r="5" spans="1:44" ht="15">
      <c r="A5" s="113"/>
      <c r="B5" s="99"/>
      <c r="C5" s="99"/>
      <c r="D5" s="104"/>
      <c r="E5" s="104"/>
      <c r="F5" s="104"/>
      <c r="G5" s="104"/>
      <c r="H5" s="104"/>
      <c r="I5" s="102"/>
      <c r="J5" s="99"/>
      <c r="K5" s="104"/>
      <c r="L5" s="104"/>
      <c r="M5" s="104"/>
      <c r="N5" s="105"/>
      <c r="O5"/>
      <c r="P5"/>
      <c r="Q5"/>
      <c r="R5" s="271"/>
      <c r="S5" s="271"/>
      <c r="T5" s="80"/>
      <c r="U5" s="81"/>
      <c r="V5" s="81"/>
      <c r="W5" s="81"/>
      <c r="X5" s="81"/>
      <c r="Y5" s="81"/>
      <c r="Z5" s="82"/>
      <c r="AA5" s="83"/>
      <c r="AB5" s="81"/>
      <c r="AC5" s="81"/>
      <c r="AD5" s="81"/>
      <c r="AE5" s="82"/>
      <c r="AG5" s="623"/>
      <c r="AH5" s="623"/>
      <c r="AI5" s="623"/>
      <c r="AJ5" s="623"/>
      <c r="AK5" s="623"/>
      <c r="AL5" s="623"/>
      <c r="AM5" s="624"/>
      <c r="AN5" s="625"/>
      <c r="AO5" s="623"/>
      <c r="AP5" s="623"/>
      <c r="AQ5" s="623"/>
      <c r="AR5" s="624"/>
    </row>
    <row r="6" spans="1:44" ht="15">
      <c r="A6" s="608"/>
      <c r="B6" s="99"/>
      <c r="C6" s="106"/>
      <c r="D6" s="107"/>
      <c r="E6" s="107"/>
      <c r="F6" s="107"/>
      <c r="G6" s="107"/>
      <c r="H6" s="107"/>
      <c r="I6" s="106"/>
      <c r="J6" s="106"/>
      <c r="K6" s="107"/>
      <c r="L6" s="107"/>
      <c r="M6" s="107"/>
      <c r="N6" s="108"/>
      <c r="O6"/>
      <c r="P6"/>
      <c r="Q6"/>
      <c r="R6" s="599"/>
      <c r="S6" s="600"/>
      <c r="T6" s="675"/>
      <c r="U6" s="676"/>
      <c r="V6" s="676"/>
      <c r="W6" s="676"/>
      <c r="X6" s="676"/>
      <c r="Y6" s="676"/>
      <c r="Z6" s="675"/>
      <c r="AA6" s="675"/>
      <c r="AB6" s="676"/>
      <c r="AC6" s="676"/>
      <c r="AD6" s="676"/>
      <c r="AE6" s="675"/>
      <c r="AG6" s="626"/>
      <c r="AH6" s="627"/>
      <c r="AI6" s="627"/>
      <c r="AJ6" s="627"/>
      <c r="AK6" s="627"/>
      <c r="AL6" s="627"/>
      <c r="AM6" s="627"/>
      <c r="AN6" s="627"/>
      <c r="AO6" s="627"/>
      <c r="AP6" s="627"/>
      <c r="AQ6" s="627"/>
      <c r="AR6" s="627"/>
    </row>
    <row r="7" spans="1:44" ht="15">
      <c r="A7" s="609"/>
      <c r="B7" s="258"/>
      <c r="C7" s="259"/>
      <c r="D7" s="260"/>
      <c r="E7" s="260"/>
      <c r="F7" s="260"/>
      <c r="G7" s="260"/>
      <c r="H7" s="260"/>
      <c r="I7" s="259"/>
      <c r="J7" s="259"/>
      <c r="K7" s="260"/>
      <c r="L7" s="260"/>
      <c r="M7" s="260"/>
      <c r="N7" s="261"/>
      <c r="O7"/>
      <c r="P7"/>
      <c r="Q7"/>
      <c r="R7" s="601"/>
      <c r="S7" s="602"/>
      <c r="T7" s="677"/>
      <c r="U7" s="678"/>
      <c r="V7" s="678"/>
      <c r="W7" s="678"/>
      <c r="X7" s="678"/>
      <c r="Y7" s="678"/>
      <c r="Z7" s="677"/>
      <c r="AA7" s="677"/>
      <c r="AB7" s="678"/>
      <c r="AC7" s="678"/>
      <c r="AD7" s="678"/>
      <c r="AE7" s="677"/>
      <c r="AG7" s="628"/>
      <c r="AH7" s="628"/>
      <c r="AI7" s="628"/>
      <c r="AJ7" s="628"/>
      <c r="AK7" s="628"/>
      <c r="AL7" s="628"/>
      <c r="AM7" s="628"/>
      <c r="AN7" s="628"/>
      <c r="AO7" s="628"/>
      <c r="AP7" s="628"/>
      <c r="AQ7" s="628"/>
      <c r="AR7" s="628"/>
    </row>
    <row r="8" spans="1:44" ht="15">
      <c r="A8" s="609"/>
      <c r="B8" s="99"/>
      <c r="C8" s="106"/>
      <c r="D8" s="107"/>
      <c r="E8" s="107"/>
      <c r="F8" s="107"/>
      <c r="G8" s="107"/>
      <c r="H8" s="107"/>
      <c r="I8" s="106"/>
      <c r="J8" s="106"/>
      <c r="K8" s="107"/>
      <c r="L8" s="107"/>
      <c r="M8" s="107"/>
      <c r="N8" s="108"/>
      <c r="O8"/>
      <c r="P8"/>
      <c r="Q8"/>
      <c r="R8" s="599"/>
      <c r="S8" s="600"/>
      <c r="T8" s="675"/>
      <c r="U8" s="676"/>
      <c r="V8" s="676"/>
      <c r="W8" s="676"/>
      <c r="X8" s="676"/>
      <c r="Y8" s="676"/>
      <c r="Z8" s="675"/>
      <c r="AA8" s="675"/>
      <c r="AB8" s="676"/>
      <c r="AC8" s="676"/>
      <c r="AD8" s="676"/>
      <c r="AE8" s="675"/>
      <c r="AG8" s="730"/>
      <c r="AH8" s="627"/>
      <c r="AI8" s="627"/>
      <c r="AJ8" s="627"/>
      <c r="AK8" s="627"/>
      <c r="AL8" s="627"/>
      <c r="AM8" s="627"/>
      <c r="AN8" s="627"/>
      <c r="AO8" s="627"/>
      <c r="AP8" s="627"/>
      <c r="AQ8" s="627"/>
      <c r="AR8" s="627"/>
    </row>
    <row r="9" spans="1:44" ht="15">
      <c r="A9" s="609"/>
      <c r="B9" s="258"/>
      <c r="C9" s="259"/>
      <c r="D9" s="260"/>
      <c r="E9" s="260"/>
      <c r="F9" s="260"/>
      <c r="G9" s="260"/>
      <c r="H9" s="260"/>
      <c r="I9" s="259"/>
      <c r="J9" s="259"/>
      <c r="K9" s="260"/>
      <c r="L9" s="260"/>
      <c r="M9" s="260"/>
      <c r="N9" s="261"/>
      <c r="O9"/>
      <c r="P9"/>
      <c r="Q9"/>
      <c r="R9" s="601"/>
      <c r="S9" s="602"/>
      <c r="T9" s="677"/>
      <c r="U9" s="678"/>
      <c r="V9" s="678"/>
      <c r="W9" s="678"/>
      <c r="X9" s="678"/>
      <c r="Y9" s="678"/>
      <c r="Z9" s="677"/>
      <c r="AA9" s="677"/>
      <c r="AB9" s="678"/>
      <c r="AC9" s="678"/>
      <c r="AD9" s="678"/>
      <c r="AE9" s="677"/>
      <c r="AG9" s="637"/>
      <c r="AH9" s="637"/>
      <c r="AI9" s="637"/>
      <c r="AJ9" s="637"/>
      <c r="AK9" s="637"/>
      <c r="AL9" s="637"/>
      <c r="AM9" s="637"/>
      <c r="AN9" s="637"/>
      <c r="AO9" s="637"/>
      <c r="AP9" s="637"/>
      <c r="AQ9" s="637"/>
      <c r="AR9" s="637"/>
    </row>
    <row r="10" spans="1:44" ht="15">
      <c r="A10" s="609"/>
      <c r="B10" s="99"/>
      <c r="C10" s="106"/>
      <c r="D10" s="107"/>
      <c r="E10" s="107"/>
      <c r="F10" s="107"/>
      <c r="G10" s="107"/>
      <c r="H10" s="107"/>
      <c r="I10" s="106"/>
      <c r="J10" s="106"/>
      <c r="K10" s="107"/>
      <c r="L10" s="107"/>
      <c r="M10" s="107"/>
      <c r="N10" s="108"/>
      <c r="O10"/>
      <c r="P10"/>
      <c r="Q10"/>
      <c r="R10" s="599"/>
      <c r="S10" s="600"/>
      <c r="T10" s="675"/>
      <c r="U10" s="676"/>
      <c r="V10" s="676"/>
      <c r="W10" s="676"/>
      <c r="X10" s="676"/>
      <c r="Y10" s="676"/>
      <c r="Z10" s="675"/>
      <c r="AA10" s="675"/>
      <c r="AB10" s="676"/>
      <c r="AC10" s="676"/>
      <c r="AD10" s="676"/>
      <c r="AE10" s="675"/>
      <c r="AG10" s="730"/>
      <c r="AH10" s="627"/>
      <c r="AI10" s="627"/>
      <c r="AJ10" s="627"/>
      <c r="AK10" s="627"/>
      <c r="AL10" s="627"/>
      <c r="AM10" s="627"/>
      <c r="AN10" s="627"/>
      <c r="AO10" s="627"/>
      <c r="AP10" s="627"/>
      <c r="AQ10" s="627"/>
      <c r="AR10" s="627"/>
    </row>
    <row r="11" spans="1:44" ht="15">
      <c r="A11" s="609"/>
      <c r="B11" s="258"/>
      <c r="C11" s="259"/>
      <c r="D11" s="260"/>
      <c r="E11" s="260"/>
      <c r="F11" s="260"/>
      <c r="G11" s="260"/>
      <c r="H11" s="260"/>
      <c r="I11" s="259"/>
      <c r="J11" s="259"/>
      <c r="K11" s="260"/>
      <c r="L11" s="260"/>
      <c r="M11" s="260"/>
      <c r="N11" s="261"/>
      <c r="O11"/>
      <c r="P11"/>
      <c r="Q11"/>
      <c r="R11" s="601"/>
      <c r="S11" s="602"/>
      <c r="T11" s="677"/>
      <c r="U11" s="678"/>
      <c r="V11" s="678"/>
      <c r="W11" s="678"/>
      <c r="X11" s="678"/>
      <c r="Y11" s="678"/>
      <c r="Z11" s="677"/>
      <c r="AA11" s="677"/>
      <c r="AB11" s="678"/>
      <c r="AC11" s="678"/>
      <c r="AD11" s="678"/>
      <c r="AE11" s="677"/>
      <c r="AG11" s="637"/>
      <c r="AH11" s="637"/>
      <c r="AI11" s="637"/>
      <c r="AJ11" s="637"/>
      <c r="AK11" s="637"/>
      <c r="AL11" s="637"/>
      <c r="AM11" s="637"/>
      <c r="AN11" s="637"/>
      <c r="AO11" s="637"/>
      <c r="AP11" s="637"/>
      <c r="AQ11" s="637"/>
      <c r="AR11" s="637"/>
    </row>
    <row r="12" spans="1:44" ht="15">
      <c r="A12" s="609"/>
      <c r="B12" s="99"/>
      <c r="C12" s="106"/>
      <c r="D12" s="107"/>
      <c r="E12" s="107"/>
      <c r="F12" s="107"/>
      <c r="G12" s="107"/>
      <c r="H12" s="107"/>
      <c r="I12" s="106"/>
      <c r="J12" s="106"/>
      <c r="K12" s="107"/>
      <c r="L12" s="107"/>
      <c r="M12" s="107"/>
      <c r="N12" s="108"/>
      <c r="O12"/>
      <c r="P12"/>
      <c r="Q12"/>
      <c r="R12" s="599"/>
      <c r="S12" s="600"/>
      <c r="T12" s="675"/>
      <c r="U12" s="676"/>
      <c r="V12" s="676"/>
      <c r="W12" s="676"/>
      <c r="X12" s="676"/>
      <c r="Y12" s="676"/>
      <c r="Z12" s="675"/>
      <c r="AA12" s="675"/>
      <c r="AB12" s="676"/>
      <c r="AC12" s="676"/>
      <c r="AD12" s="676"/>
      <c r="AE12" s="675"/>
      <c r="AG12" s="730"/>
      <c r="AH12" s="627"/>
      <c r="AI12" s="627"/>
      <c r="AJ12" s="627"/>
      <c r="AK12" s="627"/>
      <c r="AL12" s="627"/>
      <c r="AM12" s="627"/>
      <c r="AN12" s="627"/>
      <c r="AO12" s="627"/>
      <c r="AP12" s="627"/>
      <c r="AQ12" s="627"/>
      <c r="AR12" s="627"/>
    </row>
    <row r="13" spans="1:44" ht="15">
      <c r="A13" s="609"/>
      <c r="B13" s="258"/>
      <c r="C13" s="259"/>
      <c r="D13" s="260"/>
      <c r="E13" s="260"/>
      <c r="F13" s="260"/>
      <c r="G13" s="260"/>
      <c r="H13" s="260"/>
      <c r="I13" s="259"/>
      <c r="J13" s="259"/>
      <c r="K13" s="260"/>
      <c r="L13" s="260"/>
      <c r="M13" s="260"/>
      <c r="N13" s="261"/>
      <c r="O13"/>
      <c r="P13"/>
      <c r="Q13"/>
      <c r="R13" s="601"/>
      <c r="S13" s="602"/>
      <c r="T13" s="677"/>
      <c r="U13" s="678"/>
      <c r="V13" s="678"/>
      <c r="W13" s="678"/>
      <c r="X13" s="678"/>
      <c r="Y13" s="678"/>
      <c r="Z13" s="677"/>
      <c r="AA13" s="677"/>
      <c r="AB13" s="678"/>
      <c r="AC13" s="678"/>
      <c r="AD13" s="678"/>
      <c r="AE13" s="677"/>
      <c r="AG13" s="629"/>
      <c r="AH13" s="629"/>
      <c r="AI13" s="629"/>
      <c r="AJ13" s="629"/>
      <c r="AK13" s="629"/>
      <c r="AL13" s="629"/>
      <c r="AM13" s="629"/>
      <c r="AN13" s="629"/>
      <c r="AO13" s="629"/>
      <c r="AP13" s="629"/>
      <c r="AQ13" s="629"/>
      <c r="AR13" s="629"/>
    </row>
    <row r="14" spans="1:44" ht="15">
      <c r="A14" s="609"/>
      <c r="B14" s="99"/>
      <c r="C14" s="106"/>
      <c r="D14" s="107"/>
      <c r="E14" s="107"/>
      <c r="F14" s="107"/>
      <c r="G14" s="107"/>
      <c r="H14" s="107"/>
      <c r="I14" s="106"/>
      <c r="J14" s="106"/>
      <c r="K14" s="107"/>
      <c r="L14" s="107"/>
      <c r="M14" s="107"/>
      <c r="N14" s="108"/>
      <c r="O14"/>
      <c r="P14"/>
      <c r="Q14"/>
      <c r="R14" s="599"/>
      <c r="S14" s="600"/>
      <c r="T14" s="675"/>
      <c r="U14" s="676"/>
      <c r="V14" s="676"/>
      <c r="W14" s="676"/>
      <c r="X14" s="676"/>
      <c r="Y14" s="676"/>
      <c r="Z14" s="675"/>
      <c r="AA14" s="675"/>
      <c r="AB14" s="676"/>
      <c r="AC14" s="676"/>
      <c r="AD14" s="676"/>
      <c r="AE14" s="675"/>
      <c r="AG14" s="730"/>
      <c r="AH14" s="627"/>
      <c r="AI14" s="627"/>
      <c r="AJ14" s="627"/>
      <c r="AK14" s="627"/>
      <c r="AL14" s="627"/>
      <c r="AM14" s="627"/>
      <c r="AN14" s="627"/>
      <c r="AO14" s="627"/>
      <c r="AP14" s="627"/>
      <c r="AQ14" s="627"/>
      <c r="AR14" s="627"/>
    </row>
    <row r="15" spans="1:44" ht="15">
      <c r="A15" s="609"/>
      <c r="B15" s="258"/>
      <c r="C15" s="259"/>
      <c r="D15" s="260"/>
      <c r="E15" s="260"/>
      <c r="F15" s="260"/>
      <c r="G15" s="260"/>
      <c r="H15" s="260"/>
      <c r="I15" s="259"/>
      <c r="J15" s="259"/>
      <c r="K15" s="260"/>
      <c r="L15" s="260"/>
      <c r="M15" s="260"/>
      <c r="N15" s="261"/>
      <c r="O15"/>
      <c r="P15"/>
      <c r="Q15"/>
      <c r="R15" s="601"/>
      <c r="S15" s="602"/>
      <c r="T15" s="677"/>
      <c r="U15" s="678"/>
      <c r="V15" s="678"/>
      <c r="W15" s="678"/>
      <c r="X15" s="678"/>
      <c r="Y15" s="678"/>
      <c r="Z15" s="677"/>
      <c r="AA15" s="677"/>
      <c r="AB15" s="678"/>
      <c r="AC15" s="678"/>
      <c r="AD15" s="678"/>
      <c r="AE15" s="677"/>
      <c r="AG15" s="637"/>
      <c r="AH15" s="637"/>
      <c r="AI15" s="637"/>
      <c r="AJ15" s="637"/>
      <c r="AK15" s="637"/>
      <c r="AL15" s="637"/>
      <c r="AM15" s="637"/>
      <c r="AN15" s="637"/>
      <c r="AO15" s="637"/>
      <c r="AP15" s="637"/>
      <c r="AQ15" s="637"/>
      <c r="AR15" s="637"/>
    </row>
    <row r="16" spans="1:44" ht="15">
      <c r="A16" s="609"/>
      <c r="B16" s="99"/>
      <c r="C16" s="106"/>
      <c r="D16" s="107"/>
      <c r="E16" s="107"/>
      <c r="F16" s="107"/>
      <c r="G16" s="107"/>
      <c r="H16" s="107"/>
      <c r="I16" s="106"/>
      <c r="J16" s="106"/>
      <c r="K16" s="107"/>
      <c r="L16" s="107"/>
      <c r="M16" s="107"/>
      <c r="N16" s="108"/>
      <c r="O16"/>
      <c r="P16"/>
      <c r="Q16"/>
      <c r="R16" s="599"/>
      <c r="S16" s="600"/>
      <c r="T16" s="675"/>
      <c r="U16" s="676"/>
      <c r="V16" s="676"/>
      <c r="W16" s="676"/>
      <c r="X16" s="676"/>
      <c r="Y16" s="676"/>
      <c r="Z16" s="675"/>
      <c r="AA16" s="675"/>
      <c r="AB16" s="676"/>
      <c r="AC16" s="676"/>
      <c r="AD16" s="676"/>
      <c r="AE16" s="675"/>
      <c r="AG16" s="730"/>
      <c r="AH16" s="627"/>
      <c r="AI16" s="627"/>
      <c r="AJ16" s="627"/>
      <c r="AK16" s="627"/>
      <c r="AL16" s="627"/>
      <c r="AM16" s="627"/>
      <c r="AN16" s="627"/>
      <c r="AO16" s="627"/>
      <c r="AP16" s="627"/>
      <c r="AQ16" s="627"/>
      <c r="AR16" s="627"/>
    </row>
    <row r="17" spans="1:45" ht="15">
      <c r="A17" s="609"/>
      <c r="B17" s="258"/>
      <c r="C17" s="259"/>
      <c r="D17" s="260"/>
      <c r="E17" s="260"/>
      <c r="F17" s="260"/>
      <c r="G17" s="260"/>
      <c r="H17" s="260"/>
      <c r="I17" s="259"/>
      <c r="J17" s="259"/>
      <c r="K17" s="260"/>
      <c r="L17" s="260"/>
      <c r="M17" s="260"/>
      <c r="N17" s="261"/>
      <c r="O17"/>
      <c r="P17"/>
      <c r="Q17"/>
      <c r="R17" s="601"/>
      <c r="S17" s="602"/>
      <c r="T17" s="677"/>
      <c r="U17" s="678"/>
      <c r="V17" s="678"/>
      <c r="W17" s="678"/>
      <c r="X17" s="678"/>
      <c r="Y17" s="678"/>
      <c r="Z17" s="677"/>
      <c r="AA17" s="677"/>
      <c r="AB17" s="678"/>
      <c r="AC17" s="678"/>
      <c r="AD17" s="678"/>
      <c r="AE17" s="677"/>
      <c r="AG17" s="637"/>
      <c r="AH17" s="637"/>
      <c r="AI17" s="637"/>
      <c r="AJ17" s="637"/>
      <c r="AK17" s="637"/>
      <c r="AL17" s="637"/>
      <c r="AM17" s="637"/>
      <c r="AN17" s="637"/>
      <c r="AO17" s="637"/>
      <c r="AP17" s="637"/>
      <c r="AQ17" s="637"/>
      <c r="AR17" s="637"/>
    </row>
    <row r="18" spans="1:45" ht="15">
      <c r="A18" s="609"/>
      <c r="B18" s="99"/>
      <c r="C18" s="106"/>
      <c r="D18" s="107"/>
      <c r="E18" s="107"/>
      <c r="F18" s="107"/>
      <c r="G18" s="107"/>
      <c r="H18" s="107"/>
      <c r="I18" s="106"/>
      <c r="J18" s="106"/>
      <c r="K18" s="107"/>
      <c r="L18" s="107"/>
      <c r="M18" s="107"/>
      <c r="N18" s="108"/>
      <c r="O18"/>
      <c r="P18"/>
      <c r="Q18"/>
      <c r="R18" s="599"/>
      <c r="S18" s="600"/>
      <c r="T18" s="675"/>
      <c r="U18" s="676"/>
      <c r="V18" s="676"/>
      <c r="W18" s="676"/>
      <c r="X18" s="676"/>
      <c r="Y18" s="676"/>
      <c r="Z18" s="675"/>
      <c r="AA18" s="675"/>
      <c r="AB18" s="676"/>
      <c r="AC18" s="676"/>
      <c r="AD18" s="676"/>
      <c r="AE18" s="675"/>
      <c r="AG18" s="730"/>
      <c r="AH18" s="627"/>
      <c r="AI18" s="627"/>
      <c r="AJ18" s="627"/>
      <c r="AK18" s="627"/>
      <c r="AL18" s="627"/>
      <c r="AM18" s="627"/>
      <c r="AN18" s="627"/>
      <c r="AO18" s="627"/>
      <c r="AP18" s="627"/>
      <c r="AQ18" s="627"/>
      <c r="AR18" s="627"/>
    </row>
    <row r="19" spans="1:45" ht="15">
      <c r="A19" s="609"/>
      <c r="B19" s="258"/>
      <c r="C19" s="259"/>
      <c r="D19" s="260"/>
      <c r="E19" s="260"/>
      <c r="F19" s="260"/>
      <c r="G19" s="260"/>
      <c r="H19" s="260"/>
      <c r="I19" s="259"/>
      <c r="J19" s="259"/>
      <c r="K19" s="260"/>
      <c r="L19" s="260"/>
      <c r="M19" s="260"/>
      <c r="N19" s="261"/>
      <c r="O19"/>
      <c r="P19"/>
      <c r="Q19"/>
      <c r="R19" s="601"/>
      <c r="S19" s="602"/>
      <c r="T19" s="677"/>
      <c r="U19" s="678"/>
      <c r="V19" s="678"/>
      <c r="W19" s="678"/>
      <c r="X19" s="678"/>
      <c r="Y19" s="678"/>
      <c r="Z19" s="677"/>
      <c r="AA19" s="677"/>
      <c r="AB19" s="678"/>
      <c r="AC19" s="678"/>
      <c r="AD19" s="678"/>
      <c r="AE19" s="677"/>
      <c r="AG19" s="637"/>
      <c r="AH19" s="637"/>
      <c r="AI19" s="637"/>
      <c r="AJ19" s="637"/>
      <c r="AK19" s="637"/>
      <c r="AL19" s="637"/>
      <c r="AM19" s="637"/>
      <c r="AN19" s="637"/>
      <c r="AO19" s="637"/>
      <c r="AP19" s="637"/>
      <c r="AQ19" s="637"/>
      <c r="AR19" s="637"/>
    </row>
    <row r="20" spans="1:45" ht="15">
      <c r="A20" s="609"/>
      <c r="B20" s="99"/>
      <c r="C20" s="106"/>
      <c r="D20" s="107"/>
      <c r="E20" s="107"/>
      <c r="F20" s="107"/>
      <c r="G20" s="107"/>
      <c r="H20" s="107"/>
      <c r="I20" s="106"/>
      <c r="J20" s="106"/>
      <c r="K20" s="107"/>
      <c r="L20" s="107"/>
      <c r="M20" s="107"/>
      <c r="N20" s="108"/>
      <c r="O20"/>
      <c r="P20"/>
      <c r="Q20"/>
      <c r="R20" s="599"/>
      <c r="S20" s="600"/>
      <c r="T20" s="675"/>
      <c r="U20" s="676"/>
      <c r="V20" s="676"/>
      <c r="W20" s="676"/>
      <c r="X20" s="676"/>
      <c r="Y20" s="676"/>
      <c r="Z20" s="675"/>
      <c r="AA20" s="675"/>
      <c r="AB20" s="676"/>
      <c r="AC20" s="676"/>
      <c r="AD20" s="676"/>
      <c r="AE20" s="675"/>
      <c r="AG20" s="730"/>
      <c r="AH20" s="627"/>
      <c r="AI20" s="627"/>
      <c r="AJ20" s="627"/>
      <c r="AK20" s="627"/>
      <c r="AL20" s="627"/>
      <c r="AM20" s="627"/>
      <c r="AN20" s="627"/>
      <c r="AO20" s="627"/>
      <c r="AP20" s="627"/>
      <c r="AQ20" s="627"/>
      <c r="AR20" s="627"/>
    </row>
    <row r="21" spans="1:45" ht="15">
      <c r="A21" s="609"/>
      <c r="B21" s="258"/>
      <c r="C21" s="259"/>
      <c r="D21" s="260"/>
      <c r="E21" s="260"/>
      <c r="F21" s="260"/>
      <c r="G21" s="260"/>
      <c r="H21" s="260"/>
      <c r="I21" s="259"/>
      <c r="J21" s="259"/>
      <c r="K21" s="260"/>
      <c r="L21" s="260"/>
      <c r="M21" s="260"/>
      <c r="N21" s="261"/>
      <c r="O21"/>
      <c r="P21"/>
      <c r="Q21"/>
      <c r="R21" s="601"/>
      <c r="S21" s="602"/>
      <c r="T21" s="677"/>
      <c r="U21" s="678"/>
      <c r="V21" s="678"/>
      <c r="W21" s="678"/>
      <c r="X21" s="678"/>
      <c r="Y21" s="678"/>
      <c r="Z21" s="677"/>
      <c r="AA21" s="677"/>
      <c r="AB21" s="678"/>
      <c r="AC21" s="678"/>
      <c r="AD21" s="678"/>
      <c r="AE21" s="677"/>
      <c r="AG21" s="637"/>
      <c r="AH21" s="637"/>
      <c r="AI21" s="637"/>
      <c r="AJ21" s="637"/>
      <c r="AK21" s="637"/>
      <c r="AL21" s="637"/>
      <c r="AM21" s="637"/>
      <c r="AN21" s="637"/>
      <c r="AO21" s="637"/>
      <c r="AP21" s="637"/>
      <c r="AQ21" s="637"/>
      <c r="AR21" s="637"/>
    </row>
    <row r="22" spans="1:45" ht="15">
      <c r="A22" s="609"/>
      <c r="B22" s="99"/>
      <c r="C22" s="106"/>
      <c r="D22" s="107"/>
      <c r="E22" s="107"/>
      <c r="F22" s="107"/>
      <c r="G22" s="107"/>
      <c r="H22" s="107"/>
      <c r="I22" s="106"/>
      <c r="J22" s="106"/>
      <c r="K22" s="107"/>
      <c r="L22" s="107"/>
      <c r="M22" s="107"/>
      <c r="N22" s="108"/>
      <c r="O22"/>
      <c r="P22"/>
      <c r="Q22"/>
      <c r="R22" s="599"/>
      <c r="S22" s="600"/>
      <c r="T22" s="675"/>
      <c r="U22" s="676"/>
      <c r="V22" s="676"/>
      <c r="W22" s="676"/>
      <c r="X22" s="676"/>
      <c r="Y22" s="676"/>
      <c r="Z22" s="675"/>
      <c r="AA22" s="675"/>
      <c r="AB22" s="676"/>
      <c r="AC22" s="676"/>
      <c r="AD22" s="676"/>
      <c r="AE22" s="675"/>
      <c r="AG22" s="730"/>
      <c r="AH22" s="627"/>
      <c r="AI22" s="627"/>
      <c r="AJ22" s="627"/>
      <c r="AK22" s="627"/>
      <c r="AL22" s="627"/>
      <c r="AM22" s="627"/>
      <c r="AN22" s="627"/>
      <c r="AO22" s="627"/>
      <c r="AP22" s="627"/>
      <c r="AQ22" s="627"/>
      <c r="AR22" s="627"/>
    </row>
    <row r="23" spans="1:45" ht="15">
      <c r="A23" s="609"/>
      <c r="B23" s="258"/>
      <c r="C23" s="259"/>
      <c r="D23" s="260"/>
      <c r="E23" s="260"/>
      <c r="F23" s="260"/>
      <c r="G23" s="260"/>
      <c r="H23" s="260"/>
      <c r="I23" s="259"/>
      <c r="J23" s="259"/>
      <c r="K23" s="260"/>
      <c r="L23" s="260"/>
      <c r="M23" s="260"/>
      <c r="N23" s="261"/>
      <c r="O23"/>
      <c r="P23"/>
      <c r="Q23"/>
      <c r="R23" s="601"/>
      <c r="S23" s="602"/>
      <c r="T23" s="677"/>
      <c r="U23" s="678"/>
      <c r="V23" s="678"/>
      <c r="W23" s="678"/>
      <c r="X23" s="678"/>
      <c r="Y23" s="678"/>
      <c r="Z23" s="677"/>
      <c r="AA23" s="677"/>
      <c r="AB23" s="678"/>
      <c r="AC23" s="678"/>
      <c r="AD23" s="678"/>
      <c r="AE23" s="677"/>
      <c r="AG23" s="637"/>
      <c r="AH23" s="637"/>
      <c r="AI23" s="637"/>
      <c r="AJ23" s="637"/>
      <c r="AK23" s="637"/>
      <c r="AL23" s="637"/>
      <c r="AM23" s="637"/>
      <c r="AN23" s="637"/>
      <c r="AO23" s="637"/>
      <c r="AP23" s="637"/>
      <c r="AQ23" s="637"/>
      <c r="AR23" s="637"/>
    </row>
    <row r="24" spans="1:45" ht="15">
      <c r="A24" s="609"/>
      <c r="B24" s="99"/>
      <c r="C24" s="106"/>
      <c r="D24" s="107"/>
      <c r="E24" s="107"/>
      <c r="F24" s="107"/>
      <c r="G24" s="107"/>
      <c r="H24" s="107"/>
      <c r="I24" s="106"/>
      <c r="J24" s="106"/>
      <c r="K24" s="107"/>
      <c r="L24" s="107"/>
      <c r="M24" s="107"/>
      <c r="N24" s="108"/>
      <c r="O24"/>
      <c r="P24"/>
      <c r="Q24"/>
      <c r="R24" s="599"/>
      <c r="S24" s="600"/>
      <c r="T24" s="675"/>
      <c r="U24" s="676"/>
      <c r="V24" s="676"/>
      <c r="W24" s="676"/>
      <c r="X24" s="676"/>
      <c r="Y24" s="676"/>
      <c r="Z24" s="675"/>
      <c r="AA24" s="675"/>
      <c r="AB24" s="676"/>
      <c r="AC24" s="676"/>
      <c r="AD24" s="676"/>
      <c r="AE24" s="675"/>
      <c r="AG24" s="730"/>
      <c r="AH24" s="627"/>
      <c r="AI24" s="627"/>
      <c r="AJ24" s="627"/>
      <c r="AK24" s="627"/>
      <c r="AL24" s="627"/>
      <c r="AM24" s="627"/>
      <c r="AN24" s="627"/>
      <c r="AO24" s="627"/>
      <c r="AP24" s="627"/>
      <c r="AQ24" s="627"/>
      <c r="AR24" s="627"/>
    </row>
    <row r="25" spans="1:45" ht="15">
      <c r="A25" s="609"/>
      <c r="B25" s="258"/>
      <c r="C25" s="259"/>
      <c r="D25" s="260"/>
      <c r="E25" s="260"/>
      <c r="F25" s="260"/>
      <c r="G25" s="260"/>
      <c r="H25" s="260"/>
      <c r="I25" s="259"/>
      <c r="J25" s="259"/>
      <c r="K25" s="260"/>
      <c r="L25" s="260"/>
      <c r="M25" s="260"/>
      <c r="N25" s="261"/>
      <c r="O25"/>
      <c r="P25"/>
      <c r="Q25"/>
      <c r="R25" s="601"/>
      <c r="S25" s="602"/>
      <c r="T25" s="677"/>
      <c r="U25" s="678"/>
      <c r="V25" s="678"/>
      <c r="W25" s="678"/>
      <c r="X25" s="678"/>
      <c r="Y25" s="678"/>
      <c r="Z25" s="677"/>
      <c r="AA25" s="677"/>
      <c r="AB25" s="678"/>
      <c r="AC25" s="678"/>
      <c r="AD25" s="678"/>
      <c r="AE25" s="677"/>
      <c r="AG25" s="637"/>
      <c r="AH25" s="637"/>
      <c r="AI25" s="637"/>
      <c r="AJ25" s="637"/>
      <c r="AK25" s="637"/>
      <c r="AL25" s="637"/>
      <c r="AM25" s="637"/>
      <c r="AN25" s="637"/>
      <c r="AO25" s="637"/>
      <c r="AP25" s="637"/>
      <c r="AQ25" s="637"/>
      <c r="AR25" s="637"/>
    </row>
    <row r="26" spans="1:45" ht="15">
      <c r="A26" s="609"/>
      <c r="B26" s="99"/>
      <c r="C26" s="106"/>
      <c r="D26" s="107"/>
      <c r="E26" s="107"/>
      <c r="F26" s="107"/>
      <c r="G26" s="107"/>
      <c r="H26" s="107"/>
      <c r="I26" s="106"/>
      <c r="J26" s="106"/>
      <c r="K26" s="107"/>
      <c r="L26" s="107"/>
      <c r="M26" s="107"/>
      <c r="N26" s="108"/>
      <c r="O26"/>
      <c r="P26"/>
      <c r="Q26"/>
      <c r="R26" s="599"/>
      <c r="S26" s="600"/>
      <c r="T26" s="675"/>
      <c r="U26" s="676"/>
      <c r="V26" s="676"/>
      <c r="W26" s="676"/>
      <c r="X26" s="676"/>
      <c r="Y26" s="676"/>
      <c r="Z26" s="675"/>
      <c r="AA26" s="675"/>
      <c r="AB26" s="676"/>
      <c r="AC26" s="676"/>
      <c r="AD26" s="676"/>
      <c r="AE26" s="675"/>
      <c r="AG26" s="730"/>
      <c r="AH26" s="262"/>
      <c r="AI26" s="262"/>
      <c r="AJ26" s="262"/>
      <c r="AK26" s="262"/>
      <c r="AL26" s="262"/>
      <c r="AM26" s="262"/>
      <c r="AN26" s="262"/>
      <c r="AO26" s="262"/>
      <c r="AP26" s="262"/>
      <c r="AQ26" s="262"/>
      <c r="AR26" s="262"/>
    </row>
    <row r="27" spans="1:45" ht="15.75" thickBot="1">
      <c r="A27" s="610"/>
      <c r="B27" s="614"/>
      <c r="C27" s="611"/>
      <c r="D27" s="612"/>
      <c r="E27" s="612"/>
      <c r="F27" s="612"/>
      <c r="G27" s="612"/>
      <c r="H27" s="612"/>
      <c r="I27" s="611"/>
      <c r="J27" s="611"/>
      <c r="K27" s="612"/>
      <c r="L27" s="612"/>
      <c r="M27" s="612"/>
      <c r="N27" s="613"/>
      <c r="O27"/>
      <c r="P27"/>
      <c r="Q27"/>
      <c r="R27" s="615"/>
      <c r="S27" s="616"/>
      <c r="T27" s="679"/>
      <c r="U27" s="680"/>
      <c r="V27" s="680"/>
      <c r="W27" s="680"/>
      <c r="X27" s="680"/>
      <c r="Y27" s="680"/>
      <c r="Z27" s="679"/>
      <c r="AA27" s="679"/>
      <c r="AB27" s="680"/>
      <c r="AC27" s="680"/>
      <c r="AD27" s="680"/>
      <c r="AE27" s="679"/>
      <c r="AF27" s="617"/>
      <c r="AG27" s="642"/>
      <c r="AH27" s="642"/>
      <c r="AI27" s="642"/>
      <c r="AJ27" s="642"/>
      <c r="AK27" s="642"/>
      <c r="AL27" s="642"/>
      <c r="AM27" s="642"/>
      <c r="AN27" s="642"/>
      <c r="AO27" s="642"/>
      <c r="AP27" s="642"/>
      <c r="AQ27" s="642"/>
      <c r="AR27" s="642"/>
    </row>
    <row r="28" spans="1:45" ht="15">
      <c r="A28" s="606"/>
      <c r="B28" s="585"/>
      <c r="C28" s="586"/>
      <c r="D28" s="607"/>
      <c r="E28" s="607"/>
      <c r="F28" s="607"/>
      <c r="G28" s="607"/>
      <c r="H28" s="607"/>
      <c r="I28" s="586"/>
      <c r="J28" s="586"/>
      <c r="K28" s="607"/>
      <c r="L28" s="607"/>
      <c r="M28" s="607"/>
      <c r="N28" s="587"/>
      <c r="O28"/>
      <c r="P28"/>
      <c r="Q28"/>
      <c r="R28" s="599"/>
      <c r="S28" s="600"/>
      <c r="T28" s="675"/>
      <c r="U28" s="676"/>
      <c r="V28" s="676"/>
      <c r="W28" s="676"/>
      <c r="X28" s="676"/>
      <c r="Y28" s="676"/>
      <c r="Z28" s="675"/>
      <c r="AA28" s="675"/>
      <c r="AB28" s="676"/>
      <c r="AC28" s="676"/>
      <c r="AD28" s="676"/>
      <c r="AE28" s="675"/>
      <c r="AG28" s="626"/>
      <c r="AH28" s="627"/>
      <c r="AI28" s="627"/>
      <c r="AJ28" s="627"/>
      <c r="AK28" s="627"/>
      <c r="AL28" s="627"/>
      <c r="AM28" s="627"/>
      <c r="AN28" s="627"/>
      <c r="AO28" s="627"/>
      <c r="AP28" s="627"/>
      <c r="AQ28" s="627"/>
      <c r="AR28" s="627"/>
    </row>
    <row r="29" spans="1:45" ht="15">
      <c r="A29" s="117"/>
      <c r="B29" s="258"/>
      <c r="C29" s="259"/>
      <c r="D29" s="260"/>
      <c r="E29" s="260"/>
      <c r="F29" s="260"/>
      <c r="G29" s="260"/>
      <c r="H29" s="260"/>
      <c r="I29" s="259"/>
      <c r="J29" s="259"/>
      <c r="K29" s="260"/>
      <c r="L29" s="260"/>
      <c r="M29" s="260"/>
      <c r="N29" s="261"/>
      <c r="O29"/>
      <c r="P29"/>
      <c r="Q29"/>
      <c r="R29" s="601"/>
      <c r="S29" s="602"/>
      <c r="T29" s="677"/>
      <c r="U29" s="678"/>
      <c r="V29" s="678"/>
      <c r="W29" s="678"/>
      <c r="X29" s="678"/>
      <c r="Y29" s="678"/>
      <c r="Z29" s="677"/>
      <c r="AA29" s="677"/>
      <c r="AB29" s="678"/>
      <c r="AC29" s="678"/>
      <c r="AD29" s="678"/>
      <c r="AE29" s="677"/>
      <c r="AG29" s="628"/>
      <c r="AH29" s="628"/>
      <c r="AI29" s="628"/>
      <c r="AJ29" s="628"/>
      <c r="AK29" s="628"/>
      <c r="AL29" s="628"/>
      <c r="AM29" s="628"/>
      <c r="AN29" s="628"/>
      <c r="AO29" s="628"/>
      <c r="AP29" s="628"/>
      <c r="AQ29" s="628"/>
      <c r="AR29" s="628"/>
    </row>
    <row r="30" spans="1:45" ht="15">
      <c r="A30" s="117"/>
      <c r="B30" s="99"/>
      <c r="C30" s="106"/>
      <c r="D30" s="107"/>
      <c r="E30" s="107"/>
      <c r="F30" s="107"/>
      <c r="G30" s="107"/>
      <c r="H30" s="107"/>
      <c r="I30" s="106"/>
      <c r="J30" s="106"/>
      <c r="K30" s="107"/>
      <c r="L30" s="107"/>
      <c r="M30" s="107"/>
      <c r="N30" s="108"/>
      <c r="O30"/>
      <c r="P30"/>
      <c r="Q30"/>
      <c r="R30" s="599"/>
      <c r="S30" s="600"/>
      <c r="T30" s="675"/>
      <c r="U30" s="676"/>
      <c r="V30" s="676"/>
      <c r="W30" s="676"/>
      <c r="X30" s="676"/>
      <c r="Y30" s="676"/>
      <c r="Z30" s="675"/>
      <c r="AA30" s="675"/>
      <c r="AB30" s="676"/>
      <c r="AC30" s="676"/>
      <c r="AD30" s="676"/>
      <c r="AE30" s="675"/>
      <c r="AG30" s="730"/>
      <c r="AH30" s="627"/>
      <c r="AI30" s="627"/>
      <c r="AJ30" s="627"/>
      <c r="AK30" s="627"/>
      <c r="AL30" s="627"/>
      <c r="AM30" s="627"/>
      <c r="AN30" s="627"/>
      <c r="AO30" s="627"/>
      <c r="AP30" s="627"/>
      <c r="AQ30" s="627"/>
      <c r="AR30" s="627"/>
    </row>
    <row r="31" spans="1:45" ht="15">
      <c r="A31" s="117"/>
      <c r="B31" s="258"/>
      <c r="C31" s="259"/>
      <c r="D31" s="260"/>
      <c r="E31" s="260"/>
      <c r="F31" s="260"/>
      <c r="G31" s="260"/>
      <c r="H31" s="260"/>
      <c r="I31" s="259"/>
      <c r="J31" s="259"/>
      <c r="K31" s="260"/>
      <c r="L31" s="260"/>
      <c r="M31" s="260"/>
      <c r="N31" s="261"/>
      <c r="O31"/>
      <c r="P31"/>
      <c r="Q31"/>
      <c r="R31" s="601"/>
      <c r="S31" s="602"/>
      <c r="T31" s="677"/>
      <c r="U31" s="678"/>
      <c r="V31" s="678"/>
      <c r="W31" s="678"/>
      <c r="X31" s="678"/>
      <c r="Y31" s="678"/>
      <c r="Z31" s="677"/>
      <c r="AA31" s="677"/>
      <c r="AB31" s="678"/>
      <c r="AC31" s="678"/>
      <c r="AD31" s="678"/>
      <c r="AE31" s="677"/>
      <c r="AG31" s="729"/>
      <c r="AH31" s="637"/>
      <c r="AI31" s="729"/>
      <c r="AJ31" s="729"/>
      <c r="AK31" s="729"/>
      <c r="AL31" s="729"/>
      <c r="AM31" s="729"/>
      <c r="AN31" s="637"/>
      <c r="AO31" s="637"/>
      <c r="AP31" s="637"/>
      <c r="AQ31" s="637"/>
      <c r="AR31" s="637"/>
      <c r="AS31" s="635"/>
    </row>
    <row r="32" spans="1:45" ht="15">
      <c r="A32" s="117"/>
      <c r="B32" s="99"/>
      <c r="C32" s="106"/>
      <c r="D32" s="107"/>
      <c r="E32" s="107"/>
      <c r="F32" s="107"/>
      <c r="G32" s="107"/>
      <c r="H32" s="107"/>
      <c r="I32" s="106"/>
      <c r="J32" s="106"/>
      <c r="K32" s="107"/>
      <c r="L32" s="107"/>
      <c r="M32" s="107"/>
      <c r="N32" s="108"/>
      <c r="O32"/>
      <c r="P32"/>
      <c r="Q32"/>
      <c r="R32" s="599"/>
      <c r="S32" s="600"/>
      <c r="T32" s="675"/>
      <c r="U32" s="676"/>
      <c r="V32" s="676"/>
      <c r="W32" s="676"/>
      <c r="X32" s="676"/>
      <c r="Y32" s="676"/>
      <c r="Z32" s="675"/>
      <c r="AA32" s="675"/>
      <c r="AB32" s="676"/>
      <c r="AC32" s="676"/>
      <c r="AD32" s="676"/>
      <c r="AE32" s="675"/>
      <c r="AG32" s="730"/>
      <c r="AH32" s="627"/>
      <c r="AI32" s="627"/>
      <c r="AJ32" s="627"/>
      <c r="AK32" s="627"/>
      <c r="AL32" s="627"/>
      <c r="AM32" s="627"/>
      <c r="AN32" s="627"/>
      <c r="AO32" s="627"/>
      <c r="AP32" s="627"/>
      <c r="AQ32" s="627"/>
      <c r="AR32" s="627"/>
      <c r="AS32" s="635"/>
    </row>
    <row r="33" spans="1:45" ht="15">
      <c r="A33" s="117"/>
      <c r="B33" s="258"/>
      <c r="C33" s="259"/>
      <c r="D33" s="260"/>
      <c r="E33" s="260"/>
      <c r="F33" s="260"/>
      <c r="G33" s="260"/>
      <c r="H33" s="260"/>
      <c r="I33" s="259"/>
      <c r="J33" s="259"/>
      <c r="K33" s="260"/>
      <c r="L33" s="260"/>
      <c r="M33" s="260"/>
      <c r="N33" s="261"/>
      <c r="O33"/>
      <c r="P33"/>
      <c r="Q33"/>
      <c r="R33" s="601"/>
      <c r="S33" s="602"/>
      <c r="T33" s="677"/>
      <c r="U33" s="678"/>
      <c r="V33" s="678"/>
      <c r="W33" s="678"/>
      <c r="X33" s="678"/>
      <c r="Y33" s="678"/>
      <c r="Z33" s="677"/>
      <c r="AA33" s="677"/>
      <c r="AB33" s="678"/>
      <c r="AC33" s="678"/>
      <c r="AD33" s="678"/>
      <c r="AE33" s="677"/>
      <c r="AG33" s="637"/>
      <c r="AH33" s="637"/>
      <c r="AI33" s="637"/>
      <c r="AJ33" s="637"/>
      <c r="AK33" s="637"/>
      <c r="AL33" s="637"/>
      <c r="AM33" s="637"/>
      <c r="AN33" s="637"/>
      <c r="AO33" s="637"/>
      <c r="AP33" s="637"/>
      <c r="AQ33" s="637"/>
      <c r="AR33" s="637"/>
      <c r="AS33" s="635"/>
    </row>
    <row r="34" spans="1:45" ht="15">
      <c r="A34" s="117"/>
      <c r="B34" s="99"/>
      <c r="C34" s="106"/>
      <c r="D34" s="107"/>
      <c r="E34" s="107"/>
      <c r="F34" s="107"/>
      <c r="G34" s="107"/>
      <c r="H34" s="107"/>
      <c r="I34" s="106"/>
      <c r="J34" s="106"/>
      <c r="K34" s="107"/>
      <c r="L34" s="107"/>
      <c r="M34" s="107"/>
      <c r="N34" s="108"/>
      <c r="O34"/>
      <c r="P34"/>
      <c r="Q34"/>
      <c r="R34" s="599"/>
      <c r="S34" s="600"/>
      <c r="T34" s="675"/>
      <c r="U34" s="676"/>
      <c r="V34" s="676"/>
      <c r="W34" s="676"/>
      <c r="X34" s="676"/>
      <c r="Y34" s="676"/>
      <c r="Z34" s="675"/>
      <c r="AA34" s="675"/>
      <c r="AB34" s="676"/>
      <c r="AC34" s="676"/>
      <c r="AD34" s="676"/>
      <c r="AE34" s="675"/>
      <c r="AG34" s="730"/>
      <c r="AH34" s="627"/>
      <c r="AI34" s="627"/>
      <c r="AJ34" s="627"/>
      <c r="AK34" s="627"/>
      <c r="AL34" s="627"/>
      <c r="AM34" s="627"/>
      <c r="AN34" s="627"/>
      <c r="AO34" s="627"/>
      <c r="AP34" s="627"/>
      <c r="AQ34" s="627"/>
      <c r="AR34" s="627"/>
    </row>
    <row r="35" spans="1:45" ht="15">
      <c r="A35" s="117"/>
      <c r="B35" s="258"/>
      <c r="C35" s="259"/>
      <c r="D35" s="260"/>
      <c r="E35" s="260"/>
      <c r="F35" s="260"/>
      <c r="G35" s="260"/>
      <c r="H35" s="260"/>
      <c r="I35" s="259"/>
      <c r="J35" s="259"/>
      <c r="K35" s="260"/>
      <c r="L35" s="260"/>
      <c r="M35" s="260"/>
      <c r="N35" s="261"/>
      <c r="O35"/>
      <c r="P35"/>
      <c r="Q35"/>
      <c r="R35" s="601"/>
      <c r="S35" s="602"/>
      <c r="T35" s="677"/>
      <c r="U35" s="678"/>
      <c r="V35" s="678"/>
      <c r="W35" s="678"/>
      <c r="X35" s="678"/>
      <c r="Y35" s="678"/>
      <c r="Z35" s="677"/>
      <c r="AA35" s="677"/>
      <c r="AB35" s="678"/>
      <c r="AC35" s="678"/>
      <c r="AD35" s="678"/>
      <c r="AE35" s="677"/>
      <c r="AG35" s="629"/>
      <c r="AH35" s="629"/>
      <c r="AI35" s="629"/>
      <c r="AJ35" s="629"/>
      <c r="AK35" s="629"/>
      <c r="AL35" s="629"/>
      <c r="AM35" s="629"/>
      <c r="AN35" s="629"/>
      <c r="AO35" s="629"/>
      <c r="AP35" s="629"/>
      <c r="AQ35" s="629"/>
      <c r="AR35" s="629"/>
    </row>
    <row r="36" spans="1:45" ht="15">
      <c r="A36" s="117"/>
      <c r="B36" s="99"/>
      <c r="C36" s="106"/>
      <c r="D36" s="107"/>
      <c r="E36" s="107"/>
      <c r="F36" s="107"/>
      <c r="G36" s="107"/>
      <c r="H36" s="107"/>
      <c r="I36" s="106"/>
      <c r="J36" s="106"/>
      <c r="K36" s="107"/>
      <c r="L36" s="107"/>
      <c r="M36" s="107"/>
      <c r="N36" s="108"/>
      <c r="O36"/>
      <c r="P36"/>
      <c r="Q36"/>
      <c r="R36" s="599"/>
      <c r="S36" s="600"/>
      <c r="T36" s="675"/>
      <c r="U36" s="676"/>
      <c r="V36" s="676"/>
      <c r="W36" s="676"/>
      <c r="X36" s="676"/>
      <c r="Y36" s="676"/>
      <c r="Z36" s="675"/>
      <c r="AA36" s="675"/>
      <c r="AB36" s="676"/>
      <c r="AC36" s="676"/>
      <c r="AD36" s="676"/>
      <c r="AE36" s="675"/>
      <c r="AG36" s="730"/>
      <c r="AH36" s="627"/>
      <c r="AI36" s="627"/>
      <c r="AJ36" s="627"/>
      <c r="AK36" s="627"/>
      <c r="AL36" s="627"/>
      <c r="AM36" s="627"/>
      <c r="AN36" s="627"/>
      <c r="AO36" s="627"/>
      <c r="AP36" s="627"/>
      <c r="AQ36" s="627"/>
      <c r="AR36" s="627"/>
    </row>
    <row r="37" spans="1:45" ht="15">
      <c r="A37" s="117"/>
      <c r="B37" s="258"/>
      <c r="C37" s="259"/>
      <c r="D37" s="260"/>
      <c r="E37" s="260"/>
      <c r="F37" s="260"/>
      <c r="G37" s="260"/>
      <c r="H37" s="260"/>
      <c r="I37" s="259"/>
      <c r="J37" s="259"/>
      <c r="K37" s="260"/>
      <c r="L37" s="260"/>
      <c r="M37" s="260"/>
      <c r="N37" s="261"/>
      <c r="O37"/>
      <c r="P37"/>
      <c r="Q37"/>
      <c r="R37" s="601"/>
      <c r="S37" s="602"/>
      <c r="T37" s="677"/>
      <c r="U37" s="678"/>
      <c r="V37" s="678"/>
      <c r="W37" s="678"/>
      <c r="X37" s="678"/>
      <c r="Y37" s="678"/>
      <c r="Z37" s="677"/>
      <c r="AA37" s="677"/>
      <c r="AB37" s="678"/>
      <c r="AC37" s="678"/>
      <c r="AD37" s="678"/>
      <c r="AE37" s="677"/>
      <c r="AG37" s="729"/>
      <c r="AH37" s="637"/>
      <c r="AI37" s="729"/>
      <c r="AJ37" s="729"/>
      <c r="AK37" s="729"/>
      <c r="AL37" s="729"/>
      <c r="AM37" s="729"/>
      <c r="AN37" s="637"/>
      <c r="AO37" s="637"/>
      <c r="AP37" s="637"/>
      <c r="AQ37" s="637"/>
      <c r="AR37" s="637"/>
    </row>
    <row r="38" spans="1:45" ht="15">
      <c r="A38" s="117"/>
      <c r="B38" s="99"/>
      <c r="C38" s="106"/>
      <c r="D38" s="107"/>
      <c r="E38" s="107"/>
      <c r="F38" s="107"/>
      <c r="G38" s="107"/>
      <c r="H38" s="107"/>
      <c r="I38" s="106"/>
      <c r="J38" s="106"/>
      <c r="K38" s="107"/>
      <c r="L38" s="107"/>
      <c r="M38" s="107"/>
      <c r="N38" s="108"/>
      <c r="O38"/>
      <c r="P38"/>
      <c r="Q38"/>
      <c r="R38" s="599"/>
      <c r="S38" s="600"/>
      <c r="T38" s="675"/>
      <c r="U38" s="676"/>
      <c r="V38" s="676"/>
      <c r="W38" s="676"/>
      <c r="X38" s="676"/>
      <c r="Y38" s="676"/>
      <c r="Z38" s="675"/>
      <c r="AA38" s="675"/>
      <c r="AB38" s="676"/>
      <c r="AC38" s="676"/>
      <c r="AD38" s="676"/>
      <c r="AE38" s="675"/>
      <c r="AG38" s="730"/>
      <c r="AH38" s="627"/>
      <c r="AI38" s="627"/>
      <c r="AJ38" s="627"/>
      <c r="AK38" s="627"/>
      <c r="AL38" s="627"/>
      <c r="AM38" s="627"/>
      <c r="AN38" s="627"/>
      <c r="AO38" s="627"/>
      <c r="AP38" s="627"/>
      <c r="AQ38" s="627"/>
      <c r="AR38" s="627"/>
    </row>
    <row r="39" spans="1:45" ht="15">
      <c r="A39" s="117"/>
      <c r="B39" s="258"/>
      <c r="C39" s="259"/>
      <c r="D39" s="260"/>
      <c r="E39" s="260"/>
      <c r="F39" s="260"/>
      <c r="G39" s="260"/>
      <c r="H39" s="260"/>
      <c r="I39" s="259"/>
      <c r="J39" s="259"/>
      <c r="K39" s="260"/>
      <c r="L39" s="260"/>
      <c r="M39" s="260"/>
      <c r="N39" s="261"/>
      <c r="O39"/>
      <c r="P39"/>
      <c r="Q39"/>
      <c r="R39" s="601"/>
      <c r="S39" s="602"/>
      <c r="T39" s="677"/>
      <c r="U39" s="678"/>
      <c r="V39" s="678"/>
      <c r="W39" s="678"/>
      <c r="X39" s="678"/>
      <c r="Y39" s="678"/>
      <c r="Z39" s="677"/>
      <c r="AA39" s="677"/>
      <c r="AB39" s="678"/>
      <c r="AC39" s="678"/>
      <c r="AD39" s="678"/>
      <c r="AE39" s="677"/>
      <c r="AG39" s="637"/>
      <c r="AH39" s="637"/>
      <c r="AI39" s="637"/>
      <c r="AJ39" s="637"/>
      <c r="AK39" s="637"/>
      <c r="AL39" s="637"/>
      <c r="AM39" s="637"/>
      <c r="AN39" s="637"/>
      <c r="AO39" s="637"/>
      <c r="AP39" s="637"/>
      <c r="AQ39" s="637"/>
      <c r="AR39" s="637"/>
    </row>
    <row r="40" spans="1:45" ht="15">
      <c r="A40" s="117"/>
      <c r="B40" s="99"/>
      <c r="C40" s="106"/>
      <c r="D40" s="107"/>
      <c r="E40" s="107"/>
      <c r="F40" s="107"/>
      <c r="G40" s="107"/>
      <c r="H40" s="107"/>
      <c r="I40" s="106"/>
      <c r="J40" s="106"/>
      <c r="K40" s="107"/>
      <c r="L40" s="107"/>
      <c r="M40" s="107"/>
      <c r="N40" s="108"/>
      <c r="O40"/>
      <c r="P40"/>
      <c r="Q40"/>
      <c r="R40" s="599"/>
      <c r="S40" s="600"/>
      <c r="T40" s="675"/>
      <c r="U40" s="676"/>
      <c r="V40" s="676"/>
      <c r="W40" s="676"/>
      <c r="X40" s="676"/>
      <c r="Y40" s="676"/>
      <c r="Z40" s="675"/>
      <c r="AA40" s="675"/>
      <c r="AB40" s="676"/>
      <c r="AC40" s="676"/>
      <c r="AD40" s="676"/>
      <c r="AE40" s="675"/>
      <c r="AG40" s="730"/>
      <c r="AH40" s="627"/>
      <c r="AI40" s="627"/>
      <c r="AJ40" s="627"/>
      <c r="AK40" s="627"/>
      <c r="AL40" s="627"/>
      <c r="AM40" s="627"/>
      <c r="AN40" s="627"/>
      <c r="AO40" s="627"/>
      <c r="AP40" s="627"/>
      <c r="AQ40" s="627"/>
      <c r="AR40" s="627"/>
    </row>
    <row r="41" spans="1:45" ht="15">
      <c r="A41" s="117"/>
      <c r="B41" s="258"/>
      <c r="C41" s="259"/>
      <c r="D41" s="260"/>
      <c r="E41" s="260"/>
      <c r="F41" s="260"/>
      <c r="G41" s="260"/>
      <c r="H41" s="260"/>
      <c r="I41" s="259"/>
      <c r="J41" s="259"/>
      <c r="K41" s="260"/>
      <c r="L41" s="260"/>
      <c r="M41" s="260"/>
      <c r="N41" s="261"/>
      <c r="O41"/>
      <c r="P41"/>
      <c r="Q41"/>
      <c r="R41" s="601"/>
      <c r="S41" s="602"/>
      <c r="T41" s="677"/>
      <c r="U41" s="678"/>
      <c r="V41" s="678"/>
      <c r="W41" s="678"/>
      <c r="X41" s="678"/>
      <c r="Y41" s="678"/>
      <c r="Z41" s="677"/>
      <c r="AA41" s="677"/>
      <c r="AB41" s="678"/>
      <c r="AC41" s="678"/>
      <c r="AD41" s="678"/>
      <c r="AE41" s="677"/>
      <c r="AG41" s="637"/>
      <c r="AH41" s="637"/>
      <c r="AI41" s="637"/>
      <c r="AJ41" s="637"/>
      <c r="AK41" s="637"/>
      <c r="AL41" s="637"/>
      <c r="AM41" s="637"/>
      <c r="AN41" s="637"/>
      <c r="AO41" s="637"/>
      <c r="AP41" s="637"/>
      <c r="AQ41" s="637"/>
      <c r="AR41" s="637"/>
    </row>
    <row r="42" spans="1:45" ht="15">
      <c r="A42" s="117"/>
      <c r="B42" s="99"/>
      <c r="C42" s="106"/>
      <c r="D42" s="107"/>
      <c r="E42" s="107"/>
      <c r="F42" s="107"/>
      <c r="G42" s="107"/>
      <c r="H42" s="107"/>
      <c r="I42" s="106"/>
      <c r="J42" s="106"/>
      <c r="K42" s="107"/>
      <c r="L42" s="107"/>
      <c r="M42" s="107"/>
      <c r="N42" s="108"/>
      <c r="O42"/>
      <c r="P42"/>
      <c r="Q42"/>
      <c r="R42" s="599"/>
      <c r="S42" s="600"/>
      <c r="T42" s="675"/>
      <c r="U42" s="676"/>
      <c r="V42" s="676"/>
      <c r="W42" s="676"/>
      <c r="X42" s="676"/>
      <c r="Y42" s="676"/>
      <c r="Z42" s="675"/>
      <c r="AA42" s="675"/>
      <c r="AB42" s="676"/>
      <c r="AC42" s="676"/>
      <c r="AD42" s="676"/>
      <c r="AE42" s="675"/>
      <c r="AG42" s="730"/>
      <c r="AH42" s="627"/>
      <c r="AI42" s="627"/>
      <c r="AJ42" s="627"/>
      <c r="AK42" s="627"/>
      <c r="AL42" s="627"/>
      <c r="AM42" s="627"/>
      <c r="AN42" s="627"/>
      <c r="AO42" s="627"/>
      <c r="AP42" s="627"/>
      <c r="AQ42" s="627"/>
      <c r="AR42" s="627"/>
    </row>
    <row r="43" spans="1:45" ht="15">
      <c r="A43" s="117"/>
      <c r="B43" s="258"/>
      <c r="C43" s="259"/>
      <c r="D43" s="260"/>
      <c r="E43" s="260"/>
      <c r="F43" s="260"/>
      <c r="G43" s="260"/>
      <c r="H43" s="260"/>
      <c r="I43" s="259"/>
      <c r="J43" s="259"/>
      <c r="K43" s="260"/>
      <c r="L43" s="260"/>
      <c r="M43" s="260"/>
      <c r="N43" s="261"/>
      <c r="O43"/>
      <c r="P43"/>
      <c r="Q43"/>
      <c r="R43" s="601"/>
      <c r="S43" s="602"/>
      <c r="T43" s="677"/>
      <c r="U43" s="678"/>
      <c r="V43" s="678"/>
      <c r="W43" s="678"/>
      <c r="X43" s="678"/>
      <c r="Y43" s="678"/>
      <c r="Z43" s="677"/>
      <c r="AA43" s="677"/>
      <c r="AB43" s="678"/>
      <c r="AC43" s="678"/>
      <c r="AD43" s="678"/>
      <c r="AE43" s="677"/>
      <c r="AG43" s="637"/>
      <c r="AH43" s="637"/>
      <c r="AI43" s="729"/>
      <c r="AJ43" s="637"/>
      <c r="AK43" s="637"/>
      <c r="AL43" s="637"/>
      <c r="AM43" s="637"/>
      <c r="AN43" s="637"/>
      <c r="AO43" s="637"/>
      <c r="AP43" s="637"/>
      <c r="AQ43" s="637"/>
      <c r="AR43" s="637"/>
      <c r="AS43" s="635"/>
    </row>
    <row r="44" spans="1:45" ht="15">
      <c r="A44" s="117"/>
      <c r="B44" s="99"/>
      <c r="C44" s="106"/>
      <c r="D44" s="107"/>
      <c r="E44" s="107"/>
      <c r="F44" s="107"/>
      <c r="G44" s="107"/>
      <c r="H44" s="107"/>
      <c r="I44" s="106"/>
      <c r="J44" s="106"/>
      <c r="K44" s="107"/>
      <c r="L44" s="107"/>
      <c r="M44" s="107"/>
      <c r="N44" s="108"/>
      <c r="O44"/>
      <c r="P44"/>
      <c r="Q44"/>
      <c r="R44" s="599"/>
      <c r="S44" s="600"/>
      <c r="T44" s="675"/>
      <c r="U44" s="676"/>
      <c r="V44" s="676"/>
      <c r="W44" s="676"/>
      <c r="X44" s="676"/>
      <c r="Y44" s="676"/>
      <c r="Z44" s="675"/>
      <c r="AA44" s="675"/>
      <c r="AB44" s="676"/>
      <c r="AC44" s="676"/>
      <c r="AD44" s="676"/>
      <c r="AE44" s="675"/>
      <c r="AG44" s="730"/>
      <c r="AH44" s="627"/>
      <c r="AI44" s="627"/>
      <c r="AJ44" s="627"/>
      <c r="AK44" s="627"/>
      <c r="AL44" s="627"/>
      <c r="AM44" s="627"/>
      <c r="AN44" s="627"/>
      <c r="AO44" s="627"/>
      <c r="AP44" s="627"/>
      <c r="AQ44" s="627"/>
      <c r="AR44" s="627"/>
    </row>
    <row r="45" spans="1:45" ht="15">
      <c r="A45" s="117"/>
      <c r="B45" s="258"/>
      <c r="C45" s="259"/>
      <c r="D45" s="260"/>
      <c r="E45" s="260"/>
      <c r="F45" s="260"/>
      <c r="G45" s="260"/>
      <c r="H45" s="260"/>
      <c r="I45" s="259"/>
      <c r="J45" s="259"/>
      <c r="K45" s="260"/>
      <c r="L45" s="260"/>
      <c r="M45" s="260"/>
      <c r="N45" s="261"/>
      <c r="O45"/>
      <c r="P45"/>
      <c r="Q45"/>
      <c r="R45" s="601"/>
      <c r="S45" s="602"/>
      <c r="T45" s="677"/>
      <c r="U45" s="678"/>
      <c r="V45" s="678"/>
      <c r="W45" s="678"/>
      <c r="X45" s="678"/>
      <c r="Y45" s="678"/>
      <c r="Z45" s="677"/>
      <c r="AA45" s="677"/>
      <c r="AB45" s="678"/>
      <c r="AC45" s="678"/>
      <c r="AD45" s="678"/>
      <c r="AE45" s="677"/>
      <c r="AG45" s="637"/>
      <c r="AH45" s="637"/>
      <c r="AI45" s="637"/>
      <c r="AJ45" s="637"/>
      <c r="AK45" s="637"/>
      <c r="AL45" s="637"/>
      <c r="AM45" s="637"/>
      <c r="AN45" s="637"/>
      <c r="AO45" s="637"/>
      <c r="AP45" s="637"/>
      <c r="AQ45" s="637"/>
      <c r="AR45" s="637"/>
    </row>
    <row r="46" spans="1:45" ht="15">
      <c r="A46" s="117"/>
      <c r="B46" s="99"/>
      <c r="C46" s="106"/>
      <c r="D46" s="107"/>
      <c r="E46" s="107"/>
      <c r="F46" s="107"/>
      <c r="G46" s="107"/>
      <c r="H46" s="107"/>
      <c r="I46" s="106"/>
      <c r="J46" s="106"/>
      <c r="K46" s="107"/>
      <c r="L46" s="107"/>
      <c r="M46" s="107"/>
      <c r="N46" s="108"/>
      <c r="O46"/>
      <c r="P46"/>
      <c r="Q46"/>
      <c r="R46" s="599"/>
      <c r="S46" s="600"/>
      <c r="T46" s="675"/>
      <c r="U46" s="676"/>
      <c r="V46" s="676"/>
      <c r="W46" s="676"/>
      <c r="X46" s="676"/>
      <c r="Y46" s="676"/>
      <c r="Z46" s="675"/>
      <c r="AA46" s="675"/>
      <c r="AB46" s="676"/>
      <c r="AC46" s="676"/>
      <c r="AD46" s="676"/>
      <c r="AE46" s="675"/>
      <c r="AG46" s="730"/>
      <c r="AH46" s="627"/>
      <c r="AI46" s="627"/>
      <c r="AJ46" s="627"/>
      <c r="AK46" s="627"/>
      <c r="AL46" s="627"/>
      <c r="AM46" s="627"/>
      <c r="AN46" s="627"/>
      <c r="AO46" s="627"/>
      <c r="AP46" s="627"/>
      <c r="AQ46" s="627"/>
      <c r="AR46" s="627"/>
    </row>
    <row r="47" spans="1:45" ht="15">
      <c r="A47" s="117"/>
      <c r="B47" s="258"/>
      <c r="C47" s="259"/>
      <c r="D47" s="260"/>
      <c r="E47" s="260"/>
      <c r="F47" s="260"/>
      <c r="G47" s="260"/>
      <c r="H47" s="260"/>
      <c r="I47" s="259"/>
      <c r="J47" s="259"/>
      <c r="K47" s="260"/>
      <c r="L47" s="260"/>
      <c r="M47" s="260"/>
      <c r="N47" s="261"/>
      <c r="O47"/>
      <c r="P47"/>
      <c r="Q47"/>
      <c r="R47" s="601"/>
      <c r="S47" s="602"/>
      <c r="T47" s="677"/>
      <c r="U47" s="678"/>
      <c r="V47" s="678"/>
      <c r="W47" s="678"/>
      <c r="X47" s="678"/>
      <c r="Y47" s="678"/>
      <c r="Z47" s="677"/>
      <c r="AA47" s="677"/>
      <c r="AB47" s="678"/>
      <c r="AC47" s="678"/>
      <c r="AD47" s="678"/>
      <c r="AE47" s="677"/>
      <c r="AG47" s="637"/>
      <c r="AH47" s="637"/>
      <c r="AI47" s="637"/>
      <c r="AJ47" s="637"/>
      <c r="AK47" s="637"/>
      <c r="AL47" s="637"/>
      <c r="AM47" s="637"/>
      <c r="AN47" s="637"/>
      <c r="AO47" s="637"/>
      <c r="AP47" s="637"/>
      <c r="AQ47" s="637"/>
      <c r="AR47" s="637"/>
    </row>
    <row r="48" spans="1:45" ht="15">
      <c r="A48" s="117"/>
      <c r="B48" s="99"/>
      <c r="C48" s="106"/>
      <c r="D48" s="107"/>
      <c r="E48" s="107"/>
      <c r="F48" s="107"/>
      <c r="G48" s="107"/>
      <c r="H48" s="107"/>
      <c r="I48" s="106"/>
      <c r="J48" s="106"/>
      <c r="K48" s="107"/>
      <c r="L48" s="107"/>
      <c r="M48" s="107"/>
      <c r="N48" s="108"/>
      <c r="O48"/>
      <c r="P48"/>
      <c r="Q48"/>
      <c r="R48" s="599"/>
      <c r="S48" s="600"/>
      <c r="T48" s="675"/>
      <c r="U48" s="676"/>
      <c r="V48" s="676"/>
      <c r="W48" s="676"/>
      <c r="X48" s="676"/>
      <c r="Y48" s="676"/>
      <c r="Z48" s="675"/>
      <c r="AA48" s="675"/>
      <c r="AB48" s="676"/>
      <c r="AC48" s="676"/>
      <c r="AD48" s="676"/>
      <c r="AE48" s="675"/>
      <c r="AG48" s="730"/>
      <c r="AH48" s="262"/>
      <c r="AI48" s="262"/>
      <c r="AJ48" s="262"/>
      <c r="AK48" s="262"/>
      <c r="AL48" s="262"/>
      <c r="AM48" s="262"/>
      <c r="AN48" s="262"/>
      <c r="AO48" s="262"/>
      <c r="AP48" s="262"/>
      <c r="AQ48" s="262"/>
      <c r="AR48" s="262"/>
    </row>
    <row r="49" spans="1:44" ht="15.75" thickBot="1">
      <c r="A49" s="610"/>
      <c r="B49" s="614"/>
      <c r="C49" s="611"/>
      <c r="D49" s="612"/>
      <c r="E49" s="612"/>
      <c r="F49" s="612"/>
      <c r="G49" s="612"/>
      <c r="H49" s="612"/>
      <c r="I49" s="611"/>
      <c r="J49" s="611"/>
      <c r="K49" s="612"/>
      <c r="L49" s="612"/>
      <c r="M49" s="612"/>
      <c r="N49" s="613"/>
      <c r="O49"/>
      <c r="P49"/>
      <c r="Q49"/>
      <c r="R49" s="615"/>
      <c r="S49" s="616"/>
      <c r="T49" s="679"/>
      <c r="U49" s="680"/>
      <c r="V49" s="680"/>
      <c r="W49" s="680"/>
      <c r="X49" s="680"/>
      <c r="Y49" s="680"/>
      <c r="Z49" s="679"/>
      <c r="AA49" s="679"/>
      <c r="AB49" s="680"/>
      <c r="AC49" s="680"/>
      <c r="AD49" s="680"/>
      <c r="AE49" s="679"/>
      <c r="AF49" s="617"/>
      <c r="AG49" s="642"/>
      <c r="AH49" s="642"/>
      <c r="AI49" s="642"/>
      <c r="AJ49" s="642"/>
      <c r="AK49" s="642"/>
      <c r="AL49" s="642"/>
      <c r="AM49" s="642"/>
      <c r="AN49" s="642"/>
      <c r="AO49" s="642"/>
      <c r="AP49" s="642"/>
      <c r="AQ49" s="642"/>
      <c r="AR49" s="642"/>
    </row>
    <row r="50" spans="1:44" ht="15">
      <c r="A50" s="116"/>
      <c r="B50" s="99"/>
      <c r="C50" s="106"/>
      <c r="D50" s="107"/>
      <c r="E50" s="107"/>
      <c r="F50" s="107"/>
      <c r="G50" s="107"/>
      <c r="H50" s="107"/>
      <c r="I50" s="106"/>
      <c r="J50" s="106"/>
      <c r="K50" s="107"/>
      <c r="L50" s="107"/>
      <c r="M50" s="107"/>
      <c r="N50" s="108"/>
      <c r="O50"/>
      <c r="P50"/>
      <c r="Q50"/>
      <c r="R50" s="599"/>
      <c r="S50" s="600"/>
      <c r="T50" s="675"/>
      <c r="U50" s="676"/>
      <c r="V50" s="676"/>
      <c r="W50" s="676"/>
      <c r="X50" s="676"/>
      <c r="Y50" s="676"/>
      <c r="Z50" s="675"/>
      <c r="AA50" s="675"/>
      <c r="AB50" s="676"/>
      <c r="AC50" s="676"/>
      <c r="AD50" s="676"/>
      <c r="AE50" s="675"/>
      <c r="AG50" s="626"/>
      <c r="AH50" s="627"/>
      <c r="AI50" s="627"/>
      <c r="AJ50" s="627"/>
      <c r="AK50" s="627"/>
      <c r="AL50" s="627"/>
      <c r="AM50" s="627"/>
      <c r="AN50" s="627"/>
      <c r="AO50" s="627"/>
      <c r="AP50" s="627"/>
      <c r="AQ50" s="627"/>
      <c r="AR50" s="627"/>
    </row>
    <row r="51" spans="1:44" ht="15">
      <c r="A51" s="117"/>
      <c r="B51" s="258"/>
      <c r="C51" s="259"/>
      <c r="D51" s="260"/>
      <c r="E51" s="260"/>
      <c r="F51" s="260"/>
      <c r="G51" s="260"/>
      <c r="H51" s="260"/>
      <c r="I51" s="259"/>
      <c r="J51" s="259"/>
      <c r="K51" s="260"/>
      <c r="L51" s="260"/>
      <c r="M51" s="260"/>
      <c r="N51" s="261"/>
      <c r="O51"/>
      <c r="P51"/>
      <c r="Q51"/>
      <c r="R51" s="601"/>
      <c r="S51" s="602"/>
      <c r="T51" s="677"/>
      <c r="U51" s="678"/>
      <c r="V51" s="678"/>
      <c r="W51" s="678"/>
      <c r="X51" s="678"/>
      <c r="Y51" s="678"/>
      <c r="Z51" s="677"/>
      <c r="AA51" s="677"/>
      <c r="AB51" s="678"/>
      <c r="AC51" s="678"/>
      <c r="AD51" s="678"/>
      <c r="AE51" s="677"/>
      <c r="AG51" s="628"/>
      <c r="AH51" s="628"/>
      <c r="AI51" s="628"/>
      <c r="AJ51" s="628"/>
      <c r="AK51" s="628"/>
      <c r="AL51" s="628"/>
      <c r="AM51" s="628"/>
      <c r="AN51" s="628"/>
      <c r="AO51" s="628"/>
      <c r="AP51" s="628"/>
      <c r="AQ51" s="628"/>
      <c r="AR51" s="628"/>
    </row>
    <row r="52" spans="1:44" ht="15">
      <c r="A52" s="117"/>
      <c r="B52" s="99"/>
      <c r="C52" s="106"/>
      <c r="D52" s="107"/>
      <c r="E52" s="107"/>
      <c r="F52" s="107"/>
      <c r="G52" s="107"/>
      <c r="H52" s="107"/>
      <c r="I52" s="106"/>
      <c r="J52" s="106"/>
      <c r="K52" s="107"/>
      <c r="L52" s="107"/>
      <c r="M52" s="107"/>
      <c r="N52" s="108"/>
      <c r="O52"/>
      <c r="P52"/>
      <c r="Q52"/>
      <c r="R52" s="599"/>
      <c r="S52" s="600"/>
      <c r="T52" s="675"/>
      <c r="U52" s="676"/>
      <c r="V52" s="676"/>
      <c r="W52" s="676"/>
      <c r="X52" s="676"/>
      <c r="Y52" s="676"/>
      <c r="Z52" s="675"/>
      <c r="AA52" s="675"/>
      <c r="AB52" s="676"/>
      <c r="AC52" s="676"/>
      <c r="AD52" s="676"/>
      <c r="AE52" s="675"/>
      <c r="AG52" s="730"/>
      <c r="AH52" s="627"/>
      <c r="AI52" s="627"/>
      <c r="AJ52" s="627"/>
      <c r="AK52" s="627"/>
      <c r="AL52" s="627"/>
      <c r="AM52" s="627"/>
      <c r="AN52" s="627"/>
      <c r="AO52" s="627"/>
      <c r="AP52" s="627"/>
      <c r="AQ52" s="627"/>
      <c r="AR52" s="627"/>
    </row>
    <row r="53" spans="1:44" ht="15">
      <c r="A53" s="117"/>
      <c r="B53" s="258"/>
      <c r="C53" s="259"/>
      <c r="D53" s="260"/>
      <c r="E53" s="260"/>
      <c r="F53" s="260"/>
      <c r="G53" s="260"/>
      <c r="H53" s="260"/>
      <c r="I53" s="259"/>
      <c r="J53" s="259"/>
      <c r="K53" s="260"/>
      <c r="L53" s="260"/>
      <c r="M53" s="260"/>
      <c r="N53" s="261"/>
      <c r="O53"/>
      <c r="P53"/>
      <c r="Q53"/>
      <c r="R53" s="601"/>
      <c r="S53" s="602"/>
      <c r="T53" s="677"/>
      <c r="U53" s="678"/>
      <c r="V53" s="678"/>
      <c r="W53" s="678"/>
      <c r="X53" s="678"/>
      <c r="Y53" s="678"/>
      <c r="Z53" s="677"/>
      <c r="AA53" s="677"/>
      <c r="AB53" s="678"/>
      <c r="AC53" s="678"/>
      <c r="AD53" s="678"/>
      <c r="AE53" s="677"/>
      <c r="AG53" s="637"/>
      <c r="AH53" s="637"/>
      <c r="AI53" s="637"/>
      <c r="AJ53" s="637"/>
      <c r="AK53" s="637"/>
      <c r="AL53" s="637"/>
      <c r="AM53" s="637"/>
      <c r="AN53" s="637"/>
      <c r="AO53" s="637"/>
      <c r="AP53" s="637"/>
      <c r="AQ53" s="637"/>
      <c r="AR53" s="637"/>
    </row>
    <row r="54" spans="1:44" ht="15">
      <c r="A54" s="117"/>
      <c r="B54" s="99"/>
      <c r="C54" s="106"/>
      <c r="D54" s="107"/>
      <c r="E54" s="107"/>
      <c r="F54" s="107"/>
      <c r="G54" s="107"/>
      <c r="H54" s="107"/>
      <c r="I54" s="106"/>
      <c r="J54" s="106"/>
      <c r="K54" s="107"/>
      <c r="L54" s="107"/>
      <c r="M54" s="107"/>
      <c r="N54" s="108"/>
      <c r="O54"/>
      <c r="P54"/>
      <c r="Q54"/>
      <c r="R54" s="599"/>
      <c r="S54" s="600"/>
      <c r="T54" s="675"/>
      <c r="U54" s="676"/>
      <c r="V54" s="676"/>
      <c r="W54" s="676"/>
      <c r="X54" s="676"/>
      <c r="Y54" s="676"/>
      <c r="Z54" s="675"/>
      <c r="AA54" s="675"/>
      <c r="AB54" s="676"/>
      <c r="AC54" s="676"/>
      <c r="AD54" s="676"/>
      <c r="AE54" s="675"/>
      <c r="AG54" s="730"/>
      <c r="AH54" s="627"/>
      <c r="AI54" s="627"/>
      <c r="AJ54" s="627"/>
      <c r="AK54" s="627"/>
      <c r="AL54" s="627"/>
      <c r="AM54" s="627"/>
      <c r="AN54" s="627"/>
      <c r="AO54" s="627"/>
      <c r="AP54" s="627"/>
      <c r="AQ54" s="627"/>
      <c r="AR54" s="627"/>
    </row>
    <row r="55" spans="1:44" ht="15">
      <c r="A55" s="117"/>
      <c r="B55" s="258"/>
      <c r="C55" s="259"/>
      <c r="D55" s="260"/>
      <c r="E55" s="260"/>
      <c r="F55" s="260"/>
      <c r="G55" s="260"/>
      <c r="H55" s="260"/>
      <c r="I55" s="259"/>
      <c r="J55" s="259"/>
      <c r="K55" s="260"/>
      <c r="L55" s="260"/>
      <c r="M55" s="260"/>
      <c r="N55" s="261"/>
      <c r="O55"/>
      <c r="P55"/>
      <c r="Q55"/>
      <c r="R55" s="601"/>
      <c r="S55" s="602"/>
      <c r="T55" s="677"/>
      <c r="U55" s="678"/>
      <c r="V55" s="678"/>
      <c r="W55" s="678"/>
      <c r="X55" s="678"/>
      <c r="Y55" s="678"/>
      <c r="Z55" s="677"/>
      <c r="AA55" s="677"/>
      <c r="AB55" s="678"/>
      <c r="AC55" s="678"/>
      <c r="AD55" s="678"/>
      <c r="AE55" s="677"/>
      <c r="AG55" s="637"/>
      <c r="AH55" s="637"/>
      <c r="AI55" s="637"/>
      <c r="AJ55" s="637"/>
      <c r="AK55" s="637"/>
      <c r="AL55" s="637"/>
      <c r="AM55" s="637"/>
      <c r="AN55" s="637"/>
      <c r="AO55" s="637"/>
      <c r="AP55" s="637"/>
      <c r="AQ55" s="637"/>
      <c r="AR55" s="637"/>
    </row>
    <row r="56" spans="1:44" ht="15">
      <c r="A56" s="117"/>
      <c r="B56" s="99"/>
      <c r="C56" s="106"/>
      <c r="D56" s="107"/>
      <c r="E56" s="107"/>
      <c r="F56" s="107"/>
      <c r="G56" s="107"/>
      <c r="H56" s="107"/>
      <c r="I56" s="106"/>
      <c r="J56" s="106"/>
      <c r="K56" s="107"/>
      <c r="L56" s="107"/>
      <c r="M56" s="107"/>
      <c r="N56" s="108"/>
      <c r="O56"/>
      <c r="P56"/>
      <c r="Q56"/>
      <c r="R56" s="599"/>
      <c r="S56" s="600"/>
      <c r="T56" s="675"/>
      <c r="U56" s="676"/>
      <c r="V56" s="676"/>
      <c r="W56" s="676"/>
      <c r="X56" s="676"/>
      <c r="Y56" s="676"/>
      <c r="Z56" s="675"/>
      <c r="AA56" s="675"/>
      <c r="AB56" s="676"/>
      <c r="AC56" s="676"/>
      <c r="AD56" s="676"/>
      <c r="AE56" s="675"/>
      <c r="AG56" s="730"/>
      <c r="AH56" s="627"/>
      <c r="AI56" s="627"/>
      <c r="AJ56" s="627"/>
      <c r="AK56" s="627"/>
      <c r="AL56" s="627"/>
      <c r="AM56" s="627"/>
      <c r="AN56" s="627"/>
      <c r="AO56" s="627"/>
      <c r="AP56" s="627"/>
      <c r="AQ56" s="627"/>
      <c r="AR56" s="627"/>
    </row>
    <row r="57" spans="1:44" ht="15">
      <c r="A57" s="117"/>
      <c r="B57" s="258"/>
      <c r="C57" s="259"/>
      <c r="D57" s="260"/>
      <c r="E57" s="260"/>
      <c r="F57" s="260"/>
      <c r="G57" s="260"/>
      <c r="H57" s="260"/>
      <c r="I57" s="259"/>
      <c r="J57" s="259"/>
      <c r="K57" s="260"/>
      <c r="L57" s="260"/>
      <c r="M57" s="260"/>
      <c r="N57" s="261"/>
      <c r="O57"/>
      <c r="P57"/>
      <c r="Q57"/>
      <c r="R57" s="601"/>
      <c r="S57" s="602"/>
      <c r="T57" s="677"/>
      <c r="U57" s="678"/>
      <c r="V57" s="678"/>
      <c r="W57" s="678"/>
      <c r="X57" s="678"/>
      <c r="Y57" s="678"/>
      <c r="Z57" s="677"/>
      <c r="AA57" s="677"/>
      <c r="AB57" s="678"/>
      <c r="AC57" s="678"/>
      <c r="AD57" s="678"/>
      <c r="AE57" s="677"/>
      <c r="AG57" s="629"/>
      <c r="AH57" s="629"/>
      <c r="AI57" s="629"/>
      <c r="AJ57" s="629"/>
      <c r="AK57" s="629"/>
      <c r="AL57" s="629"/>
      <c r="AM57" s="629"/>
      <c r="AN57" s="629"/>
      <c r="AO57" s="629"/>
      <c r="AP57" s="629"/>
      <c r="AQ57" s="629"/>
      <c r="AR57" s="629"/>
    </row>
    <row r="58" spans="1:44" ht="15">
      <c r="A58" s="117"/>
      <c r="B58" s="99"/>
      <c r="C58" s="106"/>
      <c r="D58" s="107"/>
      <c r="E58" s="107"/>
      <c r="F58" s="107"/>
      <c r="G58" s="107"/>
      <c r="H58" s="107"/>
      <c r="I58" s="106"/>
      <c r="J58" s="106"/>
      <c r="K58" s="107"/>
      <c r="L58" s="107"/>
      <c r="M58" s="107"/>
      <c r="N58" s="108"/>
      <c r="O58"/>
      <c r="P58"/>
      <c r="Q58"/>
      <c r="R58" s="599"/>
      <c r="S58" s="600"/>
      <c r="T58" s="675"/>
      <c r="U58" s="676"/>
      <c r="V58" s="676"/>
      <c r="W58" s="676"/>
      <c r="X58" s="676"/>
      <c r="Y58" s="676"/>
      <c r="Z58" s="675"/>
      <c r="AA58" s="675"/>
      <c r="AB58" s="676"/>
      <c r="AC58" s="676"/>
      <c r="AD58" s="676"/>
      <c r="AE58" s="675"/>
      <c r="AG58" s="730"/>
      <c r="AH58" s="627"/>
      <c r="AI58" s="627"/>
      <c r="AJ58" s="627"/>
      <c r="AK58" s="627"/>
      <c r="AL58" s="627"/>
      <c r="AM58" s="627"/>
      <c r="AN58" s="627"/>
      <c r="AO58" s="627"/>
      <c r="AP58" s="627"/>
      <c r="AQ58" s="627"/>
      <c r="AR58" s="627"/>
    </row>
    <row r="59" spans="1:44" ht="15">
      <c r="A59" s="117"/>
      <c r="B59" s="258"/>
      <c r="C59" s="259"/>
      <c r="D59" s="260"/>
      <c r="E59" s="260"/>
      <c r="F59" s="260"/>
      <c r="G59" s="260"/>
      <c r="H59" s="260"/>
      <c r="I59" s="259"/>
      <c r="J59" s="259"/>
      <c r="K59" s="260"/>
      <c r="L59" s="260"/>
      <c r="M59" s="260"/>
      <c r="N59" s="261"/>
      <c r="O59"/>
      <c r="P59"/>
      <c r="Q59"/>
      <c r="R59" s="601"/>
      <c r="S59" s="602"/>
      <c r="T59" s="677"/>
      <c r="U59" s="678"/>
      <c r="V59" s="678"/>
      <c r="W59" s="678"/>
      <c r="X59" s="678"/>
      <c r="Y59" s="678"/>
      <c r="Z59" s="677"/>
      <c r="AA59" s="677"/>
      <c r="AB59" s="678"/>
      <c r="AC59" s="678"/>
      <c r="AD59" s="678"/>
      <c r="AE59" s="677"/>
      <c r="AG59" s="637"/>
      <c r="AH59" s="637"/>
      <c r="AI59" s="637"/>
      <c r="AJ59" s="637"/>
      <c r="AK59" s="637"/>
      <c r="AL59" s="637"/>
      <c r="AM59" s="637"/>
      <c r="AN59" s="637"/>
      <c r="AO59" s="637"/>
      <c r="AP59" s="637"/>
      <c r="AQ59" s="637"/>
      <c r="AR59" s="637"/>
    </row>
    <row r="60" spans="1:44" ht="15">
      <c r="A60" s="117"/>
      <c r="B60" s="99"/>
      <c r="C60" s="106"/>
      <c r="D60" s="107"/>
      <c r="E60" s="107"/>
      <c r="F60" s="107"/>
      <c r="G60" s="107"/>
      <c r="H60" s="107"/>
      <c r="I60" s="106"/>
      <c r="J60" s="106"/>
      <c r="K60" s="107"/>
      <c r="L60" s="107"/>
      <c r="M60" s="107"/>
      <c r="N60" s="108"/>
      <c r="O60"/>
      <c r="P60"/>
      <c r="Q60"/>
      <c r="R60" s="599"/>
      <c r="S60" s="600"/>
      <c r="T60" s="675"/>
      <c r="U60" s="676"/>
      <c r="V60" s="676"/>
      <c r="W60" s="676"/>
      <c r="X60" s="676"/>
      <c r="Y60" s="676"/>
      <c r="Z60" s="675"/>
      <c r="AA60" s="675"/>
      <c r="AB60" s="676"/>
      <c r="AC60" s="676"/>
      <c r="AD60" s="676"/>
      <c r="AE60" s="675"/>
      <c r="AG60" s="730"/>
      <c r="AH60" s="627"/>
      <c r="AI60" s="627"/>
      <c r="AJ60" s="627"/>
      <c r="AK60" s="627"/>
      <c r="AL60" s="627"/>
      <c r="AM60" s="627"/>
      <c r="AN60" s="627"/>
      <c r="AO60" s="627"/>
      <c r="AP60" s="627"/>
      <c r="AQ60" s="627"/>
      <c r="AR60" s="627"/>
    </row>
    <row r="61" spans="1:44" ht="15">
      <c r="A61" s="117"/>
      <c r="B61" s="258"/>
      <c r="C61" s="259"/>
      <c r="D61" s="260"/>
      <c r="E61" s="260"/>
      <c r="F61" s="260"/>
      <c r="G61" s="260"/>
      <c r="H61" s="260"/>
      <c r="I61" s="259"/>
      <c r="J61" s="259"/>
      <c r="K61" s="260"/>
      <c r="L61" s="260"/>
      <c r="M61" s="260"/>
      <c r="N61" s="261"/>
      <c r="O61"/>
      <c r="P61"/>
      <c r="Q61"/>
      <c r="R61" s="601"/>
      <c r="S61" s="602"/>
      <c r="T61" s="677"/>
      <c r="U61" s="678"/>
      <c r="V61" s="678"/>
      <c r="W61" s="678"/>
      <c r="X61" s="678"/>
      <c r="Y61" s="678"/>
      <c r="Z61" s="677"/>
      <c r="AA61" s="677"/>
      <c r="AB61" s="678"/>
      <c r="AC61" s="678"/>
      <c r="AD61" s="678"/>
      <c r="AE61" s="677"/>
      <c r="AG61" s="637"/>
      <c r="AH61" s="637"/>
      <c r="AI61" s="637"/>
      <c r="AJ61" s="637"/>
      <c r="AK61" s="637"/>
      <c r="AL61" s="637"/>
      <c r="AM61" s="637"/>
      <c r="AN61" s="637"/>
      <c r="AO61" s="637"/>
      <c r="AP61" s="637"/>
      <c r="AQ61" s="637"/>
      <c r="AR61" s="637"/>
    </row>
    <row r="62" spans="1:44" ht="15">
      <c r="A62" s="117"/>
      <c r="B62" s="99"/>
      <c r="C62" s="106"/>
      <c r="D62" s="107"/>
      <c r="E62" s="107"/>
      <c r="F62" s="107"/>
      <c r="G62" s="107"/>
      <c r="H62" s="107"/>
      <c r="I62" s="106"/>
      <c r="J62" s="106"/>
      <c r="K62" s="107"/>
      <c r="L62" s="107"/>
      <c r="M62" s="107"/>
      <c r="N62" s="108"/>
      <c r="O62"/>
      <c r="P62"/>
      <c r="Q62"/>
      <c r="R62" s="599"/>
      <c r="S62" s="600"/>
      <c r="T62" s="675"/>
      <c r="U62" s="676"/>
      <c r="V62" s="676"/>
      <c r="W62" s="676"/>
      <c r="X62" s="676"/>
      <c r="Y62" s="676"/>
      <c r="Z62" s="675"/>
      <c r="AA62" s="675"/>
      <c r="AB62" s="676"/>
      <c r="AC62" s="676"/>
      <c r="AD62" s="676"/>
      <c r="AE62" s="675"/>
      <c r="AG62" s="730"/>
      <c r="AH62" s="627"/>
      <c r="AI62" s="627"/>
      <c r="AJ62" s="627"/>
      <c r="AK62" s="627"/>
      <c r="AL62" s="627"/>
      <c r="AM62" s="627"/>
      <c r="AN62" s="627"/>
      <c r="AO62" s="627"/>
      <c r="AP62" s="627"/>
      <c r="AQ62" s="627"/>
      <c r="AR62" s="627"/>
    </row>
    <row r="63" spans="1:44" ht="15">
      <c r="A63" s="117"/>
      <c r="B63" s="258"/>
      <c r="C63" s="259"/>
      <c r="D63" s="260"/>
      <c r="E63" s="260"/>
      <c r="F63" s="260"/>
      <c r="G63" s="260"/>
      <c r="H63" s="260"/>
      <c r="I63" s="259"/>
      <c r="J63" s="259"/>
      <c r="K63" s="260"/>
      <c r="L63" s="260"/>
      <c r="M63" s="260"/>
      <c r="N63" s="261"/>
      <c r="O63"/>
      <c r="P63"/>
      <c r="Q63"/>
      <c r="R63" s="601"/>
      <c r="S63" s="602"/>
      <c r="T63" s="677"/>
      <c r="U63" s="678"/>
      <c r="V63" s="678"/>
      <c r="W63" s="678"/>
      <c r="X63" s="678"/>
      <c r="Y63" s="678"/>
      <c r="Z63" s="677"/>
      <c r="AA63" s="677"/>
      <c r="AB63" s="678"/>
      <c r="AC63" s="678"/>
      <c r="AD63" s="678"/>
      <c r="AE63" s="677"/>
      <c r="AG63" s="637"/>
      <c r="AH63" s="637"/>
      <c r="AI63" s="637"/>
      <c r="AJ63" s="637"/>
      <c r="AK63" s="637"/>
      <c r="AL63" s="637"/>
      <c r="AM63" s="637"/>
      <c r="AN63" s="637"/>
      <c r="AO63" s="637"/>
      <c r="AP63" s="637"/>
      <c r="AQ63" s="637"/>
      <c r="AR63" s="637"/>
    </row>
    <row r="64" spans="1:44" ht="15">
      <c r="A64" s="117"/>
      <c r="B64" s="99"/>
      <c r="C64" s="106"/>
      <c r="D64" s="107"/>
      <c r="E64" s="107"/>
      <c r="F64" s="107"/>
      <c r="G64" s="107"/>
      <c r="H64" s="107"/>
      <c r="I64" s="106"/>
      <c r="J64" s="106"/>
      <c r="K64" s="107"/>
      <c r="L64" s="107"/>
      <c r="M64" s="107"/>
      <c r="N64" s="108"/>
      <c r="O64"/>
      <c r="P64"/>
      <c r="Q64"/>
      <c r="R64" s="599"/>
      <c r="S64" s="600"/>
      <c r="T64" s="675"/>
      <c r="U64" s="676"/>
      <c r="V64" s="676"/>
      <c r="W64" s="676"/>
      <c r="X64" s="676"/>
      <c r="Y64" s="676"/>
      <c r="Z64" s="675"/>
      <c r="AA64" s="675"/>
      <c r="AB64" s="676"/>
      <c r="AC64" s="676"/>
      <c r="AD64" s="676"/>
      <c r="AE64" s="675"/>
      <c r="AG64" s="730"/>
      <c r="AH64" s="627"/>
      <c r="AI64" s="627"/>
      <c r="AJ64" s="627"/>
      <c r="AK64" s="627"/>
      <c r="AL64" s="627"/>
      <c r="AM64" s="627"/>
      <c r="AN64" s="627"/>
      <c r="AO64" s="627"/>
      <c r="AP64" s="627"/>
      <c r="AQ64" s="627"/>
      <c r="AR64" s="627"/>
    </row>
    <row r="65" spans="1:45" ht="15">
      <c r="A65" s="117"/>
      <c r="B65" s="258"/>
      <c r="C65" s="259"/>
      <c r="D65" s="260"/>
      <c r="E65" s="260"/>
      <c r="F65" s="260"/>
      <c r="G65" s="260"/>
      <c r="H65" s="260"/>
      <c r="I65" s="259"/>
      <c r="J65" s="259"/>
      <c r="K65" s="260"/>
      <c r="L65" s="260"/>
      <c r="M65" s="260"/>
      <c r="N65" s="261"/>
      <c r="O65"/>
      <c r="P65"/>
      <c r="Q65"/>
      <c r="R65" s="601"/>
      <c r="S65" s="602"/>
      <c r="T65" s="677"/>
      <c r="U65" s="678"/>
      <c r="V65" s="678"/>
      <c r="W65" s="678"/>
      <c r="X65" s="678"/>
      <c r="Y65" s="678"/>
      <c r="Z65" s="677"/>
      <c r="AA65" s="677"/>
      <c r="AB65" s="678"/>
      <c r="AC65" s="678"/>
      <c r="AD65" s="678"/>
      <c r="AE65" s="677"/>
      <c r="AG65" s="637"/>
      <c r="AH65" s="637"/>
      <c r="AI65" s="637"/>
      <c r="AJ65" s="637"/>
      <c r="AK65" s="637"/>
      <c r="AL65" s="637"/>
      <c r="AM65" s="637"/>
      <c r="AN65" s="637"/>
      <c r="AO65" s="637"/>
      <c r="AP65" s="637"/>
      <c r="AQ65" s="637"/>
      <c r="AR65" s="637"/>
    </row>
    <row r="66" spans="1:45" ht="15">
      <c r="A66" s="117"/>
      <c r="B66" s="99"/>
      <c r="C66" s="106"/>
      <c r="D66" s="107"/>
      <c r="E66" s="107"/>
      <c r="F66" s="107"/>
      <c r="G66" s="107"/>
      <c r="H66" s="107"/>
      <c r="I66" s="106"/>
      <c r="J66" s="106"/>
      <c r="K66" s="107"/>
      <c r="L66" s="107"/>
      <c r="M66" s="107"/>
      <c r="N66" s="108"/>
      <c r="O66"/>
      <c r="P66"/>
      <c r="Q66"/>
      <c r="R66" s="599"/>
      <c r="S66" s="600"/>
      <c r="T66" s="675"/>
      <c r="U66" s="676"/>
      <c r="V66" s="676"/>
      <c r="W66" s="676"/>
      <c r="X66" s="676"/>
      <c r="Y66" s="676"/>
      <c r="Z66" s="675"/>
      <c r="AA66" s="675"/>
      <c r="AB66" s="676"/>
      <c r="AC66" s="676"/>
      <c r="AD66" s="676"/>
      <c r="AE66" s="675"/>
      <c r="AG66" s="730"/>
      <c r="AH66" s="627"/>
      <c r="AI66" s="627"/>
      <c r="AJ66" s="627"/>
      <c r="AK66" s="627"/>
      <c r="AL66" s="627"/>
      <c r="AM66" s="627"/>
      <c r="AN66" s="627"/>
      <c r="AO66" s="627"/>
      <c r="AP66" s="627"/>
      <c r="AQ66" s="627"/>
      <c r="AR66" s="627"/>
    </row>
    <row r="67" spans="1:45" ht="15">
      <c r="A67" s="117"/>
      <c r="B67" s="258"/>
      <c r="C67" s="259"/>
      <c r="D67" s="260"/>
      <c r="E67" s="260"/>
      <c r="F67" s="260"/>
      <c r="G67" s="260"/>
      <c r="H67" s="260"/>
      <c r="I67" s="259"/>
      <c r="J67" s="259"/>
      <c r="K67" s="260"/>
      <c r="L67" s="260"/>
      <c r="M67" s="260"/>
      <c r="N67" s="261"/>
      <c r="O67"/>
      <c r="P67"/>
      <c r="Q67"/>
      <c r="R67" s="601"/>
      <c r="S67" s="602"/>
      <c r="T67" s="677"/>
      <c r="U67" s="678"/>
      <c r="V67" s="678"/>
      <c r="W67" s="678"/>
      <c r="X67" s="678"/>
      <c r="Y67" s="678"/>
      <c r="Z67" s="677"/>
      <c r="AA67" s="677"/>
      <c r="AB67" s="678"/>
      <c r="AC67" s="678"/>
      <c r="AD67" s="678"/>
      <c r="AE67" s="677"/>
      <c r="AG67" s="637"/>
      <c r="AH67" s="637"/>
      <c r="AI67" s="637"/>
      <c r="AJ67" s="637"/>
      <c r="AK67" s="637"/>
      <c r="AL67" s="637"/>
      <c r="AM67" s="637"/>
      <c r="AN67" s="637"/>
      <c r="AO67" s="637"/>
      <c r="AP67" s="637"/>
      <c r="AQ67" s="637"/>
      <c r="AR67" s="637"/>
    </row>
    <row r="68" spans="1:45" ht="15">
      <c r="A68" s="117"/>
      <c r="B68" s="99"/>
      <c r="C68" s="106"/>
      <c r="D68" s="107"/>
      <c r="E68" s="107"/>
      <c r="F68" s="107"/>
      <c r="G68" s="107"/>
      <c r="H68" s="107"/>
      <c r="I68" s="106"/>
      <c r="J68" s="106"/>
      <c r="K68" s="107"/>
      <c r="L68" s="107"/>
      <c r="M68" s="107"/>
      <c r="N68" s="108"/>
      <c r="O68"/>
      <c r="P68"/>
      <c r="Q68"/>
      <c r="R68" s="599"/>
      <c r="S68" s="600"/>
      <c r="T68" s="675"/>
      <c r="U68" s="676"/>
      <c r="V68" s="676"/>
      <c r="W68" s="676"/>
      <c r="X68" s="676"/>
      <c r="Y68" s="676"/>
      <c r="Z68" s="675"/>
      <c r="AA68" s="675"/>
      <c r="AB68" s="676"/>
      <c r="AC68" s="676"/>
      <c r="AD68" s="676"/>
      <c r="AE68" s="675"/>
      <c r="AG68" s="730"/>
      <c r="AH68" s="627"/>
      <c r="AI68" s="627"/>
      <c r="AJ68" s="627"/>
      <c r="AK68" s="627"/>
      <c r="AL68" s="627"/>
      <c r="AM68" s="627"/>
      <c r="AN68" s="627"/>
      <c r="AO68" s="627"/>
      <c r="AP68" s="627"/>
      <c r="AQ68" s="627"/>
      <c r="AR68" s="627"/>
    </row>
    <row r="69" spans="1:45" ht="15">
      <c r="A69" s="117"/>
      <c r="B69" s="258"/>
      <c r="C69" s="259"/>
      <c r="D69" s="260"/>
      <c r="E69" s="260"/>
      <c r="F69" s="260"/>
      <c r="G69" s="260"/>
      <c r="H69" s="260"/>
      <c r="I69" s="259"/>
      <c r="J69" s="259"/>
      <c r="K69" s="260"/>
      <c r="L69" s="260"/>
      <c r="M69" s="260"/>
      <c r="N69" s="261"/>
      <c r="O69"/>
      <c r="P69"/>
      <c r="Q69"/>
      <c r="R69" s="601"/>
      <c r="S69" s="602"/>
      <c r="T69" s="677"/>
      <c r="U69" s="678"/>
      <c r="V69" s="678"/>
      <c r="W69" s="678"/>
      <c r="X69" s="678"/>
      <c r="Y69" s="678"/>
      <c r="Z69" s="677"/>
      <c r="AA69" s="677"/>
      <c r="AB69" s="678"/>
      <c r="AC69" s="678"/>
      <c r="AD69" s="678"/>
      <c r="AE69" s="677"/>
      <c r="AG69" s="637"/>
      <c r="AH69" s="637"/>
      <c r="AI69" s="637"/>
      <c r="AJ69" s="637"/>
      <c r="AK69" s="637"/>
      <c r="AL69" s="637"/>
      <c r="AM69" s="637"/>
      <c r="AN69" s="637"/>
      <c r="AO69" s="637"/>
      <c r="AP69" s="637"/>
      <c r="AQ69" s="637"/>
      <c r="AR69" s="637"/>
    </row>
    <row r="70" spans="1:45" ht="15">
      <c r="A70" s="117"/>
      <c r="B70" s="99"/>
      <c r="C70" s="106"/>
      <c r="D70" s="107"/>
      <c r="E70" s="107"/>
      <c r="F70" s="107"/>
      <c r="G70" s="107"/>
      <c r="H70" s="107"/>
      <c r="I70" s="106"/>
      <c r="J70" s="106"/>
      <c r="K70" s="107"/>
      <c r="L70" s="107"/>
      <c r="M70" s="107"/>
      <c r="N70" s="108"/>
      <c r="O70"/>
      <c r="P70"/>
      <c r="Q70"/>
      <c r="R70" s="599"/>
      <c r="S70" s="600"/>
      <c r="T70" s="675"/>
      <c r="U70" s="676"/>
      <c r="V70" s="676"/>
      <c r="W70" s="676"/>
      <c r="X70" s="676"/>
      <c r="Y70" s="676"/>
      <c r="Z70" s="675"/>
      <c r="AA70" s="675"/>
      <c r="AB70" s="676"/>
      <c r="AC70" s="676"/>
      <c r="AD70" s="676"/>
      <c r="AE70" s="675"/>
      <c r="AG70" s="730"/>
      <c r="AH70" s="262"/>
      <c r="AI70" s="262"/>
      <c r="AJ70" s="262"/>
      <c r="AK70" s="262"/>
      <c r="AL70" s="262"/>
      <c r="AM70" s="262"/>
      <c r="AN70" s="262"/>
      <c r="AO70" s="262"/>
      <c r="AP70" s="262"/>
      <c r="AQ70" s="262"/>
      <c r="AR70" s="262"/>
    </row>
    <row r="71" spans="1:45" ht="15.75" thickBot="1">
      <c r="A71" s="610"/>
      <c r="B71" s="614"/>
      <c r="C71" s="611"/>
      <c r="D71" s="612"/>
      <c r="E71" s="612"/>
      <c r="F71" s="612"/>
      <c r="G71" s="612"/>
      <c r="H71" s="612"/>
      <c r="I71" s="611"/>
      <c r="J71" s="611"/>
      <c r="K71" s="612"/>
      <c r="L71" s="612"/>
      <c r="M71" s="612"/>
      <c r="N71" s="613"/>
      <c r="O71"/>
      <c r="P71"/>
      <c r="Q71"/>
      <c r="R71" s="615"/>
      <c r="S71" s="616"/>
      <c r="T71" s="679"/>
      <c r="U71" s="680"/>
      <c r="V71" s="680"/>
      <c r="W71" s="680"/>
      <c r="X71" s="680"/>
      <c r="Y71" s="680"/>
      <c r="Z71" s="679"/>
      <c r="AA71" s="679"/>
      <c r="AB71" s="680"/>
      <c r="AC71" s="680"/>
      <c r="AD71" s="680"/>
      <c r="AE71" s="679"/>
      <c r="AF71" s="617"/>
      <c r="AG71" s="642"/>
      <c r="AH71" s="642"/>
      <c r="AI71" s="642"/>
      <c r="AJ71" s="642"/>
      <c r="AK71" s="642"/>
      <c r="AL71" s="642"/>
      <c r="AM71" s="642"/>
      <c r="AN71" s="642"/>
      <c r="AO71" s="642"/>
      <c r="AP71" s="642"/>
      <c r="AQ71" s="642"/>
      <c r="AR71" s="642"/>
    </row>
    <row r="72" spans="1:45" ht="15">
      <c r="A72" s="116"/>
      <c r="B72" s="99"/>
      <c r="C72" s="106"/>
      <c r="D72" s="107"/>
      <c r="E72" s="107"/>
      <c r="F72" s="107"/>
      <c r="G72" s="107"/>
      <c r="H72" s="107"/>
      <c r="I72" s="106"/>
      <c r="J72" s="106"/>
      <c r="K72" s="107"/>
      <c r="L72" s="107"/>
      <c r="M72" s="107"/>
      <c r="N72" s="108"/>
      <c r="O72"/>
      <c r="P72"/>
      <c r="Q72"/>
      <c r="R72" s="599"/>
      <c r="S72" s="600"/>
      <c r="T72" s="675"/>
      <c r="U72" s="676"/>
      <c r="V72" s="676"/>
      <c r="W72" s="676"/>
      <c r="X72" s="676"/>
      <c r="Y72" s="676"/>
      <c r="Z72" s="675"/>
      <c r="AA72" s="675"/>
      <c r="AB72" s="676"/>
      <c r="AC72" s="676"/>
      <c r="AD72" s="676"/>
      <c r="AE72" s="675"/>
      <c r="AG72" s="626"/>
      <c r="AH72" s="627"/>
      <c r="AI72" s="627"/>
      <c r="AJ72" s="627"/>
      <c r="AK72" s="627"/>
      <c r="AL72" s="627"/>
      <c r="AM72" s="627"/>
      <c r="AN72" s="627"/>
      <c r="AO72" s="627"/>
      <c r="AP72" s="627"/>
      <c r="AQ72" s="627"/>
      <c r="AR72" s="627"/>
    </row>
    <row r="73" spans="1:45" ht="15">
      <c r="A73" s="117"/>
      <c r="B73" s="258"/>
      <c r="C73" s="259"/>
      <c r="D73" s="260"/>
      <c r="E73" s="260"/>
      <c r="F73" s="260"/>
      <c r="G73" s="260"/>
      <c r="H73" s="260"/>
      <c r="I73" s="259"/>
      <c r="J73" s="259"/>
      <c r="K73" s="260"/>
      <c r="L73" s="260"/>
      <c r="M73" s="260"/>
      <c r="N73" s="261"/>
      <c r="O73"/>
      <c r="P73"/>
      <c r="Q73"/>
      <c r="R73" s="601"/>
      <c r="S73" s="602"/>
      <c r="T73" s="677"/>
      <c r="U73" s="678"/>
      <c r="V73" s="678"/>
      <c r="W73" s="678"/>
      <c r="X73" s="678"/>
      <c r="Y73" s="678"/>
      <c r="Z73" s="677"/>
      <c r="AA73" s="677"/>
      <c r="AB73" s="678"/>
      <c r="AC73" s="678"/>
      <c r="AD73" s="678"/>
      <c r="AE73" s="677"/>
      <c r="AG73" s="674"/>
      <c r="AH73" s="628"/>
      <c r="AI73" s="628"/>
      <c r="AJ73" s="628"/>
      <c r="AK73" s="628"/>
      <c r="AL73" s="628"/>
      <c r="AM73" s="674"/>
      <c r="AN73" s="628"/>
      <c r="AO73" s="628"/>
      <c r="AP73" s="628"/>
      <c r="AQ73" s="628"/>
      <c r="AR73" s="628"/>
      <c r="AS73" s="635"/>
    </row>
    <row r="74" spans="1:45" ht="15">
      <c r="A74" s="117"/>
      <c r="B74" s="99"/>
      <c r="C74" s="106"/>
      <c r="D74" s="107"/>
      <c r="E74" s="107"/>
      <c r="F74" s="107"/>
      <c r="G74" s="107"/>
      <c r="H74" s="107"/>
      <c r="I74" s="106"/>
      <c r="J74" s="106"/>
      <c r="K74" s="107"/>
      <c r="L74" s="107"/>
      <c r="M74" s="107"/>
      <c r="N74" s="108"/>
      <c r="O74"/>
      <c r="P74"/>
      <c r="Q74"/>
      <c r="R74" s="599"/>
      <c r="S74" s="600"/>
      <c r="T74" s="675"/>
      <c r="U74" s="676"/>
      <c r="V74" s="676"/>
      <c r="W74" s="676"/>
      <c r="X74" s="676"/>
      <c r="Y74" s="676"/>
      <c r="Z74" s="675"/>
      <c r="AA74" s="675"/>
      <c r="AB74" s="676"/>
      <c r="AC74" s="676"/>
      <c r="AD74" s="676"/>
      <c r="AE74" s="675"/>
      <c r="AG74" s="730"/>
      <c r="AH74" s="627"/>
      <c r="AI74" s="627"/>
      <c r="AJ74" s="627"/>
      <c r="AK74" s="627"/>
      <c r="AL74" s="627"/>
      <c r="AM74" s="627"/>
      <c r="AN74" s="627"/>
      <c r="AO74" s="627"/>
      <c r="AP74" s="627"/>
      <c r="AQ74" s="627"/>
      <c r="AR74" s="627"/>
      <c r="AS74" s="635"/>
    </row>
    <row r="75" spans="1:45" ht="15">
      <c r="A75" s="117"/>
      <c r="B75" s="258"/>
      <c r="C75" s="259"/>
      <c r="D75" s="260"/>
      <c r="E75" s="260"/>
      <c r="F75" s="260"/>
      <c r="G75" s="260"/>
      <c r="H75" s="260"/>
      <c r="I75" s="259"/>
      <c r="J75" s="259"/>
      <c r="K75" s="260"/>
      <c r="L75" s="260"/>
      <c r="M75" s="260"/>
      <c r="N75" s="261"/>
      <c r="O75"/>
      <c r="P75"/>
      <c r="Q75"/>
      <c r="R75" s="601"/>
      <c r="S75" s="602"/>
      <c r="T75" s="677"/>
      <c r="U75" s="678"/>
      <c r="V75" s="678"/>
      <c r="W75" s="678"/>
      <c r="X75" s="678"/>
      <c r="Y75" s="678"/>
      <c r="Z75" s="677"/>
      <c r="AA75" s="677"/>
      <c r="AB75" s="678"/>
      <c r="AC75" s="678"/>
      <c r="AD75" s="678"/>
      <c r="AE75" s="677"/>
      <c r="AG75" s="637"/>
      <c r="AH75" s="637"/>
      <c r="AI75" s="637"/>
      <c r="AJ75" s="637"/>
      <c r="AK75" s="637"/>
      <c r="AL75" s="637"/>
      <c r="AM75" s="637"/>
      <c r="AN75" s="637"/>
      <c r="AO75" s="637"/>
      <c r="AP75" s="637"/>
      <c r="AQ75" s="637"/>
      <c r="AR75" s="637"/>
    </row>
    <row r="76" spans="1:45" ht="15">
      <c r="A76" s="117"/>
      <c r="B76" s="99"/>
      <c r="C76" s="106"/>
      <c r="D76" s="107"/>
      <c r="E76" s="107"/>
      <c r="F76" s="107"/>
      <c r="G76" s="107"/>
      <c r="H76" s="107"/>
      <c r="I76" s="106"/>
      <c r="J76" s="106"/>
      <c r="K76" s="107"/>
      <c r="L76" s="107"/>
      <c r="M76" s="107"/>
      <c r="N76" s="108"/>
      <c r="O76"/>
      <c r="P76"/>
      <c r="Q76"/>
      <c r="R76" s="599"/>
      <c r="S76" s="600"/>
      <c r="T76" s="675"/>
      <c r="U76" s="676"/>
      <c r="V76" s="676"/>
      <c r="W76" s="676"/>
      <c r="X76" s="676"/>
      <c r="Y76" s="676"/>
      <c r="Z76" s="675"/>
      <c r="AA76" s="675"/>
      <c r="AB76" s="676"/>
      <c r="AC76" s="676"/>
      <c r="AD76" s="676"/>
      <c r="AE76" s="675"/>
      <c r="AG76" s="730"/>
      <c r="AH76" s="627"/>
      <c r="AI76" s="627"/>
      <c r="AJ76" s="627"/>
      <c r="AK76" s="627"/>
      <c r="AL76" s="627"/>
      <c r="AM76" s="627"/>
      <c r="AN76" s="627"/>
      <c r="AO76" s="627"/>
      <c r="AP76" s="627"/>
      <c r="AQ76" s="627"/>
      <c r="AR76" s="627"/>
    </row>
    <row r="77" spans="1:45" ht="15">
      <c r="A77" s="117"/>
      <c r="B77" s="258"/>
      <c r="C77" s="259"/>
      <c r="D77" s="260"/>
      <c r="E77" s="260"/>
      <c r="F77" s="260"/>
      <c r="G77" s="260"/>
      <c r="H77" s="260"/>
      <c r="I77" s="259"/>
      <c r="J77" s="259"/>
      <c r="K77" s="260"/>
      <c r="L77" s="260"/>
      <c r="M77" s="260"/>
      <c r="N77" s="261"/>
      <c r="O77"/>
      <c r="P77"/>
      <c r="Q77"/>
      <c r="R77" s="601"/>
      <c r="S77" s="602"/>
      <c r="T77" s="677"/>
      <c r="U77" s="678"/>
      <c r="V77" s="678"/>
      <c r="W77" s="678"/>
      <c r="X77" s="678"/>
      <c r="Y77" s="678"/>
      <c r="Z77" s="677"/>
      <c r="AA77" s="677"/>
      <c r="AB77" s="678"/>
      <c r="AC77" s="678"/>
      <c r="AD77" s="678"/>
      <c r="AE77" s="677"/>
      <c r="AG77" s="637"/>
      <c r="AH77" s="637"/>
      <c r="AI77" s="637"/>
      <c r="AJ77" s="637"/>
      <c r="AK77" s="637"/>
      <c r="AL77" s="637"/>
      <c r="AM77" s="637"/>
      <c r="AN77" s="637"/>
      <c r="AO77" s="637"/>
      <c r="AP77" s="637"/>
      <c r="AQ77" s="637"/>
      <c r="AR77" s="637"/>
    </row>
    <row r="78" spans="1:45" ht="15">
      <c r="A78" s="117"/>
      <c r="B78" s="99"/>
      <c r="C78" s="106"/>
      <c r="D78" s="107"/>
      <c r="E78" s="107"/>
      <c r="F78" s="107"/>
      <c r="G78" s="107"/>
      <c r="H78" s="107"/>
      <c r="I78" s="106"/>
      <c r="J78" s="106"/>
      <c r="K78" s="107"/>
      <c r="L78" s="107"/>
      <c r="M78" s="107"/>
      <c r="N78" s="108"/>
      <c r="O78"/>
      <c r="P78"/>
      <c r="Q78"/>
      <c r="R78" s="599"/>
      <c r="S78" s="600"/>
      <c r="T78" s="675"/>
      <c r="U78" s="676"/>
      <c r="V78" s="676"/>
      <c r="W78" s="676"/>
      <c r="X78" s="676"/>
      <c r="Y78" s="676"/>
      <c r="Z78" s="675"/>
      <c r="AA78" s="675"/>
      <c r="AB78" s="676"/>
      <c r="AC78" s="676"/>
      <c r="AD78" s="676"/>
      <c r="AE78" s="675"/>
      <c r="AG78" s="730"/>
      <c r="AH78" s="627"/>
      <c r="AI78" s="627"/>
      <c r="AJ78" s="627"/>
      <c r="AK78" s="627"/>
      <c r="AL78" s="627"/>
      <c r="AM78" s="627"/>
      <c r="AN78" s="627"/>
      <c r="AO78" s="627"/>
      <c r="AP78" s="627"/>
      <c r="AQ78" s="627"/>
      <c r="AR78" s="627"/>
    </row>
    <row r="79" spans="1:45" ht="15">
      <c r="A79" s="117"/>
      <c r="B79" s="258"/>
      <c r="C79" s="259"/>
      <c r="D79" s="260"/>
      <c r="E79" s="260"/>
      <c r="F79" s="260"/>
      <c r="G79" s="260"/>
      <c r="H79" s="260"/>
      <c r="I79" s="259"/>
      <c r="J79" s="259"/>
      <c r="K79" s="260"/>
      <c r="L79" s="260"/>
      <c r="M79" s="260"/>
      <c r="N79" s="261"/>
      <c r="O79"/>
      <c r="P79"/>
      <c r="Q79"/>
      <c r="R79" s="601"/>
      <c r="S79" s="602"/>
      <c r="T79" s="677"/>
      <c r="U79" s="678"/>
      <c r="V79" s="678"/>
      <c r="W79" s="678"/>
      <c r="X79" s="678"/>
      <c r="Y79" s="678"/>
      <c r="Z79" s="677"/>
      <c r="AA79" s="677"/>
      <c r="AB79" s="678"/>
      <c r="AC79" s="678"/>
      <c r="AD79" s="678"/>
      <c r="AE79" s="677"/>
      <c r="AG79" s="629"/>
      <c r="AH79" s="629"/>
      <c r="AI79" s="629"/>
      <c r="AJ79" s="629"/>
      <c r="AK79" s="629"/>
      <c r="AL79" s="629"/>
      <c r="AM79" s="629"/>
      <c r="AN79" s="629"/>
      <c r="AO79" s="629"/>
      <c r="AP79" s="629"/>
      <c r="AQ79" s="629"/>
      <c r="AR79" s="629"/>
    </row>
    <row r="80" spans="1:45" ht="15">
      <c r="A80" s="117"/>
      <c r="B80" s="99"/>
      <c r="C80" s="106"/>
      <c r="D80" s="107"/>
      <c r="E80" s="107"/>
      <c r="F80" s="107"/>
      <c r="G80" s="107"/>
      <c r="H80" s="107"/>
      <c r="I80" s="106"/>
      <c r="J80" s="106"/>
      <c r="K80" s="107"/>
      <c r="L80" s="107"/>
      <c r="M80" s="107"/>
      <c r="N80" s="108"/>
      <c r="O80"/>
      <c r="P80"/>
      <c r="Q80"/>
      <c r="R80" s="599"/>
      <c r="S80" s="600"/>
      <c r="T80" s="675"/>
      <c r="U80" s="676"/>
      <c r="V80" s="676"/>
      <c r="W80" s="676"/>
      <c r="X80" s="676"/>
      <c r="Y80" s="676"/>
      <c r="Z80" s="675"/>
      <c r="AA80" s="675"/>
      <c r="AB80" s="676"/>
      <c r="AC80" s="676"/>
      <c r="AD80" s="676"/>
      <c r="AE80" s="675"/>
      <c r="AG80" s="730"/>
      <c r="AH80" s="627"/>
      <c r="AI80" s="627"/>
      <c r="AJ80" s="627"/>
      <c r="AK80" s="627"/>
      <c r="AL80" s="627"/>
      <c r="AM80" s="627"/>
      <c r="AN80" s="627"/>
      <c r="AO80" s="627"/>
      <c r="AP80" s="627"/>
      <c r="AQ80" s="627"/>
      <c r="AR80" s="627"/>
    </row>
    <row r="81" spans="1:45" ht="15">
      <c r="A81" s="117"/>
      <c r="B81" s="258"/>
      <c r="C81" s="259"/>
      <c r="D81" s="260"/>
      <c r="E81" s="260"/>
      <c r="F81" s="260"/>
      <c r="G81" s="260"/>
      <c r="H81" s="260"/>
      <c r="I81" s="259"/>
      <c r="J81" s="259"/>
      <c r="K81" s="260"/>
      <c r="L81" s="260"/>
      <c r="M81" s="260"/>
      <c r="N81" s="261"/>
      <c r="O81"/>
      <c r="P81"/>
      <c r="Q81"/>
      <c r="R81" s="601"/>
      <c r="S81" s="602"/>
      <c r="T81" s="677"/>
      <c r="U81" s="678"/>
      <c r="V81" s="678"/>
      <c r="W81" s="678"/>
      <c r="X81" s="678"/>
      <c r="Y81" s="678"/>
      <c r="Z81" s="677"/>
      <c r="AA81" s="677"/>
      <c r="AB81" s="678"/>
      <c r="AC81" s="678"/>
      <c r="AD81" s="678"/>
      <c r="AE81" s="677"/>
      <c r="AG81" s="637"/>
      <c r="AH81" s="637"/>
      <c r="AI81" s="637"/>
      <c r="AJ81" s="637"/>
      <c r="AK81" s="637"/>
      <c r="AL81" s="637"/>
      <c r="AM81" s="637"/>
      <c r="AN81" s="637"/>
      <c r="AO81" s="637"/>
      <c r="AP81" s="637"/>
      <c r="AQ81" s="637"/>
      <c r="AR81" s="637"/>
    </row>
    <row r="82" spans="1:45" ht="15">
      <c r="A82" s="117"/>
      <c r="B82" s="99"/>
      <c r="C82" s="106"/>
      <c r="D82" s="107"/>
      <c r="E82" s="107"/>
      <c r="F82" s="107"/>
      <c r="G82" s="107"/>
      <c r="H82" s="107"/>
      <c r="I82" s="106"/>
      <c r="J82" s="106"/>
      <c r="K82" s="107"/>
      <c r="L82" s="107"/>
      <c r="M82" s="107"/>
      <c r="N82" s="108"/>
      <c r="O82"/>
      <c r="P82"/>
      <c r="Q82"/>
      <c r="R82" s="599"/>
      <c r="S82" s="600"/>
      <c r="T82" s="675"/>
      <c r="U82" s="676"/>
      <c r="V82" s="676"/>
      <c r="W82" s="676"/>
      <c r="X82" s="676"/>
      <c r="Y82" s="676"/>
      <c r="Z82" s="675"/>
      <c r="AA82" s="675"/>
      <c r="AB82" s="676"/>
      <c r="AC82" s="676"/>
      <c r="AD82" s="676"/>
      <c r="AE82" s="675"/>
      <c r="AG82" s="730"/>
      <c r="AH82" s="627"/>
      <c r="AI82" s="627"/>
      <c r="AJ82" s="627"/>
      <c r="AK82" s="627"/>
      <c r="AL82" s="627"/>
      <c r="AM82" s="627"/>
      <c r="AN82" s="627"/>
      <c r="AO82" s="627"/>
      <c r="AP82" s="627"/>
      <c r="AQ82" s="627"/>
      <c r="AR82" s="627"/>
    </row>
    <row r="83" spans="1:45" ht="15">
      <c r="A83" s="117"/>
      <c r="B83" s="258"/>
      <c r="C83" s="259"/>
      <c r="D83" s="260"/>
      <c r="E83" s="260"/>
      <c r="F83" s="260"/>
      <c r="G83" s="260"/>
      <c r="H83" s="260"/>
      <c r="I83" s="259"/>
      <c r="J83" s="259"/>
      <c r="K83" s="260"/>
      <c r="L83" s="260"/>
      <c r="M83" s="260"/>
      <c r="N83" s="261"/>
      <c r="O83"/>
      <c r="P83"/>
      <c r="Q83"/>
      <c r="R83" s="601"/>
      <c r="S83" s="602"/>
      <c r="T83" s="677"/>
      <c r="U83" s="678"/>
      <c r="V83" s="678"/>
      <c r="W83" s="678"/>
      <c r="X83" s="678"/>
      <c r="Y83" s="678"/>
      <c r="Z83" s="677"/>
      <c r="AA83" s="677"/>
      <c r="AB83" s="678"/>
      <c r="AC83" s="678"/>
      <c r="AD83" s="678"/>
      <c r="AE83" s="677"/>
      <c r="AG83" s="637"/>
      <c r="AH83" s="637"/>
      <c r="AI83" s="637"/>
      <c r="AJ83" s="637"/>
      <c r="AK83" s="637"/>
      <c r="AL83" s="637"/>
      <c r="AM83" s="637"/>
      <c r="AN83" s="637"/>
      <c r="AO83" s="637"/>
      <c r="AP83" s="637"/>
      <c r="AQ83" s="637"/>
      <c r="AR83" s="637"/>
    </row>
    <row r="84" spans="1:45" ht="15">
      <c r="A84" s="117"/>
      <c r="B84" s="99"/>
      <c r="C84" s="106"/>
      <c r="D84" s="107"/>
      <c r="E84" s="107"/>
      <c r="F84" s="107"/>
      <c r="G84" s="107"/>
      <c r="H84" s="107"/>
      <c r="I84" s="106"/>
      <c r="J84" s="106"/>
      <c r="K84" s="107"/>
      <c r="L84" s="107"/>
      <c r="M84" s="107"/>
      <c r="N84" s="108"/>
      <c r="O84"/>
      <c r="P84"/>
      <c r="Q84"/>
      <c r="R84" s="599"/>
      <c r="S84" s="600"/>
      <c r="T84" s="675"/>
      <c r="U84" s="676"/>
      <c r="V84" s="676"/>
      <c r="W84" s="676"/>
      <c r="X84" s="676"/>
      <c r="Y84" s="676"/>
      <c r="Z84" s="675"/>
      <c r="AA84" s="675"/>
      <c r="AB84" s="676"/>
      <c r="AC84" s="676"/>
      <c r="AD84" s="676"/>
      <c r="AE84" s="675"/>
      <c r="AG84" s="730"/>
      <c r="AH84" s="627"/>
      <c r="AI84" s="627"/>
      <c r="AJ84" s="627"/>
      <c r="AK84" s="627"/>
      <c r="AL84" s="627"/>
      <c r="AM84" s="627"/>
      <c r="AN84" s="627"/>
      <c r="AO84" s="627"/>
      <c r="AP84" s="627"/>
      <c r="AQ84" s="627"/>
      <c r="AR84" s="627"/>
    </row>
    <row r="85" spans="1:45" ht="15">
      <c r="A85" s="117"/>
      <c r="B85" s="258"/>
      <c r="C85" s="259"/>
      <c r="D85" s="260"/>
      <c r="E85" s="260"/>
      <c r="F85" s="260"/>
      <c r="G85" s="260"/>
      <c r="H85" s="260"/>
      <c r="I85" s="259"/>
      <c r="J85" s="259"/>
      <c r="K85" s="260"/>
      <c r="L85" s="260"/>
      <c r="M85" s="260"/>
      <c r="N85" s="261"/>
      <c r="O85"/>
      <c r="P85"/>
      <c r="Q85"/>
      <c r="R85" s="601"/>
      <c r="S85" s="602"/>
      <c r="T85" s="677"/>
      <c r="U85" s="678"/>
      <c r="V85" s="678"/>
      <c r="W85" s="678"/>
      <c r="X85" s="678"/>
      <c r="Y85" s="678"/>
      <c r="Z85" s="677"/>
      <c r="AA85" s="677"/>
      <c r="AB85" s="678"/>
      <c r="AC85" s="678"/>
      <c r="AD85" s="678"/>
      <c r="AE85" s="677"/>
      <c r="AG85" s="637"/>
      <c r="AH85" s="637"/>
      <c r="AI85" s="637"/>
      <c r="AJ85" s="637"/>
      <c r="AK85" s="637"/>
      <c r="AL85" s="637"/>
      <c r="AM85" s="637"/>
      <c r="AN85" s="637"/>
      <c r="AO85" s="637"/>
      <c r="AP85" s="637"/>
      <c r="AQ85" s="637"/>
      <c r="AR85" s="637"/>
    </row>
    <row r="86" spans="1:45" ht="15">
      <c r="A86" s="117"/>
      <c r="B86" s="99"/>
      <c r="C86" s="106"/>
      <c r="D86" s="107"/>
      <c r="E86" s="107"/>
      <c r="F86" s="107"/>
      <c r="G86" s="107"/>
      <c r="H86" s="107"/>
      <c r="I86" s="106"/>
      <c r="J86" s="106"/>
      <c r="K86" s="107"/>
      <c r="L86" s="107"/>
      <c r="M86" s="107"/>
      <c r="N86" s="108"/>
      <c r="O86"/>
      <c r="P86"/>
      <c r="Q86"/>
      <c r="R86" s="599"/>
      <c r="S86" s="600"/>
      <c r="T86" s="675"/>
      <c r="U86" s="676"/>
      <c r="V86" s="676"/>
      <c r="W86" s="676"/>
      <c r="X86" s="676"/>
      <c r="Y86" s="676"/>
      <c r="Z86" s="675"/>
      <c r="AA86" s="675"/>
      <c r="AB86" s="676"/>
      <c r="AC86" s="676"/>
      <c r="AD86" s="676"/>
      <c r="AE86" s="675"/>
      <c r="AG86" s="730"/>
      <c r="AH86" s="627"/>
      <c r="AI86" s="627"/>
      <c r="AJ86" s="627"/>
      <c r="AK86" s="627"/>
      <c r="AL86" s="627"/>
      <c r="AM86" s="627"/>
      <c r="AN86" s="627"/>
      <c r="AO86" s="627"/>
      <c r="AP86" s="627"/>
      <c r="AQ86" s="627"/>
      <c r="AR86" s="627"/>
    </row>
    <row r="87" spans="1:45" ht="15">
      <c r="A87" s="117"/>
      <c r="B87" s="258"/>
      <c r="C87" s="259"/>
      <c r="D87" s="260"/>
      <c r="E87" s="260"/>
      <c r="F87" s="260"/>
      <c r="G87" s="260"/>
      <c r="H87" s="260"/>
      <c r="I87" s="259"/>
      <c r="J87" s="259"/>
      <c r="K87" s="260"/>
      <c r="L87" s="260"/>
      <c r="M87" s="260"/>
      <c r="N87" s="261"/>
      <c r="O87"/>
      <c r="P87"/>
      <c r="Q87"/>
      <c r="R87" s="601"/>
      <c r="S87" s="602"/>
      <c r="T87" s="677"/>
      <c r="U87" s="678"/>
      <c r="V87" s="678"/>
      <c r="W87" s="678"/>
      <c r="X87" s="678"/>
      <c r="Y87" s="678"/>
      <c r="Z87" s="677"/>
      <c r="AA87" s="677"/>
      <c r="AB87" s="678"/>
      <c r="AC87" s="678"/>
      <c r="AD87" s="678"/>
      <c r="AE87" s="677"/>
      <c r="AG87" s="637"/>
      <c r="AH87" s="637"/>
      <c r="AI87" s="637"/>
      <c r="AJ87" s="637"/>
      <c r="AK87" s="637"/>
      <c r="AL87" s="637"/>
      <c r="AM87" s="637"/>
      <c r="AN87" s="637"/>
      <c r="AO87" s="637"/>
      <c r="AP87" s="637"/>
      <c r="AQ87" s="637"/>
      <c r="AR87" s="637"/>
    </row>
    <row r="88" spans="1:45" ht="15">
      <c r="A88" s="117"/>
      <c r="B88" s="99"/>
      <c r="C88" s="106"/>
      <c r="D88" s="107"/>
      <c r="E88" s="107"/>
      <c r="F88" s="107"/>
      <c r="G88" s="107"/>
      <c r="H88" s="107"/>
      <c r="I88" s="106"/>
      <c r="J88" s="106"/>
      <c r="K88" s="107"/>
      <c r="L88" s="107"/>
      <c r="M88" s="107"/>
      <c r="N88" s="108"/>
      <c r="O88"/>
      <c r="P88"/>
      <c r="Q88"/>
      <c r="R88" s="599"/>
      <c r="S88" s="600"/>
      <c r="T88" s="675"/>
      <c r="U88" s="676"/>
      <c r="V88" s="676"/>
      <c r="W88" s="676"/>
      <c r="X88" s="676"/>
      <c r="Y88" s="676"/>
      <c r="Z88" s="675"/>
      <c r="AA88" s="675"/>
      <c r="AB88" s="676"/>
      <c r="AC88" s="676"/>
      <c r="AD88" s="676"/>
      <c r="AE88" s="675"/>
      <c r="AG88" s="730"/>
      <c r="AH88" s="627"/>
      <c r="AI88" s="627"/>
      <c r="AJ88" s="627"/>
      <c r="AK88" s="627"/>
      <c r="AL88" s="627"/>
      <c r="AM88" s="627"/>
      <c r="AN88" s="627"/>
      <c r="AO88" s="627"/>
      <c r="AP88" s="627"/>
      <c r="AQ88" s="627"/>
      <c r="AR88" s="627"/>
    </row>
    <row r="89" spans="1:45" ht="15">
      <c r="A89" s="117"/>
      <c r="B89" s="258"/>
      <c r="C89" s="259"/>
      <c r="D89" s="260"/>
      <c r="E89" s="260"/>
      <c r="F89" s="260"/>
      <c r="G89" s="260"/>
      <c r="H89" s="260"/>
      <c r="I89" s="259"/>
      <c r="J89" s="259"/>
      <c r="K89" s="260"/>
      <c r="L89" s="260"/>
      <c r="M89" s="260"/>
      <c r="N89" s="261"/>
      <c r="O89"/>
      <c r="P89"/>
      <c r="Q89"/>
      <c r="R89" s="601"/>
      <c r="S89" s="602"/>
      <c r="T89" s="677"/>
      <c r="U89" s="678"/>
      <c r="V89" s="678"/>
      <c r="W89" s="678"/>
      <c r="X89" s="678"/>
      <c r="Y89" s="678"/>
      <c r="Z89" s="677"/>
      <c r="AA89" s="677"/>
      <c r="AB89" s="678"/>
      <c r="AC89" s="678"/>
      <c r="AD89" s="678"/>
      <c r="AE89" s="677"/>
      <c r="AG89" s="637"/>
      <c r="AH89" s="637"/>
      <c r="AI89" s="637"/>
      <c r="AJ89" s="637"/>
      <c r="AK89" s="637"/>
      <c r="AL89" s="637"/>
      <c r="AM89" s="637"/>
      <c r="AN89" s="637"/>
      <c r="AO89" s="637"/>
      <c r="AP89" s="637"/>
      <c r="AQ89" s="637"/>
      <c r="AR89" s="637"/>
    </row>
    <row r="90" spans="1:45" ht="15">
      <c r="A90" s="117"/>
      <c r="B90" s="99"/>
      <c r="C90" s="106"/>
      <c r="D90" s="107"/>
      <c r="E90" s="107"/>
      <c r="F90" s="107"/>
      <c r="G90" s="107"/>
      <c r="H90" s="107"/>
      <c r="I90" s="106"/>
      <c r="J90" s="106"/>
      <c r="K90" s="107"/>
      <c r="L90" s="107"/>
      <c r="M90" s="107"/>
      <c r="N90" s="108"/>
      <c r="O90"/>
      <c r="P90"/>
      <c r="Q90"/>
      <c r="R90" s="599"/>
      <c r="S90" s="600"/>
      <c r="T90" s="675"/>
      <c r="U90" s="676"/>
      <c r="V90" s="676"/>
      <c r="W90" s="676"/>
      <c r="X90" s="676"/>
      <c r="Y90" s="676"/>
      <c r="Z90" s="675"/>
      <c r="AA90" s="675"/>
      <c r="AB90" s="676"/>
      <c r="AC90" s="676"/>
      <c r="AD90" s="676"/>
      <c r="AE90" s="675"/>
      <c r="AG90" s="730"/>
      <c r="AH90" s="627"/>
      <c r="AI90" s="627"/>
      <c r="AJ90" s="627"/>
      <c r="AK90" s="627"/>
      <c r="AL90" s="627"/>
      <c r="AM90" s="627"/>
      <c r="AN90" s="627"/>
      <c r="AO90" s="627"/>
      <c r="AP90" s="627"/>
      <c r="AQ90" s="627"/>
      <c r="AR90" s="627"/>
    </row>
    <row r="91" spans="1:45" ht="15">
      <c r="A91" s="117"/>
      <c r="B91" s="258"/>
      <c r="C91" s="259"/>
      <c r="D91" s="260"/>
      <c r="E91" s="260"/>
      <c r="F91" s="260"/>
      <c r="G91" s="260"/>
      <c r="H91" s="260"/>
      <c r="I91" s="259"/>
      <c r="J91" s="259"/>
      <c r="K91" s="260"/>
      <c r="L91" s="260"/>
      <c r="M91" s="260"/>
      <c r="N91" s="261"/>
      <c r="O91"/>
      <c r="P91"/>
      <c r="Q91"/>
      <c r="R91" s="601"/>
      <c r="S91" s="602"/>
      <c r="T91" s="677"/>
      <c r="U91" s="678"/>
      <c r="V91" s="678"/>
      <c r="W91" s="678"/>
      <c r="X91" s="678"/>
      <c r="Y91" s="678"/>
      <c r="Z91" s="677"/>
      <c r="AA91" s="677"/>
      <c r="AB91" s="678"/>
      <c r="AC91" s="678"/>
      <c r="AD91" s="678"/>
      <c r="AE91" s="677"/>
      <c r="AG91" s="637"/>
      <c r="AH91" s="637"/>
      <c r="AI91" s="637"/>
      <c r="AJ91" s="637"/>
      <c r="AK91" s="637"/>
      <c r="AL91" s="637"/>
      <c r="AM91" s="637"/>
      <c r="AN91" s="637"/>
      <c r="AO91" s="637"/>
      <c r="AP91" s="637"/>
      <c r="AQ91" s="637"/>
      <c r="AR91" s="637"/>
    </row>
    <row r="92" spans="1:45" ht="15">
      <c r="A92" s="117"/>
      <c r="B92" s="99"/>
      <c r="C92" s="106"/>
      <c r="D92" s="107"/>
      <c r="E92" s="107"/>
      <c r="F92" s="107"/>
      <c r="G92" s="107"/>
      <c r="H92" s="107"/>
      <c r="I92" s="106"/>
      <c r="J92" s="106"/>
      <c r="K92" s="107"/>
      <c r="L92" s="107"/>
      <c r="M92" s="107"/>
      <c r="N92" s="108"/>
      <c r="O92"/>
      <c r="P92"/>
      <c r="Q92"/>
      <c r="R92" s="599"/>
      <c r="S92" s="600"/>
      <c r="T92" s="675"/>
      <c r="U92" s="676"/>
      <c r="V92" s="676"/>
      <c r="W92" s="676"/>
      <c r="X92" s="676"/>
      <c r="Y92" s="676"/>
      <c r="Z92" s="675"/>
      <c r="AA92" s="675"/>
      <c r="AB92" s="676"/>
      <c r="AC92" s="676"/>
      <c r="AD92" s="676"/>
      <c r="AE92" s="675"/>
      <c r="AG92" s="730"/>
      <c r="AH92" s="262"/>
      <c r="AI92" s="262"/>
      <c r="AJ92" s="262"/>
      <c r="AK92" s="262"/>
      <c r="AL92" s="262"/>
      <c r="AM92" s="262"/>
      <c r="AN92" s="262"/>
      <c r="AO92" s="262"/>
      <c r="AP92" s="262"/>
      <c r="AQ92" s="262"/>
      <c r="AR92" s="262"/>
    </row>
    <row r="93" spans="1:45" ht="15.75" thickBot="1">
      <c r="A93" s="610"/>
      <c r="B93" s="614"/>
      <c r="C93" s="611"/>
      <c r="D93" s="612"/>
      <c r="E93" s="612"/>
      <c r="F93" s="612"/>
      <c r="G93" s="612"/>
      <c r="H93" s="612"/>
      <c r="I93" s="611"/>
      <c r="J93" s="611"/>
      <c r="K93" s="612"/>
      <c r="L93" s="612"/>
      <c r="M93" s="612"/>
      <c r="N93" s="613"/>
      <c r="O93"/>
      <c r="P93"/>
      <c r="Q93"/>
      <c r="R93" s="615"/>
      <c r="S93" s="616"/>
      <c r="T93" s="679"/>
      <c r="U93" s="680"/>
      <c r="V93" s="680"/>
      <c r="W93" s="680"/>
      <c r="X93" s="680"/>
      <c r="Y93" s="680"/>
      <c r="Z93" s="679"/>
      <c r="AA93" s="679"/>
      <c r="AB93" s="680"/>
      <c r="AC93" s="680"/>
      <c r="AD93" s="680"/>
      <c r="AE93" s="679"/>
      <c r="AF93" s="617"/>
      <c r="AG93" s="642"/>
      <c r="AH93" s="642"/>
      <c r="AI93" s="642"/>
      <c r="AJ93" s="642"/>
      <c r="AK93" s="642"/>
      <c r="AL93" s="642"/>
      <c r="AM93" s="642"/>
      <c r="AN93" s="642"/>
      <c r="AO93" s="642"/>
      <c r="AP93" s="642"/>
      <c r="AQ93" s="642"/>
      <c r="AR93" s="642"/>
    </row>
    <row r="94" spans="1:45" ht="15">
      <c r="A94" s="116"/>
      <c r="B94" s="99"/>
      <c r="C94" s="106"/>
      <c r="D94" s="107"/>
      <c r="E94" s="107"/>
      <c r="F94" s="107"/>
      <c r="G94" s="107"/>
      <c r="H94" s="107"/>
      <c r="I94" s="106"/>
      <c r="J94" s="106"/>
      <c r="K94" s="107"/>
      <c r="L94" s="107"/>
      <c r="M94" s="107"/>
      <c r="N94" s="108"/>
      <c r="O94"/>
      <c r="P94"/>
      <c r="Q94"/>
      <c r="R94" s="599"/>
      <c r="S94" s="600"/>
      <c r="T94" s="675"/>
      <c r="U94" s="676"/>
      <c r="V94" s="676"/>
      <c r="W94" s="676"/>
      <c r="X94" s="676"/>
      <c r="Y94" s="676"/>
      <c r="Z94" s="675"/>
      <c r="AA94" s="675"/>
      <c r="AB94" s="676"/>
      <c r="AC94" s="676"/>
      <c r="AD94" s="676"/>
      <c r="AE94" s="675"/>
      <c r="AG94" s="626"/>
      <c r="AH94" s="627"/>
      <c r="AI94" s="627"/>
      <c r="AJ94" s="627"/>
      <c r="AK94" s="627"/>
      <c r="AL94" s="627"/>
      <c r="AM94" s="627"/>
      <c r="AN94" s="627"/>
      <c r="AO94" s="627"/>
      <c r="AP94" s="627"/>
      <c r="AQ94" s="627"/>
      <c r="AR94" s="627"/>
    </row>
    <row r="95" spans="1:45" ht="15">
      <c r="A95" s="117"/>
      <c r="B95" s="258"/>
      <c r="C95" s="259"/>
      <c r="D95" s="260"/>
      <c r="E95" s="260"/>
      <c r="F95" s="260"/>
      <c r="G95" s="260"/>
      <c r="H95" s="260"/>
      <c r="I95" s="259"/>
      <c r="J95" s="259"/>
      <c r="K95" s="260"/>
      <c r="L95" s="260"/>
      <c r="M95" s="260"/>
      <c r="N95" s="261"/>
      <c r="O95"/>
      <c r="P95"/>
      <c r="Q95"/>
      <c r="R95" s="601"/>
      <c r="S95" s="602"/>
      <c r="T95" s="677"/>
      <c r="U95" s="678"/>
      <c r="V95" s="678"/>
      <c r="W95" s="678"/>
      <c r="X95" s="678"/>
      <c r="Y95" s="678"/>
      <c r="Z95" s="677"/>
      <c r="AA95" s="677"/>
      <c r="AB95" s="678"/>
      <c r="AC95" s="678"/>
      <c r="AD95" s="678"/>
      <c r="AE95" s="677"/>
      <c r="AG95" s="673"/>
      <c r="AH95" s="673"/>
      <c r="AI95" s="673"/>
      <c r="AJ95" s="674"/>
      <c r="AK95" s="673"/>
      <c r="AL95" s="628"/>
      <c r="AM95" s="674"/>
      <c r="AN95" s="628"/>
      <c r="AO95" s="673"/>
      <c r="AP95" s="628"/>
      <c r="AQ95" s="628"/>
      <c r="AR95" s="628"/>
      <c r="AS95" s="635"/>
    </row>
    <row r="96" spans="1:45" ht="15">
      <c r="A96" s="117"/>
      <c r="B96" s="99"/>
      <c r="C96" s="106"/>
      <c r="D96" s="107"/>
      <c r="E96" s="107"/>
      <c r="F96" s="107"/>
      <c r="G96" s="107"/>
      <c r="H96" s="107"/>
      <c r="I96" s="106"/>
      <c r="J96" s="106"/>
      <c r="K96" s="107"/>
      <c r="L96" s="107"/>
      <c r="M96" s="107"/>
      <c r="N96" s="108"/>
      <c r="O96"/>
      <c r="P96"/>
      <c r="Q96"/>
      <c r="R96" s="599"/>
      <c r="S96" s="600"/>
      <c r="T96" s="675"/>
      <c r="U96" s="676"/>
      <c r="V96" s="676"/>
      <c r="W96" s="676"/>
      <c r="X96" s="676"/>
      <c r="Y96" s="676"/>
      <c r="Z96" s="675"/>
      <c r="AA96" s="675"/>
      <c r="AB96" s="676"/>
      <c r="AC96" s="676"/>
      <c r="AD96" s="676"/>
      <c r="AE96" s="675"/>
      <c r="AG96" s="730"/>
      <c r="AH96" s="627"/>
      <c r="AI96" s="627"/>
      <c r="AJ96" s="627"/>
      <c r="AK96" s="627"/>
      <c r="AL96" s="627"/>
      <c r="AM96" s="627"/>
      <c r="AN96" s="627"/>
      <c r="AO96" s="627"/>
      <c r="AP96" s="627"/>
      <c r="AQ96" s="627"/>
      <c r="AR96" s="627"/>
    </row>
    <row r="97" spans="1:44" ht="15">
      <c r="A97" s="117"/>
      <c r="B97" s="258"/>
      <c r="C97" s="259"/>
      <c r="D97" s="260"/>
      <c r="E97" s="260"/>
      <c r="F97" s="260"/>
      <c r="G97" s="260"/>
      <c r="H97" s="260"/>
      <c r="I97" s="259"/>
      <c r="J97" s="259"/>
      <c r="K97" s="260"/>
      <c r="L97" s="260"/>
      <c r="M97" s="260"/>
      <c r="N97" s="261"/>
      <c r="O97"/>
      <c r="P97"/>
      <c r="Q97"/>
      <c r="R97" s="601"/>
      <c r="S97" s="602"/>
      <c r="T97" s="677"/>
      <c r="U97" s="678"/>
      <c r="V97" s="678"/>
      <c r="W97" s="678"/>
      <c r="X97" s="678"/>
      <c r="Y97" s="678"/>
      <c r="Z97" s="677"/>
      <c r="AA97" s="677"/>
      <c r="AB97" s="678"/>
      <c r="AC97" s="678"/>
      <c r="AD97" s="678"/>
      <c r="AE97" s="677"/>
      <c r="AG97" s="637"/>
      <c r="AH97" s="637"/>
      <c r="AI97" s="637"/>
      <c r="AJ97" s="637"/>
      <c r="AK97" s="637"/>
      <c r="AL97" s="637"/>
      <c r="AM97" s="637"/>
      <c r="AN97" s="637"/>
      <c r="AO97" s="637"/>
      <c r="AP97" s="637"/>
      <c r="AQ97" s="637"/>
      <c r="AR97" s="637"/>
    </row>
    <row r="98" spans="1:44" ht="15">
      <c r="A98" s="117"/>
      <c r="B98" s="99"/>
      <c r="C98" s="106"/>
      <c r="D98" s="107"/>
      <c r="E98" s="107"/>
      <c r="F98" s="107"/>
      <c r="G98" s="107"/>
      <c r="H98" s="107"/>
      <c r="I98" s="106"/>
      <c r="J98" s="106"/>
      <c r="K98" s="107"/>
      <c r="L98" s="107"/>
      <c r="M98" s="107"/>
      <c r="N98" s="108"/>
      <c r="O98"/>
      <c r="P98"/>
      <c r="Q98"/>
      <c r="R98" s="599"/>
      <c r="S98" s="600"/>
      <c r="T98" s="675"/>
      <c r="U98" s="676"/>
      <c r="V98" s="676"/>
      <c r="W98" s="676"/>
      <c r="X98" s="676"/>
      <c r="Y98" s="676"/>
      <c r="Z98" s="675"/>
      <c r="AA98" s="675"/>
      <c r="AB98" s="676"/>
      <c r="AC98" s="676"/>
      <c r="AD98" s="676"/>
      <c r="AE98" s="675"/>
      <c r="AG98" s="730"/>
      <c r="AH98" s="627"/>
      <c r="AI98" s="627"/>
      <c r="AJ98" s="627"/>
      <c r="AK98" s="627"/>
      <c r="AL98" s="627"/>
      <c r="AM98" s="627"/>
      <c r="AN98" s="627"/>
      <c r="AO98" s="627"/>
      <c r="AP98" s="627"/>
      <c r="AQ98" s="627"/>
      <c r="AR98" s="627"/>
    </row>
    <row r="99" spans="1:44" ht="15">
      <c r="A99" s="117"/>
      <c r="B99" s="258"/>
      <c r="C99" s="259"/>
      <c r="D99" s="260"/>
      <c r="E99" s="260"/>
      <c r="F99" s="260"/>
      <c r="G99" s="260"/>
      <c r="H99" s="260"/>
      <c r="I99" s="259"/>
      <c r="J99" s="259"/>
      <c r="K99" s="260"/>
      <c r="L99" s="260"/>
      <c r="M99" s="260"/>
      <c r="N99" s="261"/>
      <c r="O99"/>
      <c r="P99"/>
      <c r="Q99"/>
      <c r="R99" s="601"/>
      <c r="S99" s="602"/>
      <c r="T99" s="677"/>
      <c r="U99" s="678"/>
      <c r="V99" s="678"/>
      <c r="W99" s="678"/>
      <c r="X99" s="678"/>
      <c r="Y99" s="678"/>
      <c r="Z99" s="677"/>
      <c r="AA99" s="677"/>
      <c r="AB99" s="678"/>
      <c r="AC99" s="678"/>
      <c r="AD99" s="678"/>
      <c r="AE99" s="677"/>
      <c r="AG99" s="637"/>
      <c r="AH99" s="637"/>
      <c r="AI99" s="637"/>
      <c r="AJ99" s="637"/>
      <c r="AK99" s="637"/>
      <c r="AL99" s="637"/>
      <c r="AM99" s="637"/>
      <c r="AN99" s="637"/>
      <c r="AO99" s="637"/>
      <c r="AP99" s="637"/>
      <c r="AQ99" s="637"/>
      <c r="AR99" s="637"/>
    </row>
    <row r="100" spans="1:44" ht="15">
      <c r="A100" s="117"/>
      <c r="B100" s="99"/>
      <c r="C100" s="106"/>
      <c r="D100" s="107"/>
      <c r="E100" s="107"/>
      <c r="F100" s="107"/>
      <c r="G100" s="107"/>
      <c r="H100" s="107"/>
      <c r="I100" s="106"/>
      <c r="J100" s="106"/>
      <c r="K100" s="107"/>
      <c r="L100" s="107"/>
      <c r="M100" s="107"/>
      <c r="N100" s="108"/>
      <c r="O100"/>
      <c r="P100"/>
      <c r="Q100"/>
      <c r="R100" s="599"/>
      <c r="S100" s="600"/>
      <c r="T100" s="675"/>
      <c r="U100" s="676"/>
      <c r="V100" s="676"/>
      <c r="W100" s="676"/>
      <c r="X100" s="676"/>
      <c r="Y100" s="676"/>
      <c r="Z100" s="675"/>
      <c r="AA100" s="675"/>
      <c r="AB100" s="676"/>
      <c r="AC100" s="676"/>
      <c r="AD100" s="676"/>
      <c r="AE100" s="675"/>
      <c r="AG100" s="730"/>
      <c r="AH100" s="627"/>
      <c r="AI100" s="627"/>
      <c r="AJ100" s="627"/>
      <c r="AK100" s="627"/>
      <c r="AL100" s="627"/>
      <c r="AM100" s="627"/>
      <c r="AN100" s="627"/>
      <c r="AO100" s="627"/>
      <c r="AP100" s="627"/>
      <c r="AQ100" s="627"/>
      <c r="AR100" s="627"/>
    </row>
    <row r="101" spans="1:44" ht="15">
      <c r="A101" s="117"/>
      <c r="B101" s="258"/>
      <c r="C101" s="259"/>
      <c r="D101" s="260"/>
      <c r="E101" s="260"/>
      <c r="F101" s="260"/>
      <c r="G101" s="260"/>
      <c r="H101" s="260"/>
      <c r="I101" s="259"/>
      <c r="J101" s="259"/>
      <c r="K101" s="260"/>
      <c r="L101" s="260"/>
      <c r="M101" s="260"/>
      <c r="N101" s="261"/>
      <c r="O101"/>
      <c r="P101"/>
      <c r="Q101"/>
      <c r="R101" s="601"/>
      <c r="S101" s="602"/>
      <c r="T101" s="677"/>
      <c r="U101" s="678"/>
      <c r="V101" s="678"/>
      <c r="W101" s="678"/>
      <c r="X101" s="678"/>
      <c r="Y101" s="678"/>
      <c r="Z101" s="677"/>
      <c r="AA101" s="677"/>
      <c r="AB101" s="678"/>
      <c r="AC101" s="678"/>
      <c r="AD101" s="678"/>
      <c r="AE101" s="677"/>
      <c r="AG101" s="629"/>
      <c r="AH101" s="629"/>
      <c r="AI101" s="629"/>
      <c r="AJ101" s="629"/>
      <c r="AK101" s="629"/>
      <c r="AL101" s="629"/>
      <c r="AM101" s="629"/>
      <c r="AN101" s="629"/>
      <c r="AO101" s="629"/>
      <c r="AP101" s="629"/>
      <c r="AQ101" s="629"/>
      <c r="AR101" s="629"/>
    </row>
    <row r="102" spans="1:44" ht="15">
      <c r="A102" s="117"/>
      <c r="B102" s="99"/>
      <c r="C102" s="106"/>
      <c r="D102" s="107"/>
      <c r="E102" s="107"/>
      <c r="F102" s="107"/>
      <c r="G102" s="107"/>
      <c r="H102" s="107"/>
      <c r="I102" s="106"/>
      <c r="J102" s="106"/>
      <c r="K102" s="107"/>
      <c r="L102" s="107"/>
      <c r="M102" s="107"/>
      <c r="N102" s="108"/>
      <c r="O102"/>
      <c r="P102"/>
      <c r="Q102"/>
      <c r="R102" s="599"/>
      <c r="S102" s="600"/>
      <c r="T102" s="675"/>
      <c r="U102" s="676"/>
      <c r="V102" s="676"/>
      <c r="W102" s="676"/>
      <c r="X102" s="676"/>
      <c r="Y102" s="676"/>
      <c r="Z102" s="675"/>
      <c r="AA102" s="675"/>
      <c r="AB102" s="676"/>
      <c r="AC102" s="676"/>
      <c r="AD102" s="676"/>
      <c r="AE102" s="675"/>
      <c r="AG102" s="730"/>
      <c r="AH102" s="627"/>
      <c r="AI102" s="627"/>
      <c r="AJ102" s="627"/>
      <c r="AK102" s="627"/>
      <c r="AL102" s="627"/>
      <c r="AM102" s="627"/>
      <c r="AN102" s="627"/>
      <c r="AO102" s="627"/>
      <c r="AP102" s="627"/>
      <c r="AQ102" s="627"/>
      <c r="AR102" s="627"/>
    </row>
    <row r="103" spans="1:44" ht="15">
      <c r="A103" s="117"/>
      <c r="B103" s="258"/>
      <c r="C103" s="259"/>
      <c r="D103" s="260"/>
      <c r="E103" s="260"/>
      <c r="F103" s="260"/>
      <c r="G103" s="260"/>
      <c r="H103" s="260"/>
      <c r="I103" s="259"/>
      <c r="J103" s="259"/>
      <c r="K103" s="260"/>
      <c r="L103" s="260"/>
      <c r="M103" s="260"/>
      <c r="N103" s="261"/>
      <c r="O103"/>
      <c r="P103"/>
      <c r="Q103"/>
      <c r="R103" s="601"/>
      <c r="S103" s="602"/>
      <c r="T103" s="677"/>
      <c r="U103" s="678"/>
      <c r="V103" s="678"/>
      <c r="W103" s="678"/>
      <c r="X103" s="678"/>
      <c r="Y103" s="678"/>
      <c r="Z103" s="677"/>
      <c r="AA103" s="677"/>
      <c r="AB103" s="678"/>
      <c r="AC103" s="678"/>
      <c r="AD103" s="678"/>
      <c r="AE103" s="677"/>
      <c r="AG103" s="637"/>
      <c r="AH103" s="637"/>
      <c r="AI103" s="637"/>
      <c r="AJ103" s="637"/>
      <c r="AK103" s="637"/>
      <c r="AL103" s="637"/>
      <c r="AM103" s="637"/>
      <c r="AN103" s="637"/>
      <c r="AO103" s="637"/>
      <c r="AP103" s="637"/>
      <c r="AQ103" s="637"/>
      <c r="AR103" s="637"/>
    </row>
    <row r="104" spans="1:44" ht="15">
      <c r="A104" s="117"/>
      <c r="B104" s="99"/>
      <c r="C104" s="106"/>
      <c r="D104" s="107"/>
      <c r="E104" s="107"/>
      <c r="F104" s="107"/>
      <c r="G104" s="107"/>
      <c r="H104" s="107"/>
      <c r="I104" s="106"/>
      <c r="J104" s="106"/>
      <c r="K104" s="107"/>
      <c r="L104" s="107"/>
      <c r="M104" s="107"/>
      <c r="N104" s="108"/>
      <c r="O104"/>
      <c r="P104"/>
      <c r="Q104"/>
      <c r="R104" s="599"/>
      <c r="S104" s="600"/>
      <c r="T104" s="675"/>
      <c r="U104" s="676"/>
      <c r="V104" s="676"/>
      <c r="W104" s="676"/>
      <c r="X104" s="676"/>
      <c r="Y104" s="676"/>
      <c r="Z104" s="675"/>
      <c r="AA104" s="675"/>
      <c r="AB104" s="676"/>
      <c r="AC104" s="676"/>
      <c r="AD104" s="676"/>
      <c r="AE104" s="675"/>
      <c r="AG104" s="730"/>
      <c r="AH104" s="627"/>
      <c r="AI104" s="627"/>
      <c r="AJ104" s="627"/>
      <c r="AK104" s="627"/>
      <c r="AL104" s="627"/>
      <c r="AM104" s="627"/>
      <c r="AN104" s="627"/>
      <c r="AO104" s="627"/>
      <c r="AP104" s="627"/>
      <c r="AQ104" s="627"/>
      <c r="AR104" s="627"/>
    </row>
    <row r="105" spans="1:44" ht="15">
      <c r="A105" s="117"/>
      <c r="B105" s="258"/>
      <c r="C105" s="259"/>
      <c r="D105" s="260"/>
      <c r="E105" s="260"/>
      <c r="F105" s="260"/>
      <c r="G105" s="260"/>
      <c r="H105" s="260"/>
      <c r="I105" s="259"/>
      <c r="J105" s="259"/>
      <c r="K105" s="260"/>
      <c r="L105" s="260"/>
      <c r="M105" s="260"/>
      <c r="N105" s="261"/>
      <c r="O105"/>
      <c r="P105"/>
      <c r="Q105"/>
      <c r="R105" s="601"/>
      <c r="S105" s="602"/>
      <c r="T105" s="677"/>
      <c r="U105" s="678"/>
      <c r="V105" s="678"/>
      <c r="W105" s="678"/>
      <c r="X105" s="678"/>
      <c r="Y105" s="678"/>
      <c r="Z105" s="677"/>
      <c r="AA105" s="677"/>
      <c r="AB105" s="678"/>
      <c r="AC105" s="678"/>
      <c r="AD105" s="678"/>
      <c r="AE105" s="677"/>
      <c r="AG105" s="637"/>
      <c r="AH105" s="637"/>
      <c r="AI105" s="637"/>
      <c r="AJ105" s="637"/>
      <c r="AK105" s="637"/>
      <c r="AL105" s="637"/>
      <c r="AM105" s="637"/>
      <c r="AN105" s="637"/>
      <c r="AO105" s="637"/>
      <c r="AP105" s="637"/>
      <c r="AQ105" s="637"/>
      <c r="AR105" s="637"/>
    </row>
    <row r="106" spans="1:44" ht="15">
      <c r="A106" s="117"/>
      <c r="B106" s="99"/>
      <c r="C106" s="106"/>
      <c r="D106" s="107"/>
      <c r="E106" s="107"/>
      <c r="F106" s="107"/>
      <c r="G106" s="107"/>
      <c r="H106" s="107"/>
      <c r="I106" s="106"/>
      <c r="J106" s="106"/>
      <c r="K106" s="107"/>
      <c r="L106" s="107"/>
      <c r="M106" s="107"/>
      <c r="N106" s="108"/>
      <c r="O106"/>
      <c r="P106"/>
      <c r="Q106"/>
      <c r="R106" s="599"/>
      <c r="S106" s="600"/>
      <c r="T106" s="675"/>
      <c r="U106" s="676"/>
      <c r="V106" s="676"/>
      <c r="W106" s="676"/>
      <c r="X106" s="676"/>
      <c r="Y106" s="676"/>
      <c r="Z106" s="675"/>
      <c r="AA106" s="675"/>
      <c r="AB106" s="676"/>
      <c r="AC106" s="676"/>
      <c r="AD106" s="676"/>
      <c r="AE106" s="675"/>
      <c r="AG106" s="730"/>
      <c r="AH106" s="627"/>
      <c r="AI106" s="627"/>
      <c r="AJ106" s="627"/>
      <c r="AK106" s="627"/>
      <c r="AL106" s="627"/>
      <c r="AM106" s="627"/>
      <c r="AN106" s="627"/>
      <c r="AO106" s="627"/>
      <c r="AP106" s="627"/>
      <c r="AQ106" s="627"/>
      <c r="AR106" s="627"/>
    </row>
    <row r="107" spans="1:44" ht="15">
      <c r="A107" s="117"/>
      <c r="B107" s="258"/>
      <c r="C107" s="259"/>
      <c r="D107" s="260"/>
      <c r="E107" s="260"/>
      <c r="F107" s="260"/>
      <c r="G107" s="260"/>
      <c r="H107" s="260"/>
      <c r="I107" s="259"/>
      <c r="J107" s="259"/>
      <c r="K107" s="260"/>
      <c r="L107" s="260"/>
      <c r="M107" s="260"/>
      <c r="N107" s="261"/>
      <c r="O107"/>
      <c r="P107"/>
      <c r="Q107"/>
      <c r="R107" s="601"/>
      <c r="S107" s="602"/>
      <c r="T107" s="677"/>
      <c r="U107" s="678"/>
      <c r="V107" s="678"/>
      <c r="W107" s="678"/>
      <c r="X107" s="678"/>
      <c r="Y107" s="678"/>
      <c r="Z107" s="677"/>
      <c r="AA107" s="677"/>
      <c r="AB107" s="678"/>
      <c r="AC107" s="678"/>
      <c r="AD107" s="678"/>
      <c r="AE107" s="677"/>
      <c r="AG107" s="637"/>
      <c r="AH107" s="637"/>
      <c r="AI107" s="637"/>
      <c r="AJ107" s="637"/>
      <c r="AK107" s="637"/>
      <c r="AL107" s="637"/>
      <c r="AM107" s="637"/>
      <c r="AN107" s="637"/>
      <c r="AO107" s="637"/>
      <c r="AP107" s="637"/>
      <c r="AQ107" s="637"/>
      <c r="AR107" s="637"/>
    </row>
    <row r="108" spans="1:44" ht="15">
      <c r="A108" s="117"/>
      <c r="B108" s="99"/>
      <c r="C108" s="106"/>
      <c r="D108" s="107"/>
      <c r="E108" s="107"/>
      <c r="F108" s="107"/>
      <c r="G108" s="107"/>
      <c r="H108" s="107"/>
      <c r="I108" s="106"/>
      <c r="J108" s="106"/>
      <c r="K108" s="107"/>
      <c r="L108" s="107"/>
      <c r="M108" s="107"/>
      <c r="N108" s="108"/>
      <c r="O108"/>
      <c r="P108"/>
      <c r="Q108"/>
      <c r="R108" s="599"/>
      <c r="S108" s="600"/>
      <c r="T108" s="675"/>
      <c r="U108" s="676"/>
      <c r="V108" s="676"/>
      <c r="W108" s="676"/>
      <c r="X108" s="676"/>
      <c r="Y108" s="676"/>
      <c r="Z108" s="675"/>
      <c r="AA108" s="675"/>
      <c r="AB108" s="676"/>
      <c r="AC108" s="676"/>
      <c r="AD108" s="676"/>
      <c r="AE108" s="675"/>
      <c r="AG108" s="730"/>
      <c r="AH108" s="627"/>
      <c r="AI108" s="627"/>
      <c r="AJ108" s="627"/>
      <c r="AK108" s="627"/>
      <c r="AL108" s="627"/>
      <c r="AM108" s="627"/>
      <c r="AN108" s="627"/>
      <c r="AO108" s="627"/>
      <c r="AP108" s="627"/>
      <c r="AQ108" s="627"/>
      <c r="AR108" s="627"/>
    </row>
    <row r="109" spans="1:44" ht="15">
      <c r="A109" s="117"/>
      <c r="B109" s="258"/>
      <c r="C109" s="259"/>
      <c r="D109" s="260"/>
      <c r="E109" s="260"/>
      <c r="F109" s="260"/>
      <c r="G109" s="260"/>
      <c r="H109" s="260"/>
      <c r="I109" s="259"/>
      <c r="J109" s="259"/>
      <c r="K109" s="260"/>
      <c r="L109" s="260"/>
      <c r="M109" s="260"/>
      <c r="N109" s="261"/>
      <c r="O109"/>
      <c r="P109"/>
      <c r="Q109"/>
      <c r="R109" s="601"/>
      <c r="S109" s="602"/>
      <c r="T109" s="677"/>
      <c r="U109" s="678"/>
      <c r="V109" s="678"/>
      <c r="W109" s="678"/>
      <c r="X109" s="678"/>
      <c r="Y109" s="678"/>
      <c r="Z109" s="677"/>
      <c r="AA109" s="677"/>
      <c r="AB109" s="678"/>
      <c r="AC109" s="678"/>
      <c r="AD109" s="678"/>
      <c r="AE109" s="677"/>
      <c r="AG109" s="637"/>
      <c r="AH109" s="637"/>
      <c r="AI109" s="637"/>
      <c r="AJ109" s="637"/>
      <c r="AK109" s="637"/>
      <c r="AL109" s="637"/>
      <c r="AM109" s="637"/>
      <c r="AN109" s="637"/>
      <c r="AO109" s="637"/>
      <c r="AP109" s="637"/>
      <c r="AQ109" s="637"/>
      <c r="AR109" s="637"/>
    </row>
    <row r="110" spans="1:44" ht="15">
      <c r="A110" s="117"/>
      <c r="B110" s="99"/>
      <c r="C110" s="106"/>
      <c r="D110" s="107"/>
      <c r="E110" s="107"/>
      <c r="F110" s="107"/>
      <c r="G110" s="107"/>
      <c r="H110" s="107"/>
      <c r="I110" s="106"/>
      <c r="J110" s="106"/>
      <c r="K110" s="107"/>
      <c r="L110" s="107"/>
      <c r="M110" s="107"/>
      <c r="N110" s="108"/>
      <c r="O110"/>
      <c r="P110"/>
      <c r="Q110"/>
      <c r="R110" s="599"/>
      <c r="S110" s="600"/>
      <c r="T110" s="675"/>
      <c r="U110" s="676"/>
      <c r="V110" s="676"/>
      <c r="W110" s="676"/>
      <c r="X110" s="676"/>
      <c r="Y110" s="676"/>
      <c r="Z110" s="675"/>
      <c r="AA110" s="675"/>
      <c r="AB110" s="676"/>
      <c r="AC110" s="676"/>
      <c r="AD110" s="676"/>
      <c r="AE110" s="675"/>
      <c r="AG110" s="730"/>
      <c r="AH110" s="627"/>
      <c r="AI110" s="627"/>
      <c r="AJ110" s="627"/>
      <c r="AK110" s="627"/>
      <c r="AL110" s="627"/>
      <c r="AM110" s="627"/>
      <c r="AN110" s="627"/>
      <c r="AO110" s="627"/>
      <c r="AP110" s="627"/>
      <c r="AQ110" s="627"/>
      <c r="AR110" s="627"/>
    </row>
    <row r="111" spans="1:44" ht="15">
      <c r="A111" s="117"/>
      <c r="B111" s="258"/>
      <c r="C111" s="259"/>
      <c r="D111" s="260"/>
      <c r="E111" s="260"/>
      <c r="F111" s="260"/>
      <c r="G111" s="260"/>
      <c r="H111" s="260"/>
      <c r="I111" s="259"/>
      <c r="J111" s="259"/>
      <c r="K111" s="260"/>
      <c r="L111" s="260"/>
      <c r="M111" s="260"/>
      <c r="N111" s="261"/>
      <c r="O111"/>
      <c r="P111"/>
      <c r="Q111"/>
      <c r="R111" s="601"/>
      <c r="S111" s="602"/>
      <c r="T111" s="677"/>
      <c r="U111" s="678"/>
      <c r="V111" s="678"/>
      <c r="W111" s="678"/>
      <c r="X111" s="678"/>
      <c r="Y111" s="678"/>
      <c r="Z111" s="677"/>
      <c r="AA111" s="677"/>
      <c r="AB111" s="678"/>
      <c r="AC111" s="678"/>
      <c r="AD111" s="678"/>
      <c r="AE111" s="677"/>
      <c r="AG111" s="637"/>
      <c r="AH111" s="637"/>
      <c r="AI111" s="637"/>
      <c r="AJ111" s="637"/>
      <c r="AK111" s="637"/>
      <c r="AL111" s="637"/>
      <c r="AM111" s="637"/>
      <c r="AN111" s="637"/>
      <c r="AO111" s="637"/>
      <c r="AP111" s="637"/>
      <c r="AQ111" s="637"/>
      <c r="AR111" s="637"/>
    </row>
    <row r="112" spans="1:44" ht="15">
      <c r="A112" s="117"/>
      <c r="B112" s="99"/>
      <c r="C112" s="106"/>
      <c r="D112" s="107"/>
      <c r="E112" s="107"/>
      <c r="F112" s="107"/>
      <c r="G112" s="107"/>
      <c r="H112" s="107"/>
      <c r="I112" s="106"/>
      <c r="J112" s="106"/>
      <c r="K112" s="107"/>
      <c r="L112" s="107"/>
      <c r="M112" s="107"/>
      <c r="N112" s="108"/>
      <c r="O112"/>
      <c r="P112"/>
      <c r="Q112"/>
      <c r="R112" s="599"/>
      <c r="S112" s="600"/>
      <c r="T112" s="675"/>
      <c r="U112" s="676"/>
      <c r="V112" s="676"/>
      <c r="W112" s="676"/>
      <c r="X112" s="676"/>
      <c r="Y112" s="676"/>
      <c r="Z112" s="675"/>
      <c r="AA112" s="675"/>
      <c r="AB112" s="676"/>
      <c r="AC112" s="676"/>
      <c r="AD112" s="676"/>
      <c r="AE112" s="675"/>
      <c r="AG112" s="730"/>
      <c r="AH112" s="627"/>
      <c r="AI112" s="627"/>
      <c r="AJ112" s="627"/>
      <c r="AK112" s="627"/>
      <c r="AL112" s="627"/>
      <c r="AM112" s="627"/>
      <c r="AN112" s="627"/>
      <c r="AO112" s="627"/>
      <c r="AP112" s="627"/>
      <c r="AQ112" s="627"/>
      <c r="AR112" s="627"/>
    </row>
    <row r="113" spans="1:45" ht="15">
      <c r="A113" s="117"/>
      <c r="B113" s="258"/>
      <c r="C113" s="259"/>
      <c r="D113" s="260"/>
      <c r="E113" s="260"/>
      <c r="F113" s="260"/>
      <c r="G113" s="260"/>
      <c r="H113" s="260"/>
      <c r="I113" s="259"/>
      <c r="J113" s="259"/>
      <c r="K113" s="260"/>
      <c r="L113" s="260"/>
      <c r="M113" s="260"/>
      <c r="N113" s="261"/>
      <c r="O113"/>
      <c r="P113"/>
      <c r="Q113"/>
      <c r="R113" s="601"/>
      <c r="S113" s="602"/>
      <c r="T113" s="677"/>
      <c r="U113" s="678"/>
      <c r="V113" s="678"/>
      <c r="W113" s="678"/>
      <c r="X113" s="678"/>
      <c r="Y113" s="678"/>
      <c r="Z113" s="677"/>
      <c r="AA113" s="677"/>
      <c r="AB113" s="678"/>
      <c r="AC113" s="678"/>
      <c r="AD113" s="678"/>
      <c r="AE113" s="677"/>
      <c r="AG113" s="637"/>
      <c r="AH113" s="637"/>
      <c r="AI113" s="637"/>
      <c r="AJ113" s="637"/>
      <c r="AK113" s="637"/>
      <c r="AL113" s="637"/>
      <c r="AM113" s="637"/>
      <c r="AN113" s="637"/>
      <c r="AO113" s="637"/>
      <c r="AP113" s="637"/>
      <c r="AQ113" s="637"/>
      <c r="AR113" s="637"/>
    </row>
    <row r="114" spans="1:45" ht="15">
      <c r="A114" s="117"/>
      <c r="B114" s="99"/>
      <c r="C114" s="106"/>
      <c r="D114" s="107"/>
      <c r="E114" s="107"/>
      <c r="F114" s="107"/>
      <c r="G114" s="107"/>
      <c r="H114" s="107"/>
      <c r="I114" s="106"/>
      <c r="J114" s="106"/>
      <c r="K114" s="107"/>
      <c r="L114" s="107"/>
      <c r="M114" s="107"/>
      <c r="N114" s="108"/>
      <c r="O114"/>
      <c r="P114"/>
      <c r="Q114"/>
      <c r="R114" s="599"/>
      <c r="S114" s="600"/>
      <c r="T114" s="675"/>
      <c r="U114" s="676"/>
      <c r="V114" s="676"/>
      <c r="W114" s="676"/>
      <c r="X114" s="676"/>
      <c r="Y114" s="676"/>
      <c r="Z114" s="675"/>
      <c r="AA114" s="675"/>
      <c r="AB114" s="676"/>
      <c r="AC114" s="676"/>
      <c r="AD114" s="676"/>
      <c r="AE114" s="675"/>
      <c r="AG114" s="730"/>
      <c r="AH114" s="262"/>
      <c r="AI114" s="262"/>
      <c r="AJ114" s="262"/>
      <c r="AK114" s="262"/>
      <c r="AL114" s="262"/>
      <c r="AM114" s="262"/>
      <c r="AN114" s="262"/>
      <c r="AO114" s="262"/>
      <c r="AP114" s="262"/>
      <c r="AQ114" s="262"/>
      <c r="AR114" s="262"/>
    </row>
    <row r="115" spans="1:45" ht="15.75" thickBot="1">
      <c r="A115" s="610"/>
      <c r="B115" s="614"/>
      <c r="C115" s="611"/>
      <c r="D115" s="612"/>
      <c r="E115" s="612"/>
      <c r="F115" s="612"/>
      <c r="G115" s="612"/>
      <c r="H115" s="612"/>
      <c r="I115" s="611"/>
      <c r="J115" s="611"/>
      <c r="K115" s="612"/>
      <c r="L115" s="612"/>
      <c r="M115" s="612"/>
      <c r="N115" s="613"/>
      <c r="O115"/>
      <c r="P115"/>
      <c r="Q115"/>
      <c r="R115" s="615"/>
      <c r="S115" s="616"/>
      <c r="T115" s="679"/>
      <c r="U115" s="680"/>
      <c r="V115" s="680"/>
      <c r="W115" s="680"/>
      <c r="X115" s="680"/>
      <c r="Y115" s="680"/>
      <c r="Z115" s="679"/>
      <c r="AA115" s="679"/>
      <c r="AB115" s="680"/>
      <c r="AC115" s="680"/>
      <c r="AD115" s="680"/>
      <c r="AE115" s="679"/>
      <c r="AF115" s="617"/>
      <c r="AG115" s="642"/>
      <c r="AH115" s="642"/>
      <c r="AI115" s="642"/>
      <c r="AJ115" s="642"/>
      <c r="AK115" s="642"/>
      <c r="AL115" s="642"/>
      <c r="AM115" s="642"/>
      <c r="AN115" s="642"/>
      <c r="AO115" s="642"/>
      <c r="AP115" s="642"/>
      <c r="AQ115" s="642"/>
      <c r="AR115" s="642"/>
    </row>
    <row r="116" spans="1:45" ht="15">
      <c r="A116" s="116"/>
      <c r="B116" s="99"/>
      <c r="C116" s="106"/>
      <c r="D116" s="107"/>
      <c r="E116" s="107"/>
      <c r="F116" s="107"/>
      <c r="G116" s="107"/>
      <c r="H116" s="107"/>
      <c r="I116" s="106"/>
      <c r="J116" s="106"/>
      <c r="K116" s="107"/>
      <c r="L116" s="107"/>
      <c r="M116" s="107"/>
      <c r="N116" s="108"/>
      <c r="O116"/>
      <c r="P116"/>
      <c r="Q116"/>
      <c r="R116" s="599"/>
      <c r="S116" s="600"/>
      <c r="T116" s="675"/>
      <c r="U116" s="676"/>
      <c r="V116" s="676"/>
      <c r="W116" s="676"/>
      <c r="X116" s="676"/>
      <c r="Y116" s="676"/>
      <c r="Z116" s="675"/>
      <c r="AA116" s="675"/>
      <c r="AB116" s="676"/>
      <c r="AC116" s="676"/>
      <c r="AD116" s="676"/>
      <c r="AE116" s="675"/>
      <c r="AG116" s="626"/>
      <c r="AH116" s="627"/>
      <c r="AI116" s="627"/>
      <c r="AJ116" s="627"/>
      <c r="AK116" s="627"/>
      <c r="AL116" s="627"/>
      <c r="AM116" s="627"/>
      <c r="AN116" s="627"/>
      <c r="AO116" s="627"/>
      <c r="AP116" s="627"/>
      <c r="AQ116" s="627"/>
      <c r="AR116" s="627"/>
    </row>
    <row r="117" spans="1:45" ht="15">
      <c r="A117" s="117"/>
      <c r="B117" s="258"/>
      <c r="C117" s="259"/>
      <c r="D117" s="260"/>
      <c r="E117" s="260"/>
      <c r="F117" s="260"/>
      <c r="G117" s="260"/>
      <c r="H117" s="260"/>
      <c r="I117" s="259"/>
      <c r="J117" s="259"/>
      <c r="K117" s="260"/>
      <c r="L117" s="260"/>
      <c r="M117" s="260"/>
      <c r="N117" s="261"/>
      <c r="O117"/>
      <c r="P117"/>
      <c r="Q117"/>
      <c r="R117" s="601"/>
      <c r="S117" s="602"/>
      <c r="T117" s="677"/>
      <c r="U117" s="678"/>
      <c r="V117" s="678"/>
      <c r="W117" s="678"/>
      <c r="X117" s="678"/>
      <c r="Y117" s="678"/>
      <c r="Z117" s="677"/>
      <c r="AA117" s="677"/>
      <c r="AB117" s="678"/>
      <c r="AC117" s="678"/>
      <c r="AD117" s="678"/>
      <c r="AE117" s="677"/>
      <c r="AG117" s="628"/>
      <c r="AH117" s="628"/>
      <c r="AI117" s="628"/>
      <c r="AJ117" s="628"/>
      <c r="AK117" s="628"/>
      <c r="AL117" s="628"/>
      <c r="AM117" s="628"/>
      <c r="AN117" s="628"/>
      <c r="AO117" s="628"/>
      <c r="AP117" s="628"/>
      <c r="AQ117" s="628"/>
      <c r="AR117" s="628"/>
      <c r="AS117" s="635"/>
    </row>
    <row r="118" spans="1:45" ht="15">
      <c r="A118" s="117"/>
      <c r="B118" s="99"/>
      <c r="C118" s="106"/>
      <c r="D118" s="107"/>
      <c r="E118" s="107"/>
      <c r="F118" s="107"/>
      <c r="G118" s="107"/>
      <c r="H118" s="107"/>
      <c r="I118" s="106"/>
      <c r="J118" s="106"/>
      <c r="K118" s="107"/>
      <c r="L118" s="107"/>
      <c r="M118" s="107"/>
      <c r="N118" s="108"/>
      <c r="O118"/>
      <c r="P118"/>
      <c r="Q118"/>
      <c r="R118" s="599"/>
      <c r="S118" s="600"/>
      <c r="T118" s="675"/>
      <c r="U118" s="676"/>
      <c r="V118" s="676"/>
      <c r="W118" s="676"/>
      <c r="X118" s="676"/>
      <c r="Y118" s="676"/>
      <c r="Z118" s="675"/>
      <c r="AA118" s="675"/>
      <c r="AB118" s="676"/>
      <c r="AC118" s="676"/>
      <c r="AD118" s="676"/>
      <c r="AE118" s="675"/>
      <c r="AG118" s="730"/>
      <c r="AH118" s="627"/>
      <c r="AI118" s="627"/>
      <c r="AJ118" s="627"/>
      <c r="AK118" s="627"/>
      <c r="AL118" s="627"/>
      <c r="AM118" s="627"/>
      <c r="AN118" s="627"/>
      <c r="AO118" s="627"/>
      <c r="AP118" s="627"/>
      <c r="AQ118" s="627"/>
      <c r="AR118" s="627"/>
    </row>
    <row r="119" spans="1:45" ht="15">
      <c r="A119" s="117"/>
      <c r="B119" s="258"/>
      <c r="C119" s="259"/>
      <c r="D119" s="260"/>
      <c r="E119" s="260"/>
      <c r="F119" s="260"/>
      <c r="G119" s="260"/>
      <c r="H119" s="260"/>
      <c r="I119" s="259"/>
      <c r="J119" s="259"/>
      <c r="K119" s="260"/>
      <c r="L119" s="260"/>
      <c r="M119" s="260"/>
      <c r="N119" s="261"/>
      <c r="O119"/>
      <c r="P119"/>
      <c r="Q119"/>
      <c r="R119" s="601"/>
      <c r="S119" s="602"/>
      <c r="T119" s="677"/>
      <c r="U119" s="678"/>
      <c r="V119" s="678"/>
      <c r="W119" s="678"/>
      <c r="X119" s="678"/>
      <c r="Y119" s="678"/>
      <c r="Z119" s="677"/>
      <c r="AA119" s="677"/>
      <c r="AB119" s="678"/>
      <c r="AC119" s="678"/>
      <c r="AD119" s="678"/>
      <c r="AE119" s="677"/>
      <c r="AG119" s="637"/>
      <c r="AH119" s="637"/>
      <c r="AI119" s="637"/>
      <c r="AJ119" s="637"/>
      <c r="AK119" s="637"/>
      <c r="AL119" s="637"/>
      <c r="AM119" s="637"/>
      <c r="AN119" s="637"/>
      <c r="AO119" s="637"/>
      <c r="AP119" s="637"/>
      <c r="AQ119" s="637"/>
      <c r="AR119" s="637"/>
    </row>
    <row r="120" spans="1:45" ht="15">
      <c r="A120" s="117"/>
      <c r="B120" s="99"/>
      <c r="C120" s="106"/>
      <c r="D120" s="107"/>
      <c r="E120" s="107"/>
      <c r="F120" s="107"/>
      <c r="G120" s="107"/>
      <c r="H120" s="107"/>
      <c r="I120" s="106"/>
      <c r="J120" s="106"/>
      <c r="K120" s="107"/>
      <c r="L120" s="107"/>
      <c r="M120" s="107"/>
      <c r="N120" s="108"/>
      <c r="O120"/>
      <c r="P120"/>
      <c r="Q120"/>
      <c r="R120" s="599"/>
      <c r="S120" s="600"/>
      <c r="T120" s="675"/>
      <c r="U120" s="676"/>
      <c r="V120" s="676"/>
      <c r="W120" s="676"/>
      <c r="X120" s="676"/>
      <c r="Y120" s="676"/>
      <c r="Z120" s="675"/>
      <c r="AA120" s="675"/>
      <c r="AB120" s="676"/>
      <c r="AC120" s="676"/>
      <c r="AD120" s="676"/>
      <c r="AE120" s="675"/>
      <c r="AG120" s="730"/>
      <c r="AH120" s="627"/>
      <c r="AI120" s="627"/>
      <c r="AJ120" s="627"/>
      <c r="AK120" s="627"/>
      <c r="AL120" s="627"/>
      <c r="AM120" s="627"/>
      <c r="AN120" s="627"/>
      <c r="AO120" s="627"/>
      <c r="AP120" s="627"/>
      <c r="AQ120" s="627"/>
      <c r="AR120" s="627"/>
    </row>
    <row r="121" spans="1:45" ht="15">
      <c r="A121" s="117"/>
      <c r="B121" s="258"/>
      <c r="C121" s="259"/>
      <c r="D121" s="260"/>
      <c r="E121" s="260"/>
      <c r="F121" s="260"/>
      <c r="G121" s="260"/>
      <c r="H121" s="260"/>
      <c r="I121" s="259"/>
      <c r="J121" s="259"/>
      <c r="K121" s="260"/>
      <c r="L121" s="260"/>
      <c r="M121" s="260"/>
      <c r="N121" s="261"/>
      <c r="O121"/>
      <c r="P121"/>
      <c r="Q121"/>
      <c r="R121" s="601"/>
      <c r="S121" s="602"/>
      <c r="T121" s="677"/>
      <c r="U121" s="678"/>
      <c r="V121" s="678"/>
      <c r="W121" s="678"/>
      <c r="X121" s="678"/>
      <c r="Y121" s="678"/>
      <c r="Z121" s="677"/>
      <c r="AA121" s="677"/>
      <c r="AB121" s="678"/>
      <c r="AC121" s="678"/>
      <c r="AD121" s="678"/>
      <c r="AE121" s="677"/>
      <c r="AG121" s="637"/>
      <c r="AH121" s="637"/>
      <c r="AI121" s="637"/>
      <c r="AJ121" s="637"/>
      <c r="AK121" s="637"/>
      <c r="AL121" s="637"/>
      <c r="AM121" s="637"/>
      <c r="AN121" s="637"/>
      <c r="AO121" s="637"/>
      <c r="AP121" s="637"/>
      <c r="AQ121" s="637"/>
      <c r="AR121" s="637"/>
    </row>
    <row r="122" spans="1:45" ht="15">
      <c r="A122" s="117"/>
      <c r="B122" s="99"/>
      <c r="C122" s="106"/>
      <c r="D122" s="107"/>
      <c r="E122" s="107"/>
      <c r="F122" s="107"/>
      <c r="G122" s="107"/>
      <c r="H122" s="107"/>
      <c r="I122" s="106"/>
      <c r="J122" s="106"/>
      <c r="K122" s="107"/>
      <c r="L122" s="107"/>
      <c r="M122" s="107"/>
      <c r="N122" s="108"/>
      <c r="O122"/>
      <c r="P122"/>
      <c r="Q122"/>
      <c r="R122" s="599"/>
      <c r="S122" s="600"/>
      <c r="T122" s="675"/>
      <c r="U122" s="676"/>
      <c r="V122" s="676"/>
      <c r="W122" s="676"/>
      <c r="X122" s="676"/>
      <c r="Y122" s="676"/>
      <c r="Z122" s="675"/>
      <c r="AA122" s="675"/>
      <c r="AB122" s="676"/>
      <c r="AC122" s="676"/>
      <c r="AD122" s="676"/>
      <c r="AE122" s="675"/>
      <c r="AG122" s="730"/>
      <c r="AH122" s="627"/>
      <c r="AI122" s="627"/>
      <c r="AJ122" s="627"/>
      <c r="AK122" s="627"/>
      <c r="AL122" s="627"/>
      <c r="AM122" s="627"/>
      <c r="AN122" s="627"/>
      <c r="AO122" s="627"/>
      <c r="AP122" s="627"/>
      <c r="AQ122" s="627"/>
      <c r="AR122" s="627"/>
    </row>
    <row r="123" spans="1:45" ht="15">
      <c r="A123" s="117"/>
      <c r="B123" s="258"/>
      <c r="C123" s="259"/>
      <c r="D123" s="260"/>
      <c r="E123" s="260"/>
      <c r="F123" s="260"/>
      <c r="G123" s="260"/>
      <c r="H123" s="260"/>
      <c r="I123" s="259"/>
      <c r="J123" s="259"/>
      <c r="K123" s="260"/>
      <c r="L123" s="260"/>
      <c r="M123" s="260"/>
      <c r="N123" s="261"/>
      <c r="O123"/>
      <c r="P123"/>
      <c r="Q123"/>
      <c r="R123" s="601"/>
      <c r="S123" s="602"/>
      <c r="T123" s="677"/>
      <c r="U123" s="678"/>
      <c r="V123" s="678"/>
      <c r="W123" s="678"/>
      <c r="X123" s="678"/>
      <c r="Y123" s="678"/>
      <c r="Z123" s="677"/>
      <c r="AA123" s="677"/>
      <c r="AB123" s="678"/>
      <c r="AC123" s="678"/>
      <c r="AD123" s="678"/>
      <c r="AE123" s="677"/>
      <c r="AG123" s="629"/>
      <c r="AH123" s="629"/>
      <c r="AI123" s="629"/>
      <c r="AJ123" s="629"/>
      <c r="AK123" s="629"/>
      <c r="AL123" s="629"/>
      <c r="AM123" s="629"/>
      <c r="AN123" s="629"/>
      <c r="AO123" s="629"/>
      <c r="AP123" s="629"/>
      <c r="AQ123" s="629"/>
      <c r="AR123" s="629"/>
    </row>
    <row r="124" spans="1:45" ht="15">
      <c r="A124" s="117"/>
      <c r="B124" s="99"/>
      <c r="C124" s="106"/>
      <c r="D124" s="107"/>
      <c r="E124" s="107"/>
      <c r="F124" s="107"/>
      <c r="G124" s="107"/>
      <c r="H124" s="107"/>
      <c r="I124" s="106"/>
      <c r="J124" s="106"/>
      <c r="K124" s="107"/>
      <c r="L124" s="107"/>
      <c r="M124" s="107"/>
      <c r="N124" s="108"/>
      <c r="O124"/>
      <c r="P124"/>
      <c r="Q124"/>
      <c r="R124" s="599"/>
      <c r="S124" s="600"/>
      <c r="T124" s="675"/>
      <c r="U124" s="676"/>
      <c r="V124" s="676"/>
      <c r="W124" s="676"/>
      <c r="X124" s="676"/>
      <c r="Y124" s="676"/>
      <c r="Z124" s="675"/>
      <c r="AA124" s="675"/>
      <c r="AB124" s="676"/>
      <c r="AC124" s="676"/>
      <c r="AD124" s="676"/>
      <c r="AE124" s="675"/>
      <c r="AG124" s="730"/>
      <c r="AH124" s="627"/>
      <c r="AI124" s="627"/>
      <c r="AJ124" s="627"/>
      <c r="AK124" s="627"/>
      <c r="AL124" s="627"/>
      <c r="AM124" s="627"/>
      <c r="AN124" s="627"/>
      <c r="AO124" s="627"/>
      <c r="AP124" s="627"/>
      <c r="AQ124" s="627"/>
      <c r="AR124" s="627"/>
    </row>
    <row r="125" spans="1:45" ht="15">
      <c r="A125" s="117"/>
      <c r="B125" s="258"/>
      <c r="C125" s="259"/>
      <c r="D125" s="260"/>
      <c r="E125" s="260"/>
      <c r="F125" s="260"/>
      <c r="G125" s="260"/>
      <c r="H125" s="260"/>
      <c r="I125" s="259"/>
      <c r="J125" s="259"/>
      <c r="K125" s="260"/>
      <c r="L125" s="260"/>
      <c r="M125" s="260"/>
      <c r="N125" s="261"/>
      <c r="O125"/>
      <c r="P125"/>
      <c r="Q125"/>
      <c r="R125" s="601"/>
      <c r="S125" s="602"/>
      <c r="T125" s="677"/>
      <c r="U125" s="678"/>
      <c r="V125" s="678"/>
      <c r="W125" s="678"/>
      <c r="X125" s="678"/>
      <c r="Y125" s="678"/>
      <c r="Z125" s="677"/>
      <c r="AA125" s="677"/>
      <c r="AB125" s="678"/>
      <c r="AC125" s="678"/>
      <c r="AD125" s="678"/>
      <c r="AE125" s="677"/>
      <c r="AG125" s="637"/>
      <c r="AH125" s="637"/>
      <c r="AI125" s="637"/>
      <c r="AJ125" s="637"/>
      <c r="AK125" s="637"/>
      <c r="AL125" s="637"/>
      <c r="AM125" s="637"/>
      <c r="AN125" s="637"/>
      <c r="AO125" s="637"/>
      <c r="AP125" s="637"/>
      <c r="AQ125" s="637"/>
      <c r="AR125" s="637"/>
      <c r="AS125" s="635"/>
    </row>
    <row r="126" spans="1:45" ht="15">
      <c r="A126" s="117"/>
      <c r="B126" s="99"/>
      <c r="C126" s="106"/>
      <c r="D126" s="107"/>
      <c r="E126" s="107"/>
      <c r="F126" s="107"/>
      <c r="G126" s="107"/>
      <c r="H126" s="107"/>
      <c r="I126" s="106"/>
      <c r="J126" s="106"/>
      <c r="K126" s="107"/>
      <c r="L126" s="107"/>
      <c r="M126" s="107"/>
      <c r="N126" s="108"/>
      <c r="O126"/>
      <c r="P126"/>
      <c r="Q126"/>
      <c r="R126" s="599"/>
      <c r="S126" s="600"/>
      <c r="T126" s="675"/>
      <c r="U126" s="676"/>
      <c r="V126" s="676"/>
      <c r="W126" s="676"/>
      <c r="X126" s="676"/>
      <c r="Y126" s="676"/>
      <c r="Z126" s="675"/>
      <c r="AA126" s="675"/>
      <c r="AB126" s="676"/>
      <c r="AC126" s="676"/>
      <c r="AD126" s="676"/>
      <c r="AE126" s="675"/>
      <c r="AG126" s="730"/>
      <c r="AH126" s="627"/>
      <c r="AI126" s="627"/>
      <c r="AJ126" s="627"/>
      <c r="AK126" s="627"/>
      <c r="AL126" s="627"/>
      <c r="AM126" s="627"/>
      <c r="AN126" s="627"/>
      <c r="AO126" s="627"/>
      <c r="AP126" s="627"/>
      <c r="AQ126" s="627"/>
      <c r="AR126" s="627"/>
    </row>
    <row r="127" spans="1:45" ht="15">
      <c r="A127" s="117"/>
      <c r="B127" s="258"/>
      <c r="C127" s="259"/>
      <c r="D127" s="260"/>
      <c r="E127" s="260"/>
      <c r="F127" s="260"/>
      <c r="G127" s="260"/>
      <c r="H127" s="260"/>
      <c r="I127" s="259"/>
      <c r="J127" s="259"/>
      <c r="K127" s="260"/>
      <c r="L127" s="260"/>
      <c r="M127" s="260"/>
      <c r="N127" s="261"/>
      <c r="O127"/>
      <c r="P127"/>
      <c r="Q127"/>
      <c r="R127" s="601"/>
      <c r="S127" s="602"/>
      <c r="T127" s="677"/>
      <c r="U127" s="678"/>
      <c r="V127" s="678"/>
      <c r="W127" s="678"/>
      <c r="X127" s="678"/>
      <c r="Y127" s="678"/>
      <c r="Z127" s="677"/>
      <c r="AA127" s="677"/>
      <c r="AB127" s="678"/>
      <c r="AC127" s="678"/>
      <c r="AD127" s="678"/>
      <c r="AE127" s="677"/>
      <c r="AG127" s="637"/>
      <c r="AH127" s="637"/>
      <c r="AI127" s="637"/>
      <c r="AJ127" s="637"/>
      <c r="AK127" s="637"/>
      <c r="AL127" s="637"/>
      <c r="AM127" s="637"/>
      <c r="AN127" s="637"/>
      <c r="AO127" s="637"/>
      <c r="AP127" s="637"/>
      <c r="AQ127" s="637"/>
      <c r="AR127" s="637"/>
    </row>
    <row r="128" spans="1:45" ht="15">
      <c r="A128" s="117"/>
      <c r="B128" s="99"/>
      <c r="C128" s="106"/>
      <c r="D128" s="107"/>
      <c r="E128" s="107"/>
      <c r="F128" s="107"/>
      <c r="G128" s="107"/>
      <c r="H128" s="107"/>
      <c r="I128" s="106"/>
      <c r="J128" s="106"/>
      <c r="K128" s="107"/>
      <c r="L128" s="107"/>
      <c r="M128" s="107"/>
      <c r="N128" s="108"/>
      <c r="O128"/>
      <c r="P128"/>
      <c r="Q128"/>
      <c r="R128" s="599"/>
      <c r="S128" s="600"/>
      <c r="T128" s="675"/>
      <c r="U128" s="676"/>
      <c r="V128" s="676"/>
      <c r="W128" s="676"/>
      <c r="X128" s="676"/>
      <c r="Y128" s="676"/>
      <c r="Z128" s="675"/>
      <c r="AA128" s="675"/>
      <c r="AB128" s="676"/>
      <c r="AC128" s="676"/>
      <c r="AD128" s="676"/>
      <c r="AE128" s="675"/>
      <c r="AG128" s="730"/>
      <c r="AH128" s="627"/>
      <c r="AI128" s="627"/>
      <c r="AJ128" s="627"/>
      <c r="AK128" s="627"/>
      <c r="AL128" s="627"/>
      <c r="AM128" s="627"/>
      <c r="AN128" s="627"/>
      <c r="AO128" s="627"/>
      <c r="AP128" s="627"/>
      <c r="AQ128" s="627"/>
      <c r="AR128" s="627"/>
    </row>
    <row r="129" spans="1:44" ht="15">
      <c r="A129" s="117"/>
      <c r="B129" s="258"/>
      <c r="C129" s="259"/>
      <c r="D129" s="260"/>
      <c r="E129" s="260"/>
      <c r="F129" s="260"/>
      <c r="G129" s="260"/>
      <c r="H129" s="260"/>
      <c r="I129" s="259"/>
      <c r="J129" s="259"/>
      <c r="K129" s="260"/>
      <c r="L129" s="260"/>
      <c r="M129" s="260"/>
      <c r="N129" s="261"/>
      <c r="O129"/>
      <c r="P129"/>
      <c r="Q129"/>
      <c r="R129" s="601"/>
      <c r="S129" s="602"/>
      <c r="T129" s="677"/>
      <c r="U129" s="678"/>
      <c r="V129" s="678"/>
      <c r="W129" s="678"/>
      <c r="X129" s="678"/>
      <c r="Y129" s="678"/>
      <c r="Z129" s="677"/>
      <c r="AA129" s="677"/>
      <c r="AB129" s="678"/>
      <c r="AC129" s="678"/>
      <c r="AD129" s="678"/>
      <c r="AE129" s="677"/>
      <c r="AG129" s="637"/>
      <c r="AH129" s="637"/>
      <c r="AI129" s="637"/>
      <c r="AJ129" s="637"/>
      <c r="AK129" s="637"/>
      <c r="AL129" s="637"/>
      <c r="AM129" s="637"/>
      <c r="AN129" s="637"/>
      <c r="AO129" s="637"/>
      <c r="AP129" s="637"/>
      <c r="AQ129" s="637"/>
      <c r="AR129" s="637"/>
    </row>
    <row r="130" spans="1:44" ht="15">
      <c r="A130" s="117"/>
      <c r="B130" s="99"/>
      <c r="C130" s="106"/>
      <c r="D130" s="107"/>
      <c r="E130" s="107"/>
      <c r="F130" s="107"/>
      <c r="G130" s="107"/>
      <c r="H130" s="107"/>
      <c r="I130" s="106"/>
      <c r="J130" s="106"/>
      <c r="K130" s="107"/>
      <c r="L130" s="107"/>
      <c r="M130" s="107"/>
      <c r="N130" s="108"/>
      <c r="O130"/>
      <c r="P130"/>
      <c r="Q130"/>
      <c r="R130" s="599"/>
      <c r="S130" s="600"/>
      <c r="T130" s="675"/>
      <c r="U130" s="676"/>
      <c r="V130" s="676"/>
      <c r="W130" s="676"/>
      <c r="X130" s="676"/>
      <c r="Y130" s="676"/>
      <c r="Z130" s="675"/>
      <c r="AA130" s="675"/>
      <c r="AB130" s="676"/>
      <c r="AC130" s="676"/>
      <c r="AD130" s="676"/>
      <c r="AE130" s="675"/>
      <c r="AG130" s="730"/>
      <c r="AH130" s="627"/>
      <c r="AI130" s="627"/>
      <c r="AJ130" s="627"/>
      <c r="AK130" s="627"/>
      <c r="AL130" s="627"/>
      <c r="AM130" s="627"/>
      <c r="AN130" s="627"/>
      <c r="AO130" s="627"/>
      <c r="AP130" s="627"/>
      <c r="AQ130" s="627"/>
      <c r="AR130" s="627"/>
    </row>
    <row r="131" spans="1:44" ht="15">
      <c r="A131" s="117"/>
      <c r="B131" s="258"/>
      <c r="C131" s="259"/>
      <c r="D131" s="260"/>
      <c r="E131" s="260"/>
      <c r="F131" s="260"/>
      <c r="G131" s="260"/>
      <c r="H131" s="260"/>
      <c r="I131" s="259"/>
      <c r="J131" s="259"/>
      <c r="K131" s="260"/>
      <c r="L131" s="260"/>
      <c r="M131" s="260"/>
      <c r="N131" s="261"/>
      <c r="O131"/>
      <c r="P131"/>
      <c r="Q131"/>
      <c r="R131" s="601"/>
      <c r="S131" s="602"/>
      <c r="T131" s="677"/>
      <c r="U131" s="678"/>
      <c r="V131" s="678"/>
      <c r="W131" s="678"/>
      <c r="X131" s="678"/>
      <c r="Y131" s="678"/>
      <c r="Z131" s="677"/>
      <c r="AA131" s="677"/>
      <c r="AB131" s="678"/>
      <c r="AC131" s="678"/>
      <c r="AD131" s="678"/>
      <c r="AE131" s="677"/>
      <c r="AG131" s="637"/>
      <c r="AH131" s="637"/>
      <c r="AI131" s="637"/>
      <c r="AJ131" s="637"/>
      <c r="AK131" s="637"/>
      <c r="AL131" s="637"/>
      <c r="AM131" s="637"/>
      <c r="AN131" s="637"/>
      <c r="AO131" s="637"/>
      <c r="AP131" s="637"/>
      <c r="AQ131" s="637"/>
      <c r="AR131" s="637"/>
    </row>
    <row r="132" spans="1:44" ht="15">
      <c r="A132" s="117"/>
      <c r="B132" s="99"/>
      <c r="C132" s="106"/>
      <c r="D132" s="107"/>
      <c r="E132" s="107"/>
      <c r="F132" s="107"/>
      <c r="G132" s="107"/>
      <c r="H132" s="107"/>
      <c r="I132" s="106"/>
      <c r="J132" s="106"/>
      <c r="K132" s="107"/>
      <c r="L132" s="107"/>
      <c r="M132" s="107"/>
      <c r="N132" s="108"/>
      <c r="O132"/>
      <c r="P132"/>
      <c r="Q132"/>
      <c r="R132" s="599"/>
      <c r="S132" s="600"/>
      <c r="T132" s="675"/>
      <c r="U132" s="676"/>
      <c r="V132" s="676"/>
      <c r="W132" s="676"/>
      <c r="X132" s="676"/>
      <c r="Y132" s="676"/>
      <c r="Z132" s="675"/>
      <c r="AA132" s="675"/>
      <c r="AB132" s="676"/>
      <c r="AC132" s="676"/>
      <c r="AD132" s="676"/>
      <c r="AE132" s="675"/>
      <c r="AG132" s="730"/>
      <c r="AH132" s="627"/>
      <c r="AI132" s="627"/>
      <c r="AJ132" s="627"/>
      <c r="AK132" s="627"/>
      <c r="AL132" s="627"/>
      <c r="AM132" s="627"/>
      <c r="AN132" s="627"/>
      <c r="AO132" s="627"/>
      <c r="AP132" s="627"/>
      <c r="AQ132" s="627"/>
      <c r="AR132" s="627"/>
    </row>
    <row r="133" spans="1:44" ht="15">
      <c r="A133" s="117"/>
      <c r="B133" s="258"/>
      <c r="C133" s="259"/>
      <c r="D133" s="260"/>
      <c r="E133" s="260"/>
      <c r="F133" s="260"/>
      <c r="G133" s="260"/>
      <c r="H133" s="260"/>
      <c r="I133" s="259"/>
      <c r="J133" s="259"/>
      <c r="K133" s="260"/>
      <c r="L133" s="260"/>
      <c r="M133" s="260"/>
      <c r="N133" s="261"/>
      <c r="O133"/>
      <c r="P133"/>
      <c r="Q133"/>
      <c r="R133" s="601"/>
      <c r="S133" s="602"/>
      <c r="T133" s="677"/>
      <c r="U133" s="678"/>
      <c r="V133" s="678"/>
      <c r="W133" s="678"/>
      <c r="X133" s="678"/>
      <c r="Y133" s="678"/>
      <c r="Z133" s="677"/>
      <c r="AA133" s="677"/>
      <c r="AB133" s="678"/>
      <c r="AC133" s="678"/>
      <c r="AD133" s="678"/>
      <c r="AE133" s="677"/>
      <c r="AG133" s="637"/>
      <c r="AH133" s="637"/>
      <c r="AI133" s="637"/>
      <c r="AJ133" s="637"/>
      <c r="AK133" s="637"/>
      <c r="AL133" s="637"/>
      <c r="AM133" s="637"/>
      <c r="AN133" s="637"/>
      <c r="AO133" s="637"/>
      <c r="AP133" s="637"/>
      <c r="AQ133" s="637"/>
      <c r="AR133" s="637"/>
    </row>
    <row r="134" spans="1:44" ht="15">
      <c r="A134" s="117"/>
      <c r="B134" s="99"/>
      <c r="C134" s="106"/>
      <c r="D134" s="107"/>
      <c r="E134" s="107"/>
      <c r="F134" s="107"/>
      <c r="G134" s="107"/>
      <c r="H134" s="107"/>
      <c r="I134" s="106"/>
      <c r="J134" s="106"/>
      <c r="K134" s="107"/>
      <c r="L134" s="107"/>
      <c r="M134" s="107"/>
      <c r="N134" s="108"/>
      <c r="O134"/>
      <c r="P134"/>
      <c r="Q134"/>
      <c r="R134" s="599"/>
      <c r="S134" s="600"/>
      <c r="T134" s="675"/>
      <c r="U134" s="676"/>
      <c r="V134" s="676"/>
      <c r="W134" s="676"/>
      <c r="X134" s="676"/>
      <c r="Y134" s="676"/>
      <c r="Z134" s="675"/>
      <c r="AA134" s="675"/>
      <c r="AB134" s="676"/>
      <c r="AC134" s="676"/>
      <c r="AD134" s="676"/>
      <c r="AE134" s="675"/>
      <c r="AG134" s="730"/>
      <c r="AH134" s="627"/>
      <c r="AI134" s="627"/>
      <c r="AJ134" s="627"/>
      <c r="AK134" s="627"/>
      <c r="AL134" s="627"/>
      <c r="AM134" s="627"/>
      <c r="AN134" s="627"/>
      <c r="AO134" s="627"/>
      <c r="AP134" s="627"/>
      <c r="AQ134" s="627"/>
      <c r="AR134" s="627"/>
    </row>
    <row r="135" spans="1:44" ht="15">
      <c r="A135" s="117"/>
      <c r="B135" s="258"/>
      <c r="C135" s="259"/>
      <c r="D135" s="260"/>
      <c r="E135" s="260"/>
      <c r="F135" s="260"/>
      <c r="G135" s="260"/>
      <c r="H135" s="260"/>
      <c r="I135" s="259"/>
      <c r="J135" s="259"/>
      <c r="K135" s="260"/>
      <c r="L135" s="260"/>
      <c r="M135" s="260"/>
      <c r="N135" s="261"/>
      <c r="O135"/>
      <c r="P135"/>
      <c r="Q135"/>
      <c r="R135" s="601"/>
      <c r="S135" s="602"/>
      <c r="T135" s="677"/>
      <c r="U135" s="678"/>
      <c r="V135" s="678"/>
      <c r="W135" s="678"/>
      <c r="X135" s="678"/>
      <c r="Y135" s="678"/>
      <c r="Z135" s="677"/>
      <c r="AA135" s="677"/>
      <c r="AB135" s="678"/>
      <c r="AC135" s="678"/>
      <c r="AD135" s="678"/>
      <c r="AE135" s="677"/>
      <c r="AG135" s="637"/>
      <c r="AH135" s="637"/>
      <c r="AI135" s="637"/>
      <c r="AJ135" s="637"/>
      <c r="AK135" s="637"/>
      <c r="AL135" s="637"/>
      <c r="AM135" s="637"/>
      <c r="AN135" s="637"/>
      <c r="AO135" s="637"/>
      <c r="AP135" s="637"/>
      <c r="AQ135" s="637"/>
      <c r="AR135" s="637"/>
    </row>
    <row r="136" spans="1:44" ht="15">
      <c r="A136" s="117"/>
      <c r="B136" s="99"/>
      <c r="C136" s="106"/>
      <c r="D136" s="107"/>
      <c r="E136" s="107"/>
      <c r="F136" s="107"/>
      <c r="G136" s="107"/>
      <c r="H136" s="107"/>
      <c r="I136" s="106"/>
      <c r="J136" s="106"/>
      <c r="K136" s="107"/>
      <c r="L136" s="107"/>
      <c r="M136" s="107"/>
      <c r="N136" s="108"/>
      <c r="O136"/>
      <c r="P136"/>
      <c r="Q136"/>
      <c r="R136" s="599"/>
      <c r="S136" s="600"/>
      <c r="T136" s="675"/>
      <c r="U136" s="676"/>
      <c r="V136" s="676"/>
      <c r="W136" s="676"/>
      <c r="X136" s="676"/>
      <c r="Y136" s="676"/>
      <c r="Z136" s="675"/>
      <c r="AA136" s="675"/>
      <c r="AB136" s="676"/>
      <c r="AC136" s="676"/>
      <c r="AD136" s="676"/>
      <c r="AE136" s="675"/>
      <c r="AG136" s="730"/>
      <c r="AH136" s="262"/>
      <c r="AI136" s="262"/>
      <c r="AJ136" s="262"/>
      <c r="AK136" s="262"/>
      <c r="AL136" s="262"/>
      <c r="AM136" s="262"/>
      <c r="AN136" s="262"/>
      <c r="AO136" s="262"/>
      <c r="AP136" s="262"/>
      <c r="AQ136" s="262"/>
      <c r="AR136" s="262"/>
    </row>
    <row r="137" spans="1:44" ht="15.75" thickBot="1">
      <c r="A137" s="610"/>
      <c r="B137" s="614"/>
      <c r="C137" s="611"/>
      <c r="D137" s="612"/>
      <c r="E137" s="612"/>
      <c r="F137" s="612"/>
      <c r="G137" s="612"/>
      <c r="H137" s="612"/>
      <c r="I137" s="611"/>
      <c r="J137" s="611"/>
      <c r="K137" s="612"/>
      <c r="L137" s="612"/>
      <c r="M137" s="612"/>
      <c r="N137" s="613"/>
      <c r="O137"/>
      <c r="P137"/>
      <c r="Q137"/>
      <c r="R137" s="615"/>
      <c r="S137" s="616"/>
      <c r="T137" s="679"/>
      <c r="U137" s="680"/>
      <c r="V137" s="680"/>
      <c r="W137" s="680"/>
      <c r="X137" s="680"/>
      <c r="Y137" s="680"/>
      <c r="Z137" s="679"/>
      <c r="AA137" s="679"/>
      <c r="AB137" s="680"/>
      <c r="AC137" s="680"/>
      <c r="AD137" s="680"/>
      <c r="AE137" s="679"/>
      <c r="AF137" s="617"/>
      <c r="AG137" s="642"/>
      <c r="AH137" s="642"/>
      <c r="AI137" s="642"/>
      <c r="AJ137" s="642"/>
      <c r="AK137" s="642"/>
      <c r="AL137" s="642"/>
      <c r="AM137" s="642"/>
      <c r="AN137" s="642"/>
      <c r="AO137" s="642"/>
      <c r="AP137" s="642"/>
      <c r="AQ137" s="642"/>
      <c r="AR137" s="642"/>
    </row>
    <row r="138" spans="1:44" ht="15">
      <c r="A138" s="116"/>
      <c r="B138" s="99"/>
      <c r="C138" s="106"/>
      <c r="D138" s="107"/>
      <c r="E138" s="107"/>
      <c r="F138" s="107"/>
      <c r="G138" s="107"/>
      <c r="H138" s="107"/>
      <c r="I138" s="106"/>
      <c r="J138" s="106"/>
      <c r="K138" s="107"/>
      <c r="L138" s="107"/>
      <c r="M138" s="107"/>
      <c r="N138" s="108"/>
      <c r="O138"/>
      <c r="P138"/>
      <c r="Q138"/>
      <c r="R138" s="599"/>
      <c r="S138" s="600"/>
      <c r="T138" s="675"/>
      <c r="U138" s="676"/>
      <c r="V138" s="676"/>
      <c r="W138" s="676"/>
      <c r="X138" s="676"/>
      <c r="Y138" s="676"/>
      <c r="Z138" s="675"/>
      <c r="AA138" s="675"/>
      <c r="AB138" s="676"/>
      <c r="AC138" s="676"/>
      <c r="AD138" s="676"/>
      <c r="AE138" s="675"/>
      <c r="AG138" s="626"/>
      <c r="AH138" s="627"/>
      <c r="AI138" s="627"/>
      <c r="AJ138" s="627"/>
      <c r="AK138" s="627"/>
      <c r="AL138" s="627"/>
      <c r="AM138" s="627"/>
      <c r="AN138" s="627"/>
      <c r="AO138" s="627"/>
      <c r="AP138" s="627"/>
      <c r="AQ138" s="627"/>
      <c r="AR138" s="627"/>
    </row>
    <row r="139" spans="1:44" ht="15">
      <c r="A139" s="117"/>
      <c r="B139" s="258"/>
      <c r="C139" s="259"/>
      <c r="D139" s="260"/>
      <c r="E139" s="260"/>
      <c r="F139" s="260"/>
      <c r="G139" s="260"/>
      <c r="H139" s="260"/>
      <c r="I139" s="259"/>
      <c r="J139" s="259"/>
      <c r="K139" s="260"/>
      <c r="L139" s="260"/>
      <c r="M139" s="260"/>
      <c r="N139" s="261"/>
      <c r="O139"/>
      <c r="P139"/>
      <c r="Q139"/>
      <c r="R139" s="601"/>
      <c r="S139" s="602"/>
      <c r="T139" s="677"/>
      <c r="U139" s="678"/>
      <c r="V139" s="678"/>
      <c r="W139" s="678"/>
      <c r="X139" s="678"/>
      <c r="Y139" s="678"/>
      <c r="Z139" s="677"/>
      <c r="AA139" s="677"/>
      <c r="AB139" s="678"/>
      <c r="AC139" s="678"/>
      <c r="AD139" s="678"/>
      <c r="AE139" s="677"/>
      <c r="AG139" s="628"/>
      <c r="AH139" s="628"/>
      <c r="AI139" s="628"/>
      <c r="AJ139" s="628"/>
      <c r="AK139" s="628"/>
      <c r="AL139" s="628"/>
      <c r="AM139" s="628"/>
      <c r="AN139" s="628"/>
      <c r="AO139" s="628"/>
      <c r="AP139" s="628"/>
      <c r="AQ139" s="628"/>
      <c r="AR139" s="628"/>
    </row>
    <row r="140" spans="1:44" ht="15">
      <c r="A140" s="117"/>
      <c r="B140" s="99"/>
      <c r="C140" s="106"/>
      <c r="D140" s="107"/>
      <c r="E140" s="107"/>
      <c r="F140" s="107"/>
      <c r="G140" s="107"/>
      <c r="H140" s="107"/>
      <c r="I140" s="106"/>
      <c r="J140" s="106"/>
      <c r="K140" s="107"/>
      <c r="L140" s="107"/>
      <c r="M140" s="107"/>
      <c r="N140" s="108"/>
      <c r="O140"/>
      <c r="P140"/>
      <c r="Q140"/>
      <c r="R140" s="599"/>
      <c r="S140" s="600"/>
      <c r="T140" s="675"/>
      <c r="U140" s="676"/>
      <c r="V140" s="676"/>
      <c r="W140" s="676"/>
      <c r="X140" s="676"/>
      <c r="Y140" s="676"/>
      <c r="Z140" s="675"/>
      <c r="AA140" s="675"/>
      <c r="AB140" s="676"/>
      <c r="AC140" s="676"/>
      <c r="AD140" s="676"/>
      <c r="AE140" s="675"/>
      <c r="AG140" s="730"/>
      <c r="AH140" s="627"/>
      <c r="AI140" s="627"/>
      <c r="AJ140" s="627"/>
      <c r="AK140" s="627"/>
      <c r="AL140" s="627"/>
      <c r="AM140" s="627"/>
      <c r="AN140" s="627"/>
      <c r="AO140" s="627"/>
      <c r="AP140" s="627"/>
      <c r="AQ140" s="627"/>
      <c r="AR140" s="627"/>
    </row>
    <row r="141" spans="1:44" ht="15">
      <c r="A141" s="117"/>
      <c r="B141" s="258"/>
      <c r="C141" s="259"/>
      <c r="D141" s="260"/>
      <c r="E141" s="260"/>
      <c r="F141" s="260"/>
      <c r="G141" s="260"/>
      <c r="H141" s="260"/>
      <c r="I141" s="259"/>
      <c r="J141" s="259"/>
      <c r="K141" s="260"/>
      <c r="L141" s="260"/>
      <c r="M141" s="260"/>
      <c r="N141" s="261"/>
      <c r="O141"/>
      <c r="P141"/>
      <c r="Q141"/>
      <c r="R141" s="601"/>
      <c r="S141" s="602"/>
      <c r="T141" s="677"/>
      <c r="U141" s="678"/>
      <c r="V141" s="678"/>
      <c r="W141" s="678"/>
      <c r="X141" s="678"/>
      <c r="Y141" s="678"/>
      <c r="Z141" s="677"/>
      <c r="AA141" s="677"/>
      <c r="AB141" s="678"/>
      <c r="AC141" s="678"/>
      <c r="AD141" s="678"/>
      <c r="AE141" s="677"/>
      <c r="AG141" s="637"/>
      <c r="AH141" s="637"/>
      <c r="AI141" s="637"/>
      <c r="AJ141" s="637"/>
      <c r="AK141" s="637"/>
      <c r="AL141" s="637"/>
      <c r="AM141" s="637"/>
      <c r="AN141" s="637"/>
      <c r="AO141" s="637"/>
      <c r="AP141" s="637"/>
      <c r="AQ141" s="637"/>
      <c r="AR141" s="637"/>
    </row>
    <row r="142" spans="1:44" ht="15">
      <c r="A142" s="117"/>
      <c r="B142" s="99"/>
      <c r="C142" s="106"/>
      <c r="D142" s="107"/>
      <c r="E142" s="107"/>
      <c r="F142" s="107"/>
      <c r="G142" s="107"/>
      <c r="H142" s="107"/>
      <c r="I142" s="106"/>
      <c r="J142" s="106"/>
      <c r="K142" s="107"/>
      <c r="L142" s="107"/>
      <c r="M142" s="107"/>
      <c r="N142" s="108"/>
      <c r="O142"/>
      <c r="P142"/>
      <c r="Q142"/>
      <c r="R142" s="599"/>
      <c r="S142" s="600"/>
      <c r="T142" s="675"/>
      <c r="U142" s="676"/>
      <c r="V142" s="676"/>
      <c r="W142" s="676"/>
      <c r="X142" s="676"/>
      <c r="Y142" s="676"/>
      <c r="Z142" s="675"/>
      <c r="AA142" s="675"/>
      <c r="AB142" s="676"/>
      <c r="AC142" s="676"/>
      <c r="AD142" s="676"/>
      <c r="AE142" s="675"/>
      <c r="AG142" s="730"/>
      <c r="AH142" s="627"/>
      <c r="AI142" s="627"/>
      <c r="AJ142" s="627"/>
      <c r="AK142" s="627"/>
      <c r="AL142" s="627"/>
      <c r="AM142" s="627"/>
      <c r="AN142" s="627"/>
      <c r="AO142" s="627"/>
      <c r="AP142" s="627"/>
      <c r="AQ142" s="627"/>
      <c r="AR142" s="627"/>
    </row>
    <row r="143" spans="1:44" ht="15">
      <c r="A143" s="117"/>
      <c r="B143" s="258"/>
      <c r="C143" s="259"/>
      <c r="D143" s="260"/>
      <c r="E143" s="260"/>
      <c r="F143" s="260"/>
      <c r="G143" s="260"/>
      <c r="H143" s="260"/>
      <c r="I143" s="259"/>
      <c r="J143" s="259"/>
      <c r="K143" s="260"/>
      <c r="L143" s="260"/>
      <c r="M143" s="260"/>
      <c r="N143" s="261"/>
      <c r="O143"/>
      <c r="P143"/>
      <c r="Q143"/>
      <c r="R143" s="601"/>
      <c r="S143" s="602"/>
      <c r="T143" s="677"/>
      <c r="U143" s="678"/>
      <c r="V143" s="678"/>
      <c r="W143" s="678"/>
      <c r="X143" s="678"/>
      <c r="Y143" s="678"/>
      <c r="Z143" s="677"/>
      <c r="AA143" s="677"/>
      <c r="AB143" s="678"/>
      <c r="AC143" s="678"/>
      <c r="AD143" s="678"/>
      <c r="AE143" s="677"/>
      <c r="AG143" s="637"/>
      <c r="AH143" s="637"/>
      <c r="AI143" s="637"/>
      <c r="AJ143" s="637"/>
      <c r="AK143" s="637"/>
      <c r="AL143" s="637"/>
      <c r="AM143" s="637"/>
      <c r="AN143" s="637"/>
      <c r="AO143" s="637"/>
      <c r="AP143" s="637"/>
      <c r="AQ143" s="637"/>
      <c r="AR143" s="637"/>
    </row>
    <row r="144" spans="1:44" ht="15">
      <c r="A144" s="117"/>
      <c r="B144" s="99"/>
      <c r="C144" s="106"/>
      <c r="D144" s="107"/>
      <c r="E144" s="107"/>
      <c r="F144" s="107"/>
      <c r="G144" s="107"/>
      <c r="H144" s="107"/>
      <c r="I144" s="106"/>
      <c r="J144" s="106"/>
      <c r="K144" s="107"/>
      <c r="L144" s="107"/>
      <c r="M144" s="107"/>
      <c r="N144" s="108"/>
      <c r="O144"/>
      <c r="P144"/>
      <c r="Q144"/>
      <c r="R144" s="599"/>
      <c r="S144" s="600"/>
      <c r="T144" s="675"/>
      <c r="U144" s="676"/>
      <c r="V144" s="676"/>
      <c r="W144" s="676"/>
      <c r="X144" s="676"/>
      <c r="Y144" s="676"/>
      <c r="Z144" s="675"/>
      <c r="AA144" s="675"/>
      <c r="AB144" s="676"/>
      <c r="AC144" s="676"/>
      <c r="AD144" s="676"/>
      <c r="AE144" s="675"/>
      <c r="AG144" s="730"/>
      <c r="AH144" s="627"/>
      <c r="AI144" s="627"/>
      <c r="AJ144" s="627"/>
      <c r="AK144" s="627"/>
      <c r="AL144" s="627"/>
      <c r="AM144" s="627"/>
      <c r="AN144" s="627"/>
      <c r="AO144" s="627"/>
      <c r="AP144" s="627"/>
      <c r="AQ144" s="627"/>
      <c r="AR144" s="627"/>
    </row>
    <row r="145" spans="1:44" ht="15">
      <c r="A145" s="117"/>
      <c r="B145" s="258"/>
      <c r="C145" s="259"/>
      <c r="D145" s="260"/>
      <c r="E145" s="260"/>
      <c r="F145" s="260"/>
      <c r="G145" s="260"/>
      <c r="H145" s="260"/>
      <c r="I145" s="259"/>
      <c r="J145" s="259"/>
      <c r="K145" s="260"/>
      <c r="L145" s="260"/>
      <c r="M145" s="260"/>
      <c r="N145" s="261"/>
      <c r="O145"/>
      <c r="P145"/>
      <c r="Q145"/>
      <c r="R145" s="601"/>
      <c r="S145" s="602"/>
      <c r="T145" s="677"/>
      <c r="U145" s="678"/>
      <c r="V145" s="678"/>
      <c r="W145" s="678"/>
      <c r="X145" s="678"/>
      <c r="Y145" s="678"/>
      <c r="Z145" s="677"/>
      <c r="AA145" s="677"/>
      <c r="AB145" s="678"/>
      <c r="AC145" s="678"/>
      <c r="AD145" s="678"/>
      <c r="AE145" s="677"/>
      <c r="AG145" s="629"/>
      <c r="AH145" s="629"/>
      <c r="AI145" s="629"/>
      <c r="AJ145" s="629"/>
      <c r="AK145" s="629"/>
      <c r="AL145" s="629"/>
      <c r="AM145" s="629"/>
      <c r="AN145" s="629"/>
      <c r="AO145" s="629"/>
      <c r="AP145" s="629"/>
      <c r="AQ145" s="629"/>
      <c r="AR145" s="629"/>
    </row>
    <row r="146" spans="1:44" ht="15">
      <c r="A146" s="117"/>
      <c r="B146" s="99"/>
      <c r="C146" s="106"/>
      <c r="D146" s="107"/>
      <c r="E146" s="107"/>
      <c r="F146" s="107"/>
      <c r="G146" s="107"/>
      <c r="H146" s="107"/>
      <c r="I146" s="106"/>
      <c r="J146" s="106"/>
      <c r="K146" s="107"/>
      <c r="L146" s="107"/>
      <c r="M146" s="107"/>
      <c r="N146" s="108"/>
      <c r="O146"/>
      <c r="P146"/>
      <c r="Q146"/>
      <c r="R146" s="599"/>
      <c r="S146" s="600"/>
      <c r="T146" s="675"/>
      <c r="U146" s="676"/>
      <c r="V146" s="676"/>
      <c r="W146" s="676"/>
      <c r="X146" s="676"/>
      <c r="Y146" s="676"/>
      <c r="Z146" s="675"/>
      <c r="AA146" s="675"/>
      <c r="AB146" s="676"/>
      <c r="AC146" s="676"/>
      <c r="AD146" s="676"/>
      <c r="AE146" s="675"/>
      <c r="AG146" s="730"/>
      <c r="AH146" s="627"/>
      <c r="AI146" s="627"/>
      <c r="AJ146" s="627"/>
      <c r="AK146" s="627"/>
      <c r="AL146" s="627"/>
      <c r="AM146" s="627"/>
      <c r="AN146" s="627"/>
      <c r="AO146" s="627"/>
      <c r="AP146" s="627"/>
      <c r="AQ146" s="627"/>
      <c r="AR146" s="627"/>
    </row>
    <row r="147" spans="1:44" ht="15">
      <c r="A147" s="117"/>
      <c r="B147" s="258"/>
      <c r="C147" s="259"/>
      <c r="D147" s="260"/>
      <c r="E147" s="260"/>
      <c r="F147" s="260"/>
      <c r="G147" s="260"/>
      <c r="H147" s="260"/>
      <c r="I147" s="259"/>
      <c r="J147" s="259"/>
      <c r="K147" s="260"/>
      <c r="L147" s="260"/>
      <c r="M147" s="260"/>
      <c r="N147" s="261"/>
      <c r="O147"/>
      <c r="P147"/>
      <c r="Q147"/>
      <c r="R147" s="601"/>
      <c r="S147" s="602"/>
      <c r="T147" s="677"/>
      <c r="U147" s="678"/>
      <c r="V147" s="678"/>
      <c r="W147" s="678"/>
      <c r="X147" s="678"/>
      <c r="Y147" s="678"/>
      <c r="Z147" s="677"/>
      <c r="AA147" s="677"/>
      <c r="AB147" s="678"/>
      <c r="AC147" s="678"/>
      <c r="AD147" s="678"/>
      <c r="AE147" s="677"/>
      <c r="AG147" s="637"/>
      <c r="AH147" s="637"/>
      <c r="AI147" s="637"/>
      <c r="AJ147" s="637"/>
      <c r="AK147" s="637"/>
      <c r="AL147" s="637"/>
      <c r="AM147" s="637"/>
      <c r="AN147" s="637"/>
      <c r="AO147" s="637"/>
      <c r="AP147" s="637"/>
      <c r="AQ147" s="637"/>
      <c r="AR147" s="637"/>
    </row>
    <row r="148" spans="1:44" ht="15">
      <c r="A148" s="117"/>
      <c r="B148" s="99"/>
      <c r="C148" s="106"/>
      <c r="D148" s="107"/>
      <c r="E148" s="107"/>
      <c r="F148" s="107"/>
      <c r="G148" s="107"/>
      <c r="H148" s="107"/>
      <c r="I148" s="106"/>
      <c r="J148" s="106"/>
      <c r="K148" s="107"/>
      <c r="L148" s="107"/>
      <c r="M148" s="107"/>
      <c r="N148" s="108"/>
      <c r="O148"/>
      <c r="P148"/>
      <c r="Q148"/>
      <c r="R148" s="599"/>
      <c r="S148" s="600"/>
      <c r="T148" s="675"/>
      <c r="U148" s="676"/>
      <c r="V148" s="676"/>
      <c r="W148" s="676"/>
      <c r="X148" s="676"/>
      <c r="Y148" s="676"/>
      <c r="Z148" s="675"/>
      <c r="AA148" s="675"/>
      <c r="AB148" s="676"/>
      <c r="AC148" s="676"/>
      <c r="AD148" s="676"/>
      <c r="AE148" s="675"/>
      <c r="AG148" s="730"/>
      <c r="AH148" s="627"/>
      <c r="AI148" s="627"/>
      <c r="AJ148" s="627"/>
      <c r="AK148" s="627"/>
      <c r="AL148" s="627"/>
      <c r="AM148" s="627"/>
      <c r="AN148" s="627"/>
      <c r="AO148" s="627"/>
      <c r="AP148" s="627"/>
      <c r="AQ148" s="627"/>
      <c r="AR148" s="627"/>
    </row>
    <row r="149" spans="1:44" ht="15">
      <c r="A149" s="117"/>
      <c r="B149" s="258"/>
      <c r="C149" s="259"/>
      <c r="D149" s="260"/>
      <c r="E149" s="260"/>
      <c r="F149" s="260"/>
      <c r="G149" s="260"/>
      <c r="H149" s="260"/>
      <c r="I149" s="259"/>
      <c r="J149" s="259"/>
      <c r="K149" s="260"/>
      <c r="L149" s="260"/>
      <c r="M149" s="260"/>
      <c r="N149" s="261"/>
      <c r="O149"/>
      <c r="P149"/>
      <c r="Q149"/>
      <c r="R149" s="601"/>
      <c r="S149" s="602"/>
      <c r="T149" s="677"/>
      <c r="U149" s="678"/>
      <c r="V149" s="678"/>
      <c r="W149" s="678"/>
      <c r="X149" s="678"/>
      <c r="Y149" s="678"/>
      <c r="Z149" s="677"/>
      <c r="AA149" s="677"/>
      <c r="AB149" s="678"/>
      <c r="AC149" s="678"/>
      <c r="AD149" s="678"/>
      <c r="AE149" s="677"/>
      <c r="AG149" s="637"/>
      <c r="AH149" s="637"/>
      <c r="AI149" s="637"/>
      <c r="AJ149" s="637"/>
      <c r="AK149" s="637"/>
      <c r="AL149" s="637"/>
      <c r="AM149" s="637"/>
      <c r="AN149" s="637"/>
      <c r="AO149" s="637"/>
      <c r="AP149" s="637"/>
      <c r="AQ149" s="637"/>
      <c r="AR149" s="637"/>
    </row>
    <row r="150" spans="1:44" ht="15">
      <c r="A150" s="117"/>
      <c r="B150" s="99"/>
      <c r="C150" s="106"/>
      <c r="D150" s="107"/>
      <c r="E150" s="107"/>
      <c r="F150" s="107"/>
      <c r="G150" s="107"/>
      <c r="H150" s="107"/>
      <c r="I150" s="106"/>
      <c r="J150" s="106"/>
      <c r="K150" s="107"/>
      <c r="L150" s="107"/>
      <c r="M150" s="107"/>
      <c r="N150" s="108"/>
      <c r="O150"/>
      <c r="P150"/>
      <c r="Q150"/>
      <c r="R150" s="599"/>
      <c r="S150" s="600"/>
      <c r="T150" s="675"/>
      <c r="U150" s="676"/>
      <c r="V150" s="676"/>
      <c r="W150" s="676"/>
      <c r="X150" s="676"/>
      <c r="Y150" s="676"/>
      <c r="Z150" s="675"/>
      <c r="AA150" s="675"/>
      <c r="AB150" s="676"/>
      <c r="AC150" s="676"/>
      <c r="AD150" s="676"/>
      <c r="AE150" s="675"/>
      <c r="AG150" s="730"/>
      <c r="AH150" s="627"/>
      <c r="AI150" s="627"/>
      <c r="AJ150" s="627"/>
      <c r="AK150" s="627"/>
      <c r="AL150" s="627"/>
      <c r="AM150" s="627"/>
      <c r="AN150" s="627"/>
      <c r="AO150" s="627"/>
      <c r="AP150" s="627"/>
      <c r="AQ150" s="627"/>
      <c r="AR150" s="627"/>
    </row>
    <row r="151" spans="1:44" ht="15">
      <c r="A151" s="117"/>
      <c r="B151" s="258"/>
      <c r="C151" s="259"/>
      <c r="D151" s="260"/>
      <c r="E151" s="260"/>
      <c r="F151" s="260"/>
      <c r="G151" s="260"/>
      <c r="H151" s="260"/>
      <c r="I151" s="259"/>
      <c r="J151" s="259"/>
      <c r="K151" s="260"/>
      <c r="L151" s="260"/>
      <c r="M151" s="260"/>
      <c r="N151" s="261"/>
      <c r="O151"/>
      <c r="P151"/>
      <c r="Q151"/>
      <c r="R151" s="601"/>
      <c r="S151" s="602"/>
      <c r="T151" s="677"/>
      <c r="U151" s="678"/>
      <c r="V151" s="678"/>
      <c r="W151" s="678"/>
      <c r="X151" s="678"/>
      <c r="Y151" s="678"/>
      <c r="Z151" s="677"/>
      <c r="AA151" s="677"/>
      <c r="AB151" s="678"/>
      <c r="AC151" s="678"/>
      <c r="AD151" s="678"/>
      <c r="AE151" s="677"/>
      <c r="AG151" s="637"/>
      <c r="AH151" s="637"/>
      <c r="AI151" s="637"/>
      <c r="AJ151" s="637"/>
      <c r="AK151" s="637"/>
      <c r="AL151" s="637"/>
      <c r="AM151" s="637"/>
      <c r="AN151" s="637"/>
      <c r="AO151" s="637"/>
      <c r="AP151" s="637"/>
      <c r="AQ151" s="637"/>
      <c r="AR151" s="637"/>
    </row>
    <row r="152" spans="1:44" ht="15">
      <c r="A152" s="117"/>
      <c r="B152" s="99"/>
      <c r="C152" s="106"/>
      <c r="D152" s="107"/>
      <c r="E152" s="107"/>
      <c r="F152" s="107"/>
      <c r="G152" s="107"/>
      <c r="H152" s="107"/>
      <c r="I152" s="106"/>
      <c r="J152" s="106"/>
      <c r="K152" s="107"/>
      <c r="L152" s="107"/>
      <c r="M152" s="107"/>
      <c r="N152" s="108"/>
      <c r="O152"/>
      <c r="P152"/>
      <c r="Q152"/>
      <c r="R152" s="599"/>
      <c r="S152" s="600"/>
      <c r="T152" s="675"/>
      <c r="U152" s="676"/>
      <c r="V152" s="676"/>
      <c r="W152" s="676"/>
      <c r="X152" s="676"/>
      <c r="Y152" s="676"/>
      <c r="Z152" s="675"/>
      <c r="AA152" s="675"/>
      <c r="AB152" s="676"/>
      <c r="AC152" s="676"/>
      <c r="AD152" s="676"/>
      <c r="AE152" s="675"/>
      <c r="AG152" s="730"/>
      <c r="AH152" s="627"/>
      <c r="AI152" s="627"/>
      <c r="AJ152" s="627"/>
      <c r="AK152" s="627"/>
      <c r="AL152" s="627"/>
      <c r="AM152" s="627"/>
      <c r="AN152" s="627"/>
      <c r="AO152" s="627"/>
      <c r="AP152" s="627"/>
      <c r="AQ152" s="627"/>
      <c r="AR152" s="627"/>
    </row>
    <row r="153" spans="1:44" ht="15">
      <c r="A153" s="117"/>
      <c r="B153" s="258"/>
      <c r="C153" s="259"/>
      <c r="D153" s="260"/>
      <c r="E153" s="260"/>
      <c r="F153" s="260"/>
      <c r="G153" s="260"/>
      <c r="H153" s="260"/>
      <c r="I153" s="259"/>
      <c r="J153" s="259"/>
      <c r="K153" s="260"/>
      <c r="L153" s="260"/>
      <c r="M153" s="260"/>
      <c r="N153" s="261"/>
      <c r="O153"/>
      <c r="P153"/>
      <c r="Q153"/>
      <c r="R153" s="601"/>
      <c r="S153" s="602"/>
      <c r="T153" s="677"/>
      <c r="U153" s="678"/>
      <c r="V153" s="678"/>
      <c r="W153" s="678"/>
      <c r="X153" s="678"/>
      <c r="Y153" s="678"/>
      <c r="Z153" s="677"/>
      <c r="AA153" s="677"/>
      <c r="AB153" s="678"/>
      <c r="AC153" s="678"/>
      <c r="AD153" s="678"/>
      <c r="AE153" s="677"/>
      <c r="AG153" s="637"/>
      <c r="AH153" s="637"/>
      <c r="AI153" s="637"/>
      <c r="AJ153" s="637"/>
      <c r="AK153" s="637"/>
      <c r="AL153" s="637"/>
      <c r="AM153" s="637"/>
      <c r="AN153" s="637"/>
      <c r="AO153" s="637"/>
      <c r="AP153" s="637"/>
      <c r="AQ153" s="637"/>
      <c r="AR153" s="637"/>
    </row>
    <row r="154" spans="1:44" ht="15">
      <c r="A154" s="117"/>
      <c r="B154" s="99"/>
      <c r="C154" s="106"/>
      <c r="D154" s="107"/>
      <c r="E154" s="107"/>
      <c r="F154" s="107"/>
      <c r="G154" s="107"/>
      <c r="H154" s="107"/>
      <c r="I154" s="106"/>
      <c r="J154" s="106"/>
      <c r="K154" s="107"/>
      <c r="L154" s="107"/>
      <c r="M154" s="107"/>
      <c r="N154" s="108"/>
      <c r="O154"/>
      <c r="P154"/>
      <c r="Q154"/>
      <c r="R154" s="599"/>
      <c r="S154" s="600"/>
      <c r="T154" s="675"/>
      <c r="U154" s="676"/>
      <c r="V154" s="676"/>
      <c r="W154" s="676"/>
      <c r="X154" s="676"/>
      <c r="Y154" s="676"/>
      <c r="Z154" s="675"/>
      <c r="AA154" s="675"/>
      <c r="AB154" s="676"/>
      <c r="AC154" s="676"/>
      <c r="AD154" s="676"/>
      <c r="AE154" s="675"/>
      <c r="AG154" s="730"/>
      <c r="AH154" s="627"/>
      <c r="AI154" s="627"/>
      <c r="AJ154" s="627"/>
      <c r="AK154" s="627"/>
      <c r="AL154" s="627"/>
      <c r="AM154" s="627"/>
      <c r="AN154" s="627"/>
      <c r="AO154" s="627"/>
      <c r="AP154" s="627"/>
      <c r="AQ154" s="627"/>
      <c r="AR154" s="627"/>
    </row>
    <row r="155" spans="1:44" ht="15">
      <c r="A155" s="117"/>
      <c r="B155" s="258"/>
      <c r="C155" s="259"/>
      <c r="D155" s="260"/>
      <c r="E155" s="260"/>
      <c r="F155" s="260"/>
      <c r="G155" s="260"/>
      <c r="H155" s="260"/>
      <c r="I155" s="259"/>
      <c r="J155" s="259"/>
      <c r="K155" s="260"/>
      <c r="L155" s="260"/>
      <c r="M155" s="260"/>
      <c r="N155" s="261"/>
      <c r="O155"/>
      <c r="P155"/>
      <c r="Q155"/>
      <c r="R155" s="601"/>
      <c r="S155" s="602"/>
      <c r="T155" s="677"/>
      <c r="U155" s="678"/>
      <c r="V155" s="678"/>
      <c r="W155" s="678"/>
      <c r="X155" s="678"/>
      <c r="Y155" s="678"/>
      <c r="Z155" s="677"/>
      <c r="AA155" s="677"/>
      <c r="AB155" s="678"/>
      <c r="AC155" s="678"/>
      <c r="AD155" s="678"/>
      <c r="AE155" s="677"/>
      <c r="AG155" s="637"/>
      <c r="AH155" s="637"/>
      <c r="AI155" s="637"/>
      <c r="AJ155" s="637"/>
      <c r="AK155" s="637"/>
      <c r="AL155" s="637"/>
      <c r="AM155" s="637"/>
      <c r="AN155" s="637"/>
      <c r="AO155" s="637"/>
      <c r="AP155" s="637"/>
      <c r="AQ155" s="637"/>
      <c r="AR155" s="637"/>
    </row>
    <row r="156" spans="1:44" ht="15">
      <c r="A156" s="117"/>
      <c r="B156" s="99"/>
      <c r="C156" s="106"/>
      <c r="D156" s="107"/>
      <c r="E156" s="107"/>
      <c r="F156" s="107"/>
      <c r="G156" s="107"/>
      <c r="H156" s="107"/>
      <c r="I156" s="106"/>
      <c r="J156" s="106"/>
      <c r="K156" s="107"/>
      <c r="L156" s="107"/>
      <c r="M156" s="107"/>
      <c r="N156" s="108"/>
      <c r="O156"/>
      <c r="P156"/>
      <c r="Q156"/>
      <c r="R156" s="599"/>
      <c r="S156" s="600"/>
      <c r="T156" s="675"/>
      <c r="U156" s="676"/>
      <c r="V156" s="676"/>
      <c r="W156" s="676"/>
      <c r="X156" s="676"/>
      <c r="Y156" s="676"/>
      <c r="Z156" s="675"/>
      <c r="AA156" s="675"/>
      <c r="AB156" s="676"/>
      <c r="AC156" s="676"/>
      <c r="AD156" s="676"/>
      <c r="AE156" s="675"/>
      <c r="AG156" s="730"/>
      <c r="AH156" s="627"/>
      <c r="AI156" s="627"/>
      <c r="AJ156" s="627"/>
      <c r="AK156" s="627"/>
      <c r="AL156" s="627"/>
      <c r="AM156" s="627"/>
      <c r="AN156" s="627"/>
      <c r="AO156" s="627"/>
      <c r="AP156" s="627"/>
      <c r="AQ156" s="627"/>
      <c r="AR156" s="627"/>
    </row>
    <row r="157" spans="1:44" ht="15">
      <c r="A157" s="117"/>
      <c r="B157" s="258"/>
      <c r="C157" s="259"/>
      <c r="D157" s="260"/>
      <c r="E157" s="260"/>
      <c r="F157" s="260"/>
      <c r="G157" s="260"/>
      <c r="H157" s="260"/>
      <c r="I157" s="259"/>
      <c r="J157" s="259"/>
      <c r="K157" s="260"/>
      <c r="L157" s="260"/>
      <c r="M157" s="260"/>
      <c r="N157" s="261"/>
      <c r="O157"/>
      <c r="P157"/>
      <c r="Q157"/>
      <c r="R157" s="601"/>
      <c r="S157" s="602"/>
      <c r="T157" s="677"/>
      <c r="U157" s="678"/>
      <c r="V157" s="678"/>
      <c r="W157" s="678"/>
      <c r="X157" s="678"/>
      <c r="Y157" s="678"/>
      <c r="Z157" s="677"/>
      <c r="AA157" s="677"/>
      <c r="AB157" s="678"/>
      <c r="AC157" s="678"/>
      <c r="AD157" s="678"/>
      <c r="AE157" s="677"/>
      <c r="AG157" s="637"/>
      <c r="AH157" s="637"/>
      <c r="AI157" s="637"/>
      <c r="AJ157" s="637"/>
      <c r="AK157" s="637"/>
      <c r="AL157" s="637"/>
      <c r="AM157" s="637"/>
      <c r="AN157" s="637"/>
      <c r="AO157" s="637"/>
      <c r="AP157" s="637"/>
      <c r="AQ157" s="637"/>
      <c r="AR157" s="637"/>
    </row>
    <row r="158" spans="1:44" ht="15">
      <c r="A158" s="117"/>
      <c r="B158" s="99"/>
      <c r="C158" s="106"/>
      <c r="D158" s="107"/>
      <c r="E158" s="107"/>
      <c r="F158" s="107"/>
      <c r="G158" s="107"/>
      <c r="H158" s="107"/>
      <c r="I158" s="106"/>
      <c r="J158" s="106"/>
      <c r="K158" s="107"/>
      <c r="L158" s="107"/>
      <c r="M158" s="107"/>
      <c r="N158" s="108"/>
      <c r="O158"/>
      <c r="P158"/>
      <c r="Q158"/>
      <c r="R158" s="599"/>
      <c r="S158" s="600"/>
      <c r="T158" s="675"/>
      <c r="U158" s="676"/>
      <c r="V158" s="676"/>
      <c r="W158" s="676"/>
      <c r="X158" s="676"/>
      <c r="Y158" s="676"/>
      <c r="Z158" s="675"/>
      <c r="AA158" s="675"/>
      <c r="AB158" s="676"/>
      <c r="AC158" s="676"/>
      <c r="AD158" s="676"/>
      <c r="AE158" s="675"/>
      <c r="AG158" s="730"/>
      <c r="AH158" s="262"/>
      <c r="AI158" s="262"/>
      <c r="AJ158" s="262"/>
      <c r="AK158" s="262"/>
      <c r="AL158" s="262"/>
      <c r="AM158" s="262"/>
      <c r="AN158" s="262"/>
      <c r="AO158" s="262"/>
      <c r="AP158" s="262"/>
      <c r="AQ158" s="262"/>
      <c r="AR158" s="262"/>
    </row>
    <row r="159" spans="1:44" ht="15.75" thickBot="1">
      <c r="A159" s="610"/>
      <c r="B159" s="614"/>
      <c r="C159" s="611"/>
      <c r="D159" s="612"/>
      <c r="E159" s="612"/>
      <c r="F159" s="612"/>
      <c r="G159" s="612"/>
      <c r="H159" s="612"/>
      <c r="I159" s="611"/>
      <c r="J159" s="611"/>
      <c r="K159" s="612"/>
      <c r="L159" s="612"/>
      <c r="M159" s="612"/>
      <c r="N159" s="613"/>
      <c r="O159"/>
      <c r="P159"/>
      <c r="Q159"/>
      <c r="R159" s="615"/>
      <c r="S159" s="616"/>
      <c r="T159" s="679"/>
      <c r="U159" s="680"/>
      <c r="V159" s="680"/>
      <c r="W159" s="680"/>
      <c r="X159" s="680"/>
      <c r="Y159" s="680"/>
      <c r="Z159" s="679"/>
      <c r="AA159" s="679"/>
      <c r="AB159" s="680"/>
      <c r="AC159" s="680"/>
      <c r="AD159" s="680"/>
      <c r="AE159" s="679"/>
      <c r="AF159" s="617"/>
      <c r="AG159" s="642"/>
      <c r="AH159" s="642"/>
      <c r="AI159" s="642"/>
      <c r="AJ159" s="642"/>
      <c r="AK159" s="642"/>
      <c r="AL159" s="642"/>
      <c r="AM159" s="642"/>
      <c r="AN159" s="642"/>
      <c r="AO159" s="642"/>
      <c r="AP159" s="642"/>
      <c r="AQ159" s="642"/>
      <c r="AR159" s="642"/>
    </row>
    <row r="160" spans="1:44" ht="15">
      <c r="A160" s="116"/>
      <c r="B160" s="99"/>
      <c r="C160" s="106"/>
      <c r="D160" s="107"/>
      <c r="E160" s="107"/>
      <c r="F160" s="107"/>
      <c r="G160" s="107"/>
      <c r="H160" s="107"/>
      <c r="I160" s="106"/>
      <c r="J160" s="106"/>
      <c r="K160" s="107"/>
      <c r="L160" s="107"/>
      <c r="M160" s="107"/>
      <c r="N160" s="108"/>
      <c r="O160"/>
      <c r="P160"/>
      <c r="Q160"/>
      <c r="R160" s="599"/>
      <c r="S160" s="600"/>
      <c r="T160" s="675"/>
      <c r="U160" s="676"/>
      <c r="V160" s="676"/>
      <c r="W160" s="676"/>
      <c r="X160" s="676"/>
      <c r="Y160" s="676"/>
      <c r="Z160" s="675"/>
      <c r="AA160" s="675"/>
      <c r="AB160" s="676"/>
      <c r="AC160" s="676"/>
      <c r="AD160" s="676"/>
      <c r="AE160" s="675"/>
      <c r="AG160" s="626"/>
      <c r="AH160" s="627"/>
      <c r="AI160" s="627"/>
      <c r="AJ160" s="627"/>
      <c r="AK160" s="627"/>
      <c r="AL160" s="627"/>
      <c r="AM160" s="627"/>
      <c r="AN160" s="627"/>
      <c r="AO160" s="627"/>
      <c r="AP160" s="627"/>
      <c r="AQ160" s="627"/>
      <c r="AR160" s="627"/>
    </row>
    <row r="161" spans="1:45" ht="15">
      <c r="A161" s="117"/>
      <c r="B161" s="258"/>
      <c r="C161" s="259"/>
      <c r="D161" s="260"/>
      <c r="E161" s="260"/>
      <c r="F161" s="260"/>
      <c r="G161" s="260"/>
      <c r="H161" s="260"/>
      <c r="I161" s="259"/>
      <c r="J161" s="259"/>
      <c r="K161" s="260"/>
      <c r="L161" s="260"/>
      <c r="M161" s="260"/>
      <c r="N161" s="261"/>
      <c r="O161"/>
      <c r="P161"/>
      <c r="Q161"/>
      <c r="R161" s="601"/>
      <c r="S161" s="602"/>
      <c r="T161" s="677"/>
      <c r="U161" s="678"/>
      <c r="V161" s="678"/>
      <c r="W161" s="678"/>
      <c r="X161" s="678"/>
      <c r="Y161" s="678"/>
      <c r="Z161" s="677"/>
      <c r="AA161" s="677"/>
      <c r="AB161" s="678"/>
      <c r="AC161" s="678"/>
      <c r="AD161" s="678"/>
      <c r="AE161" s="677"/>
      <c r="AG161" s="628"/>
      <c r="AH161" s="628"/>
      <c r="AI161" s="628"/>
      <c r="AJ161" s="628"/>
      <c r="AK161" s="628"/>
      <c r="AL161" s="628"/>
      <c r="AM161" s="628"/>
      <c r="AN161" s="628"/>
      <c r="AO161" s="628"/>
      <c r="AP161" s="628"/>
      <c r="AQ161" s="628"/>
      <c r="AR161" s="628"/>
      <c r="AS161" s="635"/>
    </row>
    <row r="162" spans="1:45" ht="15">
      <c r="A162" s="117"/>
      <c r="B162" s="99"/>
      <c r="C162" s="106"/>
      <c r="D162" s="107"/>
      <c r="E162" s="107"/>
      <c r="F162" s="107"/>
      <c r="G162" s="107"/>
      <c r="H162" s="107"/>
      <c r="I162" s="106"/>
      <c r="J162" s="106"/>
      <c r="K162" s="107"/>
      <c r="L162" s="107"/>
      <c r="M162" s="107"/>
      <c r="N162" s="108"/>
      <c r="O162"/>
      <c r="P162"/>
      <c r="Q162"/>
      <c r="R162" s="599"/>
      <c r="S162" s="600"/>
      <c r="T162" s="675"/>
      <c r="U162" s="676"/>
      <c r="V162" s="676"/>
      <c r="W162" s="676"/>
      <c r="X162" s="676"/>
      <c r="Y162" s="676"/>
      <c r="Z162" s="675"/>
      <c r="AA162" s="675"/>
      <c r="AB162" s="676"/>
      <c r="AC162" s="676"/>
      <c r="AD162" s="676"/>
      <c r="AE162" s="675"/>
      <c r="AG162" s="730"/>
      <c r="AH162" s="627"/>
      <c r="AI162" s="627"/>
      <c r="AJ162" s="627"/>
      <c r="AK162" s="627"/>
      <c r="AL162" s="627"/>
      <c r="AM162" s="627"/>
      <c r="AN162" s="627"/>
      <c r="AO162" s="627"/>
      <c r="AP162" s="627"/>
      <c r="AQ162" s="627"/>
      <c r="AR162" s="627"/>
    </row>
    <row r="163" spans="1:45" ht="15">
      <c r="A163" s="117"/>
      <c r="B163" s="258"/>
      <c r="C163" s="259"/>
      <c r="D163" s="260"/>
      <c r="E163" s="260"/>
      <c r="F163" s="260"/>
      <c r="G163" s="260"/>
      <c r="H163" s="260"/>
      <c r="I163" s="259"/>
      <c r="J163" s="259"/>
      <c r="K163" s="260"/>
      <c r="L163" s="260"/>
      <c r="M163" s="260"/>
      <c r="N163" s="261"/>
      <c r="O163"/>
      <c r="P163"/>
      <c r="Q163"/>
      <c r="R163" s="601"/>
      <c r="S163" s="602"/>
      <c r="T163" s="677"/>
      <c r="U163" s="678"/>
      <c r="V163" s="678"/>
      <c r="W163" s="678"/>
      <c r="X163" s="678"/>
      <c r="Y163" s="678"/>
      <c r="Z163" s="677"/>
      <c r="AA163" s="677"/>
      <c r="AB163" s="678"/>
      <c r="AC163" s="678"/>
      <c r="AD163" s="678"/>
      <c r="AE163" s="677"/>
      <c r="AG163" s="637"/>
      <c r="AH163" s="637"/>
      <c r="AI163" s="637"/>
      <c r="AJ163" s="637"/>
      <c r="AK163" s="637"/>
      <c r="AL163" s="637"/>
      <c r="AM163" s="637"/>
      <c r="AN163" s="637"/>
      <c r="AO163" s="637"/>
      <c r="AP163" s="637"/>
      <c r="AQ163" s="637"/>
      <c r="AR163" s="637"/>
    </row>
    <row r="164" spans="1:45" ht="15">
      <c r="A164" s="117"/>
      <c r="B164" s="99"/>
      <c r="C164" s="106"/>
      <c r="D164" s="107"/>
      <c r="E164" s="107"/>
      <c r="F164" s="107"/>
      <c r="G164" s="107"/>
      <c r="H164" s="107"/>
      <c r="I164" s="106"/>
      <c r="J164" s="106"/>
      <c r="K164" s="107"/>
      <c r="L164" s="107"/>
      <c r="M164" s="107"/>
      <c r="N164" s="108"/>
      <c r="O164"/>
      <c r="P164"/>
      <c r="Q164"/>
      <c r="R164" s="599"/>
      <c r="S164" s="600"/>
      <c r="T164" s="675"/>
      <c r="U164" s="676"/>
      <c r="V164" s="676"/>
      <c r="W164" s="676"/>
      <c r="X164" s="676"/>
      <c r="Y164" s="676"/>
      <c r="Z164" s="675"/>
      <c r="AA164" s="675"/>
      <c r="AB164" s="676"/>
      <c r="AC164" s="676"/>
      <c r="AD164" s="676"/>
      <c r="AE164" s="675"/>
      <c r="AG164" s="730"/>
      <c r="AH164" s="627"/>
      <c r="AI164" s="627"/>
      <c r="AJ164" s="627"/>
      <c r="AK164" s="627"/>
      <c r="AL164" s="627"/>
      <c r="AM164" s="627"/>
      <c r="AN164" s="627"/>
      <c r="AO164" s="627"/>
      <c r="AP164" s="627"/>
      <c r="AQ164" s="627"/>
      <c r="AR164" s="627"/>
    </row>
    <row r="165" spans="1:45" ht="15">
      <c r="A165" s="117"/>
      <c r="B165" s="258"/>
      <c r="C165" s="259"/>
      <c r="D165" s="260"/>
      <c r="E165" s="260"/>
      <c r="F165" s="260"/>
      <c r="G165" s="260"/>
      <c r="H165" s="260"/>
      <c r="I165" s="259"/>
      <c r="J165" s="259"/>
      <c r="K165" s="260"/>
      <c r="L165" s="260"/>
      <c r="M165" s="260"/>
      <c r="N165" s="261"/>
      <c r="O165"/>
      <c r="P165"/>
      <c r="Q165"/>
      <c r="R165" s="601"/>
      <c r="S165" s="602"/>
      <c r="T165" s="677"/>
      <c r="U165" s="678"/>
      <c r="V165" s="678"/>
      <c r="W165" s="678"/>
      <c r="X165" s="678"/>
      <c r="Y165" s="678"/>
      <c r="Z165" s="677"/>
      <c r="AA165" s="677"/>
      <c r="AB165" s="678"/>
      <c r="AC165" s="678"/>
      <c r="AD165" s="678"/>
      <c r="AE165" s="677"/>
      <c r="AG165" s="637"/>
      <c r="AH165" s="637"/>
      <c r="AI165" s="637"/>
      <c r="AJ165" s="637"/>
      <c r="AK165" s="637"/>
      <c r="AL165" s="637"/>
      <c r="AM165" s="637"/>
      <c r="AN165" s="637"/>
      <c r="AO165" s="637"/>
      <c r="AP165" s="637"/>
      <c r="AQ165" s="637"/>
      <c r="AR165" s="637"/>
    </row>
    <row r="166" spans="1:45" ht="15">
      <c r="A166" s="117"/>
      <c r="B166" s="99"/>
      <c r="C166" s="106"/>
      <c r="D166" s="107"/>
      <c r="E166" s="107"/>
      <c r="F166" s="107"/>
      <c r="G166" s="107"/>
      <c r="H166" s="107"/>
      <c r="I166" s="106"/>
      <c r="J166" s="106"/>
      <c r="K166" s="107"/>
      <c r="L166" s="107"/>
      <c r="M166" s="107"/>
      <c r="N166" s="108"/>
      <c r="O166"/>
      <c r="P166"/>
      <c r="Q166"/>
      <c r="R166" s="599"/>
      <c r="S166" s="600"/>
      <c r="T166" s="675"/>
      <c r="U166" s="676"/>
      <c r="V166" s="676"/>
      <c r="W166" s="676"/>
      <c r="X166" s="676"/>
      <c r="Y166" s="676"/>
      <c r="Z166" s="675"/>
      <c r="AA166" s="675"/>
      <c r="AB166" s="676"/>
      <c r="AC166" s="676"/>
      <c r="AD166" s="676"/>
      <c r="AE166" s="675"/>
      <c r="AG166" s="730"/>
      <c r="AH166" s="627"/>
      <c r="AI166" s="627"/>
      <c r="AJ166" s="627"/>
      <c r="AK166" s="627"/>
      <c r="AL166" s="627"/>
      <c r="AM166" s="627"/>
      <c r="AN166" s="627"/>
      <c r="AO166" s="627"/>
      <c r="AP166" s="627"/>
      <c r="AQ166" s="627"/>
      <c r="AR166" s="627"/>
    </row>
    <row r="167" spans="1:45" ht="15">
      <c r="A167" s="117"/>
      <c r="B167" s="258"/>
      <c r="C167" s="259"/>
      <c r="D167" s="260"/>
      <c r="E167" s="260"/>
      <c r="F167" s="260"/>
      <c r="G167" s="260"/>
      <c r="H167" s="260"/>
      <c r="I167" s="259"/>
      <c r="J167" s="259"/>
      <c r="K167" s="260"/>
      <c r="L167" s="260"/>
      <c r="M167" s="260"/>
      <c r="N167" s="261"/>
      <c r="O167"/>
      <c r="P167"/>
      <c r="Q167"/>
      <c r="R167" s="601"/>
      <c r="S167" s="602"/>
      <c r="T167" s="677"/>
      <c r="U167" s="678"/>
      <c r="V167" s="678"/>
      <c r="W167" s="678"/>
      <c r="X167" s="678"/>
      <c r="Y167" s="678"/>
      <c r="Z167" s="677"/>
      <c r="AA167" s="677"/>
      <c r="AB167" s="678"/>
      <c r="AC167" s="678"/>
      <c r="AD167" s="678"/>
      <c r="AE167" s="677"/>
      <c r="AG167" s="629"/>
      <c r="AH167" s="629"/>
      <c r="AI167" s="629"/>
      <c r="AJ167" s="629"/>
      <c r="AK167" s="629"/>
      <c r="AL167" s="629"/>
      <c r="AM167" s="629"/>
      <c r="AN167" s="629"/>
      <c r="AO167" s="629"/>
      <c r="AP167" s="629"/>
      <c r="AQ167" s="629"/>
      <c r="AR167" s="629"/>
    </row>
    <row r="168" spans="1:45" ht="15">
      <c r="A168" s="117"/>
      <c r="B168" s="99"/>
      <c r="C168" s="106"/>
      <c r="D168" s="107"/>
      <c r="E168" s="107"/>
      <c r="F168" s="107"/>
      <c r="G168" s="107"/>
      <c r="H168" s="107"/>
      <c r="I168" s="106"/>
      <c r="J168" s="106"/>
      <c r="K168" s="107"/>
      <c r="L168" s="107"/>
      <c r="M168" s="107"/>
      <c r="N168" s="108"/>
      <c r="O168"/>
      <c r="P168"/>
      <c r="Q168"/>
      <c r="R168" s="599"/>
      <c r="S168" s="600"/>
      <c r="T168" s="675"/>
      <c r="U168" s="676"/>
      <c r="V168" s="676"/>
      <c r="W168" s="676"/>
      <c r="X168" s="676"/>
      <c r="Y168" s="676"/>
      <c r="Z168" s="675"/>
      <c r="AA168" s="675"/>
      <c r="AB168" s="676"/>
      <c r="AC168" s="676"/>
      <c r="AD168" s="676"/>
      <c r="AE168" s="675"/>
      <c r="AG168" s="730"/>
      <c r="AH168" s="627"/>
      <c r="AI168" s="627"/>
      <c r="AJ168" s="627"/>
      <c r="AK168" s="627"/>
      <c r="AL168" s="627"/>
      <c r="AM168" s="627"/>
      <c r="AN168" s="627"/>
      <c r="AO168" s="627"/>
      <c r="AP168" s="627"/>
      <c r="AQ168" s="627"/>
      <c r="AR168" s="627"/>
    </row>
    <row r="169" spans="1:45" ht="15">
      <c r="A169" s="117"/>
      <c r="B169" s="258"/>
      <c r="C169" s="259"/>
      <c r="D169" s="260"/>
      <c r="E169" s="260"/>
      <c r="F169" s="260"/>
      <c r="G169" s="260"/>
      <c r="H169" s="260"/>
      <c r="I169" s="259"/>
      <c r="J169" s="259"/>
      <c r="K169" s="260"/>
      <c r="L169" s="260"/>
      <c r="M169" s="260"/>
      <c r="N169" s="261"/>
      <c r="O169"/>
      <c r="P169"/>
      <c r="Q169"/>
      <c r="R169" s="601"/>
      <c r="S169" s="602"/>
      <c r="T169" s="677"/>
      <c r="U169" s="678"/>
      <c r="V169" s="678"/>
      <c r="W169" s="678"/>
      <c r="X169" s="678"/>
      <c r="Y169" s="678"/>
      <c r="Z169" s="677"/>
      <c r="AA169" s="677"/>
      <c r="AB169" s="678"/>
      <c r="AC169" s="678"/>
      <c r="AD169" s="678"/>
      <c r="AE169" s="677"/>
      <c r="AG169" s="637"/>
      <c r="AH169" s="637"/>
      <c r="AI169" s="637"/>
      <c r="AJ169" s="637"/>
      <c r="AK169" s="637"/>
      <c r="AL169" s="637"/>
      <c r="AM169" s="637"/>
      <c r="AN169" s="637"/>
      <c r="AO169" s="637"/>
      <c r="AP169" s="637"/>
      <c r="AQ169" s="637"/>
      <c r="AR169" s="637"/>
    </row>
    <row r="170" spans="1:45" ht="15">
      <c r="A170" s="117"/>
      <c r="B170" s="99"/>
      <c r="C170" s="106"/>
      <c r="D170" s="107"/>
      <c r="E170" s="107"/>
      <c r="F170" s="107"/>
      <c r="G170" s="107"/>
      <c r="H170" s="107"/>
      <c r="I170" s="106"/>
      <c r="J170" s="106"/>
      <c r="K170" s="107"/>
      <c r="L170" s="107"/>
      <c r="M170" s="107"/>
      <c r="N170" s="108"/>
      <c r="O170"/>
      <c r="P170"/>
      <c r="Q170"/>
      <c r="R170" s="599"/>
      <c r="S170" s="600"/>
      <c r="T170" s="675"/>
      <c r="U170" s="676"/>
      <c r="V170" s="676"/>
      <c r="W170" s="676"/>
      <c r="X170" s="676"/>
      <c r="Y170" s="676"/>
      <c r="Z170" s="675"/>
      <c r="AA170" s="675"/>
      <c r="AB170" s="676"/>
      <c r="AC170" s="676"/>
      <c r="AD170" s="676"/>
      <c r="AE170" s="675"/>
      <c r="AG170" s="730"/>
      <c r="AH170" s="627"/>
      <c r="AI170" s="627"/>
      <c r="AJ170" s="627"/>
      <c r="AK170" s="627"/>
      <c r="AL170" s="627"/>
      <c r="AM170" s="627"/>
      <c r="AN170" s="627"/>
      <c r="AO170" s="627"/>
      <c r="AP170" s="627"/>
      <c r="AQ170" s="627"/>
      <c r="AR170" s="627"/>
    </row>
    <row r="171" spans="1:45" ht="15">
      <c r="A171" s="117"/>
      <c r="B171" s="258"/>
      <c r="C171" s="259"/>
      <c r="D171" s="260"/>
      <c r="E171" s="260"/>
      <c r="F171" s="260"/>
      <c r="G171" s="260"/>
      <c r="H171" s="260"/>
      <c r="I171" s="259"/>
      <c r="J171" s="259"/>
      <c r="K171" s="260"/>
      <c r="L171" s="260"/>
      <c r="M171" s="260"/>
      <c r="N171" s="261"/>
      <c r="O171"/>
      <c r="P171"/>
      <c r="Q171"/>
      <c r="R171" s="601"/>
      <c r="S171" s="602"/>
      <c r="T171" s="677"/>
      <c r="U171" s="678"/>
      <c r="V171" s="678"/>
      <c r="W171" s="678"/>
      <c r="X171" s="678"/>
      <c r="Y171" s="678"/>
      <c r="Z171" s="677"/>
      <c r="AA171" s="677"/>
      <c r="AB171" s="678"/>
      <c r="AC171" s="678"/>
      <c r="AD171" s="678"/>
      <c r="AE171" s="677"/>
      <c r="AG171" s="637"/>
      <c r="AH171" s="637"/>
      <c r="AI171" s="637"/>
      <c r="AJ171" s="637"/>
      <c r="AK171" s="637"/>
      <c r="AL171" s="637"/>
      <c r="AM171" s="637"/>
      <c r="AN171" s="637"/>
      <c r="AO171" s="637"/>
      <c r="AP171" s="637"/>
      <c r="AQ171" s="637"/>
      <c r="AR171" s="637"/>
    </row>
    <row r="172" spans="1:45" ht="15">
      <c r="A172" s="117"/>
      <c r="B172" s="99"/>
      <c r="C172" s="106"/>
      <c r="D172" s="107"/>
      <c r="E172" s="107"/>
      <c r="F172" s="107"/>
      <c r="G172" s="107"/>
      <c r="H172" s="107"/>
      <c r="I172" s="106"/>
      <c r="J172" s="106"/>
      <c r="K172" s="107"/>
      <c r="L172" s="107"/>
      <c r="M172" s="107"/>
      <c r="N172" s="108"/>
      <c r="O172"/>
      <c r="P172"/>
      <c r="Q172"/>
      <c r="R172" s="599"/>
      <c r="S172" s="600"/>
      <c r="T172" s="675"/>
      <c r="U172" s="676"/>
      <c r="V172" s="676"/>
      <c r="W172" s="676"/>
      <c r="X172" s="676"/>
      <c r="Y172" s="676"/>
      <c r="Z172" s="675"/>
      <c r="AA172" s="675"/>
      <c r="AB172" s="676"/>
      <c r="AC172" s="676"/>
      <c r="AD172" s="676"/>
      <c r="AE172" s="675"/>
      <c r="AG172" s="730"/>
      <c r="AH172" s="627"/>
      <c r="AI172" s="627"/>
      <c r="AJ172" s="627"/>
      <c r="AK172" s="627"/>
      <c r="AL172" s="627"/>
      <c r="AM172" s="627"/>
      <c r="AN172" s="627"/>
      <c r="AO172" s="627"/>
      <c r="AP172" s="627"/>
      <c r="AQ172" s="627"/>
      <c r="AR172" s="627"/>
    </row>
    <row r="173" spans="1:45" ht="15">
      <c r="A173" s="117"/>
      <c r="B173" s="258"/>
      <c r="C173" s="259"/>
      <c r="D173" s="260"/>
      <c r="E173" s="260"/>
      <c r="F173" s="260"/>
      <c r="G173" s="260"/>
      <c r="H173" s="260"/>
      <c r="I173" s="259"/>
      <c r="J173" s="259"/>
      <c r="K173" s="260"/>
      <c r="L173" s="260"/>
      <c r="M173" s="260"/>
      <c r="N173" s="261"/>
      <c r="O173"/>
      <c r="P173"/>
      <c r="Q173"/>
      <c r="R173" s="601"/>
      <c r="S173" s="602"/>
      <c r="T173" s="677"/>
      <c r="U173" s="678"/>
      <c r="V173" s="678"/>
      <c r="W173" s="678"/>
      <c r="X173" s="678"/>
      <c r="Y173" s="678"/>
      <c r="Z173" s="677"/>
      <c r="AA173" s="677"/>
      <c r="AB173" s="678"/>
      <c r="AC173" s="678"/>
      <c r="AD173" s="678"/>
      <c r="AE173" s="677"/>
      <c r="AG173" s="637"/>
      <c r="AH173" s="637"/>
      <c r="AI173" s="637"/>
      <c r="AJ173" s="637"/>
      <c r="AK173" s="637"/>
      <c r="AL173" s="637"/>
      <c r="AM173" s="637"/>
      <c r="AN173" s="637"/>
      <c r="AO173" s="637"/>
      <c r="AP173" s="637"/>
      <c r="AQ173" s="637"/>
      <c r="AR173" s="637"/>
    </row>
    <row r="174" spans="1:45" ht="15">
      <c r="A174" s="117"/>
      <c r="B174" s="99"/>
      <c r="C174" s="106"/>
      <c r="D174" s="107"/>
      <c r="E174" s="107"/>
      <c r="F174" s="107"/>
      <c r="G174" s="107"/>
      <c r="H174" s="107"/>
      <c r="I174" s="106"/>
      <c r="J174" s="106"/>
      <c r="K174" s="107"/>
      <c r="L174" s="107"/>
      <c r="M174" s="107"/>
      <c r="N174" s="108"/>
      <c r="O174"/>
      <c r="P174"/>
      <c r="Q174"/>
      <c r="R174" s="599"/>
      <c r="S174" s="600"/>
      <c r="T174" s="675"/>
      <c r="U174" s="676"/>
      <c r="V174" s="676"/>
      <c r="W174" s="676"/>
      <c r="X174" s="676"/>
      <c r="Y174" s="676"/>
      <c r="Z174" s="675"/>
      <c r="AA174" s="675"/>
      <c r="AB174" s="676"/>
      <c r="AC174" s="676"/>
      <c r="AD174" s="676"/>
      <c r="AE174" s="675"/>
      <c r="AG174" s="730"/>
      <c r="AH174" s="627"/>
      <c r="AI174" s="627"/>
      <c r="AJ174" s="627"/>
      <c r="AK174" s="627"/>
      <c r="AL174" s="627"/>
      <c r="AM174" s="627"/>
      <c r="AN174" s="627"/>
      <c r="AO174" s="627"/>
      <c r="AP174" s="627"/>
      <c r="AQ174" s="627"/>
      <c r="AR174" s="627"/>
    </row>
    <row r="175" spans="1:45" ht="15">
      <c r="A175" s="117"/>
      <c r="B175" s="258"/>
      <c r="C175" s="259"/>
      <c r="D175" s="260"/>
      <c r="E175" s="260"/>
      <c r="F175" s="260"/>
      <c r="G175" s="260"/>
      <c r="H175" s="260"/>
      <c r="I175" s="259"/>
      <c r="J175" s="259"/>
      <c r="K175" s="260"/>
      <c r="L175" s="260"/>
      <c r="M175" s="260"/>
      <c r="N175" s="261"/>
      <c r="O175"/>
      <c r="P175"/>
      <c r="Q175"/>
      <c r="R175" s="601"/>
      <c r="S175" s="602"/>
      <c r="T175" s="677"/>
      <c r="U175" s="678"/>
      <c r="V175" s="678"/>
      <c r="W175" s="678"/>
      <c r="X175" s="678"/>
      <c r="Y175" s="678"/>
      <c r="Z175" s="677"/>
      <c r="AA175" s="677"/>
      <c r="AB175" s="678"/>
      <c r="AC175" s="678"/>
      <c r="AD175" s="678"/>
      <c r="AE175" s="677"/>
      <c r="AG175" s="637"/>
      <c r="AH175" s="637"/>
      <c r="AI175" s="637"/>
      <c r="AJ175" s="637"/>
      <c r="AK175" s="637"/>
      <c r="AL175" s="637"/>
      <c r="AM175" s="637"/>
      <c r="AN175" s="637"/>
      <c r="AO175" s="637"/>
      <c r="AP175" s="637"/>
      <c r="AQ175" s="637"/>
      <c r="AR175" s="637"/>
    </row>
    <row r="176" spans="1:45" ht="15">
      <c r="A176" s="117"/>
      <c r="B176" s="99"/>
      <c r="C176" s="106"/>
      <c r="D176" s="107"/>
      <c r="E176" s="107"/>
      <c r="F176" s="107"/>
      <c r="G176" s="107"/>
      <c r="H176" s="107"/>
      <c r="I176" s="106"/>
      <c r="J176" s="106"/>
      <c r="K176" s="107"/>
      <c r="L176" s="107"/>
      <c r="M176" s="107"/>
      <c r="N176" s="108"/>
      <c r="O176"/>
      <c r="P176"/>
      <c r="Q176"/>
      <c r="R176" s="599"/>
      <c r="S176" s="600"/>
      <c r="T176" s="675"/>
      <c r="U176" s="676"/>
      <c r="V176" s="676"/>
      <c r="W176" s="676"/>
      <c r="X176" s="676"/>
      <c r="Y176" s="676"/>
      <c r="Z176" s="675"/>
      <c r="AA176" s="675"/>
      <c r="AB176" s="676"/>
      <c r="AC176" s="676"/>
      <c r="AD176" s="676"/>
      <c r="AE176" s="675"/>
      <c r="AG176" s="730"/>
      <c r="AH176" s="627"/>
      <c r="AI176" s="627"/>
      <c r="AJ176" s="627"/>
      <c r="AK176" s="627"/>
      <c r="AL176" s="627"/>
      <c r="AM176" s="627"/>
      <c r="AN176" s="627"/>
      <c r="AO176" s="627"/>
      <c r="AP176" s="627"/>
      <c r="AQ176" s="627"/>
      <c r="AR176" s="627"/>
    </row>
    <row r="177" spans="1:45" ht="15">
      <c r="A177" s="117"/>
      <c r="B177" s="258"/>
      <c r="C177" s="259"/>
      <c r="D177" s="260"/>
      <c r="E177" s="260"/>
      <c r="F177" s="260"/>
      <c r="G177" s="260"/>
      <c r="H177" s="260"/>
      <c r="I177" s="259"/>
      <c r="J177" s="259"/>
      <c r="K177" s="260"/>
      <c r="L177" s="260"/>
      <c r="M177" s="260"/>
      <c r="N177" s="261"/>
      <c r="O177"/>
      <c r="P177"/>
      <c r="Q177"/>
      <c r="R177" s="601"/>
      <c r="S177" s="602"/>
      <c r="T177" s="677"/>
      <c r="U177" s="678"/>
      <c r="V177" s="678"/>
      <c r="W177" s="678"/>
      <c r="X177" s="678"/>
      <c r="Y177" s="678"/>
      <c r="Z177" s="677"/>
      <c r="AA177" s="677"/>
      <c r="AB177" s="678"/>
      <c r="AC177" s="678"/>
      <c r="AD177" s="678"/>
      <c r="AE177" s="677"/>
      <c r="AG177" s="637"/>
      <c r="AH177" s="637"/>
      <c r="AI177" s="637"/>
      <c r="AJ177" s="637"/>
      <c r="AK177" s="637"/>
      <c r="AL177" s="637"/>
      <c r="AM177" s="637"/>
      <c r="AN177" s="637"/>
      <c r="AO177" s="637"/>
      <c r="AP177" s="637"/>
      <c r="AQ177" s="637"/>
      <c r="AR177" s="637"/>
    </row>
    <row r="178" spans="1:45" ht="15">
      <c r="A178" s="117"/>
      <c r="B178" s="99"/>
      <c r="C178" s="106"/>
      <c r="D178" s="107"/>
      <c r="E178" s="107"/>
      <c r="F178" s="107"/>
      <c r="G178" s="107"/>
      <c r="H178" s="107"/>
      <c r="I178" s="106"/>
      <c r="J178" s="106"/>
      <c r="K178" s="107"/>
      <c r="L178" s="107"/>
      <c r="M178" s="107"/>
      <c r="N178" s="108"/>
      <c r="O178"/>
      <c r="P178"/>
      <c r="Q178"/>
      <c r="R178" s="599"/>
      <c r="S178" s="600"/>
      <c r="T178" s="675"/>
      <c r="U178" s="676"/>
      <c r="V178" s="676"/>
      <c r="W178" s="676"/>
      <c r="X178" s="676"/>
      <c r="Y178" s="676"/>
      <c r="Z178" s="675"/>
      <c r="AA178" s="675"/>
      <c r="AB178" s="676"/>
      <c r="AC178" s="676"/>
      <c r="AD178" s="676"/>
      <c r="AE178" s="675"/>
      <c r="AG178" s="730"/>
      <c r="AH178" s="627"/>
      <c r="AI178" s="627"/>
      <c r="AJ178" s="627"/>
      <c r="AK178" s="627"/>
      <c r="AL178" s="627"/>
      <c r="AM178" s="627"/>
      <c r="AN178" s="627"/>
      <c r="AO178" s="627"/>
      <c r="AP178" s="627"/>
      <c r="AQ178" s="627"/>
      <c r="AR178" s="627"/>
    </row>
    <row r="179" spans="1:45" ht="15">
      <c r="A179" s="117"/>
      <c r="B179" s="258"/>
      <c r="C179" s="259"/>
      <c r="D179" s="260"/>
      <c r="E179" s="260"/>
      <c r="F179" s="260"/>
      <c r="G179" s="260"/>
      <c r="H179" s="260"/>
      <c r="I179" s="259"/>
      <c r="J179" s="259"/>
      <c r="K179" s="260"/>
      <c r="L179" s="260"/>
      <c r="M179" s="260"/>
      <c r="N179" s="261"/>
      <c r="O179"/>
      <c r="P179"/>
      <c r="Q179"/>
      <c r="R179" s="601"/>
      <c r="S179" s="602"/>
      <c r="T179" s="677"/>
      <c r="U179" s="678"/>
      <c r="V179" s="678"/>
      <c r="W179" s="678"/>
      <c r="X179" s="678"/>
      <c r="Y179" s="678"/>
      <c r="Z179" s="677"/>
      <c r="AA179" s="677"/>
      <c r="AB179" s="678"/>
      <c r="AC179" s="678"/>
      <c r="AD179" s="678"/>
      <c r="AE179" s="677"/>
      <c r="AG179" s="637"/>
      <c r="AH179" s="637"/>
      <c r="AI179" s="637"/>
      <c r="AJ179" s="637"/>
      <c r="AK179" s="637"/>
      <c r="AL179" s="637"/>
      <c r="AM179" s="637"/>
      <c r="AN179" s="637"/>
      <c r="AO179" s="637"/>
      <c r="AP179" s="637"/>
      <c r="AQ179" s="637"/>
      <c r="AR179" s="637"/>
    </row>
    <row r="180" spans="1:45" ht="15">
      <c r="A180" s="117"/>
      <c r="B180" s="99"/>
      <c r="C180" s="106"/>
      <c r="D180" s="107"/>
      <c r="E180" s="107"/>
      <c r="F180" s="107"/>
      <c r="G180" s="107"/>
      <c r="H180" s="107"/>
      <c r="I180" s="106"/>
      <c r="J180" s="106"/>
      <c r="K180" s="107"/>
      <c r="L180" s="107"/>
      <c r="M180" s="107"/>
      <c r="N180" s="108"/>
      <c r="O180"/>
      <c r="P180"/>
      <c r="Q180"/>
      <c r="R180" s="599"/>
      <c r="S180" s="600"/>
      <c r="T180" s="675"/>
      <c r="U180" s="676"/>
      <c r="V180" s="676"/>
      <c r="W180" s="676"/>
      <c r="X180" s="676"/>
      <c r="Y180" s="676"/>
      <c r="Z180" s="675"/>
      <c r="AA180" s="675"/>
      <c r="AB180" s="676"/>
      <c r="AC180" s="676"/>
      <c r="AD180" s="676"/>
      <c r="AE180" s="675"/>
      <c r="AG180" s="730"/>
      <c r="AH180" s="262"/>
      <c r="AI180" s="262"/>
      <c r="AJ180" s="262"/>
      <c r="AK180" s="262"/>
      <c r="AL180" s="262"/>
      <c r="AM180" s="262"/>
      <c r="AN180" s="262"/>
      <c r="AO180" s="262"/>
      <c r="AP180" s="262"/>
      <c r="AQ180" s="262"/>
      <c r="AR180" s="262"/>
    </row>
    <row r="181" spans="1:45" ht="15.75" thickBot="1">
      <c r="A181" s="610"/>
      <c r="B181" s="614"/>
      <c r="C181" s="611"/>
      <c r="D181" s="612"/>
      <c r="E181" s="612"/>
      <c r="F181" s="612"/>
      <c r="G181" s="612"/>
      <c r="H181" s="612"/>
      <c r="I181" s="611"/>
      <c r="J181" s="611"/>
      <c r="K181" s="612"/>
      <c r="L181" s="612"/>
      <c r="M181" s="612"/>
      <c r="N181" s="613"/>
      <c r="O181"/>
      <c r="P181"/>
      <c r="Q181"/>
      <c r="R181" s="615"/>
      <c r="S181" s="616"/>
      <c r="T181" s="679"/>
      <c r="U181" s="680"/>
      <c r="V181" s="680"/>
      <c r="W181" s="680"/>
      <c r="X181" s="680"/>
      <c r="Y181" s="680"/>
      <c r="Z181" s="679"/>
      <c r="AA181" s="679"/>
      <c r="AB181" s="680"/>
      <c r="AC181" s="680"/>
      <c r="AD181" s="680"/>
      <c r="AE181" s="679"/>
      <c r="AF181" s="617"/>
      <c r="AG181" s="642"/>
      <c r="AH181" s="642"/>
      <c r="AI181" s="642"/>
      <c r="AJ181" s="642"/>
      <c r="AK181" s="642"/>
      <c r="AL181" s="642"/>
      <c r="AM181" s="642"/>
      <c r="AN181" s="642"/>
      <c r="AO181" s="642"/>
      <c r="AP181" s="642"/>
      <c r="AQ181" s="642"/>
      <c r="AR181" s="642"/>
    </row>
    <row r="182" spans="1:45" ht="15">
      <c r="A182" s="116"/>
      <c r="B182" s="99"/>
      <c r="C182" s="106"/>
      <c r="D182" s="107"/>
      <c r="E182" s="107"/>
      <c r="F182" s="107"/>
      <c r="G182" s="107"/>
      <c r="H182" s="107"/>
      <c r="I182" s="106"/>
      <c r="J182" s="106"/>
      <c r="K182" s="107"/>
      <c r="L182" s="107"/>
      <c r="M182" s="107"/>
      <c r="N182" s="108"/>
      <c r="O182"/>
      <c r="P182"/>
      <c r="Q182"/>
      <c r="R182" s="599"/>
      <c r="S182" s="600"/>
      <c r="T182" s="675"/>
      <c r="U182" s="676"/>
      <c r="V182" s="676"/>
      <c r="W182" s="676"/>
      <c r="X182" s="676"/>
      <c r="Y182" s="676"/>
      <c r="Z182" s="675"/>
      <c r="AA182" s="675"/>
      <c r="AB182" s="676"/>
      <c r="AC182" s="676"/>
      <c r="AD182" s="676"/>
      <c r="AE182" s="675"/>
      <c r="AG182" s="626"/>
      <c r="AH182" s="627"/>
      <c r="AI182" s="627"/>
      <c r="AJ182" s="627"/>
      <c r="AK182" s="627"/>
      <c r="AL182" s="627"/>
      <c r="AM182" s="627"/>
      <c r="AN182" s="627"/>
      <c r="AO182" s="627"/>
      <c r="AP182" s="627"/>
      <c r="AQ182" s="627"/>
      <c r="AR182" s="627"/>
    </row>
    <row r="183" spans="1:45" ht="15">
      <c r="A183" s="117"/>
      <c r="B183" s="258"/>
      <c r="C183" s="259"/>
      <c r="D183" s="260"/>
      <c r="E183" s="260"/>
      <c r="F183" s="260"/>
      <c r="G183" s="260"/>
      <c r="H183" s="260"/>
      <c r="I183" s="259"/>
      <c r="J183" s="259"/>
      <c r="K183" s="260"/>
      <c r="L183" s="260"/>
      <c r="M183" s="260"/>
      <c r="N183" s="261"/>
      <c r="O183"/>
      <c r="P183"/>
      <c r="Q183"/>
      <c r="R183" s="601"/>
      <c r="S183" s="602"/>
      <c r="T183" s="677"/>
      <c r="U183" s="678"/>
      <c r="V183" s="678"/>
      <c r="W183" s="678"/>
      <c r="X183" s="678"/>
      <c r="Y183" s="678"/>
      <c r="Z183" s="677"/>
      <c r="AA183" s="677"/>
      <c r="AB183" s="678"/>
      <c r="AC183" s="678"/>
      <c r="AD183" s="678"/>
      <c r="AE183" s="677"/>
      <c r="AG183" s="628"/>
      <c r="AH183" s="628"/>
      <c r="AI183" s="628"/>
      <c r="AJ183" s="628"/>
      <c r="AK183" s="628"/>
      <c r="AL183" s="628"/>
      <c r="AM183" s="628"/>
      <c r="AN183" s="628"/>
      <c r="AO183" s="628"/>
      <c r="AP183" s="628"/>
      <c r="AQ183" s="628"/>
      <c r="AR183" s="628"/>
      <c r="AS183" s="635"/>
    </row>
    <row r="184" spans="1:45" ht="15">
      <c r="A184" s="117"/>
      <c r="B184" s="99"/>
      <c r="C184" s="106"/>
      <c r="D184" s="107"/>
      <c r="E184" s="107"/>
      <c r="F184" s="107"/>
      <c r="G184" s="107"/>
      <c r="H184" s="107"/>
      <c r="I184" s="106"/>
      <c r="J184" s="106"/>
      <c r="K184" s="107"/>
      <c r="L184" s="107"/>
      <c r="M184" s="107"/>
      <c r="N184" s="108"/>
      <c r="O184"/>
      <c r="P184"/>
      <c r="Q184"/>
      <c r="R184" s="599"/>
      <c r="S184" s="600"/>
      <c r="T184" s="675"/>
      <c r="U184" s="676"/>
      <c r="V184" s="676"/>
      <c r="W184" s="676"/>
      <c r="X184" s="676"/>
      <c r="Y184" s="676"/>
      <c r="Z184" s="675"/>
      <c r="AA184" s="675"/>
      <c r="AB184" s="676"/>
      <c r="AC184" s="676"/>
      <c r="AD184" s="676"/>
      <c r="AE184" s="675"/>
      <c r="AG184" s="730"/>
      <c r="AH184" s="627"/>
      <c r="AI184" s="627"/>
      <c r="AJ184" s="627"/>
      <c r="AK184" s="627"/>
      <c r="AL184" s="627"/>
      <c r="AM184" s="627"/>
      <c r="AN184" s="627"/>
      <c r="AO184" s="627"/>
      <c r="AP184" s="627"/>
      <c r="AQ184" s="627"/>
      <c r="AR184" s="627"/>
    </row>
    <row r="185" spans="1:45" ht="15">
      <c r="A185" s="117"/>
      <c r="B185" s="258"/>
      <c r="C185" s="259"/>
      <c r="D185" s="260"/>
      <c r="E185" s="260"/>
      <c r="F185" s="260"/>
      <c r="G185" s="260"/>
      <c r="H185" s="260"/>
      <c r="I185" s="259"/>
      <c r="J185" s="259"/>
      <c r="K185" s="260"/>
      <c r="L185" s="260"/>
      <c r="M185" s="260"/>
      <c r="N185" s="261"/>
      <c r="O185"/>
      <c r="P185"/>
      <c r="Q185"/>
      <c r="R185" s="601"/>
      <c r="S185" s="602"/>
      <c r="T185" s="677"/>
      <c r="U185" s="678"/>
      <c r="V185" s="678"/>
      <c r="W185" s="678"/>
      <c r="X185" s="678"/>
      <c r="Y185" s="678"/>
      <c r="Z185" s="677"/>
      <c r="AA185" s="677"/>
      <c r="AB185" s="678"/>
      <c r="AC185" s="678"/>
      <c r="AD185" s="678"/>
      <c r="AE185" s="677"/>
      <c r="AG185" s="637"/>
      <c r="AH185" s="637"/>
      <c r="AI185" s="637"/>
      <c r="AJ185" s="637"/>
      <c r="AK185" s="637"/>
      <c r="AL185" s="637"/>
      <c r="AM185" s="637"/>
      <c r="AN185" s="637"/>
      <c r="AO185" s="637"/>
      <c r="AP185" s="637"/>
      <c r="AQ185" s="637"/>
      <c r="AR185" s="637"/>
    </row>
    <row r="186" spans="1:45" ht="15">
      <c r="A186" s="117"/>
      <c r="B186" s="99"/>
      <c r="C186" s="106"/>
      <c r="D186" s="107"/>
      <c r="E186" s="107"/>
      <c r="F186" s="107"/>
      <c r="G186" s="107"/>
      <c r="H186" s="107"/>
      <c r="I186" s="106"/>
      <c r="J186" s="106"/>
      <c r="K186" s="107"/>
      <c r="L186" s="107"/>
      <c r="M186" s="107"/>
      <c r="N186" s="108"/>
      <c r="O186"/>
      <c r="P186"/>
      <c r="Q186"/>
      <c r="R186" s="599"/>
      <c r="S186" s="600"/>
      <c r="T186" s="675"/>
      <c r="U186" s="676"/>
      <c r="V186" s="676"/>
      <c r="W186" s="676"/>
      <c r="X186" s="676"/>
      <c r="Y186" s="676"/>
      <c r="Z186" s="675"/>
      <c r="AA186" s="675"/>
      <c r="AB186" s="676"/>
      <c r="AC186" s="676"/>
      <c r="AD186" s="676"/>
      <c r="AE186" s="675"/>
      <c r="AG186" s="730"/>
      <c r="AH186" s="627"/>
      <c r="AI186" s="627"/>
      <c r="AJ186" s="627"/>
      <c r="AK186" s="627"/>
      <c r="AL186" s="627"/>
      <c r="AM186" s="627"/>
      <c r="AN186" s="627"/>
      <c r="AO186" s="627"/>
      <c r="AP186" s="627"/>
      <c r="AQ186" s="627"/>
      <c r="AR186" s="627"/>
    </row>
    <row r="187" spans="1:45" ht="15">
      <c r="A187" s="117"/>
      <c r="B187" s="258"/>
      <c r="C187" s="259"/>
      <c r="D187" s="260"/>
      <c r="E187" s="260"/>
      <c r="F187" s="260"/>
      <c r="G187" s="260"/>
      <c r="H187" s="260"/>
      <c r="I187" s="259"/>
      <c r="J187" s="259"/>
      <c r="K187" s="260"/>
      <c r="L187" s="260"/>
      <c r="M187" s="260"/>
      <c r="N187" s="261"/>
      <c r="O187"/>
      <c r="P187"/>
      <c r="Q187"/>
      <c r="R187" s="601"/>
      <c r="S187" s="602"/>
      <c r="T187" s="677"/>
      <c r="U187" s="678"/>
      <c r="V187" s="678"/>
      <c r="W187" s="678"/>
      <c r="X187" s="678"/>
      <c r="Y187" s="678"/>
      <c r="Z187" s="677"/>
      <c r="AA187" s="677"/>
      <c r="AB187" s="678"/>
      <c r="AC187" s="678"/>
      <c r="AD187" s="678"/>
      <c r="AE187" s="677"/>
      <c r="AG187" s="637"/>
      <c r="AH187" s="637"/>
      <c r="AI187" s="637"/>
      <c r="AJ187" s="637"/>
      <c r="AK187" s="637"/>
      <c r="AL187" s="637"/>
      <c r="AM187" s="637"/>
      <c r="AN187" s="637"/>
      <c r="AO187" s="637"/>
      <c r="AP187" s="637"/>
      <c r="AQ187" s="637"/>
      <c r="AR187" s="637"/>
    </row>
    <row r="188" spans="1:45" ht="15">
      <c r="A188" s="117"/>
      <c r="B188" s="99"/>
      <c r="C188" s="106"/>
      <c r="D188" s="107"/>
      <c r="E188" s="107"/>
      <c r="F188" s="107"/>
      <c r="G188" s="107"/>
      <c r="H188" s="107"/>
      <c r="I188" s="106"/>
      <c r="J188" s="106"/>
      <c r="K188" s="107"/>
      <c r="L188" s="107"/>
      <c r="M188" s="107"/>
      <c r="N188" s="108"/>
      <c r="O188"/>
      <c r="P188"/>
      <c r="Q188"/>
      <c r="R188" s="599"/>
      <c r="S188" s="600"/>
      <c r="T188" s="675"/>
      <c r="U188" s="676"/>
      <c r="V188" s="676"/>
      <c r="W188" s="676"/>
      <c r="X188" s="676"/>
      <c r="Y188" s="676"/>
      <c r="Z188" s="675"/>
      <c r="AA188" s="675"/>
      <c r="AB188" s="676"/>
      <c r="AC188" s="676"/>
      <c r="AD188" s="676"/>
      <c r="AE188" s="675"/>
      <c r="AG188" s="730"/>
      <c r="AH188" s="627"/>
      <c r="AI188" s="627"/>
      <c r="AJ188" s="627"/>
      <c r="AK188" s="627"/>
      <c r="AL188" s="627"/>
      <c r="AM188" s="627"/>
      <c r="AN188" s="627"/>
      <c r="AO188" s="627"/>
      <c r="AP188" s="627"/>
      <c r="AQ188" s="627"/>
      <c r="AR188" s="627"/>
    </row>
    <row r="189" spans="1:45" ht="15">
      <c r="A189" s="117"/>
      <c r="B189" s="258"/>
      <c r="C189" s="259"/>
      <c r="D189" s="260"/>
      <c r="E189" s="260"/>
      <c r="F189" s="260"/>
      <c r="G189" s="260"/>
      <c r="H189" s="260"/>
      <c r="I189" s="259"/>
      <c r="J189" s="259"/>
      <c r="K189" s="260"/>
      <c r="L189" s="260"/>
      <c r="M189" s="260"/>
      <c r="N189" s="261"/>
      <c r="O189"/>
      <c r="P189"/>
      <c r="Q189"/>
      <c r="R189" s="601"/>
      <c r="S189" s="602"/>
      <c r="T189" s="677"/>
      <c r="U189" s="678"/>
      <c r="V189" s="678"/>
      <c r="W189" s="678"/>
      <c r="X189" s="678"/>
      <c r="Y189" s="678"/>
      <c r="Z189" s="677"/>
      <c r="AA189" s="677"/>
      <c r="AB189" s="678"/>
      <c r="AC189" s="678"/>
      <c r="AD189" s="678"/>
      <c r="AE189" s="677"/>
      <c r="AG189" s="629"/>
      <c r="AH189" s="629"/>
      <c r="AI189" s="629"/>
      <c r="AJ189" s="629"/>
      <c r="AK189" s="629"/>
      <c r="AL189" s="629"/>
      <c r="AM189" s="629"/>
      <c r="AN189" s="629"/>
      <c r="AO189" s="629"/>
      <c r="AP189" s="629"/>
      <c r="AQ189" s="629"/>
      <c r="AR189" s="629"/>
    </row>
    <row r="190" spans="1:45" ht="15">
      <c r="A190" s="117"/>
      <c r="B190" s="99"/>
      <c r="C190" s="106"/>
      <c r="D190" s="107"/>
      <c r="E190" s="107"/>
      <c r="F190" s="107"/>
      <c r="G190" s="107"/>
      <c r="H190" s="107"/>
      <c r="I190" s="106"/>
      <c r="J190" s="106"/>
      <c r="K190" s="107"/>
      <c r="L190" s="107"/>
      <c r="M190" s="107"/>
      <c r="N190" s="108"/>
      <c r="O190"/>
      <c r="P190"/>
      <c r="Q190"/>
      <c r="R190" s="599"/>
      <c r="S190" s="600"/>
      <c r="T190" s="675"/>
      <c r="U190" s="676"/>
      <c r="V190" s="676"/>
      <c r="W190" s="676"/>
      <c r="X190" s="676"/>
      <c r="Y190" s="676"/>
      <c r="Z190" s="675"/>
      <c r="AA190" s="675"/>
      <c r="AB190" s="676"/>
      <c r="AC190" s="676"/>
      <c r="AD190" s="676"/>
      <c r="AE190" s="675"/>
      <c r="AG190" s="730"/>
      <c r="AH190" s="627"/>
      <c r="AI190" s="627"/>
      <c r="AJ190" s="627"/>
      <c r="AK190" s="627"/>
      <c r="AL190" s="627"/>
      <c r="AM190" s="627"/>
      <c r="AN190" s="627"/>
      <c r="AO190" s="627"/>
      <c r="AP190" s="627"/>
      <c r="AQ190" s="627"/>
      <c r="AR190" s="627"/>
    </row>
    <row r="191" spans="1:45" ht="15">
      <c r="A191" s="117"/>
      <c r="B191" s="258"/>
      <c r="C191" s="259"/>
      <c r="D191" s="260"/>
      <c r="E191" s="260"/>
      <c r="F191" s="260"/>
      <c r="G191" s="260"/>
      <c r="H191" s="260"/>
      <c r="I191" s="259"/>
      <c r="J191" s="259"/>
      <c r="K191" s="260"/>
      <c r="L191" s="260"/>
      <c r="M191" s="260"/>
      <c r="N191" s="261"/>
      <c r="O191"/>
      <c r="P191"/>
      <c r="Q191"/>
      <c r="R191" s="601"/>
      <c r="S191" s="602"/>
      <c r="T191" s="677"/>
      <c r="U191" s="678"/>
      <c r="V191" s="678"/>
      <c r="W191" s="678"/>
      <c r="X191" s="678"/>
      <c r="Y191" s="678"/>
      <c r="Z191" s="677"/>
      <c r="AA191" s="677"/>
      <c r="AB191" s="678"/>
      <c r="AC191" s="678"/>
      <c r="AD191" s="678"/>
      <c r="AE191" s="677"/>
      <c r="AG191" s="637"/>
      <c r="AH191" s="637"/>
      <c r="AI191" s="637"/>
      <c r="AJ191" s="637"/>
      <c r="AK191" s="637"/>
      <c r="AL191" s="637"/>
      <c r="AM191" s="637"/>
      <c r="AN191" s="637"/>
      <c r="AO191" s="729"/>
      <c r="AP191" s="729"/>
      <c r="AQ191" s="729"/>
      <c r="AR191" s="729"/>
      <c r="AS191" s="635"/>
    </row>
    <row r="192" spans="1:45" ht="15">
      <c r="A192" s="117"/>
      <c r="B192" s="99"/>
      <c r="C192" s="106"/>
      <c r="D192" s="107"/>
      <c r="E192" s="107"/>
      <c r="F192" s="107"/>
      <c r="G192" s="107"/>
      <c r="H192" s="107"/>
      <c r="I192" s="106"/>
      <c r="J192" s="106"/>
      <c r="K192" s="107"/>
      <c r="L192" s="107"/>
      <c r="M192" s="107"/>
      <c r="N192" s="108"/>
      <c r="O192"/>
      <c r="P192"/>
      <c r="Q192"/>
      <c r="R192" s="599"/>
      <c r="S192" s="600"/>
      <c r="T192" s="675"/>
      <c r="U192" s="676"/>
      <c r="V192" s="676"/>
      <c r="W192" s="676"/>
      <c r="X192" s="676"/>
      <c r="Y192" s="676"/>
      <c r="Z192" s="675"/>
      <c r="AA192" s="675"/>
      <c r="AB192" s="676"/>
      <c r="AC192" s="676"/>
      <c r="AD192" s="676"/>
      <c r="AE192" s="675"/>
      <c r="AG192" s="730"/>
      <c r="AH192" s="627"/>
      <c r="AI192" s="627"/>
      <c r="AJ192" s="627"/>
      <c r="AK192" s="627"/>
      <c r="AL192" s="627"/>
      <c r="AM192" s="627"/>
      <c r="AN192" s="627"/>
      <c r="AO192" s="627"/>
      <c r="AP192" s="627"/>
      <c r="AQ192" s="627"/>
      <c r="AR192" s="627"/>
    </row>
    <row r="193" spans="1:45" ht="15">
      <c r="A193" s="117"/>
      <c r="B193" s="258"/>
      <c r="C193" s="259"/>
      <c r="D193" s="260"/>
      <c r="E193" s="260"/>
      <c r="F193" s="260"/>
      <c r="G193" s="260"/>
      <c r="H193" s="260"/>
      <c r="I193" s="259"/>
      <c r="J193" s="259"/>
      <c r="K193" s="260"/>
      <c r="L193" s="260"/>
      <c r="M193" s="260"/>
      <c r="N193" s="261"/>
      <c r="O193"/>
      <c r="P193"/>
      <c r="R193" s="601"/>
      <c r="S193" s="602"/>
      <c r="T193" s="677"/>
      <c r="U193" s="678"/>
      <c r="V193" s="678"/>
      <c r="W193" s="678"/>
      <c r="X193" s="678"/>
      <c r="Y193" s="678"/>
      <c r="Z193" s="677"/>
      <c r="AA193" s="677"/>
      <c r="AB193" s="678"/>
      <c r="AC193" s="678"/>
      <c r="AD193" s="678"/>
      <c r="AE193" s="677"/>
      <c r="AG193" s="637"/>
      <c r="AH193" s="637"/>
      <c r="AI193" s="637"/>
      <c r="AJ193" s="637"/>
      <c r="AK193" s="637"/>
      <c r="AL193" s="637"/>
      <c r="AM193" s="637"/>
      <c r="AN193" s="637"/>
      <c r="AO193" s="637"/>
      <c r="AP193" s="637"/>
      <c r="AQ193" s="637"/>
      <c r="AR193" s="637"/>
    </row>
    <row r="194" spans="1:45" ht="15">
      <c r="A194" s="117"/>
      <c r="B194" s="99"/>
      <c r="C194" s="106"/>
      <c r="D194" s="107"/>
      <c r="E194" s="107"/>
      <c r="F194" s="107"/>
      <c r="G194" s="107"/>
      <c r="H194" s="107"/>
      <c r="I194" s="106"/>
      <c r="J194" s="106"/>
      <c r="K194" s="107"/>
      <c r="L194" s="107"/>
      <c r="M194" s="107"/>
      <c r="N194" s="108"/>
      <c r="O194"/>
      <c r="P194"/>
      <c r="R194" s="599"/>
      <c r="S194" s="600"/>
      <c r="T194" s="675"/>
      <c r="U194" s="676"/>
      <c r="V194" s="676"/>
      <c r="W194" s="676"/>
      <c r="X194" s="676"/>
      <c r="Y194" s="676"/>
      <c r="Z194" s="675"/>
      <c r="AA194" s="675"/>
      <c r="AB194" s="676"/>
      <c r="AC194" s="676"/>
      <c r="AD194" s="676"/>
      <c r="AE194" s="675"/>
      <c r="AG194" s="730"/>
      <c r="AH194" s="627"/>
      <c r="AI194" s="627"/>
      <c r="AJ194" s="627"/>
      <c r="AK194" s="627"/>
      <c r="AL194" s="627"/>
      <c r="AM194" s="627"/>
      <c r="AN194" s="627"/>
      <c r="AO194" s="627"/>
      <c r="AP194" s="627"/>
      <c r="AQ194" s="627"/>
      <c r="AR194" s="627"/>
    </row>
    <row r="195" spans="1:45" ht="15">
      <c r="A195" s="117"/>
      <c r="B195" s="258"/>
      <c r="C195" s="259"/>
      <c r="D195" s="260"/>
      <c r="E195" s="260"/>
      <c r="F195" s="260"/>
      <c r="G195" s="260"/>
      <c r="H195" s="260"/>
      <c r="I195" s="259"/>
      <c r="J195" s="259"/>
      <c r="K195" s="260"/>
      <c r="L195" s="260"/>
      <c r="M195" s="260"/>
      <c r="N195" s="261"/>
      <c r="O195"/>
      <c r="P195"/>
      <c r="R195" s="601"/>
      <c r="S195" s="602"/>
      <c r="T195" s="677"/>
      <c r="U195" s="678"/>
      <c r="V195" s="678"/>
      <c r="W195" s="678"/>
      <c r="X195" s="678"/>
      <c r="Y195" s="678"/>
      <c r="Z195" s="677"/>
      <c r="AA195" s="677"/>
      <c r="AB195" s="678"/>
      <c r="AC195" s="678"/>
      <c r="AD195" s="678"/>
      <c r="AE195" s="677"/>
      <c r="AG195" s="637"/>
      <c r="AH195" s="637"/>
      <c r="AI195" s="637"/>
      <c r="AJ195" s="637"/>
      <c r="AK195" s="637"/>
      <c r="AL195" s="637"/>
      <c r="AM195" s="637"/>
      <c r="AN195" s="637"/>
      <c r="AO195" s="637"/>
      <c r="AP195" s="637"/>
      <c r="AQ195" s="637"/>
      <c r="AR195" s="637"/>
    </row>
    <row r="196" spans="1:45" ht="15">
      <c r="A196" s="117"/>
      <c r="B196" s="99"/>
      <c r="C196" s="106"/>
      <c r="D196" s="107"/>
      <c r="E196" s="107"/>
      <c r="F196" s="107"/>
      <c r="G196" s="107"/>
      <c r="H196" s="107"/>
      <c r="I196" s="106"/>
      <c r="J196" s="106"/>
      <c r="K196" s="107"/>
      <c r="L196" s="107"/>
      <c r="M196" s="107"/>
      <c r="N196" s="108"/>
      <c r="O196"/>
      <c r="P196"/>
      <c r="R196" s="599"/>
      <c r="S196" s="600"/>
      <c r="T196" s="675"/>
      <c r="U196" s="676"/>
      <c r="V196" s="676"/>
      <c r="W196" s="676"/>
      <c r="X196" s="676"/>
      <c r="Y196" s="676"/>
      <c r="Z196" s="675"/>
      <c r="AA196" s="675"/>
      <c r="AB196" s="676"/>
      <c r="AC196" s="676"/>
      <c r="AD196" s="676"/>
      <c r="AE196" s="675"/>
      <c r="AG196" s="730"/>
      <c r="AH196" s="627"/>
      <c r="AI196" s="627"/>
      <c r="AJ196" s="627"/>
      <c r="AK196" s="627"/>
      <c r="AL196" s="627"/>
      <c r="AM196" s="627"/>
      <c r="AN196" s="627"/>
      <c r="AO196" s="627"/>
      <c r="AP196" s="627"/>
      <c r="AQ196" s="627"/>
      <c r="AR196" s="627"/>
    </row>
    <row r="197" spans="1:45" ht="15">
      <c r="A197" s="117"/>
      <c r="B197" s="258"/>
      <c r="C197" s="259"/>
      <c r="D197" s="260"/>
      <c r="E197" s="260"/>
      <c r="F197" s="260"/>
      <c r="G197" s="260"/>
      <c r="H197" s="260"/>
      <c r="I197" s="259"/>
      <c r="J197" s="259"/>
      <c r="K197" s="260"/>
      <c r="L197" s="260"/>
      <c r="M197" s="260"/>
      <c r="N197" s="261"/>
      <c r="O197"/>
      <c r="P197"/>
      <c r="R197" s="601"/>
      <c r="S197" s="602"/>
      <c r="T197" s="677"/>
      <c r="U197" s="678"/>
      <c r="V197" s="678"/>
      <c r="W197" s="678"/>
      <c r="X197" s="678"/>
      <c r="Y197" s="678"/>
      <c r="Z197" s="677"/>
      <c r="AA197" s="677"/>
      <c r="AB197" s="678"/>
      <c r="AC197" s="678"/>
      <c r="AD197" s="678"/>
      <c r="AE197" s="677"/>
      <c r="AG197" s="637"/>
      <c r="AH197" s="637"/>
      <c r="AI197" s="637"/>
      <c r="AJ197" s="637"/>
      <c r="AK197" s="637"/>
      <c r="AL197" s="637"/>
      <c r="AM197" s="637"/>
      <c r="AN197" s="637"/>
      <c r="AO197" s="637"/>
      <c r="AP197" s="637"/>
      <c r="AQ197" s="637"/>
      <c r="AR197" s="637"/>
    </row>
    <row r="198" spans="1:45" ht="15">
      <c r="A198" s="117"/>
      <c r="B198" s="99"/>
      <c r="C198" s="106"/>
      <c r="D198" s="107"/>
      <c r="E198" s="107"/>
      <c r="F198" s="107"/>
      <c r="G198" s="107"/>
      <c r="H198" s="107"/>
      <c r="I198" s="106"/>
      <c r="J198" s="106"/>
      <c r="K198" s="107"/>
      <c r="L198" s="107"/>
      <c r="M198" s="107"/>
      <c r="N198" s="108"/>
      <c r="O198"/>
      <c r="P198"/>
      <c r="R198" s="599"/>
      <c r="S198" s="600"/>
      <c r="T198" s="675"/>
      <c r="U198" s="676"/>
      <c r="V198" s="676"/>
      <c r="W198" s="676"/>
      <c r="X198" s="676"/>
      <c r="Y198" s="676"/>
      <c r="Z198" s="675"/>
      <c r="AA198" s="675"/>
      <c r="AB198" s="676"/>
      <c r="AC198" s="676"/>
      <c r="AD198" s="676"/>
      <c r="AE198" s="675"/>
      <c r="AG198" s="730"/>
      <c r="AH198" s="627"/>
      <c r="AI198" s="627"/>
      <c r="AJ198" s="627"/>
      <c r="AK198" s="627"/>
      <c r="AL198" s="627"/>
      <c r="AM198" s="627"/>
      <c r="AN198" s="627"/>
      <c r="AO198" s="627"/>
      <c r="AP198" s="627"/>
      <c r="AQ198" s="627"/>
      <c r="AR198" s="627"/>
    </row>
    <row r="199" spans="1:45" ht="15">
      <c r="A199" s="117"/>
      <c r="B199" s="258"/>
      <c r="C199" s="259"/>
      <c r="D199" s="260"/>
      <c r="E199" s="260"/>
      <c r="F199" s="260"/>
      <c r="G199" s="260"/>
      <c r="H199" s="260"/>
      <c r="I199" s="259"/>
      <c r="J199" s="259"/>
      <c r="K199" s="260"/>
      <c r="L199" s="260"/>
      <c r="M199" s="260"/>
      <c r="N199" s="261"/>
      <c r="O199"/>
      <c r="P199"/>
      <c r="R199" s="601"/>
      <c r="S199" s="602"/>
      <c r="T199" s="677"/>
      <c r="U199" s="678"/>
      <c r="V199" s="678"/>
      <c r="W199" s="678"/>
      <c r="X199" s="678"/>
      <c r="Y199" s="678"/>
      <c r="Z199" s="677"/>
      <c r="AA199" s="677"/>
      <c r="AB199" s="678"/>
      <c r="AC199" s="678"/>
      <c r="AD199" s="678"/>
      <c r="AE199" s="677"/>
      <c r="AG199" s="637"/>
      <c r="AH199" s="637"/>
      <c r="AI199" s="637"/>
      <c r="AJ199" s="637"/>
      <c r="AK199" s="637"/>
      <c r="AL199" s="637"/>
      <c r="AM199" s="637"/>
      <c r="AN199" s="637"/>
      <c r="AO199" s="637"/>
      <c r="AP199" s="637"/>
      <c r="AQ199" s="637"/>
      <c r="AR199" s="637"/>
    </row>
    <row r="200" spans="1:45" ht="15">
      <c r="A200" s="117"/>
      <c r="B200" s="99"/>
      <c r="C200" s="106"/>
      <c r="D200" s="107"/>
      <c r="E200" s="107"/>
      <c r="F200" s="107"/>
      <c r="G200" s="107"/>
      <c r="H200" s="107"/>
      <c r="I200" s="106"/>
      <c r="J200" s="106"/>
      <c r="K200" s="107"/>
      <c r="L200" s="107"/>
      <c r="M200" s="107"/>
      <c r="N200" s="108"/>
      <c r="O200"/>
      <c r="P200"/>
      <c r="R200" s="599"/>
      <c r="S200" s="600"/>
      <c r="T200" s="675"/>
      <c r="U200" s="676"/>
      <c r="V200" s="676"/>
      <c r="W200" s="676"/>
      <c r="X200" s="676"/>
      <c r="Y200" s="676"/>
      <c r="Z200" s="675"/>
      <c r="AA200" s="675"/>
      <c r="AB200" s="676"/>
      <c r="AC200" s="676"/>
      <c r="AD200" s="676"/>
      <c r="AE200" s="675"/>
      <c r="AG200" s="730"/>
      <c r="AH200" s="627"/>
      <c r="AI200" s="627"/>
      <c r="AJ200" s="627"/>
      <c r="AK200" s="627"/>
      <c r="AL200" s="627"/>
      <c r="AM200" s="627"/>
      <c r="AN200" s="627"/>
      <c r="AO200" s="627"/>
      <c r="AP200" s="627"/>
      <c r="AQ200" s="627"/>
      <c r="AR200" s="627"/>
    </row>
    <row r="201" spans="1:45" ht="15">
      <c r="A201" s="117"/>
      <c r="B201" s="258"/>
      <c r="C201" s="259"/>
      <c r="D201" s="260"/>
      <c r="E201" s="260"/>
      <c r="F201" s="260"/>
      <c r="G201" s="260"/>
      <c r="H201" s="260"/>
      <c r="I201" s="259"/>
      <c r="J201" s="259"/>
      <c r="K201" s="260"/>
      <c r="L201" s="260"/>
      <c r="M201" s="260"/>
      <c r="N201" s="261"/>
      <c r="O201"/>
      <c r="P201"/>
      <c r="R201" s="601"/>
      <c r="S201" s="602"/>
      <c r="T201" s="677"/>
      <c r="U201" s="678"/>
      <c r="V201" s="678"/>
      <c r="W201" s="678"/>
      <c r="X201" s="678"/>
      <c r="Y201" s="678"/>
      <c r="Z201" s="677"/>
      <c r="AA201" s="677"/>
      <c r="AB201" s="678"/>
      <c r="AC201" s="678"/>
      <c r="AD201" s="678"/>
      <c r="AE201" s="677"/>
      <c r="AG201" s="637"/>
      <c r="AH201" s="637"/>
      <c r="AI201" s="637"/>
      <c r="AJ201" s="637"/>
      <c r="AK201" s="637"/>
      <c r="AL201" s="637"/>
      <c r="AM201" s="637"/>
      <c r="AN201" s="637"/>
      <c r="AO201" s="637"/>
      <c r="AP201" s="637"/>
      <c r="AQ201" s="637"/>
      <c r="AR201" s="637"/>
    </row>
    <row r="202" spans="1:45" ht="15">
      <c r="A202" s="117"/>
      <c r="B202" s="99"/>
      <c r="C202" s="106"/>
      <c r="D202" s="107"/>
      <c r="E202" s="107"/>
      <c r="F202" s="107"/>
      <c r="G202" s="107"/>
      <c r="H202" s="107"/>
      <c r="I202" s="106"/>
      <c r="J202" s="106"/>
      <c r="K202" s="107"/>
      <c r="L202" s="107"/>
      <c r="M202" s="107"/>
      <c r="N202" s="108"/>
      <c r="O202"/>
      <c r="P202"/>
      <c r="R202" s="599"/>
      <c r="S202" s="600"/>
      <c r="T202" s="675"/>
      <c r="U202" s="676"/>
      <c r="V202" s="676"/>
      <c r="W202" s="676"/>
      <c r="X202" s="676"/>
      <c r="Y202" s="676"/>
      <c r="Z202" s="675"/>
      <c r="AA202" s="675"/>
      <c r="AB202" s="676"/>
      <c r="AC202" s="676"/>
      <c r="AD202" s="676"/>
      <c r="AE202" s="675"/>
      <c r="AG202" s="730"/>
      <c r="AH202" s="262"/>
      <c r="AI202" s="262"/>
      <c r="AJ202" s="262"/>
      <c r="AK202" s="262"/>
      <c r="AL202" s="262"/>
      <c r="AM202" s="262"/>
      <c r="AN202" s="262"/>
      <c r="AO202" s="262"/>
      <c r="AP202" s="262"/>
      <c r="AQ202" s="262"/>
      <c r="AR202" s="262"/>
    </row>
    <row r="203" spans="1:45" ht="15.75" thickBot="1">
      <c r="A203" s="610"/>
      <c r="B203" s="614"/>
      <c r="C203" s="611"/>
      <c r="D203" s="612"/>
      <c r="E203" s="612"/>
      <c r="F203" s="612"/>
      <c r="G203" s="612"/>
      <c r="H203" s="612"/>
      <c r="I203" s="611"/>
      <c r="J203" s="611"/>
      <c r="K203" s="612"/>
      <c r="L203" s="612"/>
      <c r="M203" s="612"/>
      <c r="N203" s="613"/>
      <c r="O203"/>
      <c r="P203"/>
      <c r="Q203"/>
      <c r="R203" s="615"/>
      <c r="S203" s="616"/>
      <c r="T203" s="679"/>
      <c r="U203" s="680"/>
      <c r="V203" s="680"/>
      <c r="W203" s="680"/>
      <c r="X203" s="680"/>
      <c r="Y203" s="680"/>
      <c r="Z203" s="679"/>
      <c r="AA203" s="679"/>
      <c r="AB203" s="680"/>
      <c r="AC203" s="680"/>
      <c r="AD203" s="680"/>
      <c r="AE203" s="679"/>
      <c r="AF203" s="617"/>
      <c r="AG203" s="642"/>
      <c r="AH203" s="642"/>
      <c r="AI203" s="642"/>
      <c r="AJ203" s="642"/>
      <c r="AK203" s="642"/>
      <c r="AL203" s="642"/>
      <c r="AM203" s="642"/>
      <c r="AN203" s="642"/>
      <c r="AO203" s="642"/>
      <c r="AP203" s="642"/>
      <c r="AQ203" s="642"/>
      <c r="AR203" s="642"/>
      <c r="AS203" s="2"/>
    </row>
    <row r="204" spans="1:45" ht="15">
      <c r="A204" s="116"/>
      <c r="B204" s="99"/>
      <c r="C204" s="106"/>
      <c r="D204" s="107"/>
      <c r="E204" s="107"/>
      <c r="F204" s="107"/>
      <c r="G204" s="107"/>
      <c r="H204" s="107"/>
      <c r="I204" s="106"/>
      <c r="J204" s="106"/>
      <c r="K204" s="107"/>
      <c r="L204" s="107"/>
      <c r="M204" s="107"/>
      <c r="N204" s="108"/>
      <c r="O204"/>
      <c r="P204"/>
      <c r="R204" s="599"/>
      <c r="S204" s="600"/>
      <c r="T204" s="675"/>
      <c r="U204" s="676"/>
      <c r="V204" s="676"/>
      <c r="W204" s="676"/>
      <c r="X204" s="676"/>
      <c r="Y204" s="676"/>
      <c r="Z204" s="675"/>
      <c r="AA204" s="675"/>
      <c r="AB204" s="676"/>
      <c r="AC204" s="676"/>
      <c r="AD204" s="676"/>
      <c r="AE204" s="675"/>
      <c r="AG204" s="626"/>
      <c r="AH204" s="627"/>
      <c r="AI204" s="627"/>
      <c r="AJ204" s="627"/>
      <c r="AK204" s="627"/>
      <c r="AL204" s="627"/>
      <c r="AM204" s="627"/>
      <c r="AN204" s="627"/>
      <c r="AO204" s="627"/>
      <c r="AP204" s="627"/>
      <c r="AQ204" s="627"/>
      <c r="AR204" s="627"/>
      <c r="AS204" s="2"/>
    </row>
    <row r="205" spans="1:45" ht="15">
      <c r="A205" s="117"/>
      <c r="B205" s="258"/>
      <c r="C205" s="259"/>
      <c r="D205" s="260"/>
      <c r="E205" s="260"/>
      <c r="F205" s="260"/>
      <c r="G205" s="260"/>
      <c r="H205" s="260"/>
      <c r="I205" s="259"/>
      <c r="J205" s="259"/>
      <c r="K205" s="260"/>
      <c r="L205" s="260"/>
      <c r="M205" s="260"/>
      <c r="N205" s="261"/>
      <c r="O205"/>
      <c r="P205"/>
      <c r="R205" s="601"/>
      <c r="S205" s="602"/>
      <c r="T205" s="677"/>
      <c r="U205" s="678"/>
      <c r="V205" s="678"/>
      <c r="W205" s="678"/>
      <c r="X205" s="678"/>
      <c r="Y205" s="678"/>
      <c r="Z205" s="677"/>
      <c r="AA205" s="677"/>
      <c r="AB205" s="678"/>
      <c r="AC205" s="678"/>
      <c r="AD205" s="678"/>
      <c r="AE205" s="677"/>
      <c r="AG205" s="628"/>
      <c r="AH205" s="673"/>
      <c r="AI205" s="628"/>
      <c r="AJ205" s="628"/>
      <c r="AK205" s="628"/>
      <c r="AL205" s="628"/>
      <c r="AM205" s="628"/>
      <c r="AN205" s="628"/>
      <c r="AO205" s="628"/>
      <c r="AP205" s="628"/>
      <c r="AQ205" s="628"/>
      <c r="AR205" s="628"/>
      <c r="AS205" s="635"/>
    </row>
    <row r="206" spans="1:45" ht="15">
      <c r="A206" s="117"/>
      <c r="B206" s="99"/>
      <c r="C206" s="106"/>
      <c r="D206" s="107"/>
      <c r="E206" s="107"/>
      <c r="F206" s="107"/>
      <c r="G206" s="107"/>
      <c r="H206" s="107"/>
      <c r="I206" s="106"/>
      <c r="J206" s="106"/>
      <c r="K206" s="107"/>
      <c r="L206" s="107"/>
      <c r="M206" s="107"/>
      <c r="N206" s="108"/>
      <c r="O206"/>
      <c r="P206"/>
      <c r="R206" s="599"/>
      <c r="S206" s="600"/>
      <c r="T206" s="675"/>
      <c r="U206" s="676"/>
      <c r="V206" s="676"/>
      <c r="W206" s="676"/>
      <c r="X206" s="676"/>
      <c r="Y206" s="676"/>
      <c r="Z206" s="675"/>
      <c r="AA206" s="675"/>
      <c r="AB206" s="676"/>
      <c r="AC206" s="676"/>
      <c r="AD206" s="676"/>
      <c r="AE206" s="675"/>
      <c r="AG206" s="730"/>
      <c r="AH206" s="627"/>
      <c r="AI206" s="627"/>
      <c r="AJ206" s="627"/>
      <c r="AK206" s="627"/>
      <c r="AL206" s="627"/>
      <c r="AM206" s="627"/>
      <c r="AN206" s="627"/>
      <c r="AO206" s="627"/>
      <c r="AP206" s="627"/>
      <c r="AQ206" s="627"/>
      <c r="AR206" s="627"/>
      <c r="AS206" s="2"/>
    </row>
    <row r="207" spans="1:45" ht="15">
      <c r="A207" s="117"/>
      <c r="B207" s="258"/>
      <c r="C207" s="259"/>
      <c r="D207" s="260"/>
      <c r="E207" s="260"/>
      <c r="F207" s="260"/>
      <c r="G207" s="260"/>
      <c r="H207" s="260"/>
      <c r="I207" s="259"/>
      <c r="J207" s="259"/>
      <c r="K207" s="260"/>
      <c r="L207" s="260"/>
      <c r="M207" s="260"/>
      <c r="N207" s="261"/>
      <c r="O207"/>
      <c r="P207"/>
      <c r="R207" s="601"/>
      <c r="S207" s="602"/>
      <c r="T207" s="677"/>
      <c r="U207" s="678"/>
      <c r="V207" s="678"/>
      <c r="W207" s="678"/>
      <c r="X207" s="678"/>
      <c r="Y207" s="678"/>
      <c r="Z207" s="677"/>
      <c r="AA207" s="677"/>
      <c r="AB207" s="678"/>
      <c r="AC207" s="678"/>
      <c r="AD207" s="678"/>
      <c r="AE207" s="677"/>
      <c r="AG207" s="637"/>
      <c r="AH207" s="637"/>
      <c r="AI207" s="637"/>
      <c r="AJ207" s="637"/>
      <c r="AK207" s="637"/>
      <c r="AL207" s="637"/>
      <c r="AM207" s="637"/>
      <c r="AN207" s="637"/>
      <c r="AO207" s="637"/>
      <c r="AP207" s="637"/>
      <c r="AQ207" s="637"/>
      <c r="AR207" s="637"/>
    </row>
    <row r="208" spans="1:45" ht="15">
      <c r="A208" s="117"/>
      <c r="B208" s="99"/>
      <c r="C208" s="106"/>
      <c r="D208" s="107"/>
      <c r="E208" s="107"/>
      <c r="F208" s="107"/>
      <c r="G208" s="107"/>
      <c r="H208" s="107"/>
      <c r="I208" s="106"/>
      <c r="J208" s="106"/>
      <c r="K208" s="107"/>
      <c r="L208" s="107"/>
      <c r="M208" s="107"/>
      <c r="N208" s="108"/>
      <c r="O208"/>
      <c r="P208"/>
      <c r="R208" s="599"/>
      <c r="S208" s="600"/>
      <c r="T208" s="675"/>
      <c r="U208" s="676"/>
      <c r="V208" s="676"/>
      <c r="W208" s="676"/>
      <c r="X208" s="676"/>
      <c r="Y208" s="676"/>
      <c r="Z208" s="675"/>
      <c r="AA208" s="675"/>
      <c r="AB208" s="676"/>
      <c r="AC208" s="676"/>
      <c r="AD208" s="676"/>
      <c r="AE208" s="675"/>
      <c r="AG208" s="730"/>
      <c r="AH208" s="627"/>
      <c r="AI208" s="627"/>
      <c r="AJ208" s="627"/>
      <c r="AK208" s="627"/>
      <c r="AL208" s="627"/>
      <c r="AM208" s="627"/>
      <c r="AN208" s="627"/>
      <c r="AO208" s="627"/>
      <c r="AP208" s="627"/>
      <c r="AQ208" s="627"/>
      <c r="AR208" s="627"/>
    </row>
    <row r="209" spans="1:44" ht="15">
      <c r="A209" s="117"/>
      <c r="B209" s="258"/>
      <c r="C209" s="259"/>
      <c r="D209" s="260"/>
      <c r="E209" s="260"/>
      <c r="F209" s="260"/>
      <c r="G209" s="260"/>
      <c r="H209" s="260"/>
      <c r="I209" s="259"/>
      <c r="J209" s="259"/>
      <c r="K209" s="260"/>
      <c r="L209" s="260"/>
      <c r="M209" s="260"/>
      <c r="N209" s="261"/>
      <c r="O209"/>
      <c r="P209"/>
      <c r="R209" s="601"/>
      <c r="S209" s="602"/>
      <c r="T209" s="677"/>
      <c r="U209" s="678"/>
      <c r="V209" s="678"/>
      <c r="W209" s="678"/>
      <c r="X209" s="678"/>
      <c r="Y209" s="678"/>
      <c r="Z209" s="677"/>
      <c r="AA209" s="677"/>
      <c r="AB209" s="678"/>
      <c r="AC209" s="678"/>
      <c r="AD209" s="678"/>
      <c r="AE209" s="677"/>
      <c r="AG209" s="637"/>
      <c r="AH209" s="637"/>
      <c r="AI209" s="637"/>
      <c r="AJ209" s="637"/>
      <c r="AK209" s="637"/>
      <c r="AL209" s="637"/>
      <c r="AM209" s="637"/>
      <c r="AN209" s="637"/>
      <c r="AO209" s="637"/>
      <c r="AP209" s="637"/>
      <c r="AQ209" s="637"/>
      <c r="AR209" s="637"/>
    </row>
    <row r="210" spans="1:44" ht="15">
      <c r="A210" s="117"/>
      <c r="B210" s="99"/>
      <c r="C210" s="106"/>
      <c r="D210" s="107"/>
      <c r="E210" s="107"/>
      <c r="F210" s="107"/>
      <c r="G210" s="107"/>
      <c r="H210" s="107"/>
      <c r="I210" s="106"/>
      <c r="J210" s="106"/>
      <c r="K210" s="107"/>
      <c r="L210" s="107"/>
      <c r="M210" s="107"/>
      <c r="N210" s="108"/>
      <c r="O210"/>
      <c r="P210"/>
      <c r="R210" s="599"/>
      <c r="S210" s="600"/>
      <c r="T210" s="675"/>
      <c r="U210" s="676"/>
      <c r="V210" s="676"/>
      <c r="W210" s="676"/>
      <c r="X210" s="676"/>
      <c r="Y210" s="676"/>
      <c r="Z210" s="675"/>
      <c r="AA210" s="675"/>
      <c r="AB210" s="676"/>
      <c r="AC210" s="676"/>
      <c r="AD210" s="676"/>
      <c r="AE210" s="675"/>
      <c r="AG210" s="730"/>
      <c r="AH210" s="627"/>
      <c r="AI210" s="627"/>
      <c r="AJ210" s="627"/>
      <c r="AK210" s="627"/>
      <c r="AL210" s="627"/>
      <c r="AM210" s="627"/>
      <c r="AN210" s="627"/>
      <c r="AO210" s="627"/>
      <c r="AP210" s="627"/>
      <c r="AQ210" s="627"/>
      <c r="AR210" s="627"/>
    </row>
    <row r="211" spans="1:44" ht="15">
      <c r="A211" s="117"/>
      <c r="B211" s="258"/>
      <c r="C211" s="259"/>
      <c r="D211" s="260"/>
      <c r="E211" s="260"/>
      <c r="F211" s="260"/>
      <c r="G211" s="260"/>
      <c r="H211" s="260"/>
      <c r="I211" s="259"/>
      <c r="J211" s="259"/>
      <c r="K211" s="260"/>
      <c r="L211" s="260"/>
      <c r="M211" s="260"/>
      <c r="N211" s="261"/>
      <c r="O211"/>
      <c r="P211"/>
      <c r="R211" s="601"/>
      <c r="S211" s="602"/>
      <c r="T211" s="677"/>
      <c r="U211" s="678"/>
      <c r="V211" s="678"/>
      <c r="W211" s="678"/>
      <c r="X211" s="678"/>
      <c r="Y211" s="678"/>
      <c r="Z211" s="677"/>
      <c r="AA211" s="677"/>
      <c r="AB211" s="678"/>
      <c r="AC211" s="678"/>
      <c r="AD211" s="678"/>
      <c r="AE211" s="677"/>
      <c r="AG211" s="629"/>
      <c r="AH211" s="629"/>
      <c r="AI211" s="629"/>
      <c r="AJ211" s="629"/>
      <c r="AK211" s="629"/>
      <c r="AL211" s="629"/>
      <c r="AM211" s="629"/>
      <c r="AN211" s="629"/>
      <c r="AO211" s="629"/>
      <c r="AP211" s="629"/>
      <c r="AQ211" s="629"/>
      <c r="AR211" s="629"/>
    </row>
    <row r="212" spans="1:44" ht="15">
      <c r="A212" s="117"/>
      <c r="B212" s="99"/>
      <c r="C212" s="106"/>
      <c r="D212" s="107"/>
      <c r="E212" s="107"/>
      <c r="F212" s="107"/>
      <c r="G212" s="107"/>
      <c r="H212" s="107"/>
      <c r="I212" s="106"/>
      <c r="J212" s="106"/>
      <c r="K212" s="107"/>
      <c r="L212" s="107"/>
      <c r="M212" s="107"/>
      <c r="N212" s="108"/>
      <c r="O212"/>
      <c r="P212"/>
      <c r="R212" s="599"/>
      <c r="S212" s="600"/>
      <c r="T212" s="675"/>
      <c r="U212" s="676"/>
      <c r="V212" s="676"/>
      <c r="W212" s="676"/>
      <c r="X212" s="676"/>
      <c r="Y212" s="676"/>
      <c r="Z212" s="675"/>
      <c r="AA212" s="675"/>
      <c r="AB212" s="676"/>
      <c r="AC212" s="676"/>
      <c r="AD212" s="676"/>
      <c r="AE212" s="675"/>
      <c r="AG212" s="730"/>
      <c r="AH212" s="627"/>
      <c r="AI212" s="627"/>
      <c r="AJ212" s="627"/>
      <c r="AK212" s="627"/>
      <c r="AL212" s="627"/>
      <c r="AM212" s="627"/>
      <c r="AN212" s="627"/>
      <c r="AO212" s="627"/>
      <c r="AP212" s="627"/>
      <c r="AQ212" s="627"/>
      <c r="AR212" s="627"/>
    </row>
    <row r="213" spans="1:44" ht="15">
      <c r="A213" s="117"/>
      <c r="B213" s="258"/>
      <c r="C213" s="259"/>
      <c r="D213" s="260"/>
      <c r="E213" s="260"/>
      <c r="F213" s="260"/>
      <c r="G213" s="260"/>
      <c r="H213" s="260"/>
      <c r="I213" s="259"/>
      <c r="J213" s="259"/>
      <c r="K213" s="260"/>
      <c r="L213" s="260"/>
      <c r="M213" s="260"/>
      <c r="N213" s="261"/>
      <c r="O213"/>
      <c r="P213"/>
      <c r="R213" s="601"/>
      <c r="S213" s="602"/>
      <c r="T213" s="677"/>
      <c r="U213" s="678"/>
      <c r="V213" s="678"/>
      <c r="W213" s="678"/>
      <c r="X213" s="678"/>
      <c r="Y213" s="678"/>
      <c r="Z213" s="677"/>
      <c r="AA213" s="677"/>
      <c r="AB213" s="678"/>
      <c r="AC213" s="678"/>
      <c r="AD213" s="678"/>
      <c r="AE213" s="677"/>
      <c r="AG213" s="637"/>
      <c r="AH213" s="637"/>
      <c r="AI213" s="637"/>
      <c r="AJ213" s="637"/>
      <c r="AK213" s="637"/>
      <c r="AL213" s="637"/>
      <c r="AM213" s="637"/>
      <c r="AN213" s="637"/>
      <c r="AO213" s="637"/>
      <c r="AP213" s="637"/>
      <c r="AQ213" s="637"/>
      <c r="AR213" s="637"/>
    </row>
    <row r="214" spans="1:44" ht="15">
      <c r="A214" s="117"/>
      <c r="B214" s="99"/>
      <c r="C214" s="106"/>
      <c r="D214" s="107"/>
      <c r="E214" s="107"/>
      <c r="F214" s="107"/>
      <c r="G214" s="107"/>
      <c r="H214" s="107"/>
      <c r="I214" s="106"/>
      <c r="J214" s="106"/>
      <c r="K214" s="107"/>
      <c r="L214" s="107"/>
      <c r="M214" s="107"/>
      <c r="N214" s="108"/>
      <c r="O214"/>
      <c r="P214"/>
      <c r="R214" s="599"/>
      <c r="S214" s="600"/>
      <c r="T214" s="675"/>
      <c r="U214" s="676"/>
      <c r="V214" s="676"/>
      <c r="W214" s="676"/>
      <c r="X214" s="676"/>
      <c r="Y214" s="676"/>
      <c r="Z214" s="675"/>
      <c r="AA214" s="675"/>
      <c r="AB214" s="676"/>
      <c r="AC214" s="676"/>
      <c r="AD214" s="676"/>
      <c r="AE214" s="675"/>
      <c r="AG214" s="730"/>
      <c r="AH214" s="627"/>
      <c r="AI214" s="627"/>
      <c r="AJ214" s="627"/>
      <c r="AK214" s="627"/>
      <c r="AL214" s="627"/>
      <c r="AM214" s="627"/>
      <c r="AN214" s="627"/>
      <c r="AO214" s="627"/>
      <c r="AP214" s="627"/>
      <c r="AQ214" s="627"/>
      <c r="AR214" s="627"/>
    </row>
    <row r="215" spans="1:44" ht="15">
      <c r="A215" s="117"/>
      <c r="B215" s="258"/>
      <c r="C215" s="259"/>
      <c r="D215" s="260"/>
      <c r="E215" s="260"/>
      <c r="F215" s="260"/>
      <c r="G215" s="260"/>
      <c r="H215" s="260"/>
      <c r="I215" s="259"/>
      <c r="J215" s="259"/>
      <c r="K215" s="260"/>
      <c r="L215" s="260"/>
      <c r="M215" s="260"/>
      <c r="N215" s="261"/>
      <c r="O215"/>
      <c r="P215"/>
      <c r="R215" s="601"/>
      <c r="S215" s="602"/>
      <c r="T215" s="677"/>
      <c r="U215" s="678"/>
      <c r="V215" s="678"/>
      <c r="W215" s="678"/>
      <c r="X215" s="678"/>
      <c r="Y215" s="678"/>
      <c r="Z215" s="677"/>
      <c r="AA215" s="677"/>
      <c r="AB215" s="678"/>
      <c r="AC215" s="678"/>
      <c r="AD215" s="678"/>
      <c r="AE215" s="677"/>
      <c r="AG215" s="637"/>
      <c r="AH215" s="637"/>
      <c r="AI215" s="637"/>
      <c r="AJ215" s="637"/>
      <c r="AK215" s="637"/>
      <c r="AL215" s="637"/>
      <c r="AM215" s="637"/>
      <c r="AN215" s="637"/>
      <c r="AO215" s="637"/>
      <c r="AP215" s="637"/>
      <c r="AQ215" s="637"/>
      <c r="AR215" s="637"/>
    </row>
    <row r="216" spans="1:44" ht="15">
      <c r="A216" s="117"/>
      <c r="B216" s="99"/>
      <c r="C216" s="106"/>
      <c r="D216" s="107"/>
      <c r="E216" s="107"/>
      <c r="F216" s="107"/>
      <c r="G216" s="107"/>
      <c r="H216" s="107"/>
      <c r="I216" s="106"/>
      <c r="J216" s="106"/>
      <c r="K216" s="107"/>
      <c r="L216" s="107"/>
      <c r="M216" s="107"/>
      <c r="N216" s="108"/>
      <c r="O216"/>
      <c r="P216"/>
      <c r="R216" s="599"/>
      <c r="S216" s="600"/>
      <c r="T216" s="675"/>
      <c r="U216" s="676"/>
      <c r="V216" s="676"/>
      <c r="W216" s="676"/>
      <c r="X216" s="676"/>
      <c r="Y216" s="676"/>
      <c r="Z216" s="675"/>
      <c r="AA216" s="675"/>
      <c r="AB216" s="676"/>
      <c r="AC216" s="676"/>
      <c r="AD216" s="676"/>
      <c r="AE216" s="675"/>
      <c r="AG216" s="730"/>
      <c r="AH216" s="627"/>
      <c r="AI216" s="627"/>
      <c r="AJ216" s="627"/>
      <c r="AK216" s="627"/>
      <c r="AL216" s="627"/>
      <c r="AM216" s="627"/>
      <c r="AN216" s="627"/>
      <c r="AO216" s="627"/>
      <c r="AP216" s="627"/>
      <c r="AQ216" s="627"/>
      <c r="AR216" s="627"/>
    </row>
    <row r="217" spans="1:44" ht="15">
      <c r="A217" s="117"/>
      <c r="B217" s="258"/>
      <c r="C217" s="259"/>
      <c r="D217" s="260"/>
      <c r="E217" s="260"/>
      <c r="F217" s="260"/>
      <c r="G217" s="260"/>
      <c r="H217" s="260"/>
      <c r="I217" s="259"/>
      <c r="J217" s="259"/>
      <c r="K217" s="260"/>
      <c r="L217" s="260"/>
      <c r="M217" s="260"/>
      <c r="N217" s="261"/>
      <c r="O217"/>
      <c r="P217"/>
      <c r="R217" s="601"/>
      <c r="S217" s="602"/>
      <c r="T217" s="677"/>
      <c r="U217" s="678"/>
      <c r="V217" s="678"/>
      <c r="W217" s="678"/>
      <c r="X217" s="678"/>
      <c r="Y217" s="678"/>
      <c r="Z217" s="677"/>
      <c r="AA217" s="677"/>
      <c r="AB217" s="678"/>
      <c r="AC217" s="678"/>
      <c r="AD217" s="678"/>
      <c r="AE217" s="677"/>
      <c r="AG217" s="637"/>
      <c r="AH217" s="637"/>
      <c r="AI217" s="637"/>
      <c r="AJ217" s="637"/>
      <c r="AK217" s="637"/>
      <c r="AL217" s="637"/>
      <c r="AM217" s="637"/>
      <c r="AN217" s="637"/>
      <c r="AO217" s="637"/>
      <c r="AP217" s="637"/>
      <c r="AQ217" s="637"/>
      <c r="AR217" s="637"/>
    </row>
    <row r="218" spans="1:44" ht="15">
      <c r="A218" s="117"/>
      <c r="B218" s="99"/>
      <c r="C218" s="106"/>
      <c r="D218" s="107"/>
      <c r="E218" s="107"/>
      <c r="F218" s="107"/>
      <c r="G218" s="107"/>
      <c r="H218" s="107"/>
      <c r="I218" s="106"/>
      <c r="J218" s="106"/>
      <c r="K218" s="107"/>
      <c r="L218" s="107"/>
      <c r="M218" s="107"/>
      <c r="N218" s="108"/>
      <c r="O218"/>
      <c r="P218"/>
      <c r="R218" s="599"/>
      <c r="S218" s="600"/>
      <c r="T218" s="675"/>
      <c r="U218" s="676"/>
      <c r="V218" s="676"/>
      <c r="W218" s="676"/>
      <c r="X218" s="676"/>
      <c r="Y218" s="676"/>
      <c r="Z218" s="675"/>
      <c r="AA218" s="675"/>
      <c r="AB218" s="676"/>
      <c r="AC218" s="676"/>
      <c r="AD218" s="676"/>
      <c r="AE218" s="675"/>
      <c r="AG218" s="730"/>
      <c r="AH218" s="627"/>
      <c r="AI218" s="627"/>
      <c r="AJ218" s="627"/>
      <c r="AK218" s="627"/>
      <c r="AL218" s="627"/>
      <c r="AM218" s="627"/>
      <c r="AN218" s="627"/>
      <c r="AO218" s="627"/>
      <c r="AP218" s="627"/>
      <c r="AQ218" s="627"/>
      <c r="AR218" s="627"/>
    </row>
    <row r="219" spans="1:44" ht="15">
      <c r="A219" s="117"/>
      <c r="B219" s="258"/>
      <c r="C219" s="259"/>
      <c r="D219" s="260"/>
      <c r="E219" s="260"/>
      <c r="F219" s="260"/>
      <c r="G219" s="260"/>
      <c r="H219" s="260"/>
      <c r="I219" s="259"/>
      <c r="J219" s="259"/>
      <c r="K219" s="260"/>
      <c r="L219" s="260"/>
      <c r="M219" s="260"/>
      <c r="N219" s="261"/>
      <c r="O219"/>
      <c r="P219"/>
      <c r="R219" s="601"/>
      <c r="S219" s="602"/>
      <c r="T219" s="677"/>
      <c r="U219" s="678"/>
      <c r="V219" s="678"/>
      <c r="W219" s="678"/>
      <c r="X219" s="678"/>
      <c r="Y219" s="678"/>
      <c r="Z219" s="677"/>
      <c r="AA219" s="677"/>
      <c r="AB219" s="678"/>
      <c r="AC219" s="678"/>
      <c r="AD219" s="678"/>
      <c r="AE219" s="677"/>
      <c r="AG219" s="637"/>
      <c r="AH219" s="637"/>
      <c r="AI219" s="637"/>
      <c r="AJ219" s="637"/>
      <c r="AK219" s="637"/>
      <c r="AL219" s="637"/>
      <c r="AM219" s="637"/>
      <c r="AN219" s="637"/>
      <c r="AO219" s="637"/>
      <c r="AP219" s="637"/>
      <c r="AQ219" s="637"/>
      <c r="AR219" s="637"/>
    </row>
    <row r="220" spans="1:44" ht="15">
      <c r="A220" s="117"/>
      <c r="B220" s="99"/>
      <c r="C220" s="106"/>
      <c r="D220" s="107"/>
      <c r="E220" s="107"/>
      <c r="F220" s="107"/>
      <c r="G220" s="107"/>
      <c r="H220" s="107"/>
      <c r="I220" s="106"/>
      <c r="J220" s="106"/>
      <c r="K220" s="107"/>
      <c r="L220" s="107"/>
      <c r="M220" s="107"/>
      <c r="N220" s="108"/>
      <c r="O220"/>
      <c r="P220"/>
      <c r="R220" s="599"/>
      <c r="S220" s="600"/>
      <c r="T220" s="675"/>
      <c r="U220" s="676"/>
      <c r="V220" s="676"/>
      <c r="W220" s="676"/>
      <c r="X220" s="676"/>
      <c r="Y220" s="676"/>
      <c r="Z220" s="675"/>
      <c r="AA220" s="675"/>
      <c r="AB220" s="676"/>
      <c r="AC220" s="676"/>
      <c r="AD220" s="676"/>
      <c r="AE220" s="675"/>
      <c r="AG220" s="730"/>
      <c r="AH220" s="627"/>
      <c r="AI220" s="627"/>
      <c r="AJ220" s="627"/>
      <c r="AK220" s="627"/>
      <c r="AL220" s="627"/>
      <c r="AM220" s="627"/>
      <c r="AN220" s="627"/>
      <c r="AO220" s="627"/>
      <c r="AP220" s="627"/>
      <c r="AQ220" s="627"/>
      <c r="AR220" s="627"/>
    </row>
    <row r="221" spans="1:44" ht="15">
      <c r="A221" s="117"/>
      <c r="B221" s="258"/>
      <c r="C221" s="259"/>
      <c r="D221" s="260"/>
      <c r="E221" s="260"/>
      <c r="F221" s="260"/>
      <c r="G221" s="260"/>
      <c r="H221" s="260"/>
      <c r="I221" s="259"/>
      <c r="J221" s="259"/>
      <c r="K221" s="260"/>
      <c r="L221" s="260"/>
      <c r="M221" s="260"/>
      <c r="N221" s="261"/>
      <c r="O221"/>
      <c r="P221"/>
      <c r="R221" s="601"/>
      <c r="S221" s="602"/>
      <c r="T221" s="677"/>
      <c r="U221" s="678"/>
      <c r="V221" s="678"/>
      <c r="W221" s="678"/>
      <c r="X221" s="678"/>
      <c r="Y221" s="678"/>
      <c r="Z221" s="677"/>
      <c r="AA221" s="677"/>
      <c r="AB221" s="678"/>
      <c r="AC221" s="678"/>
      <c r="AD221" s="678"/>
      <c r="AE221" s="677"/>
      <c r="AG221" s="637"/>
      <c r="AH221" s="637"/>
      <c r="AI221" s="637"/>
      <c r="AJ221" s="637"/>
      <c r="AK221" s="637"/>
      <c r="AL221" s="637"/>
      <c r="AM221" s="637"/>
      <c r="AN221" s="637"/>
      <c r="AO221" s="637"/>
      <c r="AP221" s="637"/>
      <c r="AQ221" s="637"/>
      <c r="AR221" s="637"/>
    </row>
    <row r="222" spans="1:44" ht="15">
      <c r="A222" s="117"/>
      <c r="B222" s="99"/>
      <c r="C222" s="106"/>
      <c r="D222" s="107"/>
      <c r="E222" s="107"/>
      <c r="F222" s="107"/>
      <c r="G222" s="107"/>
      <c r="H222" s="107"/>
      <c r="I222" s="106"/>
      <c r="J222" s="106"/>
      <c r="K222" s="107"/>
      <c r="L222" s="107"/>
      <c r="M222" s="107"/>
      <c r="N222" s="108"/>
      <c r="O222"/>
      <c r="P222"/>
      <c r="R222" s="599"/>
      <c r="S222" s="600"/>
      <c r="T222" s="675"/>
      <c r="U222" s="676"/>
      <c r="V222" s="676"/>
      <c r="W222" s="676"/>
      <c r="X222" s="676"/>
      <c r="Y222" s="676"/>
      <c r="Z222" s="675"/>
      <c r="AA222" s="675"/>
      <c r="AB222" s="676"/>
      <c r="AC222" s="676"/>
      <c r="AD222" s="676"/>
      <c r="AE222" s="675"/>
      <c r="AG222" s="730"/>
      <c r="AH222" s="627"/>
      <c r="AI222" s="627"/>
      <c r="AJ222" s="627"/>
      <c r="AK222" s="627"/>
      <c r="AL222" s="627"/>
      <c r="AM222" s="627"/>
      <c r="AN222" s="627"/>
      <c r="AO222" s="627"/>
      <c r="AP222" s="627"/>
      <c r="AQ222" s="627"/>
      <c r="AR222" s="627"/>
    </row>
    <row r="223" spans="1:44" ht="15">
      <c r="A223" s="117"/>
      <c r="B223" s="258"/>
      <c r="C223" s="259"/>
      <c r="D223" s="260"/>
      <c r="E223" s="260"/>
      <c r="F223" s="260"/>
      <c r="G223" s="260"/>
      <c r="H223" s="260"/>
      <c r="I223" s="259"/>
      <c r="J223" s="259"/>
      <c r="K223" s="260"/>
      <c r="L223" s="260"/>
      <c r="M223" s="260"/>
      <c r="N223" s="261"/>
      <c r="O223"/>
      <c r="P223"/>
      <c r="R223" s="601"/>
      <c r="S223" s="602"/>
      <c r="T223" s="677"/>
      <c r="U223" s="678"/>
      <c r="V223" s="678"/>
      <c r="W223" s="678"/>
      <c r="X223" s="678"/>
      <c r="Y223" s="678"/>
      <c r="Z223" s="677"/>
      <c r="AA223" s="677"/>
      <c r="AB223" s="678"/>
      <c r="AC223" s="678"/>
      <c r="AD223" s="678"/>
      <c r="AE223" s="677"/>
      <c r="AG223" s="637"/>
      <c r="AH223" s="637"/>
      <c r="AI223" s="637"/>
      <c r="AJ223" s="637"/>
      <c r="AK223" s="637"/>
      <c r="AL223" s="637"/>
      <c r="AM223" s="637"/>
      <c r="AN223" s="637"/>
      <c r="AO223" s="637"/>
      <c r="AP223" s="637"/>
      <c r="AQ223" s="637"/>
      <c r="AR223" s="637"/>
    </row>
    <row r="224" spans="1:44" ht="15">
      <c r="A224" s="117"/>
      <c r="B224" s="99"/>
      <c r="C224" s="106"/>
      <c r="D224" s="107"/>
      <c r="E224" s="107"/>
      <c r="F224" s="107"/>
      <c r="G224" s="107"/>
      <c r="H224" s="107"/>
      <c r="I224" s="106"/>
      <c r="J224" s="106"/>
      <c r="K224" s="107"/>
      <c r="L224" s="107"/>
      <c r="M224" s="107"/>
      <c r="N224" s="108"/>
      <c r="O224"/>
      <c r="P224"/>
      <c r="R224" s="599"/>
      <c r="S224" s="600"/>
      <c r="T224" s="675"/>
      <c r="U224" s="676"/>
      <c r="V224" s="676"/>
      <c r="W224" s="676"/>
      <c r="X224" s="676"/>
      <c r="Y224" s="676"/>
      <c r="Z224" s="675"/>
      <c r="AA224" s="675"/>
      <c r="AB224" s="676"/>
      <c r="AC224" s="676"/>
      <c r="AD224" s="676"/>
      <c r="AE224" s="675"/>
      <c r="AG224" s="730"/>
      <c r="AH224" s="262"/>
      <c r="AI224" s="262"/>
      <c r="AJ224" s="262"/>
      <c r="AK224" s="262"/>
      <c r="AL224" s="262"/>
      <c r="AM224" s="262"/>
      <c r="AN224" s="262"/>
      <c r="AO224" s="262"/>
      <c r="AP224" s="262"/>
      <c r="AQ224" s="262"/>
      <c r="AR224" s="262"/>
    </row>
    <row r="225" spans="1:45" ht="15.75" thickBot="1">
      <c r="A225" s="610"/>
      <c r="B225" s="614"/>
      <c r="C225" s="611"/>
      <c r="D225" s="612"/>
      <c r="E225" s="612"/>
      <c r="F225" s="612"/>
      <c r="G225" s="612"/>
      <c r="H225" s="612"/>
      <c r="I225" s="611"/>
      <c r="J225" s="611"/>
      <c r="K225" s="612"/>
      <c r="L225" s="612"/>
      <c r="M225" s="612"/>
      <c r="N225" s="613"/>
      <c r="O225"/>
      <c r="P225"/>
      <c r="Q225"/>
      <c r="R225" s="615"/>
      <c r="S225" s="616"/>
      <c r="T225" s="679"/>
      <c r="U225" s="680"/>
      <c r="V225" s="680"/>
      <c r="W225" s="680"/>
      <c r="X225" s="680"/>
      <c r="Y225" s="680"/>
      <c r="Z225" s="679"/>
      <c r="AA225" s="679"/>
      <c r="AB225" s="680"/>
      <c r="AC225" s="680"/>
      <c r="AD225" s="680"/>
      <c r="AE225" s="679"/>
      <c r="AF225" s="617"/>
      <c r="AG225" s="642"/>
      <c r="AH225" s="642"/>
      <c r="AI225" s="642"/>
      <c r="AJ225" s="642"/>
      <c r="AK225" s="642"/>
      <c r="AL225" s="642"/>
      <c r="AM225" s="642"/>
      <c r="AN225" s="642"/>
      <c r="AO225" s="642"/>
      <c r="AP225" s="642"/>
      <c r="AQ225" s="642"/>
      <c r="AR225" s="642"/>
    </row>
    <row r="226" spans="1:45" ht="15">
      <c r="A226" s="116"/>
      <c r="B226" s="99"/>
      <c r="C226" s="106"/>
      <c r="D226" s="107"/>
      <c r="E226" s="107"/>
      <c r="F226" s="107"/>
      <c r="G226" s="107"/>
      <c r="H226" s="107"/>
      <c r="I226" s="106"/>
      <c r="J226" s="106"/>
      <c r="K226" s="107"/>
      <c r="L226" s="107"/>
      <c r="M226" s="107"/>
      <c r="N226" s="108"/>
      <c r="O226"/>
      <c r="P226"/>
      <c r="R226" s="599"/>
      <c r="S226" s="600"/>
      <c r="T226" s="675"/>
      <c r="U226" s="676"/>
      <c r="V226" s="676"/>
      <c r="W226" s="676"/>
      <c r="X226" s="676"/>
      <c r="Y226" s="676"/>
      <c r="Z226" s="675"/>
      <c r="AA226" s="675"/>
      <c r="AB226" s="676"/>
      <c r="AC226" s="676"/>
      <c r="AD226" s="676"/>
      <c r="AE226" s="675"/>
      <c r="AG226" s="626"/>
      <c r="AH226" s="627"/>
      <c r="AI226" s="627"/>
      <c r="AJ226" s="627"/>
      <c r="AK226" s="627"/>
      <c r="AL226" s="627"/>
      <c r="AM226" s="627"/>
      <c r="AN226" s="627"/>
      <c r="AO226" s="627"/>
      <c r="AP226" s="627"/>
      <c r="AQ226" s="627"/>
      <c r="AR226" s="627"/>
    </row>
    <row r="227" spans="1:45" ht="15">
      <c r="A227" s="117"/>
      <c r="B227" s="258"/>
      <c r="C227" s="259"/>
      <c r="D227" s="260"/>
      <c r="E227" s="260"/>
      <c r="F227" s="260"/>
      <c r="G227" s="260"/>
      <c r="H227" s="260"/>
      <c r="I227" s="259"/>
      <c r="J227" s="259"/>
      <c r="K227" s="260"/>
      <c r="L227" s="260"/>
      <c r="M227" s="260"/>
      <c r="N227" s="261"/>
      <c r="O227"/>
      <c r="P227"/>
      <c r="R227" s="601"/>
      <c r="S227" s="602"/>
      <c r="T227" s="677"/>
      <c r="U227" s="678"/>
      <c r="V227" s="678"/>
      <c r="W227" s="678"/>
      <c r="X227" s="678"/>
      <c r="Y227" s="678"/>
      <c r="Z227" s="677"/>
      <c r="AA227" s="677"/>
      <c r="AB227" s="678"/>
      <c r="AC227" s="678"/>
      <c r="AD227" s="678"/>
      <c r="AE227" s="677"/>
      <c r="AG227" s="628"/>
      <c r="AH227" s="628"/>
      <c r="AI227" s="628"/>
      <c r="AJ227" s="628"/>
      <c r="AK227" s="628"/>
      <c r="AL227" s="628"/>
      <c r="AM227" s="628"/>
      <c r="AN227" s="628"/>
      <c r="AO227" s="628"/>
      <c r="AP227" s="628"/>
      <c r="AQ227" s="628"/>
      <c r="AR227" s="628"/>
      <c r="AS227" s="635"/>
    </row>
    <row r="228" spans="1:45" ht="15">
      <c r="A228" s="117"/>
      <c r="B228" s="99"/>
      <c r="C228" s="106"/>
      <c r="D228" s="107"/>
      <c r="E228" s="107"/>
      <c r="F228" s="107"/>
      <c r="G228" s="107"/>
      <c r="H228" s="107"/>
      <c r="I228" s="106"/>
      <c r="J228" s="106"/>
      <c r="K228" s="107"/>
      <c r="L228" s="107"/>
      <c r="M228" s="107"/>
      <c r="N228" s="108"/>
      <c r="O228"/>
      <c r="P228"/>
      <c r="R228" s="599"/>
      <c r="S228" s="600"/>
      <c r="T228" s="675"/>
      <c r="U228" s="676"/>
      <c r="V228" s="676"/>
      <c r="W228" s="676"/>
      <c r="X228" s="676"/>
      <c r="Y228" s="676"/>
      <c r="Z228" s="675"/>
      <c r="AA228" s="675"/>
      <c r="AB228" s="676"/>
      <c r="AC228" s="676"/>
      <c r="AD228" s="676"/>
      <c r="AE228" s="675"/>
      <c r="AG228" s="730"/>
      <c r="AH228" s="627"/>
      <c r="AI228" s="627"/>
      <c r="AJ228" s="627"/>
      <c r="AK228" s="627"/>
      <c r="AL228" s="627"/>
      <c r="AM228" s="627"/>
      <c r="AN228" s="627"/>
      <c r="AO228" s="627"/>
      <c r="AP228" s="627"/>
      <c r="AQ228" s="627"/>
      <c r="AR228" s="627"/>
    </row>
    <row r="229" spans="1:45" ht="15">
      <c r="A229" s="117"/>
      <c r="B229" s="258"/>
      <c r="C229" s="259"/>
      <c r="D229" s="260"/>
      <c r="E229" s="260"/>
      <c r="F229" s="260"/>
      <c r="G229" s="260"/>
      <c r="H229" s="260"/>
      <c r="I229" s="259"/>
      <c r="J229" s="259"/>
      <c r="K229" s="260"/>
      <c r="L229" s="260"/>
      <c r="M229" s="260"/>
      <c r="N229" s="261"/>
      <c r="O229"/>
      <c r="P229"/>
      <c r="R229" s="601"/>
      <c r="S229" s="602"/>
      <c r="T229" s="677"/>
      <c r="U229" s="678"/>
      <c r="V229" s="678"/>
      <c r="W229" s="678"/>
      <c r="X229" s="678"/>
      <c r="Y229" s="678"/>
      <c r="Z229" s="677"/>
      <c r="AA229" s="677"/>
      <c r="AB229" s="678"/>
      <c r="AC229" s="678"/>
      <c r="AD229" s="678"/>
      <c r="AE229" s="677"/>
      <c r="AG229" s="637"/>
      <c r="AH229" s="637"/>
      <c r="AI229" s="637"/>
      <c r="AJ229" s="637"/>
      <c r="AK229" s="637"/>
      <c r="AL229" s="637"/>
      <c r="AM229" s="637"/>
      <c r="AN229" s="637"/>
      <c r="AO229" s="637"/>
      <c r="AP229" s="637"/>
      <c r="AQ229" s="637"/>
      <c r="AR229" s="637"/>
    </row>
    <row r="230" spans="1:45" ht="15">
      <c r="A230" s="117"/>
      <c r="B230" s="99"/>
      <c r="C230" s="106"/>
      <c r="D230" s="107"/>
      <c r="E230" s="107"/>
      <c r="F230" s="107"/>
      <c r="G230" s="107"/>
      <c r="H230" s="107"/>
      <c r="I230" s="106"/>
      <c r="J230" s="106"/>
      <c r="K230" s="107"/>
      <c r="L230" s="107"/>
      <c r="M230" s="107"/>
      <c r="N230" s="108"/>
      <c r="O230"/>
      <c r="P230"/>
      <c r="R230" s="599"/>
      <c r="S230" s="600"/>
      <c r="T230" s="675"/>
      <c r="U230" s="676"/>
      <c r="V230" s="676"/>
      <c r="W230" s="676"/>
      <c r="X230" s="676"/>
      <c r="Y230" s="676"/>
      <c r="Z230" s="675"/>
      <c r="AA230" s="675"/>
      <c r="AB230" s="676"/>
      <c r="AC230" s="676"/>
      <c r="AD230" s="676"/>
      <c r="AE230" s="675"/>
      <c r="AG230" s="730"/>
      <c r="AH230" s="627"/>
      <c r="AI230" s="627"/>
      <c r="AJ230" s="627"/>
      <c r="AK230" s="627"/>
      <c r="AL230" s="627"/>
      <c r="AM230" s="627"/>
      <c r="AN230" s="627"/>
      <c r="AO230" s="627"/>
      <c r="AP230" s="627"/>
      <c r="AQ230" s="627"/>
      <c r="AR230" s="627"/>
    </row>
    <row r="231" spans="1:45" ht="15">
      <c r="A231" s="117"/>
      <c r="B231" s="258"/>
      <c r="C231" s="259"/>
      <c r="D231" s="260"/>
      <c r="E231" s="260"/>
      <c r="F231" s="260"/>
      <c r="G231" s="260"/>
      <c r="H231" s="260"/>
      <c r="I231" s="259"/>
      <c r="J231" s="259"/>
      <c r="K231" s="260"/>
      <c r="L231" s="260"/>
      <c r="M231" s="260"/>
      <c r="N231" s="261"/>
      <c r="O231"/>
      <c r="P231"/>
      <c r="R231" s="601"/>
      <c r="S231" s="602"/>
      <c r="T231" s="677"/>
      <c r="U231" s="678"/>
      <c r="V231" s="678"/>
      <c r="W231" s="678"/>
      <c r="X231" s="678"/>
      <c r="Y231" s="678"/>
      <c r="Z231" s="677"/>
      <c r="AA231" s="677"/>
      <c r="AB231" s="678"/>
      <c r="AC231" s="678"/>
      <c r="AD231" s="678"/>
      <c r="AE231" s="677"/>
      <c r="AG231" s="637"/>
      <c r="AH231" s="637"/>
      <c r="AI231" s="637"/>
      <c r="AJ231" s="637"/>
      <c r="AK231" s="637"/>
      <c r="AL231" s="637"/>
      <c r="AM231" s="637"/>
      <c r="AN231" s="637"/>
      <c r="AO231" s="637"/>
      <c r="AP231" s="637"/>
      <c r="AQ231" s="637"/>
      <c r="AR231" s="637"/>
    </row>
    <row r="232" spans="1:45" ht="15">
      <c r="A232" s="117"/>
      <c r="B232" s="99"/>
      <c r="C232" s="106"/>
      <c r="D232" s="107"/>
      <c r="E232" s="107"/>
      <c r="F232" s="107"/>
      <c r="G232" s="107"/>
      <c r="H232" s="107"/>
      <c r="I232" s="106"/>
      <c r="J232" s="106"/>
      <c r="K232" s="107"/>
      <c r="L232" s="107"/>
      <c r="M232" s="107"/>
      <c r="N232" s="108"/>
      <c r="O232"/>
      <c r="P232"/>
      <c r="R232" s="599"/>
      <c r="S232" s="600"/>
      <c r="T232" s="675"/>
      <c r="U232" s="676"/>
      <c r="V232" s="676"/>
      <c r="W232" s="676"/>
      <c r="X232" s="676"/>
      <c r="Y232" s="676"/>
      <c r="Z232" s="675"/>
      <c r="AA232" s="675"/>
      <c r="AB232" s="676"/>
      <c r="AC232" s="676"/>
      <c r="AD232" s="676"/>
      <c r="AE232" s="675"/>
      <c r="AG232" s="730"/>
      <c r="AH232" s="627"/>
      <c r="AI232" s="627"/>
      <c r="AJ232" s="627"/>
      <c r="AK232" s="627"/>
      <c r="AL232" s="627"/>
      <c r="AM232" s="627"/>
      <c r="AN232" s="627"/>
      <c r="AO232" s="627"/>
      <c r="AP232" s="627"/>
      <c r="AQ232" s="627"/>
      <c r="AR232" s="627"/>
    </row>
    <row r="233" spans="1:45" ht="15">
      <c r="A233" s="117"/>
      <c r="B233" s="258"/>
      <c r="C233" s="259"/>
      <c r="D233" s="260"/>
      <c r="E233" s="260"/>
      <c r="F233" s="260"/>
      <c r="G233" s="260"/>
      <c r="H233" s="260"/>
      <c r="I233" s="259"/>
      <c r="J233" s="259"/>
      <c r="K233" s="260"/>
      <c r="L233" s="260"/>
      <c r="M233" s="260"/>
      <c r="N233" s="261"/>
      <c r="O233"/>
      <c r="P233"/>
      <c r="R233" s="601"/>
      <c r="S233" s="602"/>
      <c r="T233" s="677"/>
      <c r="U233" s="678"/>
      <c r="V233" s="678"/>
      <c r="W233" s="678"/>
      <c r="X233" s="678"/>
      <c r="Y233" s="678"/>
      <c r="Z233" s="677"/>
      <c r="AA233" s="677"/>
      <c r="AB233" s="678"/>
      <c r="AC233" s="678"/>
      <c r="AD233" s="678"/>
      <c r="AE233" s="677"/>
      <c r="AG233" s="629"/>
      <c r="AH233" s="629"/>
      <c r="AI233" s="629"/>
      <c r="AJ233" s="629"/>
      <c r="AK233" s="629"/>
      <c r="AL233" s="629"/>
      <c r="AM233" s="629"/>
      <c r="AN233" s="629"/>
      <c r="AO233" s="629"/>
      <c r="AP233" s="629"/>
      <c r="AQ233" s="629"/>
      <c r="AR233" s="629"/>
    </row>
    <row r="234" spans="1:45" ht="15">
      <c r="A234" s="117"/>
      <c r="B234" s="99"/>
      <c r="C234" s="106"/>
      <c r="D234" s="107"/>
      <c r="E234" s="107"/>
      <c r="F234" s="107"/>
      <c r="G234" s="107"/>
      <c r="H234" s="107"/>
      <c r="I234" s="106"/>
      <c r="J234" s="106"/>
      <c r="K234" s="107"/>
      <c r="L234" s="107"/>
      <c r="M234" s="107"/>
      <c r="N234" s="108"/>
      <c r="O234"/>
      <c r="P234"/>
      <c r="R234" s="599"/>
      <c r="S234" s="600"/>
      <c r="T234" s="675"/>
      <c r="U234" s="676"/>
      <c r="V234" s="676"/>
      <c r="W234" s="676"/>
      <c r="X234" s="676"/>
      <c r="Y234" s="676"/>
      <c r="Z234" s="675"/>
      <c r="AA234" s="675"/>
      <c r="AB234" s="676"/>
      <c r="AC234" s="676"/>
      <c r="AD234" s="676"/>
      <c r="AE234" s="675"/>
      <c r="AG234" s="730"/>
      <c r="AH234" s="627"/>
      <c r="AI234" s="627"/>
      <c r="AJ234" s="627"/>
      <c r="AK234" s="627"/>
      <c r="AL234" s="627"/>
      <c r="AM234" s="627"/>
      <c r="AN234" s="627"/>
      <c r="AO234" s="627"/>
      <c r="AP234" s="627"/>
      <c r="AQ234" s="627"/>
      <c r="AR234" s="627"/>
    </row>
    <row r="235" spans="1:45" ht="15">
      <c r="A235" s="117"/>
      <c r="B235" s="258"/>
      <c r="C235" s="259"/>
      <c r="D235" s="260"/>
      <c r="E235" s="260"/>
      <c r="F235" s="260"/>
      <c r="G235" s="260"/>
      <c r="H235" s="260"/>
      <c r="I235" s="259"/>
      <c r="J235" s="259"/>
      <c r="K235" s="260"/>
      <c r="L235" s="260"/>
      <c r="M235" s="260"/>
      <c r="N235" s="261"/>
      <c r="O235"/>
      <c r="P235"/>
      <c r="R235" s="601"/>
      <c r="S235" s="602"/>
      <c r="T235" s="677"/>
      <c r="U235" s="678"/>
      <c r="V235" s="678"/>
      <c r="W235" s="678"/>
      <c r="X235" s="678"/>
      <c r="Y235" s="678"/>
      <c r="Z235" s="677"/>
      <c r="AA235" s="677"/>
      <c r="AB235" s="678"/>
      <c r="AC235" s="678"/>
      <c r="AD235" s="678"/>
      <c r="AE235" s="677"/>
      <c r="AG235" s="637"/>
      <c r="AH235" s="637"/>
      <c r="AI235" s="637"/>
      <c r="AJ235" s="637"/>
      <c r="AK235" s="637"/>
      <c r="AL235" s="637"/>
      <c r="AM235" s="637"/>
      <c r="AN235" s="637"/>
      <c r="AO235" s="637"/>
      <c r="AP235" s="637"/>
      <c r="AQ235" s="637"/>
      <c r="AR235" s="637"/>
    </row>
    <row r="236" spans="1:45" ht="15">
      <c r="A236" s="117"/>
      <c r="B236" s="99"/>
      <c r="C236" s="106"/>
      <c r="D236" s="107"/>
      <c r="E236" s="107"/>
      <c r="F236" s="107"/>
      <c r="G236" s="107"/>
      <c r="H236" s="107"/>
      <c r="I236" s="106"/>
      <c r="J236" s="106"/>
      <c r="K236" s="107"/>
      <c r="L236" s="107"/>
      <c r="M236" s="107"/>
      <c r="N236" s="108"/>
      <c r="O236"/>
      <c r="P236"/>
      <c r="R236" s="599"/>
      <c r="S236" s="600"/>
      <c r="T236" s="675"/>
      <c r="U236" s="676"/>
      <c r="V236" s="676"/>
      <c r="W236" s="676"/>
      <c r="X236" s="676"/>
      <c r="Y236" s="676"/>
      <c r="Z236" s="675"/>
      <c r="AA236" s="675"/>
      <c r="AB236" s="676"/>
      <c r="AC236" s="676"/>
      <c r="AD236" s="676"/>
      <c r="AE236" s="675"/>
      <c r="AG236" s="730"/>
      <c r="AH236" s="627"/>
      <c r="AI236" s="627"/>
      <c r="AJ236" s="627"/>
      <c r="AK236" s="627"/>
      <c r="AL236" s="627"/>
      <c r="AM236" s="627"/>
      <c r="AN236" s="627"/>
      <c r="AO236" s="627"/>
      <c r="AP236" s="627"/>
      <c r="AQ236" s="627"/>
      <c r="AR236" s="627"/>
    </row>
    <row r="237" spans="1:45" ht="15">
      <c r="A237" s="117"/>
      <c r="B237" s="258"/>
      <c r="C237" s="259"/>
      <c r="D237" s="260"/>
      <c r="E237" s="260"/>
      <c r="F237" s="260"/>
      <c r="G237" s="260"/>
      <c r="H237" s="260"/>
      <c r="I237" s="259"/>
      <c r="J237" s="259"/>
      <c r="K237" s="260"/>
      <c r="L237" s="260"/>
      <c r="M237" s="260"/>
      <c r="N237" s="261"/>
      <c r="O237"/>
      <c r="P237"/>
      <c r="R237" s="601"/>
      <c r="S237" s="602"/>
      <c r="T237" s="677"/>
      <c r="U237" s="678"/>
      <c r="V237" s="678"/>
      <c r="W237" s="678"/>
      <c r="X237" s="678"/>
      <c r="Y237" s="678"/>
      <c r="Z237" s="677"/>
      <c r="AA237" s="677"/>
      <c r="AB237" s="678"/>
      <c r="AC237" s="678"/>
      <c r="AD237" s="678"/>
      <c r="AE237" s="677"/>
      <c r="AG237" s="637"/>
      <c r="AH237" s="637"/>
      <c r="AI237" s="637"/>
      <c r="AJ237" s="637"/>
      <c r="AK237" s="637"/>
      <c r="AL237" s="637"/>
      <c r="AM237" s="637"/>
      <c r="AN237" s="637"/>
      <c r="AO237" s="637"/>
      <c r="AP237" s="637"/>
      <c r="AQ237" s="637"/>
      <c r="AR237" s="637"/>
    </row>
    <row r="238" spans="1:45" ht="15">
      <c r="A238" s="117"/>
      <c r="B238" s="99"/>
      <c r="C238" s="106"/>
      <c r="D238" s="107"/>
      <c r="E238" s="107"/>
      <c r="F238" s="107"/>
      <c r="G238" s="107"/>
      <c r="H238" s="107"/>
      <c r="I238" s="106"/>
      <c r="J238" s="106"/>
      <c r="K238" s="107"/>
      <c r="L238" s="107"/>
      <c r="M238" s="107"/>
      <c r="N238" s="108"/>
      <c r="O238"/>
      <c r="P238"/>
      <c r="R238" s="599"/>
      <c r="S238" s="600"/>
      <c r="T238" s="675"/>
      <c r="U238" s="676"/>
      <c r="V238" s="676"/>
      <c r="W238" s="676"/>
      <c r="X238" s="676"/>
      <c r="Y238" s="676"/>
      <c r="Z238" s="675"/>
      <c r="AA238" s="675"/>
      <c r="AB238" s="676"/>
      <c r="AC238" s="676"/>
      <c r="AD238" s="676"/>
      <c r="AE238" s="675"/>
      <c r="AG238" s="730"/>
      <c r="AH238" s="627"/>
      <c r="AI238" s="627"/>
      <c r="AJ238" s="627"/>
      <c r="AK238" s="627"/>
      <c r="AL238" s="627"/>
      <c r="AM238" s="627"/>
      <c r="AN238" s="627"/>
      <c r="AO238" s="627"/>
      <c r="AP238" s="627"/>
      <c r="AQ238" s="627"/>
      <c r="AR238" s="627"/>
    </row>
    <row r="239" spans="1:45" ht="15">
      <c r="A239" s="117"/>
      <c r="B239" s="258"/>
      <c r="C239" s="259"/>
      <c r="D239" s="260"/>
      <c r="E239" s="260"/>
      <c r="F239" s="260"/>
      <c r="G239" s="260"/>
      <c r="H239" s="260"/>
      <c r="I239" s="259"/>
      <c r="J239" s="259"/>
      <c r="K239" s="260"/>
      <c r="L239" s="260"/>
      <c r="M239" s="260"/>
      <c r="N239" s="261"/>
      <c r="O239"/>
      <c r="P239"/>
      <c r="R239" s="601"/>
      <c r="S239" s="602"/>
      <c r="T239" s="677"/>
      <c r="U239" s="678"/>
      <c r="V239" s="678"/>
      <c r="W239" s="678"/>
      <c r="X239" s="678"/>
      <c r="Y239" s="678"/>
      <c r="Z239" s="677"/>
      <c r="AA239" s="677"/>
      <c r="AB239" s="678"/>
      <c r="AC239" s="678"/>
      <c r="AD239" s="678"/>
      <c r="AE239" s="677"/>
      <c r="AG239" s="637"/>
      <c r="AH239" s="637"/>
      <c r="AI239" s="637"/>
      <c r="AJ239" s="637"/>
      <c r="AK239" s="637"/>
      <c r="AL239" s="637"/>
      <c r="AM239" s="637"/>
      <c r="AN239" s="637"/>
      <c r="AO239" s="637"/>
      <c r="AP239" s="637"/>
      <c r="AQ239" s="637"/>
      <c r="AR239" s="637"/>
    </row>
    <row r="240" spans="1:45" ht="15">
      <c r="A240" s="117"/>
      <c r="B240" s="99"/>
      <c r="C240" s="106"/>
      <c r="D240" s="107"/>
      <c r="E240" s="107"/>
      <c r="F240" s="107"/>
      <c r="G240" s="107"/>
      <c r="H240" s="107"/>
      <c r="I240" s="106"/>
      <c r="J240" s="106"/>
      <c r="K240" s="107"/>
      <c r="L240" s="107"/>
      <c r="M240" s="107"/>
      <c r="N240" s="108"/>
      <c r="O240"/>
      <c r="P240"/>
      <c r="R240" s="599"/>
      <c r="S240" s="600"/>
      <c r="T240" s="675"/>
      <c r="U240" s="676"/>
      <c r="V240" s="676"/>
      <c r="W240" s="676"/>
      <c r="X240" s="676"/>
      <c r="Y240" s="676"/>
      <c r="Z240" s="675"/>
      <c r="AA240" s="675"/>
      <c r="AB240" s="676"/>
      <c r="AC240" s="676"/>
      <c r="AD240" s="676"/>
      <c r="AE240" s="675"/>
      <c r="AG240" s="730"/>
      <c r="AH240" s="627"/>
      <c r="AI240" s="627"/>
      <c r="AJ240" s="627"/>
      <c r="AK240" s="627"/>
      <c r="AL240" s="627"/>
      <c r="AM240" s="627"/>
      <c r="AN240" s="627"/>
      <c r="AO240" s="627"/>
      <c r="AP240" s="627"/>
      <c r="AQ240" s="627"/>
      <c r="AR240" s="627"/>
    </row>
    <row r="241" spans="1:44" ht="15">
      <c r="A241" s="117"/>
      <c r="B241" s="258"/>
      <c r="C241" s="259"/>
      <c r="D241" s="260"/>
      <c r="E241" s="260"/>
      <c r="F241" s="260"/>
      <c r="G241" s="260"/>
      <c r="H241" s="260"/>
      <c r="I241" s="259"/>
      <c r="J241" s="259"/>
      <c r="K241" s="260"/>
      <c r="L241" s="260"/>
      <c r="M241" s="260"/>
      <c r="N241" s="261"/>
      <c r="O241"/>
      <c r="P241"/>
      <c r="R241" s="601"/>
      <c r="S241" s="602"/>
      <c r="T241" s="677"/>
      <c r="U241" s="678"/>
      <c r="V241" s="678"/>
      <c r="W241" s="678"/>
      <c r="X241" s="678"/>
      <c r="Y241" s="678"/>
      <c r="Z241" s="677"/>
      <c r="AA241" s="677"/>
      <c r="AB241" s="678"/>
      <c r="AC241" s="678"/>
      <c r="AD241" s="678"/>
      <c r="AE241" s="677"/>
      <c r="AG241" s="637"/>
      <c r="AH241" s="637"/>
      <c r="AI241" s="637"/>
      <c r="AJ241" s="637"/>
      <c r="AK241" s="637"/>
      <c r="AL241" s="637"/>
      <c r="AM241" s="637"/>
      <c r="AN241" s="637"/>
      <c r="AO241" s="637"/>
      <c r="AP241" s="637"/>
      <c r="AQ241" s="637"/>
      <c r="AR241" s="637"/>
    </row>
    <row r="242" spans="1:44" ht="15">
      <c r="A242" s="117"/>
      <c r="B242" s="99"/>
      <c r="C242" s="106"/>
      <c r="D242" s="107"/>
      <c r="E242" s="107"/>
      <c r="F242" s="107"/>
      <c r="G242" s="107"/>
      <c r="H242" s="107"/>
      <c r="I242" s="106"/>
      <c r="J242" s="106"/>
      <c r="K242" s="107"/>
      <c r="L242" s="107"/>
      <c r="M242" s="107"/>
      <c r="N242" s="108"/>
      <c r="O242"/>
      <c r="P242"/>
      <c r="R242" s="599"/>
      <c r="S242" s="600"/>
      <c r="T242" s="675"/>
      <c r="U242" s="676"/>
      <c r="V242" s="676"/>
      <c r="W242" s="676"/>
      <c r="X242" s="676"/>
      <c r="Y242" s="676"/>
      <c r="Z242" s="675"/>
      <c r="AA242" s="675"/>
      <c r="AB242" s="676"/>
      <c r="AC242" s="676"/>
      <c r="AD242" s="676"/>
      <c r="AE242" s="675"/>
      <c r="AG242" s="730"/>
      <c r="AH242" s="627"/>
      <c r="AI242" s="627"/>
      <c r="AJ242" s="627"/>
      <c r="AK242" s="627"/>
      <c r="AL242" s="627"/>
      <c r="AM242" s="627"/>
      <c r="AN242" s="627"/>
      <c r="AO242" s="627"/>
      <c r="AP242" s="627"/>
      <c r="AQ242" s="627"/>
      <c r="AR242" s="627"/>
    </row>
    <row r="243" spans="1:44" ht="15">
      <c r="A243" s="117"/>
      <c r="B243" s="258"/>
      <c r="C243" s="259"/>
      <c r="D243" s="260"/>
      <c r="E243" s="260"/>
      <c r="F243" s="260"/>
      <c r="G243" s="260"/>
      <c r="H243" s="260"/>
      <c r="I243" s="259"/>
      <c r="J243" s="259"/>
      <c r="K243" s="260"/>
      <c r="L243" s="260"/>
      <c r="M243" s="260"/>
      <c r="N243" s="261"/>
      <c r="O243"/>
      <c r="P243"/>
      <c r="R243" s="601"/>
      <c r="S243" s="602"/>
      <c r="T243" s="677"/>
      <c r="U243" s="678"/>
      <c r="V243" s="678"/>
      <c r="W243" s="678"/>
      <c r="X243" s="678"/>
      <c r="Y243" s="678"/>
      <c r="Z243" s="677"/>
      <c r="AA243" s="677"/>
      <c r="AB243" s="678"/>
      <c r="AC243" s="678"/>
      <c r="AD243" s="678"/>
      <c r="AE243" s="677"/>
      <c r="AG243" s="637"/>
      <c r="AH243" s="637"/>
      <c r="AI243" s="637"/>
      <c r="AJ243" s="637"/>
      <c r="AK243" s="637"/>
      <c r="AL243" s="637"/>
      <c r="AM243" s="637"/>
      <c r="AN243" s="637"/>
      <c r="AO243" s="637"/>
      <c r="AP243" s="637"/>
      <c r="AQ243" s="637"/>
      <c r="AR243" s="637"/>
    </row>
    <row r="244" spans="1:44" ht="15">
      <c r="A244" s="117"/>
      <c r="B244" s="99"/>
      <c r="C244" s="106"/>
      <c r="D244" s="107"/>
      <c r="E244" s="107"/>
      <c r="F244" s="107"/>
      <c r="G244" s="107"/>
      <c r="H244" s="107"/>
      <c r="I244" s="106"/>
      <c r="J244" s="106"/>
      <c r="K244" s="107"/>
      <c r="L244" s="107"/>
      <c r="M244" s="107"/>
      <c r="N244" s="108"/>
      <c r="O244"/>
      <c r="P244"/>
      <c r="R244" s="599"/>
      <c r="S244" s="600"/>
      <c r="T244" s="675"/>
      <c r="U244" s="676"/>
      <c r="V244" s="676"/>
      <c r="W244" s="676"/>
      <c r="X244" s="676"/>
      <c r="Y244" s="676"/>
      <c r="Z244" s="675"/>
      <c r="AA244" s="675"/>
      <c r="AB244" s="676"/>
      <c r="AC244" s="676"/>
      <c r="AD244" s="676"/>
      <c r="AE244" s="675"/>
      <c r="AG244" s="730"/>
      <c r="AH244" s="627"/>
      <c r="AI244" s="627"/>
      <c r="AJ244" s="627"/>
      <c r="AK244" s="627"/>
      <c r="AL244" s="627"/>
      <c r="AM244" s="627"/>
      <c r="AN244" s="627"/>
      <c r="AO244" s="627"/>
      <c r="AP244" s="627"/>
      <c r="AQ244" s="627"/>
      <c r="AR244" s="627"/>
    </row>
    <row r="245" spans="1:44" ht="15">
      <c r="A245" s="117"/>
      <c r="B245" s="258"/>
      <c r="C245" s="259"/>
      <c r="D245" s="260"/>
      <c r="E245" s="260"/>
      <c r="F245" s="260"/>
      <c r="G245" s="260"/>
      <c r="H245" s="260"/>
      <c r="I245" s="259"/>
      <c r="J245" s="259"/>
      <c r="K245" s="260"/>
      <c r="L245" s="260"/>
      <c r="M245" s="260"/>
      <c r="N245" s="261"/>
      <c r="O245"/>
      <c r="P245"/>
      <c r="R245" s="601"/>
      <c r="S245" s="602"/>
      <c r="T245" s="677"/>
      <c r="U245" s="678"/>
      <c r="V245" s="678"/>
      <c r="W245" s="678"/>
      <c r="X245" s="678"/>
      <c r="Y245" s="678"/>
      <c r="Z245" s="677"/>
      <c r="AA245" s="677"/>
      <c r="AB245" s="678"/>
      <c r="AC245" s="678"/>
      <c r="AD245" s="678"/>
      <c r="AE245" s="677"/>
      <c r="AG245" s="637"/>
      <c r="AH245" s="637"/>
      <c r="AI245" s="637"/>
      <c r="AJ245" s="637"/>
      <c r="AK245" s="637"/>
      <c r="AL245" s="637"/>
      <c r="AM245" s="637"/>
      <c r="AN245" s="637"/>
      <c r="AO245" s="637"/>
      <c r="AP245" s="637"/>
      <c r="AQ245" s="637"/>
      <c r="AR245" s="637"/>
    </row>
    <row r="246" spans="1:44" ht="15">
      <c r="A246" s="117"/>
      <c r="B246" s="99"/>
      <c r="C246" s="106"/>
      <c r="D246" s="107"/>
      <c r="E246" s="107"/>
      <c r="F246" s="107"/>
      <c r="G246" s="107"/>
      <c r="H246" s="107"/>
      <c r="I246" s="106"/>
      <c r="J246" s="106"/>
      <c r="K246" s="107"/>
      <c r="L246" s="107"/>
      <c r="M246" s="107"/>
      <c r="N246" s="108"/>
      <c r="O246"/>
      <c r="P246"/>
      <c r="R246" s="599"/>
      <c r="S246" s="600"/>
      <c r="T246" s="675"/>
      <c r="U246" s="676"/>
      <c r="V246" s="676"/>
      <c r="W246" s="676"/>
      <c r="X246" s="676"/>
      <c r="Y246" s="676"/>
      <c r="Z246" s="675"/>
      <c r="AA246" s="675"/>
      <c r="AB246" s="676"/>
      <c r="AC246" s="676"/>
      <c r="AD246" s="676"/>
      <c r="AE246" s="675"/>
      <c r="AG246" s="730"/>
      <c r="AH246" s="262"/>
      <c r="AI246" s="262"/>
      <c r="AJ246" s="262"/>
      <c r="AK246" s="262"/>
      <c r="AL246" s="262"/>
      <c r="AM246" s="262"/>
      <c r="AN246" s="262"/>
      <c r="AO246" s="262"/>
      <c r="AP246" s="262"/>
      <c r="AQ246" s="262"/>
      <c r="AR246" s="262"/>
    </row>
    <row r="247" spans="1:44" ht="15.75" thickBot="1">
      <c r="A247" s="610"/>
      <c r="B247" s="614"/>
      <c r="C247" s="611"/>
      <c r="D247" s="612"/>
      <c r="E247" s="612"/>
      <c r="F247" s="612"/>
      <c r="G247" s="612"/>
      <c r="H247" s="612"/>
      <c r="I247" s="611"/>
      <c r="J247" s="611"/>
      <c r="K247" s="612"/>
      <c r="L247" s="612"/>
      <c r="M247" s="612"/>
      <c r="N247" s="613"/>
      <c r="O247"/>
      <c r="P247"/>
      <c r="Q247"/>
      <c r="R247" s="615"/>
      <c r="S247" s="616"/>
      <c r="T247" s="679"/>
      <c r="U247" s="680"/>
      <c r="V247" s="680"/>
      <c r="W247" s="680"/>
      <c r="X247" s="680"/>
      <c r="Y247" s="680"/>
      <c r="Z247" s="679"/>
      <c r="AA247" s="679"/>
      <c r="AB247" s="680"/>
      <c r="AC247" s="680"/>
      <c r="AD247" s="680"/>
      <c r="AE247" s="679"/>
      <c r="AF247" s="617"/>
      <c r="AG247" s="642"/>
      <c r="AH247" s="642"/>
      <c r="AI247" s="642"/>
      <c r="AJ247" s="642"/>
      <c r="AK247" s="642"/>
      <c r="AL247" s="642"/>
      <c r="AM247" s="642"/>
      <c r="AN247" s="642"/>
      <c r="AO247" s="642"/>
      <c r="AP247" s="642"/>
      <c r="AQ247" s="642"/>
      <c r="AR247" s="642"/>
    </row>
    <row r="248" spans="1:44" ht="15">
      <c r="A248" s="116"/>
      <c r="B248" s="99"/>
      <c r="C248" s="106"/>
      <c r="D248" s="107"/>
      <c r="E248" s="107"/>
      <c r="F248" s="107"/>
      <c r="G248" s="107"/>
      <c r="H248" s="107"/>
      <c r="I248" s="106"/>
      <c r="J248" s="106"/>
      <c r="K248" s="107"/>
      <c r="L248" s="107"/>
      <c r="M248" s="107"/>
      <c r="N248" s="108"/>
      <c r="O248"/>
      <c r="P248"/>
      <c r="R248" s="599"/>
      <c r="S248" s="600"/>
      <c r="T248" s="675"/>
      <c r="U248" s="676"/>
      <c r="V248" s="676"/>
      <c r="W248" s="676"/>
      <c r="X248" s="676"/>
      <c r="Y248" s="676"/>
      <c r="Z248" s="675"/>
      <c r="AA248" s="675"/>
      <c r="AB248" s="676"/>
      <c r="AC248" s="676"/>
      <c r="AD248" s="676"/>
      <c r="AE248" s="675"/>
      <c r="AG248" s="626"/>
      <c r="AH248" s="627"/>
      <c r="AI248" s="627"/>
      <c r="AJ248" s="627"/>
      <c r="AK248" s="627"/>
      <c r="AL248" s="627"/>
      <c r="AM248" s="627"/>
      <c r="AN248" s="627"/>
      <c r="AO248" s="627"/>
      <c r="AP248" s="627"/>
      <c r="AQ248" s="627"/>
      <c r="AR248" s="627"/>
    </row>
    <row r="249" spans="1:44" ht="15">
      <c r="A249" s="117"/>
      <c r="B249" s="258"/>
      <c r="C249" s="259"/>
      <c r="D249" s="260"/>
      <c r="E249" s="260"/>
      <c r="F249" s="260"/>
      <c r="G249" s="260"/>
      <c r="H249" s="260"/>
      <c r="I249" s="259"/>
      <c r="J249" s="259"/>
      <c r="K249" s="260"/>
      <c r="L249" s="260"/>
      <c r="M249" s="260"/>
      <c r="N249" s="261"/>
      <c r="O249"/>
      <c r="P249"/>
      <c r="R249" s="601"/>
      <c r="S249" s="602"/>
      <c r="T249" s="677"/>
      <c r="U249" s="678"/>
      <c r="V249" s="678"/>
      <c r="W249" s="678"/>
      <c r="X249" s="678"/>
      <c r="Y249" s="678"/>
      <c r="Z249" s="677"/>
      <c r="AA249" s="677"/>
      <c r="AB249" s="678"/>
      <c r="AC249" s="678"/>
      <c r="AD249" s="678"/>
      <c r="AE249" s="677"/>
      <c r="AG249" s="628"/>
      <c r="AH249" s="628"/>
      <c r="AI249" s="628"/>
      <c r="AJ249" s="628"/>
      <c r="AK249" s="628"/>
      <c r="AL249" s="628"/>
      <c r="AM249" s="628"/>
      <c r="AN249" s="628"/>
      <c r="AO249" s="628"/>
      <c r="AP249" s="628"/>
      <c r="AQ249" s="628"/>
      <c r="AR249" s="628"/>
    </row>
    <row r="250" spans="1:44" ht="15">
      <c r="A250" s="117"/>
      <c r="B250" s="99"/>
      <c r="C250" s="106"/>
      <c r="D250" s="107"/>
      <c r="E250" s="107"/>
      <c r="F250" s="107"/>
      <c r="G250" s="107"/>
      <c r="H250" s="107"/>
      <c r="I250" s="106"/>
      <c r="J250" s="106"/>
      <c r="K250" s="107"/>
      <c r="L250" s="107"/>
      <c r="M250" s="107"/>
      <c r="N250" s="108"/>
      <c r="O250"/>
      <c r="P250"/>
      <c r="R250" s="599"/>
      <c r="S250" s="600"/>
      <c r="T250" s="675"/>
      <c r="U250" s="676"/>
      <c r="V250" s="676"/>
      <c r="W250" s="676"/>
      <c r="X250" s="676"/>
      <c r="Y250" s="676"/>
      <c r="Z250" s="675"/>
      <c r="AA250" s="675"/>
      <c r="AB250" s="676"/>
      <c r="AC250" s="676"/>
      <c r="AD250" s="676"/>
      <c r="AE250" s="675"/>
      <c r="AG250" s="730"/>
      <c r="AH250" s="627"/>
      <c r="AI250" s="627"/>
      <c r="AJ250" s="627"/>
      <c r="AK250" s="627"/>
      <c r="AL250" s="627"/>
      <c r="AM250" s="627"/>
      <c r="AN250" s="627"/>
      <c r="AO250" s="627"/>
      <c r="AP250" s="627"/>
      <c r="AQ250" s="627"/>
      <c r="AR250" s="627"/>
    </row>
    <row r="251" spans="1:44" ht="15">
      <c r="A251" s="117"/>
      <c r="B251" s="258"/>
      <c r="C251" s="259"/>
      <c r="D251" s="260"/>
      <c r="E251" s="260"/>
      <c r="F251" s="260"/>
      <c r="G251" s="260"/>
      <c r="H251" s="260"/>
      <c r="I251" s="259"/>
      <c r="J251" s="259"/>
      <c r="K251" s="260"/>
      <c r="L251" s="260"/>
      <c r="M251" s="260"/>
      <c r="N251" s="261"/>
      <c r="O251"/>
      <c r="P251"/>
      <c r="R251" s="601"/>
      <c r="S251" s="602"/>
      <c r="T251" s="677"/>
      <c r="U251" s="678"/>
      <c r="V251" s="678"/>
      <c r="W251" s="678"/>
      <c r="X251" s="678"/>
      <c r="Y251" s="678"/>
      <c r="Z251" s="677"/>
      <c r="AA251" s="677"/>
      <c r="AB251" s="678"/>
      <c r="AC251" s="678"/>
      <c r="AD251" s="678"/>
      <c r="AE251" s="677"/>
      <c r="AG251" s="637"/>
      <c r="AH251" s="637"/>
      <c r="AI251" s="637"/>
      <c r="AJ251" s="637"/>
      <c r="AK251" s="637"/>
      <c r="AL251" s="637"/>
      <c r="AM251" s="637"/>
      <c r="AN251" s="637"/>
      <c r="AO251" s="637"/>
      <c r="AP251" s="637"/>
      <c r="AQ251" s="637"/>
      <c r="AR251" s="637"/>
    </row>
    <row r="252" spans="1:44" ht="15">
      <c r="A252" s="117"/>
      <c r="B252" s="99"/>
      <c r="C252" s="106"/>
      <c r="D252" s="107"/>
      <c r="E252" s="107"/>
      <c r="F252" s="107"/>
      <c r="G252" s="107"/>
      <c r="H252" s="107"/>
      <c r="I252" s="106"/>
      <c r="J252" s="106"/>
      <c r="K252" s="107"/>
      <c r="L252" s="107"/>
      <c r="M252" s="107"/>
      <c r="N252" s="108"/>
      <c r="O252"/>
      <c r="P252"/>
      <c r="R252" s="599"/>
      <c r="S252" s="600"/>
      <c r="T252" s="675"/>
      <c r="U252" s="676"/>
      <c r="V252" s="676"/>
      <c r="W252" s="676"/>
      <c r="X252" s="676"/>
      <c r="Y252" s="676"/>
      <c r="Z252" s="675"/>
      <c r="AA252" s="675"/>
      <c r="AB252" s="676"/>
      <c r="AC252" s="676"/>
      <c r="AD252" s="676"/>
      <c r="AE252" s="675"/>
      <c r="AG252" s="730"/>
      <c r="AH252" s="627"/>
      <c r="AI252" s="627"/>
      <c r="AJ252" s="627"/>
      <c r="AK252" s="627"/>
      <c r="AL252" s="627"/>
      <c r="AM252" s="627"/>
      <c r="AN252" s="627"/>
      <c r="AO252" s="627"/>
      <c r="AP252" s="627"/>
      <c r="AQ252" s="627"/>
      <c r="AR252" s="627"/>
    </row>
    <row r="253" spans="1:44" ht="15">
      <c r="A253" s="117"/>
      <c r="B253" s="258"/>
      <c r="C253" s="259"/>
      <c r="D253" s="260"/>
      <c r="E253" s="260"/>
      <c r="F253" s="260"/>
      <c r="G253" s="260"/>
      <c r="H253" s="260"/>
      <c r="I253" s="259"/>
      <c r="J253" s="259"/>
      <c r="K253" s="260"/>
      <c r="L253" s="260"/>
      <c r="M253" s="260"/>
      <c r="N253" s="261"/>
      <c r="O253"/>
      <c r="P253"/>
      <c r="R253" s="601"/>
      <c r="S253" s="602"/>
      <c r="T253" s="677"/>
      <c r="U253" s="678"/>
      <c r="V253" s="678"/>
      <c r="W253" s="678"/>
      <c r="X253" s="678"/>
      <c r="Y253" s="678"/>
      <c r="Z253" s="677"/>
      <c r="AA253" s="677"/>
      <c r="AB253" s="678"/>
      <c r="AC253" s="678"/>
      <c r="AD253" s="678"/>
      <c r="AE253" s="677"/>
      <c r="AG253" s="637"/>
      <c r="AH253" s="637"/>
      <c r="AI253" s="637"/>
      <c r="AJ253" s="637"/>
      <c r="AK253" s="637"/>
      <c r="AL253" s="637"/>
      <c r="AM253" s="637"/>
      <c r="AN253" s="637"/>
      <c r="AO253" s="637"/>
      <c r="AP253" s="637"/>
      <c r="AQ253" s="637"/>
      <c r="AR253" s="637"/>
    </row>
    <row r="254" spans="1:44" ht="15">
      <c r="A254" s="117"/>
      <c r="B254" s="99"/>
      <c r="C254" s="106"/>
      <c r="D254" s="107"/>
      <c r="E254" s="107"/>
      <c r="F254" s="107"/>
      <c r="G254" s="107"/>
      <c r="H254" s="107"/>
      <c r="I254" s="106"/>
      <c r="J254" s="106"/>
      <c r="K254" s="107"/>
      <c r="L254" s="107"/>
      <c r="M254" s="107"/>
      <c r="N254" s="108"/>
      <c r="O254"/>
      <c r="P254"/>
      <c r="R254" s="599"/>
      <c r="S254" s="600"/>
      <c r="T254" s="675"/>
      <c r="U254" s="676"/>
      <c r="V254" s="676"/>
      <c r="W254" s="676"/>
      <c r="X254" s="676"/>
      <c r="Y254" s="676"/>
      <c r="Z254" s="675"/>
      <c r="AA254" s="675"/>
      <c r="AB254" s="676"/>
      <c r="AC254" s="676"/>
      <c r="AD254" s="676"/>
      <c r="AE254" s="675"/>
      <c r="AG254" s="730"/>
      <c r="AH254" s="627"/>
      <c r="AI254" s="627"/>
      <c r="AJ254" s="627"/>
      <c r="AK254" s="627"/>
      <c r="AL254" s="627"/>
      <c r="AM254" s="627"/>
      <c r="AN254" s="627"/>
      <c r="AO254" s="627"/>
      <c r="AP254" s="627"/>
      <c r="AQ254" s="627"/>
      <c r="AR254" s="627"/>
    </row>
    <row r="255" spans="1:44" ht="15">
      <c r="A255" s="117"/>
      <c r="B255" s="258"/>
      <c r="C255" s="259"/>
      <c r="D255" s="260"/>
      <c r="E255" s="260"/>
      <c r="F255" s="260"/>
      <c r="G255" s="260"/>
      <c r="H255" s="260"/>
      <c r="I255" s="259"/>
      <c r="J255" s="259"/>
      <c r="K255" s="260"/>
      <c r="L255" s="260"/>
      <c r="M255" s="260"/>
      <c r="N255" s="261"/>
      <c r="O255"/>
      <c r="P255"/>
      <c r="R255" s="601"/>
      <c r="S255" s="602"/>
      <c r="T255" s="677"/>
      <c r="U255" s="678"/>
      <c r="V255" s="678"/>
      <c r="W255" s="678"/>
      <c r="X255" s="678"/>
      <c r="Y255" s="678"/>
      <c r="Z255" s="677"/>
      <c r="AA255" s="677"/>
      <c r="AB255" s="678"/>
      <c r="AC255" s="678"/>
      <c r="AD255" s="678"/>
      <c r="AE255" s="677"/>
      <c r="AG255" s="629"/>
      <c r="AH255" s="629"/>
      <c r="AI255" s="629"/>
      <c r="AJ255" s="629"/>
      <c r="AK255" s="629"/>
      <c r="AL255" s="629"/>
      <c r="AM255" s="629"/>
      <c r="AN255" s="629"/>
      <c r="AO255" s="629"/>
      <c r="AP255" s="629"/>
      <c r="AQ255" s="629"/>
      <c r="AR255" s="629"/>
    </row>
    <row r="256" spans="1:44" ht="15">
      <c r="A256" s="117"/>
      <c r="B256" s="99"/>
      <c r="C256" s="106"/>
      <c r="D256" s="107"/>
      <c r="E256" s="107"/>
      <c r="F256" s="107"/>
      <c r="G256" s="107"/>
      <c r="H256" s="107"/>
      <c r="I256" s="106"/>
      <c r="J256" s="106"/>
      <c r="K256" s="107"/>
      <c r="L256" s="107"/>
      <c r="M256" s="107"/>
      <c r="N256" s="108"/>
      <c r="O256"/>
      <c r="P256"/>
      <c r="R256" s="599"/>
      <c r="S256" s="600"/>
      <c r="T256" s="675"/>
      <c r="U256" s="676"/>
      <c r="V256" s="676"/>
      <c r="W256" s="676"/>
      <c r="X256" s="676"/>
      <c r="Y256" s="676"/>
      <c r="Z256" s="675"/>
      <c r="AA256" s="675"/>
      <c r="AB256" s="676"/>
      <c r="AC256" s="676"/>
      <c r="AD256" s="676"/>
      <c r="AE256" s="675"/>
      <c r="AG256" s="730"/>
      <c r="AH256" s="627"/>
      <c r="AI256" s="627"/>
      <c r="AJ256" s="627"/>
      <c r="AK256" s="627"/>
      <c r="AL256" s="627"/>
      <c r="AM256" s="627"/>
      <c r="AN256" s="627"/>
      <c r="AO256" s="627"/>
      <c r="AP256" s="627"/>
      <c r="AQ256" s="627"/>
      <c r="AR256" s="627"/>
    </row>
    <row r="257" spans="1:45" ht="15">
      <c r="A257" s="117"/>
      <c r="B257" s="258"/>
      <c r="C257" s="259"/>
      <c r="D257" s="260"/>
      <c r="E257" s="260"/>
      <c r="F257" s="260"/>
      <c r="G257" s="260"/>
      <c r="H257" s="260"/>
      <c r="I257" s="259"/>
      <c r="J257" s="259"/>
      <c r="K257" s="260"/>
      <c r="L257" s="260"/>
      <c r="M257" s="260"/>
      <c r="N257" s="261"/>
      <c r="O257"/>
      <c r="P257"/>
      <c r="R257" s="601"/>
      <c r="S257" s="602"/>
      <c r="T257" s="677"/>
      <c r="U257" s="678"/>
      <c r="V257" s="678"/>
      <c r="W257" s="678"/>
      <c r="X257" s="678"/>
      <c r="Y257" s="678"/>
      <c r="Z257" s="677"/>
      <c r="AA257" s="677"/>
      <c r="AB257" s="678"/>
      <c r="AC257" s="678"/>
      <c r="AD257" s="678"/>
      <c r="AE257" s="677"/>
      <c r="AG257" s="637"/>
      <c r="AH257" s="637"/>
      <c r="AI257" s="637"/>
      <c r="AJ257" s="637"/>
      <c r="AK257" s="637"/>
      <c r="AL257" s="637"/>
      <c r="AM257" s="637"/>
      <c r="AN257" s="637"/>
      <c r="AO257" s="637"/>
      <c r="AP257" s="637"/>
      <c r="AQ257" s="637"/>
      <c r="AR257" s="637"/>
    </row>
    <row r="258" spans="1:45" ht="15">
      <c r="A258" s="117"/>
      <c r="B258" s="99"/>
      <c r="C258" s="106"/>
      <c r="D258" s="107"/>
      <c r="E258" s="107"/>
      <c r="F258" s="107"/>
      <c r="G258" s="107"/>
      <c r="H258" s="107"/>
      <c r="I258" s="106"/>
      <c r="J258" s="106"/>
      <c r="K258" s="107"/>
      <c r="L258" s="107"/>
      <c r="M258" s="107"/>
      <c r="N258" s="108"/>
      <c r="O258"/>
      <c r="P258"/>
      <c r="R258" s="599"/>
      <c r="S258" s="600"/>
      <c r="T258" s="675"/>
      <c r="U258" s="676"/>
      <c r="V258" s="676"/>
      <c r="W258" s="676"/>
      <c r="X258" s="676"/>
      <c r="Y258" s="676"/>
      <c r="Z258" s="675"/>
      <c r="AA258" s="675"/>
      <c r="AB258" s="676"/>
      <c r="AC258" s="676"/>
      <c r="AD258" s="676"/>
      <c r="AE258" s="675"/>
      <c r="AG258" s="730"/>
      <c r="AH258" s="627"/>
      <c r="AI258" s="627"/>
      <c r="AJ258" s="627"/>
      <c r="AK258" s="627"/>
      <c r="AL258" s="627"/>
      <c r="AM258" s="627"/>
      <c r="AN258" s="627"/>
      <c r="AO258" s="627"/>
      <c r="AP258" s="627"/>
      <c r="AQ258" s="627"/>
      <c r="AR258" s="627"/>
    </row>
    <row r="259" spans="1:45" ht="15">
      <c r="A259" s="117"/>
      <c r="B259" s="258"/>
      <c r="C259" s="259"/>
      <c r="D259" s="260"/>
      <c r="E259" s="260"/>
      <c r="F259" s="260"/>
      <c r="G259" s="260"/>
      <c r="H259" s="260"/>
      <c r="I259" s="259"/>
      <c r="J259" s="259"/>
      <c r="K259" s="260"/>
      <c r="L259" s="260"/>
      <c r="M259" s="260"/>
      <c r="N259" s="261"/>
      <c r="O259"/>
      <c r="P259"/>
      <c r="R259" s="601"/>
      <c r="S259" s="602"/>
      <c r="T259" s="677"/>
      <c r="U259" s="678"/>
      <c r="V259" s="678"/>
      <c r="W259" s="678"/>
      <c r="X259" s="678"/>
      <c r="Y259" s="678"/>
      <c r="Z259" s="677"/>
      <c r="AA259" s="677"/>
      <c r="AB259" s="678"/>
      <c r="AC259" s="678"/>
      <c r="AD259" s="678"/>
      <c r="AE259" s="677"/>
      <c r="AG259" s="637"/>
      <c r="AH259" s="637"/>
      <c r="AI259" s="637"/>
      <c r="AJ259" s="637"/>
      <c r="AK259" s="637"/>
      <c r="AL259" s="637"/>
      <c r="AM259" s="637"/>
      <c r="AN259" s="637"/>
      <c r="AO259" s="637"/>
      <c r="AP259" s="637"/>
      <c r="AQ259" s="637"/>
      <c r="AR259" s="637"/>
    </row>
    <row r="260" spans="1:45" ht="15">
      <c r="A260" s="117"/>
      <c r="B260" s="99"/>
      <c r="C260" s="106"/>
      <c r="D260" s="107"/>
      <c r="E260" s="107"/>
      <c r="F260" s="107"/>
      <c r="G260" s="107"/>
      <c r="H260" s="107"/>
      <c r="I260" s="106"/>
      <c r="J260" s="106"/>
      <c r="K260" s="107"/>
      <c r="L260" s="107"/>
      <c r="M260" s="107"/>
      <c r="N260" s="108"/>
      <c r="O260"/>
      <c r="P260"/>
      <c r="R260" s="599"/>
      <c r="S260" s="600"/>
      <c r="T260" s="675"/>
      <c r="U260" s="676"/>
      <c r="V260" s="676"/>
      <c r="W260" s="676"/>
      <c r="X260" s="676"/>
      <c r="Y260" s="676"/>
      <c r="Z260" s="675"/>
      <c r="AA260" s="675"/>
      <c r="AB260" s="676"/>
      <c r="AC260" s="676"/>
      <c r="AD260" s="676"/>
      <c r="AE260" s="675"/>
      <c r="AG260" s="730"/>
      <c r="AH260" s="627"/>
      <c r="AI260" s="627"/>
      <c r="AJ260" s="627"/>
      <c r="AK260" s="627"/>
      <c r="AL260" s="627"/>
      <c r="AM260" s="627"/>
      <c r="AN260" s="627"/>
      <c r="AO260" s="627"/>
      <c r="AP260" s="627"/>
      <c r="AQ260" s="627"/>
      <c r="AR260" s="627"/>
    </row>
    <row r="261" spans="1:45" ht="15">
      <c r="A261" s="117"/>
      <c r="B261" s="258"/>
      <c r="C261" s="259"/>
      <c r="D261" s="260"/>
      <c r="E261" s="260"/>
      <c r="F261" s="260"/>
      <c r="G261" s="260"/>
      <c r="H261" s="260"/>
      <c r="I261" s="259"/>
      <c r="J261" s="259"/>
      <c r="K261" s="260"/>
      <c r="L261" s="260"/>
      <c r="M261" s="260"/>
      <c r="N261" s="261"/>
      <c r="O261"/>
      <c r="P261"/>
      <c r="R261" s="601"/>
      <c r="S261" s="602"/>
      <c r="T261" s="677"/>
      <c r="U261" s="678"/>
      <c r="V261" s="678"/>
      <c r="W261" s="678"/>
      <c r="X261" s="678"/>
      <c r="Y261" s="678"/>
      <c r="Z261" s="677"/>
      <c r="AA261" s="677"/>
      <c r="AB261" s="678"/>
      <c r="AC261" s="678"/>
      <c r="AD261" s="678"/>
      <c r="AE261" s="677"/>
      <c r="AG261" s="637"/>
      <c r="AH261" s="637"/>
      <c r="AI261" s="637"/>
      <c r="AJ261" s="637"/>
      <c r="AK261" s="637"/>
      <c r="AL261" s="637"/>
      <c r="AM261" s="637"/>
      <c r="AN261" s="637"/>
      <c r="AO261" s="637"/>
      <c r="AP261" s="637"/>
      <c r="AQ261" s="637"/>
      <c r="AR261" s="637"/>
    </row>
    <row r="262" spans="1:45" ht="15">
      <c r="A262" s="117"/>
      <c r="B262" s="99"/>
      <c r="C262" s="106"/>
      <c r="D262" s="107"/>
      <c r="E262" s="107"/>
      <c r="F262" s="107"/>
      <c r="G262" s="107"/>
      <c r="H262" s="107"/>
      <c r="I262" s="106"/>
      <c r="J262" s="106"/>
      <c r="K262" s="107"/>
      <c r="L262" s="107"/>
      <c r="M262" s="107"/>
      <c r="N262" s="108"/>
      <c r="O262"/>
      <c r="P262"/>
      <c r="R262" s="599"/>
      <c r="S262" s="600"/>
      <c r="T262" s="675"/>
      <c r="U262" s="676"/>
      <c r="V262" s="676"/>
      <c r="W262" s="676"/>
      <c r="X262" s="676"/>
      <c r="Y262" s="676"/>
      <c r="Z262" s="675"/>
      <c r="AA262" s="675"/>
      <c r="AB262" s="676"/>
      <c r="AC262" s="676"/>
      <c r="AD262" s="676"/>
      <c r="AE262" s="675"/>
      <c r="AG262" s="730"/>
      <c r="AH262" s="627"/>
      <c r="AI262" s="627"/>
      <c r="AJ262" s="627"/>
      <c r="AK262" s="627"/>
      <c r="AL262" s="627"/>
      <c r="AM262" s="627"/>
      <c r="AN262" s="627"/>
      <c r="AO262" s="627"/>
      <c r="AP262" s="627"/>
      <c r="AQ262" s="627"/>
      <c r="AR262" s="627"/>
    </row>
    <row r="263" spans="1:45" ht="15">
      <c r="A263" s="117"/>
      <c r="B263" s="258"/>
      <c r="C263" s="259"/>
      <c r="D263" s="260"/>
      <c r="E263" s="260"/>
      <c r="F263" s="260"/>
      <c r="G263" s="260"/>
      <c r="H263" s="260"/>
      <c r="I263" s="259"/>
      <c r="J263" s="259"/>
      <c r="K263" s="260"/>
      <c r="L263" s="260"/>
      <c r="M263" s="260"/>
      <c r="N263" s="261"/>
      <c r="O263"/>
      <c r="P263"/>
      <c r="R263" s="601"/>
      <c r="S263" s="602"/>
      <c r="T263" s="677"/>
      <c r="U263" s="678"/>
      <c r="V263" s="678"/>
      <c r="W263" s="678"/>
      <c r="X263" s="678"/>
      <c r="Y263" s="678"/>
      <c r="Z263" s="677"/>
      <c r="AA263" s="677"/>
      <c r="AB263" s="678"/>
      <c r="AC263" s="678"/>
      <c r="AD263" s="678"/>
      <c r="AE263" s="677"/>
      <c r="AG263" s="637"/>
      <c r="AH263" s="637"/>
      <c r="AI263" s="637"/>
      <c r="AJ263" s="637"/>
      <c r="AK263" s="637"/>
      <c r="AL263" s="637"/>
      <c r="AM263" s="637"/>
      <c r="AN263" s="637"/>
      <c r="AO263" s="637"/>
      <c r="AP263" s="637"/>
      <c r="AQ263" s="637"/>
      <c r="AR263" s="637"/>
    </row>
    <row r="264" spans="1:45" ht="15">
      <c r="A264" s="117"/>
      <c r="B264" s="99"/>
      <c r="C264" s="106"/>
      <c r="D264" s="107"/>
      <c r="E264" s="107"/>
      <c r="F264" s="107"/>
      <c r="G264" s="107"/>
      <c r="H264" s="107"/>
      <c r="I264" s="106"/>
      <c r="J264" s="106"/>
      <c r="K264" s="107"/>
      <c r="L264" s="107"/>
      <c r="M264" s="107"/>
      <c r="N264" s="108"/>
      <c r="O264"/>
      <c r="P264"/>
      <c r="R264" s="599"/>
      <c r="S264" s="600"/>
      <c r="T264" s="675"/>
      <c r="U264" s="676"/>
      <c r="V264" s="676"/>
      <c r="W264" s="676"/>
      <c r="X264" s="676"/>
      <c r="Y264" s="676"/>
      <c r="Z264" s="675"/>
      <c r="AA264" s="675"/>
      <c r="AB264" s="676"/>
      <c r="AC264" s="676"/>
      <c r="AD264" s="676"/>
      <c r="AE264" s="675"/>
      <c r="AG264" s="730"/>
      <c r="AH264" s="627"/>
      <c r="AI264" s="627"/>
      <c r="AJ264" s="627"/>
      <c r="AK264" s="627"/>
      <c r="AL264" s="627"/>
      <c r="AM264" s="627"/>
      <c r="AN264" s="627"/>
      <c r="AO264" s="627"/>
      <c r="AP264" s="627"/>
      <c r="AQ264" s="627"/>
      <c r="AR264" s="627"/>
    </row>
    <row r="265" spans="1:45" ht="15">
      <c r="A265" s="117"/>
      <c r="B265" s="258"/>
      <c r="C265" s="259"/>
      <c r="D265" s="260"/>
      <c r="E265" s="260"/>
      <c r="F265" s="260"/>
      <c r="G265" s="260"/>
      <c r="H265" s="260"/>
      <c r="I265" s="259"/>
      <c r="J265" s="259"/>
      <c r="K265" s="260"/>
      <c r="L265" s="260"/>
      <c r="M265" s="260"/>
      <c r="N265" s="261"/>
      <c r="O265"/>
      <c r="P265"/>
      <c r="R265" s="601"/>
      <c r="S265" s="602"/>
      <c r="T265" s="677"/>
      <c r="U265" s="678"/>
      <c r="V265" s="678"/>
      <c r="W265" s="678"/>
      <c r="X265" s="678"/>
      <c r="Y265" s="678"/>
      <c r="Z265" s="677"/>
      <c r="AA265" s="677"/>
      <c r="AB265" s="678"/>
      <c r="AC265" s="678"/>
      <c r="AD265" s="678"/>
      <c r="AE265" s="677"/>
      <c r="AG265" s="637"/>
      <c r="AH265" s="637"/>
      <c r="AI265" s="637"/>
      <c r="AJ265" s="637"/>
      <c r="AK265" s="637"/>
      <c r="AL265" s="637"/>
      <c r="AM265" s="637"/>
      <c r="AN265" s="637"/>
      <c r="AO265" s="637"/>
      <c r="AP265" s="637"/>
      <c r="AQ265" s="637"/>
      <c r="AR265" s="637"/>
    </row>
    <row r="266" spans="1:45" ht="15">
      <c r="A266" s="117"/>
      <c r="B266" s="99"/>
      <c r="C266" s="106"/>
      <c r="D266" s="107"/>
      <c r="E266" s="107"/>
      <c r="F266" s="107"/>
      <c r="G266" s="107"/>
      <c r="H266" s="107"/>
      <c r="I266" s="106"/>
      <c r="J266" s="106"/>
      <c r="K266" s="107"/>
      <c r="L266" s="107"/>
      <c r="M266" s="107"/>
      <c r="N266" s="108"/>
      <c r="O266"/>
      <c r="P266"/>
      <c r="R266" s="599"/>
      <c r="S266" s="600"/>
      <c r="T266" s="675"/>
      <c r="U266" s="676"/>
      <c r="V266" s="676"/>
      <c r="W266" s="676"/>
      <c r="X266" s="676"/>
      <c r="Y266" s="676"/>
      <c r="Z266" s="675"/>
      <c r="AA266" s="675"/>
      <c r="AB266" s="676"/>
      <c r="AC266" s="676"/>
      <c r="AD266" s="676"/>
      <c r="AE266" s="675"/>
      <c r="AG266" s="730"/>
      <c r="AH266" s="627"/>
      <c r="AI266" s="627"/>
      <c r="AJ266" s="627"/>
      <c r="AK266" s="627"/>
      <c r="AL266" s="627"/>
      <c r="AM266" s="627"/>
      <c r="AN266" s="627"/>
      <c r="AO266" s="627"/>
      <c r="AP266" s="627"/>
      <c r="AQ266" s="627"/>
      <c r="AR266" s="627"/>
    </row>
    <row r="267" spans="1:45" ht="15">
      <c r="A267" s="117"/>
      <c r="B267" s="258"/>
      <c r="C267" s="259"/>
      <c r="D267" s="260"/>
      <c r="E267" s="260"/>
      <c r="F267" s="260"/>
      <c r="G267" s="260"/>
      <c r="H267" s="260"/>
      <c r="I267" s="259"/>
      <c r="J267" s="259"/>
      <c r="K267" s="260"/>
      <c r="L267" s="260"/>
      <c r="M267" s="260"/>
      <c r="N267" s="261"/>
      <c r="O267"/>
      <c r="P267"/>
      <c r="R267" s="601"/>
      <c r="S267" s="602"/>
      <c r="T267" s="677"/>
      <c r="U267" s="678"/>
      <c r="V267" s="678"/>
      <c r="W267" s="678"/>
      <c r="X267" s="678"/>
      <c r="Y267" s="678"/>
      <c r="Z267" s="677"/>
      <c r="AA267" s="677"/>
      <c r="AB267" s="678"/>
      <c r="AC267" s="678"/>
      <c r="AD267" s="678"/>
      <c r="AE267" s="677"/>
      <c r="AG267" s="637"/>
      <c r="AH267" s="637"/>
      <c r="AI267" s="637"/>
      <c r="AJ267" s="637"/>
      <c r="AK267" s="637"/>
      <c r="AL267" s="637"/>
      <c r="AM267" s="637"/>
      <c r="AN267" s="637"/>
      <c r="AO267" s="637"/>
      <c r="AP267" s="637"/>
      <c r="AQ267" s="637"/>
      <c r="AR267" s="637"/>
    </row>
    <row r="268" spans="1:45" ht="15">
      <c r="A268" s="117"/>
      <c r="B268" s="99"/>
      <c r="C268" s="106"/>
      <c r="D268" s="107"/>
      <c r="E268" s="107"/>
      <c r="F268" s="107"/>
      <c r="G268" s="107"/>
      <c r="H268" s="107"/>
      <c r="I268" s="106"/>
      <c r="J268" s="106"/>
      <c r="K268" s="107"/>
      <c r="L268" s="107"/>
      <c r="M268" s="107"/>
      <c r="N268" s="108"/>
      <c r="O268"/>
      <c r="P268"/>
      <c r="R268" s="599"/>
      <c r="S268" s="600"/>
      <c r="T268" s="675"/>
      <c r="U268" s="676"/>
      <c r="V268" s="676"/>
      <c r="W268" s="676"/>
      <c r="X268" s="676"/>
      <c r="Y268" s="676"/>
      <c r="Z268" s="675"/>
      <c r="AA268" s="675"/>
      <c r="AB268" s="676"/>
      <c r="AC268" s="676"/>
      <c r="AD268" s="676"/>
      <c r="AE268" s="675"/>
      <c r="AG268" s="730"/>
      <c r="AH268" s="262"/>
      <c r="AI268" s="262"/>
      <c r="AJ268" s="262"/>
      <c r="AK268" s="262"/>
      <c r="AL268" s="262"/>
      <c r="AM268" s="262"/>
      <c r="AN268" s="262"/>
      <c r="AO268" s="262"/>
      <c r="AP268" s="262"/>
      <c r="AQ268" s="262"/>
      <c r="AR268" s="262"/>
    </row>
    <row r="269" spans="1:45" ht="15.75" thickBot="1">
      <c r="A269" s="610"/>
      <c r="B269" s="614"/>
      <c r="C269" s="611"/>
      <c r="D269" s="612"/>
      <c r="E269" s="612"/>
      <c r="F269" s="612"/>
      <c r="G269" s="612"/>
      <c r="H269" s="612"/>
      <c r="I269" s="611"/>
      <c r="J269" s="611"/>
      <c r="K269" s="612"/>
      <c r="L269" s="612"/>
      <c r="M269" s="612"/>
      <c r="N269" s="613"/>
      <c r="O269"/>
      <c r="P269"/>
      <c r="Q269"/>
      <c r="R269" s="615"/>
      <c r="S269" s="616"/>
      <c r="T269" s="679"/>
      <c r="U269" s="680"/>
      <c r="V269" s="680"/>
      <c r="W269" s="680"/>
      <c r="X269" s="680"/>
      <c r="Y269" s="680"/>
      <c r="Z269" s="679"/>
      <c r="AA269" s="679"/>
      <c r="AB269" s="680"/>
      <c r="AC269" s="680"/>
      <c r="AD269" s="680"/>
      <c r="AE269" s="679"/>
      <c r="AF269" s="617"/>
      <c r="AG269" s="642"/>
      <c r="AH269" s="642"/>
      <c r="AI269" s="642"/>
      <c r="AJ269" s="642"/>
      <c r="AK269" s="642"/>
      <c r="AL269" s="642"/>
      <c r="AM269" s="642"/>
      <c r="AN269" s="642"/>
      <c r="AO269" s="642"/>
      <c r="AP269" s="642"/>
      <c r="AQ269" s="642"/>
      <c r="AR269" s="642"/>
    </row>
    <row r="270" spans="1:45" ht="15">
      <c r="A270" s="116"/>
      <c r="B270" s="99"/>
      <c r="C270" s="106"/>
      <c r="D270" s="107"/>
      <c r="E270" s="107"/>
      <c r="F270" s="107"/>
      <c r="G270" s="107"/>
      <c r="H270" s="107"/>
      <c r="I270" s="106"/>
      <c r="J270" s="106"/>
      <c r="K270" s="107"/>
      <c r="L270" s="107"/>
      <c r="M270" s="107"/>
      <c r="N270" s="108"/>
      <c r="O270"/>
      <c r="P270"/>
      <c r="R270" s="599"/>
      <c r="S270" s="600"/>
      <c r="T270" s="675"/>
      <c r="U270" s="676"/>
      <c r="V270" s="676"/>
      <c r="W270" s="676"/>
      <c r="X270" s="676"/>
      <c r="Y270" s="676"/>
      <c r="Z270" s="675"/>
      <c r="AA270" s="675"/>
      <c r="AB270" s="676"/>
      <c r="AC270" s="676"/>
      <c r="AD270" s="676"/>
      <c r="AE270" s="675"/>
      <c r="AG270" s="626"/>
      <c r="AH270" s="627"/>
      <c r="AI270" s="627"/>
      <c r="AJ270" s="627"/>
      <c r="AK270" s="627"/>
      <c r="AL270" s="627"/>
      <c r="AM270" s="627"/>
      <c r="AN270" s="627"/>
      <c r="AO270" s="627"/>
      <c r="AP270" s="627"/>
      <c r="AQ270" s="627"/>
      <c r="AR270" s="627"/>
    </row>
    <row r="271" spans="1:45" ht="15">
      <c r="A271" s="117"/>
      <c r="B271" s="258"/>
      <c r="C271" s="259"/>
      <c r="D271" s="260"/>
      <c r="E271" s="260"/>
      <c r="F271" s="260"/>
      <c r="G271" s="260"/>
      <c r="H271" s="260"/>
      <c r="I271" s="259"/>
      <c r="J271" s="259"/>
      <c r="K271" s="260"/>
      <c r="L271" s="260"/>
      <c r="M271" s="260"/>
      <c r="N271" s="261"/>
      <c r="O271"/>
      <c r="P271"/>
      <c r="R271" s="601"/>
      <c r="S271" s="602"/>
      <c r="T271" s="677"/>
      <c r="U271" s="678"/>
      <c r="V271" s="678"/>
      <c r="W271" s="678"/>
      <c r="X271" s="678"/>
      <c r="Y271" s="678"/>
      <c r="Z271" s="677"/>
      <c r="AA271" s="677"/>
      <c r="AB271" s="678"/>
      <c r="AC271" s="678"/>
      <c r="AD271" s="678"/>
      <c r="AE271" s="677"/>
      <c r="AG271" s="628"/>
      <c r="AH271" s="628"/>
      <c r="AI271" s="628"/>
      <c r="AJ271" s="628"/>
      <c r="AK271" s="628"/>
      <c r="AL271" s="628"/>
      <c r="AM271" s="628"/>
      <c r="AN271" s="628"/>
      <c r="AO271" s="628"/>
      <c r="AP271" s="628"/>
      <c r="AQ271" s="628"/>
      <c r="AR271" s="628"/>
      <c r="AS271" s="635"/>
    </row>
    <row r="272" spans="1:45" ht="15">
      <c r="A272" s="117"/>
      <c r="B272" s="99"/>
      <c r="C272" s="106"/>
      <c r="D272" s="107"/>
      <c r="E272" s="107"/>
      <c r="F272" s="107"/>
      <c r="G272" s="107"/>
      <c r="H272" s="107"/>
      <c r="I272" s="106"/>
      <c r="J272" s="106"/>
      <c r="K272" s="107"/>
      <c r="L272" s="107"/>
      <c r="M272" s="107"/>
      <c r="N272" s="108"/>
      <c r="O272"/>
      <c r="P272"/>
      <c r="R272" s="599"/>
      <c r="S272" s="600"/>
      <c r="T272" s="675"/>
      <c r="U272" s="676"/>
      <c r="V272" s="676"/>
      <c r="W272" s="676"/>
      <c r="X272" s="676"/>
      <c r="Y272" s="676"/>
      <c r="Z272" s="675"/>
      <c r="AA272" s="675"/>
      <c r="AB272" s="676"/>
      <c r="AC272" s="676"/>
      <c r="AD272" s="676"/>
      <c r="AE272" s="675"/>
      <c r="AG272" s="730"/>
      <c r="AH272" s="627"/>
      <c r="AI272" s="627"/>
      <c r="AJ272" s="627"/>
      <c r="AK272" s="627"/>
      <c r="AL272" s="627"/>
      <c r="AM272" s="627"/>
      <c r="AN272" s="627"/>
      <c r="AO272" s="627"/>
      <c r="AP272" s="627"/>
      <c r="AQ272" s="627"/>
      <c r="AR272" s="627"/>
    </row>
    <row r="273" spans="1:44" ht="15">
      <c r="A273" s="117"/>
      <c r="B273" s="258"/>
      <c r="C273" s="259"/>
      <c r="D273" s="260"/>
      <c r="E273" s="260"/>
      <c r="F273" s="260"/>
      <c r="G273" s="260"/>
      <c r="H273" s="260"/>
      <c r="I273" s="259"/>
      <c r="J273" s="259"/>
      <c r="K273" s="260"/>
      <c r="L273" s="260"/>
      <c r="M273" s="260"/>
      <c r="N273" s="261"/>
      <c r="O273"/>
      <c r="P273"/>
      <c r="R273" s="601"/>
      <c r="S273" s="602"/>
      <c r="T273" s="677"/>
      <c r="U273" s="678"/>
      <c r="V273" s="678"/>
      <c r="W273" s="678"/>
      <c r="X273" s="678"/>
      <c r="Y273" s="678"/>
      <c r="Z273" s="677"/>
      <c r="AA273" s="677"/>
      <c r="AB273" s="678"/>
      <c r="AC273" s="678"/>
      <c r="AD273" s="678"/>
      <c r="AE273" s="677"/>
      <c r="AG273" s="637"/>
      <c r="AH273" s="637"/>
      <c r="AI273" s="637"/>
      <c r="AJ273" s="637"/>
      <c r="AK273" s="637"/>
      <c r="AL273" s="637"/>
      <c r="AM273" s="637"/>
      <c r="AN273" s="637"/>
      <c r="AO273" s="637"/>
      <c r="AP273" s="637"/>
      <c r="AQ273" s="637"/>
      <c r="AR273" s="637"/>
    </row>
    <row r="274" spans="1:44" ht="15">
      <c r="A274" s="117"/>
      <c r="B274" s="99"/>
      <c r="C274" s="106"/>
      <c r="D274" s="107"/>
      <c r="E274" s="107"/>
      <c r="F274" s="107"/>
      <c r="G274" s="107"/>
      <c r="H274" s="107"/>
      <c r="I274" s="106"/>
      <c r="J274" s="106"/>
      <c r="K274" s="107"/>
      <c r="L274" s="107"/>
      <c r="M274" s="107"/>
      <c r="N274" s="108"/>
      <c r="O274"/>
      <c r="P274"/>
      <c r="R274" s="599"/>
      <c r="S274" s="600"/>
      <c r="T274" s="675"/>
      <c r="U274" s="676"/>
      <c r="V274" s="676"/>
      <c r="W274" s="676"/>
      <c r="X274" s="676"/>
      <c r="Y274" s="676"/>
      <c r="Z274" s="675"/>
      <c r="AA274" s="675"/>
      <c r="AB274" s="676"/>
      <c r="AC274" s="676"/>
      <c r="AD274" s="676"/>
      <c r="AE274" s="675"/>
      <c r="AG274" s="730"/>
      <c r="AH274" s="627"/>
      <c r="AI274" s="627"/>
      <c r="AJ274" s="627"/>
      <c r="AK274" s="627"/>
      <c r="AL274" s="627"/>
      <c r="AM274" s="627"/>
      <c r="AN274" s="627"/>
      <c r="AO274" s="627"/>
      <c r="AP274" s="627"/>
      <c r="AQ274" s="627"/>
      <c r="AR274" s="627"/>
    </row>
    <row r="275" spans="1:44" ht="15">
      <c r="A275" s="117"/>
      <c r="B275" s="258"/>
      <c r="C275" s="259"/>
      <c r="D275" s="260"/>
      <c r="E275" s="260"/>
      <c r="F275" s="260"/>
      <c r="G275" s="260"/>
      <c r="H275" s="260"/>
      <c r="I275" s="259"/>
      <c r="J275" s="259"/>
      <c r="K275" s="260"/>
      <c r="L275" s="260"/>
      <c r="M275" s="260"/>
      <c r="N275" s="261"/>
      <c r="O275"/>
      <c r="P275"/>
      <c r="R275" s="601"/>
      <c r="S275" s="602"/>
      <c r="T275" s="677"/>
      <c r="U275" s="678"/>
      <c r="V275" s="678"/>
      <c r="W275" s="678"/>
      <c r="X275" s="678"/>
      <c r="Y275" s="678"/>
      <c r="Z275" s="677"/>
      <c r="AA275" s="677"/>
      <c r="AB275" s="678"/>
      <c r="AC275" s="678"/>
      <c r="AD275" s="678"/>
      <c r="AE275" s="677"/>
      <c r="AG275" s="637"/>
      <c r="AH275" s="637"/>
      <c r="AI275" s="637"/>
      <c r="AJ275" s="637"/>
      <c r="AK275" s="637"/>
      <c r="AL275" s="637"/>
      <c r="AM275" s="637"/>
      <c r="AN275" s="637"/>
      <c r="AO275" s="637"/>
      <c r="AP275" s="637"/>
      <c r="AQ275" s="637"/>
      <c r="AR275" s="637"/>
    </row>
    <row r="276" spans="1:44" ht="15">
      <c r="A276" s="117"/>
      <c r="B276" s="99"/>
      <c r="C276" s="106"/>
      <c r="D276" s="107"/>
      <c r="E276" s="107"/>
      <c r="F276" s="107"/>
      <c r="G276" s="107"/>
      <c r="H276" s="107"/>
      <c r="I276" s="106"/>
      <c r="J276" s="106"/>
      <c r="K276" s="107"/>
      <c r="L276" s="107"/>
      <c r="M276" s="107"/>
      <c r="N276" s="108"/>
      <c r="O276"/>
      <c r="P276"/>
      <c r="R276" s="599"/>
      <c r="S276" s="600"/>
      <c r="T276" s="675"/>
      <c r="U276" s="676"/>
      <c r="V276" s="676"/>
      <c r="W276" s="676"/>
      <c r="X276" s="676"/>
      <c r="Y276" s="676"/>
      <c r="Z276" s="675"/>
      <c r="AA276" s="675"/>
      <c r="AB276" s="676"/>
      <c r="AC276" s="676"/>
      <c r="AD276" s="676"/>
      <c r="AE276" s="675"/>
      <c r="AG276" s="730"/>
      <c r="AH276" s="627"/>
      <c r="AI276" s="627"/>
      <c r="AJ276" s="627"/>
      <c r="AK276" s="627"/>
      <c r="AL276" s="627"/>
      <c r="AM276" s="627"/>
      <c r="AN276" s="627"/>
      <c r="AO276" s="627"/>
      <c r="AP276" s="627"/>
      <c r="AQ276" s="627"/>
      <c r="AR276" s="627"/>
    </row>
    <row r="277" spans="1:44" ht="15">
      <c r="A277" s="117"/>
      <c r="B277" s="258"/>
      <c r="C277" s="259"/>
      <c r="D277" s="260"/>
      <c r="E277" s="260"/>
      <c r="F277" s="260"/>
      <c r="G277" s="260"/>
      <c r="H277" s="260"/>
      <c r="I277" s="259"/>
      <c r="J277" s="259"/>
      <c r="K277" s="260"/>
      <c r="L277" s="260"/>
      <c r="M277" s="260"/>
      <c r="N277" s="261"/>
      <c r="O277"/>
      <c r="P277"/>
      <c r="R277" s="601"/>
      <c r="S277" s="602"/>
      <c r="T277" s="677"/>
      <c r="U277" s="678"/>
      <c r="V277" s="678"/>
      <c r="W277" s="678"/>
      <c r="X277" s="678"/>
      <c r="Y277" s="678"/>
      <c r="Z277" s="677"/>
      <c r="AA277" s="677"/>
      <c r="AB277" s="678"/>
      <c r="AC277" s="678"/>
      <c r="AD277" s="678"/>
      <c r="AE277" s="677"/>
      <c r="AG277" s="629"/>
      <c r="AH277" s="629"/>
      <c r="AI277" s="629"/>
      <c r="AJ277" s="629"/>
      <c r="AK277" s="629"/>
      <c r="AL277" s="629"/>
      <c r="AM277" s="629"/>
      <c r="AN277" s="629"/>
      <c r="AO277" s="629"/>
      <c r="AP277" s="629"/>
      <c r="AQ277" s="629"/>
      <c r="AR277" s="629"/>
    </row>
    <row r="278" spans="1:44" ht="15">
      <c r="A278" s="117"/>
      <c r="B278" s="99"/>
      <c r="C278" s="106"/>
      <c r="D278" s="107"/>
      <c r="E278" s="107"/>
      <c r="F278" s="107"/>
      <c r="G278" s="107"/>
      <c r="H278" s="107"/>
      <c r="I278" s="106"/>
      <c r="J278" s="106"/>
      <c r="K278" s="107"/>
      <c r="L278" s="107"/>
      <c r="M278" s="107"/>
      <c r="N278" s="108"/>
      <c r="O278"/>
      <c r="P278"/>
      <c r="R278" s="599"/>
      <c r="S278" s="600"/>
      <c r="T278" s="675"/>
      <c r="U278" s="676"/>
      <c r="V278" s="676"/>
      <c r="W278" s="676"/>
      <c r="X278" s="676"/>
      <c r="Y278" s="676"/>
      <c r="Z278" s="675"/>
      <c r="AA278" s="675"/>
      <c r="AB278" s="676"/>
      <c r="AC278" s="676"/>
      <c r="AD278" s="676"/>
      <c r="AE278" s="675"/>
      <c r="AG278" s="730"/>
      <c r="AH278" s="627"/>
      <c r="AI278" s="627"/>
      <c r="AJ278" s="627"/>
      <c r="AK278" s="627"/>
      <c r="AL278" s="627"/>
      <c r="AM278" s="627"/>
      <c r="AN278" s="627"/>
      <c r="AO278" s="627"/>
      <c r="AP278" s="627"/>
      <c r="AQ278" s="627"/>
      <c r="AR278" s="627"/>
    </row>
    <row r="279" spans="1:44" ht="15">
      <c r="A279" s="117"/>
      <c r="B279" s="258"/>
      <c r="C279" s="259"/>
      <c r="D279" s="260"/>
      <c r="E279" s="260"/>
      <c r="F279" s="260"/>
      <c r="G279" s="260"/>
      <c r="H279" s="260"/>
      <c r="I279" s="259"/>
      <c r="J279" s="259"/>
      <c r="K279" s="260"/>
      <c r="L279" s="260"/>
      <c r="M279" s="260"/>
      <c r="N279" s="261"/>
      <c r="O279"/>
      <c r="P279"/>
      <c r="R279" s="601"/>
      <c r="S279" s="602"/>
      <c r="T279" s="677"/>
      <c r="U279" s="678"/>
      <c r="V279" s="678"/>
      <c r="W279" s="678"/>
      <c r="X279" s="678"/>
      <c r="Y279" s="678"/>
      <c r="Z279" s="677"/>
      <c r="AA279" s="677"/>
      <c r="AB279" s="678"/>
      <c r="AC279" s="678"/>
      <c r="AD279" s="678"/>
      <c r="AE279" s="677"/>
      <c r="AG279" s="729"/>
      <c r="AH279" s="729"/>
      <c r="AI279" s="729"/>
      <c r="AJ279" s="637"/>
      <c r="AK279" s="637"/>
      <c r="AL279" s="637"/>
      <c r="AM279" s="729"/>
      <c r="AN279" s="637"/>
      <c r="AO279" s="637"/>
      <c r="AP279" s="637"/>
      <c r="AQ279" s="637"/>
      <c r="AR279" s="637"/>
    </row>
    <row r="280" spans="1:44" ht="15">
      <c r="A280" s="117"/>
      <c r="B280" s="99"/>
      <c r="C280" s="106"/>
      <c r="D280" s="107"/>
      <c r="E280" s="107"/>
      <c r="F280" s="107"/>
      <c r="G280" s="107"/>
      <c r="H280" s="107"/>
      <c r="I280" s="106"/>
      <c r="J280" s="106"/>
      <c r="K280" s="107"/>
      <c r="L280" s="107"/>
      <c r="M280" s="107"/>
      <c r="N280" s="108"/>
      <c r="O280"/>
      <c r="P280"/>
      <c r="R280" s="599"/>
      <c r="S280" s="600"/>
      <c r="T280" s="675"/>
      <c r="U280" s="676"/>
      <c r="V280" s="676"/>
      <c r="W280" s="676"/>
      <c r="X280" s="676"/>
      <c r="Y280" s="676"/>
      <c r="Z280" s="675"/>
      <c r="AA280" s="675"/>
      <c r="AB280" s="676"/>
      <c r="AC280" s="676"/>
      <c r="AD280" s="676"/>
      <c r="AE280" s="675"/>
      <c r="AG280" s="730"/>
      <c r="AH280" s="627"/>
      <c r="AI280" s="627"/>
      <c r="AJ280" s="627"/>
      <c r="AK280" s="627"/>
      <c r="AL280" s="627"/>
      <c r="AM280" s="627"/>
      <c r="AN280" s="627"/>
      <c r="AO280" s="627"/>
      <c r="AP280" s="627"/>
      <c r="AQ280" s="627"/>
      <c r="AR280" s="627"/>
    </row>
    <row r="281" spans="1:44" ht="15">
      <c r="A281" s="117"/>
      <c r="B281" s="258"/>
      <c r="C281" s="259"/>
      <c r="D281" s="260"/>
      <c r="E281" s="260"/>
      <c r="F281" s="260"/>
      <c r="G281" s="260"/>
      <c r="H281" s="260"/>
      <c r="I281" s="259"/>
      <c r="J281" s="259"/>
      <c r="K281" s="260"/>
      <c r="L281" s="260"/>
      <c r="M281" s="260"/>
      <c r="N281" s="261"/>
      <c r="O281"/>
      <c r="P281"/>
      <c r="R281" s="601"/>
      <c r="S281" s="602"/>
      <c r="T281" s="677"/>
      <c r="U281" s="678"/>
      <c r="V281" s="678"/>
      <c r="W281" s="678"/>
      <c r="X281" s="678"/>
      <c r="Y281" s="678"/>
      <c r="Z281" s="677"/>
      <c r="AA281" s="677"/>
      <c r="AB281" s="678"/>
      <c r="AC281" s="678"/>
      <c r="AD281" s="678"/>
      <c r="AE281" s="677"/>
      <c r="AG281" s="637"/>
      <c r="AH281" s="637"/>
      <c r="AI281" s="637"/>
      <c r="AJ281" s="637"/>
      <c r="AK281" s="637"/>
      <c r="AL281" s="637"/>
      <c r="AM281" s="637"/>
      <c r="AN281" s="637"/>
      <c r="AO281" s="637"/>
      <c r="AP281" s="637"/>
      <c r="AQ281" s="637"/>
      <c r="AR281" s="637"/>
    </row>
    <row r="282" spans="1:44" ht="15">
      <c r="A282" s="117"/>
      <c r="B282" s="99"/>
      <c r="C282" s="106"/>
      <c r="D282" s="107"/>
      <c r="E282" s="107"/>
      <c r="F282" s="107"/>
      <c r="G282" s="107"/>
      <c r="H282" s="107"/>
      <c r="I282" s="106"/>
      <c r="J282" s="106"/>
      <c r="K282" s="107"/>
      <c r="L282" s="107"/>
      <c r="M282" s="107"/>
      <c r="N282" s="108"/>
      <c r="O282"/>
      <c r="P282"/>
      <c r="R282" s="599"/>
      <c r="S282" s="600"/>
      <c r="T282" s="675"/>
      <c r="U282" s="676"/>
      <c r="V282" s="676"/>
      <c r="W282" s="676"/>
      <c r="X282" s="676"/>
      <c r="Y282" s="676"/>
      <c r="Z282" s="675"/>
      <c r="AA282" s="675"/>
      <c r="AB282" s="676"/>
      <c r="AC282" s="676"/>
      <c r="AD282" s="676"/>
      <c r="AE282" s="675"/>
      <c r="AG282" s="730"/>
      <c r="AH282" s="627"/>
      <c r="AI282" s="627"/>
      <c r="AJ282" s="627"/>
      <c r="AK282" s="627"/>
      <c r="AL282" s="627"/>
      <c r="AM282" s="627"/>
      <c r="AN282" s="627"/>
      <c r="AO282" s="627"/>
      <c r="AP282" s="627"/>
      <c r="AQ282" s="627"/>
      <c r="AR282" s="627"/>
    </row>
    <row r="283" spans="1:44" ht="15">
      <c r="A283" s="117"/>
      <c r="B283" s="258"/>
      <c r="C283" s="259"/>
      <c r="D283" s="260"/>
      <c r="E283" s="260"/>
      <c r="F283" s="260"/>
      <c r="G283" s="260"/>
      <c r="H283" s="260"/>
      <c r="I283" s="259"/>
      <c r="J283" s="259"/>
      <c r="K283" s="260"/>
      <c r="L283" s="260"/>
      <c r="M283" s="260"/>
      <c r="N283" s="261"/>
      <c r="O283"/>
      <c r="P283"/>
      <c r="R283" s="601"/>
      <c r="S283" s="602"/>
      <c r="T283" s="677"/>
      <c r="U283" s="678"/>
      <c r="V283" s="678"/>
      <c r="W283" s="678"/>
      <c r="X283" s="678"/>
      <c r="Y283" s="678"/>
      <c r="Z283" s="677"/>
      <c r="AA283" s="677"/>
      <c r="AB283" s="678"/>
      <c r="AC283" s="678"/>
      <c r="AD283" s="678"/>
      <c r="AE283" s="677"/>
      <c r="AG283" s="637"/>
      <c r="AH283" s="637"/>
      <c r="AI283" s="637"/>
      <c r="AJ283" s="637"/>
      <c r="AK283" s="637"/>
      <c r="AL283" s="637"/>
      <c r="AM283" s="637"/>
      <c r="AN283" s="637"/>
      <c r="AO283" s="637"/>
      <c r="AP283" s="637"/>
      <c r="AQ283" s="637"/>
      <c r="AR283" s="637"/>
    </row>
    <row r="284" spans="1:44" ht="15">
      <c r="A284" s="117"/>
      <c r="B284" s="99"/>
      <c r="C284" s="106"/>
      <c r="D284" s="107"/>
      <c r="E284" s="107"/>
      <c r="F284" s="107"/>
      <c r="G284" s="107"/>
      <c r="H284" s="107"/>
      <c r="I284" s="106"/>
      <c r="J284" s="106"/>
      <c r="K284" s="107"/>
      <c r="L284" s="107"/>
      <c r="M284" s="107"/>
      <c r="N284" s="108"/>
      <c r="O284"/>
      <c r="P284"/>
      <c r="R284" s="599"/>
      <c r="S284" s="600"/>
      <c r="T284" s="675"/>
      <c r="U284" s="676"/>
      <c r="V284" s="676"/>
      <c r="W284" s="676"/>
      <c r="X284" s="676"/>
      <c r="Y284" s="676"/>
      <c r="Z284" s="675"/>
      <c r="AA284" s="675"/>
      <c r="AB284" s="676"/>
      <c r="AC284" s="676"/>
      <c r="AD284" s="676"/>
      <c r="AE284" s="675"/>
      <c r="AG284" s="730"/>
      <c r="AH284" s="627"/>
      <c r="AI284" s="627"/>
      <c r="AJ284" s="627"/>
      <c r="AK284" s="627"/>
      <c r="AL284" s="627"/>
      <c r="AM284" s="627"/>
      <c r="AN284" s="627"/>
      <c r="AO284" s="627"/>
      <c r="AP284" s="627"/>
      <c r="AQ284" s="627"/>
      <c r="AR284" s="627"/>
    </row>
    <row r="285" spans="1:44" ht="15">
      <c r="A285" s="117"/>
      <c r="B285" s="258"/>
      <c r="C285" s="259"/>
      <c r="D285" s="260"/>
      <c r="E285" s="260"/>
      <c r="F285" s="260"/>
      <c r="G285" s="260"/>
      <c r="H285" s="260"/>
      <c r="I285" s="259"/>
      <c r="J285" s="259"/>
      <c r="K285" s="260"/>
      <c r="L285" s="260"/>
      <c r="M285" s="260"/>
      <c r="N285" s="261"/>
      <c r="O285"/>
      <c r="P285"/>
      <c r="R285" s="601"/>
      <c r="S285" s="602"/>
      <c r="T285" s="677"/>
      <c r="U285" s="678"/>
      <c r="V285" s="678"/>
      <c r="W285" s="678"/>
      <c r="X285" s="678"/>
      <c r="Y285" s="678"/>
      <c r="Z285" s="677"/>
      <c r="AA285" s="677"/>
      <c r="AB285" s="678"/>
      <c r="AC285" s="678"/>
      <c r="AD285" s="678"/>
      <c r="AE285" s="677"/>
      <c r="AG285" s="637"/>
      <c r="AH285" s="637"/>
      <c r="AI285" s="637"/>
      <c r="AJ285" s="637"/>
      <c r="AK285" s="637"/>
      <c r="AL285" s="637"/>
      <c r="AM285" s="637"/>
      <c r="AN285" s="637"/>
      <c r="AO285" s="637"/>
      <c r="AP285" s="637"/>
      <c r="AQ285" s="637"/>
      <c r="AR285" s="637"/>
    </row>
    <row r="286" spans="1:44" ht="15">
      <c r="A286" s="117"/>
      <c r="B286" s="99"/>
      <c r="C286" s="106"/>
      <c r="D286" s="107"/>
      <c r="E286" s="107"/>
      <c r="F286" s="107"/>
      <c r="G286" s="107"/>
      <c r="H286" s="107"/>
      <c r="I286" s="106"/>
      <c r="J286" s="106"/>
      <c r="K286" s="107"/>
      <c r="L286" s="107"/>
      <c r="M286" s="107"/>
      <c r="N286" s="108"/>
      <c r="O286"/>
      <c r="P286"/>
      <c r="R286" s="599"/>
      <c r="S286" s="600"/>
      <c r="T286" s="675"/>
      <c r="U286" s="676"/>
      <c r="V286" s="676"/>
      <c r="W286" s="676"/>
      <c r="X286" s="676"/>
      <c r="Y286" s="676"/>
      <c r="Z286" s="675"/>
      <c r="AA286" s="675"/>
      <c r="AB286" s="676"/>
      <c r="AC286" s="676"/>
      <c r="AD286" s="676"/>
      <c r="AE286" s="675"/>
      <c r="AG286" s="730"/>
      <c r="AH286" s="627"/>
      <c r="AI286" s="627"/>
      <c r="AJ286" s="627"/>
      <c r="AK286" s="627"/>
      <c r="AL286" s="627"/>
      <c r="AM286" s="627"/>
      <c r="AN286" s="627"/>
      <c r="AO286" s="627"/>
      <c r="AP286" s="627"/>
      <c r="AQ286" s="627"/>
      <c r="AR286" s="627"/>
    </row>
    <row r="287" spans="1:44" ht="15">
      <c r="A287" s="117"/>
      <c r="B287" s="258"/>
      <c r="C287" s="259"/>
      <c r="D287" s="260"/>
      <c r="E287" s="260"/>
      <c r="F287" s="260"/>
      <c r="G287" s="260"/>
      <c r="H287" s="260"/>
      <c r="I287" s="259"/>
      <c r="J287" s="259"/>
      <c r="K287" s="260"/>
      <c r="L287" s="260"/>
      <c r="M287" s="260"/>
      <c r="N287" s="261"/>
      <c r="O287"/>
      <c r="P287"/>
      <c r="R287" s="601"/>
      <c r="S287" s="602"/>
      <c r="T287" s="677"/>
      <c r="U287" s="678"/>
      <c r="V287" s="678"/>
      <c r="W287" s="678"/>
      <c r="X287" s="678"/>
      <c r="Y287" s="678"/>
      <c r="Z287" s="677"/>
      <c r="AA287" s="677"/>
      <c r="AB287" s="678"/>
      <c r="AC287" s="678"/>
      <c r="AD287" s="678"/>
      <c r="AE287" s="677"/>
      <c r="AG287" s="637"/>
      <c r="AH287" s="729"/>
      <c r="AI287" s="637"/>
      <c r="AJ287" s="637"/>
      <c r="AK287" s="637"/>
      <c r="AL287" s="637"/>
      <c r="AM287" s="637"/>
      <c r="AN287" s="637"/>
      <c r="AO287" s="637"/>
      <c r="AP287" s="637"/>
      <c r="AQ287" s="637"/>
      <c r="AR287" s="637"/>
    </row>
    <row r="288" spans="1:44" ht="15">
      <c r="A288" s="117"/>
      <c r="B288" s="99"/>
      <c r="C288" s="106"/>
      <c r="D288" s="107"/>
      <c r="E288" s="107"/>
      <c r="F288" s="107"/>
      <c r="G288" s="107"/>
      <c r="H288" s="107"/>
      <c r="I288" s="106"/>
      <c r="J288" s="106"/>
      <c r="K288" s="107"/>
      <c r="L288" s="107"/>
      <c r="M288" s="107"/>
      <c r="N288" s="108"/>
      <c r="O288"/>
      <c r="P288"/>
      <c r="R288" s="599"/>
      <c r="S288" s="600"/>
      <c r="T288" s="675"/>
      <c r="U288" s="676"/>
      <c r="V288" s="676"/>
      <c r="W288" s="676"/>
      <c r="X288" s="676"/>
      <c r="Y288" s="676"/>
      <c r="Z288" s="675"/>
      <c r="AA288" s="675"/>
      <c r="AB288" s="676"/>
      <c r="AC288" s="676"/>
      <c r="AD288" s="676"/>
      <c r="AE288" s="675"/>
      <c r="AG288" s="730"/>
      <c r="AH288" s="627"/>
      <c r="AI288" s="627"/>
      <c r="AJ288" s="627"/>
      <c r="AK288" s="627"/>
      <c r="AL288" s="627"/>
      <c r="AM288" s="627"/>
      <c r="AN288" s="627"/>
      <c r="AO288" s="627"/>
      <c r="AP288" s="627"/>
      <c r="AQ288" s="627"/>
      <c r="AR288" s="627"/>
    </row>
    <row r="289" spans="1:44" ht="15">
      <c r="A289" s="117"/>
      <c r="B289" s="258"/>
      <c r="C289" s="259"/>
      <c r="D289" s="260"/>
      <c r="E289" s="260"/>
      <c r="F289" s="260"/>
      <c r="G289" s="260"/>
      <c r="H289" s="260"/>
      <c r="I289" s="259"/>
      <c r="J289" s="259"/>
      <c r="K289" s="260"/>
      <c r="L289" s="260"/>
      <c r="M289" s="260"/>
      <c r="N289" s="261"/>
      <c r="O289"/>
      <c r="P289"/>
      <c r="R289" s="601"/>
      <c r="S289" s="602"/>
      <c r="T289" s="677"/>
      <c r="U289" s="678"/>
      <c r="V289" s="678"/>
      <c r="W289" s="678"/>
      <c r="X289" s="678"/>
      <c r="Y289" s="678"/>
      <c r="Z289" s="677"/>
      <c r="AA289" s="677"/>
      <c r="AB289" s="678"/>
      <c r="AC289" s="678"/>
      <c r="AD289" s="678"/>
      <c r="AE289" s="677"/>
      <c r="AG289" s="637"/>
      <c r="AH289" s="637"/>
      <c r="AI289" s="637"/>
      <c r="AJ289" s="637"/>
      <c r="AK289" s="637"/>
      <c r="AL289" s="637"/>
      <c r="AM289" s="637"/>
      <c r="AN289" s="637"/>
      <c r="AO289" s="637"/>
      <c r="AP289" s="637"/>
      <c r="AQ289" s="637"/>
      <c r="AR289" s="637"/>
    </row>
    <row r="290" spans="1:44" ht="15">
      <c r="A290" s="117"/>
      <c r="B290" s="99"/>
      <c r="C290" s="106"/>
      <c r="D290" s="107"/>
      <c r="E290" s="107"/>
      <c r="F290" s="107"/>
      <c r="G290" s="107"/>
      <c r="H290" s="107"/>
      <c r="I290" s="106"/>
      <c r="J290" s="106"/>
      <c r="K290" s="107"/>
      <c r="L290" s="107"/>
      <c r="M290" s="107"/>
      <c r="N290" s="108"/>
      <c r="O290"/>
      <c r="P290"/>
      <c r="R290" s="599"/>
      <c r="S290" s="600"/>
      <c r="T290" s="675"/>
      <c r="U290" s="676"/>
      <c r="V290" s="676"/>
      <c r="W290" s="676"/>
      <c r="X290" s="676"/>
      <c r="Y290" s="676"/>
      <c r="Z290" s="675"/>
      <c r="AA290" s="675"/>
      <c r="AB290" s="676"/>
      <c r="AC290" s="676"/>
      <c r="AD290" s="676"/>
      <c r="AE290" s="675"/>
      <c r="AG290" s="730"/>
      <c r="AH290" s="262"/>
      <c r="AI290" s="262"/>
      <c r="AJ290" s="262"/>
      <c r="AK290" s="262"/>
      <c r="AL290" s="262"/>
      <c r="AM290" s="262"/>
      <c r="AN290" s="262"/>
      <c r="AO290" s="262"/>
      <c r="AP290" s="262"/>
      <c r="AQ290" s="262"/>
      <c r="AR290" s="262"/>
    </row>
    <row r="291" spans="1:44" ht="15.75" thickBot="1">
      <c r="A291" s="610"/>
      <c r="B291" s="614"/>
      <c r="C291" s="611"/>
      <c r="D291" s="612"/>
      <c r="E291" s="612"/>
      <c r="F291" s="612"/>
      <c r="G291" s="612"/>
      <c r="H291" s="612"/>
      <c r="I291" s="611"/>
      <c r="J291" s="611"/>
      <c r="K291" s="612"/>
      <c r="L291" s="612"/>
      <c r="M291" s="612"/>
      <c r="N291" s="613"/>
      <c r="O291"/>
      <c r="P291"/>
      <c r="Q291"/>
      <c r="R291" s="615"/>
      <c r="S291" s="616"/>
      <c r="T291" s="679"/>
      <c r="U291" s="680"/>
      <c r="V291" s="680"/>
      <c r="W291" s="680"/>
      <c r="X291" s="680"/>
      <c r="Y291" s="680"/>
      <c r="Z291" s="679"/>
      <c r="AA291" s="679"/>
      <c r="AB291" s="680"/>
      <c r="AC291" s="680"/>
      <c r="AD291" s="680"/>
      <c r="AE291" s="679"/>
      <c r="AF291" s="617"/>
      <c r="AG291" s="642"/>
      <c r="AH291" s="642"/>
      <c r="AI291" s="642"/>
      <c r="AJ291" s="642"/>
      <c r="AK291" s="642"/>
      <c r="AL291" s="642"/>
      <c r="AM291" s="642"/>
      <c r="AN291" s="642"/>
      <c r="AO291" s="642"/>
      <c r="AP291" s="642"/>
      <c r="AQ291" s="642"/>
      <c r="AR291" s="642"/>
    </row>
    <row r="292" spans="1:44" ht="15">
      <c r="A292" s="116"/>
      <c r="B292" s="99"/>
      <c r="C292" s="106"/>
      <c r="D292" s="107"/>
      <c r="E292" s="107"/>
      <c r="F292" s="107"/>
      <c r="G292" s="107"/>
      <c r="H292" s="107"/>
      <c r="I292" s="106"/>
      <c r="J292" s="106"/>
      <c r="K292" s="107"/>
      <c r="L292" s="107"/>
      <c r="M292" s="107"/>
      <c r="N292" s="108"/>
      <c r="O292"/>
      <c r="P292"/>
      <c r="R292" s="599"/>
      <c r="S292" s="600"/>
      <c r="T292" s="675"/>
      <c r="U292" s="676"/>
      <c r="V292" s="676"/>
      <c r="W292" s="676"/>
      <c r="X292" s="676"/>
      <c r="Y292" s="676"/>
      <c r="Z292" s="675"/>
      <c r="AA292" s="675"/>
      <c r="AB292" s="676"/>
      <c r="AC292" s="676"/>
      <c r="AD292" s="676"/>
      <c r="AE292" s="675"/>
      <c r="AG292" s="626"/>
      <c r="AH292" s="627"/>
      <c r="AI292" s="627"/>
      <c r="AJ292" s="627"/>
      <c r="AK292" s="627"/>
      <c r="AL292" s="627"/>
      <c r="AM292" s="627"/>
      <c r="AN292" s="627"/>
      <c r="AO292" s="627"/>
      <c r="AP292" s="627"/>
      <c r="AQ292" s="627"/>
      <c r="AR292" s="627"/>
    </row>
    <row r="293" spans="1:44" ht="15">
      <c r="A293" s="117"/>
      <c r="B293" s="258"/>
      <c r="C293" s="259"/>
      <c r="D293" s="260"/>
      <c r="E293" s="260"/>
      <c r="F293" s="260"/>
      <c r="G293" s="260"/>
      <c r="H293" s="260"/>
      <c r="I293" s="259"/>
      <c r="J293" s="259"/>
      <c r="K293" s="260"/>
      <c r="L293" s="260"/>
      <c r="M293" s="260"/>
      <c r="N293" s="261"/>
      <c r="O293"/>
      <c r="P293"/>
      <c r="R293" s="601"/>
      <c r="S293" s="602"/>
      <c r="T293" s="677"/>
      <c r="U293" s="678"/>
      <c r="V293" s="678"/>
      <c r="W293" s="678"/>
      <c r="X293" s="678"/>
      <c r="Y293" s="678"/>
      <c r="Z293" s="677"/>
      <c r="AA293" s="677"/>
      <c r="AB293" s="678"/>
      <c r="AC293" s="678"/>
      <c r="AD293" s="678"/>
      <c r="AE293" s="677"/>
      <c r="AG293" s="628"/>
      <c r="AH293" s="628"/>
      <c r="AI293" s="628"/>
      <c r="AJ293" s="628"/>
      <c r="AK293" s="628"/>
      <c r="AL293" s="628"/>
      <c r="AM293" s="628"/>
      <c r="AN293" s="628"/>
      <c r="AO293" s="628"/>
      <c r="AP293" s="628"/>
      <c r="AQ293" s="628"/>
      <c r="AR293" s="628"/>
    </row>
    <row r="294" spans="1:44" ht="15">
      <c r="A294" s="117"/>
      <c r="B294" s="99"/>
      <c r="C294" s="106"/>
      <c r="D294" s="107"/>
      <c r="E294" s="107"/>
      <c r="F294" s="107"/>
      <c r="G294" s="107"/>
      <c r="H294" s="107"/>
      <c r="I294" s="106"/>
      <c r="J294" s="106"/>
      <c r="K294" s="107"/>
      <c r="L294" s="107"/>
      <c r="M294" s="107"/>
      <c r="N294" s="108"/>
      <c r="O294"/>
      <c r="P294"/>
      <c r="R294" s="599"/>
      <c r="S294" s="600"/>
      <c r="T294" s="675"/>
      <c r="U294" s="676"/>
      <c r="V294" s="676"/>
      <c r="W294" s="676"/>
      <c r="X294" s="676"/>
      <c r="Y294" s="676"/>
      <c r="Z294" s="675"/>
      <c r="AA294" s="675"/>
      <c r="AB294" s="676"/>
      <c r="AC294" s="676"/>
      <c r="AD294" s="676"/>
      <c r="AE294" s="675"/>
      <c r="AG294" s="730"/>
      <c r="AH294" s="627"/>
      <c r="AI294" s="627"/>
      <c r="AJ294" s="627"/>
      <c r="AK294" s="627"/>
      <c r="AL294" s="627"/>
      <c r="AM294" s="627"/>
      <c r="AN294" s="627"/>
      <c r="AO294" s="627"/>
      <c r="AP294" s="627"/>
      <c r="AQ294" s="627"/>
      <c r="AR294" s="627"/>
    </row>
    <row r="295" spans="1:44" ht="15">
      <c r="A295" s="117"/>
      <c r="B295" s="258"/>
      <c r="C295" s="259"/>
      <c r="D295" s="260"/>
      <c r="E295" s="260"/>
      <c r="F295" s="260"/>
      <c r="G295" s="260"/>
      <c r="H295" s="260"/>
      <c r="I295" s="259"/>
      <c r="J295" s="259"/>
      <c r="K295" s="260"/>
      <c r="L295" s="260"/>
      <c r="M295" s="260"/>
      <c r="N295" s="261"/>
      <c r="O295"/>
      <c r="P295"/>
      <c r="R295" s="601"/>
      <c r="S295" s="602"/>
      <c r="T295" s="677"/>
      <c r="U295" s="678"/>
      <c r="V295" s="678"/>
      <c r="W295" s="678"/>
      <c r="X295" s="678"/>
      <c r="Y295" s="678"/>
      <c r="Z295" s="677"/>
      <c r="AA295" s="677"/>
      <c r="AB295" s="678"/>
      <c r="AC295" s="678"/>
      <c r="AD295" s="678"/>
      <c r="AE295" s="677"/>
      <c r="AG295" s="637"/>
      <c r="AH295" s="637"/>
      <c r="AI295" s="637"/>
      <c r="AJ295" s="637"/>
      <c r="AK295" s="637"/>
      <c r="AL295" s="637"/>
      <c r="AM295" s="637"/>
      <c r="AN295" s="637"/>
      <c r="AO295" s="637"/>
      <c r="AP295" s="637"/>
      <c r="AQ295" s="637"/>
      <c r="AR295" s="637"/>
    </row>
    <row r="296" spans="1:44" ht="15">
      <c r="A296" s="117"/>
      <c r="B296" s="99"/>
      <c r="C296" s="106"/>
      <c r="D296" s="107"/>
      <c r="E296" s="107"/>
      <c r="F296" s="107"/>
      <c r="G296" s="107"/>
      <c r="H296" s="107"/>
      <c r="I296" s="106"/>
      <c r="J296" s="106"/>
      <c r="K296" s="107"/>
      <c r="L296" s="107"/>
      <c r="M296" s="107"/>
      <c r="N296" s="108"/>
      <c r="O296"/>
      <c r="P296"/>
      <c r="R296" s="599"/>
      <c r="S296" s="600"/>
      <c r="T296" s="675"/>
      <c r="U296" s="676"/>
      <c r="V296" s="676"/>
      <c r="W296" s="676"/>
      <c r="X296" s="676"/>
      <c r="Y296" s="676"/>
      <c r="Z296" s="675"/>
      <c r="AA296" s="675"/>
      <c r="AB296" s="676"/>
      <c r="AC296" s="676"/>
      <c r="AD296" s="676"/>
      <c r="AE296" s="675"/>
      <c r="AG296" s="730"/>
      <c r="AH296" s="627"/>
      <c r="AI296" s="627"/>
      <c r="AJ296" s="627"/>
      <c r="AK296" s="627"/>
      <c r="AL296" s="627"/>
      <c r="AM296" s="627"/>
      <c r="AN296" s="627"/>
      <c r="AO296" s="627"/>
      <c r="AP296" s="627"/>
      <c r="AQ296" s="627"/>
      <c r="AR296" s="627"/>
    </row>
    <row r="297" spans="1:44" ht="15">
      <c r="A297" s="117"/>
      <c r="B297" s="258"/>
      <c r="C297" s="259"/>
      <c r="D297" s="260"/>
      <c r="E297" s="260"/>
      <c r="F297" s="260"/>
      <c r="G297" s="260"/>
      <c r="H297" s="260"/>
      <c r="I297" s="259"/>
      <c r="J297" s="259"/>
      <c r="K297" s="260"/>
      <c r="L297" s="260"/>
      <c r="M297" s="260"/>
      <c r="N297" s="261"/>
      <c r="O297"/>
      <c r="P297"/>
      <c r="R297" s="601"/>
      <c r="S297" s="602"/>
      <c r="T297" s="677"/>
      <c r="U297" s="678"/>
      <c r="V297" s="678"/>
      <c r="W297" s="678"/>
      <c r="X297" s="678"/>
      <c r="Y297" s="678"/>
      <c r="Z297" s="677"/>
      <c r="AA297" s="677"/>
      <c r="AB297" s="678"/>
      <c r="AC297" s="678"/>
      <c r="AD297" s="678"/>
      <c r="AE297" s="677"/>
      <c r="AG297" s="637"/>
      <c r="AH297" s="637"/>
      <c r="AI297" s="637"/>
      <c r="AJ297" s="637"/>
      <c r="AK297" s="637"/>
      <c r="AL297" s="637"/>
      <c r="AM297" s="637"/>
      <c r="AN297" s="637"/>
      <c r="AO297" s="637"/>
      <c r="AP297" s="637"/>
      <c r="AQ297" s="637"/>
      <c r="AR297" s="637"/>
    </row>
    <row r="298" spans="1:44" ht="15">
      <c r="A298" s="117"/>
      <c r="B298" s="99"/>
      <c r="C298" s="106"/>
      <c r="D298" s="107"/>
      <c r="E298" s="107"/>
      <c r="F298" s="107"/>
      <c r="G298" s="107"/>
      <c r="H298" s="107"/>
      <c r="I298" s="106"/>
      <c r="J298" s="106"/>
      <c r="K298" s="107"/>
      <c r="L298" s="107"/>
      <c r="M298" s="107"/>
      <c r="N298" s="108"/>
      <c r="O298"/>
      <c r="P298"/>
      <c r="R298" s="599"/>
      <c r="S298" s="600"/>
      <c r="T298" s="675"/>
      <c r="U298" s="676"/>
      <c r="V298" s="676"/>
      <c r="W298" s="676"/>
      <c r="X298" s="676"/>
      <c r="Y298" s="676"/>
      <c r="Z298" s="675"/>
      <c r="AA298" s="675"/>
      <c r="AB298" s="676"/>
      <c r="AC298" s="676"/>
      <c r="AD298" s="676"/>
      <c r="AE298" s="675"/>
      <c r="AG298" s="730"/>
      <c r="AH298" s="627"/>
      <c r="AI298" s="627"/>
      <c r="AJ298" s="627"/>
      <c r="AK298" s="627"/>
      <c r="AL298" s="627"/>
      <c r="AM298" s="627"/>
      <c r="AN298" s="627"/>
      <c r="AO298" s="627"/>
      <c r="AP298" s="627"/>
      <c r="AQ298" s="627"/>
      <c r="AR298" s="627"/>
    </row>
    <row r="299" spans="1:44" ht="15">
      <c r="A299" s="117"/>
      <c r="B299" s="258"/>
      <c r="C299" s="259"/>
      <c r="D299" s="260"/>
      <c r="E299" s="260"/>
      <c r="F299" s="260"/>
      <c r="G299" s="260"/>
      <c r="H299" s="260"/>
      <c r="I299" s="259"/>
      <c r="J299" s="259"/>
      <c r="K299" s="260"/>
      <c r="L299" s="260"/>
      <c r="M299" s="260"/>
      <c r="N299" s="261"/>
      <c r="O299"/>
      <c r="P299"/>
      <c r="R299" s="601"/>
      <c r="S299" s="602"/>
      <c r="T299" s="677"/>
      <c r="U299" s="678"/>
      <c r="V299" s="678"/>
      <c r="W299" s="678"/>
      <c r="X299" s="678"/>
      <c r="Y299" s="678"/>
      <c r="Z299" s="677"/>
      <c r="AA299" s="677"/>
      <c r="AB299" s="678"/>
      <c r="AC299" s="678"/>
      <c r="AD299" s="678"/>
      <c r="AE299" s="677"/>
      <c r="AG299" s="629"/>
      <c r="AH299" s="629"/>
      <c r="AI299" s="629"/>
      <c r="AJ299" s="629"/>
      <c r="AK299" s="629"/>
      <c r="AL299" s="629"/>
      <c r="AM299" s="629"/>
      <c r="AN299" s="629"/>
      <c r="AO299" s="629"/>
      <c r="AP299" s="629"/>
      <c r="AQ299" s="629"/>
      <c r="AR299" s="629"/>
    </row>
    <row r="300" spans="1:44" ht="15">
      <c r="A300" s="117"/>
      <c r="B300" s="99"/>
      <c r="C300" s="106"/>
      <c r="D300" s="107"/>
      <c r="E300" s="107"/>
      <c r="F300" s="107"/>
      <c r="G300" s="107"/>
      <c r="H300" s="107"/>
      <c r="I300" s="106"/>
      <c r="J300" s="106"/>
      <c r="K300" s="107"/>
      <c r="L300" s="107"/>
      <c r="M300" s="107"/>
      <c r="N300" s="108"/>
      <c r="O300"/>
      <c r="P300"/>
      <c r="R300" s="599"/>
      <c r="S300" s="600"/>
      <c r="T300" s="675"/>
      <c r="U300" s="676"/>
      <c r="V300" s="676"/>
      <c r="W300" s="676"/>
      <c r="X300" s="676"/>
      <c r="Y300" s="676"/>
      <c r="Z300" s="675"/>
      <c r="AA300" s="675"/>
      <c r="AB300" s="676"/>
      <c r="AC300" s="676"/>
      <c r="AD300" s="676"/>
      <c r="AE300" s="675"/>
      <c r="AG300" s="730"/>
      <c r="AH300" s="627"/>
      <c r="AI300" s="627"/>
      <c r="AJ300" s="627"/>
      <c r="AK300" s="627"/>
      <c r="AL300" s="627"/>
      <c r="AM300" s="627"/>
      <c r="AN300" s="627"/>
      <c r="AO300" s="627"/>
      <c r="AP300" s="627"/>
      <c r="AQ300" s="627"/>
      <c r="AR300" s="627"/>
    </row>
    <row r="301" spans="1:44" ht="15">
      <c r="A301" s="117"/>
      <c r="B301" s="258"/>
      <c r="C301" s="259"/>
      <c r="D301" s="260"/>
      <c r="E301" s="260"/>
      <c r="F301" s="260"/>
      <c r="G301" s="260"/>
      <c r="H301" s="260"/>
      <c r="I301" s="259"/>
      <c r="J301" s="259"/>
      <c r="K301" s="260"/>
      <c r="L301" s="260"/>
      <c r="M301" s="260"/>
      <c r="N301" s="261"/>
      <c r="O301"/>
      <c r="P301"/>
      <c r="R301" s="601"/>
      <c r="S301" s="602"/>
      <c r="T301" s="677"/>
      <c r="U301" s="678"/>
      <c r="V301" s="678"/>
      <c r="W301" s="678"/>
      <c r="X301" s="678"/>
      <c r="Y301" s="678"/>
      <c r="Z301" s="677"/>
      <c r="AA301" s="677"/>
      <c r="AB301" s="678"/>
      <c r="AC301" s="678"/>
      <c r="AD301" s="678"/>
      <c r="AE301" s="677"/>
      <c r="AG301" s="637"/>
      <c r="AH301" s="637"/>
      <c r="AI301" s="637"/>
      <c r="AJ301" s="637"/>
      <c r="AK301" s="637"/>
      <c r="AL301" s="637"/>
      <c r="AM301" s="637"/>
      <c r="AN301" s="637"/>
      <c r="AO301" s="637"/>
      <c r="AP301" s="637"/>
      <c r="AQ301" s="637"/>
      <c r="AR301" s="637"/>
    </row>
    <row r="302" spans="1:44" ht="15">
      <c r="A302" s="117"/>
      <c r="B302" s="99"/>
      <c r="C302" s="106"/>
      <c r="D302" s="107"/>
      <c r="E302" s="107"/>
      <c r="F302" s="107"/>
      <c r="G302" s="107"/>
      <c r="H302" s="107"/>
      <c r="I302" s="106"/>
      <c r="J302" s="106"/>
      <c r="K302" s="107"/>
      <c r="L302" s="107"/>
      <c r="M302" s="107"/>
      <c r="N302" s="108"/>
      <c r="O302"/>
      <c r="P302"/>
      <c r="R302" s="599"/>
      <c r="S302" s="600"/>
      <c r="T302" s="675"/>
      <c r="U302" s="676"/>
      <c r="V302" s="676"/>
      <c r="W302" s="676"/>
      <c r="X302" s="676"/>
      <c r="Y302" s="676"/>
      <c r="Z302" s="675"/>
      <c r="AA302" s="675"/>
      <c r="AB302" s="676"/>
      <c r="AC302" s="676"/>
      <c r="AD302" s="676"/>
      <c r="AE302" s="675"/>
      <c r="AG302" s="730"/>
      <c r="AH302" s="627"/>
      <c r="AI302" s="627"/>
      <c r="AJ302" s="627"/>
      <c r="AK302" s="627"/>
      <c r="AL302" s="627"/>
      <c r="AM302" s="627"/>
      <c r="AN302" s="627"/>
      <c r="AO302" s="627"/>
      <c r="AP302" s="627"/>
      <c r="AQ302" s="627"/>
      <c r="AR302" s="627"/>
    </row>
    <row r="303" spans="1:44" ht="15">
      <c r="A303" s="117"/>
      <c r="B303" s="258"/>
      <c r="C303" s="259"/>
      <c r="D303" s="260"/>
      <c r="E303" s="260"/>
      <c r="F303" s="260"/>
      <c r="G303" s="260"/>
      <c r="H303" s="260"/>
      <c r="I303" s="259"/>
      <c r="J303" s="259"/>
      <c r="K303" s="260"/>
      <c r="L303" s="260"/>
      <c r="M303" s="260"/>
      <c r="N303" s="261"/>
      <c r="O303"/>
      <c r="P303"/>
      <c r="R303" s="601"/>
      <c r="S303" s="602"/>
      <c r="T303" s="677"/>
      <c r="U303" s="678"/>
      <c r="V303" s="678"/>
      <c r="W303" s="678"/>
      <c r="X303" s="678"/>
      <c r="Y303" s="678"/>
      <c r="Z303" s="677"/>
      <c r="AA303" s="677"/>
      <c r="AB303" s="678"/>
      <c r="AC303" s="678"/>
      <c r="AD303" s="678"/>
      <c r="AE303" s="677"/>
      <c r="AG303" s="637"/>
      <c r="AH303" s="637"/>
      <c r="AI303" s="637"/>
      <c r="AJ303" s="637"/>
      <c r="AK303" s="637"/>
      <c r="AL303" s="637"/>
      <c r="AM303" s="637"/>
      <c r="AN303" s="637"/>
      <c r="AO303" s="637"/>
      <c r="AP303" s="637"/>
      <c r="AQ303" s="637"/>
      <c r="AR303" s="637"/>
    </row>
    <row r="304" spans="1:44" ht="15">
      <c r="A304" s="117"/>
      <c r="B304" s="99"/>
      <c r="C304" s="106"/>
      <c r="D304" s="107"/>
      <c r="E304" s="107"/>
      <c r="F304" s="107"/>
      <c r="G304" s="107"/>
      <c r="H304" s="107"/>
      <c r="I304" s="106"/>
      <c r="J304" s="106"/>
      <c r="K304" s="107"/>
      <c r="L304" s="107"/>
      <c r="M304" s="107"/>
      <c r="N304" s="108"/>
      <c r="O304"/>
      <c r="P304"/>
      <c r="R304" s="599"/>
      <c r="S304" s="600"/>
      <c r="T304" s="675"/>
      <c r="U304" s="676"/>
      <c r="V304" s="676"/>
      <c r="W304" s="676"/>
      <c r="X304" s="676"/>
      <c r="Y304" s="676"/>
      <c r="Z304" s="675"/>
      <c r="AA304" s="675"/>
      <c r="AB304" s="676"/>
      <c r="AC304" s="676"/>
      <c r="AD304" s="676"/>
      <c r="AE304" s="675"/>
      <c r="AG304" s="730"/>
      <c r="AH304" s="627"/>
      <c r="AI304" s="627"/>
      <c r="AJ304" s="627"/>
      <c r="AK304" s="627"/>
      <c r="AL304" s="627"/>
      <c r="AM304" s="627"/>
      <c r="AN304" s="627"/>
      <c r="AO304" s="627"/>
      <c r="AP304" s="627"/>
      <c r="AQ304" s="627"/>
      <c r="AR304" s="627"/>
    </row>
    <row r="305" spans="1:45" ht="15">
      <c r="A305" s="117"/>
      <c r="B305" s="258"/>
      <c r="C305" s="259"/>
      <c r="D305" s="260"/>
      <c r="E305" s="260"/>
      <c r="F305" s="260"/>
      <c r="G305" s="260"/>
      <c r="H305" s="260"/>
      <c r="I305" s="259"/>
      <c r="J305" s="259"/>
      <c r="K305" s="260"/>
      <c r="L305" s="260"/>
      <c r="M305" s="260"/>
      <c r="N305" s="261"/>
      <c r="O305"/>
      <c r="P305"/>
      <c r="R305" s="601"/>
      <c r="S305" s="602"/>
      <c r="T305" s="677"/>
      <c r="U305" s="678"/>
      <c r="V305" s="678"/>
      <c r="W305" s="678"/>
      <c r="X305" s="678"/>
      <c r="Y305" s="678"/>
      <c r="Z305" s="677"/>
      <c r="AA305" s="677"/>
      <c r="AB305" s="678"/>
      <c r="AC305" s="678"/>
      <c r="AD305" s="678"/>
      <c r="AE305" s="677"/>
      <c r="AG305" s="637"/>
      <c r="AH305" s="637"/>
      <c r="AI305" s="637"/>
      <c r="AJ305" s="637"/>
      <c r="AK305" s="637"/>
      <c r="AL305" s="637"/>
      <c r="AM305" s="637"/>
      <c r="AN305" s="637"/>
      <c r="AO305" s="637"/>
      <c r="AP305" s="637"/>
      <c r="AQ305" s="637"/>
      <c r="AR305" s="637"/>
    </row>
    <row r="306" spans="1:45" ht="15">
      <c r="A306" s="117"/>
      <c r="B306" s="99"/>
      <c r="C306" s="106"/>
      <c r="D306" s="107"/>
      <c r="E306" s="107"/>
      <c r="F306" s="107"/>
      <c r="G306" s="107"/>
      <c r="H306" s="107"/>
      <c r="I306" s="106"/>
      <c r="J306" s="106"/>
      <c r="K306" s="107"/>
      <c r="L306" s="107"/>
      <c r="M306" s="107"/>
      <c r="N306" s="108"/>
      <c r="O306"/>
      <c r="P306"/>
      <c r="R306" s="599"/>
      <c r="S306" s="600"/>
      <c r="T306" s="675"/>
      <c r="U306" s="676"/>
      <c r="V306" s="676"/>
      <c r="W306" s="676"/>
      <c r="X306" s="676"/>
      <c r="Y306" s="676"/>
      <c r="Z306" s="675"/>
      <c r="AA306" s="675"/>
      <c r="AB306" s="676"/>
      <c r="AC306" s="676"/>
      <c r="AD306" s="676"/>
      <c r="AE306" s="675"/>
      <c r="AG306" s="730"/>
      <c r="AH306" s="627"/>
      <c r="AI306" s="627"/>
      <c r="AJ306" s="627"/>
      <c r="AK306" s="627"/>
      <c r="AL306" s="627"/>
      <c r="AM306" s="627"/>
      <c r="AN306" s="627"/>
      <c r="AO306" s="627"/>
      <c r="AP306" s="627"/>
      <c r="AQ306" s="627"/>
      <c r="AR306" s="627"/>
    </row>
    <row r="307" spans="1:45" ht="15">
      <c r="A307" s="117"/>
      <c r="B307" s="258"/>
      <c r="C307" s="259"/>
      <c r="D307" s="260"/>
      <c r="E307" s="260"/>
      <c r="F307" s="260"/>
      <c r="G307" s="260"/>
      <c r="H307" s="260"/>
      <c r="I307" s="259"/>
      <c r="J307" s="259"/>
      <c r="K307" s="260"/>
      <c r="L307" s="260"/>
      <c r="M307" s="260"/>
      <c r="N307" s="261"/>
      <c r="O307"/>
      <c r="P307"/>
      <c r="R307" s="601"/>
      <c r="S307" s="602"/>
      <c r="T307" s="677"/>
      <c r="U307" s="678"/>
      <c r="V307" s="678"/>
      <c r="W307" s="678"/>
      <c r="X307" s="678"/>
      <c r="Y307" s="678"/>
      <c r="Z307" s="677"/>
      <c r="AA307" s="677"/>
      <c r="AB307" s="678"/>
      <c r="AC307" s="678"/>
      <c r="AD307" s="678"/>
      <c r="AE307" s="677"/>
      <c r="AG307" s="637"/>
      <c r="AH307" s="637"/>
      <c r="AI307" s="637"/>
      <c r="AJ307" s="637"/>
      <c r="AK307" s="637"/>
      <c r="AL307" s="637"/>
      <c r="AM307" s="637"/>
      <c r="AN307" s="637"/>
      <c r="AO307" s="637"/>
      <c r="AP307" s="637"/>
      <c r="AQ307" s="637"/>
      <c r="AR307" s="637"/>
    </row>
    <row r="308" spans="1:45" ht="15">
      <c r="A308" s="117"/>
      <c r="B308" s="99"/>
      <c r="C308" s="106"/>
      <c r="D308" s="107"/>
      <c r="E308" s="107"/>
      <c r="F308" s="107"/>
      <c r="G308" s="107"/>
      <c r="H308" s="107"/>
      <c r="I308" s="106"/>
      <c r="J308" s="106"/>
      <c r="K308" s="107"/>
      <c r="L308" s="107"/>
      <c r="M308" s="107"/>
      <c r="N308" s="108"/>
      <c r="O308"/>
      <c r="P308"/>
      <c r="R308" s="599"/>
      <c r="S308" s="600"/>
      <c r="T308" s="675"/>
      <c r="U308" s="676"/>
      <c r="V308" s="676"/>
      <c r="W308" s="676"/>
      <c r="X308" s="676"/>
      <c r="Y308" s="676"/>
      <c r="Z308" s="675"/>
      <c r="AA308" s="675"/>
      <c r="AB308" s="676"/>
      <c r="AC308" s="676"/>
      <c r="AD308" s="676"/>
      <c r="AE308" s="675"/>
      <c r="AG308" s="730"/>
      <c r="AH308" s="627"/>
      <c r="AI308" s="627"/>
      <c r="AJ308" s="627"/>
      <c r="AK308" s="627"/>
      <c r="AL308" s="627"/>
      <c r="AM308" s="627"/>
      <c r="AN308" s="627"/>
      <c r="AO308" s="627"/>
      <c r="AP308" s="627"/>
      <c r="AQ308" s="627"/>
      <c r="AR308" s="627"/>
    </row>
    <row r="309" spans="1:45" ht="15">
      <c r="A309" s="117"/>
      <c r="B309" s="258"/>
      <c r="C309" s="259"/>
      <c r="D309" s="260"/>
      <c r="E309" s="260"/>
      <c r="F309" s="260"/>
      <c r="G309" s="260"/>
      <c r="H309" s="260"/>
      <c r="I309" s="259"/>
      <c r="J309" s="259"/>
      <c r="K309" s="260"/>
      <c r="L309" s="260"/>
      <c r="M309" s="260"/>
      <c r="N309" s="261"/>
      <c r="O309"/>
      <c r="P309"/>
      <c r="R309" s="601"/>
      <c r="S309" s="602"/>
      <c r="T309" s="677"/>
      <c r="U309" s="678"/>
      <c r="V309" s="678"/>
      <c r="W309" s="678"/>
      <c r="X309" s="678"/>
      <c r="Y309" s="678"/>
      <c r="Z309" s="677"/>
      <c r="AA309" s="677"/>
      <c r="AB309" s="678"/>
      <c r="AC309" s="678"/>
      <c r="AD309" s="678"/>
      <c r="AE309" s="677"/>
      <c r="AG309" s="637"/>
      <c r="AH309" s="637"/>
      <c r="AI309" s="637"/>
      <c r="AJ309" s="637"/>
      <c r="AK309" s="637"/>
      <c r="AL309" s="637"/>
      <c r="AM309" s="637"/>
      <c r="AN309" s="637"/>
      <c r="AO309" s="637"/>
      <c r="AP309" s="637"/>
      <c r="AQ309" s="637"/>
      <c r="AR309" s="637"/>
    </row>
    <row r="310" spans="1:45" ht="15">
      <c r="A310" s="117"/>
      <c r="B310" s="99"/>
      <c r="C310" s="106"/>
      <c r="D310" s="107"/>
      <c r="E310" s="107"/>
      <c r="F310" s="107"/>
      <c r="G310" s="107"/>
      <c r="H310" s="107"/>
      <c r="I310" s="106"/>
      <c r="J310" s="106"/>
      <c r="K310" s="107"/>
      <c r="L310" s="107"/>
      <c r="M310" s="107"/>
      <c r="N310" s="108"/>
      <c r="O310"/>
      <c r="P310"/>
      <c r="R310" s="599"/>
      <c r="S310" s="600"/>
      <c r="T310" s="675"/>
      <c r="U310" s="676"/>
      <c r="V310" s="676"/>
      <c r="W310" s="676"/>
      <c r="X310" s="676"/>
      <c r="Y310" s="676"/>
      <c r="Z310" s="675"/>
      <c r="AA310" s="675"/>
      <c r="AB310" s="676"/>
      <c r="AC310" s="676"/>
      <c r="AD310" s="676"/>
      <c r="AE310" s="675"/>
      <c r="AG310" s="730"/>
      <c r="AH310" s="627"/>
      <c r="AI310" s="627"/>
      <c r="AJ310" s="627"/>
      <c r="AK310" s="627"/>
      <c r="AL310" s="627"/>
      <c r="AM310" s="627"/>
      <c r="AN310" s="627"/>
      <c r="AO310" s="627"/>
      <c r="AP310" s="627"/>
      <c r="AQ310" s="627"/>
      <c r="AR310" s="627"/>
    </row>
    <row r="311" spans="1:45" ht="15">
      <c r="A311" s="117"/>
      <c r="B311" s="258"/>
      <c r="C311" s="259"/>
      <c r="D311" s="260"/>
      <c r="E311" s="260"/>
      <c r="F311" s="260"/>
      <c r="G311" s="260"/>
      <c r="H311" s="260"/>
      <c r="I311" s="259"/>
      <c r="J311" s="259"/>
      <c r="K311" s="260"/>
      <c r="L311" s="260"/>
      <c r="M311" s="260"/>
      <c r="N311" s="261"/>
      <c r="O311"/>
      <c r="P311"/>
      <c r="R311" s="601"/>
      <c r="S311" s="602"/>
      <c r="T311" s="677"/>
      <c r="U311" s="678"/>
      <c r="V311" s="678"/>
      <c r="W311" s="678"/>
      <c r="X311" s="678"/>
      <c r="Y311" s="678"/>
      <c r="Z311" s="677"/>
      <c r="AA311" s="677"/>
      <c r="AB311" s="678"/>
      <c r="AC311" s="678"/>
      <c r="AD311" s="678"/>
      <c r="AE311" s="677"/>
      <c r="AG311" s="637"/>
      <c r="AH311" s="637"/>
      <c r="AI311" s="637"/>
      <c r="AJ311" s="637"/>
      <c r="AK311" s="637"/>
      <c r="AL311" s="637"/>
      <c r="AM311" s="637"/>
      <c r="AN311" s="637"/>
      <c r="AO311" s="637"/>
      <c r="AP311" s="637"/>
      <c r="AQ311" s="637"/>
      <c r="AR311" s="637"/>
    </row>
    <row r="312" spans="1:45" ht="15">
      <c r="A312" s="117"/>
      <c r="B312" s="99"/>
      <c r="C312" s="106"/>
      <c r="D312" s="107"/>
      <c r="E312" s="107"/>
      <c r="F312" s="107"/>
      <c r="G312" s="107"/>
      <c r="H312" s="107"/>
      <c r="I312" s="106"/>
      <c r="J312" s="106"/>
      <c r="K312" s="107"/>
      <c r="L312" s="107"/>
      <c r="M312" s="107"/>
      <c r="N312" s="108"/>
      <c r="O312"/>
      <c r="P312"/>
      <c r="R312" s="599"/>
      <c r="S312" s="600"/>
      <c r="T312" s="675"/>
      <c r="U312" s="676"/>
      <c r="V312" s="676"/>
      <c r="W312" s="676"/>
      <c r="X312" s="676"/>
      <c r="Y312" s="676"/>
      <c r="Z312" s="675"/>
      <c r="AA312" s="675"/>
      <c r="AB312" s="676"/>
      <c r="AC312" s="676"/>
      <c r="AD312" s="676"/>
      <c r="AE312" s="675"/>
      <c r="AG312" s="730"/>
      <c r="AH312" s="262"/>
      <c r="AI312" s="262"/>
      <c r="AJ312" s="262"/>
      <c r="AK312" s="262"/>
      <c r="AL312" s="262"/>
      <c r="AM312" s="262"/>
      <c r="AN312" s="262"/>
      <c r="AO312" s="262"/>
      <c r="AP312" s="262"/>
      <c r="AQ312" s="262"/>
      <c r="AR312" s="262"/>
    </row>
    <row r="313" spans="1:45" ht="15.75" thickBot="1">
      <c r="A313" s="610"/>
      <c r="B313" s="614"/>
      <c r="C313" s="611"/>
      <c r="D313" s="612"/>
      <c r="E313" s="612"/>
      <c r="F313" s="612"/>
      <c r="G313" s="612"/>
      <c r="H313" s="612"/>
      <c r="I313" s="611"/>
      <c r="J313" s="611"/>
      <c r="K313" s="612"/>
      <c r="L313" s="612"/>
      <c r="M313" s="612"/>
      <c r="N313" s="613"/>
      <c r="O313"/>
      <c r="P313"/>
      <c r="Q313"/>
      <c r="R313" s="615"/>
      <c r="S313" s="616"/>
      <c r="T313" s="679"/>
      <c r="U313" s="680"/>
      <c r="V313" s="680"/>
      <c r="W313" s="680"/>
      <c r="X313" s="680"/>
      <c r="Y313" s="680"/>
      <c r="Z313" s="679"/>
      <c r="AA313" s="679"/>
      <c r="AB313" s="680"/>
      <c r="AC313" s="680"/>
      <c r="AD313" s="680"/>
      <c r="AE313" s="679"/>
      <c r="AF313" s="617"/>
      <c r="AG313" s="642"/>
      <c r="AH313" s="642"/>
      <c r="AI313" s="642"/>
      <c r="AJ313" s="642"/>
      <c r="AK313" s="642"/>
      <c r="AL313" s="642"/>
      <c r="AM313" s="642"/>
      <c r="AN313" s="642"/>
      <c r="AO313" s="642"/>
      <c r="AP313" s="642"/>
      <c r="AQ313" s="642"/>
      <c r="AR313" s="642"/>
    </row>
    <row r="314" spans="1:45" ht="15">
      <c r="A314" s="116"/>
      <c r="B314" s="99"/>
      <c r="C314" s="106"/>
      <c r="D314" s="107"/>
      <c r="E314" s="107"/>
      <c r="F314" s="107"/>
      <c r="G314" s="107"/>
      <c r="H314" s="107"/>
      <c r="I314" s="106"/>
      <c r="J314" s="106"/>
      <c r="K314" s="107"/>
      <c r="L314" s="107"/>
      <c r="M314" s="107"/>
      <c r="N314" s="108"/>
      <c r="O314"/>
      <c r="P314"/>
      <c r="R314" s="599"/>
      <c r="S314" s="600"/>
      <c r="T314" s="675"/>
      <c r="U314" s="676"/>
      <c r="V314" s="676"/>
      <c r="W314" s="676"/>
      <c r="X314" s="676"/>
      <c r="Y314" s="676"/>
      <c r="Z314" s="675"/>
      <c r="AA314" s="675"/>
      <c r="AB314" s="676"/>
      <c r="AC314" s="676"/>
      <c r="AD314" s="676"/>
      <c r="AE314" s="675"/>
      <c r="AG314" s="626"/>
      <c r="AH314" s="627"/>
      <c r="AI314" s="627"/>
      <c r="AJ314" s="627"/>
      <c r="AK314" s="627"/>
      <c r="AL314" s="627"/>
      <c r="AM314" s="627"/>
      <c r="AN314" s="627"/>
      <c r="AO314" s="627"/>
      <c r="AP314" s="627"/>
      <c r="AQ314" s="627"/>
      <c r="AR314" s="627"/>
    </row>
    <row r="315" spans="1:45" ht="15">
      <c r="A315" s="117"/>
      <c r="B315" s="258"/>
      <c r="C315" s="259"/>
      <c r="D315" s="260"/>
      <c r="E315" s="260"/>
      <c r="F315" s="260"/>
      <c r="G315" s="260"/>
      <c r="H315" s="260"/>
      <c r="I315" s="259"/>
      <c r="J315" s="259"/>
      <c r="K315" s="260"/>
      <c r="L315" s="260"/>
      <c r="M315" s="260"/>
      <c r="N315" s="261"/>
      <c r="O315"/>
      <c r="P315"/>
      <c r="R315" s="601"/>
      <c r="S315" s="602"/>
      <c r="T315" s="677"/>
      <c r="U315" s="678"/>
      <c r="V315" s="678"/>
      <c r="W315" s="678"/>
      <c r="X315" s="678"/>
      <c r="Y315" s="678"/>
      <c r="Z315" s="677"/>
      <c r="AA315" s="677"/>
      <c r="AB315" s="678"/>
      <c r="AC315" s="678"/>
      <c r="AD315" s="678"/>
      <c r="AE315" s="677"/>
      <c r="AG315" s="710"/>
      <c r="AH315" s="710"/>
      <c r="AI315" s="710"/>
      <c r="AJ315" s="710"/>
      <c r="AK315" s="710"/>
      <c r="AL315" s="628"/>
      <c r="AM315" s="673"/>
      <c r="AN315" s="628"/>
      <c r="AO315" s="628"/>
      <c r="AP315" s="628"/>
      <c r="AQ315" s="628"/>
      <c r="AR315" s="628"/>
      <c r="AS315" s="635"/>
    </row>
    <row r="316" spans="1:45" ht="15">
      <c r="A316" s="117"/>
      <c r="B316" s="99"/>
      <c r="C316" s="106"/>
      <c r="D316" s="107"/>
      <c r="E316" s="107"/>
      <c r="F316" s="107"/>
      <c r="G316" s="107"/>
      <c r="H316" s="107"/>
      <c r="I316" s="106"/>
      <c r="J316" s="106"/>
      <c r="K316" s="107"/>
      <c r="L316" s="107"/>
      <c r="M316" s="107"/>
      <c r="N316" s="108"/>
      <c r="O316"/>
      <c r="P316"/>
      <c r="R316" s="599"/>
      <c r="S316" s="600"/>
      <c r="T316" s="675"/>
      <c r="U316" s="676"/>
      <c r="V316" s="676"/>
      <c r="W316" s="676"/>
      <c r="X316" s="676"/>
      <c r="Y316" s="676"/>
      <c r="Z316" s="675"/>
      <c r="AA316" s="675"/>
      <c r="AB316" s="676"/>
      <c r="AC316" s="676"/>
      <c r="AD316" s="676"/>
      <c r="AE316" s="675"/>
      <c r="AG316" s="730"/>
      <c r="AH316" s="627"/>
      <c r="AI316" s="627"/>
      <c r="AJ316" s="627"/>
      <c r="AK316" s="627"/>
      <c r="AL316" s="627"/>
      <c r="AM316" s="627"/>
      <c r="AN316" s="627"/>
      <c r="AO316" s="627"/>
      <c r="AP316" s="627"/>
      <c r="AQ316" s="627"/>
      <c r="AR316" s="627"/>
    </row>
    <row r="317" spans="1:45" ht="15">
      <c r="A317" s="117"/>
      <c r="B317" s="258"/>
      <c r="C317" s="259"/>
      <c r="D317" s="260"/>
      <c r="E317" s="260"/>
      <c r="F317" s="260"/>
      <c r="G317" s="260"/>
      <c r="H317" s="260"/>
      <c r="I317" s="259"/>
      <c r="J317" s="259"/>
      <c r="K317" s="260"/>
      <c r="L317" s="260"/>
      <c r="M317" s="260"/>
      <c r="N317" s="261"/>
      <c r="O317"/>
      <c r="P317"/>
      <c r="R317" s="601"/>
      <c r="S317" s="602"/>
      <c r="T317" s="677"/>
      <c r="U317" s="678"/>
      <c r="V317" s="678"/>
      <c r="W317" s="678"/>
      <c r="X317" s="678"/>
      <c r="Y317" s="678"/>
      <c r="Z317" s="677"/>
      <c r="AA317" s="677"/>
      <c r="AB317" s="678"/>
      <c r="AC317" s="678"/>
      <c r="AD317" s="678"/>
      <c r="AE317" s="677"/>
      <c r="AG317" s="637"/>
      <c r="AH317" s="637"/>
      <c r="AI317" s="637"/>
      <c r="AJ317" s="637"/>
      <c r="AK317" s="637"/>
      <c r="AL317" s="637"/>
      <c r="AM317" s="637"/>
      <c r="AN317" s="637"/>
      <c r="AO317" s="637"/>
      <c r="AP317" s="637"/>
      <c r="AQ317" s="637"/>
      <c r="AR317" s="637"/>
    </row>
    <row r="318" spans="1:45" ht="15">
      <c r="A318" s="117"/>
      <c r="B318" s="99"/>
      <c r="C318" s="106"/>
      <c r="D318" s="107"/>
      <c r="E318" s="107"/>
      <c r="F318" s="107"/>
      <c r="G318" s="107"/>
      <c r="H318" s="107"/>
      <c r="I318" s="106"/>
      <c r="J318" s="106"/>
      <c r="K318" s="107"/>
      <c r="L318" s="107"/>
      <c r="M318" s="107"/>
      <c r="N318" s="108"/>
      <c r="O318"/>
      <c r="P318"/>
      <c r="R318" s="599"/>
      <c r="S318" s="600"/>
      <c r="T318" s="675"/>
      <c r="U318" s="676"/>
      <c r="V318" s="676"/>
      <c r="W318" s="676"/>
      <c r="X318" s="676"/>
      <c r="Y318" s="676"/>
      <c r="Z318" s="675"/>
      <c r="AA318" s="675"/>
      <c r="AB318" s="676"/>
      <c r="AC318" s="676"/>
      <c r="AD318" s="676"/>
      <c r="AE318" s="675"/>
      <c r="AG318" s="730"/>
      <c r="AH318" s="627"/>
      <c r="AI318" s="627"/>
      <c r="AJ318" s="627"/>
      <c r="AK318" s="627"/>
      <c r="AL318" s="627"/>
      <c r="AM318" s="627"/>
      <c r="AN318" s="627"/>
      <c r="AO318" s="627"/>
      <c r="AP318" s="627"/>
      <c r="AQ318" s="627"/>
      <c r="AR318" s="627"/>
    </row>
    <row r="319" spans="1:45" ht="15">
      <c r="A319" s="117"/>
      <c r="B319" s="258"/>
      <c r="C319" s="259"/>
      <c r="D319" s="260"/>
      <c r="E319" s="260"/>
      <c r="F319" s="260"/>
      <c r="G319" s="260"/>
      <c r="H319" s="260"/>
      <c r="I319" s="259"/>
      <c r="J319" s="259"/>
      <c r="K319" s="260"/>
      <c r="L319" s="260"/>
      <c r="M319" s="260"/>
      <c r="N319" s="261"/>
      <c r="O319"/>
      <c r="P319"/>
      <c r="R319" s="601"/>
      <c r="S319" s="602"/>
      <c r="T319" s="677"/>
      <c r="U319" s="678"/>
      <c r="V319" s="678"/>
      <c r="W319" s="678"/>
      <c r="X319" s="678"/>
      <c r="Y319" s="678"/>
      <c r="Z319" s="677"/>
      <c r="AA319" s="677"/>
      <c r="AB319" s="678"/>
      <c r="AC319" s="678"/>
      <c r="AD319" s="678"/>
      <c r="AE319" s="677"/>
      <c r="AG319" s="637"/>
      <c r="AH319" s="637"/>
      <c r="AI319" s="637"/>
      <c r="AJ319" s="637"/>
      <c r="AK319" s="637"/>
      <c r="AL319" s="637"/>
      <c r="AM319" s="637"/>
      <c r="AN319" s="637"/>
      <c r="AO319" s="637"/>
      <c r="AP319" s="637"/>
      <c r="AQ319" s="637"/>
      <c r="AR319" s="637"/>
    </row>
    <row r="320" spans="1:45" ht="15">
      <c r="A320" s="117"/>
      <c r="B320" s="99"/>
      <c r="C320" s="106"/>
      <c r="D320" s="107"/>
      <c r="E320" s="107"/>
      <c r="F320" s="107"/>
      <c r="G320" s="107"/>
      <c r="H320" s="107"/>
      <c r="I320" s="106"/>
      <c r="J320" s="106"/>
      <c r="K320" s="107"/>
      <c r="L320" s="107"/>
      <c r="M320" s="107"/>
      <c r="N320" s="108"/>
      <c r="O320"/>
      <c r="P320"/>
      <c r="R320" s="599"/>
      <c r="S320" s="600"/>
      <c r="T320" s="675"/>
      <c r="U320" s="676"/>
      <c r="V320" s="676"/>
      <c r="W320" s="676"/>
      <c r="X320" s="676"/>
      <c r="Y320" s="676"/>
      <c r="Z320" s="675"/>
      <c r="AA320" s="675"/>
      <c r="AB320" s="676"/>
      <c r="AC320" s="676"/>
      <c r="AD320" s="676"/>
      <c r="AE320" s="675"/>
      <c r="AG320" s="730"/>
      <c r="AH320" s="627"/>
      <c r="AI320" s="627"/>
      <c r="AJ320" s="627"/>
      <c r="AK320" s="627"/>
      <c r="AL320" s="627"/>
      <c r="AM320" s="627"/>
      <c r="AN320" s="627"/>
      <c r="AO320" s="627"/>
      <c r="AP320" s="627"/>
      <c r="AQ320" s="627"/>
      <c r="AR320" s="627"/>
    </row>
    <row r="321" spans="1:44" ht="15">
      <c r="A321" s="117"/>
      <c r="B321" s="258"/>
      <c r="C321" s="259"/>
      <c r="D321" s="260"/>
      <c r="E321" s="260"/>
      <c r="F321" s="260"/>
      <c r="G321" s="260"/>
      <c r="H321" s="260"/>
      <c r="I321" s="259"/>
      <c r="J321" s="259"/>
      <c r="K321" s="260"/>
      <c r="L321" s="260"/>
      <c r="M321" s="260"/>
      <c r="N321" s="261"/>
      <c r="O321"/>
      <c r="P321"/>
      <c r="R321" s="601"/>
      <c r="S321" s="602"/>
      <c r="T321" s="677"/>
      <c r="U321" s="678"/>
      <c r="V321" s="678"/>
      <c r="W321" s="678"/>
      <c r="X321" s="678"/>
      <c r="Y321" s="678"/>
      <c r="Z321" s="677"/>
      <c r="AA321" s="677"/>
      <c r="AB321" s="678"/>
      <c r="AC321" s="678"/>
      <c r="AD321" s="678"/>
      <c r="AE321" s="677"/>
      <c r="AG321" s="629"/>
      <c r="AH321" s="629"/>
      <c r="AI321" s="629"/>
      <c r="AJ321" s="629"/>
      <c r="AK321" s="629"/>
      <c r="AL321" s="629"/>
      <c r="AM321" s="629"/>
      <c r="AN321" s="629"/>
      <c r="AO321" s="629"/>
      <c r="AP321" s="629"/>
      <c r="AQ321" s="629"/>
      <c r="AR321" s="629"/>
    </row>
    <row r="322" spans="1:44" ht="15">
      <c r="A322" s="117"/>
      <c r="B322" s="99"/>
      <c r="C322" s="106"/>
      <c r="D322" s="107"/>
      <c r="E322" s="107"/>
      <c r="F322" s="107"/>
      <c r="G322" s="107"/>
      <c r="H322" s="107"/>
      <c r="I322" s="106"/>
      <c r="J322" s="106"/>
      <c r="K322" s="107"/>
      <c r="L322" s="107"/>
      <c r="M322" s="107"/>
      <c r="N322" s="108"/>
      <c r="O322"/>
      <c r="P322"/>
      <c r="R322" s="599"/>
      <c r="S322" s="600"/>
      <c r="T322" s="675"/>
      <c r="U322" s="676"/>
      <c r="V322" s="676"/>
      <c r="W322" s="676"/>
      <c r="X322" s="676"/>
      <c r="Y322" s="676"/>
      <c r="Z322" s="675"/>
      <c r="AA322" s="675"/>
      <c r="AB322" s="676"/>
      <c r="AC322" s="676"/>
      <c r="AD322" s="676"/>
      <c r="AE322" s="675"/>
      <c r="AG322" s="730"/>
      <c r="AH322" s="627"/>
      <c r="AI322" s="627"/>
      <c r="AJ322" s="627"/>
      <c r="AK322" s="627"/>
      <c r="AL322" s="627"/>
      <c r="AM322" s="627"/>
      <c r="AN322" s="627"/>
      <c r="AO322" s="627"/>
      <c r="AP322" s="627"/>
      <c r="AQ322" s="627"/>
      <c r="AR322" s="627"/>
    </row>
    <row r="323" spans="1:44" ht="15">
      <c r="A323" s="117"/>
      <c r="B323" s="258"/>
      <c r="C323" s="259"/>
      <c r="D323" s="260"/>
      <c r="E323" s="260"/>
      <c r="F323" s="260"/>
      <c r="G323" s="260"/>
      <c r="H323" s="260"/>
      <c r="I323" s="259"/>
      <c r="J323" s="259"/>
      <c r="K323" s="260"/>
      <c r="L323" s="260"/>
      <c r="M323" s="260"/>
      <c r="N323" s="261"/>
      <c r="O323"/>
      <c r="P323"/>
      <c r="R323" s="601"/>
      <c r="S323" s="602"/>
      <c r="T323" s="677"/>
      <c r="U323" s="678"/>
      <c r="V323" s="678"/>
      <c r="W323" s="678"/>
      <c r="X323" s="678"/>
      <c r="Y323" s="678"/>
      <c r="Z323" s="677"/>
      <c r="AA323" s="677"/>
      <c r="AB323" s="678"/>
      <c r="AC323" s="678"/>
      <c r="AD323" s="678"/>
      <c r="AE323" s="677"/>
      <c r="AG323" s="637"/>
      <c r="AH323" s="637"/>
      <c r="AI323" s="637"/>
      <c r="AJ323" s="637"/>
      <c r="AK323" s="637"/>
      <c r="AL323" s="637"/>
      <c r="AM323" s="637"/>
      <c r="AN323" s="637"/>
      <c r="AO323" s="637"/>
      <c r="AP323" s="637"/>
      <c r="AQ323" s="637"/>
      <c r="AR323" s="637"/>
    </row>
    <row r="324" spans="1:44" ht="15">
      <c r="A324" s="117"/>
      <c r="B324" s="99"/>
      <c r="C324" s="106"/>
      <c r="D324" s="107"/>
      <c r="E324" s="107"/>
      <c r="F324" s="107"/>
      <c r="G324" s="107"/>
      <c r="H324" s="107"/>
      <c r="I324" s="106"/>
      <c r="J324" s="106"/>
      <c r="K324" s="107"/>
      <c r="L324" s="107"/>
      <c r="M324" s="107"/>
      <c r="N324" s="108"/>
      <c r="O324"/>
      <c r="P324"/>
      <c r="R324" s="599"/>
      <c r="S324" s="600"/>
      <c r="T324" s="675"/>
      <c r="U324" s="676"/>
      <c r="V324" s="676"/>
      <c r="W324" s="676"/>
      <c r="X324" s="676"/>
      <c r="Y324" s="676"/>
      <c r="Z324" s="675"/>
      <c r="AA324" s="675"/>
      <c r="AB324" s="676"/>
      <c r="AC324" s="676"/>
      <c r="AD324" s="676"/>
      <c r="AE324" s="675"/>
      <c r="AG324" s="730"/>
      <c r="AH324" s="627"/>
      <c r="AI324" s="627"/>
      <c r="AJ324" s="627"/>
      <c r="AK324" s="627"/>
      <c r="AL324" s="627"/>
      <c r="AM324" s="627"/>
      <c r="AN324" s="627"/>
      <c r="AO324" s="627"/>
      <c r="AP324" s="627"/>
      <c r="AQ324" s="627"/>
      <c r="AR324" s="627"/>
    </row>
    <row r="325" spans="1:44" ht="15">
      <c r="A325" s="117"/>
      <c r="B325" s="258"/>
      <c r="C325" s="259"/>
      <c r="D325" s="260"/>
      <c r="E325" s="260"/>
      <c r="F325" s="260"/>
      <c r="G325" s="260"/>
      <c r="H325" s="260"/>
      <c r="I325" s="259"/>
      <c r="J325" s="259"/>
      <c r="K325" s="260"/>
      <c r="L325" s="260"/>
      <c r="M325" s="260"/>
      <c r="N325" s="261"/>
      <c r="O325"/>
      <c r="P325"/>
      <c r="R325" s="601"/>
      <c r="S325" s="602"/>
      <c r="T325" s="677"/>
      <c r="U325" s="678"/>
      <c r="V325" s="678"/>
      <c r="W325" s="678"/>
      <c r="X325" s="678"/>
      <c r="Y325" s="678"/>
      <c r="Z325" s="677"/>
      <c r="AA325" s="677"/>
      <c r="AB325" s="678"/>
      <c r="AC325" s="678"/>
      <c r="AD325" s="678"/>
      <c r="AE325" s="677"/>
      <c r="AG325" s="637"/>
      <c r="AH325" s="637"/>
      <c r="AI325" s="637"/>
      <c r="AJ325" s="637"/>
      <c r="AK325" s="637"/>
      <c r="AL325" s="637"/>
      <c r="AM325" s="637"/>
      <c r="AN325" s="637"/>
      <c r="AO325" s="637"/>
      <c r="AP325" s="637"/>
      <c r="AQ325" s="637"/>
      <c r="AR325" s="637"/>
    </row>
    <row r="326" spans="1:44" ht="15">
      <c r="A326" s="117"/>
      <c r="B326" s="99"/>
      <c r="C326" s="106"/>
      <c r="D326" s="107"/>
      <c r="E326" s="107"/>
      <c r="F326" s="107"/>
      <c r="G326" s="107"/>
      <c r="H326" s="107"/>
      <c r="I326" s="106"/>
      <c r="J326" s="106"/>
      <c r="K326" s="107"/>
      <c r="L326" s="107"/>
      <c r="M326" s="107"/>
      <c r="N326" s="108"/>
      <c r="O326"/>
      <c r="P326"/>
      <c r="R326" s="599"/>
      <c r="S326" s="600"/>
      <c r="T326" s="675"/>
      <c r="U326" s="676"/>
      <c r="V326" s="676"/>
      <c r="W326" s="676"/>
      <c r="X326" s="676"/>
      <c r="Y326" s="676"/>
      <c r="Z326" s="675"/>
      <c r="AA326" s="675"/>
      <c r="AB326" s="676"/>
      <c r="AC326" s="676"/>
      <c r="AD326" s="676"/>
      <c r="AE326" s="675"/>
      <c r="AG326" s="730"/>
      <c r="AH326" s="627"/>
      <c r="AI326" s="627"/>
      <c r="AJ326" s="627"/>
      <c r="AK326" s="627"/>
      <c r="AL326" s="627"/>
      <c r="AM326" s="627"/>
      <c r="AN326" s="627"/>
      <c r="AO326" s="627"/>
      <c r="AP326" s="627"/>
      <c r="AQ326" s="627"/>
      <c r="AR326" s="627"/>
    </row>
    <row r="327" spans="1:44" ht="15">
      <c r="A327" s="117"/>
      <c r="B327" s="258"/>
      <c r="C327" s="259"/>
      <c r="D327" s="260"/>
      <c r="E327" s="260"/>
      <c r="F327" s="260"/>
      <c r="G327" s="260"/>
      <c r="H327" s="260"/>
      <c r="I327" s="259"/>
      <c r="J327" s="259"/>
      <c r="K327" s="260"/>
      <c r="L327" s="260"/>
      <c r="M327" s="260"/>
      <c r="N327" s="261"/>
      <c r="O327"/>
      <c r="P327"/>
      <c r="R327" s="601"/>
      <c r="S327" s="602"/>
      <c r="T327" s="677"/>
      <c r="U327" s="678"/>
      <c r="V327" s="678"/>
      <c r="W327" s="678"/>
      <c r="X327" s="678"/>
      <c r="Y327" s="678"/>
      <c r="Z327" s="677"/>
      <c r="AA327" s="677"/>
      <c r="AB327" s="678"/>
      <c r="AC327" s="678"/>
      <c r="AD327" s="678"/>
      <c r="AE327" s="677"/>
      <c r="AG327" s="637"/>
      <c r="AH327" s="637"/>
      <c r="AI327" s="637"/>
      <c r="AJ327" s="637"/>
      <c r="AK327" s="637"/>
      <c r="AL327" s="637"/>
      <c r="AM327" s="637"/>
      <c r="AN327" s="637"/>
      <c r="AO327" s="637"/>
      <c r="AP327" s="637"/>
      <c r="AQ327" s="637"/>
      <c r="AR327" s="637"/>
    </row>
    <row r="328" spans="1:44" ht="15">
      <c r="A328" s="117"/>
      <c r="B328" s="99"/>
      <c r="C328" s="106"/>
      <c r="D328" s="107"/>
      <c r="E328" s="107"/>
      <c r="F328" s="107"/>
      <c r="G328" s="107"/>
      <c r="H328" s="107"/>
      <c r="I328" s="106"/>
      <c r="J328" s="106"/>
      <c r="K328" s="107"/>
      <c r="L328" s="107"/>
      <c r="M328" s="107"/>
      <c r="N328" s="108"/>
      <c r="O328"/>
      <c r="P328"/>
      <c r="R328" s="599"/>
      <c r="S328" s="600"/>
      <c r="T328" s="675"/>
      <c r="U328" s="676"/>
      <c r="V328" s="676"/>
      <c r="W328" s="676"/>
      <c r="X328" s="676"/>
      <c r="Y328" s="676"/>
      <c r="Z328" s="675"/>
      <c r="AA328" s="675"/>
      <c r="AB328" s="676"/>
      <c r="AC328" s="676"/>
      <c r="AD328" s="676"/>
      <c r="AE328" s="675"/>
      <c r="AG328" s="730"/>
      <c r="AH328" s="627"/>
      <c r="AI328" s="627"/>
      <c r="AJ328" s="627"/>
      <c r="AK328" s="627"/>
      <c r="AL328" s="627"/>
      <c r="AM328" s="627"/>
      <c r="AN328" s="627"/>
      <c r="AO328" s="627"/>
      <c r="AP328" s="627"/>
      <c r="AQ328" s="627"/>
      <c r="AR328" s="627"/>
    </row>
    <row r="329" spans="1:44" ht="15">
      <c r="A329" s="117"/>
      <c r="B329" s="258"/>
      <c r="C329" s="259"/>
      <c r="D329" s="260"/>
      <c r="E329" s="260"/>
      <c r="F329" s="260"/>
      <c r="G329" s="260"/>
      <c r="H329" s="260"/>
      <c r="I329" s="259"/>
      <c r="J329" s="259"/>
      <c r="K329" s="260"/>
      <c r="L329" s="260"/>
      <c r="M329" s="260"/>
      <c r="N329" s="261"/>
      <c r="O329"/>
      <c r="P329"/>
      <c r="R329" s="601"/>
      <c r="S329" s="602"/>
      <c r="T329" s="677"/>
      <c r="U329" s="678"/>
      <c r="V329" s="678"/>
      <c r="W329" s="678"/>
      <c r="X329" s="678"/>
      <c r="Y329" s="678"/>
      <c r="Z329" s="677"/>
      <c r="AA329" s="677"/>
      <c r="AB329" s="678"/>
      <c r="AC329" s="678"/>
      <c r="AD329" s="678"/>
      <c r="AE329" s="677"/>
      <c r="AG329" s="637"/>
      <c r="AH329" s="637"/>
      <c r="AI329" s="637"/>
      <c r="AJ329" s="637"/>
      <c r="AK329" s="637"/>
      <c r="AL329" s="637"/>
      <c r="AM329" s="637"/>
      <c r="AN329" s="637"/>
      <c r="AO329" s="637"/>
      <c r="AP329" s="637"/>
      <c r="AQ329" s="637"/>
      <c r="AR329" s="637"/>
    </row>
    <row r="330" spans="1:44" ht="15">
      <c r="A330" s="117"/>
      <c r="B330" s="99"/>
      <c r="C330" s="106"/>
      <c r="D330" s="107"/>
      <c r="E330" s="107"/>
      <c r="F330" s="107"/>
      <c r="G330" s="107"/>
      <c r="H330" s="107"/>
      <c r="I330" s="106"/>
      <c r="J330" s="106"/>
      <c r="K330" s="107"/>
      <c r="L330" s="107"/>
      <c r="M330" s="107"/>
      <c r="N330" s="108"/>
      <c r="O330"/>
      <c r="P330"/>
      <c r="R330" s="599"/>
      <c r="S330" s="600"/>
      <c r="T330" s="675"/>
      <c r="U330" s="676"/>
      <c r="V330" s="676"/>
      <c r="W330" s="676"/>
      <c r="X330" s="676"/>
      <c r="Y330" s="676"/>
      <c r="Z330" s="675"/>
      <c r="AA330" s="675"/>
      <c r="AB330" s="676"/>
      <c r="AC330" s="676"/>
      <c r="AD330" s="676"/>
      <c r="AE330" s="675"/>
      <c r="AG330" s="730"/>
      <c r="AH330" s="627"/>
      <c r="AI330" s="627"/>
      <c r="AJ330" s="627"/>
      <c r="AK330" s="627"/>
      <c r="AL330" s="627"/>
      <c r="AM330" s="627"/>
      <c r="AN330" s="627"/>
      <c r="AO330" s="627"/>
      <c r="AP330" s="627"/>
      <c r="AQ330" s="627"/>
      <c r="AR330" s="627"/>
    </row>
    <row r="331" spans="1:44" ht="15">
      <c r="A331" s="117"/>
      <c r="B331" s="258"/>
      <c r="C331" s="259"/>
      <c r="D331" s="260"/>
      <c r="E331" s="260"/>
      <c r="F331" s="260"/>
      <c r="G331" s="260"/>
      <c r="H331" s="260"/>
      <c r="I331" s="259"/>
      <c r="J331" s="259"/>
      <c r="K331" s="260"/>
      <c r="L331" s="260"/>
      <c r="M331" s="260"/>
      <c r="N331" s="261"/>
      <c r="O331"/>
      <c r="P331"/>
      <c r="R331" s="601"/>
      <c r="S331" s="602"/>
      <c r="T331" s="677"/>
      <c r="U331" s="678"/>
      <c r="V331" s="678"/>
      <c r="W331" s="678"/>
      <c r="X331" s="678"/>
      <c r="Y331" s="678"/>
      <c r="Z331" s="677"/>
      <c r="AA331" s="677"/>
      <c r="AB331" s="678"/>
      <c r="AC331" s="678"/>
      <c r="AD331" s="678"/>
      <c r="AE331" s="677"/>
      <c r="AG331" s="637"/>
      <c r="AH331" s="637"/>
      <c r="AI331" s="637"/>
      <c r="AJ331" s="637"/>
      <c r="AK331" s="637"/>
      <c r="AL331" s="637"/>
      <c r="AM331" s="637"/>
      <c r="AN331" s="637"/>
      <c r="AO331" s="637"/>
      <c r="AP331" s="637"/>
      <c r="AQ331" s="637"/>
      <c r="AR331" s="637"/>
    </row>
    <row r="332" spans="1:44" ht="15">
      <c r="A332" s="117"/>
      <c r="B332" s="99"/>
      <c r="C332" s="106"/>
      <c r="D332" s="107"/>
      <c r="E332" s="107"/>
      <c r="F332" s="107"/>
      <c r="G332" s="107"/>
      <c r="H332" s="107"/>
      <c r="I332" s="106"/>
      <c r="J332" s="106"/>
      <c r="K332" s="107"/>
      <c r="L332" s="107"/>
      <c r="M332" s="107"/>
      <c r="N332" s="108"/>
      <c r="O332"/>
      <c r="P332"/>
      <c r="R332" s="599"/>
      <c r="S332" s="600"/>
      <c r="T332" s="675"/>
      <c r="U332" s="676"/>
      <c r="V332" s="676"/>
      <c r="W332" s="676"/>
      <c r="X332" s="676"/>
      <c r="Y332" s="676"/>
      <c r="Z332" s="675"/>
      <c r="AA332" s="675"/>
      <c r="AB332" s="676"/>
      <c r="AC332" s="676"/>
      <c r="AD332" s="676"/>
      <c r="AE332" s="675"/>
      <c r="AG332" s="730"/>
      <c r="AH332" s="627"/>
      <c r="AI332" s="627"/>
      <c r="AJ332" s="627"/>
      <c r="AK332" s="627"/>
      <c r="AL332" s="627"/>
      <c r="AM332" s="627"/>
      <c r="AN332" s="627"/>
      <c r="AO332" s="627"/>
      <c r="AP332" s="627"/>
      <c r="AQ332" s="627"/>
      <c r="AR332" s="627"/>
    </row>
    <row r="333" spans="1:44" ht="15">
      <c r="A333" s="117"/>
      <c r="B333" s="258"/>
      <c r="C333" s="259"/>
      <c r="D333" s="260"/>
      <c r="E333" s="260"/>
      <c r="F333" s="260"/>
      <c r="G333" s="260"/>
      <c r="H333" s="260"/>
      <c r="I333" s="259"/>
      <c r="J333" s="259"/>
      <c r="K333" s="260"/>
      <c r="L333" s="260"/>
      <c r="M333" s="260"/>
      <c r="N333" s="261"/>
      <c r="O333"/>
      <c r="P333"/>
      <c r="R333" s="601"/>
      <c r="S333" s="602"/>
      <c r="T333" s="677"/>
      <c r="U333" s="678"/>
      <c r="V333" s="678"/>
      <c r="W333" s="678"/>
      <c r="X333" s="678"/>
      <c r="Y333" s="678"/>
      <c r="Z333" s="677"/>
      <c r="AA333" s="677"/>
      <c r="AB333" s="678"/>
      <c r="AC333" s="678"/>
      <c r="AD333" s="678"/>
      <c r="AE333" s="677"/>
      <c r="AG333" s="637"/>
      <c r="AH333" s="637"/>
      <c r="AI333" s="637"/>
      <c r="AJ333" s="637"/>
      <c r="AK333" s="637"/>
      <c r="AL333" s="637"/>
      <c r="AM333" s="637"/>
      <c r="AN333" s="637"/>
      <c r="AO333" s="637"/>
      <c r="AP333" s="637"/>
      <c r="AQ333" s="637"/>
      <c r="AR333" s="637"/>
    </row>
    <row r="334" spans="1:44" ht="15">
      <c r="A334" s="117"/>
      <c r="B334" s="99"/>
      <c r="C334" s="106"/>
      <c r="D334" s="107"/>
      <c r="E334" s="107"/>
      <c r="F334" s="107"/>
      <c r="G334" s="107"/>
      <c r="H334" s="107"/>
      <c r="I334" s="106"/>
      <c r="J334" s="106"/>
      <c r="K334" s="107"/>
      <c r="L334" s="107"/>
      <c r="M334" s="107"/>
      <c r="N334" s="108"/>
      <c r="O334"/>
      <c r="P334"/>
      <c r="R334" s="599"/>
      <c r="S334" s="600"/>
      <c r="T334" s="675"/>
      <c r="U334" s="676"/>
      <c r="V334" s="676"/>
      <c r="W334" s="676"/>
      <c r="X334" s="676"/>
      <c r="Y334" s="676"/>
      <c r="Z334" s="675"/>
      <c r="AA334" s="675"/>
      <c r="AB334" s="676"/>
      <c r="AC334" s="676"/>
      <c r="AD334" s="676"/>
      <c r="AE334" s="675"/>
      <c r="AG334" s="730"/>
      <c r="AH334" s="262"/>
      <c r="AI334" s="262"/>
      <c r="AJ334" s="262"/>
      <c r="AK334" s="262"/>
      <c r="AL334" s="262"/>
      <c r="AM334" s="262"/>
      <c r="AN334" s="262"/>
      <c r="AO334" s="262"/>
      <c r="AP334" s="262"/>
      <c r="AQ334" s="262"/>
      <c r="AR334" s="262"/>
    </row>
    <row r="335" spans="1:44" ht="15.75" thickBot="1">
      <c r="A335" s="610"/>
      <c r="B335" s="614"/>
      <c r="C335" s="611"/>
      <c r="D335" s="612"/>
      <c r="E335" s="612"/>
      <c r="F335" s="612"/>
      <c r="G335" s="612"/>
      <c r="H335" s="612"/>
      <c r="I335" s="611"/>
      <c r="J335" s="611"/>
      <c r="K335" s="612"/>
      <c r="L335" s="612"/>
      <c r="M335" s="612"/>
      <c r="N335" s="613"/>
      <c r="O335"/>
      <c r="P335"/>
      <c r="Q335"/>
      <c r="R335" s="615"/>
      <c r="S335" s="616"/>
      <c r="T335" s="679"/>
      <c r="U335" s="680"/>
      <c r="V335" s="680"/>
      <c r="W335" s="680"/>
      <c r="X335" s="680"/>
      <c r="Y335" s="680"/>
      <c r="Z335" s="679"/>
      <c r="AA335" s="679"/>
      <c r="AB335" s="680"/>
      <c r="AC335" s="680"/>
      <c r="AD335" s="680"/>
      <c r="AE335" s="679"/>
      <c r="AF335" s="617"/>
      <c r="AG335" s="642"/>
      <c r="AH335" s="642"/>
      <c r="AI335" s="642"/>
      <c r="AJ335" s="642"/>
      <c r="AK335" s="642"/>
      <c r="AL335" s="642"/>
      <c r="AM335" s="642"/>
      <c r="AN335" s="642"/>
      <c r="AO335" s="642"/>
      <c r="AP335" s="642"/>
      <c r="AQ335" s="642"/>
      <c r="AR335" s="642"/>
    </row>
    <row r="336" spans="1:44" ht="15">
      <c r="A336" s="116"/>
      <c r="B336" s="99"/>
      <c r="C336" s="106"/>
      <c r="D336" s="107"/>
      <c r="E336" s="107"/>
      <c r="F336" s="107"/>
      <c r="G336" s="107"/>
      <c r="H336" s="107"/>
      <c r="I336" s="106"/>
      <c r="J336" s="106"/>
      <c r="K336" s="107"/>
      <c r="L336" s="107"/>
      <c r="M336" s="107"/>
      <c r="N336" s="108"/>
      <c r="O336"/>
      <c r="P336"/>
      <c r="R336" s="599"/>
      <c r="S336" s="600"/>
      <c r="T336" s="675"/>
      <c r="U336" s="676"/>
      <c r="V336" s="676"/>
      <c r="W336" s="676"/>
      <c r="X336" s="676"/>
      <c r="Y336" s="676"/>
      <c r="Z336" s="675"/>
      <c r="AA336" s="675"/>
      <c r="AB336" s="676"/>
      <c r="AC336" s="676"/>
      <c r="AD336" s="676"/>
      <c r="AE336" s="675"/>
      <c r="AG336" s="626"/>
      <c r="AH336" s="626"/>
      <c r="AI336" s="626"/>
      <c r="AJ336" s="626"/>
      <c r="AK336" s="626"/>
      <c r="AL336" s="626"/>
      <c r="AM336" s="626"/>
      <c r="AN336" s="626"/>
      <c r="AO336" s="626"/>
      <c r="AP336" s="626"/>
      <c r="AQ336" s="626"/>
      <c r="AR336" s="626"/>
    </row>
    <row r="337" spans="1:44" ht="15">
      <c r="A337" s="117"/>
      <c r="B337" s="258"/>
      <c r="C337" s="259"/>
      <c r="D337" s="260"/>
      <c r="E337" s="260"/>
      <c r="F337" s="260"/>
      <c r="G337" s="260"/>
      <c r="H337" s="260"/>
      <c r="I337" s="259"/>
      <c r="J337" s="259"/>
      <c r="K337" s="260"/>
      <c r="L337" s="260"/>
      <c r="M337" s="260"/>
      <c r="N337" s="261"/>
      <c r="O337"/>
      <c r="P337"/>
      <c r="R337" s="601"/>
      <c r="S337" s="602"/>
      <c r="T337" s="677"/>
      <c r="U337" s="678"/>
      <c r="V337" s="678"/>
      <c r="W337" s="678"/>
      <c r="X337" s="678"/>
      <c r="Y337" s="678"/>
      <c r="Z337" s="677"/>
      <c r="AA337" s="677"/>
      <c r="AB337" s="678"/>
      <c r="AC337" s="678"/>
      <c r="AD337" s="678"/>
      <c r="AE337" s="677"/>
      <c r="AG337" s="710"/>
      <c r="AH337" s="710"/>
      <c r="AI337" s="710"/>
      <c r="AJ337" s="710"/>
      <c r="AK337" s="710"/>
      <c r="AL337" s="710"/>
      <c r="AM337" s="710"/>
      <c r="AN337" s="710"/>
      <c r="AO337" s="710"/>
      <c r="AP337" s="710"/>
      <c r="AQ337" s="710"/>
      <c r="AR337" s="710"/>
    </row>
    <row r="338" spans="1:44" ht="15">
      <c r="A338" s="117"/>
      <c r="B338" s="99"/>
      <c r="C338" s="106"/>
      <c r="D338" s="107"/>
      <c r="E338" s="107"/>
      <c r="F338" s="107"/>
      <c r="G338" s="107"/>
      <c r="H338" s="107"/>
      <c r="I338" s="106"/>
      <c r="J338" s="106"/>
      <c r="K338" s="107"/>
      <c r="L338" s="107"/>
      <c r="M338" s="107"/>
      <c r="N338" s="108"/>
      <c r="O338"/>
      <c r="P338"/>
      <c r="R338" s="599"/>
      <c r="S338" s="600"/>
      <c r="T338" s="675"/>
      <c r="U338" s="676"/>
      <c r="V338" s="676"/>
      <c r="W338" s="676"/>
      <c r="X338" s="676"/>
      <c r="Y338" s="676"/>
      <c r="Z338" s="675"/>
      <c r="AA338" s="675"/>
      <c r="AB338" s="676"/>
      <c r="AC338" s="676"/>
      <c r="AD338" s="676"/>
      <c r="AE338" s="675"/>
      <c r="AG338" s="730"/>
      <c r="AH338" s="627"/>
      <c r="AI338" s="627"/>
      <c r="AJ338" s="627"/>
      <c r="AK338" s="627"/>
      <c r="AL338" s="627"/>
      <c r="AM338" s="627"/>
      <c r="AN338" s="627"/>
      <c r="AO338" s="627"/>
      <c r="AP338" s="627"/>
      <c r="AQ338" s="627"/>
      <c r="AR338" s="627"/>
    </row>
    <row r="339" spans="1:44" ht="15">
      <c r="A339" s="117"/>
      <c r="B339" s="258"/>
      <c r="C339" s="259"/>
      <c r="D339" s="260"/>
      <c r="E339" s="260"/>
      <c r="F339" s="260"/>
      <c r="G339" s="260"/>
      <c r="H339" s="260"/>
      <c r="I339" s="259"/>
      <c r="J339" s="259"/>
      <c r="K339" s="260"/>
      <c r="L339" s="260"/>
      <c r="M339" s="260"/>
      <c r="N339" s="261"/>
      <c r="O339"/>
      <c r="P339"/>
      <c r="R339" s="601"/>
      <c r="S339" s="602"/>
      <c r="T339" s="677"/>
      <c r="U339" s="678"/>
      <c r="V339" s="678"/>
      <c r="W339" s="678"/>
      <c r="X339" s="678"/>
      <c r="Y339" s="678"/>
      <c r="Z339" s="677"/>
      <c r="AA339" s="677"/>
      <c r="AB339" s="678"/>
      <c r="AC339" s="678"/>
      <c r="AD339" s="678"/>
      <c r="AE339" s="677"/>
      <c r="AG339" s="637"/>
      <c r="AH339" s="637"/>
      <c r="AI339" s="637"/>
      <c r="AJ339" s="637"/>
      <c r="AK339" s="637"/>
      <c r="AL339" s="637"/>
      <c r="AM339" s="637"/>
      <c r="AN339" s="637"/>
      <c r="AO339" s="637"/>
      <c r="AP339" s="637"/>
      <c r="AQ339" s="637"/>
      <c r="AR339" s="637"/>
    </row>
    <row r="340" spans="1:44" ht="15">
      <c r="A340" s="117"/>
      <c r="B340" s="99"/>
      <c r="C340" s="106"/>
      <c r="D340" s="107"/>
      <c r="E340" s="107"/>
      <c r="F340" s="107"/>
      <c r="G340" s="107"/>
      <c r="H340" s="107"/>
      <c r="I340" s="106"/>
      <c r="J340" s="106"/>
      <c r="K340" s="107"/>
      <c r="L340" s="107"/>
      <c r="M340" s="107"/>
      <c r="N340" s="108"/>
      <c r="O340"/>
      <c r="P340"/>
      <c r="R340" s="599"/>
      <c r="S340" s="600"/>
      <c r="T340" s="675"/>
      <c r="U340" s="676"/>
      <c r="V340" s="676"/>
      <c r="W340" s="676"/>
      <c r="X340" s="676"/>
      <c r="Y340" s="676"/>
      <c r="Z340" s="675"/>
      <c r="AA340" s="675"/>
      <c r="AB340" s="676"/>
      <c r="AC340" s="676"/>
      <c r="AD340" s="676"/>
      <c r="AE340" s="675"/>
      <c r="AG340" s="730"/>
      <c r="AH340" s="627"/>
      <c r="AI340" s="627"/>
      <c r="AJ340" s="627"/>
      <c r="AK340" s="627"/>
      <c r="AL340" s="627"/>
      <c r="AM340" s="627"/>
      <c r="AN340" s="627"/>
      <c r="AO340" s="627"/>
      <c r="AP340" s="627"/>
      <c r="AQ340" s="627"/>
      <c r="AR340" s="627"/>
    </row>
    <row r="341" spans="1:44" ht="15">
      <c r="A341" s="117"/>
      <c r="B341" s="258"/>
      <c r="C341" s="259"/>
      <c r="D341" s="260"/>
      <c r="E341" s="260"/>
      <c r="F341" s="260"/>
      <c r="G341" s="260"/>
      <c r="H341" s="260"/>
      <c r="I341" s="259"/>
      <c r="J341" s="259"/>
      <c r="K341" s="260"/>
      <c r="L341" s="260"/>
      <c r="M341" s="260"/>
      <c r="N341" s="261"/>
      <c r="O341"/>
      <c r="P341"/>
      <c r="R341" s="601"/>
      <c r="S341" s="602"/>
      <c r="T341" s="677"/>
      <c r="U341" s="678"/>
      <c r="V341" s="678"/>
      <c r="W341" s="678"/>
      <c r="X341" s="678"/>
      <c r="Y341" s="678"/>
      <c r="Z341" s="677"/>
      <c r="AA341" s="677"/>
      <c r="AB341" s="678"/>
      <c r="AC341" s="678"/>
      <c r="AD341" s="678"/>
      <c r="AE341" s="677"/>
      <c r="AG341" s="637"/>
      <c r="AH341" s="637"/>
      <c r="AI341" s="637"/>
      <c r="AJ341" s="637"/>
      <c r="AK341" s="637"/>
      <c r="AL341" s="637"/>
      <c r="AM341" s="637"/>
      <c r="AN341" s="637"/>
      <c r="AO341" s="637"/>
      <c r="AP341" s="637"/>
      <c r="AQ341" s="637"/>
      <c r="AR341" s="637"/>
    </row>
    <row r="342" spans="1:44" ht="15">
      <c r="A342" s="117"/>
      <c r="B342" s="99"/>
      <c r="C342" s="106"/>
      <c r="D342" s="107"/>
      <c r="E342" s="107"/>
      <c r="F342" s="107"/>
      <c r="G342" s="107"/>
      <c r="H342" s="107"/>
      <c r="I342" s="106"/>
      <c r="J342" s="106"/>
      <c r="K342" s="107"/>
      <c r="L342" s="107"/>
      <c r="M342" s="107"/>
      <c r="N342" s="108"/>
      <c r="O342"/>
      <c r="P342"/>
      <c r="R342" s="599"/>
      <c r="S342" s="600"/>
      <c r="T342" s="675"/>
      <c r="U342" s="676"/>
      <c r="V342" s="676"/>
      <c r="W342" s="676"/>
      <c r="X342" s="676"/>
      <c r="Y342" s="676"/>
      <c r="Z342" s="675"/>
      <c r="AA342" s="675"/>
      <c r="AB342" s="676"/>
      <c r="AC342" s="676"/>
      <c r="AD342" s="676"/>
      <c r="AE342" s="675"/>
      <c r="AG342" s="730"/>
      <c r="AH342" s="627"/>
      <c r="AI342" s="627"/>
      <c r="AJ342" s="627"/>
      <c r="AK342" s="627"/>
      <c r="AL342" s="627"/>
      <c r="AM342" s="627"/>
      <c r="AN342" s="627"/>
      <c r="AO342" s="627"/>
      <c r="AP342" s="627"/>
      <c r="AQ342" s="627"/>
      <c r="AR342" s="627"/>
    </row>
    <row r="343" spans="1:44" ht="15">
      <c r="A343" s="117"/>
      <c r="B343" s="258"/>
      <c r="C343" s="259"/>
      <c r="D343" s="260"/>
      <c r="E343" s="260"/>
      <c r="F343" s="260"/>
      <c r="G343" s="260"/>
      <c r="H343" s="260"/>
      <c r="I343" s="259"/>
      <c r="J343" s="259"/>
      <c r="K343" s="260"/>
      <c r="L343" s="260"/>
      <c r="M343" s="260"/>
      <c r="N343" s="261"/>
      <c r="O343"/>
      <c r="P343"/>
      <c r="R343" s="601"/>
      <c r="S343" s="602"/>
      <c r="T343" s="677"/>
      <c r="U343" s="678"/>
      <c r="V343" s="678"/>
      <c r="W343" s="678"/>
      <c r="X343" s="678"/>
      <c r="Y343" s="678"/>
      <c r="Z343" s="677"/>
      <c r="AA343" s="677"/>
      <c r="AB343" s="678"/>
      <c r="AC343" s="678"/>
      <c r="AD343" s="678"/>
      <c r="AE343" s="677"/>
      <c r="AG343" s="629"/>
      <c r="AH343" s="629"/>
      <c r="AI343" s="629"/>
      <c r="AJ343" s="629"/>
      <c r="AK343" s="629"/>
      <c r="AL343" s="629"/>
      <c r="AM343" s="629"/>
      <c r="AN343" s="629"/>
      <c r="AO343" s="629"/>
      <c r="AP343" s="629"/>
      <c r="AQ343" s="629"/>
      <c r="AR343" s="629"/>
    </row>
    <row r="344" spans="1:44" ht="15">
      <c r="A344" s="117"/>
      <c r="B344" s="99"/>
      <c r="C344" s="106"/>
      <c r="D344" s="107"/>
      <c r="E344" s="107"/>
      <c r="F344" s="107"/>
      <c r="G344" s="107"/>
      <c r="H344" s="107"/>
      <c r="I344" s="106"/>
      <c r="J344" s="106"/>
      <c r="K344" s="107"/>
      <c r="L344" s="107"/>
      <c r="M344" s="107"/>
      <c r="N344" s="108"/>
      <c r="O344"/>
      <c r="P344"/>
      <c r="R344" s="599"/>
      <c r="S344" s="600"/>
      <c r="T344" s="675"/>
      <c r="U344" s="676"/>
      <c r="V344" s="676"/>
      <c r="W344" s="676"/>
      <c r="X344" s="676"/>
      <c r="Y344" s="676"/>
      <c r="Z344" s="675"/>
      <c r="AA344" s="675"/>
      <c r="AB344" s="676"/>
      <c r="AC344" s="676"/>
      <c r="AD344" s="676"/>
      <c r="AE344" s="675"/>
      <c r="AG344" s="730"/>
      <c r="AH344" s="627"/>
      <c r="AI344" s="627"/>
      <c r="AJ344" s="627"/>
      <c r="AK344" s="627"/>
      <c r="AL344" s="627"/>
      <c r="AM344" s="627"/>
      <c r="AN344" s="627"/>
      <c r="AO344" s="627"/>
      <c r="AP344" s="627"/>
      <c r="AQ344" s="627"/>
      <c r="AR344" s="627"/>
    </row>
    <row r="345" spans="1:44" ht="15">
      <c r="A345" s="117"/>
      <c r="B345" s="258"/>
      <c r="C345" s="259"/>
      <c r="D345" s="260"/>
      <c r="E345" s="260"/>
      <c r="F345" s="260"/>
      <c r="G345" s="260"/>
      <c r="H345" s="260"/>
      <c r="I345" s="259"/>
      <c r="J345" s="259"/>
      <c r="K345" s="260"/>
      <c r="L345" s="260"/>
      <c r="M345" s="260"/>
      <c r="N345" s="261"/>
      <c r="O345"/>
      <c r="P345"/>
      <c r="R345" s="601"/>
      <c r="S345" s="602"/>
      <c r="T345" s="677"/>
      <c r="U345" s="678"/>
      <c r="V345" s="678"/>
      <c r="W345" s="678"/>
      <c r="X345" s="678"/>
      <c r="Y345" s="678"/>
      <c r="Z345" s="677"/>
      <c r="AA345" s="677"/>
      <c r="AB345" s="678"/>
      <c r="AC345" s="678"/>
      <c r="AD345" s="678"/>
      <c r="AE345" s="677"/>
      <c r="AG345" s="637"/>
      <c r="AH345" s="637"/>
      <c r="AI345" s="637"/>
      <c r="AJ345" s="637"/>
      <c r="AK345" s="637"/>
      <c r="AL345" s="637"/>
      <c r="AM345" s="637"/>
      <c r="AN345" s="637"/>
      <c r="AO345" s="637"/>
      <c r="AP345" s="637"/>
      <c r="AQ345" s="637"/>
      <c r="AR345" s="637"/>
    </row>
    <row r="346" spans="1:44" ht="15">
      <c r="A346" s="117"/>
      <c r="B346" s="99"/>
      <c r="C346" s="106"/>
      <c r="D346" s="107"/>
      <c r="E346" s="107"/>
      <c r="F346" s="107"/>
      <c r="G346" s="107"/>
      <c r="H346" s="107"/>
      <c r="I346" s="106"/>
      <c r="J346" s="106"/>
      <c r="K346" s="107"/>
      <c r="L346" s="107"/>
      <c r="M346" s="107"/>
      <c r="N346" s="108"/>
      <c r="O346"/>
      <c r="P346"/>
      <c r="R346" s="599"/>
      <c r="S346" s="600"/>
      <c r="T346" s="675"/>
      <c r="U346" s="676"/>
      <c r="V346" s="676"/>
      <c r="W346" s="676"/>
      <c r="X346" s="676"/>
      <c r="Y346" s="676"/>
      <c r="Z346" s="675"/>
      <c r="AA346" s="675"/>
      <c r="AB346" s="676"/>
      <c r="AC346" s="676"/>
      <c r="AD346" s="676"/>
      <c r="AE346" s="675"/>
      <c r="AG346" s="730"/>
      <c r="AH346" s="627"/>
      <c r="AI346" s="627"/>
      <c r="AJ346" s="627"/>
      <c r="AK346" s="627"/>
      <c r="AL346" s="627"/>
      <c r="AM346" s="627"/>
      <c r="AN346" s="627"/>
      <c r="AO346" s="627"/>
      <c r="AP346" s="627"/>
      <c r="AQ346" s="627"/>
      <c r="AR346" s="627"/>
    </row>
    <row r="347" spans="1:44" ht="15">
      <c r="A347" s="117"/>
      <c r="B347" s="258"/>
      <c r="C347" s="259"/>
      <c r="D347" s="260"/>
      <c r="E347" s="260"/>
      <c r="F347" s="260"/>
      <c r="G347" s="260"/>
      <c r="H347" s="260"/>
      <c r="I347" s="259"/>
      <c r="J347" s="259"/>
      <c r="K347" s="260"/>
      <c r="L347" s="260"/>
      <c r="M347" s="260"/>
      <c r="N347" s="261"/>
      <c r="O347"/>
      <c r="P347"/>
      <c r="R347" s="601"/>
      <c r="S347" s="602"/>
      <c r="T347" s="677"/>
      <c r="U347" s="678"/>
      <c r="V347" s="678"/>
      <c r="W347" s="678"/>
      <c r="X347" s="678"/>
      <c r="Y347" s="678"/>
      <c r="Z347" s="677"/>
      <c r="AA347" s="677"/>
      <c r="AB347" s="678"/>
      <c r="AC347" s="678"/>
      <c r="AD347" s="678"/>
      <c r="AE347" s="677"/>
      <c r="AG347" s="637"/>
      <c r="AH347" s="637"/>
      <c r="AI347" s="637"/>
      <c r="AJ347" s="637"/>
      <c r="AK347" s="637"/>
      <c r="AL347" s="637"/>
      <c r="AM347" s="637"/>
      <c r="AN347" s="637"/>
      <c r="AO347" s="637"/>
      <c r="AP347" s="637"/>
      <c r="AQ347" s="637"/>
      <c r="AR347" s="637"/>
    </row>
    <row r="348" spans="1:44" ht="15">
      <c r="A348" s="117"/>
      <c r="B348" s="99"/>
      <c r="C348" s="106"/>
      <c r="D348" s="107"/>
      <c r="E348" s="107"/>
      <c r="F348" s="107"/>
      <c r="G348" s="107"/>
      <c r="H348" s="107"/>
      <c r="I348" s="106"/>
      <c r="J348" s="106"/>
      <c r="K348" s="107"/>
      <c r="L348" s="107"/>
      <c r="M348" s="107"/>
      <c r="N348" s="108"/>
      <c r="O348"/>
      <c r="P348"/>
      <c r="R348" s="599"/>
      <c r="S348" s="600"/>
      <c r="T348" s="675"/>
      <c r="U348" s="676"/>
      <c r="V348" s="676"/>
      <c r="W348" s="676"/>
      <c r="X348" s="676"/>
      <c r="Y348" s="676"/>
      <c r="Z348" s="675"/>
      <c r="AA348" s="675"/>
      <c r="AB348" s="676"/>
      <c r="AC348" s="676"/>
      <c r="AD348" s="676"/>
      <c r="AE348" s="675"/>
      <c r="AG348" s="730"/>
      <c r="AH348" s="627"/>
      <c r="AI348" s="627"/>
      <c r="AJ348" s="627"/>
      <c r="AK348" s="627"/>
      <c r="AL348" s="627"/>
      <c r="AM348" s="627"/>
      <c r="AN348" s="627"/>
      <c r="AO348" s="627"/>
      <c r="AP348" s="627"/>
      <c r="AQ348" s="627"/>
      <c r="AR348" s="627"/>
    </row>
    <row r="349" spans="1:44" ht="15">
      <c r="A349" s="117"/>
      <c r="B349" s="258"/>
      <c r="C349" s="259"/>
      <c r="D349" s="260"/>
      <c r="E349" s="260"/>
      <c r="F349" s="260"/>
      <c r="G349" s="260"/>
      <c r="H349" s="260"/>
      <c r="I349" s="259"/>
      <c r="J349" s="259"/>
      <c r="K349" s="260"/>
      <c r="L349" s="260"/>
      <c r="M349" s="260"/>
      <c r="N349" s="261"/>
      <c r="O349"/>
      <c r="P349"/>
      <c r="R349" s="601"/>
      <c r="S349" s="602"/>
      <c r="T349" s="677"/>
      <c r="U349" s="678"/>
      <c r="V349" s="678"/>
      <c r="W349" s="678"/>
      <c r="X349" s="678"/>
      <c r="Y349" s="678"/>
      <c r="Z349" s="677"/>
      <c r="AA349" s="677"/>
      <c r="AB349" s="678"/>
      <c r="AC349" s="678"/>
      <c r="AD349" s="678"/>
      <c r="AE349" s="677"/>
      <c r="AG349" s="637"/>
      <c r="AH349" s="637"/>
      <c r="AI349" s="637"/>
      <c r="AJ349" s="637"/>
      <c r="AK349" s="637"/>
      <c r="AL349" s="637"/>
      <c r="AM349" s="637"/>
      <c r="AN349" s="637"/>
      <c r="AO349" s="637"/>
      <c r="AP349" s="637"/>
      <c r="AQ349" s="637"/>
      <c r="AR349" s="637"/>
    </row>
    <row r="350" spans="1:44" ht="15">
      <c r="A350" s="117"/>
      <c r="B350" s="99"/>
      <c r="C350" s="106"/>
      <c r="D350" s="107"/>
      <c r="E350" s="107"/>
      <c r="F350" s="107"/>
      <c r="G350" s="107"/>
      <c r="H350" s="107"/>
      <c r="I350" s="106"/>
      <c r="J350" s="106"/>
      <c r="K350" s="107"/>
      <c r="L350" s="107"/>
      <c r="M350" s="107"/>
      <c r="N350" s="108"/>
      <c r="O350"/>
      <c r="P350"/>
      <c r="R350" s="599"/>
      <c r="S350" s="600"/>
      <c r="T350" s="675"/>
      <c r="U350" s="676"/>
      <c r="V350" s="676"/>
      <c r="W350" s="676"/>
      <c r="X350" s="676"/>
      <c r="Y350" s="676"/>
      <c r="Z350" s="675"/>
      <c r="AA350" s="675"/>
      <c r="AB350" s="676"/>
      <c r="AC350" s="676"/>
      <c r="AD350" s="676"/>
      <c r="AE350" s="675"/>
      <c r="AG350" s="730"/>
      <c r="AH350" s="627"/>
      <c r="AI350" s="627"/>
      <c r="AJ350" s="627"/>
      <c r="AK350" s="627"/>
      <c r="AL350" s="627"/>
      <c r="AM350" s="627"/>
      <c r="AN350" s="627"/>
      <c r="AO350" s="627"/>
      <c r="AP350" s="627"/>
      <c r="AQ350" s="627"/>
      <c r="AR350" s="627"/>
    </row>
    <row r="351" spans="1:44" ht="15">
      <c r="A351" s="117"/>
      <c r="B351" s="258"/>
      <c r="C351" s="259"/>
      <c r="D351" s="260"/>
      <c r="E351" s="260"/>
      <c r="F351" s="260"/>
      <c r="G351" s="260"/>
      <c r="H351" s="260"/>
      <c r="I351" s="259"/>
      <c r="J351" s="259"/>
      <c r="K351" s="260"/>
      <c r="L351" s="260"/>
      <c r="M351" s="260"/>
      <c r="N351" s="261"/>
      <c r="O351"/>
      <c r="P351"/>
      <c r="R351" s="601"/>
      <c r="S351" s="602"/>
      <c r="T351" s="677"/>
      <c r="U351" s="678"/>
      <c r="V351" s="678"/>
      <c r="W351" s="678"/>
      <c r="X351" s="678"/>
      <c r="Y351" s="678"/>
      <c r="Z351" s="677"/>
      <c r="AA351" s="677"/>
      <c r="AB351" s="678"/>
      <c r="AC351" s="678"/>
      <c r="AD351" s="678"/>
      <c r="AE351" s="677"/>
      <c r="AG351" s="637"/>
      <c r="AH351" s="637"/>
      <c r="AI351" s="637"/>
      <c r="AJ351" s="637"/>
      <c r="AK351" s="637"/>
      <c r="AL351" s="637"/>
      <c r="AM351" s="637"/>
      <c r="AN351" s="637"/>
      <c r="AO351" s="637"/>
      <c r="AP351" s="637"/>
      <c r="AQ351" s="637"/>
      <c r="AR351" s="637"/>
    </row>
    <row r="352" spans="1:44" ht="15">
      <c r="A352" s="117"/>
      <c r="B352" s="99"/>
      <c r="C352" s="106"/>
      <c r="D352" s="107"/>
      <c r="E352" s="107"/>
      <c r="F352" s="107"/>
      <c r="G352" s="107"/>
      <c r="H352" s="107"/>
      <c r="I352" s="106"/>
      <c r="J352" s="106"/>
      <c r="K352" s="107"/>
      <c r="L352" s="107"/>
      <c r="M352" s="107"/>
      <c r="N352" s="108"/>
      <c r="O352"/>
      <c r="P352"/>
      <c r="R352" s="599"/>
      <c r="S352" s="600"/>
      <c r="T352" s="675"/>
      <c r="U352" s="676"/>
      <c r="V352" s="676"/>
      <c r="W352" s="676"/>
      <c r="X352" s="676"/>
      <c r="Y352" s="676"/>
      <c r="Z352" s="675"/>
      <c r="AA352" s="675"/>
      <c r="AB352" s="676"/>
      <c r="AC352" s="676"/>
      <c r="AD352" s="676"/>
      <c r="AE352" s="675"/>
      <c r="AG352" s="730"/>
      <c r="AH352" s="627"/>
      <c r="AI352" s="627"/>
      <c r="AJ352" s="627"/>
      <c r="AK352" s="627"/>
      <c r="AL352" s="627"/>
      <c r="AM352" s="627"/>
      <c r="AN352" s="627"/>
      <c r="AO352" s="627"/>
      <c r="AP352" s="627"/>
      <c r="AQ352" s="627"/>
      <c r="AR352" s="627"/>
    </row>
    <row r="353" spans="1:44" ht="15">
      <c r="A353" s="117"/>
      <c r="B353" s="258"/>
      <c r="C353" s="259"/>
      <c r="D353" s="260"/>
      <c r="E353" s="260"/>
      <c r="F353" s="260"/>
      <c r="G353" s="260"/>
      <c r="H353" s="260"/>
      <c r="I353" s="259"/>
      <c r="J353" s="259"/>
      <c r="K353" s="260"/>
      <c r="L353" s="260"/>
      <c r="M353" s="260"/>
      <c r="N353" s="261"/>
      <c r="O353"/>
      <c r="P353"/>
      <c r="R353" s="601"/>
      <c r="S353" s="602"/>
      <c r="T353" s="677"/>
      <c r="U353" s="678"/>
      <c r="V353" s="678"/>
      <c r="W353" s="678"/>
      <c r="X353" s="678"/>
      <c r="Y353" s="678"/>
      <c r="Z353" s="677"/>
      <c r="AA353" s="677"/>
      <c r="AB353" s="678"/>
      <c r="AC353" s="678"/>
      <c r="AD353" s="678"/>
      <c r="AE353" s="677"/>
      <c r="AG353" s="637"/>
      <c r="AH353" s="637"/>
      <c r="AI353" s="637"/>
      <c r="AJ353" s="637"/>
      <c r="AK353" s="637"/>
      <c r="AL353" s="637"/>
      <c r="AM353" s="637"/>
      <c r="AN353" s="637"/>
      <c r="AO353" s="637"/>
      <c r="AP353" s="637"/>
      <c r="AQ353" s="637"/>
      <c r="AR353" s="637"/>
    </row>
    <row r="354" spans="1:44" ht="15">
      <c r="A354" s="117"/>
      <c r="B354" s="99"/>
      <c r="C354" s="106"/>
      <c r="D354" s="107"/>
      <c r="E354" s="107"/>
      <c r="F354" s="107"/>
      <c r="G354" s="107"/>
      <c r="H354" s="107"/>
      <c r="I354" s="106"/>
      <c r="J354" s="106"/>
      <c r="K354" s="107"/>
      <c r="L354" s="107"/>
      <c r="M354" s="107"/>
      <c r="N354" s="108"/>
      <c r="O354"/>
      <c r="P354"/>
      <c r="R354" s="599"/>
      <c r="S354" s="600"/>
      <c r="T354" s="675"/>
      <c r="U354" s="676"/>
      <c r="V354" s="676"/>
      <c r="W354" s="676"/>
      <c r="X354" s="676"/>
      <c r="Y354" s="676"/>
      <c r="Z354" s="675"/>
      <c r="AA354" s="675"/>
      <c r="AB354" s="676"/>
      <c r="AC354" s="676"/>
      <c r="AD354" s="676"/>
      <c r="AE354" s="675"/>
      <c r="AG354" s="730"/>
      <c r="AH354" s="627"/>
      <c r="AI354" s="627"/>
      <c r="AJ354" s="627"/>
      <c r="AK354" s="627"/>
      <c r="AL354" s="627"/>
      <c r="AM354" s="627"/>
      <c r="AN354" s="627"/>
      <c r="AO354" s="627"/>
      <c r="AP354" s="627"/>
      <c r="AQ354" s="627"/>
      <c r="AR354" s="627"/>
    </row>
    <row r="355" spans="1:44" ht="15">
      <c r="A355" s="117"/>
      <c r="B355" s="258"/>
      <c r="C355" s="259"/>
      <c r="D355" s="260"/>
      <c r="E355" s="260"/>
      <c r="F355" s="260"/>
      <c r="G355" s="260"/>
      <c r="H355" s="260"/>
      <c r="I355" s="259"/>
      <c r="J355" s="259"/>
      <c r="K355" s="260"/>
      <c r="L355" s="260"/>
      <c r="M355" s="260"/>
      <c r="N355" s="261"/>
      <c r="O355"/>
      <c r="P355"/>
      <c r="R355" s="601"/>
      <c r="S355" s="602"/>
      <c r="T355" s="677"/>
      <c r="U355" s="678"/>
      <c r="V355" s="678"/>
      <c r="W355" s="678"/>
      <c r="X355" s="678"/>
      <c r="Y355" s="678"/>
      <c r="Z355" s="677"/>
      <c r="AA355" s="677"/>
      <c r="AB355" s="678"/>
      <c r="AC355" s="678"/>
      <c r="AD355" s="678"/>
      <c r="AE355" s="677"/>
      <c r="AG355" s="637"/>
      <c r="AH355" s="637"/>
      <c r="AI355" s="637"/>
      <c r="AJ355" s="637"/>
      <c r="AK355" s="637"/>
      <c r="AL355" s="637"/>
      <c r="AM355" s="637"/>
      <c r="AN355" s="637"/>
      <c r="AO355" s="637"/>
      <c r="AP355" s="637"/>
      <c r="AQ355" s="637"/>
      <c r="AR355" s="637"/>
    </row>
    <row r="356" spans="1:44" ht="15">
      <c r="A356" s="117"/>
      <c r="B356" s="99"/>
      <c r="C356" s="106"/>
      <c r="D356" s="107"/>
      <c r="E356" s="107"/>
      <c r="F356" s="107"/>
      <c r="G356" s="107"/>
      <c r="H356" s="107"/>
      <c r="I356" s="106"/>
      <c r="J356" s="106"/>
      <c r="K356" s="107"/>
      <c r="L356" s="107"/>
      <c r="M356" s="107"/>
      <c r="N356" s="108"/>
      <c r="O356"/>
      <c r="P356"/>
      <c r="R356" s="599"/>
      <c r="S356" s="600"/>
      <c r="T356" s="675"/>
      <c r="U356" s="676"/>
      <c r="V356" s="676"/>
      <c r="W356" s="676"/>
      <c r="X356" s="676"/>
      <c r="Y356" s="676"/>
      <c r="Z356" s="675"/>
      <c r="AA356" s="675"/>
      <c r="AB356" s="676"/>
      <c r="AC356" s="676"/>
      <c r="AD356" s="676"/>
      <c r="AE356" s="675"/>
      <c r="AG356" s="730"/>
      <c r="AH356" s="262"/>
      <c r="AI356" s="262"/>
      <c r="AJ356" s="262"/>
      <c r="AK356" s="262"/>
      <c r="AL356" s="262"/>
      <c r="AM356" s="262"/>
      <c r="AN356" s="262"/>
      <c r="AO356" s="262"/>
      <c r="AP356" s="262"/>
      <c r="AQ356" s="262"/>
      <c r="AR356" s="262"/>
    </row>
    <row r="357" spans="1:44" ht="15.75" thickBot="1">
      <c r="A357" s="610"/>
      <c r="B357" s="614"/>
      <c r="C357" s="611"/>
      <c r="D357" s="612"/>
      <c r="E357" s="612"/>
      <c r="F357" s="612"/>
      <c r="G357" s="612"/>
      <c r="H357" s="612"/>
      <c r="I357" s="611"/>
      <c r="J357" s="611"/>
      <c r="K357" s="612"/>
      <c r="L357" s="612"/>
      <c r="M357" s="612"/>
      <c r="N357" s="613"/>
      <c r="O357"/>
      <c r="P357"/>
      <c r="Q357"/>
      <c r="R357" s="615"/>
      <c r="S357" s="616"/>
      <c r="T357" s="679"/>
      <c r="U357" s="680"/>
      <c r="V357" s="680"/>
      <c r="W357" s="680"/>
      <c r="X357" s="680"/>
      <c r="Y357" s="680"/>
      <c r="Z357" s="679"/>
      <c r="AA357" s="679"/>
      <c r="AB357" s="680"/>
      <c r="AC357" s="680"/>
      <c r="AD357" s="680"/>
      <c r="AE357" s="679"/>
      <c r="AF357" s="617"/>
      <c r="AG357" s="642"/>
      <c r="AH357" s="642"/>
      <c r="AI357" s="642"/>
      <c r="AJ357" s="642"/>
      <c r="AK357" s="642"/>
      <c r="AL357" s="642"/>
      <c r="AM357" s="642"/>
      <c r="AN357" s="642"/>
      <c r="AO357" s="642"/>
      <c r="AP357" s="642"/>
      <c r="AQ357" s="642"/>
      <c r="AR357" s="642"/>
    </row>
    <row r="358" spans="1:44" ht="15">
      <c r="A358" s="116"/>
      <c r="B358" s="99"/>
      <c r="C358" s="106"/>
      <c r="D358" s="107"/>
      <c r="E358" s="107"/>
      <c r="F358" s="107"/>
      <c r="G358" s="107"/>
      <c r="H358" s="107"/>
      <c r="I358" s="106"/>
      <c r="J358" s="106"/>
      <c r="K358" s="107"/>
      <c r="L358" s="107"/>
      <c r="M358" s="107"/>
      <c r="N358" s="108"/>
      <c r="O358"/>
      <c r="P358"/>
      <c r="R358" s="599"/>
      <c r="S358" s="600"/>
      <c r="T358" s="675"/>
      <c r="U358" s="676"/>
      <c r="V358" s="676"/>
      <c r="W358" s="676"/>
      <c r="X358" s="676"/>
      <c r="Y358" s="676"/>
      <c r="Z358" s="675"/>
      <c r="AA358" s="675"/>
      <c r="AB358" s="676"/>
      <c r="AC358" s="676"/>
      <c r="AD358" s="676"/>
      <c r="AE358" s="675"/>
      <c r="AG358" s="681"/>
      <c r="AH358" s="627"/>
      <c r="AI358" s="627"/>
      <c r="AJ358" s="627"/>
      <c r="AK358" s="627"/>
      <c r="AL358" s="627"/>
      <c r="AM358" s="681"/>
      <c r="AN358" s="627"/>
      <c r="AO358" s="627"/>
      <c r="AP358" s="627"/>
      <c r="AQ358" s="627"/>
      <c r="AR358" s="627"/>
    </row>
    <row r="359" spans="1:44" ht="15">
      <c r="A359" s="117"/>
      <c r="B359" s="258"/>
      <c r="C359" s="259"/>
      <c r="D359" s="260"/>
      <c r="E359" s="260"/>
      <c r="F359" s="260"/>
      <c r="G359" s="260"/>
      <c r="H359" s="260"/>
      <c r="I359" s="259"/>
      <c r="J359" s="259"/>
      <c r="K359" s="260"/>
      <c r="L359" s="260"/>
      <c r="M359" s="260"/>
      <c r="N359" s="261"/>
      <c r="O359"/>
      <c r="P359"/>
      <c r="R359" s="601"/>
      <c r="S359" s="602"/>
      <c r="T359" s="677"/>
      <c r="U359" s="678"/>
      <c r="V359" s="678"/>
      <c r="W359" s="678"/>
      <c r="X359" s="678"/>
      <c r="Y359" s="678"/>
      <c r="Z359" s="677"/>
      <c r="AA359" s="677"/>
      <c r="AB359" s="678"/>
      <c r="AC359" s="678"/>
      <c r="AD359" s="678"/>
      <c r="AE359" s="677"/>
      <c r="AG359" s="628"/>
      <c r="AH359" s="628"/>
      <c r="AI359" s="673"/>
      <c r="AJ359" s="628"/>
      <c r="AK359" s="628"/>
      <c r="AL359" s="628"/>
      <c r="AM359" s="628"/>
      <c r="AN359" s="628"/>
      <c r="AO359" s="628"/>
      <c r="AP359" s="628"/>
      <c r="AQ359" s="628"/>
      <c r="AR359" s="628"/>
    </row>
    <row r="360" spans="1:44" ht="15">
      <c r="A360" s="117"/>
      <c r="B360" s="99"/>
      <c r="C360" s="106"/>
      <c r="D360" s="107"/>
      <c r="E360" s="107"/>
      <c r="F360" s="107"/>
      <c r="G360" s="107"/>
      <c r="H360" s="107"/>
      <c r="I360" s="106"/>
      <c r="J360" s="106"/>
      <c r="K360" s="107"/>
      <c r="L360" s="107"/>
      <c r="M360" s="107"/>
      <c r="N360" s="108"/>
      <c r="O360"/>
      <c r="P360"/>
      <c r="R360" s="599"/>
      <c r="S360" s="600"/>
      <c r="T360" s="675"/>
      <c r="U360" s="676"/>
      <c r="V360" s="676"/>
      <c r="W360" s="676"/>
      <c r="X360" s="676"/>
      <c r="Y360" s="676"/>
      <c r="Z360" s="675"/>
      <c r="AA360" s="675"/>
      <c r="AB360" s="676"/>
      <c r="AC360" s="676"/>
      <c r="AD360" s="676"/>
      <c r="AE360" s="675"/>
      <c r="AG360" s="730"/>
      <c r="AH360" s="627"/>
      <c r="AI360" s="627"/>
      <c r="AJ360" s="627"/>
      <c r="AK360" s="627"/>
      <c r="AL360" s="627"/>
      <c r="AM360" s="627"/>
      <c r="AN360" s="627"/>
      <c r="AO360" s="627"/>
      <c r="AP360" s="627"/>
      <c r="AQ360" s="627"/>
      <c r="AR360" s="627"/>
    </row>
    <row r="361" spans="1:44" ht="15">
      <c r="A361" s="117"/>
      <c r="B361" s="258"/>
      <c r="C361" s="259"/>
      <c r="D361" s="260"/>
      <c r="E361" s="260"/>
      <c r="F361" s="260"/>
      <c r="G361" s="260"/>
      <c r="H361" s="260"/>
      <c r="I361" s="259"/>
      <c r="J361" s="259"/>
      <c r="K361" s="260"/>
      <c r="L361" s="260"/>
      <c r="M361" s="260"/>
      <c r="N361" s="261"/>
      <c r="O361"/>
      <c r="P361"/>
      <c r="R361" s="601"/>
      <c r="S361" s="602"/>
      <c r="T361" s="677"/>
      <c r="U361" s="678"/>
      <c r="V361" s="678"/>
      <c r="W361" s="678"/>
      <c r="X361" s="678"/>
      <c r="Y361" s="678"/>
      <c r="Z361" s="677"/>
      <c r="AA361" s="677"/>
      <c r="AB361" s="678"/>
      <c r="AC361" s="678"/>
      <c r="AD361" s="678"/>
      <c r="AE361" s="677"/>
      <c r="AG361" s="637"/>
      <c r="AH361" s="637"/>
      <c r="AI361" s="637"/>
      <c r="AJ361" s="637"/>
      <c r="AK361" s="637"/>
      <c r="AL361" s="637"/>
      <c r="AM361" s="637"/>
      <c r="AN361" s="637"/>
      <c r="AO361" s="637"/>
      <c r="AP361" s="637"/>
      <c r="AQ361" s="637"/>
      <c r="AR361" s="637"/>
    </row>
    <row r="362" spans="1:44" ht="15">
      <c r="A362" s="117"/>
      <c r="B362" s="99"/>
      <c r="C362" s="106"/>
      <c r="D362" s="107"/>
      <c r="E362" s="107"/>
      <c r="F362" s="107"/>
      <c r="G362" s="107"/>
      <c r="H362" s="107"/>
      <c r="I362" s="106"/>
      <c r="J362" s="106"/>
      <c r="K362" s="107"/>
      <c r="L362" s="107"/>
      <c r="M362" s="107"/>
      <c r="N362" s="108"/>
      <c r="O362"/>
      <c r="P362"/>
      <c r="R362" s="599"/>
      <c r="S362" s="600"/>
      <c r="T362" s="675"/>
      <c r="U362" s="676"/>
      <c r="V362" s="676"/>
      <c r="W362" s="676"/>
      <c r="X362" s="676"/>
      <c r="Y362" s="676"/>
      <c r="Z362" s="675"/>
      <c r="AA362" s="675"/>
      <c r="AB362" s="676"/>
      <c r="AC362" s="676"/>
      <c r="AD362" s="676"/>
      <c r="AE362" s="675"/>
      <c r="AG362" s="730"/>
      <c r="AH362" s="627"/>
      <c r="AI362" s="627"/>
      <c r="AJ362" s="627"/>
      <c r="AK362" s="627"/>
      <c r="AL362" s="627"/>
      <c r="AM362" s="627"/>
      <c r="AN362" s="627"/>
      <c r="AO362" s="627"/>
      <c r="AP362" s="627"/>
      <c r="AQ362" s="627"/>
      <c r="AR362" s="627"/>
    </row>
    <row r="363" spans="1:44" ht="15">
      <c r="A363" s="117"/>
      <c r="B363" s="258"/>
      <c r="C363" s="259"/>
      <c r="D363" s="260"/>
      <c r="E363" s="260"/>
      <c r="F363" s="260"/>
      <c r="G363" s="260"/>
      <c r="H363" s="260"/>
      <c r="I363" s="259"/>
      <c r="J363" s="259"/>
      <c r="K363" s="260"/>
      <c r="L363" s="260"/>
      <c r="M363" s="260"/>
      <c r="N363" s="261"/>
      <c r="O363"/>
      <c r="P363"/>
      <c r="R363" s="601"/>
      <c r="S363" s="602"/>
      <c r="T363" s="677"/>
      <c r="U363" s="678"/>
      <c r="V363" s="678"/>
      <c r="W363" s="678"/>
      <c r="X363" s="678"/>
      <c r="Y363" s="678"/>
      <c r="Z363" s="677"/>
      <c r="AA363" s="677"/>
      <c r="AB363" s="678"/>
      <c r="AC363" s="678"/>
      <c r="AD363" s="678"/>
      <c r="AE363" s="677"/>
      <c r="AG363" s="637"/>
      <c r="AH363" s="637"/>
      <c r="AI363" s="637"/>
      <c r="AJ363" s="637"/>
      <c r="AK363" s="637"/>
      <c r="AL363" s="637"/>
      <c r="AM363" s="637"/>
      <c r="AN363" s="637"/>
      <c r="AO363" s="637"/>
      <c r="AP363" s="637"/>
      <c r="AQ363" s="637"/>
      <c r="AR363" s="637"/>
    </row>
    <row r="364" spans="1:44" ht="15">
      <c r="A364" s="117"/>
      <c r="B364" s="99"/>
      <c r="C364" s="106"/>
      <c r="D364" s="107"/>
      <c r="E364" s="107"/>
      <c r="F364" s="107"/>
      <c r="G364" s="107"/>
      <c r="H364" s="107"/>
      <c r="I364" s="106"/>
      <c r="J364" s="106"/>
      <c r="K364" s="107"/>
      <c r="L364" s="107"/>
      <c r="M364" s="107"/>
      <c r="N364" s="108"/>
      <c r="O364"/>
      <c r="P364"/>
      <c r="R364" s="599"/>
      <c r="S364" s="600"/>
      <c r="T364" s="675"/>
      <c r="U364" s="676"/>
      <c r="V364" s="676"/>
      <c r="W364" s="676"/>
      <c r="X364" s="676"/>
      <c r="Y364" s="676"/>
      <c r="Z364" s="675"/>
      <c r="AA364" s="675"/>
      <c r="AB364" s="676"/>
      <c r="AC364" s="676"/>
      <c r="AD364" s="676"/>
      <c r="AE364" s="675"/>
      <c r="AG364" s="730"/>
      <c r="AH364" s="627"/>
      <c r="AI364" s="627"/>
      <c r="AJ364" s="627"/>
      <c r="AK364" s="627"/>
      <c r="AL364" s="627"/>
      <c r="AM364" s="627"/>
      <c r="AN364" s="627"/>
      <c r="AO364" s="627"/>
      <c r="AP364" s="627"/>
      <c r="AQ364" s="627"/>
      <c r="AR364" s="627"/>
    </row>
    <row r="365" spans="1:44" ht="15">
      <c r="A365" s="117"/>
      <c r="B365" s="258"/>
      <c r="C365" s="259"/>
      <c r="D365" s="260"/>
      <c r="E365" s="260"/>
      <c r="F365" s="260"/>
      <c r="G365" s="260"/>
      <c r="H365" s="260"/>
      <c r="I365" s="259"/>
      <c r="J365" s="259"/>
      <c r="K365" s="260"/>
      <c r="L365" s="260"/>
      <c r="M365" s="260"/>
      <c r="N365" s="261"/>
      <c r="O365"/>
      <c r="P365"/>
      <c r="R365" s="601"/>
      <c r="S365" s="602"/>
      <c r="T365" s="677"/>
      <c r="U365" s="678"/>
      <c r="V365" s="678"/>
      <c r="W365" s="678"/>
      <c r="X365" s="678"/>
      <c r="Y365" s="678"/>
      <c r="Z365" s="677"/>
      <c r="AA365" s="677"/>
      <c r="AB365" s="678"/>
      <c r="AC365" s="678"/>
      <c r="AD365" s="678"/>
      <c r="AE365" s="677"/>
      <c r="AG365" s="629"/>
      <c r="AH365" s="629"/>
      <c r="AI365" s="629"/>
      <c r="AJ365" s="629"/>
      <c r="AK365" s="629"/>
      <c r="AL365" s="629"/>
      <c r="AM365" s="629"/>
      <c r="AN365" s="629"/>
      <c r="AO365" s="629"/>
      <c r="AP365" s="629"/>
      <c r="AQ365" s="629"/>
      <c r="AR365" s="629"/>
    </row>
    <row r="366" spans="1:44" ht="15">
      <c r="A366" s="117"/>
      <c r="B366" s="99"/>
      <c r="C366" s="106"/>
      <c r="D366" s="107"/>
      <c r="E366" s="107"/>
      <c r="F366" s="107"/>
      <c r="G366" s="107"/>
      <c r="H366" s="107"/>
      <c r="I366" s="106"/>
      <c r="J366" s="106"/>
      <c r="K366" s="107"/>
      <c r="L366" s="107"/>
      <c r="M366" s="107"/>
      <c r="N366" s="108"/>
      <c r="O366"/>
      <c r="P366"/>
      <c r="R366" s="599"/>
      <c r="S366" s="600"/>
      <c r="T366" s="675"/>
      <c r="U366" s="676"/>
      <c r="V366" s="676"/>
      <c r="W366" s="676"/>
      <c r="X366" s="676"/>
      <c r="Y366" s="676"/>
      <c r="Z366" s="675"/>
      <c r="AA366" s="675"/>
      <c r="AB366" s="676"/>
      <c r="AC366" s="676"/>
      <c r="AD366" s="676"/>
      <c r="AE366" s="675"/>
      <c r="AG366" s="730"/>
      <c r="AH366" s="627"/>
      <c r="AI366" s="627"/>
      <c r="AJ366" s="627"/>
      <c r="AK366" s="627"/>
      <c r="AL366" s="627"/>
      <c r="AM366" s="627"/>
      <c r="AN366" s="627"/>
      <c r="AO366" s="627"/>
      <c r="AP366" s="627"/>
      <c r="AQ366" s="627"/>
      <c r="AR366" s="627"/>
    </row>
    <row r="367" spans="1:44" ht="15">
      <c r="A367" s="117"/>
      <c r="B367" s="258"/>
      <c r="C367" s="259"/>
      <c r="D367" s="260"/>
      <c r="E367" s="260"/>
      <c r="F367" s="260"/>
      <c r="G367" s="260"/>
      <c r="H367" s="260"/>
      <c r="I367" s="259"/>
      <c r="J367" s="259"/>
      <c r="K367" s="260"/>
      <c r="L367" s="260"/>
      <c r="M367" s="260"/>
      <c r="N367" s="261"/>
      <c r="O367"/>
      <c r="P367"/>
      <c r="R367" s="601"/>
      <c r="S367" s="602"/>
      <c r="T367" s="677"/>
      <c r="U367" s="678"/>
      <c r="V367" s="678"/>
      <c r="W367" s="678"/>
      <c r="X367" s="678"/>
      <c r="Y367" s="678"/>
      <c r="Z367" s="677"/>
      <c r="AA367" s="677"/>
      <c r="AB367" s="678"/>
      <c r="AC367" s="678"/>
      <c r="AD367" s="678"/>
      <c r="AE367" s="677"/>
      <c r="AG367" s="637"/>
      <c r="AH367" s="637"/>
      <c r="AI367" s="637"/>
      <c r="AJ367" s="637"/>
      <c r="AK367" s="637"/>
      <c r="AL367" s="637"/>
      <c r="AM367" s="637"/>
      <c r="AN367" s="637"/>
      <c r="AO367" s="637"/>
      <c r="AP367" s="637"/>
      <c r="AQ367" s="637"/>
      <c r="AR367" s="637"/>
    </row>
    <row r="368" spans="1:44" ht="15">
      <c r="A368" s="117"/>
      <c r="B368" s="99"/>
      <c r="C368" s="106"/>
      <c r="D368" s="107"/>
      <c r="E368" s="107"/>
      <c r="F368" s="107"/>
      <c r="G368" s="107"/>
      <c r="H368" s="107"/>
      <c r="I368" s="106"/>
      <c r="J368" s="106"/>
      <c r="K368" s="107"/>
      <c r="L368" s="107"/>
      <c r="M368" s="107"/>
      <c r="N368" s="108"/>
      <c r="O368"/>
      <c r="P368"/>
      <c r="R368" s="599"/>
      <c r="S368" s="600"/>
      <c r="T368" s="675"/>
      <c r="U368" s="676"/>
      <c r="V368" s="676"/>
      <c r="W368" s="676"/>
      <c r="X368" s="676"/>
      <c r="Y368" s="676"/>
      <c r="Z368" s="675"/>
      <c r="AA368" s="675"/>
      <c r="AB368" s="676"/>
      <c r="AC368" s="676"/>
      <c r="AD368" s="676"/>
      <c r="AE368" s="675"/>
      <c r="AG368" s="730"/>
      <c r="AH368" s="627"/>
      <c r="AI368" s="627"/>
      <c r="AJ368" s="627"/>
      <c r="AK368" s="627"/>
      <c r="AL368" s="627"/>
      <c r="AM368" s="627"/>
      <c r="AN368" s="627"/>
      <c r="AO368" s="627"/>
      <c r="AP368" s="627"/>
      <c r="AQ368" s="627"/>
      <c r="AR368" s="627"/>
    </row>
    <row r="369" spans="1:44" ht="15">
      <c r="A369" s="117"/>
      <c r="B369" s="258"/>
      <c r="C369" s="259"/>
      <c r="D369" s="260"/>
      <c r="E369" s="260"/>
      <c r="F369" s="260"/>
      <c r="G369" s="260"/>
      <c r="H369" s="260"/>
      <c r="I369" s="259"/>
      <c r="J369" s="259"/>
      <c r="K369" s="260"/>
      <c r="L369" s="260"/>
      <c r="M369" s="260"/>
      <c r="N369" s="261"/>
      <c r="O369"/>
      <c r="P369"/>
      <c r="R369" s="601"/>
      <c r="S369" s="602"/>
      <c r="T369" s="677"/>
      <c r="U369" s="678"/>
      <c r="V369" s="678"/>
      <c r="W369" s="678"/>
      <c r="X369" s="678"/>
      <c r="Y369" s="678"/>
      <c r="Z369" s="677"/>
      <c r="AA369" s="677"/>
      <c r="AB369" s="678"/>
      <c r="AC369" s="678"/>
      <c r="AD369" s="678"/>
      <c r="AE369" s="677"/>
      <c r="AG369" s="637"/>
      <c r="AH369" s="637"/>
      <c r="AI369" s="637"/>
      <c r="AJ369" s="637"/>
      <c r="AK369" s="637"/>
      <c r="AL369" s="637"/>
      <c r="AM369" s="637"/>
      <c r="AN369" s="637"/>
      <c r="AO369" s="637"/>
      <c r="AP369" s="637"/>
      <c r="AQ369" s="637"/>
      <c r="AR369" s="637"/>
    </row>
    <row r="370" spans="1:44" ht="15">
      <c r="A370" s="117"/>
      <c r="B370" s="99"/>
      <c r="C370" s="106"/>
      <c r="D370" s="107"/>
      <c r="E370" s="107"/>
      <c r="F370" s="107"/>
      <c r="G370" s="107"/>
      <c r="H370" s="107"/>
      <c r="I370" s="106"/>
      <c r="J370" s="106"/>
      <c r="K370" s="107"/>
      <c r="L370" s="107"/>
      <c r="M370" s="107"/>
      <c r="N370" s="108"/>
      <c r="O370"/>
      <c r="P370"/>
      <c r="R370" s="599"/>
      <c r="S370" s="600"/>
      <c r="T370" s="675"/>
      <c r="U370" s="676"/>
      <c r="V370" s="676"/>
      <c r="W370" s="676"/>
      <c r="X370" s="676"/>
      <c r="Y370" s="676"/>
      <c r="Z370" s="675"/>
      <c r="AA370" s="675"/>
      <c r="AB370" s="676"/>
      <c r="AC370" s="676"/>
      <c r="AD370" s="676"/>
      <c r="AE370" s="675"/>
      <c r="AG370" s="730"/>
      <c r="AH370" s="627"/>
      <c r="AI370" s="627"/>
      <c r="AJ370" s="627"/>
      <c r="AK370" s="627"/>
      <c r="AL370" s="627"/>
      <c r="AM370" s="627"/>
      <c r="AN370" s="627"/>
      <c r="AO370" s="627"/>
      <c r="AP370" s="627"/>
      <c r="AQ370" s="627"/>
      <c r="AR370" s="627"/>
    </row>
    <row r="371" spans="1:44" ht="15">
      <c r="A371" s="117"/>
      <c r="B371" s="258"/>
      <c r="C371" s="259"/>
      <c r="D371" s="260"/>
      <c r="E371" s="260"/>
      <c r="F371" s="260"/>
      <c r="G371" s="260"/>
      <c r="H371" s="260"/>
      <c r="I371" s="259"/>
      <c r="J371" s="259"/>
      <c r="K371" s="260"/>
      <c r="L371" s="260"/>
      <c r="M371" s="260"/>
      <c r="N371" s="261"/>
      <c r="O371"/>
      <c r="P371"/>
      <c r="R371" s="601"/>
      <c r="S371" s="602"/>
      <c r="T371" s="677"/>
      <c r="U371" s="678"/>
      <c r="V371" s="678"/>
      <c r="W371" s="678"/>
      <c r="X371" s="678"/>
      <c r="Y371" s="678"/>
      <c r="Z371" s="677"/>
      <c r="AA371" s="677"/>
      <c r="AB371" s="678"/>
      <c r="AC371" s="678"/>
      <c r="AD371" s="678"/>
      <c r="AE371" s="677"/>
      <c r="AG371" s="637"/>
      <c r="AH371" s="637"/>
      <c r="AI371" s="637"/>
      <c r="AJ371" s="637"/>
      <c r="AK371" s="637"/>
      <c r="AL371" s="637"/>
      <c r="AM371" s="637"/>
      <c r="AN371" s="637"/>
      <c r="AO371" s="637"/>
      <c r="AP371" s="637"/>
      <c r="AQ371" s="637"/>
      <c r="AR371" s="637"/>
    </row>
    <row r="372" spans="1:44" ht="15">
      <c r="A372" s="117"/>
      <c r="B372" s="99"/>
      <c r="C372" s="106"/>
      <c r="D372" s="107"/>
      <c r="E372" s="107"/>
      <c r="F372" s="107"/>
      <c r="G372" s="107"/>
      <c r="H372" s="107"/>
      <c r="I372" s="106"/>
      <c r="J372" s="106"/>
      <c r="K372" s="107"/>
      <c r="L372" s="107"/>
      <c r="M372" s="107"/>
      <c r="N372" s="108"/>
      <c r="O372"/>
      <c r="P372"/>
      <c r="R372" s="599"/>
      <c r="S372" s="600"/>
      <c r="T372" s="675"/>
      <c r="U372" s="676"/>
      <c r="V372" s="676"/>
      <c r="W372" s="676"/>
      <c r="X372" s="676"/>
      <c r="Y372" s="676"/>
      <c r="Z372" s="675"/>
      <c r="AA372" s="675"/>
      <c r="AB372" s="676"/>
      <c r="AC372" s="676"/>
      <c r="AD372" s="676"/>
      <c r="AE372" s="675"/>
      <c r="AG372" s="730"/>
      <c r="AH372" s="627"/>
      <c r="AI372" s="627"/>
      <c r="AJ372" s="627"/>
      <c r="AK372" s="627"/>
      <c r="AL372" s="627"/>
      <c r="AM372" s="627"/>
      <c r="AN372" s="627"/>
      <c r="AO372" s="627"/>
      <c r="AP372" s="627"/>
      <c r="AQ372" s="627"/>
      <c r="AR372" s="627"/>
    </row>
    <row r="373" spans="1:44" ht="15">
      <c r="A373" s="117"/>
      <c r="B373" s="258"/>
      <c r="C373" s="259"/>
      <c r="D373" s="260"/>
      <c r="E373" s="260"/>
      <c r="F373" s="260"/>
      <c r="G373" s="260"/>
      <c r="H373" s="260"/>
      <c r="I373" s="259"/>
      <c r="J373" s="259"/>
      <c r="K373" s="260"/>
      <c r="L373" s="260"/>
      <c r="M373" s="260"/>
      <c r="N373" s="261"/>
      <c r="O373"/>
      <c r="P373"/>
      <c r="R373" s="601"/>
      <c r="S373" s="602"/>
      <c r="T373" s="677"/>
      <c r="U373" s="678"/>
      <c r="V373" s="678"/>
      <c r="W373" s="678"/>
      <c r="X373" s="678"/>
      <c r="Y373" s="678"/>
      <c r="Z373" s="677"/>
      <c r="AA373" s="677"/>
      <c r="AB373" s="678"/>
      <c r="AC373" s="678"/>
      <c r="AD373" s="678"/>
      <c r="AE373" s="677"/>
      <c r="AG373" s="637"/>
      <c r="AH373" s="637"/>
      <c r="AI373" s="637"/>
      <c r="AJ373" s="637"/>
      <c r="AK373" s="637"/>
      <c r="AL373" s="637"/>
      <c r="AM373" s="637"/>
      <c r="AN373" s="637"/>
      <c r="AO373" s="637"/>
      <c r="AP373" s="637"/>
      <c r="AQ373" s="637"/>
      <c r="AR373" s="637"/>
    </row>
    <row r="374" spans="1:44" ht="15">
      <c r="A374" s="117"/>
      <c r="B374" s="99"/>
      <c r="C374" s="106"/>
      <c r="D374" s="107"/>
      <c r="E374" s="107"/>
      <c r="F374" s="107"/>
      <c r="G374" s="107"/>
      <c r="H374" s="107"/>
      <c r="I374" s="106"/>
      <c r="J374" s="106"/>
      <c r="K374" s="107"/>
      <c r="L374" s="107"/>
      <c r="M374" s="107"/>
      <c r="N374" s="108"/>
      <c r="O374"/>
      <c r="P374"/>
      <c r="R374" s="599"/>
      <c r="S374" s="600"/>
      <c r="T374" s="675"/>
      <c r="U374" s="676"/>
      <c r="V374" s="676"/>
      <c r="W374" s="676"/>
      <c r="X374" s="676"/>
      <c r="Y374" s="676"/>
      <c r="Z374" s="675"/>
      <c r="AA374" s="675"/>
      <c r="AB374" s="676"/>
      <c r="AC374" s="676"/>
      <c r="AD374" s="676"/>
      <c r="AE374" s="675"/>
      <c r="AG374" s="730"/>
      <c r="AH374" s="627"/>
      <c r="AI374" s="627"/>
      <c r="AJ374" s="627"/>
      <c r="AK374" s="627"/>
      <c r="AL374" s="627"/>
      <c r="AM374" s="627"/>
      <c r="AN374" s="627"/>
      <c r="AO374" s="627"/>
      <c r="AP374" s="627"/>
      <c r="AQ374" s="627"/>
      <c r="AR374" s="627"/>
    </row>
    <row r="375" spans="1:44" ht="15">
      <c r="A375" s="117"/>
      <c r="B375" s="258"/>
      <c r="C375" s="259"/>
      <c r="D375" s="260"/>
      <c r="E375" s="260"/>
      <c r="F375" s="260"/>
      <c r="G375" s="260"/>
      <c r="H375" s="260"/>
      <c r="I375" s="259"/>
      <c r="J375" s="259"/>
      <c r="K375" s="260"/>
      <c r="L375" s="260"/>
      <c r="M375" s="260"/>
      <c r="N375" s="261"/>
      <c r="O375"/>
      <c r="P375"/>
      <c r="R375" s="601"/>
      <c r="S375" s="602"/>
      <c r="T375" s="677"/>
      <c r="U375" s="678"/>
      <c r="V375" s="678"/>
      <c r="W375" s="678"/>
      <c r="X375" s="678"/>
      <c r="Y375" s="678"/>
      <c r="Z375" s="677"/>
      <c r="AA375" s="677"/>
      <c r="AB375" s="678"/>
      <c r="AC375" s="678"/>
      <c r="AD375" s="678"/>
      <c r="AE375" s="677"/>
      <c r="AG375" s="637"/>
      <c r="AH375" s="637"/>
      <c r="AI375" s="637"/>
      <c r="AJ375" s="637"/>
      <c r="AK375" s="637"/>
      <c r="AL375" s="637"/>
      <c r="AM375" s="637"/>
      <c r="AN375" s="637"/>
      <c r="AO375" s="637"/>
      <c r="AP375" s="637"/>
      <c r="AQ375" s="637"/>
      <c r="AR375" s="637"/>
    </row>
    <row r="376" spans="1:44" ht="15">
      <c r="A376" s="117"/>
      <c r="B376" s="99"/>
      <c r="C376" s="106"/>
      <c r="D376" s="107"/>
      <c r="E376" s="107"/>
      <c r="F376" s="107"/>
      <c r="G376" s="107"/>
      <c r="H376" s="107"/>
      <c r="I376" s="106"/>
      <c r="J376" s="106"/>
      <c r="K376" s="107"/>
      <c r="L376" s="107"/>
      <c r="M376" s="107"/>
      <c r="N376" s="108"/>
      <c r="O376"/>
      <c r="P376"/>
      <c r="R376" s="599"/>
      <c r="S376" s="600"/>
      <c r="T376" s="675"/>
      <c r="U376" s="676"/>
      <c r="V376" s="676"/>
      <c r="W376" s="676"/>
      <c r="X376" s="676"/>
      <c r="Y376" s="676"/>
      <c r="Z376" s="675"/>
      <c r="AA376" s="675"/>
      <c r="AB376" s="676"/>
      <c r="AC376" s="676"/>
      <c r="AD376" s="676"/>
      <c r="AE376" s="675"/>
      <c r="AG376" s="730"/>
      <c r="AH376" s="627"/>
      <c r="AI376" s="627"/>
      <c r="AJ376" s="627"/>
      <c r="AK376" s="627"/>
      <c r="AL376" s="627"/>
      <c r="AM376" s="627"/>
      <c r="AN376" s="627"/>
      <c r="AO376" s="627"/>
      <c r="AP376" s="627"/>
      <c r="AQ376" s="627"/>
      <c r="AR376" s="627"/>
    </row>
    <row r="377" spans="1:44" ht="15">
      <c r="A377" s="117"/>
      <c r="B377" s="258"/>
      <c r="C377" s="259"/>
      <c r="D377" s="260"/>
      <c r="E377" s="260"/>
      <c r="F377" s="260"/>
      <c r="G377" s="260"/>
      <c r="H377" s="260"/>
      <c r="I377" s="259"/>
      <c r="J377" s="259"/>
      <c r="K377" s="260"/>
      <c r="L377" s="260"/>
      <c r="M377" s="260"/>
      <c r="N377" s="261"/>
      <c r="O377"/>
      <c r="P377"/>
      <c r="R377" s="601"/>
      <c r="S377" s="602"/>
      <c r="T377" s="677"/>
      <c r="U377" s="678"/>
      <c r="V377" s="678"/>
      <c r="W377" s="678"/>
      <c r="X377" s="678"/>
      <c r="Y377" s="678"/>
      <c r="Z377" s="677"/>
      <c r="AA377" s="677"/>
      <c r="AB377" s="678"/>
      <c r="AC377" s="678"/>
      <c r="AD377" s="678"/>
      <c r="AE377" s="677"/>
      <c r="AG377" s="637"/>
      <c r="AH377" s="637"/>
      <c r="AI377" s="637"/>
      <c r="AJ377" s="637"/>
      <c r="AK377" s="637"/>
      <c r="AL377" s="637"/>
      <c r="AM377" s="637"/>
      <c r="AN377" s="637"/>
      <c r="AO377" s="637"/>
      <c r="AP377" s="637"/>
      <c r="AQ377" s="637"/>
      <c r="AR377" s="637"/>
    </row>
    <row r="378" spans="1:44" ht="15">
      <c r="A378" s="117"/>
      <c r="B378" s="99"/>
      <c r="C378" s="106"/>
      <c r="D378" s="107"/>
      <c r="E378" s="107"/>
      <c r="F378" s="107"/>
      <c r="G378" s="107"/>
      <c r="H378" s="107"/>
      <c r="I378" s="106"/>
      <c r="J378" s="106"/>
      <c r="K378" s="107"/>
      <c r="L378" s="107"/>
      <c r="M378" s="107"/>
      <c r="N378" s="108"/>
      <c r="O378"/>
      <c r="P378"/>
      <c r="R378" s="599"/>
      <c r="S378" s="600"/>
      <c r="T378" s="675"/>
      <c r="U378" s="676"/>
      <c r="V378" s="676"/>
      <c r="W378" s="676"/>
      <c r="X378" s="676"/>
      <c r="Y378" s="676"/>
      <c r="Z378" s="675"/>
      <c r="AA378" s="675"/>
      <c r="AB378" s="676"/>
      <c r="AC378" s="676"/>
      <c r="AD378" s="676"/>
      <c r="AE378" s="675"/>
      <c r="AG378" s="730"/>
      <c r="AH378" s="262"/>
      <c r="AI378" s="262"/>
      <c r="AJ378" s="262"/>
      <c r="AK378" s="262"/>
      <c r="AL378" s="262"/>
      <c r="AM378" s="262"/>
      <c r="AN378" s="262"/>
      <c r="AO378" s="262"/>
      <c r="AP378" s="262"/>
      <c r="AQ378" s="262"/>
      <c r="AR378" s="262"/>
    </row>
    <row r="379" spans="1:44" ht="15.75" thickBot="1">
      <c r="A379" s="610"/>
      <c r="B379" s="614"/>
      <c r="C379" s="611"/>
      <c r="D379" s="612"/>
      <c r="E379" s="612"/>
      <c r="F379" s="612"/>
      <c r="G379" s="612"/>
      <c r="H379" s="612"/>
      <c r="I379" s="611"/>
      <c r="J379" s="611"/>
      <c r="K379" s="612"/>
      <c r="L379" s="612"/>
      <c r="M379" s="612"/>
      <c r="N379" s="613"/>
      <c r="O379"/>
      <c r="P379"/>
      <c r="Q379"/>
      <c r="R379" s="615"/>
      <c r="S379" s="616"/>
      <c r="T379" s="679"/>
      <c r="U379" s="680"/>
      <c r="V379" s="680"/>
      <c r="W379" s="680"/>
      <c r="X379" s="680"/>
      <c r="Y379" s="680"/>
      <c r="Z379" s="679"/>
      <c r="AA379" s="679"/>
      <c r="AB379" s="680"/>
      <c r="AC379" s="680"/>
      <c r="AD379" s="680"/>
      <c r="AE379" s="679"/>
      <c r="AF379" s="617"/>
      <c r="AG379" s="642"/>
      <c r="AH379" s="642"/>
      <c r="AI379" s="642"/>
      <c r="AJ379" s="642"/>
      <c r="AK379" s="642"/>
      <c r="AL379" s="642"/>
      <c r="AM379" s="642"/>
      <c r="AN379" s="642"/>
      <c r="AO379" s="642"/>
      <c r="AP379" s="642"/>
      <c r="AQ379" s="642"/>
      <c r="AR379" s="642"/>
    </row>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sheetData>
  <conditionalFormatting sqref="AG94:AR95">
    <cfRule type="cellIs" dxfId="41" priority="13" operator="notEqual">
      <formula>1</formula>
    </cfRule>
  </conditionalFormatting>
  <conditionalFormatting sqref="AG116:AR117">
    <cfRule type="cellIs" dxfId="40" priority="12" operator="notEqual">
      <formula>1</formula>
    </cfRule>
  </conditionalFormatting>
  <conditionalFormatting sqref="AG138:AR139">
    <cfRule type="cellIs" dxfId="39" priority="11" operator="notEqual">
      <formula>1</formula>
    </cfRule>
  </conditionalFormatting>
  <conditionalFormatting sqref="AG160:AR161">
    <cfRule type="cellIs" dxfId="38" priority="10" operator="notEqual">
      <formula>1</formula>
    </cfRule>
  </conditionalFormatting>
  <conditionalFormatting sqref="AG182:AR183">
    <cfRule type="cellIs" dxfId="37" priority="9" operator="notEqual">
      <formula>1</formula>
    </cfRule>
  </conditionalFormatting>
  <conditionalFormatting sqref="AG204:AR205">
    <cfRule type="cellIs" dxfId="36" priority="8" operator="notEqual">
      <formula>1</formula>
    </cfRule>
  </conditionalFormatting>
  <conditionalFormatting sqref="AG226:AR227">
    <cfRule type="cellIs" dxfId="35" priority="7" operator="notEqual">
      <formula>1</formula>
    </cfRule>
  </conditionalFormatting>
  <conditionalFormatting sqref="AG248:AR249">
    <cfRule type="cellIs" dxfId="34" priority="6" operator="notEqual">
      <formula>1</formula>
    </cfRule>
  </conditionalFormatting>
  <conditionalFormatting sqref="AG270:AR271">
    <cfRule type="cellIs" dxfId="33" priority="5" operator="notEqual">
      <formula>1</formula>
    </cfRule>
  </conditionalFormatting>
  <conditionalFormatting sqref="AG292:AR293">
    <cfRule type="cellIs" dxfId="32" priority="4" operator="notEqual">
      <formula>1</formula>
    </cfRule>
  </conditionalFormatting>
  <conditionalFormatting sqref="AG314:AR315">
    <cfRule type="cellIs" dxfId="31" priority="3" operator="notEqual">
      <formula>1</formula>
    </cfRule>
  </conditionalFormatting>
  <conditionalFormatting sqref="AG336:AR337">
    <cfRule type="cellIs" dxfId="30" priority="2" operator="notEqual">
      <formula>1</formula>
    </cfRule>
  </conditionalFormatting>
  <conditionalFormatting sqref="AG358:AR359">
    <cfRule type="cellIs" dxfId="29" priority="1" operator="notEqual">
      <formula>1</formula>
    </cfRule>
  </conditionalFormatting>
  <conditionalFormatting sqref="AG28:AR29">
    <cfRule type="cellIs" dxfId="28" priority="17" operator="notEqual">
      <formula>1</formula>
    </cfRule>
  </conditionalFormatting>
  <conditionalFormatting sqref="AG6:AR7">
    <cfRule type="cellIs" dxfId="27" priority="16" operator="notEqual">
      <formula>1</formula>
    </cfRule>
  </conditionalFormatting>
  <conditionalFormatting sqref="AG50:AR51">
    <cfRule type="cellIs" dxfId="26" priority="15" operator="notEqual">
      <formula>1</formula>
    </cfRule>
  </conditionalFormatting>
  <conditionalFormatting sqref="AG72:AR73">
    <cfRule type="cellIs" dxfId="25" priority="14"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N581"/>
  <sheetViews>
    <sheetView workbookViewId="0">
      <selection sqref="A1:XFD1048576"/>
    </sheetView>
  </sheetViews>
  <sheetFormatPr defaultColWidth="9" defaultRowHeight="12.75"/>
  <cols>
    <col min="1" max="1" width="4.109375" style="145" customWidth="1"/>
    <col min="2" max="2" width="21.33203125" style="56" customWidth="1"/>
    <col min="3" max="14" width="5.77734375" style="56" customWidth="1"/>
    <col min="15" max="15" width="2.44140625" style="56" customWidth="1"/>
    <col min="16" max="16" width="2.77734375" style="56" customWidth="1"/>
    <col min="17" max="18" width="1" style="56" customWidth="1"/>
    <col min="19" max="19" width="1.77734375" style="56" customWidth="1"/>
    <col min="20" max="20" width="7" style="56" customWidth="1"/>
    <col min="21" max="31" width="5.77734375" style="13" customWidth="1"/>
    <col min="32" max="248" width="9" style="13"/>
    <col min="249" max="16384" width="9" style="56"/>
  </cols>
  <sheetData>
    <row r="2" spans="1:248">
      <c r="C2" s="62"/>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row>
    <row r="3" spans="1:248">
      <c r="A3" s="113"/>
      <c r="B3" s="118"/>
      <c r="C3" s="109"/>
      <c r="D3" s="118"/>
      <c r="E3" s="118"/>
      <c r="F3" s="118"/>
      <c r="G3" s="118"/>
      <c r="H3" s="118"/>
      <c r="I3" s="118"/>
      <c r="J3" s="118"/>
      <c r="K3" s="118"/>
      <c r="L3" s="118"/>
      <c r="M3" s="118"/>
      <c r="N3" s="124"/>
      <c r="O3" s="145"/>
      <c r="P3" s="145"/>
      <c r="Q3" s="145"/>
      <c r="R3" s="145"/>
      <c r="S3" s="145"/>
      <c r="T3" s="145"/>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row>
    <row r="4" spans="1:248">
      <c r="A4" s="114"/>
      <c r="B4" s="119"/>
      <c r="C4" s="109"/>
      <c r="D4" s="118"/>
      <c r="E4" s="118"/>
      <c r="F4" s="118"/>
      <c r="G4" s="118"/>
      <c r="H4" s="118"/>
      <c r="I4" s="121"/>
      <c r="J4" s="109"/>
      <c r="K4" s="118"/>
      <c r="L4" s="118"/>
      <c r="M4" s="118"/>
      <c r="N4" s="264"/>
      <c r="O4" s="26"/>
      <c r="P4" s="26"/>
      <c r="Q4" s="26"/>
      <c r="R4" s="26"/>
      <c r="S4" s="26"/>
      <c r="T4" s="109"/>
      <c r="U4" s="118"/>
      <c r="V4" s="118"/>
      <c r="W4" s="118"/>
      <c r="X4" s="118"/>
      <c r="Y4" s="118"/>
      <c r="Z4" s="121"/>
      <c r="AA4" s="109"/>
      <c r="AB4" s="118"/>
      <c r="AC4" s="118"/>
      <c r="AD4" s="118"/>
      <c r="AE4" s="264"/>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c r="IK4" s="56"/>
      <c r="IL4" s="56"/>
      <c r="IM4" s="56"/>
      <c r="IN4" s="56"/>
    </row>
    <row r="5" spans="1:248">
      <c r="A5" s="113"/>
      <c r="B5" s="109"/>
      <c r="C5" s="109"/>
      <c r="D5" s="113"/>
      <c r="E5" s="113"/>
      <c r="F5" s="113"/>
      <c r="G5" s="113"/>
      <c r="H5" s="113"/>
      <c r="I5" s="122"/>
      <c r="J5" s="109"/>
      <c r="K5" s="113"/>
      <c r="L5" s="113"/>
      <c r="M5" s="113"/>
      <c r="N5" s="265"/>
      <c r="O5" s="26"/>
      <c r="P5" s="26"/>
      <c r="Q5" s="26"/>
      <c r="R5" s="26"/>
      <c r="S5" s="26"/>
      <c r="T5" s="109"/>
      <c r="U5" s="113"/>
      <c r="V5" s="113"/>
      <c r="W5" s="113"/>
      <c r="X5" s="113"/>
      <c r="Y5" s="113"/>
      <c r="Z5" s="122"/>
      <c r="AA5" s="109"/>
      <c r="AB5" s="113"/>
      <c r="AC5" s="113"/>
      <c r="AD5" s="113"/>
      <c r="AE5" s="265"/>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row>
    <row r="6" spans="1:248">
      <c r="A6" s="116"/>
      <c r="B6" s="109"/>
      <c r="C6" s="120"/>
      <c r="D6" s="127"/>
      <c r="E6" s="127"/>
      <c r="F6" s="127"/>
      <c r="G6" s="127"/>
      <c r="H6" s="127"/>
      <c r="I6" s="120"/>
      <c r="J6" s="120"/>
      <c r="K6" s="127"/>
      <c r="L6" s="127"/>
      <c r="M6" s="127"/>
      <c r="N6" s="128"/>
      <c r="O6" s="636"/>
      <c r="P6" s="636"/>
      <c r="Q6" s="636"/>
      <c r="R6" s="636"/>
      <c r="S6" s="636"/>
      <c r="T6" s="636"/>
      <c r="U6" s="145"/>
      <c r="V6" s="56"/>
      <c r="W6" s="56"/>
      <c r="X6" s="56"/>
      <c r="Y6" s="56"/>
      <c r="Z6" s="644"/>
      <c r="AA6" s="56"/>
      <c r="AB6" s="56"/>
      <c r="AC6" s="56"/>
      <c r="AD6" s="56"/>
      <c r="AE6" s="644"/>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row>
    <row r="7" spans="1:248">
      <c r="A7" s="117"/>
      <c r="B7" s="129"/>
      <c r="C7" s="123"/>
      <c r="D7" s="130"/>
      <c r="E7" s="130"/>
      <c r="F7" s="130"/>
      <c r="G7" s="130"/>
      <c r="H7" s="130"/>
      <c r="I7" s="123"/>
      <c r="J7" s="123"/>
      <c r="K7" s="130"/>
      <c r="L7" s="130"/>
      <c r="M7" s="130"/>
      <c r="N7" s="131"/>
      <c r="O7" s="636"/>
      <c r="P7" s="636"/>
      <c r="Q7" s="636"/>
      <c r="R7" s="636"/>
      <c r="S7" s="636"/>
      <c r="T7" s="637"/>
      <c r="U7" s="637"/>
      <c r="V7" s="637"/>
      <c r="W7" s="637"/>
      <c r="X7" s="637"/>
      <c r="Y7" s="637"/>
      <c r="Z7" s="645"/>
      <c r="AA7" s="637"/>
      <c r="AB7" s="637"/>
      <c r="AC7" s="637"/>
      <c r="AD7" s="637"/>
      <c r="AE7" s="645"/>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row>
    <row r="8" spans="1:248">
      <c r="A8" s="117"/>
      <c r="B8" s="109"/>
      <c r="C8" s="120"/>
      <c r="D8" s="127"/>
      <c r="E8" s="127"/>
      <c r="F8" s="127"/>
      <c r="G8" s="127"/>
      <c r="H8" s="127"/>
      <c r="I8" s="120"/>
      <c r="J8" s="120"/>
      <c r="K8" s="127"/>
      <c r="L8" s="127"/>
      <c r="M8" s="127"/>
      <c r="N8" s="128"/>
      <c r="O8" s="636"/>
      <c r="P8" s="636"/>
      <c r="Q8" s="636"/>
      <c r="R8" s="636"/>
      <c r="S8" s="636"/>
      <c r="T8" s="145"/>
      <c r="U8" s="145"/>
      <c r="V8" s="56"/>
      <c r="W8" s="56"/>
      <c r="X8" s="56"/>
      <c r="Y8" s="56"/>
      <c r="Z8" s="644"/>
      <c r="AA8" s="56"/>
      <c r="AB8" s="56"/>
      <c r="AC8" s="56"/>
      <c r="AD8" s="56"/>
      <c r="AE8" s="644"/>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row>
    <row r="9" spans="1:248">
      <c r="A9" s="117"/>
      <c r="B9" s="129"/>
      <c r="C9" s="123"/>
      <c r="D9" s="130"/>
      <c r="E9" s="130"/>
      <c r="F9" s="130"/>
      <c r="G9" s="130"/>
      <c r="H9" s="130"/>
      <c r="I9" s="123"/>
      <c r="J9" s="123"/>
      <c r="K9" s="130"/>
      <c r="L9" s="130"/>
      <c r="M9" s="130"/>
      <c r="N9" s="131"/>
      <c r="O9" s="636"/>
      <c r="P9" s="636"/>
      <c r="Q9" s="636"/>
      <c r="R9" s="636"/>
      <c r="S9" s="636"/>
      <c r="T9" s="637"/>
      <c r="U9" s="637"/>
      <c r="V9" s="637"/>
      <c r="W9" s="637"/>
      <c r="X9" s="637"/>
      <c r="Y9" s="637"/>
      <c r="Z9" s="645"/>
      <c r="AA9" s="637"/>
      <c r="AB9" s="637"/>
      <c r="AC9" s="637"/>
      <c r="AD9" s="637"/>
      <c r="AE9" s="645"/>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row>
    <row r="10" spans="1:248">
      <c r="A10" s="117"/>
      <c r="B10" s="109"/>
      <c r="C10" s="120"/>
      <c r="D10" s="127"/>
      <c r="E10" s="127"/>
      <c r="F10" s="127"/>
      <c r="G10" s="127"/>
      <c r="H10" s="127"/>
      <c r="I10" s="120"/>
      <c r="J10" s="120"/>
      <c r="K10" s="127"/>
      <c r="L10" s="127"/>
      <c r="M10" s="127"/>
      <c r="N10" s="128"/>
      <c r="O10" s="636"/>
      <c r="P10" s="636"/>
      <c r="Q10" s="636"/>
      <c r="R10" s="636"/>
      <c r="S10" s="636"/>
      <c r="T10" s="145"/>
      <c r="U10" s="145"/>
      <c r="V10" s="56"/>
      <c r="W10" s="56"/>
      <c r="X10" s="56"/>
      <c r="Y10" s="56"/>
      <c r="Z10" s="644"/>
      <c r="AA10" s="56"/>
      <c r="AB10" s="56"/>
      <c r="AC10" s="56"/>
      <c r="AD10" s="56"/>
      <c r="AE10" s="644"/>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row>
    <row r="11" spans="1:248">
      <c r="A11" s="117"/>
      <c r="B11" s="129"/>
      <c r="C11" s="123"/>
      <c r="D11" s="130"/>
      <c r="E11" s="130"/>
      <c r="F11" s="130"/>
      <c r="G11" s="130"/>
      <c r="H11" s="130"/>
      <c r="I11" s="123"/>
      <c r="J11" s="123"/>
      <c r="K11" s="130"/>
      <c r="L11" s="130"/>
      <c r="M11" s="130"/>
      <c r="N11" s="131"/>
      <c r="O11" s="636"/>
      <c r="P11" s="636"/>
      <c r="Q11" s="636"/>
      <c r="R11" s="636"/>
      <c r="S11" s="636"/>
      <c r="T11" s="637"/>
      <c r="U11" s="637"/>
      <c r="V11" s="637"/>
      <c r="W11" s="637"/>
      <c r="X11" s="637"/>
      <c r="Y11" s="637"/>
      <c r="Z11" s="645"/>
      <c r="AA11" s="637"/>
      <c r="AB11" s="637"/>
      <c r="AC11" s="637"/>
      <c r="AD11" s="637"/>
      <c r="AE11" s="645"/>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row>
    <row r="12" spans="1:248">
      <c r="A12" s="117"/>
      <c r="B12" s="109"/>
      <c r="C12" s="120"/>
      <c r="D12" s="127"/>
      <c r="E12" s="127"/>
      <c r="F12" s="127"/>
      <c r="G12" s="127"/>
      <c r="H12" s="127"/>
      <c r="I12" s="120"/>
      <c r="J12" s="120"/>
      <c r="K12" s="127"/>
      <c r="L12" s="127"/>
      <c r="M12" s="127"/>
      <c r="N12" s="128"/>
      <c r="O12" s="636"/>
      <c r="P12" s="636"/>
      <c r="Q12" s="636"/>
      <c r="R12" s="636"/>
      <c r="S12" s="636"/>
      <c r="T12" s="145"/>
      <c r="U12" s="145"/>
      <c r="V12" s="56"/>
      <c r="W12" s="56"/>
      <c r="X12" s="56"/>
      <c r="Y12" s="56"/>
      <c r="Z12" s="644"/>
      <c r="AA12" s="56"/>
      <c r="AB12" s="56"/>
      <c r="AC12" s="56"/>
      <c r="AD12" s="56"/>
      <c r="AE12" s="644"/>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row>
    <row r="13" spans="1:248">
      <c r="A13" s="117"/>
      <c r="B13" s="129"/>
      <c r="C13" s="123"/>
      <c r="D13" s="130"/>
      <c r="E13" s="130"/>
      <c r="F13" s="130"/>
      <c r="G13" s="130"/>
      <c r="H13" s="130"/>
      <c r="I13" s="123"/>
      <c r="J13" s="123"/>
      <c r="K13" s="130"/>
      <c r="L13" s="130"/>
      <c r="M13" s="130"/>
      <c r="N13" s="131"/>
      <c r="O13" s="636"/>
      <c r="P13" s="636"/>
      <c r="Q13" s="636"/>
      <c r="R13" s="636"/>
      <c r="S13" s="636"/>
      <c r="T13" s="637"/>
      <c r="U13" s="637"/>
      <c r="V13" s="637"/>
      <c r="W13" s="637"/>
      <c r="X13" s="637"/>
      <c r="Y13" s="637"/>
      <c r="Z13" s="645"/>
      <c r="AA13" s="637"/>
      <c r="AB13" s="637"/>
      <c r="AC13" s="637"/>
      <c r="AD13" s="637"/>
      <c r="AE13" s="645"/>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row>
    <row r="14" spans="1:248">
      <c r="A14" s="117"/>
      <c r="B14" s="109"/>
      <c r="C14" s="120"/>
      <c r="D14" s="127"/>
      <c r="E14" s="127"/>
      <c r="F14" s="127"/>
      <c r="G14" s="127"/>
      <c r="H14" s="127"/>
      <c r="I14" s="120"/>
      <c r="J14" s="120"/>
      <c r="K14" s="127"/>
      <c r="L14" s="127"/>
      <c r="M14" s="127"/>
      <c r="N14" s="128"/>
      <c r="O14" s="636"/>
      <c r="P14" s="636"/>
      <c r="Q14" s="636"/>
      <c r="R14" s="636"/>
      <c r="S14" s="636"/>
      <c r="T14" s="145"/>
      <c r="U14" s="145"/>
      <c r="V14" s="56"/>
      <c r="W14" s="56"/>
      <c r="X14" s="56"/>
      <c r="Y14" s="56"/>
      <c r="Z14" s="644"/>
      <c r="AA14" s="56"/>
      <c r="AB14" s="56"/>
      <c r="AC14" s="56"/>
      <c r="AD14" s="56"/>
      <c r="AE14" s="644"/>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row>
    <row r="15" spans="1:248">
      <c r="A15" s="117"/>
      <c r="B15" s="129"/>
      <c r="C15" s="123"/>
      <c r="D15" s="130"/>
      <c r="E15" s="130"/>
      <c r="F15" s="130"/>
      <c r="G15" s="130"/>
      <c r="H15" s="130"/>
      <c r="I15" s="123"/>
      <c r="J15" s="123"/>
      <c r="K15" s="130"/>
      <c r="L15" s="130"/>
      <c r="M15" s="130"/>
      <c r="N15" s="131"/>
      <c r="O15" s="636"/>
      <c r="P15" s="636"/>
      <c r="Q15" s="636"/>
      <c r="R15" s="636"/>
      <c r="S15" s="636"/>
      <c r="T15" s="637"/>
      <c r="U15" s="637"/>
      <c r="V15" s="637"/>
      <c r="W15" s="637"/>
      <c r="X15" s="637"/>
      <c r="Y15" s="637"/>
      <c r="Z15" s="645"/>
      <c r="AA15" s="637"/>
      <c r="AB15" s="637"/>
      <c r="AC15" s="637"/>
      <c r="AD15" s="637"/>
      <c r="AE15" s="645"/>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row>
    <row r="16" spans="1:248">
      <c r="A16" s="117"/>
      <c r="B16" s="109"/>
      <c r="C16" s="120"/>
      <c r="D16" s="127"/>
      <c r="E16" s="127"/>
      <c r="F16" s="127"/>
      <c r="G16" s="127"/>
      <c r="H16" s="127"/>
      <c r="I16" s="120"/>
      <c r="J16" s="120"/>
      <c r="K16" s="127"/>
      <c r="L16" s="127"/>
      <c r="M16" s="127"/>
      <c r="N16" s="128"/>
      <c r="O16" s="636"/>
      <c r="P16" s="636"/>
      <c r="Q16" s="636"/>
      <c r="R16" s="636"/>
      <c r="S16" s="636"/>
      <c r="T16" s="145"/>
      <c r="U16" s="145"/>
      <c r="V16" s="56"/>
      <c r="W16" s="56"/>
      <c r="X16" s="56"/>
      <c r="Y16" s="56"/>
      <c r="Z16" s="644"/>
      <c r="AA16" s="56"/>
      <c r="AB16" s="56"/>
      <c r="AC16" s="56"/>
      <c r="AD16" s="56"/>
      <c r="AE16" s="644"/>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row>
    <row r="17" spans="1:248">
      <c r="A17" s="117"/>
      <c r="B17" s="129"/>
      <c r="C17" s="123"/>
      <c r="D17" s="130"/>
      <c r="E17" s="130"/>
      <c r="F17" s="130"/>
      <c r="G17" s="130"/>
      <c r="H17" s="130"/>
      <c r="I17" s="123"/>
      <c r="J17" s="123"/>
      <c r="K17" s="130"/>
      <c r="L17" s="130"/>
      <c r="M17" s="130"/>
      <c r="N17" s="131"/>
      <c r="O17" s="636"/>
      <c r="P17" s="636"/>
      <c r="Q17" s="636"/>
      <c r="R17" s="636"/>
      <c r="S17" s="636"/>
      <c r="T17" s="637"/>
      <c r="U17" s="637"/>
      <c r="V17" s="637"/>
      <c r="W17" s="637"/>
      <c r="X17" s="637"/>
      <c r="Y17" s="637"/>
      <c r="Z17" s="645"/>
      <c r="AA17" s="637"/>
      <c r="AB17" s="637"/>
      <c r="AC17" s="637"/>
      <c r="AD17" s="637"/>
      <c r="AE17" s="645"/>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row>
    <row r="18" spans="1:248">
      <c r="A18" s="117"/>
      <c r="B18" s="109"/>
      <c r="C18" s="120"/>
      <c r="D18" s="127"/>
      <c r="E18" s="127"/>
      <c r="F18" s="127"/>
      <c r="G18" s="127"/>
      <c r="H18" s="127"/>
      <c r="I18" s="120"/>
      <c r="J18" s="120"/>
      <c r="K18" s="127"/>
      <c r="L18" s="127"/>
      <c r="M18" s="127"/>
      <c r="N18" s="128"/>
      <c r="O18" s="636"/>
      <c r="P18" s="636"/>
      <c r="Q18" s="636"/>
      <c r="R18" s="636"/>
      <c r="S18" s="636"/>
      <c r="T18" s="145"/>
      <c r="U18" s="145"/>
      <c r="V18" s="56"/>
      <c r="W18" s="56"/>
      <c r="X18" s="56"/>
      <c r="Y18" s="56"/>
      <c r="Z18" s="644"/>
      <c r="AA18" s="56"/>
      <c r="AB18" s="56"/>
      <c r="AC18" s="56"/>
      <c r="AD18" s="56"/>
      <c r="AE18" s="644"/>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row>
    <row r="19" spans="1:248">
      <c r="A19" s="117"/>
      <c r="B19" s="129"/>
      <c r="C19" s="123"/>
      <c r="D19" s="130"/>
      <c r="E19" s="130"/>
      <c r="F19" s="130"/>
      <c r="G19" s="130"/>
      <c r="H19" s="130"/>
      <c r="I19" s="123"/>
      <c r="J19" s="123"/>
      <c r="K19" s="130"/>
      <c r="L19" s="130"/>
      <c r="M19" s="130"/>
      <c r="N19" s="131"/>
      <c r="O19" s="636"/>
      <c r="P19" s="636"/>
      <c r="Q19" s="636"/>
      <c r="R19" s="636"/>
      <c r="S19" s="636"/>
      <c r="T19" s="637"/>
      <c r="U19" s="637"/>
      <c r="V19" s="637"/>
      <c r="W19" s="637"/>
      <c r="X19" s="637"/>
      <c r="Y19" s="637"/>
      <c r="Z19" s="645"/>
      <c r="AA19" s="637"/>
      <c r="AB19" s="637"/>
      <c r="AC19" s="637"/>
      <c r="AD19" s="637"/>
      <c r="AE19" s="645"/>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row>
    <row r="20" spans="1:248">
      <c r="A20" s="117"/>
      <c r="B20" s="109"/>
      <c r="C20" s="120"/>
      <c r="D20" s="127"/>
      <c r="E20" s="127"/>
      <c r="F20" s="127"/>
      <c r="G20" s="127"/>
      <c r="H20" s="127"/>
      <c r="I20" s="120"/>
      <c r="J20" s="120"/>
      <c r="K20" s="127"/>
      <c r="L20" s="127"/>
      <c r="M20" s="127"/>
      <c r="N20" s="128"/>
      <c r="O20" s="636"/>
      <c r="P20" s="636"/>
      <c r="Q20" s="636"/>
      <c r="R20" s="636"/>
      <c r="S20" s="636"/>
      <c r="T20" s="145"/>
      <c r="U20" s="145"/>
      <c r="V20" s="56"/>
      <c r="W20" s="56"/>
      <c r="X20" s="56"/>
      <c r="Y20" s="56"/>
      <c r="Z20" s="644"/>
      <c r="AA20" s="56"/>
      <c r="AB20" s="56"/>
      <c r="AC20" s="56"/>
      <c r="AD20" s="56"/>
      <c r="AE20" s="644"/>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row>
    <row r="21" spans="1:248">
      <c r="A21" s="117"/>
      <c r="B21" s="129"/>
      <c r="C21" s="123"/>
      <c r="D21" s="130"/>
      <c r="E21" s="130"/>
      <c r="F21" s="130"/>
      <c r="G21" s="130"/>
      <c r="H21" s="130"/>
      <c r="I21" s="123"/>
      <c r="J21" s="123"/>
      <c r="K21" s="130"/>
      <c r="L21" s="130"/>
      <c r="M21" s="130"/>
      <c r="N21" s="131"/>
      <c r="O21" s="636"/>
      <c r="P21" s="636"/>
      <c r="Q21" s="636"/>
      <c r="R21" s="636"/>
      <c r="S21" s="636"/>
      <c r="T21" s="637"/>
      <c r="U21" s="637"/>
      <c r="V21" s="637"/>
      <c r="W21" s="637"/>
      <c r="X21" s="637"/>
      <c r="Y21" s="637"/>
      <c r="Z21" s="645"/>
      <c r="AA21" s="637"/>
      <c r="AB21" s="637"/>
      <c r="AC21" s="637"/>
      <c r="AD21" s="637"/>
      <c r="AE21" s="645"/>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row>
    <row r="22" spans="1:248">
      <c r="A22" s="117"/>
      <c r="B22" s="109"/>
      <c r="C22" s="120"/>
      <c r="D22" s="127"/>
      <c r="E22" s="127"/>
      <c r="F22" s="127"/>
      <c r="G22" s="127"/>
      <c r="H22" s="127"/>
      <c r="I22" s="120"/>
      <c r="J22" s="120"/>
      <c r="K22" s="127"/>
      <c r="L22" s="127"/>
      <c r="M22" s="127"/>
      <c r="N22" s="128"/>
      <c r="O22" s="636"/>
      <c r="P22" s="636"/>
      <c r="Q22" s="636"/>
      <c r="R22" s="636"/>
      <c r="S22" s="636"/>
      <c r="T22" s="145"/>
      <c r="U22" s="145"/>
      <c r="V22" s="56"/>
      <c r="W22" s="56"/>
      <c r="X22" s="56"/>
      <c r="Y22" s="56"/>
      <c r="Z22" s="644"/>
      <c r="AA22" s="56"/>
      <c r="AB22" s="56"/>
      <c r="AC22" s="56"/>
      <c r="AD22" s="56"/>
      <c r="AE22" s="644"/>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row>
    <row r="23" spans="1:248">
      <c r="A23" s="117"/>
      <c r="B23" s="129"/>
      <c r="C23" s="123"/>
      <c r="D23" s="130"/>
      <c r="E23" s="130"/>
      <c r="F23" s="130"/>
      <c r="G23" s="130"/>
      <c r="H23" s="130"/>
      <c r="I23" s="123"/>
      <c r="J23" s="123"/>
      <c r="K23" s="130"/>
      <c r="L23" s="130"/>
      <c r="M23" s="130"/>
      <c r="N23" s="131"/>
      <c r="O23" s="636"/>
      <c r="P23" s="636"/>
      <c r="Q23" s="636"/>
      <c r="R23" s="636"/>
      <c r="S23" s="636"/>
      <c r="T23" s="637"/>
      <c r="U23" s="637"/>
      <c r="V23" s="637"/>
      <c r="W23" s="637"/>
      <c r="X23" s="637"/>
      <c r="Y23" s="637"/>
      <c r="Z23" s="645"/>
      <c r="AA23" s="637"/>
      <c r="AB23" s="637"/>
      <c r="AC23" s="637"/>
      <c r="AD23" s="637"/>
      <c r="AE23" s="645"/>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row>
    <row r="24" spans="1:248">
      <c r="A24" s="117"/>
      <c r="B24" s="109"/>
      <c r="C24" s="120"/>
      <c r="D24" s="127"/>
      <c r="E24" s="127"/>
      <c r="F24" s="127"/>
      <c r="G24" s="127"/>
      <c r="H24" s="127"/>
      <c r="I24" s="120"/>
      <c r="J24" s="120"/>
      <c r="K24" s="127"/>
      <c r="L24" s="127"/>
      <c r="M24" s="127"/>
      <c r="N24" s="128"/>
      <c r="O24" s="636"/>
      <c r="P24" s="636"/>
      <c r="Q24" s="636"/>
      <c r="R24" s="636"/>
      <c r="S24" s="636"/>
      <c r="T24" s="145"/>
      <c r="U24" s="145"/>
      <c r="V24" s="56"/>
      <c r="W24" s="56"/>
      <c r="X24" s="56"/>
      <c r="Y24" s="56"/>
      <c r="Z24" s="644"/>
      <c r="AA24" s="56"/>
      <c r="AB24" s="56"/>
      <c r="AC24" s="56"/>
      <c r="AD24" s="56"/>
      <c r="AE24" s="644"/>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row>
    <row r="25" spans="1:248">
      <c r="A25" s="117"/>
      <c r="B25" s="129"/>
      <c r="C25" s="123"/>
      <c r="D25" s="130"/>
      <c r="E25" s="130"/>
      <c r="F25" s="130"/>
      <c r="G25" s="130"/>
      <c r="H25" s="130"/>
      <c r="I25" s="123"/>
      <c r="J25" s="123"/>
      <c r="K25" s="130"/>
      <c r="L25" s="130"/>
      <c r="M25" s="130"/>
      <c r="N25" s="131"/>
      <c r="O25" s="636"/>
      <c r="P25" s="636"/>
      <c r="Q25" s="636"/>
      <c r="R25" s="636"/>
      <c r="S25" s="636"/>
      <c r="T25" s="637"/>
      <c r="U25" s="637"/>
      <c r="V25" s="637"/>
      <c r="W25" s="637"/>
      <c r="X25" s="637"/>
      <c r="Y25" s="637"/>
      <c r="Z25" s="645"/>
      <c r="AA25" s="637"/>
      <c r="AB25" s="637"/>
      <c r="AC25" s="637"/>
      <c r="AD25" s="637"/>
      <c r="AE25" s="645"/>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row>
    <row r="26" spans="1:248">
      <c r="A26" s="117"/>
      <c r="B26" s="109"/>
      <c r="C26" s="120"/>
      <c r="D26" s="127"/>
      <c r="E26" s="127"/>
      <c r="F26" s="127"/>
      <c r="G26" s="127"/>
      <c r="H26" s="127"/>
      <c r="I26" s="120"/>
      <c r="J26" s="120"/>
      <c r="K26" s="127"/>
      <c r="L26" s="127"/>
      <c r="M26" s="127"/>
      <c r="N26" s="128"/>
      <c r="O26" s="636"/>
      <c r="P26" s="636"/>
      <c r="Q26" s="636"/>
      <c r="R26" s="636"/>
      <c r="S26" s="636"/>
      <c r="T26" s="145"/>
      <c r="U26" s="145"/>
      <c r="V26" s="56"/>
      <c r="W26" s="56"/>
      <c r="X26" s="56"/>
      <c r="Y26" s="56"/>
      <c r="Z26" s="644"/>
      <c r="AA26" s="56"/>
      <c r="AB26" s="56"/>
      <c r="AC26" s="56"/>
      <c r="AD26" s="56"/>
      <c r="AE26" s="644"/>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row>
    <row r="27" spans="1:248">
      <c r="A27" s="117"/>
      <c r="B27" s="129"/>
      <c r="C27" s="123"/>
      <c r="D27" s="130"/>
      <c r="E27" s="130"/>
      <c r="F27" s="130"/>
      <c r="G27" s="130"/>
      <c r="H27" s="130"/>
      <c r="I27" s="123"/>
      <c r="J27" s="123"/>
      <c r="K27" s="130"/>
      <c r="L27" s="130"/>
      <c r="M27" s="130"/>
      <c r="N27" s="131"/>
      <c r="O27" s="636"/>
      <c r="P27" s="636"/>
      <c r="Q27" s="636"/>
      <c r="R27" s="636"/>
      <c r="S27" s="636"/>
      <c r="T27" s="637"/>
      <c r="U27" s="637"/>
      <c r="V27" s="637"/>
      <c r="W27" s="637"/>
      <c r="X27" s="637"/>
      <c r="Y27" s="637"/>
      <c r="Z27" s="645"/>
      <c r="AA27" s="637"/>
      <c r="AB27" s="637"/>
      <c r="AC27" s="637"/>
      <c r="AD27" s="637"/>
      <c r="AE27" s="645"/>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row>
    <row r="28" spans="1:248">
      <c r="A28" s="117"/>
      <c r="B28" s="109"/>
      <c r="C28" s="120"/>
      <c r="D28" s="127"/>
      <c r="E28" s="127"/>
      <c r="F28" s="127"/>
      <c r="G28" s="127"/>
      <c r="H28" s="127"/>
      <c r="I28" s="120"/>
      <c r="J28" s="120"/>
      <c r="K28" s="127"/>
      <c r="L28" s="127"/>
      <c r="M28" s="127"/>
      <c r="N28" s="128"/>
      <c r="O28" s="636"/>
      <c r="P28" s="636"/>
      <c r="Q28" s="636"/>
      <c r="R28" s="636"/>
      <c r="S28" s="636"/>
      <c r="T28" s="145"/>
      <c r="U28" s="145"/>
      <c r="V28" s="56"/>
      <c r="W28" s="56"/>
      <c r="X28" s="56"/>
      <c r="Y28" s="56"/>
      <c r="Z28" s="644"/>
      <c r="AA28" s="56"/>
      <c r="AB28" s="56"/>
      <c r="AC28" s="56"/>
      <c r="AD28" s="56"/>
      <c r="AE28" s="644"/>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row>
    <row r="29" spans="1:248">
      <c r="A29" s="117"/>
      <c r="B29" s="129"/>
      <c r="C29" s="123"/>
      <c r="D29" s="130"/>
      <c r="E29" s="130"/>
      <c r="F29" s="130"/>
      <c r="G29" s="130"/>
      <c r="H29" s="130"/>
      <c r="I29" s="123"/>
      <c r="J29" s="123"/>
      <c r="K29" s="130"/>
      <c r="L29" s="130"/>
      <c r="M29" s="130"/>
      <c r="N29" s="131"/>
      <c r="O29" s="636"/>
      <c r="P29" s="636"/>
      <c r="Q29" s="636"/>
      <c r="R29" s="636"/>
      <c r="S29" s="636"/>
      <c r="T29" s="637"/>
      <c r="U29" s="637"/>
      <c r="V29" s="637"/>
      <c r="W29" s="637"/>
      <c r="X29" s="637"/>
      <c r="Y29" s="637"/>
      <c r="Z29" s="645"/>
      <c r="AA29" s="637"/>
      <c r="AB29" s="637"/>
      <c r="AC29" s="637"/>
      <c r="AD29" s="637"/>
      <c r="AE29" s="645"/>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row>
    <row r="30" spans="1:248">
      <c r="A30" s="117"/>
      <c r="B30" s="109"/>
      <c r="C30" s="120"/>
      <c r="D30" s="127"/>
      <c r="E30" s="127"/>
      <c r="F30" s="127"/>
      <c r="G30" s="127"/>
      <c r="H30" s="127"/>
      <c r="I30" s="120"/>
      <c r="J30" s="120"/>
      <c r="K30" s="127"/>
      <c r="L30" s="127"/>
      <c r="M30" s="127"/>
      <c r="N30" s="128"/>
      <c r="O30" s="636"/>
      <c r="P30" s="636"/>
      <c r="Q30" s="636"/>
      <c r="R30" s="636"/>
      <c r="S30" s="636"/>
      <c r="T30" s="145"/>
      <c r="U30" s="145"/>
      <c r="V30" s="56"/>
      <c r="W30" s="56"/>
      <c r="X30" s="56"/>
      <c r="Y30" s="56"/>
      <c r="Z30" s="644"/>
      <c r="AA30" s="56"/>
      <c r="AB30" s="56"/>
      <c r="AC30" s="56"/>
      <c r="AD30" s="56"/>
      <c r="AE30" s="644"/>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row>
    <row r="31" spans="1:248">
      <c r="A31" s="117"/>
      <c r="B31" s="129"/>
      <c r="C31" s="123"/>
      <c r="D31" s="130"/>
      <c r="E31" s="130"/>
      <c r="F31" s="130"/>
      <c r="G31" s="130"/>
      <c r="H31" s="130"/>
      <c r="I31" s="123"/>
      <c r="J31" s="123"/>
      <c r="K31" s="130"/>
      <c r="L31" s="130"/>
      <c r="M31" s="130"/>
      <c r="N31" s="131"/>
      <c r="O31" s="636"/>
      <c r="P31" s="636"/>
      <c r="Q31" s="636"/>
      <c r="R31" s="636"/>
      <c r="S31" s="636"/>
      <c r="T31" s="637"/>
      <c r="U31" s="637"/>
      <c r="V31" s="637"/>
      <c r="W31" s="637"/>
      <c r="X31" s="637"/>
      <c r="Y31" s="637"/>
      <c r="Z31" s="645"/>
      <c r="AA31" s="637"/>
      <c r="AB31" s="637"/>
      <c r="AC31" s="637"/>
      <c r="AD31" s="637"/>
      <c r="AE31" s="645"/>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row>
    <row r="32" spans="1:248">
      <c r="A32" s="117"/>
      <c r="B32" s="109"/>
      <c r="C32" s="120"/>
      <c r="D32" s="127"/>
      <c r="E32" s="127"/>
      <c r="F32" s="127"/>
      <c r="G32" s="127"/>
      <c r="H32" s="127"/>
      <c r="I32" s="120"/>
      <c r="J32" s="120"/>
      <c r="K32" s="127"/>
      <c r="L32" s="127"/>
      <c r="M32" s="127"/>
      <c r="N32" s="128"/>
      <c r="O32" s="636"/>
      <c r="P32" s="636"/>
      <c r="Q32" s="636"/>
      <c r="R32" s="636"/>
      <c r="S32" s="636"/>
      <c r="T32" s="145"/>
      <c r="U32" s="145"/>
      <c r="V32" s="56"/>
      <c r="W32" s="56"/>
      <c r="X32" s="56"/>
      <c r="Y32" s="56"/>
      <c r="Z32" s="644"/>
      <c r="AA32" s="56"/>
      <c r="AB32" s="56"/>
      <c r="AC32" s="56"/>
      <c r="AD32" s="56"/>
      <c r="AE32" s="644"/>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row>
    <row r="33" spans="1:248">
      <c r="A33" s="117"/>
      <c r="B33" s="129"/>
      <c r="C33" s="123"/>
      <c r="D33" s="130"/>
      <c r="E33" s="130"/>
      <c r="F33" s="130"/>
      <c r="G33" s="130"/>
      <c r="H33" s="130"/>
      <c r="I33" s="123"/>
      <c r="J33" s="123"/>
      <c r="K33" s="130"/>
      <c r="L33" s="130"/>
      <c r="M33" s="130"/>
      <c r="N33" s="131"/>
      <c r="O33" s="636"/>
      <c r="P33" s="636"/>
      <c r="Q33" s="636"/>
      <c r="R33" s="636"/>
      <c r="S33" s="636"/>
      <c r="T33" s="637"/>
      <c r="U33" s="637"/>
      <c r="V33" s="637"/>
      <c r="W33" s="637"/>
      <c r="X33" s="637"/>
      <c r="Y33" s="637"/>
      <c r="Z33" s="645"/>
      <c r="AA33" s="637"/>
      <c r="AB33" s="637"/>
      <c r="AC33" s="637"/>
      <c r="AD33" s="637"/>
      <c r="AE33" s="645"/>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row>
    <row r="34" spans="1:248">
      <c r="A34" s="117"/>
      <c r="B34" s="109"/>
      <c r="C34" s="120"/>
      <c r="D34" s="127"/>
      <c r="E34" s="127"/>
      <c r="F34" s="127"/>
      <c r="G34" s="127"/>
      <c r="H34" s="127"/>
      <c r="I34" s="120"/>
      <c r="J34" s="120"/>
      <c r="K34" s="127"/>
      <c r="L34" s="127"/>
      <c r="M34" s="127"/>
      <c r="N34" s="128"/>
      <c r="O34" s="636"/>
      <c r="P34" s="636"/>
      <c r="Q34" s="636"/>
      <c r="R34" s="636"/>
      <c r="S34" s="636"/>
      <c r="T34" s="145"/>
      <c r="U34" s="145"/>
      <c r="V34" s="56"/>
      <c r="W34" s="56"/>
      <c r="X34" s="56"/>
      <c r="Y34" s="56"/>
      <c r="Z34" s="644"/>
      <c r="AA34" s="56"/>
      <c r="AB34" s="56"/>
      <c r="AC34" s="56"/>
      <c r="AD34" s="56"/>
      <c r="AE34" s="644"/>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row>
    <row r="35" spans="1:248">
      <c r="A35" s="117"/>
      <c r="B35" s="129"/>
      <c r="C35" s="123"/>
      <c r="D35" s="130"/>
      <c r="E35" s="130"/>
      <c r="F35" s="130"/>
      <c r="G35" s="130"/>
      <c r="H35" s="130"/>
      <c r="I35" s="123"/>
      <c r="J35" s="123"/>
      <c r="K35" s="130"/>
      <c r="L35" s="130"/>
      <c r="M35" s="130"/>
      <c r="N35" s="131"/>
      <c r="O35" s="636"/>
      <c r="P35" s="636"/>
      <c r="Q35" s="636"/>
      <c r="R35" s="636"/>
      <c r="S35" s="636"/>
      <c r="T35" s="637"/>
      <c r="U35" s="637"/>
      <c r="V35" s="637"/>
      <c r="W35" s="637"/>
      <c r="X35" s="637"/>
      <c r="Y35" s="637"/>
      <c r="Z35" s="645"/>
      <c r="AA35" s="637"/>
      <c r="AB35" s="637"/>
      <c r="AC35" s="637"/>
      <c r="AD35" s="637"/>
      <c r="AE35" s="645"/>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row>
    <row r="36" spans="1:248">
      <c r="A36" s="117"/>
      <c r="B36" s="109"/>
      <c r="C36" s="120"/>
      <c r="D36" s="127"/>
      <c r="E36" s="127"/>
      <c r="F36" s="127"/>
      <c r="G36" s="127"/>
      <c r="H36" s="127"/>
      <c r="I36" s="120"/>
      <c r="J36" s="120"/>
      <c r="K36" s="127"/>
      <c r="L36" s="127"/>
      <c r="M36" s="127"/>
      <c r="N36" s="128"/>
      <c r="O36" s="636"/>
      <c r="P36" s="636"/>
      <c r="Q36" s="636"/>
      <c r="R36" s="636"/>
      <c r="S36" s="636"/>
      <c r="T36" s="145"/>
      <c r="U36" s="145"/>
      <c r="V36" s="56"/>
      <c r="W36" s="56"/>
      <c r="X36" s="56"/>
      <c r="Y36" s="56"/>
      <c r="Z36" s="644"/>
      <c r="AA36" s="56"/>
      <c r="AB36" s="56"/>
      <c r="AC36" s="56"/>
      <c r="AD36" s="56"/>
      <c r="AE36" s="644"/>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row>
    <row r="37" spans="1:248" ht="13.5" thickBot="1">
      <c r="A37" s="632"/>
      <c r="B37" s="638"/>
      <c r="C37" s="639"/>
      <c r="D37" s="640"/>
      <c r="E37" s="640"/>
      <c r="F37" s="640"/>
      <c r="G37" s="640"/>
      <c r="H37" s="640"/>
      <c r="I37" s="639"/>
      <c r="J37" s="639"/>
      <c r="K37" s="640"/>
      <c r="L37" s="640"/>
      <c r="M37" s="640"/>
      <c r="N37" s="641"/>
      <c r="O37" s="639"/>
      <c r="P37" s="640"/>
      <c r="Q37" s="636"/>
      <c r="R37" s="636"/>
      <c r="S37" s="636"/>
      <c r="T37" s="642"/>
      <c r="U37" s="642"/>
      <c r="V37" s="642"/>
      <c r="W37" s="642"/>
      <c r="X37" s="642"/>
      <c r="Y37" s="642"/>
      <c r="Z37" s="646"/>
      <c r="AA37" s="642"/>
      <c r="AB37" s="642"/>
      <c r="AC37" s="642"/>
      <c r="AD37" s="642"/>
      <c r="AE37" s="64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row>
    <row r="38" spans="1:248">
      <c r="A38" s="116"/>
      <c r="B38" s="109"/>
      <c r="C38" s="120"/>
      <c r="D38" s="127"/>
      <c r="E38" s="127"/>
      <c r="F38" s="127"/>
      <c r="G38" s="731"/>
      <c r="H38" s="127"/>
      <c r="I38" s="120"/>
      <c r="J38" s="120"/>
      <c r="K38" s="127"/>
      <c r="L38" s="127"/>
      <c r="M38" s="127"/>
      <c r="N38" s="128"/>
      <c r="O38" s="636"/>
      <c r="P38" s="636"/>
      <c r="Q38" s="636"/>
      <c r="R38" s="636"/>
      <c r="S38" s="636"/>
      <c r="T38" s="636"/>
      <c r="U38" s="145"/>
      <c r="V38" s="56"/>
      <c r="W38" s="56"/>
      <c r="X38" s="56"/>
      <c r="Y38" s="56"/>
      <c r="Z38" s="644"/>
      <c r="AA38" s="56"/>
      <c r="AB38" s="56"/>
      <c r="AC38" s="56"/>
      <c r="AD38" s="56"/>
      <c r="AE38" s="644"/>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row>
    <row r="39" spans="1:248">
      <c r="A39" s="117"/>
      <c r="B39" s="129"/>
      <c r="C39" s="123"/>
      <c r="D39" s="130"/>
      <c r="E39" s="130"/>
      <c r="F39" s="130"/>
      <c r="G39" s="130"/>
      <c r="H39" s="130"/>
      <c r="I39" s="123"/>
      <c r="J39" s="123"/>
      <c r="K39" s="130"/>
      <c r="L39" s="130"/>
      <c r="M39" s="130"/>
      <c r="N39" s="131"/>
      <c r="O39" s="636"/>
      <c r="P39" s="636"/>
      <c r="Q39" s="636"/>
      <c r="R39" s="636"/>
      <c r="S39" s="636"/>
      <c r="T39" s="729"/>
      <c r="U39" s="637"/>
      <c r="V39" s="729"/>
      <c r="W39" s="729"/>
      <c r="X39" s="729"/>
      <c r="Y39" s="637"/>
      <c r="Z39" s="645"/>
      <c r="AA39" s="637"/>
      <c r="AB39" s="729"/>
      <c r="AC39" s="637"/>
      <c r="AD39" s="729"/>
      <c r="AE39" s="645"/>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row>
    <row r="40" spans="1:248">
      <c r="A40" s="117"/>
      <c r="B40" s="109"/>
      <c r="C40" s="120"/>
      <c r="D40" s="127"/>
      <c r="E40" s="127"/>
      <c r="F40" s="127"/>
      <c r="G40" s="731"/>
      <c r="H40" s="127"/>
      <c r="I40" s="120"/>
      <c r="J40" s="120"/>
      <c r="K40" s="127"/>
      <c r="L40" s="127"/>
      <c r="M40" s="127"/>
      <c r="N40" s="128"/>
      <c r="O40" s="636"/>
      <c r="P40" s="636"/>
      <c r="Q40" s="636"/>
      <c r="R40" s="636"/>
      <c r="S40" s="636"/>
      <c r="T40" s="145"/>
      <c r="U40" s="145"/>
      <c r="V40" s="56"/>
      <c r="W40" s="56"/>
      <c r="X40" s="56"/>
      <c r="Y40" s="56"/>
      <c r="Z40" s="644"/>
      <c r="AA40" s="56"/>
      <c r="AB40" s="56"/>
      <c r="AC40" s="56"/>
      <c r="AD40" s="56"/>
      <c r="AE40" s="644"/>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row>
    <row r="41" spans="1:248">
      <c r="A41" s="117"/>
      <c r="B41" s="129"/>
      <c r="C41" s="123"/>
      <c r="D41" s="130"/>
      <c r="E41" s="130"/>
      <c r="F41" s="130"/>
      <c r="G41" s="130"/>
      <c r="H41" s="130"/>
      <c r="I41" s="123"/>
      <c r="J41" s="123"/>
      <c r="K41" s="130"/>
      <c r="L41" s="130"/>
      <c r="M41" s="130"/>
      <c r="N41" s="131"/>
      <c r="O41" s="636"/>
      <c r="P41" s="636"/>
      <c r="Q41" s="636"/>
      <c r="R41" s="636"/>
      <c r="S41" s="636"/>
      <c r="T41" s="637"/>
      <c r="U41" s="637"/>
      <c r="V41" s="637"/>
      <c r="W41" s="637"/>
      <c r="X41" s="637"/>
      <c r="Y41" s="637"/>
      <c r="Z41" s="645"/>
      <c r="AA41" s="637"/>
      <c r="AB41" s="637"/>
      <c r="AC41" s="637"/>
      <c r="AD41" s="637"/>
      <c r="AE41" s="645"/>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row>
    <row r="42" spans="1:248">
      <c r="A42" s="117"/>
      <c r="B42" s="109"/>
      <c r="C42" s="120"/>
      <c r="D42" s="127"/>
      <c r="E42" s="127"/>
      <c r="F42" s="127"/>
      <c r="G42" s="127"/>
      <c r="H42" s="127"/>
      <c r="I42" s="120"/>
      <c r="J42" s="120"/>
      <c r="K42" s="127"/>
      <c r="L42" s="127"/>
      <c r="M42" s="127"/>
      <c r="N42" s="128"/>
      <c r="O42" s="636"/>
      <c r="P42" s="636"/>
      <c r="Q42" s="636"/>
      <c r="R42" s="636"/>
      <c r="S42" s="636"/>
      <c r="T42" s="145"/>
      <c r="U42" s="145"/>
      <c r="V42" s="56"/>
      <c r="W42" s="56"/>
      <c r="X42" s="56"/>
      <c r="Y42" s="56"/>
      <c r="Z42" s="644"/>
      <c r="AA42" s="56"/>
      <c r="AB42" s="56"/>
      <c r="AC42" s="56"/>
      <c r="AD42" s="56"/>
      <c r="AE42" s="644"/>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row>
    <row r="43" spans="1:248">
      <c r="A43" s="117"/>
      <c r="B43" s="129"/>
      <c r="C43" s="123"/>
      <c r="D43" s="130"/>
      <c r="E43" s="130"/>
      <c r="F43" s="130"/>
      <c r="G43" s="130"/>
      <c r="H43" s="130"/>
      <c r="I43" s="123"/>
      <c r="J43" s="123"/>
      <c r="K43" s="130"/>
      <c r="L43" s="130"/>
      <c r="M43" s="130"/>
      <c r="N43" s="131"/>
      <c r="O43" s="636"/>
      <c r="P43" s="636"/>
      <c r="Q43" s="636"/>
      <c r="R43" s="636"/>
      <c r="S43" s="636"/>
      <c r="T43" s="637"/>
      <c r="U43" s="637"/>
      <c r="V43" s="637"/>
      <c r="W43" s="637"/>
      <c r="X43" s="637"/>
      <c r="Y43" s="637"/>
      <c r="Z43" s="645"/>
      <c r="AA43" s="637"/>
      <c r="AB43" s="637"/>
      <c r="AC43" s="637"/>
      <c r="AD43" s="637"/>
      <c r="AE43" s="645"/>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row>
    <row r="44" spans="1:248">
      <c r="A44" s="117"/>
      <c r="B44" s="109"/>
      <c r="C44" s="120"/>
      <c r="D44" s="127"/>
      <c r="E44" s="127"/>
      <c r="F44" s="127"/>
      <c r="G44" s="127"/>
      <c r="H44" s="127"/>
      <c r="I44" s="120"/>
      <c r="J44" s="120"/>
      <c r="K44" s="127"/>
      <c r="L44" s="127"/>
      <c r="M44" s="127"/>
      <c r="N44" s="128"/>
      <c r="O44" s="636"/>
      <c r="P44" s="636"/>
      <c r="Q44" s="636"/>
      <c r="R44" s="636"/>
      <c r="S44" s="636"/>
      <c r="T44" s="145"/>
      <c r="U44" s="145"/>
      <c r="V44" s="56"/>
      <c r="W44" s="56"/>
      <c r="X44" s="56"/>
      <c r="Y44" s="56"/>
      <c r="Z44" s="644"/>
      <c r="AA44" s="56"/>
      <c r="AB44" s="56"/>
      <c r="AC44" s="56"/>
      <c r="AD44" s="56"/>
      <c r="AE44" s="644"/>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row>
    <row r="45" spans="1:248">
      <c r="A45" s="117"/>
      <c r="B45" s="129"/>
      <c r="C45" s="123"/>
      <c r="D45" s="130"/>
      <c r="E45" s="130"/>
      <c r="F45" s="130"/>
      <c r="G45" s="130"/>
      <c r="H45" s="130"/>
      <c r="I45" s="123"/>
      <c r="J45" s="123"/>
      <c r="K45" s="130"/>
      <c r="L45" s="130"/>
      <c r="M45" s="130"/>
      <c r="N45" s="131"/>
      <c r="O45" s="636"/>
      <c r="P45" s="636"/>
      <c r="Q45" s="636"/>
      <c r="R45" s="636"/>
      <c r="S45" s="636"/>
      <c r="T45" s="637"/>
      <c r="U45" s="637"/>
      <c r="V45" s="637"/>
      <c r="W45" s="637"/>
      <c r="X45" s="637"/>
      <c r="Y45" s="637"/>
      <c r="Z45" s="645"/>
      <c r="AA45" s="637"/>
      <c r="AB45" s="637"/>
      <c r="AC45" s="637"/>
      <c r="AD45" s="637"/>
      <c r="AE45" s="645"/>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row>
    <row r="46" spans="1:248">
      <c r="A46" s="117"/>
      <c r="B46" s="109"/>
      <c r="C46" s="120"/>
      <c r="D46" s="127"/>
      <c r="E46" s="127"/>
      <c r="F46" s="127"/>
      <c r="G46" s="127"/>
      <c r="H46" s="127"/>
      <c r="I46" s="120"/>
      <c r="J46" s="120"/>
      <c r="K46" s="127"/>
      <c r="L46" s="127"/>
      <c r="M46" s="127"/>
      <c r="N46" s="128"/>
      <c r="O46" s="636"/>
      <c r="P46" s="636"/>
      <c r="Q46" s="636"/>
      <c r="R46" s="636"/>
      <c r="S46" s="636"/>
      <c r="T46" s="145"/>
      <c r="U46" s="145"/>
      <c r="V46" s="56"/>
      <c r="W46" s="56"/>
      <c r="X46" s="56"/>
      <c r="Y46" s="56"/>
      <c r="Z46" s="644"/>
      <c r="AA46" s="56"/>
      <c r="AB46" s="56"/>
      <c r="AC46" s="56"/>
      <c r="AD46" s="56"/>
      <c r="AE46" s="644"/>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row>
    <row r="47" spans="1:248">
      <c r="A47" s="117"/>
      <c r="B47" s="129"/>
      <c r="C47" s="123"/>
      <c r="D47" s="130"/>
      <c r="E47" s="130"/>
      <c r="F47" s="130"/>
      <c r="G47" s="130"/>
      <c r="H47" s="130"/>
      <c r="I47" s="123"/>
      <c r="J47" s="123"/>
      <c r="K47" s="130"/>
      <c r="L47" s="130"/>
      <c r="M47" s="130"/>
      <c r="N47" s="131"/>
      <c r="O47" s="636"/>
      <c r="P47" s="636"/>
      <c r="Q47" s="636"/>
      <c r="R47" s="636"/>
      <c r="S47" s="636"/>
      <c r="T47" s="637"/>
      <c r="U47" s="637"/>
      <c r="V47" s="637"/>
      <c r="W47" s="637"/>
      <c r="X47" s="637"/>
      <c r="Y47" s="637"/>
      <c r="Z47" s="645"/>
      <c r="AA47" s="637"/>
      <c r="AB47" s="637"/>
      <c r="AC47" s="637"/>
      <c r="AD47" s="637"/>
      <c r="AE47" s="645"/>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row>
    <row r="48" spans="1:248">
      <c r="A48" s="117"/>
      <c r="B48" s="109"/>
      <c r="C48" s="120"/>
      <c r="D48" s="127"/>
      <c r="E48" s="127"/>
      <c r="F48" s="127"/>
      <c r="G48" s="127"/>
      <c r="H48" s="127"/>
      <c r="I48" s="120"/>
      <c r="J48" s="120"/>
      <c r="K48" s="127"/>
      <c r="L48" s="127"/>
      <c r="M48" s="127"/>
      <c r="N48" s="128"/>
      <c r="O48" s="636"/>
      <c r="P48" s="636"/>
      <c r="Q48" s="636"/>
      <c r="R48" s="636"/>
      <c r="S48" s="636"/>
      <c r="T48" s="145"/>
      <c r="U48" s="145"/>
      <c r="V48" s="56"/>
      <c r="W48" s="56"/>
      <c r="X48" s="56"/>
      <c r="Y48" s="56"/>
      <c r="Z48" s="644"/>
      <c r="AA48" s="56"/>
      <c r="AB48" s="56"/>
      <c r="AC48" s="56"/>
      <c r="AD48" s="56"/>
      <c r="AE48" s="644"/>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row>
    <row r="49" spans="1:248">
      <c r="A49" s="117"/>
      <c r="B49" s="129"/>
      <c r="C49" s="123"/>
      <c r="D49" s="130"/>
      <c r="E49" s="130"/>
      <c r="F49" s="130"/>
      <c r="G49" s="130"/>
      <c r="H49" s="130"/>
      <c r="I49" s="123"/>
      <c r="J49" s="123"/>
      <c r="K49" s="130"/>
      <c r="L49" s="130"/>
      <c r="M49" s="130"/>
      <c r="N49" s="131"/>
      <c r="O49" s="636"/>
      <c r="P49" s="636"/>
      <c r="Q49" s="636"/>
      <c r="R49" s="636"/>
      <c r="S49" s="636"/>
      <c r="T49" s="637"/>
      <c r="U49" s="637"/>
      <c r="V49" s="637"/>
      <c r="W49" s="637"/>
      <c r="X49" s="637"/>
      <c r="Y49" s="637"/>
      <c r="Z49" s="645"/>
      <c r="AA49" s="637"/>
      <c r="AB49" s="637"/>
      <c r="AC49" s="637"/>
      <c r="AD49" s="637"/>
      <c r="AE49" s="645"/>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row>
    <row r="50" spans="1:248">
      <c r="A50" s="117"/>
      <c r="B50" s="109"/>
      <c r="C50" s="120"/>
      <c r="D50" s="127"/>
      <c r="E50" s="127"/>
      <c r="F50" s="127"/>
      <c r="G50" s="127"/>
      <c r="H50" s="127"/>
      <c r="I50" s="120"/>
      <c r="J50" s="120"/>
      <c r="K50" s="127"/>
      <c r="L50" s="127"/>
      <c r="M50" s="127"/>
      <c r="N50" s="128"/>
      <c r="O50" s="636"/>
      <c r="P50" s="636"/>
      <c r="Q50" s="636"/>
      <c r="R50" s="636"/>
      <c r="S50" s="636"/>
      <c r="T50" s="145"/>
      <c r="U50" s="145"/>
      <c r="V50" s="56"/>
      <c r="W50" s="56"/>
      <c r="X50" s="56"/>
      <c r="Y50" s="56"/>
      <c r="Z50" s="644"/>
      <c r="AA50" s="56"/>
      <c r="AB50" s="56"/>
      <c r="AC50" s="56"/>
      <c r="AD50" s="56"/>
      <c r="AE50" s="644"/>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row>
    <row r="51" spans="1:248">
      <c r="A51" s="117"/>
      <c r="B51" s="129"/>
      <c r="C51" s="123"/>
      <c r="D51" s="130"/>
      <c r="E51" s="130"/>
      <c r="F51" s="130"/>
      <c r="G51" s="130"/>
      <c r="H51" s="130"/>
      <c r="I51" s="123"/>
      <c r="J51" s="123"/>
      <c r="K51" s="130"/>
      <c r="L51" s="130"/>
      <c r="M51" s="130"/>
      <c r="N51" s="131"/>
      <c r="O51" s="636"/>
      <c r="P51" s="636"/>
      <c r="Q51" s="636"/>
      <c r="R51" s="636"/>
      <c r="S51" s="636"/>
      <c r="T51" s="637"/>
      <c r="U51" s="637"/>
      <c r="V51" s="729"/>
      <c r="W51" s="729"/>
      <c r="X51" s="637"/>
      <c r="Y51" s="729"/>
      <c r="Z51" s="645"/>
      <c r="AA51" s="637"/>
      <c r="AB51" s="637"/>
      <c r="AC51" s="729"/>
      <c r="AD51" s="729"/>
      <c r="AE51" s="645"/>
      <c r="AF51" s="643"/>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row>
    <row r="52" spans="1:248">
      <c r="A52" s="117"/>
      <c r="B52" s="109"/>
      <c r="C52" s="120"/>
      <c r="D52" s="127"/>
      <c r="E52" s="127"/>
      <c r="F52" s="127"/>
      <c r="G52" s="127"/>
      <c r="H52" s="127"/>
      <c r="I52" s="120"/>
      <c r="J52" s="120"/>
      <c r="K52" s="127"/>
      <c r="L52" s="127"/>
      <c r="M52" s="127"/>
      <c r="N52" s="128"/>
      <c r="O52" s="636"/>
      <c r="P52" s="636"/>
      <c r="Q52" s="636"/>
      <c r="R52" s="636"/>
      <c r="S52" s="636"/>
      <c r="T52" s="145"/>
      <c r="U52" s="145"/>
      <c r="V52" s="56"/>
      <c r="W52" s="56"/>
      <c r="X52" s="56"/>
      <c r="Y52" s="56"/>
      <c r="Z52" s="644"/>
      <c r="AA52" s="56"/>
      <c r="AB52" s="56"/>
      <c r="AC52" s="56"/>
      <c r="AD52" s="56"/>
      <c r="AE52" s="644"/>
      <c r="AF52" s="643"/>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row>
    <row r="53" spans="1:248">
      <c r="A53" s="117"/>
      <c r="B53" s="129"/>
      <c r="C53" s="123"/>
      <c r="D53" s="130"/>
      <c r="E53" s="130"/>
      <c r="F53" s="130"/>
      <c r="G53" s="130"/>
      <c r="H53" s="130"/>
      <c r="I53" s="123"/>
      <c r="J53" s="123"/>
      <c r="K53" s="130"/>
      <c r="L53" s="130"/>
      <c r="M53" s="130"/>
      <c r="N53" s="131"/>
      <c r="O53" s="636"/>
      <c r="P53" s="636"/>
      <c r="Q53" s="636"/>
      <c r="R53" s="636"/>
      <c r="S53" s="636"/>
      <c r="T53" s="637"/>
      <c r="U53" s="637"/>
      <c r="V53" s="637"/>
      <c r="W53" s="637"/>
      <c r="X53" s="637"/>
      <c r="Y53" s="637"/>
      <c r="Z53" s="645"/>
      <c r="AA53" s="637"/>
      <c r="AB53" s="637"/>
      <c r="AC53" s="637"/>
      <c r="AD53" s="637"/>
      <c r="AE53" s="645"/>
      <c r="AF53" s="643"/>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row>
    <row r="54" spans="1:248">
      <c r="A54" s="117"/>
      <c r="B54" s="109"/>
      <c r="C54" s="120"/>
      <c r="D54" s="127"/>
      <c r="E54" s="127"/>
      <c r="F54" s="127"/>
      <c r="G54" s="127"/>
      <c r="H54" s="127"/>
      <c r="I54" s="120"/>
      <c r="J54" s="120"/>
      <c r="K54" s="127"/>
      <c r="L54" s="127"/>
      <c r="M54" s="127"/>
      <c r="N54" s="128"/>
      <c r="O54" s="636"/>
      <c r="P54" s="636"/>
      <c r="Q54" s="636"/>
      <c r="R54" s="636"/>
      <c r="S54" s="636"/>
      <c r="T54" s="145"/>
      <c r="U54" s="145"/>
      <c r="V54" s="56"/>
      <c r="W54" s="56"/>
      <c r="X54" s="56"/>
      <c r="Y54" s="56"/>
      <c r="Z54" s="644"/>
      <c r="AA54" s="56"/>
      <c r="AB54" s="56"/>
      <c r="AC54" s="56"/>
      <c r="AD54" s="56"/>
      <c r="AE54" s="644"/>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row>
    <row r="55" spans="1:248">
      <c r="A55" s="117"/>
      <c r="B55" s="129"/>
      <c r="C55" s="123"/>
      <c r="D55" s="130"/>
      <c r="E55" s="130"/>
      <c r="F55" s="130"/>
      <c r="G55" s="130"/>
      <c r="H55" s="130"/>
      <c r="I55" s="123"/>
      <c r="J55" s="123"/>
      <c r="K55" s="130"/>
      <c r="L55" s="130"/>
      <c r="M55" s="130"/>
      <c r="N55" s="131"/>
      <c r="O55" s="636"/>
      <c r="P55" s="636"/>
      <c r="Q55" s="636"/>
      <c r="R55" s="636"/>
      <c r="S55" s="636"/>
      <c r="T55" s="637"/>
      <c r="U55" s="637"/>
      <c r="V55" s="637"/>
      <c r="W55" s="637"/>
      <c r="X55" s="637"/>
      <c r="Y55" s="637"/>
      <c r="Z55" s="645"/>
      <c r="AA55" s="637"/>
      <c r="AB55" s="637"/>
      <c r="AC55" s="637"/>
      <c r="AD55" s="637"/>
      <c r="AE55" s="645"/>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row>
    <row r="56" spans="1:248">
      <c r="A56" s="117"/>
      <c r="B56" s="109"/>
      <c r="C56" s="120"/>
      <c r="D56" s="127"/>
      <c r="E56" s="127"/>
      <c r="F56" s="127"/>
      <c r="G56" s="127"/>
      <c r="H56" s="127"/>
      <c r="I56" s="120"/>
      <c r="J56" s="120"/>
      <c r="K56" s="127"/>
      <c r="L56" s="127"/>
      <c r="M56" s="127"/>
      <c r="N56" s="128"/>
      <c r="O56" s="636"/>
      <c r="P56" s="636"/>
      <c r="Q56" s="636"/>
      <c r="R56" s="636"/>
      <c r="S56" s="636"/>
      <c r="T56" s="145"/>
      <c r="U56" s="145"/>
      <c r="V56" s="56"/>
      <c r="W56" s="56"/>
      <c r="X56" s="56"/>
      <c r="Y56" s="56"/>
      <c r="Z56" s="644"/>
      <c r="AA56" s="56"/>
      <c r="AB56" s="56"/>
      <c r="AC56" s="56"/>
      <c r="AD56" s="56"/>
      <c r="AE56" s="644"/>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row>
    <row r="57" spans="1:248">
      <c r="A57" s="117"/>
      <c r="B57" s="129"/>
      <c r="C57" s="123"/>
      <c r="D57" s="130"/>
      <c r="E57" s="130"/>
      <c r="F57" s="130"/>
      <c r="G57" s="130"/>
      <c r="H57" s="130"/>
      <c r="I57" s="123"/>
      <c r="J57" s="123"/>
      <c r="K57" s="130"/>
      <c r="L57" s="130"/>
      <c r="M57" s="130"/>
      <c r="N57" s="131"/>
      <c r="O57" s="636"/>
      <c r="P57" s="636"/>
      <c r="Q57" s="636"/>
      <c r="R57" s="636"/>
      <c r="S57" s="636"/>
      <c r="T57" s="637"/>
      <c r="U57" s="637"/>
      <c r="V57" s="637"/>
      <c r="W57" s="637"/>
      <c r="X57" s="637"/>
      <c r="Y57" s="637"/>
      <c r="Z57" s="645"/>
      <c r="AA57" s="637"/>
      <c r="AB57" s="637"/>
      <c r="AC57" s="637"/>
      <c r="AD57" s="637"/>
      <c r="AE57" s="645"/>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row>
    <row r="58" spans="1:248">
      <c r="A58" s="117"/>
      <c r="B58" s="109"/>
      <c r="C58" s="120"/>
      <c r="D58" s="127"/>
      <c r="E58" s="127"/>
      <c r="F58" s="127"/>
      <c r="G58" s="127"/>
      <c r="H58" s="127"/>
      <c r="I58" s="120"/>
      <c r="J58" s="120"/>
      <c r="K58" s="127"/>
      <c r="L58" s="127"/>
      <c r="M58" s="127"/>
      <c r="N58" s="128"/>
      <c r="O58" s="636"/>
      <c r="P58" s="636"/>
      <c r="Q58" s="636"/>
      <c r="R58" s="636"/>
      <c r="S58" s="636"/>
      <c r="T58" s="145"/>
      <c r="U58" s="145"/>
      <c r="V58" s="56"/>
      <c r="W58" s="56"/>
      <c r="X58" s="56"/>
      <c r="Y58" s="56"/>
      <c r="Z58" s="644"/>
      <c r="AA58" s="56"/>
      <c r="AB58" s="56"/>
      <c r="AC58" s="56"/>
      <c r="AD58" s="56"/>
      <c r="AE58" s="644"/>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row>
    <row r="59" spans="1:248">
      <c r="A59" s="117"/>
      <c r="B59" s="129"/>
      <c r="C59" s="123"/>
      <c r="D59" s="130"/>
      <c r="E59" s="130"/>
      <c r="F59" s="130"/>
      <c r="G59" s="130"/>
      <c r="H59" s="130"/>
      <c r="I59" s="123"/>
      <c r="J59" s="123"/>
      <c r="K59" s="130"/>
      <c r="L59" s="130"/>
      <c r="M59" s="130"/>
      <c r="N59" s="131"/>
      <c r="O59" s="636"/>
      <c r="P59" s="636"/>
      <c r="Q59" s="636"/>
      <c r="R59" s="636"/>
      <c r="S59" s="636"/>
      <c r="T59" s="637"/>
      <c r="U59" s="637"/>
      <c r="V59" s="637"/>
      <c r="W59" s="637"/>
      <c r="X59" s="637"/>
      <c r="Y59" s="637"/>
      <c r="Z59" s="645"/>
      <c r="AA59" s="637"/>
      <c r="AB59" s="637"/>
      <c r="AC59" s="637"/>
      <c r="AD59" s="637"/>
      <c r="AE59" s="645"/>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row>
    <row r="60" spans="1:248">
      <c r="A60" s="117"/>
      <c r="B60" s="109"/>
      <c r="C60" s="120"/>
      <c r="D60" s="127"/>
      <c r="E60" s="127"/>
      <c r="F60" s="127"/>
      <c r="G60" s="127"/>
      <c r="H60" s="127"/>
      <c r="I60" s="120"/>
      <c r="J60" s="120"/>
      <c r="K60" s="127"/>
      <c r="L60" s="127"/>
      <c r="M60" s="127"/>
      <c r="N60" s="128"/>
      <c r="O60" s="636"/>
      <c r="P60" s="636"/>
      <c r="Q60" s="636"/>
      <c r="R60" s="636"/>
      <c r="S60" s="636"/>
      <c r="T60" s="145"/>
      <c r="U60" s="145"/>
      <c r="V60" s="56"/>
      <c r="W60" s="56"/>
      <c r="X60" s="56"/>
      <c r="Y60" s="56"/>
      <c r="Z60" s="644"/>
      <c r="AA60" s="56"/>
      <c r="AB60" s="56"/>
      <c r="AC60" s="56"/>
      <c r="AD60" s="56"/>
      <c r="AE60" s="644"/>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row>
    <row r="61" spans="1:248">
      <c r="A61" s="117"/>
      <c r="B61" s="129"/>
      <c r="C61" s="123"/>
      <c r="D61" s="130"/>
      <c r="E61" s="130"/>
      <c r="F61" s="130"/>
      <c r="G61" s="130"/>
      <c r="H61" s="130"/>
      <c r="I61" s="123"/>
      <c r="J61" s="123"/>
      <c r="K61" s="130"/>
      <c r="L61" s="130"/>
      <c r="M61" s="130"/>
      <c r="N61" s="131"/>
      <c r="O61" s="636"/>
      <c r="P61" s="636"/>
      <c r="Q61" s="636"/>
      <c r="R61" s="636"/>
      <c r="S61" s="636"/>
      <c r="T61" s="637"/>
      <c r="U61" s="637"/>
      <c r="V61" s="637"/>
      <c r="W61" s="637"/>
      <c r="X61" s="637"/>
      <c r="Y61" s="637"/>
      <c r="Z61" s="645"/>
      <c r="AA61" s="637"/>
      <c r="AB61" s="637"/>
      <c r="AC61" s="637"/>
      <c r="AD61" s="637"/>
      <c r="AE61" s="645"/>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row>
    <row r="62" spans="1:248">
      <c r="A62" s="117"/>
      <c r="B62" s="109"/>
      <c r="C62" s="120"/>
      <c r="D62" s="127"/>
      <c r="E62" s="127"/>
      <c r="F62" s="127"/>
      <c r="G62" s="127"/>
      <c r="H62" s="127"/>
      <c r="I62" s="120"/>
      <c r="J62" s="120"/>
      <c r="K62" s="127"/>
      <c r="L62" s="127"/>
      <c r="M62" s="127"/>
      <c r="N62" s="128"/>
      <c r="O62" s="636"/>
      <c r="P62" s="636"/>
      <c r="Q62" s="636"/>
      <c r="R62" s="636"/>
      <c r="S62" s="636"/>
      <c r="T62" s="145"/>
      <c r="U62" s="145"/>
      <c r="V62" s="56"/>
      <c r="W62" s="56"/>
      <c r="X62" s="56"/>
      <c r="Y62" s="56"/>
      <c r="Z62" s="644"/>
      <c r="AA62" s="56"/>
      <c r="AB62" s="56"/>
      <c r="AC62" s="56"/>
      <c r="AD62" s="56"/>
      <c r="AE62" s="644"/>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row>
    <row r="63" spans="1:248">
      <c r="A63" s="117"/>
      <c r="B63" s="129"/>
      <c r="C63" s="123"/>
      <c r="D63" s="130"/>
      <c r="E63" s="130"/>
      <c r="F63" s="130"/>
      <c r="G63" s="130"/>
      <c r="H63" s="130"/>
      <c r="I63" s="123"/>
      <c r="J63" s="123"/>
      <c r="K63" s="130"/>
      <c r="L63" s="130"/>
      <c r="M63" s="130"/>
      <c r="N63" s="131"/>
      <c r="O63" s="636"/>
      <c r="P63" s="636"/>
      <c r="Q63" s="636"/>
      <c r="R63" s="636"/>
      <c r="S63" s="636"/>
      <c r="T63" s="637"/>
      <c r="U63" s="637"/>
      <c r="V63" s="637"/>
      <c r="W63" s="637"/>
      <c r="X63" s="637"/>
      <c r="Y63" s="637"/>
      <c r="Z63" s="645"/>
      <c r="AA63" s="637"/>
      <c r="AB63" s="637"/>
      <c r="AC63" s="637"/>
      <c r="AD63" s="637"/>
      <c r="AE63" s="645"/>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row>
    <row r="64" spans="1:248">
      <c r="A64" s="117"/>
      <c r="B64" s="109"/>
      <c r="C64" s="120"/>
      <c r="D64" s="127"/>
      <c r="E64" s="127"/>
      <c r="F64" s="127"/>
      <c r="G64" s="127"/>
      <c r="H64" s="127"/>
      <c r="I64" s="120"/>
      <c r="J64" s="120"/>
      <c r="K64" s="127"/>
      <c r="L64" s="127"/>
      <c r="M64" s="127"/>
      <c r="N64" s="128"/>
      <c r="O64" s="636"/>
      <c r="P64" s="636"/>
      <c r="Q64" s="636"/>
      <c r="R64" s="636"/>
      <c r="S64" s="636"/>
      <c r="T64" s="145"/>
      <c r="U64" s="145"/>
      <c r="V64" s="56"/>
      <c r="W64" s="56"/>
      <c r="X64" s="56"/>
      <c r="Y64" s="56"/>
      <c r="Z64" s="644"/>
      <c r="AA64" s="56"/>
      <c r="AB64" s="56"/>
      <c r="AC64" s="56"/>
      <c r="AD64" s="56"/>
      <c r="AE64" s="644"/>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row>
    <row r="65" spans="1:248">
      <c r="A65" s="117"/>
      <c r="B65" s="129"/>
      <c r="C65" s="123"/>
      <c r="D65" s="130"/>
      <c r="E65" s="130"/>
      <c r="F65" s="130"/>
      <c r="G65" s="130"/>
      <c r="H65" s="130"/>
      <c r="I65" s="123"/>
      <c r="J65" s="123"/>
      <c r="K65" s="130"/>
      <c r="L65" s="130"/>
      <c r="M65" s="130"/>
      <c r="N65" s="131"/>
      <c r="O65" s="636"/>
      <c r="P65" s="636"/>
      <c r="Q65" s="636"/>
      <c r="R65" s="636"/>
      <c r="S65" s="636"/>
      <c r="T65" s="637"/>
      <c r="U65" s="637"/>
      <c r="V65" s="637"/>
      <c r="W65" s="637"/>
      <c r="X65" s="637"/>
      <c r="Y65" s="637"/>
      <c r="Z65" s="645"/>
      <c r="AA65" s="637"/>
      <c r="AB65" s="637"/>
      <c r="AC65" s="637"/>
      <c r="AD65" s="637"/>
      <c r="AE65" s="645"/>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row>
    <row r="66" spans="1:248">
      <c r="A66" s="117"/>
      <c r="B66" s="109"/>
      <c r="C66" s="120"/>
      <c r="D66" s="127"/>
      <c r="E66" s="127"/>
      <c r="F66" s="127"/>
      <c r="G66" s="127"/>
      <c r="H66" s="127"/>
      <c r="I66" s="120"/>
      <c r="J66" s="120"/>
      <c r="K66" s="127"/>
      <c r="L66" s="127"/>
      <c r="M66" s="127"/>
      <c r="N66" s="128"/>
      <c r="O66" s="636"/>
      <c r="P66" s="636"/>
      <c r="Q66" s="636"/>
      <c r="R66" s="636"/>
      <c r="S66" s="636"/>
      <c r="T66" s="145"/>
      <c r="U66" s="145"/>
      <c r="V66" s="56"/>
      <c r="W66" s="56"/>
      <c r="X66" s="56"/>
      <c r="Y66" s="56"/>
      <c r="Z66" s="644"/>
      <c r="AA66" s="56"/>
      <c r="AB66" s="56"/>
      <c r="AC66" s="56"/>
      <c r="AD66" s="56"/>
      <c r="AE66" s="644"/>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row>
    <row r="67" spans="1:248">
      <c r="A67" s="117"/>
      <c r="B67" s="129"/>
      <c r="C67" s="123"/>
      <c r="D67" s="130"/>
      <c r="E67" s="130"/>
      <c r="F67" s="130"/>
      <c r="G67" s="130"/>
      <c r="H67" s="130"/>
      <c r="I67" s="123"/>
      <c r="J67" s="123"/>
      <c r="K67" s="130"/>
      <c r="L67" s="130"/>
      <c r="M67" s="130"/>
      <c r="N67" s="131"/>
      <c r="O67" s="636"/>
      <c r="P67" s="636"/>
      <c r="Q67" s="636"/>
      <c r="R67" s="636"/>
      <c r="S67" s="636"/>
      <c r="T67" s="637"/>
      <c r="U67" s="637"/>
      <c r="V67" s="637"/>
      <c r="W67" s="637"/>
      <c r="X67" s="637"/>
      <c r="Y67" s="637"/>
      <c r="Z67" s="645"/>
      <c r="AA67" s="637"/>
      <c r="AB67" s="637"/>
      <c r="AC67" s="637"/>
      <c r="AD67" s="637"/>
      <c r="AE67" s="645"/>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row>
    <row r="68" spans="1:248">
      <c r="A68" s="117"/>
      <c r="B68" s="109"/>
      <c r="C68" s="120"/>
      <c r="D68" s="127"/>
      <c r="E68" s="127"/>
      <c r="F68" s="127"/>
      <c r="G68" s="127"/>
      <c r="H68" s="127"/>
      <c r="I68" s="120"/>
      <c r="J68" s="120"/>
      <c r="K68" s="127"/>
      <c r="L68" s="127"/>
      <c r="M68" s="127"/>
      <c r="N68" s="128"/>
      <c r="O68" s="636"/>
      <c r="P68" s="636"/>
      <c r="Q68" s="636"/>
      <c r="R68" s="636"/>
      <c r="S68" s="636"/>
      <c r="T68" s="145"/>
      <c r="U68" s="145"/>
      <c r="V68" s="56"/>
      <c r="W68" s="56"/>
      <c r="X68" s="56"/>
      <c r="Y68" s="56"/>
      <c r="Z68" s="644"/>
      <c r="AA68" s="56"/>
      <c r="AB68" s="56"/>
      <c r="AC68" s="56"/>
      <c r="AD68" s="56"/>
      <c r="AE68" s="644"/>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row>
    <row r="69" spans="1:248" ht="13.5" thickBot="1">
      <c r="A69" s="632"/>
      <c r="B69" s="638"/>
      <c r="C69" s="639"/>
      <c r="D69" s="640"/>
      <c r="E69" s="640"/>
      <c r="F69" s="640"/>
      <c r="G69" s="640"/>
      <c r="H69" s="640"/>
      <c r="I69" s="639"/>
      <c r="J69" s="639"/>
      <c r="K69" s="640"/>
      <c r="L69" s="640"/>
      <c r="M69" s="640"/>
      <c r="N69" s="641"/>
      <c r="O69" s="639"/>
      <c r="P69" s="640"/>
      <c r="Q69" s="636"/>
      <c r="R69" s="636"/>
      <c r="S69" s="636"/>
      <c r="T69" s="642"/>
      <c r="U69" s="642"/>
      <c r="V69" s="642"/>
      <c r="W69" s="642"/>
      <c r="X69" s="642"/>
      <c r="Y69" s="642"/>
      <c r="Z69" s="646"/>
      <c r="AA69" s="642"/>
      <c r="AB69" s="642"/>
      <c r="AC69" s="642"/>
      <c r="AD69" s="642"/>
      <c r="AE69" s="64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row>
    <row r="70" spans="1:248">
      <c r="A70" s="116"/>
      <c r="B70" s="109"/>
      <c r="C70" s="120"/>
      <c r="D70" s="127"/>
      <c r="E70" s="127"/>
      <c r="F70" s="127"/>
      <c r="G70" s="127"/>
      <c r="H70" s="127"/>
      <c r="I70" s="120"/>
      <c r="J70" s="120"/>
      <c r="K70" s="127"/>
      <c r="L70" s="127"/>
      <c r="M70" s="127"/>
      <c r="N70" s="128"/>
      <c r="O70" s="636"/>
      <c r="P70" s="636"/>
      <c r="Q70" s="636"/>
      <c r="R70" s="636"/>
      <c r="S70" s="636"/>
      <c r="T70" s="636"/>
      <c r="U70" s="145"/>
      <c r="V70" s="56"/>
      <c r="W70" s="56"/>
      <c r="X70" s="56"/>
      <c r="Y70" s="56"/>
      <c r="Z70" s="644"/>
      <c r="AA70" s="56"/>
      <c r="AB70" s="56"/>
      <c r="AC70" s="56"/>
      <c r="AD70" s="56"/>
      <c r="AE70" s="644"/>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row>
    <row r="71" spans="1:248">
      <c r="A71" s="117"/>
      <c r="B71" s="129"/>
      <c r="C71" s="123"/>
      <c r="D71" s="130"/>
      <c r="E71" s="130"/>
      <c r="F71" s="130"/>
      <c r="G71" s="130"/>
      <c r="H71" s="130"/>
      <c r="I71" s="123"/>
      <c r="J71" s="123"/>
      <c r="K71" s="130"/>
      <c r="L71" s="130"/>
      <c r="M71" s="130"/>
      <c r="N71" s="131"/>
      <c r="O71" s="636"/>
      <c r="P71" s="636"/>
      <c r="Q71" s="636"/>
      <c r="R71" s="636"/>
      <c r="S71" s="636"/>
      <c r="T71" s="637"/>
      <c r="U71" s="637"/>
      <c r="V71" s="637"/>
      <c r="W71" s="637"/>
      <c r="X71" s="637"/>
      <c r="Y71" s="637"/>
      <c r="Z71" s="645"/>
      <c r="AA71" s="637"/>
      <c r="AB71" s="637"/>
      <c r="AC71" s="637"/>
      <c r="AD71" s="637"/>
      <c r="AE71" s="645"/>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row>
    <row r="72" spans="1:248">
      <c r="A72" s="117"/>
      <c r="B72" s="109"/>
      <c r="C72" s="120"/>
      <c r="D72" s="127"/>
      <c r="E72" s="127"/>
      <c r="F72" s="127"/>
      <c r="G72" s="127"/>
      <c r="H72" s="127"/>
      <c r="I72" s="120"/>
      <c r="J72" s="120"/>
      <c r="K72" s="127"/>
      <c r="L72" s="127"/>
      <c r="M72" s="127"/>
      <c r="N72" s="128"/>
      <c r="O72" s="636"/>
      <c r="P72" s="636"/>
      <c r="Q72" s="636"/>
      <c r="R72" s="636"/>
      <c r="S72" s="636"/>
      <c r="T72" s="145"/>
      <c r="U72" s="145"/>
      <c r="V72" s="56"/>
      <c r="W72" s="56"/>
      <c r="X72" s="56"/>
      <c r="Y72" s="56"/>
      <c r="Z72" s="644"/>
      <c r="AA72" s="56"/>
      <c r="AB72" s="56"/>
      <c r="AC72" s="56"/>
      <c r="AD72" s="56"/>
      <c r="AE72" s="644"/>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row>
    <row r="73" spans="1:248">
      <c r="A73" s="117"/>
      <c r="B73" s="129"/>
      <c r="C73" s="123"/>
      <c r="D73" s="130"/>
      <c r="E73" s="130"/>
      <c r="F73" s="130"/>
      <c r="G73" s="130"/>
      <c r="H73" s="130"/>
      <c r="I73" s="123"/>
      <c r="J73" s="123"/>
      <c r="K73" s="130"/>
      <c r="L73" s="130"/>
      <c r="M73" s="130"/>
      <c r="N73" s="131"/>
      <c r="O73" s="636"/>
      <c r="P73" s="636"/>
      <c r="Q73" s="636"/>
      <c r="R73" s="636"/>
      <c r="S73" s="636"/>
      <c r="T73" s="637"/>
      <c r="U73" s="637"/>
      <c r="V73" s="637"/>
      <c r="W73" s="637"/>
      <c r="X73" s="637"/>
      <c r="Y73" s="637"/>
      <c r="Z73" s="645"/>
      <c r="AA73" s="637"/>
      <c r="AB73" s="637"/>
      <c r="AC73" s="637"/>
      <c r="AD73" s="637"/>
      <c r="AE73" s="645"/>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row>
    <row r="74" spans="1:248">
      <c r="A74" s="117"/>
      <c r="B74" s="109"/>
      <c r="C74" s="120"/>
      <c r="D74" s="127"/>
      <c r="E74" s="127"/>
      <c r="F74" s="127"/>
      <c r="G74" s="127"/>
      <c r="H74" s="127"/>
      <c r="I74" s="120"/>
      <c r="J74" s="120"/>
      <c r="K74" s="127"/>
      <c r="L74" s="127"/>
      <c r="M74" s="127"/>
      <c r="N74" s="128"/>
      <c r="O74" s="636"/>
      <c r="P74" s="636"/>
      <c r="Q74" s="636"/>
      <c r="R74" s="636"/>
      <c r="S74" s="636"/>
      <c r="T74" s="145"/>
      <c r="U74" s="145"/>
      <c r="V74" s="56"/>
      <c r="W74" s="56"/>
      <c r="X74" s="56"/>
      <c r="Y74" s="56"/>
      <c r="Z74" s="644"/>
      <c r="AA74" s="56"/>
      <c r="AB74" s="56"/>
      <c r="AC74" s="56"/>
      <c r="AD74" s="56"/>
      <c r="AE74" s="644"/>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row>
    <row r="75" spans="1:248">
      <c r="A75" s="117"/>
      <c r="B75" s="129"/>
      <c r="C75" s="123"/>
      <c r="D75" s="130"/>
      <c r="E75" s="130"/>
      <c r="F75" s="130"/>
      <c r="G75" s="130"/>
      <c r="H75" s="130"/>
      <c r="I75" s="123"/>
      <c r="J75" s="123"/>
      <c r="K75" s="130"/>
      <c r="L75" s="130"/>
      <c r="M75" s="130"/>
      <c r="N75" s="131"/>
      <c r="O75" s="636"/>
      <c r="P75" s="636"/>
      <c r="Q75" s="636"/>
      <c r="R75" s="636"/>
      <c r="S75" s="636"/>
      <c r="T75" s="637"/>
      <c r="U75" s="637"/>
      <c r="V75" s="637"/>
      <c r="W75" s="637"/>
      <c r="X75" s="637"/>
      <c r="Y75" s="637"/>
      <c r="Z75" s="645"/>
      <c r="AA75" s="637"/>
      <c r="AB75" s="637"/>
      <c r="AC75" s="637"/>
      <c r="AD75" s="637"/>
      <c r="AE75" s="645"/>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row>
    <row r="76" spans="1:248">
      <c r="A76" s="117"/>
      <c r="B76" s="109"/>
      <c r="C76" s="120"/>
      <c r="D76" s="127"/>
      <c r="E76" s="127"/>
      <c r="F76" s="127"/>
      <c r="G76" s="127"/>
      <c r="H76" s="127"/>
      <c r="I76" s="120"/>
      <c r="J76" s="120"/>
      <c r="K76" s="127"/>
      <c r="L76" s="127"/>
      <c r="M76" s="127"/>
      <c r="N76" s="128"/>
      <c r="O76" s="636"/>
      <c r="P76" s="636"/>
      <c r="Q76" s="636"/>
      <c r="R76" s="636"/>
      <c r="S76" s="636"/>
      <c r="T76" s="145"/>
      <c r="U76" s="145"/>
      <c r="V76" s="56"/>
      <c r="W76" s="56"/>
      <c r="X76" s="56"/>
      <c r="Y76" s="56"/>
      <c r="Z76" s="644"/>
      <c r="AA76" s="56"/>
      <c r="AB76" s="56"/>
      <c r="AC76" s="56"/>
      <c r="AD76" s="56"/>
      <c r="AE76" s="644"/>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row>
    <row r="77" spans="1:248">
      <c r="A77" s="117"/>
      <c r="B77" s="129"/>
      <c r="C77" s="123"/>
      <c r="D77" s="130"/>
      <c r="E77" s="130"/>
      <c r="F77" s="130"/>
      <c r="G77" s="130"/>
      <c r="H77" s="130"/>
      <c r="I77" s="123"/>
      <c r="J77" s="123"/>
      <c r="K77" s="130"/>
      <c r="L77" s="130"/>
      <c r="M77" s="130"/>
      <c r="N77" s="131"/>
      <c r="O77" s="636"/>
      <c r="P77" s="636"/>
      <c r="Q77" s="636"/>
      <c r="R77" s="636"/>
      <c r="S77" s="636"/>
      <c r="T77" s="637"/>
      <c r="U77" s="637"/>
      <c r="V77" s="637"/>
      <c r="W77" s="637"/>
      <c r="X77" s="637"/>
      <c r="Y77" s="637"/>
      <c r="Z77" s="645"/>
      <c r="AA77" s="637"/>
      <c r="AB77" s="637"/>
      <c r="AC77" s="637"/>
      <c r="AD77" s="637"/>
      <c r="AE77" s="645"/>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row>
    <row r="78" spans="1:248">
      <c r="A78" s="117"/>
      <c r="B78" s="109"/>
      <c r="C78" s="120"/>
      <c r="D78" s="127"/>
      <c r="E78" s="127"/>
      <c r="F78" s="127"/>
      <c r="G78" s="127"/>
      <c r="H78" s="127"/>
      <c r="I78" s="120"/>
      <c r="J78" s="120"/>
      <c r="K78" s="127"/>
      <c r="L78" s="127"/>
      <c r="M78" s="127"/>
      <c r="N78" s="128"/>
      <c r="O78" s="636"/>
      <c r="P78" s="636"/>
      <c r="Q78" s="636"/>
      <c r="R78" s="636"/>
      <c r="S78" s="636"/>
      <c r="T78" s="145"/>
      <c r="U78" s="145"/>
      <c r="V78" s="56"/>
      <c r="W78" s="56"/>
      <c r="X78" s="56"/>
      <c r="Y78" s="56"/>
      <c r="Z78" s="644"/>
      <c r="AA78" s="56"/>
      <c r="AB78" s="56"/>
      <c r="AC78" s="56"/>
      <c r="AD78" s="56"/>
      <c r="AE78" s="644"/>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row>
    <row r="79" spans="1:248">
      <c r="A79" s="117"/>
      <c r="B79" s="129"/>
      <c r="C79" s="123"/>
      <c r="D79" s="130"/>
      <c r="E79" s="130"/>
      <c r="F79" s="130"/>
      <c r="G79" s="130"/>
      <c r="H79" s="130"/>
      <c r="I79" s="123"/>
      <c r="J79" s="123"/>
      <c r="K79" s="130"/>
      <c r="L79" s="130"/>
      <c r="M79" s="130"/>
      <c r="N79" s="131"/>
      <c r="O79" s="636"/>
      <c r="P79" s="636"/>
      <c r="Q79" s="636"/>
      <c r="R79" s="636"/>
      <c r="S79" s="636"/>
      <c r="T79" s="637"/>
      <c r="U79" s="637"/>
      <c r="V79" s="637"/>
      <c r="W79" s="637"/>
      <c r="X79" s="637"/>
      <c r="Y79" s="637"/>
      <c r="Z79" s="645"/>
      <c r="AA79" s="637"/>
      <c r="AB79" s="637"/>
      <c r="AC79" s="637"/>
      <c r="AD79" s="637"/>
      <c r="AE79" s="645"/>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row>
    <row r="80" spans="1:248">
      <c r="A80" s="117"/>
      <c r="B80" s="109"/>
      <c r="C80" s="120"/>
      <c r="D80" s="127"/>
      <c r="E80" s="127"/>
      <c r="F80" s="127"/>
      <c r="G80" s="127"/>
      <c r="H80" s="127"/>
      <c r="I80" s="120"/>
      <c r="J80" s="120"/>
      <c r="K80" s="127"/>
      <c r="L80" s="127"/>
      <c r="M80" s="127"/>
      <c r="N80" s="128"/>
      <c r="O80" s="636"/>
      <c r="P80" s="636"/>
      <c r="Q80" s="636"/>
      <c r="R80" s="636"/>
      <c r="S80" s="636"/>
      <c r="T80" s="145"/>
      <c r="U80" s="145"/>
      <c r="V80" s="56"/>
      <c r="W80" s="56"/>
      <c r="X80" s="56"/>
      <c r="Y80" s="56"/>
      <c r="Z80" s="644"/>
      <c r="AA80" s="56"/>
      <c r="AB80" s="56"/>
      <c r="AC80" s="56"/>
      <c r="AD80" s="56"/>
      <c r="AE80" s="644"/>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row>
    <row r="81" spans="1:248">
      <c r="A81" s="117"/>
      <c r="B81" s="129"/>
      <c r="C81" s="123"/>
      <c r="D81" s="130"/>
      <c r="E81" s="130"/>
      <c r="F81" s="130"/>
      <c r="G81" s="130"/>
      <c r="H81" s="130"/>
      <c r="I81" s="123"/>
      <c r="J81" s="123"/>
      <c r="K81" s="130"/>
      <c r="L81" s="130"/>
      <c r="M81" s="130"/>
      <c r="N81" s="131"/>
      <c r="O81" s="636"/>
      <c r="P81" s="636"/>
      <c r="Q81" s="636"/>
      <c r="R81" s="636"/>
      <c r="S81" s="636"/>
      <c r="T81" s="637"/>
      <c r="U81" s="637"/>
      <c r="V81" s="637"/>
      <c r="W81" s="637"/>
      <c r="X81" s="637"/>
      <c r="Y81" s="637"/>
      <c r="Z81" s="645"/>
      <c r="AA81" s="637"/>
      <c r="AB81" s="637"/>
      <c r="AC81" s="637"/>
      <c r="AD81" s="637"/>
      <c r="AE81" s="645"/>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row>
    <row r="82" spans="1:248">
      <c r="A82" s="117"/>
      <c r="B82" s="109"/>
      <c r="C82" s="120"/>
      <c r="D82" s="127"/>
      <c r="E82" s="127"/>
      <c r="F82" s="127"/>
      <c r="G82" s="127"/>
      <c r="H82" s="127"/>
      <c r="I82" s="120"/>
      <c r="J82" s="120"/>
      <c r="K82" s="127"/>
      <c r="L82" s="127"/>
      <c r="M82" s="127"/>
      <c r="N82" s="128"/>
      <c r="O82" s="636"/>
      <c r="P82" s="636"/>
      <c r="Q82" s="636"/>
      <c r="R82" s="636"/>
      <c r="S82" s="636"/>
      <c r="T82" s="145"/>
      <c r="U82" s="145"/>
      <c r="V82" s="56"/>
      <c r="W82" s="56"/>
      <c r="X82" s="56"/>
      <c r="Y82" s="56"/>
      <c r="Z82" s="644"/>
      <c r="AA82" s="56"/>
      <c r="AB82" s="56"/>
      <c r="AC82" s="56"/>
      <c r="AD82" s="56"/>
      <c r="AE82" s="644"/>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row>
    <row r="83" spans="1:248">
      <c r="A83" s="117"/>
      <c r="B83" s="129"/>
      <c r="C83" s="123"/>
      <c r="D83" s="130"/>
      <c r="E83" s="130"/>
      <c r="F83" s="130"/>
      <c r="G83" s="130"/>
      <c r="H83" s="130"/>
      <c r="I83" s="123"/>
      <c r="J83" s="123"/>
      <c r="K83" s="130"/>
      <c r="L83" s="130"/>
      <c r="M83" s="130"/>
      <c r="N83" s="131"/>
      <c r="O83" s="636"/>
      <c r="P83" s="636"/>
      <c r="Q83" s="636"/>
      <c r="R83" s="636"/>
      <c r="S83" s="636"/>
      <c r="T83" s="637"/>
      <c r="U83" s="637"/>
      <c r="V83" s="637"/>
      <c r="W83" s="637"/>
      <c r="X83" s="637"/>
      <c r="Y83" s="637"/>
      <c r="Z83" s="645"/>
      <c r="AA83" s="637"/>
      <c r="AB83" s="637"/>
      <c r="AC83" s="637"/>
      <c r="AD83" s="637"/>
      <c r="AE83" s="645"/>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row>
    <row r="84" spans="1:248">
      <c r="A84" s="117"/>
      <c r="B84" s="109"/>
      <c r="C84" s="120"/>
      <c r="D84" s="127"/>
      <c r="E84" s="127"/>
      <c r="F84" s="127"/>
      <c r="G84" s="127"/>
      <c r="H84" s="127"/>
      <c r="I84" s="120"/>
      <c r="J84" s="120"/>
      <c r="K84" s="127"/>
      <c r="L84" s="127"/>
      <c r="M84" s="127"/>
      <c r="N84" s="128"/>
      <c r="O84" s="636"/>
      <c r="P84" s="636"/>
      <c r="Q84" s="636"/>
      <c r="R84" s="636"/>
      <c r="S84" s="636"/>
      <c r="T84" s="145"/>
      <c r="U84" s="145"/>
      <c r="V84" s="56"/>
      <c r="W84" s="56"/>
      <c r="X84" s="56"/>
      <c r="Y84" s="56"/>
      <c r="Z84" s="644"/>
      <c r="AA84" s="56"/>
      <c r="AB84" s="56"/>
      <c r="AC84" s="56"/>
      <c r="AD84" s="56"/>
      <c r="AE84" s="644"/>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row>
    <row r="85" spans="1:248">
      <c r="A85" s="117"/>
      <c r="B85" s="129"/>
      <c r="C85" s="123"/>
      <c r="D85" s="130"/>
      <c r="E85" s="130"/>
      <c r="F85" s="130"/>
      <c r="G85" s="130"/>
      <c r="H85" s="130"/>
      <c r="I85" s="123"/>
      <c r="J85" s="123"/>
      <c r="K85" s="130"/>
      <c r="L85" s="130"/>
      <c r="M85" s="130"/>
      <c r="N85" s="131"/>
      <c r="O85" s="636"/>
      <c r="P85" s="636"/>
      <c r="Q85" s="636"/>
      <c r="R85" s="636"/>
      <c r="S85" s="636"/>
      <c r="T85" s="637"/>
      <c r="U85" s="637"/>
      <c r="V85" s="637"/>
      <c r="W85" s="637"/>
      <c r="X85" s="637"/>
      <c r="Y85" s="637"/>
      <c r="Z85" s="645"/>
      <c r="AA85" s="637"/>
      <c r="AB85" s="637"/>
      <c r="AC85" s="637"/>
      <c r="AD85" s="637"/>
      <c r="AE85" s="645"/>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row>
    <row r="86" spans="1:248">
      <c r="A86" s="117"/>
      <c r="B86" s="109"/>
      <c r="C86" s="120"/>
      <c r="D86" s="127"/>
      <c r="E86" s="127"/>
      <c r="F86" s="127"/>
      <c r="G86" s="127"/>
      <c r="H86" s="127"/>
      <c r="I86" s="120"/>
      <c r="J86" s="120"/>
      <c r="K86" s="127"/>
      <c r="L86" s="127"/>
      <c r="M86" s="127"/>
      <c r="N86" s="128"/>
      <c r="O86" s="636"/>
      <c r="P86" s="636"/>
      <c r="Q86" s="636"/>
      <c r="R86" s="636"/>
      <c r="S86" s="636"/>
      <c r="T86" s="145"/>
      <c r="U86" s="145"/>
      <c r="V86" s="56"/>
      <c r="W86" s="56"/>
      <c r="X86" s="56"/>
      <c r="Y86" s="56"/>
      <c r="Z86" s="644"/>
      <c r="AA86" s="56"/>
      <c r="AB86" s="56"/>
      <c r="AC86" s="56"/>
      <c r="AD86" s="56"/>
      <c r="AE86" s="644"/>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row>
    <row r="87" spans="1:248">
      <c r="A87" s="117"/>
      <c r="B87" s="129"/>
      <c r="C87" s="123"/>
      <c r="D87" s="130"/>
      <c r="E87" s="130"/>
      <c r="F87" s="130"/>
      <c r="G87" s="130"/>
      <c r="H87" s="130"/>
      <c r="I87" s="123"/>
      <c r="J87" s="123"/>
      <c r="K87" s="130"/>
      <c r="L87" s="130"/>
      <c r="M87" s="130"/>
      <c r="N87" s="131"/>
      <c r="O87" s="636"/>
      <c r="P87" s="636"/>
      <c r="Q87" s="636"/>
      <c r="R87" s="636"/>
      <c r="S87" s="636"/>
      <c r="T87" s="637"/>
      <c r="U87" s="637"/>
      <c r="V87" s="637"/>
      <c r="W87" s="637"/>
      <c r="X87" s="637"/>
      <c r="Y87" s="637"/>
      <c r="Z87" s="645"/>
      <c r="AA87" s="637"/>
      <c r="AB87" s="637"/>
      <c r="AC87" s="637"/>
      <c r="AD87" s="637"/>
      <c r="AE87" s="645"/>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row>
    <row r="88" spans="1:248">
      <c r="A88" s="117"/>
      <c r="B88" s="109"/>
      <c r="C88" s="120"/>
      <c r="D88" s="127"/>
      <c r="E88" s="127"/>
      <c r="F88" s="127"/>
      <c r="G88" s="127"/>
      <c r="H88" s="127"/>
      <c r="I88" s="120"/>
      <c r="J88" s="120"/>
      <c r="K88" s="127"/>
      <c r="L88" s="127"/>
      <c r="M88" s="127"/>
      <c r="N88" s="128"/>
      <c r="O88" s="636"/>
      <c r="P88" s="636"/>
      <c r="Q88" s="636"/>
      <c r="R88" s="636"/>
      <c r="S88" s="636"/>
      <c r="T88" s="145"/>
      <c r="U88" s="145"/>
      <c r="V88" s="56"/>
      <c r="W88" s="56"/>
      <c r="X88" s="56"/>
      <c r="Y88" s="56"/>
      <c r="Z88" s="644"/>
      <c r="AA88" s="56"/>
      <c r="AB88" s="56"/>
      <c r="AC88" s="56"/>
      <c r="AD88" s="56"/>
      <c r="AE88" s="644"/>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row>
    <row r="89" spans="1:248">
      <c r="A89" s="117"/>
      <c r="B89" s="129"/>
      <c r="C89" s="123"/>
      <c r="D89" s="130"/>
      <c r="E89" s="130"/>
      <c r="F89" s="130"/>
      <c r="G89" s="130"/>
      <c r="H89" s="130"/>
      <c r="I89" s="123"/>
      <c r="J89" s="123"/>
      <c r="K89" s="130"/>
      <c r="L89" s="130"/>
      <c r="M89" s="130"/>
      <c r="N89" s="131"/>
      <c r="O89" s="636"/>
      <c r="P89" s="636"/>
      <c r="Q89" s="636"/>
      <c r="R89" s="636"/>
      <c r="S89" s="636"/>
      <c r="T89" s="637"/>
      <c r="U89" s="637"/>
      <c r="V89" s="637"/>
      <c r="W89" s="637"/>
      <c r="X89" s="637"/>
      <c r="Y89" s="637"/>
      <c r="Z89" s="645"/>
      <c r="AA89" s="637"/>
      <c r="AB89" s="637"/>
      <c r="AC89" s="637"/>
      <c r="AD89" s="637"/>
      <c r="AE89" s="645"/>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row>
    <row r="90" spans="1:248">
      <c r="A90" s="117"/>
      <c r="B90" s="109"/>
      <c r="C90" s="120"/>
      <c r="D90" s="127"/>
      <c r="E90" s="127"/>
      <c r="F90" s="127"/>
      <c r="G90" s="127"/>
      <c r="H90" s="127"/>
      <c r="I90" s="120"/>
      <c r="J90" s="120"/>
      <c r="K90" s="127"/>
      <c r="L90" s="127"/>
      <c r="M90" s="127"/>
      <c r="N90" s="128"/>
      <c r="O90" s="636"/>
      <c r="P90" s="636"/>
      <c r="Q90" s="636"/>
      <c r="R90" s="636"/>
      <c r="S90" s="636"/>
      <c r="T90" s="145"/>
      <c r="U90" s="145"/>
      <c r="V90" s="56"/>
      <c r="W90" s="56"/>
      <c r="X90" s="56"/>
      <c r="Y90" s="56"/>
      <c r="Z90" s="644"/>
      <c r="AA90" s="56"/>
      <c r="AB90" s="56"/>
      <c r="AC90" s="56"/>
      <c r="AD90" s="56"/>
      <c r="AE90" s="644"/>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row>
    <row r="91" spans="1:248">
      <c r="A91" s="117"/>
      <c r="B91" s="129"/>
      <c r="C91" s="123"/>
      <c r="D91" s="130"/>
      <c r="E91" s="130"/>
      <c r="F91" s="130"/>
      <c r="G91" s="130"/>
      <c r="H91" s="130"/>
      <c r="I91" s="123"/>
      <c r="J91" s="123"/>
      <c r="K91" s="130"/>
      <c r="L91" s="130"/>
      <c r="M91" s="130"/>
      <c r="N91" s="131"/>
      <c r="O91" s="636"/>
      <c r="P91" s="636"/>
      <c r="Q91" s="636"/>
      <c r="R91" s="636"/>
      <c r="S91" s="636"/>
      <c r="T91" s="637"/>
      <c r="U91" s="637"/>
      <c r="V91" s="637"/>
      <c r="W91" s="637"/>
      <c r="X91" s="637"/>
      <c r="Y91" s="637"/>
      <c r="Z91" s="645"/>
      <c r="AA91" s="637"/>
      <c r="AB91" s="637"/>
      <c r="AC91" s="637"/>
      <c r="AD91" s="637"/>
      <c r="AE91" s="645"/>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row>
    <row r="92" spans="1:248">
      <c r="A92" s="117"/>
      <c r="B92" s="109"/>
      <c r="C92" s="120"/>
      <c r="D92" s="127"/>
      <c r="E92" s="127"/>
      <c r="F92" s="127"/>
      <c r="G92" s="127"/>
      <c r="H92" s="127"/>
      <c r="I92" s="120"/>
      <c r="J92" s="120"/>
      <c r="K92" s="127"/>
      <c r="L92" s="127"/>
      <c r="M92" s="127"/>
      <c r="N92" s="128"/>
      <c r="O92" s="636"/>
      <c r="P92" s="636"/>
      <c r="Q92" s="636"/>
      <c r="R92" s="636"/>
      <c r="S92" s="636"/>
      <c r="T92" s="145"/>
      <c r="U92" s="145"/>
      <c r="V92" s="56"/>
      <c r="W92" s="56"/>
      <c r="X92" s="56"/>
      <c r="Y92" s="56"/>
      <c r="Z92" s="644"/>
      <c r="AA92" s="56"/>
      <c r="AB92" s="56"/>
      <c r="AC92" s="56"/>
      <c r="AD92" s="56"/>
      <c r="AE92" s="644"/>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row>
    <row r="93" spans="1:248">
      <c r="A93" s="117"/>
      <c r="B93" s="129"/>
      <c r="C93" s="123"/>
      <c r="D93" s="130"/>
      <c r="E93" s="130"/>
      <c r="F93" s="130"/>
      <c r="G93" s="130"/>
      <c r="H93" s="130"/>
      <c r="I93" s="123"/>
      <c r="J93" s="123"/>
      <c r="K93" s="130"/>
      <c r="L93" s="130"/>
      <c r="M93" s="130"/>
      <c r="N93" s="131"/>
      <c r="O93" s="636"/>
      <c r="P93" s="636"/>
      <c r="Q93" s="636"/>
      <c r="R93" s="636"/>
      <c r="S93" s="636"/>
      <c r="T93" s="637"/>
      <c r="U93" s="637"/>
      <c r="V93" s="637"/>
      <c r="W93" s="637"/>
      <c r="X93" s="637"/>
      <c r="Y93" s="637"/>
      <c r="Z93" s="645"/>
      <c r="AA93" s="637"/>
      <c r="AB93" s="637"/>
      <c r="AC93" s="637"/>
      <c r="AD93" s="637"/>
      <c r="AE93" s="645"/>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row>
    <row r="94" spans="1:248">
      <c r="A94" s="117"/>
      <c r="B94" s="109"/>
      <c r="C94" s="120"/>
      <c r="D94" s="127"/>
      <c r="E94" s="127"/>
      <c r="F94" s="127"/>
      <c r="G94" s="127"/>
      <c r="H94" s="127"/>
      <c r="I94" s="120"/>
      <c r="J94" s="120"/>
      <c r="K94" s="127"/>
      <c r="L94" s="127"/>
      <c r="M94" s="127"/>
      <c r="N94" s="128"/>
      <c r="O94" s="636"/>
      <c r="P94" s="636"/>
      <c r="Q94" s="636"/>
      <c r="R94" s="636"/>
      <c r="S94" s="636"/>
      <c r="T94" s="145"/>
      <c r="U94" s="145"/>
      <c r="V94" s="56"/>
      <c r="W94" s="56"/>
      <c r="X94" s="56"/>
      <c r="Y94" s="56"/>
      <c r="Z94" s="644"/>
      <c r="AA94" s="56"/>
      <c r="AB94" s="56"/>
      <c r="AC94" s="56"/>
      <c r="AD94" s="56"/>
      <c r="AE94" s="644"/>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row>
    <row r="95" spans="1:248">
      <c r="A95" s="117"/>
      <c r="B95" s="129"/>
      <c r="C95" s="123"/>
      <c r="D95" s="130"/>
      <c r="E95" s="130"/>
      <c r="F95" s="130"/>
      <c r="G95" s="130"/>
      <c r="H95" s="130"/>
      <c r="I95" s="123"/>
      <c r="J95" s="123"/>
      <c r="K95" s="130"/>
      <c r="L95" s="130"/>
      <c r="M95" s="130"/>
      <c r="N95" s="131"/>
      <c r="O95" s="636"/>
      <c r="P95" s="636"/>
      <c r="Q95" s="636"/>
      <c r="R95" s="636"/>
      <c r="S95" s="636"/>
      <c r="T95" s="637"/>
      <c r="U95" s="637"/>
      <c r="V95" s="637"/>
      <c r="W95" s="637"/>
      <c r="X95" s="637"/>
      <c r="Y95" s="637"/>
      <c r="Z95" s="645"/>
      <c r="AA95" s="637"/>
      <c r="AB95" s="637"/>
      <c r="AC95" s="637"/>
      <c r="AD95" s="637"/>
      <c r="AE95" s="645"/>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row>
    <row r="96" spans="1:248">
      <c r="A96" s="117"/>
      <c r="B96" s="109"/>
      <c r="C96" s="120"/>
      <c r="D96" s="127"/>
      <c r="E96" s="127"/>
      <c r="F96" s="127"/>
      <c r="G96" s="127"/>
      <c r="H96" s="127"/>
      <c r="I96" s="120"/>
      <c r="J96" s="120"/>
      <c r="K96" s="127"/>
      <c r="L96" s="127"/>
      <c r="M96" s="127"/>
      <c r="N96" s="128"/>
      <c r="O96" s="636"/>
      <c r="P96" s="636"/>
      <c r="Q96" s="636"/>
      <c r="R96" s="636"/>
      <c r="S96" s="636"/>
      <c r="T96" s="145"/>
      <c r="U96" s="145"/>
      <c r="V96" s="56"/>
      <c r="W96" s="56"/>
      <c r="X96" s="56"/>
      <c r="Y96" s="56"/>
      <c r="Z96" s="644"/>
      <c r="AA96" s="56"/>
      <c r="AB96" s="56"/>
      <c r="AC96" s="56"/>
      <c r="AD96" s="56"/>
      <c r="AE96" s="644"/>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row>
    <row r="97" spans="1:248">
      <c r="A97" s="117"/>
      <c r="B97" s="129"/>
      <c r="C97" s="123"/>
      <c r="D97" s="130"/>
      <c r="E97" s="130"/>
      <c r="F97" s="130"/>
      <c r="G97" s="130"/>
      <c r="H97" s="130"/>
      <c r="I97" s="123"/>
      <c r="J97" s="123"/>
      <c r="K97" s="130"/>
      <c r="L97" s="130"/>
      <c r="M97" s="130"/>
      <c r="N97" s="131"/>
      <c r="O97" s="636"/>
      <c r="P97" s="636"/>
      <c r="Q97" s="636"/>
      <c r="R97" s="636"/>
      <c r="S97" s="636"/>
      <c r="T97" s="637"/>
      <c r="U97" s="637"/>
      <c r="V97" s="637"/>
      <c r="W97" s="637"/>
      <c r="X97" s="637"/>
      <c r="Y97" s="637"/>
      <c r="Z97" s="645"/>
      <c r="AA97" s="637"/>
      <c r="AB97" s="637"/>
      <c r="AC97" s="637"/>
      <c r="AD97" s="637"/>
      <c r="AE97" s="645"/>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row>
    <row r="98" spans="1:248">
      <c r="A98" s="117"/>
      <c r="B98" s="109"/>
      <c r="C98" s="120"/>
      <c r="D98" s="127"/>
      <c r="E98" s="127"/>
      <c r="F98" s="127"/>
      <c r="G98" s="127"/>
      <c r="H98" s="127"/>
      <c r="I98" s="120"/>
      <c r="J98" s="120"/>
      <c r="K98" s="127"/>
      <c r="L98" s="127"/>
      <c r="M98" s="127"/>
      <c r="N98" s="128"/>
      <c r="O98" s="636"/>
      <c r="P98" s="636"/>
      <c r="Q98" s="636"/>
      <c r="R98" s="636"/>
      <c r="S98" s="636"/>
      <c r="T98" s="145"/>
      <c r="U98" s="145"/>
      <c r="V98" s="56"/>
      <c r="W98" s="56"/>
      <c r="X98" s="56"/>
      <c r="Y98" s="56"/>
      <c r="Z98" s="644"/>
      <c r="AA98" s="56"/>
      <c r="AB98" s="56"/>
      <c r="AC98" s="56"/>
      <c r="AD98" s="56"/>
      <c r="AE98" s="644"/>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row>
    <row r="99" spans="1:248">
      <c r="A99" s="117"/>
      <c r="B99" s="129"/>
      <c r="C99" s="123"/>
      <c r="D99" s="130"/>
      <c r="E99" s="130"/>
      <c r="F99" s="130"/>
      <c r="G99" s="130"/>
      <c r="H99" s="130"/>
      <c r="I99" s="123"/>
      <c r="J99" s="123"/>
      <c r="K99" s="130"/>
      <c r="L99" s="130"/>
      <c r="M99" s="130"/>
      <c r="N99" s="131"/>
      <c r="O99" s="636"/>
      <c r="P99" s="636"/>
      <c r="Q99" s="636"/>
      <c r="R99" s="636"/>
      <c r="S99" s="636"/>
      <c r="T99" s="637"/>
      <c r="U99" s="637"/>
      <c r="V99" s="637"/>
      <c r="W99" s="637"/>
      <c r="X99" s="637"/>
      <c r="Y99" s="637"/>
      <c r="Z99" s="645"/>
      <c r="AA99" s="637"/>
      <c r="AB99" s="637"/>
      <c r="AC99" s="637"/>
      <c r="AD99" s="637"/>
      <c r="AE99" s="645"/>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row>
    <row r="100" spans="1:248">
      <c r="A100" s="117"/>
      <c r="B100" s="109"/>
      <c r="C100" s="120"/>
      <c r="D100" s="127"/>
      <c r="E100" s="127"/>
      <c r="F100" s="127"/>
      <c r="G100" s="127"/>
      <c r="H100" s="127"/>
      <c r="I100" s="120"/>
      <c r="J100" s="120"/>
      <c r="K100" s="127"/>
      <c r="L100" s="127"/>
      <c r="M100" s="127"/>
      <c r="N100" s="128"/>
      <c r="O100" s="636"/>
      <c r="P100" s="636"/>
      <c r="Q100" s="636"/>
      <c r="R100" s="636"/>
      <c r="S100" s="636"/>
      <c r="T100" s="145"/>
      <c r="U100" s="145"/>
      <c r="V100" s="56"/>
      <c r="W100" s="56"/>
      <c r="X100" s="56"/>
      <c r="Y100" s="56"/>
      <c r="Z100" s="644"/>
      <c r="AA100" s="56"/>
      <c r="AB100" s="56"/>
      <c r="AC100" s="56"/>
      <c r="AD100" s="56"/>
      <c r="AE100" s="644"/>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row>
    <row r="101" spans="1:248" ht="13.5" thickBot="1">
      <c r="A101" s="632"/>
      <c r="B101" s="638"/>
      <c r="C101" s="639"/>
      <c r="D101" s="640"/>
      <c r="E101" s="640"/>
      <c r="F101" s="640"/>
      <c r="G101" s="640"/>
      <c r="H101" s="640"/>
      <c r="I101" s="639"/>
      <c r="J101" s="639"/>
      <c r="K101" s="640"/>
      <c r="L101" s="640"/>
      <c r="M101" s="640"/>
      <c r="N101" s="641"/>
      <c r="O101" s="639"/>
      <c r="P101" s="640"/>
      <c r="Q101" s="636"/>
      <c r="R101" s="636"/>
      <c r="S101" s="636"/>
      <c r="T101" s="642"/>
      <c r="U101" s="642"/>
      <c r="V101" s="642"/>
      <c r="W101" s="642"/>
      <c r="X101" s="642"/>
      <c r="Y101" s="642"/>
      <c r="Z101" s="646"/>
      <c r="AA101" s="642"/>
      <c r="AB101" s="642"/>
      <c r="AC101" s="642"/>
      <c r="AD101" s="642"/>
      <c r="AE101" s="64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row>
    <row r="102" spans="1:248">
      <c r="A102" s="116"/>
      <c r="B102" s="109"/>
      <c r="C102" s="120"/>
      <c r="D102" s="127"/>
      <c r="E102" s="127"/>
      <c r="F102" s="127"/>
      <c r="G102" s="127"/>
      <c r="H102" s="127"/>
      <c r="I102" s="120"/>
      <c r="J102" s="120"/>
      <c r="K102" s="127"/>
      <c r="L102" s="127"/>
      <c r="M102" s="127"/>
      <c r="N102" s="128"/>
      <c r="O102" s="636"/>
      <c r="P102" s="636"/>
      <c r="Q102" s="636"/>
      <c r="R102" s="636"/>
      <c r="S102" s="636"/>
      <c r="T102" s="636"/>
      <c r="U102" s="145"/>
      <c r="V102" s="56"/>
      <c r="W102" s="56"/>
      <c r="X102" s="56"/>
      <c r="Y102" s="56"/>
      <c r="Z102" s="644"/>
      <c r="AA102" s="56"/>
      <c r="AB102" s="56"/>
      <c r="AC102" s="56"/>
      <c r="AD102" s="56"/>
      <c r="AE102" s="644"/>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row>
    <row r="103" spans="1:248">
      <c r="A103" s="117"/>
      <c r="B103" s="129"/>
      <c r="C103" s="123"/>
      <c r="D103" s="130"/>
      <c r="E103" s="130"/>
      <c r="F103" s="130"/>
      <c r="G103" s="130"/>
      <c r="H103" s="130"/>
      <c r="I103" s="123"/>
      <c r="J103" s="123"/>
      <c r="K103" s="130"/>
      <c r="L103" s="130"/>
      <c r="M103" s="130"/>
      <c r="N103" s="131"/>
      <c r="O103" s="636"/>
      <c r="P103" s="636"/>
      <c r="Q103" s="636"/>
      <c r="R103" s="636"/>
      <c r="S103" s="636"/>
      <c r="T103" s="637"/>
      <c r="U103" s="637"/>
      <c r="V103" s="637"/>
      <c r="W103" s="637"/>
      <c r="X103" s="637"/>
      <c r="Y103" s="637"/>
      <c r="Z103" s="645"/>
      <c r="AA103" s="637"/>
      <c r="AB103" s="637"/>
      <c r="AC103" s="637"/>
      <c r="AD103" s="637"/>
      <c r="AE103" s="645"/>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row>
    <row r="104" spans="1:248">
      <c r="A104" s="117"/>
      <c r="B104" s="109"/>
      <c r="C104" s="120"/>
      <c r="D104" s="127"/>
      <c r="E104" s="127"/>
      <c r="F104" s="127"/>
      <c r="G104" s="127"/>
      <c r="H104" s="127"/>
      <c r="I104" s="120"/>
      <c r="J104" s="120"/>
      <c r="K104" s="127"/>
      <c r="L104" s="127"/>
      <c r="M104" s="127"/>
      <c r="N104" s="128"/>
      <c r="O104" s="636"/>
      <c r="P104" s="636"/>
      <c r="Q104" s="636"/>
      <c r="R104" s="636"/>
      <c r="S104" s="636"/>
      <c r="T104" s="145"/>
      <c r="U104" s="145"/>
      <c r="V104" s="56"/>
      <c r="W104" s="56"/>
      <c r="X104" s="56"/>
      <c r="Y104" s="56"/>
      <c r="Z104" s="644"/>
      <c r="AA104" s="56"/>
      <c r="AB104" s="56"/>
      <c r="AC104" s="56"/>
      <c r="AD104" s="56"/>
      <c r="AE104" s="644"/>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row>
    <row r="105" spans="1:248">
      <c r="A105" s="117"/>
      <c r="B105" s="129"/>
      <c r="C105" s="123"/>
      <c r="D105" s="130"/>
      <c r="E105" s="130"/>
      <c r="F105" s="130"/>
      <c r="G105" s="130"/>
      <c r="H105" s="130"/>
      <c r="I105" s="123"/>
      <c r="J105" s="123"/>
      <c r="K105" s="130"/>
      <c r="L105" s="130"/>
      <c r="M105" s="130"/>
      <c r="N105" s="131"/>
      <c r="O105" s="636"/>
      <c r="P105" s="636"/>
      <c r="Q105" s="636"/>
      <c r="R105" s="636"/>
      <c r="S105" s="636"/>
      <c r="T105" s="637"/>
      <c r="U105" s="637"/>
      <c r="V105" s="637"/>
      <c r="W105" s="637"/>
      <c r="X105" s="637"/>
      <c r="Y105" s="637"/>
      <c r="Z105" s="645"/>
      <c r="AA105" s="637"/>
      <c r="AB105" s="637"/>
      <c r="AC105" s="637"/>
      <c r="AD105" s="729"/>
      <c r="AE105" s="645"/>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row>
    <row r="106" spans="1:248">
      <c r="A106" s="117"/>
      <c r="B106" s="109"/>
      <c r="C106" s="120"/>
      <c r="D106" s="127"/>
      <c r="E106" s="127"/>
      <c r="F106" s="127"/>
      <c r="G106" s="127"/>
      <c r="H106" s="127"/>
      <c r="I106" s="120"/>
      <c r="J106" s="120"/>
      <c r="K106" s="127"/>
      <c r="L106" s="127"/>
      <c r="M106" s="127"/>
      <c r="N106" s="128"/>
      <c r="O106" s="636"/>
      <c r="P106" s="636"/>
      <c r="Q106" s="636"/>
      <c r="R106" s="636"/>
      <c r="S106" s="636"/>
      <c r="T106" s="145"/>
      <c r="U106" s="145"/>
      <c r="V106" s="56"/>
      <c r="W106" s="56"/>
      <c r="X106" s="56"/>
      <c r="Y106" s="56"/>
      <c r="Z106" s="644"/>
      <c r="AA106" s="56"/>
      <c r="AB106" s="56"/>
      <c r="AC106" s="56"/>
      <c r="AD106" s="56"/>
      <c r="AE106" s="644"/>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row>
    <row r="107" spans="1:248">
      <c r="A107" s="117"/>
      <c r="B107" s="129"/>
      <c r="C107" s="123"/>
      <c r="D107" s="130"/>
      <c r="E107" s="130"/>
      <c r="F107" s="130"/>
      <c r="G107" s="130"/>
      <c r="H107" s="130"/>
      <c r="I107" s="123"/>
      <c r="J107" s="123"/>
      <c r="K107" s="130"/>
      <c r="L107" s="130"/>
      <c r="M107" s="130"/>
      <c r="N107" s="131"/>
      <c r="O107" s="636"/>
      <c r="P107" s="636"/>
      <c r="Q107" s="636"/>
      <c r="R107" s="636"/>
      <c r="S107" s="636"/>
      <c r="T107" s="637"/>
      <c r="U107" s="637"/>
      <c r="V107" s="637"/>
      <c r="W107" s="637"/>
      <c r="X107" s="637"/>
      <c r="Y107" s="637"/>
      <c r="Z107" s="645"/>
      <c r="AA107" s="637"/>
      <c r="AB107" s="637"/>
      <c r="AC107" s="637"/>
      <c r="AD107" s="637"/>
      <c r="AE107" s="645"/>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row>
    <row r="108" spans="1:248">
      <c r="A108" s="117"/>
      <c r="B108" s="109"/>
      <c r="C108" s="120"/>
      <c r="D108" s="127"/>
      <c r="E108" s="127"/>
      <c r="F108" s="127"/>
      <c r="G108" s="127"/>
      <c r="H108" s="127"/>
      <c r="I108" s="120"/>
      <c r="J108" s="120"/>
      <c r="K108" s="127"/>
      <c r="L108" s="127"/>
      <c r="M108" s="127"/>
      <c r="N108" s="128"/>
      <c r="O108" s="636"/>
      <c r="P108" s="636"/>
      <c r="Q108" s="636"/>
      <c r="R108" s="636"/>
      <c r="S108" s="636"/>
      <c r="T108" s="145"/>
      <c r="U108" s="145"/>
      <c r="V108" s="56"/>
      <c r="W108" s="56"/>
      <c r="X108" s="56"/>
      <c r="Y108" s="56"/>
      <c r="Z108" s="644"/>
      <c r="AA108" s="56"/>
      <c r="AB108" s="56"/>
      <c r="AC108" s="56"/>
      <c r="AD108" s="56"/>
      <c r="AE108" s="644"/>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row>
    <row r="109" spans="1:248">
      <c r="A109" s="117"/>
      <c r="B109" s="129"/>
      <c r="C109" s="123"/>
      <c r="D109" s="130"/>
      <c r="E109" s="130"/>
      <c r="F109" s="130"/>
      <c r="G109" s="130"/>
      <c r="H109" s="130"/>
      <c r="I109" s="123"/>
      <c r="J109" s="123"/>
      <c r="K109" s="130"/>
      <c r="L109" s="130"/>
      <c r="M109" s="130"/>
      <c r="N109" s="131"/>
      <c r="O109" s="636"/>
      <c r="P109" s="636"/>
      <c r="Q109" s="636"/>
      <c r="R109" s="636"/>
      <c r="S109" s="636"/>
      <c r="T109" s="637"/>
      <c r="U109" s="637"/>
      <c r="V109" s="637"/>
      <c r="W109" s="637"/>
      <c r="X109" s="637"/>
      <c r="Y109" s="637"/>
      <c r="Z109" s="645"/>
      <c r="AA109" s="637"/>
      <c r="AB109" s="637"/>
      <c r="AC109" s="637"/>
      <c r="AD109" s="637"/>
      <c r="AE109" s="645"/>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row>
    <row r="110" spans="1:248">
      <c r="A110" s="117"/>
      <c r="B110" s="109"/>
      <c r="C110" s="120"/>
      <c r="D110" s="127"/>
      <c r="E110" s="127"/>
      <c r="F110" s="127"/>
      <c r="G110" s="127"/>
      <c r="H110" s="127"/>
      <c r="I110" s="120"/>
      <c r="J110" s="120"/>
      <c r="K110" s="127"/>
      <c r="L110" s="127"/>
      <c r="M110" s="127"/>
      <c r="N110" s="128"/>
      <c r="O110" s="636"/>
      <c r="P110" s="636"/>
      <c r="Q110" s="636"/>
      <c r="R110" s="636"/>
      <c r="S110" s="636"/>
      <c r="T110" s="145"/>
      <c r="U110" s="145"/>
      <c r="V110" s="56"/>
      <c r="W110" s="56"/>
      <c r="X110" s="56"/>
      <c r="Y110" s="56"/>
      <c r="Z110" s="644"/>
      <c r="AA110" s="56"/>
      <c r="AB110" s="56"/>
      <c r="AC110" s="56"/>
      <c r="AD110" s="56"/>
      <c r="AE110" s="644"/>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row>
    <row r="111" spans="1:248">
      <c r="A111" s="117"/>
      <c r="B111" s="129"/>
      <c r="C111" s="123"/>
      <c r="D111" s="130"/>
      <c r="E111" s="130"/>
      <c r="F111" s="130"/>
      <c r="G111" s="130"/>
      <c r="H111" s="130"/>
      <c r="I111" s="123"/>
      <c r="J111" s="123"/>
      <c r="K111" s="130"/>
      <c r="L111" s="130"/>
      <c r="M111" s="130"/>
      <c r="N111" s="131"/>
      <c r="O111" s="636"/>
      <c r="P111" s="636"/>
      <c r="Q111" s="636"/>
      <c r="R111" s="636"/>
      <c r="S111" s="636"/>
      <c r="T111" s="637"/>
      <c r="U111" s="637"/>
      <c r="V111" s="637"/>
      <c r="W111" s="637"/>
      <c r="X111" s="637"/>
      <c r="Y111" s="637"/>
      <c r="Z111" s="645"/>
      <c r="AA111" s="637"/>
      <c r="AB111" s="637"/>
      <c r="AC111" s="637"/>
      <c r="AD111" s="637"/>
      <c r="AE111" s="645"/>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row>
    <row r="112" spans="1:248">
      <c r="A112" s="117"/>
      <c r="B112" s="109"/>
      <c r="C112" s="120"/>
      <c r="D112" s="127"/>
      <c r="E112" s="127"/>
      <c r="F112" s="127"/>
      <c r="G112" s="127"/>
      <c r="H112" s="127"/>
      <c r="I112" s="120"/>
      <c r="J112" s="120"/>
      <c r="K112" s="127"/>
      <c r="L112" s="127"/>
      <c r="M112" s="127"/>
      <c r="N112" s="128"/>
      <c r="O112" s="636"/>
      <c r="P112" s="636"/>
      <c r="Q112" s="636"/>
      <c r="R112" s="636"/>
      <c r="S112" s="636"/>
      <c r="T112" s="145"/>
      <c r="U112" s="145"/>
      <c r="V112" s="56"/>
      <c r="W112" s="56"/>
      <c r="X112" s="56"/>
      <c r="Y112" s="56"/>
      <c r="Z112" s="644"/>
      <c r="AA112" s="56"/>
      <c r="AB112" s="56"/>
      <c r="AC112" s="56"/>
      <c r="AD112" s="56"/>
      <c r="AE112" s="644"/>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row>
    <row r="113" spans="1:248">
      <c r="A113" s="117"/>
      <c r="B113" s="129"/>
      <c r="C113" s="123"/>
      <c r="D113" s="130"/>
      <c r="E113" s="130"/>
      <c r="F113" s="130"/>
      <c r="G113" s="130"/>
      <c r="H113" s="130"/>
      <c r="I113" s="123"/>
      <c r="J113" s="123"/>
      <c r="K113" s="130"/>
      <c r="L113" s="130"/>
      <c r="M113" s="130"/>
      <c r="N113" s="131"/>
      <c r="O113" s="636"/>
      <c r="P113" s="636"/>
      <c r="Q113" s="636"/>
      <c r="R113" s="636"/>
      <c r="S113" s="636"/>
      <c r="T113" s="637"/>
      <c r="U113" s="637"/>
      <c r="V113" s="637"/>
      <c r="W113" s="637"/>
      <c r="X113" s="637"/>
      <c r="Y113" s="637"/>
      <c r="Z113" s="645"/>
      <c r="AA113" s="637"/>
      <c r="AB113" s="637"/>
      <c r="AC113" s="637"/>
      <c r="AD113" s="729"/>
      <c r="AE113" s="645"/>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row>
    <row r="114" spans="1:248">
      <c r="A114" s="117"/>
      <c r="B114" s="109"/>
      <c r="C114" s="120"/>
      <c r="D114" s="127"/>
      <c r="E114" s="127"/>
      <c r="F114" s="127"/>
      <c r="G114" s="127"/>
      <c r="H114" s="127"/>
      <c r="I114" s="120"/>
      <c r="J114" s="120"/>
      <c r="K114" s="127"/>
      <c r="L114" s="127"/>
      <c r="M114" s="127"/>
      <c r="N114" s="128"/>
      <c r="O114" s="636"/>
      <c r="P114" s="636"/>
      <c r="Q114" s="636"/>
      <c r="R114" s="636"/>
      <c r="S114" s="636"/>
      <c r="T114" s="145"/>
      <c r="U114" s="145"/>
      <c r="V114" s="56"/>
      <c r="W114" s="56"/>
      <c r="X114" s="56"/>
      <c r="Y114" s="56"/>
      <c r="Z114" s="644"/>
      <c r="AA114" s="56"/>
      <c r="AB114" s="56"/>
      <c r="AC114" s="56"/>
      <c r="AD114" s="56"/>
      <c r="AE114" s="644"/>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row>
    <row r="115" spans="1:248">
      <c r="A115" s="117"/>
      <c r="B115" s="129"/>
      <c r="C115" s="123"/>
      <c r="D115" s="130"/>
      <c r="E115" s="130"/>
      <c r="F115" s="130"/>
      <c r="G115" s="130"/>
      <c r="H115" s="130"/>
      <c r="I115" s="123"/>
      <c r="J115" s="123"/>
      <c r="K115" s="130"/>
      <c r="L115" s="130"/>
      <c r="M115" s="130"/>
      <c r="N115" s="131"/>
      <c r="O115" s="636"/>
      <c r="P115" s="636"/>
      <c r="Q115" s="636"/>
      <c r="R115" s="636"/>
      <c r="S115" s="636"/>
      <c r="T115" s="637"/>
      <c r="U115" s="637"/>
      <c r="V115" s="637"/>
      <c r="W115" s="637"/>
      <c r="X115" s="637"/>
      <c r="Y115" s="637"/>
      <c r="Z115" s="645"/>
      <c r="AA115" s="637"/>
      <c r="AB115" s="637"/>
      <c r="AC115" s="637"/>
      <c r="AD115" s="637"/>
      <c r="AE115" s="645"/>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row>
    <row r="116" spans="1:248">
      <c r="A116" s="117"/>
      <c r="B116" s="109"/>
      <c r="C116" s="120"/>
      <c r="D116" s="127"/>
      <c r="E116" s="127"/>
      <c r="F116" s="127"/>
      <c r="G116" s="127"/>
      <c r="H116" s="127"/>
      <c r="I116" s="120"/>
      <c r="J116" s="120"/>
      <c r="K116" s="127"/>
      <c r="L116" s="127"/>
      <c r="M116" s="127"/>
      <c r="N116" s="128"/>
      <c r="O116" s="636"/>
      <c r="P116" s="636"/>
      <c r="Q116" s="636"/>
      <c r="R116" s="636"/>
      <c r="S116" s="636"/>
      <c r="T116" s="145"/>
      <c r="U116" s="145"/>
      <c r="V116" s="56"/>
      <c r="W116" s="56"/>
      <c r="X116" s="56"/>
      <c r="Y116" s="56"/>
      <c r="Z116" s="644"/>
      <c r="AA116" s="56"/>
      <c r="AB116" s="56"/>
      <c r="AC116" s="56"/>
      <c r="AD116" s="56"/>
      <c r="AE116" s="644"/>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c r="IK116" s="56"/>
      <c r="IL116" s="56"/>
      <c r="IM116" s="56"/>
      <c r="IN116" s="56"/>
    </row>
    <row r="117" spans="1:248">
      <c r="A117" s="117"/>
      <c r="B117" s="129"/>
      <c r="C117" s="123"/>
      <c r="D117" s="130"/>
      <c r="E117" s="130"/>
      <c r="F117" s="130"/>
      <c r="G117" s="130"/>
      <c r="H117" s="130"/>
      <c r="I117" s="123"/>
      <c r="J117" s="123"/>
      <c r="K117" s="130"/>
      <c r="L117" s="130"/>
      <c r="M117" s="130"/>
      <c r="N117" s="131"/>
      <c r="O117" s="636"/>
      <c r="P117" s="636"/>
      <c r="Q117" s="636"/>
      <c r="R117" s="636"/>
      <c r="S117" s="636"/>
      <c r="T117" s="637"/>
      <c r="U117" s="637"/>
      <c r="V117" s="637"/>
      <c r="W117" s="637"/>
      <c r="X117" s="637"/>
      <c r="Y117" s="637"/>
      <c r="Z117" s="645"/>
      <c r="AA117" s="637"/>
      <c r="AB117" s="637"/>
      <c r="AC117" s="637"/>
      <c r="AD117" s="637"/>
      <c r="AE117" s="645"/>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c r="IK117" s="56"/>
      <c r="IL117" s="56"/>
      <c r="IM117" s="56"/>
      <c r="IN117" s="56"/>
    </row>
    <row r="118" spans="1:248">
      <c r="A118" s="117"/>
      <c r="B118" s="109"/>
      <c r="C118" s="120"/>
      <c r="D118" s="127"/>
      <c r="E118" s="127"/>
      <c r="F118" s="127"/>
      <c r="G118" s="127"/>
      <c r="H118" s="127"/>
      <c r="I118" s="120"/>
      <c r="J118" s="120"/>
      <c r="K118" s="127"/>
      <c r="L118" s="127"/>
      <c r="M118" s="127"/>
      <c r="N118" s="128"/>
      <c r="O118" s="636"/>
      <c r="P118" s="636"/>
      <c r="Q118" s="636"/>
      <c r="R118" s="636"/>
      <c r="S118" s="636"/>
      <c r="T118" s="145"/>
      <c r="U118" s="145"/>
      <c r="V118" s="56"/>
      <c r="W118" s="56"/>
      <c r="X118" s="56"/>
      <c r="Y118" s="56"/>
      <c r="Z118" s="644"/>
      <c r="AA118" s="56"/>
      <c r="AB118" s="56"/>
      <c r="AC118" s="56"/>
      <c r="AD118" s="56"/>
      <c r="AE118" s="644"/>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c r="IK118" s="56"/>
      <c r="IL118" s="56"/>
      <c r="IM118" s="56"/>
      <c r="IN118" s="56"/>
    </row>
    <row r="119" spans="1:248">
      <c r="A119" s="117"/>
      <c r="B119" s="129"/>
      <c r="C119" s="123"/>
      <c r="D119" s="130"/>
      <c r="E119" s="130"/>
      <c r="F119" s="130"/>
      <c r="G119" s="130"/>
      <c r="H119" s="130"/>
      <c r="I119" s="123"/>
      <c r="J119" s="123"/>
      <c r="K119" s="130"/>
      <c r="L119" s="130"/>
      <c r="M119" s="130"/>
      <c r="N119" s="131"/>
      <c r="O119" s="636"/>
      <c r="P119" s="636"/>
      <c r="Q119" s="636"/>
      <c r="R119" s="636"/>
      <c r="S119" s="636"/>
      <c r="T119" s="637"/>
      <c r="U119" s="637"/>
      <c r="V119" s="637"/>
      <c r="W119" s="637"/>
      <c r="X119" s="637"/>
      <c r="Y119" s="637"/>
      <c r="Z119" s="645"/>
      <c r="AA119" s="637"/>
      <c r="AB119" s="637"/>
      <c r="AC119" s="637"/>
      <c r="AD119" s="637"/>
      <c r="AE119" s="645"/>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c r="IK119" s="56"/>
      <c r="IL119" s="56"/>
      <c r="IM119" s="56"/>
      <c r="IN119" s="56"/>
    </row>
    <row r="120" spans="1:248">
      <c r="A120" s="117"/>
      <c r="B120" s="109"/>
      <c r="C120" s="120"/>
      <c r="D120" s="127"/>
      <c r="E120" s="127"/>
      <c r="F120" s="127"/>
      <c r="G120" s="127"/>
      <c r="H120" s="127"/>
      <c r="I120" s="120"/>
      <c r="J120" s="120"/>
      <c r="K120" s="127"/>
      <c r="L120" s="127"/>
      <c r="M120" s="127"/>
      <c r="N120" s="128"/>
      <c r="O120" s="636"/>
      <c r="P120" s="636"/>
      <c r="Q120" s="636"/>
      <c r="R120" s="636"/>
      <c r="S120" s="636"/>
      <c r="T120" s="145"/>
      <c r="U120" s="145"/>
      <c r="V120" s="56"/>
      <c r="W120" s="56"/>
      <c r="X120" s="56"/>
      <c r="Y120" s="56"/>
      <c r="Z120" s="644"/>
      <c r="AA120" s="56"/>
      <c r="AB120" s="56"/>
      <c r="AC120" s="56"/>
      <c r="AD120" s="56"/>
      <c r="AE120" s="644"/>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c r="IK120" s="56"/>
      <c r="IL120" s="56"/>
      <c r="IM120" s="56"/>
      <c r="IN120" s="56"/>
    </row>
    <row r="121" spans="1:248">
      <c r="A121" s="117"/>
      <c r="B121" s="129"/>
      <c r="C121" s="123"/>
      <c r="D121" s="130"/>
      <c r="E121" s="130"/>
      <c r="F121" s="130"/>
      <c r="G121" s="130"/>
      <c r="H121" s="130"/>
      <c r="I121" s="123"/>
      <c r="J121" s="123"/>
      <c r="K121" s="130"/>
      <c r="L121" s="130"/>
      <c r="M121" s="130"/>
      <c r="N121" s="131"/>
      <c r="O121" s="636"/>
      <c r="P121" s="636"/>
      <c r="Q121" s="636"/>
      <c r="R121" s="636"/>
      <c r="S121" s="636"/>
      <c r="T121" s="637"/>
      <c r="U121" s="637"/>
      <c r="V121" s="637"/>
      <c r="W121" s="637"/>
      <c r="X121" s="637"/>
      <c r="Y121" s="729"/>
      <c r="Z121" s="645"/>
      <c r="AA121" s="637"/>
      <c r="AB121" s="637"/>
      <c r="AC121" s="637"/>
      <c r="AD121" s="637"/>
      <c r="AE121" s="645"/>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c r="IK121" s="56"/>
      <c r="IL121" s="56"/>
      <c r="IM121" s="56"/>
      <c r="IN121" s="56"/>
    </row>
    <row r="122" spans="1:248">
      <c r="A122" s="117"/>
      <c r="B122" s="109"/>
      <c r="C122" s="120"/>
      <c r="D122" s="127"/>
      <c r="E122" s="127"/>
      <c r="F122" s="127"/>
      <c r="G122" s="127"/>
      <c r="H122" s="127"/>
      <c r="I122" s="120"/>
      <c r="J122" s="120"/>
      <c r="K122" s="127"/>
      <c r="L122" s="127"/>
      <c r="M122" s="127"/>
      <c r="N122" s="128"/>
      <c r="O122" s="636"/>
      <c r="P122" s="636"/>
      <c r="Q122" s="636"/>
      <c r="R122" s="636"/>
      <c r="S122" s="636"/>
      <c r="T122" s="145"/>
      <c r="U122" s="145"/>
      <c r="V122" s="56"/>
      <c r="W122" s="56"/>
      <c r="X122" s="56"/>
      <c r="Y122" s="56"/>
      <c r="Z122" s="644"/>
      <c r="AA122" s="56"/>
      <c r="AB122" s="56"/>
      <c r="AC122" s="56"/>
      <c r="AD122" s="56"/>
      <c r="AE122" s="644"/>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c r="IK122" s="56"/>
      <c r="IL122" s="56"/>
      <c r="IM122" s="56"/>
      <c r="IN122" s="56"/>
    </row>
    <row r="123" spans="1:248">
      <c r="A123" s="117"/>
      <c r="B123" s="129"/>
      <c r="C123" s="123"/>
      <c r="D123" s="130"/>
      <c r="E123" s="130"/>
      <c r="F123" s="130"/>
      <c r="G123" s="130"/>
      <c r="H123" s="130"/>
      <c r="I123" s="123"/>
      <c r="J123" s="123"/>
      <c r="K123" s="130"/>
      <c r="L123" s="130"/>
      <c r="M123" s="130"/>
      <c r="N123" s="131"/>
      <c r="O123" s="636"/>
      <c r="P123" s="636"/>
      <c r="Q123" s="636"/>
      <c r="R123" s="636"/>
      <c r="S123" s="636"/>
      <c r="T123" s="637"/>
      <c r="U123" s="637"/>
      <c r="V123" s="637"/>
      <c r="W123" s="637"/>
      <c r="X123" s="637"/>
      <c r="Y123" s="637"/>
      <c r="Z123" s="645"/>
      <c r="AA123" s="637"/>
      <c r="AB123" s="637"/>
      <c r="AC123" s="637"/>
      <c r="AD123" s="637"/>
      <c r="AE123" s="645"/>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c r="IK123" s="56"/>
      <c r="IL123" s="56"/>
      <c r="IM123" s="56"/>
      <c r="IN123" s="56"/>
    </row>
    <row r="124" spans="1:248">
      <c r="A124" s="117"/>
      <c r="B124" s="109"/>
      <c r="C124" s="120"/>
      <c r="D124" s="127"/>
      <c r="E124" s="127"/>
      <c r="F124" s="127"/>
      <c r="G124" s="127"/>
      <c r="H124" s="127"/>
      <c r="I124" s="120"/>
      <c r="J124" s="120"/>
      <c r="K124" s="127"/>
      <c r="L124" s="127"/>
      <c r="M124" s="127"/>
      <c r="N124" s="128"/>
      <c r="O124" s="636"/>
      <c r="P124" s="636"/>
      <c r="Q124" s="636"/>
      <c r="R124" s="636"/>
      <c r="S124" s="636"/>
      <c r="T124" s="145"/>
      <c r="U124" s="145"/>
      <c r="V124" s="56"/>
      <c r="W124" s="56"/>
      <c r="X124" s="56"/>
      <c r="Y124" s="56"/>
      <c r="Z124" s="644"/>
      <c r="AA124" s="56"/>
      <c r="AB124" s="56"/>
      <c r="AC124" s="56"/>
      <c r="AD124" s="56"/>
      <c r="AE124" s="644"/>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c r="CO124" s="56"/>
      <c r="CP124" s="56"/>
      <c r="CQ124" s="56"/>
      <c r="CR124" s="56"/>
      <c r="CS124" s="56"/>
      <c r="CT124" s="56"/>
      <c r="CU124" s="56"/>
      <c r="CV124" s="56"/>
      <c r="CW124" s="56"/>
      <c r="CX124" s="56"/>
      <c r="CY124" s="56"/>
      <c r="CZ124" s="56"/>
      <c r="DA124" s="56"/>
      <c r="DB124" s="56"/>
      <c r="DC124" s="56"/>
      <c r="DD124" s="56"/>
      <c r="DE124" s="56"/>
      <c r="DF124" s="56"/>
      <c r="DG124" s="56"/>
      <c r="DH124" s="56"/>
      <c r="DI124" s="56"/>
      <c r="DJ124" s="56"/>
      <c r="DK124" s="56"/>
      <c r="DL124" s="56"/>
      <c r="DM124" s="56"/>
      <c r="DN124" s="56"/>
      <c r="DO124" s="56"/>
      <c r="DP124" s="56"/>
      <c r="DQ124" s="56"/>
      <c r="DR124" s="56"/>
      <c r="DS124" s="56"/>
      <c r="DT124" s="56"/>
      <c r="DU124" s="56"/>
      <c r="DV124" s="56"/>
      <c r="DW124" s="56"/>
      <c r="DX124" s="56"/>
      <c r="DY124" s="56"/>
      <c r="DZ124" s="56"/>
      <c r="EA124" s="56"/>
      <c r="EB124" s="56"/>
      <c r="EC124" s="56"/>
      <c r="ED124" s="56"/>
      <c r="EE124" s="56"/>
      <c r="EF124" s="56"/>
      <c r="EG124" s="56"/>
      <c r="EH124" s="56"/>
      <c r="EI124" s="56"/>
      <c r="EJ124" s="56"/>
      <c r="EK124" s="56"/>
      <c r="EL124" s="56"/>
      <c r="EM124" s="56"/>
      <c r="EN124" s="56"/>
      <c r="EO124" s="56"/>
      <c r="EP124" s="56"/>
      <c r="EQ124" s="56"/>
      <c r="ER124" s="56"/>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FU124" s="56"/>
      <c r="FV124" s="56"/>
      <c r="FW124" s="56"/>
      <c r="FX124" s="56"/>
      <c r="FY124" s="56"/>
      <c r="FZ124" s="56"/>
      <c r="GA124" s="56"/>
      <c r="GB124" s="56"/>
      <c r="GC124" s="56"/>
      <c r="GD124" s="56"/>
      <c r="GE124" s="56"/>
      <c r="GF124" s="56"/>
      <c r="GG124" s="56"/>
      <c r="GH124" s="56"/>
      <c r="GI124" s="56"/>
      <c r="GJ124" s="56"/>
      <c r="GK124" s="56"/>
      <c r="GL124" s="56"/>
      <c r="GM124" s="56"/>
      <c r="GN124" s="56"/>
      <c r="GO124" s="56"/>
      <c r="GP124" s="56"/>
      <c r="GQ124" s="56"/>
      <c r="GR124" s="56"/>
      <c r="GS124" s="56"/>
      <c r="GT124" s="56"/>
      <c r="GU124" s="56"/>
      <c r="GV124" s="56"/>
      <c r="GW124" s="56"/>
      <c r="GX124" s="56"/>
      <c r="GY124" s="56"/>
      <c r="GZ124" s="56"/>
      <c r="HA124" s="56"/>
      <c r="HB124" s="56"/>
      <c r="HC124" s="56"/>
      <c r="HD124" s="56"/>
      <c r="HE124" s="56"/>
      <c r="HF124" s="56"/>
      <c r="HG124" s="56"/>
      <c r="HH124" s="56"/>
      <c r="HI124" s="56"/>
      <c r="HJ124" s="56"/>
      <c r="HK124" s="56"/>
      <c r="HL124" s="56"/>
      <c r="HM124" s="56"/>
      <c r="HN124" s="56"/>
      <c r="HO124" s="56"/>
      <c r="HP124" s="56"/>
      <c r="HQ124" s="56"/>
      <c r="HR124" s="56"/>
      <c r="HS124" s="56"/>
      <c r="HT124" s="56"/>
      <c r="HU124" s="56"/>
      <c r="HV124" s="56"/>
      <c r="HW124" s="56"/>
      <c r="HX124" s="56"/>
      <c r="HY124" s="56"/>
      <c r="HZ124" s="56"/>
      <c r="IA124" s="56"/>
      <c r="IB124" s="56"/>
      <c r="IC124" s="56"/>
      <c r="ID124" s="56"/>
      <c r="IE124" s="56"/>
      <c r="IF124" s="56"/>
      <c r="IG124" s="56"/>
      <c r="IH124" s="56"/>
      <c r="II124" s="56"/>
      <c r="IJ124" s="56"/>
      <c r="IK124" s="56"/>
      <c r="IL124" s="56"/>
      <c r="IM124" s="56"/>
      <c r="IN124" s="56"/>
    </row>
    <row r="125" spans="1:248">
      <c r="A125" s="117"/>
      <c r="B125" s="129"/>
      <c r="C125" s="123"/>
      <c r="D125" s="130"/>
      <c r="E125" s="130"/>
      <c r="F125" s="130"/>
      <c r="G125" s="130"/>
      <c r="H125" s="130"/>
      <c r="I125" s="123"/>
      <c r="J125" s="123"/>
      <c r="K125" s="130"/>
      <c r="L125" s="130"/>
      <c r="M125" s="130"/>
      <c r="N125" s="131"/>
      <c r="O125" s="636"/>
      <c r="P125" s="636"/>
      <c r="Q125" s="636"/>
      <c r="R125" s="636"/>
      <c r="S125" s="636"/>
      <c r="T125" s="637"/>
      <c r="U125" s="637"/>
      <c r="V125" s="637"/>
      <c r="W125" s="637"/>
      <c r="X125" s="637"/>
      <c r="Y125" s="637"/>
      <c r="Z125" s="645"/>
      <c r="AA125" s="637"/>
      <c r="AB125" s="637"/>
      <c r="AC125" s="637"/>
      <c r="AD125" s="637"/>
      <c r="AE125" s="645"/>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c r="IK125" s="56"/>
      <c r="IL125" s="56"/>
      <c r="IM125" s="56"/>
      <c r="IN125" s="56"/>
    </row>
    <row r="126" spans="1:248">
      <c r="A126" s="117"/>
      <c r="B126" s="109"/>
      <c r="C126" s="120"/>
      <c r="D126" s="127"/>
      <c r="E126" s="127"/>
      <c r="F126" s="127"/>
      <c r="G126" s="127"/>
      <c r="H126" s="127"/>
      <c r="I126" s="120"/>
      <c r="J126" s="120"/>
      <c r="K126" s="127"/>
      <c r="L126" s="127"/>
      <c r="M126" s="127"/>
      <c r="N126" s="128"/>
      <c r="O126" s="636"/>
      <c r="P126" s="636"/>
      <c r="Q126" s="636"/>
      <c r="R126" s="636"/>
      <c r="S126" s="636"/>
      <c r="T126" s="145"/>
      <c r="U126" s="145"/>
      <c r="V126" s="56"/>
      <c r="W126" s="56"/>
      <c r="X126" s="56"/>
      <c r="Y126" s="56"/>
      <c r="Z126" s="644"/>
      <c r="AA126" s="56"/>
      <c r="AB126" s="56"/>
      <c r="AC126" s="56"/>
      <c r="AD126" s="56"/>
      <c r="AE126" s="644"/>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c r="IK126" s="56"/>
      <c r="IL126" s="56"/>
      <c r="IM126" s="56"/>
      <c r="IN126" s="56"/>
    </row>
    <row r="127" spans="1:248">
      <c r="A127" s="117"/>
      <c r="B127" s="129"/>
      <c r="C127" s="123"/>
      <c r="D127" s="130"/>
      <c r="E127" s="130"/>
      <c r="F127" s="130"/>
      <c r="G127" s="130"/>
      <c r="H127" s="130"/>
      <c r="I127" s="123"/>
      <c r="J127" s="123"/>
      <c r="K127" s="130"/>
      <c r="L127" s="130"/>
      <c r="M127" s="130"/>
      <c r="N127" s="131"/>
      <c r="O127" s="636"/>
      <c r="P127" s="636"/>
      <c r="Q127" s="636"/>
      <c r="R127" s="636"/>
      <c r="S127" s="636"/>
      <c r="T127" s="637"/>
      <c r="U127" s="637"/>
      <c r="V127" s="637"/>
      <c r="W127" s="637"/>
      <c r="X127" s="637"/>
      <c r="Y127" s="637"/>
      <c r="Z127" s="645"/>
      <c r="AA127" s="637"/>
      <c r="AB127" s="637"/>
      <c r="AC127" s="637"/>
      <c r="AD127" s="637"/>
      <c r="AE127" s="645"/>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c r="CO127" s="56"/>
      <c r="CP127" s="56"/>
      <c r="CQ127" s="56"/>
      <c r="CR127" s="56"/>
      <c r="CS127" s="56"/>
      <c r="CT127" s="56"/>
      <c r="CU127" s="56"/>
      <c r="CV127" s="56"/>
      <c r="CW127" s="56"/>
      <c r="CX127" s="56"/>
      <c r="CY127" s="56"/>
      <c r="CZ127" s="56"/>
      <c r="DA127" s="56"/>
      <c r="DB127" s="56"/>
      <c r="DC127" s="56"/>
      <c r="DD127" s="56"/>
      <c r="DE127" s="56"/>
      <c r="DF127" s="56"/>
      <c r="DG127" s="56"/>
      <c r="DH127" s="56"/>
      <c r="DI127" s="56"/>
      <c r="DJ127" s="56"/>
      <c r="DK127" s="56"/>
      <c r="DL127" s="56"/>
      <c r="DM127" s="56"/>
      <c r="DN127" s="56"/>
      <c r="DO127" s="56"/>
      <c r="DP127" s="56"/>
      <c r="DQ127" s="56"/>
      <c r="DR127" s="56"/>
      <c r="DS127" s="56"/>
      <c r="DT127" s="56"/>
      <c r="DU127" s="56"/>
      <c r="DV127" s="56"/>
      <c r="DW127" s="56"/>
      <c r="DX127" s="56"/>
      <c r="DY127" s="56"/>
      <c r="DZ127" s="56"/>
      <c r="EA127" s="56"/>
      <c r="EB127" s="56"/>
      <c r="EC127" s="56"/>
      <c r="ED127" s="56"/>
      <c r="EE127" s="56"/>
      <c r="EF127" s="56"/>
      <c r="EG127" s="56"/>
      <c r="EH127" s="56"/>
      <c r="EI127" s="56"/>
      <c r="EJ127" s="56"/>
      <c r="EK127" s="56"/>
      <c r="EL127" s="56"/>
      <c r="EM127" s="56"/>
      <c r="EN127" s="56"/>
      <c r="EO127" s="56"/>
      <c r="EP127" s="56"/>
      <c r="EQ127" s="56"/>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c r="FU127" s="56"/>
      <c r="FV127" s="56"/>
      <c r="FW127" s="56"/>
      <c r="FX127" s="56"/>
      <c r="FY127" s="56"/>
      <c r="FZ127" s="56"/>
      <c r="GA127" s="56"/>
      <c r="GB127" s="56"/>
      <c r="GC127" s="56"/>
      <c r="GD127" s="56"/>
      <c r="GE127" s="56"/>
      <c r="GF127" s="56"/>
      <c r="GG127" s="56"/>
      <c r="GH127" s="56"/>
      <c r="GI127" s="56"/>
      <c r="GJ127" s="56"/>
      <c r="GK127" s="56"/>
      <c r="GL127" s="56"/>
      <c r="GM127" s="56"/>
      <c r="GN127" s="56"/>
      <c r="GO127" s="56"/>
      <c r="GP127" s="56"/>
      <c r="GQ127" s="56"/>
      <c r="GR127" s="56"/>
      <c r="GS127" s="56"/>
      <c r="GT127" s="56"/>
      <c r="GU127" s="56"/>
      <c r="GV127" s="56"/>
      <c r="GW127" s="56"/>
      <c r="GX127" s="56"/>
      <c r="GY127" s="56"/>
      <c r="GZ127" s="56"/>
      <c r="HA127" s="56"/>
      <c r="HB127" s="56"/>
      <c r="HC127" s="56"/>
      <c r="HD127" s="56"/>
      <c r="HE127" s="56"/>
      <c r="HF127" s="56"/>
      <c r="HG127" s="56"/>
      <c r="HH127" s="56"/>
      <c r="HI127" s="56"/>
      <c r="HJ127" s="56"/>
      <c r="HK127" s="56"/>
      <c r="HL127" s="56"/>
      <c r="HM127" s="56"/>
      <c r="HN127" s="56"/>
      <c r="HO127" s="56"/>
      <c r="HP127" s="56"/>
      <c r="HQ127" s="56"/>
      <c r="HR127" s="56"/>
      <c r="HS127" s="56"/>
      <c r="HT127" s="56"/>
      <c r="HU127" s="56"/>
      <c r="HV127" s="56"/>
      <c r="HW127" s="56"/>
      <c r="HX127" s="56"/>
      <c r="HY127" s="56"/>
      <c r="HZ127" s="56"/>
      <c r="IA127" s="56"/>
      <c r="IB127" s="56"/>
      <c r="IC127" s="56"/>
      <c r="ID127" s="56"/>
      <c r="IE127" s="56"/>
      <c r="IF127" s="56"/>
      <c r="IG127" s="56"/>
      <c r="IH127" s="56"/>
      <c r="II127" s="56"/>
      <c r="IJ127" s="56"/>
      <c r="IK127" s="56"/>
      <c r="IL127" s="56"/>
      <c r="IM127" s="56"/>
      <c r="IN127" s="56"/>
    </row>
    <row r="128" spans="1:248">
      <c r="A128" s="117"/>
      <c r="B128" s="109"/>
      <c r="C128" s="120"/>
      <c r="D128" s="127"/>
      <c r="E128" s="127"/>
      <c r="F128" s="127"/>
      <c r="G128" s="127"/>
      <c r="H128" s="127"/>
      <c r="I128" s="120"/>
      <c r="J128" s="120"/>
      <c r="K128" s="127"/>
      <c r="L128" s="127"/>
      <c r="M128" s="127"/>
      <c r="N128" s="128"/>
      <c r="O128" s="636"/>
      <c r="P128" s="636"/>
      <c r="Q128" s="636"/>
      <c r="R128" s="636"/>
      <c r="S128" s="636"/>
      <c r="T128" s="145"/>
      <c r="U128" s="145"/>
      <c r="V128" s="56"/>
      <c r="W128" s="56"/>
      <c r="X128" s="56"/>
      <c r="Y128" s="56"/>
      <c r="Z128" s="644"/>
      <c r="AA128" s="56"/>
      <c r="AB128" s="56"/>
      <c r="AC128" s="56"/>
      <c r="AD128" s="56"/>
      <c r="AE128" s="644"/>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c r="IK128" s="56"/>
      <c r="IL128" s="56"/>
      <c r="IM128" s="56"/>
      <c r="IN128" s="56"/>
    </row>
    <row r="129" spans="1:248">
      <c r="A129" s="117"/>
      <c r="B129" s="129"/>
      <c r="C129" s="123"/>
      <c r="D129" s="130"/>
      <c r="E129" s="130"/>
      <c r="F129" s="130"/>
      <c r="G129" s="130"/>
      <c r="H129" s="130"/>
      <c r="I129" s="123"/>
      <c r="J129" s="123"/>
      <c r="K129" s="130"/>
      <c r="L129" s="130"/>
      <c r="M129" s="130"/>
      <c r="N129" s="131"/>
      <c r="O129" s="636"/>
      <c r="P129" s="636"/>
      <c r="Q129" s="636"/>
      <c r="R129" s="636"/>
      <c r="S129" s="636"/>
      <c r="T129" s="637"/>
      <c r="U129" s="637"/>
      <c r="V129" s="637"/>
      <c r="W129" s="637"/>
      <c r="X129" s="637"/>
      <c r="Y129" s="637"/>
      <c r="Z129" s="645"/>
      <c r="AA129" s="637"/>
      <c r="AB129" s="637"/>
      <c r="AC129" s="637"/>
      <c r="AD129" s="637"/>
      <c r="AE129" s="645"/>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c r="IK129" s="56"/>
      <c r="IL129" s="56"/>
      <c r="IM129" s="56"/>
      <c r="IN129" s="56"/>
    </row>
    <row r="130" spans="1:248">
      <c r="A130" s="117"/>
      <c r="B130" s="109"/>
      <c r="C130" s="120"/>
      <c r="D130" s="127"/>
      <c r="E130" s="127"/>
      <c r="F130" s="127"/>
      <c r="G130" s="127"/>
      <c r="H130" s="127"/>
      <c r="I130" s="120"/>
      <c r="J130" s="120"/>
      <c r="K130" s="127"/>
      <c r="L130" s="127"/>
      <c r="M130" s="127"/>
      <c r="N130" s="128"/>
      <c r="O130" s="636"/>
      <c r="P130" s="636"/>
      <c r="Q130" s="636"/>
      <c r="R130" s="636"/>
      <c r="S130" s="636"/>
      <c r="T130" s="145"/>
      <c r="U130" s="145"/>
      <c r="V130" s="56"/>
      <c r="W130" s="56"/>
      <c r="X130" s="56"/>
      <c r="Y130" s="56"/>
      <c r="Z130" s="644"/>
      <c r="AA130" s="56"/>
      <c r="AB130" s="56"/>
      <c r="AC130" s="56"/>
      <c r="AD130" s="56"/>
      <c r="AE130" s="644"/>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c r="IK130" s="56"/>
      <c r="IL130" s="56"/>
      <c r="IM130" s="56"/>
      <c r="IN130" s="56"/>
    </row>
    <row r="131" spans="1:248">
      <c r="A131" s="117"/>
      <c r="B131" s="129"/>
      <c r="C131" s="123"/>
      <c r="D131" s="130"/>
      <c r="E131" s="130"/>
      <c r="F131" s="130"/>
      <c r="G131" s="130"/>
      <c r="H131" s="130"/>
      <c r="I131" s="123"/>
      <c r="J131" s="123"/>
      <c r="K131" s="130"/>
      <c r="L131" s="130"/>
      <c r="M131" s="130"/>
      <c r="N131" s="131"/>
      <c r="O131" s="636"/>
      <c r="P131" s="636"/>
      <c r="Q131" s="636"/>
      <c r="R131" s="636"/>
      <c r="S131" s="636"/>
      <c r="T131" s="637"/>
      <c r="U131" s="637"/>
      <c r="V131" s="637"/>
      <c r="W131" s="637"/>
      <c r="X131" s="637"/>
      <c r="Y131" s="729"/>
      <c r="Z131" s="645"/>
      <c r="AA131" s="637"/>
      <c r="AB131" s="637"/>
      <c r="AC131" s="637"/>
      <c r="AD131" s="637"/>
      <c r="AE131" s="645"/>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c r="IK131" s="56"/>
      <c r="IL131" s="56"/>
      <c r="IM131" s="56"/>
      <c r="IN131" s="56"/>
    </row>
    <row r="132" spans="1:248">
      <c r="A132" s="117"/>
      <c r="B132" s="109"/>
      <c r="C132" s="120"/>
      <c r="D132" s="127"/>
      <c r="E132" s="127"/>
      <c r="F132" s="127"/>
      <c r="G132" s="127"/>
      <c r="H132" s="127"/>
      <c r="I132" s="120"/>
      <c r="J132" s="120"/>
      <c r="K132" s="127"/>
      <c r="L132" s="127"/>
      <c r="M132" s="127"/>
      <c r="N132" s="128"/>
      <c r="O132" s="636"/>
      <c r="P132" s="636"/>
      <c r="Q132" s="636"/>
      <c r="R132" s="636"/>
      <c r="S132" s="636"/>
      <c r="T132" s="145"/>
      <c r="U132" s="145"/>
      <c r="V132" s="56"/>
      <c r="W132" s="56"/>
      <c r="X132" s="56"/>
      <c r="Y132" s="56"/>
      <c r="Z132" s="644"/>
      <c r="AA132" s="56"/>
      <c r="AB132" s="56"/>
      <c r="AC132" s="56"/>
      <c r="AD132" s="56"/>
      <c r="AE132" s="644"/>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c r="IK132" s="56"/>
      <c r="IL132" s="56"/>
      <c r="IM132" s="56"/>
      <c r="IN132" s="56"/>
    </row>
    <row r="133" spans="1:248" ht="13.5" thickBot="1">
      <c r="A133" s="632"/>
      <c r="B133" s="638"/>
      <c r="C133" s="639"/>
      <c r="D133" s="640"/>
      <c r="E133" s="640"/>
      <c r="F133" s="640"/>
      <c r="G133" s="640"/>
      <c r="H133" s="640"/>
      <c r="I133" s="639"/>
      <c r="J133" s="639"/>
      <c r="K133" s="640"/>
      <c r="L133" s="640"/>
      <c r="M133" s="640"/>
      <c r="N133" s="641"/>
      <c r="O133" s="639"/>
      <c r="P133" s="640"/>
      <c r="Q133" s="636"/>
      <c r="R133" s="636"/>
      <c r="S133" s="636"/>
      <c r="T133" s="642"/>
      <c r="U133" s="642"/>
      <c r="V133" s="642"/>
      <c r="W133" s="642"/>
      <c r="X133" s="642"/>
      <c r="Y133" s="642"/>
      <c r="Z133" s="646"/>
      <c r="AA133" s="642"/>
      <c r="AB133" s="642"/>
      <c r="AC133" s="642"/>
      <c r="AD133" s="642"/>
      <c r="AE133" s="64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c r="CO133" s="56"/>
      <c r="CP133" s="56"/>
      <c r="CQ133" s="56"/>
      <c r="CR133" s="56"/>
      <c r="CS133" s="56"/>
      <c r="CT133" s="56"/>
      <c r="CU133" s="56"/>
      <c r="CV133" s="56"/>
      <c r="CW133" s="56"/>
      <c r="CX133" s="56"/>
      <c r="CY133" s="56"/>
      <c r="CZ133" s="56"/>
      <c r="DA133" s="56"/>
      <c r="DB133" s="56"/>
      <c r="DC133" s="56"/>
      <c r="DD133" s="56"/>
      <c r="DE133" s="56"/>
      <c r="DF133" s="56"/>
      <c r="DG133" s="56"/>
      <c r="DH133" s="56"/>
      <c r="DI133" s="56"/>
      <c r="DJ133" s="56"/>
      <c r="DK133" s="56"/>
      <c r="DL133" s="56"/>
      <c r="DM133" s="56"/>
      <c r="DN133" s="56"/>
      <c r="DO133" s="56"/>
      <c r="DP133" s="56"/>
      <c r="DQ133" s="56"/>
      <c r="DR133" s="56"/>
      <c r="DS133" s="56"/>
      <c r="DT133" s="56"/>
      <c r="DU133" s="56"/>
      <c r="DV133" s="56"/>
      <c r="DW133" s="56"/>
      <c r="DX133" s="56"/>
      <c r="DY133" s="56"/>
      <c r="DZ133" s="56"/>
      <c r="EA133" s="56"/>
      <c r="EB133" s="56"/>
      <c r="EC133" s="56"/>
      <c r="ED133" s="56"/>
      <c r="EE133" s="56"/>
      <c r="EF133" s="56"/>
      <c r="EG133" s="56"/>
      <c r="EH133" s="56"/>
      <c r="EI133" s="56"/>
      <c r="EJ133" s="56"/>
      <c r="EK133" s="56"/>
      <c r="EL133" s="56"/>
      <c r="EM133" s="56"/>
      <c r="EN133" s="56"/>
      <c r="EO133" s="56"/>
      <c r="EP133" s="56"/>
      <c r="EQ133" s="56"/>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c r="FU133" s="56"/>
      <c r="FV133" s="56"/>
      <c r="FW133" s="56"/>
      <c r="FX133" s="56"/>
      <c r="FY133" s="56"/>
      <c r="FZ133" s="56"/>
      <c r="GA133" s="56"/>
      <c r="GB133" s="56"/>
      <c r="GC133" s="56"/>
      <c r="GD133" s="56"/>
      <c r="GE133" s="56"/>
      <c r="GF133" s="56"/>
      <c r="GG133" s="56"/>
      <c r="GH133" s="56"/>
      <c r="GI133" s="56"/>
      <c r="GJ133" s="56"/>
      <c r="GK133" s="56"/>
      <c r="GL133" s="56"/>
      <c r="GM133" s="56"/>
      <c r="GN133" s="56"/>
      <c r="GO133" s="56"/>
      <c r="GP133" s="56"/>
      <c r="GQ133" s="56"/>
      <c r="GR133" s="56"/>
      <c r="GS133" s="56"/>
      <c r="GT133" s="56"/>
      <c r="GU133" s="56"/>
      <c r="GV133" s="56"/>
      <c r="GW133" s="56"/>
      <c r="GX133" s="56"/>
      <c r="GY133" s="56"/>
      <c r="GZ133" s="56"/>
      <c r="HA133" s="56"/>
      <c r="HB133" s="56"/>
      <c r="HC133" s="56"/>
      <c r="HD133" s="56"/>
      <c r="HE133" s="56"/>
      <c r="HF133" s="56"/>
      <c r="HG133" s="56"/>
      <c r="HH133" s="56"/>
      <c r="HI133" s="56"/>
      <c r="HJ133" s="56"/>
      <c r="HK133" s="56"/>
      <c r="HL133" s="56"/>
      <c r="HM133" s="56"/>
      <c r="HN133" s="56"/>
      <c r="HO133" s="56"/>
      <c r="HP133" s="56"/>
      <c r="HQ133" s="56"/>
      <c r="HR133" s="56"/>
      <c r="HS133" s="56"/>
      <c r="HT133" s="56"/>
      <c r="HU133" s="56"/>
      <c r="HV133" s="56"/>
      <c r="HW133" s="56"/>
      <c r="HX133" s="56"/>
      <c r="HY133" s="56"/>
      <c r="HZ133" s="56"/>
      <c r="IA133" s="56"/>
      <c r="IB133" s="56"/>
      <c r="IC133" s="56"/>
      <c r="ID133" s="56"/>
      <c r="IE133" s="56"/>
      <c r="IF133" s="56"/>
      <c r="IG133" s="56"/>
      <c r="IH133" s="56"/>
      <c r="II133" s="56"/>
      <c r="IJ133" s="56"/>
      <c r="IK133" s="56"/>
      <c r="IL133" s="56"/>
      <c r="IM133" s="56"/>
      <c r="IN133" s="56"/>
    </row>
    <row r="134" spans="1:248">
      <c r="A134" s="116"/>
      <c r="B134" s="109"/>
      <c r="C134" s="120"/>
      <c r="D134" s="127"/>
      <c r="E134" s="127"/>
      <c r="F134" s="127"/>
      <c r="G134" s="127"/>
      <c r="H134" s="127"/>
      <c r="I134" s="120"/>
      <c r="J134" s="120"/>
      <c r="K134" s="127"/>
      <c r="L134" s="127"/>
      <c r="M134" s="127"/>
      <c r="N134" s="128"/>
      <c r="O134" s="636"/>
      <c r="P134" s="636"/>
      <c r="Q134" s="636"/>
      <c r="R134" s="636"/>
      <c r="S134" s="636"/>
      <c r="T134" s="636"/>
      <c r="U134" s="145"/>
      <c r="V134" s="56"/>
      <c r="W134" s="56"/>
      <c r="X134" s="56"/>
      <c r="Y134" s="56"/>
      <c r="Z134" s="644"/>
      <c r="AA134" s="56"/>
      <c r="AB134" s="56"/>
      <c r="AC134" s="56"/>
      <c r="AD134" s="56"/>
      <c r="AE134" s="644"/>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c r="IK134" s="56"/>
      <c r="IL134" s="56"/>
      <c r="IM134" s="56"/>
      <c r="IN134" s="56"/>
    </row>
    <row r="135" spans="1:248">
      <c r="A135" s="117"/>
      <c r="B135" s="129"/>
      <c r="C135" s="123"/>
      <c r="D135" s="130"/>
      <c r="E135" s="130"/>
      <c r="F135" s="130"/>
      <c r="G135" s="130"/>
      <c r="H135" s="130"/>
      <c r="I135" s="123"/>
      <c r="J135" s="123"/>
      <c r="K135" s="130"/>
      <c r="L135" s="130"/>
      <c r="M135" s="130"/>
      <c r="N135" s="131"/>
      <c r="O135" s="636"/>
      <c r="P135" s="636"/>
      <c r="Q135" s="636"/>
      <c r="R135" s="636"/>
      <c r="S135" s="636"/>
      <c r="T135" s="637"/>
      <c r="U135" s="637"/>
      <c r="V135" s="637"/>
      <c r="W135" s="637"/>
      <c r="X135" s="729"/>
      <c r="Y135" s="637"/>
      <c r="Z135" s="645"/>
      <c r="AA135" s="637"/>
      <c r="AB135" s="729"/>
      <c r="AC135" s="637"/>
      <c r="AD135" s="637"/>
      <c r="AE135" s="645"/>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row>
    <row r="136" spans="1:248">
      <c r="A136" s="117"/>
      <c r="B136" s="109"/>
      <c r="C136" s="120"/>
      <c r="D136" s="127"/>
      <c r="E136" s="127"/>
      <c r="F136" s="127"/>
      <c r="G136" s="127"/>
      <c r="H136" s="127"/>
      <c r="I136" s="120"/>
      <c r="J136" s="120"/>
      <c r="K136" s="127"/>
      <c r="L136" s="127"/>
      <c r="M136" s="127"/>
      <c r="N136" s="128"/>
      <c r="O136" s="636"/>
      <c r="P136" s="636"/>
      <c r="Q136" s="636"/>
      <c r="R136" s="636"/>
      <c r="S136" s="636"/>
      <c r="T136" s="145"/>
      <c r="U136" s="145"/>
      <c r="V136" s="56"/>
      <c r="W136" s="56"/>
      <c r="X136" s="56"/>
      <c r="Y136" s="56"/>
      <c r="Z136" s="644"/>
      <c r="AA136" s="56"/>
      <c r="AB136" s="56"/>
      <c r="AC136" s="56"/>
      <c r="AD136" s="56"/>
      <c r="AE136" s="644"/>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c r="IK136" s="56"/>
      <c r="IL136" s="56"/>
      <c r="IM136" s="56"/>
      <c r="IN136" s="56"/>
    </row>
    <row r="137" spans="1:248">
      <c r="A137" s="117"/>
      <c r="B137" s="129"/>
      <c r="C137" s="123"/>
      <c r="D137" s="130"/>
      <c r="E137" s="130"/>
      <c r="F137" s="130"/>
      <c r="G137" s="130"/>
      <c r="H137" s="130"/>
      <c r="I137" s="123"/>
      <c r="J137" s="123"/>
      <c r="K137" s="130"/>
      <c r="L137" s="130"/>
      <c r="M137" s="130"/>
      <c r="N137" s="131"/>
      <c r="O137" s="636"/>
      <c r="P137" s="636"/>
      <c r="Q137" s="636"/>
      <c r="R137" s="636"/>
      <c r="S137" s="636"/>
      <c r="T137" s="637"/>
      <c r="U137" s="637"/>
      <c r="V137" s="637"/>
      <c r="W137" s="637"/>
      <c r="X137" s="637"/>
      <c r="Y137" s="637"/>
      <c r="Z137" s="645"/>
      <c r="AA137" s="637"/>
      <c r="AB137" s="729"/>
      <c r="AC137" s="729"/>
      <c r="AD137" s="729"/>
      <c r="AE137" s="645"/>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c r="IK137" s="56"/>
      <c r="IL137" s="56"/>
      <c r="IM137" s="56"/>
      <c r="IN137" s="56"/>
    </row>
    <row r="138" spans="1:248">
      <c r="A138" s="117"/>
      <c r="B138" s="109"/>
      <c r="C138" s="120"/>
      <c r="D138" s="127"/>
      <c r="E138" s="127"/>
      <c r="F138" s="127"/>
      <c r="G138" s="127"/>
      <c r="H138" s="127"/>
      <c r="I138" s="120"/>
      <c r="J138" s="120"/>
      <c r="K138" s="127"/>
      <c r="L138" s="127"/>
      <c r="M138" s="127"/>
      <c r="N138" s="128"/>
      <c r="O138" s="636"/>
      <c r="P138" s="636"/>
      <c r="Q138" s="636"/>
      <c r="R138" s="636"/>
      <c r="S138" s="636"/>
      <c r="T138" s="145"/>
      <c r="U138" s="145"/>
      <c r="V138" s="56"/>
      <c r="W138" s="56"/>
      <c r="X138" s="56"/>
      <c r="Y138" s="56"/>
      <c r="Z138" s="644"/>
      <c r="AA138" s="56"/>
      <c r="AB138" s="56"/>
      <c r="AC138" s="56"/>
      <c r="AD138" s="56"/>
      <c r="AE138" s="644"/>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c r="IK138" s="56"/>
      <c r="IL138" s="56"/>
      <c r="IM138" s="56"/>
      <c r="IN138" s="56"/>
    </row>
    <row r="139" spans="1:248">
      <c r="A139" s="117"/>
      <c r="B139" s="129"/>
      <c r="C139" s="123"/>
      <c r="D139" s="130"/>
      <c r="E139" s="130"/>
      <c r="F139" s="130"/>
      <c r="G139" s="130"/>
      <c r="H139" s="130"/>
      <c r="I139" s="123"/>
      <c r="J139" s="123"/>
      <c r="K139" s="130"/>
      <c r="L139" s="130"/>
      <c r="M139" s="130"/>
      <c r="N139" s="131"/>
      <c r="O139" s="636"/>
      <c r="P139" s="636"/>
      <c r="Q139" s="636"/>
      <c r="R139" s="636"/>
      <c r="S139" s="636"/>
      <c r="T139" s="637"/>
      <c r="U139" s="637"/>
      <c r="V139" s="637"/>
      <c r="W139" s="637"/>
      <c r="X139" s="637"/>
      <c r="Y139" s="637"/>
      <c r="Z139" s="645"/>
      <c r="AA139" s="637"/>
      <c r="AB139" s="637"/>
      <c r="AC139" s="637"/>
      <c r="AD139" s="637"/>
      <c r="AE139" s="645"/>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row>
    <row r="140" spans="1:248">
      <c r="A140" s="117"/>
      <c r="B140" s="109"/>
      <c r="C140" s="120"/>
      <c r="D140" s="127"/>
      <c r="E140" s="127"/>
      <c r="F140" s="127"/>
      <c r="G140" s="127"/>
      <c r="H140" s="127"/>
      <c r="I140" s="120"/>
      <c r="J140" s="120"/>
      <c r="K140" s="127"/>
      <c r="L140" s="127"/>
      <c r="M140" s="127"/>
      <c r="N140" s="128"/>
      <c r="O140" s="636"/>
      <c r="P140" s="636"/>
      <c r="Q140" s="636"/>
      <c r="R140" s="636"/>
      <c r="S140" s="636"/>
      <c r="T140" s="145"/>
      <c r="U140" s="145"/>
      <c r="V140" s="56"/>
      <c r="W140" s="56"/>
      <c r="X140" s="56"/>
      <c r="Y140" s="56"/>
      <c r="Z140" s="644"/>
      <c r="AA140" s="56"/>
      <c r="AB140" s="56"/>
      <c r="AC140" s="56"/>
      <c r="AD140" s="56"/>
      <c r="AE140" s="644"/>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c r="IK140" s="56"/>
      <c r="IL140" s="56"/>
      <c r="IM140" s="56"/>
      <c r="IN140" s="56"/>
    </row>
    <row r="141" spans="1:248">
      <c r="A141" s="117"/>
      <c r="B141" s="129"/>
      <c r="C141" s="123"/>
      <c r="D141" s="130"/>
      <c r="E141" s="130"/>
      <c r="F141" s="130"/>
      <c r="G141" s="130"/>
      <c r="H141" s="130"/>
      <c r="I141" s="123"/>
      <c r="J141" s="123"/>
      <c r="K141" s="130"/>
      <c r="L141" s="130"/>
      <c r="M141" s="130"/>
      <c r="N141" s="131"/>
      <c r="O141" s="636"/>
      <c r="P141" s="636"/>
      <c r="Q141" s="636"/>
      <c r="R141" s="636"/>
      <c r="S141" s="636"/>
      <c r="T141" s="637"/>
      <c r="U141" s="637"/>
      <c r="V141" s="637"/>
      <c r="W141" s="637"/>
      <c r="X141" s="637"/>
      <c r="Y141" s="729"/>
      <c r="Z141" s="645"/>
      <c r="AA141" s="637"/>
      <c r="AB141" s="729"/>
      <c r="AC141" s="637"/>
      <c r="AD141" s="637"/>
      <c r="AE141" s="645"/>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c r="CO141" s="56"/>
      <c r="CP141" s="56"/>
      <c r="CQ141" s="56"/>
      <c r="CR141" s="56"/>
      <c r="CS141" s="56"/>
      <c r="CT141" s="56"/>
      <c r="CU141" s="56"/>
      <c r="CV141" s="56"/>
      <c r="CW141" s="56"/>
      <c r="CX141" s="56"/>
      <c r="CY141" s="56"/>
      <c r="CZ141" s="56"/>
      <c r="DA141" s="56"/>
      <c r="DB141" s="56"/>
      <c r="DC141" s="56"/>
      <c r="DD141" s="56"/>
      <c r="DE141" s="56"/>
      <c r="DF141" s="56"/>
      <c r="DG141" s="56"/>
      <c r="DH141" s="56"/>
      <c r="DI141" s="56"/>
      <c r="DJ141" s="56"/>
      <c r="DK141" s="56"/>
      <c r="DL141" s="56"/>
      <c r="DM141" s="56"/>
      <c r="DN141" s="56"/>
      <c r="DO141" s="56"/>
      <c r="DP141" s="56"/>
      <c r="DQ141" s="56"/>
      <c r="DR141" s="56"/>
      <c r="DS141" s="56"/>
      <c r="DT141" s="56"/>
      <c r="DU141" s="56"/>
      <c r="DV141" s="56"/>
      <c r="DW141" s="56"/>
      <c r="DX141" s="56"/>
      <c r="DY141" s="56"/>
      <c r="DZ141" s="56"/>
      <c r="EA141" s="56"/>
      <c r="EB141" s="56"/>
      <c r="EC141" s="56"/>
      <c r="ED141" s="56"/>
      <c r="EE141" s="56"/>
      <c r="EF141" s="56"/>
      <c r="EG141" s="56"/>
      <c r="EH141" s="56"/>
      <c r="EI141" s="56"/>
      <c r="EJ141" s="56"/>
      <c r="EK141" s="56"/>
      <c r="EL141" s="56"/>
      <c r="EM141" s="56"/>
      <c r="EN141" s="56"/>
      <c r="EO141" s="56"/>
      <c r="EP141" s="56"/>
      <c r="EQ141" s="56"/>
      <c r="ER141" s="56"/>
      <c r="ES141" s="56"/>
      <c r="ET141" s="56"/>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c r="FU141" s="56"/>
      <c r="FV141" s="56"/>
      <c r="FW141" s="56"/>
      <c r="FX141" s="56"/>
      <c r="FY141" s="56"/>
      <c r="FZ141" s="56"/>
      <c r="GA141" s="56"/>
      <c r="GB141" s="56"/>
      <c r="GC141" s="56"/>
      <c r="GD141" s="56"/>
      <c r="GE141" s="56"/>
      <c r="GF141" s="56"/>
      <c r="GG141" s="56"/>
      <c r="GH141" s="56"/>
      <c r="GI141" s="56"/>
      <c r="GJ141" s="56"/>
      <c r="GK141" s="56"/>
      <c r="GL141" s="56"/>
      <c r="GM141" s="56"/>
      <c r="GN141" s="56"/>
      <c r="GO141" s="56"/>
      <c r="GP141" s="56"/>
      <c r="GQ141" s="56"/>
      <c r="GR141" s="56"/>
      <c r="GS141" s="56"/>
      <c r="GT141" s="56"/>
      <c r="GU141" s="56"/>
      <c r="GV141" s="56"/>
      <c r="GW141" s="56"/>
      <c r="GX141" s="56"/>
      <c r="GY141" s="56"/>
      <c r="GZ141" s="56"/>
      <c r="HA141" s="56"/>
      <c r="HB141" s="56"/>
      <c r="HC141" s="56"/>
      <c r="HD141" s="56"/>
      <c r="HE141" s="56"/>
      <c r="HF141" s="56"/>
      <c r="HG141" s="56"/>
      <c r="HH141" s="56"/>
      <c r="HI141" s="56"/>
      <c r="HJ141" s="56"/>
      <c r="HK141" s="56"/>
      <c r="HL141" s="56"/>
      <c r="HM141" s="56"/>
      <c r="HN141" s="56"/>
      <c r="HO141" s="56"/>
      <c r="HP141" s="56"/>
      <c r="HQ141" s="56"/>
      <c r="HR141" s="56"/>
      <c r="HS141" s="56"/>
      <c r="HT141" s="56"/>
      <c r="HU141" s="56"/>
      <c r="HV141" s="56"/>
      <c r="HW141" s="56"/>
      <c r="HX141" s="56"/>
      <c r="HY141" s="56"/>
      <c r="HZ141" s="56"/>
      <c r="IA141" s="56"/>
      <c r="IB141" s="56"/>
      <c r="IC141" s="56"/>
      <c r="ID141" s="56"/>
      <c r="IE141" s="56"/>
      <c r="IF141" s="56"/>
      <c r="IG141" s="56"/>
      <c r="IH141" s="56"/>
      <c r="II141" s="56"/>
      <c r="IJ141" s="56"/>
      <c r="IK141" s="56"/>
      <c r="IL141" s="56"/>
      <c r="IM141" s="56"/>
      <c r="IN141" s="56"/>
    </row>
    <row r="142" spans="1:248">
      <c r="A142" s="117"/>
      <c r="B142" s="109"/>
      <c r="C142" s="120"/>
      <c r="D142" s="127"/>
      <c r="E142" s="127"/>
      <c r="F142" s="127"/>
      <c r="G142" s="127"/>
      <c r="H142" s="127"/>
      <c r="I142" s="120"/>
      <c r="J142" s="120"/>
      <c r="K142" s="127"/>
      <c r="L142" s="127"/>
      <c r="M142" s="127"/>
      <c r="N142" s="128"/>
      <c r="O142" s="636"/>
      <c r="P142" s="636"/>
      <c r="Q142" s="636"/>
      <c r="R142" s="636"/>
      <c r="S142" s="636"/>
      <c r="T142" s="145"/>
      <c r="U142" s="145"/>
      <c r="V142" s="56"/>
      <c r="W142" s="56"/>
      <c r="X142" s="56"/>
      <c r="Y142" s="56"/>
      <c r="Z142" s="644"/>
      <c r="AA142" s="56"/>
      <c r="AB142" s="56"/>
      <c r="AC142" s="56"/>
      <c r="AD142" s="56"/>
      <c r="AE142" s="644"/>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c r="IK142" s="56"/>
      <c r="IL142" s="56"/>
      <c r="IM142" s="56"/>
      <c r="IN142" s="56"/>
    </row>
    <row r="143" spans="1:248">
      <c r="A143" s="117"/>
      <c r="B143" s="129"/>
      <c r="C143" s="123"/>
      <c r="D143" s="130"/>
      <c r="E143" s="130"/>
      <c r="F143" s="130"/>
      <c r="G143" s="130"/>
      <c r="H143" s="130"/>
      <c r="I143" s="123"/>
      <c r="J143" s="123"/>
      <c r="K143" s="130"/>
      <c r="L143" s="130"/>
      <c r="M143" s="130"/>
      <c r="N143" s="131"/>
      <c r="O143" s="636"/>
      <c r="P143" s="636"/>
      <c r="Q143" s="636"/>
      <c r="R143" s="636"/>
      <c r="S143" s="636"/>
      <c r="T143" s="637"/>
      <c r="U143" s="637"/>
      <c r="V143" s="637"/>
      <c r="W143" s="637"/>
      <c r="X143" s="637"/>
      <c r="Y143" s="637"/>
      <c r="Z143" s="645"/>
      <c r="AA143" s="637"/>
      <c r="AB143" s="637"/>
      <c r="AC143" s="637"/>
      <c r="AD143" s="637"/>
      <c r="AE143" s="645"/>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c r="IK143" s="56"/>
      <c r="IL143" s="56"/>
      <c r="IM143" s="56"/>
      <c r="IN143" s="56"/>
    </row>
    <row r="144" spans="1:248">
      <c r="A144" s="117"/>
      <c r="B144" s="109"/>
      <c r="C144" s="120"/>
      <c r="D144" s="127"/>
      <c r="E144" s="127"/>
      <c r="F144" s="127"/>
      <c r="G144" s="127"/>
      <c r="H144" s="127"/>
      <c r="I144" s="120"/>
      <c r="J144" s="120"/>
      <c r="K144" s="127"/>
      <c r="L144" s="127"/>
      <c r="M144" s="127"/>
      <c r="N144" s="128"/>
      <c r="O144" s="636"/>
      <c r="P144" s="636"/>
      <c r="Q144" s="636"/>
      <c r="R144" s="636"/>
      <c r="S144" s="636"/>
      <c r="T144" s="145"/>
      <c r="U144" s="145"/>
      <c r="V144" s="56"/>
      <c r="W144" s="56"/>
      <c r="X144" s="56"/>
      <c r="Y144" s="56"/>
      <c r="Z144" s="644"/>
      <c r="AA144" s="56"/>
      <c r="AB144" s="56"/>
      <c r="AC144" s="56"/>
      <c r="AD144" s="56"/>
      <c r="AE144" s="644"/>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c r="IK144" s="56"/>
      <c r="IL144" s="56"/>
      <c r="IM144" s="56"/>
      <c r="IN144" s="56"/>
    </row>
    <row r="145" spans="1:248">
      <c r="A145" s="117"/>
      <c r="B145" s="129"/>
      <c r="C145" s="123"/>
      <c r="D145" s="130"/>
      <c r="E145" s="130"/>
      <c r="F145" s="130"/>
      <c r="G145" s="130"/>
      <c r="H145" s="130"/>
      <c r="I145" s="123"/>
      <c r="J145" s="123"/>
      <c r="K145" s="130"/>
      <c r="L145" s="130"/>
      <c r="M145" s="130"/>
      <c r="N145" s="131"/>
      <c r="O145" s="636"/>
      <c r="P145" s="636"/>
      <c r="Q145" s="636"/>
      <c r="R145" s="636"/>
      <c r="S145" s="636"/>
      <c r="T145" s="637"/>
      <c r="U145" s="637"/>
      <c r="V145" s="637"/>
      <c r="W145" s="637"/>
      <c r="X145" s="637"/>
      <c r="Y145" s="637"/>
      <c r="Z145" s="645"/>
      <c r="AA145" s="637"/>
      <c r="AB145" s="637"/>
      <c r="AC145" s="637"/>
      <c r="AD145" s="637"/>
      <c r="AE145" s="645"/>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c r="IK145" s="56"/>
      <c r="IL145" s="56"/>
      <c r="IM145" s="56"/>
      <c r="IN145" s="56"/>
    </row>
    <row r="146" spans="1:248">
      <c r="A146" s="117"/>
      <c r="B146" s="109"/>
      <c r="C146" s="120"/>
      <c r="D146" s="127"/>
      <c r="E146" s="127"/>
      <c r="F146" s="127"/>
      <c r="G146" s="127"/>
      <c r="H146" s="127"/>
      <c r="I146" s="120"/>
      <c r="J146" s="120"/>
      <c r="K146" s="127"/>
      <c r="L146" s="127"/>
      <c r="M146" s="127"/>
      <c r="N146" s="128"/>
      <c r="O146" s="636"/>
      <c r="P146" s="636"/>
      <c r="Q146" s="636"/>
      <c r="R146" s="636"/>
      <c r="S146" s="636"/>
      <c r="T146" s="145"/>
      <c r="U146" s="145"/>
      <c r="V146" s="56"/>
      <c r="W146" s="56"/>
      <c r="X146" s="56"/>
      <c r="Y146" s="56"/>
      <c r="Z146" s="644"/>
      <c r="AA146" s="56"/>
      <c r="AB146" s="56"/>
      <c r="AC146" s="56"/>
      <c r="AD146" s="56"/>
      <c r="AE146" s="644"/>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c r="CO146" s="56"/>
      <c r="CP146" s="56"/>
      <c r="CQ146" s="56"/>
      <c r="CR146" s="56"/>
      <c r="CS146" s="56"/>
      <c r="CT146" s="56"/>
      <c r="CU146" s="56"/>
      <c r="CV146" s="56"/>
      <c r="CW146" s="56"/>
      <c r="CX146" s="56"/>
      <c r="CY146" s="56"/>
      <c r="CZ146" s="56"/>
      <c r="DA146" s="56"/>
      <c r="DB146" s="56"/>
      <c r="DC146" s="56"/>
      <c r="DD146" s="56"/>
      <c r="DE146" s="56"/>
      <c r="DF146" s="56"/>
      <c r="DG146" s="56"/>
      <c r="DH146" s="56"/>
      <c r="DI146" s="56"/>
      <c r="DJ146" s="56"/>
      <c r="DK146" s="56"/>
      <c r="DL146" s="56"/>
      <c r="DM146" s="56"/>
      <c r="DN146" s="56"/>
      <c r="DO146" s="56"/>
      <c r="DP146" s="56"/>
      <c r="DQ146" s="56"/>
      <c r="DR146" s="56"/>
      <c r="DS146" s="56"/>
      <c r="DT146" s="56"/>
      <c r="DU146" s="56"/>
      <c r="DV146" s="56"/>
      <c r="DW146" s="56"/>
      <c r="DX146" s="56"/>
      <c r="DY146" s="56"/>
      <c r="DZ146" s="56"/>
      <c r="EA146" s="56"/>
      <c r="EB146" s="56"/>
      <c r="EC146" s="56"/>
      <c r="ED146" s="56"/>
      <c r="EE146" s="56"/>
      <c r="EF146" s="56"/>
      <c r="EG146" s="56"/>
      <c r="EH146" s="56"/>
      <c r="EI146" s="56"/>
      <c r="EJ146" s="56"/>
      <c r="EK146" s="56"/>
      <c r="EL146" s="56"/>
      <c r="EM146" s="56"/>
      <c r="EN146" s="56"/>
      <c r="EO146" s="56"/>
      <c r="EP146" s="56"/>
      <c r="EQ146" s="56"/>
      <c r="ER146" s="56"/>
      <c r="ES146" s="56"/>
      <c r="ET146" s="56"/>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c r="FU146" s="56"/>
      <c r="FV146" s="56"/>
      <c r="FW146" s="56"/>
      <c r="FX146" s="56"/>
      <c r="FY146" s="56"/>
      <c r="FZ146" s="56"/>
      <c r="GA146" s="56"/>
      <c r="GB146" s="56"/>
      <c r="GC146" s="56"/>
      <c r="GD146" s="56"/>
      <c r="GE146" s="56"/>
      <c r="GF146" s="56"/>
      <c r="GG146" s="56"/>
      <c r="GH146" s="56"/>
      <c r="GI146" s="56"/>
      <c r="GJ146" s="56"/>
      <c r="GK146" s="56"/>
      <c r="GL146" s="56"/>
      <c r="GM146" s="56"/>
      <c r="GN146" s="56"/>
      <c r="GO146" s="56"/>
      <c r="GP146" s="56"/>
      <c r="GQ146" s="56"/>
      <c r="GR146" s="56"/>
      <c r="GS146" s="56"/>
      <c r="GT146" s="56"/>
      <c r="GU146" s="56"/>
      <c r="GV146" s="56"/>
      <c r="GW146" s="56"/>
      <c r="GX146" s="56"/>
      <c r="GY146" s="56"/>
      <c r="GZ146" s="56"/>
      <c r="HA146" s="56"/>
      <c r="HB146" s="56"/>
      <c r="HC146" s="56"/>
      <c r="HD146" s="56"/>
      <c r="HE146" s="56"/>
      <c r="HF146" s="56"/>
      <c r="HG146" s="56"/>
      <c r="HH146" s="56"/>
      <c r="HI146" s="56"/>
      <c r="HJ146" s="56"/>
      <c r="HK146" s="56"/>
      <c r="HL146" s="56"/>
      <c r="HM146" s="56"/>
      <c r="HN146" s="56"/>
      <c r="HO146" s="56"/>
      <c r="HP146" s="56"/>
      <c r="HQ146" s="56"/>
      <c r="HR146" s="56"/>
      <c r="HS146" s="56"/>
      <c r="HT146" s="56"/>
      <c r="HU146" s="56"/>
      <c r="HV146" s="56"/>
      <c r="HW146" s="56"/>
      <c r="HX146" s="56"/>
      <c r="HY146" s="56"/>
      <c r="HZ146" s="56"/>
      <c r="IA146" s="56"/>
      <c r="IB146" s="56"/>
      <c r="IC146" s="56"/>
      <c r="ID146" s="56"/>
      <c r="IE146" s="56"/>
      <c r="IF146" s="56"/>
      <c r="IG146" s="56"/>
      <c r="IH146" s="56"/>
      <c r="II146" s="56"/>
      <c r="IJ146" s="56"/>
      <c r="IK146" s="56"/>
      <c r="IL146" s="56"/>
      <c r="IM146" s="56"/>
      <c r="IN146" s="56"/>
    </row>
    <row r="147" spans="1:248">
      <c r="A147" s="117"/>
      <c r="B147" s="129"/>
      <c r="C147" s="123"/>
      <c r="D147" s="130"/>
      <c r="E147" s="130"/>
      <c r="F147" s="130"/>
      <c r="G147" s="130"/>
      <c r="H147" s="130"/>
      <c r="I147" s="123"/>
      <c r="J147" s="123"/>
      <c r="K147" s="130"/>
      <c r="L147" s="130"/>
      <c r="M147" s="130"/>
      <c r="N147" s="131"/>
      <c r="O147" s="636"/>
      <c r="P147" s="636"/>
      <c r="Q147" s="636"/>
      <c r="R147" s="636"/>
      <c r="S147" s="636"/>
      <c r="T147" s="637"/>
      <c r="U147" s="637"/>
      <c r="V147" s="637"/>
      <c r="W147" s="637"/>
      <c r="X147" s="637"/>
      <c r="Y147" s="637"/>
      <c r="Z147" s="645"/>
      <c r="AA147" s="637"/>
      <c r="AB147" s="637"/>
      <c r="AC147" s="637"/>
      <c r="AD147" s="637"/>
      <c r="AE147" s="645"/>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c r="IK147" s="56"/>
      <c r="IL147" s="56"/>
      <c r="IM147" s="56"/>
      <c r="IN147" s="56"/>
    </row>
    <row r="148" spans="1:248">
      <c r="A148" s="117"/>
      <c r="B148" s="109"/>
      <c r="C148" s="120"/>
      <c r="D148" s="127"/>
      <c r="E148" s="127"/>
      <c r="F148" s="127"/>
      <c r="G148" s="127"/>
      <c r="H148" s="127"/>
      <c r="I148" s="120"/>
      <c r="J148" s="120"/>
      <c r="K148" s="127"/>
      <c r="L148" s="127"/>
      <c r="M148" s="127"/>
      <c r="N148" s="128"/>
      <c r="O148" s="636"/>
      <c r="P148" s="636"/>
      <c r="Q148" s="636"/>
      <c r="R148" s="636"/>
      <c r="S148" s="636"/>
      <c r="T148" s="145"/>
      <c r="U148" s="145"/>
      <c r="V148" s="56"/>
      <c r="W148" s="56"/>
      <c r="X148" s="56"/>
      <c r="Y148" s="56"/>
      <c r="Z148" s="644"/>
      <c r="AA148" s="56"/>
      <c r="AB148" s="56"/>
      <c r="AC148" s="56"/>
      <c r="AD148" s="56"/>
      <c r="AE148" s="644"/>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c r="IK148" s="56"/>
      <c r="IL148" s="56"/>
      <c r="IM148" s="56"/>
      <c r="IN148" s="56"/>
    </row>
    <row r="149" spans="1:248">
      <c r="A149" s="117"/>
      <c r="B149" s="129"/>
      <c r="C149" s="123"/>
      <c r="D149" s="130"/>
      <c r="E149" s="130"/>
      <c r="F149" s="130"/>
      <c r="G149" s="130"/>
      <c r="H149" s="130"/>
      <c r="I149" s="123"/>
      <c r="J149" s="123"/>
      <c r="K149" s="130"/>
      <c r="L149" s="130"/>
      <c r="M149" s="130"/>
      <c r="N149" s="131"/>
      <c r="O149" s="636"/>
      <c r="P149" s="636"/>
      <c r="Q149" s="636"/>
      <c r="R149" s="636"/>
      <c r="S149" s="636"/>
      <c r="T149" s="637"/>
      <c r="U149" s="637"/>
      <c r="V149" s="637"/>
      <c r="W149" s="637"/>
      <c r="X149" s="637"/>
      <c r="Y149" s="637"/>
      <c r="Z149" s="645"/>
      <c r="AA149" s="637"/>
      <c r="AB149" s="637"/>
      <c r="AC149" s="637"/>
      <c r="AD149" s="637"/>
      <c r="AE149" s="645"/>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c r="IK149" s="56"/>
      <c r="IL149" s="56"/>
      <c r="IM149" s="56"/>
      <c r="IN149" s="56"/>
    </row>
    <row r="150" spans="1:248">
      <c r="A150" s="117"/>
      <c r="B150" s="109"/>
      <c r="C150" s="120"/>
      <c r="D150" s="127"/>
      <c r="E150" s="127"/>
      <c r="F150" s="127"/>
      <c r="G150" s="127"/>
      <c r="H150" s="127"/>
      <c r="I150" s="120"/>
      <c r="J150" s="120"/>
      <c r="K150" s="127"/>
      <c r="L150" s="127"/>
      <c r="M150" s="127"/>
      <c r="N150" s="128"/>
      <c r="O150" s="636"/>
      <c r="P150" s="636"/>
      <c r="Q150" s="636"/>
      <c r="R150" s="636"/>
      <c r="S150" s="636"/>
      <c r="T150" s="145"/>
      <c r="U150" s="145"/>
      <c r="V150" s="56"/>
      <c r="W150" s="56"/>
      <c r="X150" s="56"/>
      <c r="Y150" s="56"/>
      <c r="Z150" s="644"/>
      <c r="AA150" s="56"/>
      <c r="AB150" s="56"/>
      <c r="AC150" s="56"/>
      <c r="AD150" s="56"/>
      <c r="AE150" s="644"/>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c r="IK150" s="56"/>
      <c r="IL150" s="56"/>
      <c r="IM150" s="56"/>
      <c r="IN150" s="56"/>
    </row>
    <row r="151" spans="1:248">
      <c r="A151" s="117"/>
      <c r="B151" s="129"/>
      <c r="C151" s="123"/>
      <c r="D151" s="130"/>
      <c r="E151" s="130"/>
      <c r="F151" s="130"/>
      <c r="G151" s="130"/>
      <c r="H151" s="130"/>
      <c r="I151" s="123"/>
      <c r="J151" s="123"/>
      <c r="K151" s="130"/>
      <c r="L151" s="130"/>
      <c r="M151" s="130"/>
      <c r="N151" s="131"/>
      <c r="O151" s="636"/>
      <c r="P151" s="636"/>
      <c r="Q151" s="636"/>
      <c r="R151" s="636"/>
      <c r="S151" s="636"/>
      <c r="T151" s="637"/>
      <c r="U151" s="637"/>
      <c r="V151" s="637"/>
      <c r="W151" s="637"/>
      <c r="X151" s="637"/>
      <c r="Y151" s="637"/>
      <c r="Z151" s="645"/>
      <c r="AA151" s="637"/>
      <c r="AB151" s="637"/>
      <c r="AC151" s="637"/>
      <c r="AD151" s="637"/>
      <c r="AE151" s="645"/>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c r="IK151" s="56"/>
      <c r="IL151" s="56"/>
      <c r="IM151" s="56"/>
      <c r="IN151" s="56"/>
    </row>
    <row r="152" spans="1:248">
      <c r="A152" s="117"/>
      <c r="B152" s="109"/>
      <c r="C152" s="120"/>
      <c r="D152" s="127"/>
      <c r="E152" s="127"/>
      <c r="F152" s="127"/>
      <c r="G152" s="127"/>
      <c r="H152" s="127"/>
      <c r="I152" s="120"/>
      <c r="J152" s="120"/>
      <c r="K152" s="127"/>
      <c r="L152" s="127"/>
      <c r="M152" s="127"/>
      <c r="N152" s="128"/>
      <c r="O152" s="636"/>
      <c r="P152" s="636"/>
      <c r="Q152" s="636"/>
      <c r="R152" s="636"/>
      <c r="S152" s="636"/>
      <c r="T152" s="145"/>
      <c r="U152" s="145"/>
      <c r="V152" s="56"/>
      <c r="W152" s="56"/>
      <c r="X152" s="56"/>
      <c r="Y152" s="56"/>
      <c r="Z152" s="644"/>
      <c r="AA152" s="56"/>
      <c r="AB152" s="56"/>
      <c r="AC152" s="56"/>
      <c r="AD152" s="56"/>
      <c r="AE152" s="644"/>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c r="IK152" s="56"/>
      <c r="IL152" s="56"/>
      <c r="IM152" s="56"/>
      <c r="IN152" s="56"/>
    </row>
    <row r="153" spans="1:248">
      <c r="A153" s="117"/>
      <c r="B153" s="129"/>
      <c r="C153" s="123"/>
      <c r="D153" s="130"/>
      <c r="E153" s="130"/>
      <c r="F153" s="130"/>
      <c r="G153" s="130"/>
      <c r="H153" s="130"/>
      <c r="I153" s="123"/>
      <c r="J153" s="123"/>
      <c r="K153" s="130"/>
      <c r="L153" s="130"/>
      <c r="M153" s="130"/>
      <c r="N153" s="131"/>
      <c r="O153" s="636"/>
      <c r="P153" s="636"/>
      <c r="Q153" s="636"/>
      <c r="R153" s="636"/>
      <c r="S153" s="636"/>
      <c r="T153" s="637"/>
      <c r="U153" s="637"/>
      <c r="V153" s="637"/>
      <c r="W153" s="637"/>
      <c r="X153" s="637"/>
      <c r="Y153" s="637"/>
      <c r="Z153" s="645"/>
      <c r="AA153" s="637"/>
      <c r="AB153" s="637"/>
      <c r="AC153" s="637"/>
      <c r="AD153" s="637"/>
      <c r="AE153" s="645"/>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c r="IK153" s="56"/>
      <c r="IL153" s="56"/>
      <c r="IM153" s="56"/>
      <c r="IN153" s="56"/>
    </row>
    <row r="154" spans="1:248">
      <c r="A154" s="117"/>
      <c r="B154" s="109"/>
      <c r="C154" s="120"/>
      <c r="D154" s="127"/>
      <c r="E154" s="127"/>
      <c r="F154" s="127"/>
      <c r="G154" s="127"/>
      <c r="H154" s="127"/>
      <c r="I154" s="120"/>
      <c r="J154" s="120"/>
      <c r="K154" s="127"/>
      <c r="L154" s="127"/>
      <c r="M154" s="127"/>
      <c r="N154" s="128"/>
      <c r="O154" s="636"/>
      <c r="P154" s="636"/>
      <c r="Q154" s="636"/>
      <c r="R154" s="636"/>
      <c r="S154" s="636"/>
      <c r="T154" s="145"/>
      <c r="U154" s="145"/>
      <c r="V154" s="56"/>
      <c r="W154" s="56"/>
      <c r="X154" s="56"/>
      <c r="Y154" s="56"/>
      <c r="Z154" s="644"/>
      <c r="AA154" s="56"/>
      <c r="AB154" s="56"/>
      <c r="AC154" s="56"/>
      <c r="AD154" s="56"/>
      <c r="AE154" s="644"/>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c r="CO154" s="56"/>
      <c r="CP154" s="56"/>
      <c r="CQ154" s="56"/>
      <c r="CR154" s="56"/>
      <c r="CS154" s="56"/>
      <c r="CT154" s="56"/>
      <c r="CU154" s="56"/>
      <c r="CV154" s="56"/>
      <c r="CW154" s="56"/>
      <c r="CX154" s="56"/>
      <c r="CY154" s="56"/>
      <c r="CZ154" s="56"/>
      <c r="DA154" s="56"/>
      <c r="DB154" s="56"/>
      <c r="DC154" s="56"/>
      <c r="DD154" s="56"/>
      <c r="DE154" s="56"/>
      <c r="DF154" s="56"/>
      <c r="DG154" s="56"/>
      <c r="DH154" s="56"/>
      <c r="DI154" s="56"/>
      <c r="DJ154" s="56"/>
      <c r="DK154" s="56"/>
      <c r="DL154" s="56"/>
      <c r="DM154" s="56"/>
      <c r="DN154" s="56"/>
      <c r="DO154" s="56"/>
      <c r="DP154" s="56"/>
      <c r="DQ154" s="56"/>
      <c r="DR154" s="56"/>
      <c r="DS154" s="56"/>
      <c r="DT154" s="56"/>
      <c r="DU154" s="56"/>
      <c r="DV154" s="56"/>
      <c r="DW154" s="56"/>
      <c r="DX154" s="56"/>
      <c r="DY154" s="56"/>
      <c r="DZ154" s="56"/>
      <c r="EA154" s="56"/>
      <c r="EB154" s="56"/>
      <c r="EC154" s="56"/>
      <c r="ED154" s="56"/>
      <c r="EE154" s="56"/>
      <c r="EF154" s="56"/>
      <c r="EG154" s="56"/>
      <c r="EH154" s="56"/>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6"/>
      <c r="GR154" s="56"/>
      <c r="GS154" s="56"/>
      <c r="GT154" s="56"/>
      <c r="GU154" s="56"/>
      <c r="GV154" s="56"/>
      <c r="GW154" s="56"/>
      <c r="GX154" s="56"/>
      <c r="GY154" s="56"/>
      <c r="GZ154" s="56"/>
      <c r="HA154" s="56"/>
      <c r="HB154" s="56"/>
      <c r="HC154" s="56"/>
      <c r="HD154" s="56"/>
      <c r="HE154" s="56"/>
      <c r="HF154" s="56"/>
      <c r="HG154" s="56"/>
      <c r="HH154" s="56"/>
      <c r="HI154" s="56"/>
      <c r="HJ154" s="56"/>
      <c r="HK154" s="56"/>
      <c r="HL154" s="56"/>
      <c r="HM154" s="56"/>
      <c r="HN154" s="56"/>
      <c r="HO154" s="56"/>
      <c r="HP154" s="56"/>
      <c r="HQ154" s="56"/>
      <c r="HR154" s="56"/>
      <c r="HS154" s="56"/>
      <c r="HT154" s="56"/>
      <c r="HU154" s="56"/>
      <c r="HV154" s="56"/>
      <c r="HW154" s="56"/>
      <c r="HX154" s="56"/>
      <c r="HY154" s="56"/>
      <c r="HZ154" s="56"/>
      <c r="IA154" s="56"/>
      <c r="IB154" s="56"/>
      <c r="IC154" s="56"/>
      <c r="ID154" s="56"/>
      <c r="IE154" s="56"/>
      <c r="IF154" s="56"/>
      <c r="IG154" s="56"/>
      <c r="IH154" s="56"/>
      <c r="II154" s="56"/>
      <c r="IJ154" s="56"/>
      <c r="IK154" s="56"/>
      <c r="IL154" s="56"/>
      <c r="IM154" s="56"/>
      <c r="IN154" s="56"/>
    </row>
    <row r="155" spans="1:248">
      <c r="A155" s="117"/>
      <c r="B155" s="129"/>
      <c r="C155" s="123"/>
      <c r="D155" s="130"/>
      <c r="E155" s="130"/>
      <c r="F155" s="130"/>
      <c r="G155" s="130"/>
      <c r="H155" s="130"/>
      <c r="I155" s="123"/>
      <c r="J155" s="123"/>
      <c r="K155" s="130"/>
      <c r="L155" s="130"/>
      <c r="M155" s="130"/>
      <c r="N155" s="131"/>
      <c r="O155" s="636"/>
      <c r="P155" s="636"/>
      <c r="Q155" s="636"/>
      <c r="R155" s="636"/>
      <c r="S155" s="636"/>
      <c r="T155" s="637"/>
      <c r="U155" s="637"/>
      <c r="V155" s="637"/>
      <c r="W155" s="637"/>
      <c r="X155" s="637"/>
      <c r="Y155" s="637"/>
      <c r="Z155" s="645"/>
      <c r="AA155" s="637"/>
      <c r="AB155" s="637"/>
      <c r="AC155" s="637"/>
      <c r="AD155" s="637"/>
      <c r="AE155" s="645"/>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c r="IK155" s="56"/>
      <c r="IL155" s="56"/>
      <c r="IM155" s="56"/>
      <c r="IN155" s="56"/>
    </row>
    <row r="156" spans="1:248">
      <c r="A156" s="117"/>
      <c r="B156" s="109"/>
      <c r="C156" s="120"/>
      <c r="D156" s="127"/>
      <c r="E156" s="127"/>
      <c r="F156" s="127"/>
      <c r="G156" s="127"/>
      <c r="H156" s="127"/>
      <c r="I156" s="120"/>
      <c r="J156" s="120"/>
      <c r="K156" s="127"/>
      <c r="L156" s="127"/>
      <c r="M156" s="127"/>
      <c r="N156" s="128"/>
      <c r="O156" s="636"/>
      <c r="P156" s="636"/>
      <c r="Q156" s="636"/>
      <c r="R156" s="636"/>
      <c r="S156" s="636"/>
      <c r="T156" s="145"/>
      <c r="U156" s="145"/>
      <c r="V156" s="56"/>
      <c r="W156" s="56"/>
      <c r="X156" s="56"/>
      <c r="Y156" s="56"/>
      <c r="Z156" s="644"/>
      <c r="AA156" s="56"/>
      <c r="AB156" s="56"/>
      <c r="AC156" s="56"/>
      <c r="AD156" s="56"/>
      <c r="AE156" s="644"/>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c r="IK156" s="56"/>
      <c r="IL156" s="56"/>
      <c r="IM156" s="56"/>
      <c r="IN156" s="56"/>
    </row>
    <row r="157" spans="1:248">
      <c r="A157" s="117"/>
      <c r="B157" s="129"/>
      <c r="C157" s="123"/>
      <c r="D157" s="130"/>
      <c r="E157" s="130"/>
      <c r="F157" s="130"/>
      <c r="G157" s="130"/>
      <c r="H157" s="130"/>
      <c r="I157" s="123"/>
      <c r="J157" s="123"/>
      <c r="K157" s="130"/>
      <c r="L157" s="130"/>
      <c r="M157" s="130"/>
      <c r="N157" s="131"/>
      <c r="O157" s="636"/>
      <c r="P157" s="636"/>
      <c r="Q157" s="636"/>
      <c r="R157" s="636"/>
      <c r="S157" s="636"/>
      <c r="T157" s="637"/>
      <c r="U157" s="637"/>
      <c r="V157" s="637"/>
      <c r="W157" s="637"/>
      <c r="X157" s="637"/>
      <c r="Y157" s="637"/>
      <c r="Z157" s="645"/>
      <c r="AA157" s="637"/>
      <c r="AB157" s="637"/>
      <c r="AC157" s="637"/>
      <c r="AD157" s="637"/>
      <c r="AE157" s="645"/>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row>
    <row r="158" spans="1:248">
      <c r="A158" s="117"/>
      <c r="B158" s="109"/>
      <c r="C158" s="120"/>
      <c r="D158" s="127"/>
      <c r="E158" s="127"/>
      <c r="F158" s="127"/>
      <c r="G158" s="127"/>
      <c r="H158" s="127"/>
      <c r="I158" s="120"/>
      <c r="J158" s="120"/>
      <c r="K158" s="127"/>
      <c r="L158" s="127"/>
      <c r="M158" s="127"/>
      <c r="N158" s="128"/>
      <c r="O158" s="636"/>
      <c r="P158" s="636"/>
      <c r="Q158" s="636"/>
      <c r="R158" s="636"/>
      <c r="S158" s="636"/>
      <c r="T158" s="145"/>
      <c r="U158" s="145"/>
      <c r="V158" s="56"/>
      <c r="W158" s="56"/>
      <c r="X158" s="56"/>
      <c r="Y158" s="56"/>
      <c r="Z158" s="644"/>
      <c r="AA158" s="56"/>
      <c r="AB158" s="56"/>
      <c r="AC158" s="56"/>
      <c r="AD158" s="56"/>
      <c r="AE158" s="644"/>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c r="IK158" s="56"/>
      <c r="IL158" s="56"/>
      <c r="IM158" s="56"/>
      <c r="IN158" s="56"/>
    </row>
    <row r="159" spans="1:248">
      <c r="A159" s="117"/>
      <c r="B159" s="129"/>
      <c r="C159" s="123"/>
      <c r="D159" s="130"/>
      <c r="E159" s="130"/>
      <c r="F159" s="130"/>
      <c r="G159" s="130"/>
      <c r="H159" s="130"/>
      <c r="I159" s="123"/>
      <c r="J159" s="123"/>
      <c r="K159" s="130"/>
      <c r="L159" s="130"/>
      <c r="M159" s="130"/>
      <c r="N159" s="131"/>
      <c r="O159" s="636"/>
      <c r="P159" s="636"/>
      <c r="Q159" s="636"/>
      <c r="R159" s="636"/>
      <c r="S159" s="636"/>
      <c r="T159" s="637"/>
      <c r="U159" s="637"/>
      <c r="V159" s="637"/>
      <c r="W159" s="637"/>
      <c r="X159" s="637"/>
      <c r="Y159" s="637"/>
      <c r="Z159" s="645"/>
      <c r="AA159" s="637"/>
      <c r="AB159" s="637"/>
      <c r="AC159" s="637"/>
      <c r="AD159" s="637"/>
      <c r="AE159" s="645"/>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c r="BZ159" s="56"/>
      <c r="CA159" s="56"/>
      <c r="CB159" s="56"/>
      <c r="CC159" s="56"/>
      <c r="CD159" s="56"/>
      <c r="CE159" s="56"/>
      <c r="CF159" s="56"/>
      <c r="CG159" s="56"/>
      <c r="CH159" s="56"/>
      <c r="CI159" s="56"/>
      <c r="CJ159" s="56"/>
      <c r="CK159" s="56"/>
      <c r="CL159" s="56"/>
      <c r="CM159" s="56"/>
      <c r="CN159" s="56"/>
      <c r="CO159" s="56"/>
      <c r="CP159" s="56"/>
      <c r="CQ159" s="56"/>
      <c r="CR159" s="56"/>
      <c r="CS159" s="56"/>
      <c r="CT159" s="56"/>
      <c r="CU159" s="56"/>
      <c r="CV159" s="56"/>
      <c r="CW159" s="56"/>
      <c r="CX159" s="56"/>
      <c r="CY159" s="56"/>
      <c r="CZ159" s="56"/>
      <c r="DA159" s="56"/>
      <c r="DB159" s="56"/>
      <c r="DC159" s="56"/>
      <c r="DD159" s="56"/>
      <c r="DE159" s="56"/>
      <c r="DF159" s="56"/>
      <c r="DG159" s="56"/>
      <c r="DH159" s="56"/>
      <c r="DI159" s="56"/>
      <c r="DJ159" s="56"/>
      <c r="DK159" s="56"/>
      <c r="DL159" s="56"/>
      <c r="DM159" s="56"/>
      <c r="DN159" s="56"/>
      <c r="DO159" s="56"/>
      <c r="DP159" s="56"/>
      <c r="DQ159" s="56"/>
      <c r="DR159" s="56"/>
      <c r="DS159" s="56"/>
      <c r="DT159" s="56"/>
      <c r="DU159" s="56"/>
      <c r="DV159" s="56"/>
      <c r="DW159" s="56"/>
      <c r="DX159" s="56"/>
      <c r="DY159" s="56"/>
      <c r="DZ159" s="56"/>
      <c r="EA159" s="56"/>
      <c r="EB159" s="56"/>
      <c r="EC159" s="56"/>
      <c r="ED159" s="56"/>
      <c r="EE159" s="56"/>
      <c r="EF159" s="56"/>
      <c r="EG159" s="56"/>
      <c r="EH159" s="56"/>
      <c r="EI159" s="56"/>
      <c r="EJ159" s="56"/>
      <c r="EK159" s="56"/>
      <c r="EL159" s="56"/>
      <c r="EM159" s="56"/>
      <c r="EN159" s="56"/>
      <c r="EO159" s="56"/>
      <c r="EP159" s="56"/>
      <c r="EQ159" s="56"/>
      <c r="ER159" s="56"/>
      <c r="ES159" s="56"/>
      <c r="ET159" s="56"/>
      <c r="EU159" s="56"/>
      <c r="EV159" s="56"/>
      <c r="EW159" s="56"/>
      <c r="EX159" s="56"/>
      <c r="EY159" s="56"/>
      <c r="EZ159" s="56"/>
      <c r="FA159" s="56"/>
      <c r="FB159" s="56"/>
      <c r="FC159" s="56"/>
      <c r="FD159" s="56"/>
      <c r="FE159" s="56"/>
      <c r="FF159" s="56"/>
      <c r="FG159" s="56"/>
      <c r="FH159" s="56"/>
      <c r="FI159" s="56"/>
      <c r="FJ159" s="56"/>
      <c r="FK159" s="56"/>
      <c r="FL159" s="56"/>
      <c r="FM159" s="56"/>
      <c r="FN159" s="56"/>
      <c r="FO159" s="56"/>
      <c r="FP159" s="56"/>
      <c r="FQ159" s="56"/>
      <c r="FR159" s="56"/>
      <c r="FS159" s="56"/>
      <c r="FT159" s="56"/>
      <c r="FU159" s="56"/>
      <c r="FV159" s="56"/>
      <c r="FW159" s="56"/>
      <c r="FX159" s="56"/>
      <c r="FY159" s="56"/>
      <c r="FZ159" s="56"/>
      <c r="GA159" s="56"/>
      <c r="GB159" s="56"/>
      <c r="GC159" s="56"/>
      <c r="GD159" s="56"/>
      <c r="GE159" s="56"/>
      <c r="GF159" s="56"/>
      <c r="GG159" s="56"/>
      <c r="GH159" s="56"/>
      <c r="GI159" s="56"/>
      <c r="GJ159" s="56"/>
      <c r="GK159" s="56"/>
      <c r="GL159" s="56"/>
      <c r="GM159" s="56"/>
      <c r="GN159" s="56"/>
      <c r="GO159" s="56"/>
      <c r="GP159" s="56"/>
      <c r="GQ159" s="56"/>
      <c r="GR159" s="56"/>
      <c r="GS159" s="56"/>
      <c r="GT159" s="56"/>
      <c r="GU159" s="56"/>
      <c r="GV159" s="56"/>
      <c r="GW159" s="56"/>
      <c r="GX159" s="56"/>
      <c r="GY159" s="56"/>
      <c r="GZ159" s="56"/>
      <c r="HA159" s="56"/>
      <c r="HB159" s="56"/>
      <c r="HC159" s="56"/>
      <c r="HD159" s="56"/>
      <c r="HE159" s="56"/>
      <c r="HF159" s="56"/>
      <c r="HG159" s="56"/>
      <c r="HH159" s="56"/>
      <c r="HI159" s="56"/>
      <c r="HJ159" s="56"/>
      <c r="HK159" s="56"/>
      <c r="HL159" s="56"/>
      <c r="HM159" s="56"/>
      <c r="HN159" s="56"/>
      <c r="HO159" s="56"/>
      <c r="HP159" s="56"/>
      <c r="HQ159" s="56"/>
      <c r="HR159" s="56"/>
      <c r="HS159" s="56"/>
      <c r="HT159" s="56"/>
      <c r="HU159" s="56"/>
      <c r="HV159" s="56"/>
      <c r="HW159" s="56"/>
      <c r="HX159" s="56"/>
      <c r="HY159" s="56"/>
      <c r="HZ159" s="56"/>
      <c r="IA159" s="56"/>
      <c r="IB159" s="56"/>
      <c r="IC159" s="56"/>
      <c r="ID159" s="56"/>
      <c r="IE159" s="56"/>
      <c r="IF159" s="56"/>
      <c r="IG159" s="56"/>
      <c r="IH159" s="56"/>
      <c r="II159" s="56"/>
      <c r="IJ159" s="56"/>
      <c r="IK159" s="56"/>
      <c r="IL159" s="56"/>
      <c r="IM159" s="56"/>
      <c r="IN159" s="56"/>
    </row>
    <row r="160" spans="1:248">
      <c r="A160" s="117"/>
      <c r="B160" s="109"/>
      <c r="C160" s="120"/>
      <c r="D160" s="127"/>
      <c r="E160" s="127"/>
      <c r="F160" s="127"/>
      <c r="G160" s="127"/>
      <c r="H160" s="127"/>
      <c r="I160" s="120"/>
      <c r="J160" s="120"/>
      <c r="K160" s="127"/>
      <c r="L160" s="127"/>
      <c r="M160" s="127"/>
      <c r="N160" s="128"/>
      <c r="O160" s="636"/>
      <c r="P160" s="636"/>
      <c r="Q160" s="636"/>
      <c r="R160" s="636"/>
      <c r="S160" s="636"/>
      <c r="T160" s="145"/>
      <c r="U160" s="145"/>
      <c r="V160" s="56"/>
      <c r="W160" s="56"/>
      <c r="X160" s="56"/>
      <c r="Y160" s="56"/>
      <c r="Z160" s="644"/>
      <c r="AA160" s="56"/>
      <c r="AB160" s="56"/>
      <c r="AC160" s="56"/>
      <c r="AD160" s="56"/>
      <c r="AE160" s="644"/>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row>
    <row r="161" spans="1:248">
      <c r="A161" s="117"/>
      <c r="B161" s="129"/>
      <c r="C161" s="123"/>
      <c r="D161" s="130"/>
      <c r="E161" s="130"/>
      <c r="F161" s="130"/>
      <c r="G161" s="130"/>
      <c r="H161" s="130"/>
      <c r="I161" s="123"/>
      <c r="J161" s="123"/>
      <c r="K161" s="130"/>
      <c r="L161" s="130"/>
      <c r="M161" s="130"/>
      <c r="N161" s="131"/>
      <c r="O161" s="636"/>
      <c r="P161" s="636"/>
      <c r="Q161" s="636"/>
      <c r="R161" s="636"/>
      <c r="S161" s="636"/>
      <c r="T161" s="637"/>
      <c r="U161" s="637"/>
      <c r="V161" s="637"/>
      <c r="W161" s="637"/>
      <c r="X161" s="637"/>
      <c r="Y161" s="637"/>
      <c r="Z161" s="645"/>
      <c r="AA161" s="637"/>
      <c r="AB161" s="637"/>
      <c r="AC161" s="637"/>
      <c r="AD161" s="637"/>
      <c r="AE161" s="645"/>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c r="IK161" s="56"/>
      <c r="IL161" s="56"/>
      <c r="IM161" s="56"/>
      <c r="IN161" s="56"/>
    </row>
    <row r="162" spans="1:248">
      <c r="A162" s="117"/>
      <c r="B162" s="109"/>
      <c r="C162" s="120"/>
      <c r="D162" s="127"/>
      <c r="E162" s="127"/>
      <c r="F162" s="127"/>
      <c r="G162" s="127"/>
      <c r="H162" s="127"/>
      <c r="I162" s="120"/>
      <c r="J162" s="120"/>
      <c r="K162" s="127"/>
      <c r="L162" s="127"/>
      <c r="M162" s="127"/>
      <c r="N162" s="128"/>
      <c r="O162" s="636"/>
      <c r="P162" s="636"/>
      <c r="Q162" s="636"/>
      <c r="R162" s="636"/>
      <c r="S162" s="636"/>
      <c r="T162" s="145"/>
      <c r="U162" s="145"/>
      <c r="V162" s="56"/>
      <c r="W162" s="56"/>
      <c r="X162" s="56"/>
      <c r="Y162" s="56"/>
      <c r="Z162" s="644"/>
      <c r="AA162" s="56"/>
      <c r="AB162" s="56"/>
      <c r="AC162" s="56"/>
      <c r="AD162" s="56"/>
      <c r="AE162" s="644"/>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c r="IK162" s="56"/>
      <c r="IL162" s="56"/>
      <c r="IM162" s="56"/>
      <c r="IN162" s="56"/>
    </row>
    <row r="163" spans="1:248">
      <c r="A163" s="117"/>
      <c r="B163" s="129"/>
      <c r="C163" s="123"/>
      <c r="D163" s="130"/>
      <c r="E163" s="130"/>
      <c r="F163" s="130"/>
      <c r="G163" s="130"/>
      <c r="H163" s="130"/>
      <c r="I163" s="123"/>
      <c r="J163" s="123"/>
      <c r="K163" s="130"/>
      <c r="L163" s="130"/>
      <c r="M163" s="130"/>
      <c r="N163" s="131"/>
      <c r="O163" s="636"/>
      <c r="P163" s="636"/>
      <c r="Q163" s="636"/>
      <c r="R163" s="636"/>
      <c r="S163" s="636"/>
      <c r="T163" s="637"/>
      <c r="U163" s="637"/>
      <c r="V163" s="637"/>
      <c r="W163" s="637"/>
      <c r="X163" s="637"/>
      <c r="Y163" s="637"/>
      <c r="Z163" s="645"/>
      <c r="AA163" s="637"/>
      <c r="AB163" s="637"/>
      <c r="AC163" s="637"/>
      <c r="AD163" s="637"/>
      <c r="AE163" s="645"/>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c r="IK163" s="56"/>
      <c r="IL163" s="56"/>
      <c r="IM163" s="56"/>
      <c r="IN163" s="56"/>
    </row>
    <row r="164" spans="1:248">
      <c r="A164" s="117"/>
      <c r="B164" s="109"/>
      <c r="C164" s="120"/>
      <c r="D164" s="127"/>
      <c r="E164" s="127"/>
      <c r="F164" s="127"/>
      <c r="G164" s="127"/>
      <c r="H164" s="127"/>
      <c r="I164" s="120"/>
      <c r="J164" s="120"/>
      <c r="K164" s="127"/>
      <c r="L164" s="127"/>
      <c r="M164" s="127"/>
      <c r="N164" s="128"/>
      <c r="O164" s="636"/>
      <c r="P164" s="636"/>
      <c r="Q164" s="636"/>
      <c r="R164" s="636"/>
      <c r="S164" s="636"/>
      <c r="T164" s="145"/>
      <c r="U164" s="145"/>
      <c r="V164" s="56"/>
      <c r="W164" s="56"/>
      <c r="X164" s="56"/>
      <c r="Y164" s="56"/>
      <c r="Z164" s="644"/>
      <c r="AA164" s="56"/>
      <c r="AB164" s="56"/>
      <c r="AC164" s="56"/>
      <c r="AD164" s="56"/>
      <c r="AE164" s="644"/>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c r="IK164" s="56"/>
      <c r="IL164" s="56"/>
      <c r="IM164" s="56"/>
      <c r="IN164" s="56"/>
    </row>
    <row r="165" spans="1:248" ht="13.5" thickBot="1">
      <c r="A165" s="632"/>
      <c r="B165" s="638"/>
      <c r="C165" s="639"/>
      <c r="D165" s="640"/>
      <c r="E165" s="640"/>
      <c r="F165" s="640"/>
      <c r="G165" s="640"/>
      <c r="H165" s="640"/>
      <c r="I165" s="639"/>
      <c r="J165" s="639"/>
      <c r="K165" s="640"/>
      <c r="L165" s="640"/>
      <c r="M165" s="640"/>
      <c r="N165" s="641"/>
      <c r="O165" s="639"/>
      <c r="P165" s="640"/>
      <c r="Q165" s="636"/>
      <c r="R165" s="636"/>
      <c r="S165" s="636"/>
      <c r="T165" s="642"/>
      <c r="U165" s="642"/>
      <c r="V165" s="642"/>
      <c r="W165" s="642"/>
      <c r="X165" s="642"/>
      <c r="Y165" s="642"/>
      <c r="Z165" s="646"/>
      <c r="AA165" s="642"/>
      <c r="AB165" s="642"/>
      <c r="AC165" s="642"/>
      <c r="AD165" s="642"/>
      <c r="AE165" s="64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c r="IK165" s="56"/>
      <c r="IL165" s="56"/>
      <c r="IM165" s="56"/>
      <c r="IN165" s="56"/>
    </row>
    <row r="166" spans="1:248">
      <c r="A166" s="116"/>
      <c r="B166" s="109"/>
      <c r="C166" s="120"/>
      <c r="D166" s="127"/>
      <c r="E166" s="127"/>
      <c r="F166" s="127"/>
      <c r="G166" s="127"/>
      <c r="H166" s="127"/>
      <c r="I166" s="120"/>
      <c r="J166" s="120"/>
      <c r="K166" s="127"/>
      <c r="L166" s="127"/>
      <c r="M166" s="127"/>
      <c r="N166" s="128"/>
      <c r="O166" s="636"/>
      <c r="P166" s="636"/>
      <c r="Q166" s="636"/>
      <c r="R166" s="636"/>
      <c r="S166" s="636"/>
      <c r="T166" s="636"/>
      <c r="U166" s="145"/>
      <c r="V166" s="56"/>
      <c r="W166" s="56"/>
      <c r="X166" s="56"/>
      <c r="Y166" s="56"/>
      <c r="Z166" s="644"/>
      <c r="AA166" s="56"/>
      <c r="AB166" s="56"/>
      <c r="AC166" s="56"/>
      <c r="AD166" s="56"/>
      <c r="AE166" s="644"/>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c r="IK166" s="56"/>
      <c r="IL166" s="56"/>
      <c r="IM166" s="56"/>
      <c r="IN166" s="56"/>
    </row>
    <row r="167" spans="1:248">
      <c r="A167" s="117"/>
      <c r="B167" s="129"/>
      <c r="C167" s="123"/>
      <c r="D167" s="130"/>
      <c r="E167" s="130"/>
      <c r="F167" s="130"/>
      <c r="G167" s="130"/>
      <c r="H167" s="130"/>
      <c r="I167" s="123"/>
      <c r="J167" s="123"/>
      <c r="K167" s="130"/>
      <c r="L167" s="130"/>
      <c r="M167" s="130"/>
      <c r="N167" s="131"/>
      <c r="O167" s="636"/>
      <c r="P167" s="636"/>
      <c r="Q167" s="636"/>
      <c r="R167" s="636"/>
      <c r="S167" s="636"/>
      <c r="T167" s="637"/>
      <c r="U167" s="637"/>
      <c r="V167" s="637"/>
      <c r="W167" s="637"/>
      <c r="X167" s="637"/>
      <c r="Y167" s="637"/>
      <c r="Z167" s="645"/>
      <c r="AA167" s="637"/>
      <c r="AB167" s="637"/>
      <c r="AC167" s="637"/>
      <c r="AD167" s="637"/>
      <c r="AE167" s="645"/>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c r="IK167" s="56"/>
      <c r="IL167" s="56"/>
      <c r="IM167" s="56"/>
      <c r="IN167" s="56"/>
    </row>
    <row r="168" spans="1:248">
      <c r="A168" s="117"/>
      <c r="B168" s="109"/>
      <c r="C168" s="120"/>
      <c r="D168" s="127"/>
      <c r="E168" s="127"/>
      <c r="F168" s="127"/>
      <c r="G168" s="127"/>
      <c r="H168" s="127"/>
      <c r="I168" s="120"/>
      <c r="J168" s="120"/>
      <c r="K168" s="127"/>
      <c r="L168" s="127"/>
      <c r="M168" s="127"/>
      <c r="N168" s="128"/>
      <c r="O168" s="636"/>
      <c r="P168" s="636"/>
      <c r="Q168" s="636"/>
      <c r="R168" s="636"/>
      <c r="S168" s="636"/>
      <c r="T168" s="145"/>
      <c r="U168" s="145"/>
      <c r="V168" s="56"/>
      <c r="W168" s="56"/>
      <c r="X168" s="56"/>
      <c r="Y168" s="56"/>
      <c r="Z168" s="644"/>
      <c r="AA168" s="56"/>
      <c r="AB168" s="56"/>
      <c r="AC168" s="56"/>
      <c r="AD168" s="56"/>
      <c r="AE168" s="644"/>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c r="IK168" s="56"/>
      <c r="IL168" s="56"/>
      <c r="IM168" s="56"/>
      <c r="IN168" s="56"/>
    </row>
    <row r="169" spans="1:248">
      <c r="A169" s="117"/>
      <c r="B169" s="129"/>
      <c r="C169" s="123"/>
      <c r="D169" s="130"/>
      <c r="E169" s="130"/>
      <c r="F169" s="130"/>
      <c r="G169" s="130"/>
      <c r="H169" s="130"/>
      <c r="I169" s="123"/>
      <c r="J169" s="123"/>
      <c r="K169" s="130"/>
      <c r="L169" s="130"/>
      <c r="M169" s="130"/>
      <c r="N169" s="131"/>
      <c r="O169" s="636"/>
      <c r="P169" s="636"/>
      <c r="Q169" s="636"/>
      <c r="R169" s="636"/>
      <c r="S169" s="636"/>
      <c r="T169" s="637"/>
      <c r="U169" s="637"/>
      <c r="V169" s="637"/>
      <c r="W169" s="729"/>
      <c r="X169" s="637"/>
      <c r="Y169" s="637"/>
      <c r="Z169" s="645"/>
      <c r="AA169" s="637"/>
      <c r="AB169" s="729"/>
      <c r="AC169" s="637"/>
      <c r="AD169" s="637"/>
      <c r="AE169" s="645"/>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c r="IK169" s="56"/>
      <c r="IL169" s="56"/>
      <c r="IM169" s="56"/>
      <c r="IN169" s="56"/>
    </row>
    <row r="170" spans="1:248">
      <c r="A170" s="117"/>
      <c r="B170" s="109"/>
      <c r="C170" s="120"/>
      <c r="D170" s="127"/>
      <c r="E170" s="127"/>
      <c r="F170" s="127"/>
      <c r="G170" s="127"/>
      <c r="H170" s="127"/>
      <c r="I170" s="120"/>
      <c r="J170" s="120"/>
      <c r="K170" s="127"/>
      <c r="L170" s="127"/>
      <c r="M170" s="127"/>
      <c r="N170" s="128"/>
      <c r="O170" s="636"/>
      <c r="P170" s="636"/>
      <c r="Q170" s="636"/>
      <c r="R170" s="636"/>
      <c r="S170" s="636"/>
      <c r="T170" s="145"/>
      <c r="U170" s="145"/>
      <c r="V170" s="56"/>
      <c r="W170" s="56"/>
      <c r="X170" s="56"/>
      <c r="Y170" s="56"/>
      <c r="Z170" s="644"/>
      <c r="AA170" s="56"/>
      <c r="AB170" s="56"/>
      <c r="AC170" s="56"/>
      <c r="AD170" s="56"/>
      <c r="AE170" s="644"/>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c r="IK170" s="56"/>
      <c r="IL170" s="56"/>
      <c r="IM170" s="56"/>
      <c r="IN170" s="56"/>
    </row>
    <row r="171" spans="1:248">
      <c r="A171" s="117"/>
      <c r="B171" s="129"/>
      <c r="C171" s="123"/>
      <c r="D171" s="130"/>
      <c r="E171" s="130"/>
      <c r="F171" s="130"/>
      <c r="G171" s="130"/>
      <c r="H171" s="130"/>
      <c r="I171" s="123"/>
      <c r="J171" s="123"/>
      <c r="K171" s="130"/>
      <c r="L171" s="130"/>
      <c r="M171" s="130"/>
      <c r="N171" s="131"/>
      <c r="O171" s="636"/>
      <c r="P171" s="636"/>
      <c r="Q171" s="636"/>
      <c r="R171" s="636"/>
      <c r="S171" s="636"/>
      <c r="T171" s="637"/>
      <c r="U171" s="637"/>
      <c r="V171" s="637"/>
      <c r="W171" s="637"/>
      <c r="X171" s="637"/>
      <c r="Y171" s="637"/>
      <c r="Z171" s="645"/>
      <c r="AA171" s="637"/>
      <c r="AB171" s="637"/>
      <c r="AC171" s="637"/>
      <c r="AD171" s="637"/>
      <c r="AE171" s="645"/>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c r="IK171" s="56"/>
      <c r="IL171" s="56"/>
      <c r="IM171" s="56"/>
      <c r="IN171" s="56"/>
    </row>
    <row r="172" spans="1:248">
      <c r="A172" s="117"/>
      <c r="B172" s="109"/>
      <c r="C172" s="120"/>
      <c r="D172" s="127"/>
      <c r="E172" s="127"/>
      <c r="F172" s="127"/>
      <c r="G172" s="127"/>
      <c r="H172" s="127"/>
      <c r="I172" s="120"/>
      <c r="J172" s="120"/>
      <c r="K172" s="127"/>
      <c r="L172" s="127"/>
      <c r="M172" s="127"/>
      <c r="N172" s="128"/>
      <c r="O172" s="636"/>
      <c r="P172" s="636"/>
      <c r="Q172" s="636"/>
      <c r="R172" s="636"/>
      <c r="S172" s="636"/>
      <c r="T172" s="145"/>
      <c r="U172" s="145"/>
      <c r="V172" s="56"/>
      <c r="W172" s="56"/>
      <c r="X172" s="56"/>
      <c r="Y172" s="56"/>
      <c r="Z172" s="644"/>
      <c r="AA172" s="56"/>
      <c r="AB172" s="56"/>
      <c r="AC172" s="56"/>
      <c r="AD172" s="56"/>
      <c r="AE172" s="644"/>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c r="IK172" s="56"/>
      <c r="IL172" s="56"/>
      <c r="IM172" s="56"/>
      <c r="IN172" s="56"/>
    </row>
    <row r="173" spans="1:248">
      <c r="A173" s="117"/>
      <c r="B173" s="129"/>
      <c r="C173" s="123"/>
      <c r="D173" s="130"/>
      <c r="E173" s="130"/>
      <c r="F173" s="130"/>
      <c r="G173" s="130"/>
      <c r="H173" s="130"/>
      <c r="I173" s="123"/>
      <c r="J173" s="123"/>
      <c r="K173" s="130"/>
      <c r="L173" s="130"/>
      <c r="M173" s="130"/>
      <c r="N173" s="131"/>
      <c r="O173" s="636"/>
      <c r="P173" s="636"/>
      <c r="Q173" s="636"/>
      <c r="R173" s="636"/>
      <c r="S173" s="636"/>
      <c r="T173" s="637"/>
      <c r="U173" s="637"/>
      <c r="V173" s="637"/>
      <c r="W173" s="637"/>
      <c r="X173" s="637"/>
      <c r="Y173" s="637"/>
      <c r="Z173" s="645"/>
      <c r="AA173" s="637"/>
      <c r="AB173" s="637"/>
      <c r="AC173" s="637"/>
      <c r="AD173" s="637"/>
      <c r="AE173" s="645"/>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c r="DD173" s="56"/>
      <c r="DE173" s="56"/>
      <c r="DF173" s="56"/>
      <c r="DG173" s="56"/>
      <c r="DH173" s="56"/>
      <c r="DI173" s="56"/>
      <c r="DJ173" s="56"/>
      <c r="DK173" s="56"/>
      <c r="DL173" s="56"/>
      <c r="DM173" s="56"/>
      <c r="DN173" s="56"/>
      <c r="DO173" s="56"/>
      <c r="DP173" s="56"/>
      <c r="DQ173" s="56"/>
      <c r="DR173" s="56"/>
      <c r="DS173" s="56"/>
      <c r="DT173" s="56"/>
      <c r="DU173" s="56"/>
      <c r="DV173" s="56"/>
      <c r="DW173" s="56"/>
      <c r="DX173" s="56"/>
      <c r="DY173" s="56"/>
      <c r="DZ173" s="56"/>
      <c r="EA173" s="56"/>
      <c r="EB173" s="56"/>
      <c r="EC173" s="56"/>
      <c r="ED173" s="56"/>
      <c r="EE173" s="56"/>
      <c r="EF173" s="56"/>
      <c r="EG173" s="56"/>
      <c r="EH173" s="56"/>
      <c r="EI173" s="56"/>
      <c r="EJ173" s="56"/>
      <c r="EK173" s="56"/>
      <c r="EL173" s="56"/>
      <c r="EM173" s="56"/>
      <c r="EN173" s="56"/>
      <c r="EO173" s="56"/>
      <c r="EP173" s="56"/>
      <c r="EQ173" s="56"/>
      <c r="ER173" s="56"/>
      <c r="ES173" s="56"/>
      <c r="ET173" s="56"/>
      <c r="EU173" s="56"/>
      <c r="EV173" s="56"/>
      <c r="EW173" s="56"/>
      <c r="EX173" s="56"/>
      <c r="EY173" s="56"/>
      <c r="EZ173" s="56"/>
      <c r="FA173" s="56"/>
      <c r="FB173" s="56"/>
      <c r="FC173" s="56"/>
      <c r="FD173" s="56"/>
      <c r="FE173" s="56"/>
      <c r="FF173" s="56"/>
      <c r="FG173" s="56"/>
      <c r="FH173" s="56"/>
      <c r="FI173" s="56"/>
      <c r="FJ173" s="56"/>
      <c r="FK173" s="56"/>
      <c r="FL173" s="56"/>
      <c r="FM173" s="56"/>
      <c r="FN173" s="56"/>
      <c r="FO173" s="56"/>
      <c r="FP173" s="56"/>
      <c r="FQ173" s="56"/>
      <c r="FR173" s="56"/>
      <c r="FS173" s="56"/>
      <c r="FT173" s="56"/>
      <c r="FU173" s="56"/>
      <c r="FV173" s="56"/>
      <c r="FW173" s="56"/>
      <c r="FX173" s="56"/>
      <c r="FY173" s="56"/>
      <c r="FZ173" s="56"/>
      <c r="GA173" s="56"/>
      <c r="GB173" s="56"/>
      <c r="GC173" s="56"/>
      <c r="GD173" s="56"/>
      <c r="GE173" s="56"/>
      <c r="GF173" s="56"/>
      <c r="GG173" s="56"/>
      <c r="GH173" s="56"/>
      <c r="GI173" s="56"/>
      <c r="GJ173" s="56"/>
      <c r="GK173" s="56"/>
      <c r="GL173" s="56"/>
      <c r="GM173" s="56"/>
      <c r="GN173" s="56"/>
      <c r="GO173" s="56"/>
      <c r="GP173" s="56"/>
      <c r="GQ173" s="56"/>
      <c r="GR173" s="56"/>
      <c r="GS173" s="56"/>
      <c r="GT173" s="56"/>
      <c r="GU173" s="56"/>
      <c r="GV173" s="56"/>
      <c r="GW173" s="56"/>
      <c r="GX173" s="56"/>
      <c r="GY173" s="56"/>
      <c r="GZ173" s="56"/>
      <c r="HA173" s="56"/>
      <c r="HB173" s="56"/>
      <c r="HC173" s="56"/>
      <c r="HD173" s="56"/>
      <c r="HE173" s="56"/>
      <c r="HF173" s="56"/>
      <c r="HG173" s="56"/>
      <c r="HH173" s="56"/>
      <c r="HI173" s="56"/>
      <c r="HJ173" s="56"/>
      <c r="HK173" s="56"/>
      <c r="HL173" s="56"/>
      <c r="HM173" s="56"/>
      <c r="HN173" s="56"/>
      <c r="HO173" s="56"/>
      <c r="HP173" s="56"/>
      <c r="HQ173" s="56"/>
      <c r="HR173" s="56"/>
      <c r="HS173" s="56"/>
      <c r="HT173" s="56"/>
      <c r="HU173" s="56"/>
      <c r="HV173" s="56"/>
      <c r="HW173" s="56"/>
      <c r="HX173" s="56"/>
      <c r="HY173" s="56"/>
      <c r="HZ173" s="56"/>
      <c r="IA173" s="56"/>
      <c r="IB173" s="56"/>
      <c r="IC173" s="56"/>
      <c r="ID173" s="56"/>
      <c r="IE173" s="56"/>
      <c r="IF173" s="56"/>
      <c r="IG173" s="56"/>
      <c r="IH173" s="56"/>
      <c r="II173" s="56"/>
      <c r="IJ173" s="56"/>
      <c r="IK173" s="56"/>
      <c r="IL173" s="56"/>
      <c r="IM173" s="56"/>
      <c r="IN173" s="56"/>
    </row>
    <row r="174" spans="1:248">
      <c r="A174" s="117"/>
      <c r="B174" s="109"/>
      <c r="C174" s="120"/>
      <c r="D174" s="127"/>
      <c r="E174" s="127"/>
      <c r="F174" s="127"/>
      <c r="G174" s="127"/>
      <c r="H174" s="127"/>
      <c r="I174" s="120"/>
      <c r="J174" s="120"/>
      <c r="K174" s="127"/>
      <c r="L174" s="127"/>
      <c r="M174" s="127"/>
      <c r="N174" s="128"/>
      <c r="O174" s="636"/>
      <c r="P174" s="636"/>
      <c r="Q174" s="636"/>
      <c r="R174" s="636"/>
      <c r="S174" s="636"/>
      <c r="T174" s="145"/>
      <c r="U174" s="145"/>
      <c r="V174" s="56"/>
      <c r="W174" s="56"/>
      <c r="X174" s="56"/>
      <c r="Y174" s="56"/>
      <c r="Z174" s="644"/>
      <c r="AA174" s="56"/>
      <c r="AB174" s="56"/>
      <c r="AC174" s="56"/>
      <c r="AD174" s="56"/>
      <c r="AE174" s="644"/>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c r="IK174" s="56"/>
      <c r="IL174" s="56"/>
      <c r="IM174" s="56"/>
      <c r="IN174" s="56"/>
    </row>
    <row r="175" spans="1:248">
      <c r="A175" s="117"/>
      <c r="B175" s="129"/>
      <c r="C175" s="123"/>
      <c r="D175" s="130"/>
      <c r="E175" s="130"/>
      <c r="F175" s="130"/>
      <c r="G175" s="130"/>
      <c r="H175" s="130"/>
      <c r="I175" s="123"/>
      <c r="J175" s="123"/>
      <c r="K175" s="130"/>
      <c r="L175" s="130"/>
      <c r="M175" s="130"/>
      <c r="N175" s="131"/>
      <c r="O175" s="636"/>
      <c r="P175" s="636"/>
      <c r="Q175" s="636"/>
      <c r="R175" s="636"/>
      <c r="S175" s="636"/>
      <c r="T175" s="637"/>
      <c r="U175" s="637"/>
      <c r="V175" s="637"/>
      <c r="W175" s="637"/>
      <c r="X175" s="637"/>
      <c r="Y175" s="637"/>
      <c r="Z175" s="645"/>
      <c r="AA175" s="637"/>
      <c r="AB175" s="637"/>
      <c r="AC175" s="637"/>
      <c r="AD175" s="637"/>
      <c r="AE175" s="645"/>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c r="IK175" s="56"/>
      <c r="IL175" s="56"/>
      <c r="IM175" s="56"/>
      <c r="IN175" s="56"/>
    </row>
    <row r="176" spans="1:248">
      <c r="A176" s="117"/>
      <c r="B176" s="109"/>
      <c r="C176" s="120"/>
      <c r="D176" s="127"/>
      <c r="E176" s="127"/>
      <c r="F176" s="127"/>
      <c r="G176" s="127"/>
      <c r="H176" s="127"/>
      <c r="I176" s="120"/>
      <c r="J176" s="120"/>
      <c r="K176" s="127"/>
      <c r="L176" s="127"/>
      <c r="M176" s="127"/>
      <c r="N176" s="128"/>
      <c r="O176" s="636"/>
      <c r="P176" s="636"/>
      <c r="Q176" s="636"/>
      <c r="R176" s="636"/>
      <c r="S176" s="636"/>
      <c r="T176" s="145"/>
      <c r="U176" s="145"/>
      <c r="V176" s="56"/>
      <c r="W176" s="56"/>
      <c r="X176" s="56"/>
      <c r="Y176" s="56"/>
      <c r="Z176" s="644"/>
      <c r="AA176" s="56"/>
      <c r="AB176" s="56"/>
      <c r="AC176" s="56"/>
      <c r="AD176" s="56"/>
      <c r="AE176" s="644"/>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c r="IK176" s="56"/>
      <c r="IL176" s="56"/>
      <c r="IM176" s="56"/>
      <c r="IN176" s="56"/>
    </row>
    <row r="177" spans="1:248">
      <c r="A177" s="117"/>
      <c r="B177" s="129"/>
      <c r="C177" s="123"/>
      <c r="D177" s="130"/>
      <c r="E177" s="130"/>
      <c r="F177" s="130"/>
      <c r="G177" s="130"/>
      <c r="H177" s="130"/>
      <c r="I177" s="123"/>
      <c r="J177" s="123"/>
      <c r="K177" s="130"/>
      <c r="L177" s="130"/>
      <c r="M177" s="130"/>
      <c r="N177" s="131"/>
      <c r="O177" s="636"/>
      <c r="P177" s="636"/>
      <c r="Q177" s="636"/>
      <c r="R177" s="636"/>
      <c r="S177" s="636"/>
      <c r="T177" s="637"/>
      <c r="U177" s="637"/>
      <c r="V177" s="637"/>
      <c r="W177" s="637"/>
      <c r="X177" s="637"/>
      <c r="Y177" s="637"/>
      <c r="Z177" s="645"/>
      <c r="AA177" s="637"/>
      <c r="AB177" s="637"/>
      <c r="AC177" s="637"/>
      <c r="AD177" s="637"/>
      <c r="AE177" s="645"/>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row>
    <row r="178" spans="1:248">
      <c r="A178" s="117"/>
      <c r="B178" s="109"/>
      <c r="C178" s="120"/>
      <c r="D178" s="127"/>
      <c r="E178" s="127"/>
      <c r="F178" s="127"/>
      <c r="G178" s="127"/>
      <c r="H178" s="127"/>
      <c r="I178" s="120"/>
      <c r="J178" s="120"/>
      <c r="K178" s="127"/>
      <c r="L178" s="127"/>
      <c r="M178" s="127"/>
      <c r="N178" s="128"/>
      <c r="O178" s="636"/>
      <c r="P178" s="636"/>
      <c r="Q178" s="636"/>
      <c r="R178" s="636"/>
      <c r="S178" s="636"/>
      <c r="T178" s="145"/>
      <c r="U178" s="145"/>
      <c r="V178" s="56"/>
      <c r="W178" s="56"/>
      <c r="X178" s="56"/>
      <c r="Y178" s="56"/>
      <c r="Z178" s="644"/>
      <c r="AA178" s="56"/>
      <c r="AB178" s="56"/>
      <c r="AC178" s="56"/>
      <c r="AD178" s="56"/>
      <c r="AE178" s="644"/>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c r="IK178" s="56"/>
      <c r="IL178" s="56"/>
      <c r="IM178" s="56"/>
      <c r="IN178" s="56"/>
    </row>
    <row r="179" spans="1:248">
      <c r="A179" s="117"/>
      <c r="B179" s="129"/>
      <c r="C179" s="123"/>
      <c r="D179" s="130"/>
      <c r="E179" s="130"/>
      <c r="F179" s="130"/>
      <c r="G179" s="130"/>
      <c r="H179" s="130"/>
      <c r="I179" s="123"/>
      <c r="J179" s="123"/>
      <c r="K179" s="130"/>
      <c r="L179" s="130"/>
      <c r="M179" s="130"/>
      <c r="N179" s="131"/>
      <c r="O179" s="636"/>
      <c r="P179" s="636"/>
      <c r="Q179" s="636"/>
      <c r="R179" s="636"/>
      <c r="S179" s="636"/>
      <c r="T179" s="637"/>
      <c r="U179" s="637"/>
      <c r="V179" s="637"/>
      <c r="W179" s="637"/>
      <c r="X179" s="637"/>
      <c r="Y179" s="637"/>
      <c r="Z179" s="645"/>
      <c r="AA179" s="637"/>
      <c r="AB179" s="637"/>
      <c r="AC179" s="637"/>
      <c r="AD179" s="637"/>
      <c r="AE179" s="645"/>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c r="DD179" s="56"/>
      <c r="DE179" s="56"/>
      <c r="DF179" s="56"/>
      <c r="DG179" s="56"/>
      <c r="DH179" s="56"/>
      <c r="DI179" s="56"/>
      <c r="DJ179" s="56"/>
      <c r="DK179" s="56"/>
      <c r="DL179" s="56"/>
      <c r="DM179" s="56"/>
      <c r="DN179" s="56"/>
      <c r="DO179" s="56"/>
      <c r="DP179" s="56"/>
      <c r="DQ179" s="56"/>
      <c r="DR179" s="56"/>
      <c r="DS179" s="56"/>
      <c r="DT179" s="56"/>
      <c r="DU179" s="56"/>
      <c r="DV179" s="56"/>
      <c r="DW179" s="56"/>
      <c r="DX179" s="56"/>
      <c r="DY179" s="56"/>
      <c r="DZ179" s="56"/>
      <c r="EA179" s="56"/>
      <c r="EB179" s="56"/>
      <c r="EC179" s="56"/>
      <c r="ED179" s="56"/>
      <c r="EE179" s="56"/>
      <c r="EF179" s="56"/>
      <c r="EG179" s="56"/>
      <c r="EH179" s="56"/>
      <c r="EI179" s="56"/>
      <c r="EJ179" s="56"/>
      <c r="EK179" s="56"/>
      <c r="EL179" s="56"/>
      <c r="EM179" s="56"/>
      <c r="EN179" s="56"/>
      <c r="EO179" s="56"/>
      <c r="EP179" s="56"/>
      <c r="EQ179" s="56"/>
      <c r="ER179" s="56"/>
      <c r="ES179" s="56"/>
      <c r="ET179" s="56"/>
      <c r="EU179" s="56"/>
      <c r="EV179" s="56"/>
      <c r="EW179" s="56"/>
      <c r="EX179" s="56"/>
      <c r="EY179" s="56"/>
      <c r="EZ179" s="56"/>
      <c r="FA179" s="56"/>
      <c r="FB179" s="56"/>
      <c r="FC179" s="56"/>
      <c r="FD179" s="56"/>
      <c r="FE179" s="56"/>
      <c r="FF179" s="56"/>
      <c r="FG179" s="56"/>
      <c r="FH179" s="56"/>
      <c r="FI179" s="56"/>
      <c r="FJ179" s="56"/>
      <c r="FK179" s="56"/>
      <c r="FL179" s="56"/>
      <c r="FM179" s="56"/>
      <c r="FN179" s="56"/>
      <c r="FO179" s="56"/>
      <c r="FP179" s="56"/>
      <c r="FQ179" s="56"/>
      <c r="FR179" s="56"/>
      <c r="FS179" s="56"/>
      <c r="FT179" s="56"/>
      <c r="FU179" s="56"/>
      <c r="FV179" s="56"/>
      <c r="FW179" s="56"/>
      <c r="FX179" s="56"/>
      <c r="FY179" s="56"/>
      <c r="FZ179" s="56"/>
      <c r="GA179" s="56"/>
      <c r="GB179" s="56"/>
      <c r="GC179" s="56"/>
      <c r="GD179" s="56"/>
      <c r="GE179" s="56"/>
      <c r="GF179" s="56"/>
      <c r="GG179" s="56"/>
      <c r="GH179" s="56"/>
      <c r="GI179" s="56"/>
      <c r="GJ179" s="56"/>
      <c r="GK179" s="56"/>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row>
    <row r="180" spans="1:248">
      <c r="A180" s="117"/>
      <c r="B180" s="109"/>
      <c r="C180" s="120"/>
      <c r="D180" s="127"/>
      <c r="E180" s="127"/>
      <c r="F180" s="127"/>
      <c r="G180" s="127"/>
      <c r="H180" s="127"/>
      <c r="I180" s="120"/>
      <c r="J180" s="120"/>
      <c r="K180" s="127"/>
      <c r="L180" s="127"/>
      <c r="M180" s="127"/>
      <c r="N180" s="128"/>
      <c r="O180" s="636"/>
      <c r="P180" s="636"/>
      <c r="Q180" s="636"/>
      <c r="R180" s="636"/>
      <c r="S180" s="636"/>
      <c r="T180" s="145"/>
      <c r="U180" s="145"/>
      <c r="V180" s="56"/>
      <c r="W180" s="56"/>
      <c r="X180" s="56"/>
      <c r="Y180" s="56"/>
      <c r="Z180" s="644"/>
      <c r="AA180" s="56"/>
      <c r="AB180" s="56"/>
      <c r="AC180" s="56"/>
      <c r="AD180" s="56"/>
      <c r="AE180" s="644"/>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c r="IK180" s="56"/>
      <c r="IL180" s="56"/>
      <c r="IM180" s="56"/>
      <c r="IN180" s="56"/>
    </row>
    <row r="181" spans="1:248">
      <c r="A181" s="117"/>
      <c r="B181" s="129"/>
      <c r="C181" s="123"/>
      <c r="D181" s="130"/>
      <c r="E181" s="130"/>
      <c r="F181" s="130"/>
      <c r="G181" s="130"/>
      <c r="H181" s="130"/>
      <c r="I181" s="123"/>
      <c r="J181" s="123"/>
      <c r="K181" s="130"/>
      <c r="L181" s="130"/>
      <c r="M181" s="130"/>
      <c r="N181" s="131"/>
      <c r="O181" s="636"/>
      <c r="P181" s="636"/>
      <c r="Q181" s="636"/>
      <c r="R181" s="636"/>
      <c r="S181" s="636"/>
      <c r="T181" s="637"/>
      <c r="U181" s="637"/>
      <c r="V181" s="637"/>
      <c r="W181" s="637"/>
      <c r="X181" s="637"/>
      <c r="Y181" s="637"/>
      <c r="Z181" s="645"/>
      <c r="AA181" s="637"/>
      <c r="AB181" s="637"/>
      <c r="AC181" s="637"/>
      <c r="AD181" s="637"/>
      <c r="AE181" s="645"/>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c r="IK181" s="56"/>
      <c r="IL181" s="56"/>
      <c r="IM181" s="56"/>
      <c r="IN181" s="56"/>
    </row>
    <row r="182" spans="1:248">
      <c r="A182" s="117"/>
      <c r="B182" s="109"/>
      <c r="C182" s="120"/>
      <c r="D182" s="127"/>
      <c r="E182" s="127"/>
      <c r="F182" s="127"/>
      <c r="G182" s="127"/>
      <c r="H182" s="127"/>
      <c r="I182" s="120"/>
      <c r="J182" s="120"/>
      <c r="K182" s="127"/>
      <c r="L182" s="127"/>
      <c r="M182" s="127"/>
      <c r="N182" s="128"/>
      <c r="O182" s="636"/>
      <c r="P182" s="636"/>
      <c r="Q182" s="636"/>
      <c r="R182" s="636"/>
      <c r="S182" s="636"/>
      <c r="T182" s="145"/>
      <c r="U182" s="145"/>
      <c r="V182" s="56"/>
      <c r="W182" s="56"/>
      <c r="X182" s="56"/>
      <c r="Y182" s="56"/>
      <c r="Z182" s="644"/>
      <c r="AA182" s="56"/>
      <c r="AB182" s="56"/>
      <c r="AC182" s="56"/>
      <c r="AD182" s="56"/>
      <c r="AE182" s="644"/>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c r="IK182" s="56"/>
      <c r="IL182" s="56"/>
      <c r="IM182" s="56"/>
      <c r="IN182" s="56"/>
    </row>
    <row r="183" spans="1:248">
      <c r="A183" s="117"/>
      <c r="B183" s="129"/>
      <c r="C183" s="123"/>
      <c r="D183" s="130"/>
      <c r="E183" s="130"/>
      <c r="F183" s="130"/>
      <c r="G183" s="130"/>
      <c r="H183" s="130"/>
      <c r="I183" s="123"/>
      <c r="J183" s="123"/>
      <c r="K183" s="130"/>
      <c r="L183" s="130"/>
      <c r="M183" s="130"/>
      <c r="N183" s="131"/>
      <c r="O183" s="636"/>
      <c r="P183" s="636"/>
      <c r="Q183" s="636"/>
      <c r="R183" s="636"/>
      <c r="S183" s="636"/>
      <c r="T183" s="729"/>
      <c r="U183" s="637"/>
      <c r="V183" s="637"/>
      <c r="W183" s="729"/>
      <c r="X183" s="637"/>
      <c r="Y183" s="637"/>
      <c r="Z183" s="645"/>
      <c r="AA183" s="637"/>
      <c r="AB183" s="637"/>
      <c r="AC183" s="637"/>
      <c r="AD183" s="637"/>
      <c r="AE183" s="645"/>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c r="IK183" s="56"/>
      <c r="IL183" s="56"/>
      <c r="IM183" s="56"/>
      <c r="IN183" s="56"/>
    </row>
    <row r="184" spans="1:248">
      <c r="A184" s="117"/>
      <c r="B184" s="109"/>
      <c r="C184" s="120"/>
      <c r="D184" s="127"/>
      <c r="E184" s="127"/>
      <c r="F184" s="127"/>
      <c r="G184" s="127"/>
      <c r="H184" s="127"/>
      <c r="I184" s="120"/>
      <c r="J184" s="120"/>
      <c r="K184" s="127"/>
      <c r="L184" s="127"/>
      <c r="M184" s="127"/>
      <c r="N184" s="128"/>
      <c r="O184" s="636"/>
      <c r="P184" s="636"/>
      <c r="Q184" s="636"/>
      <c r="R184" s="636"/>
      <c r="S184" s="636"/>
      <c r="T184" s="145"/>
      <c r="U184" s="145"/>
      <c r="V184" s="56"/>
      <c r="W184" s="56"/>
      <c r="X184" s="56"/>
      <c r="Y184" s="56"/>
      <c r="Z184" s="644"/>
      <c r="AA184" s="56"/>
      <c r="AB184" s="56"/>
      <c r="AC184" s="56"/>
      <c r="AD184" s="56"/>
      <c r="AE184" s="644"/>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c r="IK184" s="56"/>
      <c r="IL184" s="56"/>
      <c r="IM184" s="56"/>
      <c r="IN184" s="56"/>
    </row>
    <row r="185" spans="1:248">
      <c r="A185" s="117"/>
      <c r="B185" s="129"/>
      <c r="C185" s="123"/>
      <c r="D185" s="130"/>
      <c r="E185" s="130"/>
      <c r="F185" s="130"/>
      <c r="G185" s="130"/>
      <c r="H185" s="130"/>
      <c r="I185" s="123"/>
      <c r="J185" s="123"/>
      <c r="K185" s="130"/>
      <c r="L185" s="130"/>
      <c r="M185" s="130"/>
      <c r="N185" s="131"/>
      <c r="O185" s="636"/>
      <c r="P185" s="636"/>
      <c r="Q185" s="636"/>
      <c r="R185" s="636"/>
      <c r="S185" s="636"/>
      <c r="T185" s="729"/>
      <c r="U185" s="637"/>
      <c r="V185" s="729"/>
      <c r="W185" s="729"/>
      <c r="X185" s="637"/>
      <c r="Y185" s="637"/>
      <c r="Z185" s="645"/>
      <c r="AA185" s="637"/>
      <c r="AB185" s="729"/>
      <c r="AC185" s="729"/>
      <c r="AD185" s="729"/>
      <c r="AE185" s="645"/>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c r="FL185" s="56"/>
      <c r="FM185" s="56"/>
      <c r="FN185" s="56"/>
      <c r="FO185" s="56"/>
      <c r="FP185" s="56"/>
      <c r="FQ185" s="56"/>
      <c r="FR185" s="56"/>
      <c r="FS185" s="56"/>
      <c r="FT185" s="56"/>
      <c r="FU185" s="56"/>
      <c r="FV185" s="56"/>
      <c r="FW185" s="56"/>
      <c r="FX185" s="56"/>
      <c r="FY185" s="56"/>
      <c r="FZ185" s="56"/>
      <c r="GA185" s="56"/>
      <c r="GB185" s="56"/>
      <c r="GC185" s="56"/>
      <c r="GD185" s="56"/>
      <c r="GE185" s="56"/>
      <c r="GF185" s="56"/>
      <c r="GG185" s="56"/>
      <c r="GH185" s="56"/>
      <c r="GI185" s="56"/>
      <c r="GJ185" s="56"/>
      <c r="GK185" s="56"/>
      <c r="GL185" s="56"/>
      <c r="GM185" s="56"/>
      <c r="GN185" s="56"/>
      <c r="GO185" s="56"/>
      <c r="GP185" s="56"/>
      <c r="GQ185" s="56"/>
      <c r="GR185" s="56"/>
      <c r="GS185" s="56"/>
      <c r="GT185" s="56"/>
      <c r="GU185" s="56"/>
      <c r="GV185" s="56"/>
      <c r="GW185" s="56"/>
      <c r="GX185" s="56"/>
      <c r="GY185" s="56"/>
      <c r="GZ185" s="56"/>
      <c r="HA185" s="56"/>
      <c r="HB185" s="56"/>
      <c r="HC185" s="56"/>
      <c r="HD185" s="56"/>
      <c r="HE185" s="56"/>
      <c r="HF185" s="56"/>
      <c r="HG185" s="56"/>
      <c r="HH185" s="56"/>
      <c r="HI185" s="56"/>
      <c r="HJ185" s="56"/>
      <c r="HK185" s="56"/>
      <c r="HL185" s="56"/>
      <c r="HM185" s="56"/>
      <c r="HN185" s="56"/>
      <c r="HO185" s="56"/>
      <c r="HP185" s="56"/>
      <c r="HQ185" s="56"/>
      <c r="HR185" s="56"/>
      <c r="HS185" s="56"/>
      <c r="HT185" s="56"/>
      <c r="HU185" s="56"/>
      <c r="HV185" s="56"/>
      <c r="HW185" s="56"/>
      <c r="HX185" s="56"/>
      <c r="HY185" s="56"/>
      <c r="HZ185" s="56"/>
      <c r="IA185" s="56"/>
      <c r="IB185" s="56"/>
      <c r="IC185" s="56"/>
      <c r="ID185" s="56"/>
      <c r="IE185" s="56"/>
      <c r="IF185" s="56"/>
      <c r="IG185" s="56"/>
      <c r="IH185" s="56"/>
      <c r="II185" s="56"/>
      <c r="IJ185" s="56"/>
      <c r="IK185" s="56"/>
      <c r="IL185" s="56"/>
      <c r="IM185" s="56"/>
      <c r="IN185" s="56"/>
    </row>
    <row r="186" spans="1:248">
      <c r="A186" s="117"/>
      <c r="B186" s="109"/>
      <c r="C186" s="120"/>
      <c r="D186" s="127"/>
      <c r="E186" s="127"/>
      <c r="F186" s="127"/>
      <c r="G186" s="127"/>
      <c r="H186" s="127"/>
      <c r="I186" s="120"/>
      <c r="J186" s="120"/>
      <c r="K186" s="127"/>
      <c r="L186" s="127"/>
      <c r="M186" s="127"/>
      <c r="N186" s="128"/>
      <c r="O186" s="636"/>
      <c r="P186" s="636"/>
      <c r="Q186" s="636"/>
      <c r="R186" s="636"/>
      <c r="S186" s="636"/>
      <c r="T186" s="145"/>
      <c r="U186" s="145"/>
      <c r="V186" s="56"/>
      <c r="W186" s="56"/>
      <c r="X186" s="56"/>
      <c r="Y186" s="56"/>
      <c r="Z186" s="644"/>
      <c r="AA186" s="56"/>
      <c r="AB186" s="56"/>
      <c r="AC186" s="56"/>
      <c r="AD186" s="56"/>
      <c r="AE186" s="644"/>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c r="IK186" s="56"/>
      <c r="IL186" s="56"/>
      <c r="IM186" s="56"/>
      <c r="IN186" s="56"/>
    </row>
    <row r="187" spans="1:248">
      <c r="A187" s="117"/>
      <c r="B187" s="129"/>
      <c r="C187" s="123"/>
      <c r="D187" s="130"/>
      <c r="E187" s="130"/>
      <c r="F187" s="130"/>
      <c r="G187" s="130"/>
      <c r="H187" s="130"/>
      <c r="I187" s="123"/>
      <c r="J187" s="123"/>
      <c r="K187" s="130"/>
      <c r="L187" s="130"/>
      <c r="M187" s="130"/>
      <c r="N187" s="131"/>
      <c r="O187" s="636"/>
      <c r="P187" s="636"/>
      <c r="Q187" s="636"/>
      <c r="R187" s="636"/>
      <c r="S187" s="636"/>
      <c r="T187" s="637"/>
      <c r="U187" s="637"/>
      <c r="V187" s="637"/>
      <c r="W187" s="637"/>
      <c r="X187" s="637"/>
      <c r="Y187" s="637"/>
      <c r="Z187" s="645"/>
      <c r="AA187" s="637"/>
      <c r="AB187" s="637"/>
      <c r="AC187" s="637"/>
      <c r="AD187" s="637"/>
      <c r="AE187" s="645"/>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c r="BZ187" s="56"/>
      <c r="CA187" s="56"/>
      <c r="CB187" s="56"/>
      <c r="CC187" s="56"/>
      <c r="CD187" s="56"/>
      <c r="CE187" s="56"/>
      <c r="CF187" s="56"/>
      <c r="CG187" s="56"/>
      <c r="CH187" s="56"/>
      <c r="CI187" s="56"/>
      <c r="CJ187" s="56"/>
      <c r="CK187" s="56"/>
      <c r="CL187" s="56"/>
      <c r="CM187" s="56"/>
      <c r="CN187" s="56"/>
      <c r="CO187" s="56"/>
      <c r="CP187" s="56"/>
      <c r="CQ187" s="56"/>
      <c r="CR187" s="56"/>
      <c r="CS187" s="56"/>
      <c r="CT187" s="56"/>
      <c r="CU187" s="56"/>
      <c r="CV187" s="56"/>
      <c r="CW187" s="56"/>
      <c r="CX187" s="56"/>
      <c r="CY187" s="56"/>
      <c r="CZ187" s="56"/>
      <c r="DA187" s="56"/>
      <c r="DB187" s="56"/>
      <c r="DC187" s="56"/>
      <c r="DD187" s="56"/>
      <c r="DE187" s="56"/>
      <c r="DF187" s="56"/>
      <c r="DG187" s="56"/>
      <c r="DH187" s="56"/>
      <c r="DI187" s="56"/>
      <c r="DJ187" s="56"/>
      <c r="DK187" s="56"/>
      <c r="DL187" s="56"/>
      <c r="DM187" s="56"/>
      <c r="DN187" s="56"/>
      <c r="DO187" s="56"/>
      <c r="DP187" s="56"/>
      <c r="DQ187" s="56"/>
      <c r="DR187" s="56"/>
      <c r="DS187" s="56"/>
      <c r="DT187" s="56"/>
      <c r="DU187" s="56"/>
      <c r="DV187" s="56"/>
      <c r="DW187" s="56"/>
      <c r="DX187" s="56"/>
      <c r="DY187" s="56"/>
      <c r="DZ187" s="56"/>
      <c r="EA187" s="56"/>
      <c r="EB187" s="56"/>
      <c r="EC187" s="56"/>
      <c r="ED187" s="56"/>
      <c r="EE187" s="56"/>
      <c r="EF187" s="56"/>
      <c r="EG187" s="56"/>
      <c r="EH187" s="56"/>
      <c r="EI187" s="56"/>
      <c r="EJ187" s="56"/>
      <c r="EK187" s="56"/>
      <c r="EL187" s="56"/>
      <c r="EM187" s="56"/>
      <c r="EN187" s="56"/>
      <c r="EO187" s="56"/>
      <c r="EP187" s="56"/>
      <c r="EQ187" s="56"/>
      <c r="ER187" s="56"/>
      <c r="ES187" s="56"/>
      <c r="ET187" s="56"/>
      <c r="EU187" s="56"/>
      <c r="EV187" s="56"/>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c r="FU187" s="56"/>
      <c r="FV187" s="56"/>
      <c r="FW187" s="56"/>
      <c r="FX187" s="56"/>
      <c r="FY187" s="56"/>
      <c r="FZ187" s="56"/>
      <c r="GA187" s="56"/>
      <c r="GB187" s="56"/>
      <c r="GC187" s="56"/>
      <c r="GD187" s="56"/>
      <c r="GE187" s="56"/>
      <c r="GF187" s="56"/>
      <c r="GG187" s="56"/>
      <c r="GH187" s="56"/>
      <c r="GI187" s="56"/>
      <c r="GJ187" s="56"/>
      <c r="GK187" s="56"/>
      <c r="GL187" s="56"/>
      <c r="GM187" s="56"/>
      <c r="GN187" s="56"/>
      <c r="GO187" s="56"/>
      <c r="GP187" s="56"/>
      <c r="GQ187" s="56"/>
      <c r="GR187" s="56"/>
      <c r="GS187" s="56"/>
      <c r="GT187" s="56"/>
      <c r="GU187" s="56"/>
      <c r="GV187" s="56"/>
      <c r="GW187" s="56"/>
      <c r="GX187" s="56"/>
      <c r="GY187" s="56"/>
      <c r="GZ187" s="56"/>
      <c r="HA187" s="56"/>
      <c r="HB187" s="56"/>
      <c r="HC187" s="56"/>
      <c r="HD187" s="56"/>
      <c r="HE187" s="56"/>
      <c r="HF187" s="56"/>
      <c r="HG187" s="56"/>
      <c r="HH187" s="56"/>
      <c r="HI187" s="56"/>
      <c r="HJ187" s="56"/>
      <c r="HK187" s="56"/>
      <c r="HL187" s="56"/>
      <c r="HM187" s="56"/>
      <c r="HN187" s="56"/>
      <c r="HO187" s="56"/>
      <c r="HP187" s="56"/>
      <c r="HQ187" s="56"/>
      <c r="HR187" s="56"/>
      <c r="HS187" s="56"/>
      <c r="HT187" s="56"/>
      <c r="HU187" s="56"/>
      <c r="HV187" s="56"/>
      <c r="HW187" s="56"/>
      <c r="HX187" s="56"/>
      <c r="HY187" s="56"/>
      <c r="HZ187" s="56"/>
      <c r="IA187" s="56"/>
      <c r="IB187" s="56"/>
      <c r="IC187" s="56"/>
      <c r="ID187" s="56"/>
      <c r="IE187" s="56"/>
      <c r="IF187" s="56"/>
      <c r="IG187" s="56"/>
      <c r="IH187" s="56"/>
      <c r="II187" s="56"/>
      <c r="IJ187" s="56"/>
      <c r="IK187" s="56"/>
      <c r="IL187" s="56"/>
      <c r="IM187" s="56"/>
      <c r="IN187" s="56"/>
    </row>
    <row r="188" spans="1:248">
      <c r="A188" s="117"/>
      <c r="B188" s="109"/>
      <c r="C188" s="120"/>
      <c r="D188" s="127"/>
      <c r="E188" s="127"/>
      <c r="F188" s="127"/>
      <c r="G188" s="127"/>
      <c r="H188" s="127"/>
      <c r="I188" s="120"/>
      <c r="J188" s="120"/>
      <c r="K188" s="127"/>
      <c r="L188" s="127"/>
      <c r="M188" s="127"/>
      <c r="N188" s="128"/>
      <c r="O188" s="636"/>
      <c r="P188" s="636"/>
      <c r="Q188" s="636"/>
      <c r="R188" s="636"/>
      <c r="S188" s="636"/>
      <c r="T188" s="145"/>
      <c r="U188" s="145"/>
      <c r="V188" s="56"/>
      <c r="W188" s="56"/>
      <c r="X188" s="56"/>
      <c r="Y188" s="56"/>
      <c r="Z188" s="644"/>
      <c r="AA188" s="56"/>
      <c r="AB188" s="56"/>
      <c r="AC188" s="56"/>
      <c r="AD188" s="56"/>
      <c r="AE188" s="644"/>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56"/>
      <c r="DZ188" s="56"/>
      <c r="EA188" s="56"/>
      <c r="EB188" s="56"/>
      <c r="EC188" s="56"/>
      <c r="ED188" s="56"/>
      <c r="EE188" s="56"/>
      <c r="EF188" s="56"/>
      <c r="EG188" s="56"/>
      <c r="EH188" s="56"/>
      <c r="EI188" s="56"/>
      <c r="EJ188" s="56"/>
      <c r="EK188" s="56"/>
      <c r="EL188" s="56"/>
      <c r="EM188" s="56"/>
      <c r="EN188" s="56"/>
      <c r="EO188" s="56"/>
      <c r="EP188" s="56"/>
      <c r="EQ188" s="56"/>
      <c r="ER188" s="56"/>
      <c r="ES188" s="56"/>
      <c r="ET188" s="56"/>
      <c r="EU188" s="56"/>
      <c r="EV188" s="56"/>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c r="FU188" s="56"/>
      <c r="FV188" s="56"/>
      <c r="FW188" s="56"/>
      <c r="FX188" s="56"/>
      <c r="FY188" s="56"/>
      <c r="FZ188" s="56"/>
      <c r="GA188" s="56"/>
      <c r="GB188" s="56"/>
      <c r="GC188" s="56"/>
      <c r="GD188" s="56"/>
      <c r="GE188" s="56"/>
      <c r="GF188" s="56"/>
      <c r="GG188" s="56"/>
      <c r="GH188" s="56"/>
      <c r="GI188" s="56"/>
      <c r="GJ188" s="56"/>
      <c r="GK188" s="56"/>
      <c r="GL188" s="56"/>
      <c r="GM188" s="56"/>
      <c r="GN188" s="56"/>
      <c r="GO188" s="56"/>
      <c r="GP188" s="56"/>
      <c r="GQ188" s="56"/>
      <c r="GR188" s="56"/>
      <c r="GS188" s="56"/>
      <c r="GT188" s="56"/>
      <c r="GU188" s="56"/>
      <c r="GV188" s="56"/>
      <c r="GW188" s="56"/>
      <c r="GX188" s="56"/>
      <c r="GY188" s="56"/>
      <c r="GZ188" s="56"/>
      <c r="HA188" s="56"/>
      <c r="HB188" s="56"/>
      <c r="HC188" s="56"/>
      <c r="HD188" s="56"/>
      <c r="HE188" s="56"/>
      <c r="HF188" s="56"/>
      <c r="HG188" s="56"/>
      <c r="HH188" s="56"/>
      <c r="HI188" s="56"/>
      <c r="HJ188" s="56"/>
      <c r="HK188" s="56"/>
      <c r="HL188" s="56"/>
      <c r="HM188" s="56"/>
      <c r="HN188" s="56"/>
      <c r="HO188" s="56"/>
      <c r="HP188" s="56"/>
      <c r="HQ188" s="56"/>
      <c r="HR188" s="56"/>
      <c r="HS188" s="56"/>
      <c r="HT188" s="56"/>
      <c r="HU188" s="56"/>
      <c r="HV188" s="56"/>
      <c r="HW188" s="56"/>
      <c r="HX188" s="56"/>
      <c r="HY188" s="56"/>
      <c r="HZ188" s="56"/>
      <c r="IA188" s="56"/>
      <c r="IB188" s="56"/>
      <c r="IC188" s="56"/>
      <c r="ID188" s="56"/>
      <c r="IE188" s="56"/>
      <c r="IF188" s="56"/>
      <c r="IG188" s="56"/>
      <c r="IH188" s="56"/>
      <c r="II188" s="56"/>
      <c r="IJ188" s="56"/>
      <c r="IK188" s="56"/>
      <c r="IL188" s="56"/>
      <c r="IM188" s="56"/>
      <c r="IN188" s="56"/>
    </row>
    <row r="189" spans="1:248">
      <c r="A189" s="117"/>
      <c r="B189" s="129"/>
      <c r="C189" s="123"/>
      <c r="D189" s="130"/>
      <c r="E189" s="130"/>
      <c r="F189" s="130"/>
      <c r="G189" s="130"/>
      <c r="H189" s="130"/>
      <c r="I189" s="123"/>
      <c r="J189" s="123"/>
      <c r="K189" s="130"/>
      <c r="L189" s="130"/>
      <c r="M189" s="130"/>
      <c r="N189" s="131"/>
      <c r="O189" s="636"/>
      <c r="P189" s="636"/>
      <c r="Q189" s="636"/>
      <c r="R189" s="636"/>
      <c r="S189" s="636"/>
      <c r="T189" s="729"/>
      <c r="U189" s="637"/>
      <c r="V189" s="729"/>
      <c r="W189" s="729"/>
      <c r="X189" s="637"/>
      <c r="Y189" s="637"/>
      <c r="Z189" s="645"/>
      <c r="AA189" s="637"/>
      <c r="AB189" s="729"/>
      <c r="AC189" s="729"/>
      <c r="AD189" s="729"/>
      <c r="AE189" s="645"/>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c r="IK189" s="56"/>
      <c r="IL189" s="56"/>
      <c r="IM189" s="56"/>
      <c r="IN189" s="56"/>
    </row>
    <row r="190" spans="1:248">
      <c r="A190" s="117"/>
      <c r="B190" s="109"/>
      <c r="C190" s="120"/>
      <c r="D190" s="127"/>
      <c r="E190" s="127"/>
      <c r="F190" s="127"/>
      <c r="G190" s="127"/>
      <c r="H190" s="127"/>
      <c r="I190" s="120"/>
      <c r="J190" s="120"/>
      <c r="K190" s="127"/>
      <c r="L190" s="127"/>
      <c r="M190" s="127"/>
      <c r="N190" s="128"/>
      <c r="O190" s="636"/>
      <c r="P190" s="636"/>
      <c r="Q190" s="636"/>
      <c r="R190" s="636"/>
      <c r="S190" s="636"/>
      <c r="T190" s="145"/>
      <c r="U190" s="145"/>
      <c r="V190" s="56"/>
      <c r="W190" s="56"/>
      <c r="X190" s="56"/>
      <c r="Y190" s="56"/>
      <c r="Z190" s="644"/>
      <c r="AA190" s="56"/>
      <c r="AB190" s="56"/>
      <c r="AC190" s="56"/>
      <c r="AD190" s="56"/>
      <c r="AE190" s="644"/>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c r="IK190" s="56"/>
      <c r="IL190" s="56"/>
      <c r="IM190" s="56"/>
      <c r="IN190" s="56"/>
    </row>
    <row r="191" spans="1:248">
      <c r="A191" s="117"/>
      <c r="B191" s="129"/>
      <c r="C191" s="123"/>
      <c r="D191" s="130"/>
      <c r="E191" s="130"/>
      <c r="F191" s="130"/>
      <c r="G191" s="130"/>
      <c r="H191" s="130"/>
      <c r="I191" s="123"/>
      <c r="J191" s="123"/>
      <c r="K191" s="130"/>
      <c r="L191" s="130"/>
      <c r="M191" s="130"/>
      <c r="N191" s="131"/>
      <c r="O191" s="636"/>
      <c r="P191" s="636"/>
      <c r="Q191" s="636"/>
      <c r="R191" s="636"/>
      <c r="S191" s="636"/>
      <c r="T191" s="637"/>
      <c r="U191" s="637"/>
      <c r="V191" s="637"/>
      <c r="W191" s="637"/>
      <c r="X191" s="637"/>
      <c r="Y191" s="637"/>
      <c r="Z191" s="645"/>
      <c r="AA191" s="637"/>
      <c r="AB191" s="637"/>
      <c r="AC191" s="637"/>
      <c r="AD191" s="637"/>
      <c r="AE191" s="645"/>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c r="IK191" s="56"/>
      <c r="IL191" s="56"/>
      <c r="IM191" s="56"/>
      <c r="IN191" s="56"/>
    </row>
    <row r="192" spans="1:248">
      <c r="A192" s="117"/>
      <c r="B192" s="109"/>
      <c r="C192" s="120"/>
      <c r="D192" s="127"/>
      <c r="E192" s="127"/>
      <c r="F192" s="127"/>
      <c r="G192" s="127"/>
      <c r="H192" s="127"/>
      <c r="I192" s="120"/>
      <c r="J192" s="120"/>
      <c r="K192" s="127"/>
      <c r="L192" s="127"/>
      <c r="M192" s="127"/>
      <c r="N192" s="128"/>
      <c r="O192" s="636"/>
      <c r="P192" s="636"/>
      <c r="Q192" s="636"/>
      <c r="R192" s="636"/>
      <c r="S192" s="636"/>
      <c r="T192" s="145"/>
      <c r="U192" s="145"/>
      <c r="V192" s="56"/>
      <c r="W192" s="56"/>
      <c r="X192" s="56"/>
      <c r="Y192" s="56"/>
      <c r="Z192" s="644"/>
      <c r="AA192" s="56"/>
      <c r="AB192" s="56"/>
      <c r="AC192" s="56"/>
      <c r="AD192" s="56"/>
      <c r="AE192" s="644"/>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c r="BZ192" s="56"/>
      <c r="CA192" s="56"/>
      <c r="CB192" s="56"/>
      <c r="CC192" s="56"/>
      <c r="CD192" s="56"/>
      <c r="CE192" s="56"/>
      <c r="CF192" s="56"/>
      <c r="CG192" s="56"/>
      <c r="CH192" s="56"/>
      <c r="CI192" s="56"/>
      <c r="CJ192" s="56"/>
      <c r="CK192" s="56"/>
      <c r="CL192" s="56"/>
      <c r="CM192" s="56"/>
      <c r="CN192" s="56"/>
      <c r="CO192" s="56"/>
      <c r="CP192" s="56"/>
      <c r="CQ192" s="56"/>
      <c r="CR192" s="56"/>
      <c r="CS192" s="56"/>
      <c r="CT192" s="56"/>
      <c r="CU192" s="56"/>
      <c r="CV192" s="56"/>
      <c r="CW192" s="56"/>
      <c r="CX192" s="56"/>
      <c r="CY192" s="56"/>
      <c r="CZ192" s="56"/>
      <c r="DA192" s="56"/>
      <c r="DB192" s="56"/>
      <c r="DC192" s="56"/>
      <c r="DD192" s="56"/>
      <c r="DE192" s="56"/>
      <c r="DF192" s="56"/>
      <c r="DG192" s="56"/>
      <c r="DH192" s="56"/>
      <c r="DI192" s="56"/>
      <c r="DJ192" s="56"/>
      <c r="DK192" s="56"/>
      <c r="DL192" s="56"/>
      <c r="DM192" s="56"/>
      <c r="DN192" s="56"/>
      <c r="DO192" s="56"/>
      <c r="DP192" s="56"/>
      <c r="DQ192" s="56"/>
      <c r="DR192" s="56"/>
      <c r="DS192" s="56"/>
      <c r="DT192" s="56"/>
      <c r="DU192" s="56"/>
      <c r="DV192" s="56"/>
      <c r="DW192" s="56"/>
      <c r="DX192" s="56"/>
      <c r="DY192" s="56"/>
      <c r="DZ192" s="56"/>
      <c r="EA192" s="56"/>
      <c r="EB192" s="56"/>
      <c r="EC192" s="56"/>
      <c r="ED192" s="56"/>
      <c r="EE192" s="56"/>
      <c r="EF192" s="56"/>
      <c r="EG192" s="56"/>
      <c r="EH192" s="56"/>
      <c r="EI192" s="56"/>
      <c r="EJ192" s="56"/>
      <c r="EK192" s="56"/>
      <c r="EL192" s="56"/>
      <c r="EM192" s="56"/>
      <c r="EN192" s="56"/>
      <c r="EO192" s="56"/>
      <c r="EP192" s="56"/>
      <c r="EQ192" s="56"/>
      <c r="ER192" s="56"/>
      <c r="ES192" s="56"/>
      <c r="ET192" s="56"/>
      <c r="EU192" s="56"/>
      <c r="EV192" s="56"/>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c r="FU192" s="56"/>
      <c r="FV192" s="56"/>
      <c r="FW192" s="56"/>
      <c r="FX192" s="56"/>
      <c r="FY192" s="56"/>
      <c r="FZ192" s="56"/>
      <c r="GA192" s="56"/>
      <c r="GB192" s="56"/>
      <c r="GC192" s="56"/>
      <c r="GD192" s="56"/>
      <c r="GE192" s="56"/>
      <c r="GF192" s="56"/>
      <c r="GG192" s="56"/>
      <c r="GH192" s="56"/>
      <c r="GI192" s="56"/>
      <c r="GJ192" s="56"/>
      <c r="GK192" s="56"/>
      <c r="GL192" s="56"/>
      <c r="GM192" s="56"/>
      <c r="GN192" s="56"/>
      <c r="GO192" s="56"/>
      <c r="GP192" s="56"/>
      <c r="GQ192" s="56"/>
      <c r="GR192" s="56"/>
      <c r="GS192" s="56"/>
      <c r="GT192" s="56"/>
      <c r="GU192" s="56"/>
      <c r="GV192" s="56"/>
      <c r="GW192" s="56"/>
      <c r="GX192" s="56"/>
      <c r="GY192" s="56"/>
      <c r="GZ192" s="56"/>
      <c r="HA192" s="56"/>
      <c r="HB192" s="56"/>
      <c r="HC192" s="56"/>
      <c r="HD192" s="56"/>
      <c r="HE192" s="56"/>
      <c r="HF192" s="56"/>
      <c r="HG192" s="56"/>
      <c r="HH192" s="56"/>
      <c r="HI192" s="56"/>
      <c r="HJ192" s="56"/>
      <c r="HK192" s="56"/>
      <c r="HL192" s="56"/>
      <c r="HM192" s="56"/>
      <c r="HN192" s="56"/>
      <c r="HO192" s="56"/>
      <c r="HP192" s="56"/>
      <c r="HQ192" s="56"/>
      <c r="HR192" s="56"/>
      <c r="HS192" s="56"/>
      <c r="HT192" s="56"/>
      <c r="HU192" s="56"/>
      <c r="HV192" s="56"/>
      <c r="HW192" s="56"/>
      <c r="HX192" s="56"/>
      <c r="HY192" s="56"/>
      <c r="HZ192" s="56"/>
      <c r="IA192" s="56"/>
      <c r="IB192" s="56"/>
      <c r="IC192" s="56"/>
      <c r="ID192" s="56"/>
      <c r="IE192" s="56"/>
      <c r="IF192" s="56"/>
      <c r="IG192" s="56"/>
      <c r="IH192" s="56"/>
      <c r="II192" s="56"/>
      <c r="IJ192" s="56"/>
      <c r="IK192" s="56"/>
      <c r="IL192" s="56"/>
      <c r="IM192" s="56"/>
      <c r="IN192" s="56"/>
    </row>
    <row r="193" spans="1:248">
      <c r="A193" s="117"/>
      <c r="B193" s="129"/>
      <c r="C193" s="123"/>
      <c r="D193" s="130"/>
      <c r="E193" s="130"/>
      <c r="F193" s="130"/>
      <c r="G193" s="130"/>
      <c r="H193" s="130"/>
      <c r="I193" s="123"/>
      <c r="J193" s="123"/>
      <c r="K193" s="130"/>
      <c r="L193" s="130"/>
      <c r="M193" s="130"/>
      <c r="N193" s="131"/>
      <c r="O193" s="636"/>
      <c r="P193" s="636"/>
      <c r="Q193" s="636"/>
      <c r="R193" s="636"/>
      <c r="S193" s="636"/>
      <c r="T193" s="637"/>
      <c r="U193" s="637"/>
      <c r="V193" s="637"/>
      <c r="W193" s="637"/>
      <c r="X193" s="637"/>
      <c r="Y193" s="637"/>
      <c r="Z193" s="645"/>
      <c r="AA193" s="637"/>
      <c r="AB193" s="637"/>
      <c r="AC193" s="637"/>
      <c r="AD193" s="637"/>
      <c r="AE193" s="645"/>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c r="IK193" s="56"/>
      <c r="IL193" s="56"/>
      <c r="IM193" s="56"/>
      <c r="IN193" s="56"/>
    </row>
    <row r="194" spans="1:248">
      <c r="A194" s="117"/>
      <c r="B194" s="109"/>
      <c r="C194" s="120"/>
      <c r="D194" s="127"/>
      <c r="E194" s="127"/>
      <c r="F194" s="127"/>
      <c r="G194" s="127"/>
      <c r="H194" s="127"/>
      <c r="I194" s="120"/>
      <c r="J194" s="120"/>
      <c r="K194" s="127"/>
      <c r="L194" s="127"/>
      <c r="M194" s="127"/>
      <c r="N194" s="128"/>
      <c r="O194" s="636"/>
      <c r="P194" s="636"/>
      <c r="Q194" s="636"/>
      <c r="R194" s="636"/>
      <c r="S194" s="636"/>
      <c r="T194" s="145"/>
      <c r="U194" s="145"/>
      <c r="V194" s="56"/>
      <c r="W194" s="56"/>
      <c r="X194" s="56"/>
      <c r="Y194" s="56"/>
      <c r="Z194" s="644"/>
      <c r="AA194" s="56"/>
      <c r="AB194" s="56"/>
      <c r="AC194" s="56"/>
      <c r="AD194" s="56"/>
      <c r="AE194" s="644"/>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c r="IK194" s="56"/>
      <c r="IL194" s="56"/>
      <c r="IM194" s="56"/>
      <c r="IN194" s="56"/>
    </row>
    <row r="195" spans="1:248">
      <c r="A195" s="117"/>
      <c r="B195" s="129"/>
      <c r="C195" s="123"/>
      <c r="D195" s="130"/>
      <c r="E195" s="130"/>
      <c r="F195" s="130"/>
      <c r="G195" s="130"/>
      <c r="H195" s="130"/>
      <c r="I195" s="123"/>
      <c r="J195" s="123"/>
      <c r="K195" s="130"/>
      <c r="L195" s="130"/>
      <c r="M195" s="130"/>
      <c r="N195" s="131"/>
      <c r="O195" s="636"/>
      <c r="P195" s="636"/>
      <c r="Q195" s="636"/>
      <c r="R195" s="636"/>
      <c r="S195" s="636"/>
      <c r="T195" s="729"/>
      <c r="U195" s="637"/>
      <c r="V195" s="729"/>
      <c r="W195" s="637"/>
      <c r="X195" s="637"/>
      <c r="Y195" s="637"/>
      <c r="Z195" s="645"/>
      <c r="AA195" s="637"/>
      <c r="AB195" s="637"/>
      <c r="AC195" s="637"/>
      <c r="AD195" s="637"/>
      <c r="AE195" s="645"/>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c r="IK195" s="56"/>
      <c r="IL195" s="56"/>
      <c r="IM195" s="56"/>
      <c r="IN195" s="56"/>
    </row>
    <row r="196" spans="1:248">
      <c r="A196" s="117"/>
      <c r="B196" s="109"/>
      <c r="C196" s="120"/>
      <c r="D196" s="127"/>
      <c r="E196" s="127"/>
      <c r="F196" s="127"/>
      <c r="G196" s="127"/>
      <c r="H196" s="127"/>
      <c r="I196" s="120"/>
      <c r="J196" s="120"/>
      <c r="K196" s="127"/>
      <c r="L196" s="127"/>
      <c r="M196" s="127"/>
      <c r="N196" s="128"/>
      <c r="O196" s="636"/>
      <c r="P196" s="636"/>
      <c r="Q196" s="636"/>
      <c r="R196" s="636"/>
      <c r="S196" s="636"/>
      <c r="T196" s="145"/>
      <c r="U196" s="145"/>
      <c r="V196" s="56"/>
      <c r="W196" s="56"/>
      <c r="X196" s="56"/>
      <c r="Y196" s="56"/>
      <c r="Z196" s="644"/>
      <c r="AA196" s="56"/>
      <c r="AB196" s="56"/>
      <c r="AC196" s="56"/>
      <c r="AD196" s="56"/>
      <c r="AE196" s="644"/>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c r="IK196" s="56"/>
      <c r="IL196" s="56"/>
      <c r="IM196" s="56"/>
      <c r="IN196" s="56"/>
    </row>
    <row r="197" spans="1:248" ht="13.5" thickBot="1">
      <c r="A197" s="632"/>
      <c r="B197" s="638"/>
      <c r="C197" s="639"/>
      <c r="D197" s="640"/>
      <c r="E197" s="640"/>
      <c r="F197" s="640"/>
      <c r="G197" s="640"/>
      <c r="H197" s="640"/>
      <c r="I197" s="639"/>
      <c r="J197" s="639"/>
      <c r="K197" s="640"/>
      <c r="L197" s="640"/>
      <c r="M197" s="640"/>
      <c r="N197" s="641"/>
      <c r="O197" s="639"/>
      <c r="P197" s="640"/>
      <c r="Q197" s="636"/>
      <c r="R197" s="636"/>
      <c r="S197" s="636"/>
      <c r="T197" s="642"/>
      <c r="U197" s="642"/>
      <c r="V197" s="732"/>
      <c r="W197" s="642"/>
      <c r="X197" s="642"/>
      <c r="Y197" s="642"/>
      <c r="Z197" s="646"/>
      <c r="AA197" s="642"/>
      <c r="AB197" s="642"/>
      <c r="AC197" s="642"/>
      <c r="AD197" s="642"/>
      <c r="AE197" s="64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c r="IK197" s="56"/>
      <c r="IL197" s="56"/>
      <c r="IM197" s="56"/>
      <c r="IN197" s="56"/>
    </row>
    <row r="198" spans="1:248">
      <c r="A198" s="116"/>
      <c r="B198" s="109"/>
      <c r="C198" s="120"/>
      <c r="D198" s="127"/>
      <c r="E198" s="127"/>
      <c r="F198" s="127"/>
      <c r="G198" s="127"/>
      <c r="H198" s="127"/>
      <c r="I198" s="120"/>
      <c r="J198" s="120"/>
      <c r="K198" s="127"/>
      <c r="L198" s="127"/>
      <c r="M198" s="127"/>
      <c r="N198" s="128"/>
      <c r="O198" s="636"/>
      <c r="P198" s="636"/>
      <c r="Q198" s="636"/>
      <c r="R198" s="636"/>
      <c r="S198" s="636"/>
      <c r="T198" s="636"/>
      <c r="U198" s="145"/>
      <c r="V198" s="56"/>
      <c r="W198" s="56"/>
      <c r="X198" s="56"/>
      <c r="Y198" s="56"/>
      <c r="Z198" s="644"/>
      <c r="AA198" s="56"/>
      <c r="AB198" s="56"/>
      <c r="AC198" s="56"/>
      <c r="AD198" s="56"/>
      <c r="AE198" s="644"/>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c r="IK198" s="56"/>
      <c r="IL198" s="56"/>
      <c r="IM198" s="56"/>
      <c r="IN198" s="56"/>
    </row>
    <row r="199" spans="1:248">
      <c r="A199" s="117"/>
      <c r="B199" s="129"/>
      <c r="C199" s="123"/>
      <c r="D199" s="130"/>
      <c r="E199" s="130"/>
      <c r="F199" s="130"/>
      <c r="G199" s="130"/>
      <c r="H199" s="130"/>
      <c r="I199" s="123"/>
      <c r="J199" s="123"/>
      <c r="K199" s="130"/>
      <c r="L199" s="130"/>
      <c r="M199" s="130"/>
      <c r="N199" s="131"/>
      <c r="O199" s="636"/>
      <c r="P199" s="636"/>
      <c r="Q199" s="636"/>
      <c r="R199" s="636"/>
      <c r="S199" s="636"/>
      <c r="T199" s="637"/>
      <c r="U199" s="637"/>
      <c r="V199" s="637"/>
      <c r="W199" s="637"/>
      <c r="X199" s="637"/>
      <c r="Y199" s="729"/>
      <c r="Z199" s="645"/>
      <c r="AA199" s="637"/>
      <c r="AB199" s="637"/>
      <c r="AC199" s="637"/>
      <c r="AD199" s="637"/>
      <c r="AE199" s="645"/>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c r="IK199" s="56"/>
      <c r="IL199" s="56"/>
      <c r="IM199" s="56"/>
      <c r="IN199" s="56"/>
    </row>
    <row r="200" spans="1:248">
      <c r="A200" s="117"/>
      <c r="B200" s="109"/>
      <c r="C200" s="120"/>
      <c r="D200" s="127"/>
      <c r="E200" s="127"/>
      <c r="F200" s="127"/>
      <c r="G200" s="127"/>
      <c r="H200" s="127"/>
      <c r="I200" s="120"/>
      <c r="J200" s="120"/>
      <c r="K200" s="127"/>
      <c r="L200" s="127"/>
      <c r="M200" s="127"/>
      <c r="N200" s="128"/>
      <c r="O200" s="636"/>
      <c r="P200" s="636"/>
      <c r="Q200" s="636"/>
      <c r="R200" s="636"/>
      <c r="S200" s="636"/>
      <c r="T200" s="145"/>
      <c r="U200" s="145"/>
      <c r="V200" s="56"/>
      <c r="W200" s="56"/>
      <c r="X200" s="56"/>
      <c r="Y200" s="56"/>
      <c r="Z200" s="644"/>
      <c r="AA200" s="56"/>
      <c r="AB200" s="56"/>
      <c r="AC200" s="56"/>
      <c r="AD200" s="56"/>
      <c r="AE200" s="644"/>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c r="IK200" s="56"/>
      <c r="IL200" s="56"/>
      <c r="IM200" s="56"/>
      <c r="IN200" s="56"/>
    </row>
    <row r="201" spans="1:248">
      <c r="A201" s="117"/>
      <c r="B201" s="129"/>
      <c r="C201" s="123"/>
      <c r="D201" s="130"/>
      <c r="E201" s="130"/>
      <c r="F201" s="130"/>
      <c r="G201" s="130"/>
      <c r="H201" s="130"/>
      <c r="I201" s="123"/>
      <c r="J201" s="123"/>
      <c r="K201" s="130"/>
      <c r="L201" s="130"/>
      <c r="M201" s="130"/>
      <c r="N201" s="131"/>
      <c r="O201" s="636"/>
      <c r="P201" s="636"/>
      <c r="Q201" s="636"/>
      <c r="R201" s="636"/>
      <c r="S201" s="636"/>
      <c r="T201" s="637"/>
      <c r="U201" s="729"/>
      <c r="V201" s="637"/>
      <c r="W201" s="729"/>
      <c r="X201" s="637"/>
      <c r="Y201" s="637"/>
      <c r="Z201" s="645"/>
      <c r="AA201" s="637"/>
      <c r="AB201" s="637"/>
      <c r="AC201" s="637"/>
      <c r="AD201" s="637"/>
      <c r="AE201" s="645"/>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row>
    <row r="202" spans="1:248">
      <c r="A202" s="117"/>
      <c r="B202" s="109"/>
      <c r="C202" s="120"/>
      <c r="D202" s="127"/>
      <c r="E202" s="127"/>
      <c r="F202" s="127"/>
      <c r="G202" s="127"/>
      <c r="H202" s="127"/>
      <c r="I202" s="120"/>
      <c r="J202" s="120"/>
      <c r="K202" s="127"/>
      <c r="L202" s="127"/>
      <c r="M202" s="127"/>
      <c r="N202" s="128"/>
      <c r="O202" s="636"/>
      <c r="P202" s="636"/>
      <c r="Q202" s="636"/>
      <c r="R202" s="636"/>
      <c r="S202" s="636"/>
      <c r="T202" s="145"/>
      <c r="U202" s="145"/>
      <c r="V202" s="56"/>
      <c r="W202" s="56"/>
      <c r="X202" s="56"/>
      <c r="Y202" s="56"/>
      <c r="Z202" s="644"/>
      <c r="AA202" s="56"/>
      <c r="AB202" s="56"/>
      <c r="AC202" s="56"/>
      <c r="AD202" s="56"/>
      <c r="AE202" s="644"/>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56"/>
      <c r="CN202" s="56"/>
      <c r="CO202" s="56"/>
      <c r="CP202" s="56"/>
      <c r="CQ202" s="56"/>
      <c r="CR202" s="56"/>
      <c r="CS202" s="56"/>
      <c r="CT202" s="56"/>
      <c r="CU202" s="56"/>
      <c r="CV202" s="56"/>
      <c r="CW202" s="56"/>
      <c r="CX202" s="56"/>
      <c r="CY202" s="56"/>
      <c r="CZ202" s="56"/>
      <c r="DA202" s="56"/>
      <c r="DB202" s="56"/>
      <c r="DC202" s="56"/>
      <c r="DD202" s="56"/>
      <c r="DE202" s="56"/>
      <c r="DF202" s="56"/>
      <c r="DG202" s="56"/>
      <c r="DH202" s="56"/>
      <c r="DI202" s="56"/>
      <c r="DJ202" s="56"/>
      <c r="DK202" s="56"/>
      <c r="DL202" s="56"/>
      <c r="DM202" s="56"/>
      <c r="DN202" s="56"/>
      <c r="DO202" s="56"/>
      <c r="DP202" s="56"/>
      <c r="DQ202" s="56"/>
      <c r="DR202" s="56"/>
      <c r="DS202" s="56"/>
      <c r="DT202" s="56"/>
      <c r="DU202" s="56"/>
      <c r="DV202" s="56"/>
      <c r="DW202" s="56"/>
      <c r="DX202" s="56"/>
      <c r="DY202" s="56"/>
      <c r="DZ202" s="56"/>
      <c r="EA202" s="56"/>
      <c r="EB202" s="56"/>
      <c r="EC202" s="56"/>
      <c r="ED202" s="56"/>
      <c r="EE202" s="56"/>
      <c r="EF202" s="56"/>
      <c r="EG202" s="56"/>
      <c r="EH202" s="56"/>
      <c r="EI202" s="56"/>
      <c r="EJ202" s="56"/>
      <c r="EK202" s="56"/>
      <c r="EL202" s="56"/>
      <c r="EM202" s="56"/>
      <c r="EN202" s="56"/>
      <c r="EO202" s="56"/>
      <c r="EP202" s="56"/>
      <c r="EQ202" s="56"/>
      <c r="ER202" s="56"/>
      <c r="ES202" s="56"/>
      <c r="ET202" s="56"/>
      <c r="EU202" s="56"/>
      <c r="EV202" s="56"/>
      <c r="EW202" s="56"/>
      <c r="EX202" s="56"/>
      <c r="EY202" s="56"/>
      <c r="EZ202" s="56"/>
      <c r="FA202" s="56"/>
      <c r="FB202" s="56"/>
      <c r="FC202" s="56"/>
      <c r="FD202" s="56"/>
      <c r="FE202" s="56"/>
      <c r="FF202" s="56"/>
      <c r="FG202" s="56"/>
      <c r="FH202" s="56"/>
      <c r="FI202" s="56"/>
      <c r="FJ202" s="56"/>
      <c r="FK202" s="56"/>
      <c r="FL202" s="56"/>
      <c r="FM202" s="56"/>
      <c r="FN202" s="56"/>
      <c r="FO202" s="56"/>
      <c r="FP202" s="56"/>
      <c r="FQ202" s="56"/>
      <c r="FR202" s="56"/>
      <c r="FS202" s="56"/>
      <c r="FT202" s="56"/>
      <c r="FU202" s="56"/>
      <c r="FV202" s="56"/>
      <c r="FW202" s="56"/>
      <c r="FX202" s="56"/>
      <c r="FY202" s="56"/>
      <c r="FZ202" s="56"/>
      <c r="GA202" s="56"/>
      <c r="GB202" s="56"/>
      <c r="GC202" s="56"/>
      <c r="GD202" s="56"/>
      <c r="GE202" s="56"/>
      <c r="GF202" s="56"/>
      <c r="GG202" s="56"/>
      <c r="GH202" s="56"/>
      <c r="GI202" s="56"/>
      <c r="GJ202" s="56"/>
      <c r="GK202" s="56"/>
      <c r="GL202" s="56"/>
      <c r="GM202" s="56"/>
      <c r="GN202" s="56"/>
      <c r="GO202" s="56"/>
      <c r="GP202" s="56"/>
      <c r="GQ202" s="56"/>
      <c r="GR202" s="56"/>
      <c r="GS202" s="56"/>
      <c r="GT202" s="56"/>
      <c r="GU202" s="56"/>
      <c r="GV202" s="56"/>
      <c r="GW202" s="56"/>
      <c r="GX202" s="56"/>
      <c r="GY202" s="56"/>
      <c r="GZ202" s="56"/>
      <c r="HA202" s="56"/>
      <c r="HB202" s="56"/>
      <c r="HC202" s="56"/>
      <c r="HD202" s="56"/>
      <c r="HE202" s="56"/>
      <c r="HF202" s="56"/>
      <c r="HG202" s="56"/>
      <c r="HH202" s="56"/>
      <c r="HI202" s="56"/>
      <c r="HJ202" s="56"/>
      <c r="HK202" s="56"/>
      <c r="HL202" s="56"/>
      <c r="HM202" s="56"/>
      <c r="HN202" s="56"/>
      <c r="HO202" s="56"/>
      <c r="HP202" s="56"/>
      <c r="HQ202" s="56"/>
      <c r="HR202" s="56"/>
      <c r="HS202" s="56"/>
      <c r="HT202" s="56"/>
      <c r="HU202" s="56"/>
      <c r="HV202" s="56"/>
      <c r="HW202" s="56"/>
      <c r="HX202" s="56"/>
      <c r="HY202" s="56"/>
      <c r="HZ202" s="56"/>
      <c r="IA202" s="56"/>
      <c r="IB202" s="56"/>
      <c r="IC202" s="56"/>
      <c r="ID202" s="56"/>
      <c r="IE202" s="56"/>
      <c r="IF202" s="56"/>
      <c r="IG202" s="56"/>
      <c r="IH202" s="56"/>
      <c r="II202" s="56"/>
      <c r="IJ202" s="56"/>
      <c r="IK202" s="56"/>
      <c r="IL202" s="56"/>
      <c r="IM202" s="56"/>
      <c r="IN202" s="56"/>
    </row>
    <row r="203" spans="1:248">
      <c r="A203" s="117"/>
      <c r="B203" s="129"/>
      <c r="C203" s="123"/>
      <c r="D203" s="130"/>
      <c r="E203" s="130"/>
      <c r="F203" s="130"/>
      <c r="G203" s="130"/>
      <c r="H203" s="130"/>
      <c r="I203" s="123"/>
      <c r="J203" s="123"/>
      <c r="K203" s="130"/>
      <c r="L203" s="130"/>
      <c r="M203" s="130"/>
      <c r="N203" s="131"/>
      <c r="O203" s="636"/>
      <c r="P203" s="636"/>
      <c r="Q203" s="636"/>
      <c r="R203" s="636"/>
      <c r="S203" s="636"/>
      <c r="T203" s="637"/>
      <c r="U203" s="637"/>
      <c r="V203" s="637"/>
      <c r="W203" s="637"/>
      <c r="X203" s="637"/>
      <c r="Y203" s="637"/>
      <c r="Z203" s="645"/>
      <c r="AA203" s="637"/>
      <c r="AB203" s="637"/>
      <c r="AC203" s="637"/>
      <c r="AD203" s="637"/>
      <c r="AE203" s="645"/>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c r="IK203" s="56"/>
      <c r="IL203" s="56"/>
      <c r="IM203" s="56"/>
      <c r="IN203" s="56"/>
    </row>
    <row r="204" spans="1:248">
      <c r="A204" s="117"/>
      <c r="B204" s="109"/>
      <c r="C204" s="120"/>
      <c r="D204" s="127"/>
      <c r="E204" s="127"/>
      <c r="F204" s="127"/>
      <c r="G204" s="127"/>
      <c r="H204" s="127"/>
      <c r="I204" s="120"/>
      <c r="J204" s="120"/>
      <c r="K204" s="127"/>
      <c r="L204" s="127"/>
      <c r="M204" s="127"/>
      <c r="N204" s="128"/>
      <c r="O204" s="636"/>
      <c r="P204" s="636"/>
      <c r="Q204" s="636"/>
      <c r="R204" s="636"/>
      <c r="S204" s="636"/>
      <c r="T204" s="145"/>
      <c r="U204" s="145"/>
      <c r="V204" s="56"/>
      <c r="W204" s="56"/>
      <c r="X204" s="56"/>
      <c r="Y204" s="56"/>
      <c r="Z204" s="644"/>
      <c r="AA204" s="56"/>
      <c r="AB204" s="56"/>
      <c r="AC204" s="56"/>
      <c r="AD204" s="56"/>
      <c r="AE204" s="644"/>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c r="IK204" s="56"/>
      <c r="IL204" s="56"/>
      <c r="IM204" s="56"/>
      <c r="IN204" s="56"/>
    </row>
    <row r="205" spans="1:248">
      <c r="A205" s="117"/>
      <c r="B205" s="129"/>
      <c r="C205" s="123"/>
      <c r="D205" s="130"/>
      <c r="E205" s="130"/>
      <c r="F205" s="130"/>
      <c r="G205" s="130"/>
      <c r="H205" s="130"/>
      <c r="I205" s="123"/>
      <c r="J205" s="123"/>
      <c r="K205" s="130"/>
      <c r="L205" s="130"/>
      <c r="M205" s="130"/>
      <c r="N205" s="131"/>
      <c r="O205" s="636"/>
      <c r="P205" s="636"/>
      <c r="Q205" s="636"/>
      <c r="R205" s="636"/>
      <c r="S205" s="636"/>
      <c r="T205" s="637"/>
      <c r="U205" s="637"/>
      <c r="V205" s="637"/>
      <c r="W205" s="637"/>
      <c r="X205" s="637"/>
      <c r="Y205" s="729"/>
      <c r="Z205" s="645"/>
      <c r="AA205" s="637"/>
      <c r="AB205" s="637"/>
      <c r="AC205" s="637"/>
      <c r="AD205" s="637"/>
      <c r="AE205" s="645"/>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c r="IK205" s="56"/>
      <c r="IL205" s="56"/>
      <c r="IM205" s="56"/>
      <c r="IN205" s="56"/>
    </row>
    <row r="206" spans="1:248">
      <c r="A206" s="117"/>
      <c r="B206" s="109"/>
      <c r="C206" s="120"/>
      <c r="D206" s="127"/>
      <c r="E206" s="127"/>
      <c r="F206" s="127"/>
      <c r="G206" s="127"/>
      <c r="H206" s="127"/>
      <c r="I206" s="120"/>
      <c r="J206" s="120"/>
      <c r="K206" s="127"/>
      <c r="L206" s="127"/>
      <c r="M206" s="127"/>
      <c r="N206" s="128"/>
      <c r="O206" s="636"/>
      <c r="P206" s="636"/>
      <c r="Q206" s="636"/>
      <c r="R206" s="636"/>
      <c r="S206" s="636"/>
      <c r="T206" s="145"/>
      <c r="U206" s="145"/>
      <c r="V206" s="56"/>
      <c r="W206" s="56"/>
      <c r="X206" s="56"/>
      <c r="Y206" s="56"/>
      <c r="Z206" s="644"/>
      <c r="AA206" s="56"/>
      <c r="AB206" s="56"/>
      <c r="AC206" s="56"/>
      <c r="AD206" s="56"/>
      <c r="AE206" s="644"/>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c r="IK206" s="56"/>
      <c r="IL206" s="56"/>
      <c r="IM206" s="56"/>
      <c r="IN206" s="56"/>
    </row>
    <row r="207" spans="1:248">
      <c r="A207" s="117"/>
      <c r="B207" s="129"/>
      <c r="C207" s="123"/>
      <c r="D207" s="130"/>
      <c r="E207" s="130"/>
      <c r="F207" s="130"/>
      <c r="G207" s="130"/>
      <c r="H207" s="130"/>
      <c r="I207" s="123"/>
      <c r="J207" s="123"/>
      <c r="K207" s="130"/>
      <c r="L207" s="130"/>
      <c r="M207" s="130"/>
      <c r="N207" s="131"/>
      <c r="O207" s="636"/>
      <c r="P207" s="636"/>
      <c r="Q207" s="636"/>
      <c r="R207" s="636"/>
      <c r="S207" s="636"/>
      <c r="T207" s="637"/>
      <c r="U207" s="637"/>
      <c r="V207" s="637"/>
      <c r="W207" s="637"/>
      <c r="X207" s="637"/>
      <c r="Y207" s="637"/>
      <c r="Z207" s="645"/>
      <c r="AA207" s="637"/>
      <c r="AB207" s="637"/>
      <c r="AC207" s="637"/>
      <c r="AD207" s="637"/>
      <c r="AE207" s="645"/>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c r="IK207" s="56"/>
      <c r="IL207" s="56"/>
      <c r="IM207" s="56"/>
      <c r="IN207" s="56"/>
    </row>
    <row r="208" spans="1:248">
      <c r="A208" s="117"/>
      <c r="B208" s="109"/>
      <c r="C208" s="120"/>
      <c r="D208" s="127"/>
      <c r="E208" s="127"/>
      <c r="F208" s="127"/>
      <c r="G208" s="127"/>
      <c r="H208" s="127"/>
      <c r="I208" s="120"/>
      <c r="J208" s="120"/>
      <c r="K208" s="127"/>
      <c r="L208" s="127"/>
      <c r="M208" s="127"/>
      <c r="N208" s="128"/>
      <c r="O208" s="636"/>
      <c r="P208" s="636"/>
      <c r="Q208" s="636"/>
      <c r="R208" s="636"/>
      <c r="S208" s="636"/>
      <c r="T208" s="145"/>
      <c r="U208" s="145"/>
      <c r="V208" s="56"/>
      <c r="W208" s="56"/>
      <c r="X208" s="56"/>
      <c r="Y208" s="56"/>
      <c r="Z208" s="644"/>
      <c r="AA208" s="56"/>
      <c r="AB208" s="56"/>
      <c r="AC208" s="56"/>
      <c r="AD208" s="56"/>
      <c r="AE208" s="644"/>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row>
    <row r="209" spans="1:248">
      <c r="A209" s="117"/>
      <c r="B209" s="129"/>
      <c r="C209" s="123"/>
      <c r="D209" s="130"/>
      <c r="E209" s="130"/>
      <c r="F209" s="130"/>
      <c r="G209" s="130"/>
      <c r="H209" s="130"/>
      <c r="I209" s="123"/>
      <c r="J209" s="123"/>
      <c r="K209" s="130"/>
      <c r="L209" s="130"/>
      <c r="M209" s="130"/>
      <c r="N209" s="131"/>
      <c r="O209" s="636"/>
      <c r="P209" s="636"/>
      <c r="Q209" s="636"/>
      <c r="R209" s="636"/>
      <c r="S209" s="636"/>
      <c r="T209" s="729"/>
      <c r="U209" s="637"/>
      <c r="V209" s="637"/>
      <c r="W209" s="637"/>
      <c r="X209" s="637"/>
      <c r="Y209" s="637"/>
      <c r="Z209" s="645"/>
      <c r="AA209" s="637"/>
      <c r="AB209" s="637"/>
      <c r="AC209" s="637"/>
      <c r="AD209" s="637"/>
      <c r="AE209" s="645"/>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c r="BZ209" s="56"/>
      <c r="CA209" s="56"/>
      <c r="CB209" s="56"/>
      <c r="CC209" s="56"/>
      <c r="CD209" s="56"/>
      <c r="CE209" s="56"/>
      <c r="CF209" s="56"/>
      <c r="CG209" s="56"/>
      <c r="CH209" s="56"/>
      <c r="CI209" s="56"/>
      <c r="CJ209" s="56"/>
      <c r="CK209" s="56"/>
      <c r="CL209" s="56"/>
      <c r="CM209" s="56"/>
      <c r="CN209" s="56"/>
      <c r="CO209" s="56"/>
      <c r="CP209" s="56"/>
      <c r="CQ209" s="56"/>
      <c r="CR209" s="56"/>
      <c r="CS209" s="56"/>
      <c r="CT209" s="56"/>
      <c r="CU209" s="56"/>
      <c r="CV209" s="56"/>
      <c r="CW209" s="56"/>
      <c r="CX209" s="56"/>
      <c r="CY209" s="56"/>
      <c r="CZ209" s="56"/>
      <c r="DA209" s="56"/>
      <c r="DB209" s="56"/>
      <c r="DC209" s="56"/>
      <c r="DD209" s="56"/>
      <c r="DE209" s="56"/>
      <c r="DF209" s="56"/>
      <c r="DG209" s="56"/>
      <c r="DH209" s="56"/>
      <c r="DI209" s="56"/>
      <c r="DJ209" s="56"/>
      <c r="DK209" s="56"/>
      <c r="DL209" s="56"/>
      <c r="DM209" s="56"/>
      <c r="DN209" s="56"/>
      <c r="DO209" s="56"/>
      <c r="DP209" s="56"/>
      <c r="DQ209" s="56"/>
      <c r="DR209" s="56"/>
      <c r="DS209" s="56"/>
      <c r="DT209" s="56"/>
      <c r="DU209" s="56"/>
      <c r="DV209" s="56"/>
      <c r="DW209" s="56"/>
      <c r="DX209" s="56"/>
      <c r="DY209" s="56"/>
      <c r="DZ209" s="56"/>
      <c r="EA209" s="56"/>
      <c r="EB209" s="56"/>
      <c r="EC209" s="56"/>
      <c r="ED209" s="56"/>
      <c r="EE209" s="56"/>
      <c r="EF209" s="56"/>
      <c r="EG209" s="56"/>
      <c r="EH209" s="56"/>
      <c r="EI209" s="56"/>
      <c r="EJ209" s="56"/>
      <c r="EK209" s="56"/>
      <c r="EL209" s="56"/>
      <c r="EM209" s="56"/>
      <c r="EN209" s="56"/>
      <c r="EO209" s="56"/>
      <c r="EP209" s="56"/>
      <c r="EQ209" s="56"/>
      <c r="ER209" s="56"/>
      <c r="ES209" s="56"/>
      <c r="ET209" s="56"/>
      <c r="EU209" s="56"/>
      <c r="EV209" s="56"/>
      <c r="EW209" s="56"/>
      <c r="EX209" s="56"/>
      <c r="EY209" s="56"/>
      <c r="EZ209" s="56"/>
      <c r="FA209" s="56"/>
      <c r="FB209" s="56"/>
      <c r="FC209" s="56"/>
      <c r="FD209" s="56"/>
      <c r="FE209" s="56"/>
      <c r="FF209" s="56"/>
      <c r="FG209" s="56"/>
      <c r="FH209" s="56"/>
      <c r="FI209" s="56"/>
      <c r="FJ209" s="56"/>
      <c r="FK209" s="56"/>
      <c r="FL209" s="56"/>
      <c r="FM209" s="56"/>
      <c r="FN209" s="56"/>
      <c r="FO209" s="56"/>
      <c r="FP209" s="56"/>
      <c r="FQ209" s="56"/>
      <c r="FR209" s="56"/>
      <c r="FS209" s="56"/>
      <c r="FT209" s="56"/>
      <c r="FU209" s="56"/>
      <c r="FV209" s="56"/>
      <c r="FW209" s="56"/>
      <c r="FX209" s="56"/>
      <c r="FY209" s="56"/>
      <c r="FZ209" s="56"/>
      <c r="GA209" s="56"/>
      <c r="GB209" s="56"/>
      <c r="GC209" s="56"/>
      <c r="GD209" s="56"/>
      <c r="GE209" s="56"/>
      <c r="GF209" s="56"/>
      <c r="GG209" s="56"/>
      <c r="GH209" s="56"/>
      <c r="GI209" s="56"/>
      <c r="GJ209" s="56"/>
      <c r="GK209" s="56"/>
      <c r="GL209" s="56"/>
      <c r="GM209" s="56"/>
      <c r="GN209" s="56"/>
      <c r="GO209" s="56"/>
      <c r="GP209" s="56"/>
      <c r="GQ209" s="56"/>
      <c r="GR209" s="56"/>
      <c r="GS209" s="56"/>
      <c r="GT209" s="56"/>
      <c r="GU209" s="56"/>
      <c r="GV209" s="56"/>
      <c r="GW209" s="56"/>
      <c r="GX209" s="56"/>
      <c r="GY209" s="56"/>
      <c r="GZ209" s="56"/>
      <c r="HA209" s="56"/>
      <c r="HB209" s="56"/>
      <c r="HC209" s="56"/>
      <c r="HD209" s="56"/>
      <c r="HE209" s="56"/>
      <c r="HF209" s="56"/>
      <c r="HG209" s="56"/>
      <c r="HH209" s="56"/>
      <c r="HI209" s="56"/>
      <c r="HJ209" s="56"/>
      <c r="HK209" s="56"/>
      <c r="HL209" s="56"/>
      <c r="HM209" s="56"/>
      <c r="HN209" s="56"/>
      <c r="HO209" s="56"/>
      <c r="HP209" s="56"/>
      <c r="HQ209" s="56"/>
      <c r="HR209" s="56"/>
      <c r="HS209" s="56"/>
      <c r="HT209" s="56"/>
      <c r="HU209" s="56"/>
      <c r="HV209" s="56"/>
      <c r="HW209" s="56"/>
      <c r="HX209" s="56"/>
      <c r="HY209" s="56"/>
      <c r="HZ209" s="56"/>
      <c r="IA209" s="56"/>
      <c r="IB209" s="56"/>
      <c r="IC209" s="56"/>
      <c r="ID209" s="56"/>
      <c r="IE209" s="56"/>
      <c r="IF209" s="56"/>
      <c r="IG209" s="56"/>
      <c r="IH209" s="56"/>
      <c r="II209" s="56"/>
      <c r="IJ209" s="56"/>
      <c r="IK209" s="56"/>
      <c r="IL209" s="56"/>
      <c r="IM209" s="56"/>
      <c r="IN209" s="56"/>
    </row>
    <row r="210" spans="1:248">
      <c r="A210" s="117"/>
      <c r="B210" s="109"/>
      <c r="C210" s="120"/>
      <c r="D210" s="127"/>
      <c r="E210" s="127"/>
      <c r="F210" s="127"/>
      <c r="G210" s="127"/>
      <c r="H210" s="127"/>
      <c r="I210" s="120"/>
      <c r="J210" s="120"/>
      <c r="K210" s="127"/>
      <c r="L210" s="127"/>
      <c r="M210" s="127"/>
      <c r="N210" s="128"/>
      <c r="O210" s="636"/>
      <c r="P210" s="636"/>
      <c r="Q210" s="636"/>
      <c r="R210" s="636"/>
      <c r="S210" s="636"/>
      <c r="T210" s="145"/>
      <c r="U210" s="145"/>
      <c r="V210" s="56"/>
      <c r="W210" s="56"/>
      <c r="X210" s="56"/>
      <c r="Y210" s="56"/>
      <c r="Z210" s="644"/>
      <c r="AA210" s="56"/>
      <c r="AB210" s="56"/>
      <c r="AC210" s="56"/>
      <c r="AD210" s="56"/>
      <c r="AE210" s="644"/>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c r="IK210" s="56"/>
      <c r="IL210" s="56"/>
      <c r="IM210" s="56"/>
      <c r="IN210" s="56"/>
    </row>
    <row r="211" spans="1:248">
      <c r="A211" s="117"/>
      <c r="B211" s="129"/>
      <c r="C211" s="123"/>
      <c r="D211" s="130"/>
      <c r="E211" s="130"/>
      <c r="F211" s="130"/>
      <c r="G211" s="130"/>
      <c r="H211" s="130"/>
      <c r="I211" s="123"/>
      <c r="J211" s="123"/>
      <c r="K211" s="130"/>
      <c r="L211" s="130"/>
      <c r="M211" s="130"/>
      <c r="N211" s="131"/>
      <c r="O211" s="636"/>
      <c r="P211" s="636"/>
      <c r="Q211" s="636"/>
      <c r="R211" s="636"/>
      <c r="S211" s="636"/>
      <c r="T211" s="637"/>
      <c r="U211" s="637"/>
      <c r="V211" s="637"/>
      <c r="W211" s="637"/>
      <c r="X211" s="637"/>
      <c r="Y211" s="637"/>
      <c r="Z211" s="645"/>
      <c r="AA211" s="637"/>
      <c r="AB211" s="637"/>
      <c r="AC211" s="637"/>
      <c r="AD211" s="637"/>
      <c r="AE211" s="645"/>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c r="IK211" s="56"/>
      <c r="IL211" s="56"/>
      <c r="IM211" s="56"/>
      <c r="IN211" s="56"/>
    </row>
    <row r="212" spans="1:248">
      <c r="A212" s="117"/>
      <c r="B212" s="109"/>
      <c r="C212" s="120"/>
      <c r="D212" s="127"/>
      <c r="E212" s="127"/>
      <c r="F212" s="127"/>
      <c r="G212" s="127"/>
      <c r="H212" s="127"/>
      <c r="I212" s="120"/>
      <c r="J212" s="120"/>
      <c r="K212" s="127"/>
      <c r="L212" s="127"/>
      <c r="M212" s="127"/>
      <c r="N212" s="128"/>
      <c r="O212" s="636"/>
      <c r="P212" s="636"/>
      <c r="Q212" s="636"/>
      <c r="R212" s="636"/>
      <c r="S212" s="636"/>
      <c r="T212" s="145"/>
      <c r="U212" s="145"/>
      <c r="V212" s="56"/>
      <c r="W212" s="56"/>
      <c r="X212" s="56"/>
      <c r="Y212" s="56"/>
      <c r="Z212" s="644"/>
      <c r="AA212" s="56"/>
      <c r="AB212" s="56"/>
      <c r="AC212" s="56"/>
      <c r="AD212" s="56"/>
      <c r="AE212" s="644"/>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c r="IK212" s="56"/>
      <c r="IL212" s="56"/>
      <c r="IM212" s="56"/>
      <c r="IN212" s="56"/>
    </row>
    <row r="213" spans="1:248">
      <c r="A213" s="117"/>
      <c r="B213" s="129"/>
      <c r="C213" s="123"/>
      <c r="D213" s="130"/>
      <c r="E213" s="130"/>
      <c r="F213" s="130"/>
      <c r="G213" s="130"/>
      <c r="H213" s="130"/>
      <c r="I213" s="123"/>
      <c r="J213" s="123"/>
      <c r="K213" s="130"/>
      <c r="L213" s="130"/>
      <c r="M213" s="130"/>
      <c r="N213" s="131"/>
      <c r="O213" s="636"/>
      <c r="P213" s="636"/>
      <c r="Q213" s="636"/>
      <c r="R213" s="636"/>
      <c r="S213" s="636"/>
      <c r="T213" s="637"/>
      <c r="U213" s="637"/>
      <c r="V213" s="637"/>
      <c r="W213" s="637"/>
      <c r="X213" s="637"/>
      <c r="Y213" s="637"/>
      <c r="Z213" s="645"/>
      <c r="AA213" s="637"/>
      <c r="AB213" s="637"/>
      <c r="AC213" s="637"/>
      <c r="AD213" s="637"/>
      <c r="AE213" s="645"/>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c r="IK213" s="56"/>
      <c r="IL213" s="56"/>
      <c r="IM213" s="56"/>
      <c r="IN213" s="56"/>
    </row>
    <row r="214" spans="1:248">
      <c r="A214" s="117"/>
      <c r="B214" s="109"/>
      <c r="C214" s="120"/>
      <c r="D214" s="127"/>
      <c r="E214" s="127"/>
      <c r="F214" s="127"/>
      <c r="G214" s="127"/>
      <c r="H214" s="127"/>
      <c r="I214" s="120"/>
      <c r="J214" s="120"/>
      <c r="K214" s="127"/>
      <c r="L214" s="127"/>
      <c r="M214" s="127"/>
      <c r="N214" s="128"/>
      <c r="O214" s="636"/>
      <c r="P214" s="636"/>
      <c r="Q214" s="636"/>
      <c r="R214" s="636"/>
      <c r="S214" s="636"/>
      <c r="T214" s="145"/>
      <c r="U214" s="145"/>
      <c r="V214" s="56"/>
      <c r="W214" s="56"/>
      <c r="X214" s="56"/>
      <c r="Y214" s="56"/>
      <c r="Z214" s="644"/>
      <c r="AA214" s="56"/>
      <c r="AB214" s="56"/>
      <c r="AC214" s="56"/>
      <c r="AD214" s="56"/>
      <c r="AE214" s="644"/>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row>
    <row r="215" spans="1:248">
      <c r="A215" s="117"/>
      <c r="B215" s="129"/>
      <c r="C215" s="123"/>
      <c r="D215" s="130"/>
      <c r="E215" s="130"/>
      <c r="F215" s="130"/>
      <c r="G215" s="130"/>
      <c r="H215" s="130"/>
      <c r="I215" s="123"/>
      <c r="J215" s="123"/>
      <c r="K215" s="130"/>
      <c r="L215" s="130"/>
      <c r="M215" s="130"/>
      <c r="N215" s="131"/>
      <c r="O215" s="636"/>
      <c r="P215" s="636"/>
      <c r="Q215" s="636"/>
      <c r="R215" s="636"/>
      <c r="S215" s="636"/>
      <c r="T215" s="637"/>
      <c r="U215" s="637"/>
      <c r="V215" s="637"/>
      <c r="W215" s="637"/>
      <c r="X215" s="637"/>
      <c r="Y215" s="637"/>
      <c r="Z215" s="645"/>
      <c r="AA215" s="637"/>
      <c r="AB215" s="637"/>
      <c r="AC215" s="637"/>
      <c r="AD215" s="637"/>
      <c r="AE215" s="645"/>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c r="IK215" s="56"/>
      <c r="IL215" s="56"/>
      <c r="IM215" s="56"/>
      <c r="IN215" s="56"/>
    </row>
    <row r="216" spans="1:248">
      <c r="A216" s="117"/>
      <c r="B216" s="109"/>
      <c r="C216" s="120"/>
      <c r="D216" s="127"/>
      <c r="E216" s="127"/>
      <c r="F216" s="127"/>
      <c r="G216" s="127"/>
      <c r="H216" s="127"/>
      <c r="I216" s="120"/>
      <c r="J216" s="120"/>
      <c r="K216" s="127"/>
      <c r="L216" s="127"/>
      <c r="M216" s="127"/>
      <c r="N216" s="128"/>
      <c r="O216" s="636"/>
      <c r="P216" s="636"/>
      <c r="Q216" s="636"/>
      <c r="R216" s="636"/>
      <c r="S216" s="636"/>
      <c r="T216" s="145"/>
      <c r="U216" s="145"/>
      <c r="V216" s="56"/>
      <c r="W216" s="56"/>
      <c r="X216" s="56"/>
      <c r="Y216" s="56"/>
      <c r="Z216" s="644"/>
      <c r="AA216" s="56"/>
      <c r="AB216" s="56"/>
      <c r="AC216" s="56"/>
      <c r="AD216" s="56"/>
      <c r="AE216" s="644"/>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c r="IK216" s="56"/>
      <c r="IL216" s="56"/>
      <c r="IM216" s="56"/>
      <c r="IN216" s="56"/>
    </row>
    <row r="217" spans="1:248">
      <c r="A217" s="117"/>
      <c r="B217" s="129"/>
      <c r="C217" s="123"/>
      <c r="D217" s="130"/>
      <c r="E217" s="130"/>
      <c r="F217" s="130"/>
      <c r="G217" s="130"/>
      <c r="H217" s="130"/>
      <c r="I217" s="123"/>
      <c r="J217" s="123"/>
      <c r="K217" s="130"/>
      <c r="L217" s="130"/>
      <c r="M217" s="130"/>
      <c r="N217" s="131"/>
      <c r="O217" s="636"/>
      <c r="P217" s="636"/>
      <c r="Q217" s="636"/>
      <c r="R217" s="636"/>
      <c r="S217" s="636"/>
      <c r="T217" s="637"/>
      <c r="U217" s="637"/>
      <c r="V217" s="637"/>
      <c r="W217" s="637"/>
      <c r="X217" s="637"/>
      <c r="Y217" s="637"/>
      <c r="Z217" s="645"/>
      <c r="AA217" s="637"/>
      <c r="AB217" s="637"/>
      <c r="AC217" s="637"/>
      <c r="AD217" s="637"/>
      <c r="AE217" s="645"/>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c r="IK217" s="56"/>
      <c r="IL217" s="56"/>
      <c r="IM217" s="56"/>
      <c r="IN217" s="56"/>
    </row>
    <row r="218" spans="1:248">
      <c r="A218" s="117"/>
      <c r="B218" s="109"/>
      <c r="C218" s="120"/>
      <c r="D218" s="127"/>
      <c r="E218" s="127"/>
      <c r="F218" s="127"/>
      <c r="G218" s="127"/>
      <c r="H218" s="127"/>
      <c r="I218" s="120"/>
      <c r="J218" s="120"/>
      <c r="K218" s="127"/>
      <c r="L218" s="127"/>
      <c r="M218" s="127"/>
      <c r="N218" s="128"/>
      <c r="O218" s="636"/>
      <c r="P218" s="636"/>
      <c r="Q218" s="636"/>
      <c r="R218" s="636"/>
      <c r="S218" s="636"/>
      <c r="T218" s="145"/>
      <c r="U218" s="145"/>
      <c r="V218" s="56"/>
      <c r="W218" s="56"/>
      <c r="X218" s="56"/>
      <c r="Y218" s="56"/>
      <c r="Z218" s="644"/>
      <c r="AA218" s="56"/>
      <c r="AB218" s="56"/>
      <c r="AC218" s="56"/>
      <c r="AD218" s="56"/>
      <c r="AE218" s="644"/>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c r="IK218" s="56"/>
      <c r="IL218" s="56"/>
      <c r="IM218" s="56"/>
      <c r="IN218" s="56"/>
    </row>
    <row r="219" spans="1:248">
      <c r="A219" s="117"/>
      <c r="B219" s="129"/>
      <c r="C219" s="123"/>
      <c r="D219" s="130"/>
      <c r="E219" s="130"/>
      <c r="F219" s="130"/>
      <c r="G219" s="130"/>
      <c r="H219" s="130"/>
      <c r="I219" s="123"/>
      <c r="J219" s="123"/>
      <c r="K219" s="130"/>
      <c r="L219" s="130"/>
      <c r="M219" s="130"/>
      <c r="N219" s="131"/>
      <c r="O219" s="636"/>
      <c r="P219" s="636"/>
      <c r="Q219" s="636"/>
      <c r="R219" s="636"/>
      <c r="S219" s="636"/>
      <c r="T219" s="637"/>
      <c r="U219" s="637"/>
      <c r="V219" s="637"/>
      <c r="W219" s="637"/>
      <c r="X219" s="637"/>
      <c r="Y219" s="637"/>
      <c r="Z219" s="645"/>
      <c r="AA219" s="637"/>
      <c r="AB219" s="637"/>
      <c r="AC219" s="637"/>
      <c r="AD219" s="637"/>
      <c r="AE219" s="645"/>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c r="IK219" s="56"/>
      <c r="IL219" s="56"/>
      <c r="IM219" s="56"/>
      <c r="IN219" s="56"/>
    </row>
    <row r="220" spans="1:248">
      <c r="A220" s="117"/>
      <c r="B220" s="109"/>
      <c r="C220" s="120"/>
      <c r="D220" s="127"/>
      <c r="E220" s="127"/>
      <c r="F220" s="127"/>
      <c r="G220" s="127"/>
      <c r="H220" s="127"/>
      <c r="I220" s="120"/>
      <c r="J220" s="120"/>
      <c r="K220" s="127"/>
      <c r="L220" s="127"/>
      <c r="M220" s="127"/>
      <c r="N220" s="128"/>
      <c r="O220" s="636"/>
      <c r="P220" s="636"/>
      <c r="Q220" s="636"/>
      <c r="R220" s="636"/>
      <c r="S220" s="636"/>
      <c r="T220" s="145"/>
      <c r="U220" s="145"/>
      <c r="V220" s="56"/>
      <c r="W220" s="56"/>
      <c r="X220" s="56"/>
      <c r="Y220" s="56"/>
      <c r="Z220" s="644"/>
      <c r="AA220" s="56"/>
      <c r="AB220" s="56"/>
      <c r="AC220" s="56"/>
      <c r="AD220" s="56"/>
      <c r="AE220" s="644"/>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c r="IK220" s="56"/>
      <c r="IL220" s="56"/>
      <c r="IM220" s="56"/>
      <c r="IN220" s="56"/>
    </row>
    <row r="221" spans="1:248">
      <c r="A221" s="117"/>
      <c r="B221" s="129"/>
      <c r="C221" s="123"/>
      <c r="D221" s="130"/>
      <c r="E221" s="130"/>
      <c r="F221" s="130"/>
      <c r="G221" s="130"/>
      <c r="H221" s="130"/>
      <c r="I221" s="123"/>
      <c r="J221" s="123"/>
      <c r="K221" s="130"/>
      <c r="L221" s="130"/>
      <c r="M221" s="130"/>
      <c r="N221" s="131"/>
      <c r="O221" s="636"/>
      <c r="P221" s="636"/>
      <c r="Q221" s="636"/>
      <c r="R221" s="636"/>
      <c r="S221" s="636"/>
      <c r="T221" s="637"/>
      <c r="U221" s="637"/>
      <c r="V221" s="637"/>
      <c r="W221" s="637"/>
      <c r="X221" s="637"/>
      <c r="Y221" s="637"/>
      <c r="Z221" s="645"/>
      <c r="AA221" s="637"/>
      <c r="AB221" s="637"/>
      <c r="AC221" s="637"/>
      <c r="AD221" s="637"/>
      <c r="AE221" s="645"/>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row>
    <row r="222" spans="1:248">
      <c r="A222" s="117"/>
      <c r="B222" s="109"/>
      <c r="C222" s="120"/>
      <c r="D222" s="127"/>
      <c r="E222" s="127"/>
      <c r="F222" s="127"/>
      <c r="G222" s="127"/>
      <c r="H222" s="127"/>
      <c r="I222" s="120"/>
      <c r="J222" s="120"/>
      <c r="K222" s="127"/>
      <c r="L222" s="127"/>
      <c r="M222" s="127"/>
      <c r="N222" s="128"/>
      <c r="O222" s="636"/>
      <c r="P222" s="636"/>
      <c r="Q222" s="636"/>
      <c r="R222" s="636"/>
      <c r="S222" s="636"/>
      <c r="T222" s="145"/>
      <c r="U222" s="145"/>
      <c r="V222" s="56"/>
      <c r="W222" s="56"/>
      <c r="X222" s="56"/>
      <c r="Y222" s="56"/>
      <c r="Z222" s="644"/>
      <c r="AA222" s="56"/>
      <c r="AB222" s="56"/>
      <c r="AC222" s="56"/>
      <c r="AD222" s="56"/>
      <c r="AE222" s="644"/>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c r="IK222" s="56"/>
      <c r="IL222" s="56"/>
      <c r="IM222" s="56"/>
      <c r="IN222" s="56"/>
    </row>
    <row r="223" spans="1:248">
      <c r="A223" s="117"/>
      <c r="B223" s="129"/>
      <c r="C223" s="123"/>
      <c r="D223" s="130"/>
      <c r="E223" s="130"/>
      <c r="F223" s="130"/>
      <c r="G223" s="130"/>
      <c r="H223" s="130"/>
      <c r="I223" s="123"/>
      <c r="J223" s="123"/>
      <c r="K223" s="130"/>
      <c r="L223" s="130"/>
      <c r="M223" s="130"/>
      <c r="N223" s="131"/>
      <c r="O223" s="636"/>
      <c r="P223" s="636"/>
      <c r="Q223" s="636"/>
      <c r="R223" s="636"/>
      <c r="S223" s="636"/>
      <c r="T223" s="637"/>
      <c r="U223" s="637"/>
      <c r="V223" s="637"/>
      <c r="W223" s="637"/>
      <c r="X223" s="637"/>
      <c r="Y223" s="637"/>
      <c r="Z223" s="645"/>
      <c r="AA223" s="637"/>
      <c r="AB223" s="637"/>
      <c r="AC223" s="637"/>
      <c r="AD223" s="637"/>
      <c r="AE223" s="645"/>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row>
    <row r="224" spans="1:248">
      <c r="A224" s="117"/>
      <c r="B224" s="109"/>
      <c r="C224" s="120"/>
      <c r="D224" s="127"/>
      <c r="E224" s="127"/>
      <c r="F224" s="127"/>
      <c r="G224" s="127"/>
      <c r="H224" s="127"/>
      <c r="I224" s="120"/>
      <c r="J224" s="120"/>
      <c r="K224" s="127"/>
      <c r="L224" s="127"/>
      <c r="M224" s="127"/>
      <c r="N224" s="128"/>
      <c r="O224" s="636"/>
      <c r="P224" s="636"/>
      <c r="Q224" s="636"/>
      <c r="R224" s="636"/>
      <c r="S224" s="636"/>
      <c r="T224" s="145"/>
      <c r="U224" s="145"/>
      <c r="V224" s="56"/>
      <c r="W224" s="56"/>
      <c r="X224" s="56"/>
      <c r="Y224" s="56"/>
      <c r="Z224" s="644"/>
      <c r="AA224" s="56"/>
      <c r="AB224" s="56"/>
      <c r="AC224" s="56"/>
      <c r="AD224" s="56"/>
      <c r="AE224" s="644"/>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c r="IK224" s="56"/>
      <c r="IL224" s="56"/>
      <c r="IM224" s="56"/>
      <c r="IN224" s="56"/>
    </row>
    <row r="225" spans="1:248">
      <c r="A225" s="117"/>
      <c r="B225" s="129"/>
      <c r="C225" s="123"/>
      <c r="D225" s="130"/>
      <c r="E225" s="130"/>
      <c r="F225" s="130"/>
      <c r="G225" s="130"/>
      <c r="H225" s="130"/>
      <c r="I225" s="123"/>
      <c r="J225" s="123"/>
      <c r="K225" s="130"/>
      <c r="L225" s="130"/>
      <c r="M225" s="130"/>
      <c r="N225" s="131"/>
      <c r="O225" s="636"/>
      <c r="P225" s="636"/>
      <c r="Q225" s="636"/>
      <c r="R225" s="636"/>
      <c r="S225" s="636"/>
      <c r="T225" s="637"/>
      <c r="U225" s="637"/>
      <c r="V225" s="637"/>
      <c r="W225" s="637"/>
      <c r="X225" s="637"/>
      <c r="Y225" s="637"/>
      <c r="Z225" s="645"/>
      <c r="AA225" s="637"/>
      <c r="AB225" s="637"/>
      <c r="AC225" s="637"/>
      <c r="AD225" s="637"/>
      <c r="AE225" s="645"/>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c r="IK225" s="56"/>
      <c r="IL225" s="56"/>
      <c r="IM225" s="56"/>
      <c r="IN225" s="56"/>
    </row>
    <row r="226" spans="1:248">
      <c r="A226" s="117"/>
      <c r="B226" s="109"/>
      <c r="C226" s="120"/>
      <c r="D226" s="127"/>
      <c r="E226" s="127"/>
      <c r="F226" s="127"/>
      <c r="G226" s="127"/>
      <c r="H226" s="127"/>
      <c r="I226" s="120"/>
      <c r="J226" s="120"/>
      <c r="K226" s="127"/>
      <c r="L226" s="127"/>
      <c r="M226" s="127"/>
      <c r="N226" s="128"/>
      <c r="O226" s="636"/>
      <c r="P226" s="636"/>
      <c r="Q226" s="636"/>
      <c r="R226" s="636"/>
      <c r="S226" s="636"/>
      <c r="T226" s="145"/>
      <c r="U226" s="145"/>
      <c r="V226" s="56"/>
      <c r="W226" s="56"/>
      <c r="X226" s="56"/>
      <c r="Y226" s="56"/>
      <c r="Z226" s="644"/>
      <c r="AA226" s="56"/>
      <c r="AB226" s="56"/>
      <c r="AC226" s="56"/>
      <c r="AD226" s="56"/>
      <c r="AE226" s="644"/>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c r="EP226" s="56"/>
      <c r="EQ226" s="56"/>
      <c r="ER226" s="56"/>
      <c r="ES226" s="56"/>
      <c r="ET226" s="56"/>
      <c r="EU226" s="56"/>
      <c r="EV226" s="56"/>
      <c r="EW226" s="56"/>
      <c r="EX226" s="56"/>
      <c r="EY226" s="56"/>
      <c r="EZ226" s="56"/>
      <c r="FA226" s="56"/>
      <c r="FB226" s="56"/>
      <c r="FC226" s="56"/>
      <c r="FD226" s="56"/>
      <c r="FE226" s="56"/>
      <c r="FF226" s="56"/>
      <c r="FG226" s="56"/>
      <c r="FH226" s="56"/>
      <c r="FI226" s="56"/>
      <c r="FJ226" s="56"/>
      <c r="FK226" s="56"/>
      <c r="FL226" s="56"/>
      <c r="FM226" s="56"/>
      <c r="FN226" s="56"/>
      <c r="FO226" s="56"/>
      <c r="FP226" s="56"/>
      <c r="FQ226" s="56"/>
      <c r="FR226" s="56"/>
      <c r="FS226" s="56"/>
      <c r="FT226" s="56"/>
      <c r="FU226" s="56"/>
      <c r="FV226" s="56"/>
      <c r="FW226" s="56"/>
      <c r="FX226" s="56"/>
      <c r="FY226" s="56"/>
      <c r="FZ226" s="56"/>
      <c r="GA226" s="56"/>
      <c r="GB226" s="56"/>
      <c r="GC226" s="56"/>
      <c r="GD226" s="56"/>
      <c r="GE226" s="56"/>
      <c r="GF226" s="56"/>
      <c r="GG226" s="56"/>
      <c r="GH226" s="56"/>
      <c r="GI226" s="56"/>
      <c r="GJ226" s="56"/>
      <c r="GK226" s="56"/>
      <c r="GL226" s="56"/>
      <c r="GM226" s="56"/>
      <c r="GN226" s="56"/>
      <c r="GO226" s="56"/>
      <c r="GP226" s="56"/>
      <c r="GQ226" s="56"/>
      <c r="GR226" s="56"/>
      <c r="GS226" s="56"/>
      <c r="GT226" s="56"/>
      <c r="GU226" s="56"/>
      <c r="GV226" s="56"/>
      <c r="GW226" s="56"/>
      <c r="GX226" s="56"/>
      <c r="GY226" s="56"/>
      <c r="GZ226" s="56"/>
      <c r="HA226" s="56"/>
      <c r="HB226" s="56"/>
      <c r="HC226" s="56"/>
      <c r="HD226" s="56"/>
      <c r="HE226" s="56"/>
      <c r="HF226" s="56"/>
      <c r="HG226" s="56"/>
      <c r="HH226" s="56"/>
      <c r="HI226" s="56"/>
      <c r="HJ226" s="56"/>
      <c r="HK226" s="56"/>
      <c r="HL226" s="56"/>
      <c r="HM226" s="56"/>
      <c r="HN226" s="56"/>
      <c r="HO226" s="56"/>
      <c r="HP226" s="56"/>
      <c r="HQ226" s="56"/>
      <c r="HR226" s="56"/>
      <c r="HS226" s="56"/>
      <c r="HT226" s="56"/>
      <c r="HU226" s="56"/>
      <c r="HV226" s="56"/>
      <c r="HW226" s="56"/>
      <c r="HX226" s="56"/>
      <c r="HY226" s="56"/>
      <c r="HZ226" s="56"/>
      <c r="IA226" s="56"/>
      <c r="IB226" s="56"/>
      <c r="IC226" s="56"/>
      <c r="ID226" s="56"/>
      <c r="IE226" s="56"/>
      <c r="IF226" s="56"/>
      <c r="IG226" s="56"/>
      <c r="IH226" s="56"/>
      <c r="II226" s="56"/>
      <c r="IJ226" s="56"/>
      <c r="IK226" s="56"/>
      <c r="IL226" s="56"/>
      <c r="IM226" s="56"/>
      <c r="IN226" s="56"/>
    </row>
    <row r="227" spans="1:248">
      <c r="A227" s="117"/>
      <c r="B227" s="129"/>
      <c r="C227" s="123"/>
      <c r="D227" s="130"/>
      <c r="E227" s="130"/>
      <c r="F227" s="130"/>
      <c r="G227" s="130"/>
      <c r="H227" s="130"/>
      <c r="I227" s="123"/>
      <c r="J227" s="123"/>
      <c r="K227" s="130"/>
      <c r="L227" s="130"/>
      <c r="M227" s="130"/>
      <c r="N227" s="131"/>
      <c r="O227" s="636"/>
      <c r="P227" s="636"/>
      <c r="Q227" s="636"/>
      <c r="R227" s="636"/>
      <c r="S227" s="636"/>
      <c r="T227" s="637"/>
      <c r="U227" s="637"/>
      <c r="V227" s="637"/>
      <c r="W227" s="637"/>
      <c r="X227" s="637"/>
      <c r="Y227" s="637"/>
      <c r="Z227" s="645"/>
      <c r="AA227" s="637"/>
      <c r="AB227" s="637"/>
      <c r="AC227" s="637"/>
      <c r="AD227" s="637"/>
      <c r="AE227" s="645"/>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c r="IK227" s="56"/>
      <c r="IL227" s="56"/>
      <c r="IM227" s="56"/>
      <c r="IN227" s="56"/>
    </row>
    <row r="228" spans="1:248">
      <c r="A228" s="117"/>
      <c r="B228" s="109"/>
      <c r="C228" s="120"/>
      <c r="D228" s="127"/>
      <c r="E228" s="127"/>
      <c r="F228" s="127"/>
      <c r="G228" s="127"/>
      <c r="H228" s="127"/>
      <c r="I228" s="120"/>
      <c r="J228" s="120"/>
      <c r="K228" s="127"/>
      <c r="L228" s="127"/>
      <c r="M228" s="127"/>
      <c r="N228" s="128"/>
      <c r="O228" s="636"/>
      <c r="P228" s="636"/>
      <c r="Q228" s="636"/>
      <c r="R228" s="636"/>
      <c r="S228" s="636"/>
      <c r="T228" s="145"/>
      <c r="U228" s="145"/>
      <c r="V228" s="56"/>
      <c r="W228" s="56"/>
      <c r="X228" s="56"/>
      <c r="Y228" s="56"/>
      <c r="Z228" s="644"/>
      <c r="AA228" s="56"/>
      <c r="AB228" s="56"/>
      <c r="AC228" s="56"/>
      <c r="AD228" s="56"/>
      <c r="AE228" s="644"/>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c r="IK228" s="56"/>
      <c r="IL228" s="56"/>
      <c r="IM228" s="56"/>
      <c r="IN228" s="56"/>
    </row>
    <row r="229" spans="1:248" ht="13.5" thickBot="1">
      <c r="A229" s="632"/>
      <c r="B229" s="638"/>
      <c r="C229" s="639"/>
      <c r="D229" s="640"/>
      <c r="E229" s="640"/>
      <c r="F229" s="640"/>
      <c r="G229" s="640"/>
      <c r="H229" s="640"/>
      <c r="I229" s="639"/>
      <c r="J229" s="639"/>
      <c r="K229" s="640"/>
      <c r="L229" s="640"/>
      <c r="M229" s="640"/>
      <c r="N229" s="641"/>
      <c r="O229" s="639"/>
      <c r="P229" s="640"/>
      <c r="Q229" s="636"/>
      <c r="R229" s="636"/>
      <c r="S229" s="636"/>
      <c r="T229" s="642"/>
      <c r="U229" s="642"/>
      <c r="V229" s="642"/>
      <c r="W229" s="642"/>
      <c r="X229" s="642"/>
      <c r="Y229" s="642"/>
      <c r="Z229" s="646"/>
      <c r="AA229" s="642"/>
      <c r="AB229" s="642"/>
      <c r="AC229" s="642"/>
      <c r="AD229" s="642"/>
      <c r="AE229" s="64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c r="IK229" s="56"/>
      <c r="IL229" s="56"/>
      <c r="IM229" s="56"/>
      <c r="IN229" s="56"/>
    </row>
    <row r="230" spans="1:248">
      <c r="A230" s="116"/>
      <c r="B230" s="109"/>
      <c r="C230" s="120"/>
      <c r="D230" s="127"/>
      <c r="E230" s="127"/>
      <c r="F230" s="127"/>
      <c r="G230" s="127"/>
      <c r="H230" s="127"/>
      <c r="I230" s="120"/>
      <c r="J230" s="120"/>
      <c r="K230" s="127"/>
      <c r="L230" s="127"/>
      <c r="M230" s="127"/>
      <c r="N230" s="128"/>
      <c r="O230" s="636"/>
      <c r="P230" s="636"/>
      <c r="Q230" s="636"/>
      <c r="R230" s="636"/>
      <c r="S230" s="636"/>
      <c r="T230" s="636"/>
      <c r="U230" s="145"/>
      <c r="V230" s="56"/>
      <c r="W230" s="56"/>
      <c r="X230" s="56"/>
      <c r="Y230" s="56"/>
      <c r="Z230" s="644"/>
      <c r="AA230" s="56"/>
      <c r="AB230" s="56"/>
      <c r="AC230" s="56"/>
      <c r="AD230" s="56"/>
      <c r="AE230" s="644"/>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c r="IK230" s="56"/>
      <c r="IL230" s="56"/>
      <c r="IM230" s="56"/>
      <c r="IN230" s="56"/>
    </row>
    <row r="231" spans="1:248">
      <c r="A231" s="117"/>
      <c r="B231" s="129"/>
      <c r="C231" s="123"/>
      <c r="D231" s="130"/>
      <c r="E231" s="130"/>
      <c r="F231" s="130"/>
      <c r="G231" s="130"/>
      <c r="H231" s="130"/>
      <c r="I231" s="123"/>
      <c r="J231" s="123"/>
      <c r="K231" s="130"/>
      <c r="L231" s="130"/>
      <c r="M231" s="130"/>
      <c r="N231" s="131"/>
      <c r="O231" s="636"/>
      <c r="P231" s="636"/>
      <c r="Q231" s="636"/>
      <c r="R231" s="636"/>
      <c r="S231" s="636"/>
      <c r="T231" s="637"/>
      <c r="U231" s="637"/>
      <c r="V231" s="637"/>
      <c r="W231" s="637"/>
      <c r="X231" s="637"/>
      <c r="Y231" s="637"/>
      <c r="Z231" s="645"/>
      <c r="AA231" s="637"/>
      <c r="AB231" s="637"/>
      <c r="AC231" s="637"/>
      <c r="AD231" s="637"/>
      <c r="AE231" s="645"/>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c r="BZ231" s="56"/>
      <c r="CA231" s="56"/>
      <c r="CB231" s="56"/>
      <c r="CC231" s="56"/>
      <c r="CD231" s="56"/>
      <c r="CE231" s="56"/>
      <c r="CF231" s="56"/>
      <c r="CG231" s="56"/>
      <c r="CH231" s="56"/>
      <c r="CI231" s="56"/>
      <c r="CJ231" s="56"/>
      <c r="CK231" s="56"/>
      <c r="CL231" s="56"/>
      <c r="CM231" s="56"/>
      <c r="CN231" s="56"/>
      <c r="CO231" s="56"/>
      <c r="CP231" s="56"/>
      <c r="CQ231" s="56"/>
      <c r="CR231" s="56"/>
      <c r="CS231" s="56"/>
      <c r="CT231" s="56"/>
      <c r="CU231" s="56"/>
      <c r="CV231" s="56"/>
      <c r="CW231" s="56"/>
      <c r="CX231" s="56"/>
      <c r="CY231" s="56"/>
      <c r="CZ231" s="56"/>
      <c r="DA231" s="56"/>
      <c r="DB231" s="56"/>
      <c r="DC231" s="56"/>
      <c r="DD231" s="56"/>
      <c r="DE231" s="56"/>
      <c r="DF231" s="56"/>
      <c r="DG231" s="56"/>
      <c r="DH231" s="56"/>
      <c r="DI231" s="56"/>
      <c r="DJ231" s="56"/>
      <c r="DK231" s="56"/>
      <c r="DL231" s="56"/>
      <c r="DM231" s="56"/>
      <c r="DN231" s="56"/>
      <c r="DO231" s="56"/>
      <c r="DP231" s="56"/>
      <c r="DQ231" s="56"/>
      <c r="DR231" s="56"/>
      <c r="DS231" s="56"/>
      <c r="DT231" s="56"/>
      <c r="DU231" s="56"/>
      <c r="DV231" s="56"/>
      <c r="DW231" s="56"/>
      <c r="DX231" s="56"/>
      <c r="DY231" s="56"/>
      <c r="DZ231" s="56"/>
      <c r="EA231" s="56"/>
      <c r="EB231" s="56"/>
      <c r="EC231" s="56"/>
      <c r="ED231" s="56"/>
      <c r="EE231" s="56"/>
      <c r="EF231" s="56"/>
      <c r="EG231" s="56"/>
      <c r="EH231" s="56"/>
      <c r="EI231" s="56"/>
      <c r="EJ231" s="56"/>
      <c r="EK231" s="56"/>
      <c r="EL231" s="56"/>
      <c r="EM231" s="56"/>
      <c r="EN231" s="56"/>
      <c r="EO231" s="56"/>
      <c r="EP231" s="56"/>
      <c r="EQ231" s="56"/>
      <c r="ER231" s="56"/>
      <c r="ES231" s="56"/>
      <c r="ET231" s="56"/>
      <c r="EU231" s="56"/>
      <c r="EV231" s="56"/>
      <c r="EW231" s="56"/>
      <c r="EX231" s="56"/>
      <c r="EY231" s="56"/>
      <c r="EZ231" s="56"/>
      <c r="FA231" s="56"/>
      <c r="FB231" s="56"/>
      <c r="FC231" s="56"/>
      <c r="FD231" s="56"/>
      <c r="FE231" s="56"/>
      <c r="FF231" s="56"/>
      <c r="FG231" s="56"/>
      <c r="FH231" s="56"/>
      <c r="FI231" s="56"/>
      <c r="FJ231" s="56"/>
      <c r="FK231" s="56"/>
      <c r="FL231" s="56"/>
      <c r="FM231" s="56"/>
      <c r="FN231" s="56"/>
      <c r="FO231" s="56"/>
      <c r="FP231" s="56"/>
      <c r="FQ231" s="56"/>
      <c r="FR231" s="56"/>
      <c r="FS231" s="56"/>
      <c r="FT231" s="56"/>
      <c r="FU231" s="56"/>
      <c r="FV231" s="56"/>
      <c r="FW231" s="56"/>
      <c r="FX231" s="56"/>
      <c r="FY231" s="56"/>
      <c r="FZ231" s="56"/>
      <c r="GA231" s="56"/>
      <c r="GB231" s="56"/>
      <c r="GC231" s="56"/>
      <c r="GD231" s="56"/>
      <c r="GE231" s="56"/>
      <c r="GF231" s="56"/>
      <c r="GG231" s="56"/>
      <c r="GH231" s="56"/>
      <c r="GI231" s="56"/>
      <c r="GJ231" s="56"/>
      <c r="GK231" s="56"/>
      <c r="GL231" s="56"/>
      <c r="GM231" s="56"/>
      <c r="GN231" s="56"/>
      <c r="GO231" s="56"/>
      <c r="GP231" s="56"/>
      <c r="GQ231" s="56"/>
      <c r="GR231" s="56"/>
      <c r="GS231" s="56"/>
      <c r="GT231" s="56"/>
      <c r="GU231" s="56"/>
      <c r="GV231" s="56"/>
      <c r="GW231" s="56"/>
      <c r="GX231" s="56"/>
      <c r="GY231" s="56"/>
      <c r="GZ231" s="56"/>
      <c r="HA231" s="56"/>
      <c r="HB231" s="56"/>
      <c r="HC231" s="56"/>
      <c r="HD231" s="56"/>
      <c r="HE231" s="56"/>
      <c r="HF231" s="56"/>
      <c r="HG231" s="56"/>
      <c r="HH231" s="56"/>
      <c r="HI231" s="56"/>
      <c r="HJ231" s="56"/>
      <c r="HK231" s="56"/>
      <c r="HL231" s="56"/>
      <c r="HM231" s="56"/>
      <c r="HN231" s="56"/>
      <c r="HO231" s="56"/>
      <c r="HP231" s="56"/>
      <c r="HQ231" s="56"/>
      <c r="HR231" s="56"/>
      <c r="HS231" s="56"/>
      <c r="HT231" s="56"/>
      <c r="HU231" s="56"/>
      <c r="HV231" s="56"/>
      <c r="HW231" s="56"/>
      <c r="HX231" s="56"/>
      <c r="HY231" s="56"/>
      <c r="HZ231" s="56"/>
      <c r="IA231" s="56"/>
      <c r="IB231" s="56"/>
      <c r="IC231" s="56"/>
      <c r="ID231" s="56"/>
      <c r="IE231" s="56"/>
      <c r="IF231" s="56"/>
      <c r="IG231" s="56"/>
      <c r="IH231" s="56"/>
      <c r="II231" s="56"/>
      <c r="IJ231" s="56"/>
      <c r="IK231" s="56"/>
      <c r="IL231" s="56"/>
      <c r="IM231" s="56"/>
      <c r="IN231" s="56"/>
    </row>
    <row r="232" spans="1:248">
      <c r="A232" s="117"/>
      <c r="B232" s="109"/>
      <c r="C232" s="120"/>
      <c r="D232" s="127"/>
      <c r="E232" s="127"/>
      <c r="F232" s="127"/>
      <c r="G232" s="127"/>
      <c r="H232" s="127"/>
      <c r="I232" s="120"/>
      <c r="J232" s="120"/>
      <c r="K232" s="127"/>
      <c r="L232" s="127"/>
      <c r="M232" s="127"/>
      <c r="N232" s="128"/>
      <c r="O232" s="636"/>
      <c r="P232" s="636"/>
      <c r="Q232" s="636"/>
      <c r="R232" s="636"/>
      <c r="S232" s="636"/>
      <c r="T232" s="145"/>
      <c r="U232" s="145"/>
      <c r="V232" s="56"/>
      <c r="W232" s="56"/>
      <c r="X232" s="56"/>
      <c r="Y232" s="56"/>
      <c r="Z232" s="644"/>
      <c r="AA232" s="56"/>
      <c r="AB232" s="56"/>
      <c r="AC232" s="56"/>
      <c r="AD232" s="56"/>
      <c r="AE232" s="644"/>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c r="IK232" s="56"/>
      <c r="IL232" s="56"/>
      <c r="IM232" s="56"/>
      <c r="IN232" s="56"/>
    </row>
    <row r="233" spans="1:248">
      <c r="A233" s="117"/>
      <c r="B233" s="129"/>
      <c r="C233" s="123"/>
      <c r="D233" s="130"/>
      <c r="E233" s="130"/>
      <c r="F233" s="130"/>
      <c r="G233" s="130"/>
      <c r="H233" s="130"/>
      <c r="I233" s="123"/>
      <c r="J233" s="123"/>
      <c r="K233" s="130"/>
      <c r="L233" s="130"/>
      <c r="M233" s="130"/>
      <c r="N233" s="131"/>
      <c r="O233" s="636"/>
      <c r="P233" s="636"/>
      <c r="Q233" s="636"/>
      <c r="R233" s="636"/>
      <c r="S233" s="636"/>
      <c r="T233" s="637"/>
      <c r="U233" s="637"/>
      <c r="V233" s="637"/>
      <c r="W233" s="637"/>
      <c r="X233" s="637"/>
      <c r="Y233" s="637"/>
      <c r="Z233" s="645"/>
      <c r="AA233" s="637"/>
      <c r="AB233" s="637"/>
      <c r="AC233" s="637"/>
      <c r="AD233" s="637"/>
      <c r="AE233" s="645"/>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c r="IK233" s="56"/>
      <c r="IL233" s="56"/>
      <c r="IM233" s="56"/>
      <c r="IN233" s="56"/>
    </row>
    <row r="234" spans="1:248">
      <c r="A234" s="117"/>
      <c r="B234" s="109"/>
      <c r="C234" s="120"/>
      <c r="D234" s="127"/>
      <c r="E234" s="127"/>
      <c r="F234" s="127"/>
      <c r="G234" s="127"/>
      <c r="H234" s="127"/>
      <c r="I234" s="120"/>
      <c r="J234" s="120"/>
      <c r="K234" s="127"/>
      <c r="L234" s="127"/>
      <c r="M234" s="127"/>
      <c r="N234" s="128"/>
      <c r="O234" s="636"/>
      <c r="P234" s="636"/>
      <c r="Q234" s="636"/>
      <c r="R234" s="636"/>
      <c r="S234" s="636"/>
      <c r="T234" s="145"/>
      <c r="U234" s="145"/>
      <c r="V234" s="56"/>
      <c r="W234" s="56"/>
      <c r="X234" s="56"/>
      <c r="Y234" s="56"/>
      <c r="Z234" s="644"/>
      <c r="AA234" s="56"/>
      <c r="AB234" s="56"/>
      <c r="AC234" s="56"/>
      <c r="AD234" s="56"/>
      <c r="AE234" s="644"/>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c r="IK234" s="56"/>
      <c r="IL234" s="56"/>
      <c r="IM234" s="56"/>
      <c r="IN234" s="56"/>
    </row>
    <row r="235" spans="1:248">
      <c r="A235" s="117"/>
      <c r="B235" s="129"/>
      <c r="C235" s="123"/>
      <c r="D235" s="130"/>
      <c r="E235" s="130"/>
      <c r="F235" s="130"/>
      <c r="G235" s="130"/>
      <c r="H235" s="130"/>
      <c r="I235" s="123"/>
      <c r="J235" s="123"/>
      <c r="K235" s="130"/>
      <c r="L235" s="130"/>
      <c r="M235" s="130"/>
      <c r="N235" s="131"/>
      <c r="O235" s="636"/>
      <c r="P235" s="636"/>
      <c r="Q235" s="636"/>
      <c r="R235" s="636"/>
      <c r="S235" s="636"/>
      <c r="T235" s="637"/>
      <c r="U235" s="637"/>
      <c r="V235" s="637"/>
      <c r="W235" s="637"/>
      <c r="X235" s="637"/>
      <c r="Y235" s="637"/>
      <c r="Z235" s="645"/>
      <c r="AA235" s="637"/>
      <c r="AB235" s="637"/>
      <c r="AC235" s="637"/>
      <c r="AD235" s="637"/>
      <c r="AE235" s="645"/>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c r="IK235" s="56"/>
      <c r="IL235" s="56"/>
      <c r="IM235" s="56"/>
      <c r="IN235" s="56"/>
    </row>
    <row r="236" spans="1:248">
      <c r="A236" s="117"/>
      <c r="B236" s="109"/>
      <c r="C236" s="120"/>
      <c r="D236" s="127"/>
      <c r="E236" s="127"/>
      <c r="F236" s="127"/>
      <c r="G236" s="127"/>
      <c r="H236" s="127"/>
      <c r="I236" s="120"/>
      <c r="J236" s="120"/>
      <c r="K236" s="127"/>
      <c r="L236" s="127"/>
      <c r="M236" s="127"/>
      <c r="N236" s="128"/>
      <c r="O236" s="636"/>
      <c r="P236" s="636"/>
      <c r="Q236" s="636"/>
      <c r="R236" s="636"/>
      <c r="S236" s="636"/>
      <c r="T236" s="145"/>
      <c r="U236" s="145"/>
      <c r="V236" s="56"/>
      <c r="W236" s="56"/>
      <c r="X236" s="56"/>
      <c r="Y236" s="56"/>
      <c r="Z236" s="644"/>
      <c r="AA236" s="56"/>
      <c r="AB236" s="56"/>
      <c r="AC236" s="56"/>
      <c r="AD236" s="56"/>
      <c r="AE236" s="644"/>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row>
    <row r="237" spans="1:248">
      <c r="A237" s="117"/>
      <c r="B237" s="129"/>
      <c r="C237" s="123"/>
      <c r="D237" s="130"/>
      <c r="E237" s="130"/>
      <c r="F237" s="130"/>
      <c r="G237" s="130"/>
      <c r="H237" s="130"/>
      <c r="I237" s="123"/>
      <c r="J237" s="123"/>
      <c r="K237" s="130"/>
      <c r="L237" s="130"/>
      <c r="M237" s="130"/>
      <c r="N237" s="131"/>
      <c r="O237" s="636"/>
      <c r="P237" s="636"/>
      <c r="Q237" s="636"/>
      <c r="R237" s="636"/>
      <c r="S237" s="636"/>
      <c r="T237" s="637"/>
      <c r="U237" s="637"/>
      <c r="V237" s="637"/>
      <c r="W237" s="637"/>
      <c r="X237" s="637"/>
      <c r="Y237" s="637"/>
      <c r="Z237" s="645"/>
      <c r="AA237" s="637"/>
      <c r="AB237" s="637"/>
      <c r="AC237" s="637"/>
      <c r="AD237" s="637"/>
      <c r="AE237" s="645"/>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c r="IK237" s="56"/>
      <c r="IL237" s="56"/>
      <c r="IM237" s="56"/>
      <c r="IN237" s="56"/>
    </row>
    <row r="238" spans="1:248">
      <c r="A238" s="117"/>
      <c r="B238" s="109"/>
      <c r="C238" s="120"/>
      <c r="D238" s="127"/>
      <c r="E238" s="127"/>
      <c r="F238" s="127"/>
      <c r="G238" s="127"/>
      <c r="H238" s="127"/>
      <c r="I238" s="120"/>
      <c r="J238" s="120"/>
      <c r="K238" s="127"/>
      <c r="L238" s="127"/>
      <c r="M238" s="127"/>
      <c r="N238" s="128"/>
      <c r="O238" s="636"/>
      <c r="P238" s="636"/>
      <c r="Q238" s="636"/>
      <c r="R238" s="636"/>
      <c r="S238" s="636"/>
      <c r="T238" s="145"/>
      <c r="U238" s="145"/>
      <c r="V238" s="56"/>
      <c r="W238" s="56"/>
      <c r="X238" s="56"/>
      <c r="Y238" s="56"/>
      <c r="Z238" s="644"/>
      <c r="AA238" s="56"/>
      <c r="AB238" s="56"/>
      <c r="AC238" s="56"/>
      <c r="AD238" s="56"/>
      <c r="AE238" s="644"/>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row>
    <row r="239" spans="1:248">
      <c r="A239" s="117"/>
      <c r="B239" s="129"/>
      <c r="C239" s="123"/>
      <c r="D239" s="130"/>
      <c r="E239" s="130"/>
      <c r="F239" s="130"/>
      <c r="G239" s="130"/>
      <c r="H239" s="130"/>
      <c r="I239" s="123"/>
      <c r="J239" s="123"/>
      <c r="K239" s="130"/>
      <c r="L239" s="130"/>
      <c r="M239" s="130"/>
      <c r="N239" s="131"/>
      <c r="O239" s="636"/>
      <c r="P239" s="636"/>
      <c r="Q239" s="636"/>
      <c r="R239" s="636"/>
      <c r="S239" s="636"/>
      <c r="T239" s="637"/>
      <c r="U239" s="637"/>
      <c r="V239" s="637"/>
      <c r="W239" s="637"/>
      <c r="X239" s="637"/>
      <c r="Y239" s="637"/>
      <c r="Z239" s="645"/>
      <c r="AA239" s="637"/>
      <c r="AB239" s="637"/>
      <c r="AC239" s="637"/>
      <c r="AD239" s="637"/>
      <c r="AE239" s="645"/>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row>
    <row r="240" spans="1:248">
      <c r="A240" s="117"/>
      <c r="B240" s="109"/>
      <c r="C240" s="120"/>
      <c r="D240" s="127"/>
      <c r="E240" s="127"/>
      <c r="F240" s="127"/>
      <c r="G240" s="127"/>
      <c r="H240" s="127"/>
      <c r="I240" s="120"/>
      <c r="J240" s="120"/>
      <c r="K240" s="127"/>
      <c r="L240" s="127"/>
      <c r="M240" s="127"/>
      <c r="N240" s="128"/>
      <c r="O240" s="636"/>
      <c r="P240" s="636"/>
      <c r="Q240" s="636"/>
      <c r="R240" s="636"/>
      <c r="S240" s="636"/>
      <c r="T240" s="145"/>
      <c r="U240" s="145"/>
      <c r="V240" s="56"/>
      <c r="W240" s="56"/>
      <c r="X240" s="56"/>
      <c r="Y240" s="56"/>
      <c r="Z240" s="644"/>
      <c r="AA240" s="56"/>
      <c r="AB240" s="56"/>
      <c r="AC240" s="56"/>
      <c r="AD240" s="56"/>
      <c r="AE240" s="644"/>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row>
    <row r="241" spans="1:248">
      <c r="A241" s="117"/>
      <c r="B241" s="129"/>
      <c r="C241" s="123"/>
      <c r="D241" s="130"/>
      <c r="E241" s="130"/>
      <c r="F241" s="130"/>
      <c r="G241" s="130"/>
      <c r="H241" s="130"/>
      <c r="I241" s="123"/>
      <c r="J241" s="123"/>
      <c r="K241" s="130"/>
      <c r="L241" s="130"/>
      <c r="M241" s="130"/>
      <c r="N241" s="131"/>
      <c r="O241" s="636"/>
      <c r="P241" s="636"/>
      <c r="Q241" s="636"/>
      <c r="R241" s="636"/>
      <c r="S241" s="636"/>
      <c r="T241" s="637"/>
      <c r="U241" s="637"/>
      <c r="V241" s="637"/>
      <c r="W241" s="637"/>
      <c r="X241" s="637"/>
      <c r="Y241" s="637"/>
      <c r="Z241" s="645"/>
      <c r="AA241" s="637"/>
      <c r="AB241" s="637"/>
      <c r="AC241" s="637"/>
      <c r="AD241" s="637"/>
      <c r="AE241" s="645"/>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row>
    <row r="242" spans="1:248">
      <c r="A242" s="117"/>
      <c r="B242" s="109"/>
      <c r="C242" s="120"/>
      <c r="D242" s="127"/>
      <c r="E242" s="127"/>
      <c r="F242" s="127"/>
      <c r="G242" s="127"/>
      <c r="H242" s="127"/>
      <c r="I242" s="120"/>
      <c r="J242" s="120"/>
      <c r="K242" s="127"/>
      <c r="L242" s="127"/>
      <c r="M242" s="127"/>
      <c r="N242" s="128"/>
      <c r="O242" s="636"/>
      <c r="P242" s="636"/>
      <c r="Q242" s="636"/>
      <c r="R242" s="636"/>
      <c r="S242" s="636"/>
      <c r="T242" s="145"/>
      <c r="U242" s="145"/>
      <c r="V242" s="56"/>
      <c r="W242" s="56"/>
      <c r="X242" s="56"/>
      <c r="Y242" s="56"/>
      <c r="Z242" s="644"/>
      <c r="AA242" s="56"/>
      <c r="AB242" s="56"/>
      <c r="AC242" s="56"/>
      <c r="AD242" s="56"/>
      <c r="AE242" s="644"/>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row>
    <row r="243" spans="1:248">
      <c r="A243" s="117"/>
      <c r="B243" s="129"/>
      <c r="C243" s="123"/>
      <c r="D243" s="130"/>
      <c r="E243" s="130"/>
      <c r="F243" s="130"/>
      <c r="G243" s="130"/>
      <c r="H243" s="130"/>
      <c r="I243" s="123"/>
      <c r="J243" s="123"/>
      <c r="K243" s="130"/>
      <c r="L243" s="130"/>
      <c r="M243" s="130"/>
      <c r="N243" s="131"/>
      <c r="O243" s="636"/>
      <c r="P243" s="636"/>
      <c r="Q243" s="636"/>
      <c r="R243" s="636"/>
      <c r="S243" s="636"/>
      <c r="T243" s="637"/>
      <c r="U243" s="637"/>
      <c r="V243" s="637"/>
      <c r="W243" s="637"/>
      <c r="X243" s="637"/>
      <c r="Y243" s="637"/>
      <c r="Z243" s="645"/>
      <c r="AA243" s="637"/>
      <c r="AB243" s="637"/>
      <c r="AC243" s="637"/>
      <c r="AD243" s="637"/>
      <c r="AE243" s="645"/>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row>
    <row r="244" spans="1:248">
      <c r="A244" s="117"/>
      <c r="B244" s="109"/>
      <c r="C244" s="120"/>
      <c r="D244" s="127"/>
      <c r="E244" s="127"/>
      <c r="F244" s="127"/>
      <c r="G244" s="127"/>
      <c r="H244" s="127"/>
      <c r="I244" s="120"/>
      <c r="J244" s="120"/>
      <c r="K244" s="127"/>
      <c r="L244" s="127"/>
      <c r="M244" s="127"/>
      <c r="N244" s="128"/>
      <c r="O244" s="636"/>
      <c r="P244" s="636"/>
      <c r="Q244" s="636"/>
      <c r="R244" s="636"/>
      <c r="S244" s="636"/>
      <c r="T244" s="145"/>
      <c r="U244" s="145"/>
      <c r="V244" s="56"/>
      <c r="W244" s="56"/>
      <c r="X244" s="56"/>
      <c r="Y244" s="56"/>
      <c r="Z244" s="644"/>
      <c r="AA244" s="56"/>
      <c r="AB244" s="56"/>
      <c r="AC244" s="56"/>
      <c r="AD244" s="56"/>
      <c r="AE244" s="644"/>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row>
    <row r="245" spans="1:248">
      <c r="A245" s="117"/>
      <c r="B245" s="129"/>
      <c r="C245" s="123"/>
      <c r="D245" s="130"/>
      <c r="E245" s="130"/>
      <c r="F245" s="130"/>
      <c r="G245" s="130"/>
      <c r="H245" s="130"/>
      <c r="I245" s="123"/>
      <c r="J245" s="123"/>
      <c r="K245" s="130"/>
      <c r="L245" s="130"/>
      <c r="M245" s="130"/>
      <c r="N245" s="131"/>
      <c r="O245" s="636"/>
      <c r="P245" s="636"/>
      <c r="Q245" s="636"/>
      <c r="R245" s="636"/>
      <c r="S245" s="636"/>
      <c r="T245" s="637"/>
      <c r="U245" s="637"/>
      <c r="V245" s="637"/>
      <c r="W245" s="637"/>
      <c r="X245" s="637"/>
      <c r="Y245" s="637"/>
      <c r="Z245" s="645"/>
      <c r="AA245" s="637"/>
      <c r="AB245" s="637"/>
      <c r="AC245" s="637"/>
      <c r="AD245" s="637"/>
      <c r="AE245" s="645"/>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row>
    <row r="246" spans="1:248">
      <c r="A246" s="117"/>
      <c r="B246" s="109"/>
      <c r="C246" s="120"/>
      <c r="D246" s="127"/>
      <c r="E246" s="127"/>
      <c r="F246" s="127"/>
      <c r="G246" s="127"/>
      <c r="H246" s="127"/>
      <c r="I246" s="120"/>
      <c r="J246" s="120"/>
      <c r="K246" s="127"/>
      <c r="L246" s="127"/>
      <c r="M246" s="127"/>
      <c r="N246" s="128"/>
      <c r="O246" s="636"/>
      <c r="P246" s="636"/>
      <c r="Q246" s="636"/>
      <c r="R246" s="636"/>
      <c r="S246" s="636"/>
      <c r="T246" s="145"/>
      <c r="U246" s="145"/>
      <c r="V246" s="56"/>
      <c r="W246" s="56"/>
      <c r="X246" s="56"/>
      <c r="Y246" s="56"/>
      <c r="Z246" s="644"/>
      <c r="AA246" s="56"/>
      <c r="AB246" s="56"/>
      <c r="AC246" s="56"/>
      <c r="AD246" s="56"/>
      <c r="AE246" s="644"/>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row>
    <row r="247" spans="1:248">
      <c r="A247" s="117"/>
      <c r="B247" s="129"/>
      <c r="C247" s="123"/>
      <c r="D247" s="130"/>
      <c r="E247" s="130"/>
      <c r="F247" s="130"/>
      <c r="G247" s="130"/>
      <c r="H247" s="130"/>
      <c r="I247" s="123"/>
      <c r="J247" s="123"/>
      <c r="K247" s="130"/>
      <c r="L247" s="130"/>
      <c r="M247" s="130"/>
      <c r="N247" s="131"/>
      <c r="O247" s="636"/>
      <c r="P247" s="636"/>
      <c r="Q247" s="636"/>
      <c r="R247" s="636"/>
      <c r="S247" s="636"/>
      <c r="T247" s="637"/>
      <c r="U247" s="637"/>
      <c r="V247" s="637"/>
      <c r="W247" s="637"/>
      <c r="X247" s="637"/>
      <c r="Y247" s="637"/>
      <c r="Z247" s="645"/>
      <c r="AA247" s="637"/>
      <c r="AB247" s="637"/>
      <c r="AC247" s="637"/>
      <c r="AD247" s="637"/>
      <c r="AE247" s="645"/>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row>
    <row r="248" spans="1:248">
      <c r="A248" s="117"/>
      <c r="B248" s="109"/>
      <c r="C248" s="120"/>
      <c r="D248" s="127"/>
      <c r="E248" s="127"/>
      <c r="F248" s="127"/>
      <c r="G248" s="127"/>
      <c r="H248" s="127"/>
      <c r="I248" s="120"/>
      <c r="J248" s="120"/>
      <c r="K248" s="127"/>
      <c r="L248" s="127"/>
      <c r="M248" s="127"/>
      <c r="N248" s="128"/>
      <c r="O248" s="636"/>
      <c r="P248" s="636"/>
      <c r="Q248" s="636"/>
      <c r="R248" s="636"/>
      <c r="S248" s="636"/>
      <c r="T248" s="145"/>
      <c r="U248" s="145"/>
      <c r="V248" s="56"/>
      <c r="W248" s="56"/>
      <c r="X248" s="56"/>
      <c r="Y248" s="56"/>
      <c r="Z248" s="644"/>
      <c r="AA248" s="56"/>
      <c r="AB248" s="56"/>
      <c r="AC248" s="56"/>
      <c r="AD248" s="56"/>
      <c r="AE248" s="644"/>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c r="IK248" s="56"/>
      <c r="IL248" s="56"/>
      <c r="IM248" s="56"/>
      <c r="IN248" s="56"/>
    </row>
    <row r="249" spans="1:248">
      <c r="A249" s="117"/>
      <c r="B249" s="129"/>
      <c r="C249" s="123"/>
      <c r="D249" s="130"/>
      <c r="E249" s="130"/>
      <c r="F249" s="130"/>
      <c r="G249" s="130"/>
      <c r="H249" s="130"/>
      <c r="I249" s="123"/>
      <c r="J249" s="123"/>
      <c r="K249" s="130"/>
      <c r="L249" s="130"/>
      <c r="M249" s="130"/>
      <c r="N249" s="131"/>
      <c r="O249" s="636"/>
      <c r="P249" s="636"/>
      <c r="Q249" s="636"/>
      <c r="R249" s="636"/>
      <c r="S249" s="636"/>
      <c r="T249" s="637"/>
      <c r="U249" s="637"/>
      <c r="V249" s="637"/>
      <c r="W249" s="637"/>
      <c r="X249" s="637"/>
      <c r="Y249" s="637"/>
      <c r="Z249" s="645"/>
      <c r="AA249" s="637"/>
      <c r="AB249" s="637"/>
      <c r="AC249" s="637"/>
      <c r="AD249" s="637"/>
      <c r="AE249" s="645"/>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c r="IK249" s="56"/>
      <c r="IL249" s="56"/>
      <c r="IM249" s="56"/>
      <c r="IN249" s="56"/>
    </row>
    <row r="250" spans="1:248">
      <c r="A250" s="117"/>
      <c r="B250" s="109"/>
      <c r="C250" s="120"/>
      <c r="D250" s="127"/>
      <c r="E250" s="127"/>
      <c r="F250" s="127"/>
      <c r="G250" s="127"/>
      <c r="H250" s="127"/>
      <c r="I250" s="120"/>
      <c r="J250" s="120"/>
      <c r="K250" s="127"/>
      <c r="L250" s="127"/>
      <c r="M250" s="127"/>
      <c r="N250" s="128"/>
      <c r="O250" s="636"/>
      <c r="P250" s="636"/>
      <c r="Q250" s="636"/>
      <c r="R250" s="636"/>
      <c r="S250" s="636"/>
      <c r="T250" s="145"/>
      <c r="U250" s="145"/>
      <c r="V250" s="56"/>
      <c r="W250" s="56"/>
      <c r="X250" s="56"/>
      <c r="Y250" s="56"/>
      <c r="Z250" s="644"/>
      <c r="AA250" s="56"/>
      <c r="AB250" s="56"/>
      <c r="AC250" s="56"/>
      <c r="AD250" s="56"/>
      <c r="AE250" s="644"/>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c r="IK250" s="56"/>
      <c r="IL250" s="56"/>
      <c r="IM250" s="56"/>
      <c r="IN250" s="56"/>
    </row>
    <row r="251" spans="1:248">
      <c r="A251" s="117"/>
      <c r="B251" s="129"/>
      <c r="C251" s="123"/>
      <c r="D251" s="130"/>
      <c r="E251" s="130"/>
      <c r="F251" s="130"/>
      <c r="G251" s="130"/>
      <c r="H251" s="130"/>
      <c r="I251" s="123"/>
      <c r="J251" s="123"/>
      <c r="K251" s="130"/>
      <c r="L251" s="130"/>
      <c r="M251" s="130"/>
      <c r="N251" s="131"/>
      <c r="O251" s="636"/>
      <c r="P251" s="636"/>
      <c r="Q251" s="636"/>
      <c r="R251" s="636"/>
      <c r="S251" s="636"/>
      <c r="T251" s="637"/>
      <c r="U251" s="637"/>
      <c r="V251" s="637"/>
      <c r="W251" s="637"/>
      <c r="X251" s="637"/>
      <c r="Y251" s="637"/>
      <c r="Z251" s="645"/>
      <c r="AA251" s="637"/>
      <c r="AB251" s="637"/>
      <c r="AC251" s="637"/>
      <c r="AD251" s="637"/>
      <c r="AE251" s="645"/>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c r="IK251" s="56"/>
      <c r="IL251" s="56"/>
      <c r="IM251" s="56"/>
      <c r="IN251" s="56"/>
    </row>
    <row r="252" spans="1:248">
      <c r="A252" s="117"/>
      <c r="B252" s="109"/>
      <c r="C252" s="120"/>
      <c r="D252" s="127"/>
      <c r="E252" s="127"/>
      <c r="F252" s="127"/>
      <c r="G252" s="127"/>
      <c r="H252" s="127"/>
      <c r="I252" s="120"/>
      <c r="J252" s="120"/>
      <c r="K252" s="127"/>
      <c r="L252" s="127"/>
      <c r="M252" s="127"/>
      <c r="N252" s="128"/>
      <c r="O252" s="636"/>
      <c r="P252" s="636"/>
      <c r="Q252" s="636"/>
      <c r="R252" s="636"/>
      <c r="S252" s="636"/>
      <c r="T252" s="145"/>
      <c r="U252" s="145"/>
      <c r="V252" s="56"/>
      <c r="W252" s="56"/>
      <c r="X252" s="56"/>
      <c r="Y252" s="56"/>
      <c r="Z252" s="644"/>
      <c r="AA252" s="56"/>
      <c r="AB252" s="56"/>
      <c r="AC252" s="56"/>
      <c r="AD252" s="56"/>
      <c r="AE252" s="644"/>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c r="IK252" s="56"/>
      <c r="IL252" s="56"/>
      <c r="IM252" s="56"/>
      <c r="IN252" s="56"/>
    </row>
    <row r="253" spans="1:248">
      <c r="A253" s="117"/>
      <c r="B253" s="129"/>
      <c r="C253" s="123"/>
      <c r="D253" s="130"/>
      <c r="E253" s="130"/>
      <c r="F253" s="130"/>
      <c r="G253" s="130"/>
      <c r="H253" s="130"/>
      <c r="I253" s="123"/>
      <c r="J253" s="123"/>
      <c r="K253" s="130"/>
      <c r="L253" s="130"/>
      <c r="M253" s="130"/>
      <c r="N253" s="131"/>
      <c r="O253" s="636"/>
      <c r="P253" s="636"/>
      <c r="Q253" s="636"/>
      <c r="R253" s="636"/>
      <c r="S253" s="636"/>
      <c r="T253" s="637"/>
      <c r="U253" s="637"/>
      <c r="V253" s="637"/>
      <c r="W253" s="637"/>
      <c r="X253" s="637"/>
      <c r="Y253" s="637"/>
      <c r="Z253" s="645"/>
      <c r="AA253" s="637"/>
      <c r="AB253" s="637"/>
      <c r="AC253" s="637"/>
      <c r="AD253" s="637"/>
      <c r="AE253" s="645"/>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c r="IK253" s="56"/>
      <c r="IL253" s="56"/>
      <c r="IM253" s="56"/>
      <c r="IN253" s="56"/>
    </row>
    <row r="254" spans="1:248">
      <c r="A254" s="117"/>
      <c r="B254" s="109"/>
      <c r="C254" s="120"/>
      <c r="D254" s="127"/>
      <c r="E254" s="127"/>
      <c r="F254" s="127"/>
      <c r="G254" s="127"/>
      <c r="H254" s="127"/>
      <c r="I254" s="120"/>
      <c r="J254" s="120"/>
      <c r="K254" s="127"/>
      <c r="L254" s="127"/>
      <c r="M254" s="127"/>
      <c r="N254" s="128"/>
      <c r="O254" s="636"/>
      <c r="P254" s="636"/>
      <c r="Q254" s="636"/>
      <c r="R254" s="636"/>
      <c r="S254" s="636"/>
      <c r="T254" s="145"/>
      <c r="U254" s="145"/>
      <c r="V254" s="56"/>
      <c r="W254" s="56"/>
      <c r="X254" s="56"/>
      <c r="Y254" s="56"/>
      <c r="Z254" s="644"/>
      <c r="AA254" s="56"/>
      <c r="AB254" s="56"/>
      <c r="AC254" s="56"/>
      <c r="AD254" s="56"/>
      <c r="AE254" s="644"/>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c r="IK254" s="56"/>
      <c r="IL254" s="56"/>
      <c r="IM254" s="56"/>
      <c r="IN254" s="56"/>
    </row>
    <row r="255" spans="1:248">
      <c r="A255" s="117"/>
      <c r="B255" s="129"/>
      <c r="C255" s="123"/>
      <c r="D255" s="130"/>
      <c r="E255" s="130"/>
      <c r="F255" s="130"/>
      <c r="G255" s="130"/>
      <c r="H255" s="130"/>
      <c r="I255" s="123"/>
      <c r="J255" s="123"/>
      <c r="K255" s="130"/>
      <c r="L255" s="130"/>
      <c r="M255" s="130"/>
      <c r="N255" s="131"/>
      <c r="O255" s="636"/>
      <c r="P255" s="636"/>
      <c r="Q255" s="636"/>
      <c r="R255" s="636"/>
      <c r="S255" s="636"/>
      <c r="T255" s="637"/>
      <c r="U255" s="637"/>
      <c r="V255" s="637"/>
      <c r="W255" s="637"/>
      <c r="X255" s="637"/>
      <c r="Y255" s="637"/>
      <c r="Z255" s="645"/>
      <c r="AA255" s="637"/>
      <c r="AB255" s="637"/>
      <c r="AC255" s="637"/>
      <c r="AD255" s="637"/>
      <c r="AE255" s="645"/>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EV255" s="56"/>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c r="FU255" s="56"/>
      <c r="FV255" s="56"/>
      <c r="FW255" s="56"/>
      <c r="FX255" s="56"/>
      <c r="FY255" s="56"/>
      <c r="FZ255" s="56"/>
      <c r="GA255" s="56"/>
      <c r="GB255" s="56"/>
      <c r="GC255" s="56"/>
      <c r="GD255" s="56"/>
      <c r="GE255" s="56"/>
      <c r="GF255" s="56"/>
      <c r="GG255" s="56"/>
      <c r="GH255" s="56"/>
      <c r="GI255" s="56"/>
      <c r="GJ255" s="56"/>
      <c r="GK255" s="56"/>
      <c r="GL255" s="56"/>
      <c r="GM255" s="56"/>
      <c r="GN255" s="56"/>
      <c r="GO255" s="56"/>
      <c r="GP255" s="56"/>
      <c r="GQ255" s="56"/>
      <c r="GR255" s="56"/>
      <c r="GS255" s="56"/>
      <c r="GT255" s="56"/>
      <c r="GU255" s="56"/>
      <c r="GV255" s="56"/>
      <c r="GW255" s="56"/>
      <c r="GX255" s="56"/>
      <c r="GY255" s="56"/>
      <c r="GZ255" s="56"/>
      <c r="HA255" s="56"/>
      <c r="HB255" s="56"/>
      <c r="HC255" s="56"/>
      <c r="HD255" s="56"/>
      <c r="HE255" s="56"/>
      <c r="HF255" s="56"/>
      <c r="HG255" s="56"/>
      <c r="HH255" s="56"/>
      <c r="HI255" s="56"/>
      <c r="HJ255" s="56"/>
      <c r="HK255" s="56"/>
      <c r="HL255" s="56"/>
      <c r="HM255" s="56"/>
      <c r="HN255" s="56"/>
      <c r="HO255" s="56"/>
      <c r="HP255" s="56"/>
      <c r="HQ255" s="56"/>
      <c r="HR255" s="56"/>
      <c r="HS255" s="56"/>
      <c r="HT255" s="56"/>
      <c r="HU255" s="56"/>
      <c r="HV255" s="56"/>
      <c r="HW255" s="56"/>
      <c r="HX255" s="56"/>
      <c r="HY255" s="56"/>
      <c r="HZ255" s="56"/>
      <c r="IA255" s="56"/>
      <c r="IB255" s="56"/>
      <c r="IC255" s="56"/>
      <c r="ID255" s="56"/>
      <c r="IE255" s="56"/>
      <c r="IF255" s="56"/>
      <c r="IG255" s="56"/>
      <c r="IH255" s="56"/>
      <c r="II255" s="56"/>
      <c r="IJ255" s="56"/>
      <c r="IK255" s="56"/>
      <c r="IL255" s="56"/>
      <c r="IM255" s="56"/>
      <c r="IN255" s="56"/>
    </row>
    <row r="256" spans="1:248">
      <c r="A256" s="117"/>
      <c r="B256" s="109"/>
      <c r="C256" s="120"/>
      <c r="D256" s="127"/>
      <c r="E256" s="127"/>
      <c r="F256" s="127"/>
      <c r="G256" s="127"/>
      <c r="H256" s="127"/>
      <c r="I256" s="120"/>
      <c r="J256" s="120"/>
      <c r="K256" s="127"/>
      <c r="L256" s="127"/>
      <c r="M256" s="127"/>
      <c r="N256" s="128"/>
      <c r="O256" s="636"/>
      <c r="P256" s="636"/>
      <c r="Q256" s="636"/>
      <c r="R256" s="636"/>
      <c r="S256" s="636"/>
      <c r="T256" s="145"/>
      <c r="U256" s="145"/>
      <c r="V256" s="56"/>
      <c r="W256" s="56"/>
      <c r="X256" s="56"/>
      <c r="Y256" s="56"/>
      <c r="Z256" s="644"/>
      <c r="AA256" s="56"/>
      <c r="AB256" s="56"/>
      <c r="AC256" s="56"/>
      <c r="AD256" s="56"/>
      <c r="AE256" s="644"/>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c r="IK256" s="56"/>
      <c r="IL256" s="56"/>
      <c r="IM256" s="56"/>
      <c r="IN256" s="56"/>
    </row>
    <row r="257" spans="1:248">
      <c r="A257" s="117"/>
      <c r="B257" s="129"/>
      <c r="C257" s="123"/>
      <c r="D257" s="130"/>
      <c r="E257" s="130"/>
      <c r="F257" s="130"/>
      <c r="G257" s="130"/>
      <c r="H257" s="130"/>
      <c r="I257" s="123"/>
      <c r="J257" s="123"/>
      <c r="K257" s="130"/>
      <c r="L257" s="130"/>
      <c r="M257" s="130"/>
      <c r="N257" s="131"/>
      <c r="O257" s="636"/>
      <c r="P257" s="636"/>
      <c r="Q257" s="636"/>
      <c r="R257" s="636"/>
      <c r="S257" s="636"/>
      <c r="T257" s="637"/>
      <c r="U257" s="637"/>
      <c r="V257" s="637"/>
      <c r="W257" s="637"/>
      <c r="X257" s="637"/>
      <c r="Y257" s="637"/>
      <c r="Z257" s="645"/>
      <c r="AA257" s="637"/>
      <c r="AB257" s="637"/>
      <c r="AC257" s="637"/>
      <c r="AD257" s="637"/>
      <c r="AE257" s="645"/>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c r="IK257" s="56"/>
      <c r="IL257" s="56"/>
      <c r="IM257" s="56"/>
      <c r="IN257" s="56"/>
    </row>
    <row r="258" spans="1:248">
      <c r="A258" s="117"/>
      <c r="B258" s="109"/>
      <c r="C258" s="120"/>
      <c r="D258" s="127"/>
      <c r="E258" s="127"/>
      <c r="F258" s="127"/>
      <c r="G258" s="127"/>
      <c r="H258" s="127"/>
      <c r="I258" s="120"/>
      <c r="J258" s="120"/>
      <c r="K258" s="127"/>
      <c r="L258" s="127"/>
      <c r="M258" s="127"/>
      <c r="N258" s="128"/>
      <c r="O258" s="636"/>
      <c r="P258" s="636"/>
      <c r="Q258" s="636"/>
      <c r="R258" s="636"/>
      <c r="S258" s="636"/>
      <c r="T258" s="145"/>
      <c r="U258" s="145"/>
      <c r="V258" s="56"/>
      <c r="W258" s="56"/>
      <c r="X258" s="56"/>
      <c r="Y258" s="56"/>
      <c r="Z258" s="644"/>
      <c r="AA258" s="56"/>
      <c r="AB258" s="56"/>
      <c r="AC258" s="56"/>
      <c r="AD258" s="56"/>
      <c r="AE258" s="644"/>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c r="BZ258" s="56"/>
      <c r="CA258" s="56"/>
      <c r="CB258" s="56"/>
      <c r="CC258" s="56"/>
      <c r="CD258" s="56"/>
      <c r="CE258" s="56"/>
      <c r="CF258" s="56"/>
      <c r="CG258" s="56"/>
      <c r="CH258" s="56"/>
      <c r="CI258" s="56"/>
      <c r="CJ258" s="56"/>
      <c r="CK258" s="56"/>
      <c r="CL258" s="56"/>
      <c r="CM258" s="56"/>
      <c r="CN258" s="56"/>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c r="FU258" s="56"/>
      <c r="FV258" s="56"/>
      <c r="FW258" s="56"/>
      <c r="FX258" s="56"/>
      <c r="FY258" s="56"/>
      <c r="FZ258" s="56"/>
      <c r="GA258" s="56"/>
      <c r="GB258" s="56"/>
      <c r="GC258" s="56"/>
      <c r="GD258" s="56"/>
      <c r="GE258" s="56"/>
      <c r="GF258" s="56"/>
      <c r="GG258" s="56"/>
      <c r="GH258" s="56"/>
      <c r="GI258" s="56"/>
      <c r="GJ258" s="56"/>
      <c r="GK258" s="56"/>
      <c r="GL258" s="56"/>
      <c r="GM258" s="56"/>
      <c r="GN258" s="56"/>
      <c r="GO258" s="56"/>
      <c r="GP258" s="56"/>
      <c r="GQ258" s="56"/>
      <c r="GR258" s="56"/>
      <c r="GS258" s="56"/>
      <c r="GT258" s="56"/>
      <c r="GU258" s="56"/>
      <c r="GV258" s="56"/>
      <c r="GW258" s="56"/>
      <c r="GX258" s="56"/>
      <c r="GY258" s="56"/>
      <c r="GZ258" s="56"/>
      <c r="HA258" s="56"/>
      <c r="HB258" s="56"/>
      <c r="HC258" s="56"/>
      <c r="HD258" s="56"/>
      <c r="HE258" s="56"/>
      <c r="HF258" s="56"/>
      <c r="HG258" s="56"/>
      <c r="HH258" s="56"/>
      <c r="HI258" s="56"/>
      <c r="HJ258" s="56"/>
      <c r="HK258" s="56"/>
      <c r="HL258" s="56"/>
      <c r="HM258" s="56"/>
      <c r="HN258" s="56"/>
      <c r="HO258" s="56"/>
      <c r="HP258" s="56"/>
      <c r="HQ258" s="56"/>
      <c r="HR258" s="56"/>
      <c r="HS258" s="56"/>
      <c r="HT258" s="56"/>
      <c r="HU258" s="56"/>
      <c r="HV258" s="56"/>
      <c r="HW258" s="56"/>
      <c r="HX258" s="56"/>
      <c r="HY258" s="56"/>
      <c r="HZ258" s="56"/>
      <c r="IA258" s="56"/>
      <c r="IB258" s="56"/>
      <c r="IC258" s="56"/>
      <c r="ID258" s="56"/>
      <c r="IE258" s="56"/>
      <c r="IF258" s="56"/>
      <c r="IG258" s="56"/>
      <c r="IH258" s="56"/>
      <c r="II258" s="56"/>
      <c r="IJ258" s="56"/>
      <c r="IK258" s="56"/>
      <c r="IL258" s="56"/>
      <c r="IM258" s="56"/>
      <c r="IN258" s="56"/>
    </row>
    <row r="259" spans="1:248">
      <c r="A259" s="117"/>
      <c r="B259" s="129"/>
      <c r="C259" s="123"/>
      <c r="D259" s="130"/>
      <c r="E259" s="130"/>
      <c r="F259" s="130"/>
      <c r="G259" s="130"/>
      <c r="H259" s="130"/>
      <c r="I259" s="123"/>
      <c r="J259" s="123"/>
      <c r="K259" s="130"/>
      <c r="L259" s="130"/>
      <c r="M259" s="130"/>
      <c r="N259" s="131"/>
      <c r="O259" s="636"/>
      <c r="P259" s="636"/>
      <c r="Q259" s="636"/>
      <c r="R259" s="636"/>
      <c r="S259" s="636"/>
      <c r="T259" s="637"/>
      <c r="U259" s="637"/>
      <c r="V259" s="637"/>
      <c r="W259" s="637"/>
      <c r="X259" s="637"/>
      <c r="Y259" s="637"/>
      <c r="Z259" s="645"/>
      <c r="AA259" s="637"/>
      <c r="AB259" s="637"/>
      <c r="AC259" s="637"/>
      <c r="AD259" s="637"/>
      <c r="AE259" s="645"/>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c r="IK259" s="56"/>
      <c r="IL259" s="56"/>
      <c r="IM259" s="56"/>
      <c r="IN259" s="56"/>
    </row>
    <row r="260" spans="1:248">
      <c r="A260" s="117"/>
      <c r="B260" s="109"/>
      <c r="C260" s="120"/>
      <c r="D260" s="127"/>
      <c r="E260" s="127"/>
      <c r="F260" s="127"/>
      <c r="G260" s="127"/>
      <c r="H260" s="127"/>
      <c r="I260" s="120"/>
      <c r="J260" s="120"/>
      <c r="K260" s="127"/>
      <c r="L260" s="127"/>
      <c r="M260" s="127"/>
      <c r="N260" s="128"/>
      <c r="O260" s="636"/>
      <c r="P260" s="636"/>
      <c r="Q260" s="636"/>
      <c r="R260" s="636"/>
      <c r="S260" s="636"/>
      <c r="T260" s="145"/>
      <c r="U260" s="145"/>
      <c r="V260" s="56"/>
      <c r="W260" s="56"/>
      <c r="X260" s="56"/>
      <c r="Y260" s="56"/>
      <c r="Z260" s="644"/>
      <c r="AA260" s="56"/>
      <c r="AB260" s="56"/>
      <c r="AC260" s="56"/>
      <c r="AD260" s="56"/>
      <c r="AE260" s="644"/>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c r="IK260" s="56"/>
      <c r="IL260" s="56"/>
      <c r="IM260" s="56"/>
      <c r="IN260" s="56"/>
    </row>
    <row r="261" spans="1:248" ht="13.5" thickBot="1">
      <c r="A261" s="632"/>
      <c r="B261" s="638"/>
      <c r="C261" s="639"/>
      <c r="D261" s="640"/>
      <c r="E261" s="640"/>
      <c r="F261" s="640"/>
      <c r="G261" s="640"/>
      <c r="H261" s="640"/>
      <c r="I261" s="639"/>
      <c r="J261" s="639"/>
      <c r="K261" s="640"/>
      <c r="L261" s="640"/>
      <c r="M261" s="640"/>
      <c r="N261" s="641"/>
      <c r="O261" s="639"/>
      <c r="P261" s="640"/>
      <c r="Q261" s="636"/>
      <c r="R261" s="636"/>
      <c r="S261" s="636"/>
      <c r="T261" s="642"/>
      <c r="U261" s="642"/>
      <c r="V261" s="642"/>
      <c r="W261" s="642"/>
      <c r="X261" s="642"/>
      <c r="Y261" s="642"/>
      <c r="Z261" s="646"/>
      <c r="AA261" s="642"/>
      <c r="AB261" s="642"/>
      <c r="AC261" s="642"/>
      <c r="AD261" s="642"/>
      <c r="AE261" s="64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c r="IK261" s="56"/>
      <c r="IL261" s="56"/>
      <c r="IM261" s="56"/>
      <c r="IN261" s="56"/>
    </row>
    <row r="262" spans="1:248">
      <c r="A262" s="116"/>
      <c r="B262" s="109"/>
      <c r="C262" s="120"/>
      <c r="D262" s="127"/>
      <c r="E262" s="127"/>
      <c r="F262" s="127"/>
      <c r="G262" s="127"/>
      <c r="H262" s="127"/>
      <c r="I262" s="120"/>
      <c r="J262" s="120"/>
      <c r="K262" s="731"/>
      <c r="L262" s="731"/>
      <c r="M262" s="127"/>
      <c r="N262" s="128"/>
      <c r="O262" s="636"/>
      <c r="P262" s="636"/>
      <c r="Q262" s="636"/>
      <c r="R262" s="636"/>
      <c r="S262" s="636"/>
      <c r="T262" s="636"/>
      <c r="U262" s="145"/>
      <c r="V262" s="56"/>
      <c r="W262" s="56"/>
      <c r="X262" s="56"/>
      <c r="Y262" s="56"/>
      <c r="Z262" s="644"/>
      <c r="AA262" s="56"/>
      <c r="AB262" s="56"/>
      <c r="AC262" s="56"/>
      <c r="AD262" s="56"/>
      <c r="AE262" s="644"/>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c r="IK262" s="56"/>
      <c r="IL262" s="56"/>
      <c r="IM262" s="56"/>
      <c r="IN262" s="56"/>
    </row>
    <row r="263" spans="1:248">
      <c r="A263" s="117"/>
      <c r="B263" s="129"/>
      <c r="C263" s="123"/>
      <c r="D263" s="130"/>
      <c r="E263" s="130"/>
      <c r="F263" s="130"/>
      <c r="G263" s="130"/>
      <c r="H263" s="130"/>
      <c r="I263" s="123"/>
      <c r="J263" s="123"/>
      <c r="K263" s="130"/>
      <c r="L263" s="130"/>
      <c r="M263" s="130"/>
      <c r="N263" s="131"/>
      <c r="O263" s="636"/>
      <c r="P263" s="636"/>
      <c r="Q263" s="636"/>
      <c r="R263" s="636"/>
      <c r="S263" s="636"/>
      <c r="T263" s="637"/>
      <c r="U263" s="637"/>
      <c r="V263" s="637"/>
      <c r="W263" s="637"/>
      <c r="X263" s="637"/>
      <c r="Y263" s="637"/>
      <c r="Z263" s="645"/>
      <c r="AA263" s="637"/>
      <c r="AB263" s="729"/>
      <c r="AC263" s="729"/>
      <c r="AD263" s="637"/>
      <c r="AE263" s="645"/>
      <c r="AF263" s="643"/>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c r="IK263" s="56"/>
      <c r="IL263" s="56"/>
      <c r="IM263" s="56"/>
      <c r="IN263" s="56"/>
    </row>
    <row r="264" spans="1:248">
      <c r="A264" s="117"/>
      <c r="B264" s="109"/>
      <c r="C264" s="120"/>
      <c r="D264" s="127"/>
      <c r="E264" s="127"/>
      <c r="F264" s="127"/>
      <c r="G264" s="127"/>
      <c r="H264" s="127"/>
      <c r="I264" s="120"/>
      <c r="J264" s="120"/>
      <c r="K264" s="731"/>
      <c r="L264" s="731"/>
      <c r="M264" s="127"/>
      <c r="N264" s="128"/>
      <c r="O264" s="636"/>
      <c r="P264" s="636"/>
      <c r="Q264" s="636"/>
      <c r="R264" s="636"/>
      <c r="S264" s="636"/>
      <c r="T264" s="145"/>
      <c r="U264" s="145"/>
      <c r="V264" s="56"/>
      <c r="W264" s="56"/>
      <c r="X264" s="56"/>
      <c r="Y264" s="56"/>
      <c r="Z264" s="644"/>
      <c r="AA264" s="56"/>
      <c r="AB264" s="56"/>
      <c r="AC264" s="56"/>
      <c r="AD264" s="56"/>
      <c r="AE264" s="644"/>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c r="IK264" s="56"/>
      <c r="IL264" s="56"/>
      <c r="IM264" s="56"/>
      <c r="IN264" s="56"/>
    </row>
    <row r="265" spans="1:248">
      <c r="A265" s="117"/>
      <c r="B265" s="129"/>
      <c r="C265" s="123"/>
      <c r="D265" s="130"/>
      <c r="E265" s="130"/>
      <c r="F265" s="130"/>
      <c r="G265" s="130"/>
      <c r="H265" s="130"/>
      <c r="I265" s="123"/>
      <c r="J265" s="123"/>
      <c r="K265" s="130"/>
      <c r="L265" s="130"/>
      <c r="M265" s="130"/>
      <c r="N265" s="131"/>
      <c r="O265" s="636"/>
      <c r="P265" s="636"/>
      <c r="Q265" s="636"/>
      <c r="R265" s="636"/>
      <c r="S265" s="636"/>
      <c r="T265" s="637"/>
      <c r="U265" s="637"/>
      <c r="V265" s="637"/>
      <c r="W265" s="637"/>
      <c r="X265" s="637"/>
      <c r="Y265" s="637"/>
      <c r="Z265" s="645"/>
      <c r="AA265" s="637"/>
      <c r="AB265" s="729"/>
      <c r="AC265" s="729"/>
      <c r="AD265" s="637"/>
      <c r="AE265" s="645"/>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c r="IK265" s="56"/>
      <c r="IL265" s="56"/>
      <c r="IM265" s="56"/>
      <c r="IN265" s="56"/>
    </row>
    <row r="266" spans="1:248">
      <c r="A266" s="117"/>
      <c r="B266" s="109"/>
      <c r="C266" s="120"/>
      <c r="D266" s="127"/>
      <c r="E266" s="127"/>
      <c r="F266" s="127"/>
      <c r="G266" s="127"/>
      <c r="H266" s="127"/>
      <c r="I266" s="120"/>
      <c r="J266" s="120"/>
      <c r="K266" s="127"/>
      <c r="L266" s="127"/>
      <c r="M266" s="127"/>
      <c r="N266" s="128"/>
      <c r="O266" s="636"/>
      <c r="P266" s="636"/>
      <c r="Q266" s="636"/>
      <c r="R266" s="636"/>
      <c r="S266" s="636"/>
      <c r="T266" s="145"/>
      <c r="U266" s="145"/>
      <c r="V266" s="56"/>
      <c r="W266" s="56"/>
      <c r="X266" s="56"/>
      <c r="Y266" s="56"/>
      <c r="Z266" s="644"/>
      <c r="AA266" s="56"/>
      <c r="AB266" s="56"/>
      <c r="AC266" s="56"/>
      <c r="AD266" s="56"/>
      <c r="AE266" s="644"/>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c r="IK266" s="56"/>
      <c r="IL266" s="56"/>
      <c r="IM266" s="56"/>
      <c r="IN266" s="56"/>
    </row>
    <row r="267" spans="1:248">
      <c r="A267" s="117"/>
      <c r="B267" s="129"/>
      <c r="C267" s="123"/>
      <c r="D267" s="130"/>
      <c r="E267" s="130"/>
      <c r="F267" s="130"/>
      <c r="G267" s="130"/>
      <c r="H267" s="130"/>
      <c r="I267" s="123"/>
      <c r="J267" s="123"/>
      <c r="K267" s="130"/>
      <c r="L267" s="130"/>
      <c r="M267" s="130"/>
      <c r="N267" s="131"/>
      <c r="O267" s="636"/>
      <c r="P267" s="636"/>
      <c r="Q267" s="636"/>
      <c r="R267" s="636"/>
      <c r="S267" s="636"/>
      <c r="T267" s="637"/>
      <c r="U267" s="637"/>
      <c r="V267" s="637"/>
      <c r="W267" s="637"/>
      <c r="X267" s="637"/>
      <c r="Y267" s="637"/>
      <c r="Z267" s="645"/>
      <c r="AA267" s="637"/>
      <c r="AB267" s="637"/>
      <c r="AC267" s="637"/>
      <c r="AD267" s="637"/>
      <c r="AE267" s="645"/>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row>
    <row r="268" spans="1:248">
      <c r="A268" s="117"/>
      <c r="B268" s="109"/>
      <c r="C268" s="120"/>
      <c r="D268" s="127"/>
      <c r="E268" s="127"/>
      <c r="F268" s="127"/>
      <c r="G268" s="127"/>
      <c r="H268" s="127"/>
      <c r="I268" s="120"/>
      <c r="J268" s="120"/>
      <c r="K268" s="731"/>
      <c r="L268" s="731"/>
      <c r="M268" s="127"/>
      <c r="N268" s="128"/>
      <c r="O268" s="636"/>
      <c r="P268" s="636"/>
      <c r="Q268" s="636"/>
      <c r="R268" s="636"/>
      <c r="S268" s="636"/>
      <c r="T268" s="145"/>
      <c r="U268" s="145"/>
      <c r="V268" s="56"/>
      <c r="W268" s="56"/>
      <c r="X268" s="56"/>
      <c r="Y268" s="56"/>
      <c r="Z268" s="644"/>
      <c r="AA268" s="56"/>
      <c r="AB268" s="56"/>
      <c r="AC268" s="56"/>
      <c r="AD268" s="56"/>
      <c r="AE268" s="644"/>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c r="IK268" s="56"/>
      <c r="IL268" s="56"/>
      <c r="IM268" s="56"/>
      <c r="IN268" s="56"/>
    </row>
    <row r="269" spans="1:248">
      <c r="A269" s="117"/>
      <c r="B269" s="129"/>
      <c r="C269" s="123"/>
      <c r="D269" s="130"/>
      <c r="E269" s="130"/>
      <c r="F269" s="130"/>
      <c r="G269" s="130"/>
      <c r="H269" s="130"/>
      <c r="I269" s="123"/>
      <c r="J269" s="123"/>
      <c r="K269" s="130"/>
      <c r="L269" s="130"/>
      <c r="M269" s="130"/>
      <c r="N269" s="131"/>
      <c r="O269" s="636"/>
      <c r="P269" s="636"/>
      <c r="Q269" s="636"/>
      <c r="R269" s="636"/>
      <c r="S269" s="636"/>
      <c r="T269" s="637"/>
      <c r="U269" s="637"/>
      <c r="V269" s="637"/>
      <c r="W269" s="637"/>
      <c r="X269" s="637"/>
      <c r="Y269" s="637"/>
      <c r="Z269" s="645"/>
      <c r="AA269" s="637"/>
      <c r="AB269" s="729"/>
      <c r="AC269" s="729"/>
      <c r="AD269" s="637"/>
      <c r="AE269" s="645"/>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c r="IK269" s="56"/>
      <c r="IL269" s="56"/>
      <c r="IM269" s="56"/>
      <c r="IN269" s="56"/>
    </row>
    <row r="270" spans="1:248">
      <c r="A270" s="117"/>
      <c r="B270" s="109"/>
      <c r="C270" s="120"/>
      <c r="D270" s="127"/>
      <c r="E270" s="127"/>
      <c r="F270" s="127"/>
      <c r="G270" s="127"/>
      <c r="H270" s="127"/>
      <c r="I270" s="120"/>
      <c r="J270" s="120"/>
      <c r="K270" s="731"/>
      <c r="L270" s="731"/>
      <c r="M270" s="127"/>
      <c r="N270" s="128"/>
      <c r="O270" s="636"/>
      <c r="P270" s="636"/>
      <c r="Q270" s="636"/>
      <c r="R270" s="636"/>
      <c r="S270" s="636"/>
      <c r="T270" s="145"/>
      <c r="U270" s="145"/>
      <c r="V270" s="56"/>
      <c r="W270" s="56"/>
      <c r="X270" s="56"/>
      <c r="Y270" s="56"/>
      <c r="Z270" s="644"/>
      <c r="AA270" s="56"/>
      <c r="AB270" s="56"/>
      <c r="AC270" s="56"/>
      <c r="AD270" s="56"/>
      <c r="AE270" s="644"/>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c r="IK270" s="56"/>
      <c r="IL270" s="56"/>
      <c r="IM270" s="56"/>
      <c r="IN270" s="56"/>
    </row>
    <row r="271" spans="1:248">
      <c r="A271" s="117"/>
      <c r="B271" s="129"/>
      <c r="C271" s="123"/>
      <c r="D271" s="130"/>
      <c r="E271" s="130"/>
      <c r="F271" s="130"/>
      <c r="G271" s="130"/>
      <c r="H271" s="130"/>
      <c r="I271" s="123"/>
      <c r="J271" s="123"/>
      <c r="K271" s="130"/>
      <c r="L271" s="130"/>
      <c r="M271" s="130"/>
      <c r="N271" s="131"/>
      <c r="O271" s="636"/>
      <c r="P271" s="636"/>
      <c r="Q271" s="636"/>
      <c r="R271" s="636"/>
      <c r="S271" s="636"/>
      <c r="T271" s="637"/>
      <c r="U271" s="637"/>
      <c r="V271" s="637"/>
      <c r="W271" s="637"/>
      <c r="X271" s="637"/>
      <c r="Y271" s="637"/>
      <c r="Z271" s="645"/>
      <c r="AA271" s="637"/>
      <c r="AB271" s="729"/>
      <c r="AC271" s="729"/>
      <c r="AD271" s="637"/>
      <c r="AE271" s="645"/>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c r="IK271" s="56"/>
      <c r="IL271" s="56"/>
      <c r="IM271" s="56"/>
      <c r="IN271" s="56"/>
    </row>
    <row r="272" spans="1:248">
      <c r="A272" s="117"/>
      <c r="B272" s="109"/>
      <c r="C272" s="120"/>
      <c r="D272" s="127"/>
      <c r="E272" s="127"/>
      <c r="F272" s="127"/>
      <c r="G272" s="127"/>
      <c r="H272" s="127"/>
      <c r="I272" s="120"/>
      <c r="J272" s="120"/>
      <c r="K272" s="731"/>
      <c r="L272" s="731"/>
      <c r="M272" s="127"/>
      <c r="N272" s="128"/>
      <c r="O272" s="636"/>
      <c r="P272" s="636"/>
      <c r="Q272" s="636"/>
      <c r="R272" s="636"/>
      <c r="S272" s="636"/>
      <c r="T272" s="145"/>
      <c r="U272" s="145"/>
      <c r="V272" s="56"/>
      <c r="W272" s="56"/>
      <c r="X272" s="56"/>
      <c r="Y272" s="56"/>
      <c r="Z272" s="644"/>
      <c r="AA272" s="56"/>
      <c r="AB272" s="56"/>
      <c r="AC272" s="56"/>
      <c r="AD272" s="56"/>
      <c r="AE272" s="644"/>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c r="IK272" s="56"/>
      <c r="IL272" s="56"/>
      <c r="IM272" s="56"/>
      <c r="IN272" s="56"/>
    </row>
    <row r="273" spans="1:248">
      <c r="A273" s="117"/>
      <c r="B273" s="129"/>
      <c r="C273" s="123"/>
      <c r="D273" s="130"/>
      <c r="E273" s="130"/>
      <c r="F273" s="130"/>
      <c r="G273" s="130"/>
      <c r="H273" s="130"/>
      <c r="I273" s="123"/>
      <c r="J273" s="123"/>
      <c r="K273" s="130"/>
      <c r="L273" s="130"/>
      <c r="M273" s="130"/>
      <c r="N273" s="131"/>
      <c r="O273" s="636"/>
      <c r="P273" s="636"/>
      <c r="Q273" s="636"/>
      <c r="R273" s="636"/>
      <c r="S273" s="636"/>
      <c r="T273" s="637"/>
      <c r="U273" s="637"/>
      <c r="V273" s="637"/>
      <c r="W273" s="637"/>
      <c r="X273" s="637"/>
      <c r="Y273" s="637"/>
      <c r="Z273" s="645"/>
      <c r="AA273" s="637"/>
      <c r="AB273" s="729"/>
      <c r="AC273" s="729"/>
      <c r="AD273" s="637"/>
      <c r="AE273" s="645"/>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c r="IK273" s="56"/>
      <c r="IL273" s="56"/>
      <c r="IM273" s="56"/>
      <c r="IN273" s="56"/>
    </row>
    <row r="274" spans="1:248">
      <c r="A274" s="117"/>
      <c r="B274" s="109"/>
      <c r="C274" s="120"/>
      <c r="D274" s="127"/>
      <c r="E274" s="127"/>
      <c r="F274" s="127"/>
      <c r="G274" s="127"/>
      <c r="H274" s="127"/>
      <c r="I274" s="120"/>
      <c r="J274" s="120"/>
      <c r="K274" s="127"/>
      <c r="L274" s="127"/>
      <c r="M274" s="127"/>
      <c r="N274" s="128"/>
      <c r="O274" s="636"/>
      <c r="P274" s="636"/>
      <c r="Q274" s="636"/>
      <c r="R274" s="636"/>
      <c r="S274" s="636"/>
      <c r="T274" s="145"/>
      <c r="U274" s="145"/>
      <c r="V274" s="56"/>
      <c r="W274" s="56"/>
      <c r="X274" s="56"/>
      <c r="Y274" s="56"/>
      <c r="Z274" s="644"/>
      <c r="AA274" s="56"/>
      <c r="AB274" s="56"/>
      <c r="AC274" s="56"/>
      <c r="AD274" s="56"/>
      <c r="AE274" s="644"/>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c r="IK274" s="56"/>
      <c r="IL274" s="56"/>
      <c r="IM274" s="56"/>
      <c r="IN274" s="56"/>
    </row>
    <row r="275" spans="1:248">
      <c r="A275" s="117"/>
      <c r="B275" s="129"/>
      <c r="C275" s="123"/>
      <c r="D275" s="130"/>
      <c r="E275" s="130"/>
      <c r="F275" s="130"/>
      <c r="G275" s="130"/>
      <c r="H275" s="130"/>
      <c r="I275" s="123"/>
      <c r="J275" s="123"/>
      <c r="K275" s="130"/>
      <c r="L275" s="130"/>
      <c r="M275" s="130"/>
      <c r="N275" s="131"/>
      <c r="O275" s="636"/>
      <c r="P275" s="636"/>
      <c r="Q275" s="636"/>
      <c r="R275" s="636"/>
      <c r="S275" s="636"/>
      <c r="T275" s="637"/>
      <c r="U275" s="637"/>
      <c r="V275" s="637"/>
      <c r="W275" s="637"/>
      <c r="X275" s="637"/>
      <c r="Y275" s="637"/>
      <c r="Z275" s="645"/>
      <c r="AA275" s="637"/>
      <c r="AB275" s="637"/>
      <c r="AC275" s="637"/>
      <c r="AD275" s="637"/>
      <c r="AE275" s="645"/>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c r="IK275" s="56"/>
      <c r="IL275" s="56"/>
      <c r="IM275" s="56"/>
      <c r="IN275" s="56"/>
    </row>
    <row r="276" spans="1:248">
      <c r="A276" s="117"/>
      <c r="B276" s="109"/>
      <c r="C276" s="120"/>
      <c r="D276" s="127"/>
      <c r="E276" s="127"/>
      <c r="F276" s="127"/>
      <c r="G276" s="127"/>
      <c r="H276" s="127"/>
      <c r="I276" s="120"/>
      <c r="J276" s="120"/>
      <c r="K276" s="731"/>
      <c r="L276" s="731"/>
      <c r="M276" s="127"/>
      <c r="N276" s="128"/>
      <c r="O276" s="636"/>
      <c r="P276" s="636"/>
      <c r="Q276" s="636"/>
      <c r="R276" s="636"/>
      <c r="S276" s="636"/>
      <c r="T276" s="145"/>
      <c r="U276" s="145"/>
      <c r="V276" s="56"/>
      <c r="W276" s="56"/>
      <c r="X276" s="56"/>
      <c r="Y276" s="56"/>
      <c r="Z276" s="644"/>
      <c r="AA276" s="56"/>
      <c r="AB276" s="56"/>
      <c r="AC276" s="56"/>
      <c r="AD276" s="56"/>
      <c r="AE276" s="644"/>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c r="IK276" s="56"/>
      <c r="IL276" s="56"/>
      <c r="IM276" s="56"/>
      <c r="IN276" s="56"/>
    </row>
    <row r="277" spans="1:248">
      <c r="A277" s="117"/>
      <c r="B277" s="129"/>
      <c r="C277" s="123"/>
      <c r="D277" s="130"/>
      <c r="E277" s="130"/>
      <c r="F277" s="130"/>
      <c r="G277" s="130"/>
      <c r="H277" s="130"/>
      <c r="I277" s="123"/>
      <c r="J277" s="123"/>
      <c r="K277" s="130"/>
      <c r="L277" s="130"/>
      <c r="M277" s="130"/>
      <c r="N277" s="131"/>
      <c r="O277" s="636"/>
      <c r="P277" s="636"/>
      <c r="Q277" s="636"/>
      <c r="R277" s="636"/>
      <c r="S277" s="636"/>
      <c r="T277" s="637"/>
      <c r="U277" s="637"/>
      <c r="V277" s="637"/>
      <c r="W277" s="637"/>
      <c r="X277" s="637"/>
      <c r="Y277" s="637"/>
      <c r="Z277" s="645"/>
      <c r="AA277" s="637"/>
      <c r="AB277" s="729"/>
      <c r="AC277" s="729"/>
      <c r="AD277" s="637"/>
      <c r="AE277" s="645"/>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c r="IK277" s="56"/>
      <c r="IL277" s="56"/>
      <c r="IM277" s="56"/>
      <c r="IN277" s="56"/>
    </row>
    <row r="278" spans="1:248">
      <c r="A278" s="117"/>
      <c r="B278" s="109"/>
      <c r="C278" s="120"/>
      <c r="D278" s="127"/>
      <c r="E278" s="127"/>
      <c r="F278" s="127"/>
      <c r="G278" s="127"/>
      <c r="H278" s="127"/>
      <c r="I278" s="120"/>
      <c r="J278" s="120"/>
      <c r="K278" s="731"/>
      <c r="L278" s="731"/>
      <c r="M278" s="127"/>
      <c r="N278" s="128"/>
      <c r="O278" s="636"/>
      <c r="P278" s="636"/>
      <c r="Q278" s="636"/>
      <c r="R278" s="636"/>
      <c r="S278" s="636"/>
      <c r="T278" s="145"/>
      <c r="U278" s="145"/>
      <c r="V278" s="56"/>
      <c r="W278" s="56"/>
      <c r="X278" s="56"/>
      <c r="Y278" s="56"/>
      <c r="Z278" s="644"/>
      <c r="AA278" s="56"/>
      <c r="AB278" s="56"/>
      <c r="AC278" s="56"/>
      <c r="AD278" s="56"/>
      <c r="AE278" s="644"/>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c r="BZ278" s="56"/>
      <c r="CA278" s="56"/>
      <c r="CB278" s="56"/>
      <c r="CC278" s="56"/>
      <c r="CD278" s="56"/>
      <c r="CE278" s="56"/>
      <c r="CF278" s="56"/>
      <c r="CG278" s="56"/>
      <c r="CH278" s="56"/>
      <c r="CI278" s="56"/>
      <c r="CJ278" s="56"/>
      <c r="CK278" s="56"/>
      <c r="CL278" s="56"/>
      <c r="CM278" s="56"/>
      <c r="CN278" s="56"/>
      <c r="CO278" s="56"/>
      <c r="CP278" s="56"/>
      <c r="CQ278" s="56"/>
      <c r="CR278" s="56"/>
      <c r="CS278" s="56"/>
      <c r="CT278" s="56"/>
      <c r="CU278" s="56"/>
      <c r="CV278" s="56"/>
      <c r="CW278" s="56"/>
      <c r="CX278" s="56"/>
      <c r="CY278" s="56"/>
      <c r="CZ278" s="56"/>
      <c r="DA278" s="56"/>
      <c r="DB278" s="56"/>
      <c r="DC278" s="56"/>
      <c r="DD278" s="56"/>
      <c r="DE278" s="56"/>
      <c r="DF278" s="56"/>
      <c r="DG278" s="56"/>
      <c r="DH278" s="56"/>
      <c r="DI278" s="56"/>
      <c r="DJ278" s="56"/>
      <c r="DK278" s="56"/>
      <c r="DL278" s="56"/>
      <c r="DM278" s="56"/>
      <c r="DN278" s="56"/>
      <c r="DO278" s="56"/>
      <c r="DP278" s="56"/>
      <c r="DQ278" s="56"/>
      <c r="DR278" s="56"/>
      <c r="DS278" s="56"/>
      <c r="DT278" s="56"/>
      <c r="DU278" s="56"/>
      <c r="DV278" s="56"/>
      <c r="DW278" s="56"/>
      <c r="DX278" s="56"/>
      <c r="DY278" s="56"/>
      <c r="DZ278" s="56"/>
      <c r="EA278" s="56"/>
      <c r="EB278" s="56"/>
      <c r="EC278" s="56"/>
      <c r="ED278" s="56"/>
      <c r="EE278" s="56"/>
      <c r="EF278" s="56"/>
      <c r="EG278" s="56"/>
      <c r="EH278" s="56"/>
      <c r="EI278" s="56"/>
      <c r="EJ278" s="56"/>
      <c r="EK278" s="56"/>
      <c r="EL278" s="56"/>
      <c r="EM278" s="56"/>
      <c r="EN278" s="56"/>
      <c r="EO278" s="56"/>
      <c r="EP278" s="56"/>
      <c r="EQ278" s="56"/>
      <c r="ER278" s="56"/>
      <c r="ES278" s="56"/>
      <c r="ET278" s="56"/>
      <c r="EU278" s="56"/>
      <c r="EV278" s="56"/>
      <c r="EW278" s="56"/>
      <c r="EX278" s="56"/>
      <c r="EY278" s="56"/>
      <c r="EZ278" s="56"/>
      <c r="FA278" s="56"/>
      <c r="FB278" s="56"/>
      <c r="FC278" s="56"/>
      <c r="FD278" s="56"/>
      <c r="FE278" s="56"/>
      <c r="FF278" s="56"/>
      <c r="FG278" s="56"/>
      <c r="FH278" s="56"/>
      <c r="FI278" s="56"/>
      <c r="FJ278" s="56"/>
      <c r="FK278" s="56"/>
      <c r="FL278" s="56"/>
      <c r="FM278" s="56"/>
      <c r="FN278" s="56"/>
      <c r="FO278" s="56"/>
      <c r="FP278" s="56"/>
      <c r="FQ278" s="56"/>
      <c r="FR278" s="56"/>
      <c r="FS278" s="56"/>
      <c r="FT278" s="56"/>
      <c r="FU278" s="56"/>
      <c r="FV278" s="56"/>
      <c r="FW278" s="56"/>
      <c r="FX278" s="56"/>
      <c r="FY278" s="56"/>
      <c r="FZ278" s="56"/>
      <c r="GA278" s="56"/>
      <c r="GB278" s="56"/>
      <c r="GC278" s="56"/>
      <c r="GD278" s="56"/>
      <c r="GE278" s="56"/>
      <c r="GF278" s="56"/>
      <c r="GG278" s="56"/>
      <c r="GH278" s="56"/>
      <c r="GI278" s="56"/>
      <c r="GJ278" s="56"/>
      <c r="GK278" s="56"/>
      <c r="GL278" s="56"/>
      <c r="GM278" s="56"/>
      <c r="GN278" s="56"/>
      <c r="GO278" s="56"/>
      <c r="GP278" s="56"/>
      <c r="GQ278" s="56"/>
      <c r="GR278" s="56"/>
      <c r="GS278" s="56"/>
      <c r="GT278" s="56"/>
      <c r="GU278" s="56"/>
      <c r="GV278" s="56"/>
      <c r="GW278" s="56"/>
      <c r="GX278" s="56"/>
      <c r="GY278" s="56"/>
      <c r="GZ278" s="56"/>
      <c r="HA278" s="56"/>
      <c r="HB278" s="56"/>
      <c r="HC278" s="56"/>
      <c r="HD278" s="56"/>
      <c r="HE278" s="56"/>
      <c r="HF278" s="56"/>
      <c r="HG278" s="56"/>
      <c r="HH278" s="56"/>
      <c r="HI278" s="56"/>
      <c r="HJ278" s="56"/>
      <c r="HK278" s="56"/>
      <c r="HL278" s="56"/>
      <c r="HM278" s="56"/>
      <c r="HN278" s="56"/>
      <c r="HO278" s="56"/>
      <c r="HP278" s="56"/>
      <c r="HQ278" s="56"/>
      <c r="HR278" s="56"/>
      <c r="HS278" s="56"/>
      <c r="HT278" s="56"/>
      <c r="HU278" s="56"/>
      <c r="HV278" s="56"/>
      <c r="HW278" s="56"/>
      <c r="HX278" s="56"/>
      <c r="HY278" s="56"/>
      <c r="HZ278" s="56"/>
      <c r="IA278" s="56"/>
      <c r="IB278" s="56"/>
      <c r="IC278" s="56"/>
      <c r="ID278" s="56"/>
      <c r="IE278" s="56"/>
      <c r="IF278" s="56"/>
      <c r="IG278" s="56"/>
      <c r="IH278" s="56"/>
      <c r="II278" s="56"/>
      <c r="IJ278" s="56"/>
      <c r="IK278" s="56"/>
      <c r="IL278" s="56"/>
      <c r="IM278" s="56"/>
      <c r="IN278" s="56"/>
    </row>
    <row r="279" spans="1:248">
      <c r="A279" s="117"/>
      <c r="B279" s="129"/>
      <c r="C279" s="123"/>
      <c r="D279" s="130"/>
      <c r="E279" s="130"/>
      <c r="F279" s="130"/>
      <c r="G279" s="130"/>
      <c r="H279" s="130"/>
      <c r="I279" s="123"/>
      <c r="J279" s="123"/>
      <c r="K279" s="130"/>
      <c r="L279" s="130"/>
      <c r="M279" s="130"/>
      <c r="N279" s="131"/>
      <c r="O279" s="636"/>
      <c r="P279" s="636"/>
      <c r="Q279" s="636"/>
      <c r="R279" s="636"/>
      <c r="S279" s="636"/>
      <c r="T279" s="637"/>
      <c r="U279" s="637"/>
      <c r="V279" s="637"/>
      <c r="W279" s="637"/>
      <c r="X279" s="637"/>
      <c r="Y279" s="637"/>
      <c r="Z279" s="645"/>
      <c r="AA279" s="637"/>
      <c r="AB279" s="729"/>
      <c r="AC279" s="729"/>
      <c r="AD279" s="637"/>
      <c r="AE279" s="645"/>
      <c r="AF279" s="643"/>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c r="IK279" s="56"/>
      <c r="IL279" s="56"/>
      <c r="IM279" s="56"/>
      <c r="IN279" s="56"/>
    </row>
    <row r="280" spans="1:248">
      <c r="A280" s="117"/>
      <c r="B280" s="109"/>
      <c r="C280" s="120"/>
      <c r="D280" s="127"/>
      <c r="E280" s="127"/>
      <c r="F280" s="127"/>
      <c r="G280" s="127"/>
      <c r="H280" s="127"/>
      <c r="I280" s="120"/>
      <c r="J280" s="120"/>
      <c r="K280" s="731"/>
      <c r="L280" s="731"/>
      <c r="M280" s="127"/>
      <c r="N280" s="128"/>
      <c r="O280" s="636"/>
      <c r="P280" s="636"/>
      <c r="Q280" s="636"/>
      <c r="R280" s="636"/>
      <c r="S280" s="636"/>
      <c r="T280" s="145"/>
      <c r="U280" s="145"/>
      <c r="V280" s="56"/>
      <c r="W280" s="56"/>
      <c r="X280" s="56"/>
      <c r="Y280" s="56"/>
      <c r="Z280" s="644"/>
      <c r="AA280" s="56"/>
      <c r="AB280" s="56"/>
      <c r="AC280" s="56"/>
      <c r="AD280" s="56"/>
      <c r="AE280" s="644"/>
      <c r="AF280" s="643"/>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c r="IK280" s="56"/>
      <c r="IL280" s="56"/>
      <c r="IM280" s="56"/>
      <c r="IN280" s="56"/>
    </row>
    <row r="281" spans="1:248">
      <c r="A281" s="117"/>
      <c r="B281" s="129"/>
      <c r="C281" s="123"/>
      <c r="D281" s="130"/>
      <c r="E281" s="130"/>
      <c r="F281" s="130"/>
      <c r="G281" s="130"/>
      <c r="H281" s="130"/>
      <c r="I281" s="123"/>
      <c r="J281" s="123"/>
      <c r="K281" s="130"/>
      <c r="L281" s="130"/>
      <c r="M281" s="130"/>
      <c r="N281" s="131"/>
      <c r="O281" s="636"/>
      <c r="P281" s="636"/>
      <c r="Q281" s="636"/>
      <c r="R281" s="636"/>
      <c r="S281" s="636"/>
      <c r="T281" s="637"/>
      <c r="U281" s="637"/>
      <c r="V281" s="637"/>
      <c r="W281" s="637"/>
      <c r="X281" s="637"/>
      <c r="Y281" s="637"/>
      <c r="Z281" s="645"/>
      <c r="AA281" s="637"/>
      <c r="AB281" s="729"/>
      <c r="AC281" s="729"/>
      <c r="AD281" s="637"/>
      <c r="AE281" s="645"/>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c r="BZ281" s="56"/>
      <c r="CA281" s="56"/>
      <c r="CB281" s="56"/>
      <c r="CC281" s="56"/>
      <c r="CD281" s="56"/>
      <c r="CE281" s="56"/>
      <c r="CF281" s="56"/>
      <c r="CG281" s="56"/>
      <c r="CH281" s="56"/>
      <c r="CI281" s="56"/>
      <c r="CJ281" s="56"/>
      <c r="CK281" s="56"/>
      <c r="CL281" s="56"/>
      <c r="CM281" s="56"/>
      <c r="CN281" s="56"/>
      <c r="CO281" s="56"/>
      <c r="CP281" s="56"/>
      <c r="CQ281" s="56"/>
      <c r="CR281" s="56"/>
      <c r="CS281" s="56"/>
      <c r="CT281" s="56"/>
      <c r="CU281" s="56"/>
      <c r="CV281" s="56"/>
      <c r="CW281" s="56"/>
      <c r="CX281" s="56"/>
      <c r="CY281" s="56"/>
      <c r="CZ281" s="56"/>
      <c r="DA281" s="56"/>
      <c r="DB281" s="56"/>
      <c r="DC281" s="56"/>
      <c r="DD281" s="56"/>
      <c r="DE281" s="56"/>
      <c r="DF281" s="56"/>
      <c r="DG281" s="56"/>
      <c r="DH281" s="56"/>
      <c r="DI281" s="56"/>
      <c r="DJ281" s="56"/>
      <c r="DK281" s="56"/>
      <c r="DL281" s="56"/>
      <c r="DM281" s="56"/>
      <c r="DN281" s="56"/>
      <c r="DO281" s="56"/>
      <c r="DP281" s="56"/>
      <c r="DQ281" s="56"/>
      <c r="DR281" s="56"/>
      <c r="DS281" s="56"/>
      <c r="DT281" s="56"/>
      <c r="DU281" s="56"/>
      <c r="DV281" s="56"/>
      <c r="DW281" s="56"/>
      <c r="DX281" s="56"/>
      <c r="DY281" s="56"/>
      <c r="DZ281" s="56"/>
      <c r="EA281" s="56"/>
      <c r="EB281" s="56"/>
      <c r="EC281" s="56"/>
      <c r="ED281" s="56"/>
      <c r="EE281" s="56"/>
      <c r="EF281" s="56"/>
      <c r="EG281" s="56"/>
      <c r="EH281" s="56"/>
      <c r="EI281" s="56"/>
      <c r="EJ281" s="56"/>
      <c r="EK281" s="56"/>
      <c r="EL281" s="56"/>
      <c r="EM281" s="56"/>
      <c r="EN281" s="56"/>
      <c r="EO281" s="56"/>
      <c r="EP281" s="56"/>
      <c r="EQ281" s="56"/>
      <c r="ER281" s="56"/>
      <c r="ES281" s="56"/>
      <c r="ET281" s="56"/>
      <c r="EU281" s="56"/>
      <c r="EV281" s="56"/>
      <c r="EW281" s="56"/>
      <c r="EX281" s="56"/>
      <c r="EY281" s="56"/>
      <c r="EZ281" s="56"/>
      <c r="FA281" s="56"/>
      <c r="FB281" s="56"/>
      <c r="FC281" s="56"/>
      <c r="FD281" s="56"/>
      <c r="FE281" s="56"/>
      <c r="FF281" s="56"/>
      <c r="FG281" s="56"/>
      <c r="FH281" s="56"/>
      <c r="FI281" s="56"/>
      <c r="FJ281" s="56"/>
      <c r="FK281" s="56"/>
      <c r="FL281" s="56"/>
      <c r="FM281" s="56"/>
      <c r="FN281" s="56"/>
      <c r="FO281" s="56"/>
      <c r="FP281" s="56"/>
      <c r="FQ281" s="56"/>
      <c r="FR281" s="56"/>
      <c r="FS281" s="56"/>
      <c r="FT281" s="56"/>
      <c r="FU281" s="56"/>
      <c r="FV281" s="56"/>
      <c r="FW281" s="56"/>
      <c r="FX281" s="56"/>
      <c r="FY281" s="56"/>
      <c r="FZ281" s="56"/>
      <c r="GA281" s="56"/>
      <c r="GB281" s="56"/>
      <c r="GC281" s="56"/>
      <c r="GD281" s="56"/>
      <c r="GE281" s="56"/>
      <c r="GF281" s="56"/>
      <c r="GG281" s="56"/>
      <c r="GH281" s="56"/>
      <c r="GI281" s="56"/>
      <c r="GJ281" s="56"/>
      <c r="GK281" s="56"/>
      <c r="GL281" s="56"/>
      <c r="GM281" s="56"/>
      <c r="GN281" s="56"/>
      <c r="GO281" s="56"/>
      <c r="GP281" s="56"/>
      <c r="GQ281" s="56"/>
      <c r="GR281" s="56"/>
      <c r="GS281" s="56"/>
      <c r="GT281" s="56"/>
      <c r="GU281" s="56"/>
      <c r="GV281" s="56"/>
      <c r="GW281" s="56"/>
      <c r="GX281" s="56"/>
      <c r="GY281" s="56"/>
      <c r="GZ281" s="56"/>
      <c r="HA281" s="56"/>
      <c r="HB281" s="56"/>
      <c r="HC281" s="56"/>
      <c r="HD281" s="56"/>
      <c r="HE281" s="56"/>
      <c r="HF281" s="56"/>
      <c r="HG281" s="56"/>
      <c r="HH281" s="56"/>
      <c r="HI281" s="56"/>
      <c r="HJ281" s="56"/>
      <c r="HK281" s="56"/>
      <c r="HL281" s="56"/>
      <c r="HM281" s="56"/>
      <c r="HN281" s="56"/>
      <c r="HO281" s="56"/>
      <c r="HP281" s="56"/>
      <c r="HQ281" s="56"/>
      <c r="HR281" s="56"/>
      <c r="HS281" s="56"/>
      <c r="HT281" s="56"/>
      <c r="HU281" s="56"/>
      <c r="HV281" s="56"/>
      <c r="HW281" s="56"/>
      <c r="HX281" s="56"/>
      <c r="HY281" s="56"/>
      <c r="HZ281" s="56"/>
      <c r="IA281" s="56"/>
      <c r="IB281" s="56"/>
      <c r="IC281" s="56"/>
      <c r="ID281" s="56"/>
      <c r="IE281" s="56"/>
      <c r="IF281" s="56"/>
      <c r="IG281" s="56"/>
      <c r="IH281" s="56"/>
      <c r="II281" s="56"/>
      <c r="IJ281" s="56"/>
      <c r="IK281" s="56"/>
      <c r="IL281" s="56"/>
      <c r="IM281" s="56"/>
      <c r="IN281" s="56"/>
    </row>
    <row r="282" spans="1:248">
      <c r="A282" s="117"/>
      <c r="B282" s="109"/>
      <c r="C282" s="120"/>
      <c r="D282" s="127"/>
      <c r="E282" s="127"/>
      <c r="F282" s="127"/>
      <c r="G282" s="127"/>
      <c r="H282" s="127"/>
      <c r="I282" s="120"/>
      <c r="J282" s="120"/>
      <c r="K282" s="127"/>
      <c r="L282" s="127"/>
      <c r="M282" s="127"/>
      <c r="N282" s="128"/>
      <c r="O282" s="636"/>
      <c r="P282" s="636"/>
      <c r="Q282" s="636"/>
      <c r="R282" s="636"/>
      <c r="S282" s="636"/>
      <c r="T282" s="145"/>
      <c r="U282" s="145"/>
      <c r="V282" s="56"/>
      <c r="W282" s="56"/>
      <c r="X282" s="56"/>
      <c r="Y282" s="56"/>
      <c r="Z282" s="644"/>
      <c r="AA282" s="56"/>
      <c r="AB282" s="56"/>
      <c r="AC282" s="56"/>
      <c r="AD282" s="56"/>
      <c r="AE282" s="644"/>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c r="IK282" s="56"/>
      <c r="IL282" s="56"/>
      <c r="IM282" s="56"/>
      <c r="IN282" s="56"/>
    </row>
    <row r="283" spans="1:248">
      <c r="A283" s="117"/>
      <c r="B283" s="129"/>
      <c r="C283" s="123"/>
      <c r="D283" s="130"/>
      <c r="E283" s="130"/>
      <c r="F283" s="130"/>
      <c r="G283" s="130"/>
      <c r="H283" s="130"/>
      <c r="I283" s="123"/>
      <c r="J283" s="123"/>
      <c r="K283" s="130"/>
      <c r="L283" s="130"/>
      <c r="M283" s="130"/>
      <c r="N283" s="131"/>
      <c r="O283" s="636"/>
      <c r="P283" s="636"/>
      <c r="Q283" s="636"/>
      <c r="R283" s="636"/>
      <c r="S283" s="636"/>
      <c r="T283" s="637"/>
      <c r="U283" s="637"/>
      <c r="V283" s="637"/>
      <c r="W283" s="637"/>
      <c r="X283" s="637"/>
      <c r="Y283" s="637"/>
      <c r="Z283" s="645"/>
      <c r="AA283" s="637"/>
      <c r="AB283" s="637"/>
      <c r="AC283" s="637"/>
      <c r="AD283" s="637"/>
      <c r="AE283" s="645"/>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c r="IK283" s="56"/>
      <c r="IL283" s="56"/>
      <c r="IM283" s="56"/>
      <c r="IN283" s="56"/>
    </row>
    <row r="284" spans="1:248">
      <c r="A284" s="117"/>
      <c r="B284" s="109"/>
      <c r="C284" s="120"/>
      <c r="D284" s="127"/>
      <c r="E284" s="127"/>
      <c r="F284" s="127"/>
      <c r="G284" s="127"/>
      <c r="H284" s="127"/>
      <c r="I284" s="120"/>
      <c r="J284" s="120"/>
      <c r="K284" s="731"/>
      <c r="L284" s="731"/>
      <c r="M284" s="127"/>
      <c r="N284" s="128"/>
      <c r="O284" s="636"/>
      <c r="P284" s="636"/>
      <c r="Q284" s="636"/>
      <c r="R284" s="636"/>
      <c r="S284" s="636"/>
      <c r="T284" s="145"/>
      <c r="U284" s="145"/>
      <c r="V284" s="56"/>
      <c r="W284" s="56"/>
      <c r="X284" s="56"/>
      <c r="Y284" s="56"/>
      <c r="Z284" s="644"/>
      <c r="AA284" s="56"/>
      <c r="AB284" s="56"/>
      <c r="AC284" s="56"/>
      <c r="AD284" s="56"/>
      <c r="AE284" s="644"/>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c r="IK284" s="56"/>
      <c r="IL284" s="56"/>
      <c r="IM284" s="56"/>
      <c r="IN284" s="56"/>
    </row>
    <row r="285" spans="1:248">
      <c r="A285" s="117"/>
      <c r="B285" s="129"/>
      <c r="C285" s="123"/>
      <c r="D285" s="130"/>
      <c r="E285" s="130"/>
      <c r="F285" s="130"/>
      <c r="G285" s="130"/>
      <c r="H285" s="130"/>
      <c r="I285" s="123"/>
      <c r="J285" s="123"/>
      <c r="K285" s="130"/>
      <c r="L285" s="130"/>
      <c r="M285" s="130"/>
      <c r="N285" s="131"/>
      <c r="O285" s="636"/>
      <c r="P285" s="636"/>
      <c r="Q285" s="636"/>
      <c r="R285" s="636"/>
      <c r="S285" s="636"/>
      <c r="T285" s="637"/>
      <c r="U285" s="637"/>
      <c r="V285" s="637"/>
      <c r="W285" s="637"/>
      <c r="X285" s="637"/>
      <c r="Y285" s="637"/>
      <c r="Z285" s="645"/>
      <c r="AA285" s="637"/>
      <c r="AB285" s="729"/>
      <c r="AC285" s="729"/>
      <c r="AD285" s="637"/>
      <c r="AE285" s="645"/>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c r="IK285" s="56"/>
      <c r="IL285" s="56"/>
      <c r="IM285" s="56"/>
      <c r="IN285" s="56"/>
    </row>
    <row r="286" spans="1:248">
      <c r="A286" s="117"/>
      <c r="B286" s="109"/>
      <c r="C286" s="120"/>
      <c r="D286" s="127"/>
      <c r="E286" s="127"/>
      <c r="F286" s="127"/>
      <c r="G286" s="127"/>
      <c r="H286" s="127"/>
      <c r="I286" s="120"/>
      <c r="J286" s="120"/>
      <c r="K286" s="731"/>
      <c r="L286" s="731"/>
      <c r="M286" s="127"/>
      <c r="N286" s="128"/>
      <c r="O286" s="636"/>
      <c r="P286" s="636"/>
      <c r="Q286" s="636"/>
      <c r="R286" s="636"/>
      <c r="S286" s="636"/>
      <c r="T286" s="145"/>
      <c r="U286" s="145"/>
      <c r="V286" s="56"/>
      <c r="W286" s="56"/>
      <c r="X286" s="56"/>
      <c r="Y286" s="56"/>
      <c r="Z286" s="644"/>
      <c r="AA286" s="56"/>
      <c r="AB286" s="56"/>
      <c r="AC286" s="56"/>
      <c r="AD286" s="56"/>
      <c r="AE286" s="644"/>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c r="IK286" s="56"/>
      <c r="IL286" s="56"/>
      <c r="IM286" s="56"/>
      <c r="IN286" s="56"/>
    </row>
    <row r="287" spans="1:248">
      <c r="A287" s="117"/>
      <c r="B287" s="129"/>
      <c r="C287" s="123"/>
      <c r="D287" s="130"/>
      <c r="E287" s="130"/>
      <c r="F287" s="130"/>
      <c r="G287" s="130"/>
      <c r="H287" s="130"/>
      <c r="I287" s="123"/>
      <c r="J287" s="123"/>
      <c r="K287" s="130"/>
      <c r="L287" s="130"/>
      <c r="M287" s="130"/>
      <c r="N287" s="131"/>
      <c r="O287" s="636"/>
      <c r="P287" s="636"/>
      <c r="Q287" s="636"/>
      <c r="R287" s="636"/>
      <c r="S287" s="636"/>
      <c r="T287" s="637"/>
      <c r="U287" s="637"/>
      <c r="V287" s="637"/>
      <c r="W287" s="637"/>
      <c r="X287" s="637"/>
      <c r="Y287" s="637"/>
      <c r="Z287" s="645"/>
      <c r="AA287" s="637"/>
      <c r="AB287" s="729"/>
      <c r="AC287" s="729"/>
      <c r="AD287" s="637"/>
      <c r="AE287" s="645"/>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c r="IK287" s="56"/>
      <c r="IL287" s="56"/>
      <c r="IM287" s="56"/>
      <c r="IN287" s="56"/>
    </row>
    <row r="288" spans="1:248">
      <c r="A288" s="117"/>
      <c r="B288" s="109"/>
      <c r="C288" s="120"/>
      <c r="D288" s="127"/>
      <c r="E288" s="127"/>
      <c r="F288" s="127"/>
      <c r="G288" s="127"/>
      <c r="H288" s="127"/>
      <c r="I288" s="120"/>
      <c r="J288" s="120"/>
      <c r="K288" s="731"/>
      <c r="L288" s="731"/>
      <c r="M288" s="127"/>
      <c r="N288" s="128"/>
      <c r="O288" s="636"/>
      <c r="P288" s="636"/>
      <c r="Q288" s="636"/>
      <c r="R288" s="636"/>
      <c r="S288" s="636"/>
      <c r="T288" s="145"/>
      <c r="U288" s="145"/>
      <c r="V288" s="56"/>
      <c r="W288" s="56"/>
      <c r="X288" s="56"/>
      <c r="Y288" s="56"/>
      <c r="Z288" s="644"/>
      <c r="AA288" s="56"/>
      <c r="AB288" s="56"/>
      <c r="AC288" s="56"/>
      <c r="AD288" s="56"/>
      <c r="AE288" s="644"/>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c r="IK288" s="56"/>
      <c r="IL288" s="56"/>
      <c r="IM288" s="56"/>
      <c r="IN288" s="56"/>
    </row>
    <row r="289" spans="1:248">
      <c r="A289" s="117"/>
      <c r="B289" s="129"/>
      <c r="C289" s="123"/>
      <c r="D289" s="130"/>
      <c r="E289" s="130"/>
      <c r="F289" s="130"/>
      <c r="G289" s="130"/>
      <c r="H289" s="130"/>
      <c r="I289" s="123"/>
      <c r="J289" s="123"/>
      <c r="K289" s="130"/>
      <c r="L289" s="130"/>
      <c r="M289" s="130"/>
      <c r="N289" s="131"/>
      <c r="O289" s="636"/>
      <c r="P289" s="636"/>
      <c r="Q289" s="636"/>
      <c r="R289" s="636"/>
      <c r="S289" s="636"/>
      <c r="T289" s="637"/>
      <c r="U289" s="637"/>
      <c r="V289" s="637"/>
      <c r="W289" s="637"/>
      <c r="X289" s="637"/>
      <c r="Y289" s="637"/>
      <c r="Z289" s="645"/>
      <c r="AA289" s="637"/>
      <c r="AB289" s="729"/>
      <c r="AC289" s="729"/>
      <c r="AD289" s="637"/>
      <c r="AE289" s="645"/>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row>
    <row r="290" spans="1:248">
      <c r="A290" s="117"/>
      <c r="B290" s="109"/>
      <c r="C290" s="120"/>
      <c r="D290" s="127"/>
      <c r="E290" s="127"/>
      <c r="F290" s="127"/>
      <c r="G290" s="127"/>
      <c r="H290" s="127"/>
      <c r="I290" s="120"/>
      <c r="J290" s="120"/>
      <c r="K290" s="731"/>
      <c r="L290" s="731"/>
      <c r="M290" s="127"/>
      <c r="N290" s="128"/>
      <c r="O290" s="636"/>
      <c r="P290" s="636"/>
      <c r="Q290" s="636"/>
      <c r="R290" s="636"/>
      <c r="S290" s="636"/>
      <c r="T290" s="145"/>
      <c r="U290" s="145"/>
      <c r="V290" s="56"/>
      <c r="W290" s="56"/>
      <c r="X290" s="56"/>
      <c r="Y290" s="56"/>
      <c r="Z290" s="644"/>
      <c r="AA290" s="56"/>
      <c r="AB290" s="56"/>
      <c r="AC290" s="56"/>
      <c r="AD290" s="56"/>
      <c r="AE290" s="644"/>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c r="IK290" s="56"/>
      <c r="IL290" s="56"/>
      <c r="IM290" s="56"/>
      <c r="IN290" s="56"/>
    </row>
    <row r="291" spans="1:248">
      <c r="A291" s="117"/>
      <c r="B291" s="129"/>
      <c r="C291" s="123"/>
      <c r="D291" s="130"/>
      <c r="E291" s="130"/>
      <c r="F291" s="130"/>
      <c r="G291" s="130"/>
      <c r="H291" s="130"/>
      <c r="I291" s="123"/>
      <c r="J291" s="123"/>
      <c r="K291" s="130"/>
      <c r="L291" s="130"/>
      <c r="M291" s="130"/>
      <c r="N291" s="131"/>
      <c r="O291" s="636"/>
      <c r="P291" s="636"/>
      <c r="Q291" s="636"/>
      <c r="R291" s="636"/>
      <c r="S291" s="636"/>
      <c r="T291" s="637"/>
      <c r="U291" s="637"/>
      <c r="V291" s="637"/>
      <c r="W291" s="637"/>
      <c r="X291" s="637"/>
      <c r="Y291" s="637"/>
      <c r="Z291" s="645"/>
      <c r="AA291" s="637"/>
      <c r="AB291" s="729"/>
      <c r="AC291" s="729"/>
      <c r="AD291" s="637"/>
      <c r="AE291" s="645"/>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c r="IK291" s="56"/>
      <c r="IL291" s="56"/>
      <c r="IM291" s="56"/>
      <c r="IN291" s="56"/>
    </row>
    <row r="292" spans="1:248">
      <c r="A292" s="117"/>
      <c r="B292" s="109"/>
      <c r="C292" s="120"/>
      <c r="D292" s="127"/>
      <c r="E292" s="127"/>
      <c r="F292" s="127"/>
      <c r="G292" s="127"/>
      <c r="H292" s="127"/>
      <c r="I292" s="120"/>
      <c r="J292" s="120"/>
      <c r="K292" s="731"/>
      <c r="L292" s="731"/>
      <c r="M292" s="127"/>
      <c r="N292" s="128"/>
      <c r="O292" s="636"/>
      <c r="P292" s="636"/>
      <c r="Q292" s="636"/>
      <c r="R292" s="636"/>
      <c r="S292" s="636"/>
      <c r="T292" s="145"/>
      <c r="U292" s="145"/>
      <c r="V292" s="56"/>
      <c r="W292" s="56"/>
      <c r="X292" s="56"/>
      <c r="Y292" s="56"/>
      <c r="Z292" s="644"/>
      <c r="AA292" s="56"/>
      <c r="AB292" s="56"/>
      <c r="AC292" s="56"/>
      <c r="AD292" s="56"/>
      <c r="AE292" s="644"/>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c r="IK292" s="56"/>
      <c r="IL292" s="56"/>
      <c r="IM292" s="56"/>
      <c r="IN292" s="56"/>
    </row>
    <row r="293" spans="1:248" ht="13.5" thickBot="1">
      <c r="A293" s="632"/>
      <c r="B293" s="638"/>
      <c r="C293" s="639"/>
      <c r="D293" s="640"/>
      <c r="E293" s="640"/>
      <c r="F293" s="640"/>
      <c r="G293" s="640"/>
      <c r="H293" s="640"/>
      <c r="I293" s="639"/>
      <c r="J293" s="639"/>
      <c r="K293" s="640"/>
      <c r="L293" s="640"/>
      <c r="M293" s="640"/>
      <c r="N293" s="641"/>
      <c r="O293" s="639"/>
      <c r="P293" s="640"/>
      <c r="Q293" s="636"/>
      <c r="R293" s="636"/>
      <c r="S293" s="636"/>
      <c r="T293" s="642"/>
      <c r="U293" s="642"/>
      <c r="V293" s="642"/>
      <c r="W293" s="642"/>
      <c r="X293" s="642"/>
      <c r="Y293" s="642"/>
      <c r="Z293" s="646"/>
      <c r="AA293" s="642"/>
      <c r="AB293" s="732"/>
      <c r="AC293" s="732"/>
      <c r="AD293" s="642"/>
      <c r="AE293" s="64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c r="IK293" s="56"/>
      <c r="IL293" s="56"/>
      <c r="IM293" s="56"/>
      <c r="IN293" s="56"/>
    </row>
    <row r="294" spans="1:248">
      <c r="A294" s="116"/>
      <c r="B294" s="109"/>
      <c r="C294" s="120"/>
      <c r="D294" s="731"/>
      <c r="E294" s="127"/>
      <c r="F294" s="731"/>
      <c r="G294" s="127"/>
      <c r="H294" s="127"/>
      <c r="I294" s="120"/>
      <c r="J294" s="120"/>
      <c r="K294" s="127"/>
      <c r="L294" s="127"/>
      <c r="M294" s="127"/>
      <c r="N294" s="128"/>
      <c r="O294" s="636"/>
      <c r="P294" s="636"/>
      <c r="Q294" s="636"/>
      <c r="R294" s="636"/>
      <c r="S294" s="636"/>
      <c r="T294" s="636"/>
      <c r="U294" s="145"/>
      <c r="V294" s="56"/>
      <c r="W294" s="56"/>
      <c r="X294" s="56"/>
      <c r="Y294" s="56"/>
      <c r="Z294" s="644"/>
      <c r="AA294" s="56"/>
      <c r="AB294" s="56"/>
      <c r="AC294" s="56"/>
      <c r="AD294" s="56"/>
      <c r="AE294" s="644"/>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c r="IK294" s="56"/>
      <c r="IL294" s="56"/>
      <c r="IM294" s="56"/>
      <c r="IN294" s="56"/>
    </row>
    <row r="295" spans="1:248">
      <c r="A295" s="117"/>
      <c r="B295" s="129"/>
      <c r="C295" s="123"/>
      <c r="D295" s="130"/>
      <c r="E295" s="130"/>
      <c r="F295" s="130"/>
      <c r="G295" s="130"/>
      <c r="H295" s="130"/>
      <c r="I295" s="123"/>
      <c r="J295" s="123"/>
      <c r="K295" s="130"/>
      <c r="L295" s="130"/>
      <c r="M295" s="130"/>
      <c r="N295" s="131"/>
      <c r="O295" s="636"/>
      <c r="P295" s="636"/>
      <c r="Q295" s="636"/>
      <c r="R295" s="636"/>
      <c r="S295" s="636"/>
      <c r="T295" s="637"/>
      <c r="U295" s="729"/>
      <c r="V295" s="637"/>
      <c r="W295" s="729"/>
      <c r="X295" s="637"/>
      <c r="Y295" s="637"/>
      <c r="Z295" s="645"/>
      <c r="AA295" s="637"/>
      <c r="AB295" s="637"/>
      <c r="AC295" s="637"/>
      <c r="AD295" s="637"/>
      <c r="AE295" s="645"/>
      <c r="AF295" s="643"/>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c r="IK295" s="56"/>
      <c r="IL295" s="56"/>
      <c r="IM295" s="56"/>
      <c r="IN295" s="56"/>
    </row>
    <row r="296" spans="1:248">
      <c r="A296" s="117"/>
      <c r="B296" s="109"/>
      <c r="C296" s="733"/>
      <c r="D296" s="731"/>
      <c r="E296" s="127"/>
      <c r="F296" s="731"/>
      <c r="G296" s="731"/>
      <c r="H296" s="127"/>
      <c r="I296" s="120"/>
      <c r="J296" s="120"/>
      <c r="K296" s="127"/>
      <c r="L296" s="127"/>
      <c r="M296" s="127"/>
      <c r="N296" s="128"/>
      <c r="O296" s="636"/>
      <c r="P296" s="636"/>
      <c r="Q296" s="636"/>
      <c r="R296" s="636"/>
      <c r="S296" s="636"/>
      <c r="T296" s="145"/>
      <c r="U296" s="145"/>
      <c r="V296" s="56"/>
      <c r="W296" s="56"/>
      <c r="X296" s="56"/>
      <c r="Y296" s="56"/>
      <c r="Z296" s="644"/>
      <c r="AA296" s="56"/>
      <c r="AB296" s="56"/>
      <c r="AC296" s="56"/>
      <c r="AD296" s="56"/>
      <c r="AE296" s="644"/>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c r="IK296" s="56"/>
      <c r="IL296" s="56"/>
      <c r="IM296" s="56"/>
      <c r="IN296" s="56"/>
    </row>
    <row r="297" spans="1:248">
      <c r="A297" s="117"/>
      <c r="B297" s="129"/>
      <c r="C297" s="123"/>
      <c r="D297" s="130"/>
      <c r="E297" s="734"/>
      <c r="F297" s="130"/>
      <c r="G297" s="130"/>
      <c r="H297" s="130"/>
      <c r="I297" s="123"/>
      <c r="J297" s="123"/>
      <c r="K297" s="130"/>
      <c r="L297" s="130"/>
      <c r="M297" s="130"/>
      <c r="N297" s="131"/>
      <c r="O297" s="636"/>
      <c r="P297" s="636"/>
      <c r="Q297" s="636"/>
      <c r="R297" s="636"/>
      <c r="S297" s="636"/>
      <c r="T297" s="729"/>
      <c r="U297" s="729"/>
      <c r="V297" s="729"/>
      <c r="W297" s="729"/>
      <c r="X297" s="729"/>
      <c r="Y297" s="637"/>
      <c r="Z297" s="645"/>
      <c r="AA297" s="637"/>
      <c r="AB297" s="637"/>
      <c r="AC297" s="637"/>
      <c r="AD297" s="637"/>
      <c r="AE297" s="645"/>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c r="IK297" s="56"/>
      <c r="IL297" s="56"/>
      <c r="IM297" s="56"/>
      <c r="IN297" s="56"/>
    </row>
    <row r="298" spans="1:248">
      <c r="A298" s="117"/>
      <c r="B298" s="109"/>
      <c r="C298" s="120"/>
      <c r="D298" s="127"/>
      <c r="E298" s="127"/>
      <c r="F298" s="127"/>
      <c r="G298" s="127"/>
      <c r="H298" s="127"/>
      <c r="I298" s="120"/>
      <c r="J298" s="120"/>
      <c r="K298" s="127"/>
      <c r="L298" s="127"/>
      <c r="M298" s="127"/>
      <c r="N298" s="128"/>
      <c r="O298" s="636"/>
      <c r="P298" s="636"/>
      <c r="Q298" s="636"/>
      <c r="R298" s="636"/>
      <c r="S298" s="636"/>
      <c r="T298" s="145"/>
      <c r="U298" s="145"/>
      <c r="V298" s="56"/>
      <c r="W298" s="56"/>
      <c r="X298" s="56"/>
      <c r="Y298" s="56"/>
      <c r="Z298" s="644"/>
      <c r="AA298" s="56"/>
      <c r="AB298" s="56"/>
      <c r="AC298" s="56"/>
      <c r="AD298" s="56"/>
      <c r="AE298" s="644"/>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c r="IK298" s="56"/>
      <c r="IL298" s="56"/>
      <c r="IM298" s="56"/>
      <c r="IN298" s="56"/>
    </row>
    <row r="299" spans="1:248">
      <c r="A299" s="117"/>
      <c r="B299" s="129"/>
      <c r="C299" s="123"/>
      <c r="D299" s="130"/>
      <c r="E299" s="130"/>
      <c r="F299" s="130"/>
      <c r="G299" s="130"/>
      <c r="H299" s="130"/>
      <c r="I299" s="123"/>
      <c r="J299" s="123"/>
      <c r="K299" s="130"/>
      <c r="L299" s="130"/>
      <c r="M299" s="130"/>
      <c r="N299" s="131"/>
      <c r="O299" s="636"/>
      <c r="P299" s="636"/>
      <c r="Q299" s="636"/>
      <c r="R299" s="636"/>
      <c r="S299" s="636"/>
      <c r="T299" s="637"/>
      <c r="U299" s="637"/>
      <c r="V299" s="637"/>
      <c r="W299" s="637"/>
      <c r="X299" s="637"/>
      <c r="Y299" s="637"/>
      <c r="Z299" s="645"/>
      <c r="AA299" s="637"/>
      <c r="AB299" s="637"/>
      <c r="AC299" s="637"/>
      <c r="AD299" s="637"/>
      <c r="AE299" s="645"/>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c r="IK299" s="56"/>
      <c r="IL299" s="56"/>
      <c r="IM299" s="56"/>
      <c r="IN299" s="56"/>
    </row>
    <row r="300" spans="1:248">
      <c r="A300" s="117"/>
      <c r="B300" s="109"/>
      <c r="C300" s="120"/>
      <c r="D300" s="731"/>
      <c r="E300" s="127"/>
      <c r="F300" s="731"/>
      <c r="G300" s="127"/>
      <c r="H300" s="127"/>
      <c r="I300" s="120"/>
      <c r="J300" s="120"/>
      <c r="K300" s="127"/>
      <c r="L300" s="127"/>
      <c r="M300" s="127"/>
      <c r="N300" s="128"/>
      <c r="O300" s="636"/>
      <c r="P300" s="636"/>
      <c r="Q300" s="636"/>
      <c r="R300" s="636"/>
      <c r="S300" s="636"/>
      <c r="T300" s="145"/>
      <c r="U300" s="145"/>
      <c r="V300" s="56"/>
      <c r="W300" s="56"/>
      <c r="X300" s="56"/>
      <c r="Y300" s="56"/>
      <c r="Z300" s="644"/>
      <c r="AA300" s="56"/>
      <c r="AB300" s="56"/>
      <c r="AC300" s="56"/>
      <c r="AD300" s="56"/>
      <c r="AE300" s="644"/>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c r="IK300" s="56"/>
      <c r="IL300" s="56"/>
      <c r="IM300" s="56"/>
      <c r="IN300" s="56"/>
    </row>
    <row r="301" spans="1:248">
      <c r="A301" s="117"/>
      <c r="B301" s="129"/>
      <c r="C301" s="123"/>
      <c r="D301" s="130"/>
      <c r="E301" s="130"/>
      <c r="F301" s="130"/>
      <c r="G301" s="130"/>
      <c r="H301" s="130"/>
      <c r="I301" s="123"/>
      <c r="J301" s="123"/>
      <c r="K301" s="130"/>
      <c r="L301" s="130"/>
      <c r="M301" s="130"/>
      <c r="N301" s="131"/>
      <c r="O301" s="636"/>
      <c r="P301" s="636"/>
      <c r="Q301" s="636"/>
      <c r="R301" s="636"/>
      <c r="S301" s="636"/>
      <c r="T301" s="637"/>
      <c r="U301" s="729"/>
      <c r="V301" s="637"/>
      <c r="W301" s="729"/>
      <c r="X301" s="637"/>
      <c r="Y301" s="637"/>
      <c r="Z301" s="645"/>
      <c r="AA301" s="637"/>
      <c r="AB301" s="637"/>
      <c r="AC301" s="637"/>
      <c r="AD301" s="637"/>
      <c r="AE301" s="645"/>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c r="IK301" s="56"/>
      <c r="IL301" s="56"/>
      <c r="IM301" s="56"/>
      <c r="IN301" s="56"/>
    </row>
    <row r="302" spans="1:248">
      <c r="A302" s="117"/>
      <c r="B302" s="109"/>
      <c r="C302" s="120"/>
      <c r="D302" s="127"/>
      <c r="E302" s="127"/>
      <c r="F302" s="127"/>
      <c r="G302" s="127"/>
      <c r="H302" s="127"/>
      <c r="I302" s="120"/>
      <c r="J302" s="120"/>
      <c r="K302" s="127"/>
      <c r="L302" s="127"/>
      <c r="M302" s="127"/>
      <c r="N302" s="128"/>
      <c r="O302" s="636"/>
      <c r="P302" s="636"/>
      <c r="Q302" s="636"/>
      <c r="R302" s="636"/>
      <c r="S302" s="636"/>
      <c r="T302" s="145"/>
      <c r="U302" s="145"/>
      <c r="V302" s="56"/>
      <c r="W302" s="56"/>
      <c r="X302" s="56"/>
      <c r="Y302" s="56"/>
      <c r="Z302" s="644"/>
      <c r="AA302" s="56"/>
      <c r="AB302" s="56"/>
      <c r="AC302" s="56"/>
      <c r="AD302" s="56"/>
      <c r="AE302" s="644"/>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c r="IK302" s="56"/>
      <c r="IL302" s="56"/>
      <c r="IM302" s="56"/>
      <c r="IN302" s="56"/>
    </row>
    <row r="303" spans="1:248">
      <c r="A303" s="117"/>
      <c r="B303" s="129"/>
      <c r="C303" s="123"/>
      <c r="D303" s="130"/>
      <c r="E303" s="130"/>
      <c r="F303" s="130"/>
      <c r="G303" s="130"/>
      <c r="H303" s="130"/>
      <c r="I303" s="123"/>
      <c r="J303" s="123"/>
      <c r="K303" s="130"/>
      <c r="L303" s="130"/>
      <c r="M303" s="130"/>
      <c r="N303" s="131"/>
      <c r="O303" s="636"/>
      <c r="P303" s="636"/>
      <c r="Q303" s="636"/>
      <c r="R303" s="636"/>
      <c r="S303" s="636"/>
      <c r="T303" s="637"/>
      <c r="U303" s="637"/>
      <c r="V303" s="637"/>
      <c r="W303" s="637"/>
      <c r="X303" s="637"/>
      <c r="Y303" s="637"/>
      <c r="Z303" s="645"/>
      <c r="AA303" s="637"/>
      <c r="AB303" s="637"/>
      <c r="AC303" s="637"/>
      <c r="AD303" s="637"/>
      <c r="AE303" s="645"/>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c r="IK303" s="56"/>
      <c r="IL303" s="56"/>
      <c r="IM303" s="56"/>
      <c r="IN303" s="56"/>
    </row>
    <row r="304" spans="1:248">
      <c r="A304" s="117"/>
      <c r="B304" s="109"/>
      <c r="C304" s="120"/>
      <c r="D304" s="127"/>
      <c r="E304" s="127"/>
      <c r="F304" s="127"/>
      <c r="G304" s="127"/>
      <c r="H304" s="127"/>
      <c r="I304" s="120"/>
      <c r="J304" s="120"/>
      <c r="K304" s="127"/>
      <c r="L304" s="127"/>
      <c r="M304" s="127"/>
      <c r="N304" s="128"/>
      <c r="O304" s="636"/>
      <c r="P304" s="636"/>
      <c r="Q304" s="636"/>
      <c r="R304" s="636"/>
      <c r="S304" s="636"/>
      <c r="T304" s="145"/>
      <c r="U304" s="145"/>
      <c r="V304" s="56"/>
      <c r="W304" s="56"/>
      <c r="X304" s="56"/>
      <c r="Y304" s="56"/>
      <c r="Z304" s="644"/>
      <c r="AA304" s="56"/>
      <c r="AB304" s="56"/>
      <c r="AC304" s="56"/>
      <c r="AD304" s="56"/>
      <c r="AE304" s="644"/>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c r="IK304" s="56"/>
      <c r="IL304" s="56"/>
      <c r="IM304" s="56"/>
      <c r="IN304" s="56"/>
    </row>
    <row r="305" spans="1:248">
      <c r="A305" s="117"/>
      <c r="B305" s="129"/>
      <c r="C305" s="123"/>
      <c r="D305" s="130"/>
      <c r="E305" s="130"/>
      <c r="F305" s="130"/>
      <c r="G305" s="130"/>
      <c r="H305" s="130"/>
      <c r="I305" s="123"/>
      <c r="J305" s="123"/>
      <c r="K305" s="130"/>
      <c r="L305" s="130"/>
      <c r="M305" s="130"/>
      <c r="N305" s="131"/>
      <c r="O305" s="636"/>
      <c r="P305" s="636"/>
      <c r="Q305" s="636"/>
      <c r="R305" s="636"/>
      <c r="S305" s="636"/>
      <c r="T305" s="637"/>
      <c r="U305" s="637"/>
      <c r="V305" s="637"/>
      <c r="W305" s="729"/>
      <c r="X305" s="729"/>
      <c r="Y305" s="637"/>
      <c r="Z305" s="645"/>
      <c r="AA305" s="637"/>
      <c r="AB305" s="637"/>
      <c r="AC305" s="637"/>
      <c r="AD305" s="637"/>
      <c r="AE305" s="645"/>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c r="IK305" s="56"/>
      <c r="IL305" s="56"/>
      <c r="IM305" s="56"/>
      <c r="IN305" s="56"/>
    </row>
    <row r="306" spans="1:248">
      <c r="A306" s="117"/>
      <c r="B306" s="109"/>
      <c r="C306" s="120"/>
      <c r="D306" s="127"/>
      <c r="E306" s="127"/>
      <c r="F306" s="127"/>
      <c r="G306" s="127"/>
      <c r="H306" s="127"/>
      <c r="I306" s="120"/>
      <c r="J306" s="120"/>
      <c r="K306" s="127"/>
      <c r="L306" s="127"/>
      <c r="M306" s="127"/>
      <c r="N306" s="128"/>
      <c r="O306" s="636"/>
      <c r="P306" s="636"/>
      <c r="Q306" s="636"/>
      <c r="R306" s="636"/>
      <c r="S306" s="636"/>
      <c r="T306" s="145"/>
      <c r="U306" s="145"/>
      <c r="V306" s="56"/>
      <c r="W306" s="56"/>
      <c r="X306" s="56"/>
      <c r="Y306" s="56"/>
      <c r="Z306" s="644"/>
      <c r="AA306" s="56"/>
      <c r="AB306" s="56"/>
      <c r="AC306" s="56"/>
      <c r="AD306" s="56"/>
      <c r="AE306" s="644"/>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c r="IK306" s="56"/>
      <c r="IL306" s="56"/>
      <c r="IM306" s="56"/>
      <c r="IN306" s="56"/>
    </row>
    <row r="307" spans="1:248">
      <c r="A307" s="117"/>
      <c r="B307" s="129"/>
      <c r="C307" s="123"/>
      <c r="D307" s="130"/>
      <c r="E307" s="130"/>
      <c r="F307" s="130"/>
      <c r="G307" s="130"/>
      <c r="H307" s="130"/>
      <c r="I307" s="123"/>
      <c r="J307" s="123"/>
      <c r="K307" s="130"/>
      <c r="L307" s="130"/>
      <c r="M307" s="130"/>
      <c r="N307" s="131"/>
      <c r="O307" s="636"/>
      <c r="P307" s="636"/>
      <c r="Q307" s="636"/>
      <c r="R307" s="636"/>
      <c r="S307" s="636"/>
      <c r="T307" s="637"/>
      <c r="U307" s="637"/>
      <c r="V307" s="637"/>
      <c r="W307" s="637"/>
      <c r="X307" s="637"/>
      <c r="Y307" s="637"/>
      <c r="Z307" s="645"/>
      <c r="AA307" s="637"/>
      <c r="AB307" s="637"/>
      <c r="AC307" s="637"/>
      <c r="AD307" s="637"/>
      <c r="AE307" s="645"/>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c r="IK307" s="56"/>
      <c r="IL307" s="56"/>
      <c r="IM307" s="56"/>
      <c r="IN307" s="56"/>
    </row>
    <row r="308" spans="1:248">
      <c r="A308" s="117"/>
      <c r="B308" s="109"/>
      <c r="C308" s="120"/>
      <c r="D308" s="127"/>
      <c r="E308" s="127"/>
      <c r="F308" s="127"/>
      <c r="G308" s="127"/>
      <c r="H308" s="127"/>
      <c r="I308" s="120"/>
      <c r="J308" s="120"/>
      <c r="K308" s="127"/>
      <c r="L308" s="127"/>
      <c r="M308" s="127"/>
      <c r="N308" s="128"/>
      <c r="O308" s="636"/>
      <c r="P308" s="636"/>
      <c r="Q308" s="636"/>
      <c r="R308" s="636"/>
      <c r="S308" s="636"/>
      <c r="T308" s="145"/>
      <c r="U308" s="145"/>
      <c r="V308" s="56"/>
      <c r="W308" s="56"/>
      <c r="X308" s="56"/>
      <c r="Y308" s="56"/>
      <c r="Z308" s="644"/>
      <c r="AA308" s="56"/>
      <c r="AB308" s="56"/>
      <c r="AC308" s="56"/>
      <c r="AD308" s="56"/>
      <c r="AE308" s="644"/>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c r="CO308" s="56"/>
      <c r="CP308" s="56"/>
      <c r="CQ308" s="56"/>
      <c r="CR308" s="56"/>
      <c r="CS308" s="56"/>
      <c r="CT308" s="56"/>
      <c r="CU308" s="56"/>
      <c r="CV308" s="56"/>
      <c r="CW308" s="56"/>
      <c r="CX308" s="56"/>
      <c r="CY308" s="56"/>
      <c r="CZ308" s="56"/>
      <c r="DA308" s="56"/>
      <c r="DB308" s="56"/>
      <c r="DC308" s="56"/>
      <c r="DD308" s="56"/>
      <c r="DE308" s="56"/>
      <c r="DF308" s="56"/>
      <c r="DG308" s="56"/>
      <c r="DH308" s="56"/>
      <c r="DI308" s="56"/>
      <c r="DJ308" s="56"/>
      <c r="DK308" s="56"/>
      <c r="DL308" s="56"/>
      <c r="DM308" s="56"/>
      <c r="DN308" s="56"/>
      <c r="DO308" s="56"/>
      <c r="DP308" s="56"/>
      <c r="DQ308" s="56"/>
      <c r="DR308" s="56"/>
      <c r="DS308" s="56"/>
      <c r="DT308" s="56"/>
      <c r="DU308" s="56"/>
      <c r="DV308" s="56"/>
      <c r="DW308" s="56"/>
      <c r="DX308" s="56"/>
      <c r="DY308" s="56"/>
      <c r="DZ308" s="56"/>
      <c r="EA308" s="56"/>
      <c r="EB308" s="56"/>
      <c r="EC308" s="56"/>
      <c r="ED308" s="56"/>
      <c r="EE308" s="56"/>
      <c r="EF308" s="56"/>
      <c r="EG308" s="56"/>
      <c r="EH308" s="56"/>
      <c r="EI308" s="56"/>
      <c r="EJ308" s="56"/>
      <c r="EK308" s="56"/>
      <c r="EL308" s="56"/>
      <c r="EM308" s="56"/>
      <c r="EN308" s="56"/>
      <c r="EO308" s="56"/>
      <c r="EP308" s="56"/>
      <c r="EQ308" s="56"/>
      <c r="ER308" s="56"/>
      <c r="ES308" s="56"/>
      <c r="ET308" s="56"/>
      <c r="EU308" s="56"/>
      <c r="EV308" s="56"/>
      <c r="EW308" s="56"/>
      <c r="EX308" s="56"/>
      <c r="EY308" s="56"/>
      <c r="EZ308" s="56"/>
      <c r="FA308" s="56"/>
      <c r="FB308" s="56"/>
      <c r="FC308" s="56"/>
      <c r="FD308" s="56"/>
      <c r="FE308" s="56"/>
      <c r="FF308" s="56"/>
      <c r="FG308" s="56"/>
      <c r="FH308" s="56"/>
      <c r="FI308" s="56"/>
      <c r="FJ308" s="56"/>
      <c r="FK308" s="56"/>
      <c r="FL308" s="56"/>
      <c r="FM308" s="56"/>
      <c r="FN308" s="56"/>
      <c r="FO308" s="56"/>
      <c r="FP308" s="56"/>
      <c r="FQ308" s="56"/>
      <c r="FR308" s="56"/>
      <c r="FS308" s="56"/>
      <c r="FT308" s="56"/>
      <c r="FU308" s="56"/>
      <c r="FV308" s="56"/>
      <c r="FW308" s="56"/>
      <c r="FX308" s="56"/>
      <c r="FY308" s="56"/>
      <c r="FZ308" s="56"/>
      <c r="GA308" s="56"/>
      <c r="GB308" s="56"/>
      <c r="GC308" s="56"/>
      <c r="GD308" s="56"/>
      <c r="GE308" s="56"/>
      <c r="GF308" s="56"/>
      <c r="GG308" s="56"/>
      <c r="GH308" s="56"/>
      <c r="GI308" s="56"/>
      <c r="GJ308" s="56"/>
      <c r="GK308" s="56"/>
      <c r="GL308" s="56"/>
      <c r="GM308" s="56"/>
      <c r="GN308" s="56"/>
      <c r="GO308" s="56"/>
      <c r="GP308" s="56"/>
      <c r="GQ308" s="56"/>
      <c r="GR308" s="56"/>
      <c r="GS308" s="56"/>
      <c r="GT308" s="56"/>
      <c r="GU308" s="56"/>
      <c r="GV308" s="56"/>
      <c r="GW308" s="56"/>
      <c r="GX308" s="56"/>
      <c r="GY308" s="56"/>
      <c r="GZ308" s="56"/>
      <c r="HA308" s="56"/>
      <c r="HB308" s="56"/>
      <c r="HC308" s="56"/>
      <c r="HD308" s="56"/>
      <c r="HE308" s="56"/>
      <c r="HF308" s="56"/>
      <c r="HG308" s="56"/>
      <c r="HH308" s="56"/>
      <c r="HI308" s="56"/>
      <c r="HJ308" s="56"/>
      <c r="HK308" s="56"/>
      <c r="HL308" s="56"/>
      <c r="HM308" s="56"/>
      <c r="HN308" s="56"/>
      <c r="HO308" s="56"/>
      <c r="HP308" s="56"/>
      <c r="HQ308" s="56"/>
      <c r="HR308" s="56"/>
      <c r="HS308" s="56"/>
      <c r="HT308" s="56"/>
      <c r="HU308" s="56"/>
      <c r="HV308" s="56"/>
      <c r="HW308" s="56"/>
      <c r="HX308" s="56"/>
      <c r="HY308" s="56"/>
      <c r="HZ308" s="56"/>
      <c r="IA308" s="56"/>
      <c r="IB308" s="56"/>
      <c r="IC308" s="56"/>
      <c r="ID308" s="56"/>
      <c r="IE308" s="56"/>
      <c r="IF308" s="56"/>
      <c r="IG308" s="56"/>
      <c r="IH308" s="56"/>
      <c r="II308" s="56"/>
      <c r="IJ308" s="56"/>
      <c r="IK308" s="56"/>
      <c r="IL308" s="56"/>
      <c r="IM308" s="56"/>
      <c r="IN308" s="56"/>
    </row>
    <row r="309" spans="1:248">
      <c r="A309" s="117"/>
      <c r="B309" s="129"/>
      <c r="C309" s="123"/>
      <c r="D309" s="130"/>
      <c r="E309" s="130"/>
      <c r="F309" s="130"/>
      <c r="G309" s="130"/>
      <c r="H309" s="130"/>
      <c r="I309" s="123"/>
      <c r="J309" s="123"/>
      <c r="K309" s="130"/>
      <c r="L309" s="130"/>
      <c r="M309" s="130"/>
      <c r="N309" s="131"/>
      <c r="O309" s="636"/>
      <c r="P309" s="636"/>
      <c r="Q309" s="636"/>
      <c r="R309" s="636"/>
      <c r="S309" s="636"/>
      <c r="T309" s="637"/>
      <c r="U309" s="637"/>
      <c r="V309" s="637"/>
      <c r="W309" s="637"/>
      <c r="X309" s="637"/>
      <c r="Y309" s="637"/>
      <c r="Z309" s="645"/>
      <c r="AA309" s="637"/>
      <c r="AB309" s="637"/>
      <c r="AC309" s="637"/>
      <c r="AD309" s="637"/>
      <c r="AE309" s="645"/>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c r="IK309" s="56"/>
      <c r="IL309" s="56"/>
      <c r="IM309" s="56"/>
      <c r="IN309" s="56"/>
    </row>
    <row r="310" spans="1:248">
      <c r="A310" s="117"/>
      <c r="B310" s="109"/>
      <c r="C310" s="120"/>
      <c r="D310" s="127"/>
      <c r="E310" s="127"/>
      <c r="F310" s="127"/>
      <c r="G310" s="127"/>
      <c r="H310" s="127"/>
      <c r="I310" s="120"/>
      <c r="J310" s="120"/>
      <c r="K310" s="127"/>
      <c r="L310" s="127"/>
      <c r="M310" s="127"/>
      <c r="N310" s="128"/>
      <c r="O310" s="636"/>
      <c r="P310" s="636"/>
      <c r="Q310" s="636"/>
      <c r="R310" s="636"/>
      <c r="S310" s="636"/>
      <c r="T310" s="145"/>
      <c r="U310" s="145"/>
      <c r="V310" s="56"/>
      <c r="W310" s="56"/>
      <c r="X310" s="56"/>
      <c r="Y310" s="56"/>
      <c r="Z310" s="644"/>
      <c r="AA310" s="56"/>
      <c r="AB310" s="56"/>
      <c r="AC310" s="56"/>
      <c r="AD310" s="56"/>
      <c r="AE310" s="644"/>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c r="IK310" s="56"/>
      <c r="IL310" s="56"/>
      <c r="IM310" s="56"/>
      <c r="IN310" s="56"/>
    </row>
    <row r="311" spans="1:248">
      <c r="A311" s="117"/>
      <c r="B311" s="129"/>
      <c r="C311" s="123"/>
      <c r="D311" s="130"/>
      <c r="E311" s="130"/>
      <c r="F311" s="130"/>
      <c r="G311" s="130"/>
      <c r="H311" s="130"/>
      <c r="I311" s="123"/>
      <c r="J311" s="123"/>
      <c r="K311" s="130"/>
      <c r="L311" s="130"/>
      <c r="M311" s="130"/>
      <c r="N311" s="131"/>
      <c r="O311" s="636"/>
      <c r="P311" s="636"/>
      <c r="Q311" s="636"/>
      <c r="R311" s="636"/>
      <c r="S311" s="636"/>
      <c r="T311" s="637"/>
      <c r="U311" s="637"/>
      <c r="V311" s="637"/>
      <c r="W311" s="637"/>
      <c r="X311" s="637"/>
      <c r="Y311" s="637"/>
      <c r="Z311" s="645"/>
      <c r="AA311" s="637"/>
      <c r="AB311" s="637"/>
      <c r="AC311" s="637"/>
      <c r="AD311" s="637"/>
      <c r="AE311" s="645"/>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row>
    <row r="312" spans="1:248">
      <c r="A312" s="117"/>
      <c r="B312" s="109"/>
      <c r="C312" s="120"/>
      <c r="D312" s="127"/>
      <c r="E312" s="127"/>
      <c r="F312" s="127"/>
      <c r="G312" s="127"/>
      <c r="H312" s="127"/>
      <c r="I312" s="120"/>
      <c r="J312" s="120"/>
      <c r="K312" s="127"/>
      <c r="L312" s="127"/>
      <c r="M312" s="127"/>
      <c r="N312" s="128"/>
      <c r="O312" s="636"/>
      <c r="P312" s="636"/>
      <c r="Q312" s="636"/>
      <c r="R312" s="636"/>
      <c r="S312" s="636"/>
      <c r="T312" s="145"/>
      <c r="U312" s="145"/>
      <c r="V312" s="56"/>
      <c r="W312" s="56"/>
      <c r="X312" s="56"/>
      <c r="Y312" s="56"/>
      <c r="Z312" s="644"/>
      <c r="AA312" s="56"/>
      <c r="AB312" s="56"/>
      <c r="AC312" s="56"/>
      <c r="AD312" s="56"/>
      <c r="AE312" s="644"/>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c r="BZ312" s="56"/>
      <c r="CA312" s="56"/>
      <c r="CB312" s="56"/>
      <c r="CC312" s="56"/>
      <c r="CD312" s="56"/>
      <c r="CE312" s="56"/>
      <c r="CF312" s="56"/>
      <c r="CG312" s="56"/>
      <c r="CH312" s="56"/>
      <c r="CI312" s="56"/>
      <c r="CJ312" s="56"/>
      <c r="CK312" s="56"/>
      <c r="CL312" s="56"/>
      <c r="CM312" s="56"/>
      <c r="CN312" s="56"/>
      <c r="CO312" s="56"/>
      <c r="CP312" s="56"/>
      <c r="CQ312" s="56"/>
      <c r="CR312" s="56"/>
      <c r="CS312" s="56"/>
      <c r="CT312" s="56"/>
      <c r="CU312" s="56"/>
      <c r="CV312" s="56"/>
      <c r="CW312" s="56"/>
      <c r="CX312" s="56"/>
      <c r="CY312" s="56"/>
      <c r="CZ312" s="56"/>
      <c r="DA312" s="56"/>
      <c r="DB312" s="56"/>
      <c r="DC312" s="56"/>
      <c r="DD312" s="56"/>
      <c r="DE312" s="56"/>
      <c r="DF312" s="56"/>
      <c r="DG312" s="56"/>
      <c r="DH312" s="56"/>
      <c r="DI312" s="56"/>
      <c r="DJ312" s="56"/>
      <c r="DK312" s="56"/>
      <c r="DL312" s="56"/>
      <c r="DM312" s="56"/>
      <c r="DN312" s="56"/>
      <c r="DO312" s="56"/>
      <c r="DP312" s="56"/>
      <c r="DQ312" s="56"/>
      <c r="DR312" s="56"/>
      <c r="DS312" s="56"/>
      <c r="DT312" s="56"/>
      <c r="DU312" s="56"/>
      <c r="DV312" s="56"/>
      <c r="DW312" s="56"/>
      <c r="DX312" s="56"/>
      <c r="DY312" s="56"/>
      <c r="DZ312" s="56"/>
      <c r="EA312" s="56"/>
      <c r="EB312" s="56"/>
      <c r="EC312" s="56"/>
      <c r="ED312" s="56"/>
      <c r="EE312" s="56"/>
      <c r="EF312" s="56"/>
      <c r="EG312" s="56"/>
      <c r="EH312" s="56"/>
      <c r="EI312" s="56"/>
      <c r="EJ312" s="56"/>
      <c r="EK312" s="56"/>
      <c r="EL312" s="56"/>
      <c r="EM312" s="56"/>
      <c r="EN312" s="56"/>
      <c r="EO312" s="56"/>
      <c r="EP312" s="56"/>
      <c r="EQ312" s="56"/>
      <c r="ER312" s="56"/>
      <c r="ES312" s="56"/>
      <c r="ET312" s="56"/>
      <c r="EU312" s="56"/>
      <c r="EV312" s="56"/>
      <c r="EW312" s="56"/>
      <c r="EX312" s="56"/>
      <c r="EY312" s="56"/>
      <c r="EZ312" s="56"/>
      <c r="FA312" s="56"/>
      <c r="FB312" s="56"/>
      <c r="FC312" s="56"/>
      <c r="FD312" s="56"/>
      <c r="FE312" s="56"/>
      <c r="FF312" s="56"/>
      <c r="FG312" s="56"/>
      <c r="FH312" s="56"/>
      <c r="FI312" s="56"/>
      <c r="FJ312" s="56"/>
      <c r="FK312" s="56"/>
      <c r="FL312" s="56"/>
      <c r="FM312" s="56"/>
      <c r="FN312" s="56"/>
      <c r="FO312" s="56"/>
      <c r="FP312" s="56"/>
      <c r="FQ312" s="56"/>
      <c r="FR312" s="56"/>
      <c r="FS312" s="56"/>
      <c r="FT312" s="56"/>
      <c r="FU312" s="56"/>
      <c r="FV312" s="56"/>
      <c r="FW312" s="56"/>
      <c r="FX312" s="56"/>
      <c r="FY312" s="56"/>
      <c r="FZ312" s="56"/>
      <c r="GA312" s="56"/>
      <c r="GB312" s="56"/>
      <c r="GC312" s="56"/>
      <c r="GD312" s="56"/>
      <c r="GE312" s="56"/>
      <c r="GF312" s="56"/>
      <c r="GG312" s="56"/>
      <c r="GH312" s="56"/>
      <c r="GI312" s="56"/>
      <c r="GJ312" s="56"/>
      <c r="GK312" s="56"/>
      <c r="GL312" s="56"/>
      <c r="GM312" s="56"/>
      <c r="GN312" s="56"/>
      <c r="GO312" s="56"/>
      <c r="GP312" s="56"/>
      <c r="GQ312" s="56"/>
      <c r="GR312" s="56"/>
      <c r="GS312" s="56"/>
      <c r="GT312" s="56"/>
      <c r="GU312" s="56"/>
      <c r="GV312" s="56"/>
      <c r="GW312" s="56"/>
      <c r="GX312" s="56"/>
      <c r="GY312" s="56"/>
      <c r="GZ312" s="56"/>
      <c r="HA312" s="56"/>
      <c r="HB312" s="56"/>
      <c r="HC312" s="56"/>
      <c r="HD312" s="56"/>
      <c r="HE312" s="56"/>
      <c r="HF312" s="56"/>
      <c r="HG312" s="56"/>
      <c r="HH312" s="56"/>
      <c r="HI312" s="56"/>
      <c r="HJ312" s="56"/>
      <c r="HK312" s="56"/>
      <c r="HL312" s="56"/>
      <c r="HM312" s="56"/>
      <c r="HN312" s="56"/>
      <c r="HO312" s="56"/>
      <c r="HP312" s="56"/>
      <c r="HQ312" s="56"/>
      <c r="HR312" s="56"/>
      <c r="HS312" s="56"/>
      <c r="HT312" s="56"/>
      <c r="HU312" s="56"/>
      <c r="HV312" s="56"/>
      <c r="HW312" s="56"/>
      <c r="HX312" s="56"/>
      <c r="HY312" s="56"/>
      <c r="HZ312" s="56"/>
      <c r="IA312" s="56"/>
      <c r="IB312" s="56"/>
      <c r="IC312" s="56"/>
      <c r="ID312" s="56"/>
      <c r="IE312" s="56"/>
      <c r="IF312" s="56"/>
      <c r="IG312" s="56"/>
      <c r="IH312" s="56"/>
      <c r="II312" s="56"/>
      <c r="IJ312" s="56"/>
      <c r="IK312" s="56"/>
      <c r="IL312" s="56"/>
      <c r="IM312" s="56"/>
      <c r="IN312" s="56"/>
    </row>
    <row r="313" spans="1:248">
      <c r="A313" s="117"/>
      <c r="B313" s="129"/>
      <c r="C313" s="123"/>
      <c r="D313" s="130"/>
      <c r="E313" s="130"/>
      <c r="F313" s="130"/>
      <c r="G313" s="130"/>
      <c r="H313" s="130"/>
      <c r="I313" s="123"/>
      <c r="J313" s="123"/>
      <c r="K313" s="130"/>
      <c r="L313" s="130"/>
      <c r="M313" s="130"/>
      <c r="N313" s="131"/>
      <c r="O313" s="636"/>
      <c r="P313" s="636"/>
      <c r="Q313" s="636"/>
      <c r="R313" s="636"/>
      <c r="S313" s="636"/>
      <c r="T313" s="637"/>
      <c r="U313" s="637"/>
      <c r="V313" s="637"/>
      <c r="W313" s="637"/>
      <c r="X313" s="637"/>
      <c r="Y313" s="637"/>
      <c r="Z313" s="645"/>
      <c r="AA313" s="637"/>
      <c r="AB313" s="637"/>
      <c r="AC313" s="637"/>
      <c r="AD313" s="637"/>
      <c r="AE313" s="645"/>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c r="IK313" s="56"/>
      <c r="IL313" s="56"/>
      <c r="IM313" s="56"/>
      <c r="IN313" s="56"/>
    </row>
    <row r="314" spans="1:248">
      <c r="A314" s="117"/>
      <c r="B314" s="109"/>
      <c r="C314" s="120"/>
      <c r="D314" s="127"/>
      <c r="E314" s="127"/>
      <c r="F314" s="127"/>
      <c r="G314" s="127"/>
      <c r="H314" s="127"/>
      <c r="I314" s="120"/>
      <c r="J314" s="120"/>
      <c r="K314" s="127"/>
      <c r="L314" s="127"/>
      <c r="M314" s="127"/>
      <c r="N314" s="128"/>
      <c r="O314" s="636"/>
      <c r="P314" s="636"/>
      <c r="Q314" s="636"/>
      <c r="R314" s="636"/>
      <c r="S314" s="636"/>
      <c r="T314" s="145"/>
      <c r="U314" s="145"/>
      <c r="V314" s="56"/>
      <c r="W314" s="56"/>
      <c r="X314" s="56"/>
      <c r="Y314" s="56"/>
      <c r="Z314" s="644"/>
      <c r="AA314" s="56"/>
      <c r="AB314" s="56"/>
      <c r="AC314" s="56"/>
      <c r="AD314" s="56"/>
      <c r="AE314" s="644"/>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c r="IK314" s="56"/>
      <c r="IL314" s="56"/>
      <c r="IM314" s="56"/>
      <c r="IN314" s="56"/>
    </row>
    <row r="315" spans="1:248">
      <c r="A315" s="117"/>
      <c r="B315" s="129"/>
      <c r="C315" s="123"/>
      <c r="D315" s="130"/>
      <c r="E315" s="130"/>
      <c r="F315" s="130"/>
      <c r="G315" s="130"/>
      <c r="H315" s="130"/>
      <c r="I315" s="123"/>
      <c r="J315" s="123"/>
      <c r="K315" s="130"/>
      <c r="L315" s="130"/>
      <c r="M315" s="130"/>
      <c r="N315" s="131"/>
      <c r="O315" s="636"/>
      <c r="P315" s="636"/>
      <c r="Q315" s="636"/>
      <c r="R315" s="636"/>
      <c r="S315" s="636"/>
      <c r="T315" s="637"/>
      <c r="U315" s="637"/>
      <c r="V315" s="637"/>
      <c r="W315" s="637"/>
      <c r="X315" s="637"/>
      <c r="Y315" s="637"/>
      <c r="Z315" s="645"/>
      <c r="AA315" s="637"/>
      <c r="AB315" s="637"/>
      <c r="AC315" s="637"/>
      <c r="AD315" s="637"/>
      <c r="AE315" s="645"/>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c r="IK315" s="56"/>
      <c r="IL315" s="56"/>
      <c r="IM315" s="56"/>
      <c r="IN315" s="56"/>
    </row>
    <row r="316" spans="1:248">
      <c r="A316" s="117"/>
      <c r="B316" s="109"/>
      <c r="C316" s="120"/>
      <c r="D316" s="127"/>
      <c r="E316" s="127"/>
      <c r="F316" s="127"/>
      <c r="G316" s="127"/>
      <c r="H316" s="127"/>
      <c r="I316" s="120"/>
      <c r="J316" s="120"/>
      <c r="K316" s="127"/>
      <c r="L316" s="127"/>
      <c r="M316" s="127"/>
      <c r="N316" s="128"/>
      <c r="O316" s="636"/>
      <c r="P316" s="636"/>
      <c r="Q316" s="636"/>
      <c r="R316" s="636"/>
      <c r="S316" s="636"/>
      <c r="T316" s="145"/>
      <c r="U316" s="145"/>
      <c r="V316" s="56"/>
      <c r="W316" s="56"/>
      <c r="X316" s="56"/>
      <c r="Y316" s="56"/>
      <c r="Z316" s="644"/>
      <c r="AA316" s="56"/>
      <c r="AB316" s="56"/>
      <c r="AC316" s="56"/>
      <c r="AD316" s="56"/>
      <c r="AE316" s="644"/>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c r="IK316" s="56"/>
      <c r="IL316" s="56"/>
      <c r="IM316" s="56"/>
      <c r="IN316" s="56"/>
    </row>
    <row r="317" spans="1:248">
      <c r="A317" s="117"/>
      <c r="B317" s="129"/>
      <c r="C317" s="123"/>
      <c r="D317" s="130"/>
      <c r="E317" s="130"/>
      <c r="F317" s="130"/>
      <c r="G317" s="130"/>
      <c r="H317" s="130"/>
      <c r="I317" s="123"/>
      <c r="J317" s="123"/>
      <c r="K317" s="130"/>
      <c r="L317" s="130"/>
      <c r="M317" s="130"/>
      <c r="N317" s="131"/>
      <c r="O317" s="636"/>
      <c r="P317" s="636"/>
      <c r="Q317" s="636"/>
      <c r="R317" s="636"/>
      <c r="S317" s="636"/>
      <c r="T317" s="637"/>
      <c r="U317" s="637"/>
      <c r="V317" s="637"/>
      <c r="W317" s="637"/>
      <c r="X317" s="637"/>
      <c r="Y317" s="637"/>
      <c r="Z317" s="645"/>
      <c r="AA317" s="637"/>
      <c r="AB317" s="637"/>
      <c r="AC317" s="637"/>
      <c r="AD317" s="637"/>
      <c r="AE317" s="645"/>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c r="IK317" s="56"/>
      <c r="IL317" s="56"/>
      <c r="IM317" s="56"/>
      <c r="IN317" s="56"/>
    </row>
    <row r="318" spans="1:248">
      <c r="A318" s="117"/>
      <c r="B318" s="109"/>
      <c r="C318" s="120"/>
      <c r="D318" s="127"/>
      <c r="E318" s="127"/>
      <c r="F318" s="127"/>
      <c r="G318" s="127"/>
      <c r="H318" s="127"/>
      <c r="I318" s="120"/>
      <c r="J318" s="120"/>
      <c r="K318" s="127"/>
      <c r="L318" s="127"/>
      <c r="M318" s="127"/>
      <c r="N318" s="128"/>
      <c r="O318" s="636"/>
      <c r="P318" s="636"/>
      <c r="Q318" s="636"/>
      <c r="R318" s="636"/>
      <c r="S318" s="636"/>
      <c r="T318" s="145"/>
      <c r="U318" s="145"/>
      <c r="V318" s="56"/>
      <c r="W318" s="56"/>
      <c r="X318" s="56"/>
      <c r="Y318" s="56"/>
      <c r="Z318" s="644"/>
      <c r="AA318" s="56"/>
      <c r="AB318" s="56"/>
      <c r="AC318" s="56"/>
      <c r="AD318" s="56"/>
      <c r="AE318" s="644"/>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row>
    <row r="319" spans="1:248">
      <c r="A319" s="117"/>
      <c r="B319" s="129"/>
      <c r="C319" s="123"/>
      <c r="D319" s="130"/>
      <c r="E319" s="130"/>
      <c r="F319" s="130"/>
      <c r="G319" s="130"/>
      <c r="H319" s="130"/>
      <c r="I319" s="123"/>
      <c r="J319" s="123"/>
      <c r="K319" s="130"/>
      <c r="L319" s="130"/>
      <c r="M319" s="130"/>
      <c r="N319" s="131"/>
      <c r="O319" s="636"/>
      <c r="P319" s="636"/>
      <c r="Q319" s="636"/>
      <c r="R319" s="636"/>
      <c r="S319" s="636"/>
      <c r="T319" s="637"/>
      <c r="U319" s="637"/>
      <c r="V319" s="637"/>
      <c r="W319" s="637"/>
      <c r="X319" s="637"/>
      <c r="Y319" s="637"/>
      <c r="Z319" s="645"/>
      <c r="AA319" s="637"/>
      <c r="AB319" s="637"/>
      <c r="AC319" s="637"/>
      <c r="AD319" s="637"/>
      <c r="AE319" s="645"/>
      <c r="AF319" s="643"/>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row>
    <row r="320" spans="1:248">
      <c r="A320" s="117"/>
      <c r="B320" s="109"/>
      <c r="C320" s="120"/>
      <c r="D320" s="127"/>
      <c r="E320" s="127"/>
      <c r="F320" s="127"/>
      <c r="G320" s="127"/>
      <c r="H320" s="127"/>
      <c r="I320" s="120"/>
      <c r="J320" s="120"/>
      <c r="K320" s="127"/>
      <c r="L320" s="127"/>
      <c r="M320" s="127"/>
      <c r="N320" s="128"/>
      <c r="O320" s="636"/>
      <c r="P320" s="636"/>
      <c r="Q320" s="636"/>
      <c r="R320" s="636"/>
      <c r="S320" s="636"/>
      <c r="T320" s="145"/>
      <c r="U320" s="145"/>
      <c r="V320" s="56"/>
      <c r="W320" s="56"/>
      <c r="X320" s="56"/>
      <c r="Y320" s="56"/>
      <c r="Z320" s="644"/>
      <c r="AA320" s="56"/>
      <c r="AB320" s="56"/>
      <c r="AC320" s="56"/>
      <c r="AD320" s="56"/>
      <c r="AE320" s="644"/>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c r="BZ320" s="56"/>
      <c r="CA320" s="56"/>
      <c r="CB320" s="56"/>
      <c r="CC320" s="56"/>
      <c r="CD320" s="56"/>
      <c r="CE320" s="56"/>
      <c r="CF320" s="56"/>
      <c r="CG320" s="56"/>
      <c r="CH320" s="56"/>
      <c r="CI320" s="56"/>
      <c r="CJ320" s="56"/>
      <c r="CK320" s="56"/>
      <c r="CL320" s="56"/>
      <c r="CM320" s="56"/>
      <c r="CN320" s="56"/>
      <c r="CO320" s="56"/>
      <c r="CP320" s="56"/>
      <c r="CQ320" s="56"/>
      <c r="CR320" s="56"/>
      <c r="CS320" s="56"/>
      <c r="CT320" s="56"/>
      <c r="CU320" s="56"/>
      <c r="CV320" s="56"/>
      <c r="CW320" s="56"/>
      <c r="CX320" s="56"/>
      <c r="CY320" s="56"/>
      <c r="CZ320" s="56"/>
      <c r="DA320" s="56"/>
      <c r="DB320" s="56"/>
      <c r="DC320" s="56"/>
      <c r="DD320" s="56"/>
      <c r="DE320" s="56"/>
      <c r="DF320" s="56"/>
      <c r="DG320" s="56"/>
      <c r="DH320" s="56"/>
      <c r="DI320" s="56"/>
      <c r="DJ320" s="56"/>
      <c r="DK320" s="56"/>
      <c r="DL320" s="5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56"/>
      <c r="EL320" s="56"/>
      <c r="EM320" s="56"/>
      <c r="EN320" s="56"/>
      <c r="EO320" s="56"/>
      <c r="EP320" s="56"/>
      <c r="EQ320" s="56"/>
      <c r="ER320" s="56"/>
      <c r="ES320" s="56"/>
      <c r="ET320" s="56"/>
      <c r="EU320" s="56"/>
      <c r="EV320" s="56"/>
      <c r="EW320" s="56"/>
      <c r="EX320" s="56"/>
      <c r="EY320" s="56"/>
      <c r="EZ320" s="56"/>
      <c r="FA320" s="56"/>
      <c r="FB320" s="56"/>
      <c r="FC320" s="56"/>
      <c r="FD320" s="56"/>
      <c r="FE320" s="56"/>
      <c r="FF320" s="56"/>
      <c r="FG320" s="56"/>
      <c r="FH320" s="56"/>
      <c r="FI320" s="56"/>
      <c r="FJ320" s="56"/>
      <c r="FK320" s="56"/>
      <c r="FL320" s="56"/>
      <c r="FM320" s="56"/>
      <c r="FN320" s="56"/>
      <c r="FO320" s="56"/>
      <c r="FP320" s="56"/>
      <c r="FQ320" s="56"/>
      <c r="FR320" s="56"/>
      <c r="FS320" s="56"/>
      <c r="FT320" s="56"/>
      <c r="FU320" s="56"/>
      <c r="FV320" s="56"/>
      <c r="FW320" s="56"/>
      <c r="FX320" s="56"/>
      <c r="FY320" s="56"/>
      <c r="FZ320" s="56"/>
      <c r="GA320" s="56"/>
      <c r="GB320" s="56"/>
      <c r="GC320" s="56"/>
      <c r="GD320" s="56"/>
      <c r="GE320" s="56"/>
      <c r="GF320" s="56"/>
      <c r="GG320" s="56"/>
      <c r="GH320" s="56"/>
      <c r="GI320" s="56"/>
      <c r="GJ320" s="56"/>
      <c r="GK320" s="56"/>
      <c r="GL320" s="56"/>
      <c r="GM320" s="56"/>
      <c r="GN320" s="56"/>
      <c r="GO320" s="56"/>
      <c r="GP320" s="56"/>
      <c r="GQ320" s="56"/>
      <c r="GR320" s="56"/>
      <c r="GS320" s="56"/>
      <c r="GT320" s="56"/>
      <c r="GU320" s="56"/>
      <c r="GV320" s="56"/>
      <c r="GW320" s="56"/>
      <c r="GX320" s="56"/>
      <c r="GY320" s="56"/>
      <c r="GZ320" s="56"/>
      <c r="HA320" s="56"/>
      <c r="HB320" s="56"/>
      <c r="HC320" s="56"/>
      <c r="HD320" s="56"/>
      <c r="HE320" s="56"/>
      <c r="HF320" s="56"/>
      <c r="HG320" s="56"/>
      <c r="HH320" s="56"/>
      <c r="HI320" s="56"/>
      <c r="HJ320" s="56"/>
      <c r="HK320" s="56"/>
      <c r="HL320" s="56"/>
      <c r="HM320" s="56"/>
      <c r="HN320" s="56"/>
      <c r="HO320" s="56"/>
      <c r="HP320" s="56"/>
      <c r="HQ320" s="56"/>
      <c r="HR320" s="56"/>
      <c r="HS320" s="56"/>
      <c r="HT320" s="56"/>
      <c r="HU320" s="56"/>
      <c r="HV320" s="56"/>
      <c r="HW320" s="56"/>
      <c r="HX320" s="56"/>
      <c r="HY320" s="56"/>
      <c r="HZ320" s="56"/>
      <c r="IA320" s="56"/>
      <c r="IB320" s="56"/>
      <c r="IC320" s="56"/>
      <c r="ID320" s="56"/>
      <c r="IE320" s="56"/>
      <c r="IF320" s="56"/>
      <c r="IG320" s="56"/>
      <c r="IH320" s="56"/>
      <c r="II320" s="56"/>
      <c r="IJ320" s="56"/>
      <c r="IK320" s="56"/>
      <c r="IL320" s="56"/>
      <c r="IM320" s="56"/>
      <c r="IN320" s="56"/>
    </row>
    <row r="321" spans="1:248">
      <c r="A321" s="117"/>
      <c r="B321" s="129"/>
      <c r="C321" s="123"/>
      <c r="D321" s="130"/>
      <c r="E321" s="130"/>
      <c r="F321" s="130"/>
      <c r="G321" s="130"/>
      <c r="H321" s="130"/>
      <c r="I321" s="123"/>
      <c r="J321" s="123"/>
      <c r="K321" s="130"/>
      <c r="L321" s="130"/>
      <c r="M321" s="130"/>
      <c r="N321" s="131"/>
      <c r="O321" s="636"/>
      <c r="P321" s="636"/>
      <c r="Q321" s="636"/>
      <c r="R321" s="636"/>
      <c r="S321" s="636"/>
      <c r="T321" s="637"/>
      <c r="U321" s="637"/>
      <c r="V321" s="637"/>
      <c r="W321" s="637"/>
      <c r="X321" s="637"/>
      <c r="Y321" s="637"/>
      <c r="Z321" s="645"/>
      <c r="AA321" s="637"/>
      <c r="AB321" s="637"/>
      <c r="AC321" s="637"/>
      <c r="AD321" s="637"/>
      <c r="AE321" s="645"/>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c r="IK321" s="56"/>
      <c r="IL321" s="56"/>
      <c r="IM321" s="56"/>
      <c r="IN321" s="56"/>
    </row>
    <row r="322" spans="1:248">
      <c r="A322" s="117"/>
      <c r="B322" s="109"/>
      <c r="C322" s="120"/>
      <c r="D322" s="127"/>
      <c r="E322" s="127"/>
      <c r="F322" s="127"/>
      <c r="G322" s="127"/>
      <c r="H322" s="127"/>
      <c r="I322" s="120"/>
      <c r="J322" s="120"/>
      <c r="K322" s="127"/>
      <c r="L322" s="127"/>
      <c r="M322" s="127"/>
      <c r="N322" s="128"/>
      <c r="O322" s="636"/>
      <c r="P322" s="636"/>
      <c r="Q322" s="636"/>
      <c r="R322" s="636"/>
      <c r="S322" s="636"/>
      <c r="T322" s="145"/>
      <c r="U322" s="145"/>
      <c r="V322" s="56"/>
      <c r="W322" s="56"/>
      <c r="X322" s="56"/>
      <c r="Y322" s="56"/>
      <c r="Z322" s="644"/>
      <c r="AA322" s="56"/>
      <c r="AB322" s="56"/>
      <c r="AC322" s="56"/>
      <c r="AD322" s="56"/>
      <c r="AE322" s="644"/>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c r="IK322" s="56"/>
      <c r="IL322" s="56"/>
      <c r="IM322" s="56"/>
      <c r="IN322" s="56"/>
    </row>
    <row r="323" spans="1:248">
      <c r="A323" s="117"/>
      <c r="B323" s="129"/>
      <c r="C323" s="123"/>
      <c r="D323" s="130"/>
      <c r="E323" s="130"/>
      <c r="F323" s="130"/>
      <c r="G323" s="130"/>
      <c r="H323" s="130"/>
      <c r="I323" s="123"/>
      <c r="J323" s="123"/>
      <c r="K323" s="130"/>
      <c r="L323" s="130"/>
      <c r="M323" s="130"/>
      <c r="N323" s="131"/>
      <c r="O323" s="636"/>
      <c r="P323" s="636"/>
      <c r="Q323" s="636"/>
      <c r="R323" s="636"/>
      <c r="S323" s="636"/>
      <c r="T323" s="637"/>
      <c r="U323" s="637"/>
      <c r="V323" s="637"/>
      <c r="W323" s="637"/>
      <c r="X323" s="637"/>
      <c r="Y323" s="637"/>
      <c r="Z323" s="645"/>
      <c r="AA323" s="637"/>
      <c r="AB323" s="637"/>
      <c r="AC323" s="637"/>
      <c r="AD323" s="637"/>
      <c r="AE323" s="645"/>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c r="IK323" s="56"/>
      <c r="IL323" s="56"/>
      <c r="IM323" s="56"/>
      <c r="IN323" s="56"/>
    </row>
    <row r="324" spans="1:248">
      <c r="A324" s="117"/>
      <c r="B324" s="109"/>
      <c r="C324" s="120"/>
      <c r="D324" s="127"/>
      <c r="E324" s="127"/>
      <c r="F324" s="127"/>
      <c r="G324" s="127"/>
      <c r="H324" s="127"/>
      <c r="I324" s="120"/>
      <c r="J324" s="120"/>
      <c r="K324" s="127"/>
      <c r="L324" s="127"/>
      <c r="M324" s="127"/>
      <c r="N324" s="128"/>
      <c r="O324" s="636"/>
      <c r="P324" s="636"/>
      <c r="Q324" s="636"/>
      <c r="R324" s="636"/>
      <c r="S324" s="636"/>
      <c r="T324" s="145"/>
      <c r="U324" s="145"/>
      <c r="V324" s="56"/>
      <c r="W324" s="56"/>
      <c r="X324" s="56"/>
      <c r="Y324" s="56"/>
      <c r="Z324" s="644"/>
      <c r="AA324" s="56"/>
      <c r="AB324" s="56"/>
      <c r="AC324" s="56"/>
      <c r="AD324" s="56"/>
      <c r="AE324" s="644"/>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c r="IK324" s="56"/>
      <c r="IL324" s="56"/>
      <c r="IM324" s="56"/>
      <c r="IN324" s="56"/>
    </row>
    <row r="325" spans="1:248" ht="13.5" thickBot="1">
      <c r="A325" s="632"/>
      <c r="B325" s="638"/>
      <c r="C325" s="639"/>
      <c r="D325" s="640"/>
      <c r="E325" s="640"/>
      <c r="F325" s="640"/>
      <c r="G325" s="640"/>
      <c r="H325" s="640"/>
      <c r="I325" s="639"/>
      <c r="J325" s="639"/>
      <c r="K325" s="640"/>
      <c r="L325" s="640"/>
      <c r="M325" s="640"/>
      <c r="N325" s="641"/>
      <c r="O325" s="639"/>
      <c r="P325" s="640"/>
      <c r="Q325" s="636"/>
      <c r="R325" s="636"/>
      <c r="S325" s="636"/>
      <c r="T325" s="642"/>
      <c r="U325" s="642"/>
      <c r="V325" s="642"/>
      <c r="W325" s="642"/>
      <c r="X325" s="642"/>
      <c r="Y325" s="642"/>
      <c r="Z325" s="646"/>
      <c r="AA325" s="642"/>
      <c r="AB325" s="642"/>
      <c r="AC325" s="642"/>
      <c r="AD325" s="642"/>
      <c r="AE325" s="64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c r="IK325" s="56"/>
      <c r="IL325" s="56"/>
      <c r="IM325" s="56"/>
      <c r="IN325" s="56"/>
    </row>
    <row r="326" spans="1:248">
      <c r="A326" s="116"/>
      <c r="B326" s="109"/>
      <c r="C326" s="120"/>
      <c r="D326" s="127"/>
      <c r="E326" s="127"/>
      <c r="F326" s="127"/>
      <c r="G326" s="127"/>
      <c r="H326" s="127"/>
      <c r="I326" s="120"/>
      <c r="J326" s="120"/>
      <c r="K326" s="127"/>
      <c r="L326" s="127"/>
      <c r="M326" s="127"/>
      <c r="N326" s="128"/>
      <c r="O326" s="636"/>
      <c r="P326" s="636"/>
      <c r="Q326" s="636"/>
      <c r="R326" s="636"/>
      <c r="S326" s="636"/>
      <c r="T326" s="636"/>
      <c r="U326" s="145"/>
      <c r="V326" s="56"/>
      <c r="W326" s="56"/>
      <c r="X326" s="56"/>
      <c r="Y326" s="56"/>
      <c r="Z326" s="644"/>
      <c r="AA326" s="56"/>
      <c r="AB326" s="56"/>
      <c r="AC326" s="56"/>
      <c r="AD326" s="56"/>
      <c r="AE326" s="644"/>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c r="IK326" s="56"/>
      <c r="IL326" s="56"/>
      <c r="IM326" s="56"/>
      <c r="IN326" s="56"/>
    </row>
    <row r="327" spans="1:248">
      <c r="A327" s="117"/>
      <c r="B327" s="129"/>
      <c r="C327" s="123"/>
      <c r="D327" s="130"/>
      <c r="E327" s="130"/>
      <c r="F327" s="130"/>
      <c r="G327" s="130"/>
      <c r="H327" s="130"/>
      <c r="I327" s="123"/>
      <c r="J327" s="123"/>
      <c r="K327" s="130"/>
      <c r="L327" s="130"/>
      <c r="M327" s="130"/>
      <c r="N327" s="131"/>
      <c r="O327" s="636"/>
      <c r="P327" s="636"/>
      <c r="Q327" s="636"/>
      <c r="R327" s="636"/>
      <c r="S327" s="636"/>
      <c r="T327" s="637"/>
      <c r="U327" s="637"/>
      <c r="V327" s="637"/>
      <c r="W327" s="637"/>
      <c r="X327" s="637"/>
      <c r="Y327" s="637"/>
      <c r="Z327" s="645"/>
      <c r="AA327" s="637"/>
      <c r="AB327" s="637"/>
      <c r="AC327" s="637"/>
      <c r="AD327" s="637"/>
      <c r="AE327" s="645"/>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row>
    <row r="328" spans="1:248">
      <c r="A328" s="117"/>
      <c r="B328" s="109"/>
      <c r="C328" s="120"/>
      <c r="D328" s="127"/>
      <c r="E328" s="127"/>
      <c r="F328" s="127"/>
      <c r="G328" s="127"/>
      <c r="H328" s="127"/>
      <c r="I328" s="120"/>
      <c r="J328" s="120"/>
      <c r="K328" s="127"/>
      <c r="L328" s="127"/>
      <c r="M328" s="127"/>
      <c r="N328" s="128"/>
      <c r="O328" s="636"/>
      <c r="P328" s="636"/>
      <c r="Q328" s="636"/>
      <c r="R328" s="636"/>
      <c r="S328" s="636"/>
      <c r="T328" s="145"/>
      <c r="U328" s="145"/>
      <c r="V328" s="56"/>
      <c r="W328" s="56"/>
      <c r="X328" s="56"/>
      <c r="Y328" s="56"/>
      <c r="Z328" s="644"/>
      <c r="AA328" s="56"/>
      <c r="AB328" s="56"/>
      <c r="AC328" s="56"/>
      <c r="AD328" s="56"/>
      <c r="AE328" s="644"/>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c r="IK328" s="56"/>
      <c r="IL328" s="56"/>
      <c r="IM328" s="56"/>
      <c r="IN328" s="56"/>
    </row>
    <row r="329" spans="1:248">
      <c r="A329" s="117"/>
      <c r="B329" s="129"/>
      <c r="C329" s="123"/>
      <c r="D329" s="130"/>
      <c r="E329" s="130"/>
      <c r="F329" s="130"/>
      <c r="G329" s="130"/>
      <c r="H329" s="130"/>
      <c r="I329" s="123"/>
      <c r="J329" s="123"/>
      <c r="K329" s="130"/>
      <c r="L329" s="130"/>
      <c r="M329" s="130"/>
      <c r="N329" s="131"/>
      <c r="O329" s="636"/>
      <c r="P329" s="636"/>
      <c r="Q329" s="636"/>
      <c r="R329" s="636"/>
      <c r="S329" s="636"/>
      <c r="T329" s="637"/>
      <c r="U329" s="637"/>
      <c r="V329" s="637"/>
      <c r="W329" s="637"/>
      <c r="X329" s="637"/>
      <c r="Y329" s="637"/>
      <c r="Z329" s="645"/>
      <c r="AA329" s="637"/>
      <c r="AB329" s="637"/>
      <c r="AC329" s="637"/>
      <c r="AD329" s="637"/>
      <c r="AE329" s="645"/>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row>
    <row r="330" spans="1:248">
      <c r="A330" s="117"/>
      <c r="B330" s="109"/>
      <c r="C330" s="120"/>
      <c r="D330" s="127"/>
      <c r="E330" s="127"/>
      <c r="F330" s="127"/>
      <c r="G330" s="127"/>
      <c r="H330" s="127"/>
      <c r="I330" s="120"/>
      <c r="J330" s="120"/>
      <c r="K330" s="127"/>
      <c r="L330" s="127"/>
      <c r="M330" s="127"/>
      <c r="N330" s="128"/>
      <c r="O330" s="636"/>
      <c r="P330" s="636"/>
      <c r="Q330" s="636"/>
      <c r="R330" s="636"/>
      <c r="S330" s="636"/>
      <c r="T330" s="145"/>
      <c r="U330" s="145"/>
      <c r="V330" s="56"/>
      <c r="W330" s="56"/>
      <c r="X330" s="56"/>
      <c r="Y330" s="56"/>
      <c r="Z330" s="644"/>
      <c r="AA330" s="56"/>
      <c r="AB330" s="56"/>
      <c r="AC330" s="56"/>
      <c r="AD330" s="56"/>
      <c r="AE330" s="644"/>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row>
    <row r="331" spans="1:248">
      <c r="A331" s="117"/>
      <c r="B331" s="129"/>
      <c r="C331" s="123"/>
      <c r="D331" s="130"/>
      <c r="E331" s="130"/>
      <c r="F331" s="130"/>
      <c r="G331" s="130"/>
      <c r="H331" s="130"/>
      <c r="I331" s="123"/>
      <c r="J331" s="123"/>
      <c r="K331" s="130"/>
      <c r="L331" s="130"/>
      <c r="M331" s="130"/>
      <c r="N331" s="131"/>
      <c r="O331" s="636"/>
      <c r="P331" s="636"/>
      <c r="Q331" s="636"/>
      <c r="R331" s="636"/>
      <c r="S331" s="636"/>
      <c r="T331" s="637"/>
      <c r="U331" s="637"/>
      <c r="V331" s="637"/>
      <c r="W331" s="637"/>
      <c r="X331" s="637"/>
      <c r="Y331" s="637"/>
      <c r="Z331" s="645"/>
      <c r="AA331" s="637"/>
      <c r="AB331" s="637"/>
      <c r="AC331" s="637"/>
      <c r="AD331" s="637"/>
      <c r="AE331" s="645"/>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c r="IK331" s="56"/>
      <c r="IL331" s="56"/>
      <c r="IM331" s="56"/>
      <c r="IN331" s="56"/>
    </row>
    <row r="332" spans="1:248">
      <c r="A332" s="117"/>
      <c r="B332" s="109"/>
      <c r="C332" s="120"/>
      <c r="D332" s="127"/>
      <c r="E332" s="127"/>
      <c r="F332" s="127"/>
      <c r="G332" s="127"/>
      <c r="H332" s="127"/>
      <c r="I332" s="120"/>
      <c r="J332" s="120"/>
      <c r="K332" s="127"/>
      <c r="L332" s="127"/>
      <c r="M332" s="127"/>
      <c r="N332" s="128"/>
      <c r="O332" s="636"/>
      <c r="P332" s="636"/>
      <c r="Q332" s="636"/>
      <c r="R332" s="636"/>
      <c r="S332" s="636"/>
      <c r="T332" s="145"/>
      <c r="U332" s="145"/>
      <c r="V332" s="56"/>
      <c r="W332" s="56"/>
      <c r="X332" s="56"/>
      <c r="Y332" s="56"/>
      <c r="Z332" s="644"/>
      <c r="AA332" s="56"/>
      <c r="AB332" s="56"/>
      <c r="AC332" s="56"/>
      <c r="AD332" s="56"/>
      <c r="AE332" s="644"/>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c r="IK332" s="56"/>
      <c r="IL332" s="56"/>
      <c r="IM332" s="56"/>
      <c r="IN332" s="56"/>
    </row>
    <row r="333" spans="1:248">
      <c r="A333" s="117"/>
      <c r="B333" s="129"/>
      <c r="C333" s="123"/>
      <c r="D333" s="130"/>
      <c r="E333" s="130"/>
      <c r="F333" s="130"/>
      <c r="G333" s="130"/>
      <c r="H333" s="130"/>
      <c r="I333" s="123"/>
      <c r="J333" s="123"/>
      <c r="K333" s="130"/>
      <c r="L333" s="130"/>
      <c r="M333" s="130"/>
      <c r="N333" s="131"/>
      <c r="O333" s="636"/>
      <c r="P333" s="636"/>
      <c r="Q333" s="636"/>
      <c r="R333" s="636"/>
      <c r="S333" s="636"/>
      <c r="T333" s="637"/>
      <c r="U333" s="637"/>
      <c r="V333" s="637"/>
      <c r="W333" s="637"/>
      <c r="X333" s="637"/>
      <c r="Y333" s="637"/>
      <c r="Z333" s="645"/>
      <c r="AA333" s="637"/>
      <c r="AB333" s="637"/>
      <c r="AC333" s="637"/>
      <c r="AD333" s="637"/>
      <c r="AE333" s="645"/>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row>
    <row r="334" spans="1:248">
      <c r="A334" s="117"/>
      <c r="B334" s="109"/>
      <c r="C334" s="120"/>
      <c r="D334" s="127"/>
      <c r="E334" s="127"/>
      <c r="F334" s="127"/>
      <c r="G334" s="127"/>
      <c r="H334" s="127"/>
      <c r="I334" s="120"/>
      <c r="J334" s="120"/>
      <c r="K334" s="127"/>
      <c r="L334" s="127"/>
      <c r="M334" s="127"/>
      <c r="N334" s="128"/>
      <c r="O334" s="636"/>
      <c r="P334" s="636"/>
      <c r="Q334" s="636"/>
      <c r="R334" s="636"/>
      <c r="S334" s="636"/>
      <c r="T334" s="145"/>
      <c r="U334" s="145"/>
      <c r="V334" s="56"/>
      <c r="W334" s="56"/>
      <c r="X334" s="56"/>
      <c r="Y334" s="56"/>
      <c r="Z334" s="644"/>
      <c r="AA334" s="56"/>
      <c r="AB334" s="56"/>
      <c r="AC334" s="56"/>
      <c r="AD334" s="56"/>
      <c r="AE334" s="644"/>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c r="IK334" s="56"/>
      <c r="IL334" s="56"/>
      <c r="IM334" s="56"/>
      <c r="IN334" s="56"/>
    </row>
    <row r="335" spans="1:248">
      <c r="A335" s="117"/>
      <c r="B335" s="129"/>
      <c r="C335" s="123"/>
      <c r="D335" s="130"/>
      <c r="E335" s="130"/>
      <c r="F335" s="130"/>
      <c r="G335" s="130"/>
      <c r="H335" s="130"/>
      <c r="I335" s="123"/>
      <c r="J335" s="123"/>
      <c r="K335" s="130"/>
      <c r="L335" s="130"/>
      <c r="M335" s="130"/>
      <c r="N335" s="131"/>
      <c r="O335" s="636"/>
      <c r="P335" s="636"/>
      <c r="Q335" s="636"/>
      <c r="R335" s="636"/>
      <c r="S335" s="636"/>
      <c r="T335" s="637"/>
      <c r="U335" s="637"/>
      <c r="V335" s="637"/>
      <c r="W335" s="637"/>
      <c r="X335" s="637"/>
      <c r="Y335" s="637"/>
      <c r="Z335" s="645"/>
      <c r="AA335" s="637"/>
      <c r="AB335" s="637"/>
      <c r="AC335" s="637"/>
      <c r="AD335" s="637"/>
      <c r="AE335" s="645"/>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c r="IK335" s="56"/>
      <c r="IL335" s="56"/>
      <c r="IM335" s="56"/>
      <c r="IN335" s="56"/>
    </row>
    <row r="336" spans="1:248">
      <c r="A336" s="117"/>
      <c r="B336" s="109"/>
      <c r="C336" s="120"/>
      <c r="D336" s="127"/>
      <c r="E336" s="127"/>
      <c r="F336" s="127"/>
      <c r="G336" s="127"/>
      <c r="H336" s="127"/>
      <c r="I336" s="120"/>
      <c r="J336" s="120"/>
      <c r="K336" s="127"/>
      <c r="L336" s="127"/>
      <c r="M336" s="127"/>
      <c r="N336" s="128"/>
      <c r="O336" s="636"/>
      <c r="P336" s="636"/>
      <c r="Q336" s="636"/>
      <c r="R336" s="636"/>
      <c r="S336" s="636"/>
      <c r="T336" s="145"/>
      <c r="U336" s="145"/>
      <c r="V336" s="56"/>
      <c r="W336" s="56"/>
      <c r="X336" s="56"/>
      <c r="Y336" s="56"/>
      <c r="Z336" s="644"/>
      <c r="AA336" s="56"/>
      <c r="AB336" s="56"/>
      <c r="AC336" s="56"/>
      <c r="AD336" s="56"/>
      <c r="AE336" s="644"/>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c r="IK336" s="56"/>
      <c r="IL336" s="56"/>
      <c r="IM336" s="56"/>
      <c r="IN336" s="56"/>
    </row>
    <row r="337" spans="1:248">
      <c r="A337" s="117"/>
      <c r="B337" s="129"/>
      <c r="C337" s="123"/>
      <c r="D337" s="130"/>
      <c r="E337" s="130"/>
      <c r="F337" s="130"/>
      <c r="G337" s="130"/>
      <c r="H337" s="130"/>
      <c r="I337" s="123"/>
      <c r="J337" s="123"/>
      <c r="K337" s="130"/>
      <c r="L337" s="130"/>
      <c r="M337" s="130"/>
      <c r="N337" s="131"/>
      <c r="O337" s="636"/>
      <c r="P337" s="636"/>
      <c r="Q337" s="636"/>
      <c r="R337" s="636"/>
      <c r="S337" s="636"/>
      <c r="T337" s="637"/>
      <c r="U337" s="637"/>
      <c r="V337" s="637"/>
      <c r="W337" s="637"/>
      <c r="X337" s="637"/>
      <c r="Y337" s="637"/>
      <c r="Z337" s="645"/>
      <c r="AA337" s="637"/>
      <c r="AB337" s="637"/>
      <c r="AC337" s="637"/>
      <c r="AD337" s="637"/>
      <c r="AE337" s="645"/>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c r="IK337" s="56"/>
      <c r="IL337" s="56"/>
      <c r="IM337" s="56"/>
      <c r="IN337" s="56"/>
    </row>
    <row r="338" spans="1:248">
      <c r="A338" s="117"/>
      <c r="B338" s="109"/>
      <c r="C338" s="120"/>
      <c r="D338" s="127"/>
      <c r="E338" s="127"/>
      <c r="F338" s="127"/>
      <c r="G338" s="127"/>
      <c r="H338" s="127"/>
      <c r="I338" s="120"/>
      <c r="J338" s="120"/>
      <c r="K338" s="127"/>
      <c r="L338" s="127"/>
      <c r="M338" s="127"/>
      <c r="N338" s="128"/>
      <c r="O338" s="636"/>
      <c r="P338" s="636"/>
      <c r="Q338" s="636"/>
      <c r="R338" s="636"/>
      <c r="S338" s="636"/>
      <c r="T338" s="145"/>
      <c r="U338" s="145"/>
      <c r="V338" s="56"/>
      <c r="W338" s="56"/>
      <c r="X338" s="56"/>
      <c r="Y338" s="56"/>
      <c r="Z338" s="644"/>
      <c r="AA338" s="56"/>
      <c r="AB338" s="56"/>
      <c r="AC338" s="56"/>
      <c r="AD338" s="56"/>
      <c r="AE338" s="644"/>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row>
    <row r="339" spans="1:248">
      <c r="A339" s="117"/>
      <c r="B339" s="129"/>
      <c r="C339" s="123"/>
      <c r="D339" s="130"/>
      <c r="E339" s="130"/>
      <c r="F339" s="130"/>
      <c r="G339" s="130"/>
      <c r="H339" s="130"/>
      <c r="I339" s="123"/>
      <c r="J339" s="123"/>
      <c r="K339" s="130"/>
      <c r="L339" s="130"/>
      <c r="M339" s="130"/>
      <c r="N339" s="131"/>
      <c r="O339" s="636"/>
      <c r="P339" s="636"/>
      <c r="Q339" s="636"/>
      <c r="R339" s="636"/>
      <c r="S339" s="636"/>
      <c r="T339" s="637"/>
      <c r="U339" s="637"/>
      <c r="V339" s="637"/>
      <c r="W339" s="637"/>
      <c r="X339" s="637"/>
      <c r="Y339" s="637"/>
      <c r="Z339" s="645"/>
      <c r="AA339" s="637"/>
      <c r="AB339" s="637"/>
      <c r="AC339" s="637"/>
      <c r="AD339" s="637"/>
      <c r="AE339" s="645"/>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row>
    <row r="340" spans="1:248">
      <c r="A340" s="117"/>
      <c r="B340" s="109"/>
      <c r="C340" s="120"/>
      <c r="D340" s="127"/>
      <c r="E340" s="127"/>
      <c r="F340" s="127"/>
      <c r="G340" s="127"/>
      <c r="H340" s="127"/>
      <c r="I340" s="120"/>
      <c r="J340" s="120"/>
      <c r="K340" s="127"/>
      <c r="L340" s="127"/>
      <c r="M340" s="127"/>
      <c r="N340" s="128"/>
      <c r="O340" s="636"/>
      <c r="P340" s="636"/>
      <c r="Q340" s="636"/>
      <c r="R340" s="636"/>
      <c r="S340" s="636"/>
      <c r="T340" s="145"/>
      <c r="U340" s="145"/>
      <c r="V340" s="56"/>
      <c r="W340" s="56"/>
      <c r="X340" s="56"/>
      <c r="Y340" s="56"/>
      <c r="Z340" s="644"/>
      <c r="AA340" s="56"/>
      <c r="AB340" s="56"/>
      <c r="AC340" s="56"/>
      <c r="AD340" s="56"/>
      <c r="AE340" s="644"/>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c r="IK340" s="56"/>
      <c r="IL340" s="56"/>
      <c r="IM340" s="56"/>
      <c r="IN340" s="56"/>
    </row>
    <row r="341" spans="1:248">
      <c r="A341" s="117"/>
      <c r="B341" s="129"/>
      <c r="C341" s="123"/>
      <c r="D341" s="130"/>
      <c r="E341" s="130"/>
      <c r="F341" s="130"/>
      <c r="G341" s="130"/>
      <c r="H341" s="130"/>
      <c r="I341" s="123"/>
      <c r="J341" s="123"/>
      <c r="K341" s="130"/>
      <c r="L341" s="130"/>
      <c r="M341" s="130"/>
      <c r="N341" s="131"/>
      <c r="O341" s="636"/>
      <c r="P341" s="636"/>
      <c r="Q341" s="636"/>
      <c r="R341" s="636"/>
      <c r="S341" s="636"/>
      <c r="T341" s="637"/>
      <c r="U341" s="637"/>
      <c r="V341" s="637"/>
      <c r="W341" s="637"/>
      <c r="X341" s="637"/>
      <c r="Y341" s="637"/>
      <c r="Z341" s="645"/>
      <c r="AA341" s="637"/>
      <c r="AB341" s="637"/>
      <c r="AC341" s="637"/>
      <c r="AD341" s="637"/>
      <c r="AE341" s="645"/>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c r="IK341" s="56"/>
      <c r="IL341" s="56"/>
      <c r="IM341" s="56"/>
      <c r="IN341" s="56"/>
    </row>
    <row r="342" spans="1:248">
      <c r="A342" s="117"/>
      <c r="B342" s="109"/>
      <c r="C342" s="120"/>
      <c r="D342" s="127"/>
      <c r="E342" s="127"/>
      <c r="F342" s="127"/>
      <c r="G342" s="127"/>
      <c r="H342" s="127"/>
      <c r="I342" s="120"/>
      <c r="J342" s="120"/>
      <c r="K342" s="127"/>
      <c r="L342" s="127"/>
      <c r="M342" s="127"/>
      <c r="N342" s="128"/>
      <c r="O342" s="636"/>
      <c r="P342" s="636"/>
      <c r="Q342" s="636"/>
      <c r="R342" s="636"/>
      <c r="S342" s="636"/>
      <c r="T342" s="145"/>
      <c r="U342" s="145"/>
      <c r="V342" s="56"/>
      <c r="W342" s="56"/>
      <c r="X342" s="56"/>
      <c r="Y342" s="56"/>
      <c r="Z342" s="644"/>
      <c r="AA342" s="56"/>
      <c r="AB342" s="56"/>
      <c r="AC342" s="56"/>
      <c r="AD342" s="56"/>
      <c r="AE342" s="644"/>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c r="IK342" s="56"/>
      <c r="IL342" s="56"/>
      <c r="IM342" s="56"/>
      <c r="IN342" s="56"/>
    </row>
    <row r="343" spans="1:248">
      <c r="A343" s="117"/>
      <c r="B343" s="129"/>
      <c r="C343" s="123"/>
      <c r="D343" s="130"/>
      <c r="E343" s="130"/>
      <c r="F343" s="130"/>
      <c r="G343" s="130"/>
      <c r="H343" s="130"/>
      <c r="I343" s="123"/>
      <c r="J343" s="123"/>
      <c r="K343" s="130"/>
      <c r="L343" s="130"/>
      <c r="M343" s="130"/>
      <c r="N343" s="131"/>
      <c r="O343" s="636"/>
      <c r="P343" s="636"/>
      <c r="Q343" s="636"/>
      <c r="R343" s="636"/>
      <c r="S343" s="636"/>
      <c r="T343" s="637"/>
      <c r="U343" s="637"/>
      <c r="V343" s="637"/>
      <c r="W343" s="637"/>
      <c r="X343" s="637"/>
      <c r="Y343" s="637"/>
      <c r="Z343" s="645"/>
      <c r="AA343" s="637"/>
      <c r="AB343" s="637"/>
      <c r="AC343" s="637"/>
      <c r="AD343" s="637"/>
      <c r="AE343" s="645"/>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c r="IK343" s="56"/>
      <c r="IL343" s="56"/>
      <c r="IM343" s="56"/>
      <c r="IN343" s="56"/>
    </row>
    <row r="344" spans="1:248">
      <c r="A344" s="117"/>
      <c r="B344" s="109"/>
      <c r="C344" s="120"/>
      <c r="D344" s="127"/>
      <c r="E344" s="127"/>
      <c r="F344" s="127"/>
      <c r="G344" s="127"/>
      <c r="H344" s="127"/>
      <c r="I344" s="120"/>
      <c r="J344" s="120"/>
      <c r="K344" s="127"/>
      <c r="L344" s="127"/>
      <c r="M344" s="127"/>
      <c r="N344" s="128"/>
      <c r="O344" s="636"/>
      <c r="P344" s="636"/>
      <c r="Q344" s="636"/>
      <c r="R344" s="636"/>
      <c r="S344" s="636"/>
      <c r="T344" s="145"/>
      <c r="U344" s="145"/>
      <c r="V344" s="56"/>
      <c r="W344" s="56"/>
      <c r="X344" s="56"/>
      <c r="Y344" s="56"/>
      <c r="Z344" s="644"/>
      <c r="AA344" s="56"/>
      <c r="AB344" s="56"/>
      <c r="AC344" s="56"/>
      <c r="AD344" s="56"/>
      <c r="AE344" s="644"/>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c r="IK344" s="56"/>
      <c r="IL344" s="56"/>
      <c r="IM344" s="56"/>
      <c r="IN344" s="56"/>
    </row>
    <row r="345" spans="1:248">
      <c r="A345" s="117"/>
      <c r="B345" s="129"/>
      <c r="C345" s="123"/>
      <c r="D345" s="130"/>
      <c r="E345" s="130"/>
      <c r="F345" s="130"/>
      <c r="G345" s="130"/>
      <c r="H345" s="130"/>
      <c r="I345" s="123"/>
      <c r="J345" s="123"/>
      <c r="K345" s="130"/>
      <c r="L345" s="130"/>
      <c r="M345" s="130"/>
      <c r="N345" s="131"/>
      <c r="O345" s="636"/>
      <c r="P345" s="636"/>
      <c r="Q345" s="636"/>
      <c r="R345" s="636"/>
      <c r="S345" s="636"/>
      <c r="T345" s="637"/>
      <c r="U345" s="637"/>
      <c r="V345" s="637"/>
      <c r="W345" s="637"/>
      <c r="X345" s="637"/>
      <c r="Y345" s="637"/>
      <c r="Z345" s="645"/>
      <c r="AA345" s="637"/>
      <c r="AB345" s="637"/>
      <c r="AC345" s="637"/>
      <c r="AD345" s="637"/>
      <c r="AE345" s="645"/>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row>
    <row r="346" spans="1:248">
      <c r="A346" s="117"/>
      <c r="B346" s="109"/>
      <c r="C346" s="120"/>
      <c r="D346" s="127"/>
      <c r="E346" s="127"/>
      <c r="F346" s="127"/>
      <c r="G346" s="127"/>
      <c r="H346" s="127"/>
      <c r="I346" s="120"/>
      <c r="J346" s="120"/>
      <c r="K346" s="127"/>
      <c r="L346" s="127"/>
      <c r="M346" s="127"/>
      <c r="N346" s="128"/>
      <c r="O346" s="636"/>
      <c r="P346" s="636"/>
      <c r="Q346" s="636"/>
      <c r="R346" s="636"/>
      <c r="S346" s="636"/>
      <c r="T346" s="145"/>
      <c r="U346" s="145"/>
      <c r="V346" s="56"/>
      <c r="W346" s="56"/>
      <c r="X346" s="56"/>
      <c r="Y346" s="56"/>
      <c r="Z346" s="644"/>
      <c r="AA346" s="56"/>
      <c r="AB346" s="56"/>
      <c r="AC346" s="56"/>
      <c r="AD346" s="56"/>
      <c r="AE346" s="644"/>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row>
    <row r="347" spans="1:248">
      <c r="A347" s="117"/>
      <c r="B347" s="129"/>
      <c r="C347" s="123"/>
      <c r="D347" s="130"/>
      <c r="E347" s="130"/>
      <c r="F347" s="130"/>
      <c r="G347" s="130"/>
      <c r="H347" s="130"/>
      <c r="I347" s="123"/>
      <c r="J347" s="123"/>
      <c r="K347" s="130"/>
      <c r="L347" s="130"/>
      <c r="M347" s="130"/>
      <c r="N347" s="131"/>
      <c r="O347" s="636"/>
      <c r="P347" s="636"/>
      <c r="Q347" s="636"/>
      <c r="R347" s="636"/>
      <c r="S347" s="636"/>
      <c r="T347" s="637"/>
      <c r="U347" s="637"/>
      <c r="V347" s="637"/>
      <c r="W347" s="637"/>
      <c r="X347" s="637"/>
      <c r="Y347" s="637"/>
      <c r="Z347" s="645"/>
      <c r="AA347" s="637"/>
      <c r="AB347" s="637"/>
      <c r="AC347" s="637"/>
      <c r="AD347" s="637"/>
      <c r="AE347" s="645"/>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row>
    <row r="348" spans="1:248">
      <c r="A348" s="117"/>
      <c r="B348" s="109"/>
      <c r="C348" s="120"/>
      <c r="D348" s="127"/>
      <c r="E348" s="127"/>
      <c r="F348" s="127"/>
      <c r="G348" s="127"/>
      <c r="H348" s="127"/>
      <c r="I348" s="120"/>
      <c r="J348" s="120"/>
      <c r="K348" s="127"/>
      <c r="L348" s="127"/>
      <c r="M348" s="127"/>
      <c r="N348" s="128"/>
      <c r="O348" s="636"/>
      <c r="P348" s="636"/>
      <c r="Q348" s="636"/>
      <c r="R348" s="636"/>
      <c r="S348" s="636"/>
      <c r="T348" s="145"/>
      <c r="U348" s="145"/>
      <c r="V348" s="56"/>
      <c r="W348" s="56"/>
      <c r="X348" s="56"/>
      <c r="Y348" s="56"/>
      <c r="Z348" s="644"/>
      <c r="AA348" s="56"/>
      <c r="AB348" s="56"/>
      <c r="AC348" s="56"/>
      <c r="AD348" s="56"/>
      <c r="AE348" s="644"/>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row>
    <row r="349" spans="1:248">
      <c r="A349" s="117"/>
      <c r="B349" s="129"/>
      <c r="C349" s="123"/>
      <c r="D349" s="130"/>
      <c r="E349" s="130"/>
      <c r="F349" s="130"/>
      <c r="G349" s="130"/>
      <c r="H349" s="130"/>
      <c r="I349" s="123"/>
      <c r="J349" s="123"/>
      <c r="K349" s="130"/>
      <c r="L349" s="130"/>
      <c r="M349" s="130"/>
      <c r="N349" s="131"/>
      <c r="O349" s="636"/>
      <c r="P349" s="636"/>
      <c r="Q349" s="636"/>
      <c r="R349" s="636"/>
      <c r="S349" s="636"/>
      <c r="T349" s="637"/>
      <c r="U349" s="637"/>
      <c r="V349" s="637"/>
      <c r="W349" s="637"/>
      <c r="X349" s="637"/>
      <c r="Y349" s="637"/>
      <c r="Z349" s="645"/>
      <c r="AA349" s="637"/>
      <c r="AB349" s="637"/>
      <c r="AC349" s="637"/>
      <c r="AD349" s="637"/>
      <c r="AE349" s="645"/>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row>
    <row r="350" spans="1:248">
      <c r="A350" s="117"/>
      <c r="B350" s="109"/>
      <c r="C350" s="120"/>
      <c r="D350" s="127"/>
      <c r="E350" s="127"/>
      <c r="F350" s="127"/>
      <c r="G350" s="127"/>
      <c r="H350" s="127"/>
      <c r="I350" s="120"/>
      <c r="J350" s="120"/>
      <c r="K350" s="127"/>
      <c r="L350" s="127"/>
      <c r="M350" s="127"/>
      <c r="N350" s="128"/>
      <c r="O350" s="636"/>
      <c r="P350" s="636"/>
      <c r="Q350" s="636"/>
      <c r="R350" s="636"/>
      <c r="S350" s="636"/>
      <c r="T350" s="145"/>
      <c r="U350" s="145"/>
      <c r="V350" s="56"/>
      <c r="W350" s="56"/>
      <c r="X350" s="56"/>
      <c r="Y350" s="56"/>
      <c r="Z350" s="644"/>
      <c r="AA350" s="56"/>
      <c r="AB350" s="56"/>
      <c r="AC350" s="56"/>
      <c r="AD350" s="56"/>
      <c r="AE350" s="644"/>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row>
    <row r="351" spans="1:248">
      <c r="A351" s="117"/>
      <c r="B351" s="129"/>
      <c r="C351" s="123"/>
      <c r="D351" s="130"/>
      <c r="E351" s="130"/>
      <c r="F351" s="130"/>
      <c r="G351" s="130"/>
      <c r="H351" s="130"/>
      <c r="I351" s="123"/>
      <c r="J351" s="123"/>
      <c r="K351" s="130"/>
      <c r="L351" s="130"/>
      <c r="M351" s="130"/>
      <c r="N351" s="131"/>
      <c r="O351" s="636"/>
      <c r="P351" s="636"/>
      <c r="Q351" s="636"/>
      <c r="R351" s="636"/>
      <c r="S351" s="636"/>
      <c r="T351" s="637"/>
      <c r="U351" s="637"/>
      <c r="V351" s="637"/>
      <c r="W351" s="637"/>
      <c r="X351" s="637"/>
      <c r="Y351" s="637"/>
      <c r="Z351" s="645"/>
      <c r="AA351" s="637"/>
      <c r="AB351" s="637"/>
      <c r="AC351" s="637"/>
      <c r="AD351" s="637"/>
      <c r="AE351" s="645"/>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row>
    <row r="352" spans="1:248">
      <c r="A352" s="117"/>
      <c r="B352" s="109"/>
      <c r="C352" s="120"/>
      <c r="D352" s="127"/>
      <c r="E352" s="127"/>
      <c r="F352" s="127"/>
      <c r="G352" s="127"/>
      <c r="H352" s="127"/>
      <c r="I352" s="120"/>
      <c r="J352" s="120"/>
      <c r="K352" s="127"/>
      <c r="L352" s="127"/>
      <c r="M352" s="127"/>
      <c r="N352" s="128"/>
      <c r="O352" s="636"/>
      <c r="P352" s="636"/>
      <c r="Q352" s="636"/>
      <c r="R352" s="636"/>
      <c r="S352" s="636"/>
      <c r="T352" s="145"/>
      <c r="U352" s="145"/>
      <c r="V352" s="56"/>
      <c r="W352" s="56"/>
      <c r="X352" s="56"/>
      <c r="Y352" s="56"/>
      <c r="Z352" s="644"/>
      <c r="AA352" s="56"/>
      <c r="AB352" s="56"/>
      <c r="AC352" s="56"/>
      <c r="AD352" s="56"/>
      <c r="AE352" s="644"/>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row>
    <row r="353" spans="1:248">
      <c r="A353" s="117"/>
      <c r="B353" s="129"/>
      <c r="C353" s="123"/>
      <c r="D353" s="130"/>
      <c r="E353" s="130"/>
      <c r="F353" s="130"/>
      <c r="G353" s="130"/>
      <c r="H353" s="130"/>
      <c r="I353" s="123"/>
      <c r="J353" s="123"/>
      <c r="K353" s="130"/>
      <c r="L353" s="130"/>
      <c r="M353" s="130"/>
      <c r="N353" s="131"/>
      <c r="O353" s="636"/>
      <c r="P353" s="636"/>
      <c r="Q353" s="636"/>
      <c r="R353" s="636"/>
      <c r="S353" s="636"/>
      <c r="T353" s="637"/>
      <c r="U353" s="637"/>
      <c r="V353" s="637"/>
      <c r="W353" s="637"/>
      <c r="X353" s="637"/>
      <c r="Y353" s="637"/>
      <c r="Z353" s="645"/>
      <c r="AA353" s="637"/>
      <c r="AB353" s="637"/>
      <c r="AC353" s="637"/>
      <c r="AD353" s="637"/>
      <c r="AE353" s="645"/>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row>
    <row r="354" spans="1:248">
      <c r="A354" s="117"/>
      <c r="B354" s="109"/>
      <c r="C354" s="120"/>
      <c r="D354" s="127"/>
      <c r="E354" s="127"/>
      <c r="F354" s="127"/>
      <c r="G354" s="127"/>
      <c r="H354" s="127"/>
      <c r="I354" s="120"/>
      <c r="J354" s="120"/>
      <c r="K354" s="127"/>
      <c r="L354" s="127"/>
      <c r="M354" s="127"/>
      <c r="N354" s="128"/>
      <c r="O354" s="636"/>
      <c r="P354" s="636"/>
      <c r="Q354" s="636"/>
      <c r="R354" s="636"/>
      <c r="S354" s="636"/>
      <c r="T354" s="145"/>
      <c r="U354" s="145"/>
      <c r="V354" s="56"/>
      <c r="W354" s="56"/>
      <c r="X354" s="56"/>
      <c r="Y354" s="56"/>
      <c r="Z354" s="644"/>
      <c r="AA354" s="56"/>
      <c r="AB354" s="56"/>
      <c r="AC354" s="56"/>
      <c r="AD354" s="56"/>
      <c r="AE354" s="644"/>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row>
    <row r="355" spans="1:248">
      <c r="A355" s="117"/>
      <c r="B355" s="129"/>
      <c r="C355" s="123"/>
      <c r="D355" s="130"/>
      <c r="E355" s="130"/>
      <c r="F355" s="130"/>
      <c r="G355" s="130"/>
      <c r="H355" s="130"/>
      <c r="I355" s="123"/>
      <c r="J355" s="123"/>
      <c r="K355" s="130"/>
      <c r="L355" s="130"/>
      <c r="M355" s="130"/>
      <c r="N355" s="131"/>
      <c r="O355" s="636"/>
      <c r="P355" s="636"/>
      <c r="Q355" s="636"/>
      <c r="R355" s="636"/>
      <c r="S355" s="636"/>
      <c r="T355" s="637"/>
      <c r="U355" s="637"/>
      <c r="V355" s="637"/>
      <c r="W355" s="637"/>
      <c r="X355" s="637"/>
      <c r="Y355" s="637"/>
      <c r="Z355" s="645"/>
      <c r="AA355" s="637"/>
      <c r="AB355" s="637"/>
      <c r="AC355" s="637"/>
      <c r="AD355" s="637"/>
      <c r="AE355" s="645"/>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row>
    <row r="356" spans="1:248">
      <c r="A356" s="117"/>
      <c r="B356" s="109"/>
      <c r="C356" s="120"/>
      <c r="D356" s="127"/>
      <c r="E356" s="127"/>
      <c r="F356" s="127"/>
      <c r="G356" s="127"/>
      <c r="H356" s="127"/>
      <c r="I356" s="120"/>
      <c r="J356" s="120"/>
      <c r="K356" s="127"/>
      <c r="L356" s="127"/>
      <c r="M356" s="127"/>
      <c r="N356" s="128"/>
      <c r="O356" s="636"/>
      <c r="P356" s="636"/>
      <c r="Q356" s="636"/>
      <c r="R356" s="636"/>
      <c r="S356" s="636"/>
      <c r="T356" s="145"/>
      <c r="U356" s="145"/>
      <c r="V356" s="56"/>
      <c r="W356" s="56"/>
      <c r="X356" s="56"/>
      <c r="Y356" s="56"/>
      <c r="Z356" s="644"/>
      <c r="AA356" s="56"/>
      <c r="AB356" s="56"/>
      <c r="AC356" s="56"/>
      <c r="AD356" s="56"/>
      <c r="AE356" s="644"/>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row>
    <row r="357" spans="1:248" ht="13.5" thickBot="1">
      <c r="A357" s="632"/>
      <c r="B357" s="638"/>
      <c r="C357" s="639"/>
      <c r="D357" s="640"/>
      <c r="E357" s="640"/>
      <c r="F357" s="640"/>
      <c r="G357" s="640"/>
      <c r="H357" s="640"/>
      <c r="I357" s="639"/>
      <c r="J357" s="639"/>
      <c r="K357" s="640"/>
      <c r="L357" s="640"/>
      <c r="M357" s="640"/>
      <c r="N357" s="641"/>
      <c r="O357" s="639"/>
      <c r="P357" s="640"/>
      <c r="Q357" s="636"/>
      <c r="R357" s="636"/>
      <c r="S357" s="636"/>
      <c r="T357" s="642"/>
      <c r="U357" s="642"/>
      <c r="V357" s="642"/>
      <c r="W357" s="642"/>
      <c r="X357" s="642"/>
      <c r="Y357" s="642"/>
      <c r="Z357" s="646"/>
      <c r="AA357" s="642"/>
      <c r="AB357" s="642"/>
      <c r="AC357" s="642"/>
      <c r="AD357" s="642"/>
      <c r="AE357" s="64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row>
    <row r="358" spans="1:248">
      <c r="A358" s="116"/>
      <c r="B358" s="109"/>
      <c r="C358" s="120"/>
      <c r="D358" s="127"/>
      <c r="E358" s="127"/>
      <c r="F358" s="127"/>
      <c r="G358" s="127"/>
      <c r="H358" s="127"/>
      <c r="I358" s="120"/>
      <c r="J358" s="120"/>
      <c r="K358" s="127"/>
      <c r="L358" s="127"/>
      <c r="M358" s="127"/>
      <c r="N358" s="128"/>
      <c r="O358" s="636"/>
      <c r="P358" s="636"/>
      <c r="Q358" s="636"/>
      <c r="R358" s="636"/>
      <c r="S358" s="636"/>
      <c r="T358" s="636"/>
      <c r="U358" s="145"/>
      <c r="V358" s="56"/>
      <c r="W358" s="56"/>
      <c r="X358" s="56"/>
      <c r="Y358" s="56"/>
      <c r="Z358" s="644"/>
      <c r="AA358" s="56"/>
      <c r="AB358" s="56"/>
      <c r="AC358" s="56"/>
      <c r="AD358" s="56"/>
      <c r="AE358" s="644"/>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row>
    <row r="359" spans="1:248">
      <c r="A359" s="117"/>
      <c r="B359" s="129"/>
      <c r="C359" s="123"/>
      <c r="D359" s="130"/>
      <c r="E359" s="130"/>
      <c r="F359" s="130"/>
      <c r="G359" s="130"/>
      <c r="H359" s="130"/>
      <c r="I359" s="123"/>
      <c r="J359" s="123"/>
      <c r="K359" s="130"/>
      <c r="L359" s="130"/>
      <c r="M359" s="130"/>
      <c r="N359" s="131"/>
      <c r="O359" s="636"/>
      <c r="P359" s="636"/>
      <c r="Q359" s="636"/>
      <c r="R359" s="636"/>
      <c r="S359" s="636"/>
      <c r="T359" s="637"/>
      <c r="U359" s="637"/>
      <c r="V359" s="637"/>
      <c r="W359" s="637"/>
      <c r="X359" s="637"/>
      <c r="Y359" s="637"/>
      <c r="Z359" s="645"/>
      <c r="AA359" s="637"/>
      <c r="AB359" s="637"/>
      <c r="AC359" s="637"/>
      <c r="AD359" s="637"/>
      <c r="AE359" s="645"/>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row>
    <row r="360" spans="1:248">
      <c r="A360" s="117"/>
      <c r="B360" s="109"/>
      <c r="C360" s="120"/>
      <c r="D360" s="127"/>
      <c r="E360" s="127"/>
      <c r="F360" s="127"/>
      <c r="G360" s="127"/>
      <c r="H360" s="127"/>
      <c r="I360" s="120"/>
      <c r="J360" s="120"/>
      <c r="K360" s="127"/>
      <c r="L360" s="127"/>
      <c r="M360" s="127"/>
      <c r="N360" s="128"/>
      <c r="O360" s="636"/>
      <c r="P360" s="636"/>
      <c r="Q360" s="636"/>
      <c r="R360" s="636"/>
      <c r="S360" s="636"/>
      <c r="T360" s="145"/>
      <c r="U360" s="145"/>
      <c r="V360" s="56"/>
      <c r="W360" s="56"/>
      <c r="X360" s="56"/>
      <c r="Y360" s="56"/>
      <c r="Z360" s="644"/>
      <c r="AA360" s="56"/>
      <c r="AB360" s="56"/>
      <c r="AC360" s="56"/>
      <c r="AD360" s="56"/>
      <c r="AE360" s="644"/>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row>
    <row r="361" spans="1:248">
      <c r="A361" s="117"/>
      <c r="B361" s="129"/>
      <c r="C361" s="123"/>
      <c r="D361" s="130"/>
      <c r="E361" s="130"/>
      <c r="F361" s="130"/>
      <c r="G361" s="130"/>
      <c r="H361" s="130"/>
      <c r="I361" s="123"/>
      <c r="J361" s="123"/>
      <c r="K361" s="130"/>
      <c r="L361" s="130"/>
      <c r="M361" s="130"/>
      <c r="N361" s="131"/>
      <c r="O361" s="636"/>
      <c r="P361" s="636"/>
      <c r="Q361" s="636"/>
      <c r="R361" s="636"/>
      <c r="S361" s="636"/>
      <c r="T361" s="637"/>
      <c r="U361" s="637"/>
      <c r="V361" s="637"/>
      <c r="W361" s="637"/>
      <c r="X361" s="637"/>
      <c r="Y361" s="637"/>
      <c r="Z361" s="645"/>
      <c r="AA361" s="637"/>
      <c r="AB361" s="637"/>
      <c r="AC361" s="637"/>
      <c r="AD361" s="637"/>
      <c r="AE361" s="645"/>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c r="IK361" s="56"/>
      <c r="IL361" s="56"/>
      <c r="IM361" s="56"/>
      <c r="IN361" s="56"/>
    </row>
    <row r="362" spans="1:248">
      <c r="A362" s="117"/>
      <c r="B362" s="109"/>
      <c r="C362" s="120"/>
      <c r="D362" s="127"/>
      <c r="E362" s="127"/>
      <c r="F362" s="127"/>
      <c r="G362" s="127"/>
      <c r="H362" s="127"/>
      <c r="I362" s="120"/>
      <c r="J362" s="120"/>
      <c r="K362" s="127"/>
      <c r="L362" s="127"/>
      <c r="M362" s="127"/>
      <c r="N362" s="128"/>
      <c r="O362" s="636"/>
      <c r="P362" s="636"/>
      <c r="Q362" s="636"/>
      <c r="R362" s="636"/>
      <c r="S362" s="636"/>
      <c r="T362" s="145"/>
      <c r="U362" s="145"/>
      <c r="V362" s="56"/>
      <c r="W362" s="56"/>
      <c r="X362" s="56"/>
      <c r="Y362" s="56"/>
      <c r="Z362" s="644"/>
      <c r="AA362" s="56"/>
      <c r="AB362" s="56"/>
      <c r="AC362" s="56"/>
      <c r="AD362" s="56"/>
      <c r="AE362" s="644"/>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row>
    <row r="363" spans="1:248">
      <c r="A363" s="117"/>
      <c r="B363" s="129"/>
      <c r="C363" s="123"/>
      <c r="D363" s="130"/>
      <c r="E363" s="130"/>
      <c r="F363" s="130"/>
      <c r="G363" s="130"/>
      <c r="H363" s="130"/>
      <c r="I363" s="123"/>
      <c r="J363" s="123"/>
      <c r="K363" s="130"/>
      <c r="L363" s="130"/>
      <c r="M363" s="130"/>
      <c r="N363" s="131"/>
      <c r="O363" s="636"/>
      <c r="P363" s="636"/>
      <c r="Q363" s="636"/>
      <c r="R363" s="636"/>
      <c r="S363" s="636"/>
      <c r="T363" s="637"/>
      <c r="U363" s="637"/>
      <c r="V363" s="637"/>
      <c r="W363" s="637"/>
      <c r="X363" s="637"/>
      <c r="Y363" s="637"/>
      <c r="Z363" s="645"/>
      <c r="AA363" s="637"/>
      <c r="AB363" s="637"/>
      <c r="AC363" s="637"/>
      <c r="AD363" s="637"/>
      <c r="AE363" s="645"/>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row>
    <row r="364" spans="1:248">
      <c r="A364" s="117"/>
      <c r="B364" s="109"/>
      <c r="C364" s="120"/>
      <c r="D364" s="127"/>
      <c r="E364" s="127"/>
      <c r="F364" s="127"/>
      <c r="G364" s="127"/>
      <c r="H364" s="127"/>
      <c r="I364" s="120"/>
      <c r="J364" s="120"/>
      <c r="K364" s="127"/>
      <c r="L364" s="127"/>
      <c r="M364" s="127"/>
      <c r="N364" s="128"/>
      <c r="O364" s="636"/>
      <c r="P364" s="636"/>
      <c r="Q364" s="636"/>
      <c r="R364" s="636"/>
      <c r="S364" s="636"/>
      <c r="T364" s="145"/>
      <c r="U364" s="145"/>
      <c r="V364" s="56"/>
      <c r="W364" s="56"/>
      <c r="X364" s="56"/>
      <c r="Y364" s="56"/>
      <c r="Z364" s="644"/>
      <c r="AA364" s="56"/>
      <c r="AB364" s="56"/>
      <c r="AC364" s="56"/>
      <c r="AD364" s="56"/>
      <c r="AE364" s="644"/>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c r="IK364" s="56"/>
      <c r="IL364" s="56"/>
      <c r="IM364" s="56"/>
      <c r="IN364" s="56"/>
    </row>
    <row r="365" spans="1:248">
      <c r="A365" s="117"/>
      <c r="B365" s="129"/>
      <c r="C365" s="123"/>
      <c r="D365" s="130"/>
      <c r="E365" s="130"/>
      <c r="F365" s="130"/>
      <c r="G365" s="130"/>
      <c r="H365" s="130"/>
      <c r="I365" s="123"/>
      <c r="J365" s="123"/>
      <c r="K365" s="130"/>
      <c r="L365" s="130"/>
      <c r="M365" s="130"/>
      <c r="N365" s="131"/>
      <c r="O365" s="636"/>
      <c r="P365" s="636"/>
      <c r="Q365" s="636"/>
      <c r="R365" s="636"/>
      <c r="S365" s="636"/>
      <c r="T365" s="637"/>
      <c r="U365" s="637"/>
      <c r="V365" s="637"/>
      <c r="W365" s="637"/>
      <c r="X365" s="637"/>
      <c r="Y365" s="637"/>
      <c r="Z365" s="645"/>
      <c r="AA365" s="637"/>
      <c r="AB365" s="637"/>
      <c r="AC365" s="637"/>
      <c r="AD365" s="637"/>
      <c r="AE365" s="645"/>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c r="IK365" s="56"/>
      <c r="IL365" s="56"/>
      <c r="IM365" s="56"/>
      <c r="IN365" s="56"/>
    </row>
    <row r="366" spans="1:248">
      <c r="A366" s="117"/>
      <c r="B366" s="109"/>
      <c r="C366" s="120"/>
      <c r="D366" s="127"/>
      <c r="E366" s="127"/>
      <c r="F366" s="127"/>
      <c r="G366" s="127"/>
      <c r="H366" s="127"/>
      <c r="I366" s="120"/>
      <c r="J366" s="120"/>
      <c r="K366" s="127"/>
      <c r="L366" s="127"/>
      <c r="M366" s="127"/>
      <c r="N366" s="128"/>
      <c r="O366" s="636"/>
      <c r="P366" s="636"/>
      <c r="Q366" s="636"/>
      <c r="R366" s="636"/>
      <c r="S366" s="636"/>
      <c r="T366" s="145"/>
      <c r="U366" s="145"/>
      <c r="V366" s="56"/>
      <c r="W366" s="56"/>
      <c r="X366" s="56"/>
      <c r="Y366" s="56"/>
      <c r="Z366" s="644"/>
      <c r="AA366" s="56"/>
      <c r="AB366" s="56"/>
      <c r="AC366" s="56"/>
      <c r="AD366" s="56"/>
      <c r="AE366" s="644"/>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c r="IK366" s="56"/>
      <c r="IL366" s="56"/>
      <c r="IM366" s="56"/>
      <c r="IN366" s="56"/>
    </row>
    <row r="367" spans="1:248">
      <c r="A367" s="117"/>
      <c r="B367" s="129"/>
      <c r="C367" s="123"/>
      <c r="D367" s="130"/>
      <c r="E367" s="130"/>
      <c r="F367" s="130"/>
      <c r="G367" s="130"/>
      <c r="H367" s="130"/>
      <c r="I367" s="123"/>
      <c r="J367" s="123"/>
      <c r="K367" s="130"/>
      <c r="L367" s="130"/>
      <c r="M367" s="130"/>
      <c r="N367" s="131"/>
      <c r="O367" s="636"/>
      <c r="P367" s="636"/>
      <c r="Q367" s="636"/>
      <c r="R367" s="636"/>
      <c r="S367" s="636"/>
      <c r="T367" s="637"/>
      <c r="U367" s="637"/>
      <c r="V367" s="637"/>
      <c r="W367" s="637"/>
      <c r="X367" s="637"/>
      <c r="Y367" s="637"/>
      <c r="Z367" s="645"/>
      <c r="AA367" s="637"/>
      <c r="AB367" s="637"/>
      <c r="AC367" s="637"/>
      <c r="AD367" s="637"/>
      <c r="AE367" s="645"/>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c r="IK367" s="56"/>
      <c r="IL367" s="56"/>
      <c r="IM367" s="56"/>
      <c r="IN367" s="56"/>
    </row>
    <row r="368" spans="1:248">
      <c r="A368" s="117"/>
      <c r="B368" s="109"/>
      <c r="C368" s="120"/>
      <c r="D368" s="127"/>
      <c r="E368" s="127"/>
      <c r="F368" s="127"/>
      <c r="G368" s="127"/>
      <c r="H368" s="127"/>
      <c r="I368" s="120"/>
      <c r="J368" s="120"/>
      <c r="K368" s="127"/>
      <c r="L368" s="127"/>
      <c r="M368" s="127"/>
      <c r="N368" s="128"/>
      <c r="O368" s="636"/>
      <c r="P368" s="636"/>
      <c r="Q368" s="636"/>
      <c r="R368" s="636"/>
      <c r="S368" s="636"/>
      <c r="T368" s="145"/>
      <c r="U368" s="145"/>
      <c r="V368" s="56"/>
      <c r="W368" s="56"/>
      <c r="X368" s="56"/>
      <c r="Y368" s="56"/>
      <c r="Z368" s="644"/>
      <c r="AA368" s="56"/>
      <c r="AB368" s="56"/>
      <c r="AC368" s="56"/>
      <c r="AD368" s="56"/>
      <c r="AE368" s="644"/>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c r="IK368" s="56"/>
      <c r="IL368" s="56"/>
      <c r="IM368" s="56"/>
      <c r="IN368" s="56"/>
    </row>
    <row r="369" spans="1:248">
      <c r="A369" s="117"/>
      <c r="B369" s="129"/>
      <c r="C369" s="123"/>
      <c r="D369" s="130"/>
      <c r="E369" s="130"/>
      <c r="F369" s="130"/>
      <c r="G369" s="130"/>
      <c r="H369" s="130"/>
      <c r="I369" s="123"/>
      <c r="J369" s="123"/>
      <c r="K369" s="130"/>
      <c r="L369" s="130"/>
      <c r="M369" s="130"/>
      <c r="N369" s="131"/>
      <c r="O369" s="636"/>
      <c r="P369" s="636"/>
      <c r="Q369" s="636"/>
      <c r="R369" s="636"/>
      <c r="S369" s="636"/>
      <c r="T369" s="637"/>
      <c r="U369" s="637"/>
      <c r="V369" s="637"/>
      <c r="W369" s="637"/>
      <c r="X369" s="637"/>
      <c r="Y369" s="637"/>
      <c r="Z369" s="645"/>
      <c r="AA369" s="637"/>
      <c r="AB369" s="637"/>
      <c r="AC369" s="637"/>
      <c r="AD369" s="637"/>
      <c r="AE369" s="645"/>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c r="IK369" s="56"/>
      <c r="IL369" s="56"/>
      <c r="IM369" s="56"/>
      <c r="IN369" s="56"/>
    </row>
    <row r="370" spans="1:248">
      <c r="A370" s="117"/>
      <c r="B370" s="109"/>
      <c r="C370" s="120"/>
      <c r="D370" s="127"/>
      <c r="E370" s="127"/>
      <c r="F370" s="127"/>
      <c r="G370" s="127"/>
      <c r="H370" s="127"/>
      <c r="I370" s="120"/>
      <c r="J370" s="120"/>
      <c r="K370" s="127"/>
      <c r="L370" s="127"/>
      <c r="M370" s="127"/>
      <c r="N370" s="128"/>
      <c r="O370" s="636"/>
      <c r="P370" s="636"/>
      <c r="Q370" s="636"/>
      <c r="R370" s="636"/>
      <c r="S370" s="636"/>
      <c r="T370" s="145"/>
      <c r="U370" s="145"/>
      <c r="V370" s="56"/>
      <c r="W370" s="56"/>
      <c r="X370" s="56"/>
      <c r="Y370" s="56"/>
      <c r="Z370" s="644"/>
      <c r="AA370" s="56"/>
      <c r="AB370" s="56"/>
      <c r="AC370" s="56"/>
      <c r="AD370" s="56"/>
      <c r="AE370" s="644"/>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c r="IK370" s="56"/>
      <c r="IL370" s="56"/>
      <c r="IM370" s="56"/>
      <c r="IN370" s="56"/>
    </row>
    <row r="371" spans="1:248">
      <c r="A371" s="117"/>
      <c r="B371" s="129"/>
      <c r="C371" s="123"/>
      <c r="D371" s="130"/>
      <c r="E371" s="130"/>
      <c r="F371" s="130"/>
      <c r="G371" s="130"/>
      <c r="H371" s="130"/>
      <c r="I371" s="123"/>
      <c r="J371" s="123"/>
      <c r="K371" s="130"/>
      <c r="L371" s="130"/>
      <c r="M371" s="130"/>
      <c r="N371" s="131"/>
      <c r="O371" s="636"/>
      <c r="P371" s="636"/>
      <c r="Q371" s="636"/>
      <c r="R371" s="636"/>
      <c r="S371" s="636"/>
      <c r="T371" s="637"/>
      <c r="U371" s="637"/>
      <c r="V371" s="637"/>
      <c r="W371" s="637"/>
      <c r="X371" s="637"/>
      <c r="Y371" s="637"/>
      <c r="Z371" s="645"/>
      <c r="AA371" s="637"/>
      <c r="AB371" s="637"/>
      <c r="AC371" s="637"/>
      <c r="AD371" s="637"/>
      <c r="AE371" s="645"/>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c r="IK371" s="56"/>
      <c r="IL371" s="56"/>
      <c r="IM371" s="56"/>
      <c r="IN371" s="56"/>
    </row>
    <row r="372" spans="1:248">
      <c r="A372" s="117"/>
      <c r="B372" s="109"/>
      <c r="C372" s="120"/>
      <c r="D372" s="127"/>
      <c r="E372" s="127"/>
      <c r="F372" s="127"/>
      <c r="G372" s="127"/>
      <c r="H372" s="127"/>
      <c r="I372" s="120"/>
      <c r="J372" s="120"/>
      <c r="K372" s="127"/>
      <c r="L372" s="127"/>
      <c r="M372" s="127"/>
      <c r="N372" s="128"/>
      <c r="O372" s="636"/>
      <c r="P372" s="636"/>
      <c r="Q372" s="636"/>
      <c r="R372" s="636"/>
      <c r="S372" s="636"/>
      <c r="T372" s="145"/>
      <c r="U372" s="145"/>
      <c r="V372" s="56"/>
      <c r="W372" s="56"/>
      <c r="X372" s="56"/>
      <c r="Y372" s="56"/>
      <c r="Z372" s="644"/>
      <c r="AA372" s="56"/>
      <c r="AB372" s="56"/>
      <c r="AC372" s="56"/>
      <c r="AD372" s="56"/>
      <c r="AE372" s="644"/>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56"/>
      <c r="FM372" s="56"/>
      <c r="FN372" s="56"/>
      <c r="FO372" s="56"/>
      <c r="FP372" s="56"/>
      <c r="FQ372" s="56"/>
      <c r="FR372" s="56"/>
      <c r="FS372" s="56"/>
      <c r="FT372" s="56"/>
      <c r="FU372" s="56"/>
      <c r="FV372" s="56"/>
      <c r="FW372" s="56"/>
      <c r="FX372" s="56"/>
      <c r="FY372" s="56"/>
      <c r="FZ372" s="56"/>
      <c r="GA372" s="56"/>
      <c r="GB372" s="56"/>
      <c r="GC372" s="56"/>
      <c r="GD372" s="56"/>
      <c r="GE372" s="56"/>
      <c r="GF372" s="56"/>
      <c r="GG372" s="56"/>
      <c r="GH372" s="56"/>
      <c r="GI372" s="56"/>
      <c r="GJ372" s="56"/>
      <c r="GK372" s="56"/>
      <c r="GL372" s="56"/>
      <c r="GM372" s="56"/>
      <c r="GN372" s="56"/>
      <c r="GO372" s="56"/>
      <c r="GP372" s="56"/>
      <c r="GQ372" s="56"/>
      <c r="GR372" s="56"/>
      <c r="GS372" s="56"/>
      <c r="GT372" s="56"/>
      <c r="GU372" s="56"/>
      <c r="GV372" s="56"/>
      <c r="GW372" s="56"/>
      <c r="GX372" s="56"/>
      <c r="GY372" s="56"/>
      <c r="GZ372" s="56"/>
      <c r="HA372" s="56"/>
      <c r="HB372" s="56"/>
      <c r="HC372" s="56"/>
      <c r="HD372" s="56"/>
      <c r="HE372" s="56"/>
      <c r="HF372" s="56"/>
      <c r="HG372" s="56"/>
      <c r="HH372" s="56"/>
      <c r="HI372" s="56"/>
      <c r="HJ372" s="56"/>
      <c r="HK372" s="56"/>
      <c r="HL372" s="56"/>
      <c r="HM372" s="56"/>
      <c r="HN372" s="56"/>
      <c r="HO372" s="56"/>
      <c r="HP372" s="56"/>
      <c r="HQ372" s="56"/>
      <c r="HR372" s="56"/>
      <c r="HS372" s="56"/>
      <c r="HT372" s="56"/>
      <c r="HU372" s="56"/>
      <c r="HV372" s="56"/>
      <c r="HW372" s="56"/>
      <c r="HX372" s="56"/>
      <c r="HY372" s="56"/>
      <c r="HZ372" s="56"/>
      <c r="IA372" s="56"/>
      <c r="IB372" s="56"/>
      <c r="IC372" s="56"/>
      <c r="ID372" s="56"/>
      <c r="IE372" s="56"/>
      <c r="IF372" s="56"/>
      <c r="IG372" s="56"/>
      <c r="IH372" s="56"/>
      <c r="II372" s="56"/>
      <c r="IJ372" s="56"/>
      <c r="IK372" s="56"/>
      <c r="IL372" s="56"/>
      <c r="IM372" s="56"/>
      <c r="IN372" s="56"/>
    </row>
    <row r="373" spans="1:248">
      <c r="A373" s="117"/>
      <c r="B373" s="129"/>
      <c r="C373" s="123"/>
      <c r="D373" s="130"/>
      <c r="E373" s="130"/>
      <c r="F373" s="130"/>
      <c r="G373" s="130"/>
      <c r="H373" s="130"/>
      <c r="I373" s="123"/>
      <c r="J373" s="123"/>
      <c r="K373" s="130"/>
      <c r="L373" s="130"/>
      <c r="M373" s="130"/>
      <c r="N373" s="131"/>
      <c r="O373" s="636"/>
      <c r="P373" s="636"/>
      <c r="Q373" s="636"/>
      <c r="R373" s="636"/>
      <c r="S373" s="636"/>
      <c r="T373" s="637"/>
      <c r="U373" s="637"/>
      <c r="V373" s="637"/>
      <c r="W373" s="637"/>
      <c r="X373" s="637"/>
      <c r="Y373" s="637"/>
      <c r="Z373" s="645"/>
      <c r="AA373" s="637"/>
      <c r="AB373" s="637"/>
      <c r="AC373" s="637"/>
      <c r="AD373" s="637"/>
      <c r="AE373" s="645"/>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c r="IK373" s="56"/>
      <c r="IL373" s="56"/>
      <c r="IM373" s="56"/>
      <c r="IN373" s="56"/>
    </row>
    <row r="374" spans="1:248">
      <c r="A374" s="117"/>
      <c r="B374" s="109"/>
      <c r="C374" s="120"/>
      <c r="D374" s="127"/>
      <c r="E374" s="127"/>
      <c r="F374" s="127"/>
      <c r="G374" s="127"/>
      <c r="H374" s="127"/>
      <c r="I374" s="120"/>
      <c r="J374" s="120"/>
      <c r="K374" s="127"/>
      <c r="L374" s="127"/>
      <c r="M374" s="127"/>
      <c r="N374" s="128"/>
      <c r="O374" s="636"/>
      <c r="P374" s="636"/>
      <c r="Q374" s="636"/>
      <c r="R374" s="636"/>
      <c r="S374" s="636"/>
      <c r="T374" s="145"/>
      <c r="U374" s="145"/>
      <c r="V374" s="56"/>
      <c r="W374" s="56"/>
      <c r="X374" s="56"/>
      <c r="Y374" s="56"/>
      <c r="Z374" s="644"/>
      <c r="AA374" s="56"/>
      <c r="AB374" s="56"/>
      <c r="AC374" s="56"/>
      <c r="AD374" s="56"/>
      <c r="AE374" s="644"/>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c r="IK374" s="56"/>
      <c r="IL374" s="56"/>
      <c r="IM374" s="56"/>
      <c r="IN374" s="56"/>
    </row>
    <row r="375" spans="1:248">
      <c r="A375" s="117"/>
      <c r="B375" s="129"/>
      <c r="C375" s="123"/>
      <c r="D375" s="130"/>
      <c r="E375" s="130"/>
      <c r="F375" s="130"/>
      <c r="G375" s="130"/>
      <c r="H375" s="130"/>
      <c r="I375" s="123"/>
      <c r="J375" s="123"/>
      <c r="K375" s="130"/>
      <c r="L375" s="130"/>
      <c r="M375" s="130"/>
      <c r="N375" s="131"/>
      <c r="O375" s="636"/>
      <c r="P375" s="636"/>
      <c r="Q375" s="636"/>
      <c r="R375" s="636"/>
      <c r="S375" s="636"/>
      <c r="T375" s="637"/>
      <c r="U375" s="637"/>
      <c r="V375" s="637"/>
      <c r="W375" s="637"/>
      <c r="X375" s="637"/>
      <c r="Y375" s="637"/>
      <c r="Z375" s="645"/>
      <c r="AA375" s="637"/>
      <c r="AB375" s="637"/>
      <c r="AC375" s="637"/>
      <c r="AD375" s="637"/>
      <c r="AE375" s="645"/>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c r="IK375" s="56"/>
      <c r="IL375" s="56"/>
      <c r="IM375" s="56"/>
      <c r="IN375" s="56"/>
    </row>
    <row r="376" spans="1:248">
      <c r="A376" s="117"/>
      <c r="B376" s="109"/>
      <c r="C376" s="120"/>
      <c r="D376" s="127"/>
      <c r="E376" s="127"/>
      <c r="F376" s="127"/>
      <c r="G376" s="127"/>
      <c r="H376" s="127"/>
      <c r="I376" s="120"/>
      <c r="J376" s="120"/>
      <c r="K376" s="127"/>
      <c r="L376" s="127"/>
      <c r="M376" s="127"/>
      <c r="N376" s="128"/>
      <c r="O376" s="636"/>
      <c r="P376" s="636"/>
      <c r="Q376" s="636"/>
      <c r="R376" s="636"/>
      <c r="S376" s="636"/>
      <c r="T376" s="145"/>
      <c r="U376" s="145"/>
      <c r="V376" s="56"/>
      <c r="W376" s="56"/>
      <c r="X376" s="56"/>
      <c r="Y376" s="56"/>
      <c r="Z376" s="644"/>
      <c r="AA376" s="56"/>
      <c r="AB376" s="56"/>
      <c r="AC376" s="56"/>
      <c r="AD376" s="56"/>
      <c r="AE376" s="644"/>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c r="IK376" s="56"/>
      <c r="IL376" s="56"/>
      <c r="IM376" s="56"/>
      <c r="IN376" s="56"/>
    </row>
    <row r="377" spans="1:248">
      <c r="A377" s="117"/>
      <c r="B377" s="129"/>
      <c r="C377" s="123"/>
      <c r="D377" s="130"/>
      <c r="E377" s="130"/>
      <c r="F377" s="130"/>
      <c r="G377" s="130"/>
      <c r="H377" s="130"/>
      <c r="I377" s="123"/>
      <c r="J377" s="123"/>
      <c r="K377" s="130"/>
      <c r="L377" s="130"/>
      <c r="M377" s="130"/>
      <c r="N377" s="131"/>
      <c r="O377" s="636"/>
      <c r="P377" s="636"/>
      <c r="Q377" s="636"/>
      <c r="R377" s="636"/>
      <c r="S377" s="636"/>
      <c r="T377" s="637"/>
      <c r="U377" s="637"/>
      <c r="V377" s="637"/>
      <c r="W377" s="637"/>
      <c r="X377" s="637"/>
      <c r="Y377" s="637"/>
      <c r="Z377" s="645"/>
      <c r="AA377" s="637"/>
      <c r="AB377" s="637"/>
      <c r="AC377" s="637"/>
      <c r="AD377" s="637"/>
      <c r="AE377" s="645"/>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row>
    <row r="378" spans="1:248">
      <c r="A378" s="117"/>
      <c r="B378" s="109"/>
      <c r="C378" s="120"/>
      <c r="D378" s="127"/>
      <c r="E378" s="127"/>
      <c r="F378" s="127"/>
      <c r="G378" s="127"/>
      <c r="H378" s="127"/>
      <c r="I378" s="120"/>
      <c r="J378" s="120"/>
      <c r="K378" s="127"/>
      <c r="L378" s="127"/>
      <c r="M378" s="127"/>
      <c r="N378" s="128"/>
      <c r="O378" s="636"/>
      <c r="P378" s="636"/>
      <c r="Q378" s="636"/>
      <c r="R378" s="636"/>
      <c r="S378" s="636"/>
      <c r="T378" s="145"/>
      <c r="U378" s="145"/>
      <c r="V378" s="56"/>
      <c r="W378" s="56"/>
      <c r="X378" s="56"/>
      <c r="Y378" s="56"/>
      <c r="Z378" s="644"/>
      <c r="AA378" s="56"/>
      <c r="AB378" s="56"/>
      <c r="AC378" s="56"/>
      <c r="AD378" s="56"/>
      <c r="AE378" s="644"/>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c r="IK378" s="56"/>
      <c r="IL378" s="56"/>
      <c r="IM378" s="56"/>
      <c r="IN378" s="56"/>
    </row>
    <row r="379" spans="1:248">
      <c r="A379" s="117"/>
      <c r="B379" s="129"/>
      <c r="C379" s="123"/>
      <c r="D379" s="130"/>
      <c r="E379" s="130"/>
      <c r="F379" s="130"/>
      <c r="G379" s="130"/>
      <c r="H379" s="130"/>
      <c r="I379" s="123"/>
      <c r="J379" s="123"/>
      <c r="K379" s="130"/>
      <c r="L379" s="130"/>
      <c r="M379" s="130"/>
      <c r="N379" s="131"/>
      <c r="O379" s="636"/>
      <c r="P379" s="636"/>
      <c r="Q379" s="636"/>
      <c r="R379" s="636"/>
      <c r="S379" s="636"/>
      <c r="T379" s="637"/>
      <c r="U379" s="637"/>
      <c r="V379" s="637"/>
      <c r="W379" s="637"/>
      <c r="X379" s="637"/>
      <c r="Y379" s="637"/>
      <c r="Z379" s="645"/>
      <c r="AA379" s="637"/>
      <c r="AB379" s="637"/>
      <c r="AC379" s="637"/>
      <c r="AD379" s="637"/>
      <c r="AE379" s="645"/>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6"/>
      <c r="DF379" s="56"/>
      <c r="DG379" s="56"/>
      <c r="DH379" s="56"/>
      <c r="DI379" s="56"/>
      <c r="DJ379" s="56"/>
      <c r="DK379" s="56"/>
      <c r="DL379" s="56"/>
      <c r="DM379" s="56"/>
      <c r="DN379" s="56"/>
      <c r="DO379" s="56"/>
      <c r="DP379" s="56"/>
      <c r="DQ379" s="56"/>
      <c r="DR379" s="56"/>
      <c r="DS379" s="56"/>
      <c r="DT379" s="56"/>
      <c r="DU379" s="56"/>
      <c r="DV379" s="56"/>
      <c r="DW379" s="56"/>
      <c r="DX379" s="56"/>
      <c r="DY379" s="56"/>
      <c r="DZ379" s="56"/>
      <c r="EA379" s="56"/>
      <c r="EB379" s="56"/>
      <c r="EC379" s="56"/>
      <c r="ED379" s="56"/>
      <c r="EE379" s="56"/>
      <c r="EF379" s="56"/>
      <c r="EG379" s="56"/>
      <c r="EH379" s="56"/>
      <c r="EI379" s="56"/>
      <c r="EJ379" s="56"/>
      <c r="EK379" s="56"/>
      <c r="EL379" s="56"/>
      <c r="EM379" s="56"/>
      <c r="EN379" s="56"/>
      <c r="EO379" s="56"/>
      <c r="EP379" s="56"/>
      <c r="EQ379" s="56"/>
      <c r="ER379" s="56"/>
      <c r="ES379" s="56"/>
      <c r="ET379" s="56"/>
      <c r="EU379" s="56"/>
      <c r="EV379" s="56"/>
      <c r="EW379" s="56"/>
      <c r="EX379" s="56"/>
      <c r="EY379" s="56"/>
      <c r="EZ379" s="56"/>
      <c r="FA379" s="56"/>
      <c r="FB379" s="56"/>
      <c r="FC379" s="56"/>
      <c r="FD379" s="56"/>
      <c r="FE379" s="56"/>
      <c r="FF379" s="56"/>
      <c r="FG379" s="56"/>
      <c r="FH379" s="56"/>
      <c r="FI379" s="56"/>
      <c r="FJ379" s="56"/>
      <c r="FK379" s="56"/>
      <c r="FL379" s="56"/>
      <c r="FM379" s="56"/>
      <c r="FN379" s="56"/>
      <c r="FO379" s="56"/>
      <c r="FP379" s="56"/>
      <c r="FQ379" s="56"/>
      <c r="FR379" s="56"/>
      <c r="FS379" s="56"/>
      <c r="FT379" s="56"/>
      <c r="FU379" s="56"/>
      <c r="FV379" s="56"/>
      <c r="FW379" s="56"/>
      <c r="FX379" s="56"/>
      <c r="FY379" s="56"/>
      <c r="FZ379" s="56"/>
      <c r="GA379" s="56"/>
      <c r="GB379" s="56"/>
      <c r="GC379" s="56"/>
      <c r="GD379" s="56"/>
      <c r="GE379" s="56"/>
      <c r="GF379" s="56"/>
      <c r="GG379" s="56"/>
      <c r="GH379" s="56"/>
      <c r="GI379" s="56"/>
      <c r="GJ379" s="56"/>
      <c r="GK379" s="56"/>
      <c r="GL379" s="56"/>
      <c r="GM379" s="56"/>
      <c r="GN379" s="56"/>
      <c r="GO379" s="56"/>
      <c r="GP379" s="56"/>
      <c r="GQ379" s="56"/>
      <c r="GR379" s="56"/>
      <c r="GS379" s="56"/>
      <c r="GT379" s="56"/>
      <c r="GU379" s="56"/>
      <c r="GV379" s="56"/>
      <c r="GW379" s="56"/>
      <c r="GX379" s="56"/>
      <c r="GY379" s="56"/>
      <c r="GZ379" s="56"/>
      <c r="HA379" s="56"/>
      <c r="HB379" s="56"/>
      <c r="HC379" s="56"/>
      <c r="HD379" s="56"/>
      <c r="HE379" s="56"/>
      <c r="HF379" s="56"/>
      <c r="HG379" s="56"/>
      <c r="HH379" s="56"/>
      <c r="HI379" s="56"/>
      <c r="HJ379" s="56"/>
      <c r="HK379" s="56"/>
      <c r="HL379" s="56"/>
      <c r="HM379" s="56"/>
      <c r="HN379" s="56"/>
      <c r="HO379" s="56"/>
      <c r="HP379" s="56"/>
      <c r="HQ379" s="56"/>
      <c r="HR379" s="56"/>
      <c r="HS379" s="56"/>
      <c r="HT379" s="56"/>
      <c r="HU379" s="56"/>
      <c r="HV379" s="56"/>
      <c r="HW379" s="56"/>
      <c r="HX379" s="56"/>
      <c r="HY379" s="56"/>
      <c r="HZ379" s="56"/>
      <c r="IA379" s="56"/>
      <c r="IB379" s="56"/>
      <c r="IC379" s="56"/>
      <c r="ID379" s="56"/>
      <c r="IE379" s="56"/>
      <c r="IF379" s="56"/>
      <c r="IG379" s="56"/>
      <c r="IH379" s="56"/>
      <c r="II379" s="56"/>
      <c r="IJ379" s="56"/>
      <c r="IK379" s="56"/>
      <c r="IL379" s="56"/>
      <c r="IM379" s="56"/>
      <c r="IN379" s="56"/>
    </row>
    <row r="380" spans="1:248">
      <c r="A380" s="117"/>
      <c r="B380" s="109"/>
      <c r="C380" s="120"/>
      <c r="D380" s="127"/>
      <c r="E380" s="127"/>
      <c r="F380" s="127"/>
      <c r="G380" s="127"/>
      <c r="H380" s="127"/>
      <c r="I380" s="120"/>
      <c r="J380" s="120"/>
      <c r="K380" s="127"/>
      <c r="L380" s="127"/>
      <c r="M380" s="127"/>
      <c r="N380" s="128"/>
      <c r="O380" s="636"/>
      <c r="P380" s="636"/>
      <c r="Q380" s="636"/>
      <c r="R380" s="636"/>
      <c r="S380" s="636"/>
      <c r="T380" s="145"/>
      <c r="U380" s="145"/>
      <c r="V380" s="56"/>
      <c r="W380" s="56"/>
      <c r="X380" s="56"/>
      <c r="Y380" s="56"/>
      <c r="Z380" s="644"/>
      <c r="AA380" s="56"/>
      <c r="AB380" s="56"/>
      <c r="AC380" s="56"/>
      <c r="AD380" s="56"/>
      <c r="AE380" s="644"/>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c r="IK380" s="56"/>
      <c r="IL380" s="56"/>
      <c r="IM380" s="56"/>
      <c r="IN380" s="56"/>
    </row>
    <row r="381" spans="1:248">
      <c r="A381" s="117"/>
      <c r="B381" s="129"/>
      <c r="C381" s="123"/>
      <c r="D381" s="130"/>
      <c r="E381" s="130"/>
      <c r="F381" s="130"/>
      <c r="G381" s="130"/>
      <c r="H381" s="130"/>
      <c r="I381" s="123"/>
      <c r="J381" s="123"/>
      <c r="K381" s="130"/>
      <c r="L381" s="130"/>
      <c r="M381" s="130"/>
      <c r="N381" s="131"/>
      <c r="O381" s="636"/>
      <c r="P381" s="636"/>
      <c r="Q381" s="636"/>
      <c r="R381" s="636"/>
      <c r="S381" s="636"/>
      <c r="T381" s="637"/>
      <c r="U381" s="637"/>
      <c r="V381" s="637"/>
      <c r="W381" s="637"/>
      <c r="X381" s="637"/>
      <c r="Y381" s="637"/>
      <c r="Z381" s="645"/>
      <c r="AA381" s="637"/>
      <c r="AB381" s="637"/>
      <c r="AC381" s="637"/>
      <c r="AD381" s="637"/>
      <c r="AE381" s="645"/>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c r="IK381" s="56"/>
      <c r="IL381" s="56"/>
      <c r="IM381" s="56"/>
      <c r="IN381" s="56"/>
    </row>
    <row r="382" spans="1:248">
      <c r="A382" s="117"/>
      <c r="B382" s="109"/>
      <c r="C382" s="120"/>
      <c r="D382" s="127"/>
      <c r="E382" s="127"/>
      <c r="F382" s="127"/>
      <c r="G382" s="127"/>
      <c r="H382" s="127"/>
      <c r="I382" s="120"/>
      <c r="J382" s="120"/>
      <c r="K382" s="127"/>
      <c r="L382" s="127"/>
      <c r="M382" s="127"/>
      <c r="N382" s="128"/>
      <c r="O382" s="636"/>
      <c r="P382" s="636"/>
      <c r="Q382" s="636"/>
      <c r="R382" s="636"/>
      <c r="S382" s="636"/>
      <c r="T382" s="145"/>
      <c r="U382" s="145"/>
      <c r="V382" s="56"/>
      <c r="W382" s="56"/>
      <c r="X382" s="56"/>
      <c r="Y382" s="56"/>
      <c r="Z382" s="644"/>
      <c r="AA382" s="56"/>
      <c r="AB382" s="56"/>
      <c r="AC382" s="56"/>
      <c r="AD382" s="56"/>
      <c r="AE382" s="644"/>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c r="IK382" s="56"/>
      <c r="IL382" s="56"/>
      <c r="IM382" s="56"/>
      <c r="IN382" s="56"/>
    </row>
    <row r="383" spans="1:248">
      <c r="A383" s="117"/>
      <c r="B383" s="129"/>
      <c r="C383" s="123"/>
      <c r="D383" s="130"/>
      <c r="E383" s="130"/>
      <c r="F383" s="130"/>
      <c r="G383" s="130"/>
      <c r="H383" s="130"/>
      <c r="I383" s="123"/>
      <c r="J383" s="123"/>
      <c r="K383" s="130"/>
      <c r="L383" s="130"/>
      <c r="M383" s="130"/>
      <c r="N383" s="131"/>
      <c r="O383" s="636"/>
      <c r="P383" s="636"/>
      <c r="Q383" s="636"/>
      <c r="R383" s="636"/>
      <c r="S383" s="636"/>
      <c r="T383" s="637"/>
      <c r="U383" s="637"/>
      <c r="V383" s="637"/>
      <c r="W383" s="637"/>
      <c r="X383" s="637"/>
      <c r="Y383" s="637"/>
      <c r="Z383" s="645"/>
      <c r="AA383" s="637"/>
      <c r="AB383" s="637"/>
      <c r="AC383" s="637"/>
      <c r="AD383" s="637"/>
      <c r="AE383" s="645"/>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c r="IK383" s="56"/>
      <c r="IL383" s="56"/>
      <c r="IM383" s="56"/>
      <c r="IN383" s="56"/>
    </row>
    <row r="384" spans="1:248">
      <c r="A384" s="117"/>
      <c r="B384" s="109"/>
      <c r="C384" s="120"/>
      <c r="D384" s="127"/>
      <c r="E384" s="127"/>
      <c r="F384" s="127"/>
      <c r="G384" s="127"/>
      <c r="H384" s="127"/>
      <c r="I384" s="120"/>
      <c r="J384" s="120"/>
      <c r="K384" s="127"/>
      <c r="L384" s="127"/>
      <c r="M384" s="127"/>
      <c r="N384" s="128"/>
      <c r="O384" s="636"/>
      <c r="P384" s="636"/>
      <c r="Q384" s="636"/>
      <c r="R384" s="636"/>
      <c r="S384" s="636"/>
      <c r="T384" s="145"/>
      <c r="U384" s="145"/>
      <c r="V384" s="56"/>
      <c r="W384" s="56"/>
      <c r="X384" s="56"/>
      <c r="Y384" s="56"/>
      <c r="Z384" s="644"/>
      <c r="AA384" s="56"/>
      <c r="AB384" s="56"/>
      <c r="AC384" s="56"/>
      <c r="AD384" s="56"/>
      <c r="AE384" s="644"/>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c r="IK384" s="56"/>
      <c r="IL384" s="56"/>
      <c r="IM384" s="56"/>
      <c r="IN384" s="56"/>
    </row>
    <row r="385" spans="1:248">
      <c r="A385" s="117"/>
      <c r="B385" s="129"/>
      <c r="C385" s="123"/>
      <c r="D385" s="130"/>
      <c r="E385" s="130"/>
      <c r="F385" s="130"/>
      <c r="G385" s="130"/>
      <c r="H385" s="130"/>
      <c r="I385" s="123"/>
      <c r="J385" s="123"/>
      <c r="K385" s="130"/>
      <c r="L385" s="130"/>
      <c r="M385" s="130"/>
      <c r="N385" s="131"/>
      <c r="O385" s="636"/>
      <c r="P385" s="636"/>
      <c r="Q385" s="636"/>
      <c r="R385" s="636"/>
      <c r="S385" s="636"/>
      <c r="T385" s="637"/>
      <c r="U385" s="637"/>
      <c r="V385" s="637"/>
      <c r="W385" s="637"/>
      <c r="X385" s="637"/>
      <c r="Y385" s="637"/>
      <c r="Z385" s="645"/>
      <c r="AA385" s="637"/>
      <c r="AB385" s="637"/>
      <c r="AC385" s="637"/>
      <c r="AD385" s="637"/>
      <c r="AE385" s="645"/>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c r="IK385" s="56"/>
      <c r="IL385" s="56"/>
      <c r="IM385" s="56"/>
      <c r="IN385" s="56"/>
    </row>
    <row r="386" spans="1:248">
      <c r="A386" s="117"/>
      <c r="B386" s="109"/>
      <c r="C386" s="120"/>
      <c r="D386" s="127"/>
      <c r="E386" s="127"/>
      <c r="F386" s="127"/>
      <c r="G386" s="127"/>
      <c r="H386" s="127"/>
      <c r="I386" s="120"/>
      <c r="J386" s="120"/>
      <c r="K386" s="127"/>
      <c r="L386" s="127"/>
      <c r="M386" s="127"/>
      <c r="N386" s="128"/>
      <c r="O386" s="636"/>
      <c r="P386" s="636"/>
      <c r="Q386" s="636"/>
      <c r="R386" s="636"/>
      <c r="S386" s="636"/>
      <c r="T386" s="145"/>
      <c r="U386" s="145"/>
      <c r="V386" s="56"/>
      <c r="W386" s="56"/>
      <c r="X386" s="56"/>
      <c r="Y386" s="56"/>
      <c r="Z386" s="644"/>
      <c r="AA386" s="56"/>
      <c r="AB386" s="56"/>
      <c r="AC386" s="56"/>
      <c r="AD386" s="56"/>
      <c r="AE386" s="644"/>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c r="IK386" s="56"/>
      <c r="IL386" s="56"/>
      <c r="IM386" s="56"/>
      <c r="IN386" s="56"/>
    </row>
    <row r="387" spans="1:248">
      <c r="A387" s="117"/>
      <c r="B387" s="129"/>
      <c r="C387" s="123"/>
      <c r="D387" s="130"/>
      <c r="E387" s="130"/>
      <c r="F387" s="130"/>
      <c r="G387" s="130"/>
      <c r="H387" s="130"/>
      <c r="I387" s="123"/>
      <c r="J387" s="123"/>
      <c r="K387" s="130"/>
      <c r="L387" s="130"/>
      <c r="M387" s="130"/>
      <c r="N387" s="131"/>
      <c r="O387" s="636"/>
      <c r="P387" s="636"/>
      <c r="Q387" s="636"/>
      <c r="R387" s="636"/>
      <c r="S387" s="636"/>
      <c r="T387" s="637"/>
      <c r="U387" s="637"/>
      <c r="V387" s="637"/>
      <c r="W387" s="637"/>
      <c r="X387" s="637"/>
      <c r="Y387" s="637"/>
      <c r="Z387" s="645"/>
      <c r="AA387" s="637"/>
      <c r="AB387" s="637"/>
      <c r="AC387" s="637"/>
      <c r="AD387" s="637"/>
      <c r="AE387" s="645"/>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c r="IK387" s="56"/>
      <c r="IL387" s="56"/>
      <c r="IM387" s="56"/>
      <c r="IN387" s="56"/>
    </row>
    <row r="388" spans="1:248">
      <c r="A388" s="117"/>
      <c r="B388" s="109"/>
      <c r="C388" s="120"/>
      <c r="D388" s="127"/>
      <c r="E388" s="127"/>
      <c r="F388" s="127"/>
      <c r="G388" s="127"/>
      <c r="H388" s="127"/>
      <c r="I388" s="120"/>
      <c r="J388" s="120"/>
      <c r="K388" s="127"/>
      <c r="L388" s="127"/>
      <c r="M388" s="127"/>
      <c r="N388" s="128"/>
      <c r="O388" s="636"/>
      <c r="P388" s="636"/>
      <c r="Q388" s="636"/>
      <c r="R388" s="636"/>
      <c r="S388" s="636"/>
      <c r="T388" s="145"/>
      <c r="U388" s="145"/>
      <c r="V388" s="56"/>
      <c r="W388" s="56"/>
      <c r="X388" s="56"/>
      <c r="Y388" s="56"/>
      <c r="Z388" s="644"/>
      <c r="AA388" s="56"/>
      <c r="AB388" s="56"/>
      <c r="AC388" s="56"/>
      <c r="AD388" s="56"/>
      <c r="AE388" s="644"/>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c r="IK388" s="56"/>
      <c r="IL388" s="56"/>
      <c r="IM388" s="56"/>
      <c r="IN388" s="56"/>
    </row>
    <row r="389" spans="1:248" ht="13.5" thickBot="1">
      <c r="A389" s="632"/>
      <c r="B389" s="638"/>
      <c r="C389" s="639"/>
      <c r="D389" s="640"/>
      <c r="E389" s="640"/>
      <c r="F389" s="640"/>
      <c r="G389" s="640"/>
      <c r="H389" s="640"/>
      <c r="I389" s="639"/>
      <c r="J389" s="639"/>
      <c r="K389" s="640"/>
      <c r="L389" s="640"/>
      <c r="M389" s="640"/>
      <c r="N389" s="641"/>
      <c r="O389" s="639"/>
      <c r="P389" s="640"/>
      <c r="Q389" s="636"/>
      <c r="R389" s="636"/>
      <c r="S389" s="636"/>
      <c r="T389" s="642"/>
      <c r="U389" s="642"/>
      <c r="V389" s="642"/>
      <c r="W389" s="642"/>
      <c r="X389" s="642"/>
      <c r="Y389" s="642"/>
      <c r="Z389" s="646"/>
      <c r="AA389" s="642"/>
      <c r="AB389" s="642"/>
      <c r="AC389" s="642"/>
      <c r="AD389" s="642"/>
      <c r="AE389" s="64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c r="IK389" s="56"/>
      <c r="IL389" s="56"/>
      <c r="IM389" s="56"/>
      <c r="IN389" s="56"/>
    </row>
    <row r="390" spans="1:248">
      <c r="A390" s="116"/>
      <c r="B390" s="109"/>
      <c r="C390" s="120"/>
      <c r="D390" s="127"/>
      <c r="E390" s="127"/>
      <c r="F390" s="127"/>
      <c r="G390" s="127"/>
      <c r="H390" s="127"/>
      <c r="I390" s="120"/>
      <c r="J390" s="120"/>
      <c r="K390" s="127"/>
      <c r="L390" s="127"/>
      <c r="M390" s="127"/>
      <c r="N390" s="128"/>
      <c r="O390" s="636"/>
      <c r="P390" s="636"/>
      <c r="Q390" s="636"/>
      <c r="R390" s="636"/>
      <c r="S390" s="636"/>
      <c r="T390" s="636"/>
      <c r="U390" s="145"/>
      <c r="V390" s="56"/>
      <c r="W390" s="56"/>
      <c r="X390" s="56"/>
      <c r="Y390" s="56"/>
      <c r="Z390" s="644"/>
      <c r="AA390" s="56"/>
      <c r="AB390" s="56"/>
      <c r="AC390" s="56"/>
      <c r="AD390" s="56"/>
      <c r="AE390" s="644"/>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c r="IK390" s="56"/>
      <c r="IL390" s="56"/>
      <c r="IM390" s="56"/>
      <c r="IN390" s="56"/>
    </row>
    <row r="391" spans="1:248">
      <c r="A391" s="117"/>
      <c r="B391" s="129"/>
      <c r="C391" s="123"/>
      <c r="D391" s="130"/>
      <c r="E391" s="130"/>
      <c r="F391" s="130"/>
      <c r="G391" s="130"/>
      <c r="H391" s="130"/>
      <c r="I391" s="123"/>
      <c r="J391" s="123"/>
      <c r="K391" s="130"/>
      <c r="L391" s="130"/>
      <c r="M391" s="130"/>
      <c r="N391" s="131"/>
      <c r="O391" s="636"/>
      <c r="P391" s="636"/>
      <c r="Q391" s="636"/>
      <c r="R391" s="636"/>
      <c r="S391" s="636"/>
      <c r="T391" s="637"/>
      <c r="U391" s="729"/>
      <c r="V391" s="637"/>
      <c r="W391" s="637"/>
      <c r="X391" s="637"/>
      <c r="Y391" s="637"/>
      <c r="Z391" s="645"/>
      <c r="AA391" s="637"/>
      <c r="AB391" s="729"/>
      <c r="AC391" s="729"/>
      <c r="AD391" s="637"/>
      <c r="AE391" s="645"/>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c r="IK391" s="56"/>
      <c r="IL391" s="56"/>
      <c r="IM391" s="56"/>
      <c r="IN391" s="56"/>
    </row>
    <row r="392" spans="1:248">
      <c r="A392" s="117"/>
      <c r="B392" s="109"/>
      <c r="C392" s="120"/>
      <c r="D392" s="127"/>
      <c r="E392" s="127"/>
      <c r="F392" s="127"/>
      <c r="G392" s="127"/>
      <c r="H392" s="127"/>
      <c r="I392" s="120"/>
      <c r="J392" s="120"/>
      <c r="K392" s="127"/>
      <c r="L392" s="127"/>
      <c r="M392" s="127"/>
      <c r="N392" s="128"/>
      <c r="O392" s="636"/>
      <c r="P392" s="636"/>
      <c r="Q392" s="636"/>
      <c r="R392" s="636"/>
      <c r="S392" s="636"/>
      <c r="T392" s="145"/>
      <c r="U392" s="145"/>
      <c r="V392" s="56"/>
      <c r="W392" s="56"/>
      <c r="X392" s="56"/>
      <c r="Y392" s="56"/>
      <c r="Z392" s="644"/>
      <c r="AA392" s="56"/>
      <c r="AB392" s="56"/>
      <c r="AC392" s="56"/>
      <c r="AD392" s="56"/>
      <c r="AE392" s="644"/>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c r="IK392" s="56"/>
      <c r="IL392" s="56"/>
      <c r="IM392" s="56"/>
      <c r="IN392" s="56"/>
    </row>
    <row r="393" spans="1:248">
      <c r="A393" s="117"/>
      <c r="B393" s="129"/>
      <c r="C393" s="123"/>
      <c r="D393" s="130"/>
      <c r="E393" s="130"/>
      <c r="F393" s="130"/>
      <c r="G393" s="130"/>
      <c r="H393" s="130"/>
      <c r="I393" s="123"/>
      <c r="J393" s="123"/>
      <c r="K393" s="130"/>
      <c r="L393" s="130"/>
      <c r="M393" s="130"/>
      <c r="N393" s="131"/>
      <c r="O393" s="636"/>
      <c r="P393" s="636"/>
      <c r="Q393" s="636"/>
      <c r="R393" s="636"/>
      <c r="S393" s="636"/>
      <c r="T393" s="637"/>
      <c r="U393" s="729"/>
      <c r="V393" s="637"/>
      <c r="W393" s="637"/>
      <c r="X393" s="637"/>
      <c r="Y393" s="637"/>
      <c r="Z393" s="645"/>
      <c r="AA393" s="637"/>
      <c r="AB393" s="729"/>
      <c r="AC393" s="637"/>
      <c r="AD393" s="637"/>
      <c r="AE393" s="645"/>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c r="IK393" s="56"/>
      <c r="IL393" s="56"/>
      <c r="IM393" s="56"/>
      <c r="IN393" s="56"/>
    </row>
    <row r="394" spans="1:248">
      <c r="A394" s="117"/>
      <c r="B394" s="109"/>
      <c r="C394" s="120"/>
      <c r="D394" s="127"/>
      <c r="E394" s="127"/>
      <c r="F394" s="127"/>
      <c r="G394" s="127"/>
      <c r="H394" s="127"/>
      <c r="I394" s="120"/>
      <c r="J394" s="120"/>
      <c r="K394" s="127"/>
      <c r="L394" s="127"/>
      <c r="M394" s="127"/>
      <c r="N394" s="128"/>
      <c r="O394" s="636"/>
      <c r="P394" s="636"/>
      <c r="Q394" s="636"/>
      <c r="R394" s="636"/>
      <c r="S394" s="636"/>
      <c r="T394" s="145"/>
      <c r="U394" s="145"/>
      <c r="V394" s="56"/>
      <c r="W394" s="56"/>
      <c r="X394" s="56"/>
      <c r="Y394" s="56"/>
      <c r="Z394" s="644"/>
      <c r="AA394" s="56"/>
      <c r="AB394" s="56"/>
      <c r="AC394" s="56"/>
      <c r="AD394" s="56"/>
      <c r="AE394" s="644"/>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c r="IK394" s="56"/>
      <c r="IL394" s="56"/>
      <c r="IM394" s="56"/>
      <c r="IN394" s="56"/>
    </row>
    <row r="395" spans="1:248">
      <c r="A395" s="117"/>
      <c r="B395" s="129"/>
      <c r="C395" s="123"/>
      <c r="D395" s="130"/>
      <c r="E395" s="130"/>
      <c r="F395" s="130"/>
      <c r="G395" s="130"/>
      <c r="H395" s="130"/>
      <c r="I395" s="123"/>
      <c r="J395" s="123"/>
      <c r="K395" s="130"/>
      <c r="L395" s="130"/>
      <c r="M395" s="130"/>
      <c r="N395" s="131"/>
      <c r="O395" s="636"/>
      <c r="P395" s="636"/>
      <c r="Q395" s="636"/>
      <c r="R395" s="636"/>
      <c r="S395" s="636"/>
      <c r="T395" s="637"/>
      <c r="U395" s="637"/>
      <c r="V395" s="637"/>
      <c r="W395" s="637"/>
      <c r="X395" s="637"/>
      <c r="Y395" s="637"/>
      <c r="Z395" s="645"/>
      <c r="AA395" s="637"/>
      <c r="AB395" s="637"/>
      <c r="AC395" s="637"/>
      <c r="AD395" s="637"/>
      <c r="AE395" s="645"/>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c r="IK395" s="56"/>
      <c r="IL395" s="56"/>
      <c r="IM395" s="56"/>
      <c r="IN395" s="56"/>
    </row>
    <row r="396" spans="1:248">
      <c r="A396" s="117"/>
      <c r="B396" s="109"/>
      <c r="C396" s="120"/>
      <c r="D396" s="127"/>
      <c r="E396" s="127"/>
      <c r="F396" s="127"/>
      <c r="G396" s="127"/>
      <c r="H396" s="127"/>
      <c r="I396" s="120"/>
      <c r="J396" s="120"/>
      <c r="K396" s="127"/>
      <c r="L396" s="127"/>
      <c r="M396" s="127"/>
      <c r="N396" s="128"/>
      <c r="O396" s="636"/>
      <c r="P396" s="636"/>
      <c r="Q396" s="636"/>
      <c r="R396" s="636"/>
      <c r="S396" s="636"/>
      <c r="T396" s="145"/>
      <c r="U396" s="145"/>
      <c r="V396" s="56"/>
      <c r="W396" s="56"/>
      <c r="X396" s="56"/>
      <c r="Y396" s="56"/>
      <c r="Z396" s="644"/>
      <c r="AA396" s="56"/>
      <c r="AB396" s="56"/>
      <c r="AC396" s="56"/>
      <c r="AD396" s="56"/>
      <c r="AE396" s="644"/>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c r="IK396" s="56"/>
      <c r="IL396" s="56"/>
      <c r="IM396" s="56"/>
      <c r="IN396" s="56"/>
    </row>
    <row r="397" spans="1:248">
      <c r="A397" s="117"/>
      <c r="B397" s="129"/>
      <c r="C397" s="123"/>
      <c r="D397" s="130"/>
      <c r="E397" s="130"/>
      <c r="F397" s="130"/>
      <c r="G397" s="130"/>
      <c r="H397" s="130"/>
      <c r="I397" s="123"/>
      <c r="J397" s="123"/>
      <c r="K397" s="130"/>
      <c r="L397" s="130"/>
      <c r="M397" s="130"/>
      <c r="N397" s="131"/>
      <c r="O397" s="636"/>
      <c r="P397" s="636"/>
      <c r="Q397" s="636"/>
      <c r="R397" s="636"/>
      <c r="S397" s="636"/>
      <c r="T397" s="637"/>
      <c r="U397" s="729"/>
      <c r="V397" s="637"/>
      <c r="W397" s="637"/>
      <c r="X397" s="637"/>
      <c r="Y397" s="637"/>
      <c r="Z397" s="645"/>
      <c r="AA397" s="637"/>
      <c r="AB397" s="729"/>
      <c r="AC397" s="637"/>
      <c r="AD397" s="637"/>
      <c r="AE397" s="645"/>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c r="CX397" s="56"/>
      <c r="CY397" s="56"/>
      <c r="CZ397" s="56"/>
      <c r="DA397" s="56"/>
      <c r="DB397" s="56"/>
      <c r="DC397" s="56"/>
      <c r="DD397" s="56"/>
      <c r="DE397" s="56"/>
      <c r="DF397" s="56"/>
      <c r="DG397" s="56"/>
      <c r="DH397" s="56"/>
      <c r="DI397" s="56"/>
      <c r="DJ397" s="56"/>
      <c r="DK397" s="56"/>
      <c r="DL397" s="56"/>
      <c r="DM397" s="56"/>
      <c r="DN397" s="56"/>
      <c r="DO397" s="56"/>
      <c r="DP397" s="56"/>
      <c r="DQ397" s="56"/>
      <c r="DR397" s="56"/>
      <c r="DS397" s="56"/>
      <c r="DT397" s="56"/>
      <c r="DU397" s="56"/>
      <c r="DV397" s="56"/>
      <c r="DW397" s="56"/>
      <c r="DX397" s="56"/>
      <c r="DY397" s="56"/>
      <c r="DZ397" s="56"/>
      <c r="EA397" s="56"/>
      <c r="EB397" s="56"/>
      <c r="EC397" s="56"/>
      <c r="ED397" s="56"/>
      <c r="EE397" s="56"/>
      <c r="EF397" s="56"/>
      <c r="EG397" s="56"/>
      <c r="EH397" s="56"/>
      <c r="EI397" s="56"/>
      <c r="EJ397" s="56"/>
      <c r="EK397" s="56"/>
      <c r="EL397" s="56"/>
      <c r="EM397" s="56"/>
      <c r="EN397" s="56"/>
      <c r="EO397" s="56"/>
      <c r="EP397" s="56"/>
      <c r="EQ397" s="56"/>
      <c r="ER397" s="56"/>
      <c r="ES397" s="56"/>
      <c r="ET397" s="56"/>
      <c r="EU397" s="56"/>
      <c r="EV397" s="56"/>
      <c r="EW397" s="56"/>
      <c r="EX397" s="56"/>
      <c r="EY397" s="56"/>
      <c r="EZ397" s="56"/>
      <c r="FA397" s="56"/>
      <c r="FB397" s="56"/>
      <c r="FC397" s="56"/>
      <c r="FD397" s="56"/>
      <c r="FE397" s="56"/>
      <c r="FF397" s="56"/>
      <c r="FG397" s="56"/>
      <c r="FH397" s="56"/>
      <c r="FI397" s="56"/>
      <c r="FJ397" s="56"/>
      <c r="FK397" s="56"/>
      <c r="FL397" s="56"/>
      <c r="FM397" s="56"/>
      <c r="FN397" s="56"/>
      <c r="FO397" s="56"/>
      <c r="FP397" s="56"/>
      <c r="FQ397" s="56"/>
      <c r="FR397" s="56"/>
      <c r="FS397" s="56"/>
      <c r="FT397" s="56"/>
      <c r="FU397" s="56"/>
      <c r="FV397" s="56"/>
      <c r="FW397" s="56"/>
      <c r="FX397" s="56"/>
      <c r="FY397" s="56"/>
      <c r="FZ397" s="56"/>
      <c r="GA397" s="56"/>
      <c r="GB397" s="56"/>
      <c r="GC397" s="56"/>
      <c r="GD397" s="56"/>
      <c r="GE397" s="56"/>
      <c r="GF397" s="56"/>
      <c r="GG397" s="56"/>
      <c r="GH397" s="56"/>
      <c r="GI397" s="56"/>
      <c r="GJ397" s="56"/>
      <c r="GK397" s="56"/>
      <c r="GL397" s="56"/>
      <c r="GM397" s="56"/>
      <c r="GN397" s="56"/>
      <c r="GO397" s="56"/>
      <c r="GP397" s="56"/>
      <c r="GQ397" s="56"/>
      <c r="GR397" s="56"/>
      <c r="GS397" s="56"/>
      <c r="GT397" s="56"/>
      <c r="GU397" s="56"/>
      <c r="GV397" s="56"/>
      <c r="GW397" s="56"/>
      <c r="GX397" s="56"/>
      <c r="GY397" s="56"/>
      <c r="GZ397" s="56"/>
      <c r="HA397" s="56"/>
      <c r="HB397" s="56"/>
      <c r="HC397" s="56"/>
      <c r="HD397" s="56"/>
      <c r="HE397" s="56"/>
      <c r="HF397" s="56"/>
      <c r="HG397" s="56"/>
      <c r="HH397" s="56"/>
      <c r="HI397" s="56"/>
      <c r="HJ397" s="56"/>
      <c r="HK397" s="56"/>
      <c r="HL397" s="56"/>
      <c r="HM397" s="56"/>
      <c r="HN397" s="56"/>
      <c r="HO397" s="56"/>
      <c r="HP397" s="56"/>
      <c r="HQ397" s="56"/>
      <c r="HR397" s="56"/>
      <c r="HS397" s="56"/>
      <c r="HT397" s="56"/>
      <c r="HU397" s="56"/>
      <c r="HV397" s="56"/>
      <c r="HW397" s="56"/>
      <c r="HX397" s="56"/>
      <c r="HY397" s="56"/>
      <c r="HZ397" s="56"/>
      <c r="IA397" s="56"/>
      <c r="IB397" s="56"/>
      <c r="IC397" s="56"/>
      <c r="ID397" s="56"/>
      <c r="IE397" s="56"/>
      <c r="IF397" s="56"/>
      <c r="IG397" s="56"/>
      <c r="IH397" s="56"/>
      <c r="II397" s="56"/>
      <c r="IJ397" s="56"/>
      <c r="IK397" s="56"/>
      <c r="IL397" s="56"/>
      <c r="IM397" s="56"/>
      <c r="IN397" s="56"/>
    </row>
    <row r="398" spans="1:248">
      <c r="A398" s="117"/>
      <c r="B398" s="109"/>
      <c r="C398" s="120"/>
      <c r="D398" s="127"/>
      <c r="E398" s="127"/>
      <c r="F398" s="127"/>
      <c r="G398" s="127"/>
      <c r="H398" s="127"/>
      <c r="I398" s="120"/>
      <c r="J398" s="120"/>
      <c r="K398" s="127"/>
      <c r="L398" s="127"/>
      <c r="M398" s="127"/>
      <c r="N398" s="128"/>
      <c r="O398" s="636"/>
      <c r="P398" s="636"/>
      <c r="Q398" s="636"/>
      <c r="R398" s="636"/>
      <c r="S398" s="636"/>
      <c r="T398" s="145"/>
      <c r="U398" s="145"/>
      <c r="V398" s="56"/>
      <c r="W398" s="56"/>
      <c r="X398" s="56"/>
      <c r="Y398" s="56"/>
      <c r="Z398" s="644"/>
      <c r="AA398" s="56"/>
      <c r="AB398" s="56"/>
      <c r="AC398" s="56"/>
      <c r="AD398" s="56"/>
      <c r="AE398" s="644"/>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c r="IK398" s="56"/>
      <c r="IL398" s="56"/>
      <c r="IM398" s="56"/>
      <c r="IN398" s="56"/>
    </row>
    <row r="399" spans="1:248">
      <c r="A399" s="117"/>
      <c r="B399" s="129"/>
      <c r="C399" s="123"/>
      <c r="D399" s="130"/>
      <c r="E399" s="130"/>
      <c r="F399" s="130"/>
      <c r="G399" s="130"/>
      <c r="H399" s="130"/>
      <c r="I399" s="123"/>
      <c r="J399" s="123"/>
      <c r="K399" s="130"/>
      <c r="L399" s="130"/>
      <c r="M399" s="130"/>
      <c r="N399" s="131"/>
      <c r="O399" s="636"/>
      <c r="P399" s="636"/>
      <c r="Q399" s="636"/>
      <c r="R399" s="636"/>
      <c r="S399" s="636"/>
      <c r="T399" s="637"/>
      <c r="U399" s="637"/>
      <c r="V399" s="637"/>
      <c r="W399" s="637"/>
      <c r="X399" s="637"/>
      <c r="Y399" s="637"/>
      <c r="Z399" s="645"/>
      <c r="AA399" s="637"/>
      <c r="AB399" s="637"/>
      <c r="AC399" s="637"/>
      <c r="AD399" s="637"/>
      <c r="AE399" s="645"/>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row>
    <row r="400" spans="1:248">
      <c r="A400" s="117"/>
      <c r="B400" s="109"/>
      <c r="C400" s="120"/>
      <c r="D400" s="127"/>
      <c r="E400" s="127"/>
      <c r="F400" s="127"/>
      <c r="G400" s="127"/>
      <c r="H400" s="127"/>
      <c r="I400" s="120"/>
      <c r="J400" s="120"/>
      <c r="K400" s="127"/>
      <c r="L400" s="127"/>
      <c r="M400" s="127"/>
      <c r="N400" s="128"/>
      <c r="O400" s="636"/>
      <c r="P400" s="636"/>
      <c r="Q400" s="636"/>
      <c r="R400" s="636"/>
      <c r="S400" s="636"/>
      <c r="T400" s="145"/>
      <c r="U400" s="145"/>
      <c r="V400" s="56"/>
      <c r="W400" s="56"/>
      <c r="X400" s="56"/>
      <c r="Y400" s="56"/>
      <c r="Z400" s="644"/>
      <c r="AA400" s="56"/>
      <c r="AB400" s="56"/>
      <c r="AC400" s="56"/>
      <c r="AD400" s="56"/>
      <c r="AE400" s="644"/>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c r="IK400" s="56"/>
      <c r="IL400" s="56"/>
      <c r="IM400" s="56"/>
      <c r="IN400" s="56"/>
    </row>
    <row r="401" spans="1:248">
      <c r="A401" s="117"/>
      <c r="B401" s="129"/>
      <c r="C401" s="123"/>
      <c r="D401" s="130"/>
      <c r="E401" s="130"/>
      <c r="F401" s="130"/>
      <c r="G401" s="130"/>
      <c r="H401" s="130"/>
      <c r="I401" s="123"/>
      <c r="J401" s="123"/>
      <c r="K401" s="130"/>
      <c r="L401" s="130"/>
      <c r="M401" s="130"/>
      <c r="N401" s="131"/>
      <c r="O401" s="636"/>
      <c r="P401" s="636"/>
      <c r="Q401" s="636"/>
      <c r="R401" s="636"/>
      <c r="S401" s="636"/>
      <c r="T401" s="637"/>
      <c r="U401" s="637"/>
      <c r="V401" s="637"/>
      <c r="W401" s="637"/>
      <c r="X401" s="637"/>
      <c r="Y401" s="637"/>
      <c r="Z401" s="645"/>
      <c r="AA401" s="637"/>
      <c r="AB401" s="637"/>
      <c r="AC401" s="637"/>
      <c r="AD401" s="637"/>
      <c r="AE401" s="645"/>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c r="IK401" s="56"/>
      <c r="IL401" s="56"/>
      <c r="IM401" s="56"/>
      <c r="IN401" s="56"/>
    </row>
    <row r="402" spans="1:248">
      <c r="A402" s="117"/>
      <c r="B402" s="109"/>
      <c r="C402" s="120"/>
      <c r="D402" s="127"/>
      <c r="E402" s="127"/>
      <c r="F402" s="127"/>
      <c r="G402" s="127"/>
      <c r="H402" s="127"/>
      <c r="I402" s="120"/>
      <c r="J402" s="120"/>
      <c r="K402" s="127"/>
      <c r="L402" s="127"/>
      <c r="M402" s="127"/>
      <c r="N402" s="128"/>
      <c r="O402" s="636"/>
      <c r="P402" s="636"/>
      <c r="Q402" s="636"/>
      <c r="R402" s="636"/>
      <c r="S402" s="636"/>
      <c r="T402" s="145"/>
      <c r="U402" s="145"/>
      <c r="V402" s="56"/>
      <c r="W402" s="56"/>
      <c r="X402" s="56"/>
      <c r="Y402" s="56"/>
      <c r="Z402" s="644"/>
      <c r="AA402" s="56"/>
      <c r="AB402" s="56"/>
      <c r="AC402" s="56"/>
      <c r="AD402" s="56"/>
      <c r="AE402" s="644"/>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c r="CX402" s="56"/>
      <c r="CY402" s="56"/>
      <c r="CZ402" s="56"/>
      <c r="DA402" s="56"/>
      <c r="DB402" s="56"/>
      <c r="DC402" s="56"/>
      <c r="DD402" s="56"/>
      <c r="DE402" s="56"/>
      <c r="DF402" s="56"/>
      <c r="DG402" s="56"/>
      <c r="DH402" s="56"/>
      <c r="DI402" s="56"/>
      <c r="DJ402" s="56"/>
      <c r="DK402" s="56"/>
      <c r="DL402" s="56"/>
      <c r="DM402" s="56"/>
      <c r="DN402" s="56"/>
      <c r="DO402" s="56"/>
      <c r="DP402" s="56"/>
      <c r="DQ402" s="56"/>
      <c r="DR402" s="56"/>
      <c r="DS402" s="56"/>
      <c r="DT402" s="56"/>
      <c r="DU402" s="56"/>
      <c r="DV402" s="56"/>
      <c r="DW402" s="56"/>
      <c r="DX402" s="56"/>
      <c r="DY402" s="56"/>
      <c r="DZ402" s="56"/>
      <c r="EA402" s="56"/>
      <c r="EB402" s="56"/>
      <c r="EC402" s="56"/>
      <c r="ED402" s="56"/>
      <c r="EE402" s="56"/>
      <c r="EF402" s="56"/>
      <c r="EG402" s="56"/>
      <c r="EH402" s="56"/>
      <c r="EI402" s="56"/>
      <c r="EJ402" s="56"/>
      <c r="EK402" s="56"/>
      <c r="EL402" s="56"/>
      <c r="EM402" s="56"/>
      <c r="EN402" s="56"/>
      <c r="EO402" s="56"/>
      <c r="EP402" s="56"/>
      <c r="EQ402" s="56"/>
      <c r="ER402" s="56"/>
      <c r="ES402" s="56"/>
      <c r="ET402" s="56"/>
      <c r="EU402" s="56"/>
      <c r="EV402" s="56"/>
      <c r="EW402" s="56"/>
      <c r="EX402" s="56"/>
      <c r="EY402" s="56"/>
      <c r="EZ402" s="56"/>
      <c r="FA402" s="56"/>
      <c r="FB402" s="56"/>
      <c r="FC402" s="56"/>
      <c r="FD402" s="56"/>
      <c r="FE402" s="56"/>
      <c r="FF402" s="56"/>
      <c r="FG402" s="56"/>
      <c r="FH402" s="56"/>
      <c r="FI402" s="56"/>
      <c r="FJ402" s="56"/>
      <c r="FK402" s="56"/>
      <c r="FL402" s="56"/>
      <c r="FM402" s="56"/>
      <c r="FN402" s="56"/>
      <c r="FO402" s="56"/>
      <c r="FP402" s="56"/>
      <c r="FQ402" s="56"/>
      <c r="FR402" s="56"/>
      <c r="FS402" s="56"/>
      <c r="FT402" s="56"/>
      <c r="FU402" s="56"/>
      <c r="FV402" s="56"/>
      <c r="FW402" s="56"/>
      <c r="FX402" s="56"/>
      <c r="FY402" s="56"/>
      <c r="FZ402" s="56"/>
      <c r="GA402" s="56"/>
      <c r="GB402" s="56"/>
      <c r="GC402" s="56"/>
      <c r="GD402" s="56"/>
      <c r="GE402" s="56"/>
      <c r="GF402" s="56"/>
      <c r="GG402" s="56"/>
      <c r="GH402" s="56"/>
      <c r="GI402" s="56"/>
      <c r="GJ402" s="56"/>
      <c r="GK402" s="56"/>
      <c r="GL402" s="56"/>
      <c r="GM402" s="56"/>
      <c r="GN402" s="56"/>
      <c r="GO402" s="56"/>
      <c r="GP402" s="56"/>
      <c r="GQ402" s="56"/>
      <c r="GR402" s="56"/>
      <c r="GS402" s="56"/>
      <c r="GT402" s="56"/>
      <c r="GU402" s="56"/>
      <c r="GV402" s="56"/>
      <c r="GW402" s="56"/>
      <c r="GX402" s="56"/>
      <c r="GY402" s="56"/>
      <c r="GZ402" s="56"/>
      <c r="HA402" s="56"/>
      <c r="HB402" s="56"/>
      <c r="HC402" s="56"/>
      <c r="HD402" s="56"/>
      <c r="HE402" s="56"/>
      <c r="HF402" s="56"/>
      <c r="HG402" s="56"/>
      <c r="HH402" s="56"/>
      <c r="HI402" s="56"/>
      <c r="HJ402" s="56"/>
      <c r="HK402" s="56"/>
      <c r="HL402" s="56"/>
      <c r="HM402" s="56"/>
      <c r="HN402" s="56"/>
      <c r="HO402" s="56"/>
      <c r="HP402" s="56"/>
      <c r="HQ402" s="56"/>
      <c r="HR402" s="56"/>
      <c r="HS402" s="56"/>
      <c r="HT402" s="56"/>
      <c r="HU402" s="56"/>
      <c r="HV402" s="56"/>
      <c r="HW402" s="56"/>
      <c r="HX402" s="56"/>
      <c r="HY402" s="56"/>
      <c r="HZ402" s="56"/>
      <c r="IA402" s="56"/>
      <c r="IB402" s="56"/>
      <c r="IC402" s="56"/>
      <c r="ID402" s="56"/>
      <c r="IE402" s="56"/>
      <c r="IF402" s="56"/>
      <c r="IG402" s="56"/>
      <c r="IH402" s="56"/>
      <c r="II402" s="56"/>
      <c r="IJ402" s="56"/>
      <c r="IK402" s="56"/>
      <c r="IL402" s="56"/>
      <c r="IM402" s="56"/>
      <c r="IN402" s="56"/>
    </row>
    <row r="403" spans="1:248">
      <c r="A403" s="117"/>
      <c r="B403" s="129"/>
      <c r="C403" s="123"/>
      <c r="D403" s="130"/>
      <c r="E403" s="130"/>
      <c r="F403" s="130"/>
      <c r="G403" s="130"/>
      <c r="H403" s="130"/>
      <c r="I403" s="123"/>
      <c r="J403" s="123"/>
      <c r="K403" s="130"/>
      <c r="L403" s="130"/>
      <c r="M403" s="130"/>
      <c r="N403" s="131"/>
      <c r="O403" s="636"/>
      <c r="P403" s="636"/>
      <c r="Q403" s="636"/>
      <c r="R403" s="636"/>
      <c r="S403" s="636"/>
      <c r="T403" s="637"/>
      <c r="U403" s="637"/>
      <c r="V403" s="637"/>
      <c r="W403" s="637"/>
      <c r="X403" s="637"/>
      <c r="Y403" s="637"/>
      <c r="Z403" s="645"/>
      <c r="AA403" s="637"/>
      <c r="AB403" s="637"/>
      <c r="AC403" s="637"/>
      <c r="AD403" s="637"/>
      <c r="AE403" s="645"/>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6"/>
      <c r="DW403" s="56"/>
      <c r="DX403" s="56"/>
      <c r="DY403" s="56"/>
      <c r="DZ403" s="56"/>
      <c r="EA403" s="56"/>
      <c r="EB403" s="56"/>
      <c r="EC403" s="56"/>
      <c r="ED403" s="56"/>
      <c r="EE403" s="56"/>
      <c r="EF403" s="56"/>
      <c r="EG403" s="56"/>
      <c r="EH403" s="56"/>
      <c r="EI403" s="56"/>
      <c r="EJ403" s="56"/>
      <c r="EK403" s="56"/>
      <c r="EL403" s="56"/>
      <c r="EM403" s="56"/>
      <c r="EN403" s="56"/>
      <c r="EO403" s="56"/>
      <c r="EP403" s="56"/>
      <c r="EQ403" s="56"/>
      <c r="ER403" s="56"/>
      <c r="ES403" s="56"/>
      <c r="ET403" s="56"/>
      <c r="EU403" s="56"/>
      <c r="EV403" s="56"/>
      <c r="EW403" s="56"/>
      <c r="EX403" s="56"/>
      <c r="EY403" s="56"/>
      <c r="EZ403" s="56"/>
      <c r="FA403" s="56"/>
      <c r="FB403" s="56"/>
      <c r="FC403" s="56"/>
      <c r="FD403" s="56"/>
      <c r="FE403" s="56"/>
      <c r="FF403" s="56"/>
      <c r="FG403" s="56"/>
      <c r="FH403" s="56"/>
      <c r="FI403" s="56"/>
      <c r="FJ403" s="56"/>
      <c r="FK403" s="56"/>
      <c r="FL403" s="56"/>
      <c r="FM403" s="56"/>
      <c r="FN403" s="56"/>
      <c r="FO403" s="56"/>
      <c r="FP403" s="56"/>
      <c r="FQ403" s="56"/>
      <c r="FR403" s="56"/>
      <c r="FS403" s="56"/>
      <c r="FT403" s="56"/>
      <c r="FU403" s="56"/>
      <c r="FV403" s="56"/>
      <c r="FW403" s="56"/>
      <c r="FX403" s="56"/>
      <c r="FY403" s="56"/>
      <c r="FZ403" s="56"/>
      <c r="GA403" s="56"/>
      <c r="GB403" s="56"/>
      <c r="GC403" s="56"/>
      <c r="GD403" s="56"/>
      <c r="GE403" s="56"/>
      <c r="GF403" s="56"/>
      <c r="GG403" s="56"/>
      <c r="GH403" s="56"/>
      <c r="GI403" s="56"/>
      <c r="GJ403" s="56"/>
      <c r="GK403" s="56"/>
      <c r="GL403" s="56"/>
      <c r="GM403" s="56"/>
      <c r="GN403" s="56"/>
      <c r="GO403" s="56"/>
      <c r="GP403" s="56"/>
      <c r="GQ403" s="56"/>
      <c r="GR403" s="56"/>
      <c r="GS403" s="56"/>
      <c r="GT403" s="56"/>
      <c r="GU403" s="56"/>
      <c r="GV403" s="56"/>
      <c r="GW403" s="56"/>
      <c r="GX403" s="56"/>
      <c r="GY403" s="56"/>
      <c r="GZ403" s="56"/>
      <c r="HA403" s="56"/>
      <c r="HB403" s="56"/>
      <c r="HC403" s="56"/>
      <c r="HD403" s="56"/>
      <c r="HE403" s="56"/>
      <c r="HF403" s="56"/>
      <c r="HG403" s="56"/>
      <c r="HH403" s="56"/>
      <c r="HI403" s="56"/>
      <c r="HJ403" s="56"/>
      <c r="HK403" s="56"/>
      <c r="HL403" s="56"/>
      <c r="HM403" s="56"/>
      <c r="HN403" s="56"/>
      <c r="HO403" s="56"/>
      <c r="HP403" s="56"/>
      <c r="HQ403" s="56"/>
      <c r="HR403" s="56"/>
      <c r="HS403" s="56"/>
      <c r="HT403" s="56"/>
      <c r="HU403" s="56"/>
      <c r="HV403" s="56"/>
      <c r="HW403" s="56"/>
      <c r="HX403" s="56"/>
      <c r="HY403" s="56"/>
      <c r="HZ403" s="56"/>
      <c r="IA403" s="56"/>
      <c r="IB403" s="56"/>
      <c r="IC403" s="56"/>
      <c r="ID403" s="56"/>
      <c r="IE403" s="56"/>
      <c r="IF403" s="56"/>
      <c r="IG403" s="56"/>
      <c r="IH403" s="56"/>
      <c r="II403" s="56"/>
      <c r="IJ403" s="56"/>
      <c r="IK403" s="56"/>
      <c r="IL403" s="56"/>
      <c r="IM403" s="56"/>
      <c r="IN403" s="56"/>
    </row>
    <row r="404" spans="1:248">
      <c r="A404" s="117"/>
      <c r="B404" s="109"/>
      <c r="C404" s="120"/>
      <c r="D404" s="127"/>
      <c r="E404" s="127"/>
      <c r="F404" s="127"/>
      <c r="G404" s="127"/>
      <c r="H404" s="127"/>
      <c r="I404" s="120"/>
      <c r="J404" s="120"/>
      <c r="K404" s="127"/>
      <c r="L404" s="127"/>
      <c r="M404" s="127"/>
      <c r="N404" s="128"/>
      <c r="O404" s="636"/>
      <c r="P404" s="636"/>
      <c r="Q404" s="636"/>
      <c r="R404" s="636"/>
      <c r="S404" s="636"/>
      <c r="T404" s="145"/>
      <c r="U404" s="145"/>
      <c r="V404" s="56"/>
      <c r="W404" s="56"/>
      <c r="X404" s="56"/>
      <c r="Y404" s="56"/>
      <c r="Z404" s="644"/>
      <c r="AA404" s="56"/>
      <c r="AB404" s="56"/>
      <c r="AC404" s="56"/>
      <c r="AD404" s="56"/>
      <c r="AE404" s="644"/>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c r="IK404" s="56"/>
      <c r="IL404" s="56"/>
      <c r="IM404" s="56"/>
      <c r="IN404" s="56"/>
    </row>
    <row r="405" spans="1:248">
      <c r="A405" s="117"/>
      <c r="B405" s="129"/>
      <c r="C405" s="123"/>
      <c r="D405" s="130"/>
      <c r="E405" s="130"/>
      <c r="F405" s="130"/>
      <c r="G405" s="130"/>
      <c r="H405" s="130"/>
      <c r="I405" s="123"/>
      <c r="J405" s="123"/>
      <c r="K405" s="130"/>
      <c r="L405" s="130"/>
      <c r="M405" s="130"/>
      <c r="N405" s="131"/>
      <c r="O405" s="636"/>
      <c r="P405" s="636"/>
      <c r="Q405" s="636"/>
      <c r="R405" s="636"/>
      <c r="S405" s="636"/>
      <c r="T405" s="637"/>
      <c r="U405" s="637"/>
      <c r="V405" s="637"/>
      <c r="W405" s="637"/>
      <c r="X405" s="637"/>
      <c r="Y405" s="637"/>
      <c r="Z405" s="645"/>
      <c r="AA405" s="637"/>
      <c r="AB405" s="637"/>
      <c r="AC405" s="637"/>
      <c r="AD405" s="637"/>
      <c r="AE405" s="645"/>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c r="IK405" s="56"/>
      <c r="IL405" s="56"/>
      <c r="IM405" s="56"/>
      <c r="IN405" s="56"/>
    </row>
    <row r="406" spans="1:248">
      <c r="A406" s="117"/>
      <c r="B406" s="109"/>
      <c r="C406" s="120"/>
      <c r="D406" s="127"/>
      <c r="E406" s="127"/>
      <c r="F406" s="127"/>
      <c r="G406" s="127"/>
      <c r="H406" s="127"/>
      <c r="I406" s="120"/>
      <c r="J406" s="120"/>
      <c r="K406" s="127"/>
      <c r="L406" s="127"/>
      <c r="M406" s="127"/>
      <c r="N406" s="128"/>
      <c r="O406" s="636"/>
      <c r="P406" s="636"/>
      <c r="Q406" s="636"/>
      <c r="R406" s="636"/>
      <c r="S406" s="636"/>
      <c r="T406" s="145"/>
      <c r="U406" s="145"/>
      <c r="V406" s="56"/>
      <c r="W406" s="56"/>
      <c r="X406" s="56"/>
      <c r="Y406" s="56"/>
      <c r="Z406" s="644"/>
      <c r="AA406" s="56"/>
      <c r="AB406" s="56"/>
      <c r="AC406" s="56"/>
      <c r="AD406" s="56"/>
      <c r="AE406" s="644"/>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c r="IK406" s="56"/>
      <c r="IL406" s="56"/>
      <c r="IM406" s="56"/>
      <c r="IN406" s="56"/>
    </row>
    <row r="407" spans="1:248">
      <c r="A407" s="117"/>
      <c r="B407" s="129"/>
      <c r="C407" s="123"/>
      <c r="D407" s="130"/>
      <c r="E407" s="130"/>
      <c r="F407" s="130"/>
      <c r="G407" s="130"/>
      <c r="H407" s="130"/>
      <c r="I407" s="123"/>
      <c r="J407" s="123"/>
      <c r="K407" s="130"/>
      <c r="L407" s="130"/>
      <c r="M407" s="130"/>
      <c r="N407" s="131"/>
      <c r="O407" s="636"/>
      <c r="P407" s="636"/>
      <c r="Q407" s="636"/>
      <c r="R407" s="636"/>
      <c r="S407" s="636"/>
      <c r="T407" s="637"/>
      <c r="U407" s="637"/>
      <c r="V407" s="637"/>
      <c r="W407" s="637"/>
      <c r="X407" s="637"/>
      <c r="Y407" s="637"/>
      <c r="Z407" s="645"/>
      <c r="AA407" s="637"/>
      <c r="AB407" s="637"/>
      <c r="AC407" s="637"/>
      <c r="AD407" s="637"/>
      <c r="AE407" s="645"/>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c r="IK407" s="56"/>
      <c r="IL407" s="56"/>
      <c r="IM407" s="56"/>
      <c r="IN407" s="56"/>
    </row>
    <row r="408" spans="1:248">
      <c r="A408" s="117"/>
      <c r="B408" s="109"/>
      <c r="C408" s="120"/>
      <c r="D408" s="127"/>
      <c r="E408" s="127"/>
      <c r="F408" s="127"/>
      <c r="G408" s="127"/>
      <c r="H408" s="127"/>
      <c r="I408" s="120"/>
      <c r="J408" s="120"/>
      <c r="K408" s="127"/>
      <c r="L408" s="127"/>
      <c r="M408" s="127"/>
      <c r="N408" s="128"/>
      <c r="O408" s="636"/>
      <c r="P408" s="636"/>
      <c r="Q408" s="636"/>
      <c r="R408" s="636"/>
      <c r="S408" s="636"/>
      <c r="T408" s="145"/>
      <c r="U408" s="145"/>
      <c r="V408" s="56"/>
      <c r="W408" s="56"/>
      <c r="X408" s="56"/>
      <c r="Y408" s="56"/>
      <c r="Z408" s="644"/>
      <c r="AA408" s="56"/>
      <c r="AB408" s="56"/>
      <c r="AC408" s="56"/>
      <c r="AD408" s="56"/>
      <c r="AE408" s="644"/>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c r="IK408" s="56"/>
      <c r="IL408" s="56"/>
      <c r="IM408" s="56"/>
      <c r="IN408" s="56"/>
    </row>
    <row r="409" spans="1:248">
      <c r="A409" s="117"/>
      <c r="B409" s="129"/>
      <c r="C409" s="123"/>
      <c r="D409" s="130"/>
      <c r="E409" s="130"/>
      <c r="F409" s="130"/>
      <c r="G409" s="130"/>
      <c r="H409" s="130"/>
      <c r="I409" s="123"/>
      <c r="J409" s="123"/>
      <c r="K409" s="130"/>
      <c r="L409" s="130"/>
      <c r="M409" s="130"/>
      <c r="N409" s="131"/>
      <c r="O409" s="636"/>
      <c r="P409" s="636"/>
      <c r="Q409" s="636"/>
      <c r="R409" s="636"/>
      <c r="S409" s="636"/>
      <c r="T409" s="729"/>
      <c r="U409" s="729"/>
      <c r="V409" s="729"/>
      <c r="W409" s="637"/>
      <c r="X409" s="729"/>
      <c r="Y409" s="637"/>
      <c r="Z409" s="645"/>
      <c r="AA409" s="637"/>
      <c r="AB409" s="729"/>
      <c r="AC409" s="729"/>
      <c r="AD409" s="637"/>
      <c r="AE409" s="645"/>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c r="IK409" s="56"/>
      <c r="IL409" s="56"/>
      <c r="IM409" s="56"/>
      <c r="IN409" s="56"/>
    </row>
    <row r="410" spans="1:248">
      <c r="A410" s="117"/>
      <c r="B410" s="109"/>
      <c r="C410" s="120"/>
      <c r="D410" s="127"/>
      <c r="E410" s="127"/>
      <c r="F410" s="127"/>
      <c r="G410" s="127"/>
      <c r="H410" s="127"/>
      <c r="I410" s="120"/>
      <c r="J410" s="120"/>
      <c r="K410" s="127"/>
      <c r="L410" s="127"/>
      <c r="M410" s="127"/>
      <c r="N410" s="128"/>
      <c r="O410" s="636"/>
      <c r="P410" s="636"/>
      <c r="Q410" s="636"/>
      <c r="R410" s="636"/>
      <c r="S410" s="636"/>
      <c r="T410" s="145"/>
      <c r="U410" s="145"/>
      <c r="V410" s="56"/>
      <c r="W410" s="56"/>
      <c r="X410" s="56"/>
      <c r="Y410" s="56"/>
      <c r="Z410" s="644"/>
      <c r="AA410" s="56"/>
      <c r="AB410" s="56"/>
      <c r="AC410" s="56"/>
      <c r="AD410" s="56"/>
      <c r="AE410" s="644"/>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c r="IK410" s="56"/>
      <c r="IL410" s="56"/>
      <c r="IM410" s="56"/>
      <c r="IN410" s="56"/>
    </row>
    <row r="411" spans="1:248">
      <c r="A411" s="117"/>
      <c r="B411" s="129"/>
      <c r="C411" s="123"/>
      <c r="D411" s="130"/>
      <c r="E411" s="130"/>
      <c r="F411" s="130"/>
      <c r="G411" s="130"/>
      <c r="H411" s="130"/>
      <c r="I411" s="123"/>
      <c r="J411" s="123"/>
      <c r="K411" s="130"/>
      <c r="L411" s="130"/>
      <c r="M411" s="130"/>
      <c r="N411" s="131"/>
      <c r="O411" s="636"/>
      <c r="P411" s="636"/>
      <c r="Q411" s="636"/>
      <c r="R411" s="636"/>
      <c r="S411" s="636"/>
      <c r="T411" s="637"/>
      <c r="U411" s="637"/>
      <c r="V411" s="637"/>
      <c r="W411" s="637"/>
      <c r="X411" s="637"/>
      <c r="Y411" s="637"/>
      <c r="Z411" s="645"/>
      <c r="AA411" s="637"/>
      <c r="AB411" s="637"/>
      <c r="AC411" s="637"/>
      <c r="AD411" s="637"/>
      <c r="AE411" s="645"/>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c r="IK411" s="56"/>
      <c r="IL411" s="56"/>
      <c r="IM411" s="56"/>
      <c r="IN411" s="56"/>
    </row>
    <row r="412" spans="1:248">
      <c r="A412" s="117"/>
      <c r="B412" s="109"/>
      <c r="C412" s="120"/>
      <c r="D412" s="127"/>
      <c r="E412" s="127"/>
      <c r="F412" s="127"/>
      <c r="G412" s="127"/>
      <c r="H412" s="127"/>
      <c r="I412" s="120"/>
      <c r="J412" s="120"/>
      <c r="K412" s="127"/>
      <c r="L412" s="127"/>
      <c r="M412" s="127"/>
      <c r="N412" s="128"/>
      <c r="O412" s="636"/>
      <c r="P412" s="636"/>
      <c r="Q412" s="636"/>
      <c r="R412" s="636"/>
      <c r="S412" s="636"/>
      <c r="T412" s="145"/>
      <c r="U412" s="145"/>
      <c r="V412" s="56"/>
      <c r="W412" s="56"/>
      <c r="X412" s="56"/>
      <c r="Y412" s="56"/>
      <c r="Z412" s="644"/>
      <c r="AA412" s="56"/>
      <c r="AB412" s="56"/>
      <c r="AC412" s="56"/>
      <c r="AD412" s="56"/>
      <c r="AE412" s="644"/>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c r="IK412" s="56"/>
      <c r="IL412" s="56"/>
      <c r="IM412" s="56"/>
      <c r="IN412" s="56"/>
    </row>
    <row r="413" spans="1:248">
      <c r="A413" s="117"/>
      <c r="B413" s="129"/>
      <c r="C413" s="123"/>
      <c r="D413" s="130"/>
      <c r="E413" s="130"/>
      <c r="F413" s="130"/>
      <c r="G413" s="130"/>
      <c r="H413" s="130"/>
      <c r="I413" s="123"/>
      <c r="J413" s="123"/>
      <c r="K413" s="130"/>
      <c r="L413" s="130"/>
      <c r="M413" s="130"/>
      <c r="N413" s="131"/>
      <c r="O413" s="636"/>
      <c r="P413" s="636"/>
      <c r="Q413" s="636"/>
      <c r="R413" s="636"/>
      <c r="S413" s="636"/>
      <c r="T413" s="729"/>
      <c r="U413" s="729"/>
      <c r="V413" s="729"/>
      <c r="W413" s="637"/>
      <c r="X413" s="729"/>
      <c r="Y413" s="637"/>
      <c r="Z413" s="645"/>
      <c r="AA413" s="637"/>
      <c r="AB413" s="729"/>
      <c r="AC413" s="729"/>
      <c r="AD413" s="637"/>
      <c r="AE413" s="645"/>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c r="IK413" s="56"/>
      <c r="IL413" s="56"/>
      <c r="IM413" s="56"/>
      <c r="IN413" s="56"/>
    </row>
    <row r="414" spans="1:248">
      <c r="A414" s="117"/>
      <c r="B414" s="109"/>
      <c r="C414" s="120"/>
      <c r="D414" s="127"/>
      <c r="E414" s="127"/>
      <c r="F414" s="127"/>
      <c r="G414" s="127"/>
      <c r="H414" s="127"/>
      <c r="I414" s="120"/>
      <c r="J414" s="120"/>
      <c r="K414" s="127"/>
      <c r="L414" s="127"/>
      <c r="M414" s="127"/>
      <c r="N414" s="128"/>
      <c r="O414" s="636"/>
      <c r="P414" s="636"/>
      <c r="Q414" s="636"/>
      <c r="R414" s="636"/>
      <c r="S414" s="636"/>
      <c r="T414" s="145"/>
      <c r="U414" s="145"/>
      <c r="V414" s="56"/>
      <c r="W414" s="56"/>
      <c r="X414" s="56"/>
      <c r="Y414" s="56"/>
      <c r="Z414" s="644"/>
      <c r="AA414" s="56"/>
      <c r="AB414" s="56"/>
      <c r="AC414" s="56"/>
      <c r="AD414" s="56"/>
      <c r="AE414" s="644"/>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c r="IK414" s="56"/>
      <c r="IL414" s="56"/>
      <c r="IM414" s="56"/>
      <c r="IN414" s="56"/>
    </row>
    <row r="415" spans="1:248">
      <c r="A415" s="117"/>
      <c r="B415" s="129"/>
      <c r="C415" s="123"/>
      <c r="D415" s="130"/>
      <c r="E415" s="130"/>
      <c r="F415" s="130"/>
      <c r="G415" s="130"/>
      <c r="H415" s="130"/>
      <c r="I415" s="123"/>
      <c r="J415" s="123"/>
      <c r="K415" s="130"/>
      <c r="L415" s="130"/>
      <c r="M415" s="130"/>
      <c r="N415" s="131"/>
      <c r="O415" s="636"/>
      <c r="P415" s="636"/>
      <c r="Q415" s="636"/>
      <c r="R415" s="636"/>
      <c r="S415" s="636"/>
      <c r="T415" s="637"/>
      <c r="U415" s="637"/>
      <c r="V415" s="637"/>
      <c r="W415" s="637"/>
      <c r="X415" s="637"/>
      <c r="Y415" s="637"/>
      <c r="Z415" s="645"/>
      <c r="AA415" s="637"/>
      <c r="AB415" s="637"/>
      <c r="AC415" s="637"/>
      <c r="AD415" s="637"/>
      <c r="AE415" s="645"/>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c r="IK415" s="56"/>
      <c r="IL415" s="56"/>
      <c r="IM415" s="56"/>
      <c r="IN415" s="56"/>
    </row>
    <row r="416" spans="1:248">
      <c r="A416" s="117"/>
      <c r="B416" s="109"/>
      <c r="C416" s="120"/>
      <c r="D416" s="127"/>
      <c r="E416" s="127"/>
      <c r="F416" s="127"/>
      <c r="G416" s="127"/>
      <c r="H416" s="127"/>
      <c r="I416" s="120"/>
      <c r="J416" s="120"/>
      <c r="K416" s="127"/>
      <c r="L416" s="127"/>
      <c r="M416" s="127"/>
      <c r="N416" s="128"/>
      <c r="O416" s="636"/>
      <c r="P416" s="636"/>
      <c r="Q416" s="636"/>
      <c r="R416" s="636"/>
      <c r="S416" s="636"/>
      <c r="T416" s="145"/>
      <c r="U416" s="145"/>
      <c r="V416" s="56"/>
      <c r="W416" s="56"/>
      <c r="X416" s="56"/>
      <c r="Y416" s="56"/>
      <c r="Z416" s="644"/>
      <c r="AA416" s="56"/>
      <c r="AB416" s="56"/>
      <c r="AC416" s="56"/>
      <c r="AD416" s="56"/>
      <c r="AE416" s="644"/>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c r="IK416" s="56"/>
      <c r="IL416" s="56"/>
      <c r="IM416" s="56"/>
      <c r="IN416" s="56"/>
    </row>
    <row r="417" spans="1:248">
      <c r="A417" s="117"/>
      <c r="B417" s="129"/>
      <c r="C417" s="123"/>
      <c r="D417" s="130"/>
      <c r="E417" s="130"/>
      <c r="F417" s="130"/>
      <c r="G417" s="130"/>
      <c r="H417" s="130"/>
      <c r="I417" s="123"/>
      <c r="J417" s="123"/>
      <c r="K417" s="130"/>
      <c r="L417" s="130"/>
      <c r="M417" s="130"/>
      <c r="N417" s="131"/>
      <c r="O417" s="636"/>
      <c r="P417" s="636"/>
      <c r="Q417" s="636"/>
      <c r="R417" s="636"/>
      <c r="S417" s="636"/>
      <c r="T417" s="637"/>
      <c r="U417" s="637"/>
      <c r="V417" s="637"/>
      <c r="W417" s="637"/>
      <c r="X417" s="637"/>
      <c r="Y417" s="637"/>
      <c r="Z417" s="645"/>
      <c r="AA417" s="637"/>
      <c r="AB417" s="637"/>
      <c r="AC417" s="637"/>
      <c r="AD417" s="637"/>
      <c r="AE417" s="645"/>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c r="IK417" s="56"/>
      <c r="IL417" s="56"/>
      <c r="IM417" s="56"/>
      <c r="IN417" s="56"/>
    </row>
    <row r="418" spans="1:248">
      <c r="A418" s="117"/>
      <c r="B418" s="109"/>
      <c r="C418" s="120"/>
      <c r="D418" s="127"/>
      <c r="E418" s="127"/>
      <c r="F418" s="127"/>
      <c r="G418" s="127"/>
      <c r="H418" s="127"/>
      <c r="I418" s="120"/>
      <c r="J418" s="120"/>
      <c r="K418" s="127"/>
      <c r="L418" s="127"/>
      <c r="M418" s="127"/>
      <c r="N418" s="128"/>
      <c r="O418" s="636"/>
      <c r="P418" s="636"/>
      <c r="Q418" s="636"/>
      <c r="R418" s="636"/>
      <c r="S418" s="636"/>
      <c r="T418" s="145"/>
      <c r="U418" s="145"/>
      <c r="V418" s="56"/>
      <c r="W418" s="56"/>
      <c r="X418" s="56"/>
      <c r="Y418" s="56"/>
      <c r="Z418" s="644"/>
      <c r="AA418" s="56"/>
      <c r="AB418" s="56"/>
      <c r="AC418" s="56"/>
      <c r="AD418" s="56"/>
      <c r="AE418" s="644"/>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c r="CX418" s="56"/>
      <c r="CY418" s="56"/>
      <c r="CZ418" s="56"/>
      <c r="DA418" s="56"/>
      <c r="DB418" s="56"/>
      <c r="DC418" s="56"/>
      <c r="DD418" s="56"/>
      <c r="DE418" s="56"/>
      <c r="DF418" s="56"/>
      <c r="DG418" s="56"/>
      <c r="DH418" s="56"/>
      <c r="DI418" s="56"/>
      <c r="DJ418" s="56"/>
      <c r="DK418" s="56"/>
      <c r="DL418" s="56"/>
      <c r="DM418" s="56"/>
      <c r="DN418" s="56"/>
      <c r="DO418" s="56"/>
      <c r="DP418" s="56"/>
      <c r="DQ418" s="56"/>
      <c r="DR418" s="56"/>
      <c r="DS418" s="56"/>
      <c r="DT418" s="56"/>
      <c r="DU418" s="56"/>
      <c r="DV418" s="56"/>
      <c r="DW418" s="56"/>
      <c r="DX418" s="56"/>
      <c r="DY418" s="56"/>
      <c r="DZ418" s="56"/>
      <c r="EA418" s="56"/>
      <c r="EB418" s="56"/>
      <c r="EC418" s="56"/>
      <c r="ED418" s="56"/>
      <c r="EE418" s="56"/>
      <c r="EF418" s="56"/>
      <c r="EG418" s="56"/>
      <c r="EH418" s="56"/>
      <c r="EI418" s="56"/>
      <c r="EJ418" s="56"/>
      <c r="EK418" s="56"/>
      <c r="EL418" s="56"/>
      <c r="EM418" s="56"/>
      <c r="EN418" s="56"/>
      <c r="EO418" s="56"/>
      <c r="EP418" s="56"/>
      <c r="EQ418" s="56"/>
      <c r="ER418" s="56"/>
      <c r="ES418" s="56"/>
      <c r="ET418" s="56"/>
      <c r="EU418" s="56"/>
      <c r="EV418" s="56"/>
      <c r="EW418" s="56"/>
      <c r="EX418" s="56"/>
      <c r="EY418" s="56"/>
      <c r="EZ418" s="56"/>
      <c r="FA418" s="56"/>
      <c r="FB418" s="56"/>
      <c r="FC418" s="56"/>
      <c r="FD418" s="56"/>
      <c r="FE418" s="56"/>
      <c r="FF418" s="56"/>
      <c r="FG418" s="56"/>
      <c r="FH418" s="56"/>
      <c r="FI418" s="56"/>
      <c r="FJ418" s="56"/>
      <c r="FK418" s="56"/>
      <c r="FL418" s="56"/>
      <c r="FM418" s="56"/>
      <c r="FN418" s="56"/>
      <c r="FO418" s="56"/>
      <c r="FP418" s="56"/>
      <c r="FQ418" s="56"/>
      <c r="FR418" s="56"/>
      <c r="FS418" s="56"/>
      <c r="FT418" s="56"/>
      <c r="FU418" s="56"/>
      <c r="FV418" s="56"/>
      <c r="FW418" s="56"/>
      <c r="FX418" s="56"/>
      <c r="FY418" s="56"/>
      <c r="FZ418" s="56"/>
      <c r="GA418" s="56"/>
      <c r="GB418" s="56"/>
      <c r="GC418" s="56"/>
      <c r="GD418" s="56"/>
      <c r="GE418" s="56"/>
      <c r="GF418" s="56"/>
      <c r="GG418" s="56"/>
      <c r="GH418" s="56"/>
      <c r="GI418" s="56"/>
      <c r="GJ418" s="56"/>
      <c r="GK418" s="56"/>
      <c r="GL418" s="56"/>
      <c r="GM418" s="56"/>
      <c r="GN418" s="56"/>
      <c r="GO418" s="56"/>
      <c r="GP418" s="56"/>
      <c r="GQ418" s="56"/>
      <c r="GR418" s="56"/>
      <c r="GS418" s="56"/>
      <c r="GT418" s="56"/>
      <c r="GU418" s="56"/>
      <c r="GV418" s="56"/>
      <c r="GW418" s="56"/>
      <c r="GX418" s="56"/>
      <c r="GY418" s="56"/>
      <c r="GZ418" s="56"/>
      <c r="HA418" s="56"/>
      <c r="HB418" s="56"/>
      <c r="HC418" s="56"/>
      <c r="HD418" s="56"/>
      <c r="HE418" s="56"/>
      <c r="HF418" s="56"/>
      <c r="HG418" s="56"/>
      <c r="HH418" s="56"/>
      <c r="HI418" s="56"/>
      <c r="HJ418" s="56"/>
      <c r="HK418" s="56"/>
      <c r="HL418" s="56"/>
      <c r="HM418" s="56"/>
      <c r="HN418" s="56"/>
      <c r="HO418" s="56"/>
      <c r="HP418" s="56"/>
      <c r="HQ418" s="56"/>
      <c r="HR418" s="56"/>
      <c r="HS418" s="56"/>
      <c r="HT418" s="56"/>
      <c r="HU418" s="56"/>
      <c r="HV418" s="56"/>
      <c r="HW418" s="56"/>
      <c r="HX418" s="56"/>
      <c r="HY418" s="56"/>
      <c r="HZ418" s="56"/>
      <c r="IA418" s="56"/>
      <c r="IB418" s="56"/>
      <c r="IC418" s="56"/>
      <c r="ID418" s="56"/>
      <c r="IE418" s="56"/>
      <c r="IF418" s="56"/>
      <c r="IG418" s="56"/>
      <c r="IH418" s="56"/>
      <c r="II418" s="56"/>
      <c r="IJ418" s="56"/>
      <c r="IK418" s="56"/>
      <c r="IL418" s="56"/>
      <c r="IM418" s="56"/>
      <c r="IN418" s="56"/>
    </row>
    <row r="419" spans="1:248">
      <c r="A419" s="117"/>
      <c r="B419" s="129"/>
      <c r="C419" s="123"/>
      <c r="D419" s="130"/>
      <c r="E419" s="130"/>
      <c r="F419" s="130"/>
      <c r="G419" s="130"/>
      <c r="H419" s="130"/>
      <c r="I419" s="123"/>
      <c r="J419" s="123"/>
      <c r="K419" s="130"/>
      <c r="L419" s="130"/>
      <c r="M419" s="130"/>
      <c r="N419" s="131"/>
      <c r="O419" s="636"/>
      <c r="P419" s="636"/>
      <c r="Q419" s="636"/>
      <c r="R419" s="636"/>
      <c r="S419" s="636"/>
      <c r="T419" s="729"/>
      <c r="U419" s="729"/>
      <c r="V419" s="729"/>
      <c r="W419" s="637"/>
      <c r="X419" s="729"/>
      <c r="Y419" s="637"/>
      <c r="Z419" s="645"/>
      <c r="AA419" s="637"/>
      <c r="AB419" s="729"/>
      <c r="AC419" s="729"/>
      <c r="AD419" s="637"/>
      <c r="AE419" s="645"/>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c r="IK419" s="56"/>
      <c r="IL419" s="56"/>
      <c r="IM419" s="56"/>
      <c r="IN419" s="56"/>
    </row>
    <row r="420" spans="1:248">
      <c r="A420" s="117"/>
      <c r="B420" s="109"/>
      <c r="C420" s="120"/>
      <c r="D420" s="127"/>
      <c r="E420" s="127"/>
      <c r="F420" s="127"/>
      <c r="G420" s="127"/>
      <c r="H420" s="127"/>
      <c r="I420" s="120"/>
      <c r="J420" s="120"/>
      <c r="K420" s="127"/>
      <c r="L420" s="127"/>
      <c r="M420" s="127"/>
      <c r="N420" s="128"/>
      <c r="O420" s="636"/>
      <c r="P420" s="636"/>
      <c r="Q420" s="636"/>
      <c r="R420" s="636"/>
      <c r="S420" s="636"/>
      <c r="T420" s="145"/>
      <c r="U420" s="145"/>
      <c r="V420" s="56"/>
      <c r="W420" s="56"/>
      <c r="X420" s="56"/>
      <c r="Y420" s="56"/>
      <c r="Z420" s="644"/>
      <c r="AA420" s="56"/>
      <c r="AB420" s="56"/>
      <c r="AC420" s="56"/>
      <c r="AD420" s="56"/>
      <c r="AE420" s="644"/>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row>
    <row r="421" spans="1:248" ht="13.5" thickBot="1">
      <c r="A421" s="632"/>
      <c r="B421" s="638"/>
      <c r="C421" s="639"/>
      <c r="D421" s="640"/>
      <c r="E421" s="640"/>
      <c r="F421" s="640"/>
      <c r="G421" s="640"/>
      <c r="H421" s="640"/>
      <c r="I421" s="639"/>
      <c r="J421" s="639"/>
      <c r="K421" s="640"/>
      <c r="L421" s="640"/>
      <c r="M421" s="640"/>
      <c r="N421" s="641"/>
      <c r="O421" s="639"/>
      <c r="P421" s="640"/>
      <c r="Q421" s="636"/>
      <c r="R421" s="636"/>
      <c r="S421" s="636"/>
      <c r="T421" s="642"/>
      <c r="U421" s="642"/>
      <c r="V421" s="642"/>
      <c r="W421" s="642"/>
      <c r="X421" s="642"/>
      <c r="Y421" s="642"/>
      <c r="Z421" s="646"/>
      <c r="AA421" s="642"/>
      <c r="AB421" s="642"/>
      <c r="AC421" s="642"/>
      <c r="AD421" s="642"/>
      <c r="AE421" s="64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row>
    <row r="422" spans="1:248">
      <c r="A422" s="116"/>
      <c r="B422" s="109"/>
      <c r="C422" s="120"/>
      <c r="D422" s="127"/>
      <c r="E422" s="127"/>
      <c r="F422" s="127"/>
      <c r="G422" s="127"/>
      <c r="H422" s="127"/>
      <c r="I422" s="120"/>
      <c r="J422" s="120"/>
      <c r="K422" s="127"/>
      <c r="L422" s="127"/>
      <c r="M422" s="127"/>
      <c r="N422" s="128"/>
      <c r="O422" s="636"/>
      <c r="P422" s="636"/>
      <c r="Q422" s="636"/>
      <c r="R422" s="636"/>
      <c r="S422" s="636"/>
      <c r="T422" s="636"/>
      <c r="U422" s="145"/>
      <c r="V422" s="56"/>
      <c r="W422" s="56"/>
      <c r="X422" s="56"/>
      <c r="Y422" s="56"/>
      <c r="Z422" s="644"/>
      <c r="AA422" s="56"/>
      <c r="AB422" s="56"/>
      <c r="AC422" s="56"/>
      <c r="AD422" s="56"/>
      <c r="AE422" s="644"/>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c r="IK422" s="56"/>
      <c r="IL422" s="56"/>
      <c r="IM422" s="56"/>
      <c r="IN422" s="56"/>
    </row>
    <row r="423" spans="1:248">
      <c r="A423" s="117"/>
      <c r="B423" s="129"/>
      <c r="C423" s="123"/>
      <c r="D423" s="130"/>
      <c r="E423" s="130"/>
      <c r="F423" s="130"/>
      <c r="G423" s="130"/>
      <c r="H423" s="130"/>
      <c r="I423" s="123"/>
      <c r="J423" s="123"/>
      <c r="K423" s="130"/>
      <c r="L423" s="130"/>
      <c r="M423" s="130"/>
      <c r="N423" s="131"/>
      <c r="O423" s="636"/>
      <c r="P423" s="636"/>
      <c r="Q423" s="636"/>
      <c r="R423" s="636"/>
      <c r="S423" s="636"/>
      <c r="T423" s="637"/>
      <c r="U423" s="637"/>
      <c r="V423" s="637"/>
      <c r="W423" s="637"/>
      <c r="X423" s="637"/>
      <c r="Y423" s="637"/>
      <c r="Z423" s="645"/>
      <c r="AA423" s="637"/>
      <c r="AB423" s="637"/>
      <c r="AC423" s="637"/>
      <c r="AD423" s="637"/>
      <c r="AE423" s="645"/>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c r="IK423" s="56"/>
      <c r="IL423" s="56"/>
      <c r="IM423" s="56"/>
      <c r="IN423" s="56"/>
    </row>
    <row r="424" spans="1:248">
      <c r="A424" s="117"/>
      <c r="B424" s="109"/>
      <c r="C424" s="120"/>
      <c r="D424" s="127"/>
      <c r="E424" s="127"/>
      <c r="F424" s="127"/>
      <c r="G424" s="127"/>
      <c r="H424" s="127"/>
      <c r="I424" s="120"/>
      <c r="J424" s="120"/>
      <c r="K424" s="127"/>
      <c r="L424" s="127"/>
      <c r="M424" s="127"/>
      <c r="N424" s="128"/>
      <c r="O424" s="636"/>
      <c r="P424" s="636"/>
      <c r="Q424" s="636"/>
      <c r="R424" s="636"/>
      <c r="S424" s="636"/>
      <c r="T424" s="145"/>
      <c r="U424" s="145"/>
      <c r="V424" s="56"/>
      <c r="W424" s="56"/>
      <c r="X424" s="56"/>
      <c r="Y424" s="56"/>
      <c r="Z424" s="644"/>
      <c r="AA424" s="56"/>
      <c r="AB424" s="56"/>
      <c r="AC424" s="56"/>
      <c r="AD424" s="56"/>
      <c r="AE424" s="644"/>
    </row>
    <row r="425" spans="1:248">
      <c r="A425" s="117"/>
      <c r="B425" s="129"/>
      <c r="C425" s="123"/>
      <c r="D425" s="130"/>
      <c r="E425" s="130"/>
      <c r="F425" s="130"/>
      <c r="G425" s="130"/>
      <c r="H425" s="130"/>
      <c r="I425" s="123"/>
      <c r="J425" s="123"/>
      <c r="K425" s="130"/>
      <c r="L425" s="130"/>
      <c r="M425" s="130"/>
      <c r="N425" s="131"/>
      <c r="O425" s="636"/>
      <c r="P425" s="636"/>
      <c r="Q425" s="636"/>
      <c r="R425" s="636"/>
      <c r="S425" s="636"/>
      <c r="T425" s="637"/>
      <c r="U425" s="637"/>
      <c r="V425" s="637"/>
      <c r="W425" s="637"/>
      <c r="X425" s="637"/>
      <c r="Y425" s="637"/>
      <c r="Z425" s="645"/>
      <c r="AA425" s="637"/>
      <c r="AB425" s="637"/>
      <c r="AC425" s="637"/>
      <c r="AD425" s="637"/>
      <c r="AE425" s="645"/>
    </row>
    <row r="426" spans="1:248">
      <c r="A426" s="117"/>
      <c r="B426" s="109"/>
      <c r="C426" s="120"/>
      <c r="D426" s="127"/>
      <c r="E426" s="127"/>
      <c r="F426" s="127"/>
      <c r="G426" s="127"/>
      <c r="H426" s="127"/>
      <c r="I426" s="120"/>
      <c r="J426" s="120"/>
      <c r="K426" s="127"/>
      <c r="L426" s="127"/>
      <c r="M426" s="127"/>
      <c r="N426" s="128"/>
      <c r="O426" s="636"/>
      <c r="P426" s="636"/>
      <c r="Q426" s="636"/>
      <c r="R426" s="636"/>
      <c r="S426" s="636"/>
      <c r="T426" s="145"/>
      <c r="U426" s="145"/>
      <c r="V426" s="56"/>
      <c r="W426" s="56"/>
      <c r="X426" s="56"/>
      <c r="Y426" s="56"/>
      <c r="Z426" s="644"/>
      <c r="AA426" s="56"/>
      <c r="AB426" s="56"/>
      <c r="AC426" s="56"/>
      <c r="AD426" s="56"/>
      <c r="AE426" s="644"/>
    </row>
    <row r="427" spans="1:248">
      <c r="A427" s="117"/>
      <c r="B427" s="129"/>
      <c r="C427" s="123"/>
      <c r="D427" s="130"/>
      <c r="E427" s="130"/>
      <c r="F427" s="130"/>
      <c r="G427" s="130"/>
      <c r="H427" s="130"/>
      <c r="I427" s="123"/>
      <c r="J427" s="123"/>
      <c r="K427" s="130"/>
      <c r="L427" s="130"/>
      <c r="M427" s="130"/>
      <c r="N427" s="131"/>
      <c r="O427" s="636"/>
      <c r="P427" s="636"/>
      <c r="Q427" s="636"/>
      <c r="R427" s="636"/>
      <c r="S427" s="636"/>
      <c r="T427" s="637"/>
      <c r="U427" s="637"/>
      <c r="V427" s="637"/>
      <c r="W427" s="637"/>
      <c r="X427" s="637"/>
      <c r="Y427" s="637"/>
      <c r="Z427" s="645"/>
      <c r="AA427" s="637"/>
      <c r="AB427" s="637"/>
      <c r="AC427" s="637"/>
      <c r="AD427" s="637"/>
      <c r="AE427" s="645"/>
    </row>
    <row r="428" spans="1:248">
      <c r="A428" s="117"/>
      <c r="B428" s="109"/>
      <c r="C428" s="120"/>
      <c r="D428" s="127"/>
      <c r="E428" s="127"/>
      <c r="F428" s="127"/>
      <c r="G428" s="127"/>
      <c r="H428" s="127"/>
      <c r="I428" s="120"/>
      <c r="J428" s="120"/>
      <c r="K428" s="127"/>
      <c r="L428" s="127"/>
      <c r="M428" s="127"/>
      <c r="N428" s="128"/>
      <c r="O428" s="636"/>
      <c r="P428" s="636"/>
      <c r="Q428" s="636"/>
      <c r="R428" s="636"/>
      <c r="S428" s="636"/>
      <c r="T428" s="145"/>
      <c r="U428" s="145"/>
      <c r="V428" s="56"/>
      <c r="W428" s="56"/>
      <c r="X428" s="56"/>
      <c r="Y428" s="56"/>
      <c r="Z428" s="644"/>
      <c r="AA428" s="56"/>
      <c r="AB428" s="56"/>
      <c r="AC428" s="56"/>
      <c r="AD428" s="56"/>
      <c r="AE428" s="644"/>
    </row>
    <row r="429" spans="1:248">
      <c r="A429" s="117"/>
      <c r="B429" s="129"/>
      <c r="C429" s="123"/>
      <c r="D429" s="130"/>
      <c r="E429" s="130"/>
      <c r="F429" s="130"/>
      <c r="G429" s="130"/>
      <c r="H429" s="130"/>
      <c r="I429" s="123"/>
      <c r="J429" s="123"/>
      <c r="K429" s="130"/>
      <c r="L429" s="130"/>
      <c r="M429" s="130"/>
      <c r="N429" s="131"/>
      <c r="O429" s="636"/>
      <c r="P429" s="636"/>
      <c r="Q429" s="636"/>
      <c r="R429" s="636"/>
      <c r="S429" s="636"/>
      <c r="T429" s="637"/>
      <c r="U429" s="637"/>
      <c r="V429" s="637"/>
      <c r="W429" s="637"/>
      <c r="X429" s="637"/>
      <c r="Y429" s="637"/>
      <c r="Z429" s="645"/>
      <c r="AA429" s="637"/>
      <c r="AB429" s="637"/>
      <c r="AC429" s="637"/>
      <c r="AD429" s="637"/>
      <c r="AE429" s="645"/>
    </row>
    <row r="430" spans="1:248">
      <c r="A430" s="117"/>
      <c r="B430" s="109"/>
      <c r="C430" s="120"/>
      <c r="D430" s="127"/>
      <c r="E430" s="127"/>
      <c r="F430" s="127"/>
      <c r="G430" s="127"/>
      <c r="H430" s="127"/>
      <c r="I430" s="120"/>
      <c r="J430" s="120"/>
      <c r="K430" s="127"/>
      <c r="L430" s="127"/>
      <c r="M430" s="127"/>
      <c r="N430" s="128"/>
      <c r="O430" s="636"/>
      <c r="P430" s="636"/>
      <c r="Q430" s="636"/>
      <c r="R430" s="636"/>
      <c r="S430" s="636"/>
      <c r="T430" s="145"/>
      <c r="U430" s="145"/>
      <c r="V430" s="56"/>
      <c r="W430" s="56"/>
      <c r="X430" s="56"/>
      <c r="Y430" s="56"/>
      <c r="Z430" s="644"/>
      <c r="AA430" s="56"/>
      <c r="AB430" s="56"/>
      <c r="AC430" s="56"/>
      <c r="AD430" s="56"/>
      <c r="AE430" s="644"/>
    </row>
    <row r="431" spans="1:248">
      <c r="A431" s="117"/>
      <c r="B431" s="129"/>
      <c r="C431" s="123"/>
      <c r="D431" s="130"/>
      <c r="E431" s="130"/>
      <c r="F431" s="130"/>
      <c r="G431" s="130"/>
      <c r="H431" s="130"/>
      <c r="I431" s="123"/>
      <c r="J431" s="123"/>
      <c r="K431" s="130"/>
      <c r="L431" s="130"/>
      <c r="M431" s="130"/>
      <c r="N431" s="131"/>
      <c r="O431" s="636"/>
      <c r="P431" s="636"/>
      <c r="Q431" s="636"/>
      <c r="R431" s="636"/>
      <c r="S431" s="636"/>
      <c r="T431" s="637"/>
      <c r="U431" s="637"/>
      <c r="V431" s="637"/>
      <c r="W431" s="637"/>
      <c r="X431" s="637"/>
      <c r="Y431" s="637"/>
      <c r="Z431" s="645"/>
      <c r="AA431" s="637"/>
      <c r="AB431" s="637"/>
      <c r="AC431" s="637"/>
      <c r="AD431" s="637"/>
      <c r="AE431" s="645"/>
    </row>
    <row r="432" spans="1:248">
      <c r="A432" s="117"/>
      <c r="B432" s="109"/>
      <c r="C432" s="120"/>
      <c r="D432" s="127"/>
      <c r="E432" s="127"/>
      <c r="F432" s="127"/>
      <c r="G432" s="127"/>
      <c r="H432" s="127"/>
      <c r="I432" s="120"/>
      <c r="J432" s="120"/>
      <c r="K432" s="127"/>
      <c r="L432" s="127"/>
      <c r="M432" s="127"/>
      <c r="N432" s="128"/>
      <c r="O432" s="636"/>
      <c r="P432" s="636"/>
      <c r="Q432" s="636"/>
      <c r="R432" s="636"/>
      <c r="S432" s="636"/>
      <c r="T432" s="145"/>
      <c r="U432" s="145"/>
      <c r="V432" s="56"/>
      <c r="W432" s="56"/>
      <c r="X432" s="56"/>
      <c r="Y432" s="56"/>
      <c r="Z432" s="644"/>
      <c r="AA432" s="56"/>
      <c r="AB432" s="56"/>
      <c r="AC432" s="56"/>
      <c r="AD432" s="56"/>
      <c r="AE432" s="644"/>
    </row>
    <row r="433" spans="1:248">
      <c r="A433" s="117"/>
      <c r="B433" s="129"/>
      <c r="C433" s="123"/>
      <c r="D433" s="130"/>
      <c r="E433" s="130"/>
      <c r="F433" s="130"/>
      <c r="G433" s="130"/>
      <c r="H433" s="130"/>
      <c r="I433" s="123"/>
      <c r="J433" s="123"/>
      <c r="K433" s="130"/>
      <c r="L433" s="130"/>
      <c r="M433" s="130"/>
      <c r="N433" s="131"/>
      <c r="O433" s="636"/>
      <c r="P433" s="636"/>
      <c r="Q433" s="636"/>
      <c r="R433" s="636"/>
      <c r="S433" s="636"/>
      <c r="T433" s="637"/>
      <c r="U433" s="637"/>
      <c r="V433" s="637"/>
      <c r="W433" s="637"/>
      <c r="X433" s="637"/>
      <c r="Y433" s="637"/>
      <c r="Z433" s="645"/>
      <c r="AA433" s="637"/>
      <c r="AB433" s="637"/>
      <c r="AC433" s="637"/>
      <c r="AD433" s="637"/>
      <c r="AE433" s="645"/>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c r="IK433" s="56"/>
      <c r="IL433" s="56"/>
      <c r="IM433" s="56"/>
      <c r="IN433" s="56"/>
    </row>
    <row r="434" spans="1:248">
      <c r="A434" s="117"/>
      <c r="B434" s="109"/>
      <c r="C434" s="120"/>
      <c r="D434" s="127"/>
      <c r="E434" s="127"/>
      <c r="F434" s="127"/>
      <c r="G434" s="127"/>
      <c r="H434" s="127"/>
      <c r="I434" s="120"/>
      <c r="J434" s="120"/>
      <c r="K434" s="127"/>
      <c r="L434" s="127"/>
      <c r="M434" s="127"/>
      <c r="N434" s="128"/>
      <c r="O434" s="636"/>
      <c r="P434" s="636"/>
      <c r="Q434" s="636"/>
      <c r="R434" s="636"/>
      <c r="S434" s="636"/>
      <c r="T434" s="145"/>
      <c r="U434" s="145"/>
      <c r="V434" s="56"/>
      <c r="W434" s="56"/>
      <c r="X434" s="56"/>
      <c r="Y434" s="56"/>
      <c r="Z434" s="644"/>
      <c r="AA434" s="56"/>
      <c r="AB434" s="56"/>
      <c r="AC434" s="56"/>
      <c r="AD434" s="56"/>
      <c r="AE434" s="644"/>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c r="IK434" s="56"/>
      <c r="IL434" s="56"/>
      <c r="IM434" s="56"/>
      <c r="IN434" s="56"/>
    </row>
    <row r="435" spans="1:248">
      <c r="A435" s="117"/>
      <c r="B435" s="129"/>
      <c r="C435" s="123"/>
      <c r="D435" s="130"/>
      <c r="E435" s="130"/>
      <c r="F435" s="130"/>
      <c r="G435" s="130"/>
      <c r="H435" s="130"/>
      <c r="I435" s="123"/>
      <c r="J435" s="123"/>
      <c r="K435" s="130"/>
      <c r="L435" s="130"/>
      <c r="M435" s="130"/>
      <c r="N435" s="131"/>
      <c r="O435" s="636"/>
      <c r="P435" s="636"/>
      <c r="Q435" s="636"/>
      <c r="R435" s="636"/>
      <c r="S435" s="636"/>
      <c r="T435" s="637"/>
      <c r="U435" s="637"/>
      <c r="V435" s="637"/>
      <c r="W435" s="637"/>
      <c r="X435" s="637"/>
      <c r="Y435" s="637"/>
      <c r="Z435" s="645"/>
      <c r="AA435" s="637"/>
      <c r="AB435" s="637"/>
      <c r="AC435" s="637"/>
      <c r="AD435" s="637"/>
      <c r="AE435" s="645"/>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c r="IK435" s="56"/>
      <c r="IL435" s="56"/>
      <c r="IM435" s="56"/>
      <c r="IN435" s="56"/>
    </row>
    <row r="436" spans="1:248">
      <c r="A436" s="117"/>
      <c r="B436" s="109"/>
      <c r="C436" s="120"/>
      <c r="D436" s="127"/>
      <c r="E436" s="127"/>
      <c r="F436" s="127"/>
      <c r="G436" s="127"/>
      <c r="H436" s="127"/>
      <c r="I436" s="120"/>
      <c r="J436" s="120"/>
      <c r="K436" s="127"/>
      <c r="L436" s="127"/>
      <c r="M436" s="127"/>
      <c r="N436" s="128"/>
      <c r="O436" s="636"/>
      <c r="P436" s="636"/>
      <c r="Q436" s="636"/>
      <c r="R436" s="636"/>
      <c r="S436" s="636"/>
      <c r="T436" s="145"/>
      <c r="U436" s="145"/>
      <c r="V436" s="56"/>
      <c r="W436" s="56"/>
      <c r="X436" s="56"/>
      <c r="Y436" s="56"/>
      <c r="Z436" s="644"/>
      <c r="AA436" s="56"/>
      <c r="AB436" s="56"/>
      <c r="AC436" s="56"/>
      <c r="AD436" s="56"/>
      <c r="AE436" s="644"/>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c r="IK436" s="56"/>
      <c r="IL436" s="56"/>
      <c r="IM436" s="56"/>
      <c r="IN436" s="56"/>
    </row>
    <row r="437" spans="1:248">
      <c r="A437" s="117"/>
      <c r="B437" s="129"/>
      <c r="C437" s="123"/>
      <c r="D437" s="130"/>
      <c r="E437" s="130"/>
      <c r="F437" s="130"/>
      <c r="G437" s="130"/>
      <c r="H437" s="130"/>
      <c r="I437" s="123"/>
      <c r="J437" s="123"/>
      <c r="K437" s="130"/>
      <c r="L437" s="130"/>
      <c r="M437" s="130"/>
      <c r="N437" s="131"/>
      <c r="O437" s="636"/>
      <c r="P437" s="636"/>
      <c r="Q437" s="636"/>
      <c r="R437" s="636"/>
      <c r="S437" s="636"/>
      <c r="T437" s="637"/>
      <c r="U437" s="637"/>
      <c r="V437" s="637"/>
      <c r="W437" s="637"/>
      <c r="X437" s="637"/>
      <c r="Y437" s="637"/>
      <c r="Z437" s="645"/>
      <c r="AA437" s="637"/>
      <c r="AB437" s="637"/>
      <c r="AC437" s="637"/>
      <c r="AD437" s="637"/>
      <c r="AE437" s="645"/>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c r="IK437" s="56"/>
      <c r="IL437" s="56"/>
      <c r="IM437" s="56"/>
      <c r="IN437" s="56"/>
    </row>
    <row r="438" spans="1:248">
      <c r="A438" s="117"/>
      <c r="B438" s="109"/>
      <c r="C438" s="120"/>
      <c r="D438" s="127"/>
      <c r="E438" s="127"/>
      <c r="F438" s="127"/>
      <c r="G438" s="127"/>
      <c r="H438" s="127"/>
      <c r="I438" s="120"/>
      <c r="J438" s="120"/>
      <c r="K438" s="127"/>
      <c r="L438" s="127"/>
      <c r="M438" s="127"/>
      <c r="N438" s="128"/>
      <c r="O438" s="636"/>
      <c r="P438" s="636"/>
      <c r="Q438" s="636"/>
      <c r="R438" s="636"/>
      <c r="S438" s="636"/>
      <c r="T438" s="145"/>
      <c r="U438" s="145"/>
      <c r="V438" s="56"/>
      <c r="W438" s="56"/>
      <c r="X438" s="56"/>
      <c r="Y438" s="56"/>
      <c r="Z438" s="644"/>
      <c r="AA438" s="56"/>
      <c r="AB438" s="56"/>
      <c r="AC438" s="56"/>
      <c r="AD438" s="56"/>
      <c r="AE438" s="644"/>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c r="IK438" s="56"/>
      <c r="IL438" s="56"/>
      <c r="IM438" s="56"/>
      <c r="IN438" s="56"/>
    </row>
    <row r="439" spans="1:248">
      <c r="A439" s="117"/>
      <c r="B439" s="129"/>
      <c r="C439" s="123"/>
      <c r="D439" s="130"/>
      <c r="E439" s="130"/>
      <c r="F439" s="130"/>
      <c r="G439" s="130"/>
      <c r="H439" s="130"/>
      <c r="I439" s="123"/>
      <c r="J439" s="123"/>
      <c r="K439" s="130"/>
      <c r="L439" s="130"/>
      <c r="M439" s="130"/>
      <c r="N439" s="131"/>
      <c r="O439" s="636"/>
      <c r="P439" s="636"/>
      <c r="Q439" s="636"/>
      <c r="R439" s="636"/>
      <c r="S439" s="636"/>
      <c r="T439" s="637"/>
      <c r="U439" s="637"/>
      <c r="V439" s="637"/>
      <c r="W439" s="637"/>
      <c r="X439" s="637"/>
      <c r="Y439" s="637"/>
      <c r="Z439" s="645"/>
      <c r="AA439" s="637"/>
      <c r="AB439" s="637"/>
      <c r="AC439" s="637"/>
      <c r="AD439" s="637"/>
      <c r="AE439" s="645"/>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c r="IK439" s="56"/>
      <c r="IL439" s="56"/>
      <c r="IM439" s="56"/>
      <c r="IN439" s="56"/>
    </row>
    <row r="440" spans="1:248">
      <c r="A440" s="117"/>
      <c r="B440" s="109"/>
      <c r="C440" s="120"/>
      <c r="D440" s="127"/>
      <c r="E440" s="127"/>
      <c r="F440" s="127"/>
      <c r="G440" s="127"/>
      <c r="H440" s="127"/>
      <c r="I440" s="120"/>
      <c r="J440" s="120"/>
      <c r="K440" s="127"/>
      <c r="L440" s="127"/>
      <c r="M440" s="127"/>
      <c r="N440" s="128"/>
      <c r="O440" s="636"/>
      <c r="P440" s="636"/>
      <c r="Q440" s="636"/>
      <c r="R440" s="636"/>
      <c r="S440" s="636"/>
      <c r="T440" s="145"/>
      <c r="U440" s="145"/>
      <c r="V440" s="56"/>
      <c r="W440" s="56"/>
      <c r="X440" s="56"/>
      <c r="Y440" s="56"/>
      <c r="Z440" s="644"/>
      <c r="AA440" s="56"/>
      <c r="AB440" s="56"/>
      <c r="AC440" s="56"/>
      <c r="AD440" s="56"/>
      <c r="AE440" s="644"/>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c r="IK440" s="56"/>
      <c r="IL440" s="56"/>
      <c r="IM440" s="56"/>
      <c r="IN440" s="56"/>
    </row>
    <row r="441" spans="1:248">
      <c r="A441" s="117"/>
      <c r="B441" s="129"/>
      <c r="C441" s="123"/>
      <c r="D441" s="130"/>
      <c r="E441" s="130"/>
      <c r="F441" s="130"/>
      <c r="G441" s="130"/>
      <c r="H441" s="130"/>
      <c r="I441" s="123"/>
      <c r="J441" s="123"/>
      <c r="K441" s="130"/>
      <c r="L441" s="130"/>
      <c r="M441" s="130"/>
      <c r="N441" s="131"/>
      <c r="O441" s="636"/>
      <c r="P441" s="636"/>
      <c r="Q441" s="636"/>
      <c r="R441" s="636"/>
      <c r="S441" s="636"/>
      <c r="T441" s="637"/>
      <c r="U441" s="637"/>
      <c r="V441" s="637"/>
      <c r="W441" s="637"/>
      <c r="X441" s="637"/>
      <c r="Y441" s="637"/>
      <c r="Z441" s="645"/>
      <c r="AA441" s="637"/>
      <c r="AB441" s="637"/>
      <c r="AC441" s="637"/>
      <c r="AD441" s="637"/>
      <c r="AE441" s="645"/>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c r="IK441" s="56"/>
      <c r="IL441" s="56"/>
      <c r="IM441" s="56"/>
      <c r="IN441" s="56"/>
    </row>
    <row r="442" spans="1:248">
      <c r="A442" s="117"/>
      <c r="B442" s="109"/>
      <c r="C442" s="120"/>
      <c r="D442" s="127"/>
      <c r="E442" s="127"/>
      <c r="F442" s="127"/>
      <c r="G442" s="127"/>
      <c r="H442" s="127"/>
      <c r="I442" s="120"/>
      <c r="J442" s="120"/>
      <c r="K442" s="127"/>
      <c r="L442" s="127"/>
      <c r="M442" s="127"/>
      <c r="N442" s="128"/>
      <c r="O442" s="636"/>
      <c r="P442" s="636"/>
      <c r="Q442" s="636"/>
      <c r="R442" s="636"/>
      <c r="S442" s="636"/>
      <c r="T442" s="145"/>
      <c r="U442" s="145"/>
      <c r="V442" s="56"/>
      <c r="W442" s="56"/>
      <c r="X442" s="56"/>
      <c r="Y442" s="56"/>
      <c r="Z442" s="644"/>
      <c r="AA442" s="56"/>
      <c r="AB442" s="56"/>
      <c r="AC442" s="56"/>
      <c r="AD442" s="56"/>
      <c r="AE442" s="644"/>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c r="IK442" s="56"/>
      <c r="IL442" s="56"/>
      <c r="IM442" s="56"/>
      <c r="IN442" s="56"/>
    </row>
    <row r="443" spans="1:248">
      <c r="A443" s="117"/>
      <c r="B443" s="129"/>
      <c r="C443" s="123"/>
      <c r="D443" s="130"/>
      <c r="E443" s="130"/>
      <c r="F443" s="130"/>
      <c r="G443" s="130"/>
      <c r="H443" s="130"/>
      <c r="I443" s="123"/>
      <c r="J443" s="123"/>
      <c r="K443" s="130"/>
      <c r="L443" s="130"/>
      <c r="M443" s="130"/>
      <c r="N443" s="131"/>
      <c r="O443" s="636"/>
      <c r="P443" s="636"/>
      <c r="Q443" s="636"/>
      <c r="R443" s="636"/>
      <c r="S443" s="636"/>
      <c r="T443" s="637"/>
      <c r="U443" s="637"/>
      <c r="V443" s="637"/>
      <c r="W443" s="637"/>
      <c r="X443" s="637"/>
      <c r="Y443" s="637"/>
      <c r="Z443" s="645"/>
      <c r="AA443" s="637"/>
      <c r="AB443" s="637"/>
      <c r="AC443" s="637"/>
      <c r="AD443" s="637"/>
      <c r="AE443" s="645"/>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row>
    <row r="444" spans="1:248">
      <c r="A444" s="117"/>
      <c r="B444" s="109"/>
      <c r="C444" s="120"/>
      <c r="D444" s="127"/>
      <c r="E444" s="127"/>
      <c r="F444" s="127"/>
      <c r="G444" s="127"/>
      <c r="H444" s="127"/>
      <c r="I444" s="120"/>
      <c r="J444" s="120"/>
      <c r="K444" s="127"/>
      <c r="L444" s="127"/>
      <c r="M444" s="127"/>
      <c r="N444" s="128"/>
      <c r="O444" s="636"/>
      <c r="P444" s="636"/>
      <c r="Q444" s="636"/>
      <c r="R444" s="636"/>
      <c r="S444" s="636"/>
      <c r="T444" s="145"/>
      <c r="U444" s="145"/>
      <c r="V444" s="56"/>
      <c r="W444" s="56"/>
      <c r="X444" s="56"/>
      <c r="Y444" s="56"/>
      <c r="Z444" s="644"/>
      <c r="AA444" s="56"/>
      <c r="AB444" s="56"/>
      <c r="AC444" s="56"/>
      <c r="AD444" s="56"/>
      <c r="AE444" s="644"/>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c r="IK444" s="56"/>
      <c r="IL444" s="56"/>
      <c r="IM444" s="56"/>
      <c r="IN444" s="56"/>
    </row>
    <row r="445" spans="1:248">
      <c r="A445" s="117"/>
      <c r="B445" s="129"/>
      <c r="C445" s="123"/>
      <c r="D445" s="130"/>
      <c r="E445" s="130"/>
      <c r="F445" s="130"/>
      <c r="G445" s="130"/>
      <c r="H445" s="130"/>
      <c r="I445" s="123"/>
      <c r="J445" s="123"/>
      <c r="K445" s="130"/>
      <c r="L445" s="130"/>
      <c r="M445" s="130"/>
      <c r="N445" s="131"/>
      <c r="O445" s="636"/>
      <c r="P445" s="636"/>
      <c r="Q445" s="636"/>
      <c r="R445" s="636"/>
      <c r="S445" s="636"/>
      <c r="T445" s="637"/>
      <c r="U445" s="637"/>
      <c r="V445" s="637"/>
      <c r="W445" s="637"/>
      <c r="X445" s="637"/>
      <c r="Y445" s="637"/>
      <c r="Z445" s="645"/>
      <c r="AA445" s="637"/>
      <c r="AB445" s="637"/>
      <c r="AC445" s="637"/>
      <c r="AD445" s="637"/>
      <c r="AE445" s="645"/>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c r="IK445" s="56"/>
      <c r="IL445" s="56"/>
      <c r="IM445" s="56"/>
      <c r="IN445" s="56"/>
    </row>
    <row r="446" spans="1:248">
      <c r="A446" s="117"/>
      <c r="B446" s="109"/>
      <c r="C446" s="120"/>
      <c r="D446" s="127"/>
      <c r="E446" s="127"/>
      <c r="F446" s="127"/>
      <c r="G446" s="127"/>
      <c r="H446" s="127"/>
      <c r="I446" s="120"/>
      <c r="J446" s="120"/>
      <c r="K446" s="127"/>
      <c r="L446" s="127"/>
      <c r="M446" s="127"/>
      <c r="N446" s="128"/>
      <c r="O446" s="636"/>
      <c r="P446" s="636"/>
      <c r="Q446" s="636"/>
      <c r="R446" s="636"/>
      <c r="S446" s="636"/>
      <c r="T446" s="145"/>
      <c r="U446" s="145"/>
      <c r="V446" s="56"/>
      <c r="W446" s="56"/>
      <c r="X446" s="56"/>
      <c r="Y446" s="56"/>
      <c r="Z446" s="644"/>
      <c r="AA446" s="56"/>
      <c r="AB446" s="56"/>
      <c r="AC446" s="56"/>
      <c r="AD446" s="56"/>
      <c r="AE446" s="644"/>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c r="IK446" s="56"/>
      <c r="IL446" s="56"/>
      <c r="IM446" s="56"/>
      <c r="IN446" s="56"/>
    </row>
    <row r="447" spans="1:248">
      <c r="A447" s="117"/>
      <c r="B447" s="129"/>
      <c r="C447" s="123"/>
      <c r="D447" s="130"/>
      <c r="E447" s="130"/>
      <c r="F447" s="130"/>
      <c r="G447" s="130"/>
      <c r="H447" s="130"/>
      <c r="I447" s="123"/>
      <c r="J447" s="123"/>
      <c r="K447" s="130"/>
      <c r="L447" s="130"/>
      <c r="M447" s="130"/>
      <c r="N447" s="131"/>
      <c r="O447" s="636"/>
      <c r="P447" s="636"/>
      <c r="Q447" s="636"/>
      <c r="R447" s="636"/>
      <c r="S447" s="636"/>
      <c r="T447" s="637"/>
      <c r="U447" s="637"/>
      <c r="V447" s="637"/>
      <c r="W447" s="637"/>
      <c r="X447" s="637"/>
      <c r="Y447" s="637"/>
      <c r="Z447" s="645"/>
      <c r="AA447" s="637"/>
      <c r="AB447" s="637"/>
      <c r="AC447" s="637"/>
      <c r="AD447" s="637"/>
      <c r="AE447" s="645"/>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c r="IK447" s="56"/>
      <c r="IL447" s="56"/>
      <c r="IM447" s="56"/>
      <c r="IN447" s="56"/>
    </row>
    <row r="448" spans="1:248">
      <c r="A448" s="117"/>
      <c r="B448" s="109"/>
      <c r="C448" s="120"/>
      <c r="D448" s="127"/>
      <c r="E448" s="127"/>
      <c r="F448" s="127"/>
      <c r="G448" s="127"/>
      <c r="H448" s="127"/>
      <c r="I448" s="120"/>
      <c r="J448" s="120"/>
      <c r="K448" s="127"/>
      <c r="L448" s="127"/>
      <c r="M448" s="127"/>
      <c r="N448" s="128"/>
      <c r="O448" s="636"/>
      <c r="P448" s="636"/>
      <c r="Q448" s="636"/>
      <c r="R448" s="636"/>
      <c r="S448" s="636"/>
      <c r="T448" s="145"/>
      <c r="U448" s="145"/>
      <c r="V448" s="56"/>
      <c r="W448" s="56"/>
      <c r="X448" s="56"/>
      <c r="Y448" s="56"/>
      <c r="Z448" s="644"/>
      <c r="AA448" s="56"/>
      <c r="AB448" s="56"/>
      <c r="AC448" s="56"/>
      <c r="AD448" s="56"/>
      <c r="AE448" s="644"/>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c r="IK448" s="56"/>
      <c r="IL448" s="56"/>
      <c r="IM448" s="56"/>
      <c r="IN448" s="56"/>
    </row>
    <row r="449" spans="1:248">
      <c r="A449" s="117"/>
      <c r="B449" s="129"/>
      <c r="C449" s="123"/>
      <c r="D449" s="130"/>
      <c r="E449" s="130"/>
      <c r="F449" s="130"/>
      <c r="G449" s="130"/>
      <c r="H449" s="130"/>
      <c r="I449" s="123"/>
      <c r="J449" s="123"/>
      <c r="K449" s="130"/>
      <c r="L449" s="130"/>
      <c r="M449" s="130"/>
      <c r="N449" s="131"/>
      <c r="O449" s="636"/>
      <c r="P449" s="636"/>
      <c r="Q449" s="636"/>
      <c r="R449" s="636"/>
      <c r="S449" s="636"/>
      <c r="T449" s="637"/>
      <c r="U449" s="637"/>
      <c r="V449" s="637"/>
      <c r="W449" s="637"/>
      <c r="X449" s="637"/>
      <c r="Y449" s="637"/>
      <c r="Z449" s="645"/>
      <c r="AA449" s="637"/>
      <c r="AB449" s="637"/>
      <c r="AC449" s="637"/>
      <c r="AD449" s="637"/>
      <c r="AE449" s="645"/>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c r="CX449" s="56"/>
      <c r="CY449" s="56"/>
      <c r="CZ449" s="56"/>
      <c r="DA449" s="56"/>
      <c r="DB449" s="56"/>
      <c r="DC449" s="56"/>
      <c r="DD449" s="56"/>
      <c r="DE449" s="56"/>
      <c r="DF449" s="56"/>
      <c r="DG449" s="56"/>
      <c r="DH449" s="56"/>
      <c r="DI449" s="56"/>
      <c r="DJ449" s="56"/>
      <c r="DK449" s="56"/>
      <c r="DL449" s="56"/>
      <c r="DM449" s="56"/>
      <c r="DN449" s="56"/>
      <c r="DO449" s="56"/>
      <c r="DP449" s="56"/>
      <c r="DQ449" s="56"/>
      <c r="DR449" s="56"/>
      <c r="DS449" s="56"/>
      <c r="DT449" s="56"/>
      <c r="DU449" s="56"/>
      <c r="DV449" s="56"/>
      <c r="DW449" s="56"/>
      <c r="DX449" s="56"/>
      <c r="DY449" s="56"/>
      <c r="DZ449" s="56"/>
      <c r="EA449" s="56"/>
      <c r="EB449" s="56"/>
      <c r="EC449" s="56"/>
      <c r="ED449" s="56"/>
      <c r="EE449" s="56"/>
      <c r="EF449" s="56"/>
      <c r="EG449" s="56"/>
      <c r="EH449" s="56"/>
      <c r="EI449" s="56"/>
      <c r="EJ449" s="56"/>
      <c r="EK449" s="56"/>
      <c r="EL449" s="56"/>
      <c r="EM449" s="56"/>
      <c r="EN449" s="56"/>
      <c r="EO449" s="56"/>
      <c r="EP449" s="56"/>
      <c r="EQ449" s="56"/>
      <c r="ER449" s="56"/>
      <c r="ES449" s="56"/>
      <c r="ET449" s="56"/>
      <c r="EU449" s="56"/>
      <c r="EV449" s="56"/>
      <c r="EW449" s="56"/>
      <c r="EX449" s="56"/>
      <c r="EY449" s="56"/>
      <c r="EZ449" s="56"/>
      <c r="FA449" s="56"/>
      <c r="FB449" s="56"/>
      <c r="FC449" s="56"/>
      <c r="FD449" s="56"/>
      <c r="FE449" s="56"/>
      <c r="FF449" s="56"/>
      <c r="FG449" s="56"/>
      <c r="FH449" s="56"/>
      <c r="FI449" s="56"/>
      <c r="FJ449" s="56"/>
      <c r="FK449" s="56"/>
      <c r="FL449" s="56"/>
      <c r="FM449" s="56"/>
      <c r="FN449" s="56"/>
      <c r="FO449" s="56"/>
      <c r="FP449" s="56"/>
      <c r="FQ449" s="56"/>
      <c r="FR449" s="56"/>
      <c r="FS449" s="56"/>
      <c r="FT449" s="56"/>
      <c r="FU449" s="56"/>
      <c r="FV449" s="56"/>
      <c r="FW449" s="56"/>
      <c r="FX449" s="56"/>
      <c r="FY449" s="56"/>
      <c r="FZ449" s="56"/>
      <c r="GA449" s="56"/>
      <c r="GB449" s="56"/>
      <c r="GC449" s="56"/>
      <c r="GD449" s="56"/>
      <c r="GE449" s="56"/>
      <c r="GF449" s="56"/>
      <c r="GG449" s="56"/>
      <c r="GH449" s="56"/>
      <c r="GI449" s="56"/>
      <c r="GJ449" s="56"/>
      <c r="GK449" s="56"/>
      <c r="GL449" s="56"/>
      <c r="GM449" s="56"/>
      <c r="GN449" s="56"/>
      <c r="GO449" s="56"/>
      <c r="GP449" s="56"/>
      <c r="GQ449" s="56"/>
      <c r="GR449" s="56"/>
      <c r="GS449" s="56"/>
      <c r="GT449" s="56"/>
      <c r="GU449" s="56"/>
      <c r="GV449" s="56"/>
      <c r="GW449" s="56"/>
      <c r="GX449" s="56"/>
      <c r="GY449" s="56"/>
      <c r="GZ449" s="56"/>
      <c r="HA449" s="56"/>
      <c r="HB449" s="56"/>
      <c r="HC449" s="56"/>
      <c r="HD449" s="56"/>
      <c r="HE449" s="56"/>
      <c r="HF449" s="56"/>
      <c r="HG449" s="56"/>
      <c r="HH449" s="56"/>
      <c r="HI449" s="56"/>
      <c r="HJ449" s="56"/>
      <c r="HK449" s="56"/>
      <c r="HL449" s="56"/>
      <c r="HM449" s="56"/>
      <c r="HN449" s="56"/>
      <c r="HO449" s="56"/>
      <c r="HP449" s="56"/>
      <c r="HQ449" s="56"/>
      <c r="HR449" s="56"/>
      <c r="HS449" s="56"/>
      <c r="HT449" s="56"/>
      <c r="HU449" s="56"/>
      <c r="HV449" s="56"/>
      <c r="HW449" s="56"/>
      <c r="HX449" s="56"/>
      <c r="HY449" s="56"/>
      <c r="HZ449" s="56"/>
      <c r="IA449" s="56"/>
      <c r="IB449" s="56"/>
      <c r="IC449" s="56"/>
      <c r="ID449" s="56"/>
      <c r="IE449" s="56"/>
      <c r="IF449" s="56"/>
      <c r="IG449" s="56"/>
      <c r="IH449" s="56"/>
      <c r="II449" s="56"/>
      <c r="IJ449" s="56"/>
      <c r="IK449" s="56"/>
      <c r="IL449" s="56"/>
      <c r="IM449" s="56"/>
      <c r="IN449" s="56"/>
    </row>
    <row r="450" spans="1:248">
      <c r="A450" s="117"/>
      <c r="B450" s="109"/>
      <c r="C450" s="120"/>
      <c r="D450" s="127"/>
      <c r="E450" s="127"/>
      <c r="F450" s="127"/>
      <c r="G450" s="127"/>
      <c r="H450" s="127"/>
      <c r="I450" s="120"/>
      <c r="J450" s="120"/>
      <c r="K450" s="127"/>
      <c r="L450" s="127"/>
      <c r="M450" s="127"/>
      <c r="N450" s="128"/>
      <c r="O450" s="636"/>
      <c r="P450" s="636"/>
      <c r="Q450" s="636"/>
      <c r="R450" s="636"/>
      <c r="S450" s="636"/>
      <c r="T450" s="145"/>
      <c r="U450" s="145"/>
      <c r="V450" s="56"/>
      <c r="W450" s="56"/>
      <c r="X450" s="56"/>
      <c r="Y450" s="56"/>
      <c r="Z450" s="644"/>
      <c r="AA450" s="56"/>
      <c r="AB450" s="56"/>
      <c r="AC450" s="56"/>
      <c r="AD450" s="56"/>
      <c r="AE450" s="644"/>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c r="CX450" s="56"/>
      <c r="CY450" s="56"/>
      <c r="CZ450" s="56"/>
      <c r="DA450" s="56"/>
      <c r="DB450" s="56"/>
      <c r="DC450" s="56"/>
      <c r="DD450" s="56"/>
      <c r="DE450" s="56"/>
      <c r="DF450" s="56"/>
      <c r="DG450" s="56"/>
      <c r="DH450" s="56"/>
      <c r="DI450" s="56"/>
      <c r="DJ450" s="56"/>
      <c r="DK450" s="56"/>
      <c r="DL450" s="56"/>
      <c r="DM450" s="56"/>
      <c r="DN450" s="56"/>
      <c r="DO450" s="56"/>
      <c r="DP450" s="56"/>
      <c r="DQ450" s="56"/>
      <c r="DR450" s="56"/>
      <c r="DS450" s="56"/>
      <c r="DT450" s="56"/>
      <c r="DU450" s="56"/>
      <c r="DV450" s="56"/>
      <c r="DW450" s="56"/>
      <c r="DX450" s="56"/>
      <c r="DY450" s="56"/>
      <c r="DZ450" s="56"/>
      <c r="EA450" s="56"/>
      <c r="EB450" s="56"/>
      <c r="EC450" s="56"/>
      <c r="ED450" s="56"/>
      <c r="EE450" s="56"/>
      <c r="EF450" s="56"/>
      <c r="EG450" s="56"/>
      <c r="EH450" s="56"/>
      <c r="EI450" s="56"/>
      <c r="EJ450" s="56"/>
      <c r="EK450" s="56"/>
      <c r="EL450" s="56"/>
      <c r="EM450" s="56"/>
      <c r="EN450" s="56"/>
      <c r="EO450" s="56"/>
      <c r="EP450" s="56"/>
      <c r="EQ450" s="56"/>
      <c r="ER450" s="56"/>
      <c r="ES450" s="56"/>
      <c r="ET450" s="56"/>
      <c r="EU450" s="56"/>
      <c r="EV450" s="56"/>
      <c r="EW450" s="56"/>
      <c r="EX450" s="56"/>
      <c r="EY450" s="56"/>
      <c r="EZ450" s="56"/>
      <c r="FA450" s="56"/>
      <c r="FB450" s="56"/>
      <c r="FC450" s="56"/>
      <c r="FD450" s="56"/>
      <c r="FE450" s="56"/>
      <c r="FF450" s="56"/>
      <c r="FG450" s="56"/>
      <c r="FH450" s="56"/>
      <c r="FI450" s="56"/>
      <c r="FJ450" s="56"/>
      <c r="FK450" s="56"/>
      <c r="FL450" s="56"/>
      <c r="FM450" s="56"/>
      <c r="FN450" s="56"/>
      <c r="FO450" s="56"/>
      <c r="FP450" s="56"/>
      <c r="FQ450" s="56"/>
      <c r="FR450" s="56"/>
      <c r="FS450" s="56"/>
      <c r="FT450" s="56"/>
      <c r="FU450" s="56"/>
      <c r="FV450" s="56"/>
      <c r="FW450" s="56"/>
      <c r="FX450" s="56"/>
      <c r="FY450" s="56"/>
      <c r="FZ450" s="56"/>
      <c r="GA450" s="56"/>
      <c r="GB450" s="56"/>
      <c r="GC450" s="56"/>
      <c r="GD450" s="56"/>
      <c r="GE450" s="56"/>
      <c r="GF450" s="56"/>
      <c r="GG450" s="56"/>
      <c r="GH450" s="56"/>
      <c r="GI450" s="56"/>
      <c r="GJ450" s="56"/>
      <c r="GK450" s="56"/>
      <c r="GL450" s="56"/>
      <c r="GM450" s="56"/>
      <c r="GN450" s="56"/>
      <c r="GO450" s="56"/>
      <c r="GP450" s="56"/>
      <c r="GQ450" s="56"/>
      <c r="GR450" s="56"/>
      <c r="GS450" s="56"/>
      <c r="GT450" s="56"/>
      <c r="GU450" s="56"/>
      <c r="GV450" s="56"/>
      <c r="GW450" s="56"/>
      <c r="GX450" s="56"/>
      <c r="GY450" s="56"/>
      <c r="GZ450" s="56"/>
      <c r="HA450" s="56"/>
      <c r="HB450" s="56"/>
      <c r="HC450" s="56"/>
      <c r="HD450" s="56"/>
      <c r="HE450" s="56"/>
      <c r="HF450" s="56"/>
      <c r="HG450" s="56"/>
      <c r="HH450" s="56"/>
      <c r="HI450" s="56"/>
      <c r="HJ450" s="56"/>
      <c r="HK450" s="56"/>
      <c r="HL450" s="56"/>
      <c r="HM450" s="56"/>
      <c r="HN450" s="56"/>
      <c r="HO450" s="56"/>
      <c r="HP450" s="56"/>
      <c r="HQ450" s="56"/>
      <c r="HR450" s="56"/>
      <c r="HS450" s="56"/>
      <c r="HT450" s="56"/>
      <c r="HU450" s="56"/>
      <c r="HV450" s="56"/>
      <c r="HW450" s="56"/>
      <c r="HX450" s="56"/>
      <c r="HY450" s="56"/>
      <c r="HZ450" s="56"/>
      <c r="IA450" s="56"/>
      <c r="IB450" s="56"/>
      <c r="IC450" s="56"/>
      <c r="ID450" s="56"/>
      <c r="IE450" s="56"/>
      <c r="IF450" s="56"/>
      <c r="IG450" s="56"/>
      <c r="IH450" s="56"/>
      <c r="II450" s="56"/>
      <c r="IJ450" s="56"/>
      <c r="IK450" s="56"/>
      <c r="IL450" s="56"/>
      <c r="IM450" s="56"/>
      <c r="IN450" s="56"/>
    </row>
    <row r="451" spans="1:248">
      <c r="A451" s="117"/>
      <c r="B451" s="129"/>
      <c r="C451" s="123"/>
      <c r="D451" s="130"/>
      <c r="E451" s="130"/>
      <c r="F451" s="130"/>
      <c r="G451" s="130"/>
      <c r="H451" s="130"/>
      <c r="I451" s="123"/>
      <c r="J451" s="123"/>
      <c r="K451" s="130"/>
      <c r="L451" s="130"/>
      <c r="M451" s="130"/>
      <c r="N451" s="131"/>
      <c r="O451" s="636"/>
      <c r="P451" s="636"/>
      <c r="Q451" s="636"/>
      <c r="R451" s="636"/>
      <c r="S451" s="636"/>
      <c r="T451" s="637"/>
      <c r="U451" s="637"/>
      <c r="V451" s="637"/>
      <c r="W451" s="637"/>
      <c r="X451" s="637"/>
      <c r="Y451" s="637"/>
      <c r="Z451" s="645"/>
      <c r="AA451" s="637"/>
      <c r="AB451" s="637"/>
      <c r="AC451" s="637"/>
      <c r="AD451" s="637"/>
      <c r="AE451" s="645"/>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c r="IK451" s="56"/>
      <c r="IL451" s="56"/>
      <c r="IM451" s="56"/>
      <c r="IN451" s="56"/>
    </row>
    <row r="452" spans="1:248">
      <c r="A452" s="117"/>
      <c r="B452" s="109"/>
      <c r="C452" s="120"/>
      <c r="D452" s="127"/>
      <c r="E452" s="127"/>
      <c r="F452" s="127"/>
      <c r="G452" s="127"/>
      <c r="H452" s="127"/>
      <c r="I452" s="120"/>
      <c r="J452" s="120"/>
      <c r="K452" s="127"/>
      <c r="L452" s="127"/>
      <c r="M452" s="127"/>
      <c r="N452" s="128"/>
      <c r="O452" s="636"/>
      <c r="P452" s="636"/>
      <c r="Q452" s="636"/>
      <c r="R452" s="636"/>
      <c r="S452" s="636"/>
      <c r="T452" s="145"/>
      <c r="U452" s="145"/>
      <c r="V452" s="56"/>
      <c r="W452" s="56"/>
      <c r="X452" s="56"/>
      <c r="Y452" s="56"/>
      <c r="Z452" s="644"/>
      <c r="AA452" s="56"/>
      <c r="AB452" s="56"/>
      <c r="AC452" s="56"/>
      <c r="AD452" s="56"/>
      <c r="AE452" s="644"/>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c r="IK452" s="56"/>
      <c r="IL452" s="56"/>
      <c r="IM452" s="56"/>
      <c r="IN452" s="56"/>
    </row>
    <row r="453" spans="1:248" ht="13.5" thickBot="1">
      <c r="A453" s="632"/>
      <c r="B453" s="638"/>
      <c r="C453" s="639"/>
      <c r="D453" s="640"/>
      <c r="E453" s="640"/>
      <c r="F453" s="640"/>
      <c r="G453" s="640"/>
      <c r="H453" s="640"/>
      <c r="I453" s="639"/>
      <c r="J453" s="639"/>
      <c r="K453" s="640"/>
      <c r="L453" s="640"/>
      <c r="M453" s="640"/>
      <c r="N453" s="641"/>
      <c r="O453" s="639"/>
      <c r="P453" s="640"/>
      <c r="Q453" s="636"/>
      <c r="R453" s="636"/>
      <c r="S453" s="636"/>
      <c r="T453" s="642"/>
      <c r="U453" s="642"/>
      <c r="V453" s="642"/>
      <c r="W453" s="642"/>
      <c r="X453" s="642"/>
      <c r="Y453" s="642"/>
      <c r="Z453" s="646"/>
      <c r="AA453" s="642"/>
      <c r="AB453" s="642"/>
      <c r="AC453" s="642"/>
      <c r="AD453" s="642"/>
      <c r="AE453" s="64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c r="IK453" s="56"/>
      <c r="IL453" s="56"/>
      <c r="IM453" s="56"/>
      <c r="IN453" s="56"/>
    </row>
    <row r="454" spans="1:248">
      <c r="A454" s="116"/>
      <c r="B454" s="109"/>
      <c r="C454" s="120"/>
      <c r="D454" s="127"/>
      <c r="E454" s="127"/>
      <c r="F454" s="127"/>
      <c r="G454" s="127"/>
      <c r="H454" s="127"/>
      <c r="I454" s="120"/>
      <c r="J454" s="120"/>
      <c r="K454" s="127"/>
      <c r="L454" s="127"/>
      <c r="M454" s="127"/>
      <c r="N454" s="128"/>
      <c r="O454" s="636"/>
      <c r="P454" s="636"/>
      <c r="Q454" s="636"/>
      <c r="R454" s="636"/>
      <c r="S454" s="636"/>
      <c r="T454" s="636"/>
      <c r="U454" s="145"/>
      <c r="V454" s="56"/>
      <c r="W454" s="56"/>
      <c r="X454" s="56"/>
      <c r="Y454" s="56"/>
      <c r="Z454" s="644"/>
      <c r="AA454" s="56"/>
      <c r="AB454" s="56"/>
      <c r="AC454" s="56"/>
      <c r="AD454" s="56"/>
      <c r="AE454" s="644"/>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c r="IK454" s="56"/>
      <c r="IL454" s="56"/>
      <c r="IM454" s="56"/>
      <c r="IN454" s="56"/>
    </row>
    <row r="455" spans="1:248">
      <c r="A455" s="117"/>
      <c r="B455" s="129"/>
      <c r="C455" s="123"/>
      <c r="D455" s="130"/>
      <c r="E455" s="130"/>
      <c r="F455" s="130"/>
      <c r="G455" s="130"/>
      <c r="H455" s="130"/>
      <c r="I455" s="123"/>
      <c r="J455" s="123"/>
      <c r="K455" s="130"/>
      <c r="L455" s="130"/>
      <c r="M455" s="130"/>
      <c r="N455" s="131"/>
      <c r="O455" s="636"/>
      <c r="P455" s="636"/>
      <c r="Q455" s="636"/>
      <c r="R455" s="636"/>
      <c r="S455" s="636"/>
      <c r="T455" s="637"/>
      <c r="U455" s="637"/>
      <c r="V455" s="637"/>
      <c r="W455" s="729"/>
      <c r="X455" s="637"/>
      <c r="Y455" s="637"/>
      <c r="Z455" s="645"/>
      <c r="AA455" s="637"/>
      <c r="AB455" s="637"/>
      <c r="AC455" s="637"/>
      <c r="AD455" s="637"/>
      <c r="AE455" s="645"/>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c r="IK455" s="56"/>
      <c r="IL455" s="56"/>
      <c r="IM455" s="56"/>
      <c r="IN455" s="56"/>
    </row>
    <row r="456" spans="1:248">
      <c r="A456" s="117"/>
      <c r="B456" s="109"/>
      <c r="C456" s="120"/>
      <c r="D456" s="127"/>
      <c r="E456" s="127"/>
      <c r="F456" s="127"/>
      <c r="G456" s="127"/>
      <c r="H456" s="127"/>
      <c r="I456" s="120"/>
      <c r="J456" s="120"/>
      <c r="K456" s="127"/>
      <c r="L456" s="127"/>
      <c r="M456" s="127"/>
      <c r="N456" s="128"/>
      <c r="O456" s="636"/>
      <c r="P456" s="636"/>
      <c r="Q456" s="636"/>
      <c r="R456" s="636"/>
      <c r="S456" s="636"/>
      <c r="T456" s="145"/>
      <c r="U456" s="145"/>
      <c r="V456" s="56"/>
      <c r="W456" s="56"/>
      <c r="X456" s="56"/>
      <c r="Y456" s="56"/>
      <c r="Z456" s="644"/>
      <c r="AA456" s="56"/>
      <c r="AB456" s="56"/>
      <c r="AC456" s="56"/>
      <c r="AD456" s="56"/>
      <c r="AE456" s="644"/>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c r="IK456" s="56"/>
      <c r="IL456" s="56"/>
      <c r="IM456" s="56"/>
      <c r="IN456" s="56"/>
    </row>
    <row r="457" spans="1:248">
      <c r="A457" s="117"/>
      <c r="B457" s="129"/>
      <c r="C457" s="123"/>
      <c r="D457" s="130"/>
      <c r="E457" s="130"/>
      <c r="F457" s="130"/>
      <c r="G457" s="130"/>
      <c r="H457" s="130"/>
      <c r="I457" s="123"/>
      <c r="J457" s="123"/>
      <c r="K457" s="130"/>
      <c r="L457" s="130"/>
      <c r="M457" s="130"/>
      <c r="N457" s="131"/>
      <c r="O457" s="636"/>
      <c r="P457" s="636"/>
      <c r="Q457" s="636"/>
      <c r="R457" s="636"/>
      <c r="S457" s="636"/>
      <c r="T457" s="729"/>
      <c r="U457" s="729"/>
      <c r="V457" s="637"/>
      <c r="W457" s="729"/>
      <c r="X457" s="729"/>
      <c r="Y457" s="729"/>
      <c r="Z457" s="645"/>
      <c r="AA457" s="637"/>
      <c r="AB457" s="637"/>
      <c r="AC457" s="637"/>
      <c r="AD457" s="637"/>
      <c r="AE457" s="645"/>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c r="IK457" s="56"/>
      <c r="IL457" s="56"/>
      <c r="IM457" s="56"/>
      <c r="IN457" s="56"/>
    </row>
    <row r="458" spans="1:248">
      <c r="A458" s="117"/>
      <c r="B458" s="109"/>
      <c r="C458" s="120"/>
      <c r="D458" s="127"/>
      <c r="E458" s="127"/>
      <c r="F458" s="127"/>
      <c r="G458" s="127"/>
      <c r="H458" s="127"/>
      <c r="I458" s="120"/>
      <c r="J458" s="120"/>
      <c r="K458" s="127"/>
      <c r="L458" s="127"/>
      <c r="M458" s="127"/>
      <c r="N458" s="128"/>
      <c r="O458" s="636"/>
      <c r="P458" s="636"/>
      <c r="Q458" s="636"/>
      <c r="R458" s="636"/>
      <c r="S458" s="636"/>
      <c r="T458" s="145"/>
      <c r="U458" s="145"/>
      <c r="V458" s="56"/>
      <c r="W458" s="56"/>
      <c r="X458" s="56"/>
      <c r="Y458" s="56"/>
      <c r="Z458" s="644"/>
      <c r="AA458" s="56"/>
      <c r="AB458" s="56"/>
      <c r="AC458" s="56"/>
      <c r="AD458" s="56"/>
      <c r="AE458" s="644"/>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c r="IK458" s="56"/>
      <c r="IL458" s="56"/>
      <c r="IM458" s="56"/>
      <c r="IN458" s="56"/>
    </row>
    <row r="459" spans="1:248">
      <c r="A459" s="117"/>
      <c r="B459" s="129"/>
      <c r="C459" s="123"/>
      <c r="D459" s="130"/>
      <c r="E459" s="130"/>
      <c r="F459" s="130"/>
      <c r="G459" s="130"/>
      <c r="H459" s="130"/>
      <c r="I459" s="123"/>
      <c r="J459" s="123"/>
      <c r="K459" s="130"/>
      <c r="L459" s="130"/>
      <c r="M459" s="130"/>
      <c r="N459" s="131"/>
      <c r="O459" s="636"/>
      <c r="P459" s="636"/>
      <c r="Q459" s="636"/>
      <c r="R459" s="636"/>
      <c r="S459" s="636"/>
      <c r="T459" s="637"/>
      <c r="U459" s="637"/>
      <c r="V459" s="637"/>
      <c r="W459" s="637"/>
      <c r="X459" s="637"/>
      <c r="Y459" s="637"/>
      <c r="Z459" s="645"/>
      <c r="AA459" s="637"/>
      <c r="AB459" s="637"/>
      <c r="AC459" s="637"/>
      <c r="AD459" s="637"/>
      <c r="AE459" s="645"/>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6"/>
      <c r="DV459" s="56"/>
      <c r="DW459" s="56"/>
      <c r="DX459" s="56"/>
      <c r="DY459" s="56"/>
      <c r="DZ459" s="56"/>
      <c r="EA459" s="56"/>
      <c r="EB459" s="56"/>
      <c r="EC459" s="56"/>
      <c r="ED459" s="56"/>
      <c r="EE459" s="56"/>
      <c r="EF459" s="56"/>
      <c r="EG459" s="56"/>
      <c r="EH459" s="56"/>
      <c r="EI459" s="56"/>
      <c r="EJ459" s="56"/>
      <c r="EK459" s="56"/>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c r="FL459" s="56"/>
      <c r="FM459" s="56"/>
      <c r="FN459" s="56"/>
      <c r="FO459" s="56"/>
      <c r="FP459" s="56"/>
      <c r="FQ459" s="56"/>
      <c r="FR459" s="56"/>
      <c r="FS459" s="56"/>
      <c r="FT459" s="56"/>
      <c r="FU459" s="56"/>
      <c r="FV459" s="56"/>
      <c r="FW459" s="56"/>
      <c r="FX459" s="56"/>
      <c r="FY459" s="56"/>
      <c r="FZ459" s="56"/>
      <c r="GA459" s="56"/>
      <c r="GB459" s="56"/>
      <c r="GC459" s="56"/>
      <c r="GD459" s="56"/>
      <c r="GE459" s="56"/>
      <c r="GF459" s="56"/>
      <c r="GG459" s="56"/>
      <c r="GH459" s="56"/>
      <c r="GI459" s="56"/>
      <c r="GJ459" s="56"/>
      <c r="GK459" s="56"/>
      <c r="GL459" s="56"/>
      <c r="GM459" s="56"/>
      <c r="GN459" s="56"/>
      <c r="GO459" s="56"/>
      <c r="GP459" s="56"/>
      <c r="GQ459" s="56"/>
      <c r="GR459" s="56"/>
      <c r="GS459" s="56"/>
      <c r="GT459" s="56"/>
      <c r="GU459" s="56"/>
      <c r="GV459" s="56"/>
      <c r="GW459" s="56"/>
      <c r="GX459" s="56"/>
      <c r="GY459" s="56"/>
      <c r="GZ459" s="56"/>
      <c r="HA459" s="56"/>
      <c r="HB459" s="56"/>
      <c r="HC459" s="56"/>
      <c r="HD459" s="56"/>
      <c r="HE459" s="56"/>
      <c r="HF459" s="56"/>
      <c r="HG459" s="56"/>
      <c r="HH459" s="56"/>
      <c r="HI459" s="56"/>
      <c r="HJ459" s="56"/>
      <c r="HK459" s="56"/>
      <c r="HL459" s="56"/>
      <c r="HM459" s="56"/>
      <c r="HN459" s="56"/>
      <c r="HO459" s="56"/>
      <c r="HP459" s="56"/>
      <c r="HQ459" s="56"/>
      <c r="HR459" s="56"/>
      <c r="HS459" s="56"/>
      <c r="HT459" s="56"/>
      <c r="HU459" s="56"/>
      <c r="HV459" s="56"/>
      <c r="HW459" s="56"/>
      <c r="HX459" s="56"/>
      <c r="HY459" s="56"/>
      <c r="HZ459" s="56"/>
      <c r="IA459" s="56"/>
      <c r="IB459" s="56"/>
      <c r="IC459" s="56"/>
      <c r="ID459" s="56"/>
      <c r="IE459" s="56"/>
      <c r="IF459" s="56"/>
      <c r="IG459" s="56"/>
      <c r="IH459" s="56"/>
      <c r="II459" s="56"/>
      <c r="IJ459" s="56"/>
      <c r="IK459" s="56"/>
      <c r="IL459" s="56"/>
      <c r="IM459" s="56"/>
      <c r="IN459" s="56"/>
    </row>
    <row r="460" spans="1:248">
      <c r="A460" s="117"/>
      <c r="B460" s="109"/>
      <c r="C460" s="120"/>
      <c r="D460" s="127"/>
      <c r="E460" s="127"/>
      <c r="F460" s="127"/>
      <c r="G460" s="127"/>
      <c r="H460" s="127"/>
      <c r="I460" s="120"/>
      <c r="J460" s="120"/>
      <c r="K460" s="127"/>
      <c r="L460" s="127"/>
      <c r="M460" s="127"/>
      <c r="N460" s="128"/>
      <c r="O460" s="636"/>
      <c r="P460" s="636"/>
      <c r="Q460" s="636"/>
      <c r="R460" s="636"/>
      <c r="S460" s="636"/>
      <c r="T460" s="145"/>
      <c r="U460" s="145"/>
      <c r="V460" s="56"/>
      <c r="W460" s="56"/>
      <c r="X460" s="56"/>
      <c r="Y460" s="56"/>
      <c r="Z460" s="644"/>
      <c r="AA460" s="56"/>
      <c r="AB460" s="56"/>
      <c r="AC460" s="56"/>
      <c r="AD460" s="56"/>
      <c r="AE460" s="644"/>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c r="IK460" s="56"/>
      <c r="IL460" s="56"/>
      <c r="IM460" s="56"/>
      <c r="IN460" s="56"/>
    </row>
    <row r="461" spans="1:248">
      <c r="A461" s="117"/>
      <c r="B461" s="129"/>
      <c r="C461" s="123"/>
      <c r="D461" s="130"/>
      <c r="E461" s="130"/>
      <c r="F461" s="130"/>
      <c r="G461" s="130"/>
      <c r="H461" s="130"/>
      <c r="I461" s="123"/>
      <c r="J461" s="123"/>
      <c r="K461" s="130"/>
      <c r="L461" s="130"/>
      <c r="M461" s="130"/>
      <c r="N461" s="131"/>
      <c r="O461" s="636"/>
      <c r="P461" s="636"/>
      <c r="Q461" s="636"/>
      <c r="R461" s="636"/>
      <c r="S461" s="636"/>
      <c r="T461" s="637"/>
      <c r="U461" s="637"/>
      <c r="V461" s="637"/>
      <c r="W461" s="729"/>
      <c r="X461" s="637"/>
      <c r="Y461" s="637"/>
      <c r="Z461" s="645"/>
      <c r="AA461" s="637"/>
      <c r="AB461" s="637"/>
      <c r="AC461" s="637"/>
      <c r="AD461" s="637"/>
      <c r="AE461" s="645"/>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c r="IK461" s="56"/>
      <c r="IL461" s="56"/>
      <c r="IM461" s="56"/>
      <c r="IN461" s="56"/>
    </row>
    <row r="462" spans="1:248">
      <c r="A462" s="117"/>
      <c r="B462" s="109"/>
      <c r="C462" s="120"/>
      <c r="D462" s="127"/>
      <c r="E462" s="127"/>
      <c r="F462" s="127"/>
      <c r="G462" s="127"/>
      <c r="H462" s="127"/>
      <c r="I462" s="120"/>
      <c r="J462" s="120"/>
      <c r="K462" s="127"/>
      <c r="L462" s="127"/>
      <c r="M462" s="127"/>
      <c r="N462" s="128"/>
      <c r="O462" s="636"/>
      <c r="P462" s="636"/>
      <c r="Q462" s="636"/>
      <c r="R462" s="636"/>
      <c r="S462" s="636"/>
      <c r="T462" s="145"/>
      <c r="U462" s="145"/>
      <c r="V462" s="56"/>
      <c r="W462" s="56"/>
      <c r="X462" s="56"/>
      <c r="Y462" s="56"/>
      <c r="Z462" s="644"/>
      <c r="AA462" s="56"/>
      <c r="AB462" s="56"/>
      <c r="AC462" s="56"/>
      <c r="AD462" s="56"/>
      <c r="AE462" s="644"/>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c r="IK462" s="56"/>
      <c r="IL462" s="56"/>
      <c r="IM462" s="56"/>
      <c r="IN462" s="56"/>
    </row>
    <row r="463" spans="1:248">
      <c r="A463" s="117"/>
      <c r="B463" s="129"/>
      <c r="C463" s="123"/>
      <c r="D463" s="130"/>
      <c r="E463" s="130"/>
      <c r="F463" s="130"/>
      <c r="G463" s="130"/>
      <c r="H463" s="130"/>
      <c r="I463" s="123"/>
      <c r="J463" s="123"/>
      <c r="K463" s="130"/>
      <c r="L463" s="130"/>
      <c r="M463" s="130"/>
      <c r="N463" s="131"/>
      <c r="O463" s="636"/>
      <c r="P463" s="636"/>
      <c r="Q463" s="636"/>
      <c r="R463" s="636"/>
      <c r="S463" s="636"/>
      <c r="T463" s="637"/>
      <c r="U463" s="637"/>
      <c r="V463" s="637"/>
      <c r="W463" s="637"/>
      <c r="X463" s="637"/>
      <c r="Y463" s="637"/>
      <c r="Z463" s="645"/>
      <c r="AA463" s="637"/>
      <c r="AB463" s="637"/>
      <c r="AC463" s="637"/>
      <c r="AD463" s="637"/>
      <c r="AE463" s="645"/>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c r="IK463" s="56"/>
      <c r="IL463" s="56"/>
      <c r="IM463" s="56"/>
      <c r="IN463" s="56"/>
    </row>
    <row r="464" spans="1:248">
      <c r="A464" s="117"/>
      <c r="B464" s="109"/>
      <c r="C464" s="120"/>
      <c r="D464" s="127"/>
      <c r="E464" s="127"/>
      <c r="F464" s="127"/>
      <c r="G464" s="127"/>
      <c r="H464" s="127"/>
      <c r="I464" s="120"/>
      <c r="J464" s="120"/>
      <c r="K464" s="127"/>
      <c r="L464" s="127"/>
      <c r="M464" s="127"/>
      <c r="N464" s="128"/>
      <c r="O464" s="636"/>
      <c r="P464" s="636"/>
      <c r="Q464" s="636"/>
      <c r="R464" s="636"/>
      <c r="S464" s="636"/>
      <c r="T464" s="145"/>
      <c r="U464" s="145"/>
      <c r="V464" s="56"/>
      <c r="W464" s="56"/>
      <c r="X464" s="56"/>
      <c r="Y464" s="56"/>
      <c r="Z464" s="644"/>
      <c r="AA464" s="56"/>
      <c r="AB464" s="56"/>
      <c r="AC464" s="56"/>
      <c r="AD464" s="56"/>
      <c r="AE464" s="644"/>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c r="CX464" s="56"/>
      <c r="CY464" s="56"/>
      <c r="CZ464" s="56"/>
      <c r="DA464" s="56"/>
      <c r="DB464" s="56"/>
      <c r="DC464" s="56"/>
      <c r="DD464" s="56"/>
      <c r="DE464" s="56"/>
      <c r="DF464" s="56"/>
      <c r="DG464" s="56"/>
      <c r="DH464" s="56"/>
      <c r="DI464" s="56"/>
      <c r="DJ464" s="56"/>
      <c r="DK464" s="56"/>
      <c r="DL464" s="56"/>
      <c r="DM464" s="56"/>
      <c r="DN464" s="56"/>
      <c r="DO464" s="56"/>
      <c r="DP464" s="56"/>
      <c r="DQ464" s="56"/>
      <c r="DR464" s="56"/>
      <c r="DS464" s="56"/>
      <c r="DT464" s="56"/>
      <c r="DU464" s="56"/>
      <c r="DV464" s="56"/>
      <c r="DW464" s="56"/>
      <c r="DX464" s="56"/>
      <c r="DY464" s="56"/>
      <c r="DZ464" s="56"/>
      <c r="EA464" s="56"/>
      <c r="EB464" s="56"/>
      <c r="EC464" s="56"/>
      <c r="ED464" s="56"/>
      <c r="EE464" s="56"/>
      <c r="EF464" s="56"/>
      <c r="EG464" s="56"/>
      <c r="EH464" s="56"/>
      <c r="EI464" s="56"/>
      <c r="EJ464" s="56"/>
      <c r="EK464" s="56"/>
      <c r="EL464" s="56"/>
      <c r="EM464" s="56"/>
      <c r="EN464" s="56"/>
      <c r="EO464" s="56"/>
      <c r="EP464" s="56"/>
      <c r="EQ464" s="56"/>
      <c r="ER464" s="56"/>
      <c r="ES464" s="56"/>
      <c r="ET464" s="56"/>
      <c r="EU464" s="56"/>
      <c r="EV464" s="56"/>
      <c r="EW464" s="56"/>
      <c r="EX464" s="56"/>
      <c r="EY464" s="56"/>
      <c r="EZ464" s="56"/>
      <c r="FA464" s="56"/>
      <c r="FB464" s="56"/>
      <c r="FC464" s="56"/>
      <c r="FD464" s="56"/>
      <c r="FE464" s="56"/>
      <c r="FF464" s="56"/>
      <c r="FG464" s="56"/>
      <c r="FH464" s="56"/>
      <c r="FI464" s="56"/>
      <c r="FJ464" s="56"/>
      <c r="FK464" s="56"/>
      <c r="FL464" s="56"/>
      <c r="FM464" s="56"/>
      <c r="FN464" s="56"/>
      <c r="FO464" s="56"/>
      <c r="FP464" s="56"/>
      <c r="FQ464" s="56"/>
      <c r="FR464" s="56"/>
      <c r="FS464" s="56"/>
      <c r="FT464" s="56"/>
      <c r="FU464" s="56"/>
      <c r="FV464" s="56"/>
      <c r="FW464" s="56"/>
      <c r="FX464" s="56"/>
      <c r="FY464" s="56"/>
      <c r="FZ464" s="56"/>
      <c r="GA464" s="56"/>
      <c r="GB464" s="56"/>
      <c r="GC464" s="56"/>
      <c r="GD464" s="56"/>
      <c r="GE464" s="56"/>
      <c r="GF464" s="56"/>
      <c r="GG464" s="56"/>
      <c r="GH464" s="56"/>
      <c r="GI464" s="56"/>
      <c r="GJ464" s="56"/>
      <c r="GK464" s="56"/>
      <c r="GL464" s="56"/>
      <c r="GM464" s="56"/>
      <c r="GN464" s="56"/>
      <c r="GO464" s="56"/>
      <c r="GP464" s="56"/>
      <c r="GQ464" s="56"/>
      <c r="GR464" s="56"/>
      <c r="GS464" s="56"/>
      <c r="GT464" s="56"/>
      <c r="GU464" s="56"/>
      <c r="GV464" s="56"/>
      <c r="GW464" s="56"/>
      <c r="GX464" s="56"/>
      <c r="GY464" s="56"/>
      <c r="GZ464" s="56"/>
      <c r="HA464" s="56"/>
      <c r="HB464" s="56"/>
      <c r="HC464" s="56"/>
      <c r="HD464" s="56"/>
      <c r="HE464" s="56"/>
      <c r="HF464" s="56"/>
      <c r="HG464" s="56"/>
      <c r="HH464" s="56"/>
      <c r="HI464" s="56"/>
      <c r="HJ464" s="56"/>
      <c r="HK464" s="56"/>
      <c r="HL464" s="56"/>
      <c r="HM464" s="56"/>
      <c r="HN464" s="56"/>
      <c r="HO464" s="56"/>
      <c r="HP464" s="56"/>
      <c r="HQ464" s="56"/>
      <c r="HR464" s="56"/>
      <c r="HS464" s="56"/>
      <c r="HT464" s="56"/>
      <c r="HU464" s="56"/>
      <c r="HV464" s="56"/>
      <c r="HW464" s="56"/>
      <c r="HX464" s="56"/>
      <c r="HY464" s="56"/>
      <c r="HZ464" s="56"/>
      <c r="IA464" s="56"/>
      <c r="IB464" s="56"/>
      <c r="IC464" s="56"/>
      <c r="ID464" s="56"/>
      <c r="IE464" s="56"/>
      <c r="IF464" s="56"/>
      <c r="IG464" s="56"/>
      <c r="IH464" s="56"/>
      <c r="II464" s="56"/>
      <c r="IJ464" s="56"/>
      <c r="IK464" s="56"/>
      <c r="IL464" s="56"/>
      <c r="IM464" s="56"/>
      <c r="IN464" s="56"/>
    </row>
    <row r="465" spans="1:248">
      <c r="A465" s="117"/>
      <c r="B465" s="129"/>
      <c r="C465" s="123"/>
      <c r="D465" s="130"/>
      <c r="E465" s="130"/>
      <c r="F465" s="130"/>
      <c r="G465" s="130"/>
      <c r="H465" s="130"/>
      <c r="I465" s="123"/>
      <c r="J465" s="123"/>
      <c r="K465" s="130"/>
      <c r="L465" s="130"/>
      <c r="M465" s="130"/>
      <c r="N465" s="131"/>
      <c r="O465" s="636"/>
      <c r="P465" s="636"/>
      <c r="Q465" s="636"/>
      <c r="R465" s="636"/>
      <c r="S465" s="636"/>
      <c r="T465" s="637"/>
      <c r="U465" s="637"/>
      <c r="V465" s="637"/>
      <c r="W465" s="637"/>
      <c r="X465" s="637"/>
      <c r="Y465" s="637"/>
      <c r="Z465" s="645"/>
      <c r="AA465" s="637"/>
      <c r="AB465" s="637"/>
      <c r="AC465" s="637"/>
      <c r="AD465" s="637"/>
      <c r="AE465" s="645"/>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row>
    <row r="466" spans="1:248">
      <c r="A466" s="117"/>
      <c r="B466" s="109"/>
      <c r="C466" s="120"/>
      <c r="D466" s="127"/>
      <c r="E466" s="127"/>
      <c r="F466" s="127"/>
      <c r="G466" s="127"/>
      <c r="H466" s="127"/>
      <c r="I466" s="120"/>
      <c r="J466" s="120"/>
      <c r="K466" s="127"/>
      <c r="L466" s="127"/>
      <c r="M466" s="127"/>
      <c r="N466" s="128"/>
      <c r="O466" s="636"/>
      <c r="P466" s="636"/>
      <c r="Q466" s="636"/>
      <c r="R466" s="636"/>
      <c r="S466" s="636"/>
      <c r="T466" s="145"/>
      <c r="U466" s="145"/>
      <c r="V466" s="56"/>
      <c r="W466" s="56"/>
      <c r="X466" s="56"/>
      <c r="Y466" s="56"/>
      <c r="Z466" s="644"/>
      <c r="AA466" s="56"/>
      <c r="AB466" s="56"/>
      <c r="AC466" s="56"/>
      <c r="AD466" s="56"/>
      <c r="AE466" s="644"/>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c r="IK466" s="56"/>
      <c r="IL466" s="56"/>
      <c r="IM466" s="56"/>
      <c r="IN466" s="56"/>
    </row>
    <row r="467" spans="1:248">
      <c r="A467" s="117"/>
      <c r="B467" s="129"/>
      <c r="C467" s="123"/>
      <c r="D467" s="130"/>
      <c r="E467" s="130"/>
      <c r="F467" s="130"/>
      <c r="G467" s="130"/>
      <c r="H467" s="130"/>
      <c r="I467" s="123"/>
      <c r="J467" s="123"/>
      <c r="K467" s="130"/>
      <c r="L467" s="130"/>
      <c r="M467" s="130"/>
      <c r="N467" s="131"/>
      <c r="O467" s="636"/>
      <c r="P467" s="636"/>
      <c r="Q467" s="636"/>
      <c r="R467" s="636"/>
      <c r="S467" s="636"/>
      <c r="T467" s="637"/>
      <c r="U467" s="637"/>
      <c r="V467" s="637"/>
      <c r="W467" s="637"/>
      <c r="X467" s="637"/>
      <c r="Y467" s="637"/>
      <c r="Z467" s="645"/>
      <c r="AA467" s="637"/>
      <c r="AB467" s="637"/>
      <c r="AC467" s="637"/>
      <c r="AD467" s="637"/>
      <c r="AE467" s="645"/>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c r="IK467" s="56"/>
      <c r="IL467" s="56"/>
      <c r="IM467" s="56"/>
      <c r="IN467" s="56"/>
    </row>
    <row r="468" spans="1:248">
      <c r="A468" s="117"/>
      <c r="B468" s="109"/>
      <c r="C468" s="120"/>
      <c r="D468" s="127"/>
      <c r="E468" s="127"/>
      <c r="F468" s="127"/>
      <c r="G468" s="127"/>
      <c r="H468" s="127"/>
      <c r="I468" s="120"/>
      <c r="J468" s="120"/>
      <c r="K468" s="127"/>
      <c r="L468" s="127"/>
      <c r="M468" s="127"/>
      <c r="N468" s="128"/>
      <c r="O468" s="636"/>
      <c r="P468" s="636"/>
      <c r="Q468" s="636"/>
      <c r="R468" s="636"/>
      <c r="S468" s="636"/>
      <c r="T468" s="145"/>
      <c r="U468" s="145"/>
      <c r="V468" s="56"/>
      <c r="W468" s="56"/>
      <c r="X468" s="56"/>
      <c r="Y468" s="56"/>
      <c r="Z468" s="644"/>
      <c r="AA468" s="56"/>
      <c r="AB468" s="56"/>
      <c r="AC468" s="56"/>
      <c r="AD468" s="56"/>
      <c r="AE468" s="644"/>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c r="CX468" s="56"/>
      <c r="CY468" s="56"/>
      <c r="CZ468" s="56"/>
      <c r="DA468" s="56"/>
      <c r="DB468" s="56"/>
      <c r="DC468" s="56"/>
      <c r="DD468" s="56"/>
      <c r="DE468" s="56"/>
      <c r="DF468" s="56"/>
      <c r="DG468" s="56"/>
      <c r="DH468" s="56"/>
      <c r="DI468" s="56"/>
      <c r="DJ468" s="56"/>
      <c r="DK468" s="56"/>
      <c r="DL468" s="56"/>
      <c r="DM468" s="56"/>
      <c r="DN468" s="56"/>
      <c r="DO468" s="56"/>
      <c r="DP468" s="56"/>
      <c r="DQ468" s="56"/>
      <c r="DR468" s="56"/>
      <c r="DS468" s="56"/>
      <c r="DT468" s="56"/>
      <c r="DU468" s="56"/>
      <c r="DV468" s="56"/>
      <c r="DW468" s="56"/>
      <c r="DX468" s="56"/>
      <c r="DY468" s="56"/>
      <c r="DZ468" s="56"/>
      <c r="EA468" s="56"/>
      <c r="EB468" s="56"/>
      <c r="EC468" s="56"/>
      <c r="ED468" s="56"/>
      <c r="EE468" s="56"/>
      <c r="EF468" s="56"/>
      <c r="EG468" s="56"/>
      <c r="EH468" s="56"/>
      <c r="EI468" s="56"/>
      <c r="EJ468" s="56"/>
      <c r="EK468" s="56"/>
      <c r="EL468" s="56"/>
      <c r="EM468" s="56"/>
      <c r="EN468" s="56"/>
      <c r="EO468" s="56"/>
      <c r="EP468" s="56"/>
      <c r="EQ468" s="56"/>
      <c r="ER468" s="56"/>
      <c r="ES468" s="56"/>
      <c r="ET468" s="56"/>
      <c r="EU468" s="56"/>
      <c r="EV468" s="56"/>
      <c r="EW468" s="56"/>
      <c r="EX468" s="56"/>
      <c r="EY468" s="56"/>
      <c r="EZ468" s="56"/>
      <c r="FA468" s="56"/>
      <c r="FB468" s="56"/>
      <c r="FC468" s="56"/>
      <c r="FD468" s="56"/>
      <c r="FE468" s="56"/>
      <c r="FF468" s="56"/>
      <c r="FG468" s="56"/>
      <c r="FH468" s="56"/>
      <c r="FI468" s="56"/>
      <c r="FJ468" s="56"/>
      <c r="FK468" s="56"/>
      <c r="FL468" s="56"/>
      <c r="FM468" s="56"/>
      <c r="FN468" s="56"/>
      <c r="FO468" s="56"/>
      <c r="FP468" s="56"/>
      <c r="FQ468" s="56"/>
      <c r="FR468" s="56"/>
      <c r="FS468" s="56"/>
      <c r="FT468" s="56"/>
      <c r="FU468" s="56"/>
      <c r="FV468" s="56"/>
      <c r="FW468" s="56"/>
      <c r="FX468" s="56"/>
      <c r="FY468" s="56"/>
      <c r="FZ468" s="56"/>
      <c r="GA468" s="56"/>
      <c r="GB468" s="56"/>
      <c r="GC468" s="56"/>
      <c r="GD468" s="56"/>
      <c r="GE468" s="56"/>
      <c r="GF468" s="56"/>
      <c r="GG468" s="56"/>
      <c r="GH468" s="56"/>
      <c r="GI468" s="56"/>
      <c r="GJ468" s="56"/>
      <c r="GK468" s="56"/>
      <c r="GL468" s="56"/>
      <c r="GM468" s="56"/>
      <c r="GN468" s="56"/>
      <c r="GO468" s="56"/>
      <c r="GP468" s="56"/>
      <c r="GQ468" s="56"/>
      <c r="GR468" s="56"/>
      <c r="GS468" s="56"/>
      <c r="GT468" s="56"/>
      <c r="GU468" s="56"/>
      <c r="GV468" s="56"/>
      <c r="GW468" s="56"/>
      <c r="GX468" s="56"/>
      <c r="GY468" s="56"/>
      <c r="GZ468" s="56"/>
      <c r="HA468" s="56"/>
      <c r="HB468" s="56"/>
      <c r="HC468" s="56"/>
      <c r="HD468" s="56"/>
      <c r="HE468" s="56"/>
      <c r="HF468" s="56"/>
      <c r="HG468" s="56"/>
      <c r="HH468" s="56"/>
      <c r="HI468" s="56"/>
      <c r="HJ468" s="56"/>
      <c r="HK468" s="56"/>
      <c r="HL468" s="56"/>
      <c r="HM468" s="56"/>
      <c r="HN468" s="56"/>
      <c r="HO468" s="56"/>
      <c r="HP468" s="56"/>
      <c r="HQ468" s="56"/>
      <c r="HR468" s="56"/>
      <c r="HS468" s="56"/>
      <c r="HT468" s="56"/>
      <c r="HU468" s="56"/>
      <c r="HV468" s="56"/>
      <c r="HW468" s="56"/>
      <c r="HX468" s="56"/>
      <c r="HY468" s="56"/>
      <c r="HZ468" s="56"/>
      <c r="IA468" s="56"/>
      <c r="IB468" s="56"/>
      <c r="IC468" s="56"/>
      <c r="ID468" s="56"/>
      <c r="IE468" s="56"/>
      <c r="IF468" s="56"/>
      <c r="IG468" s="56"/>
      <c r="IH468" s="56"/>
      <c r="II468" s="56"/>
      <c r="IJ468" s="56"/>
      <c r="IK468" s="56"/>
      <c r="IL468" s="56"/>
      <c r="IM468" s="56"/>
      <c r="IN468" s="56"/>
    </row>
    <row r="469" spans="1:248">
      <c r="A469" s="117"/>
      <c r="B469" s="129"/>
      <c r="C469" s="123"/>
      <c r="D469" s="130"/>
      <c r="E469" s="130"/>
      <c r="F469" s="130"/>
      <c r="G469" s="130"/>
      <c r="H469" s="130"/>
      <c r="I469" s="123"/>
      <c r="J469" s="123"/>
      <c r="K469" s="130"/>
      <c r="L469" s="130"/>
      <c r="M469" s="130"/>
      <c r="N469" s="131"/>
      <c r="O469" s="636"/>
      <c r="P469" s="636"/>
      <c r="Q469" s="636"/>
      <c r="R469" s="636"/>
      <c r="S469" s="636"/>
      <c r="T469" s="637"/>
      <c r="U469" s="637"/>
      <c r="V469" s="637"/>
      <c r="W469" s="637"/>
      <c r="X469" s="637"/>
      <c r="Y469" s="637"/>
      <c r="Z469" s="645"/>
      <c r="AA469" s="637"/>
      <c r="AB469" s="637"/>
      <c r="AC469" s="637"/>
      <c r="AD469" s="637"/>
      <c r="AE469" s="645"/>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c r="IK469" s="56"/>
      <c r="IL469" s="56"/>
      <c r="IM469" s="56"/>
      <c r="IN469" s="56"/>
    </row>
    <row r="470" spans="1:248">
      <c r="A470" s="117"/>
      <c r="B470" s="109"/>
      <c r="C470" s="120"/>
      <c r="D470" s="127"/>
      <c r="E470" s="127"/>
      <c r="F470" s="127"/>
      <c r="G470" s="127"/>
      <c r="H470" s="127"/>
      <c r="I470" s="120"/>
      <c r="J470" s="120"/>
      <c r="K470" s="127"/>
      <c r="L470" s="127"/>
      <c r="M470" s="127"/>
      <c r="N470" s="128"/>
      <c r="O470" s="636"/>
      <c r="P470" s="636"/>
      <c r="Q470" s="636"/>
      <c r="R470" s="636"/>
      <c r="S470" s="636"/>
      <c r="T470" s="145"/>
      <c r="U470" s="145"/>
      <c r="V470" s="56"/>
      <c r="W470" s="56"/>
      <c r="X470" s="56"/>
      <c r="Y470" s="56"/>
      <c r="Z470" s="644"/>
      <c r="AA470" s="56"/>
      <c r="AB470" s="56"/>
      <c r="AC470" s="56"/>
      <c r="AD470" s="56"/>
      <c r="AE470" s="644"/>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c r="IK470" s="56"/>
      <c r="IL470" s="56"/>
      <c r="IM470" s="56"/>
      <c r="IN470" s="56"/>
    </row>
    <row r="471" spans="1:248">
      <c r="A471" s="117"/>
      <c r="B471" s="129"/>
      <c r="C471" s="123"/>
      <c r="D471" s="130"/>
      <c r="E471" s="130"/>
      <c r="F471" s="130"/>
      <c r="G471" s="130"/>
      <c r="H471" s="130"/>
      <c r="I471" s="123"/>
      <c r="J471" s="123"/>
      <c r="K471" s="130"/>
      <c r="L471" s="130"/>
      <c r="M471" s="130"/>
      <c r="N471" s="131"/>
      <c r="O471" s="636"/>
      <c r="P471" s="636"/>
      <c r="Q471" s="636"/>
      <c r="R471" s="636"/>
      <c r="S471" s="636"/>
      <c r="T471" s="637"/>
      <c r="U471" s="637"/>
      <c r="V471" s="637"/>
      <c r="W471" s="637"/>
      <c r="X471" s="637"/>
      <c r="Y471" s="637"/>
      <c r="Z471" s="645"/>
      <c r="AA471" s="637"/>
      <c r="AB471" s="637"/>
      <c r="AC471" s="637"/>
      <c r="AD471" s="637"/>
      <c r="AE471" s="645"/>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c r="IK471" s="56"/>
      <c r="IL471" s="56"/>
      <c r="IM471" s="56"/>
      <c r="IN471" s="56"/>
    </row>
    <row r="472" spans="1:248">
      <c r="A472" s="117"/>
      <c r="B472" s="109"/>
      <c r="C472" s="120"/>
      <c r="D472" s="127"/>
      <c r="E472" s="127"/>
      <c r="F472" s="127"/>
      <c r="G472" s="127"/>
      <c r="H472" s="127"/>
      <c r="I472" s="120"/>
      <c r="J472" s="120"/>
      <c r="K472" s="127"/>
      <c r="L472" s="127"/>
      <c r="M472" s="127"/>
      <c r="N472" s="128"/>
      <c r="O472" s="636"/>
      <c r="P472" s="636"/>
      <c r="Q472" s="636"/>
      <c r="R472" s="636"/>
      <c r="S472" s="636"/>
      <c r="T472" s="145"/>
      <c r="U472" s="145"/>
      <c r="V472" s="56"/>
      <c r="W472" s="56"/>
      <c r="X472" s="56"/>
      <c r="Y472" s="56"/>
      <c r="Z472" s="644"/>
      <c r="AA472" s="56"/>
      <c r="AB472" s="56"/>
      <c r="AC472" s="56"/>
      <c r="AD472" s="56"/>
      <c r="AE472" s="644"/>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c r="IK472" s="56"/>
      <c r="IL472" s="56"/>
      <c r="IM472" s="56"/>
      <c r="IN472" s="56"/>
    </row>
    <row r="473" spans="1:248">
      <c r="A473" s="117"/>
      <c r="B473" s="129"/>
      <c r="C473" s="123"/>
      <c r="D473" s="130"/>
      <c r="E473" s="130"/>
      <c r="F473" s="130"/>
      <c r="G473" s="130"/>
      <c r="H473" s="130"/>
      <c r="I473" s="123"/>
      <c r="J473" s="123"/>
      <c r="K473" s="130"/>
      <c r="L473" s="130"/>
      <c r="M473" s="130"/>
      <c r="N473" s="131"/>
      <c r="O473" s="636"/>
      <c r="P473" s="636"/>
      <c r="Q473" s="636"/>
      <c r="R473" s="636"/>
      <c r="S473" s="636"/>
      <c r="T473" s="637"/>
      <c r="U473" s="637"/>
      <c r="V473" s="637"/>
      <c r="W473" s="637"/>
      <c r="X473" s="637"/>
      <c r="Y473" s="637"/>
      <c r="Z473" s="645"/>
      <c r="AA473" s="637"/>
      <c r="AB473" s="637"/>
      <c r="AC473" s="637"/>
      <c r="AD473" s="637"/>
      <c r="AE473" s="645"/>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c r="IK473" s="56"/>
      <c r="IL473" s="56"/>
      <c r="IM473" s="56"/>
      <c r="IN473" s="56"/>
    </row>
    <row r="474" spans="1:248">
      <c r="A474" s="117"/>
      <c r="B474" s="109"/>
      <c r="C474" s="120"/>
      <c r="D474" s="127"/>
      <c r="E474" s="127"/>
      <c r="F474" s="127"/>
      <c r="G474" s="127"/>
      <c r="H474" s="127"/>
      <c r="I474" s="120"/>
      <c r="J474" s="120"/>
      <c r="K474" s="127"/>
      <c r="L474" s="127"/>
      <c r="M474" s="127"/>
      <c r="N474" s="128"/>
      <c r="O474" s="636"/>
      <c r="P474" s="636"/>
      <c r="Q474" s="636"/>
      <c r="R474" s="636"/>
      <c r="S474" s="636"/>
      <c r="T474" s="145"/>
      <c r="U474" s="145"/>
      <c r="V474" s="56"/>
      <c r="W474" s="56"/>
      <c r="X474" s="56"/>
      <c r="Y474" s="56"/>
      <c r="Z474" s="644"/>
      <c r="AA474" s="56"/>
      <c r="AB474" s="56"/>
      <c r="AC474" s="56"/>
      <c r="AD474" s="56"/>
      <c r="AE474" s="644"/>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c r="IK474" s="56"/>
      <c r="IL474" s="56"/>
      <c r="IM474" s="56"/>
      <c r="IN474" s="56"/>
    </row>
    <row r="475" spans="1:248">
      <c r="A475" s="117"/>
      <c r="B475" s="129"/>
      <c r="C475" s="123"/>
      <c r="D475" s="130"/>
      <c r="E475" s="130"/>
      <c r="F475" s="130"/>
      <c r="G475" s="130"/>
      <c r="H475" s="130"/>
      <c r="I475" s="123"/>
      <c r="J475" s="123"/>
      <c r="K475" s="130"/>
      <c r="L475" s="130"/>
      <c r="M475" s="130"/>
      <c r="N475" s="131"/>
      <c r="O475" s="636"/>
      <c r="P475" s="636"/>
      <c r="Q475" s="636"/>
      <c r="R475" s="636"/>
      <c r="S475" s="636"/>
      <c r="T475" s="637"/>
      <c r="U475" s="637"/>
      <c r="V475" s="637"/>
      <c r="W475" s="637"/>
      <c r="X475" s="637"/>
      <c r="Y475" s="637"/>
      <c r="Z475" s="645"/>
      <c r="AA475" s="637"/>
      <c r="AB475" s="637"/>
      <c r="AC475" s="637"/>
      <c r="AD475" s="637"/>
      <c r="AE475" s="645"/>
      <c r="AF475" s="643"/>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c r="IK475" s="56"/>
      <c r="IL475" s="56"/>
      <c r="IM475" s="56"/>
      <c r="IN475" s="56"/>
    </row>
    <row r="476" spans="1:248">
      <c r="A476" s="117"/>
      <c r="B476" s="109"/>
      <c r="C476" s="120"/>
      <c r="D476" s="127"/>
      <c r="E476" s="127"/>
      <c r="F476" s="127"/>
      <c r="G476" s="127"/>
      <c r="H476" s="127"/>
      <c r="I476" s="120"/>
      <c r="J476" s="120"/>
      <c r="K476" s="127"/>
      <c r="L476" s="127"/>
      <c r="M476" s="127"/>
      <c r="N476" s="128"/>
      <c r="O476" s="636"/>
      <c r="P476" s="636"/>
      <c r="Q476" s="636"/>
      <c r="R476" s="636"/>
      <c r="S476" s="636"/>
      <c r="T476" s="145"/>
      <c r="U476" s="145"/>
      <c r="V476" s="56"/>
      <c r="W476" s="56"/>
      <c r="X476" s="56"/>
      <c r="Y476" s="56"/>
      <c r="Z476" s="644"/>
      <c r="AA476" s="56"/>
      <c r="AB476" s="56"/>
      <c r="AC476" s="56"/>
      <c r="AD476" s="56"/>
      <c r="AE476" s="644"/>
      <c r="AF476" s="643"/>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c r="IK476" s="56"/>
      <c r="IL476" s="56"/>
      <c r="IM476" s="56"/>
      <c r="IN476" s="56"/>
    </row>
    <row r="477" spans="1:248">
      <c r="A477" s="117"/>
      <c r="B477" s="129"/>
      <c r="C477" s="123"/>
      <c r="D477" s="130"/>
      <c r="E477" s="130"/>
      <c r="F477" s="130"/>
      <c r="G477" s="130"/>
      <c r="H477" s="130"/>
      <c r="I477" s="123"/>
      <c r="J477" s="123"/>
      <c r="K477" s="130"/>
      <c r="L477" s="130"/>
      <c r="M477" s="130"/>
      <c r="N477" s="131"/>
      <c r="O477" s="636"/>
      <c r="P477" s="636"/>
      <c r="Q477" s="636"/>
      <c r="R477" s="636"/>
      <c r="S477" s="636"/>
      <c r="T477" s="637"/>
      <c r="U477" s="637"/>
      <c r="V477" s="637"/>
      <c r="W477" s="637"/>
      <c r="X477" s="637"/>
      <c r="Y477" s="637"/>
      <c r="Z477" s="645"/>
      <c r="AA477" s="637"/>
      <c r="AB477" s="637"/>
      <c r="AC477" s="637"/>
      <c r="AD477" s="637"/>
      <c r="AE477" s="645"/>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c r="IK477" s="56"/>
      <c r="IL477" s="56"/>
      <c r="IM477" s="56"/>
      <c r="IN477" s="56"/>
    </row>
    <row r="478" spans="1:248">
      <c r="A478" s="117"/>
      <c r="B478" s="109"/>
      <c r="C478" s="120"/>
      <c r="D478" s="127"/>
      <c r="E478" s="127"/>
      <c r="F478" s="127"/>
      <c r="G478" s="127"/>
      <c r="H478" s="127"/>
      <c r="I478" s="120"/>
      <c r="J478" s="120"/>
      <c r="K478" s="127"/>
      <c r="L478" s="127"/>
      <c r="M478" s="127"/>
      <c r="N478" s="128"/>
      <c r="O478" s="636"/>
      <c r="P478" s="636"/>
      <c r="Q478" s="636"/>
      <c r="R478" s="636"/>
      <c r="S478" s="636"/>
      <c r="T478" s="145"/>
      <c r="U478" s="145"/>
      <c r="V478" s="56"/>
      <c r="W478" s="56"/>
      <c r="X478" s="56"/>
      <c r="Y478" s="56"/>
      <c r="Z478" s="644"/>
      <c r="AA478" s="56"/>
      <c r="AB478" s="56"/>
      <c r="AC478" s="56"/>
      <c r="AD478" s="56"/>
      <c r="AE478" s="644"/>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c r="IK478" s="56"/>
      <c r="IL478" s="56"/>
      <c r="IM478" s="56"/>
      <c r="IN478" s="56"/>
    </row>
    <row r="479" spans="1:248">
      <c r="A479" s="117"/>
      <c r="B479" s="129"/>
      <c r="C479" s="123"/>
      <c r="D479" s="130"/>
      <c r="E479" s="130"/>
      <c r="F479" s="130"/>
      <c r="G479" s="130"/>
      <c r="H479" s="130"/>
      <c r="I479" s="123"/>
      <c r="J479" s="123"/>
      <c r="K479" s="130"/>
      <c r="L479" s="130"/>
      <c r="M479" s="130"/>
      <c r="N479" s="131"/>
      <c r="O479" s="636"/>
      <c r="P479" s="636"/>
      <c r="Q479" s="636"/>
      <c r="R479" s="636"/>
      <c r="S479" s="636"/>
      <c r="T479" s="637"/>
      <c r="U479" s="637"/>
      <c r="V479" s="637"/>
      <c r="W479" s="637"/>
      <c r="X479" s="637"/>
      <c r="Y479" s="637"/>
      <c r="Z479" s="645"/>
      <c r="AA479" s="637"/>
      <c r="AB479" s="637"/>
      <c r="AC479" s="637"/>
      <c r="AD479" s="637"/>
      <c r="AE479" s="645"/>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56"/>
      <c r="FV479" s="56"/>
      <c r="FW479" s="56"/>
      <c r="FX479" s="56"/>
      <c r="FY479" s="56"/>
      <c r="FZ479" s="56"/>
      <c r="GA479" s="56"/>
      <c r="GB479" s="56"/>
      <c r="GC479" s="56"/>
      <c r="GD479" s="56"/>
      <c r="GE479" s="56"/>
      <c r="GF479" s="56"/>
      <c r="GG479" s="56"/>
      <c r="GH479" s="56"/>
      <c r="GI479" s="56"/>
      <c r="GJ479" s="56"/>
      <c r="GK479" s="56"/>
      <c r="GL479" s="56"/>
      <c r="GM479" s="56"/>
      <c r="GN479" s="56"/>
      <c r="GO479" s="56"/>
      <c r="GP479" s="56"/>
      <c r="GQ479" s="56"/>
      <c r="GR479" s="56"/>
      <c r="GS479" s="56"/>
      <c r="GT479" s="56"/>
      <c r="GU479" s="56"/>
      <c r="GV479" s="56"/>
      <c r="GW479" s="56"/>
      <c r="GX479" s="56"/>
      <c r="GY479" s="56"/>
      <c r="GZ479" s="56"/>
      <c r="HA479" s="56"/>
      <c r="HB479" s="56"/>
      <c r="HC479" s="56"/>
      <c r="HD479" s="56"/>
      <c r="HE479" s="56"/>
      <c r="HF479" s="56"/>
      <c r="HG479" s="56"/>
      <c r="HH479" s="56"/>
      <c r="HI479" s="56"/>
      <c r="HJ479" s="56"/>
      <c r="HK479" s="56"/>
      <c r="HL479" s="56"/>
      <c r="HM479" s="56"/>
      <c r="HN479" s="56"/>
      <c r="HO479" s="56"/>
      <c r="HP479" s="56"/>
      <c r="HQ479" s="56"/>
      <c r="HR479" s="56"/>
      <c r="HS479" s="56"/>
      <c r="HT479" s="56"/>
      <c r="HU479" s="56"/>
      <c r="HV479" s="56"/>
      <c r="HW479" s="56"/>
      <c r="HX479" s="56"/>
      <c r="HY479" s="56"/>
      <c r="HZ479" s="56"/>
      <c r="IA479" s="56"/>
      <c r="IB479" s="56"/>
      <c r="IC479" s="56"/>
      <c r="ID479" s="56"/>
      <c r="IE479" s="56"/>
      <c r="IF479" s="56"/>
      <c r="IG479" s="56"/>
      <c r="IH479" s="56"/>
      <c r="II479" s="56"/>
      <c r="IJ479" s="56"/>
      <c r="IK479" s="56"/>
      <c r="IL479" s="56"/>
      <c r="IM479" s="56"/>
      <c r="IN479" s="56"/>
    </row>
    <row r="480" spans="1:248">
      <c r="A480" s="117"/>
      <c r="B480" s="109"/>
      <c r="C480" s="120"/>
      <c r="D480" s="127"/>
      <c r="E480" s="127"/>
      <c r="F480" s="127"/>
      <c r="G480" s="127"/>
      <c r="H480" s="127"/>
      <c r="I480" s="120"/>
      <c r="J480" s="120"/>
      <c r="K480" s="127"/>
      <c r="L480" s="127"/>
      <c r="M480" s="127"/>
      <c r="N480" s="128"/>
      <c r="O480" s="636"/>
      <c r="P480" s="636"/>
      <c r="Q480" s="636"/>
      <c r="R480" s="636"/>
      <c r="S480" s="636"/>
      <c r="T480" s="145"/>
      <c r="U480" s="145"/>
      <c r="V480" s="56"/>
      <c r="W480" s="56"/>
      <c r="X480" s="56"/>
      <c r="Y480" s="56"/>
      <c r="Z480" s="644"/>
      <c r="AA480" s="56"/>
      <c r="AB480" s="56"/>
      <c r="AC480" s="56"/>
      <c r="AD480" s="56"/>
      <c r="AE480" s="644"/>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c r="IK480" s="56"/>
      <c r="IL480" s="56"/>
      <c r="IM480" s="56"/>
      <c r="IN480" s="56"/>
    </row>
    <row r="481" spans="1:248">
      <c r="A481" s="117"/>
      <c r="B481" s="129"/>
      <c r="C481" s="123"/>
      <c r="D481" s="130"/>
      <c r="E481" s="130"/>
      <c r="F481" s="130"/>
      <c r="G481" s="130"/>
      <c r="H481" s="130"/>
      <c r="I481" s="123"/>
      <c r="J481" s="123"/>
      <c r="K481" s="130"/>
      <c r="L481" s="130"/>
      <c r="M481" s="130"/>
      <c r="N481" s="131"/>
      <c r="O481" s="636"/>
      <c r="P481" s="636"/>
      <c r="Q481" s="636"/>
      <c r="R481" s="636"/>
      <c r="S481" s="636"/>
      <c r="T481" s="637"/>
      <c r="U481" s="637"/>
      <c r="V481" s="637"/>
      <c r="W481" s="637"/>
      <c r="X481" s="637"/>
      <c r="Y481" s="637"/>
      <c r="Z481" s="645"/>
      <c r="AA481" s="637"/>
      <c r="AB481" s="637"/>
      <c r="AC481" s="637"/>
      <c r="AD481" s="637"/>
      <c r="AE481" s="645"/>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56"/>
      <c r="DH481" s="56"/>
      <c r="DI481" s="56"/>
      <c r="DJ481" s="56"/>
      <c r="DK481" s="56"/>
      <c r="DL481" s="56"/>
      <c r="DM481" s="56"/>
      <c r="DN481" s="56"/>
      <c r="DO481" s="56"/>
      <c r="DP481" s="56"/>
      <c r="DQ481" s="56"/>
      <c r="DR481" s="56"/>
      <c r="DS481" s="56"/>
      <c r="DT481" s="56"/>
      <c r="DU481" s="56"/>
      <c r="DV481" s="56"/>
      <c r="DW481" s="56"/>
      <c r="DX481" s="56"/>
      <c r="DY481" s="56"/>
      <c r="DZ481" s="56"/>
      <c r="EA481" s="56"/>
      <c r="EB481" s="56"/>
      <c r="EC481" s="56"/>
      <c r="ED481" s="56"/>
      <c r="EE481" s="56"/>
      <c r="EF481" s="56"/>
      <c r="EG481" s="56"/>
      <c r="EH481" s="56"/>
      <c r="EI481" s="56"/>
      <c r="EJ481" s="56"/>
      <c r="EK481" s="56"/>
      <c r="EL481" s="56"/>
      <c r="EM481" s="56"/>
      <c r="EN481" s="56"/>
      <c r="EO481" s="56"/>
      <c r="EP481" s="56"/>
      <c r="EQ481" s="56"/>
      <c r="ER481" s="56"/>
      <c r="ES481" s="56"/>
      <c r="ET481" s="56"/>
      <c r="EU481" s="56"/>
      <c r="EV481" s="56"/>
      <c r="EW481" s="56"/>
      <c r="EX481" s="56"/>
      <c r="EY481" s="56"/>
      <c r="EZ481" s="56"/>
      <c r="FA481" s="56"/>
      <c r="FB481" s="56"/>
      <c r="FC481" s="56"/>
      <c r="FD481" s="56"/>
      <c r="FE481" s="56"/>
      <c r="FF481" s="56"/>
      <c r="FG481" s="56"/>
      <c r="FH481" s="56"/>
      <c r="FI481" s="56"/>
      <c r="FJ481" s="56"/>
      <c r="FK481" s="56"/>
      <c r="FL481" s="56"/>
      <c r="FM481" s="56"/>
      <c r="FN481" s="56"/>
      <c r="FO481" s="56"/>
      <c r="FP481" s="56"/>
      <c r="FQ481" s="56"/>
      <c r="FR481" s="56"/>
      <c r="FS481" s="56"/>
      <c r="FT481" s="56"/>
      <c r="FU481" s="56"/>
      <c r="FV481" s="56"/>
      <c r="FW481" s="56"/>
      <c r="FX481" s="56"/>
      <c r="FY481" s="56"/>
      <c r="FZ481" s="56"/>
      <c r="GA481" s="56"/>
      <c r="GB481" s="56"/>
      <c r="GC481" s="56"/>
      <c r="GD481" s="56"/>
      <c r="GE481" s="56"/>
      <c r="GF481" s="56"/>
      <c r="GG481" s="56"/>
      <c r="GH481" s="56"/>
      <c r="GI481" s="56"/>
      <c r="GJ481" s="56"/>
      <c r="GK481" s="56"/>
      <c r="GL481" s="56"/>
      <c r="GM481" s="56"/>
      <c r="GN481" s="56"/>
      <c r="GO481" s="56"/>
      <c r="GP481" s="56"/>
      <c r="GQ481" s="56"/>
      <c r="GR481" s="56"/>
      <c r="GS481" s="56"/>
      <c r="GT481" s="56"/>
      <c r="GU481" s="56"/>
      <c r="GV481" s="56"/>
      <c r="GW481" s="56"/>
      <c r="GX481" s="56"/>
      <c r="GY481" s="56"/>
      <c r="GZ481" s="56"/>
      <c r="HA481" s="56"/>
      <c r="HB481" s="56"/>
      <c r="HC481" s="56"/>
      <c r="HD481" s="56"/>
      <c r="HE481" s="56"/>
      <c r="HF481" s="56"/>
      <c r="HG481" s="56"/>
      <c r="HH481" s="56"/>
      <c r="HI481" s="56"/>
      <c r="HJ481" s="56"/>
      <c r="HK481" s="56"/>
      <c r="HL481" s="56"/>
      <c r="HM481" s="56"/>
      <c r="HN481" s="56"/>
      <c r="HO481" s="56"/>
      <c r="HP481" s="56"/>
      <c r="HQ481" s="56"/>
      <c r="HR481" s="56"/>
      <c r="HS481" s="56"/>
      <c r="HT481" s="56"/>
      <c r="HU481" s="56"/>
      <c r="HV481" s="56"/>
      <c r="HW481" s="56"/>
      <c r="HX481" s="56"/>
      <c r="HY481" s="56"/>
      <c r="HZ481" s="56"/>
      <c r="IA481" s="56"/>
      <c r="IB481" s="56"/>
      <c r="IC481" s="56"/>
      <c r="ID481" s="56"/>
      <c r="IE481" s="56"/>
      <c r="IF481" s="56"/>
      <c r="IG481" s="56"/>
      <c r="IH481" s="56"/>
      <c r="II481" s="56"/>
      <c r="IJ481" s="56"/>
      <c r="IK481" s="56"/>
      <c r="IL481" s="56"/>
      <c r="IM481" s="56"/>
      <c r="IN481" s="56"/>
    </row>
    <row r="482" spans="1:248">
      <c r="A482" s="117"/>
      <c r="B482" s="109"/>
      <c r="C482" s="120"/>
      <c r="D482" s="127"/>
      <c r="E482" s="127"/>
      <c r="F482" s="127"/>
      <c r="G482" s="127"/>
      <c r="H482" s="127"/>
      <c r="I482" s="120"/>
      <c r="J482" s="120"/>
      <c r="K482" s="127"/>
      <c r="L482" s="127"/>
      <c r="M482" s="127"/>
      <c r="N482" s="128"/>
      <c r="O482" s="636"/>
      <c r="P482" s="636"/>
      <c r="Q482" s="636"/>
      <c r="R482" s="636"/>
      <c r="S482" s="636"/>
      <c r="T482" s="145"/>
      <c r="U482" s="145"/>
      <c r="V482" s="56"/>
      <c r="W482" s="56"/>
      <c r="X482" s="56"/>
      <c r="Y482" s="56"/>
      <c r="Z482" s="644"/>
      <c r="AA482" s="56"/>
      <c r="AB482" s="56"/>
      <c r="AC482" s="56"/>
      <c r="AD482" s="56"/>
      <c r="AE482" s="644"/>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56"/>
      <c r="FV482" s="56"/>
      <c r="FW482" s="56"/>
      <c r="FX482" s="56"/>
      <c r="FY482" s="56"/>
      <c r="FZ482" s="56"/>
      <c r="GA482" s="56"/>
      <c r="GB482" s="56"/>
      <c r="GC482" s="56"/>
      <c r="GD482" s="56"/>
      <c r="GE482" s="56"/>
      <c r="GF482" s="56"/>
      <c r="GG482" s="56"/>
      <c r="GH482" s="56"/>
      <c r="GI482" s="56"/>
      <c r="GJ482" s="56"/>
      <c r="GK482" s="56"/>
      <c r="GL482" s="56"/>
      <c r="GM482" s="56"/>
      <c r="GN482" s="56"/>
      <c r="GO482" s="56"/>
      <c r="GP482" s="56"/>
      <c r="GQ482" s="56"/>
      <c r="GR482" s="56"/>
      <c r="GS482" s="56"/>
      <c r="GT482" s="56"/>
      <c r="GU482" s="56"/>
      <c r="GV482" s="56"/>
      <c r="GW482" s="56"/>
      <c r="GX482" s="56"/>
      <c r="GY482" s="56"/>
      <c r="GZ482" s="56"/>
      <c r="HA482" s="56"/>
      <c r="HB482" s="56"/>
      <c r="HC482" s="56"/>
      <c r="HD482" s="56"/>
      <c r="HE482" s="56"/>
      <c r="HF482" s="56"/>
      <c r="HG482" s="56"/>
      <c r="HH482" s="56"/>
      <c r="HI482" s="56"/>
      <c r="HJ482" s="56"/>
      <c r="HK482" s="56"/>
      <c r="HL482" s="56"/>
      <c r="HM482" s="56"/>
      <c r="HN482" s="56"/>
      <c r="HO482" s="56"/>
      <c r="HP482" s="56"/>
      <c r="HQ482" s="56"/>
      <c r="HR482" s="56"/>
      <c r="HS482" s="56"/>
      <c r="HT482" s="56"/>
      <c r="HU482" s="56"/>
      <c r="HV482" s="56"/>
      <c r="HW482" s="56"/>
      <c r="HX482" s="56"/>
      <c r="HY482" s="56"/>
      <c r="HZ482" s="56"/>
      <c r="IA482" s="56"/>
      <c r="IB482" s="56"/>
      <c r="IC482" s="56"/>
      <c r="ID482" s="56"/>
      <c r="IE482" s="56"/>
      <c r="IF482" s="56"/>
      <c r="IG482" s="56"/>
      <c r="IH482" s="56"/>
      <c r="II482" s="56"/>
      <c r="IJ482" s="56"/>
      <c r="IK482" s="56"/>
      <c r="IL482" s="56"/>
      <c r="IM482" s="56"/>
      <c r="IN482" s="56"/>
    </row>
    <row r="483" spans="1:248">
      <c r="A483" s="117"/>
      <c r="B483" s="129"/>
      <c r="C483" s="123"/>
      <c r="D483" s="130"/>
      <c r="E483" s="130"/>
      <c r="F483" s="130"/>
      <c r="G483" s="130"/>
      <c r="H483" s="130"/>
      <c r="I483" s="123"/>
      <c r="J483" s="123"/>
      <c r="K483" s="130"/>
      <c r="L483" s="130"/>
      <c r="M483" s="130"/>
      <c r="N483" s="131"/>
      <c r="O483" s="636"/>
      <c r="P483" s="636"/>
      <c r="Q483" s="636"/>
      <c r="R483" s="636"/>
      <c r="S483" s="636"/>
      <c r="T483" s="637"/>
      <c r="U483" s="637"/>
      <c r="V483" s="637"/>
      <c r="W483" s="637"/>
      <c r="X483" s="637"/>
      <c r="Y483" s="637"/>
      <c r="Z483" s="645"/>
      <c r="AA483" s="637"/>
      <c r="AB483" s="637"/>
      <c r="AC483" s="637"/>
      <c r="AD483" s="637"/>
      <c r="AE483" s="645"/>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c r="IK483" s="56"/>
      <c r="IL483" s="56"/>
      <c r="IM483" s="56"/>
      <c r="IN483" s="56"/>
    </row>
    <row r="484" spans="1:248">
      <c r="A484" s="117"/>
      <c r="B484" s="109"/>
      <c r="C484" s="120"/>
      <c r="D484" s="127"/>
      <c r="E484" s="127"/>
      <c r="F484" s="127"/>
      <c r="G484" s="127"/>
      <c r="H484" s="127"/>
      <c r="I484" s="120"/>
      <c r="J484" s="120"/>
      <c r="K484" s="127"/>
      <c r="L484" s="127"/>
      <c r="M484" s="127"/>
      <c r="N484" s="128"/>
      <c r="O484" s="636"/>
      <c r="P484" s="636"/>
      <c r="Q484" s="636"/>
      <c r="R484" s="636"/>
      <c r="S484" s="636"/>
      <c r="T484" s="145"/>
      <c r="U484" s="145"/>
      <c r="V484" s="56"/>
      <c r="W484" s="56"/>
      <c r="X484" s="56"/>
      <c r="Y484" s="56"/>
      <c r="Z484" s="644"/>
      <c r="AA484" s="56"/>
      <c r="AB484" s="56"/>
      <c r="AC484" s="56"/>
      <c r="AD484" s="56"/>
      <c r="AE484" s="644"/>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c r="IK484" s="56"/>
      <c r="IL484" s="56"/>
      <c r="IM484" s="56"/>
      <c r="IN484" s="56"/>
    </row>
    <row r="485" spans="1:248" ht="13.5" thickBot="1">
      <c r="A485" s="632"/>
      <c r="B485" s="638"/>
      <c r="C485" s="639"/>
      <c r="D485" s="640"/>
      <c r="E485" s="640"/>
      <c r="F485" s="640"/>
      <c r="G485" s="640"/>
      <c r="H485" s="640"/>
      <c r="I485" s="639"/>
      <c r="J485" s="639"/>
      <c r="K485" s="640"/>
      <c r="L485" s="640"/>
      <c r="M485" s="640"/>
      <c r="N485" s="641"/>
      <c r="O485" s="639"/>
      <c r="P485" s="640"/>
      <c r="Q485" s="636"/>
      <c r="R485" s="636"/>
      <c r="S485" s="636"/>
      <c r="T485" s="642"/>
      <c r="U485" s="642"/>
      <c r="V485" s="642"/>
      <c r="W485" s="642"/>
      <c r="X485" s="642"/>
      <c r="Y485" s="642"/>
      <c r="Z485" s="646"/>
      <c r="AA485" s="642"/>
      <c r="AB485" s="642"/>
      <c r="AC485" s="642"/>
      <c r="AD485" s="642"/>
      <c r="AE485" s="64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c r="IK485" s="56"/>
      <c r="IL485" s="56"/>
      <c r="IM485" s="56"/>
      <c r="IN485" s="56"/>
    </row>
    <row r="486" spans="1:248">
      <c r="A486" s="116"/>
      <c r="B486" s="109"/>
      <c r="C486" s="120"/>
      <c r="D486" s="127"/>
      <c r="E486" s="127"/>
      <c r="F486" s="127"/>
      <c r="G486" s="127"/>
      <c r="H486" s="127"/>
      <c r="I486" s="120"/>
      <c r="J486" s="120"/>
      <c r="K486" s="127"/>
      <c r="L486" s="127"/>
      <c r="M486" s="127"/>
      <c r="N486" s="128"/>
      <c r="O486" s="636"/>
      <c r="P486" s="636"/>
      <c r="Q486" s="636"/>
      <c r="R486" s="636"/>
      <c r="S486" s="636"/>
      <c r="T486" s="636"/>
      <c r="U486" s="145"/>
      <c r="V486" s="56"/>
      <c r="W486" s="56"/>
      <c r="X486" s="56"/>
      <c r="Y486" s="56"/>
      <c r="Z486" s="644"/>
      <c r="AA486" s="56"/>
      <c r="AB486" s="56"/>
      <c r="AC486" s="56"/>
      <c r="AD486" s="56"/>
      <c r="AE486" s="644"/>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c r="IK486" s="56"/>
      <c r="IL486" s="56"/>
      <c r="IM486" s="56"/>
      <c r="IN486" s="56"/>
    </row>
    <row r="487" spans="1:248">
      <c r="A487" s="117"/>
      <c r="B487" s="129"/>
      <c r="C487" s="123"/>
      <c r="D487" s="130"/>
      <c r="E487" s="130"/>
      <c r="F487" s="130"/>
      <c r="G487" s="130"/>
      <c r="H487" s="130"/>
      <c r="I487" s="123"/>
      <c r="J487" s="123"/>
      <c r="K487" s="130"/>
      <c r="L487" s="130"/>
      <c r="M487" s="130"/>
      <c r="N487" s="131"/>
      <c r="O487" s="636"/>
      <c r="P487" s="636"/>
      <c r="Q487" s="636"/>
      <c r="R487" s="636"/>
      <c r="S487" s="636"/>
      <c r="T487" s="637"/>
      <c r="U487" s="637"/>
      <c r="V487" s="637"/>
      <c r="W487" s="637"/>
      <c r="X487" s="637"/>
      <c r="Y487" s="637"/>
      <c r="Z487" s="645"/>
      <c r="AA487" s="637"/>
      <c r="AB487" s="637"/>
      <c r="AC487" s="637"/>
      <c r="AD487" s="637"/>
      <c r="AE487" s="645"/>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row>
    <row r="488" spans="1:248">
      <c r="A488" s="117"/>
      <c r="B488" s="109"/>
      <c r="C488" s="120"/>
      <c r="D488" s="127"/>
      <c r="E488" s="127"/>
      <c r="F488" s="127"/>
      <c r="G488" s="127"/>
      <c r="H488" s="127"/>
      <c r="I488" s="120"/>
      <c r="J488" s="120"/>
      <c r="K488" s="127"/>
      <c r="L488" s="127"/>
      <c r="M488" s="127"/>
      <c r="N488" s="128"/>
      <c r="O488" s="636"/>
      <c r="P488" s="636"/>
      <c r="Q488" s="636"/>
      <c r="R488" s="636"/>
      <c r="S488" s="636"/>
      <c r="T488" s="145"/>
      <c r="U488" s="145"/>
      <c r="V488" s="56"/>
      <c r="W488" s="56"/>
      <c r="X488" s="56"/>
      <c r="Y488" s="56"/>
      <c r="Z488" s="644"/>
      <c r="AA488" s="56"/>
      <c r="AB488" s="56"/>
      <c r="AC488" s="56"/>
      <c r="AD488" s="56"/>
      <c r="AE488" s="644"/>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c r="IK488" s="56"/>
      <c r="IL488" s="56"/>
      <c r="IM488" s="56"/>
      <c r="IN488" s="56"/>
    </row>
    <row r="489" spans="1:248">
      <c r="A489" s="117"/>
      <c r="B489" s="129"/>
      <c r="C489" s="123"/>
      <c r="D489" s="130"/>
      <c r="E489" s="130"/>
      <c r="F489" s="130"/>
      <c r="G489" s="130"/>
      <c r="H489" s="130"/>
      <c r="I489" s="123"/>
      <c r="J489" s="123"/>
      <c r="K489" s="130"/>
      <c r="L489" s="130"/>
      <c r="M489" s="130"/>
      <c r="N489" s="131"/>
      <c r="O489" s="636"/>
      <c r="P489" s="636"/>
      <c r="Q489" s="636"/>
      <c r="R489" s="636"/>
      <c r="S489" s="636"/>
      <c r="T489" s="729"/>
      <c r="U489" s="637"/>
      <c r="V489" s="637"/>
      <c r="W489" s="637"/>
      <c r="X489" s="729"/>
      <c r="Y489" s="729"/>
      <c r="Z489" s="645"/>
      <c r="AA489" s="729"/>
      <c r="AB489" s="637"/>
      <c r="AC489" s="637"/>
      <c r="AD489" s="637"/>
      <c r="AE489" s="645"/>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c r="IK489" s="56"/>
      <c r="IL489" s="56"/>
      <c r="IM489" s="56"/>
      <c r="IN489" s="56"/>
    </row>
    <row r="490" spans="1:248">
      <c r="A490" s="117"/>
      <c r="B490" s="109"/>
      <c r="C490" s="120"/>
      <c r="D490" s="127"/>
      <c r="E490" s="127"/>
      <c r="F490" s="127"/>
      <c r="G490" s="127"/>
      <c r="H490" s="127"/>
      <c r="I490" s="120"/>
      <c r="J490" s="120"/>
      <c r="K490" s="127"/>
      <c r="L490" s="127"/>
      <c r="M490" s="127"/>
      <c r="N490" s="128"/>
      <c r="O490" s="636"/>
      <c r="P490" s="636"/>
      <c r="Q490" s="636"/>
      <c r="R490" s="636"/>
      <c r="S490" s="636"/>
      <c r="T490" s="145"/>
      <c r="U490" s="145"/>
      <c r="V490" s="56"/>
      <c r="W490" s="56"/>
      <c r="X490" s="56"/>
      <c r="Y490" s="56"/>
      <c r="Z490" s="644"/>
      <c r="AA490" s="56"/>
      <c r="AB490" s="56"/>
      <c r="AC490" s="56"/>
      <c r="AD490" s="56"/>
      <c r="AE490" s="644"/>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c r="IK490" s="56"/>
      <c r="IL490" s="56"/>
      <c r="IM490" s="56"/>
      <c r="IN490" s="56"/>
    </row>
    <row r="491" spans="1:248">
      <c r="A491" s="117"/>
      <c r="B491" s="129"/>
      <c r="C491" s="123"/>
      <c r="D491" s="130"/>
      <c r="E491" s="130"/>
      <c r="F491" s="130"/>
      <c r="G491" s="130"/>
      <c r="H491" s="130"/>
      <c r="I491" s="123"/>
      <c r="J491" s="123"/>
      <c r="K491" s="130"/>
      <c r="L491" s="130"/>
      <c r="M491" s="130"/>
      <c r="N491" s="131"/>
      <c r="O491" s="636"/>
      <c r="P491" s="636"/>
      <c r="Q491" s="636"/>
      <c r="R491" s="636"/>
      <c r="S491" s="636"/>
      <c r="T491" s="637"/>
      <c r="U491" s="637"/>
      <c r="V491" s="637"/>
      <c r="W491" s="637"/>
      <c r="X491" s="637"/>
      <c r="Y491" s="637"/>
      <c r="Z491" s="645"/>
      <c r="AA491" s="637"/>
      <c r="AB491" s="637"/>
      <c r="AC491" s="637"/>
      <c r="AD491" s="637"/>
      <c r="AE491" s="645"/>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c r="IK491" s="56"/>
      <c r="IL491" s="56"/>
      <c r="IM491" s="56"/>
      <c r="IN491" s="56"/>
    </row>
    <row r="492" spans="1:248">
      <c r="A492" s="117"/>
      <c r="B492" s="109"/>
      <c r="C492" s="120"/>
      <c r="D492" s="127"/>
      <c r="E492" s="127"/>
      <c r="F492" s="127"/>
      <c r="G492" s="127"/>
      <c r="H492" s="127"/>
      <c r="I492" s="120"/>
      <c r="J492" s="120"/>
      <c r="K492" s="127"/>
      <c r="L492" s="127"/>
      <c r="M492" s="127"/>
      <c r="N492" s="128"/>
      <c r="O492" s="636"/>
      <c r="P492" s="636"/>
      <c r="Q492" s="636"/>
      <c r="R492" s="636"/>
      <c r="S492" s="636"/>
      <c r="T492" s="145"/>
      <c r="U492" s="145"/>
      <c r="V492" s="56"/>
      <c r="W492" s="56"/>
      <c r="X492" s="56"/>
      <c r="Y492" s="56"/>
      <c r="Z492" s="644"/>
      <c r="AA492" s="56"/>
      <c r="AB492" s="56"/>
      <c r="AC492" s="56"/>
      <c r="AD492" s="56"/>
      <c r="AE492" s="644"/>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c r="IK492" s="56"/>
      <c r="IL492" s="56"/>
      <c r="IM492" s="56"/>
      <c r="IN492" s="56"/>
    </row>
    <row r="493" spans="1:248">
      <c r="A493" s="117"/>
      <c r="B493" s="129"/>
      <c r="C493" s="123"/>
      <c r="D493" s="130"/>
      <c r="E493" s="130"/>
      <c r="F493" s="130"/>
      <c r="G493" s="130"/>
      <c r="H493" s="130"/>
      <c r="I493" s="123"/>
      <c r="J493" s="123"/>
      <c r="K493" s="130"/>
      <c r="L493" s="130"/>
      <c r="M493" s="130"/>
      <c r="N493" s="131"/>
      <c r="O493" s="636"/>
      <c r="P493" s="636"/>
      <c r="Q493" s="636"/>
      <c r="R493" s="636"/>
      <c r="S493" s="636"/>
      <c r="T493" s="637"/>
      <c r="U493" s="637"/>
      <c r="V493" s="637"/>
      <c r="W493" s="637"/>
      <c r="X493" s="637"/>
      <c r="Y493" s="637"/>
      <c r="Z493" s="645"/>
      <c r="AA493" s="637"/>
      <c r="AB493" s="637"/>
      <c r="AC493" s="637"/>
      <c r="AD493" s="637"/>
      <c r="AE493" s="645"/>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c r="IK493" s="56"/>
      <c r="IL493" s="56"/>
      <c r="IM493" s="56"/>
      <c r="IN493" s="56"/>
    </row>
    <row r="494" spans="1:248">
      <c r="A494" s="117"/>
      <c r="B494" s="109"/>
      <c r="C494" s="120"/>
      <c r="D494" s="127"/>
      <c r="E494" s="127"/>
      <c r="F494" s="127"/>
      <c r="G494" s="127"/>
      <c r="H494" s="127"/>
      <c r="I494" s="120"/>
      <c r="J494" s="120"/>
      <c r="K494" s="127"/>
      <c r="L494" s="127"/>
      <c r="M494" s="127"/>
      <c r="N494" s="128"/>
      <c r="O494" s="636"/>
      <c r="P494" s="636"/>
      <c r="Q494" s="636"/>
      <c r="R494" s="636"/>
      <c r="S494" s="636"/>
      <c r="T494" s="145"/>
      <c r="U494" s="145"/>
      <c r="V494" s="56"/>
      <c r="W494" s="56"/>
      <c r="X494" s="56"/>
      <c r="Y494" s="56"/>
      <c r="Z494" s="644"/>
      <c r="AA494" s="56"/>
      <c r="AB494" s="56"/>
      <c r="AC494" s="56"/>
      <c r="AD494" s="56"/>
      <c r="AE494" s="644"/>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c r="IK494" s="56"/>
      <c r="IL494" s="56"/>
      <c r="IM494" s="56"/>
      <c r="IN494" s="56"/>
    </row>
    <row r="495" spans="1:248">
      <c r="A495" s="117"/>
      <c r="B495" s="129"/>
      <c r="C495" s="123"/>
      <c r="D495" s="130"/>
      <c r="E495" s="130"/>
      <c r="F495" s="130"/>
      <c r="G495" s="130"/>
      <c r="H495" s="130"/>
      <c r="I495" s="123"/>
      <c r="J495" s="123"/>
      <c r="K495" s="130"/>
      <c r="L495" s="130"/>
      <c r="M495" s="130"/>
      <c r="N495" s="131"/>
      <c r="O495" s="636"/>
      <c r="P495" s="636"/>
      <c r="Q495" s="636"/>
      <c r="R495" s="636"/>
      <c r="S495" s="636"/>
      <c r="T495" s="637"/>
      <c r="U495" s="637"/>
      <c r="V495" s="637"/>
      <c r="W495" s="637"/>
      <c r="X495" s="637"/>
      <c r="Y495" s="637"/>
      <c r="Z495" s="645"/>
      <c r="AA495" s="637"/>
      <c r="AB495" s="637"/>
      <c r="AC495" s="637"/>
      <c r="AD495" s="637"/>
      <c r="AE495" s="645"/>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c r="IK495" s="56"/>
      <c r="IL495" s="56"/>
      <c r="IM495" s="56"/>
      <c r="IN495" s="56"/>
    </row>
    <row r="496" spans="1:248">
      <c r="A496" s="117"/>
      <c r="B496" s="109"/>
      <c r="C496" s="120"/>
      <c r="D496" s="127"/>
      <c r="E496" s="127"/>
      <c r="F496" s="127"/>
      <c r="G496" s="127"/>
      <c r="H496" s="127"/>
      <c r="I496" s="120"/>
      <c r="J496" s="120"/>
      <c r="K496" s="127"/>
      <c r="L496" s="127"/>
      <c r="M496" s="127"/>
      <c r="N496" s="128"/>
      <c r="O496" s="636"/>
      <c r="P496" s="636"/>
      <c r="Q496" s="636"/>
      <c r="R496" s="636"/>
      <c r="S496" s="636"/>
      <c r="T496" s="145"/>
      <c r="U496" s="145"/>
      <c r="V496" s="56"/>
      <c r="W496" s="56"/>
      <c r="X496" s="56"/>
      <c r="Y496" s="56"/>
      <c r="Z496" s="644"/>
      <c r="AA496" s="56"/>
      <c r="AB496" s="56"/>
      <c r="AC496" s="56"/>
      <c r="AD496" s="56"/>
      <c r="AE496" s="644"/>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c r="IK496" s="56"/>
      <c r="IL496" s="56"/>
      <c r="IM496" s="56"/>
      <c r="IN496" s="56"/>
    </row>
    <row r="497" spans="1:248">
      <c r="A497" s="117"/>
      <c r="B497" s="129"/>
      <c r="C497" s="123"/>
      <c r="D497" s="130"/>
      <c r="E497" s="130"/>
      <c r="F497" s="130"/>
      <c r="G497" s="130"/>
      <c r="H497" s="130"/>
      <c r="I497" s="123"/>
      <c r="J497" s="123"/>
      <c r="K497" s="130"/>
      <c r="L497" s="130"/>
      <c r="M497" s="130"/>
      <c r="N497" s="131"/>
      <c r="O497" s="636"/>
      <c r="P497" s="636"/>
      <c r="Q497" s="636"/>
      <c r="R497" s="636"/>
      <c r="S497" s="636"/>
      <c r="T497" s="637"/>
      <c r="U497" s="637"/>
      <c r="V497" s="637"/>
      <c r="W497" s="637"/>
      <c r="X497" s="637"/>
      <c r="Y497" s="637"/>
      <c r="Z497" s="645"/>
      <c r="AA497" s="637"/>
      <c r="AB497" s="637"/>
      <c r="AC497" s="637"/>
      <c r="AD497" s="637"/>
      <c r="AE497" s="645"/>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c r="IK497" s="56"/>
      <c r="IL497" s="56"/>
      <c r="IM497" s="56"/>
      <c r="IN497" s="56"/>
    </row>
    <row r="498" spans="1:248">
      <c r="A498" s="117"/>
      <c r="B498" s="109"/>
      <c r="C498" s="120"/>
      <c r="D498" s="127"/>
      <c r="E498" s="127"/>
      <c r="F498" s="127"/>
      <c r="G498" s="127"/>
      <c r="H498" s="127"/>
      <c r="I498" s="120"/>
      <c r="J498" s="120"/>
      <c r="K498" s="127"/>
      <c r="L498" s="127"/>
      <c r="M498" s="127"/>
      <c r="N498" s="128"/>
      <c r="O498" s="636"/>
      <c r="P498" s="636"/>
      <c r="Q498" s="636"/>
      <c r="R498" s="636"/>
      <c r="S498" s="636"/>
      <c r="T498" s="145"/>
      <c r="U498" s="145"/>
      <c r="V498" s="56"/>
      <c r="W498" s="56"/>
      <c r="X498" s="56"/>
      <c r="Y498" s="56"/>
      <c r="Z498" s="644"/>
      <c r="AA498" s="56"/>
      <c r="AB498" s="56"/>
      <c r="AC498" s="56"/>
      <c r="AD498" s="56"/>
      <c r="AE498" s="644"/>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56"/>
      <c r="FV498" s="56"/>
      <c r="FW498" s="56"/>
      <c r="FX498" s="56"/>
      <c r="FY498" s="56"/>
      <c r="FZ498" s="56"/>
      <c r="GA498" s="56"/>
      <c r="GB498" s="56"/>
      <c r="GC498" s="56"/>
      <c r="GD498" s="56"/>
      <c r="GE498" s="56"/>
      <c r="GF498" s="56"/>
      <c r="GG498" s="56"/>
      <c r="GH498" s="56"/>
      <c r="GI498" s="56"/>
      <c r="GJ498" s="56"/>
      <c r="GK498" s="56"/>
      <c r="GL498" s="56"/>
      <c r="GM498" s="56"/>
      <c r="GN498" s="56"/>
      <c r="GO498" s="56"/>
      <c r="GP498" s="56"/>
      <c r="GQ498" s="56"/>
      <c r="GR498" s="56"/>
      <c r="GS498" s="56"/>
      <c r="GT498" s="56"/>
      <c r="GU498" s="56"/>
      <c r="GV498" s="56"/>
      <c r="GW498" s="56"/>
      <c r="GX498" s="56"/>
      <c r="GY498" s="56"/>
      <c r="GZ498" s="56"/>
      <c r="HA498" s="56"/>
      <c r="HB498" s="56"/>
      <c r="HC498" s="56"/>
      <c r="HD498" s="56"/>
      <c r="HE498" s="56"/>
      <c r="HF498" s="56"/>
      <c r="HG498" s="56"/>
      <c r="HH498" s="56"/>
      <c r="HI498" s="56"/>
      <c r="HJ498" s="56"/>
      <c r="HK498" s="56"/>
      <c r="HL498" s="56"/>
      <c r="HM498" s="56"/>
      <c r="HN498" s="56"/>
      <c r="HO498" s="56"/>
      <c r="HP498" s="56"/>
      <c r="HQ498" s="56"/>
      <c r="HR498" s="56"/>
      <c r="HS498" s="56"/>
      <c r="HT498" s="56"/>
      <c r="HU498" s="56"/>
      <c r="HV498" s="56"/>
      <c r="HW498" s="56"/>
      <c r="HX498" s="56"/>
      <c r="HY498" s="56"/>
      <c r="HZ498" s="56"/>
      <c r="IA498" s="56"/>
      <c r="IB498" s="56"/>
      <c r="IC498" s="56"/>
      <c r="ID498" s="56"/>
      <c r="IE498" s="56"/>
      <c r="IF498" s="56"/>
      <c r="IG498" s="56"/>
      <c r="IH498" s="56"/>
      <c r="II498" s="56"/>
      <c r="IJ498" s="56"/>
      <c r="IK498" s="56"/>
      <c r="IL498" s="56"/>
      <c r="IM498" s="56"/>
      <c r="IN498" s="56"/>
    </row>
    <row r="499" spans="1:248">
      <c r="A499" s="117"/>
      <c r="B499" s="129"/>
      <c r="C499" s="123"/>
      <c r="D499" s="130"/>
      <c r="E499" s="130"/>
      <c r="F499" s="130"/>
      <c r="G499" s="130"/>
      <c r="H499" s="130"/>
      <c r="I499" s="123"/>
      <c r="J499" s="123"/>
      <c r="K499" s="130"/>
      <c r="L499" s="130"/>
      <c r="M499" s="130"/>
      <c r="N499" s="131"/>
      <c r="O499" s="636"/>
      <c r="P499" s="636"/>
      <c r="Q499" s="636"/>
      <c r="R499" s="636"/>
      <c r="S499" s="636"/>
      <c r="T499" s="637"/>
      <c r="U499" s="637"/>
      <c r="V499" s="637"/>
      <c r="W499" s="637"/>
      <c r="X499" s="637"/>
      <c r="Y499" s="637"/>
      <c r="Z499" s="645"/>
      <c r="AA499" s="637"/>
      <c r="AB499" s="637"/>
      <c r="AC499" s="637"/>
      <c r="AD499" s="637"/>
      <c r="AE499" s="645"/>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c r="IK499" s="56"/>
      <c r="IL499" s="56"/>
      <c r="IM499" s="56"/>
      <c r="IN499" s="56"/>
    </row>
    <row r="500" spans="1:248">
      <c r="A500" s="117"/>
      <c r="B500" s="109"/>
      <c r="C500" s="120"/>
      <c r="D500" s="127"/>
      <c r="E500" s="127"/>
      <c r="F500" s="127"/>
      <c r="G500" s="127"/>
      <c r="H500" s="127"/>
      <c r="I500" s="120"/>
      <c r="J500" s="120"/>
      <c r="K500" s="127"/>
      <c r="L500" s="127"/>
      <c r="M500" s="127"/>
      <c r="N500" s="128"/>
      <c r="O500" s="636"/>
      <c r="P500" s="636"/>
      <c r="Q500" s="636"/>
      <c r="R500" s="636"/>
      <c r="S500" s="636"/>
      <c r="T500" s="145"/>
      <c r="U500" s="145"/>
      <c r="V500" s="56"/>
      <c r="W500" s="56"/>
      <c r="X500" s="56"/>
      <c r="Y500" s="56"/>
      <c r="Z500" s="644"/>
      <c r="AA500" s="56"/>
      <c r="AB500" s="56"/>
      <c r="AC500" s="56"/>
      <c r="AD500" s="56"/>
      <c r="AE500" s="644"/>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c r="IK500" s="56"/>
      <c r="IL500" s="56"/>
      <c r="IM500" s="56"/>
      <c r="IN500" s="56"/>
    </row>
    <row r="501" spans="1:248">
      <c r="A501" s="117"/>
      <c r="B501" s="129"/>
      <c r="C501" s="123"/>
      <c r="D501" s="130"/>
      <c r="E501" s="130"/>
      <c r="F501" s="130"/>
      <c r="G501" s="130"/>
      <c r="H501" s="130"/>
      <c r="I501" s="123"/>
      <c r="J501" s="123"/>
      <c r="K501" s="130"/>
      <c r="L501" s="130"/>
      <c r="M501" s="130"/>
      <c r="N501" s="131"/>
      <c r="O501" s="636"/>
      <c r="P501" s="636"/>
      <c r="Q501" s="636"/>
      <c r="R501" s="636"/>
      <c r="S501" s="636"/>
      <c r="T501" s="637"/>
      <c r="U501" s="637"/>
      <c r="V501" s="637"/>
      <c r="W501" s="637"/>
      <c r="X501" s="637"/>
      <c r="Y501" s="637"/>
      <c r="Z501" s="645"/>
      <c r="AA501" s="637"/>
      <c r="AB501" s="637"/>
      <c r="AC501" s="637"/>
      <c r="AD501" s="637"/>
      <c r="AE501" s="645"/>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c r="IK501" s="56"/>
      <c r="IL501" s="56"/>
      <c r="IM501" s="56"/>
      <c r="IN501" s="56"/>
    </row>
    <row r="502" spans="1:248">
      <c r="A502" s="117"/>
      <c r="B502" s="109"/>
      <c r="C502" s="120"/>
      <c r="D502" s="127"/>
      <c r="E502" s="127"/>
      <c r="F502" s="127"/>
      <c r="G502" s="127"/>
      <c r="H502" s="127"/>
      <c r="I502" s="120"/>
      <c r="J502" s="120"/>
      <c r="K502" s="127"/>
      <c r="L502" s="127"/>
      <c r="M502" s="127"/>
      <c r="N502" s="128"/>
      <c r="O502" s="636"/>
      <c r="P502" s="636"/>
      <c r="Q502" s="636"/>
      <c r="R502" s="636"/>
      <c r="S502" s="636"/>
      <c r="T502" s="145"/>
      <c r="U502" s="145"/>
      <c r="V502" s="56"/>
      <c r="W502" s="56"/>
      <c r="X502" s="56"/>
      <c r="Y502" s="56"/>
      <c r="Z502" s="644"/>
      <c r="AA502" s="56"/>
      <c r="AB502" s="56"/>
      <c r="AC502" s="56"/>
      <c r="AD502" s="56"/>
      <c r="AE502" s="644"/>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c r="IK502" s="56"/>
      <c r="IL502" s="56"/>
      <c r="IM502" s="56"/>
      <c r="IN502" s="56"/>
    </row>
    <row r="503" spans="1:248">
      <c r="A503" s="117"/>
      <c r="B503" s="129"/>
      <c r="C503" s="123"/>
      <c r="D503" s="130"/>
      <c r="E503" s="130"/>
      <c r="F503" s="130"/>
      <c r="G503" s="130"/>
      <c r="H503" s="130"/>
      <c r="I503" s="123"/>
      <c r="J503" s="123"/>
      <c r="K503" s="130"/>
      <c r="L503" s="130"/>
      <c r="M503" s="130"/>
      <c r="N503" s="131"/>
      <c r="O503" s="636"/>
      <c r="P503" s="636"/>
      <c r="Q503" s="636"/>
      <c r="R503" s="636"/>
      <c r="S503" s="636"/>
      <c r="T503" s="637"/>
      <c r="U503" s="637"/>
      <c r="V503" s="637"/>
      <c r="W503" s="637"/>
      <c r="X503" s="637"/>
      <c r="Y503" s="637"/>
      <c r="Z503" s="645"/>
      <c r="AA503" s="637"/>
      <c r="AB503" s="637"/>
      <c r="AC503" s="637"/>
      <c r="AD503" s="637"/>
      <c r="AE503" s="645"/>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c r="IK503" s="56"/>
      <c r="IL503" s="56"/>
      <c r="IM503" s="56"/>
      <c r="IN503" s="56"/>
    </row>
    <row r="504" spans="1:248">
      <c r="A504" s="117"/>
      <c r="B504" s="109"/>
      <c r="C504" s="120"/>
      <c r="D504" s="127"/>
      <c r="E504" s="127"/>
      <c r="F504" s="127"/>
      <c r="G504" s="127"/>
      <c r="H504" s="127"/>
      <c r="I504" s="120"/>
      <c r="J504" s="120"/>
      <c r="K504" s="127"/>
      <c r="L504" s="127"/>
      <c r="M504" s="127"/>
      <c r="N504" s="128"/>
      <c r="O504" s="636"/>
      <c r="P504" s="636"/>
      <c r="Q504" s="636"/>
      <c r="R504" s="636"/>
      <c r="S504" s="636"/>
      <c r="T504" s="145"/>
      <c r="U504" s="145"/>
      <c r="V504" s="56"/>
      <c r="W504" s="56"/>
      <c r="X504" s="56"/>
      <c r="Y504" s="56"/>
      <c r="Z504" s="644"/>
      <c r="AA504" s="56"/>
      <c r="AB504" s="56"/>
      <c r="AC504" s="56"/>
      <c r="AD504" s="56"/>
      <c r="AE504" s="644"/>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c r="IK504" s="56"/>
      <c r="IL504" s="56"/>
      <c r="IM504" s="56"/>
      <c r="IN504" s="56"/>
    </row>
    <row r="505" spans="1:248">
      <c r="A505" s="117"/>
      <c r="B505" s="129"/>
      <c r="C505" s="123"/>
      <c r="D505" s="130"/>
      <c r="E505" s="130"/>
      <c r="F505" s="130"/>
      <c r="G505" s="130"/>
      <c r="H505" s="130"/>
      <c r="I505" s="123"/>
      <c r="J505" s="123"/>
      <c r="K505" s="130"/>
      <c r="L505" s="130"/>
      <c r="M505" s="130"/>
      <c r="N505" s="131"/>
      <c r="O505" s="636"/>
      <c r="P505" s="636"/>
      <c r="Q505" s="636"/>
      <c r="R505" s="636"/>
      <c r="S505" s="636"/>
      <c r="T505" s="637"/>
      <c r="U505" s="637"/>
      <c r="V505" s="637"/>
      <c r="W505" s="637"/>
      <c r="X505" s="637"/>
      <c r="Y505" s="637"/>
      <c r="Z505" s="645"/>
      <c r="AA505" s="637"/>
      <c r="AB505" s="637"/>
      <c r="AC505" s="637"/>
      <c r="AD505" s="637"/>
      <c r="AE505" s="645"/>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c r="IK505" s="56"/>
      <c r="IL505" s="56"/>
      <c r="IM505" s="56"/>
      <c r="IN505" s="56"/>
    </row>
    <row r="506" spans="1:248">
      <c r="A506" s="117"/>
      <c r="B506" s="109"/>
      <c r="C506" s="120"/>
      <c r="D506" s="127"/>
      <c r="E506" s="127"/>
      <c r="F506" s="127"/>
      <c r="G506" s="127"/>
      <c r="H506" s="127"/>
      <c r="I506" s="120"/>
      <c r="J506" s="120"/>
      <c r="K506" s="127"/>
      <c r="L506" s="127"/>
      <c r="M506" s="127"/>
      <c r="N506" s="128"/>
      <c r="O506" s="636"/>
      <c r="P506" s="636"/>
      <c r="Q506" s="636"/>
      <c r="R506" s="636"/>
      <c r="S506" s="636"/>
      <c r="T506" s="145"/>
      <c r="U506" s="145"/>
      <c r="V506" s="56"/>
      <c r="W506" s="56"/>
      <c r="X506" s="56"/>
      <c r="Y506" s="56"/>
      <c r="Z506" s="644"/>
      <c r="AA506" s="56"/>
      <c r="AB506" s="56"/>
      <c r="AC506" s="56"/>
      <c r="AD506" s="56"/>
      <c r="AE506" s="644"/>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c r="IK506" s="56"/>
      <c r="IL506" s="56"/>
      <c r="IM506" s="56"/>
      <c r="IN506" s="56"/>
    </row>
    <row r="507" spans="1:248">
      <c r="A507" s="117"/>
      <c r="B507" s="129"/>
      <c r="C507" s="123"/>
      <c r="D507" s="130"/>
      <c r="E507" s="130"/>
      <c r="F507" s="130"/>
      <c r="G507" s="130"/>
      <c r="H507" s="130"/>
      <c r="I507" s="123"/>
      <c r="J507" s="123"/>
      <c r="K507" s="130"/>
      <c r="L507" s="130"/>
      <c r="M507" s="130"/>
      <c r="N507" s="131"/>
      <c r="O507" s="636"/>
      <c r="P507" s="636"/>
      <c r="Q507" s="636"/>
      <c r="R507" s="636"/>
      <c r="S507" s="636"/>
      <c r="T507" s="637"/>
      <c r="U507" s="637"/>
      <c r="V507" s="637"/>
      <c r="W507" s="637"/>
      <c r="X507" s="637"/>
      <c r="Y507" s="637"/>
      <c r="Z507" s="645"/>
      <c r="AA507" s="637"/>
      <c r="AB507" s="637"/>
      <c r="AC507" s="637"/>
      <c r="AD507" s="637"/>
      <c r="AE507" s="645"/>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c r="IK507" s="56"/>
      <c r="IL507" s="56"/>
      <c r="IM507" s="56"/>
      <c r="IN507" s="56"/>
    </row>
    <row r="508" spans="1:248">
      <c r="A508" s="117"/>
      <c r="B508" s="109"/>
      <c r="C508" s="120"/>
      <c r="D508" s="127"/>
      <c r="E508" s="127"/>
      <c r="F508" s="127"/>
      <c r="G508" s="127"/>
      <c r="H508" s="127"/>
      <c r="I508" s="120"/>
      <c r="J508" s="120"/>
      <c r="K508" s="127"/>
      <c r="L508" s="127"/>
      <c r="M508" s="127"/>
      <c r="N508" s="128"/>
      <c r="O508" s="636"/>
      <c r="P508" s="636"/>
      <c r="Q508" s="636"/>
      <c r="R508" s="636"/>
      <c r="S508" s="636"/>
      <c r="T508" s="145"/>
      <c r="U508" s="145"/>
      <c r="V508" s="56"/>
      <c r="W508" s="56"/>
      <c r="X508" s="56"/>
      <c r="Y508" s="56"/>
      <c r="Z508" s="644"/>
      <c r="AA508" s="56"/>
      <c r="AB508" s="56"/>
      <c r="AC508" s="56"/>
      <c r="AD508" s="56"/>
      <c r="AE508" s="644"/>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c r="IK508" s="56"/>
      <c r="IL508" s="56"/>
      <c r="IM508" s="56"/>
      <c r="IN508" s="56"/>
    </row>
    <row r="509" spans="1:248">
      <c r="A509" s="117"/>
      <c r="B509" s="129"/>
      <c r="C509" s="123"/>
      <c r="D509" s="130"/>
      <c r="E509" s="130"/>
      <c r="F509" s="130"/>
      <c r="G509" s="130"/>
      <c r="H509" s="130"/>
      <c r="I509" s="123"/>
      <c r="J509" s="123"/>
      <c r="K509" s="130"/>
      <c r="L509" s="130"/>
      <c r="M509" s="130"/>
      <c r="N509" s="131"/>
      <c r="O509" s="636"/>
      <c r="P509" s="636"/>
      <c r="Q509" s="636"/>
      <c r="R509" s="636"/>
      <c r="S509" s="636"/>
      <c r="T509" s="637"/>
      <c r="U509" s="637"/>
      <c r="V509" s="637"/>
      <c r="W509" s="637"/>
      <c r="X509" s="637"/>
      <c r="Y509" s="637"/>
      <c r="Z509" s="645"/>
      <c r="AA509" s="637"/>
      <c r="AB509" s="637"/>
      <c r="AC509" s="637"/>
      <c r="AD509" s="637"/>
      <c r="AE509" s="645"/>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row>
    <row r="510" spans="1:248">
      <c r="A510" s="117"/>
      <c r="B510" s="109"/>
      <c r="C510" s="120"/>
      <c r="D510" s="127"/>
      <c r="E510" s="127"/>
      <c r="F510" s="127"/>
      <c r="G510" s="127"/>
      <c r="H510" s="127"/>
      <c r="I510" s="120"/>
      <c r="J510" s="120"/>
      <c r="K510" s="127"/>
      <c r="L510" s="127"/>
      <c r="M510" s="127"/>
      <c r="N510" s="128"/>
      <c r="O510" s="636"/>
      <c r="P510" s="636"/>
      <c r="Q510" s="636"/>
      <c r="R510" s="636"/>
      <c r="S510" s="636"/>
      <c r="T510" s="145"/>
      <c r="U510" s="145"/>
      <c r="V510" s="56"/>
      <c r="W510" s="56"/>
      <c r="X510" s="56"/>
      <c r="Y510" s="56"/>
      <c r="Z510" s="644"/>
      <c r="AA510" s="56"/>
      <c r="AB510" s="56"/>
      <c r="AC510" s="56"/>
      <c r="AD510" s="56"/>
      <c r="AE510" s="644"/>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c r="IK510" s="56"/>
      <c r="IL510" s="56"/>
      <c r="IM510" s="56"/>
      <c r="IN510" s="56"/>
    </row>
    <row r="511" spans="1:248">
      <c r="A511" s="117"/>
      <c r="B511" s="129"/>
      <c r="C511" s="123"/>
      <c r="D511" s="130"/>
      <c r="E511" s="130"/>
      <c r="F511" s="130"/>
      <c r="G511" s="130"/>
      <c r="H511" s="130"/>
      <c r="I511" s="123"/>
      <c r="J511" s="123"/>
      <c r="K511" s="130"/>
      <c r="L511" s="130"/>
      <c r="M511" s="130"/>
      <c r="N511" s="131"/>
      <c r="O511" s="636"/>
      <c r="P511" s="636"/>
      <c r="Q511" s="636"/>
      <c r="R511" s="636"/>
      <c r="S511" s="636"/>
      <c r="T511" s="637"/>
      <c r="U511" s="637"/>
      <c r="V511" s="637"/>
      <c r="W511" s="637"/>
      <c r="X511" s="637"/>
      <c r="Y511" s="637"/>
      <c r="Z511" s="645"/>
      <c r="AA511" s="637"/>
      <c r="AB511" s="637"/>
      <c r="AC511" s="637"/>
      <c r="AD511" s="637"/>
      <c r="AE511" s="645"/>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56"/>
      <c r="FV511" s="56"/>
      <c r="FW511" s="56"/>
      <c r="FX511" s="56"/>
      <c r="FY511" s="56"/>
      <c r="FZ511" s="56"/>
      <c r="GA511" s="56"/>
      <c r="GB511" s="56"/>
      <c r="GC511" s="56"/>
      <c r="GD511" s="56"/>
      <c r="GE511" s="56"/>
      <c r="GF511" s="56"/>
      <c r="GG511" s="56"/>
      <c r="GH511" s="56"/>
      <c r="GI511" s="56"/>
      <c r="GJ511" s="56"/>
      <c r="GK511" s="56"/>
      <c r="GL511" s="56"/>
      <c r="GM511" s="56"/>
      <c r="GN511" s="56"/>
      <c r="GO511" s="56"/>
      <c r="GP511" s="56"/>
      <c r="GQ511" s="56"/>
      <c r="GR511" s="56"/>
      <c r="GS511" s="56"/>
      <c r="GT511" s="56"/>
      <c r="GU511" s="56"/>
      <c r="GV511" s="56"/>
      <c r="GW511" s="56"/>
      <c r="GX511" s="56"/>
      <c r="GY511" s="56"/>
      <c r="GZ511" s="56"/>
      <c r="HA511" s="56"/>
      <c r="HB511" s="56"/>
      <c r="HC511" s="56"/>
      <c r="HD511" s="56"/>
      <c r="HE511" s="56"/>
      <c r="HF511" s="56"/>
      <c r="HG511" s="56"/>
      <c r="HH511" s="56"/>
      <c r="HI511" s="56"/>
      <c r="HJ511" s="56"/>
      <c r="HK511" s="56"/>
      <c r="HL511" s="56"/>
      <c r="HM511" s="56"/>
      <c r="HN511" s="56"/>
      <c r="HO511" s="56"/>
      <c r="HP511" s="56"/>
      <c r="HQ511" s="56"/>
      <c r="HR511" s="56"/>
      <c r="HS511" s="56"/>
      <c r="HT511" s="56"/>
      <c r="HU511" s="56"/>
      <c r="HV511" s="56"/>
      <c r="HW511" s="56"/>
      <c r="HX511" s="56"/>
      <c r="HY511" s="56"/>
      <c r="HZ511" s="56"/>
      <c r="IA511" s="56"/>
      <c r="IB511" s="56"/>
      <c r="IC511" s="56"/>
      <c r="ID511" s="56"/>
      <c r="IE511" s="56"/>
      <c r="IF511" s="56"/>
      <c r="IG511" s="56"/>
      <c r="IH511" s="56"/>
      <c r="II511" s="56"/>
      <c r="IJ511" s="56"/>
      <c r="IK511" s="56"/>
      <c r="IL511" s="56"/>
      <c r="IM511" s="56"/>
      <c r="IN511" s="56"/>
    </row>
    <row r="512" spans="1:248">
      <c r="A512" s="117"/>
      <c r="B512" s="109"/>
      <c r="C512" s="120"/>
      <c r="D512" s="127"/>
      <c r="E512" s="127"/>
      <c r="F512" s="127"/>
      <c r="G512" s="127"/>
      <c r="H512" s="127"/>
      <c r="I512" s="120"/>
      <c r="J512" s="120"/>
      <c r="K512" s="127"/>
      <c r="L512" s="127"/>
      <c r="M512" s="127"/>
      <c r="N512" s="128"/>
      <c r="O512" s="636"/>
      <c r="P512" s="636"/>
      <c r="Q512" s="636"/>
      <c r="R512" s="636"/>
      <c r="S512" s="636"/>
      <c r="T512" s="145"/>
      <c r="U512" s="145"/>
      <c r="V512" s="56"/>
      <c r="W512" s="56"/>
      <c r="X512" s="56"/>
      <c r="Y512" s="56"/>
      <c r="Z512" s="644"/>
      <c r="AA512" s="56"/>
      <c r="AB512" s="56"/>
      <c r="AC512" s="56"/>
      <c r="AD512" s="56"/>
      <c r="AE512" s="644"/>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c r="IK512" s="56"/>
      <c r="IL512" s="56"/>
      <c r="IM512" s="56"/>
      <c r="IN512" s="56"/>
    </row>
    <row r="513" spans="1:248">
      <c r="A513" s="117"/>
      <c r="B513" s="129"/>
      <c r="C513" s="123"/>
      <c r="D513" s="130"/>
      <c r="E513" s="130"/>
      <c r="F513" s="130"/>
      <c r="G513" s="130"/>
      <c r="H513" s="130"/>
      <c r="I513" s="123"/>
      <c r="J513" s="123"/>
      <c r="K513" s="130"/>
      <c r="L513" s="130"/>
      <c r="M513" s="130"/>
      <c r="N513" s="131"/>
      <c r="O513" s="636"/>
      <c r="P513" s="636"/>
      <c r="Q513" s="636"/>
      <c r="R513" s="636"/>
      <c r="S513" s="636"/>
      <c r="T513" s="637"/>
      <c r="U513" s="637"/>
      <c r="V513" s="637"/>
      <c r="W513" s="637"/>
      <c r="X513" s="637"/>
      <c r="Y513" s="637"/>
      <c r="Z513" s="645"/>
      <c r="AA513" s="637"/>
      <c r="AB513" s="637"/>
      <c r="AC513" s="637"/>
      <c r="AD513" s="637"/>
      <c r="AE513" s="645"/>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c r="IK513" s="56"/>
      <c r="IL513" s="56"/>
      <c r="IM513" s="56"/>
      <c r="IN513" s="56"/>
    </row>
    <row r="514" spans="1:248">
      <c r="A514" s="117"/>
      <c r="B514" s="109"/>
      <c r="C514" s="120"/>
      <c r="D514" s="127"/>
      <c r="E514" s="127"/>
      <c r="F514" s="127"/>
      <c r="G514" s="127"/>
      <c r="H514" s="127"/>
      <c r="I514" s="120"/>
      <c r="J514" s="120"/>
      <c r="K514" s="127"/>
      <c r="L514" s="127"/>
      <c r="M514" s="127"/>
      <c r="N514" s="128"/>
      <c r="O514" s="636"/>
      <c r="P514" s="636"/>
      <c r="Q514" s="636"/>
      <c r="R514" s="636"/>
      <c r="S514" s="636"/>
      <c r="T514" s="145"/>
      <c r="U514" s="145"/>
      <c r="V514" s="56"/>
      <c r="W514" s="56"/>
      <c r="X514" s="56"/>
      <c r="Y514" s="56"/>
      <c r="Z514" s="644"/>
      <c r="AA514" s="56"/>
      <c r="AB514" s="56"/>
      <c r="AC514" s="56"/>
      <c r="AD514" s="56"/>
      <c r="AE514" s="644"/>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c r="IK514" s="56"/>
      <c r="IL514" s="56"/>
      <c r="IM514" s="56"/>
      <c r="IN514" s="56"/>
    </row>
    <row r="515" spans="1:248">
      <c r="A515" s="117"/>
      <c r="B515" s="129"/>
      <c r="C515" s="123"/>
      <c r="D515" s="130"/>
      <c r="E515" s="130"/>
      <c r="F515" s="130"/>
      <c r="G515" s="130"/>
      <c r="H515" s="130"/>
      <c r="I515" s="123"/>
      <c r="J515" s="123"/>
      <c r="K515" s="130"/>
      <c r="L515" s="130"/>
      <c r="M515" s="130"/>
      <c r="N515" s="131"/>
      <c r="O515" s="636"/>
      <c r="P515" s="636"/>
      <c r="Q515" s="636"/>
      <c r="R515" s="636"/>
      <c r="S515" s="636"/>
      <c r="T515" s="637"/>
      <c r="U515" s="637"/>
      <c r="V515" s="637"/>
      <c r="W515" s="637"/>
      <c r="X515" s="637"/>
      <c r="Y515" s="637"/>
      <c r="Z515" s="645"/>
      <c r="AA515" s="637"/>
      <c r="AB515" s="637"/>
      <c r="AC515" s="637"/>
      <c r="AD515" s="637"/>
      <c r="AE515" s="645"/>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c r="IK515" s="56"/>
      <c r="IL515" s="56"/>
      <c r="IM515" s="56"/>
      <c r="IN515" s="56"/>
    </row>
    <row r="516" spans="1:248">
      <c r="A516" s="117"/>
      <c r="B516" s="109"/>
      <c r="C516" s="120"/>
      <c r="D516" s="127"/>
      <c r="E516" s="127"/>
      <c r="F516" s="127"/>
      <c r="G516" s="127"/>
      <c r="H516" s="127"/>
      <c r="I516" s="120"/>
      <c r="J516" s="120"/>
      <c r="K516" s="127"/>
      <c r="L516" s="127"/>
      <c r="M516" s="127"/>
      <c r="N516" s="128"/>
      <c r="O516" s="636"/>
      <c r="P516" s="636"/>
      <c r="Q516" s="636"/>
      <c r="R516" s="636"/>
      <c r="S516" s="636"/>
      <c r="T516" s="145"/>
      <c r="U516" s="145"/>
      <c r="V516" s="56"/>
      <c r="W516" s="56"/>
      <c r="X516" s="56"/>
      <c r="Y516" s="56"/>
      <c r="Z516" s="644"/>
      <c r="AA516" s="56"/>
      <c r="AB516" s="56"/>
      <c r="AC516" s="56"/>
      <c r="AD516" s="56"/>
      <c r="AE516" s="644"/>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c r="IK516" s="56"/>
      <c r="IL516" s="56"/>
      <c r="IM516" s="56"/>
      <c r="IN516" s="56"/>
    </row>
    <row r="517" spans="1:248" ht="13.5" thickBot="1">
      <c r="A517" s="632"/>
      <c r="B517" s="638"/>
      <c r="C517" s="639"/>
      <c r="D517" s="640"/>
      <c r="E517" s="640"/>
      <c r="F517" s="640"/>
      <c r="G517" s="640"/>
      <c r="H517" s="640"/>
      <c r="I517" s="639"/>
      <c r="J517" s="639"/>
      <c r="K517" s="640"/>
      <c r="L517" s="640"/>
      <c r="M517" s="640"/>
      <c r="N517" s="641"/>
      <c r="O517" s="639"/>
      <c r="P517" s="640"/>
      <c r="Q517" s="636"/>
      <c r="R517" s="636"/>
      <c r="S517" s="636"/>
      <c r="T517" s="642"/>
      <c r="U517" s="642"/>
      <c r="V517" s="642"/>
      <c r="W517" s="642"/>
      <c r="X517" s="642"/>
      <c r="Y517" s="642"/>
      <c r="Z517" s="646"/>
      <c r="AA517" s="642"/>
      <c r="AB517" s="642"/>
      <c r="AC517" s="642"/>
      <c r="AD517" s="642"/>
      <c r="AE517" s="64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row>
    <row r="518" spans="1:248">
      <c r="A518" s="116"/>
      <c r="B518" s="109"/>
      <c r="C518" s="120"/>
      <c r="D518" s="127"/>
      <c r="E518" s="127"/>
      <c r="F518" s="127"/>
      <c r="G518" s="127"/>
      <c r="H518" s="127"/>
      <c r="I518" s="120"/>
      <c r="J518" s="120"/>
      <c r="K518" s="127"/>
      <c r="L518" s="127"/>
      <c r="M518" s="127"/>
      <c r="N518" s="128"/>
      <c r="O518" s="636"/>
      <c r="P518" s="636"/>
      <c r="Q518" s="636"/>
      <c r="R518" s="636"/>
      <c r="S518" s="636"/>
      <c r="T518" s="636"/>
      <c r="U518" s="145"/>
      <c r="V518" s="56"/>
      <c r="W518" s="56"/>
      <c r="X518" s="56"/>
      <c r="Y518" s="56"/>
      <c r="Z518" s="644"/>
      <c r="AA518" s="56"/>
      <c r="AB518" s="56"/>
      <c r="AC518" s="56"/>
      <c r="AD518" s="56"/>
      <c r="AE518" s="644"/>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c r="IK518" s="56"/>
      <c r="IL518" s="56"/>
      <c r="IM518" s="56"/>
      <c r="IN518" s="56"/>
    </row>
    <row r="519" spans="1:248">
      <c r="A519" s="117"/>
      <c r="B519" s="129"/>
      <c r="C519" s="123"/>
      <c r="D519" s="130"/>
      <c r="E519" s="130"/>
      <c r="F519" s="130"/>
      <c r="G519" s="130"/>
      <c r="H519" s="130"/>
      <c r="I519" s="123"/>
      <c r="J519" s="123"/>
      <c r="K519" s="130"/>
      <c r="L519" s="130"/>
      <c r="M519" s="130"/>
      <c r="N519" s="131"/>
      <c r="O519" s="636"/>
      <c r="P519" s="636"/>
      <c r="Q519" s="636"/>
      <c r="R519" s="636"/>
      <c r="S519" s="636"/>
      <c r="T519" s="637"/>
      <c r="U519" s="637"/>
      <c r="V519" s="637"/>
      <c r="W519" s="637"/>
      <c r="X519" s="637"/>
      <c r="Y519" s="637"/>
      <c r="Z519" s="645"/>
      <c r="AA519" s="637"/>
      <c r="AB519" s="637"/>
      <c r="AC519" s="637"/>
      <c r="AD519" s="637"/>
      <c r="AE519" s="645"/>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c r="IK519" s="56"/>
      <c r="IL519" s="56"/>
      <c r="IM519" s="56"/>
      <c r="IN519" s="56"/>
    </row>
    <row r="520" spans="1:248">
      <c r="A520" s="117"/>
      <c r="B520" s="109"/>
      <c r="C520" s="120"/>
      <c r="D520" s="127"/>
      <c r="E520" s="127"/>
      <c r="F520" s="127"/>
      <c r="G520" s="127"/>
      <c r="H520" s="127"/>
      <c r="I520" s="120"/>
      <c r="J520" s="120"/>
      <c r="K520" s="127"/>
      <c r="L520" s="127"/>
      <c r="M520" s="127"/>
      <c r="N520" s="128"/>
      <c r="O520" s="636"/>
      <c r="P520" s="636"/>
      <c r="Q520" s="636"/>
      <c r="R520" s="636"/>
      <c r="S520" s="636"/>
      <c r="T520" s="145"/>
      <c r="U520" s="145"/>
      <c r="V520" s="56"/>
      <c r="W520" s="56"/>
      <c r="X520" s="56"/>
      <c r="Y520" s="56"/>
      <c r="Z520" s="644"/>
      <c r="AA520" s="56"/>
      <c r="AB520" s="56"/>
      <c r="AC520" s="56"/>
      <c r="AD520" s="56"/>
      <c r="AE520" s="644"/>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c r="IK520" s="56"/>
      <c r="IL520" s="56"/>
      <c r="IM520" s="56"/>
      <c r="IN520" s="56"/>
    </row>
    <row r="521" spans="1:248">
      <c r="A521" s="117"/>
      <c r="B521" s="129"/>
      <c r="C521" s="123"/>
      <c r="D521" s="130"/>
      <c r="E521" s="130"/>
      <c r="F521" s="130"/>
      <c r="G521" s="130"/>
      <c r="H521" s="130"/>
      <c r="I521" s="123"/>
      <c r="J521" s="123"/>
      <c r="K521" s="130"/>
      <c r="L521" s="130"/>
      <c r="M521" s="130"/>
      <c r="N521" s="131"/>
      <c r="O521" s="636"/>
      <c r="P521" s="636"/>
      <c r="Q521" s="636"/>
      <c r="R521" s="636"/>
      <c r="S521" s="636"/>
      <c r="T521" s="637"/>
      <c r="U521" s="637"/>
      <c r="V521" s="637"/>
      <c r="W521" s="637"/>
      <c r="X521" s="637"/>
      <c r="Y521" s="637"/>
      <c r="Z521" s="645"/>
      <c r="AA521" s="637"/>
      <c r="AB521" s="637"/>
      <c r="AC521" s="637"/>
      <c r="AD521" s="637"/>
      <c r="AE521" s="645"/>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c r="IK521" s="56"/>
      <c r="IL521" s="56"/>
      <c r="IM521" s="56"/>
      <c r="IN521" s="56"/>
    </row>
    <row r="522" spans="1:248">
      <c r="A522" s="117"/>
      <c r="B522" s="109"/>
      <c r="C522" s="120"/>
      <c r="D522" s="127"/>
      <c r="E522" s="127"/>
      <c r="F522" s="127"/>
      <c r="G522" s="127"/>
      <c r="H522" s="127"/>
      <c r="I522" s="120"/>
      <c r="J522" s="120"/>
      <c r="K522" s="127"/>
      <c r="L522" s="127"/>
      <c r="M522" s="127"/>
      <c r="N522" s="128"/>
      <c r="O522" s="636"/>
      <c r="P522" s="636"/>
      <c r="Q522" s="636"/>
      <c r="R522" s="636"/>
      <c r="S522" s="636"/>
      <c r="T522" s="145"/>
      <c r="U522" s="145"/>
      <c r="V522" s="56"/>
      <c r="W522" s="56"/>
      <c r="X522" s="56"/>
      <c r="Y522" s="56"/>
      <c r="Z522" s="644"/>
      <c r="AA522" s="56"/>
      <c r="AB522" s="56"/>
      <c r="AC522" s="56"/>
      <c r="AD522" s="56"/>
      <c r="AE522" s="644"/>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c r="IK522" s="56"/>
      <c r="IL522" s="56"/>
      <c r="IM522" s="56"/>
      <c r="IN522" s="56"/>
    </row>
    <row r="523" spans="1:248">
      <c r="A523" s="117"/>
      <c r="B523" s="129"/>
      <c r="C523" s="123"/>
      <c r="D523" s="130"/>
      <c r="E523" s="130"/>
      <c r="F523" s="130"/>
      <c r="G523" s="130"/>
      <c r="H523" s="130"/>
      <c r="I523" s="123"/>
      <c r="J523" s="123"/>
      <c r="K523" s="130"/>
      <c r="L523" s="130"/>
      <c r="M523" s="130"/>
      <c r="N523" s="131"/>
      <c r="O523" s="636"/>
      <c r="P523" s="636"/>
      <c r="Q523" s="636"/>
      <c r="R523" s="636"/>
      <c r="S523" s="636"/>
      <c r="T523" s="637"/>
      <c r="U523" s="637"/>
      <c r="V523" s="637"/>
      <c r="W523" s="637"/>
      <c r="X523" s="637"/>
      <c r="Y523" s="637"/>
      <c r="Z523" s="645"/>
      <c r="AA523" s="637"/>
      <c r="AB523" s="637"/>
      <c r="AC523" s="637"/>
      <c r="AD523" s="637"/>
      <c r="AE523" s="645"/>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56"/>
      <c r="FV523" s="56"/>
      <c r="FW523" s="56"/>
      <c r="FX523" s="56"/>
      <c r="FY523" s="56"/>
      <c r="FZ523" s="56"/>
      <c r="GA523" s="56"/>
      <c r="GB523" s="56"/>
      <c r="GC523" s="56"/>
      <c r="GD523" s="56"/>
      <c r="GE523" s="56"/>
      <c r="GF523" s="56"/>
      <c r="GG523" s="56"/>
      <c r="GH523" s="56"/>
      <c r="GI523" s="56"/>
      <c r="GJ523" s="56"/>
      <c r="GK523" s="56"/>
      <c r="GL523" s="56"/>
      <c r="GM523" s="56"/>
      <c r="GN523" s="56"/>
      <c r="GO523" s="56"/>
      <c r="GP523" s="56"/>
      <c r="GQ523" s="56"/>
      <c r="GR523" s="56"/>
      <c r="GS523" s="56"/>
      <c r="GT523" s="56"/>
      <c r="GU523" s="56"/>
      <c r="GV523" s="56"/>
      <c r="GW523" s="56"/>
      <c r="GX523" s="56"/>
      <c r="GY523" s="56"/>
      <c r="GZ523" s="56"/>
      <c r="HA523" s="56"/>
      <c r="HB523" s="56"/>
      <c r="HC523" s="56"/>
      <c r="HD523" s="56"/>
      <c r="HE523" s="56"/>
      <c r="HF523" s="56"/>
      <c r="HG523" s="56"/>
      <c r="HH523" s="56"/>
      <c r="HI523" s="56"/>
      <c r="HJ523" s="56"/>
      <c r="HK523" s="56"/>
      <c r="HL523" s="56"/>
      <c r="HM523" s="56"/>
      <c r="HN523" s="56"/>
      <c r="HO523" s="56"/>
      <c r="HP523" s="56"/>
      <c r="HQ523" s="56"/>
      <c r="HR523" s="56"/>
      <c r="HS523" s="56"/>
      <c r="HT523" s="56"/>
      <c r="HU523" s="56"/>
      <c r="HV523" s="56"/>
      <c r="HW523" s="56"/>
      <c r="HX523" s="56"/>
      <c r="HY523" s="56"/>
      <c r="HZ523" s="56"/>
      <c r="IA523" s="56"/>
      <c r="IB523" s="56"/>
      <c r="IC523" s="56"/>
      <c r="ID523" s="56"/>
      <c r="IE523" s="56"/>
      <c r="IF523" s="56"/>
      <c r="IG523" s="56"/>
      <c r="IH523" s="56"/>
      <c r="II523" s="56"/>
      <c r="IJ523" s="56"/>
      <c r="IK523" s="56"/>
      <c r="IL523" s="56"/>
      <c r="IM523" s="56"/>
      <c r="IN523" s="56"/>
    </row>
    <row r="524" spans="1:248">
      <c r="A524" s="117"/>
      <c r="B524" s="109"/>
      <c r="C524" s="120"/>
      <c r="D524" s="127"/>
      <c r="E524" s="127"/>
      <c r="F524" s="127"/>
      <c r="G524" s="127"/>
      <c r="H524" s="127"/>
      <c r="I524" s="120"/>
      <c r="J524" s="120"/>
      <c r="K524" s="127"/>
      <c r="L524" s="127"/>
      <c r="M524" s="127"/>
      <c r="N524" s="128"/>
      <c r="O524" s="636"/>
      <c r="P524" s="636"/>
      <c r="Q524" s="636"/>
      <c r="R524" s="636"/>
      <c r="S524" s="636"/>
      <c r="T524" s="145"/>
      <c r="U524" s="145"/>
      <c r="V524" s="56"/>
      <c r="W524" s="56"/>
      <c r="X524" s="56"/>
      <c r="Y524" s="56"/>
      <c r="Z524" s="644"/>
      <c r="AA524" s="56"/>
      <c r="AB524" s="56"/>
      <c r="AC524" s="56"/>
      <c r="AD524" s="56"/>
      <c r="AE524" s="644"/>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56"/>
      <c r="FV524" s="56"/>
      <c r="FW524" s="56"/>
      <c r="FX524" s="56"/>
      <c r="FY524" s="56"/>
      <c r="FZ524" s="56"/>
      <c r="GA524" s="56"/>
      <c r="GB524" s="56"/>
      <c r="GC524" s="56"/>
      <c r="GD524" s="56"/>
      <c r="GE524" s="56"/>
      <c r="GF524" s="56"/>
      <c r="GG524" s="56"/>
      <c r="GH524" s="56"/>
      <c r="GI524" s="56"/>
      <c r="GJ524" s="56"/>
      <c r="GK524" s="56"/>
      <c r="GL524" s="56"/>
      <c r="GM524" s="56"/>
      <c r="GN524" s="56"/>
      <c r="GO524" s="56"/>
      <c r="GP524" s="56"/>
      <c r="GQ524" s="56"/>
      <c r="GR524" s="56"/>
      <c r="GS524" s="56"/>
      <c r="GT524" s="56"/>
      <c r="GU524" s="56"/>
      <c r="GV524" s="56"/>
      <c r="GW524" s="56"/>
      <c r="GX524" s="56"/>
      <c r="GY524" s="56"/>
      <c r="GZ524" s="56"/>
      <c r="HA524" s="56"/>
      <c r="HB524" s="56"/>
      <c r="HC524" s="56"/>
      <c r="HD524" s="56"/>
      <c r="HE524" s="56"/>
      <c r="HF524" s="56"/>
      <c r="HG524" s="56"/>
      <c r="HH524" s="56"/>
      <c r="HI524" s="56"/>
      <c r="HJ524" s="56"/>
      <c r="HK524" s="56"/>
      <c r="HL524" s="56"/>
      <c r="HM524" s="56"/>
      <c r="HN524" s="56"/>
      <c r="HO524" s="56"/>
      <c r="HP524" s="56"/>
      <c r="HQ524" s="56"/>
      <c r="HR524" s="56"/>
      <c r="HS524" s="56"/>
      <c r="HT524" s="56"/>
      <c r="HU524" s="56"/>
      <c r="HV524" s="56"/>
      <c r="HW524" s="56"/>
      <c r="HX524" s="56"/>
      <c r="HY524" s="56"/>
      <c r="HZ524" s="56"/>
      <c r="IA524" s="56"/>
      <c r="IB524" s="56"/>
      <c r="IC524" s="56"/>
      <c r="ID524" s="56"/>
      <c r="IE524" s="56"/>
      <c r="IF524" s="56"/>
      <c r="IG524" s="56"/>
      <c r="IH524" s="56"/>
      <c r="II524" s="56"/>
      <c r="IJ524" s="56"/>
      <c r="IK524" s="56"/>
      <c r="IL524" s="56"/>
      <c r="IM524" s="56"/>
      <c r="IN524" s="56"/>
    </row>
    <row r="525" spans="1:248">
      <c r="A525" s="117"/>
      <c r="B525" s="129"/>
      <c r="C525" s="123"/>
      <c r="D525" s="130"/>
      <c r="E525" s="130"/>
      <c r="F525" s="130"/>
      <c r="G525" s="130"/>
      <c r="H525" s="130"/>
      <c r="I525" s="123"/>
      <c r="J525" s="123"/>
      <c r="K525" s="130"/>
      <c r="L525" s="130"/>
      <c r="M525" s="130"/>
      <c r="N525" s="131"/>
      <c r="O525" s="636"/>
      <c r="P525" s="636"/>
      <c r="Q525" s="636"/>
      <c r="R525" s="636"/>
      <c r="S525" s="636"/>
      <c r="T525" s="637"/>
      <c r="U525" s="637"/>
      <c r="V525" s="637"/>
      <c r="W525" s="637"/>
      <c r="X525" s="637"/>
      <c r="Y525" s="637"/>
      <c r="Z525" s="645"/>
      <c r="AA525" s="637"/>
      <c r="AB525" s="637"/>
      <c r="AC525" s="637"/>
      <c r="AD525" s="637"/>
      <c r="AE525" s="645"/>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c r="IK525" s="56"/>
      <c r="IL525" s="56"/>
      <c r="IM525" s="56"/>
      <c r="IN525" s="56"/>
    </row>
    <row r="526" spans="1:248">
      <c r="A526" s="117"/>
      <c r="B526" s="109"/>
      <c r="C526" s="120"/>
      <c r="D526" s="127"/>
      <c r="E526" s="127"/>
      <c r="F526" s="127"/>
      <c r="G526" s="127"/>
      <c r="H526" s="127"/>
      <c r="I526" s="120"/>
      <c r="J526" s="120"/>
      <c r="K526" s="127"/>
      <c r="L526" s="127"/>
      <c r="M526" s="127"/>
      <c r="N526" s="128"/>
      <c r="O526" s="636"/>
      <c r="P526" s="636"/>
      <c r="Q526" s="636"/>
      <c r="R526" s="636"/>
      <c r="S526" s="636"/>
      <c r="T526" s="145"/>
      <c r="U526" s="145"/>
      <c r="V526" s="56"/>
      <c r="W526" s="56"/>
      <c r="X526" s="56"/>
      <c r="Y526" s="56"/>
      <c r="Z526" s="644"/>
      <c r="AA526" s="56"/>
      <c r="AB526" s="56"/>
      <c r="AC526" s="56"/>
      <c r="AD526" s="56"/>
      <c r="AE526" s="644"/>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c r="IK526" s="56"/>
      <c r="IL526" s="56"/>
      <c r="IM526" s="56"/>
      <c r="IN526" s="56"/>
    </row>
    <row r="527" spans="1:248">
      <c r="A527" s="117"/>
      <c r="B527" s="129"/>
      <c r="C527" s="123"/>
      <c r="D527" s="130"/>
      <c r="E527" s="130"/>
      <c r="F527" s="130"/>
      <c r="G527" s="130"/>
      <c r="H527" s="130"/>
      <c r="I527" s="123"/>
      <c r="J527" s="123"/>
      <c r="K527" s="130"/>
      <c r="L527" s="130"/>
      <c r="M527" s="130"/>
      <c r="N527" s="131"/>
      <c r="O527" s="636"/>
      <c r="P527" s="636"/>
      <c r="Q527" s="636"/>
      <c r="R527" s="636"/>
      <c r="S527" s="636"/>
      <c r="T527" s="637"/>
      <c r="U527" s="637"/>
      <c r="V527" s="637"/>
      <c r="W527" s="637"/>
      <c r="X527" s="637"/>
      <c r="Y527" s="637"/>
      <c r="Z527" s="645"/>
      <c r="AA527" s="637"/>
      <c r="AB527" s="637"/>
      <c r="AC527" s="637"/>
      <c r="AD527" s="637"/>
      <c r="AE527" s="645"/>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c r="IK527" s="56"/>
      <c r="IL527" s="56"/>
      <c r="IM527" s="56"/>
      <c r="IN527" s="56"/>
    </row>
    <row r="528" spans="1:248">
      <c r="A528" s="117"/>
      <c r="B528" s="109"/>
      <c r="C528" s="120"/>
      <c r="D528" s="127"/>
      <c r="E528" s="127"/>
      <c r="F528" s="127"/>
      <c r="G528" s="127"/>
      <c r="H528" s="127"/>
      <c r="I528" s="120"/>
      <c r="J528" s="120"/>
      <c r="K528" s="127"/>
      <c r="L528" s="127"/>
      <c r="M528" s="127"/>
      <c r="N528" s="128"/>
      <c r="O528" s="636"/>
      <c r="P528" s="636"/>
      <c r="Q528" s="636"/>
      <c r="R528" s="636"/>
      <c r="S528" s="636"/>
      <c r="T528" s="145"/>
      <c r="U528" s="145"/>
      <c r="V528" s="56"/>
      <c r="W528" s="56"/>
      <c r="X528" s="56"/>
      <c r="Y528" s="56"/>
      <c r="Z528" s="644"/>
      <c r="AA528" s="56"/>
      <c r="AB528" s="56"/>
      <c r="AC528" s="56"/>
      <c r="AD528" s="56"/>
      <c r="AE528" s="644"/>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c r="IK528" s="56"/>
      <c r="IL528" s="56"/>
      <c r="IM528" s="56"/>
      <c r="IN528" s="56"/>
    </row>
    <row r="529" spans="1:248">
      <c r="A529" s="117"/>
      <c r="B529" s="129"/>
      <c r="C529" s="123"/>
      <c r="D529" s="130"/>
      <c r="E529" s="130"/>
      <c r="F529" s="130"/>
      <c r="G529" s="130"/>
      <c r="H529" s="130"/>
      <c r="I529" s="123"/>
      <c r="J529" s="123"/>
      <c r="K529" s="130"/>
      <c r="L529" s="130"/>
      <c r="M529" s="130"/>
      <c r="N529" s="131"/>
      <c r="O529" s="636"/>
      <c r="P529" s="636"/>
      <c r="Q529" s="636"/>
      <c r="R529" s="636"/>
      <c r="S529" s="636"/>
      <c r="T529" s="637"/>
      <c r="U529" s="637"/>
      <c r="V529" s="637"/>
      <c r="W529" s="637"/>
      <c r="X529" s="637"/>
      <c r="Y529" s="637"/>
      <c r="Z529" s="645"/>
      <c r="AA529" s="637"/>
      <c r="AB529" s="637"/>
      <c r="AC529" s="637"/>
      <c r="AD529" s="637"/>
      <c r="AE529" s="645"/>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c r="IK529" s="56"/>
      <c r="IL529" s="56"/>
      <c r="IM529" s="56"/>
      <c r="IN529" s="56"/>
    </row>
    <row r="530" spans="1:248">
      <c r="A530" s="117"/>
      <c r="B530" s="109"/>
      <c r="C530" s="120"/>
      <c r="D530" s="127"/>
      <c r="E530" s="127"/>
      <c r="F530" s="127"/>
      <c r="G530" s="127"/>
      <c r="H530" s="127"/>
      <c r="I530" s="120"/>
      <c r="J530" s="120"/>
      <c r="K530" s="127"/>
      <c r="L530" s="127"/>
      <c r="M530" s="127"/>
      <c r="N530" s="128"/>
      <c r="O530" s="636"/>
      <c r="P530" s="636"/>
      <c r="Q530" s="636"/>
      <c r="R530" s="636"/>
      <c r="S530" s="636"/>
      <c r="T530" s="145"/>
      <c r="U530" s="145"/>
      <c r="V530" s="56"/>
      <c r="W530" s="56"/>
      <c r="X530" s="56"/>
      <c r="Y530" s="56"/>
      <c r="Z530" s="644"/>
      <c r="AA530" s="56"/>
      <c r="AB530" s="56"/>
      <c r="AC530" s="56"/>
      <c r="AD530" s="56"/>
      <c r="AE530" s="644"/>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c r="IK530" s="56"/>
      <c r="IL530" s="56"/>
      <c r="IM530" s="56"/>
      <c r="IN530" s="56"/>
    </row>
    <row r="531" spans="1:248">
      <c r="A531" s="117"/>
      <c r="B531" s="129"/>
      <c r="C531" s="123"/>
      <c r="D531" s="130"/>
      <c r="E531" s="130"/>
      <c r="F531" s="130"/>
      <c r="G531" s="130"/>
      <c r="H531" s="130"/>
      <c r="I531" s="123"/>
      <c r="J531" s="123"/>
      <c r="K531" s="130"/>
      <c r="L531" s="130"/>
      <c r="M531" s="130"/>
      <c r="N531" s="131"/>
      <c r="O531" s="636"/>
      <c r="P531" s="636"/>
      <c r="Q531" s="636"/>
      <c r="R531" s="636"/>
      <c r="S531" s="636"/>
      <c r="T531" s="637"/>
      <c r="U531" s="637"/>
      <c r="V531" s="637"/>
      <c r="W531" s="637"/>
      <c r="X531" s="637"/>
      <c r="Y531" s="637"/>
      <c r="Z531" s="645"/>
      <c r="AA531" s="637"/>
      <c r="AB531" s="637"/>
      <c r="AC531" s="637"/>
      <c r="AD531" s="637"/>
      <c r="AE531" s="645"/>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row>
    <row r="532" spans="1:248">
      <c r="A532" s="117"/>
      <c r="B532" s="109"/>
      <c r="C532" s="120"/>
      <c r="D532" s="127"/>
      <c r="E532" s="127"/>
      <c r="F532" s="127"/>
      <c r="G532" s="127"/>
      <c r="H532" s="127"/>
      <c r="I532" s="120"/>
      <c r="J532" s="120"/>
      <c r="K532" s="127"/>
      <c r="L532" s="127"/>
      <c r="M532" s="127"/>
      <c r="N532" s="128"/>
      <c r="O532" s="636"/>
      <c r="P532" s="636"/>
      <c r="Q532" s="636"/>
      <c r="R532" s="636"/>
      <c r="S532" s="636"/>
      <c r="T532" s="145"/>
      <c r="U532" s="145"/>
      <c r="V532" s="56"/>
      <c r="W532" s="56"/>
      <c r="X532" s="56"/>
      <c r="Y532" s="56"/>
      <c r="Z532" s="644"/>
      <c r="AA532" s="56"/>
      <c r="AB532" s="56"/>
      <c r="AC532" s="56"/>
      <c r="AD532" s="56"/>
      <c r="AE532" s="644"/>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c r="IK532" s="56"/>
      <c r="IL532" s="56"/>
      <c r="IM532" s="56"/>
      <c r="IN532" s="56"/>
    </row>
    <row r="533" spans="1:248">
      <c r="A533" s="117"/>
      <c r="B533" s="129"/>
      <c r="C533" s="123"/>
      <c r="D533" s="130"/>
      <c r="E533" s="130"/>
      <c r="F533" s="130"/>
      <c r="G533" s="130"/>
      <c r="H533" s="130"/>
      <c r="I533" s="123"/>
      <c r="J533" s="123"/>
      <c r="K533" s="130"/>
      <c r="L533" s="130"/>
      <c r="M533" s="130"/>
      <c r="N533" s="131"/>
      <c r="O533" s="636"/>
      <c r="P533" s="636"/>
      <c r="Q533" s="636"/>
      <c r="R533" s="636"/>
      <c r="S533" s="636"/>
      <c r="T533" s="637"/>
      <c r="U533" s="637"/>
      <c r="V533" s="637"/>
      <c r="W533" s="637"/>
      <c r="X533" s="637"/>
      <c r="Y533" s="637"/>
      <c r="Z533" s="645"/>
      <c r="AA533" s="637"/>
      <c r="AB533" s="637"/>
      <c r="AC533" s="637"/>
      <c r="AD533" s="637"/>
      <c r="AE533" s="645"/>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c r="IK533" s="56"/>
      <c r="IL533" s="56"/>
      <c r="IM533" s="56"/>
      <c r="IN533" s="56"/>
    </row>
    <row r="534" spans="1:248">
      <c r="A534" s="117"/>
      <c r="B534" s="109"/>
      <c r="C534" s="120"/>
      <c r="D534" s="127"/>
      <c r="E534" s="127"/>
      <c r="F534" s="127"/>
      <c r="G534" s="127"/>
      <c r="H534" s="127"/>
      <c r="I534" s="120"/>
      <c r="J534" s="120"/>
      <c r="K534" s="127"/>
      <c r="L534" s="127"/>
      <c r="M534" s="127"/>
      <c r="N534" s="128"/>
      <c r="O534" s="636"/>
      <c r="P534" s="636"/>
      <c r="Q534" s="636"/>
      <c r="R534" s="636"/>
      <c r="S534" s="636"/>
      <c r="T534" s="145"/>
      <c r="U534" s="145"/>
      <c r="V534" s="56"/>
      <c r="W534" s="56"/>
      <c r="X534" s="56"/>
      <c r="Y534" s="56"/>
      <c r="Z534" s="644"/>
      <c r="AA534" s="56"/>
      <c r="AB534" s="56"/>
      <c r="AC534" s="56"/>
      <c r="AD534" s="56"/>
      <c r="AE534" s="644"/>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c r="IK534" s="56"/>
      <c r="IL534" s="56"/>
      <c r="IM534" s="56"/>
      <c r="IN534" s="56"/>
    </row>
    <row r="535" spans="1:248">
      <c r="A535" s="117"/>
      <c r="B535" s="129"/>
      <c r="C535" s="123"/>
      <c r="D535" s="130"/>
      <c r="E535" s="130"/>
      <c r="F535" s="130"/>
      <c r="G535" s="130"/>
      <c r="H535" s="130"/>
      <c r="I535" s="123"/>
      <c r="J535" s="123"/>
      <c r="K535" s="130"/>
      <c r="L535" s="130"/>
      <c r="M535" s="130"/>
      <c r="N535" s="131"/>
      <c r="O535" s="636"/>
      <c r="P535" s="636"/>
      <c r="Q535" s="636"/>
      <c r="R535" s="636"/>
      <c r="S535" s="636"/>
      <c r="T535" s="637"/>
      <c r="U535" s="637"/>
      <c r="V535" s="637"/>
      <c r="W535" s="637"/>
      <c r="X535" s="637"/>
      <c r="Y535" s="637"/>
      <c r="Z535" s="645"/>
      <c r="AA535" s="637"/>
      <c r="AB535" s="637"/>
      <c r="AC535" s="637"/>
      <c r="AD535" s="637"/>
      <c r="AE535" s="645"/>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c r="IK535" s="56"/>
      <c r="IL535" s="56"/>
      <c r="IM535" s="56"/>
      <c r="IN535" s="56"/>
    </row>
    <row r="536" spans="1:248">
      <c r="A536" s="117"/>
      <c r="B536" s="109"/>
      <c r="C536" s="120"/>
      <c r="D536" s="127"/>
      <c r="E536" s="127"/>
      <c r="F536" s="127"/>
      <c r="G536" s="127"/>
      <c r="H536" s="127"/>
      <c r="I536" s="120"/>
      <c r="J536" s="120"/>
      <c r="K536" s="127"/>
      <c r="L536" s="127"/>
      <c r="M536" s="127"/>
      <c r="N536" s="128"/>
      <c r="O536" s="636"/>
      <c r="P536" s="636"/>
      <c r="Q536" s="636"/>
      <c r="R536" s="636"/>
      <c r="S536" s="636"/>
      <c r="T536" s="145"/>
      <c r="U536" s="145"/>
      <c r="V536" s="56"/>
      <c r="W536" s="56"/>
      <c r="X536" s="56"/>
      <c r="Y536" s="56"/>
      <c r="Z536" s="644"/>
      <c r="AA536" s="56"/>
      <c r="AB536" s="56"/>
      <c r="AC536" s="56"/>
      <c r="AD536" s="56"/>
      <c r="AE536" s="644"/>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c r="IK536" s="56"/>
      <c r="IL536" s="56"/>
      <c r="IM536" s="56"/>
      <c r="IN536" s="56"/>
    </row>
    <row r="537" spans="1:248">
      <c r="A537" s="117"/>
      <c r="B537" s="129"/>
      <c r="C537" s="123"/>
      <c r="D537" s="130"/>
      <c r="E537" s="130"/>
      <c r="F537" s="130"/>
      <c r="G537" s="130"/>
      <c r="H537" s="130"/>
      <c r="I537" s="123"/>
      <c r="J537" s="123"/>
      <c r="K537" s="130"/>
      <c r="L537" s="130"/>
      <c r="M537" s="130"/>
      <c r="N537" s="131"/>
      <c r="O537" s="636"/>
      <c r="P537" s="636"/>
      <c r="Q537" s="636"/>
      <c r="R537" s="636"/>
      <c r="S537" s="636"/>
      <c r="T537" s="637"/>
      <c r="U537" s="637"/>
      <c r="V537" s="637"/>
      <c r="W537" s="637"/>
      <c r="X537" s="637"/>
      <c r="Y537" s="637"/>
      <c r="Z537" s="645"/>
      <c r="AA537" s="637"/>
      <c r="AB537" s="637"/>
      <c r="AC537" s="637"/>
      <c r="AD537" s="637"/>
      <c r="AE537" s="645"/>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c r="IK537" s="56"/>
      <c r="IL537" s="56"/>
      <c r="IM537" s="56"/>
      <c r="IN537" s="56"/>
    </row>
    <row r="538" spans="1:248">
      <c r="A538" s="117"/>
      <c r="B538" s="109"/>
      <c r="C538" s="120"/>
      <c r="D538" s="127"/>
      <c r="E538" s="127"/>
      <c r="F538" s="127"/>
      <c r="G538" s="127"/>
      <c r="H538" s="127"/>
      <c r="I538" s="120"/>
      <c r="J538" s="120"/>
      <c r="K538" s="127"/>
      <c r="L538" s="127"/>
      <c r="M538" s="127"/>
      <c r="N538" s="128"/>
      <c r="O538" s="636"/>
      <c r="P538" s="636"/>
      <c r="Q538" s="636"/>
      <c r="R538" s="636"/>
      <c r="S538" s="636"/>
      <c r="T538" s="145"/>
      <c r="U538" s="145"/>
      <c r="V538" s="56"/>
      <c r="W538" s="56"/>
      <c r="X538" s="56"/>
      <c r="Y538" s="56"/>
      <c r="Z538" s="644"/>
      <c r="AA538" s="56"/>
      <c r="AB538" s="56"/>
      <c r="AC538" s="56"/>
      <c r="AD538" s="56"/>
      <c r="AE538" s="644"/>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c r="IK538" s="56"/>
      <c r="IL538" s="56"/>
      <c r="IM538" s="56"/>
      <c r="IN538" s="56"/>
    </row>
    <row r="539" spans="1:248">
      <c r="A539" s="117"/>
      <c r="B539" s="129"/>
      <c r="C539" s="123"/>
      <c r="D539" s="130"/>
      <c r="E539" s="130"/>
      <c r="F539" s="130"/>
      <c r="G539" s="130"/>
      <c r="H539" s="130"/>
      <c r="I539" s="123"/>
      <c r="J539" s="123"/>
      <c r="K539" s="130"/>
      <c r="L539" s="130"/>
      <c r="M539" s="130"/>
      <c r="N539" s="131"/>
      <c r="O539" s="636"/>
      <c r="P539" s="636"/>
      <c r="Q539" s="636"/>
      <c r="R539" s="636"/>
      <c r="S539" s="636"/>
      <c r="T539" s="637"/>
      <c r="U539" s="637"/>
      <c r="V539" s="637"/>
      <c r="W539" s="637"/>
      <c r="X539" s="637"/>
      <c r="Y539" s="637"/>
      <c r="Z539" s="645"/>
      <c r="AA539" s="637"/>
      <c r="AB539" s="637"/>
      <c r="AC539" s="637"/>
      <c r="AD539" s="637"/>
      <c r="AE539" s="645"/>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c r="IK539" s="56"/>
      <c r="IL539" s="56"/>
      <c r="IM539" s="56"/>
      <c r="IN539" s="56"/>
    </row>
    <row r="540" spans="1:248">
      <c r="A540" s="117"/>
      <c r="B540" s="109"/>
      <c r="C540" s="120"/>
      <c r="D540" s="127"/>
      <c r="E540" s="127"/>
      <c r="F540" s="127"/>
      <c r="G540" s="127"/>
      <c r="H540" s="127"/>
      <c r="I540" s="120"/>
      <c r="J540" s="120"/>
      <c r="K540" s="127"/>
      <c r="L540" s="127"/>
      <c r="M540" s="127"/>
      <c r="N540" s="128"/>
      <c r="O540" s="636"/>
      <c r="P540" s="636"/>
      <c r="Q540" s="636"/>
      <c r="R540" s="636"/>
      <c r="S540" s="636"/>
      <c r="T540" s="145"/>
      <c r="U540" s="145"/>
      <c r="V540" s="56"/>
      <c r="W540" s="56"/>
      <c r="X540" s="56"/>
      <c r="Y540" s="56"/>
      <c r="Z540" s="644"/>
      <c r="AA540" s="56"/>
      <c r="AB540" s="56"/>
      <c r="AC540" s="56"/>
      <c r="AD540" s="56"/>
      <c r="AE540" s="644"/>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56"/>
      <c r="DH540" s="56"/>
      <c r="DI540" s="56"/>
      <c r="DJ540" s="56"/>
      <c r="DK540" s="56"/>
      <c r="DL540" s="56"/>
      <c r="DM540" s="56"/>
      <c r="DN540" s="56"/>
      <c r="DO540" s="56"/>
      <c r="DP540" s="56"/>
      <c r="DQ540" s="56"/>
      <c r="DR540" s="56"/>
      <c r="DS540" s="56"/>
      <c r="DT540" s="56"/>
      <c r="DU540" s="56"/>
      <c r="DV540" s="56"/>
      <c r="DW540" s="56"/>
      <c r="DX540" s="56"/>
      <c r="DY540" s="56"/>
      <c r="DZ540" s="56"/>
      <c r="EA540" s="56"/>
      <c r="EB540" s="56"/>
      <c r="EC540" s="56"/>
      <c r="ED540" s="56"/>
      <c r="EE540" s="56"/>
      <c r="EF540" s="56"/>
      <c r="EG540" s="56"/>
      <c r="EH540" s="56"/>
      <c r="EI540" s="56"/>
      <c r="EJ540" s="56"/>
      <c r="EK540" s="56"/>
      <c r="EL540" s="56"/>
      <c r="EM540" s="56"/>
      <c r="EN540" s="56"/>
      <c r="EO540" s="56"/>
      <c r="EP540" s="56"/>
      <c r="EQ540" s="56"/>
      <c r="ER540" s="56"/>
      <c r="ES540" s="56"/>
      <c r="ET540" s="56"/>
      <c r="EU540" s="56"/>
      <c r="EV540" s="56"/>
      <c r="EW540" s="56"/>
      <c r="EX540" s="56"/>
      <c r="EY540" s="56"/>
      <c r="EZ540" s="56"/>
      <c r="FA540" s="56"/>
      <c r="FB540" s="56"/>
      <c r="FC540" s="56"/>
      <c r="FD540" s="56"/>
      <c r="FE540" s="56"/>
      <c r="FF540" s="56"/>
      <c r="FG540" s="56"/>
      <c r="FH540" s="56"/>
      <c r="FI540" s="56"/>
      <c r="FJ540" s="56"/>
      <c r="FK540" s="56"/>
      <c r="FL540" s="56"/>
      <c r="FM540" s="56"/>
      <c r="FN540" s="56"/>
      <c r="FO540" s="56"/>
      <c r="FP540" s="56"/>
      <c r="FQ540" s="56"/>
      <c r="FR540" s="56"/>
      <c r="FS540" s="56"/>
      <c r="FT540" s="56"/>
      <c r="FU540" s="56"/>
      <c r="FV540" s="56"/>
      <c r="FW540" s="56"/>
      <c r="FX540" s="56"/>
      <c r="FY540" s="56"/>
      <c r="FZ540" s="56"/>
      <c r="GA540" s="56"/>
      <c r="GB540" s="56"/>
      <c r="GC540" s="56"/>
      <c r="GD540" s="56"/>
      <c r="GE540" s="56"/>
      <c r="GF540" s="56"/>
      <c r="GG540" s="56"/>
      <c r="GH540" s="56"/>
      <c r="GI540" s="56"/>
      <c r="GJ540" s="56"/>
      <c r="GK540" s="56"/>
      <c r="GL540" s="56"/>
      <c r="GM540" s="56"/>
      <c r="GN540" s="56"/>
      <c r="GO540" s="56"/>
      <c r="GP540" s="56"/>
      <c r="GQ540" s="56"/>
      <c r="GR540" s="56"/>
      <c r="GS540" s="56"/>
      <c r="GT540" s="56"/>
      <c r="GU540" s="56"/>
      <c r="GV540" s="56"/>
      <c r="GW540" s="56"/>
      <c r="GX540" s="56"/>
      <c r="GY540" s="56"/>
      <c r="GZ540" s="56"/>
      <c r="HA540" s="56"/>
      <c r="HB540" s="56"/>
      <c r="HC540" s="56"/>
      <c r="HD540" s="56"/>
      <c r="HE540" s="56"/>
      <c r="HF540" s="56"/>
      <c r="HG540" s="56"/>
      <c r="HH540" s="56"/>
      <c r="HI540" s="56"/>
      <c r="HJ540" s="56"/>
      <c r="HK540" s="56"/>
      <c r="HL540" s="56"/>
      <c r="HM540" s="56"/>
      <c r="HN540" s="56"/>
      <c r="HO540" s="56"/>
      <c r="HP540" s="56"/>
      <c r="HQ540" s="56"/>
      <c r="HR540" s="56"/>
      <c r="HS540" s="56"/>
      <c r="HT540" s="56"/>
      <c r="HU540" s="56"/>
      <c r="HV540" s="56"/>
      <c r="HW540" s="56"/>
      <c r="HX540" s="56"/>
      <c r="HY540" s="56"/>
      <c r="HZ540" s="56"/>
      <c r="IA540" s="56"/>
      <c r="IB540" s="56"/>
      <c r="IC540" s="56"/>
      <c r="ID540" s="56"/>
      <c r="IE540" s="56"/>
      <c r="IF540" s="56"/>
      <c r="IG540" s="56"/>
      <c r="IH540" s="56"/>
      <c r="II540" s="56"/>
      <c r="IJ540" s="56"/>
      <c r="IK540" s="56"/>
      <c r="IL540" s="56"/>
      <c r="IM540" s="56"/>
      <c r="IN540" s="56"/>
    </row>
    <row r="541" spans="1:248">
      <c r="A541" s="117"/>
      <c r="B541" s="129"/>
      <c r="C541" s="123"/>
      <c r="D541" s="130"/>
      <c r="E541" s="130"/>
      <c r="F541" s="130"/>
      <c r="G541" s="130"/>
      <c r="H541" s="130"/>
      <c r="I541" s="123"/>
      <c r="J541" s="123"/>
      <c r="K541" s="130"/>
      <c r="L541" s="130"/>
      <c r="M541" s="130"/>
      <c r="N541" s="131"/>
      <c r="O541" s="636"/>
      <c r="P541" s="636"/>
      <c r="Q541" s="636"/>
      <c r="R541" s="636"/>
      <c r="S541" s="636"/>
      <c r="T541" s="637"/>
      <c r="U541" s="637"/>
      <c r="V541" s="637"/>
      <c r="W541" s="637"/>
      <c r="X541" s="637"/>
      <c r="Y541" s="637"/>
      <c r="Z541" s="645"/>
      <c r="AA541" s="637"/>
      <c r="AB541" s="637"/>
      <c r="AC541" s="637"/>
      <c r="AD541" s="637"/>
      <c r="AE541" s="645"/>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56"/>
      <c r="DH541" s="56"/>
      <c r="DI541" s="56"/>
      <c r="DJ541" s="56"/>
      <c r="DK541" s="56"/>
      <c r="DL541" s="56"/>
      <c r="DM541" s="56"/>
      <c r="DN541" s="56"/>
      <c r="DO541" s="56"/>
      <c r="DP541" s="56"/>
      <c r="DQ541" s="56"/>
      <c r="DR541" s="56"/>
      <c r="DS541" s="56"/>
      <c r="DT541" s="56"/>
      <c r="DU541" s="56"/>
      <c r="DV541" s="56"/>
      <c r="DW541" s="56"/>
      <c r="DX541" s="56"/>
      <c r="DY541" s="56"/>
      <c r="DZ541" s="56"/>
      <c r="EA541" s="56"/>
      <c r="EB541" s="56"/>
      <c r="EC541" s="56"/>
      <c r="ED541" s="56"/>
      <c r="EE541" s="56"/>
      <c r="EF541" s="56"/>
      <c r="EG541" s="56"/>
      <c r="EH541" s="56"/>
      <c r="EI541" s="56"/>
      <c r="EJ541" s="56"/>
      <c r="EK541" s="56"/>
      <c r="EL541" s="56"/>
      <c r="EM541" s="56"/>
      <c r="EN541" s="56"/>
      <c r="EO541" s="56"/>
      <c r="EP541" s="56"/>
      <c r="EQ541" s="56"/>
      <c r="ER541" s="56"/>
      <c r="ES541" s="56"/>
      <c r="ET541" s="56"/>
      <c r="EU541" s="56"/>
      <c r="EV541" s="56"/>
      <c r="EW541" s="56"/>
      <c r="EX541" s="56"/>
      <c r="EY541" s="56"/>
      <c r="EZ541" s="56"/>
      <c r="FA541" s="56"/>
      <c r="FB541" s="56"/>
      <c r="FC541" s="56"/>
      <c r="FD541" s="56"/>
      <c r="FE541" s="56"/>
      <c r="FF541" s="56"/>
      <c r="FG541" s="56"/>
      <c r="FH541" s="56"/>
      <c r="FI541" s="56"/>
      <c r="FJ541" s="56"/>
      <c r="FK541" s="56"/>
      <c r="FL541" s="56"/>
      <c r="FM541" s="56"/>
      <c r="FN541" s="56"/>
      <c r="FO541" s="56"/>
      <c r="FP541" s="56"/>
      <c r="FQ541" s="56"/>
      <c r="FR541" s="56"/>
      <c r="FS541" s="56"/>
      <c r="FT541" s="56"/>
      <c r="FU541" s="56"/>
      <c r="FV541" s="56"/>
      <c r="FW541" s="56"/>
      <c r="FX541" s="56"/>
      <c r="FY541" s="56"/>
      <c r="FZ541" s="56"/>
      <c r="GA541" s="56"/>
      <c r="GB541" s="56"/>
      <c r="GC541" s="56"/>
      <c r="GD541" s="56"/>
      <c r="GE541" s="56"/>
      <c r="GF541" s="56"/>
      <c r="GG541" s="56"/>
      <c r="GH541" s="56"/>
      <c r="GI541" s="56"/>
      <c r="GJ541" s="56"/>
      <c r="GK541" s="56"/>
      <c r="GL541" s="56"/>
      <c r="GM541" s="56"/>
      <c r="GN541" s="56"/>
      <c r="GO541" s="56"/>
      <c r="GP541" s="56"/>
      <c r="GQ541" s="56"/>
      <c r="GR541" s="56"/>
      <c r="GS541" s="56"/>
      <c r="GT541" s="56"/>
      <c r="GU541" s="56"/>
      <c r="GV541" s="56"/>
      <c r="GW541" s="56"/>
      <c r="GX541" s="56"/>
      <c r="GY541" s="56"/>
      <c r="GZ541" s="56"/>
      <c r="HA541" s="56"/>
      <c r="HB541" s="56"/>
      <c r="HC541" s="56"/>
      <c r="HD541" s="56"/>
      <c r="HE541" s="56"/>
      <c r="HF541" s="56"/>
      <c r="HG541" s="56"/>
      <c r="HH541" s="56"/>
      <c r="HI541" s="56"/>
      <c r="HJ541" s="56"/>
      <c r="HK541" s="56"/>
      <c r="HL541" s="56"/>
      <c r="HM541" s="56"/>
      <c r="HN541" s="56"/>
      <c r="HO541" s="56"/>
      <c r="HP541" s="56"/>
      <c r="HQ541" s="56"/>
      <c r="HR541" s="56"/>
      <c r="HS541" s="56"/>
      <c r="HT541" s="56"/>
      <c r="HU541" s="56"/>
      <c r="HV541" s="56"/>
      <c r="HW541" s="56"/>
      <c r="HX541" s="56"/>
      <c r="HY541" s="56"/>
      <c r="HZ541" s="56"/>
      <c r="IA541" s="56"/>
      <c r="IB541" s="56"/>
      <c r="IC541" s="56"/>
      <c r="ID541" s="56"/>
      <c r="IE541" s="56"/>
      <c r="IF541" s="56"/>
      <c r="IG541" s="56"/>
      <c r="IH541" s="56"/>
      <c r="II541" s="56"/>
      <c r="IJ541" s="56"/>
      <c r="IK541" s="56"/>
      <c r="IL541" s="56"/>
      <c r="IM541" s="56"/>
      <c r="IN541" s="56"/>
    </row>
    <row r="542" spans="1:248">
      <c r="A542" s="117"/>
      <c r="B542" s="109"/>
      <c r="C542" s="120"/>
      <c r="D542" s="127"/>
      <c r="E542" s="127"/>
      <c r="F542" s="127"/>
      <c r="G542" s="127"/>
      <c r="H542" s="127"/>
      <c r="I542" s="120"/>
      <c r="J542" s="120"/>
      <c r="K542" s="127"/>
      <c r="L542" s="127"/>
      <c r="M542" s="127"/>
      <c r="N542" s="128"/>
      <c r="O542" s="636"/>
      <c r="P542" s="636"/>
      <c r="Q542" s="636"/>
      <c r="R542" s="636"/>
      <c r="S542" s="636"/>
      <c r="T542" s="145"/>
      <c r="U542" s="145"/>
      <c r="V542" s="56"/>
      <c r="W542" s="56"/>
      <c r="X542" s="56"/>
      <c r="Y542" s="56"/>
      <c r="Z542" s="644"/>
      <c r="AA542" s="56"/>
      <c r="AB542" s="56"/>
      <c r="AC542" s="56"/>
      <c r="AD542" s="56"/>
      <c r="AE542" s="644"/>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c r="IK542" s="56"/>
      <c r="IL542" s="56"/>
      <c r="IM542" s="56"/>
      <c r="IN542" s="56"/>
    </row>
    <row r="543" spans="1:248">
      <c r="A543" s="117"/>
      <c r="B543" s="129"/>
      <c r="C543" s="123"/>
      <c r="D543" s="130"/>
      <c r="E543" s="130"/>
      <c r="F543" s="130"/>
      <c r="G543" s="130"/>
      <c r="H543" s="130"/>
      <c r="I543" s="123"/>
      <c r="J543" s="123"/>
      <c r="K543" s="130"/>
      <c r="L543" s="130"/>
      <c r="M543" s="130"/>
      <c r="N543" s="131"/>
      <c r="O543" s="636"/>
      <c r="P543" s="636"/>
      <c r="Q543" s="636"/>
      <c r="R543" s="636"/>
      <c r="S543" s="636"/>
      <c r="T543" s="637"/>
      <c r="U543" s="637"/>
      <c r="V543" s="637"/>
      <c r="W543" s="637"/>
      <c r="X543" s="637"/>
      <c r="Y543" s="637"/>
      <c r="Z543" s="645"/>
      <c r="AA543" s="637"/>
      <c r="AB543" s="637"/>
      <c r="AC543" s="637"/>
      <c r="AD543" s="637"/>
      <c r="AE543" s="645"/>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c r="IK543" s="56"/>
      <c r="IL543" s="56"/>
      <c r="IM543" s="56"/>
      <c r="IN543" s="56"/>
    </row>
    <row r="544" spans="1:248">
      <c r="A544" s="117"/>
      <c r="B544" s="109"/>
      <c r="C544" s="120"/>
      <c r="D544" s="127"/>
      <c r="E544" s="127"/>
      <c r="F544" s="127"/>
      <c r="G544" s="127"/>
      <c r="H544" s="127"/>
      <c r="I544" s="120"/>
      <c r="J544" s="120"/>
      <c r="K544" s="127"/>
      <c r="L544" s="127"/>
      <c r="M544" s="127"/>
      <c r="N544" s="128"/>
      <c r="O544" s="636"/>
      <c r="P544" s="636"/>
      <c r="Q544" s="636"/>
      <c r="R544" s="636"/>
      <c r="S544" s="636"/>
      <c r="T544" s="145"/>
      <c r="U544" s="145"/>
      <c r="V544" s="56"/>
      <c r="W544" s="56"/>
      <c r="X544" s="56"/>
      <c r="Y544" s="56"/>
      <c r="Z544" s="644"/>
      <c r="AA544" s="56"/>
      <c r="AB544" s="56"/>
      <c r="AC544" s="56"/>
      <c r="AD544" s="56"/>
      <c r="AE544" s="644"/>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c r="IK544" s="56"/>
      <c r="IL544" s="56"/>
      <c r="IM544" s="56"/>
      <c r="IN544" s="56"/>
    </row>
    <row r="545" spans="1:248">
      <c r="A545" s="117"/>
      <c r="B545" s="129"/>
      <c r="C545" s="123"/>
      <c r="D545" s="130"/>
      <c r="E545" s="130"/>
      <c r="F545" s="130"/>
      <c r="G545" s="130"/>
      <c r="H545" s="130"/>
      <c r="I545" s="123"/>
      <c r="J545" s="123"/>
      <c r="K545" s="130"/>
      <c r="L545" s="130"/>
      <c r="M545" s="130"/>
      <c r="N545" s="131"/>
      <c r="O545" s="636"/>
      <c r="P545" s="636"/>
      <c r="Q545" s="636"/>
      <c r="R545" s="636"/>
      <c r="S545" s="636"/>
      <c r="T545" s="637"/>
      <c r="U545" s="637"/>
      <c r="V545" s="637"/>
      <c r="W545" s="637"/>
      <c r="X545" s="637"/>
      <c r="Y545" s="637"/>
      <c r="Z545" s="645"/>
      <c r="AA545" s="637"/>
      <c r="AB545" s="637"/>
      <c r="AC545" s="637"/>
      <c r="AD545" s="637"/>
      <c r="AE545" s="645"/>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c r="IK545" s="56"/>
      <c r="IL545" s="56"/>
      <c r="IM545" s="56"/>
      <c r="IN545" s="56"/>
    </row>
    <row r="546" spans="1:248">
      <c r="A546" s="117"/>
      <c r="B546" s="109"/>
      <c r="C546" s="120"/>
      <c r="D546" s="127"/>
      <c r="E546" s="127"/>
      <c r="F546" s="127"/>
      <c r="G546" s="127"/>
      <c r="H546" s="127"/>
      <c r="I546" s="120"/>
      <c r="J546" s="120"/>
      <c r="K546" s="127"/>
      <c r="L546" s="127"/>
      <c r="M546" s="127"/>
      <c r="N546" s="128"/>
      <c r="O546" s="636"/>
      <c r="P546" s="636"/>
      <c r="Q546" s="636"/>
      <c r="R546" s="636"/>
      <c r="S546" s="636"/>
      <c r="T546" s="145"/>
      <c r="U546" s="145"/>
      <c r="V546" s="56"/>
      <c r="W546" s="56"/>
      <c r="X546" s="56"/>
      <c r="Y546" s="56"/>
      <c r="Z546" s="644"/>
      <c r="AA546" s="56"/>
      <c r="AB546" s="56"/>
      <c r="AC546" s="56"/>
      <c r="AD546" s="56"/>
      <c r="AE546" s="644"/>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c r="FU546" s="56"/>
      <c r="FV546" s="56"/>
      <c r="FW546" s="56"/>
      <c r="FX546" s="56"/>
      <c r="FY546" s="56"/>
      <c r="FZ546" s="56"/>
      <c r="GA546" s="56"/>
      <c r="GB546" s="56"/>
      <c r="GC546" s="56"/>
      <c r="GD546" s="56"/>
      <c r="GE546" s="56"/>
      <c r="GF546" s="56"/>
      <c r="GG546" s="56"/>
      <c r="GH546" s="56"/>
      <c r="GI546" s="56"/>
      <c r="GJ546" s="56"/>
      <c r="GK546" s="56"/>
      <c r="GL546" s="56"/>
      <c r="GM546" s="56"/>
      <c r="GN546" s="56"/>
      <c r="GO546" s="56"/>
      <c r="GP546" s="56"/>
      <c r="GQ546" s="56"/>
      <c r="GR546" s="56"/>
      <c r="GS546" s="56"/>
      <c r="GT546" s="56"/>
      <c r="GU546" s="56"/>
      <c r="GV546" s="56"/>
      <c r="GW546" s="56"/>
      <c r="GX546" s="56"/>
      <c r="GY546" s="56"/>
      <c r="GZ546" s="56"/>
      <c r="HA546" s="56"/>
      <c r="HB546" s="56"/>
      <c r="HC546" s="56"/>
      <c r="HD546" s="56"/>
      <c r="HE546" s="56"/>
      <c r="HF546" s="56"/>
      <c r="HG546" s="56"/>
      <c r="HH546" s="56"/>
      <c r="HI546" s="56"/>
      <c r="HJ546" s="56"/>
      <c r="HK546" s="56"/>
      <c r="HL546" s="56"/>
      <c r="HM546" s="56"/>
      <c r="HN546" s="56"/>
      <c r="HO546" s="56"/>
      <c r="HP546" s="56"/>
      <c r="HQ546" s="56"/>
      <c r="HR546" s="56"/>
      <c r="HS546" s="56"/>
      <c r="HT546" s="56"/>
      <c r="HU546" s="56"/>
      <c r="HV546" s="56"/>
      <c r="HW546" s="56"/>
      <c r="HX546" s="56"/>
      <c r="HY546" s="56"/>
      <c r="HZ546" s="56"/>
      <c r="IA546" s="56"/>
      <c r="IB546" s="56"/>
      <c r="IC546" s="56"/>
      <c r="ID546" s="56"/>
      <c r="IE546" s="56"/>
      <c r="IF546" s="56"/>
      <c r="IG546" s="56"/>
      <c r="IH546" s="56"/>
      <c r="II546" s="56"/>
      <c r="IJ546" s="56"/>
      <c r="IK546" s="56"/>
      <c r="IL546" s="56"/>
      <c r="IM546" s="56"/>
      <c r="IN546" s="56"/>
    </row>
    <row r="547" spans="1:248">
      <c r="A547" s="117"/>
      <c r="B547" s="129"/>
      <c r="C547" s="123"/>
      <c r="D547" s="130"/>
      <c r="E547" s="130"/>
      <c r="F547" s="130"/>
      <c r="G547" s="130"/>
      <c r="H547" s="130"/>
      <c r="I547" s="123"/>
      <c r="J547" s="123"/>
      <c r="K547" s="130"/>
      <c r="L547" s="130"/>
      <c r="M547" s="130"/>
      <c r="N547" s="131"/>
      <c r="O547" s="636"/>
      <c r="P547" s="636"/>
      <c r="Q547" s="636"/>
      <c r="R547" s="636"/>
      <c r="S547" s="636"/>
      <c r="T547" s="637"/>
      <c r="U547" s="637"/>
      <c r="V547" s="637"/>
      <c r="W547" s="637"/>
      <c r="X547" s="637"/>
      <c r="Y547" s="637"/>
      <c r="Z547" s="645"/>
      <c r="AA547" s="637"/>
      <c r="AB547" s="637"/>
      <c r="AC547" s="637"/>
      <c r="AD547" s="637"/>
      <c r="AE547" s="645"/>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c r="IK547" s="56"/>
      <c r="IL547" s="56"/>
      <c r="IM547" s="56"/>
      <c r="IN547" s="56"/>
    </row>
    <row r="548" spans="1:248">
      <c r="A548" s="117"/>
      <c r="B548" s="109"/>
      <c r="C548" s="120"/>
      <c r="D548" s="127"/>
      <c r="E548" s="127"/>
      <c r="F548" s="127"/>
      <c r="G548" s="127"/>
      <c r="H548" s="127"/>
      <c r="I548" s="120"/>
      <c r="J548" s="120"/>
      <c r="K548" s="127"/>
      <c r="L548" s="127"/>
      <c r="M548" s="127"/>
      <c r="N548" s="128"/>
      <c r="O548" s="636"/>
      <c r="P548" s="636"/>
      <c r="Q548" s="636"/>
      <c r="R548" s="636"/>
      <c r="S548" s="636"/>
      <c r="T548" s="145"/>
      <c r="U548" s="145"/>
      <c r="V548" s="56"/>
      <c r="W548" s="56"/>
      <c r="X548" s="56"/>
      <c r="Y548" s="56"/>
      <c r="Z548" s="644"/>
      <c r="AA548" s="56"/>
      <c r="AB548" s="56"/>
      <c r="AC548" s="56"/>
      <c r="AD548" s="56"/>
      <c r="AE548" s="644"/>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c r="IK548" s="56"/>
      <c r="IL548" s="56"/>
      <c r="IM548" s="56"/>
      <c r="IN548" s="56"/>
    </row>
    <row r="549" spans="1:248" ht="13.5" thickBot="1">
      <c r="A549" s="632"/>
      <c r="B549" s="638"/>
      <c r="C549" s="639"/>
      <c r="D549" s="640"/>
      <c r="E549" s="640"/>
      <c r="F549" s="640"/>
      <c r="G549" s="640"/>
      <c r="H549" s="640"/>
      <c r="I549" s="639"/>
      <c r="J549" s="639"/>
      <c r="K549" s="640"/>
      <c r="L549" s="640"/>
      <c r="M549" s="640"/>
      <c r="N549" s="641"/>
      <c r="O549" s="639"/>
      <c r="P549" s="640"/>
      <c r="Q549" s="636"/>
      <c r="R549" s="636"/>
      <c r="S549" s="636"/>
      <c r="T549" s="642"/>
      <c r="U549" s="642"/>
      <c r="V549" s="642"/>
      <c r="W549" s="642"/>
      <c r="X549" s="642"/>
      <c r="Y549" s="642"/>
      <c r="Z549" s="646"/>
      <c r="AA549" s="642"/>
      <c r="AB549" s="642"/>
      <c r="AC549" s="642"/>
      <c r="AD549" s="642"/>
      <c r="AE549" s="64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c r="IK549" s="56"/>
      <c r="IL549" s="56"/>
      <c r="IM549" s="56"/>
      <c r="IN549" s="56"/>
    </row>
    <row r="561" s="56" customFormat="1"/>
    <row r="562" s="56" customFormat="1"/>
    <row r="563" s="56" customFormat="1"/>
    <row r="564" s="56" customFormat="1"/>
    <row r="565" s="56" customFormat="1"/>
    <row r="566" s="56" customFormat="1"/>
    <row r="567" s="56" customFormat="1"/>
    <row r="568" s="56" customFormat="1"/>
    <row r="569" s="56" customFormat="1"/>
    <row r="570" s="56" customFormat="1"/>
    <row r="571" s="56" customFormat="1"/>
    <row r="572" s="56" customFormat="1"/>
    <row r="573" s="56" customFormat="1"/>
    <row r="574" s="56" customFormat="1"/>
    <row r="575" s="56" customFormat="1"/>
    <row r="576" s="56" customFormat="1"/>
    <row r="577" s="56" customFormat="1"/>
    <row r="578" s="56" customFormat="1"/>
    <row r="579" s="56" customFormat="1"/>
    <row r="580" s="56" customFormat="1"/>
    <row r="581" s="56" customFormat="1"/>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581"/>
  <sheetViews>
    <sheetView workbookViewId="0">
      <selection sqref="A1:XFD1048576"/>
    </sheetView>
  </sheetViews>
  <sheetFormatPr defaultColWidth="9" defaultRowHeight="12.75"/>
  <cols>
    <col min="1" max="1" width="4.109375" style="145" customWidth="1"/>
    <col min="2" max="2" width="19.88671875" style="56" customWidth="1"/>
    <col min="3" max="14" width="6.6640625" style="56" customWidth="1"/>
    <col min="15" max="16" width="3.33203125" style="56" customWidth="1"/>
    <col min="17" max="18" width="1.88671875" style="145" customWidth="1"/>
    <col min="19" max="19" width="6.6640625" style="56" customWidth="1"/>
    <col min="20" max="20" width="5.77734375" style="56" customWidth="1"/>
    <col min="21" max="21" width="6.77734375" style="56" customWidth="1"/>
    <col min="22" max="23" width="6.44140625" style="56" customWidth="1"/>
    <col min="24" max="24" width="7" style="56" customWidth="1"/>
    <col min="25" max="25" width="6.6640625" style="56" customWidth="1"/>
    <col min="26" max="30" width="5.77734375" style="56" customWidth="1"/>
    <col min="31" max="16384" width="9" style="56"/>
  </cols>
  <sheetData>
    <row r="2" spans="1:30">
      <c r="C2" s="62"/>
    </row>
    <row r="3" spans="1:30">
      <c r="A3" s="113"/>
      <c r="B3" s="118"/>
      <c r="C3" s="109"/>
      <c r="D3" s="118"/>
      <c r="E3" s="118"/>
      <c r="F3" s="118"/>
      <c r="G3" s="118"/>
      <c r="H3" s="118"/>
      <c r="I3" s="118"/>
      <c r="J3" s="118"/>
      <c r="K3" s="118"/>
      <c r="L3" s="118"/>
      <c r="M3" s="118"/>
      <c r="N3" s="124"/>
      <c r="O3" s="118"/>
      <c r="P3" s="124"/>
      <c r="S3" s="145"/>
    </row>
    <row r="4" spans="1:30">
      <c r="A4" s="114"/>
      <c r="B4" s="119"/>
      <c r="C4" s="109"/>
      <c r="D4" s="118"/>
      <c r="E4" s="118"/>
      <c r="F4" s="118"/>
      <c r="G4" s="118"/>
      <c r="H4" s="118"/>
      <c r="I4" s="121"/>
      <c r="J4" s="109"/>
      <c r="K4" s="118"/>
      <c r="L4" s="118"/>
      <c r="M4" s="118"/>
      <c r="N4" s="264"/>
      <c r="O4" s="109"/>
      <c r="P4" s="125"/>
      <c r="S4" s="109"/>
      <c r="T4" s="118"/>
      <c r="U4" s="118"/>
      <c r="V4" s="118"/>
      <c r="W4" s="118"/>
      <c r="X4" s="118"/>
      <c r="Y4" s="121"/>
      <c r="Z4" s="109"/>
      <c r="AA4" s="118"/>
      <c r="AB4" s="118"/>
      <c r="AC4" s="118"/>
      <c r="AD4" s="121"/>
    </row>
    <row r="5" spans="1:30">
      <c r="A5" s="113"/>
      <c r="B5" s="109"/>
      <c r="C5" s="109"/>
      <c r="D5" s="113"/>
      <c r="E5" s="113"/>
      <c r="F5" s="113"/>
      <c r="G5" s="113"/>
      <c r="H5" s="113"/>
      <c r="I5" s="122"/>
      <c r="J5" s="109"/>
      <c r="K5" s="113"/>
      <c r="L5" s="113"/>
      <c r="M5" s="113"/>
      <c r="N5" s="265"/>
      <c r="O5" s="109"/>
      <c r="P5" s="126"/>
      <c r="S5" s="109"/>
      <c r="T5" s="113"/>
      <c r="U5" s="113"/>
      <c r="V5" s="113"/>
      <c r="W5" s="113"/>
      <c r="X5" s="113"/>
      <c r="Y5" s="110"/>
      <c r="Z5" s="109"/>
      <c r="AA5" s="113"/>
      <c r="AB5" s="113"/>
      <c r="AC5" s="113"/>
      <c r="AD5" s="110"/>
    </row>
    <row r="6" spans="1:30">
      <c r="A6" s="116"/>
      <c r="B6" s="109"/>
      <c r="C6" s="120"/>
      <c r="D6" s="127"/>
      <c r="E6" s="127"/>
      <c r="F6" s="127"/>
      <c r="G6" s="127"/>
      <c r="H6" s="127"/>
      <c r="I6" s="120"/>
      <c r="J6" s="120"/>
      <c r="K6" s="127"/>
      <c r="L6" s="127"/>
      <c r="M6" s="127"/>
      <c r="N6" s="128"/>
      <c r="O6" s="111"/>
      <c r="P6" s="112"/>
      <c r="Q6" s="603"/>
      <c r="R6" s="603"/>
      <c r="S6" s="636"/>
      <c r="T6" s="145"/>
      <c r="Y6" s="644"/>
      <c r="AD6" s="644"/>
    </row>
    <row r="7" spans="1:30">
      <c r="A7" s="117"/>
      <c r="B7" s="129"/>
      <c r="C7" s="123"/>
      <c r="D7" s="130"/>
      <c r="E7" s="130"/>
      <c r="F7" s="130"/>
      <c r="G7" s="130"/>
      <c r="H7" s="130"/>
      <c r="I7" s="123"/>
      <c r="J7" s="123"/>
      <c r="K7" s="130"/>
      <c r="L7" s="130"/>
      <c r="M7" s="130"/>
      <c r="N7" s="131"/>
      <c r="O7" s="588"/>
      <c r="P7" s="589"/>
      <c r="Q7" s="603"/>
      <c r="R7" s="603"/>
      <c r="S7" s="637"/>
      <c r="T7" s="637"/>
      <c r="U7" s="637"/>
      <c r="V7" s="637"/>
      <c r="W7" s="637"/>
      <c r="X7" s="637"/>
      <c r="Y7" s="645"/>
      <c r="Z7" s="637"/>
      <c r="AA7" s="637"/>
      <c r="AB7" s="637"/>
      <c r="AC7" s="637"/>
      <c r="AD7" s="645"/>
    </row>
    <row r="8" spans="1:30">
      <c r="A8" s="117"/>
      <c r="B8" s="109"/>
      <c r="C8" s="120"/>
      <c r="D8" s="127"/>
      <c r="E8" s="127"/>
      <c r="F8" s="127"/>
      <c r="G8" s="127"/>
      <c r="H8" s="127"/>
      <c r="I8" s="120"/>
      <c r="J8" s="120"/>
      <c r="K8" s="127"/>
      <c r="L8" s="127"/>
      <c r="M8" s="127"/>
      <c r="N8" s="128"/>
      <c r="O8" s="588"/>
      <c r="P8" s="589"/>
      <c r="Q8" s="603"/>
      <c r="R8" s="603"/>
      <c r="S8" s="145"/>
      <c r="T8" s="145"/>
      <c r="Y8" s="644"/>
      <c r="AD8" s="644"/>
    </row>
    <row r="9" spans="1:30">
      <c r="A9" s="117"/>
      <c r="B9" s="129"/>
      <c r="C9" s="123"/>
      <c r="D9" s="130"/>
      <c r="E9" s="130"/>
      <c r="F9" s="130"/>
      <c r="G9" s="130"/>
      <c r="H9" s="130"/>
      <c r="I9" s="123"/>
      <c r="J9" s="123"/>
      <c r="K9" s="130"/>
      <c r="L9" s="130"/>
      <c r="M9" s="130"/>
      <c r="N9" s="131"/>
      <c r="O9" s="588"/>
      <c r="P9" s="589"/>
      <c r="Q9" s="603"/>
      <c r="R9" s="603"/>
      <c r="S9" s="637"/>
      <c r="T9" s="637"/>
      <c r="U9" s="637"/>
      <c r="V9" s="637"/>
      <c r="W9" s="637"/>
      <c r="X9" s="637"/>
      <c r="Y9" s="645"/>
      <c r="Z9" s="637"/>
      <c r="AA9" s="637"/>
      <c r="AB9" s="637"/>
      <c r="AC9" s="637"/>
      <c r="AD9" s="645"/>
    </row>
    <row r="10" spans="1:30">
      <c r="A10" s="117"/>
      <c r="B10" s="109"/>
      <c r="C10" s="120"/>
      <c r="D10" s="127"/>
      <c r="E10" s="127"/>
      <c r="F10" s="127"/>
      <c r="G10" s="127"/>
      <c r="H10" s="127"/>
      <c r="I10" s="120"/>
      <c r="J10" s="120"/>
      <c r="K10" s="127"/>
      <c r="L10" s="127"/>
      <c r="M10" s="127"/>
      <c r="N10" s="128"/>
      <c r="O10" s="588"/>
      <c r="P10" s="589"/>
      <c r="Q10" s="603"/>
      <c r="R10" s="603"/>
      <c r="S10" s="145"/>
      <c r="T10" s="145"/>
      <c r="Y10" s="644"/>
      <c r="AD10" s="644"/>
    </row>
    <row r="11" spans="1:30">
      <c r="A11" s="117"/>
      <c r="B11" s="129"/>
      <c r="C11" s="123"/>
      <c r="D11" s="130"/>
      <c r="E11" s="130"/>
      <c r="F11" s="130"/>
      <c r="G11" s="130"/>
      <c r="H11" s="130"/>
      <c r="I11" s="123"/>
      <c r="J11" s="123"/>
      <c r="K11" s="130"/>
      <c r="L11" s="130"/>
      <c r="M11" s="130"/>
      <c r="N11" s="131"/>
      <c r="O11" s="588"/>
      <c r="P11" s="589"/>
      <c r="Q11" s="603"/>
      <c r="R11" s="603"/>
      <c r="S11" s="637"/>
      <c r="T11" s="637"/>
      <c r="U11" s="637"/>
      <c r="V11" s="637"/>
      <c r="W11" s="637"/>
      <c r="X11" s="637"/>
      <c r="Y11" s="645"/>
      <c r="Z11" s="637"/>
      <c r="AA11" s="637"/>
      <c r="AB11" s="637"/>
      <c r="AC11" s="637"/>
      <c r="AD11" s="645"/>
    </row>
    <row r="12" spans="1:30">
      <c r="A12" s="117"/>
      <c r="B12" s="109"/>
      <c r="C12" s="120"/>
      <c r="D12" s="127"/>
      <c r="E12" s="127"/>
      <c r="F12" s="127"/>
      <c r="G12" s="127"/>
      <c r="H12" s="127"/>
      <c r="I12" s="120"/>
      <c r="J12" s="120"/>
      <c r="K12" s="127"/>
      <c r="L12" s="127"/>
      <c r="M12" s="127"/>
      <c r="N12" s="128"/>
      <c r="O12" s="588"/>
      <c r="P12" s="589"/>
      <c r="Q12" s="603"/>
      <c r="R12" s="603"/>
      <c r="S12" s="145"/>
      <c r="T12" s="145"/>
      <c r="Y12" s="644"/>
      <c r="AD12" s="644"/>
    </row>
    <row r="13" spans="1:30">
      <c r="A13" s="117"/>
      <c r="B13" s="129"/>
      <c r="C13" s="123"/>
      <c r="D13" s="130"/>
      <c r="E13" s="130"/>
      <c r="F13" s="130"/>
      <c r="G13" s="130"/>
      <c r="H13" s="130"/>
      <c r="I13" s="123"/>
      <c r="J13" s="123"/>
      <c r="K13" s="130"/>
      <c r="L13" s="130"/>
      <c r="M13" s="130"/>
      <c r="N13" s="131"/>
      <c r="O13" s="588"/>
      <c r="P13" s="589"/>
      <c r="Q13" s="603"/>
      <c r="R13" s="603"/>
      <c r="S13" s="637"/>
      <c r="T13" s="637"/>
      <c r="U13" s="637"/>
      <c r="V13" s="637"/>
      <c r="W13" s="637"/>
      <c r="X13" s="637"/>
      <c r="Y13" s="645"/>
      <c r="Z13" s="637"/>
      <c r="AA13" s="637"/>
      <c r="AB13" s="637"/>
      <c r="AC13" s="637"/>
      <c r="AD13" s="645"/>
    </row>
    <row r="14" spans="1:30">
      <c r="A14" s="117"/>
      <c r="B14" s="109"/>
      <c r="C14" s="120"/>
      <c r="D14" s="127"/>
      <c r="E14" s="127"/>
      <c r="F14" s="127"/>
      <c r="G14" s="127"/>
      <c r="H14" s="127"/>
      <c r="I14" s="120"/>
      <c r="J14" s="120"/>
      <c r="K14" s="127"/>
      <c r="L14" s="127"/>
      <c r="M14" s="127"/>
      <c r="N14" s="128"/>
      <c r="O14" s="588"/>
      <c r="P14" s="589"/>
      <c r="Q14" s="603"/>
      <c r="R14" s="603"/>
      <c r="S14" s="145"/>
      <c r="T14" s="145"/>
      <c r="Y14" s="644"/>
      <c r="AD14" s="644"/>
    </row>
    <row r="15" spans="1:30">
      <c r="A15" s="117"/>
      <c r="B15" s="129"/>
      <c r="C15" s="123"/>
      <c r="D15" s="130"/>
      <c r="E15" s="130"/>
      <c r="F15" s="130"/>
      <c r="G15" s="130"/>
      <c r="H15" s="130"/>
      <c r="I15" s="123"/>
      <c r="J15" s="123"/>
      <c r="K15" s="130"/>
      <c r="L15" s="130"/>
      <c r="M15" s="130"/>
      <c r="N15" s="131"/>
      <c r="O15" s="588"/>
      <c r="P15" s="589"/>
      <c r="Q15" s="603"/>
      <c r="R15" s="603"/>
      <c r="S15" s="637"/>
      <c r="T15" s="637"/>
      <c r="U15" s="637"/>
      <c r="V15" s="637"/>
      <c r="W15" s="637"/>
      <c r="X15" s="637"/>
      <c r="Y15" s="645"/>
      <c r="Z15" s="637"/>
      <c r="AA15" s="637"/>
      <c r="AB15" s="637"/>
      <c r="AC15" s="637"/>
      <c r="AD15" s="645"/>
    </row>
    <row r="16" spans="1:30">
      <c r="A16" s="117"/>
      <c r="B16" s="109"/>
      <c r="C16" s="120"/>
      <c r="D16" s="127"/>
      <c r="E16" s="127"/>
      <c r="F16" s="127"/>
      <c r="G16" s="127"/>
      <c r="H16" s="127"/>
      <c r="I16" s="120"/>
      <c r="J16" s="120"/>
      <c r="K16" s="127"/>
      <c r="L16" s="127"/>
      <c r="M16" s="127"/>
      <c r="N16" s="128"/>
      <c r="O16" s="588"/>
      <c r="P16" s="589"/>
      <c r="Q16" s="603"/>
      <c r="R16" s="603"/>
      <c r="S16" s="145"/>
      <c r="T16" s="145"/>
      <c r="Y16" s="644"/>
      <c r="AD16" s="644"/>
    </row>
    <row r="17" spans="1:31">
      <c r="A17" s="117"/>
      <c r="B17" s="129"/>
      <c r="C17" s="123"/>
      <c r="D17" s="130"/>
      <c r="E17" s="130"/>
      <c r="F17" s="130"/>
      <c r="G17" s="130"/>
      <c r="H17" s="130"/>
      <c r="I17" s="123"/>
      <c r="J17" s="123"/>
      <c r="K17" s="130"/>
      <c r="L17" s="130"/>
      <c r="M17" s="130"/>
      <c r="N17" s="131"/>
      <c r="O17" s="588"/>
      <c r="P17" s="589"/>
      <c r="Q17" s="603"/>
      <c r="R17" s="603"/>
      <c r="S17" s="637"/>
      <c r="T17" s="637"/>
      <c r="U17" s="637"/>
      <c r="V17" s="637"/>
      <c r="W17" s="637"/>
      <c r="X17" s="637"/>
      <c r="Y17" s="645"/>
      <c r="Z17" s="637"/>
      <c r="AA17" s="637"/>
      <c r="AB17" s="637"/>
      <c r="AC17" s="637"/>
      <c r="AD17" s="645"/>
    </row>
    <row r="18" spans="1:31">
      <c r="A18" s="117"/>
      <c r="B18" s="109"/>
      <c r="C18" s="120"/>
      <c r="D18" s="127"/>
      <c r="E18" s="127"/>
      <c r="F18" s="127"/>
      <c r="G18" s="127"/>
      <c r="H18" s="127"/>
      <c r="I18" s="120"/>
      <c r="J18" s="120"/>
      <c r="K18" s="127"/>
      <c r="L18" s="127"/>
      <c r="M18" s="127"/>
      <c r="N18" s="128"/>
      <c r="O18" s="588"/>
      <c r="P18" s="589"/>
      <c r="Q18" s="603"/>
      <c r="R18" s="603"/>
      <c r="S18" s="145"/>
      <c r="T18" s="145"/>
      <c r="Y18" s="644"/>
      <c r="AD18" s="644"/>
    </row>
    <row r="19" spans="1:31">
      <c r="A19" s="117"/>
      <c r="B19" s="129"/>
      <c r="C19" s="123"/>
      <c r="D19" s="130"/>
      <c r="E19" s="130"/>
      <c r="F19" s="130"/>
      <c r="G19" s="130"/>
      <c r="H19" s="130"/>
      <c r="I19" s="123"/>
      <c r="J19" s="123"/>
      <c r="K19" s="130"/>
      <c r="L19" s="130"/>
      <c r="M19" s="130"/>
      <c r="N19" s="131"/>
      <c r="O19" s="588"/>
      <c r="P19" s="589"/>
      <c r="Q19" s="603"/>
      <c r="R19" s="603"/>
      <c r="S19" s="637"/>
      <c r="T19" s="637"/>
      <c r="U19" s="637"/>
      <c r="V19" s="637"/>
      <c r="W19" s="637"/>
      <c r="X19" s="637"/>
      <c r="Y19" s="645"/>
      <c r="Z19" s="637"/>
      <c r="AA19" s="637"/>
      <c r="AB19" s="637"/>
      <c r="AC19" s="637"/>
      <c r="AD19" s="645"/>
      <c r="AE19" s="643"/>
    </row>
    <row r="20" spans="1:31">
      <c r="A20" s="117"/>
      <c r="B20" s="109"/>
      <c r="C20" s="120"/>
      <c r="D20" s="127"/>
      <c r="E20" s="127"/>
      <c r="F20" s="127"/>
      <c r="G20" s="127"/>
      <c r="H20" s="127"/>
      <c r="I20" s="120"/>
      <c r="J20" s="120"/>
      <c r="K20" s="127"/>
      <c r="L20" s="127"/>
      <c r="M20" s="127"/>
      <c r="N20" s="128"/>
      <c r="O20" s="588"/>
      <c r="P20" s="589"/>
      <c r="Q20" s="603"/>
      <c r="R20" s="603"/>
      <c r="S20" s="145"/>
      <c r="T20" s="145"/>
      <c r="Y20" s="644"/>
      <c r="AD20" s="644"/>
      <c r="AE20" s="643"/>
    </row>
    <row r="21" spans="1:31">
      <c r="A21" s="117"/>
      <c r="B21" s="129"/>
      <c r="C21" s="123"/>
      <c r="D21" s="130"/>
      <c r="E21" s="130"/>
      <c r="F21" s="130"/>
      <c r="G21" s="130"/>
      <c r="H21" s="130"/>
      <c r="I21" s="123"/>
      <c r="J21" s="123"/>
      <c r="K21" s="130"/>
      <c r="L21" s="130"/>
      <c r="M21" s="130"/>
      <c r="N21" s="131"/>
      <c r="O21" s="588"/>
      <c r="P21" s="589"/>
      <c r="Q21" s="603"/>
      <c r="R21" s="603"/>
      <c r="S21" s="637"/>
      <c r="T21" s="637"/>
      <c r="U21" s="637"/>
      <c r="V21" s="637"/>
      <c r="W21" s="637"/>
      <c r="X21" s="637"/>
      <c r="Y21" s="645"/>
      <c r="Z21" s="637"/>
      <c r="AA21" s="637"/>
      <c r="AB21" s="637"/>
      <c r="AC21" s="637"/>
      <c r="AD21" s="645"/>
      <c r="AE21" s="643"/>
    </row>
    <row r="22" spans="1:31">
      <c r="A22" s="117"/>
      <c r="B22" s="109"/>
      <c r="C22" s="120"/>
      <c r="D22" s="127"/>
      <c r="E22" s="127"/>
      <c r="F22" s="127"/>
      <c r="G22" s="127"/>
      <c r="H22" s="127"/>
      <c r="I22" s="120"/>
      <c r="J22" s="120"/>
      <c r="K22" s="127"/>
      <c r="L22" s="127"/>
      <c r="M22" s="127"/>
      <c r="N22" s="128"/>
      <c r="O22" s="588"/>
      <c r="P22" s="589"/>
      <c r="Q22" s="603"/>
      <c r="R22" s="603"/>
      <c r="S22" s="145"/>
      <c r="T22" s="145"/>
      <c r="Y22" s="644"/>
      <c r="AD22" s="644"/>
    </row>
    <row r="23" spans="1:31">
      <c r="A23" s="117"/>
      <c r="B23" s="129"/>
      <c r="C23" s="123"/>
      <c r="D23" s="130"/>
      <c r="E23" s="130"/>
      <c r="F23" s="130"/>
      <c r="G23" s="130"/>
      <c r="H23" s="130"/>
      <c r="I23" s="123"/>
      <c r="J23" s="123"/>
      <c r="K23" s="130"/>
      <c r="L23" s="130"/>
      <c r="M23" s="130"/>
      <c r="N23" s="131"/>
      <c r="O23" s="588"/>
      <c r="P23" s="589"/>
      <c r="Q23" s="603"/>
      <c r="R23" s="603"/>
      <c r="S23" s="637"/>
      <c r="T23" s="637"/>
      <c r="U23" s="637"/>
      <c r="V23" s="637"/>
      <c r="W23" s="637"/>
      <c r="X23" s="637"/>
      <c r="Y23" s="645"/>
      <c r="Z23" s="637"/>
      <c r="AA23" s="637"/>
      <c r="AB23" s="637"/>
      <c r="AC23" s="637"/>
      <c r="AD23" s="645"/>
    </row>
    <row r="24" spans="1:31">
      <c r="A24" s="117"/>
      <c r="B24" s="109"/>
      <c r="C24" s="120"/>
      <c r="D24" s="127"/>
      <c r="E24" s="127"/>
      <c r="F24" s="127"/>
      <c r="G24" s="127"/>
      <c r="H24" s="127"/>
      <c r="I24" s="120"/>
      <c r="J24" s="120"/>
      <c r="K24" s="127"/>
      <c r="L24" s="127"/>
      <c r="M24" s="127"/>
      <c r="N24" s="128"/>
      <c r="O24" s="588"/>
      <c r="P24" s="589"/>
      <c r="Q24" s="603"/>
      <c r="R24" s="603"/>
      <c r="S24" s="145"/>
      <c r="T24" s="145"/>
      <c r="Y24" s="644"/>
      <c r="AD24" s="644"/>
    </row>
    <row r="25" spans="1:31">
      <c r="A25" s="117"/>
      <c r="B25" s="129"/>
      <c r="C25" s="123"/>
      <c r="D25" s="130"/>
      <c r="E25" s="130"/>
      <c r="F25" s="130"/>
      <c r="G25" s="130"/>
      <c r="H25" s="130"/>
      <c r="I25" s="123"/>
      <c r="J25" s="123"/>
      <c r="K25" s="130"/>
      <c r="L25" s="130"/>
      <c r="M25" s="130"/>
      <c r="N25" s="131"/>
      <c r="O25" s="588"/>
      <c r="P25" s="589"/>
      <c r="Q25" s="603"/>
      <c r="R25" s="603"/>
      <c r="S25" s="637"/>
      <c r="T25" s="637"/>
      <c r="U25" s="637"/>
      <c r="V25" s="637"/>
      <c r="W25" s="637"/>
      <c r="X25" s="637"/>
      <c r="Y25" s="645"/>
      <c r="Z25" s="637"/>
      <c r="AA25" s="637"/>
      <c r="AB25" s="637"/>
      <c r="AC25" s="637"/>
      <c r="AD25" s="645"/>
    </row>
    <row r="26" spans="1:31">
      <c r="A26" s="117"/>
      <c r="B26" s="109"/>
      <c r="C26" s="120"/>
      <c r="D26" s="127"/>
      <c r="E26" s="127"/>
      <c r="F26" s="127"/>
      <c r="G26" s="127"/>
      <c r="H26" s="127"/>
      <c r="I26" s="120"/>
      <c r="J26" s="120"/>
      <c r="K26" s="127"/>
      <c r="L26" s="127"/>
      <c r="M26" s="127"/>
      <c r="N26" s="128"/>
      <c r="O26" s="588"/>
      <c r="P26" s="589"/>
      <c r="Q26" s="603"/>
      <c r="R26" s="603"/>
      <c r="S26" s="145"/>
      <c r="T26" s="145"/>
      <c r="Y26" s="644"/>
      <c r="AD26" s="644"/>
    </row>
    <row r="27" spans="1:31">
      <c r="A27" s="117"/>
      <c r="B27" s="129"/>
      <c r="C27" s="123"/>
      <c r="D27" s="130"/>
      <c r="E27" s="130"/>
      <c r="F27" s="130"/>
      <c r="G27" s="130"/>
      <c r="H27" s="130"/>
      <c r="I27" s="123"/>
      <c r="J27" s="123"/>
      <c r="K27" s="130"/>
      <c r="L27" s="130"/>
      <c r="M27" s="130"/>
      <c r="N27" s="131"/>
      <c r="O27" s="588"/>
      <c r="P27" s="589"/>
      <c r="Q27" s="603"/>
      <c r="R27" s="603"/>
      <c r="S27" s="637"/>
      <c r="T27" s="637"/>
      <c r="U27" s="637"/>
      <c r="V27" s="637"/>
      <c r="W27" s="637"/>
      <c r="X27" s="637"/>
      <c r="Y27" s="645"/>
      <c r="Z27" s="637"/>
      <c r="AA27" s="637"/>
      <c r="AB27" s="637"/>
      <c r="AC27" s="637"/>
      <c r="AD27" s="645"/>
    </row>
    <row r="28" spans="1:31">
      <c r="A28" s="117"/>
      <c r="B28" s="109"/>
      <c r="C28" s="120"/>
      <c r="D28" s="127"/>
      <c r="E28" s="127"/>
      <c r="F28" s="127"/>
      <c r="G28" s="127"/>
      <c r="H28" s="127"/>
      <c r="I28" s="120"/>
      <c r="J28" s="120"/>
      <c r="K28" s="127"/>
      <c r="L28" s="127"/>
      <c r="M28" s="127"/>
      <c r="N28" s="128"/>
      <c r="O28" s="588"/>
      <c r="P28" s="589"/>
      <c r="Q28" s="603"/>
      <c r="R28" s="603"/>
      <c r="S28" s="145"/>
      <c r="T28" s="145"/>
      <c r="Y28" s="644"/>
      <c r="AD28" s="644"/>
    </row>
    <row r="29" spans="1:31">
      <c r="A29" s="117"/>
      <c r="B29" s="129"/>
      <c r="C29" s="123"/>
      <c r="D29" s="130"/>
      <c r="E29" s="130"/>
      <c r="F29" s="130"/>
      <c r="G29" s="130"/>
      <c r="H29" s="130"/>
      <c r="I29" s="123"/>
      <c r="J29" s="123"/>
      <c r="K29" s="130"/>
      <c r="L29" s="130"/>
      <c r="M29" s="130"/>
      <c r="N29" s="131"/>
      <c r="O29" s="588"/>
      <c r="P29" s="589"/>
      <c r="Q29" s="603"/>
      <c r="R29" s="603"/>
      <c r="S29" s="637"/>
      <c r="T29" s="637"/>
      <c r="U29" s="637"/>
      <c r="V29" s="637"/>
      <c r="W29" s="637"/>
      <c r="X29" s="637"/>
      <c r="Y29" s="645"/>
      <c r="Z29" s="637"/>
      <c r="AA29" s="637"/>
      <c r="AB29" s="637"/>
      <c r="AC29" s="637"/>
      <c r="AD29" s="645"/>
    </row>
    <row r="30" spans="1:31">
      <c r="A30" s="117"/>
      <c r="B30" s="109"/>
      <c r="C30" s="120"/>
      <c r="D30" s="127"/>
      <c r="E30" s="127"/>
      <c r="F30" s="127"/>
      <c r="G30" s="127"/>
      <c r="H30" s="127"/>
      <c r="I30" s="120"/>
      <c r="J30" s="120"/>
      <c r="K30" s="127"/>
      <c r="L30" s="127"/>
      <c r="M30" s="127"/>
      <c r="N30" s="128"/>
      <c r="O30" s="588"/>
      <c r="P30" s="589"/>
      <c r="Q30" s="603"/>
      <c r="R30" s="603"/>
      <c r="S30" s="145"/>
      <c r="T30" s="145"/>
      <c r="Y30" s="644"/>
      <c r="AD30" s="644"/>
    </row>
    <row r="31" spans="1:31">
      <c r="A31" s="117"/>
      <c r="B31" s="129"/>
      <c r="C31" s="123"/>
      <c r="D31" s="130"/>
      <c r="E31" s="130"/>
      <c r="F31" s="130"/>
      <c r="G31" s="130"/>
      <c r="H31" s="130"/>
      <c r="I31" s="123"/>
      <c r="J31" s="123"/>
      <c r="K31" s="130"/>
      <c r="L31" s="130"/>
      <c r="M31" s="130"/>
      <c r="N31" s="131"/>
      <c r="O31" s="588"/>
      <c r="P31" s="589"/>
      <c r="Q31" s="603"/>
      <c r="R31" s="603"/>
      <c r="S31" s="637"/>
      <c r="T31" s="637"/>
      <c r="U31" s="637"/>
      <c r="V31" s="637"/>
      <c r="W31" s="637"/>
      <c r="X31" s="637"/>
      <c r="Y31" s="645"/>
      <c r="Z31" s="637"/>
      <c r="AA31" s="637"/>
      <c r="AB31" s="637"/>
      <c r="AC31" s="637"/>
      <c r="AD31" s="645"/>
    </row>
    <row r="32" spans="1:31">
      <c r="A32" s="117"/>
      <c r="B32" s="109"/>
      <c r="C32" s="120"/>
      <c r="D32" s="127"/>
      <c r="E32" s="127"/>
      <c r="F32" s="127"/>
      <c r="G32" s="127"/>
      <c r="H32" s="127"/>
      <c r="I32" s="120"/>
      <c r="J32" s="120"/>
      <c r="K32" s="127"/>
      <c r="L32" s="127"/>
      <c r="M32" s="127"/>
      <c r="N32" s="128"/>
      <c r="O32" s="588"/>
      <c r="P32" s="589"/>
      <c r="Q32" s="603"/>
      <c r="R32" s="603"/>
      <c r="S32" s="145"/>
      <c r="T32" s="145"/>
      <c r="Y32" s="644"/>
      <c r="AD32" s="644"/>
    </row>
    <row r="33" spans="1:30">
      <c r="A33" s="117"/>
      <c r="B33" s="129"/>
      <c r="C33" s="123"/>
      <c r="D33" s="130"/>
      <c r="E33" s="130"/>
      <c r="F33" s="130"/>
      <c r="G33" s="130"/>
      <c r="H33" s="130"/>
      <c r="I33" s="123"/>
      <c r="J33" s="123"/>
      <c r="K33" s="130"/>
      <c r="L33" s="130"/>
      <c r="M33" s="130"/>
      <c r="N33" s="131"/>
      <c r="O33" s="588"/>
      <c r="P33" s="589"/>
      <c r="Q33" s="603"/>
      <c r="R33" s="603"/>
      <c r="S33" s="637"/>
      <c r="T33" s="637"/>
      <c r="U33" s="637"/>
      <c r="V33" s="637"/>
      <c r="W33" s="637"/>
      <c r="X33" s="637"/>
      <c r="Y33" s="645"/>
      <c r="Z33" s="637"/>
      <c r="AA33" s="637"/>
      <c r="AB33" s="637"/>
      <c r="AC33" s="637"/>
      <c r="AD33" s="645"/>
    </row>
    <row r="34" spans="1:30">
      <c r="A34" s="117"/>
      <c r="B34" s="109"/>
      <c r="C34" s="120"/>
      <c r="D34" s="127"/>
      <c r="E34" s="127"/>
      <c r="F34" s="127"/>
      <c r="G34" s="127"/>
      <c r="H34" s="127"/>
      <c r="I34" s="120"/>
      <c r="J34" s="120"/>
      <c r="K34" s="127"/>
      <c r="L34" s="127"/>
      <c r="M34" s="127"/>
      <c r="N34" s="128"/>
      <c r="O34" s="588"/>
      <c r="P34" s="589"/>
      <c r="Q34" s="603"/>
      <c r="R34" s="603"/>
      <c r="S34" s="145"/>
      <c r="T34" s="145"/>
      <c r="Y34" s="644"/>
      <c r="AD34" s="644"/>
    </row>
    <row r="35" spans="1:30">
      <c r="A35" s="117"/>
      <c r="B35" s="129"/>
      <c r="C35" s="123"/>
      <c r="D35" s="130"/>
      <c r="E35" s="130"/>
      <c r="F35" s="130"/>
      <c r="G35" s="130"/>
      <c r="H35" s="130"/>
      <c r="I35" s="123"/>
      <c r="J35" s="123"/>
      <c r="K35" s="130"/>
      <c r="L35" s="130"/>
      <c r="M35" s="130"/>
      <c r="N35" s="131"/>
      <c r="O35" s="588"/>
      <c r="P35" s="589"/>
      <c r="Q35" s="603"/>
      <c r="R35" s="603"/>
      <c r="S35" s="637"/>
      <c r="T35" s="637"/>
      <c r="U35" s="637"/>
      <c r="V35" s="637"/>
      <c r="W35" s="637"/>
      <c r="X35" s="637"/>
      <c r="Y35" s="645"/>
      <c r="Z35" s="637"/>
      <c r="AA35" s="637"/>
      <c r="AB35" s="637"/>
      <c r="AC35" s="637"/>
      <c r="AD35" s="645"/>
    </row>
    <row r="36" spans="1:30">
      <c r="A36" s="117"/>
      <c r="B36" s="109"/>
      <c r="C36" s="120"/>
      <c r="D36" s="127"/>
      <c r="E36" s="127"/>
      <c r="F36" s="127"/>
      <c r="G36" s="127"/>
      <c r="H36" s="127"/>
      <c r="I36" s="120"/>
      <c r="J36" s="120"/>
      <c r="K36" s="127"/>
      <c r="L36" s="127"/>
      <c r="M36" s="127"/>
      <c r="N36" s="128"/>
      <c r="O36" s="588"/>
      <c r="P36" s="589"/>
      <c r="Q36" s="603"/>
      <c r="R36" s="603"/>
      <c r="S36" s="145"/>
      <c r="T36" s="145"/>
      <c r="Y36" s="644"/>
      <c r="AD36" s="644"/>
    </row>
    <row r="37" spans="1:30" ht="13.5" thickBot="1">
      <c r="A37" s="632"/>
      <c r="B37" s="638"/>
      <c r="C37" s="639"/>
      <c r="D37" s="640"/>
      <c r="E37" s="640"/>
      <c r="F37" s="640"/>
      <c r="G37" s="640"/>
      <c r="H37" s="640"/>
      <c r="I37" s="639"/>
      <c r="J37" s="639"/>
      <c r="K37" s="640"/>
      <c r="L37" s="640"/>
      <c r="M37" s="640"/>
      <c r="N37" s="641"/>
      <c r="O37" s="633"/>
      <c r="P37" s="634"/>
      <c r="Q37" s="603"/>
      <c r="R37" s="603"/>
      <c r="S37" s="642"/>
      <c r="T37" s="642"/>
      <c r="U37" s="642"/>
      <c r="V37" s="642"/>
      <c r="W37" s="642"/>
      <c r="X37" s="642"/>
      <c r="Y37" s="646"/>
      <c r="Z37" s="642"/>
      <c r="AA37" s="642"/>
      <c r="AB37" s="642"/>
      <c r="AC37" s="642"/>
      <c r="AD37" s="646"/>
    </row>
    <row r="38" spans="1:30">
      <c r="A38" s="116"/>
      <c r="B38" s="109"/>
      <c r="C38" s="120"/>
      <c r="D38" s="127"/>
      <c r="E38" s="127"/>
      <c r="F38" s="127"/>
      <c r="G38" s="731"/>
      <c r="H38" s="127"/>
      <c r="I38" s="120"/>
      <c r="J38" s="120"/>
      <c r="K38" s="127"/>
      <c r="L38" s="127"/>
      <c r="M38" s="127"/>
      <c r="N38" s="128"/>
      <c r="O38" s="111"/>
      <c r="P38" s="112"/>
      <c r="Q38" s="603"/>
      <c r="R38" s="603"/>
      <c r="S38" s="636"/>
      <c r="T38" s="145"/>
      <c r="Y38" s="644"/>
      <c r="AD38" s="644"/>
    </row>
    <row r="39" spans="1:30">
      <c r="A39" s="117"/>
      <c r="B39" s="129"/>
      <c r="C39" s="123"/>
      <c r="D39" s="130"/>
      <c r="E39" s="130"/>
      <c r="F39" s="130"/>
      <c r="G39" s="130"/>
      <c r="H39" s="130"/>
      <c r="I39" s="123"/>
      <c r="J39" s="123"/>
      <c r="K39" s="130"/>
      <c r="L39" s="130"/>
      <c r="M39" s="130"/>
      <c r="N39" s="131"/>
      <c r="O39" s="588"/>
      <c r="P39" s="589"/>
      <c r="Q39" s="603"/>
      <c r="R39" s="603"/>
      <c r="S39" s="637"/>
      <c r="T39" s="637"/>
      <c r="U39" s="729"/>
      <c r="V39" s="637"/>
      <c r="W39" s="729"/>
      <c r="X39" s="637"/>
      <c r="Y39" s="645"/>
      <c r="Z39" s="637"/>
      <c r="AA39" s="637"/>
      <c r="AB39" s="637"/>
      <c r="AC39" s="637"/>
      <c r="AD39" s="645"/>
    </row>
    <row r="40" spans="1:30">
      <c r="A40" s="117"/>
      <c r="B40" s="109"/>
      <c r="C40" s="120"/>
      <c r="D40" s="127"/>
      <c r="E40" s="127"/>
      <c r="F40" s="127"/>
      <c r="G40" s="731"/>
      <c r="H40" s="127"/>
      <c r="I40" s="120"/>
      <c r="J40" s="120"/>
      <c r="K40" s="127"/>
      <c r="L40" s="127"/>
      <c r="M40" s="127"/>
      <c r="N40" s="128"/>
      <c r="O40" s="588"/>
      <c r="P40" s="589"/>
      <c r="Q40" s="603"/>
      <c r="R40" s="603"/>
      <c r="S40" s="145"/>
      <c r="T40" s="145"/>
      <c r="Y40" s="644"/>
      <c r="AD40" s="644"/>
    </row>
    <row r="41" spans="1:30">
      <c r="A41" s="117"/>
      <c r="B41" s="129"/>
      <c r="C41" s="123"/>
      <c r="D41" s="130"/>
      <c r="E41" s="130"/>
      <c r="F41" s="130"/>
      <c r="G41" s="130"/>
      <c r="H41" s="130"/>
      <c r="I41" s="123"/>
      <c r="J41" s="123"/>
      <c r="K41" s="130"/>
      <c r="L41" s="130"/>
      <c r="M41" s="130"/>
      <c r="N41" s="131"/>
      <c r="O41" s="588"/>
      <c r="P41" s="589"/>
      <c r="Q41" s="603"/>
      <c r="R41" s="603"/>
      <c r="S41" s="637"/>
      <c r="T41" s="637"/>
      <c r="U41" s="637"/>
      <c r="V41" s="637"/>
      <c r="W41" s="729"/>
      <c r="X41" s="637"/>
      <c r="Y41" s="645"/>
      <c r="Z41" s="637"/>
      <c r="AA41" s="637"/>
      <c r="AB41" s="637"/>
      <c r="AC41" s="637"/>
      <c r="AD41" s="645"/>
    </row>
    <row r="42" spans="1:30">
      <c r="A42" s="117"/>
      <c r="B42" s="109"/>
      <c r="C42" s="120"/>
      <c r="D42" s="127"/>
      <c r="E42" s="127"/>
      <c r="F42" s="127"/>
      <c r="G42" s="127"/>
      <c r="H42" s="127"/>
      <c r="I42" s="120"/>
      <c r="J42" s="120"/>
      <c r="K42" s="127"/>
      <c r="L42" s="127"/>
      <c r="M42" s="127"/>
      <c r="N42" s="128"/>
      <c r="O42" s="588"/>
      <c r="P42" s="589"/>
      <c r="Q42" s="603"/>
      <c r="R42" s="603"/>
      <c r="S42" s="145"/>
      <c r="T42" s="145"/>
      <c r="Y42" s="644"/>
      <c r="AD42" s="644"/>
    </row>
    <row r="43" spans="1:30">
      <c r="A43" s="117"/>
      <c r="B43" s="129"/>
      <c r="C43" s="123"/>
      <c r="D43" s="130"/>
      <c r="E43" s="130"/>
      <c r="F43" s="130"/>
      <c r="G43" s="130"/>
      <c r="H43" s="130"/>
      <c r="I43" s="123"/>
      <c r="J43" s="123"/>
      <c r="K43" s="130"/>
      <c r="L43" s="130"/>
      <c r="M43" s="130"/>
      <c r="N43" s="131"/>
      <c r="O43" s="588"/>
      <c r="P43" s="589"/>
      <c r="Q43" s="603"/>
      <c r="R43" s="603"/>
      <c r="S43" s="637"/>
      <c r="T43" s="637"/>
      <c r="U43" s="637"/>
      <c r="V43" s="637"/>
      <c r="W43" s="637"/>
      <c r="X43" s="637"/>
      <c r="Y43" s="645"/>
      <c r="Z43" s="637"/>
      <c r="AA43" s="637"/>
      <c r="AB43" s="637"/>
      <c r="AC43" s="637"/>
      <c r="AD43" s="645"/>
    </row>
    <row r="44" spans="1:30">
      <c r="A44" s="117"/>
      <c r="B44" s="109"/>
      <c r="C44" s="120"/>
      <c r="D44" s="127"/>
      <c r="E44" s="127"/>
      <c r="F44" s="127"/>
      <c r="G44" s="127"/>
      <c r="H44" s="127"/>
      <c r="I44" s="120"/>
      <c r="J44" s="120"/>
      <c r="K44" s="127"/>
      <c r="L44" s="127"/>
      <c r="M44" s="127"/>
      <c r="N44" s="128"/>
      <c r="O44" s="588"/>
      <c r="P44" s="589"/>
      <c r="Q44" s="603"/>
      <c r="R44" s="603"/>
      <c r="S44" s="145"/>
      <c r="T44" s="145"/>
      <c r="Y44" s="644"/>
      <c r="AD44" s="644"/>
    </row>
    <row r="45" spans="1:30">
      <c r="A45" s="117"/>
      <c r="B45" s="129"/>
      <c r="C45" s="123"/>
      <c r="D45" s="130"/>
      <c r="E45" s="130"/>
      <c r="F45" s="130"/>
      <c r="G45" s="130"/>
      <c r="H45" s="130"/>
      <c r="I45" s="123"/>
      <c r="J45" s="123"/>
      <c r="K45" s="130"/>
      <c r="L45" s="130"/>
      <c r="M45" s="130"/>
      <c r="N45" s="131"/>
      <c r="O45" s="588"/>
      <c r="P45" s="589"/>
      <c r="Q45" s="603"/>
      <c r="R45" s="603"/>
      <c r="S45" s="637"/>
      <c r="T45" s="637"/>
      <c r="U45" s="637"/>
      <c r="V45" s="637"/>
      <c r="W45" s="729"/>
      <c r="X45" s="637"/>
      <c r="Y45" s="645"/>
      <c r="Z45" s="637"/>
      <c r="AA45" s="637"/>
      <c r="AB45" s="637"/>
      <c r="AC45" s="637"/>
      <c r="AD45" s="645"/>
    </row>
    <row r="46" spans="1:30">
      <c r="A46" s="117"/>
      <c r="B46" s="109"/>
      <c r="C46" s="120"/>
      <c r="D46" s="127"/>
      <c r="E46" s="127"/>
      <c r="F46" s="127"/>
      <c r="G46" s="127"/>
      <c r="H46" s="127"/>
      <c r="I46" s="120"/>
      <c r="J46" s="120"/>
      <c r="K46" s="127"/>
      <c r="L46" s="127"/>
      <c r="M46" s="127"/>
      <c r="N46" s="128"/>
      <c r="O46" s="588"/>
      <c r="P46" s="589"/>
      <c r="Q46" s="603"/>
      <c r="R46" s="603"/>
      <c r="S46" s="145"/>
      <c r="T46" s="145"/>
      <c r="Y46" s="644"/>
      <c r="AD46" s="644"/>
    </row>
    <row r="47" spans="1:30">
      <c r="A47" s="117"/>
      <c r="B47" s="129"/>
      <c r="C47" s="123"/>
      <c r="D47" s="130"/>
      <c r="E47" s="130"/>
      <c r="F47" s="130"/>
      <c r="G47" s="130"/>
      <c r="H47" s="130"/>
      <c r="I47" s="123"/>
      <c r="J47" s="123"/>
      <c r="K47" s="130"/>
      <c r="L47" s="130"/>
      <c r="M47" s="130"/>
      <c r="N47" s="131"/>
      <c r="O47" s="588"/>
      <c r="P47" s="589"/>
      <c r="Q47" s="603"/>
      <c r="R47" s="603"/>
      <c r="S47" s="637"/>
      <c r="T47" s="637"/>
      <c r="U47" s="637"/>
      <c r="V47" s="637"/>
      <c r="W47" s="637"/>
      <c r="X47" s="637"/>
      <c r="Y47" s="645"/>
      <c r="Z47" s="637"/>
      <c r="AA47" s="637"/>
      <c r="AB47" s="637"/>
      <c r="AC47" s="637"/>
      <c r="AD47" s="645"/>
    </row>
    <row r="48" spans="1:30">
      <c r="A48" s="117"/>
      <c r="B48" s="109"/>
      <c r="C48" s="120"/>
      <c r="D48" s="127"/>
      <c r="E48" s="127"/>
      <c r="F48" s="127"/>
      <c r="G48" s="127"/>
      <c r="H48" s="127"/>
      <c r="I48" s="120"/>
      <c r="J48" s="120"/>
      <c r="K48" s="127"/>
      <c r="L48" s="127"/>
      <c r="M48" s="127"/>
      <c r="N48" s="128"/>
      <c r="O48" s="588"/>
      <c r="P48" s="589"/>
      <c r="Q48" s="603"/>
      <c r="R48" s="603"/>
      <c r="S48" s="145"/>
      <c r="T48" s="145"/>
      <c r="Y48" s="644"/>
      <c r="AD48" s="644"/>
    </row>
    <row r="49" spans="1:30">
      <c r="A49" s="117"/>
      <c r="B49" s="129"/>
      <c r="C49" s="123"/>
      <c r="D49" s="130"/>
      <c r="E49" s="130"/>
      <c r="F49" s="130"/>
      <c r="G49" s="130"/>
      <c r="H49" s="130"/>
      <c r="I49" s="123"/>
      <c r="J49" s="123"/>
      <c r="K49" s="130"/>
      <c r="L49" s="130"/>
      <c r="M49" s="130"/>
      <c r="N49" s="131"/>
      <c r="O49" s="588"/>
      <c r="P49" s="589"/>
      <c r="Q49" s="603"/>
      <c r="R49" s="603"/>
      <c r="S49" s="637"/>
      <c r="T49" s="637"/>
      <c r="U49" s="637"/>
      <c r="V49" s="637"/>
      <c r="W49" s="729"/>
      <c r="X49" s="637"/>
      <c r="Y49" s="645"/>
      <c r="Z49" s="637"/>
      <c r="AA49" s="637"/>
      <c r="AB49" s="637"/>
      <c r="AC49" s="637"/>
      <c r="AD49" s="645"/>
    </row>
    <row r="50" spans="1:30">
      <c r="A50" s="117"/>
      <c r="B50" s="109"/>
      <c r="C50" s="120"/>
      <c r="D50" s="127"/>
      <c r="E50" s="127"/>
      <c r="F50" s="127"/>
      <c r="G50" s="127"/>
      <c r="H50" s="127"/>
      <c r="I50" s="120"/>
      <c r="J50" s="120"/>
      <c r="K50" s="127"/>
      <c r="L50" s="127"/>
      <c r="M50" s="127"/>
      <c r="N50" s="128"/>
      <c r="O50" s="588"/>
      <c r="P50" s="589"/>
      <c r="Q50" s="603"/>
      <c r="R50" s="603"/>
      <c r="S50" s="145"/>
      <c r="T50" s="145"/>
      <c r="Y50" s="644"/>
      <c r="AD50" s="644"/>
    </row>
    <row r="51" spans="1:30">
      <c r="A51" s="117"/>
      <c r="B51" s="129"/>
      <c r="C51" s="123"/>
      <c r="D51" s="130"/>
      <c r="E51" s="130"/>
      <c r="F51" s="130"/>
      <c r="G51" s="130"/>
      <c r="H51" s="130"/>
      <c r="I51" s="123"/>
      <c r="J51" s="123"/>
      <c r="K51" s="130"/>
      <c r="L51" s="130"/>
      <c r="M51" s="130"/>
      <c r="N51" s="131"/>
      <c r="O51" s="588"/>
      <c r="P51" s="589"/>
      <c r="Q51" s="603"/>
      <c r="R51" s="603"/>
      <c r="S51" s="637"/>
      <c r="T51" s="637"/>
      <c r="U51" s="637"/>
      <c r="V51" s="637"/>
      <c r="W51" s="637"/>
      <c r="X51" s="637"/>
      <c r="Y51" s="645"/>
      <c r="Z51" s="637"/>
      <c r="AA51" s="637"/>
      <c r="AB51" s="637"/>
      <c r="AC51" s="637"/>
      <c r="AD51" s="645"/>
    </row>
    <row r="52" spans="1:30">
      <c r="A52" s="117"/>
      <c r="B52" s="109"/>
      <c r="C52" s="120"/>
      <c r="D52" s="127"/>
      <c r="E52" s="127"/>
      <c r="F52" s="127"/>
      <c r="G52" s="127"/>
      <c r="H52" s="127"/>
      <c r="I52" s="120"/>
      <c r="J52" s="120"/>
      <c r="K52" s="127"/>
      <c r="L52" s="127"/>
      <c r="M52" s="127"/>
      <c r="N52" s="128"/>
      <c r="O52" s="588"/>
      <c r="P52" s="589"/>
      <c r="Q52" s="603"/>
      <c r="R52" s="603"/>
      <c r="S52" s="145"/>
      <c r="T52" s="145"/>
      <c r="Y52" s="644"/>
      <c r="AD52" s="644"/>
    </row>
    <row r="53" spans="1:30">
      <c r="A53" s="117"/>
      <c r="B53" s="129"/>
      <c r="C53" s="123"/>
      <c r="D53" s="130"/>
      <c r="E53" s="130"/>
      <c r="F53" s="130"/>
      <c r="G53" s="130"/>
      <c r="H53" s="130"/>
      <c r="I53" s="123"/>
      <c r="J53" s="123"/>
      <c r="K53" s="130"/>
      <c r="L53" s="130"/>
      <c r="M53" s="130"/>
      <c r="N53" s="131"/>
      <c r="O53" s="588"/>
      <c r="P53" s="589"/>
      <c r="Q53" s="603"/>
      <c r="R53" s="603"/>
      <c r="S53" s="637"/>
      <c r="T53" s="637"/>
      <c r="U53" s="637"/>
      <c r="V53" s="637"/>
      <c r="W53" s="637"/>
      <c r="X53" s="637"/>
      <c r="Y53" s="645"/>
      <c r="Z53" s="637"/>
      <c r="AA53" s="637"/>
      <c r="AB53" s="637"/>
      <c r="AC53" s="637"/>
      <c r="AD53" s="645"/>
    </row>
    <row r="54" spans="1:30">
      <c r="A54" s="117"/>
      <c r="B54" s="109"/>
      <c r="C54" s="120"/>
      <c r="D54" s="127"/>
      <c r="E54" s="127"/>
      <c r="F54" s="127"/>
      <c r="G54" s="127"/>
      <c r="H54" s="127"/>
      <c r="I54" s="120"/>
      <c r="J54" s="120"/>
      <c r="K54" s="127"/>
      <c r="L54" s="127"/>
      <c r="M54" s="127"/>
      <c r="N54" s="128"/>
      <c r="O54" s="588"/>
      <c r="P54" s="589"/>
      <c r="Q54" s="603"/>
      <c r="R54" s="603"/>
      <c r="S54" s="145"/>
      <c r="T54" s="145"/>
      <c r="Y54" s="644"/>
      <c r="AD54" s="644"/>
    </row>
    <row r="55" spans="1:30">
      <c r="A55" s="117"/>
      <c r="B55" s="129"/>
      <c r="C55" s="123"/>
      <c r="D55" s="130"/>
      <c r="E55" s="130"/>
      <c r="F55" s="130"/>
      <c r="G55" s="130"/>
      <c r="H55" s="130"/>
      <c r="I55" s="123"/>
      <c r="J55" s="123"/>
      <c r="K55" s="130"/>
      <c r="L55" s="130"/>
      <c r="M55" s="130"/>
      <c r="N55" s="131"/>
      <c r="O55" s="588"/>
      <c r="P55" s="589"/>
      <c r="Q55" s="603"/>
      <c r="R55" s="603"/>
      <c r="S55" s="637"/>
      <c r="T55" s="637"/>
      <c r="U55" s="637"/>
      <c r="V55" s="637"/>
      <c r="W55" s="637"/>
      <c r="X55" s="637"/>
      <c r="Y55" s="645"/>
      <c r="Z55" s="637"/>
      <c r="AA55" s="637"/>
      <c r="AB55" s="637"/>
      <c r="AC55" s="637"/>
      <c r="AD55" s="645"/>
    </row>
    <row r="56" spans="1:30">
      <c r="A56" s="117"/>
      <c r="B56" s="109"/>
      <c r="C56" s="120"/>
      <c r="D56" s="127"/>
      <c r="E56" s="127"/>
      <c r="F56" s="127"/>
      <c r="G56" s="127"/>
      <c r="H56" s="127"/>
      <c r="I56" s="120"/>
      <c r="J56" s="120"/>
      <c r="K56" s="127"/>
      <c r="L56" s="127"/>
      <c r="M56" s="127"/>
      <c r="N56" s="128"/>
      <c r="O56" s="588"/>
      <c r="P56" s="589"/>
      <c r="Q56" s="603"/>
      <c r="R56" s="603"/>
      <c r="S56" s="145"/>
      <c r="T56" s="145"/>
      <c r="Y56" s="644"/>
      <c r="AD56" s="644"/>
    </row>
    <row r="57" spans="1:30">
      <c r="A57" s="117"/>
      <c r="B57" s="129"/>
      <c r="C57" s="123"/>
      <c r="D57" s="130"/>
      <c r="E57" s="130"/>
      <c r="F57" s="130"/>
      <c r="G57" s="130"/>
      <c r="H57" s="130"/>
      <c r="I57" s="123"/>
      <c r="J57" s="123"/>
      <c r="K57" s="130"/>
      <c r="L57" s="130"/>
      <c r="M57" s="130"/>
      <c r="N57" s="131"/>
      <c r="O57" s="588"/>
      <c r="P57" s="589"/>
      <c r="Q57" s="603"/>
      <c r="R57" s="603"/>
      <c r="S57" s="729"/>
      <c r="T57" s="637"/>
      <c r="U57" s="637"/>
      <c r="V57" s="637"/>
      <c r="W57" s="637"/>
      <c r="X57" s="637"/>
      <c r="Y57" s="645"/>
      <c r="Z57" s="637"/>
      <c r="AA57" s="637"/>
      <c r="AB57" s="637"/>
      <c r="AC57" s="637"/>
      <c r="AD57" s="645"/>
    </row>
    <row r="58" spans="1:30">
      <c r="A58" s="117"/>
      <c r="B58" s="109"/>
      <c r="C58" s="120"/>
      <c r="D58" s="127"/>
      <c r="E58" s="127"/>
      <c r="F58" s="127"/>
      <c r="G58" s="127"/>
      <c r="H58" s="127"/>
      <c r="I58" s="120"/>
      <c r="J58" s="120"/>
      <c r="K58" s="127"/>
      <c r="L58" s="127"/>
      <c r="M58" s="127"/>
      <c r="N58" s="128"/>
      <c r="O58" s="588"/>
      <c r="P58" s="589"/>
      <c r="Q58" s="603"/>
      <c r="R58" s="603"/>
      <c r="S58" s="145"/>
      <c r="T58" s="145"/>
      <c r="Y58" s="644"/>
      <c r="AD58" s="644"/>
    </row>
    <row r="59" spans="1:30">
      <c r="A59" s="117"/>
      <c r="B59" s="129"/>
      <c r="C59" s="123"/>
      <c r="D59" s="130"/>
      <c r="E59" s="130"/>
      <c r="F59" s="130"/>
      <c r="G59" s="130"/>
      <c r="H59" s="130"/>
      <c r="I59" s="123"/>
      <c r="J59" s="123"/>
      <c r="K59" s="130"/>
      <c r="L59" s="130"/>
      <c r="M59" s="130"/>
      <c r="N59" s="131"/>
      <c r="O59" s="588"/>
      <c r="P59" s="589"/>
      <c r="Q59" s="603"/>
      <c r="R59" s="603"/>
      <c r="S59" s="637"/>
      <c r="T59" s="637"/>
      <c r="U59" s="637"/>
      <c r="V59" s="637"/>
      <c r="W59" s="637"/>
      <c r="X59" s="637"/>
      <c r="Y59" s="645"/>
      <c r="Z59" s="637"/>
      <c r="AA59" s="637"/>
      <c r="AB59" s="637"/>
      <c r="AC59" s="637"/>
      <c r="AD59" s="645"/>
    </row>
    <row r="60" spans="1:30">
      <c r="A60" s="117"/>
      <c r="B60" s="109"/>
      <c r="C60" s="120"/>
      <c r="D60" s="127"/>
      <c r="E60" s="127"/>
      <c r="F60" s="127"/>
      <c r="G60" s="127"/>
      <c r="H60" s="127"/>
      <c r="I60" s="120"/>
      <c r="J60" s="120"/>
      <c r="K60" s="127"/>
      <c r="L60" s="127"/>
      <c r="M60" s="127"/>
      <c r="N60" s="128"/>
      <c r="O60" s="588"/>
      <c r="P60" s="589"/>
      <c r="Q60" s="603"/>
      <c r="R60" s="603"/>
      <c r="S60" s="145"/>
      <c r="T60" s="145"/>
      <c r="Y60" s="644"/>
      <c r="AD60" s="644"/>
    </row>
    <row r="61" spans="1:30">
      <c r="A61" s="117"/>
      <c r="B61" s="129"/>
      <c r="C61" s="123"/>
      <c r="D61" s="130"/>
      <c r="E61" s="130"/>
      <c r="F61" s="130"/>
      <c r="G61" s="130"/>
      <c r="H61" s="130"/>
      <c r="I61" s="123"/>
      <c r="J61" s="123"/>
      <c r="K61" s="130"/>
      <c r="L61" s="130"/>
      <c r="M61" s="130"/>
      <c r="N61" s="131"/>
      <c r="O61" s="588"/>
      <c r="P61" s="589"/>
      <c r="Q61" s="603"/>
      <c r="R61" s="603"/>
      <c r="S61" s="637"/>
      <c r="T61" s="637"/>
      <c r="U61" s="637"/>
      <c r="V61" s="729"/>
      <c r="W61" s="637"/>
      <c r="X61" s="637"/>
      <c r="Y61" s="645"/>
      <c r="Z61" s="637"/>
      <c r="AA61" s="637"/>
      <c r="AB61" s="729"/>
      <c r="AC61" s="637"/>
      <c r="AD61" s="645"/>
    </row>
    <row r="62" spans="1:30">
      <c r="A62" s="117"/>
      <c r="B62" s="109"/>
      <c r="C62" s="120"/>
      <c r="D62" s="127"/>
      <c r="E62" s="127"/>
      <c r="F62" s="127"/>
      <c r="G62" s="127"/>
      <c r="H62" s="127"/>
      <c r="I62" s="120"/>
      <c r="J62" s="120"/>
      <c r="K62" s="127"/>
      <c r="L62" s="127"/>
      <c r="M62" s="127"/>
      <c r="N62" s="128"/>
      <c r="O62" s="588"/>
      <c r="P62" s="589"/>
      <c r="Q62" s="603"/>
      <c r="R62" s="603"/>
      <c r="S62" s="145"/>
      <c r="T62" s="145"/>
      <c r="Y62" s="644"/>
      <c r="AD62" s="644"/>
    </row>
    <row r="63" spans="1:30">
      <c r="A63" s="117"/>
      <c r="B63" s="129"/>
      <c r="C63" s="123"/>
      <c r="D63" s="130"/>
      <c r="E63" s="130"/>
      <c r="F63" s="130"/>
      <c r="G63" s="130"/>
      <c r="H63" s="130"/>
      <c r="I63" s="123"/>
      <c r="J63" s="123"/>
      <c r="K63" s="130"/>
      <c r="L63" s="130"/>
      <c r="M63" s="130"/>
      <c r="N63" s="131"/>
      <c r="O63" s="588"/>
      <c r="P63" s="589"/>
      <c r="Q63" s="603"/>
      <c r="R63" s="603"/>
      <c r="S63" s="637"/>
      <c r="T63" s="637"/>
      <c r="U63" s="637"/>
      <c r="V63" s="637"/>
      <c r="W63" s="637"/>
      <c r="X63" s="637"/>
      <c r="Y63" s="645"/>
      <c r="Z63" s="637"/>
      <c r="AA63" s="637"/>
      <c r="AB63" s="637"/>
      <c r="AC63" s="637"/>
      <c r="AD63" s="645"/>
    </row>
    <row r="64" spans="1:30">
      <c r="A64" s="117"/>
      <c r="B64" s="109"/>
      <c r="C64" s="120"/>
      <c r="D64" s="127"/>
      <c r="E64" s="127"/>
      <c r="F64" s="127"/>
      <c r="G64" s="127"/>
      <c r="H64" s="127"/>
      <c r="I64" s="120"/>
      <c r="J64" s="120"/>
      <c r="K64" s="127"/>
      <c r="L64" s="127"/>
      <c r="M64" s="127"/>
      <c r="N64" s="128"/>
      <c r="O64" s="588"/>
      <c r="P64" s="589"/>
      <c r="Q64" s="603"/>
      <c r="R64" s="603"/>
      <c r="S64" s="145"/>
      <c r="T64" s="145"/>
      <c r="Y64" s="644"/>
      <c r="AD64" s="644"/>
    </row>
    <row r="65" spans="1:30">
      <c r="A65" s="117"/>
      <c r="B65" s="129"/>
      <c r="C65" s="123"/>
      <c r="D65" s="130"/>
      <c r="E65" s="130"/>
      <c r="F65" s="130"/>
      <c r="G65" s="130"/>
      <c r="H65" s="130"/>
      <c r="I65" s="123"/>
      <c r="J65" s="123"/>
      <c r="K65" s="130"/>
      <c r="L65" s="130"/>
      <c r="M65" s="130"/>
      <c r="N65" s="131"/>
      <c r="O65" s="588"/>
      <c r="P65" s="589"/>
      <c r="Q65" s="603"/>
      <c r="R65" s="603"/>
      <c r="S65" s="637"/>
      <c r="T65" s="637"/>
      <c r="U65" s="637"/>
      <c r="V65" s="637"/>
      <c r="W65" s="637"/>
      <c r="X65" s="637"/>
      <c r="Y65" s="645"/>
      <c r="Z65" s="637"/>
      <c r="AA65" s="637"/>
      <c r="AB65" s="637"/>
      <c r="AC65" s="637"/>
      <c r="AD65" s="645"/>
    </row>
    <row r="66" spans="1:30">
      <c r="A66" s="117"/>
      <c r="B66" s="109"/>
      <c r="C66" s="120"/>
      <c r="D66" s="127"/>
      <c r="E66" s="127"/>
      <c r="F66" s="127"/>
      <c r="G66" s="127"/>
      <c r="H66" s="127"/>
      <c r="I66" s="120"/>
      <c r="J66" s="120"/>
      <c r="K66" s="127"/>
      <c r="L66" s="127"/>
      <c r="M66" s="127"/>
      <c r="N66" s="128"/>
      <c r="O66" s="588"/>
      <c r="P66" s="589"/>
      <c r="Q66" s="603"/>
      <c r="R66" s="603"/>
      <c r="S66" s="145"/>
      <c r="T66" s="145"/>
      <c r="Y66" s="644"/>
      <c r="AD66" s="644"/>
    </row>
    <row r="67" spans="1:30">
      <c r="A67" s="117"/>
      <c r="B67" s="129"/>
      <c r="C67" s="123"/>
      <c r="D67" s="130"/>
      <c r="E67" s="130"/>
      <c r="F67" s="130"/>
      <c r="G67" s="130"/>
      <c r="H67" s="130"/>
      <c r="I67" s="123"/>
      <c r="J67" s="123"/>
      <c r="K67" s="130"/>
      <c r="L67" s="130"/>
      <c r="M67" s="130"/>
      <c r="N67" s="131"/>
      <c r="O67" s="588"/>
      <c r="P67" s="589"/>
      <c r="Q67" s="603"/>
      <c r="R67" s="603"/>
      <c r="S67" s="637"/>
      <c r="T67" s="637"/>
      <c r="U67" s="637"/>
      <c r="V67" s="637"/>
      <c r="W67" s="637"/>
      <c r="X67" s="637"/>
      <c r="Y67" s="645"/>
      <c r="Z67" s="637"/>
      <c r="AA67" s="637"/>
      <c r="AB67" s="637"/>
      <c r="AC67" s="637"/>
      <c r="AD67" s="645"/>
    </row>
    <row r="68" spans="1:30">
      <c r="A68" s="117"/>
      <c r="B68" s="109"/>
      <c r="C68" s="120"/>
      <c r="D68" s="127"/>
      <c r="E68" s="127"/>
      <c r="F68" s="127"/>
      <c r="G68" s="127"/>
      <c r="H68" s="127"/>
      <c r="I68" s="120"/>
      <c r="J68" s="120"/>
      <c r="K68" s="127"/>
      <c r="L68" s="127"/>
      <c r="M68" s="127"/>
      <c r="N68" s="128"/>
      <c r="O68" s="588"/>
      <c r="P68" s="589"/>
      <c r="Q68" s="603"/>
      <c r="R68" s="603"/>
      <c r="S68" s="145"/>
      <c r="T68" s="145"/>
      <c r="Y68" s="644"/>
      <c r="AD68" s="644"/>
    </row>
    <row r="69" spans="1:30" ht="13.5" thickBot="1">
      <c r="A69" s="632"/>
      <c r="B69" s="638"/>
      <c r="C69" s="639"/>
      <c r="D69" s="640"/>
      <c r="E69" s="640"/>
      <c r="F69" s="640"/>
      <c r="G69" s="640"/>
      <c r="H69" s="640"/>
      <c r="I69" s="639"/>
      <c r="J69" s="639"/>
      <c r="K69" s="640"/>
      <c r="L69" s="640"/>
      <c r="M69" s="640"/>
      <c r="N69" s="641"/>
      <c r="O69" s="633"/>
      <c r="P69" s="634"/>
      <c r="Q69" s="603"/>
      <c r="R69" s="603"/>
      <c r="S69" s="642"/>
      <c r="T69" s="642"/>
      <c r="U69" s="642"/>
      <c r="V69" s="642"/>
      <c r="W69" s="642"/>
      <c r="X69" s="642"/>
      <c r="Y69" s="646"/>
      <c r="Z69" s="642"/>
      <c r="AA69" s="642"/>
      <c r="AB69" s="642"/>
      <c r="AC69" s="642"/>
      <c r="AD69" s="646"/>
    </row>
    <row r="70" spans="1:30">
      <c r="A70" s="116"/>
      <c r="B70" s="109"/>
      <c r="C70" s="120"/>
      <c r="D70" s="127"/>
      <c r="E70" s="127"/>
      <c r="F70" s="127"/>
      <c r="G70" s="127"/>
      <c r="H70" s="127"/>
      <c r="I70" s="120"/>
      <c r="J70" s="120"/>
      <c r="K70" s="127"/>
      <c r="L70" s="127"/>
      <c r="M70" s="127"/>
      <c r="N70" s="128"/>
      <c r="O70" s="111"/>
      <c r="P70" s="112"/>
      <c r="Q70" s="603"/>
      <c r="R70" s="603"/>
      <c r="S70" s="636"/>
      <c r="T70" s="145"/>
      <c r="Y70" s="644"/>
      <c r="AD70" s="644"/>
    </row>
    <row r="71" spans="1:30">
      <c r="A71" s="117"/>
      <c r="B71" s="129"/>
      <c r="C71" s="123"/>
      <c r="D71" s="130"/>
      <c r="E71" s="130"/>
      <c r="F71" s="130"/>
      <c r="G71" s="130"/>
      <c r="H71" s="130"/>
      <c r="I71" s="123"/>
      <c r="J71" s="123"/>
      <c r="K71" s="130"/>
      <c r="L71" s="130"/>
      <c r="M71" s="130"/>
      <c r="N71" s="131"/>
      <c r="O71" s="588"/>
      <c r="P71" s="589"/>
      <c r="Q71" s="603"/>
      <c r="R71" s="603"/>
      <c r="S71" s="637"/>
      <c r="T71" s="637"/>
      <c r="U71" s="637"/>
      <c r="V71" s="637"/>
      <c r="W71" s="637"/>
      <c r="X71" s="637"/>
      <c r="Y71" s="645"/>
      <c r="Z71" s="637"/>
      <c r="AA71" s="637"/>
      <c r="AB71" s="637"/>
      <c r="AC71" s="637"/>
      <c r="AD71" s="645"/>
    </row>
    <row r="72" spans="1:30">
      <c r="A72" s="117"/>
      <c r="B72" s="109"/>
      <c r="C72" s="120"/>
      <c r="D72" s="127"/>
      <c r="E72" s="127"/>
      <c r="F72" s="127"/>
      <c r="G72" s="127"/>
      <c r="H72" s="127"/>
      <c r="I72" s="120"/>
      <c r="J72" s="120"/>
      <c r="K72" s="127"/>
      <c r="L72" s="127"/>
      <c r="M72" s="127"/>
      <c r="N72" s="128"/>
      <c r="O72" s="588"/>
      <c r="P72" s="589"/>
      <c r="Q72" s="603"/>
      <c r="R72" s="603"/>
      <c r="S72" s="145"/>
      <c r="T72" s="145"/>
      <c r="Y72" s="644"/>
      <c r="AD72" s="644"/>
    </row>
    <row r="73" spans="1:30">
      <c r="A73" s="117"/>
      <c r="B73" s="129"/>
      <c r="C73" s="123"/>
      <c r="D73" s="130"/>
      <c r="E73" s="130"/>
      <c r="F73" s="130"/>
      <c r="G73" s="130"/>
      <c r="H73" s="130"/>
      <c r="I73" s="123"/>
      <c r="J73" s="123"/>
      <c r="K73" s="130"/>
      <c r="L73" s="130"/>
      <c r="M73" s="130"/>
      <c r="N73" s="131"/>
      <c r="O73" s="588"/>
      <c r="P73" s="589"/>
      <c r="Q73" s="603"/>
      <c r="R73" s="603"/>
      <c r="S73" s="637"/>
      <c r="T73" s="637"/>
      <c r="U73" s="637"/>
      <c r="V73" s="637"/>
      <c r="W73" s="637"/>
      <c r="X73" s="637"/>
      <c r="Y73" s="645"/>
      <c r="Z73" s="637"/>
      <c r="AA73" s="637"/>
      <c r="AB73" s="637"/>
      <c r="AC73" s="637"/>
      <c r="AD73" s="645"/>
    </row>
    <row r="74" spans="1:30">
      <c r="A74" s="117"/>
      <c r="B74" s="109"/>
      <c r="C74" s="120"/>
      <c r="D74" s="127"/>
      <c r="E74" s="127"/>
      <c r="F74" s="127"/>
      <c r="G74" s="127"/>
      <c r="H74" s="127"/>
      <c r="I74" s="120"/>
      <c r="J74" s="120"/>
      <c r="K74" s="127"/>
      <c r="L74" s="127"/>
      <c r="M74" s="127"/>
      <c r="N74" s="128"/>
      <c r="O74" s="588"/>
      <c r="P74" s="589"/>
      <c r="Q74" s="603"/>
      <c r="R74" s="603"/>
      <c r="S74" s="145"/>
      <c r="T74" s="145"/>
      <c r="Y74" s="644"/>
      <c r="AD74" s="644"/>
    </row>
    <row r="75" spans="1:30">
      <c r="A75" s="117"/>
      <c r="B75" s="129"/>
      <c r="C75" s="123"/>
      <c r="D75" s="130"/>
      <c r="E75" s="130"/>
      <c r="F75" s="130"/>
      <c r="G75" s="130"/>
      <c r="H75" s="130"/>
      <c r="I75" s="123"/>
      <c r="J75" s="123"/>
      <c r="K75" s="130"/>
      <c r="L75" s="130"/>
      <c r="M75" s="130"/>
      <c r="N75" s="131"/>
      <c r="O75" s="588"/>
      <c r="P75" s="589"/>
      <c r="Q75" s="603"/>
      <c r="R75" s="603"/>
      <c r="S75" s="637"/>
      <c r="T75" s="637"/>
      <c r="U75" s="637"/>
      <c r="V75" s="637"/>
      <c r="W75" s="637"/>
      <c r="X75" s="637"/>
      <c r="Y75" s="645"/>
      <c r="Z75" s="637"/>
      <c r="AA75" s="637"/>
      <c r="AB75" s="637"/>
      <c r="AC75" s="637"/>
      <c r="AD75" s="645"/>
    </row>
    <row r="76" spans="1:30">
      <c r="A76" s="117"/>
      <c r="B76" s="109"/>
      <c r="C76" s="120"/>
      <c r="D76" s="127"/>
      <c r="E76" s="127"/>
      <c r="F76" s="127"/>
      <c r="G76" s="127"/>
      <c r="H76" s="127"/>
      <c r="I76" s="120"/>
      <c r="J76" s="120"/>
      <c r="K76" s="127"/>
      <c r="L76" s="127"/>
      <c r="M76" s="127"/>
      <c r="N76" s="128"/>
      <c r="O76" s="588"/>
      <c r="P76" s="589"/>
      <c r="Q76" s="603"/>
      <c r="R76" s="603"/>
      <c r="S76" s="145"/>
      <c r="T76" s="145"/>
      <c r="Y76" s="644"/>
      <c r="AD76" s="644"/>
    </row>
    <row r="77" spans="1:30">
      <c r="A77" s="117"/>
      <c r="B77" s="129"/>
      <c r="C77" s="123"/>
      <c r="D77" s="130"/>
      <c r="E77" s="130"/>
      <c r="F77" s="130"/>
      <c r="G77" s="130"/>
      <c r="H77" s="130"/>
      <c r="I77" s="123"/>
      <c r="J77" s="123"/>
      <c r="K77" s="130"/>
      <c r="L77" s="130"/>
      <c r="M77" s="130"/>
      <c r="N77" s="131"/>
      <c r="O77" s="588"/>
      <c r="P77" s="589"/>
      <c r="Q77" s="603"/>
      <c r="R77" s="603"/>
      <c r="S77" s="637"/>
      <c r="T77" s="637"/>
      <c r="U77" s="637"/>
      <c r="V77" s="637"/>
      <c r="W77" s="637"/>
      <c r="X77" s="637"/>
      <c r="Y77" s="645"/>
      <c r="Z77" s="637"/>
      <c r="AA77" s="637"/>
      <c r="AB77" s="637"/>
      <c r="AC77" s="637"/>
      <c r="AD77" s="645"/>
    </row>
    <row r="78" spans="1:30">
      <c r="A78" s="117"/>
      <c r="B78" s="109"/>
      <c r="C78" s="120"/>
      <c r="D78" s="127"/>
      <c r="E78" s="127"/>
      <c r="F78" s="127"/>
      <c r="G78" s="127"/>
      <c r="H78" s="127"/>
      <c r="I78" s="120"/>
      <c r="J78" s="120"/>
      <c r="K78" s="127"/>
      <c r="L78" s="127"/>
      <c r="M78" s="127"/>
      <c r="N78" s="128"/>
      <c r="O78" s="588"/>
      <c r="P78" s="589"/>
      <c r="Q78" s="603"/>
      <c r="R78" s="603"/>
      <c r="S78" s="145"/>
      <c r="T78" s="145"/>
      <c r="Y78" s="644"/>
      <c r="AD78" s="644"/>
    </row>
    <row r="79" spans="1:30">
      <c r="A79" s="117"/>
      <c r="B79" s="129"/>
      <c r="C79" s="123"/>
      <c r="D79" s="130"/>
      <c r="E79" s="130"/>
      <c r="F79" s="130"/>
      <c r="G79" s="130"/>
      <c r="H79" s="130"/>
      <c r="I79" s="123"/>
      <c r="J79" s="123"/>
      <c r="K79" s="130"/>
      <c r="L79" s="130"/>
      <c r="M79" s="130"/>
      <c r="N79" s="131"/>
      <c r="O79" s="588"/>
      <c r="P79" s="589"/>
      <c r="Q79" s="603"/>
      <c r="R79" s="603"/>
      <c r="S79" s="637"/>
      <c r="T79" s="637"/>
      <c r="U79" s="637"/>
      <c r="V79" s="637"/>
      <c r="W79" s="637"/>
      <c r="X79" s="637"/>
      <c r="Y79" s="645"/>
      <c r="Z79" s="637"/>
      <c r="AA79" s="637"/>
      <c r="AB79" s="637"/>
      <c r="AC79" s="637"/>
      <c r="AD79" s="645"/>
    </row>
    <row r="80" spans="1:30">
      <c r="A80" s="117"/>
      <c r="B80" s="109"/>
      <c r="C80" s="120"/>
      <c r="D80" s="127"/>
      <c r="E80" s="127"/>
      <c r="F80" s="127"/>
      <c r="G80" s="127"/>
      <c r="H80" s="127"/>
      <c r="I80" s="120"/>
      <c r="J80" s="120"/>
      <c r="K80" s="127"/>
      <c r="L80" s="127"/>
      <c r="M80" s="127"/>
      <c r="N80" s="128"/>
      <c r="O80" s="588"/>
      <c r="P80" s="589"/>
      <c r="Q80" s="603"/>
      <c r="R80" s="603"/>
      <c r="S80" s="145"/>
      <c r="T80" s="145"/>
      <c r="Y80" s="644"/>
      <c r="AD80" s="644"/>
    </row>
    <row r="81" spans="1:30">
      <c r="A81" s="117"/>
      <c r="B81" s="129"/>
      <c r="C81" s="123"/>
      <c r="D81" s="130"/>
      <c r="E81" s="130"/>
      <c r="F81" s="130"/>
      <c r="G81" s="130"/>
      <c r="H81" s="130"/>
      <c r="I81" s="123"/>
      <c r="J81" s="123"/>
      <c r="K81" s="130"/>
      <c r="L81" s="130"/>
      <c r="M81" s="130"/>
      <c r="N81" s="131"/>
      <c r="O81" s="588"/>
      <c r="P81" s="589"/>
      <c r="Q81" s="603"/>
      <c r="R81" s="603"/>
      <c r="S81" s="637"/>
      <c r="T81" s="637"/>
      <c r="U81" s="637"/>
      <c r="V81" s="637"/>
      <c r="W81" s="637"/>
      <c r="X81" s="637"/>
      <c r="Y81" s="645"/>
      <c r="Z81" s="637"/>
      <c r="AA81" s="637"/>
      <c r="AB81" s="637"/>
      <c r="AC81" s="637"/>
      <c r="AD81" s="645"/>
    </row>
    <row r="82" spans="1:30">
      <c r="A82" s="117"/>
      <c r="B82" s="109"/>
      <c r="C82" s="120"/>
      <c r="D82" s="127"/>
      <c r="E82" s="127"/>
      <c r="F82" s="127"/>
      <c r="G82" s="127"/>
      <c r="H82" s="127"/>
      <c r="I82" s="120"/>
      <c r="J82" s="120"/>
      <c r="K82" s="127"/>
      <c r="L82" s="127"/>
      <c r="M82" s="127"/>
      <c r="N82" s="128"/>
      <c r="O82" s="588"/>
      <c r="P82" s="589"/>
      <c r="Q82" s="603"/>
      <c r="R82" s="603"/>
      <c r="S82" s="145"/>
      <c r="T82" s="145"/>
      <c r="Y82" s="644"/>
      <c r="AD82" s="644"/>
    </row>
    <row r="83" spans="1:30">
      <c r="A83" s="117"/>
      <c r="B83" s="129"/>
      <c r="C83" s="123"/>
      <c r="D83" s="130"/>
      <c r="E83" s="130"/>
      <c r="F83" s="130"/>
      <c r="G83" s="130"/>
      <c r="H83" s="130"/>
      <c r="I83" s="123"/>
      <c r="J83" s="123"/>
      <c r="K83" s="130"/>
      <c r="L83" s="130"/>
      <c r="M83" s="130"/>
      <c r="N83" s="131"/>
      <c r="O83" s="588"/>
      <c r="P83" s="589"/>
      <c r="Q83" s="603"/>
      <c r="R83" s="603"/>
      <c r="S83" s="637"/>
      <c r="T83" s="637"/>
      <c r="U83" s="637"/>
      <c r="V83" s="637"/>
      <c r="W83" s="637"/>
      <c r="X83" s="637"/>
      <c r="Y83" s="645"/>
      <c r="Z83" s="637"/>
      <c r="AA83" s="637"/>
      <c r="AB83" s="637"/>
      <c r="AC83" s="637"/>
      <c r="AD83" s="645"/>
    </row>
    <row r="84" spans="1:30">
      <c r="A84" s="117"/>
      <c r="B84" s="109"/>
      <c r="C84" s="120"/>
      <c r="D84" s="127"/>
      <c r="E84" s="127"/>
      <c r="F84" s="127"/>
      <c r="G84" s="127"/>
      <c r="H84" s="127"/>
      <c r="I84" s="120"/>
      <c r="J84" s="120"/>
      <c r="K84" s="127"/>
      <c r="L84" s="127"/>
      <c r="M84" s="127"/>
      <c r="N84" s="128"/>
      <c r="O84" s="588"/>
      <c r="P84" s="589"/>
      <c r="Q84" s="603"/>
      <c r="R84" s="603"/>
      <c r="S84" s="145"/>
      <c r="T84" s="145"/>
      <c r="Y84" s="644"/>
      <c r="AD84" s="644"/>
    </row>
    <row r="85" spans="1:30">
      <c r="A85" s="117"/>
      <c r="B85" s="129"/>
      <c r="C85" s="123"/>
      <c r="D85" s="130"/>
      <c r="E85" s="130"/>
      <c r="F85" s="130"/>
      <c r="G85" s="130"/>
      <c r="H85" s="130"/>
      <c r="I85" s="123"/>
      <c r="J85" s="123"/>
      <c r="K85" s="130"/>
      <c r="L85" s="130"/>
      <c r="M85" s="130"/>
      <c r="N85" s="131"/>
      <c r="O85" s="588"/>
      <c r="P85" s="589"/>
      <c r="Q85" s="603"/>
      <c r="R85" s="603"/>
      <c r="S85" s="637"/>
      <c r="T85" s="637"/>
      <c r="U85" s="637"/>
      <c r="V85" s="637"/>
      <c r="W85" s="637"/>
      <c r="X85" s="637"/>
      <c r="Y85" s="645"/>
      <c r="Z85" s="637"/>
      <c r="AA85" s="637"/>
      <c r="AB85" s="637"/>
      <c r="AC85" s="637"/>
      <c r="AD85" s="645"/>
    </row>
    <row r="86" spans="1:30">
      <c r="A86" s="117"/>
      <c r="B86" s="109"/>
      <c r="C86" s="120"/>
      <c r="D86" s="127"/>
      <c r="E86" s="127"/>
      <c r="F86" s="127"/>
      <c r="G86" s="127"/>
      <c r="H86" s="127"/>
      <c r="I86" s="120"/>
      <c r="J86" s="120"/>
      <c r="K86" s="127"/>
      <c r="L86" s="127"/>
      <c r="M86" s="127"/>
      <c r="N86" s="128"/>
      <c r="O86" s="588"/>
      <c r="P86" s="589"/>
      <c r="Q86" s="603"/>
      <c r="R86" s="603"/>
      <c r="S86" s="145"/>
      <c r="T86" s="145"/>
      <c r="Y86" s="644"/>
      <c r="AD86" s="644"/>
    </row>
    <row r="87" spans="1:30">
      <c r="A87" s="117"/>
      <c r="B87" s="129"/>
      <c r="C87" s="123"/>
      <c r="D87" s="130"/>
      <c r="E87" s="130"/>
      <c r="F87" s="130"/>
      <c r="G87" s="130"/>
      <c r="H87" s="130"/>
      <c r="I87" s="123"/>
      <c r="J87" s="123"/>
      <c r="K87" s="130"/>
      <c r="L87" s="130"/>
      <c r="M87" s="130"/>
      <c r="N87" s="131"/>
      <c r="O87" s="588"/>
      <c r="P87" s="589"/>
      <c r="Q87" s="603"/>
      <c r="R87" s="603"/>
      <c r="S87" s="637"/>
      <c r="T87" s="637"/>
      <c r="U87" s="637"/>
      <c r="V87" s="637"/>
      <c r="W87" s="637"/>
      <c r="X87" s="637"/>
      <c r="Y87" s="645"/>
      <c r="Z87" s="637"/>
      <c r="AA87" s="637"/>
      <c r="AB87" s="637"/>
      <c r="AC87" s="637"/>
      <c r="AD87" s="645"/>
    </row>
    <row r="88" spans="1:30">
      <c r="A88" s="117"/>
      <c r="B88" s="109"/>
      <c r="C88" s="120"/>
      <c r="D88" s="127"/>
      <c r="E88" s="127"/>
      <c r="F88" s="127"/>
      <c r="G88" s="127"/>
      <c r="H88" s="127"/>
      <c r="I88" s="120"/>
      <c r="J88" s="120"/>
      <c r="K88" s="127"/>
      <c r="L88" s="127"/>
      <c r="M88" s="127"/>
      <c r="N88" s="128"/>
      <c r="O88" s="588"/>
      <c r="P88" s="589"/>
      <c r="Q88" s="603"/>
      <c r="R88" s="603"/>
      <c r="S88" s="145"/>
      <c r="T88" s="145"/>
      <c r="Y88" s="644"/>
      <c r="AD88" s="644"/>
    </row>
    <row r="89" spans="1:30">
      <c r="A89" s="117"/>
      <c r="B89" s="129"/>
      <c r="C89" s="123"/>
      <c r="D89" s="130"/>
      <c r="E89" s="130"/>
      <c r="F89" s="130"/>
      <c r="G89" s="130"/>
      <c r="H89" s="130"/>
      <c r="I89" s="123"/>
      <c r="J89" s="123"/>
      <c r="K89" s="130"/>
      <c r="L89" s="130"/>
      <c r="M89" s="130"/>
      <c r="N89" s="131"/>
      <c r="O89" s="588"/>
      <c r="P89" s="589"/>
      <c r="Q89" s="603"/>
      <c r="R89" s="603"/>
      <c r="S89" s="637"/>
      <c r="T89" s="637"/>
      <c r="U89" s="637"/>
      <c r="V89" s="637"/>
      <c r="W89" s="637"/>
      <c r="X89" s="637"/>
      <c r="Y89" s="645"/>
      <c r="Z89" s="637"/>
      <c r="AA89" s="637"/>
      <c r="AB89" s="637"/>
      <c r="AC89" s="637"/>
      <c r="AD89" s="645"/>
    </row>
    <row r="90" spans="1:30">
      <c r="A90" s="117"/>
      <c r="B90" s="109"/>
      <c r="C90" s="120"/>
      <c r="D90" s="127"/>
      <c r="E90" s="127"/>
      <c r="F90" s="127"/>
      <c r="G90" s="127"/>
      <c r="H90" s="127"/>
      <c r="I90" s="120"/>
      <c r="J90" s="120"/>
      <c r="K90" s="127"/>
      <c r="L90" s="127"/>
      <c r="M90" s="127"/>
      <c r="N90" s="128"/>
      <c r="O90" s="588"/>
      <c r="P90" s="589"/>
      <c r="Q90" s="603"/>
      <c r="R90" s="603"/>
      <c r="S90" s="145"/>
      <c r="T90" s="145"/>
      <c r="Y90" s="644"/>
      <c r="AD90" s="644"/>
    </row>
    <row r="91" spans="1:30">
      <c r="A91" s="117"/>
      <c r="B91" s="129"/>
      <c r="C91" s="123"/>
      <c r="D91" s="130"/>
      <c r="E91" s="130"/>
      <c r="F91" s="130"/>
      <c r="G91" s="130"/>
      <c r="H91" s="130"/>
      <c r="I91" s="123"/>
      <c r="J91" s="123"/>
      <c r="K91" s="130"/>
      <c r="L91" s="130"/>
      <c r="M91" s="130"/>
      <c r="N91" s="131"/>
      <c r="O91" s="588"/>
      <c r="P91" s="589"/>
      <c r="Q91" s="603"/>
      <c r="R91" s="603"/>
      <c r="S91" s="637"/>
      <c r="T91" s="637"/>
      <c r="U91" s="637"/>
      <c r="V91" s="637"/>
      <c r="W91" s="637"/>
      <c r="X91" s="637"/>
      <c r="Y91" s="645"/>
      <c r="Z91" s="637"/>
      <c r="AA91" s="637"/>
      <c r="AB91" s="637"/>
      <c r="AC91" s="637"/>
      <c r="AD91" s="645"/>
    </row>
    <row r="92" spans="1:30">
      <c r="A92" s="117"/>
      <c r="B92" s="109"/>
      <c r="C92" s="120"/>
      <c r="D92" s="127"/>
      <c r="E92" s="127"/>
      <c r="F92" s="127"/>
      <c r="G92" s="127"/>
      <c r="H92" s="127"/>
      <c r="I92" s="120"/>
      <c r="J92" s="120"/>
      <c r="K92" s="127"/>
      <c r="L92" s="127"/>
      <c r="M92" s="127"/>
      <c r="N92" s="128"/>
      <c r="O92" s="588"/>
      <c r="P92" s="589"/>
      <c r="Q92" s="603"/>
      <c r="R92" s="603"/>
      <c r="S92" s="145"/>
      <c r="T92" s="145"/>
      <c r="Y92" s="644"/>
      <c r="AD92" s="644"/>
    </row>
    <row r="93" spans="1:30">
      <c r="A93" s="117"/>
      <c r="B93" s="129"/>
      <c r="C93" s="123"/>
      <c r="D93" s="130"/>
      <c r="E93" s="130"/>
      <c r="F93" s="130"/>
      <c r="G93" s="130"/>
      <c r="H93" s="130"/>
      <c r="I93" s="123"/>
      <c r="J93" s="123"/>
      <c r="K93" s="130"/>
      <c r="L93" s="130"/>
      <c r="M93" s="130"/>
      <c r="N93" s="131"/>
      <c r="O93" s="588"/>
      <c r="P93" s="589"/>
      <c r="Q93" s="603"/>
      <c r="R93" s="603"/>
      <c r="S93" s="637"/>
      <c r="T93" s="637"/>
      <c r="U93" s="637"/>
      <c r="V93" s="637"/>
      <c r="W93" s="637"/>
      <c r="X93" s="637"/>
      <c r="Y93" s="645"/>
      <c r="Z93" s="637"/>
      <c r="AA93" s="637"/>
      <c r="AB93" s="637"/>
      <c r="AC93" s="637"/>
      <c r="AD93" s="645"/>
    </row>
    <row r="94" spans="1:30">
      <c r="A94" s="117"/>
      <c r="B94" s="109"/>
      <c r="C94" s="120"/>
      <c r="D94" s="127"/>
      <c r="E94" s="127"/>
      <c r="F94" s="127"/>
      <c r="G94" s="127"/>
      <c r="H94" s="127"/>
      <c r="I94" s="120"/>
      <c r="J94" s="120"/>
      <c r="K94" s="127"/>
      <c r="L94" s="127"/>
      <c r="M94" s="127"/>
      <c r="N94" s="128"/>
      <c r="O94" s="588"/>
      <c r="P94" s="589"/>
      <c r="Q94" s="603"/>
      <c r="R94" s="603"/>
      <c r="S94" s="145"/>
      <c r="T94" s="145"/>
      <c r="Y94" s="644"/>
      <c r="AD94" s="644"/>
    </row>
    <row r="95" spans="1:30">
      <c r="A95" s="117"/>
      <c r="B95" s="129"/>
      <c r="C95" s="123"/>
      <c r="D95" s="130"/>
      <c r="E95" s="130"/>
      <c r="F95" s="130"/>
      <c r="G95" s="130"/>
      <c r="H95" s="130"/>
      <c r="I95" s="123"/>
      <c r="J95" s="123"/>
      <c r="K95" s="130"/>
      <c r="L95" s="130"/>
      <c r="M95" s="130"/>
      <c r="N95" s="131"/>
      <c r="O95" s="588"/>
      <c r="P95" s="589"/>
      <c r="Q95" s="603"/>
      <c r="R95" s="603"/>
      <c r="S95" s="637"/>
      <c r="T95" s="637"/>
      <c r="U95" s="637"/>
      <c r="V95" s="637"/>
      <c r="W95" s="637"/>
      <c r="X95" s="637"/>
      <c r="Y95" s="645"/>
      <c r="Z95" s="637"/>
      <c r="AA95" s="637"/>
      <c r="AB95" s="637"/>
      <c r="AC95" s="637"/>
      <c r="AD95" s="645"/>
    </row>
    <row r="96" spans="1:30">
      <c r="A96" s="117"/>
      <c r="B96" s="109"/>
      <c r="C96" s="120"/>
      <c r="D96" s="127"/>
      <c r="E96" s="127"/>
      <c r="F96" s="127"/>
      <c r="G96" s="127"/>
      <c r="H96" s="127"/>
      <c r="I96" s="120"/>
      <c r="J96" s="120"/>
      <c r="K96" s="127"/>
      <c r="L96" s="127"/>
      <c r="M96" s="127"/>
      <c r="N96" s="128"/>
      <c r="O96" s="588"/>
      <c r="P96" s="589"/>
      <c r="Q96" s="603"/>
      <c r="R96" s="603"/>
      <c r="S96" s="145"/>
      <c r="T96" s="145"/>
      <c r="Y96" s="644"/>
      <c r="AD96" s="644"/>
    </row>
    <row r="97" spans="1:30">
      <c r="A97" s="117"/>
      <c r="B97" s="129"/>
      <c r="C97" s="123"/>
      <c r="D97" s="130"/>
      <c r="E97" s="130"/>
      <c r="F97" s="130"/>
      <c r="G97" s="130"/>
      <c r="H97" s="130"/>
      <c r="I97" s="123"/>
      <c r="J97" s="123"/>
      <c r="K97" s="130"/>
      <c r="L97" s="130"/>
      <c r="M97" s="130"/>
      <c r="N97" s="131"/>
      <c r="O97" s="588"/>
      <c r="P97" s="589"/>
      <c r="Q97" s="603"/>
      <c r="R97" s="603"/>
      <c r="S97" s="637"/>
      <c r="T97" s="637"/>
      <c r="U97" s="637"/>
      <c r="V97" s="637"/>
      <c r="W97" s="637"/>
      <c r="X97" s="637"/>
      <c r="Y97" s="645"/>
      <c r="Z97" s="637"/>
      <c r="AA97" s="637"/>
      <c r="AB97" s="637"/>
      <c r="AC97" s="637"/>
      <c r="AD97" s="645"/>
    </row>
    <row r="98" spans="1:30">
      <c r="A98" s="117"/>
      <c r="B98" s="109"/>
      <c r="C98" s="120"/>
      <c r="D98" s="127"/>
      <c r="E98" s="127"/>
      <c r="F98" s="127"/>
      <c r="G98" s="127"/>
      <c r="H98" s="127"/>
      <c r="I98" s="120"/>
      <c r="J98" s="120"/>
      <c r="K98" s="127"/>
      <c r="L98" s="127"/>
      <c r="M98" s="127"/>
      <c r="N98" s="128"/>
      <c r="O98" s="588"/>
      <c r="P98" s="589"/>
      <c r="Q98" s="603"/>
      <c r="R98" s="603"/>
      <c r="S98" s="145"/>
      <c r="T98" s="145"/>
      <c r="Y98" s="644"/>
      <c r="AD98" s="644"/>
    </row>
    <row r="99" spans="1:30">
      <c r="A99" s="117"/>
      <c r="B99" s="129"/>
      <c r="C99" s="123"/>
      <c r="D99" s="130"/>
      <c r="E99" s="130"/>
      <c r="F99" s="130"/>
      <c r="G99" s="130"/>
      <c r="H99" s="130"/>
      <c r="I99" s="123"/>
      <c r="J99" s="123"/>
      <c r="K99" s="130"/>
      <c r="L99" s="130"/>
      <c r="M99" s="130"/>
      <c r="N99" s="131"/>
      <c r="O99" s="588"/>
      <c r="P99" s="589"/>
      <c r="Q99" s="603"/>
      <c r="R99" s="603"/>
      <c r="S99" s="637"/>
      <c r="T99" s="637"/>
      <c r="U99" s="637"/>
      <c r="V99" s="637"/>
      <c r="W99" s="637"/>
      <c r="X99" s="637"/>
      <c r="Y99" s="645"/>
      <c r="Z99" s="637"/>
      <c r="AA99" s="637"/>
      <c r="AB99" s="637"/>
      <c r="AC99" s="637"/>
      <c r="AD99" s="645"/>
    </row>
    <row r="100" spans="1:30">
      <c r="A100" s="117"/>
      <c r="B100" s="109"/>
      <c r="C100" s="120"/>
      <c r="D100" s="127"/>
      <c r="E100" s="127"/>
      <c r="F100" s="127"/>
      <c r="G100" s="127"/>
      <c r="H100" s="127"/>
      <c r="I100" s="120"/>
      <c r="J100" s="120"/>
      <c r="K100" s="127"/>
      <c r="L100" s="127"/>
      <c r="M100" s="127"/>
      <c r="N100" s="128"/>
      <c r="O100" s="588"/>
      <c r="P100" s="589"/>
      <c r="Q100" s="603"/>
      <c r="R100" s="603"/>
      <c r="S100" s="145"/>
      <c r="T100" s="145"/>
      <c r="Y100" s="644"/>
      <c r="AD100" s="644"/>
    </row>
    <row r="101" spans="1:30" ht="13.5" thickBot="1">
      <c r="A101" s="632"/>
      <c r="B101" s="638"/>
      <c r="C101" s="639"/>
      <c r="D101" s="640"/>
      <c r="E101" s="640"/>
      <c r="F101" s="640"/>
      <c r="G101" s="640"/>
      <c r="H101" s="640"/>
      <c r="I101" s="639"/>
      <c r="J101" s="639"/>
      <c r="K101" s="640"/>
      <c r="L101" s="640"/>
      <c r="M101" s="640"/>
      <c r="N101" s="641"/>
      <c r="O101" s="633"/>
      <c r="P101" s="634"/>
      <c r="Q101" s="603"/>
      <c r="R101" s="603"/>
      <c r="S101" s="642"/>
      <c r="T101" s="642"/>
      <c r="U101" s="642"/>
      <c r="V101" s="642"/>
      <c r="W101" s="642"/>
      <c r="X101" s="642"/>
      <c r="Y101" s="646"/>
      <c r="Z101" s="642"/>
      <c r="AA101" s="642"/>
      <c r="AB101" s="642"/>
      <c r="AC101" s="642"/>
      <c r="AD101" s="646"/>
    </row>
    <row r="102" spans="1:30">
      <c r="A102" s="116"/>
      <c r="B102" s="109"/>
      <c r="C102" s="120"/>
      <c r="D102" s="127"/>
      <c r="E102" s="127"/>
      <c r="F102" s="127"/>
      <c r="G102" s="127"/>
      <c r="H102" s="127"/>
      <c r="I102" s="120"/>
      <c r="J102" s="120"/>
      <c r="K102" s="127"/>
      <c r="L102" s="127"/>
      <c r="M102" s="127"/>
      <c r="N102" s="128"/>
      <c r="O102" s="111"/>
      <c r="P102" s="112"/>
      <c r="Q102" s="603"/>
      <c r="R102" s="603"/>
      <c r="S102" s="636"/>
      <c r="T102" s="145"/>
      <c r="Y102" s="644"/>
      <c r="AD102" s="644"/>
    </row>
    <row r="103" spans="1:30">
      <c r="A103" s="117"/>
      <c r="B103" s="129"/>
      <c r="C103" s="123"/>
      <c r="D103" s="130"/>
      <c r="E103" s="130"/>
      <c r="F103" s="130"/>
      <c r="G103" s="130"/>
      <c r="H103" s="130"/>
      <c r="I103" s="123"/>
      <c r="J103" s="123"/>
      <c r="K103" s="130"/>
      <c r="L103" s="130"/>
      <c r="M103" s="130"/>
      <c r="N103" s="131"/>
      <c r="O103" s="588"/>
      <c r="P103" s="589"/>
      <c r="Q103" s="603"/>
      <c r="R103" s="603"/>
      <c r="S103" s="637"/>
      <c r="T103" s="637"/>
      <c r="U103" s="637"/>
      <c r="V103" s="637"/>
      <c r="W103" s="637"/>
      <c r="X103" s="637"/>
      <c r="Y103" s="645"/>
      <c r="Z103" s="637"/>
      <c r="AA103" s="637"/>
      <c r="AB103" s="637"/>
      <c r="AC103" s="637"/>
      <c r="AD103" s="645"/>
    </row>
    <row r="104" spans="1:30">
      <c r="A104" s="117"/>
      <c r="B104" s="109"/>
      <c r="C104" s="120"/>
      <c r="D104" s="127"/>
      <c r="E104" s="127"/>
      <c r="F104" s="127"/>
      <c r="G104" s="127"/>
      <c r="H104" s="127"/>
      <c r="I104" s="120"/>
      <c r="J104" s="120"/>
      <c r="K104" s="127"/>
      <c r="L104" s="127"/>
      <c r="M104" s="127"/>
      <c r="N104" s="128"/>
      <c r="O104" s="588"/>
      <c r="P104" s="589"/>
      <c r="Q104" s="603"/>
      <c r="R104" s="603"/>
      <c r="S104" s="145"/>
      <c r="T104" s="145"/>
      <c r="Y104" s="644"/>
      <c r="AD104" s="644"/>
    </row>
    <row r="105" spans="1:30">
      <c r="A105" s="117"/>
      <c r="B105" s="129"/>
      <c r="C105" s="123"/>
      <c r="D105" s="130"/>
      <c r="E105" s="130"/>
      <c r="F105" s="130"/>
      <c r="G105" s="130"/>
      <c r="H105" s="130"/>
      <c r="I105" s="123"/>
      <c r="J105" s="123"/>
      <c r="K105" s="130"/>
      <c r="L105" s="130"/>
      <c r="M105" s="130"/>
      <c r="N105" s="131"/>
      <c r="O105" s="588"/>
      <c r="P105" s="589"/>
      <c r="Q105" s="603"/>
      <c r="R105" s="603"/>
      <c r="S105" s="637"/>
      <c r="T105" s="637"/>
      <c r="U105" s="637"/>
      <c r="V105" s="637"/>
      <c r="W105" s="637"/>
      <c r="X105" s="637"/>
      <c r="Y105" s="645"/>
      <c r="Z105" s="637"/>
      <c r="AA105" s="637"/>
      <c r="AB105" s="637"/>
      <c r="AC105" s="637"/>
      <c r="AD105" s="645"/>
    </row>
    <row r="106" spans="1:30">
      <c r="A106" s="117"/>
      <c r="B106" s="109"/>
      <c r="C106" s="120"/>
      <c r="D106" s="127"/>
      <c r="E106" s="127"/>
      <c r="F106" s="127"/>
      <c r="G106" s="127"/>
      <c r="H106" s="127"/>
      <c r="I106" s="120"/>
      <c r="J106" s="120"/>
      <c r="K106" s="127"/>
      <c r="L106" s="127"/>
      <c r="M106" s="127"/>
      <c r="N106" s="128"/>
      <c r="O106" s="588"/>
      <c r="P106" s="589"/>
      <c r="Q106" s="603"/>
      <c r="R106" s="603"/>
      <c r="S106" s="145"/>
      <c r="T106" s="145"/>
      <c r="Y106" s="644"/>
      <c r="AD106" s="644"/>
    </row>
    <row r="107" spans="1:30">
      <c r="A107" s="117"/>
      <c r="B107" s="129"/>
      <c r="C107" s="123"/>
      <c r="D107" s="130"/>
      <c r="E107" s="130"/>
      <c r="F107" s="130"/>
      <c r="G107" s="130"/>
      <c r="H107" s="130"/>
      <c r="I107" s="123"/>
      <c r="J107" s="123"/>
      <c r="K107" s="130"/>
      <c r="L107" s="130"/>
      <c r="M107" s="130"/>
      <c r="N107" s="131"/>
      <c r="O107" s="588"/>
      <c r="P107" s="589"/>
      <c r="Q107" s="603"/>
      <c r="R107" s="603"/>
      <c r="S107" s="637"/>
      <c r="T107" s="637"/>
      <c r="U107" s="637"/>
      <c r="V107" s="637"/>
      <c r="W107" s="637"/>
      <c r="X107" s="637"/>
      <c r="Y107" s="645"/>
      <c r="Z107" s="637"/>
      <c r="AA107" s="637"/>
      <c r="AB107" s="637"/>
      <c r="AC107" s="637"/>
      <c r="AD107" s="645"/>
    </row>
    <row r="108" spans="1:30">
      <c r="A108" s="117"/>
      <c r="B108" s="109"/>
      <c r="C108" s="120"/>
      <c r="D108" s="127"/>
      <c r="E108" s="127"/>
      <c r="F108" s="127"/>
      <c r="G108" s="127"/>
      <c r="H108" s="127"/>
      <c r="I108" s="120"/>
      <c r="J108" s="120"/>
      <c r="K108" s="127"/>
      <c r="L108" s="127"/>
      <c r="M108" s="127"/>
      <c r="N108" s="128"/>
      <c r="O108" s="588"/>
      <c r="P108" s="589"/>
      <c r="Q108" s="603"/>
      <c r="R108" s="603"/>
      <c r="S108" s="145"/>
      <c r="T108" s="145"/>
      <c r="Y108" s="644"/>
      <c r="AD108" s="644"/>
    </row>
    <row r="109" spans="1:30">
      <c r="A109" s="117"/>
      <c r="B109" s="129"/>
      <c r="C109" s="123"/>
      <c r="D109" s="130"/>
      <c r="E109" s="130"/>
      <c r="F109" s="130"/>
      <c r="G109" s="130"/>
      <c r="H109" s="130"/>
      <c r="I109" s="123"/>
      <c r="J109" s="123"/>
      <c r="K109" s="130"/>
      <c r="L109" s="130"/>
      <c r="M109" s="130"/>
      <c r="N109" s="131"/>
      <c r="O109" s="588"/>
      <c r="P109" s="589"/>
      <c r="Q109" s="603"/>
      <c r="R109" s="603"/>
      <c r="S109" s="637"/>
      <c r="T109" s="637"/>
      <c r="U109" s="637"/>
      <c r="V109" s="637"/>
      <c r="W109" s="637"/>
      <c r="X109" s="637"/>
      <c r="Y109" s="645"/>
      <c r="Z109" s="637"/>
      <c r="AA109" s="637"/>
      <c r="AB109" s="637"/>
      <c r="AC109" s="637"/>
      <c r="AD109" s="645"/>
    </row>
    <row r="110" spans="1:30">
      <c r="A110" s="117"/>
      <c r="B110" s="109"/>
      <c r="C110" s="120"/>
      <c r="D110" s="127"/>
      <c r="E110" s="127"/>
      <c r="F110" s="127"/>
      <c r="G110" s="127"/>
      <c r="H110" s="127"/>
      <c r="I110" s="120"/>
      <c r="J110" s="120"/>
      <c r="K110" s="127"/>
      <c r="L110" s="127"/>
      <c r="M110" s="127"/>
      <c r="N110" s="128"/>
      <c r="O110" s="588"/>
      <c r="P110" s="589"/>
      <c r="Q110" s="603"/>
      <c r="R110" s="603"/>
      <c r="S110" s="145"/>
      <c r="T110" s="145"/>
      <c r="Y110" s="644"/>
      <c r="AD110" s="644"/>
    </row>
    <row r="111" spans="1:30">
      <c r="A111" s="117"/>
      <c r="B111" s="129"/>
      <c r="C111" s="123"/>
      <c r="D111" s="130"/>
      <c r="E111" s="130"/>
      <c r="F111" s="130"/>
      <c r="G111" s="130"/>
      <c r="H111" s="130"/>
      <c r="I111" s="123"/>
      <c r="J111" s="123"/>
      <c r="K111" s="130"/>
      <c r="L111" s="130"/>
      <c r="M111" s="130"/>
      <c r="N111" s="131"/>
      <c r="O111" s="588"/>
      <c r="P111" s="589"/>
      <c r="Q111" s="603"/>
      <c r="R111" s="603"/>
      <c r="S111" s="637"/>
      <c r="T111" s="637"/>
      <c r="U111" s="637"/>
      <c r="V111" s="637"/>
      <c r="W111" s="637"/>
      <c r="X111" s="637"/>
      <c r="Y111" s="645"/>
      <c r="Z111" s="637"/>
      <c r="AA111" s="637"/>
      <c r="AB111" s="637"/>
      <c r="AC111" s="637"/>
      <c r="AD111" s="645"/>
    </row>
    <row r="112" spans="1:30">
      <c r="A112" s="117"/>
      <c r="B112" s="109"/>
      <c r="C112" s="120"/>
      <c r="D112" s="127"/>
      <c r="E112" s="127"/>
      <c r="F112" s="127"/>
      <c r="G112" s="127"/>
      <c r="H112" s="127"/>
      <c r="I112" s="120"/>
      <c r="J112" s="120"/>
      <c r="K112" s="127"/>
      <c r="L112" s="127"/>
      <c r="M112" s="127"/>
      <c r="N112" s="128"/>
      <c r="O112" s="588"/>
      <c r="P112" s="589"/>
      <c r="Q112" s="603"/>
      <c r="R112" s="603"/>
      <c r="S112" s="145"/>
      <c r="T112" s="145"/>
      <c r="Y112" s="644"/>
      <c r="AD112" s="644"/>
    </row>
    <row r="113" spans="1:30">
      <c r="A113" s="117"/>
      <c r="B113" s="129"/>
      <c r="C113" s="123"/>
      <c r="D113" s="130"/>
      <c r="E113" s="130"/>
      <c r="F113" s="130"/>
      <c r="G113" s="130"/>
      <c r="H113" s="130"/>
      <c r="I113" s="123"/>
      <c r="J113" s="123"/>
      <c r="K113" s="130"/>
      <c r="L113" s="130"/>
      <c r="M113" s="130"/>
      <c r="N113" s="131"/>
      <c r="O113" s="588"/>
      <c r="P113" s="589"/>
      <c r="Q113" s="603"/>
      <c r="R113" s="603"/>
      <c r="S113" s="637"/>
      <c r="T113" s="637"/>
      <c r="U113" s="637"/>
      <c r="V113" s="637"/>
      <c r="W113" s="637"/>
      <c r="X113" s="637"/>
      <c r="Y113" s="645"/>
      <c r="Z113" s="637"/>
      <c r="AA113" s="637"/>
      <c r="AB113" s="637"/>
      <c r="AC113" s="637"/>
      <c r="AD113" s="645"/>
    </row>
    <row r="114" spans="1:30">
      <c r="A114" s="117"/>
      <c r="B114" s="109"/>
      <c r="C114" s="120"/>
      <c r="D114" s="127"/>
      <c r="E114" s="127"/>
      <c r="F114" s="127"/>
      <c r="G114" s="127"/>
      <c r="H114" s="127"/>
      <c r="I114" s="120"/>
      <c r="J114" s="120"/>
      <c r="K114" s="127"/>
      <c r="L114" s="127"/>
      <c r="M114" s="127"/>
      <c r="N114" s="128"/>
      <c r="O114" s="588"/>
      <c r="P114" s="589"/>
      <c r="Q114" s="603"/>
      <c r="R114" s="603"/>
      <c r="S114" s="145"/>
      <c r="T114" s="145"/>
      <c r="Y114" s="644"/>
      <c r="AD114" s="644"/>
    </row>
    <row r="115" spans="1:30">
      <c r="A115" s="117"/>
      <c r="B115" s="129"/>
      <c r="C115" s="123"/>
      <c r="D115" s="130"/>
      <c r="E115" s="130"/>
      <c r="F115" s="130"/>
      <c r="G115" s="130"/>
      <c r="H115" s="130"/>
      <c r="I115" s="123"/>
      <c r="J115" s="123"/>
      <c r="K115" s="130"/>
      <c r="L115" s="130"/>
      <c r="M115" s="130"/>
      <c r="N115" s="131"/>
      <c r="O115" s="588"/>
      <c r="P115" s="589"/>
      <c r="Q115" s="603"/>
      <c r="R115" s="603"/>
      <c r="S115" s="637"/>
      <c r="T115" s="637"/>
      <c r="U115" s="637"/>
      <c r="V115" s="637"/>
      <c r="W115" s="637"/>
      <c r="X115" s="637"/>
      <c r="Y115" s="645"/>
      <c r="Z115" s="637"/>
      <c r="AA115" s="637"/>
      <c r="AB115" s="637"/>
      <c r="AC115" s="637"/>
      <c r="AD115" s="645"/>
    </row>
    <row r="116" spans="1:30">
      <c r="A116" s="117"/>
      <c r="B116" s="109"/>
      <c r="C116" s="120"/>
      <c r="D116" s="127"/>
      <c r="E116" s="127"/>
      <c r="F116" s="127"/>
      <c r="G116" s="127"/>
      <c r="H116" s="127"/>
      <c r="I116" s="120"/>
      <c r="J116" s="120"/>
      <c r="K116" s="127"/>
      <c r="L116" s="127"/>
      <c r="M116" s="127"/>
      <c r="N116" s="128"/>
      <c r="O116" s="588"/>
      <c r="P116" s="589"/>
      <c r="Q116" s="603"/>
      <c r="R116" s="603"/>
      <c r="S116" s="145"/>
      <c r="T116" s="145"/>
      <c r="Y116" s="644"/>
      <c r="AD116" s="644"/>
    </row>
    <row r="117" spans="1:30">
      <c r="A117" s="117"/>
      <c r="B117" s="129"/>
      <c r="C117" s="123"/>
      <c r="D117" s="130"/>
      <c r="E117" s="130"/>
      <c r="F117" s="130"/>
      <c r="G117" s="130"/>
      <c r="H117" s="130"/>
      <c r="I117" s="123"/>
      <c r="J117" s="123"/>
      <c r="K117" s="130"/>
      <c r="L117" s="130"/>
      <c r="M117" s="130"/>
      <c r="N117" s="131"/>
      <c r="O117" s="588"/>
      <c r="P117" s="589"/>
      <c r="Q117" s="603"/>
      <c r="R117" s="603"/>
      <c r="S117" s="637"/>
      <c r="T117" s="637"/>
      <c r="U117" s="637"/>
      <c r="V117" s="637"/>
      <c r="W117" s="637"/>
      <c r="X117" s="637"/>
      <c r="Y117" s="645"/>
      <c r="Z117" s="637"/>
      <c r="AA117" s="637"/>
      <c r="AB117" s="637"/>
      <c r="AC117" s="637"/>
      <c r="AD117" s="645"/>
    </row>
    <row r="118" spans="1:30">
      <c r="A118" s="117"/>
      <c r="B118" s="109"/>
      <c r="C118" s="120"/>
      <c r="D118" s="127"/>
      <c r="E118" s="127"/>
      <c r="F118" s="127"/>
      <c r="G118" s="127"/>
      <c r="H118" s="127"/>
      <c r="I118" s="120"/>
      <c r="J118" s="120"/>
      <c r="K118" s="127"/>
      <c r="L118" s="127"/>
      <c r="M118" s="127"/>
      <c r="N118" s="128"/>
      <c r="O118" s="588"/>
      <c r="P118" s="589"/>
      <c r="Q118" s="603"/>
      <c r="R118" s="603"/>
      <c r="S118" s="145"/>
      <c r="T118" s="145"/>
      <c r="Y118" s="644"/>
      <c r="AD118" s="644"/>
    </row>
    <row r="119" spans="1:30">
      <c r="A119" s="117"/>
      <c r="B119" s="129"/>
      <c r="C119" s="123"/>
      <c r="D119" s="130"/>
      <c r="E119" s="130"/>
      <c r="F119" s="130"/>
      <c r="G119" s="130"/>
      <c r="H119" s="130"/>
      <c r="I119" s="123"/>
      <c r="J119" s="123"/>
      <c r="K119" s="130"/>
      <c r="L119" s="130"/>
      <c r="M119" s="130"/>
      <c r="N119" s="131"/>
      <c r="O119" s="588"/>
      <c r="P119" s="589"/>
      <c r="Q119" s="603"/>
      <c r="R119" s="603"/>
      <c r="S119" s="637"/>
      <c r="T119" s="637"/>
      <c r="U119" s="637"/>
      <c r="V119" s="637"/>
      <c r="W119" s="637"/>
      <c r="X119" s="637"/>
      <c r="Y119" s="645"/>
      <c r="Z119" s="637"/>
      <c r="AA119" s="637"/>
      <c r="AB119" s="637"/>
      <c r="AC119" s="637"/>
      <c r="AD119" s="645"/>
    </row>
    <row r="120" spans="1:30">
      <c r="A120" s="117"/>
      <c r="B120" s="109"/>
      <c r="C120" s="120"/>
      <c r="D120" s="127"/>
      <c r="E120" s="127"/>
      <c r="F120" s="127"/>
      <c r="G120" s="127"/>
      <c r="H120" s="127"/>
      <c r="I120" s="120"/>
      <c r="J120" s="120"/>
      <c r="K120" s="127"/>
      <c r="L120" s="127"/>
      <c r="M120" s="127"/>
      <c r="N120" s="128"/>
      <c r="O120" s="588"/>
      <c r="P120" s="589"/>
      <c r="Q120" s="603"/>
      <c r="R120" s="603"/>
      <c r="S120" s="145"/>
      <c r="T120" s="145"/>
      <c r="Y120" s="644"/>
      <c r="AD120" s="644"/>
    </row>
    <row r="121" spans="1:30">
      <c r="A121" s="117"/>
      <c r="B121" s="129"/>
      <c r="C121" s="123"/>
      <c r="D121" s="130"/>
      <c r="E121" s="130"/>
      <c r="F121" s="130"/>
      <c r="G121" s="130"/>
      <c r="H121" s="130"/>
      <c r="I121" s="123"/>
      <c r="J121" s="123"/>
      <c r="K121" s="130"/>
      <c r="L121" s="130"/>
      <c r="M121" s="130"/>
      <c r="N121" s="131"/>
      <c r="O121" s="588"/>
      <c r="P121" s="589"/>
      <c r="Q121" s="603"/>
      <c r="R121" s="603"/>
      <c r="S121" s="637"/>
      <c r="T121" s="637"/>
      <c r="U121" s="637"/>
      <c r="V121" s="637"/>
      <c r="W121" s="637"/>
      <c r="X121" s="637"/>
      <c r="Y121" s="645"/>
      <c r="Z121" s="637"/>
      <c r="AA121" s="637"/>
      <c r="AB121" s="637"/>
      <c r="AC121" s="637"/>
      <c r="AD121" s="645"/>
    </row>
    <row r="122" spans="1:30">
      <c r="A122" s="117"/>
      <c r="B122" s="109"/>
      <c r="C122" s="120"/>
      <c r="D122" s="127"/>
      <c r="E122" s="127"/>
      <c r="F122" s="127"/>
      <c r="G122" s="127"/>
      <c r="H122" s="127"/>
      <c r="I122" s="120"/>
      <c r="J122" s="120"/>
      <c r="K122" s="127"/>
      <c r="L122" s="127"/>
      <c r="M122" s="127"/>
      <c r="N122" s="128"/>
      <c r="O122" s="588"/>
      <c r="P122" s="589"/>
      <c r="Q122" s="603"/>
      <c r="R122" s="603"/>
      <c r="S122" s="145"/>
      <c r="T122" s="145"/>
      <c r="Y122" s="644"/>
      <c r="AD122" s="644"/>
    </row>
    <row r="123" spans="1:30">
      <c r="A123" s="117"/>
      <c r="B123" s="129"/>
      <c r="C123" s="123"/>
      <c r="D123" s="130"/>
      <c r="E123" s="130"/>
      <c r="F123" s="130"/>
      <c r="G123" s="130"/>
      <c r="H123" s="130"/>
      <c r="I123" s="123"/>
      <c r="J123" s="123"/>
      <c r="K123" s="130"/>
      <c r="L123" s="130"/>
      <c r="M123" s="130"/>
      <c r="N123" s="131"/>
      <c r="O123" s="588"/>
      <c r="P123" s="589"/>
      <c r="Q123" s="603"/>
      <c r="R123" s="603"/>
      <c r="S123" s="637"/>
      <c r="T123" s="637"/>
      <c r="U123" s="637"/>
      <c r="V123" s="637"/>
      <c r="W123" s="637"/>
      <c r="X123" s="637"/>
      <c r="Y123" s="645"/>
      <c r="Z123" s="729"/>
      <c r="AA123" s="637"/>
      <c r="AB123" s="637"/>
      <c r="AC123" s="637"/>
      <c r="AD123" s="645"/>
    </row>
    <row r="124" spans="1:30">
      <c r="A124" s="117"/>
      <c r="B124" s="109"/>
      <c r="C124" s="120"/>
      <c r="D124" s="127"/>
      <c r="E124" s="127"/>
      <c r="F124" s="127"/>
      <c r="G124" s="127"/>
      <c r="H124" s="127"/>
      <c r="I124" s="120"/>
      <c r="J124" s="120"/>
      <c r="K124" s="127"/>
      <c r="L124" s="127"/>
      <c r="M124" s="127"/>
      <c r="N124" s="128"/>
      <c r="O124" s="588"/>
      <c r="P124" s="589"/>
      <c r="Q124" s="603"/>
      <c r="R124" s="603"/>
      <c r="S124" s="145"/>
      <c r="T124" s="145"/>
      <c r="Y124" s="644"/>
      <c r="AD124" s="644"/>
    </row>
    <row r="125" spans="1:30">
      <c r="A125" s="117"/>
      <c r="B125" s="129"/>
      <c r="C125" s="123"/>
      <c r="D125" s="130"/>
      <c r="E125" s="130"/>
      <c r="F125" s="130"/>
      <c r="G125" s="130"/>
      <c r="H125" s="130"/>
      <c r="I125" s="123"/>
      <c r="J125" s="123"/>
      <c r="K125" s="130"/>
      <c r="L125" s="130"/>
      <c r="M125" s="130"/>
      <c r="N125" s="131"/>
      <c r="O125" s="588"/>
      <c r="P125" s="589"/>
      <c r="Q125" s="603"/>
      <c r="R125" s="603"/>
      <c r="S125" s="637"/>
      <c r="T125" s="637"/>
      <c r="U125" s="637"/>
      <c r="V125" s="637"/>
      <c r="W125" s="637"/>
      <c r="X125" s="637"/>
      <c r="Y125" s="645"/>
      <c r="Z125" s="637"/>
      <c r="AA125" s="637"/>
      <c r="AB125" s="637"/>
      <c r="AC125" s="637"/>
      <c r="AD125" s="645"/>
    </row>
    <row r="126" spans="1:30">
      <c r="A126" s="117"/>
      <c r="B126" s="109"/>
      <c r="C126" s="120"/>
      <c r="D126" s="127"/>
      <c r="E126" s="127"/>
      <c r="F126" s="127"/>
      <c r="G126" s="127"/>
      <c r="H126" s="127"/>
      <c r="I126" s="120"/>
      <c r="J126" s="120"/>
      <c r="K126" s="127"/>
      <c r="L126" s="127"/>
      <c r="M126" s="127"/>
      <c r="N126" s="128"/>
      <c r="O126" s="588"/>
      <c r="P126" s="589"/>
      <c r="Q126" s="603"/>
      <c r="R126" s="603"/>
      <c r="S126" s="145"/>
      <c r="T126" s="145"/>
      <c r="Y126" s="644"/>
      <c r="AD126" s="644"/>
    </row>
    <row r="127" spans="1:30">
      <c r="A127" s="117"/>
      <c r="B127" s="129"/>
      <c r="C127" s="123"/>
      <c r="D127" s="130"/>
      <c r="E127" s="130"/>
      <c r="F127" s="130"/>
      <c r="G127" s="130"/>
      <c r="H127" s="130"/>
      <c r="I127" s="123"/>
      <c r="J127" s="123"/>
      <c r="K127" s="130"/>
      <c r="L127" s="130"/>
      <c r="M127" s="130"/>
      <c r="N127" s="131"/>
      <c r="O127" s="588"/>
      <c r="P127" s="589"/>
      <c r="Q127" s="603"/>
      <c r="R127" s="603"/>
      <c r="S127" s="637"/>
      <c r="T127" s="637"/>
      <c r="U127" s="637"/>
      <c r="V127" s="637"/>
      <c r="W127" s="637"/>
      <c r="X127" s="637"/>
      <c r="Y127" s="645"/>
      <c r="Z127" s="637"/>
      <c r="AA127" s="637"/>
      <c r="AB127" s="637"/>
      <c r="AC127" s="637"/>
      <c r="AD127" s="645"/>
    </row>
    <row r="128" spans="1:30">
      <c r="A128" s="117"/>
      <c r="B128" s="109"/>
      <c r="C128" s="120"/>
      <c r="D128" s="127"/>
      <c r="E128" s="127"/>
      <c r="F128" s="127"/>
      <c r="G128" s="127"/>
      <c r="H128" s="127"/>
      <c r="I128" s="120"/>
      <c r="J128" s="120"/>
      <c r="K128" s="127"/>
      <c r="L128" s="127"/>
      <c r="M128" s="127"/>
      <c r="N128" s="128"/>
      <c r="O128" s="588"/>
      <c r="P128" s="589"/>
      <c r="Q128" s="603"/>
      <c r="R128" s="603"/>
      <c r="S128" s="145"/>
      <c r="T128" s="145"/>
      <c r="Y128" s="644"/>
      <c r="AD128" s="644"/>
    </row>
    <row r="129" spans="1:30">
      <c r="A129" s="117"/>
      <c r="B129" s="129"/>
      <c r="C129" s="123"/>
      <c r="D129" s="130"/>
      <c r="E129" s="130"/>
      <c r="F129" s="130"/>
      <c r="G129" s="130"/>
      <c r="H129" s="130"/>
      <c r="I129" s="123"/>
      <c r="J129" s="123"/>
      <c r="K129" s="130"/>
      <c r="L129" s="130"/>
      <c r="M129" s="130"/>
      <c r="N129" s="131"/>
      <c r="O129" s="588"/>
      <c r="P129" s="589"/>
      <c r="Q129" s="603"/>
      <c r="R129" s="603"/>
      <c r="S129" s="637"/>
      <c r="T129" s="637"/>
      <c r="U129" s="637"/>
      <c r="V129" s="637"/>
      <c r="W129" s="637"/>
      <c r="X129" s="637"/>
      <c r="Y129" s="645"/>
      <c r="Z129" s="637"/>
      <c r="AA129" s="637"/>
      <c r="AB129" s="637"/>
      <c r="AC129" s="637"/>
      <c r="AD129" s="645"/>
    </row>
    <row r="130" spans="1:30">
      <c r="A130" s="117"/>
      <c r="B130" s="109"/>
      <c r="C130" s="120"/>
      <c r="D130" s="127"/>
      <c r="E130" s="127"/>
      <c r="F130" s="127"/>
      <c r="G130" s="127"/>
      <c r="H130" s="127"/>
      <c r="I130" s="120"/>
      <c r="J130" s="120"/>
      <c r="K130" s="127"/>
      <c r="L130" s="127"/>
      <c r="M130" s="127"/>
      <c r="N130" s="128"/>
      <c r="O130" s="588"/>
      <c r="P130" s="589"/>
      <c r="Q130" s="603"/>
      <c r="R130" s="603"/>
      <c r="S130" s="145"/>
      <c r="T130" s="145"/>
      <c r="Y130" s="644"/>
      <c r="AD130" s="644"/>
    </row>
    <row r="131" spans="1:30">
      <c r="A131" s="117"/>
      <c r="B131" s="129"/>
      <c r="C131" s="123"/>
      <c r="D131" s="130"/>
      <c r="E131" s="130"/>
      <c r="F131" s="130"/>
      <c r="G131" s="130"/>
      <c r="H131" s="130"/>
      <c r="I131" s="123"/>
      <c r="J131" s="123"/>
      <c r="K131" s="130"/>
      <c r="L131" s="130"/>
      <c r="M131" s="130"/>
      <c r="N131" s="131"/>
      <c r="O131" s="588"/>
      <c r="P131" s="589"/>
      <c r="Q131" s="603"/>
      <c r="R131" s="603"/>
      <c r="S131" s="637"/>
      <c r="T131" s="637"/>
      <c r="U131" s="637"/>
      <c r="V131" s="637"/>
      <c r="W131" s="637"/>
      <c r="X131" s="637"/>
      <c r="Y131" s="645"/>
      <c r="Z131" s="637"/>
      <c r="AA131" s="637"/>
      <c r="AB131" s="637"/>
      <c r="AC131" s="637"/>
      <c r="AD131" s="645"/>
    </row>
    <row r="132" spans="1:30">
      <c r="A132" s="117"/>
      <c r="B132" s="109"/>
      <c r="C132" s="120"/>
      <c r="D132" s="127"/>
      <c r="E132" s="127"/>
      <c r="F132" s="127"/>
      <c r="G132" s="127"/>
      <c r="H132" s="127"/>
      <c r="I132" s="120"/>
      <c r="J132" s="120"/>
      <c r="K132" s="127"/>
      <c r="L132" s="127"/>
      <c r="M132" s="127"/>
      <c r="N132" s="128"/>
      <c r="O132" s="588"/>
      <c r="P132" s="589"/>
      <c r="Q132" s="603"/>
      <c r="R132" s="603"/>
      <c r="S132" s="145"/>
      <c r="T132" s="145"/>
      <c r="Y132" s="644"/>
      <c r="AD132" s="644"/>
    </row>
    <row r="133" spans="1:30" ht="13.5" thickBot="1">
      <c r="A133" s="632"/>
      <c r="B133" s="638"/>
      <c r="C133" s="639"/>
      <c r="D133" s="640"/>
      <c r="E133" s="640"/>
      <c r="F133" s="640"/>
      <c r="G133" s="640"/>
      <c r="H133" s="640"/>
      <c r="I133" s="639"/>
      <c r="J133" s="639"/>
      <c r="K133" s="640"/>
      <c r="L133" s="640"/>
      <c r="M133" s="640"/>
      <c r="N133" s="641"/>
      <c r="O133" s="633"/>
      <c r="P133" s="634"/>
      <c r="Q133" s="603"/>
      <c r="R133" s="603"/>
      <c r="S133" s="642"/>
      <c r="T133" s="642"/>
      <c r="U133" s="642"/>
      <c r="V133" s="642"/>
      <c r="W133" s="642"/>
      <c r="X133" s="642"/>
      <c r="Y133" s="646"/>
      <c r="Z133" s="642"/>
      <c r="AA133" s="642"/>
      <c r="AB133" s="642"/>
      <c r="AC133" s="642"/>
      <c r="AD133" s="646"/>
    </row>
    <row r="134" spans="1:30">
      <c r="A134" s="116"/>
      <c r="B134" s="109"/>
      <c r="C134" s="120"/>
      <c r="D134" s="127"/>
      <c r="E134" s="127"/>
      <c r="F134" s="127"/>
      <c r="G134" s="127"/>
      <c r="H134" s="127"/>
      <c r="I134" s="120"/>
      <c r="J134" s="120"/>
      <c r="K134" s="127"/>
      <c r="L134" s="127"/>
      <c r="M134" s="127"/>
      <c r="N134" s="128"/>
      <c r="O134" s="111"/>
      <c r="P134" s="112"/>
      <c r="Q134" s="603"/>
      <c r="R134" s="603"/>
      <c r="S134" s="636"/>
      <c r="T134" s="145"/>
      <c r="Y134" s="644"/>
      <c r="AD134" s="644"/>
    </row>
    <row r="135" spans="1:30">
      <c r="A135" s="117"/>
      <c r="B135" s="129"/>
      <c r="C135" s="123"/>
      <c r="D135" s="130"/>
      <c r="E135" s="130"/>
      <c r="F135" s="130"/>
      <c r="G135" s="130"/>
      <c r="H135" s="130"/>
      <c r="I135" s="123"/>
      <c r="J135" s="123"/>
      <c r="K135" s="130"/>
      <c r="L135" s="130"/>
      <c r="M135" s="130"/>
      <c r="N135" s="131"/>
      <c r="O135" s="588"/>
      <c r="P135" s="589"/>
      <c r="Q135" s="603"/>
      <c r="R135" s="603"/>
      <c r="S135" s="637"/>
      <c r="T135" s="637"/>
      <c r="U135" s="637"/>
      <c r="V135" s="637"/>
      <c r="W135" s="637"/>
      <c r="X135" s="637"/>
      <c r="Y135" s="645"/>
      <c r="Z135" s="637"/>
      <c r="AA135" s="729"/>
      <c r="AB135" s="637"/>
      <c r="AC135" s="637"/>
      <c r="AD135" s="645"/>
    </row>
    <row r="136" spans="1:30">
      <c r="A136" s="117"/>
      <c r="B136" s="109"/>
      <c r="C136" s="120"/>
      <c r="D136" s="127"/>
      <c r="E136" s="127"/>
      <c r="F136" s="127"/>
      <c r="G136" s="127"/>
      <c r="H136" s="127"/>
      <c r="I136" s="120"/>
      <c r="J136" s="120"/>
      <c r="K136" s="127"/>
      <c r="L136" s="127"/>
      <c r="M136" s="127"/>
      <c r="N136" s="128"/>
      <c r="O136" s="588"/>
      <c r="P136" s="589"/>
      <c r="Q136" s="603"/>
      <c r="R136" s="603"/>
      <c r="S136" s="145"/>
      <c r="T136" s="145"/>
      <c r="Y136" s="644"/>
      <c r="AD136" s="644"/>
    </row>
    <row r="137" spans="1:30">
      <c r="A137" s="117"/>
      <c r="B137" s="129"/>
      <c r="C137" s="123"/>
      <c r="D137" s="130"/>
      <c r="E137" s="130"/>
      <c r="F137" s="130"/>
      <c r="G137" s="130"/>
      <c r="H137" s="130"/>
      <c r="I137" s="123"/>
      <c r="J137" s="123"/>
      <c r="K137" s="130"/>
      <c r="L137" s="130"/>
      <c r="M137" s="130"/>
      <c r="N137" s="131"/>
      <c r="O137" s="588"/>
      <c r="P137" s="589"/>
      <c r="Q137" s="603"/>
      <c r="R137" s="603"/>
      <c r="S137" s="637"/>
      <c r="T137" s="729"/>
      <c r="U137" s="729"/>
      <c r="V137" s="729"/>
      <c r="W137" s="729"/>
      <c r="X137" s="637"/>
      <c r="Y137" s="645"/>
      <c r="Z137" s="729"/>
      <c r="AA137" s="729"/>
      <c r="AB137" s="637"/>
      <c r="AC137" s="729"/>
      <c r="AD137" s="645"/>
    </row>
    <row r="138" spans="1:30">
      <c r="A138" s="117"/>
      <c r="B138" s="109"/>
      <c r="C138" s="120"/>
      <c r="D138" s="127"/>
      <c r="E138" s="127"/>
      <c r="F138" s="127"/>
      <c r="G138" s="127"/>
      <c r="H138" s="127"/>
      <c r="I138" s="120"/>
      <c r="J138" s="120"/>
      <c r="K138" s="127"/>
      <c r="L138" s="127"/>
      <c r="M138" s="127"/>
      <c r="N138" s="128"/>
      <c r="O138" s="588"/>
      <c r="P138" s="589"/>
      <c r="Q138" s="603"/>
      <c r="R138" s="603"/>
      <c r="S138" s="145"/>
      <c r="T138" s="145"/>
      <c r="Y138" s="644"/>
      <c r="AD138" s="644"/>
    </row>
    <row r="139" spans="1:30">
      <c r="A139" s="117"/>
      <c r="B139" s="129"/>
      <c r="C139" s="123"/>
      <c r="D139" s="130"/>
      <c r="E139" s="130"/>
      <c r="F139" s="130"/>
      <c r="G139" s="130"/>
      <c r="H139" s="130"/>
      <c r="I139" s="123"/>
      <c r="J139" s="123"/>
      <c r="K139" s="130"/>
      <c r="L139" s="130"/>
      <c r="M139" s="130"/>
      <c r="N139" s="131"/>
      <c r="O139" s="588"/>
      <c r="P139" s="589"/>
      <c r="Q139" s="603"/>
      <c r="R139" s="603"/>
      <c r="S139" s="637"/>
      <c r="T139" s="637"/>
      <c r="U139" s="637"/>
      <c r="V139" s="637"/>
      <c r="W139" s="637"/>
      <c r="X139" s="637"/>
      <c r="Y139" s="645"/>
      <c r="Z139" s="637"/>
      <c r="AA139" s="637"/>
      <c r="AB139" s="637"/>
      <c r="AC139" s="637"/>
      <c r="AD139" s="645"/>
    </row>
    <row r="140" spans="1:30">
      <c r="A140" s="117"/>
      <c r="B140" s="109"/>
      <c r="C140" s="120"/>
      <c r="D140" s="127"/>
      <c r="E140" s="127"/>
      <c r="F140" s="127"/>
      <c r="G140" s="127"/>
      <c r="H140" s="127"/>
      <c r="I140" s="120"/>
      <c r="J140" s="120"/>
      <c r="K140" s="127"/>
      <c r="L140" s="127"/>
      <c r="M140" s="127"/>
      <c r="N140" s="128"/>
      <c r="O140" s="588"/>
      <c r="P140" s="589"/>
      <c r="Q140" s="603"/>
      <c r="R140" s="603"/>
      <c r="S140" s="145"/>
      <c r="T140" s="145"/>
      <c r="Y140" s="644"/>
      <c r="AD140" s="644"/>
    </row>
    <row r="141" spans="1:30">
      <c r="A141" s="117"/>
      <c r="B141" s="129"/>
      <c r="C141" s="123"/>
      <c r="D141" s="130"/>
      <c r="E141" s="130"/>
      <c r="F141" s="130"/>
      <c r="G141" s="130"/>
      <c r="H141" s="130"/>
      <c r="I141" s="123"/>
      <c r="J141" s="123"/>
      <c r="K141" s="130"/>
      <c r="L141" s="130"/>
      <c r="M141" s="130"/>
      <c r="N141" s="131"/>
      <c r="O141" s="588"/>
      <c r="P141" s="589"/>
      <c r="Q141" s="603"/>
      <c r="R141" s="603"/>
      <c r="S141" s="637"/>
      <c r="T141" s="729"/>
      <c r="U141" s="637"/>
      <c r="V141" s="637"/>
      <c r="W141" s="637"/>
      <c r="X141" s="637"/>
      <c r="Y141" s="645"/>
      <c r="Z141" s="637"/>
      <c r="AA141" s="729"/>
      <c r="AB141" s="637"/>
      <c r="AC141" s="729"/>
      <c r="AD141" s="645"/>
    </row>
    <row r="142" spans="1:30">
      <c r="A142" s="117"/>
      <c r="B142" s="109"/>
      <c r="C142" s="120"/>
      <c r="D142" s="127"/>
      <c r="E142" s="127"/>
      <c r="F142" s="127"/>
      <c r="G142" s="127"/>
      <c r="H142" s="127"/>
      <c r="I142" s="120"/>
      <c r="J142" s="120"/>
      <c r="K142" s="127"/>
      <c r="L142" s="127"/>
      <c r="M142" s="127"/>
      <c r="N142" s="128"/>
      <c r="O142" s="588"/>
      <c r="P142" s="589"/>
      <c r="Q142" s="603"/>
      <c r="R142" s="603"/>
      <c r="S142" s="145"/>
      <c r="T142" s="145"/>
      <c r="Y142" s="644"/>
      <c r="AD142" s="644"/>
    </row>
    <row r="143" spans="1:30">
      <c r="A143" s="117"/>
      <c r="B143" s="129"/>
      <c r="C143" s="123"/>
      <c r="D143" s="130"/>
      <c r="E143" s="130"/>
      <c r="F143" s="130"/>
      <c r="G143" s="130"/>
      <c r="H143" s="130"/>
      <c r="I143" s="123"/>
      <c r="J143" s="123"/>
      <c r="K143" s="130"/>
      <c r="L143" s="130"/>
      <c r="M143" s="130"/>
      <c r="N143" s="131"/>
      <c r="O143" s="588"/>
      <c r="P143" s="589"/>
      <c r="Q143" s="603"/>
      <c r="R143" s="603"/>
      <c r="S143" s="637"/>
      <c r="T143" s="637"/>
      <c r="U143" s="637"/>
      <c r="V143" s="637"/>
      <c r="W143" s="637"/>
      <c r="X143" s="637"/>
      <c r="Y143" s="645"/>
      <c r="Z143" s="637"/>
      <c r="AA143" s="637"/>
      <c r="AB143" s="637"/>
      <c r="AC143" s="637"/>
      <c r="AD143" s="645"/>
    </row>
    <row r="144" spans="1:30">
      <c r="A144" s="117"/>
      <c r="B144" s="109"/>
      <c r="C144" s="120"/>
      <c r="D144" s="127"/>
      <c r="E144" s="127"/>
      <c r="F144" s="127"/>
      <c r="G144" s="127"/>
      <c r="H144" s="127"/>
      <c r="I144" s="120"/>
      <c r="J144" s="120"/>
      <c r="K144" s="127"/>
      <c r="L144" s="127"/>
      <c r="M144" s="127"/>
      <c r="N144" s="128"/>
      <c r="O144" s="588"/>
      <c r="P144" s="589"/>
      <c r="Q144" s="603"/>
      <c r="R144" s="603"/>
      <c r="S144" s="145"/>
      <c r="T144" s="145"/>
      <c r="Y144" s="644"/>
      <c r="AD144" s="644"/>
    </row>
    <row r="145" spans="1:30">
      <c r="A145" s="117"/>
      <c r="B145" s="129"/>
      <c r="C145" s="123"/>
      <c r="D145" s="130"/>
      <c r="E145" s="130"/>
      <c r="F145" s="130"/>
      <c r="G145" s="130"/>
      <c r="H145" s="130"/>
      <c r="I145" s="123"/>
      <c r="J145" s="123"/>
      <c r="K145" s="130"/>
      <c r="L145" s="130"/>
      <c r="M145" s="130"/>
      <c r="N145" s="131"/>
      <c r="O145" s="588"/>
      <c r="P145" s="589"/>
      <c r="Q145" s="603"/>
      <c r="R145" s="603"/>
      <c r="S145" s="637"/>
      <c r="T145" s="637"/>
      <c r="U145" s="637"/>
      <c r="V145" s="637"/>
      <c r="W145" s="637"/>
      <c r="X145" s="637"/>
      <c r="Y145" s="645"/>
      <c r="Z145" s="637"/>
      <c r="AA145" s="637"/>
      <c r="AB145" s="637"/>
      <c r="AC145" s="637"/>
      <c r="AD145" s="645"/>
    </row>
    <row r="146" spans="1:30">
      <c r="A146" s="117"/>
      <c r="B146" s="109"/>
      <c r="C146" s="120"/>
      <c r="D146" s="127"/>
      <c r="E146" s="127"/>
      <c r="F146" s="127"/>
      <c r="G146" s="127"/>
      <c r="H146" s="127"/>
      <c r="I146" s="120"/>
      <c r="J146" s="120"/>
      <c r="K146" s="127"/>
      <c r="L146" s="127"/>
      <c r="M146" s="127"/>
      <c r="N146" s="128"/>
      <c r="O146" s="588"/>
      <c r="P146" s="589"/>
      <c r="Q146" s="603"/>
      <c r="R146" s="603"/>
      <c r="S146" s="145"/>
      <c r="T146" s="145"/>
      <c r="Y146" s="644"/>
      <c r="AD146" s="644"/>
    </row>
    <row r="147" spans="1:30">
      <c r="A147" s="117"/>
      <c r="B147" s="129"/>
      <c r="C147" s="123"/>
      <c r="D147" s="130"/>
      <c r="E147" s="130"/>
      <c r="F147" s="130"/>
      <c r="G147" s="130"/>
      <c r="H147" s="130"/>
      <c r="I147" s="123"/>
      <c r="J147" s="123"/>
      <c r="K147" s="130"/>
      <c r="L147" s="130"/>
      <c r="M147" s="130"/>
      <c r="N147" s="131"/>
      <c r="O147" s="588"/>
      <c r="P147" s="589"/>
      <c r="Q147" s="603"/>
      <c r="R147" s="603"/>
      <c r="S147" s="637"/>
      <c r="T147" s="637"/>
      <c r="U147" s="637"/>
      <c r="V147" s="637"/>
      <c r="W147" s="637"/>
      <c r="X147" s="637"/>
      <c r="Y147" s="645"/>
      <c r="Z147" s="637"/>
      <c r="AA147" s="637"/>
      <c r="AB147" s="637"/>
      <c r="AC147" s="637"/>
      <c r="AD147" s="645"/>
    </row>
    <row r="148" spans="1:30">
      <c r="A148" s="117"/>
      <c r="B148" s="109"/>
      <c r="C148" s="120"/>
      <c r="D148" s="127"/>
      <c r="E148" s="127"/>
      <c r="F148" s="127"/>
      <c r="G148" s="127"/>
      <c r="H148" s="127"/>
      <c r="I148" s="120"/>
      <c r="J148" s="120"/>
      <c r="K148" s="127"/>
      <c r="L148" s="127"/>
      <c r="M148" s="127"/>
      <c r="N148" s="128"/>
      <c r="O148" s="588"/>
      <c r="P148" s="589"/>
      <c r="Q148" s="603"/>
      <c r="R148" s="603"/>
      <c r="S148" s="145"/>
      <c r="T148" s="145"/>
      <c r="Y148" s="644"/>
      <c r="AD148" s="644"/>
    </row>
    <row r="149" spans="1:30">
      <c r="A149" s="117"/>
      <c r="B149" s="129"/>
      <c r="C149" s="123"/>
      <c r="D149" s="130"/>
      <c r="E149" s="130"/>
      <c r="F149" s="130"/>
      <c r="G149" s="130"/>
      <c r="H149" s="130"/>
      <c r="I149" s="123"/>
      <c r="J149" s="123"/>
      <c r="K149" s="130"/>
      <c r="L149" s="130"/>
      <c r="M149" s="130"/>
      <c r="N149" s="131"/>
      <c r="O149" s="588"/>
      <c r="P149" s="589"/>
      <c r="Q149" s="603"/>
      <c r="R149" s="603"/>
      <c r="S149" s="637"/>
      <c r="T149" s="637"/>
      <c r="U149" s="637"/>
      <c r="V149" s="637"/>
      <c r="W149" s="637"/>
      <c r="X149" s="637"/>
      <c r="Y149" s="645"/>
      <c r="Z149" s="637"/>
      <c r="AA149" s="637"/>
      <c r="AB149" s="637"/>
      <c r="AC149" s="637"/>
      <c r="AD149" s="645"/>
    </row>
    <row r="150" spans="1:30">
      <c r="A150" s="117"/>
      <c r="B150" s="109"/>
      <c r="C150" s="120"/>
      <c r="D150" s="127"/>
      <c r="E150" s="127"/>
      <c r="F150" s="127"/>
      <c r="G150" s="127"/>
      <c r="H150" s="127"/>
      <c r="I150" s="120"/>
      <c r="J150" s="120"/>
      <c r="K150" s="127"/>
      <c r="L150" s="127"/>
      <c r="M150" s="127"/>
      <c r="N150" s="128"/>
      <c r="O150" s="588"/>
      <c r="P150" s="589"/>
      <c r="Q150" s="603"/>
      <c r="R150" s="603"/>
      <c r="S150" s="145"/>
      <c r="T150" s="145"/>
      <c r="Y150" s="644"/>
      <c r="AD150" s="644"/>
    </row>
    <row r="151" spans="1:30">
      <c r="A151" s="117"/>
      <c r="B151" s="129"/>
      <c r="C151" s="123"/>
      <c r="D151" s="130"/>
      <c r="E151" s="130"/>
      <c r="F151" s="130"/>
      <c r="G151" s="130"/>
      <c r="H151" s="130"/>
      <c r="I151" s="123"/>
      <c r="J151" s="123"/>
      <c r="K151" s="130"/>
      <c r="L151" s="130"/>
      <c r="M151" s="130"/>
      <c r="N151" s="131"/>
      <c r="O151" s="588"/>
      <c r="P151" s="589"/>
      <c r="Q151" s="603"/>
      <c r="R151" s="603"/>
      <c r="S151" s="637"/>
      <c r="T151" s="637"/>
      <c r="U151" s="637"/>
      <c r="V151" s="637"/>
      <c r="W151" s="637"/>
      <c r="X151" s="637"/>
      <c r="Y151" s="645"/>
      <c r="Z151" s="637"/>
      <c r="AA151" s="637"/>
      <c r="AB151" s="637"/>
      <c r="AC151" s="637"/>
      <c r="AD151" s="645"/>
    </row>
    <row r="152" spans="1:30">
      <c r="A152" s="117"/>
      <c r="B152" s="109"/>
      <c r="C152" s="120"/>
      <c r="D152" s="127"/>
      <c r="E152" s="127"/>
      <c r="F152" s="127"/>
      <c r="G152" s="127"/>
      <c r="H152" s="127"/>
      <c r="I152" s="120"/>
      <c r="J152" s="120"/>
      <c r="K152" s="127"/>
      <c r="L152" s="127"/>
      <c r="M152" s="127"/>
      <c r="N152" s="128"/>
      <c r="O152" s="588"/>
      <c r="P152" s="589"/>
      <c r="Q152" s="603"/>
      <c r="R152" s="603"/>
      <c r="S152" s="145"/>
      <c r="T152" s="145"/>
      <c r="Y152" s="644"/>
      <c r="AD152" s="644"/>
    </row>
    <row r="153" spans="1:30">
      <c r="A153" s="117"/>
      <c r="B153" s="129"/>
      <c r="C153" s="123"/>
      <c r="D153" s="130"/>
      <c r="E153" s="130"/>
      <c r="F153" s="130"/>
      <c r="G153" s="130"/>
      <c r="H153" s="130"/>
      <c r="I153" s="123"/>
      <c r="J153" s="123"/>
      <c r="K153" s="130"/>
      <c r="L153" s="130"/>
      <c r="M153" s="130"/>
      <c r="N153" s="131"/>
      <c r="O153" s="588"/>
      <c r="P153" s="589"/>
      <c r="Q153" s="603"/>
      <c r="R153" s="603"/>
      <c r="S153" s="637"/>
      <c r="T153" s="637"/>
      <c r="U153" s="637"/>
      <c r="V153" s="637"/>
      <c r="W153" s="637"/>
      <c r="X153" s="637"/>
      <c r="Y153" s="645"/>
      <c r="Z153" s="637"/>
      <c r="AA153" s="637"/>
      <c r="AB153" s="637"/>
      <c r="AC153" s="637"/>
      <c r="AD153" s="645"/>
    </row>
    <row r="154" spans="1:30">
      <c r="A154" s="117"/>
      <c r="B154" s="109"/>
      <c r="C154" s="120"/>
      <c r="D154" s="127"/>
      <c r="E154" s="127"/>
      <c r="F154" s="127"/>
      <c r="G154" s="127"/>
      <c r="H154" s="127"/>
      <c r="I154" s="120"/>
      <c r="J154" s="120"/>
      <c r="K154" s="127"/>
      <c r="L154" s="127"/>
      <c r="M154" s="127"/>
      <c r="N154" s="128"/>
      <c r="O154" s="588"/>
      <c r="P154" s="589"/>
      <c r="Q154" s="603"/>
      <c r="R154" s="603"/>
      <c r="S154" s="145"/>
      <c r="T154" s="145"/>
      <c r="Y154" s="644"/>
      <c r="AD154" s="644"/>
    </row>
    <row r="155" spans="1:30">
      <c r="A155" s="117"/>
      <c r="B155" s="129"/>
      <c r="C155" s="123"/>
      <c r="D155" s="130"/>
      <c r="E155" s="130"/>
      <c r="F155" s="130"/>
      <c r="G155" s="130"/>
      <c r="H155" s="130"/>
      <c r="I155" s="123"/>
      <c r="J155" s="123"/>
      <c r="K155" s="130"/>
      <c r="L155" s="130"/>
      <c r="M155" s="130"/>
      <c r="N155" s="131"/>
      <c r="O155" s="588"/>
      <c r="P155" s="589"/>
      <c r="Q155" s="603"/>
      <c r="R155" s="603"/>
      <c r="S155" s="637"/>
      <c r="T155" s="637"/>
      <c r="U155" s="637"/>
      <c r="V155" s="637"/>
      <c r="W155" s="637"/>
      <c r="X155" s="637"/>
      <c r="Y155" s="645"/>
      <c r="Z155" s="637"/>
      <c r="AA155" s="637"/>
      <c r="AB155" s="637"/>
      <c r="AC155" s="637"/>
      <c r="AD155" s="645"/>
    </row>
    <row r="156" spans="1:30">
      <c r="A156" s="117"/>
      <c r="B156" s="109"/>
      <c r="C156" s="120"/>
      <c r="D156" s="127"/>
      <c r="E156" s="127"/>
      <c r="F156" s="127"/>
      <c r="G156" s="127"/>
      <c r="H156" s="127"/>
      <c r="I156" s="120"/>
      <c r="J156" s="120"/>
      <c r="K156" s="127"/>
      <c r="L156" s="127"/>
      <c r="M156" s="127"/>
      <c r="N156" s="128"/>
      <c r="O156" s="588"/>
      <c r="P156" s="589"/>
      <c r="Q156" s="603"/>
      <c r="R156" s="603"/>
      <c r="S156" s="145"/>
      <c r="T156" s="145"/>
      <c r="Y156" s="644"/>
      <c r="AD156" s="644"/>
    </row>
    <row r="157" spans="1:30">
      <c r="A157" s="117"/>
      <c r="B157" s="129"/>
      <c r="C157" s="123"/>
      <c r="D157" s="130"/>
      <c r="E157" s="130"/>
      <c r="F157" s="130"/>
      <c r="G157" s="130"/>
      <c r="H157" s="130"/>
      <c r="I157" s="123"/>
      <c r="J157" s="123"/>
      <c r="K157" s="130"/>
      <c r="L157" s="130"/>
      <c r="M157" s="130"/>
      <c r="N157" s="131"/>
      <c r="O157" s="588"/>
      <c r="P157" s="589"/>
      <c r="Q157" s="603"/>
      <c r="R157" s="603"/>
      <c r="S157" s="637"/>
      <c r="T157" s="637"/>
      <c r="U157" s="637"/>
      <c r="V157" s="637"/>
      <c r="W157" s="637"/>
      <c r="X157" s="637"/>
      <c r="Y157" s="645"/>
      <c r="Z157" s="637"/>
      <c r="AA157" s="637"/>
      <c r="AB157" s="637"/>
      <c r="AC157" s="637"/>
      <c r="AD157" s="645"/>
    </row>
    <row r="158" spans="1:30">
      <c r="A158" s="117"/>
      <c r="B158" s="109"/>
      <c r="C158" s="120"/>
      <c r="D158" s="127"/>
      <c r="E158" s="127"/>
      <c r="F158" s="127"/>
      <c r="G158" s="127"/>
      <c r="H158" s="127"/>
      <c r="I158" s="120"/>
      <c r="J158" s="120"/>
      <c r="K158" s="127"/>
      <c r="L158" s="127"/>
      <c r="M158" s="127"/>
      <c r="N158" s="128"/>
      <c r="O158" s="588"/>
      <c r="P158" s="589"/>
      <c r="Q158" s="603"/>
      <c r="R158" s="603"/>
      <c r="S158" s="145"/>
      <c r="T158" s="145"/>
      <c r="Y158" s="644"/>
      <c r="AD158" s="644"/>
    </row>
    <row r="159" spans="1:30">
      <c r="A159" s="117"/>
      <c r="B159" s="129"/>
      <c r="C159" s="123"/>
      <c r="D159" s="130"/>
      <c r="E159" s="130"/>
      <c r="F159" s="130"/>
      <c r="G159" s="130"/>
      <c r="H159" s="130"/>
      <c r="I159" s="123"/>
      <c r="J159" s="123"/>
      <c r="K159" s="130"/>
      <c r="L159" s="130"/>
      <c r="M159" s="130"/>
      <c r="N159" s="131"/>
      <c r="O159" s="588"/>
      <c r="P159" s="589"/>
      <c r="Q159" s="603"/>
      <c r="R159" s="603"/>
      <c r="S159" s="637"/>
      <c r="T159" s="637"/>
      <c r="U159" s="637"/>
      <c r="V159" s="637"/>
      <c r="W159" s="637"/>
      <c r="X159" s="637"/>
      <c r="Y159" s="645"/>
      <c r="Z159" s="637"/>
      <c r="AA159" s="637"/>
      <c r="AB159" s="637"/>
      <c r="AC159" s="637"/>
      <c r="AD159" s="645"/>
    </row>
    <row r="160" spans="1:30">
      <c r="A160" s="117"/>
      <c r="B160" s="109"/>
      <c r="C160" s="120"/>
      <c r="D160" s="127"/>
      <c r="E160" s="127"/>
      <c r="F160" s="127"/>
      <c r="G160" s="127"/>
      <c r="H160" s="127"/>
      <c r="I160" s="120"/>
      <c r="J160" s="120"/>
      <c r="K160" s="127"/>
      <c r="L160" s="127"/>
      <c r="M160" s="127"/>
      <c r="N160" s="128"/>
      <c r="O160" s="588"/>
      <c r="P160" s="589"/>
      <c r="Q160" s="603"/>
      <c r="R160" s="603"/>
      <c r="S160" s="145"/>
      <c r="T160" s="145"/>
      <c r="Y160" s="644"/>
      <c r="AD160" s="644"/>
    </row>
    <row r="161" spans="1:30">
      <c r="A161" s="117"/>
      <c r="B161" s="129"/>
      <c r="C161" s="123"/>
      <c r="D161" s="130"/>
      <c r="E161" s="130"/>
      <c r="F161" s="130"/>
      <c r="G161" s="130"/>
      <c r="H161" s="130"/>
      <c r="I161" s="123"/>
      <c r="J161" s="123"/>
      <c r="K161" s="130"/>
      <c r="L161" s="130"/>
      <c r="M161" s="130"/>
      <c r="N161" s="131"/>
      <c r="O161" s="588"/>
      <c r="P161" s="589"/>
      <c r="Q161" s="603"/>
      <c r="R161" s="603"/>
      <c r="S161" s="637"/>
      <c r="T161" s="637"/>
      <c r="U161" s="637"/>
      <c r="V161" s="637"/>
      <c r="W161" s="637"/>
      <c r="X161" s="637"/>
      <c r="Y161" s="645"/>
      <c r="Z161" s="637"/>
      <c r="AA161" s="637"/>
      <c r="AB161" s="637"/>
      <c r="AC161" s="637"/>
      <c r="AD161" s="645"/>
    </row>
    <row r="162" spans="1:30">
      <c r="A162" s="117"/>
      <c r="B162" s="109"/>
      <c r="C162" s="120"/>
      <c r="D162" s="127"/>
      <c r="E162" s="127"/>
      <c r="F162" s="127"/>
      <c r="G162" s="127"/>
      <c r="H162" s="127"/>
      <c r="I162" s="120"/>
      <c r="J162" s="120"/>
      <c r="K162" s="127"/>
      <c r="L162" s="127"/>
      <c r="M162" s="127"/>
      <c r="N162" s="128"/>
      <c r="O162" s="588"/>
      <c r="P162" s="589"/>
      <c r="Q162" s="603"/>
      <c r="R162" s="603"/>
      <c r="S162" s="145"/>
      <c r="T162" s="145"/>
      <c r="Y162" s="644"/>
      <c r="AD162" s="644"/>
    </row>
    <row r="163" spans="1:30">
      <c r="A163" s="117"/>
      <c r="B163" s="129"/>
      <c r="C163" s="123"/>
      <c r="D163" s="130"/>
      <c r="E163" s="130"/>
      <c r="F163" s="130"/>
      <c r="G163" s="130"/>
      <c r="H163" s="130"/>
      <c r="I163" s="123"/>
      <c r="J163" s="123"/>
      <c r="K163" s="130"/>
      <c r="L163" s="130"/>
      <c r="M163" s="130"/>
      <c r="N163" s="131"/>
      <c r="O163" s="588"/>
      <c r="P163" s="589"/>
      <c r="Q163" s="603"/>
      <c r="R163" s="603"/>
      <c r="S163" s="637"/>
      <c r="T163" s="729"/>
      <c r="U163" s="637"/>
      <c r="V163" s="637"/>
      <c r="W163" s="637"/>
      <c r="X163" s="729"/>
      <c r="Y163" s="645"/>
      <c r="Z163" s="637"/>
      <c r="AA163" s="637"/>
      <c r="AB163" s="637"/>
      <c r="AC163" s="637"/>
      <c r="AD163" s="645"/>
    </row>
    <row r="164" spans="1:30">
      <c r="A164" s="117"/>
      <c r="B164" s="109"/>
      <c r="C164" s="120"/>
      <c r="D164" s="127"/>
      <c r="E164" s="127"/>
      <c r="F164" s="127"/>
      <c r="G164" s="127"/>
      <c r="H164" s="127"/>
      <c r="I164" s="120"/>
      <c r="J164" s="120"/>
      <c r="K164" s="127"/>
      <c r="L164" s="127"/>
      <c r="M164" s="127"/>
      <c r="N164" s="128"/>
      <c r="O164" s="588"/>
      <c r="P164" s="589"/>
      <c r="Q164" s="603"/>
      <c r="R164" s="603"/>
      <c r="S164" s="145"/>
      <c r="T164" s="145"/>
      <c r="Y164" s="644"/>
      <c r="AD164" s="644"/>
    </row>
    <row r="165" spans="1:30" ht="13.5" thickBot="1">
      <c r="A165" s="632"/>
      <c r="B165" s="638"/>
      <c r="C165" s="639"/>
      <c r="D165" s="640"/>
      <c r="E165" s="640"/>
      <c r="F165" s="640"/>
      <c r="G165" s="640"/>
      <c r="H165" s="640"/>
      <c r="I165" s="639"/>
      <c r="J165" s="639"/>
      <c r="K165" s="640"/>
      <c r="L165" s="640"/>
      <c r="M165" s="640"/>
      <c r="N165" s="641"/>
      <c r="O165" s="633"/>
      <c r="P165" s="634"/>
      <c r="Q165" s="603"/>
      <c r="R165" s="603"/>
      <c r="S165" s="642"/>
      <c r="T165" s="642"/>
      <c r="U165" s="642"/>
      <c r="V165" s="642"/>
      <c r="W165" s="642"/>
      <c r="X165" s="642"/>
      <c r="Y165" s="646"/>
      <c r="Z165" s="642"/>
      <c r="AA165" s="642"/>
      <c r="AB165" s="642"/>
      <c r="AC165" s="642"/>
      <c r="AD165" s="646"/>
    </row>
    <row r="166" spans="1:30">
      <c r="A166" s="116"/>
      <c r="B166" s="109"/>
      <c r="C166" s="120"/>
      <c r="D166" s="127"/>
      <c r="E166" s="127"/>
      <c r="F166" s="127"/>
      <c r="G166" s="127"/>
      <c r="H166" s="127"/>
      <c r="I166" s="120"/>
      <c r="J166" s="120"/>
      <c r="K166" s="127"/>
      <c r="L166" s="127"/>
      <c r="M166" s="127"/>
      <c r="N166" s="128"/>
      <c r="O166" s="111"/>
      <c r="P166" s="112"/>
      <c r="Q166" s="603"/>
      <c r="R166" s="603"/>
      <c r="S166" s="636"/>
      <c r="T166" s="145"/>
      <c r="Y166" s="644"/>
      <c r="AD166" s="644"/>
    </row>
    <row r="167" spans="1:30">
      <c r="A167" s="117"/>
      <c r="B167" s="129"/>
      <c r="C167" s="123"/>
      <c r="D167" s="130"/>
      <c r="E167" s="130"/>
      <c r="F167" s="130"/>
      <c r="G167" s="130"/>
      <c r="H167" s="130"/>
      <c r="I167" s="123"/>
      <c r="J167" s="123"/>
      <c r="K167" s="130"/>
      <c r="L167" s="130"/>
      <c r="M167" s="130"/>
      <c r="N167" s="131"/>
      <c r="O167" s="588"/>
      <c r="P167" s="589"/>
      <c r="Q167" s="603"/>
      <c r="R167" s="603"/>
      <c r="S167" s="637"/>
      <c r="T167" s="637"/>
      <c r="U167" s="637"/>
      <c r="V167" s="637"/>
      <c r="W167" s="637"/>
      <c r="X167" s="637"/>
      <c r="Y167" s="645"/>
      <c r="Z167" s="637"/>
      <c r="AA167" s="729"/>
      <c r="AB167" s="637"/>
      <c r="AC167" s="729"/>
      <c r="AD167" s="645"/>
    </row>
    <row r="168" spans="1:30">
      <c r="A168" s="117"/>
      <c r="B168" s="109"/>
      <c r="C168" s="120"/>
      <c r="D168" s="127"/>
      <c r="E168" s="127"/>
      <c r="F168" s="127"/>
      <c r="G168" s="127"/>
      <c r="H168" s="127"/>
      <c r="I168" s="120"/>
      <c r="J168" s="120"/>
      <c r="K168" s="127"/>
      <c r="L168" s="127"/>
      <c r="M168" s="127"/>
      <c r="N168" s="128"/>
      <c r="O168" s="588"/>
      <c r="P168" s="589"/>
      <c r="Q168" s="603"/>
      <c r="R168" s="603"/>
      <c r="S168" s="145"/>
      <c r="T168" s="145"/>
      <c r="Y168" s="644"/>
      <c r="AD168" s="644"/>
    </row>
    <row r="169" spans="1:30">
      <c r="A169" s="117"/>
      <c r="B169" s="129"/>
      <c r="C169" s="123"/>
      <c r="D169" s="130"/>
      <c r="E169" s="130"/>
      <c r="F169" s="130"/>
      <c r="G169" s="130"/>
      <c r="H169" s="130"/>
      <c r="I169" s="123"/>
      <c r="J169" s="123"/>
      <c r="K169" s="130"/>
      <c r="L169" s="130"/>
      <c r="M169" s="130"/>
      <c r="N169" s="131"/>
      <c r="O169" s="588"/>
      <c r="P169" s="589"/>
      <c r="Q169" s="603"/>
      <c r="R169" s="603"/>
      <c r="S169" s="729"/>
      <c r="T169" s="637"/>
      <c r="U169" s="729"/>
      <c r="V169" s="637"/>
      <c r="W169" s="637"/>
      <c r="X169" s="637"/>
      <c r="Y169" s="645"/>
      <c r="Z169" s="637"/>
      <c r="AA169" s="729"/>
      <c r="AB169" s="637"/>
      <c r="AC169" s="729"/>
      <c r="AD169" s="645"/>
    </row>
    <row r="170" spans="1:30">
      <c r="A170" s="117"/>
      <c r="B170" s="109"/>
      <c r="C170" s="120"/>
      <c r="D170" s="127"/>
      <c r="E170" s="127"/>
      <c r="F170" s="127"/>
      <c r="G170" s="127"/>
      <c r="H170" s="127"/>
      <c r="I170" s="120"/>
      <c r="J170" s="120"/>
      <c r="K170" s="127"/>
      <c r="L170" s="127"/>
      <c r="M170" s="127"/>
      <c r="N170" s="128"/>
      <c r="O170" s="588"/>
      <c r="P170" s="589"/>
      <c r="Q170" s="603"/>
      <c r="R170" s="603"/>
      <c r="S170" s="145"/>
      <c r="T170" s="145"/>
      <c r="Y170" s="644"/>
      <c r="AD170" s="644"/>
    </row>
    <row r="171" spans="1:30">
      <c r="A171" s="117"/>
      <c r="B171" s="129"/>
      <c r="C171" s="123"/>
      <c r="D171" s="130"/>
      <c r="E171" s="130"/>
      <c r="F171" s="130"/>
      <c r="G171" s="130"/>
      <c r="H171" s="130"/>
      <c r="I171" s="123"/>
      <c r="J171" s="123"/>
      <c r="K171" s="130"/>
      <c r="L171" s="130"/>
      <c r="M171" s="130"/>
      <c r="N171" s="131"/>
      <c r="O171" s="588"/>
      <c r="P171" s="589"/>
      <c r="Q171" s="603"/>
      <c r="R171" s="603"/>
      <c r="S171" s="637"/>
      <c r="T171" s="637"/>
      <c r="U171" s="637"/>
      <c r="V171" s="637"/>
      <c r="W171" s="637"/>
      <c r="X171" s="637"/>
      <c r="Y171" s="645"/>
      <c r="Z171" s="637"/>
      <c r="AA171" s="637"/>
      <c r="AB171" s="637"/>
      <c r="AC171" s="637"/>
      <c r="AD171" s="645"/>
    </row>
    <row r="172" spans="1:30">
      <c r="A172" s="117"/>
      <c r="B172" s="109"/>
      <c r="C172" s="120"/>
      <c r="D172" s="127"/>
      <c r="E172" s="127"/>
      <c r="F172" s="127"/>
      <c r="G172" s="127"/>
      <c r="H172" s="127"/>
      <c r="I172" s="120"/>
      <c r="J172" s="120"/>
      <c r="K172" s="127"/>
      <c r="L172" s="127"/>
      <c r="M172" s="127"/>
      <c r="N172" s="128"/>
      <c r="O172" s="588"/>
      <c r="P172" s="589"/>
      <c r="Q172" s="603"/>
      <c r="R172" s="603"/>
      <c r="S172" s="145"/>
      <c r="T172" s="145"/>
      <c r="Y172" s="644"/>
      <c r="AD172" s="644"/>
    </row>
    <row r="173" spans="1:30">
      <c r="A173" s="117"/>
      <c r="B173" s="129"/>
      <c r="C173" s="123"/>
      <c r="D173" s="130"/>
      <c r="E173" s="130"/>
      <c r="F173" s="130"/>
      <c r="G173" s="130"/>
      <c r="H173" s="130"/>
      <c r="I173" s="123"/>
      <c r="J173" s="123"/>
      <c r="K173" s="130"/>
      <c r="L173" s="130"/>
      <c r="M173" s="130"/>
      <c r="N173" s="131"/>
      <c r="O173" s="588"/>
      <c r="P173" s="589"/>
      <c r="Q173" s="603"/>
      <c r="R173" s="603"/>
      <c r="S173" s="729"/>
      <c r="T173" s="637"/>
      <c r="U173" s="637"/>
      <c r="V173" s="637"/>
      <c r="W173" s="637"/>
      <c r="X173" s="637"/>
      <c r="Y173" s="645"/>
      <c r="Z173" s="637"/>
      <c r="AA173" s="729"/>
      <c r="AB173" s="637"/>
      <c r="AC173" s="729"/>
      <c r="AD173" s="645"/>
    </row>
    <row r="174" spans="1:30">
      <c r="A174" s="117"/>
      <c r="B174" s="109"/>
      <c r="C174" s="120"/>
      <c r="D174" s="127"/>
      <c r="E174" s="127"/>
      <c r="F174" s="127"/>
      <c r="G174" s="127"/>
      <c r="H174" s="127"/>
      <c r="I174" s="120"/>
      <c r="J174" s="120"/>
      <c r="K174" s="127"/>
      <c r="L174" s="127"/>
      <c r="M174" s="127"/>
      <c r="N174" s="128"/>
      <c r="O174" s="588"/>
      <c r="P174" s="589"/>
      <c r="Q174" s="603"/>
      <c r="R174" s="603"/>
      <c r="S174" s="145"/>
      <c r="T174" s="145"/>
      <c r="Y174" s="644"/>
      <c r="AD174" s="644"/>
    </row>
    <row r="175" spans="1:30">
      <c r="A175" s="117"/>
      <c r="B175" s="129"/>
      <c r="C175" s="123"/>
      <c r="D175" s="130"/>
      <c r="E175" s="130"/>
      <c r="F175" s="130"/>
      <c r="G175" s="130"/>
      <c r="H175" s="130"/>
      <c r="I175" s="123"/>
      <c r="J175" s="123"/>
      <c r="K175" s="130"/>
      <c r="L175" s="130"/>
      <c r="M175" s="130"/>
      <c r="N175" s="131"/>
      <c r="O175" s="588"/>
      <c r="P175" s="589"/>
      <c r="Q175" s="603"/>
      <c r="R175" s="603"/>
      <c r="S175" s="637"/>
      <c r="T175" s="637"/>
      <c r="U175" s="637"/>
      <c r="V175" s="637"/>
      <c r="W175" s="637"/>
      <c r="X175" s="637"/>
      <c r="Y175" s="645"/>
      <c r="Z175" s="637"/>
      <c r="AA175" s="637"/>
      <c r="AB175" s="637"/>
      <c r="AC175" s="637"/>
      <c r="AD175" s="645"/>
    </row>
    <row r="176" spans="1:30">
      <c r="A176" s="117"/>
      <c r="B176" s="109"/>
      <c r="C176" s="120"/>
      <c r="D176" s="127"/>
      <c r="E176" s="127"/>
      <c r="F176" s="127"/>
      <c r="G176" s="127"/>
      <c r="H176" s="127"/>
      <c r="I176" s="120"/>
      <c r="J176" s="120"/>
      <c r="K176" s="127"/>
      <c r="L176" s="127"/>
      <c r="M176" s="127"/>
      <c r="N176" s="128"/>
      <c r="O176" s="588"/>
      <c r="P176" s="589"/>
      <c r="Q176" s="603"/>
      <c r="R176" s="603"/>
      <c r="S176" s="145"/>
      <c r="T176" s="145"/>
      <c r="Y176" s="644"/>
      <c r="AD176" s="644"/>
    </row>
    <row r="177" spans="1:30">
      <c r="A177" s="117"/>
      <c r="B177" s="129"/>
      <c r="C177" s="123"/>
      <c r="D177" s="130"/>
      <c r="E177" s="130"/>
      <c r="F177" s="130"/>
      <c r="G177" s="130"/>
      <c r="H177" s="130"/>
      <c r="I177" s="123"/>
      <c r="J177" s="123"/>
      <c r="K177" s="130"/>
      <c r="L177" s="130"/>
      <c r="M177" s="130"/>
      <c r="N177" s="131"/>
      <c r="O177" s="588"/>
      <c r="P177" s="589"/>
      <c r="Q177" s="603"/>
      <c r="R177" s="603"/>
      <c r="S177" s="637"/>
      <c r="T177" s="637"/>
      <c r="U177" s="637"/>
      <c r="V177" s="637"/>
      <c r="W177" s="637"/>
      <c r="X177" s="637"/>
      <c r="Y177" s="645"/>
      <c r="Z177" s="637"/>
      <c r="AA177" s="637"/>
      <c r="AB177" s="637"/>
      <c r="AC177" s="637"/>
      <c r="AD177" s="645"/>
    </row>
    <row r="178" spans="1:30">
      <c r="A178" s="117"/>
      <c r="B178" s="109"/>
      <c r="C178" s="120"/>
      <c r="D178" s="127"/>
      <c r="E178" s="127"/>
      <c r="F178" s="127"/>
      <c r="G178" s="127"/>
      <c r="H178" s="127"/>
      <c r="I178" s="120"/>
      <c r="J178" s="120"/>
      <c r="K178" s="127"/>
      <c r="L178" s="127"/>
      <c r="M178" s="127"/>
      <c r="N178" s="128"/>
      <c r="O178" s="588"/>
      <c r="P178" s="589"/>
      <c r="Q178" s="603"/>
      <c r="R178" s="603"/>
      <c r="S178" s="145"/>
      <c r="T178" s="145"/>
      <c r="Y178" s="644"/>
      <c r="AD178" s="644"/>
    </row>
    <row r="179" spans="1:30">
      <c r="A179" s="117"/>
      <c r="B179" s="129"/>
      <c r="C179" s="123"/>
      <c r="D179" s="130"/>
      <c r="E179" s="130"/>
      <c r="F179" s="130"/>
      <c r="G179" s="130"/>
      <c r="H179" s="130"/>
      <c r="I179" s="123"/>
      <c r="J179" s="123"/>
      <c r="K179" s="130"/>
      <c r="L179" s="130"/>
      <c r="M179" s="130"/>
      <c r="N179" s="131"/>
      <c r="O179" s="588"/>
      <c r="P179" s="589"/>
      <c r="Q179" s="603"/>
      <c r="R179" s="603"/>
      <c r="S179" s="637"/>
      <c r="T179" s="637"/>
      <c r="U179" s="637"/>
      <c r="V179" s="637"/>
      <c r="W179" s="637"/>
      <c r="X179" s="637"/>
      <c r="Y179" s="645"/>
      <c r="Z179" s="637"/>
      <c r="AA179" s="637"/>
      <c r="AB179" s="637"/>
      <c r="AC179" s="637"/>
      <c r="AD179" s="645"/>
    </row>
    <row r="180" spans="1:30">
      <c r="A180" s="117"/>
      <c r="B180" s="109"/>
      <c r="C180" s="120"/>
      <c r="D180" s="127"/>
      <c r="E180" s="127"/>
      <c r="F180" s="127"/>
      <c r="G180" s="127"/>
      <c r="H180" s="127"/>
      <c r="I180" s="120"/>
      <c r="J180" s="120"/>
      <c r="K180" s="127"/>
      <c r="L180" s="127"/>
      <c r="M180" s="127"/>
      <c r="N180" s="128"/>
      <c r="O180" s="588"/>
      <c r="P180" s="589"/>
      <c r="Q180" s="603"/>
      <c r="R180" s="603"/>
      <c r="S180" s="145"/>
      <c r="T180" s="145"/>
      <c r="Y180" s="644"/>
      <c r="AD180" s="644"/>
    </row>
    <row r="181" spans="1:30">
      <c r="A181" s="117"/>
      <c r="B181" s="129"/>
      <c r="C181" s="123"/>
      <c r="D181" s="130"/>
      <c r="E181" s="130"/>
      <c r="F181" s="130"/>
      <c r="G181" s="130"/>
      <c r="H181" s="130"/>
      <c r="I181" s="123"/>
      <c r="J181" s="123"/>
      <c r="K181" s="130"/>
      <c r="L181" s="130"/>
      <c r="M181" s="130"/>
      <c r="N181" s="131"/>
      <c r="O181" s="588"/>
      <c r="P181" s="589"/>
      <c r="Q181" s="603"/>
      <c r="R181" s="603"/>
      <c r="S181" s="637"/>
      <c r="T181" s="637"/>
      <c r="U181" s="637"/>
      <c r="V181" s="637"/>
      <c r="W181" s="637"/>
      <c r="X181" s="637"/>
      <c r="Y181" s="645"/>
      <c r="Z181" s="637"/>
      <c r="AA181" s="637"/>
      <c r="AB181" s="637"/>
      <c r="AC181" s="637"/>
      <c r="AD181" s="645"/>
    </row>
    <row r="182" spans="1:30">
      <c r="A182" s="117"/>
      <c r="B182" s="109"/>
      <c r="C182" s="120"/>
      <c r="D182" s="127"/>
      <c r="E182" s="127"/>
      <c r="F182" s="127"/>
      <c r="G182" s="127"/>
      <c r="H182" s="127"/>
      <c r="I182" s="120"/>
      <c r="J182" s="120"/>
      <c r="K182" s="127"/>
      <c r="L182" s="127"/>
      <c r="M182" s="127"/>
      <c r="N182" s="128"/>
      <c r="O182" s="588"/>
      <c r="P182" s="589"/>
      <c r="Q182" s="603"/>
      <c r="R182" s="603"/>
      <c r="S182" s="145"/>
      <c r="T182" s="145"/>
      <c r="Y182" s="644"/>
      <c r="AD182" s="644"/>
    </row>
    <row r="183" spans="1:30">
      <c r="A183" s="117"/>
      <c r="B183" s="129"/>
      <c r="C183" s="123"/>
      <c r="D183" s="130"/>
      <c r="E183" s="130"/>
      <c r="F183" s="130"/>
      <c r="G183" s="130"/>
      <c r="H183" s="130"/>
      <c r="I183" s="123"/>
      <c r="J183" s="123"/>
      <c r="K183" s="130"/>
      <c r="L183" s="130"/>
      <c r="M183" s="130"/>
      <c r="N183" s="131"/>
      <c r="O183" s="588"/>
      <c r="P183" s="589"/>
      <c r="Q183" s="603"/>
      <c r="R183" s="603"/>
      <c r="S183" s="637"/>
      <c r="T183" s="637"/>
      <c r="U183" s="637"/>
      <c r="V183" s="637"/>
      <c r="W183" s="637"/>
      <c r="X183" s="637"/>
      <c r="Y183" s="645"/>
      <c r="Z183" s="637"/>
      <c r="AA183" s="637"/>
      <c r="AB183" s="637"/>
      <c r="AC183" s="637"/>
      <c r="AD183" s="645"/>
    </row>
    <row r="184" spans="1:30">
      <c r="A184" s="117"/>
      <c r="B184" s="109"/>
      <c r="C184" s="120"/>
      <c r="D184" s="127"/>
      <c r="E184" s="127"/>
      <c r="F184" s="127"/>
      <c r="G184" s="127"/>
      <c r="H184" s="127"/>
      <c r="I184" s="120"/>
      <c r="J184" s="120"/>
      <c r="K184" s="127"/>
      <c r="L184" s="127"/>
      <c r="M184" s="127"/>
      <c r="N184" s="128"/>
      <c r="O184" s="588"/>
      <c r="P184" s="589"/>
      <c r="Q184" s="603"/>
      <c r="R184" s="603"/>
      <c r="S184" s="145"/>
      <c r="T184" s="145"/>
      <c r="Y184" s="644"/>
      <c r="AD184" s="644"/>
    </row>
    <row r="185" spans="1:30">
      <c r="A185" s="117"/>
      <c r="B185" s="129"/>
      <c r="C185" s="123"/>
      <c r="D185" s="130"/>
      <c r="E185" s="130"/>
      <c r="F185" s="130"/>
      <c r="G185" s="130"/>
      <c r="H185" s="130"/>
      <c r="I185" s="123"/>
      <c r="J185" s="123"/>
      <c r="K185" s="130"/>
      <c r="L185" s="130"/>
      <c r="M185" s="130"/>
      <c r="N185" s="131"/>
      <c r="O185" s="588"/>
      <c r="P185" s="589"/>
      <c r="Q185" s="603"/>
      <c r="R185" s="603"/>
      <c r="S185" s="637"/>
      <c r="T185" s="637"/>
      <c r="U185" s="637"/>
      <c r="V185" s="637"/>
      <c r="W185" s="637"/>
      <c r="X185" s="637"/>
      <c r="Y185" s="645"/>
      <c r="Z185" s="637"/>
      <c r="AA185" s="637"/>
      <c r="AB185" s="637"/>
      <c r="AC185" s="637"/>
      <c r="AD185" s="645"/>
    </row>
    <row r="186" spans="1:30">
      <c r="A186" s="117"/>
      <c r="B186" s="109"/>
      <c r="C186" s="120"/>
      <c r="D186" s="127"/>
      <c r="E186" s="127"/>
      <c r="F186" s="127"/>
      <c r="G186" s="127"/>
      <c r="H186" s="127"/>
      <c r="I186" s="120"/>
      <c r="J186" s="120"/>
      <c r="K186" s="127"/>
      <c r="L186" s="127"/>
      <c r="M186" s="127"/>
      <c r="N186" s="128"/>
      <c r="O186" s="588"/>
      <c r="P186" s="589"/>
      <c r="Q186" s="603"/>
      <c r="R186" s="603"/>
      <c r="S186" s="145"/>
      <c r="T186" s="145"/>
      <c r="Y186" s="644"/>
      <c r="AD186" s="644"/>
    </row>
    <row r="187" spans="1:30">
      <c r="A187" s="117"/>
      <c r="B187" s="129"/>
      <c r="C187" s="123"/>
      <c r="D187" s="130"/>
      <c r="E187" s="130"/>
      <c r="F187" s="130"/>
      <c r="G187" s="130"/>
      <c r="H187" s="130"/>
      <c r="I187" s="123"/>
      <c r="J187" s="123"/>
      <c r="K187" s="130"/>
      <c r="L187" s="130"/>
      <c r="M187" s="130"/>
      <c r="N187" s="131"/>
      <c r="O187" s="588"/>
      <c r="P187" s="589"/>
      <c r="Q187" s="603"/>
      <c r="R187" s="603"/>
      <c r="S187" s="637"/>
      <c r="T187" s="637"/>
      <c r="U187" s="637"/>
      <c r="V187" s="637"/>
      <c r="W187" s="637"/>
      <c r="X187" s="637"/>
      <c r="Y187" s="645"/>
      <c r="Z187" s="637"/>
      <c r="AA187" s="637"/>
      <c r="AB187" s="637"/>
      <c r="AC187" s="637"/>
      <c r="AD187" s="645"/>
    </row>
    <row r="188" spans="1:30">
      <c r="A188" s="117"/>
      <c r="B188" s="109"/>
      <c r="C188" s="120"/>
      <c r="D188" s="127"/>
      <c r="E188" s="127"/>
      <c r="F188" s="127"/>
      <c r="G188" s="127"/>
      <c r="H188" s="127"/>
      <c r="I188" s="120"/>
      <c r="J188" s="120"/>
      <c r="K188" s="127"/>
      <c r="L188" s="127"/>
      <c r="M188" s="127"/>
      <c r="N188" s="128"/>
      <c r="O188" s="588"/>
      <c r="P188" s="589"/>
      <c r="Q188" s="603"/>
      <c r="R188" s="603"/>
      <c r="S188" s="145"/>
      <c r="T188" s="145"/>
      <c r="Y188" s="644"/>
      <c r="AD188" s="644"/>
    </row>
    <row r="189" spans="1:30">
      <c r="A189" s="117"/>
      <c r="B189" s="129"/>
      <c r="C189" s="123"/>
      <c r="D189" s="130"/>
      <c r="E189" s="130"/>
      <c r="F189" s="130"/>
      <c r="G189" s="130"/>
      <c r="H189" s="130"/>
      <c r="I189" s="123"/>
      <c r="J189" s="123"/>
      <c r="K189" s="130"/>
      <c r="L189" s="130"/>
      <c r="M189" s="130"/>
      <c r="N189" s="131"/>
      <c r="O189" s="588"/>
      <c r="P189" s="589"/>
      <c r="Q189" s="603"/>
      <c r="R189" s="603"/>
      <c r="S189" s="637"/>
      <c r="T189" s="637"/>
      <c r="U189" s="637"/>
      <c r="V189" s="637"/>
      <c r="W189" s="637"/>
      <c r="X189" s="637"/>
      <c r="Y189" s="645"/>
      <c r="Z189" s="637"/>
      <c r="AA189" s="637"/>
      <c r="AB189" s="637"/>
      <c r="AC189" s="637"/>
      <c r="AD189" s="645"/>
    </row>
    <row r="190" spans="1:30">
      <c r="A190" s="117"/>
      <c r="B190" s="109"/>
      <c r="C190" s="120"/>
      <c r="D190" s="127"/>
      <c r="E190" s="127"/>
      <c r="F190" s="127"/>
      <c r="G190" s="127"/>
      <c r="H190" s="127"/>
      <c r="I190" s="120"/>
      <c r="J190" s="120"/>
      <c r="K190" s="127"/>
      <c r="L190" s="127"/>
      <c r="M190" s="127"/>
      <c r="N190" s="128"/>
      <c r="O190" s="588"/>
      <c r="P190" s="589"/>
      <c r="Q190" s="603"/>
      <c r="R190" s="603"/>
      <c r="S190" s="145"/>
      <c r="T190" s="145"/>
      <c r="Y190" s="644"/>
      <c r="AD190" s="644"/>
    </row>
    <row r="191" spans="1:30">
      <c r="A191" s="117"/>
      <c r="B191" s="129"/>
      <c r="C191" s="123"/>
      <c r="D191" s="130"/>
      <c r="E191" s="130"/>
      <c r="F191" s="130"/>
      <c r="G191" s="130"/>
      <c r="H191" s="130"/>
      <c r="I191" s="123"/>
      <c r="J191" s="123"/>
      <c r="K191" s="130"/>
      <c r="L191" s="130"/>
      <c r="M191" s="130"/>
      <c r="N191" s="131"/>
      <c r="O191" s="588"/>
      <c r="P191" s="589"/>
      <c r="Q191" s="603"/>
      <c r="R191" s="603"/>
      <c r="S191" s="637"/>
      <c r="T191" s="637"/>
      <c r="U191" s="637"/>
      <c r="V191" s="637"/>
      <c r="W191" s="637"/>
      <c r="X191" s="637"/>
      <c r="Y191" s="645"/>
      <c r="Z191" s="637"/>
      <c r="AA191" s="637"/>
      <c r="AB191" s="637"/>
      <c r="AC191" s="637"/>
      <c r="AD191" s="645"/>
    </row>
    <row r="192" spans="1:30">
      <c r="A192" s="117"/>
      <c r="B192" s="109"/>
      <c r="C192" s="120"/>
      <c r="D192" s="127"/>
      <c r="E192" s="127"/>
      <c r="F192" s="127"/>
      <c r="G192" s="127"/>
      <c r="H192" s="127"/>
      <c r="I192" s="120"/>
      <c r="J192" s="120"/>
      <c r="K192" s="127"/>
      <c r="L192" s="127"/>
      <c r="M192" s="127"/>
      <c r="N192" s="128"/>
      <c r="O192" s="588"/>
      <c r="P192" s="589"/>
      <c r="Q192" s="603"/>
      <c r="R192" s="603"/>
      <c r="S192" s="145"/>
      <c r="T192" s="145"/>
      <c r="Y192" s="644"/>
      <c r="AD192" s="644"/>
    </row>
    <row r="193" spans="1:30">
      <c r="A193" s="117"/>
      <c r="B193" s="129"/>
      <c r="C193" s="123"/>
      <c r="D193" s="130"/>
      <c r="E193" s="130"/>
      <c r="F193" s="130"/>
      <c r="G193" s="130"/>
      <c r="H193" s="130"/>
      <c r="I193" s="123"/>
      <c r="J193" s="123"/>
      <c r="K193" s="130"/>
      <c r="L193" s="130"/>
      <c r="M193" s="130"/>
      <c r="N193" s="131"/>
      <c r="O193" s="588"/>
      <c r="P193" s="589"/>
      <c r="Q193" s="603"/>
      <c r="R193" s="603"/>
      <c r="S193" s="637"/>
      <c r="T193" s="637"/>
      <c r="U193" s="637"/>
      <c r="V193" s="637"/>
      <c r="W193" s="637"/>
      <c r="X193" s="637"/>
      <c r="Y193" s="645"/>
      <c r="Z193" s="637"/>
      <c r="AA193" s="637"/>
      <c r="AB193" s="637"/>
      <c r="AC193" s="637"/>
      <c r="AD193" s="645"/>
    </row>
    <row r="194" spans="1:30">
      <c r="A194" s="117"/>
      <c r="B194" s="109"/>
      <c r="C194" s="120"/>
      <c r="D194" s="127"/>
      <c r="E194" s="127"/>
      <c r="F194" s="127"/>
      <c r="G194" s="127"/>
      <c r="H194" s="127"/>
      <c r="I194" s="120"/>
      <c r="J194" s="120"/>
      <c r="K194" s="127"/>
      <c r="L194" s="127"/>
      <c r="M194" s="127"/>
      <c r="N194" s="128"/>
      <c r="O194" s="588"/>
      <c r="P194" s="589"/>
      <c r="Q194" s="603"/>
      <c r="R194" s="603"/>
      <c r="S194" s="145"/>
      <c r="T194" s="145"/>
      <c r="Y194" s="644"/>
      <c r="AD194" s="644"/>
    </row>
    <row r="195" spans="1:30">
      <c r="A195" s="117"/>
      <c r="B195" s="129"/>
      <c r="C195" s="123"/>
      <c r="D195" s="130"/>
      <c r="E195" s="130"/>
      <c r="F195" s="130"/>
      <c r="G195" s="130"/>
      <c r="H195" s="130"/>
      <c r="I195" s="123"/>
      <c r="J195" s="123"/>
      <c r="K195" s="130"/>
      <c r="L195" s="130"/>
      <c r="M195" s="130"/>
      <c r="N195" s="131"/>
      <c r="O195" s="588"/>
      <c r="P195" s="589"/>
      <c r="Q195" s="603"/>
      <c r="R195" s="603"/>
      <c r="S195" s="729"/>
      <c r="T195" s="637"/>
      <c r="U195" s="637"/>
      <c r="V195" s="637"/>
      <c r="W195" s="637"/>
      <c r="X195" s="637"/>
      <c r="Y195" s="645"/>
      <c r="Z195" s="637"/>
      <c r="AA195" s="637"/>
      <c r="AB195" s="637"/>
      <c r="AC195" s="637"/>
      <c r="AD195" s="645"/>
    </row>
    <row r="196" spans="1:30">
      <c r="A196" s="117"/>
      <c r="B196" s="109"/>
      <c r="C196" s="120"/>
      <c r="D196" s="127"/>
      <c r="E196" s="127"/>
      <c r="F196" s="127"/>
      <c r="G196" s="127"/>
      <c r="H196" s="127"/>
      <c r="I196" s="120"/>
      <c r="J196" s="120"/>
      <c r="K196" s="127"/>
      <c r="L196" s="127"/>
      <c r="M196" s="127"/>
      <c r="N196" s="128"/>
      <c r="O196" s="588"/>
      <c r="P196" s="589"/>
      <c r="Q196" s="603"/>
      <c r="R196" s="603"/>
      <c r="S196" s="145"/>
      <c r="T196" s="145"/>
      <c r="Y196" s="644"/>
      <c r="AD196" s="644"/>
    </row>
    <row r="197" spans="1:30" ht="13.5" thickBot="1">
      <c r="A197" s="632"/>
      <c r="B197" s="638"/>
      <c r="C197" s="639"/>
      <c r="D197" s="640"/>
      <c r="E197" s="640"/>
      <c r="F197" s="640"/>
      <c r="G197" s="640"/>
      <c r="H197" s="640"/>
      <c r="I197" s="639"/>
      <c r="J197" s="639"/>
      <c r="K197" s="640"/>
      <c r="L197" s="640"/>
      <c r="M197" s="640"/>
      <c r="N197" s="641"/>
      <c r="O197" s="633"/>
      <c r="P197" s="634"/>
      <c r="Q197" s="603"/>
      <c r="R197" s="603"/>
      <c r="S197" s="642"/>
      <c r="T197" s="642"/>
      <c r="U197" s="642"/>
      <c r="V197" s="642"/>
      <c r="W197" s="642"/>
      <c r="X197" s="642"/>
      <c r="Y197" s="646"/>
      <c r="Z197" s="642"/>
      <c r="AA197" s="642"/>
      <c r="AB197" s="642"/>
      <c r="AC197" s="642"/>
      <c r="AD197" s="646"/>
    </row>
    <row r="198" spans="1:30">
      <c r="A198" s="116"/>
      <c r="B198" s="109"/>
      <c r="C198" s="120"/>
      <c r="D198" s="127"/>
      <c r="E198" s="127"/>
      <c r="F198" s="127"/>
      <c r="G198" s="127"/>
      <c r="H198" s="127"/>
      <c r="I198" s="120"/>
      <c r="J198" s="120"/>
      <c r="K198" s="127"/>
      <c r="L198" s="127"/>
      <c r="M198" s="127"/>
      <c r="N198" s="128"/>
      <c r="O198" s="111"/>
      <c r="P198" s="112"/>
      <c r="Q198" s="603"/>
      <c r="R198" s="603"/>
      <c r="S198" s="636"/>
      <c r="T198" s="145"/>
      <c r="Y198" s="644"/>
      <c r="AD198" s="644"/>
    </row>
    <row r="199" spans="1:30">
      <c r="A199" s="117"/>
      <c r="B199" s="129"/>
      <c r="C199" s="123"/>
      <c r="D199" s="130"/>
      <c r="E199" s="130"/>
      <c r="F199" s="130"/>
      <c r="G199" s="130"/>
      <c r="H199" s="130"/>
      <c r="I199" s="123"/>
      <c r="J199" s="123"/>
      <c r="K199" s="130"/>
      <c r="L199" s="130"/>
      <c r="M199" s="130"/>
      <c r="N199" s="131"/>
      <c r="O199" s="588"/>
      <c r="P199" s="589"/>
      <c r="Q199" s="603"/>
      <c r="R199" s="603"/>
      <c r="S199" s="637"/>
      <c r="T199" s="637"/>
      <c r="U199" s="637"/>
      <c r="V199" s="637"/>
      <c r="W199" s="637"/>
      <c r="X199" s="637"/>
      <c r="Y199" s="645"/>
      <c r="Z199" s="637"/>
      <c r="AA199" s="637"/>
      <c r="AB199" s="637"/>
      <c r="AC199" s="637"/>
      <c r="AD199" s="645"/>
    </row>
    <row r="200" spans="1:30">
      <c r="A200" s="117"/>
      <c r="B200" s="109"/>
      <c r="C200" s="120"/>
      <c r="D200" s="127"/>
      <c r="E200" s="127"/>
      <c r="F200" s="127"/>
      <c r="G200" s="127"/>
      <c r="H200" s="127"/>
      <c r="I200" s="120"/>
      <c r="J200" s="120"/>
      <c r="K200" s="127"/>
      <c r="L200" s="127"/>
      <c r="M200" s="127"/>
      <c r="N200" s="128"/>
      <c r="O200" s="588"/>
      <c r="P200" s="589"/>
      <c r="Q200" s="603"/>
      <c r="R200" s="603"/>
      <c r="S200" s="145"/>
      <c r="T200" s="145"/>
      <c r="Y200" s="644"/>
      <c r="AD200" s="644"/>
    </row>
    <row r="201" spans="1:30">
      <c r="A201" s="117"/>
      <c r="B201" s="129"/>
      <c r="C201" s="123"/>
      <c r="D201" s="130"/>
      <c r="E201" s="130"/>
      <c r="F201" s="130"/>
      <c r="G201" s="130"/>
      <c r="H201" s="130"/>
      <c r="I201" s="123"/>
      <c r="J201" s="123"/>
      <c r="K201" s="130"/>
      <c r="L201" s="130"/>
      <c r="M201" s="130"/>
      <c r="N201" s="131"/>
      <c r="O201" s="588"/>
      <c r="P201" s="589"/>
      <c r="Q201" s="603"/>
      <c r="R201" s="603"/>
      <c r="S201" s="637"/>
      <c r="T201" s="637"/>
      <c r="U201" s="637"/>
      <c r="V201" s="637"/>
      <c r="W201" s="637"/>
      <c r="X201" s="637"/>
      <c r="Y201" s="645"/>
      <c r="Z201" s="637"/>
      <c r="AA201" s="637"/>
      <c r="AB201" s="637"/>
      <c r="AC201" s="637"/>
      <c r="AD201" s="645"/>
    </row>
    <row r="202" spans="1:30">
      <c r="A202" s="117"/>
      <c r="B202" s="109"/>
      <c r="C202" s="120"/>
      <c r="D202" s="127"/>
      <c r="E202" s="127"/>
      <c r="F202" s="127"/>
      <c r="G202" s="127"/>
      <c r="H202" s="127"/>
      <c r="I202" s="120"/>
      <c r="J202" s="120"/>
      <c r="K202" s="127"/>
      <c r="L202" s="127"/>
      <c r="M202" s="127"/>
      <c r="N202" s="128"/>
      <c r="O202" s="588"/>
      <c r="P202" s="589"/>
      <c r="Q202" s="603"/>
      <c r="R202" s="603"/>
      <c r="S202" s="145"/>
      <c r="T202" s="145"/>
      <c r="Y202" s="644"/>
      <c r="AD202" s="644"/>
    </row>
    <row r="203" spans="1:30">
      <c r="A203" s="117"/>
      <c r="B203" s="129"/>
      <c r="C203" s="123"/>
      <c r="D203" s="130"/>
      <c r="E203" s="130"/>
      <c r="F203" s="130"/>
      <c r="G203" s="130"/>
      <c r="H203" s="130"/>
      <c r="I203" s="123"/>
      <c r="J203" s="123"/>
      <c r="K203" s="130"/>
      <c r="L203" s="130"/>
      <c r="M203" s="130"/>
      <c r="N203" s="131"/>
      <c r="O203" s="588"/>
      <c r="P203" s="589"/>
      <c r="Q203" s="603"/>
      <c r="R203" s="603"/>
      <c r="S203" s="637"/>
      <c r="T203" s="637"/>
      <c r="U203" s="637"/>
      <c r="V203" s="637"/>
      <c r="W203" s="637"/>
      <c r="X203" s="637"/>
      <c r="Y203" s="645"/>
      <c r="Z203" s="637"/>
      <c r="AA203" s="637"/>
      <c r="AB203" s="637"/>
      <c r="AC203" s="637"/>
      <c r="AD203" s="645"/>
    </row>
    <row r="204" spans="1:30">
      <c r="A204" s="117"/>
      <c r="B204" s="109"/>
      <c r="C204" s="120"/>
      <c r="D204" s="127"/>
      <c r="E204" s="127"/>
      <c r="F204" s="127"/>
      <c r="G204" s="127"/>
      <c r="H204" s="127"/>
      <c r="I204" s="120"/>
      <c r="J204" s="120"/>
      <c r="K204" s="127"/>
      <c r="L204" s="127"/>
      <c r="M204" s="127"/>
      <c r="N204" s="128"/>
      <c r="O204" s="588"/>
      <c r="P204" s="589"/>
      <c r="Q204" s="603"/>
      <c r="R204" s="603"/>
      <c r="S204" s="145"/>
      <c r="T204" s="145"/>
      <c r="Y204" s="644"/>
      <c r="AD204" s="644"/>
    </row>
    <row r="205" spans="1:30">
      <c r="A205" s="117"/>
      <c r="B205" s="129"/>
      <c r="C205" s="123"/>
      <c r="D205" s="130"/>
      <c r="E205" s="130"/>
      <c r="F205" s="130"/>
      <c r="G205" s="130"/>
      <c r="H205" s="130"/>
      <c r="I205" s="123"/>
      <c r="J205" s="123"/>
      <c r="K205" s="130"/>
      <c r="L205" s="130"/>
      <c r="M205" s="130"/>
      <c r="N205" s="131"/>
      <c r="O205" s="588"/>
      <c r="P205" s="589"/>
      <c r="Q205" s="603"/>
      <c r="R205" s="603"/>
      <c r="S205" s="637"/>
      <c r="T205" s="637"/>
      <c r="U205" s="637"/>
      <c r="V205" s="637"/>
      <c r="W205" s="637"/>
      <c r="X205" s="637"/>
      <c r="Y205" s="645"/>
      <c r="Z205" s="637"/>
      <c r="AA205" s="637"/>
      <c r="AB205" s="637"/>
      <c r="AC205" s="637"/>
      <c r="AD205" s="645"/>
    </row>
    <row r="206" spans="1:30">
      <c r="A206" s="117"/>
      <c r="B206" s="109"/>
      <c r="C206" s="120"/>
      <c r="D206" s="127"/>
      <c r="E206" s="127"/>
      <c r="F206" s="127"/>
      <c r="G206" s="127"/>
      <c r="H206" s="127"/>
      <c r="I206" s="120"/>
      <c r="J206" s="120"/>
      <c r="K206" s="127"/>
      <c r="L206" s="127"/>
      <c r="M206" s="127"/>
      <c r="N206" s="128"/>
      <c r="O206" s="588"/>
      <c r="P206" s="589"/>
      <c r="Q206" s="603"/>
      <c r="R206" s="603"/>
      <c r="S206" s="145"/>
      <c r="T206" s="145"/>
      <c r="Y206" s="644"/>
      <c r="AD206" s="644"/>
    </row>
    <row r="207" spans="1:30">
      <c r="A207" s="117"/>
      <c r="B207" s="129"/>
      <c r="C207" s="123"/>
      <c r="D207" s="130"/>
      <c r="E207" s="130"/>
      <c r="F207" s="130"/>
      <c r="G207" s="130"/>
      <c r="H207" s="130"/>
      <c r="I207" s="123"/>
      <c r="J207" s="123"/>
      <c r="K207" s="130"/>
      <c r="L207" s="130"/>
      <c r="M207" s="130"/>
      <c r="N207" s="131"/>
      <c r="O207" s="588"/>
      <c r="P207" s="589"/>
      <c r="Q207" s="603"/>
      <c r="R207" s="603"/>
      <c r="S207" s="637"/>
      <c r="T207" s="637"/>
      <c r="U207" s="637"/>
      <c r="V207" s="637"/>
      <c r="W207" s="637"/>
      <c r="X207" s="637"/>
      <c r="Y207" s="645"/>
      <c r="Z207" s="637"/>
      <c r="AA207" s="637"/>
      <c r="AB207" s="637"/>
      <c r="AC207" s="637"/>
      <c r="AD207" s="645"/>
    </row>
    <row r="208" spans="1:30">
      <c r="A208" s="117"/>
      <c r="B208" s="109"/>
      <c r="C208" s="120"/>
      <c r="D208" s="127"/>
      <c r="E208" s="127"/>
      <c r="F208" s="127"/>
      <c r="G208" s="127"/>
      <c r="H208" s="127"/>
      <c r="I208" s="120"/>
      <c r="J208" s="120"/>
      <c r="K208" s="127"/>
      <c r="L208" s="127"/>
      <c r="M208" s="127"/>
      <c r="N208" s="128"/>
      <c r="O208" s="588"/>
      <c r="P208" s="589"/>
      <c r="Q208" s="603"/>
      <c r="R208" s="603"/>
      <c r="S208" s="145"/>
      <c r="T208" s="145"/>
      <c r="Y208" s="644"/>
      <c r="AD208" s="644"/>
    </row>
    <row r="209" spans="1:30">
      <c r="A209" s="117"/>
      <c r="B209" s="129"/>
      <c r="C209" s="123"/>
      <c r="D209" s="130"/>
      <c r="E209" s="130"/>
      <c r="F209" s="130"/>
      <c r="G209" s="130"/>
      <c r="H209" s="130"/>
      <c r="I209" s="123"/>
      <c r="J209" s="123"/>
      <c r="K209" s="130"/>
      <c r="L209" s="130"/>
      <c r="M209" s="130"/>
      <c r="N209" s="131"/>
      <c r="O209" s="588"/>
      <c r="P209" s="589"/>
      <c r="Q209" s="603"/>
      <c r="R209" s="603"/>
      <c r="S209" s="637"/>
      <c r="T209" s="637"/>
      <c r="U209" s="637"/>
      <c r="V209" s="637"/>
      <c r="W209" s="637"/>
      <c r="X209" s="637"/>
      <c r="Y209" s="645"/>
      <c r="Z209" s="637"/>
      <c r="AA209" s="637"/>
      <c r="AB209" s="637"/>
      <c r="AC209" s="637"/>
      <c r="AD209" s="645"/>
    </row>
    <row r="210" spans="1:30">
      <c r="A210" s="117"/>
      <c r="B210" s="109"/>
      <c r="C210" s="120"/>
      <c r="D210" s="127"/>
      <c r="E210" s="127"/>
      <c r="F210" s="127"/>
      <c r="G210" s="127"/>
      <c r="H210" s="127"/>
      <c r="I210" s="120"/>
      <c r="J210" s="120"/>
      <c r="K210" s="127"/>
      <c r="L210" s="127"/>
      <c r="M210" s="127"/>
      <c r="N210" s="128"/>
      <c r="O210" s="588"/>
      <c r="P210" s="589"/>
      <c r="Q210" s="603"/>
      <c r="R210" s="603"/>
      <c r="S210" s="145"/>
      <c r="T210" s="145"/>
      <c r="Y210" s="644"/>
      <c r="AD210" s="644"/>
    </row>
    <row r="211" spans="1:30">
      <c r="A211" s="117"/>
      <c r="B211" s="129"/>
      <c r="C211" s="123"/>
      <c r="D211" s="130"/>
      <c r="E211" s="130"/>
      <c r="F211" s="130"/>
      <c r="G211" s="130"/>
      <c r="H211" s="130"/>
      <c r="I211" s="123"/>
      <c r="J211" s="123"/>
      <c r="K211" s="130"/>
      <c r="L211" s="130"/>
      <c r="M211" s="130"/>
      <c r="N211" s="131"/>
      <c r="O211" s="588"/>
      <c r="P211" s="589"/>
      <c r="Q211" s="603"/>
      <c r="R211" s="603"/>
      <c r="S211" s="637"/>
      <c r="T211" s="637"/>
      <c r="U211" s="637"/>
      <c r="V211" s="637"/>
      <c r="W211" s="637"/>
      <c r="X211" s="637"/>
      <c r="Y211" s="645"/>
      <c r="Z211" s="637"/>
      <c r="AA211" s="637"/>
      <c r="AB211" s="637"/>
      <c r="AC211" s="637"/>
      <c r="AD211" s="645"/>
    </row>
    <row r="212" spans="1:30">
      <c r="A212" s="117"/>
      <c r="B212" s="109"/>
      <c r="C212" s="120"/>
      <c r="D212" s="127"/>
      <c r="E212" s="127"/>
      <c r="F212" s="127"/>
      <c r="G212" s="127"/>
      <c r="H212" s="127"/>
      <c r="I212" s="120"/>
      <c r="J212" s="120"/>
      <c r="K212" s="127"/>
      <c r="L212" s="127"/>
      <c r="M212" s="127"/>
      <c r="N212" s="128"/>
      <c r="O212" s="588"/>
      <c r="P212" s="589"/>
      <c r="Q212" s="603"/>
      <c r="R212" s="603"/>
      <c r="S212" s="145"/>
      <c r="T212" s="145"/>
      <c r="Y212" s="644"/>
      <c r="AD212" s="644"/>
    </row>
    <row r="213" spans="1:30">
      <c r="A213" s="117"/>
      <c r="B213" s="129"/>
      <c r="C213" s="123"/>
      <c r="D213" s="130"/>
      <c r="E213" s="130"/>
      <c r="F213" s="130"/>
      <c r="G213" s="130"/>
      <c r="H213" s="130"/>
      <c r="I213" s="123"/>
      <c r="J213" s="123"/>
      <c r="K213" s="130"/>
      <c r="L213" s="130"/>
      <c r="M213" s="130"/>
      <c r="N213" s="131"/>
      <c r="O213" s="588"/>
      <c r="P213" s="589"/>
      <c r="Q213" s="603"/>
      <c r="R213" s="603"/>
      <c r="S213" s="637"/>
      <c r="T213" s="637"/>
      <c r="U213" s="637"/>
      <c r="V213" s="637"/>
      <c r="W213" s="637"/>
      <c r="X213" s="637"/>
      <c r="Y213" s="645"/>
      <c r="Z213" s="637"/>
      <c r="AA213" s="637"/>
      <c r="AB213" s="637"/>
      <c r="AC213" s="637"/>
      <c r="AD213" s="645"/>
    </row>
    <row r="214" spans="1:30">
      <c r="A214" s="117"/>
      <c r="B214" s="109"/>
      <c r="C214" s="120"/>
      <c r="D214" s="127"/>
      <c r="E214" s="127"/>
      <c r="F214" s="127"/>
      <c r="G214" s="127"/>
      <c r="H214" s="127"/>
      <c r="I214" s="120"/>
      <c r="J214" s="120"/>
      <c r="K214" s="127"/>
      <c r="L214" s="127"/>
      <c r="M214" s="127"/>
      <c r="N214" s="128"/>
      <c r="O214" s="588"/>
      <c r="P214" s="589"/>
      <c r="Q214" s="603"/>
      <c r="R214" s="603"/>
      <c r="S214" s="145"/>
      <c r="T214" s="145"/>
      <c r="Y214" s="644"/>
      <c r="AD214" s="644"/>
    </row>
    <row r="215" spans="1:30">
      <c r="A215" s="117"/>
      <c r="B215" s="129"/>
      <c r="C215" s="123"/>
      <c r="D215" s="130"/>
      <c r="E215" s="130"/>
      <c r="F215" s="130"/>
      <c r="G215" s="130"/>
      <c r="H215" s="130"/>
      <c r="I215" s="123"/>
      <c r="J215" s="123"/>
      <c r="K215" s="130"/>
      <c r="L215" s="130"/>
      <c r="M215" s="130"/>
      <c r="N215" s="131"/>
      <c r="O215" s="588"/>
      <c r="P215" s="589"/>
      <c r="Q215" s="603"/>
      <c r="R215" s="603"/>
      <c r="S215" s="637"/>
      <c r="T215" s="637"/>
      <c r="U215" s="637"/>
      <c r="V215" s="637"/>
      <c r="W215" s="637"/>
      <c r="X215" s="637"/>
      <c r="Y215" s="645"/>
      <c r="Z215" s="637"/>
      <c r="AA215" s="637"/>
      <c r="AB215" s="637"/>
      <c r="AC215" s="637"/>
      <c r="AD215" s="645"/>
    </row>
    <row r="216" spans="1:30">
      <c r="A216" s="117"/>
      <c r="B216" s="109"/>
      <c r="C216" s="120"/>
      <c r="D216" s="127"/>
      <c r="E216" s="127"/>
      <c r="F216" s="127"/>
      <c r="G216" s="127"/>
      <c r="H216" s="127"/>
      <c r="I216" s="120"/>
      <c r="J216" s="120"/>
      <c r="K216" s="127"/>
      <c r="L216" s="127"/>
      <c r="M216" s="127"/>
      <c r="N216" s="128"/>
      <c r="O216" s="588"/>
      <c r="P216" s="589"/>
      <c r="Q216" s="603"/>
      <c r="R216" s="603"/>
      <c r="S216" s="145"/>
      <c r="T216" s="145"/>
      <c r="Y216" s="644"/>
      <c r="AD216" s="644"/>
    </row>
    <row r="217" spans="1:30">
      <c r="A217" s="117"/>
      <c r="B217" s="129"/>
      <c r="C217" s="123"/>
      <c r="D217" s="130"/>
      <c r="E217" s="130"/>
      <c r="F217" s="130"/>
      <c r="G217" s="130"/>
      <c r="H217" s="130"/>
      <c r="I217" s="123"/>
      <c r="J217" s="123"/>
      <c r="K217" s="130"/>
      <c r="L217" s="130"/>
      <c r="M217" s="130"/>
      <c r="N217" s="131"/>
      <c r="O217" s="588"/>
      <c r="P217" s="589"/>
      <c r="Q217" s="603"/>
      <c r="R217" s="603"/>
      <c r="S217" s="637"/>
      <c r="T217" s="637"/>
      <c r="U217" s="637"/>
      <c r="V217" s="637"/>
      <c r="W217" s="637"/>
      <c r="X217" s="637"/>
      <c r="Y217" s="645"/>
      <c r="Z217" s="637"/>
      <c r="AA217" s="637"/>
      <c r="AB217" s="637"/>
      <c r="AC217" s="637"/>
      <c r="AD217" s="645"/>
    </row>
    <row r="218" spans="1:30">
      <c r="A218" s="117"/>
      <c r="B218" s="109"/>
      <c r="C218" s="120"/>
      <c r="D218" s="127"/>
      <c r="E218" s="127"/>
      <c r="F218" s="127"/>
      <c r="G218" s="127"/>
      <c r="H218" s="127"/>
      <c r="I218" s="120"/>
      <c r="J218" s="120"/>
      <c r="K218" s="127"/>
      <c r="L218" s="127"/>
      <c r="M218" s="127"/>
      <c r="N218" s="128"/>
      <c r="O218" s="588"/>
      <c r="P218" s="589"/>
      <c r="Q218" s="603"/>
      <c r="R218" s="603"/>
      <c r="S218" s="145"/>
      <c r="T218" s="145"/>
      <c r="Y218" s="644"/>
      <c r="AD218" s="644"/>
    </row>
    <row r="219" spans="1:30">
      <c r="A219" s="117"/>
      <c r="B219" s="129"/>
      <c r="C219" s="123"/>
      <c r="D219" s="130"/>
      <c r="E219" s="130"/>
      <c r="F219" s="130"/>
      <c r="G219" s="130"/>
      <c r="H219" s="130"/>
      <c r="I219" s="123"/>
      <c r="J219" s="123"/>
      <c r="K219" s="130"/>
      <c r="L219" s="130"/>
      <c r="M219" s="130"/>
      <c r="N219" s="131"/>
      <c r="O219" s="588"/>
      <c r="P219" s="589"/>
      <c r="Q219" s="603"/>
      <c r="R219" s="603"/>
      <c r="S219" s="637"/>
      <c r="T219" s="637"/>
      <c r="U219" s="637"/>
      <c r="V219" s="637"/>
      <c r="W219" s="637"/>
      <c r="X219" s="637"/>
      <c r="Y219" s="645"/>
      <c r="Z219" s="637"/>
      <c r="AA219" s="637"/>
      <c r="AB219" s="637"/>
      <c r="AC219" s="637"/>
      <c r="AD219" s="645"/>
    </row>
    <row r="220" spans="1:30">
      <c r="A220" s="117"/>
      <c r="B220" s="109"/>
      <c r="C220" s="120"/>
      <c r="D220" s="127"/>
      <c r="E220" s="127"/>
      <c r="F220" s="127"/>
      <c r="G220" s="127"/>
      <c r="H220" s="127"/>
      <c r="I220" s="120"/>
      <c r="J220" s="120"/>
      <c r="K220" s="127"/>
      <c r="L220" s="127"/>
      <c r="M220" s="127"/>
      <c r="N220" s="128"/>
      <c r="O220" s="588"/>
      <c r="P220" s="589"/>
      <c r="Q220" s="603"/>
      <c r="R220" s="603"/>
      <c r="S220" s="145"/>
      <c r="T220" s="145"/>
      <c r="Y220" s="644"/>
      <c r="AD220" s="644"/>
    </row>
    <row r="221" spans="1:30">
      <c r="A221" s="117"/>
      <c r="B221" s="129"/>
      <c r="C221" s="123"/>
      <c r="D221" s="130"/>
      <c r="E221" s="130"/>
      <c r="F221" s="130"/>
      <c r="G221" s="130"/>
      <c r="H221" s="130"/>
      <c r="I221" s="123"/>
      <c r="J221" s="123"/>
      <c r="K221" s="130"/>
      <c r="L221" s="130"/>
      <c r="M221" s="130"/>
      <c r="N221" s="131"/>
      <c r="O221" s="588"/>
      <c r="P221" s="589"/>
      <c r="Q221" s="603"/>
      <c r="R221" s="603"/>
      <c r="S221" s="637"/>
      <c r="T221" s="637"/>
      <c r="U221" s="637"/>
      <c r="V221" s="637"/>
      <c r="W221" s="637"/>
      <c r="X221" s="637"/>
      <c r="Y221" s="645"/>
      <c r="Z221" s="637"/>
      <c r="AA221" s="637"/>
      <c r="AB221" s="637"/>
      <c r="AC221" s="637"/>
      <c r="AD221" s="645"/>
    </row>
    <row r="222" spans="1:30">
      <c r="A222" s="117"/>
      <c r="B222" s="109"/>
      <c r="C222" s="120"/>
      <c r="D222" s="127"/>
      <c r="E222" s="127"/>
      <c r="F222" s="127"/>
      <c r="G222" s="127"/>
      <c r="H222" s="127"/>
      <c r="I222" s="120"/>
      <c r="J222" s="120"/>
      <c r="K222" s="127"/>
      <c r="L222" s="127"/>
      <c r="M222" s="127"/>
      <c r="N222" s="128"/>
      <c r="O222" s="588"/>
      <c r="P222" s="589"/>
      <c r="Q222" s="603"/>
      <c r="R222" s="603"/>
      <c r="S222" s="145"/>
      <c r="T222" s="145"/>
      <c r="Y222" s="644"/>
      <c r="AD222" s="644"/>
    </row>
    <row r="223" spans="1:30">
      <c r="A223" s="117"/>
      <c r="B223" s="129"/>
      <c r="C223" s="123"/>
      <c r="D223" s="130"/>
      <c r="E223" s="130"/>
      <c r="F223" s="130"/>
      <c r="G223" s="130"/>
      <c r="H223" s="130"/>
      <c r="I223" s="123"/>
      <c r="J223" s="123"/>
      <c r="K223" s="130"/>
      <c r="L223" s="130"/>
      <c r="M223" s="130"/>
      <c r="N223" s="131"/>
      <c r="O223" s="588"/>
      <c r="P223" s="589"/>
      <c r="Q223" s="603"/>
      <c r="R223" s="603"/>
      <c r="S223" s="637"/>
      <c r="T223" s="637"/>
      <c r="U223" s="637"/>
      <c r="V223" s="637"/>
      <c r="W223" s="637"/>
      <c r="X223" s="637"/>
      <c r="Y223" s="645"/>
      <c r="Z223" s="637"/>
      <c r="AA223" s="637"/>
      <c r="AB223" s="637"/>
      <c r="AC223" s="637"/>
      <c r="AD223" s="645"/>
    </row>
    <row r="224" spans="1:30">
      <c r="A224" s="117"/>
      <c r="B224" s="109"/>
      <c r="C224" s="120"/>
      <c r="D224" s="127"/>
      <c r="E224" s="127"/>
      <c r="F224" s="127"/>
      <c r="G224" s="127"/>
      <c r="H224" s="127"/>
      <c r="I224" s="120"/>
      <c r="J224" s="120"/>
      <c r="K224" s="127"/>
      <c r="L224" s="127"/>
      <c r="M224" s="127"/>
      <c r="N224" s="128"/>
      <c r="O224" s="588"/>
      <c r="P224" s="589"/>
      <c r="Q224" s="603"/>
      <c r="R224" s="603"/>
      <c r="S224" s="145"/>
      <c r="T224" s="145"/>
      <c r="Y224" s="644"/>
      <c r="AD224" s="644"/>
    </row>
    <row r="225" spans="1:30">
      <c r="A225" s="117"/>
      <c r="B225" s="129"/>
      <c r="C225" s="123"/>
      <c r="D225" s="130"/>
      <c r="E225" s="130"/>
      <c r="F225" s="130"/>
      <c r="G225" s="130"/>
      <c r="H225" s="130"/>
      <c r="I225" s="123"/>
      <c r="J225" s="123"/>
      <c r="K225" s="130"/>
      <c r="L225" s="130"/>
      <c r="M225" s="130"/>
      <c r="N225" s="131"/>
      <c r="O225" s="588"/>
      <c r="P225" s="589"/>
      <c r="Q225" s="603"/>
      <c r="R225" s="603"/>
      <c r="S225" s="637"/>
      <c r="T225" s="637"/>
      <c r="U225" s="637"/>
      <c r="V225" s="637"/>
      <c r="W225" s="637"/>
      <c r="X225" s="637"/>
      <c r="Y225" s="645"/>
      <c r="Z225" s="637"/>
      <c r="AA225" s="637"/>
      <c r="AB225" s="637"/>
      <c r="AC225" s="637"/>
      <c r="AD225" s="645"/>
    </row>
    <row r="226" spans="1:30">
      <c r="A226" s="117"/>
      <c r="B226" s="109"/>
      <c r="C226" s="120"/>
      <c r="D226" s="127"/>
      <c r="E226" s="127"/>
      <c r="F226" s="127"/>
      <c r="G226" s="127"/>
      <c r="H226" s="127"/>
      <c r="I226" s="120"/>
      <c r="J226" s="120"/>
      <c r="K226" s="127"/>
      <c r="L226" s="127"/>
      <c r="M226" s="127"/>
      <c r="N226" s="128"/>
      <c r="O226" s="588"/>
      <c r="P226" s="589"/>
      <c r="Q226" s="603"/>
      <c r="R226" s="603"/>
      <c r="S226" s="145"/>
      <c r="T226" s="145"/>
      <c r="Y226" s="644"/>
      <c r="AD226" s="644"/>
    </row>
    <row r="227" spans="1:30">
      <c r="A227" s="117"/>
      <c r="B227" s="129"/>
      <c r="C227" s="123"/>
      <c r="D227" s="130"/>
      <c r="E227" s="130"/>
      <c r="F227" s="130"/>
      <c r="G227" s="130"/>
      <c r="H227" s="130"/>
      <c r="I227" s="123"/>
      <c r="J227" s="123"/>
      <c r="K227" s="130"/>
      <c r="L227" s="130"/>
      <c r="M227" s="130"/>
      <c r="N227" s="131"/>
      <c r="O227" s="588"/>
      <c r="P227" s="589"/>
      <c r="Q227" s="603"/>
      <c r="R227" s="603"/>
      <c r="S227" s="637"/>
      <c r="T227" s="637"/>
      <c r="U227" s="637"/>
      <c r="V227" s="637"/>
      <c r="W227" s="637"/>
      <c r="X227" s="637"/>
      <c r="Y227" s="645"/>
      <c r="Z227" s="637"/>
      <c r="AA227" s="637"/>
      <c r="AB227" s="637"/>
      <c r="AC227" s="637"/>
      <c r="AD227" s="645"/>
    </row>
    <row r="228" spans="1:30">
      <c r="A228" s="117"/>
      <c r="B228" s="109"/>
      <c r="C228" s="120"/>
      <c r="D228" s="127"/>
      <c r="E228" s="127"/>
      <c r="F228" s="127"/>
      <c r="G228" s="127"/>
      <c r="H228" s="127"/>
      <c r="I228" s="120"/>
      <c r="J228" s="120"/>
      <c r="K228" s="127"/>
      <c r="L228" s="127"/>
      <c r="M228" s="127"/>
      <c r="N228" s="128"/>
      <c r="O228" s="588"/>
      <c r="P228" s="589"/>
      <c r="Q228" s="603"/>
      <c r="R228" s="603"/>
      <c r="S228" s="145"/>
      <c r="T228" s="145"/>
      <c r="Y228" s="644"/>
      <c r="AD228" s="644"/>
    </row>
    <row r="229" spans="1:30" ht="13.5" thickBot="1">
      <c r="A229" s="632"/>
      <c r="B229" s="638"/>
      <c r="C229" s="639"/>
      <c r="D229" s="640"/>
      <c r="E229" s="640"/>
      <c r="F229" s="640"/>
      <c r="G229" s="640"/>
      <c r="H229" s="640"/>
      <c r="I229" s="639"/>
      <c r="J229" s="639"/>
      <c r="K229" s="640"/>
      <c r="L229" s="640"/>
      <c r="M229" s="640"/>
      <c r="N229" s="641"/>
      <c r="O229" s="633"/>
      <c r="P229" s="634"/>
      <c r="Q229" s="603"/>
      <c r="R229" s="603"/>
      <c r="S229" s="642"/>
      <c r="T229" s="642"/>
      <c r="U229" s="642"/>
      <c r="V229" s="642"/>
      <c r="W229" s="642"/>
      <c r="X229" s="642"/>
      <c r="Y229" s="646"/>
      <c r="Z229" s="642"/>
      <c r="AA229" s="642"/>
      <c r="AB229" s="642"/>
      <c r="AC229" s="642"/>
      <c r="AD229" s="646"/>
    </row>
    <row r="230" spans="1:30">
      <c r="A230" s="116"/>
      <c r="B230" s="109"/>
      <c r="C230" s="120"/>
      <c r="D230" s="127"/>
      <c r="E230" s="127"/>
      <c r="F230" s="127"/>
      <c r="G230" s="127"/>
      <c r="H230" s="127"/>
      <c r="I230" s="120"/>
      <c r="J230" s="120"/>
      <c r="K230" s="127"/>
      <c r="L230" s="127"/>
      <c r="M230" s="127"/>
      <c r="N230" s="128"/>
      <c r="O230" s="111"/>
      <c r="P230" s="112"/>
      <c r="Q230" s="603"/>
      <c r="R230" s="603"/>
      <c r="S230" s="636"/>
      <c r="T230" s="145"/>
      <c r="Y230" s="644"/>
      <c r="AD230" s="644"/>
    </row>
    <row r="231" spans="1:30">
      <c r="A231" s="117"/>
      <c r="B231" s="129"/>
      <c r="C231" s="123"/>
      <c r="D231" s="130"/>
      <c r="E231" s="130"/>
      <c r="F231" s="130"/>
      <c r="G231" s="130"/>
      <c r="H231" s="130"/>
      <c r="I231" s="123"/>
      <c r="J231" s="123"/>
      <c r="K231" s="130"/>
      <c r="L231" s="130"/>
      <c r="M231" s="130"/>
      <c r="N231" s="131"/>
      <c r="O231" s="588"/>
      <c r="P231" s="589"/>
      <c r="Q231" s="603"/>
      <c r="R231" s="603"/>
      <c r="S231" s="637"/>
      <c r="T231" s="637"/>
      <c r="U231" s="637"/>
      <c r="V231" s="637"/>
      <c r="W231" s="637"/>
      <c r="X231" s="637"/>
      <c r="Y231" s="645"/>
      <c r="Z231" s="637"/>
      <c r="AA231" s="637"/>
      <c r="AB231" s="637"/>
      <c r="AC231" s="637"/>
      <c r="AD231" s="645"/>
    </row>
    <row r="232" spans="1:30">
      <c r="A232" s="117"/>
      <c r="B232" s="109"/>
      <c r="C232" s="120"/>
      <c r="D232" s="127"/>
      <c r="E232" s="127"/>
      <c r="F232" s="127"/>
      <c r="G232" s="127"/>
      <c r="H232" s="127"/>
      <c r="I232" s="120"/>
      <c r="J232" s="120"/>
      <c r="K232" s="127"/>
      <c r="L232" s="127"/>
      <c r="M232" s="127"/>
      <c r="N232" s="128"/>
      <c r="O232" s="588"/>
      <c r="P232" s="589"/>
      <c r="Q232" s="603"/>
      <c r="R232" s="603"/>
      <c r="S232" s="145"/>
      <c r="T232" s="145"/>
      <c r="Y232" s="644"/>
      <c r="AD232" s="644"/>
    </row>
    <row r="233" spans="1:30">
      <c r="A233" s="117"/>
      <c r="B233" s="129"/>
      <c r="C233" s="123"/>
      <c r="D233" s="130"/>
      <c r="E233" s="130"/>
      <c r="F233" s="130"/>
      <c r="G233" s="130"/>
      <c r="H233" s="130"/>
      <c r="I233" s="123"/>
      <c r="J233" s="123"/>
      <c r="K233" s="130"/>
      <c r="L233" s="130"/>
      <c r="M233" s="130"/>
      <c r="N233" s="131"/>
      <c r="O233" s="588"/>
      <c r="P233" s="589"/>
      <c r="Q233" s="603"/>
      <c r="R233" s="603"/>
      <c r="S233" s="637"/>
      <c r="T233" s="637"/>
      <c r="U233" s="637"/>
      <c r="V233" s="637"/>
      <c r="W233" s="637"/>
      <c r="X233" s="637"/>
      <c r="Y233" s="645"/>
      <c r="Z233" s="637"/>
      <c r="AA233" s="637"/>
      <c r="AB233" s="637"/>
      <c r="AC233" s="637"/>
      <c r="AD233" s="645"/>
    </row>
    <row r="234" spans="1:30">
      <c r="A234" s="117"/>
      <c r="B234" s="109"/>
      <c r="C234" s="120"/>
      <c r="D234" s="127"/>
      <c r="E234" s="127"/>
      <c r="F234" s="127"/>
      <c r="G234" s="127"/>
      <c r="H234" s="127"/>
      <c r="I234" s="120"/>
      <c r="J234" s="120"/>
      <c r="K234" s="127"/>
      <c r="L234" s="127"/>
      <c r="M234" s="127"/>
      <c r="N234" s="128"/>
      <c r="O234" s="588"/>
      <c r="P234" s="589"/>
      <c r="Q234" s="603"/>
      <c r="R234" s="603"/>
      <c r="S234" s="145"/>
      <c r="T234" s="145"/>
      <c r="Y234" s="644"/>
      <c r="AD234" s="644"/>
    </row>
    <row r="235" spans="1:30">
      <c r="A235" s="117"/>
      <c r="B235" s="129"/>
      <c r="C235" s="123"/>
      <c r="D235" s="130"/>
      <c r="E235" s="130"/>
      <c r="F235" s="130"/>
      <c r="G235" s="130"/>
      <c r="H235" s="130"/>
      <c r="I235" s="123"/>
      <c r="J235" s="123"/>
      <c r="K235" s="130"/>
      <c r="L235" s="130"/>
      <c r="M235" s="130"/>
      <c r="N235" s="131"/>
      <c r="O235" s="588"/>
      <c r="P235" s="589"/>
      <c r="Q235" s="603"/>
      <c r="R235" s="603"/>
      <c r="S235" s="637"/>
      <c r="T235" s="637"/>
      <c r="U235" s="637"/>
      <c r="V235" s="637"/>
      <c r="W235" s="637"/>
      <c r="X235" s="637"/>
      <c r="Y235" s="645"/>
      <c r="Z235" s="637"/>
      <c r="AA235" s="637"/>
      <c r="AB235" s="637"/>
      <c r="AC235" s="637"/>
      <c r="AD235" s="645"/>
    </row>
    <row r="236" spans="1:30">
      <c r="A236" s="117"/>
      <c r="B236" s="109"/>
      <c r="C236" s="120"/>
      <c r="D236" s="127"/>
      <c r="E236" s="127"/>
      <c r="F236" s="127"/>
      <c r="G236" s="127"/>
      <c r="H236" s="127"/>
      <c r="I236" s="120"/>
      <c r="J236" s="120"/>
      <c r="K236" s="127"/>
      <c r="L236" s="127"/>
      <c r="M236" s="127"/>
      <c r="N236" s="128"/>
      <c r="O236" s="588"/>
      <c r="P236" s="589"/>
      <c r="Q236" s="603"/>
      <c r="R236" s="603"/>
      <c r="S236" s="145"/>
      <c r="T236" s="145"/>
      <c r="Y236" s="644"/>
      <c r="AD236" s="644"/>
    </row>
    <row r="237" spans="1:30">
      <c r="A237" s="117"/>
      <c r="B237" s="129"/>
      <c r="C237" s="123"/>
      <c r="D237" s="130"/>
      <c r="E237" s="130"/>
      <c r="F237" s="130"/>
      <c r="G237" s="130"/>
      <c r="H237" s="130"/>
      <c r="I237" s="123"/>
      <c r="J237" s="123"/>
      <c r="K237" s="130"/>
      <c r="L237" s="130"/>
      <c r="M237" s="130"/>
      <c r="N237" s="131"/>
      <c r="O237" s="588"/>
      <c r="P237" s="589"/>
      <c r="Q237" s="603"/>
      <c r="R237" s="603"/>
      <c r="S237" s="637"/>
      <c r="T237" s="637"/>
      <c r="U237" s="637"/>
      <c r="V237" s="637"/>
      <c r="W237" s="637"/>
      <c r="X237" s="637"/>
      <c r="Y237" s="645"/>
      <c r="Z237" s="637"/>
      <c r="AA237" s="637"/>
      <c r="AB237" s="637"/>
      <c r="AC237" s="637"/>
      <c r="AD237" s="645"/>
    </row>
    <row r="238" spans="1:30">
      <c r="A238" s="117"/>
      <c r="B238" s="109"/>
      <c r="C238" s="120"/>
      <c r="D238" s="127"/>
      <c r="E238" s="127"/>
      <c r="F238" s="127"/>
      <c r="G238" s="127"/>
      <c r="H238" s="127"/>
      <c r="I238" s="120"/>
      <c r="J238" s="120"/>
      <c r="K238" s="127"/>
      <c r="L238" s="127"/>
      <c r="M238" s="127"/>
      <c r="N238" s="128"/>
      <c r="O238" s="588"/>
      <c r="P238" s="589"/>
      <c r="Q238" s="603"/>
      <c r="R238" s="603"/>
      <c r="S238" s="145"/>
      <c r="T238" s="145"/>
      <c r="Y238" s="644"/>
      <c r="AD238" s="644"/>
    </row>
    <row r="239" spans="1:30">
      <c r="A239" s="117"/>
      <c r="B239" s="129"/>
      <c r="C239" s="123"/>
      <c r="D239" s="130"/>
      <c r="E239" s="130"/>
      <c r="F239" s="130"/>
      <c r="G239" s="130"/>
      <c r="H239" s="130"/>
      <c r="I239" s="123"/>
      <c r="J239" s="123"/>
      <c r="K239" s="130"/>
      <c r="L239" s="130"/>
      <c r="M239" s="130"/>
      <c r="N239" s="131"/>
      <c r="O239" s="588"/>
      <c r="P239" s="589"/>
      <c r="Q239" s="603"/>
      <c r="R239" s="603"/>
      <c r="S239" s="637"/>
      <c r="T239" s="637"/>
      <c r="U239" s="637"/>
      <c r="V239" s="637"/>
      <c r="W239" s="637"/>
      <c r="X239" s="637"/>
      <c r="Y239" s="645"/>
      <c r="Z239" s="637"/>
      <c r="AA239" s="637"/>
      <c r="AB239" s="637"/>
      <c r="AC239" s="637"/>
      <c r="AD239" s="645"/>
    </row>
    <row r="240" spans="1:30">
      <c r="A240" s="117"/>
      <c r="B240" s="109"/>
      <c r="C240" s="120"/>
      <c r="D240" s="127"/>
      <c r="E240" s="127"/>
      <c r="F240" s="127"/>
      <c r="G240" s="127"/>
      <c r="H240" s="127"/>
      <c r="I240" s="120"/>
      <c r="J240" s="120"/>
      <c r="K240" s="127"/>
      <c r="L240" s="127"/>
      <c r="M240" s="127"/>
      <c r="N240" s="128"/>
      <c r="O240" s="588"/>
      <c r="P240" s="589"/>
      <c r="Q240" s="603"/>
      <c r="R240" s="603"/>
      <c r="S240" s="145"/>
      <c r="T240" s="145"/>
      <c r="Y240" s="644"/>
      <c r="AD240" s="644"/>
    </row>
    <row r="241" spans="1:30">
      <c r="A241" s="117"/>
      <c r="B241" s="129"/>
      <c r="C241" s="123"/>
      <c r="D241" s="130"/>
      <c r="E241" s="130"/>
      <c r="F241" s="130"/>
      <c r="G241" s="130"/>
      <c r="H241" s="130"/>
      <c r="I241" s="123"/>
      <c r="J241" s="123"/>
      <c r="K241" s="130"/>
      <c r="L241" s="130"/>
      <c r="M241" s="130"/>
      <c r="N241" s="131"/>
      <c r="O241" s="588"/>
      <c r="P241" s="589"/>
      <c r="Q241" s="603"/>
      <c r="R241" s="603"/>
      <c r="S241" s="637"/>
      <c r="T241" s="637"/>
      <c r="U241" s="637"/>
      <c r="V241" s="637"/>
      <c r="W241" s="637"/>
      <c r="X241" s="637"/>
      <c r="Y241" s="645"/>
      <c r="Z241" s="637"/>
      <c r="AA241" s="637"/>
      <c r="AB241" s="637"/>
      <c r="AC241" s="637"/>
      <c r="AD241" s="645"/>
    </row>
    <row r="242" spans="1:30">
      <c r="A242" s="117"/>
      <c r="B242" s="109"/>
      <c r="C242" s="120"/>
      <c r="D242" s="127"/>
      <c r="E242" s="127"/>
      <c r="F242" s="127"/>
      <c r="G242" s="127"/>
      <c r="H242" s="127"/>
      <c r="I242" s="120"/>
      <c r="J242" s="120"/>
      <c r="K242" s="127"/>
      <c r="L242" s="127"/>
      <c r="M242" s="127"/>
      <c r="N242" s="128"/>
      <c r="O242" s="588"/>
      <c r="P242" s="589"/>
      <c r="Q242" s="603"/>
      <c r="R242" s="603"/>
      <c r="S242" s="145"/>
      <c r="T242" s="145"/>
      <c r="Y242" s="644"/>
      <c r="AD242" s="644"/>
    </row>
    <row r="243" spans="1:30">
      <c r="A243" s="117"/>
      <c r="B243" s="129"/>
      <c r="C243" s="123"/>
      <c r="D243" s="130"/>
      <c r="E243" s="130"/>
      <c r="F243" s="130"/>
      <c r="G243" s="130"/>
      <c r="H243" s="130"/>
      <c r="I243" s="123"/>
      <c r="J243" s="123"/>
      <c r="K243" s="130"/>
      <c r="L243" s="130"/>
      <c r="M243" s="130"/>
      <c r="N243" s="131"/>
      <c r="O243" s="588"/>
      <c r="P243" s="589"/>
      <c r="Q243" s="603"/>
      <c r="R243" s="603"/>
      <c r="S243" s="637"/>
      <c r="T243" s="637"/>
      <c r="U243" s="637"/>
      <c r="V243" s="637"/>
      <c r="W243" s="637"/>
      <c r="X243" s="637"/>
      <c r="Y243" s="645"/>
      <c r="Z243" s="637"/>
      <c r="AA243" s="637"/>
      <c r="AB243" s="637"/>
      <c r="AC243" s="637"/>
      <c r="AD243" s="645"/>
    </row>
    <row r="244" spans="1:30">
      <c r="A244" s="117"/>
      <c r="B244" s="109"/>
      <c r="C244" s="120"/>
      <c r="D244" s="127"/>
      <c r="E244" s="127"/>
      <c r="F244" s="127"/>
      <c r="G244" s="127"/>
      <c r="H244" s="127"/>
      <c r="I244" s="120"/>
      <c r="J244" s="120"/>
      <c r="K244" s="127"/>
      <c r="L244" s="127"/>
      <c r="M244" s="127"/>
      <c r="N244" s="128"/>
      <c r="O244" s="588"/>
      <c r="P244" s="589"/>
      <c r="Q244" s="603"/>
      <c r="R244" s="603"/>
      <c r="S244" s="145"/>
      <c r="T244" s="145"/>
      <c r="Y244" s="644"/>
      <c r="AD244" s="644"/>
    </row>
    <row r="245" spans="1:30">
      <c r="A245" s="117"/>
      <c r="B245" s="129"/>
      <c r="C245" s="123"/>
      <c r="D245" s="130"/>
      <c r="E245" s="130"/>
      <c r="F245" s="130"/>
      <c r="G245" s="130"/>
      <c r="H245" s="130"/>
      <c r="I245" s="123"/>
      <c r="J245" s="123"/>
      <c r="K245" s="130"/>
      <c r="L245" s="130"/>
      <c r="M245" s="130"/>
      <c r="N245" s="131"/>
      <c r="O245" s="588"/>
      <c r="P245" s="589"/>
      <c r="Q245" s="603"/>
      <c r="R245" s="603"/>
      <c r="S245" s="637"/>
      <c r="T245" s="637"/>
      <c r="U245" s="637"/>
      <c r="V245" s="637"/>
      <c r="W245" s="637"/>
      <c r="X245" s="637"/>
      <c r="Y245" s="645"/>
      <c r="Z245" s="637"/>
      <c r="AA245" s="637"/>
      <c r="AB245" s="637"/>
      <c r="AC245" s="637"/>
      <c r="AD245" s="645"/>
    </row>
    <row r="246" spans="1:30">
      <c r="A246" s="117"/>
      <c r="B246" s="109"/>
      <c r="C246" s="120"/>
      <c r="D246" s="127"/>
      <c r="E246" s="127"/>
      <c r="F246" s="127"/>
      <c r="G246" s="127"/>
      <c r="H246" s="127"/>
      <c r="I246" s="120"/>
      <c r="J246" s="120"/>
      <c r="K246" s="127"/>
      <c r="L246" s="127"/>
      <c r="M246" s="127"/>
      <c r="N246" s="128"/>
      <c r="O246" s="588"/>
      <c r="P246" s="589"/>
      <c r="Q246" s="603"/>
      <c r="R246" s="603"/>
      <c r="S246" s="145"/>
      <c r="T246" s="145"/>
      <c r="Y246" s="644"/>
      <c r="AD246" s="644"/>
    </row>
    <row r="247" spans="1:30">
      <c r="A247" s="117"/>
      <c r="B247" s="129"/>
      <c r="C247" s="123"/>
      <c r="D247" s="130"/>
      <c r="E247" s="130"/>
      <c r="F247" s="130"/>
      <c r="G247" s="130"/>
      <c r="H247" s="130"/>
      <c r="I247" s="123"/>
      <c r="J247" s="123"/>
      <c r="K247" s="130"/>
      <c r="L247" s="130"/>
      <c r="M247" s="130"/>
      <c r="N247" s="131"/>
      <c r="O247" s="588"/>
      <c r="P247" s="589"/>
      <c r="Q247" s="603"/>
      <c r="R247" s="603"/>
      <c r="S247" s="637"/>
      <c r="T247" s="637"/>
      <c r="U247" s="637"/>
      <c r="V247" s="637"/>
      <c r="W247" s="637"/>
      <c r="X247" s="637"/>
      <c r="Y247" s="645"/>
      <c r="Z247" s="637"/>
      <c r="AA247" s="637"/>
      <c r="AB247" s="637"/>
      <c r="AC247" s="637"/>
      <c r="AD247" s="645"/>
    </row>
    <row r="248" spans="1:30">
      <c r="A248" s="117"/>
      <c r="B248" s="109"/>
      <c r="C248" s="120"/>
      <c r="D248" s="127"/>
      <c r="E248" s="127"/>
      <c r="F248" s="127"/>
      <c r="G248" s="127"/>
      <c r="H248" s="127"/>
      <c r="I248" s="120"/>
      <c r="J248" s="120"/>
      <c r="K248" s="127"/>
      <c r="L248" s="127"/>
      <c r="M248" s="127"/>
      <c r="N248" s="128"/>
      <c r="O248" s="588"/>
      <c r="P248" s="589"/>
      <c r="Q248" s="603"/>
      <c r="R248" s="603"/>
      <c r="S248" s="145"/>
      <c r="T248" s="145"/>
      <c r="Y248" s="644"/>
      <c r="AD248" s="644"/>
    </row>
    <row r="249" spans="1:30">
      <c r="A249" s="117"/>
      <c r="B249" s="129"/>
      <c r="C249" s="123"/>
      <c r="D249" s="130"/>
      <c r="E249" s="130"/>
      <c r="F249" s="130"/>
      <c r="G249" s="130"/>
      <c r="H249" s="130"/>
      <c r="I249" s="123"/>
      <c r="J249" s="123"/>
      <c r="K249" s="130"/>
      <c r="L249" s="130"/>
      <c r="M249" s="130"/>
      <c r="N249" s="131"/>
      <c r="O249" s="588"/>
      <c r="P249" s="589"/>
      <c r="Q249" s="603"/>
      <c r="R249" s="603"/>
      <c r="S249" s="637"/>
      <c r="T249" s="637"/>
      <c r="U249" s="637"/>
      <c r="V249" s="637"/>
      <c r="W249" s="637"/>
      <c r="X249" s="637"/>
      <c r="Y249" s="645"/>
      <c r="Z249" s="637"/>
      <c r="AA249" s="637"/>
      <c r="AB249" s="637"/>
      <c r="AC249" s="637"/>
      <c r="AD249" s="645"/>
    </row>
    <row r="250" spans="1:30">
      <c r="A250" s="117"/>
      <c r="B250" s="109"/>
      <c r="C250" s="120"/>
      <c r="D250" s="127"/>
      <c r="E250" s="127"/>
      <c r="F250" s="127"/>
      <c r="G250" s="127"/>
      <c r="H250" s="127"/>
      <c r="I250" s="120"/>
      <c r="J250" s="120"/>
      <c r="K250" s="127"/>
      <c r="L250" s="127"/>
      <c r="M250" s="127"/>
      <c r="N250" s="128"/>
      <c r="O250" s="588"/>
      <c r="P250" s="589"/>
      <c r="Q250" s="603"/>
      <c r="R250" s="603"/>
      <c r="S250" s="145"/>
      <c r="T250" s="145"/>
      <c r="Y250" s="644"/>
      <c r="AD250" s="644"/>
    </row>
    <row r="251" spans="1:30">
      <c r="A251" s="117"/>
      <c r="B251" s="129"/>
      <c r="C251" s="123"/>
      <c r="D251" s="130"/>
      <c r="E251" s="130"/>
      <c r="F251" s="130"/>
      <c r="G251" s="130"/>
      <c r="H251" s="130"/>
      <c r="I251" s="123"/>
      <c r="J251" s="123"/>
      <c r="K251" s="130"/>
      <c r="L251" s="130"/>
      <c r="M251" s="130"/>
      <c r="N251" s="131"/>
      <c r="O251" s="588"/>
      <c r="P251" s="589"/>
      <c r="Q251" s="603"/>
      <c r="R251" s="603"/>
      <c r="S251" s="637"/>
      <c r="T251" s="637"/>
      <c r="U251" s="637"/>
      <c r="V251" s="637"/>
      <c r="W251" s="637"/>
      <c r="X251" s="637"/>
      <c r="Y251" s="645"/>
      <c r="Z251" s="637"/>
      <c r="AA251" s="637"/>
      <c r="AB251" s="637"/>
      <c r="AC251" s="637"/>
      <c r="AD251" s="645"/>
    </row>
    <row r="252" spans="1:30">
      <c r="A252" s="117"/>
      <c r="B252" s="109"/>
      <c r="C252" s="120"/>
      <c r="D252" s="127"/>
      <c r="E252" s="127"/>
      <c r="F252" s="127"/>
      <c r="G252" s="127"/>
      <c r="H252" s="127"/>
      <c r="I252" s="120"/>
      <c r="J252" s="120"/>
      <c r="K252" s="127"/>
      <c r="L252" s="127"/>
      <c r="M252" s="127"/>
      <c r="N252" s="128"/>
      <c r="O252" s="588"/>
      <c r="P252" s="589"/>
      <c r="Q252" s="603"/>
      <c r="R252" s="603"/>
      <c r="S252" s="145"/>
      <c r="T252" s="145"/>
      <c r="Y252" s="644"/>
      <c r="AD252" s="644"/>
    </row>
    <row r="253" spans="1:30">
      <c r="A253" s="117"/>
      <c r="B253" s="129"/>
      <c r="C253" s="123"/>
      <c r="D253" s="130"/>
      <c r="E253" s="130"/>
      <c r="F253" s="130"/>
      <c r="G253" s="130"/>
      <c r="H253" s="130"/>
      <c r="I253" s="123"/>
      <c r="J253" s="123"/>
      <c r="K253" s="130"/>
      <c r="L253" s="130"/>
      <c r="M253" s="130"/>
      <c r="N253" s="131"/>
      <c r="O253" s="588"/>
      <c r="P253" s="589"/>
      <c r="Q253" s="603"/>
      <c r="R253" s="603"/>
      <c r="S253" s="637"/>
      <c r="T253" s="637"/>
      <c r="U253" s="637"/>
      <c r="V253" s="637"/>
      <c r="W253" s="637"/>
      <c r="X253" s="637"/>
      <c r="Y253" s="645"/>
      <c r="Z253" s="637"/>
      <c r="AA253" s="637"/>
      <c r="AB253" s="637"/>
      <c r="AC253" s="637"/>
      <c r="AD253" s="645"/>
    </row>
    <row r="254" spans="1:30">
      <c r="A254" s="117"/>
      <c r="B254" s="109"/>
      <c r="C254" s="120"/>
      <c r="D254" s="127"/>
      <c r="E254" s="127"/>
      <c r="F254" s="127"/>
      <c r="G254" s="127"/>
      <c r="H254" s="127"/>
      <c r="I254" s="120"/>
      <c r="J254" s="120"/>
      <c r="K254" s="127"/>
      <c r="L254" s="127"/>
      <c r="M254" s="127"/>
      <c r="N254" s="128"/>
      <c r="O254" s="588"/>
      <c r="P254" s="589"/>
      <c r="Q254" s="603"/>
      <c r="R254" s="603"/>
      <c r="S254" s="145"/>
      <c r="T254" s="145"/>
      <c r="Y254" s="644"/>
      <c r="AD254" s="644"/>
    </row>
    <row r="255" spans="1:30">
      <c r="A255" s="117"/>
      <c r="B255" s="129"/>
      <c r="C255" s="123"/>
      <c r="D255" s="130"/>
      <c r="E255" s="130"/>
      <c r="F255" s="130"/>
      <c r="G255" s="130"/>
      <c r="H255" s="130"/>
      <c r="I255" s="123"/>
      <c r="J255" s="123"/>
      <c r="K255" s="130"/>
      <c r="L255" s="130"/>
      <c r="M255" s="130"/>
      <c r="N255" s="131"/>
      <c r="O255" s="588"/>
      <c r="P255" s="589"/>
      <c r="Q255" s="603"/>
      <c r="R255" s="603"/>
      <c r="S255" s="637"/>
      <c r="T255" s="637"/>
      <c r="U255" s="637"/>
      <c r="V255" s="637"/>
      <c r="W255" s="637"/>
      <c r="X255" s="637"/>
      <c r="Y255" s="645"/>
      <c r="Z255" s="637"/>
      <c r="AA255" s="637"/>
      <c r="AB255" s="637"/>
      <c r="AC255" s="637"/>
      <c r="AD255" s="645"/>
    </row>
    <row r="256" spans="1:30">
      <c r="A256" s="117"/>
      <c r="B256" s="109"/>
      <c r="C256" s="120"/>
      <c r="D256" s="127"/>
      <c r="E256" s="127"/>
      <c r="F256" s="127"/>
      <c r="G256" s="127"/>
      <c r="H256" s="127"/>
      <c r="I256" s="120"/>
      <c r="J256" s="120"/>
      <c r="K256" s="127"/>
      <c r="L256" s="127"/>
      <c r="M256" s="127"/>
      <c r="N256" s="128"/>
      <c r="O256" s="588"/>
      <c r="P256" s="589"/>
      <c r="Q256" s="603"/>
      <c r="R256" s="603"/>
      <c r="S256" s="145"/>
      <c r="T256" s="145"/>
      <c r="Y256" s="644"/>
      <c r="AD256" s="644"/>
    </row>
    <row r="257" spans="1:30">
      <c r="A257" s="117"/>
      <c r="B257" s="129"/>
      <c r="C257" s="123"/>
      <c r="D257" s="130"/>
      <c r="E257" s="130"/>
      <c r="F257" s="130"/>
      <c r="G257" s="130"/>
      <c r="H257" s="130"/>
      <c r="I257" s="123"/>
      <c r="J257" s="123"/>
      <c r="K257" s="130"/>
      <c r="L257" s="130"/>
      <c r="M257" s="130"/>
      <c r="N257" s="131"/>
      <c r="O257" s="588"/>
      <c r="P257" s="589"/>
      <c r="Q257" s="603"/>
      <c r="R257" s="603"/>
      <c r="S257" s="637"/>
      <c r="T257" s="637"/>
      <c r="U257" s="637"/>
      <c r="V257" s="637"/>
      <c r="W257" s="637"/>
      <c r="X257" s="637"/>
      <c r="Y257" s="645"/>
      <c r="Z257" s="637"/>
      <c r="AA257" s="637"/>
      <c r="AB257" s="637"/>
      <c r="AC257" s="637"/>
      <c r="AD257" s="645"/>
    </row>
    <row r="258" spans="1:30">
      <c r="A258" s="117"/>
      <c r="B258" s="109"/>
      <c r="C258" s="120"/>
      <c r="D258" s="127"/>
      <c r="E258" s="127"/>
      <c r="F258" s="127"/>
      <c r="G258" s="127"/>
      <c r="H258" s="127"/>
      <c r="I258" s="120"/>
      <c r="J258" s="120"/>
      <c r="K258" s="127"/>
      <c r="L258" s="127"/>
      <c r="M258" s="127"/>
      <c r="N258" s="128"/>
      <c r="O258" s="588"/>
      <c r="P258" s="589"/>
      <c r="Q258" s="603"/>
      <c r="R258" s="603"/>
      <c r="S258" s="145"/>
      <c r="T258" s="145"/>
      <c r="Y258" s="644"/>
      <c r="AD258" s="644"/>
    </row>
    <row r="259" spans="1:30">
      <c r="A259" s="117"/>
      <c r="B259" s="129"/>
      <c r="C259" s="123"/>
      <c r="D259" s="130"/>
      <c r="E259" s="130"/>
      <c r="F259" s="130"/>
      <c r="G259" s="130"/>
      <c r="H259" s="130"/>
      <c r="I259" s="123"/>
      <c r="J259" s="123"/>
      <c r="K259" s="130"/>
      <c r="L259" s="130"/>
      <c r="M259" s="130"/>
      <c r="N259" s="131"/>
      <c r="O259" s="588"/>
      <c r="P259" s="589"/>
      <c r="Q259" s="603"/>
      <c r="R259" s="603"/>
      <c r="S259" s="637"/>
      <c r="T259" s="637"/>
      <c r="U259" s="637"/>
      <c r="V259" s="637"/>
      <c r="W259" s="637"/>
      <c r="X259" s="637"/>
      <c r="Y259" s="645"/>
      <c r="Z259" s="637"/>
      <c r="AA259" s="637"/>
      <c r="AB259" s="637"/>
      <c r="AC259" s="637"/>
      <c r="AD259" s="645"/>
    </row>
    <row r="260" spans="1:30">
      <c r="A260" s="117"/>
      <c r="B260" s="109"/>
      <c r="C260" s="120"/>
      <c r="D260" s="127"/>
      <c r="E260" s="127"/>
      <c r="F260" s="127"/>
      <c r="G260" s="127"/>
      <c r="H260" s="127"/>
      <c r="I260" s="120"/>
      <c r="J260" s="120"/>
      <c r="K260" s="127"/>
      <c r="L260" s="127"/>
      <c r="M260" s="127"/>
      <c r="N260" s="128"/>
      <c r="O260" s="588"/>
      <c r="P260" s="589"/>
      <c r="Q260" s="603"/>
      <c r="R260" s="603"/>
      <c r="S260" s="145"/>
      <c r="T260" s="145"/>
      <c r="Y260" s="644"/>
      <c r="AD260" s="644"/>
    </row>
    <row r="261" spans="1:30" ht="13.5" thickBot="1">
      <c r="A261" s="632"/>
      <c r="B261" s="638"/>
      <c r="C261" s="639"/>
      <c r="D261" s="640"/>
      <c r="E261" s="640"/>
      <c r="F261" s="640"/>
      <c r="G261" s="640"/>
      <c r="H261" s="640"/>
      <c r="I261" s="639"/>
      <c r="J261" s="639"/>
      <c r="K261" s="640"/>
      <c r="L261" s="640"/>
      <c r="M261" s="640"/>
      <c r="N261" s="641"/>
      <c r="O261" s="633"/>
      <c r="P261" s="634"/>
      <c r="Q261" s="603"/>
      <c r="R261" s="603"/>
      <c r="S261" s="642"/>
      <c r="T261" s="642"/>
      <c r="U261" s="642"/>
      <c r="V261" s="642"/>
      <c r="W261" s="642"/>
      <c r="X261" s="642"/>
      <c r="Y261" s="646"/>
      <c r="Z261" s="642"/>
      <c r="AA261" s="642"/>
      <c r="AB261" s="642"/>
      <c r="AC261" s="642"/>
      <c r="AD261" s="646"/>
    </row>
    <row r="262" spans="1:30">
      <c r="A262" s="116"/>
      <c r="B262" s="109"/>
      <c r="C262" s="120"/>
      <c r="D262" s="127"/>
      <c r="E262" s="127"/>
      <c r="F262" s="127"/>
      <c r="G262" s="127"/>
      <c r="H262" s="127"/>
      <c r="I262" s="120"/>
      <c r="J262" s="120"/>
      <c r="K262" s="127"/>
      <c r="L262" s="127"/>
      <c r="M262" s="127"/>
      <c r="N262" s="128"/>
      <c r="O262" s="111"/>
      <c r="P262" s="112"/>
      <c r="Q262" s="603"/>
      <c r="R262" s="603"/>
      <c r="S262" s="636"/>
      <c r="T262" s="145"/>
      <c r="Y262" s="644"/>
      <c r="AD262" s="644"/>
    </row>
    <row r="263" spans="1:30">
      <c r="A263" s="117"/>
      <c r="B263" s="129"/>
      <c r="C263" s="123"/>
      <c r="D263" s="130"/>
      <c r="E263" s="130"/>
      <c r="F263" s="130"/>
      <c r="G263" s="130"/>
      <c r="H263" s="130"/>
      <c r="I263" s="123"/>
      <c r="J263" s="123"/>
      <c r="K263" s="130"/>
      <c r="L263" s="130"/>
      <c r="M263" s="130"/>
      <c r="N263" s="131"/>
      <c r="O263" s="588"/>
      <c r="P263" s="589"/>
      <c r="Q263" s="603"/>
      <c r="R263" s="603"/>
      <c r="S263" s="637"/>
      <c r="T263" s="637"/>
      <c r="U263" s="637"/>
      <c r="V263" s="637"/>
      <c r="W263" s="637"/>
      <c r="X263" s="637"/>
      <c r="Y263" s="645"/>
      <c r="Z263" s="637"/>
      <c r="AA263" s="637"/>
      <c r="AB263" s="637"/>
      <c r="AC263" s="637"/>
      <c r="AD263" s="645"/>
    </row>
    <row r="264" spans="1:30">
      <c r="A264" s="117"/>
      <c r="B264" s="109"/>
      <c r="C264" s="120"/>
      <c r="D264" s="127"/>
      <c r="E264" s="127"/>
      <c r="F264" s="127"/>
      <c r="G264" s="127"/>
      <c r="H264" s="127"/>
      <c r="I264" s="120"/>
      <c r="J264" s="120"/>
      <c r="K264" s="127"/>
      <c r="L264" s="127"/>
      <c r="M264" s="127"/>
      <c r="N264" s="128"/>
      <c r="O264" s="588"/>
      <c r="P264" s="589"/>
      <c r="Q264" s="603"/>
      <c r="R264" s="603"/>
      <c r="S264" s="145"/>
      <c r="T264" s="145"/>
      <c r="Y264" s="644"/>
      <c r="AD264" s="644"/>
    </row>
    <row r="265" spans="1:30">
      <c r="A265" s="117"/>
      <c r="B265" s="129"/>
      <c r="C265" s="123"/>
      <c r="D265" s="130"/>
      <c r="E265" s="130"/>
      <c r="F265" s="130"/>
      <c r="G265" s="130"/>
      <c r="H265" s="130"/>
      <c r="I265" s="123"/>
      <c r="J265" s="123"/>
      <c r="K265" s="130"/>
      <c r="L265" s="130"/>
      <c r="M265" s="130"/>
      <c r="N265" s="131"/>
      <c r="O265" s="588"/>
      <c r="P265" s="589"/>
      <c r="Q265" s="603"/>
      <c r="R265" s="603"/>
      <c r="S265" s="637"/>
      <c r="T265" s="637"/>
      <c r="U265" s="637"/>
      <c r="V265" s="637"/>
      <c r="W265" s="637"/>
      <c r="X265" s="637"/>
      <c r="Y265" s="645"/>
      <c r="Z265" s="637"/>
      <c r="AA265" s="637"/>
      <c r="AB265" s="637"/>
      <c r="AC265" s="637"/>
      <c r="AD265" s="645"/>
    </row>
    <row r="266" spans="1:30">
      <c r="A266" s="117"/>
      <c r="B266" s="109"/>
      <c r="C266" s="120"/>
      <c r="D266" s="127"/>
      <c r="E266" s="127"/>
      <c r="F266" s="127"/>
      <c r="G266" s="127"/>
      <c r="H266" s="127"/>
      <c r="I266" s="120"/>
      <c r="J266" s="120"/>
      <c r="K266" s="127"/>
      <c r="L266" s="127"/>
      <c r="M266" s="127"/>
      <c r="N266" s="128"/>
      <c r="O266" s="588"/>
      <c r="P266" s="589"/>
      <c r="Q266" s="603"/>
      <c r="R266" s="603"/>
      <c r="S266" s="145"/>
      <c r="T266" s="145"/>
      <c r="Y266" s="644"/>
      <c r="AD266" s="644"/>
    </row>
    <row r="267" spans="1:30">
      <c r="A267" s="117"/>
      <c r="B267" s="129"/>
      <c r="C267" s="123"/>
      <c r="D267" s="130"/>
      <c r="E267" s="130"/>
      <c r="F267" s="130"/>
      <c r="G267" s="130"/>
      <c r="H267" s="130"/>
      <c r="I267" s="123"/>
      <c r="J267" s="123"/>
      <c r="K267" s="130"/>
      <c r="L267" s="130"/>
      <c r="M267" s="130"/>
      <c r="N267" s="131"/>
      <c r="O267" s="588"/>
      <c r="P267" s="589"/>
      <c r="Q267" s="603"/>
      <c r="R267" s="603"/>
      <c r="S267" s="637"/>
      <c r="T267" s="637"/>
      <c r="U267" s="637"/>
      <c r="V267" s="637"/>
      <c r="W267" s="637"/>
      <c r="X267" s="637"/>
      <c r="Y267" s="645"/>
      <c r="Z267" s="637"/>
      <c r="AA267" s="637"/>
      <c r="AB267" s="637"/>
      <c r="AC267" s="637"/>
      <c r="AD267" s="645"/>
    </row>
    <row r="268" spans="1:30">
      <c r="A268" s="117"/>
      <c r="B268" s="109"/>
      <c r="C268" s="120"/>
      <c r="D268" s="127"/>
      <c r="E268" s="127"/>
      <c r="F268" s="127"/>
      <c r="G268" s="127"/>
      <c r="H268" s="127"/>
      <c r="I268" s="120"/>
      <c r="J268" s="120"/>
      <c r="K268" s="127"/>
      <c r="L268" s="127"/>
      <c r="M268" s="127"/>
      <c r="N268" s="128"/>
      <c r="O268" s="588"/>
      <c r="P268" s="589"/>
      <c r="Q268" s="603"/>
      <c r="R268" s="603"/>
      <c r="S268" s="145"/>
      <c r="T268" s="145"/>
      <c r="Y268" s="644"/>
      <c r="AD268" s="644"/>
    </row>
    <row r="269" spans="1:30">
      <c r="A269" s="117"/>
      <c r="B269" s="129"/>
      <c r="C269" s="123"/>
      <c r="D269" s="130"/>
      <c r="E269" s="130"/>
      <c r="F269" s="130"/>
      <c r="G269" s="130"/>
      <c r="H269" s="130"/>
      <c r="I269" s="123"/>
      <c r="J269" s="123"/>
      <c r="K269" s="130"/>
      <c r="L269" s="130"/>
      <c r="M269" s="130"/>
      <c r="N269" s="131"/>
      <c r="O269" s="588"/>
      <c r="P269" s="589"/>
      <c r="Q269" s="603"/>
      <c r="R269" s="603"/>
      <c r="S269" s="637"/>
      <c r="T269" s="637"/>
      <c r="U269" s="637"/>
      <c r="V269" s="637"/>
      <c r="W269" s="637"/>
      <c r="X269" s="637"/>
      <c r="Y269" s="645"/>
      <c r="Z269" s="637"/>
      <c r="AA269" s="637"/>
      <c r="AB269" s="637"/>
      <c r="AC269" s="637"/>
      <c r="AD269" s="645"/>
    </row>
    <row r="270" spans="1:30">
      <c r="A270" s="117"/>
      <c r="B270" s="109"/>
      <c r="C270" s="120"/>
      <c r="D270" s="127"/>
      <c r="E270" s="127"/>
      <c r="F270" s="127"/>
      <c r="G270" s="127"/>
      <c r="H270" s="127"/>
      <c r="I270" s="120"/>
      <c r="J270" s="120"/>
      <c r="K270" s="127"/>
      <c r="L270" s="127"/>
      <c r="M270" s="127"/>
      <c r="N270" s="128"/>
      <c r="O270" s="588"/>
      <c r="P270" s="589"/>
      <c r="Q270" s="603"/>
      <c r="R270" s="603"/>
      <c r="S270" s="145"/>
      <c r="T270" s="145"/>
      <c r="Y270" s="644"/>
      <c r="AD270" s="644"/>
    </row>
    <row r="271" spans="1:30">
      <c r="A271" s="117"/>
      <c r="B271" s="129"/>
      <c r="C271" s="123"/>
      <c r="D271" s="130"/>
      <c r="E271" s="130"/>
      <c r="F271" s="130"/>
      <c r="G271" s="130"/>
      <c r="H271" s="130"/>
      <c r="I271" s="123"/>
      <c r="J271" s="123"/>
      <c r="K271" s="130"/>
      <c r="L271" s="130"/>
      <c r="M271" s="130"/>
      <c r="N271" s="131"/>
      <c r="O271" s="588"/>
      <c r="P271" s="589"/>
      <c r="Q271" s="603"/>
      <c r="R271" s="603"/>
      <c r="S271" s="637"/>
      <c r="T271" s="637"/>
      <c r="U271" s="637"/>
      <c r="V271" s="637"/>
      <c r="W271" s="637"/>
      <c r="X271" s="637"/>
      <c r="Y271" s="645"/>
      <c r="Z271" s="637"/>
      <c r="AA271" s="637"/>
      <c r="AB271" s="637"/>
      <c r="AC271" s="637"/>
      <c r="AD271" s="645"/>
    </row>
    <row r="272" spans="1:30">
      <c r="A272" s="117"/>
      <c r="B272" s="109"/>
      <c r="C272" s="120"/>
      <c r="D272" s="127"/>
      <c r="E272" s="127"/>
      <c r="F272" s="127"/>
      <c r="G272" s="127"/>
      <c r="H272" s="127"/>
      <c r="I272" s="120"/>
      <c r="J272" s="120"/>
      <c r="K272" s="127"/>
      <c r="L272" s="127"/>
      <c r="M272" s="127"/>
      <c r="N272" s="128"/>
      <c r="O272" s="588"/>
      <c r="P272" s="589"/>
      <c r="Q272" s="603"/>
      <c r="R272" s="603"/>
      <c r="S272" s="145"/>
      <c r="T272" s="145"/>
      <c r="Y272" s="644"/>
      <c r="AD272" s="644"/>
    </row>
    <row r="273" spans="1:30">
      <c r="A273" s="117"/>
      <c r="B273" s="129"/>
      <c r="C273" s="123"/>
      <c r="D273" s="130"/>
      <c r="E273" s="130"/>
      <c r="F273" s="130"/>
      <c r="G273" s="130"/>
      <c r="H273" s="130"/>
      <c r="I273" s="123"/>
      <c r="J273" s="123"/>
      <c r="K273" s="130"/>
      <c r="L273" s="130"/>
      <c r="M273" s="130"/>
      <c r="N273" s="131"/>
      <c r="O273" s="588"/>
      <c r="P273" s="589"/>
      <c r="Q273" s="603"/>
      <c r="R273" s="603"/>
      <c r="S273" s="637"/>
      <c r="T273" s="637"/>
      <c r="U273" s="637"/>
      <c r="V273" s="637"/>
      <c r="W273" s="637"/>
      <c r="X273" s="637"/>
      <c r="Y273" s="645"/>
      <c r="Z273" s="637"/>
      <c r="AA273" s="637"/>
      <c r="AB273" s="637"/>
      <c r="AC273" s="637"/>
      <c r="AD273" s="645"/>
    </row>
    <row r="274" spans="1:30">
      <c r="A274" s="117"/>
      <c r="B274" s="109"/>
      <c r="C274" s="120"/>
      <c r="D274" s="127"/>
      <c r="E274" s="127"/>
      <c r="F274" s="127"/>
      <c r="G274" s="127"/>
      <c r="H274" s="127"/>
      <c r="I274" s="120"/>
      <c r="J274" s="120"/>
      <c r="K274" s="127"/>
      <c r="L274" s="127"/>
      <c r="M274" s="127"/>
      <c r="N274" s="128"/>
      <c r="O274" s="588"/>
      <c r="P274" s="589"/>
      <c r="Q274" s="603"/>
      <c r="R274" s="603"/>
      <c r="S274" s="145"/>
      <c r="T274" s="145"/>
      <c r="Y274" s="644"/>
      <c r="AD274" s="644"/>
    </row>
    <row r="275" spans="1:30">
      <c r="A275" s="117"/>
      <c r="B275" s="129"/>
      <c r="C275" s="123"/>
      <c r="D275" s="130"/>
      <c r="E275" s="130"/>
      <c r="F275" s="130"/>
      <c r="G275" s="130"/>
      <c r="H275" s="130"/>
      <c r="I275" s="123"/>
      <c r="J275" s="123"/>
      <c r="K275" s="130"/>
      <c r="L275" s="130"/>
      <c r="M275" s="130"/>
      <c r="N275" s="131"/>
      <c r="O275" s="588"/>
      <c r="P275" s="589"/>
      <c r="Q275" s="603"/>
      <c r="R275" s="603"/>
      <c r="S275" s="637"/>
      <c r="T275" s="637"/>
      <c r="U275" s="637"/>
      <c r="V275" s="637"/>
      <c r="W275" s="637"/>
      <c r="X275" s="637"/>
      <c r="Y275" s="645"/>
      <c r="Z275" s="637"/>
      <c r="AA275" s="637"/>
      <c r="AB275" s="637"/>
      <c r="AC275" s="637"/>
      <c r="AD275" s="645"/>
    </row>
    <row r="276" spans="1:30">
      <c r="A276" s="117"/>
      <c r="B276" s="109"/>
      <c r="C276" s="120"/>
      <c r="D276" s="127"/>
      <c r="E276" s="127"/>
      <c r="F276" s="127"/>
      <c r="G276" s="127"/>
      <c r="H276" s="127"/>
      <c r="I276" s="120"/>
      <c r="J276" s="120"/>
      <c r="K276" s="127"/>
      <c r="L276" s="127"/>
      <c r="M276" s="127"/>
      <c r="N276" s="128"/>
      <c r="O276" s="588"/>
      <c r="P276" s="589"/>
      <c r="Q276" s="603"/>
      <c r="R276" s="603"/>
      <c r="S276" s="145"/>
      <c r="T276" s="145"/>
      <c r="Y276" s="644"/>
      <c r="AD276" s="644"/>
    </row>
    <row r="277" spans="1:30">
      <c r="A277" s="117"/>
      <c r="B277" s="129"/>
      <c r="C277" s="123"/>
      <c r="D277" s="130"/>
      <c r="E277" s="130"/>
      <c r="F277" s="130"/>
      <c r="G277" s="130"/>
      <c r="H277" s="130"/>
      <c r="I277" s="123"/>
      <c r="J277" s="123"/>
      <c r="K277" s="130"/>
      <c r="L277" s="130"/>
      <c r="M277" s="130"/>
      <c r="N277" s="131"/>
      <c r="O277" s="588"/>
      <c r="P277" s="589"/>
      <c r="Q277" s="603"/>
      <c r="R277" s="603"/>
      <c r="S277" s="637"/>
      <c r="T277" s="637"/>
      <c r="U277" s="637"/>
      <c r="V277" s="637"/>
      <c r="W277" s="637"/>
      <c r="X277" s="637"/>
      <c r="Y277" s="645"/>
      <c r="Z277" s="637"/>
      <c r="AA277" s="637"/>
      <c r="AB277" s="637"/>
      <c r="AC277" s="637"/>
      <c r="AD277" s="645"/>
    </row>
    <row r="278" spans="1:30">
      <c r="A278" s="117"/>
      <c r="B278" s="109"/>
      <c r="C278" s="120"/>
      <c r="D278" s="127"/>
      <c r="E278" s="127"/>
      <c r="F278" s="127"/>
      <c r="G278" s="127"/>
      <c r="H278" s="127"/>
      <c r="I278" s="120"/>
      <c r="J278" s="120"/>
      <c r="K278" s="127"/>
      <c r="L278" s="127"/>
      <c r="M278" s="127"/>
      <c r="N278" s="128"/>
      <c r="O278" s="588"/>
      <c r="P278" s="589"/>
      <c r="Q278" s="603"/>
      <c r="R278" s="603"/>
      <c r="S278" s="145"/>
      <c r="T278" s="145"/>
      <c r="Y278" s="644"/>
      <c r="AD278" s="644"/>
    </row>
    <row r="279" spans="1:30">
      <c r="A279" s="117"/>
      <c r="B279" s="129"/>
      <c r="C279" s="123"/>
      <c r="D279" s="130"/>
      <c r="E279" s="130"/>
      <c r="F279" s="130"/>
      <c r="G279" s="130"/>
      <c r="H279" s="130"/>
      <c r="I279" s="123"/>
      <c r="J279" s="123"/>
      <c r="K279" s="130"/>
      <c r="L279" s="130"/>
      <c r="M279" s="130"/>
      <c r="N279" s="131"/>
      <c r="O279" s="588"/>
      <c r="P279" s="589"/>
      <c r="Q279" s="603"/>
      <c r="R279" s="603"/>
      <c r="S279" s="637"/>
      <c r="T279" s="637"/>
      <c r="U279" s="637"/>
      <c r="V279" s="637"/>
      <c r="W279" s="637"/>
      <c r="X279" s="637"/>
      <c r="Y279" s="645"/>
      <c r="Z279" s="637"/>
      <c r="AA279" s="637"/>
      <c r="AB279" s="637"/>
      <c r="AC279" s="637"/>
      <c r="AD279" s="645"/>
    </row>
    <row r="280" spans="1:30">
      <c r="A280" s="117"/>
      <c r="B280" s="109"/>
      <c r="C280" s="120"/>
      <c r="D280" s="127"/>
      <c r="E280" s="127"/>
      <c r="F280" s="127"/>
      <c r="G280" s="127"/>
      <c r="H280" s="127"/>
      <c r="I280" s="120"/>
      <c r="J280" s="120"/>
      <c r="K280" s="127"/>
      <c r="L280" s="127"/>
      <c r="M280" s="127"/>
      <c r="N280" s="128"/>
      <c r="O280" s="588"/>
      <c r="P280" s="589"/>
      <c r="Q280" s="603"/>
      <c r="R280" s="603"/>
      <c r="S280" s="145"/>
      <c r="T280" s="145"/>
      <c r="Y280" s="644"/>
      <c r="AD280" s="644"/>
    </row>
    <row r="281" spans="1:30">
      <c r="A281" s="117"/>
      <c r="B281" s="129"/>
      <c r="C281" s="123"/>
      <c r="D281" s="130"/>
      <c r="E281" s="130"/>
      <c r="F281" s="130"/>
      <c r="G281" s="130"/>
      <c r="H281" s="130"/>
      <c r="I281" s="123"/>
      <c r="J281" s="123"/>
      <c r="K281" s="130"/>
      <c r="L281" s="130"/>
      <c r="M281" s="130"/>
      <c r="N281" s="131"/>
      <c r="O281" s="588"/>
      <c r="P281" s="589"/>
      <c r="Q281" s="603"/>
      <c r="R281" s="603"/>
      <c r="S281" s="637"/>
      <c r="T281" s="637"/>
      <c r="U281" s="637"/>
      <c r="V281" s="637"/>
      <c r="W281" s="637"/>
      <c r="X281" s="637"/>
      <c r="Y281" s="645"/>
      <c r="Z281" s="637"/>
      <c r="AA281" s="637"/>
      <c r="AB281" s="637"/>
      <c r="AC281" s="637"/>
      <c r="AD281" s="645"/>
    </row>
    <row r="282" spans="1:30">
      <c r="A282" s="117"/>
      <c r="B282" s="109"/>
      <c r="C282" s="120"/>
      <c r="D282" s="127"/>
      <c r="E282" s="127"/>
      <c r="F282" s="127"/>
      <c r="G282" s="127"/>
      <c r="H282" s="127"/>
      <c r="I282" s="120"/>
      <c r="J282" s="120"/>
      <c r="K282" s="127"/>
      <c r="L282" s="127"/>
      <c r="M282" s="127"/>
      <c r="N282" s="128"/>
      <c r="O282" s="588"/>
      <c r="P282" s="589"/>
      <c r="Q282" s="603"/>
      <c r="R282" s="603"/>
      <c r="S282" s="145"/>
      <c r="T282" s="145"/>
      <c r="Y282" s="644"/>
      <c r="AD282" s="644"/>
    </row>
    <row r="283" spans="1:30">
      <c r="A283" s="117"/>
      <c r="B283" s="129"/>
      <c r="C283" s="123"/>
      <c r="D283" s="130"/>
      <c r="E283" s="130"/>
      <c r="F283" s="130"/>
      <c r="G283" s="130"/>
      <c r="H283" s="130"/>
      <c r="I283" s="123"/>
      <c r="J283" s="123"/>
      <c r="K283" s="130"/>
      <c r="L283" s="130"/>
      <c r="M283" s="130"/>
      <c r="N283" s="131"/>
      <c r="O283" s="588"/>
      <c r="P283" s="589"/>
      <c r="Q283" s="603"/>
      <c r="R283" s="603"/>
      <c r="S283" s="637"/>
      <c r="T283" s="637"/>
      <c r="U283" s="637"/>
      <c r="V283" s="637"/>
      <c r="W283" s="637"/>
      <c r="X283" s="637"/>
      <c r="Y283" s="645"/>
      <c r="Z283" s="637"/>
      <c r="AA283" s="637"/>
      <c r="AB283" s="637"/>
      <c r="AC283" s="637"/>
      <c r="AD283" s="645"/>
    </row>
    <row r="284" spans="1:30">
      <c r="A284" s="117"/>
      <c r="B284" s="109"/>
      <c r="C284" s="120"/>
      <c r="D284" s="127"/>
      <c r="E284" s="127"/>
      <c r="F284" s="127"/>
      <c r="G284" s="127"/>
      <c r="H284" s="127"/>
      <c r="I284" s="120"/>
      <c r="J284" s="120"/>
      <c r="K284" s="127"/>
      <c r="L284" s="127"/>
      <c r="M284" s="127"/>
      <c r="N284" s="128"/>
      <c r="O284" s="588"/>
      <c r="P284" s="589"/>
      <c r="Q284" s="603"/>
      <c r="R284" s="603"/>
      <c r="S284" s="145"/>
      <c r="T284" s="145"/>
      <c r="Y284" s="644"/>
      <c r="AD284" s="644"/>
    </row>
    <row r="285" spans="1:30">
      <c r="A285" s="117"/>
      <c r="B285" s="129"/>
      <c r="C285" s="123"/>
      <c r="D285" s="130"/>
      <c r="E285" s="130"/>
      <c r="F285" s="130"/>
      <c r="G285" s="130"/>
      <c r="H285" s="130"/>
      <c r="I285" s="123"/>
      <c r="J285" s="123"/>
      <c r="K285" s="130"/>
      <c r="L285" s="130"/>
      <c r="M285" s="130"/>
      <c r="N285" s="131"/>
      <c r="O285" s="588"/>
      <c r="P285" s="589"/>
      <c r="Q285" s="603"/>
      <c r="R285" s="603"/>
      <c r="S285" s="637"/>
      <c r="T285" s="637"/>
      <c r="U285" s="637"/>
      <c r="V285" s="637"/>
      <c r="W285" s="637"/>
      <c r="X285" s="637"/>
      <c r="Y285" s="645"/>
      <c r="Z285" s="637"/>
      <c r="AA285" s="637"/>
      <c r="AB285" s="637"/>
      <c r="AC285" s="637"/>
      <c r="AD285" s="645"/>
    </row>
    <row r="286" spans="1:30">
      <c r="A286" s="117"/>
      <c r="B286" s="109"/>
      <c r="C286" s="120"/>
      <c r="D286" s="127"/>
      <c r="E286" s="127"/>
      <c r="F286" s="127"/>
      <c r="G286" s="127"/>
      <c r="H286" s="127"/>
      <c r="I286" s="120"/>
      <c r="J286" s="120"/>
      <c r="K286" s="127"/>
      <c r="L286" s="127"/>
      <c r="M286" s="127"/>
      <c r="N286" s="128"/>
      <c r="O286" s="588"/>
      <c r="P286" s="589"/>
      <c r="Q286" s="603"/>
      <c r="R286" s="603"/>
      <c r="S286" s="145"/>
      <c r="T286" s="145"/>
      <c r="Y286" s="644"/>
      <c r="AD286" s="644"/>
    </row>
    <row r="287" spans="1:30">
      <c r="A287" s="117"/>
      <c r="B287" s="129"/>
      <c r="C287" s="123"/>
      <c r="D287" s="130"/>
      <c r="E287" s="130"/>
      <c r="F287" s="130"/>
      <c r="G287" s="130"/>
      <c r="H287" s="130"/>
      <c r="I287" s="123"/>
      <c r="J287" s="123"/>
      <c r="K287" s="130"/>
      <c r="L287" s="130"/>
      <c r="M287" s="130"/>
      <c r="N287" s="131"/>
      <c r="O287" s="588"/>
      <c r="P287" s="589"/>
      <c r="Q287" s="603"/>
      <c r="R287" s="603"/>
      <c r="S287" s="637"/>
      <c r="T287" s="637"/>
      <c r="U287" s="637"/>
      <c r="V287" s="637"/>
      <c r="W287" s="637"/>
      <c r="X287" s="637"/>
      <c r="Y287" s="645"/>
      <c r="Z287" s="637"/>
      <c r="AA287" s="637"/>
      <c r="AB287" s="637"/>
      <c r="AC287" s="637"/>
      <c r="AD287" s="645"/>
    </row>
    <row r="288" spans="1:30">
      <c r="A288" s="117"/>
      <c r="B288" s="109"/>
      <c r="C288" s="120"/>
      <c r="D288" s="127"/>
      <c r="E288" s="127"/>
      <c r="F288" s="127"/>
      <c r="G288" s="127"/>
      <c r="H288" s="127"/>
      <c r="I288" s="120"/>
      <c r="J288" s="120"/>
      <c r="K288" s="127"/>
      <c r="L288" s="127"/>
      <c r="M288" s="127"/>
      <c r="N288" s="128"/>
      <c r="O288" s="588"/>
      <c r="P288" s="589"/>
      <c r="Q288" s="603"/>
      <c r="R288" s="603"/>
      <c r="S288" s="145"/>
      <c r="T288" s="145"/>
      <c r="Y288" s="644"/>
      <c r="AD288" s="644"/>
    </row>
    <row r="289" spans="1:31">
      <c r="A289" s="117"/>
      <c r="B289" s="129"/>
      <c r="C289" s="123"/>
      <c r="D289" s="130"/>
      <c r="E289" s="130"/>
      <c r="F289" s="130"/>
      <c r="G289" s="130"/>
      <c r="H289" s="130"/>
      <c r="I289" s="123"/>
      <c r="J289" s="123"/>
      <c r="K289" s="130"/>
      <c r="L289" s="130"/>
      <c r="M289" s="130"/>
      <c r="N289" s="131"/>
      <c r="O289" s="588"/>
      <c r="P289" s="589"/>
      <c r="Q289" s="603"/>
      <c r="R289" s="603"/>
      <c r="S289" s="637"/>
      <c r="T289" s="637"/>
      <c r="U289" s="637"/>
      <c r="V289" s="637"/>
      <c r="W289" s="637"/>
      <c r="X289" s="637"/>
      <c r="Y289" s="645"/>
      <c r="Z289" s="637"/>
      <c r="AA289" s="637"/>
      <c r="AB289" s="637"/>
      <c r="AC289" s="637"/>
      <c r="AD289" s="645"/>
    </row>
    <row r="290" spans="1:31">
      <c r="A290" s="117"/>
      <c r="B290" s="109"/>
      <c r="C290" s="120"/>
      <c r="D290" s="127"/>
      <c r="E290" s="127"/>
      <c r="F290" s="127"/>
      <c r="G290" s="127"/>
      <c r="H290" s="127"/>
      <c r="I290" s="120"/>
      <c r="J290" s="120"/>
      <c r="K290" s="127"/>
      <c r="L290" s="127"/>
      <c r="M290" s="127"/>
      <c r="N290" s="128"/>
      <c r="O290" s="588"/>
      <c r="P290" s="589"/>
      <c r="Q290" s="603"/>
      <c r="R290" s="603"/>
      <c r="S290" s="145"/>
      <c r="T290" s="145"/>
      <c r="Y290" s="644"/>
      <c r="AD290" s="644"/>
    </row>
    <row r="291" spans="1:31">
      <c r="A291" s="117"/>
      <c r="B291" s="129"/>
      <c r="C291" s="123"/>
      <c r="D291" s="130"/>
      <c r="E291" s="130"/>
      <c r="F291" s="130"/>
      <c r="G291" s="130"/>
      <c r="H291" s="130"/>
      <c r="I291" s="123"/>
      <c r="J291" s="123"/>
      <c r="K291" s="130"/>
      <c r="L291" s="130"/>
      <c r="M291" s="130"/>
      <c r="N291" s="131"/>
      <c r="O291" s="588"/>
      <c r="P291" s="589"/>
      <c r="Q291" s="603"/>
      <c r="R291" s="603"/>
      <c r="S291" s="637"/>
      <c r="T291" s="637"/>
      <c r="U291" s="637"/>
      <c r="V291" s="637"/>
      <c r="W291" s="637"/>
      <c r="X291" s="637"/>
      <c r="Y291" s="645"/>
      <c r="Z291" s="637"/>
      <c r="AA291" s="637"/>
      <c r="AB291" s="637"/>
      <c r="AC291" s="637"/>
      <c r="AD291" s="645"/>
    </row>
    <row r="292" spans="1:31">
      <c r="A292" s="117"/>
      <c r="B292" s="109"/>
      <c r="C292" s="120"/>
      <c r="D292" s="127"/>
      <c r="E292" s="127"/>
      <c r="F292" s="127"/>
      <c r="G292" s="127"/>
      <c r="H292" s="127"/>
      <c r="I292" s="120"/>
      <c r="J292" s="120"/>
      <c r="K292" s="127"/>
      <c r="L292" s="127"/>
      <c r="M292" s="127"/>
      <c r="N292" s="128"/>
      <c r="O292" s="588"/>
      <c r="P292" s="589"/>
      <c r="Q292" s="603"/>
      <c r="R292" s="603"/>
      <c r="S292" s="145"/>
      <c r="T292" s="145"/>
      <c r="Y292" s="644"/>
      <c r="AD292" s="644"/>
    </row>
    <row r="293" spans="1:31" ht="13.5" thickBot="1">
      <c r="A293" s="632"/>
      <c r="B293" s="638"/>
      <c r="C293" s="639"/>
      <c r="D293" s="640"/>
      <c r="E293" s="640"/>
      <c r="F293" s="640"/>
      <c r="G293" s="640"/>
      <c r="H293" s="640"/>
      <c r="I293" s="639"/>
      <c r="J293" s="639"/>
      <c r="K293" s="640"/>
      <c r="L293" s="640"/>
      <c r="M293" s="640"/>
      <c r="N293" s="641"/>
      <c r="O293" s="633"/>
      <c r="P293" s="634"/>
      <c r="Q293" s="603"/>
      <c r="R293" s="603"/>
      <c r="S293" s="642"/>
      <c r="T293" s="642"/>
      <c r="U293" s="642"/>
      <c r="V293" s="642"/>
      <c r="W293" s="642"/>
      <c r="X293" s="642"/>
      <c r="Y293" s="646"/>
      <c r="Z293" s="642"/>
      <c r="AA293" s="642"/>
      <c r="AB293" s="642"/>
      <c r="AC293" s="642"/>
      <c r="AD293" s="646"/>
    </row>
    <row r="294" spans="1:31">
      <c r="A294" s="116"/>
      <c r="B294" s="109"/>
      <c r="C294" s="120"/>
      <c r="D294" s="731"/>
      <c r="E294" s="127"/>
      <c r="F294" s="731"/>
      <c r="G294" s="127"/>
      <c r="H294" s="127"/>
      <c r="I294" s="120"/>
      <c r="J294" s="120"/>
      <c r="K294" s="127"/>
      <c r="L294" s="127"/>
      <c r="M294" s="127"/>
      <c r="N294" s="128"/>
      <c r="O294" s="111"/>
      <c r="P294" s="112"/>
      <c r="Q294" s="603"/>
      <c r="R294" s="603"/>
      <c r="S294" s="636"/>
      <c r="T294" s="145"/>
      <c r="Y294" s="644"/>
      <c r="AD294" s="644"/>
    </row>
    <row r="295" spans="1:31">
      <c r="A295" s="117"/>
      <c r="B295" s="129"/>
      <c r="C295" s="123"/>
      <c r="D295" s="130"/>
      <c r="E295" s="130"/>
      <c r="F295" s="130"/>
      <c r="G295" s="130"/>
      <c r="H295" s="130"/>
      <c r="I295" s="123"/>
      <c r="J295" s="123"/>
      <c r="K295" s="130"/>
      <c r="L295" s="130"/>
      <c r="M295" s="130"/>
      <c r="N295" s="131"/>
      <c r="O295" s="588"/>
      <c r="P295" s="589"/>
      <c r="Q295" s="603"/>
      <c r="R295" s="603"/>
      <c r="S295" s="637"/>
      <c r="T295" s="729"/>
      <c r="U295" s="637"/>
      <c r="V295" s="729"/>
      <c r="W295" s="729"/>
      <c r="X295" s="637"/>
      <c r="Y295" s="645"/>
      <c r="Z295" s="637"/>
      <c r="AA295" s="637"/>
      <c r="AB295" s="637"/>
      <c r="AC295" s="637"/>
      <c r="AD295" s="645"/>
      <c r="AE295" s="643"/>
    </row>
    <row r="296" spans="1:31">
      <c r="A296" s="117"/>
      <c r="B296" s="109"/>
      <c r="C296" s="733"/>
      <c r="D296" s="731"/>
      <c r="E296" s="127"/>
      <c r="F296" s="731"/>
      <c r="G296" s="731"/>
      <c r="H296" s="127"/>
      <c r="I296" s="120"/>
      <c r="J296" s="120"/>
      <c r="K296" s="127"/>
      <c r="L296" s="127"/>
      <c r="M296" s="127"/>
      <c r="N296" s="128"/>
      <c r="O296" s="588"/>
      <c r="P296" s="589"/>
      <c r="Q296" s="603"/>
      <c r="R296" s="603"/>
      <c r="S296" s="145"/>
      <c r="T296" s="145"/>
      <c r="Y296" s="644"/>
      <c r="AD296" s="644"/>
    </row>
    <row r="297" spans="1:31">
      <c r="A297" s="117"/>
      <c r="B297" s="129"/>
      <c r="C297" s="123"/>
      <c r="D297" s="130"/>
      <c r="E297" s="734"/>
      <c r="F297" s="130"/>
      <c r="G297" s="130"/>
      <c r="H297" s="130"/>
      <c r="I297" s="123"/>
      <c r="J297" s="123"/>
      <c r="K297" s="130"/>
      <c r="L297" s="130"/>
      <c r="M297" s="130"/>
      <c r="N297" s="131"/>
      <c r="O297" s="588"/>
      <c r="P297" s="589"/>
      <c r="Q297" s="603"/>
      <c r="R297" s="603"/>
      <c r="S297" s="729"/>
      <c r="T297" s="729"/>
      <c r="U297" s="729"/>
      <c r="V297" s="729"/>
      <c r="W297" s="729"/>
      <c r="X297" s="637"/>
      <c r="Y297" s="645"/>
      <c r="Z297" s="637"/>
      <c r="AA297" s="637"/>
      <c r="AB297" s="637"/>
      <c r="AC297" s="637"/>
      <c r="AD297" s="645"/>
    </row>
    <row r="298" spans="1:31">
      <c r="A298" s="117"/>
      <c r="B298" s="109"/>
      <c r="C298" s="120"/>
      <c r="D298" s="127"/>
      <c r="E298" s="127"/>
      <c r="F298" s="127"/>
      <c r="G298" s="127"/>
      <c r="H298" s="127"/>
      <c r="I298" s="120"/>
      <c r="J298" s="120"/>
      <c r="K298" s="127"/>
      <c r="L298" s="127"/>
      <c r="M298" s="127"/>
      <c r="N298" s="128"/>
      <c r="O298" s="588"/>
      <c r="P298" s="589"/>
      <c r="Q298" s="603"/>
      <c r="R298" s="603"/>
      <c r="S298" s="145"/>
      <c r="T298" s="145"/>
      <c r="Y298" s="644"/>
      <c r="AD298" s="644"/>
    </row>
    <row r="299" spans="1:31">
      <c r="A299" s="117"/>
      <c r="B299" s="129"/>
      <c r="C299" s="123"/>
      <c r="D299" s="130"/>
      <c r="E299" s="130"/>
      <c r="F299" s="130"/>
      <c r="G299" s="130"/>
      <c r="H299" s="130"/>
      <c r="I299" s="123"/>
      <c r="J299" s="123"/>
      <c r="K299" s="130"/>
      <c r="L299" s="130"/>
      <c r="M299" s="130"/>
      <c r="N299" s="131"/>
      <c r="O299" s="588"/>
      <c r="P299" s="589"/>
      <c r="Q299" s="603"/>
      <c r="R299" s="603"/>
      <c r="S299" s="637"/>
      <c r="T299" s="637"/>
      <c r="U299" s="637"/>
      <c r="V299" s="637"/>
      <c r="W299" s="637"/>
      <c r="X299" s="637"/>
      <c r="Y299" s="645"/>
      <c r="Z299" s="637"/>
      <c r="AA299" s="637"/>
      <c r="AB299" s="637"/>
      <c r="AC299" s="637"/>
      <c r="AD299" s="645"/>
    </row>
    <row r="300" spans="1:31">
      <c r="A300" s="117"/>
      <c r="B300" s="109"/>
      <c r="C300" s="120"/>
      <c r="D300" s="731"/>
      <c r="E300" s="127"/>
      <c r="F300" s="731"/>
      <c r="G300" s="127"/>
      <c r="H300" s="127"/>
      <c r="I300" s="120"/>
      <c r="J300" s="120"/>
      <c r="K300" s="127"/>
      <c r="L300" s="127"/>
      <c r="M300" s="127"/>
      <c r="N300" s="128"/>
      <c r="O300" s="588"/>
      <c r="P300" s="589"/>
      <c r="Q300" s="603"/>
      <c r="R300" s="603"/>
      <c r="S300" s="145"/>
      <c r="T300" s="145"/>
      <c r="Y300" s="644"/>
      <c r="AD300" s="644"/>
    </row>
    <row r="301" spans="1:31">
      <c r="A301" s="117"/>
      <c r="B301" s="129"/>
      <c r="C301" s="123"/>
      <c r="D301" s="130"/>
      <c r="E301" s="130"/>
      <c r="F301" s="130"/>
      <c r="G301" s="130"/>
      <c r="H301" s="130"/>
      <c r="I301" s="123"/>
      <c r="J301" s="123"/>
      <c r="K301" s="130"/>
      <c r="L301" s="130"/>
      <c r="M301" s="130"/>
      <c r="N301" s="131"/>
      <c r="O301" s="588"/>
      <c r="P301" s="589"/>
      <c r="Q301" s="603"/>
      <c r="R301" s="603"/>
      <c r="S301" s="637"/>
      <c r="T301" s="729"/>
      <c r="U301" s="637"/>
      <c r="V301" s="729"/>
      <c r="W301" s="637"/>
      <c r="X301" s="637"/>
      <c r="Y301" s="645"/>
      <c r="Z301" s="637"/>
      <c r="AA301" s="637"/>
      <c r="AB301" s="637"/>
      <c r="AC301" s="637"/>
      <c r="AD301" s="645"/>
    </row>
    <row r="302" spans="1:31">
      <c r="A302" s="117"/>
      <c r="B302" s="109"/>
      <c r="C302" s="120"/>
      <c r="D302" s="127"/>
      <c r="E302" s="127"/>
      <c r="F302" s="127"/>
      <c r="G302" s="127"/>
      <c r="H302" s="127"/>
      <c r="I302" s="120"/>
      <c r="J302" s="120"/>
      <c r="K302" s="127"/>
      <c r="L302" s="127"/>
      <c r="M302" s="127"/>
      <c r="N302" s="128"/>
      <c r="O302" s="588"/>
      <c r="P302" s="589"/>
      <c r="Q302" s="603"/>
      <c r="R302" s="603"/>
      <c r="S302" s="145"/>
      <c r="T302" s="145"/>
      <c r="Y302" s="644"/>
      <c r="AD302" s="644"/>
    </row>
    <row r="303" spans="1:31">
      <c r="A303" s="117"/>
      <c r="B303" s="129"/>
      <c r="C303" s="123"/>
      <c r="D303" s="130"/>
      <c r="E303" s="130"/>
      <c r="F303" s="130"/>
      <c r="G303" s="130"/>
      <c r="H303" s="130"/>
      <c r="I303" s="123"/>
      <c r="J303" s="123"/>
      <c r="K303" s="130"/>
      <c r="L303" s="130"/>
      <c r="M303" s="130"/>
      <c r="N303" s="131"/>
      <c r="O303" s="588"/>
      <c r="P303" s="589"/>
      <c r="Q303" s="603"/>
      <c r="R303" s="603"/>
      <c r="S303" s="729"/>
      <c r="T303" s="637"/>
      <c r="U303" s="637"/>
      <c r="V303" s="637"/>
      <c r="W303" s="637"/>
      <c r="X303" s="637"/>
      <c r="Y303" s="645"/>
      <c r="Z303" s="637"/>
      <c r="AA303" s="637"/>
      <c r="AB303" s="637"/>
      <c r="AC303" s="637"/>
      <c r="AD303" s="645"/>
    </row>
    <row r="304" spans="1:31">
      <c r="A304" s="117"/>
      <c r="B304" s="109"/>
      <c r="C304" s="120"/>
      <c r="D304" s="127"/>
      <c r="E304" s="127"/>
      <c r="F304" s="127"/>
      <c r="G304" s="127"/>
      <c r="H304" s="127"/>
      <c r="I304" s="120"/>
      <c r="J304" s="120"/>
      <c r="K304" s="127"/>
      <c r="L304" s="127"/>
      <c r="M304" s="127"/>
      <c r="N304" s="128"/>
      <c r="O304" s="588"/>
      <c r="P304" s="589"/>
      <c r="Q304" s="603"/>
      <c r="R304" s="603"/>
      <c r="S304" s="145"/>
      <c r="T304" s="145"/>
      <c r="Y304" s="644"/>
      <c r="AD304" s="644"/>
    </row>
    <row r="305" spans="1:30">
      <c r="A305" s="117"/>
      <c r="B305" s="129"/>
      <c r="C305" s="123"/>
      <c r="D305" s="130"/>
      <c r="E305" s="130"/>
      <c r="F305" s="130"/>
      <c r="G305" s="130"/>
      <c r="H305" s="130"/>
      <c r="I305" s="123"/>
      <c r="J305" s="123"/>
      <c r="K305" s="130"/>
      <c r="L305" s="130"/>
      <c r="M305" s="130"/>
      <c r="N305" s="131"/>
      <c r="O305" s="588"/>
      <c r="P305" s="589"/>
      <c r="Q305" s="603"/>
      <c r="R305" s="603"/>
      <c r="S305" s="637"/>
      <c r="T305" s="729"/>
      <c r="U305" s="637"/>
      <c r="V305" s="729"/>
      <c r="W305" s="729"/>
      <c r="X305" s="729"/>
      <c r="Y305" s="645"/>
      <c r="Z305" s="637"/>
      <c r="AA305" s="637"/>
      <c r="AB305" s="637"/>
      <c r="AC305" s="637"/>
      <c r="AD305" s="645"/>
    </row>
    <row r="306" spans="1:30">
      <c r="A306" s="117"/>
      <c r="B306" s="109"/>
      <c r="C306" s="120"/>
      <c r="D306" s="127"/>
      <c r="E306" s="127"/>
      <c r="F306" s="127"/>
      <c r="G306" s="127"/>
      <c r="H306" s="127"/>
      <c r="I306" s="120"/>
      <c r="J306" s="120"/>
      <c r="K306" s="127"/>
      <c r="L306" s="127"/>
      <c r="M306" s="127"/>
      <c r="N306" s="128"/>
      <c r="O306" s="588"/>
      <c r="P306" s="589"/>
      <c r="Q306" s="603"/>
      <c r="R306" s="603"/>
      <c r="S306" s="145"/>
      <c r="T306" s="145"/>
      <c r="Y306" s="644"/>
      <c r="AD306" s="644"/>
    </row>
    <row r="307" spans="1:30">
      <c r="A307" s="117"/>
      <c r="B307" s="129"/>
      <c r="C307" s="123"/>
      <c r="D307" s="130"/>
      <c r="E307" s="130"/>
      <c r="F307" s="130"/>
      <c r="G307" s="130"/>
      <c r="H307" s="130"/>
      <c r="I307" s="123"/>
      <c r="J307" s="123"/>
      <c r="K307" s="130"/>
      <c r="L307" s="130"/>
      <c r="M307" s="130"/>
      <c r="N307" s="131"/>
      <c r="O307" s="588"/>
      <c r="P307" s="589"/>
      <c r="Q307" s="603"/>
      <c r="R307" s="603"/>
      <c r="S307" s="637"/>
      <c r="T307" s="637"/>
      <c r="U307" s="637"/>
      <c r="V307" s="637"/>
      <c r="W307" s="637"/>
      <c r="X307" s="637"/>
      <c r="Y307" s="645"/>
      <c r="Z307" s="637"/>
      <c r="AA307" s="637"/>
      <c r="AB307" s="637"/>
      <c r="AC307" s="637"/>
      <c r="AD307" s="645"/>
    </row>
    <row r="308" spans="1:30">
      <c r="A308" s="117"/>
      <c r="B308" s="109"/>
      <c r="C308" s="120"/>
      <c r="D308" s="127"/>
      <c r="E308" s="127"/>
      <c r="F308" s="127"/>
      <c r="G308" s="127"/>
      <c r="H308" s="127"/>
      <c r="I308" s="120"/>
      <c r="J308" s="120"/>
      <c r="K308" s="127"/>
      <c r="L308" s="127"/>
      <c r="M308" s="127"/>
      <c r="N308" s="128"/>
      <c r="O308" s="588"/>
      <c r="P308" s="589"/>
      <c r="Q308" s="603"/>
      <c r="R308" s="603"/>
      <c r="S308" s="145"/>
      <c r="T308" s="145"/>
      <c r="Y308" s="644"/>
      <c r="AD308" s="644"/>
    </row>
    <row r="309" spans="1:30">
      <c r="A309" s="117"/>
      <c r="B309" s="129"/>
      <c r="C309" s="123"/>
      <c r="D309" s="130"/>
      <c r="E309" s="130"/>
      <c r="F309" s="130"/>
      <c r="G309" s="130"/>
      <c r="H309" s="130"/>
      <c r="I309" s="123"/>
      <c r="J309" s="123"/>
      <c r="K309" s="130"/>
      <c r="L309" s="130"/>
      <c r="M309" s="130"/>
      <c r="N309" s="131"/>
      <c r="O309" s="588"/>
      <c r="P309" s="589"/>
      <c r="Q309" s="603"/>
      <c r="R309" s="603"/>
      <c r="S309" s="729"/>
      <c r="T309" s="637"/>
      <c r="U309" s="637"/>
      <c r="V309" s="637"/>
      <c r="W309" s="637"/>
      <c r="X309" s="637"/>
      <c r="Y309" s="645"/>
      <c r="Z309" s="637"/>
      <c r="AA309" s="637"/>
      <c r="AB309" s="637"/>
      <c r="AC309" s="637"/>
      <c r="AD309" s="645"/>
    </row>
    <row r="310" spans="1:30">
      <c r="A310" s="117"/>
      <c r="B310" s="109"/>
      <c r="C310" s="120"/>
      <c r="D310" s="127"/>
      <c r="E310" s="127"/>
      <c r="F310" s="127"/>
      <c r="G310" s="127"/>
      <c r="H310" s="127"/>
      <c r="I310" s="120"/>
      <c r="J310" s="120"/>
      <c r="K310" s="127"/>
      <c r="L310" s="127"/>
      <c r="M310" s="127"/>
      <c r="N310" s="128"/>
      <c r="O310" s="588"/>
      <c r="P310" s="589"/>
      <c r="Q310" s="603"/>
      <c r="R310" s="603"/>
      <c r="S310" s="145"/>
      <c r="T310" s="145"/>
      <c r="Y310" s="644"/>
      <c r="AD310" s="644"/>
    </row>
    <row r="311" spans="1:30">
      <c r="A311" s="117"/>
      <c r="B311" s="129"/>
      <c r="C311" s="123"/>
      <c r="D311" s="130"/>
      <c r="E311" s="130"/>
      <c r="F311" s="130"/>
      <c r="G311" s="130"/>
      <c r="H311" s="130"/>
      <c r="I311" s="123"/>
      <c r="J311" s="123"/>
      <c r="K311" s="130"/>
      <c r="L311" s="130"/>
      <c r="M311" s="130"/>
      <c r="N311" s="131"/>
      <c r="O311" s="588"/>
      <c r="P311" s="589"/>
      <c r="Q311" s="603"/>
      <c r="R311" s="603"/>
      <c r="S311" s="637"/>
      <c r="T311" s="637"/>
      <c r="U311" s="637"/>
      <c r="V311" s="637"/>
      <c r="W311" s="637"/>
      <c r="X311" s="637"/>
      <c r="Y311" s="645"/>
      <c r="Z311" s="637"/>
      <c r="AA311" s="637"/>
      <c r="AB311" s="637"/>
      <c r="AC311" s="637"/>
      <c r="AD311" s="645"/>
    </row>
    <row r="312" spans="1:30">
      <c r="A312" s="117"/>
      <c r="B312" s="109"/>
      <c r="C312" s="120"/>
      <c r="D312" s="127"/>
      <c r="E312" s="127"/>
      <c r="F312" s="127"/>
      <c r="G312" s="127"/>
      <c r="H312" s="127"/>
      <c r="I312" s="120"/>
      <c r="J312" s="120"/>
      <c r="K312" s="127"/>
      <c r="L312" s="127"/>
      <c r="M312" s="127"/>
      <c r="N312" s="128"/>
      <c r="O312" s="588"/>
      <c r="P312" s="589"/>
      <c r="Q312" s="603"/>
      <c r="R312" s="603"/>
      <c r="S312" s="145"/>
      <c r="T312" s="145"/>
      <c r="Y312" s="644"/>
      <c r="AD312" s="644"/>
    </row>
    <row r="313" spans="1:30">
      <c r="A313" s="117"/>
      <c r="B313" s="129"/>
      <c r="C313" s="123"/>
      <c r="D313" s="130"/>
      <c r="E313" s="130"/>
      <c r="F313" s="130"/>
      <c r="G313" s="130"/>
      <c r="H313" s="130"/>
      <c r="I313" s="123"/>
      <c r="J313" s="123"/>
      <c r="K313" s="130"/>
      <c r="L313" s="130"/>
      <c r="M313" s="130"/>
      <c r="N313" s="131"/>
      <c r="O313" s="588"/>
      <c r="P313" s="589"/>
      <c r="Q313" s="603"/>
      <c r="R313" s="603"/>
      <c r="S313" s="637"/>
      <c r="T313" s="637"/>
      <c r="U313" s="637"/>
      <c r="V313" s="637"/>
      <c r="W313" s="637"/>
      <c r="X313" s="637"/>
      <c r="Y313" s="645"/>
      <c r="Z313" s="637"/>
      <c r="AA313" s="637"/>
      <c r="AB313" s="637"/>
      <c r="AC313" s="637"/>
      <c r="AD313" s="645"/>
    </row>
    <row r="314" spans="1:30">
      <c r="A314" s="117"/>
      <c r="B314" s="109"/>
      <c r="C314" s="120"/>
      <c r="D314" s="127"/>
      <c r="E314" s="127"/>
      <c r="F314" s="127"/>
      <c r="G314" s="127"/>
      <c r="H314" s="127"/>
      <c r="I314" s="120"/>
      <c r="J314" s="120"/>
      <c r="K314" s="127"/>
      <c r="L314" s="127"/>
      <c r="M314" s="127"/>
      <c r="N314" s="128"/>
      <c r="O314" s="588"/>
      <c r="P314" s="589"/>
      <c r="Q314" s="603"/>
      <c r="R314" s="603"/>
      <c r="S314" s="145"/>
      <c r="T314" s="145"/>
      <c r="Y314" s="644"/>
      <c r="AD314" s="644"/>
    </row>
    <row r="315" spans="1:30">
      <c r="A315" s="117"/>
      <c r="B315" s="129"/>
      <c r="C315" s="123"/>
      <c r="D315" s="130"/>
      <c r="E315" s="130"/>
      <c r="F315" s="130"/>
      <c r="G315" s="130"/>
      <c r="H315" s="130"/>
      <c r="I315" s="123"/>
      <c r="J315" s="123"/>
      <c r="K315" s="130"/>
      <c r="L315" s="130"/>
      <c r="M315" s="130"/>
      <c r="N315" s="131"/>
      <c r="O315" s="588"/>
      <c r="P315" s="589"/>
      <c r="Q315" s="603"/>
      <c r="R315" s="603"/>
      <c r="S315" s="637"/>
      <c r="T315" s="637"/>
      <c r="U315" s="637"/>
      <c r="V315" s="637"/>
      <c r="W315" s="637"/>
      <c r="X315" s="637"/>
      <c r="Y315" s="645"/>
      <c r="Z315" s="637"/>
      <c r="AA315" s="637"/>
      <c r="AB315" s="637"/>
      <c r="AC315" s="637"/>
      <c r="AD315" s="645"/>
    </row>
    <row r="316" spans="1:30">
      <c r="A316" s="117"/>
      <c r="B316" s="109"/>
      <c r="C316" s="120"/>
      <c r="D316" s="127"/>
      <c r="E316" s="127"/>
      <c r="F316" s="127"/>
      <c r="G316" s="127"/>
      <c r="H316" s="127"/>
      <c r="I316" s="120"/>
      <c r="J316" s="120"/>
      <c r="K316" s="127"/>
      <c r="L316" s="127"/>
      <c r="M316" s="127"/>
      <c r="N316" s="128"/>
      <c r="O316" s="588"/>
      <c r="P316" s="589"/>
      <c r="Q316" s="603"/>
      <c r="R316" s="603"/>
      <c r="S316" s="145"/>
      <c r="T316" s="145"/>
      <c r="Y316" s="644"/>
      <c r="AD316" s="644"/>
    </row>
    <row r="317" spans="1:30">
      <c r="A317" s="117"/>
      <c r="B317" s="129"/>
      <c r="C317" s="123"/>
      <c r="D317" s="130"/>
      <c r="E317" s="130"/>
      <c r="F317" s="130"/>
      <c r="G317" s="130"/>
      <c r="H317" s="130"/>
      <c r="I317" s="123"/>
      <c r="J317" s="123"/>
      <c r="K317" s="130"/>
      <c r="L317" s="130"/>
      <c r="M317" s="130"/>
      <c r="N317" s="131"/>
      <c r="O317" s="588"/>
      <c r="P317" s="589"/>
      <c r="Q317" s="603"/>
      <c r="R317" s="603"/>
      <c r="S317" s="637"/>
      <c r="T317" s="637"/>
      <c r="U317" s="637"/>
      <c r="V317" s="637"/>
      <c r="W317" s="637"/>
      <c r="X317" s="637"/>
      <c r="Y317" s="645"/>
      <c r="Z317" s="637"/>
      <c r="AA317" s="637"/>
      <c r="AB317" s="637"/>
      <c r="AC317" s="637"/>
      <c r="AD317" s="645"/>
    </row>
    <row r="318" spans="1:30">
      <c r="A318" s="117"/>
      <c r="B318" s="109"/>
      <c r="C318" s="120"/>
      <c r="D318" s="127"/>
      <c r="E318" s="127"/>
      <c r="F318" s="127"/>
      <c r="G318" s="127"/>
      <c r="H318" s="127"/>
      <c r="I318" s="120"/>
      <c r="J318" s="120"/>
      <c r="K318" s="127"/>
      <c r="L318" s="127"/>
      <c r="M318" s="127"/>
      <c r="N318" s="128"/>
      <c r="O318" s="588"/>
      <c r="P318" s="589"/>
      <c r="Q318" s="603"/>
      <c r="R318" s="603"/>
      <c r="S318" s="145"/>
      <c r="T318" s="145"/>
      <c r="Y318" s="644"/>
      <c r="AD318" s="644"/>
    </row>
    <row r="319" spans="1:30">
      <c r="A319" s="117"/>
      <c r="B319" s="129"/>
      <c r="C319" s="123"/>
      <c r="D319" s="130"/>
      <c r="E319" s="130"/>
      <c r="F319" s="130"/>
      <c r="G319" s="130"/>
      <c r="H319" s="130"/>
      <c r="I319" s="123"/>
      <c r="J319" s="123"/>
      <c r="K319" s="130"/>
      <c r="L319" s="130"/>
      <c r="M319" s="130"/>
      <c r="N319" s="131"/>
      <c r="O319" s="588"/>
      <c r="P319" s="589"/>
      <c r="Q319" s="603"/>
      <c r="R319" s="603"/>
      <c r="S319" s="637"/>
      <c r="T319" s="637"/>
      <c r="U319" s="637"/>
      <c r="V319" s="637"/>
      <c r="W319" s="637"/>
      <c r="X319" s="637"/>
      <c r="Y319" s="645"/>
      <c r="Z319" s="637"/>
      <c r="AA319" s="637"/>
      <c r="AB319" s="637"/>
      <c r="AC319" s="637"/>
      <c r="AD319" s="645"/>
    </row>
    <row r="320" spans="1:30">
      <c r="A320" s="117"/>
      <c r="B320" s="109"/>
      <c r="C320" s="120"/>
      <c r="D320" s="127"/>
      <c r="E320" s="127"/>
      <c r="F320" s="127"/>
      <c r="G320" s="127"/>
      <c r="H320" s="127"/>
      <c r="I320" s="120"/>
      <c r="J320" s="120"/>
      <c r="K320" s="127"/>
      <c r="L320" s="127"/>
      <c r="M320" s="127"/>
      <c r="N320" s="128"/>
      <c r="O320" s="588"/>
      <c r="P320" s="589"/>
      <c r="Q320" s="603"/>
      <c r="R320" s="603"/>
      <c r="S320" s="145"/>
      <c r="T320" s="145"/>
      <c r="Y320" s="644"/>
      <c r="AD320" s="644"/>
    </row>
    <row r="321" spans="1:30">
      <c r="A321" s="117"/>
      <c r="B321" s="129"/>
      <c r="C321" s="123"/>
      <c r="D321" s="130"/>
      <c r="E321" s="130"/>
      <c r="F321" s="130"/>
      <c r="G321" s="130"/>
      <c r="H321" s="130"/>
      <c r="I321" s="123"/>
      <c r="J321" s="123"/>
      <c r="K321" s="130"/>
      <c r="L321" s="130"/>
      <c r="M321" s="130"/>
      <c r="N321" s="131"/>
      <c r="O321" s="588"/>
      <c r="P321" s="589"/>
      <c r="Q321" s="603"/>
      <c r="R321" s="603"/>
      <c r="S321" s="729"/>
      <c r="T321" s="637"/>
      <c r="U321" s="637"/>
      <c r="V321" s="637"/>
      <c r="W321" s="637"/>
      <c r="X321" s="637"/>
      <c r="Y321" s="645"/>
      <c r="Z321" s="637"/>
      <c r="AA321" s="637"/>
      <c r="AB321" s="637"/>
      <c r="AC321" s="637"/>
      <c r="AD321" s="645"/>
    </row>
    <row r="322" spans="1:30">
      <c r="A322" s="117"/>
      <c r="B322" s="109"/>
      <c r="C322" s="120"/>
      <c r="D322" s="127"/>
      <c r="E322" s="127"/>
      <c r="F322" s="127"/>
      <c r="G322" s="127"/>
      <c r="H322" s="127"/>
      <c r="I322" s="120"/>
      <c r="J322" s="120"/>
      <c r="K322" s="127"/>
      <c r="L322" s="127"/>
      <c r="M322" s="127"/>
      <c r="N322" s="128"/>
      <c r="O322" s="588"/>
      <c r="P322" s="589"/>
      <c r="Q322" s="603"/>
      <c r="R322" s="603"/>
      <c r="S322" s="145"/>
      <c r="T322" s="145"/>
      <c r="Y322" s="644"/>
      <c r="AD322" s="644"/>
    </row>
    <row r="323" spans="1:30">
      <c r="A323" s="117"/>
      <c r="B323" s="129"/>
      <c r="C323" s="123"/>
      <c r="D323" s="130"/>
      <c r="E323" s="130"/>
      <c r="F323" s="130"/>
      <c r="G323" s="130"/>
      <c r="H323" s="130"/>
      <c r="I323" s="123"/>
      <c r="J323" s="123"/>
      <c r="K323" s="130"/>
      <c r="L323" s="130"/>
      <c r="M323" s="130"/>
      <c r="N323" s="131"/>
      <c r="O323" s="588"/>
      <c r="P323" s="589"/>
      <c r="Q323" s="603"/>
      <c r="R323" s="603"/>
      <c r="S323" s="637"/>
      <c r="T323" s="637"/>
      <c r="U323" s="637"/>
      <c r="V323" s="637"/>
      <c r="W323" s="637"/>
      <c r="X323" s="637"/>
      <c r="Y323" s="645"/>
      <c r="Z323" s="637"/>
      <c r="AA323" s="637"/>
      <c r="AB323" s="637"/>
      <c r="AC323" s="637"/>
      <c r="AD323" s="645"/>
    </row>
    <row r="324" spans="1:30">
      <c r="A324" s="117"/>
      <c r="B324" s="109"/>
      <c r="C324" s="120"/>
      <c r="D324" s="127"/>
      <c r="E324" s="127"/>
      <c r="F324" s="127"/>
      <c r="G324" s="127"/>
      <c r="H324" s="127"/>
      <c r="I324" s="120"/>
      <c r="J324" s="120"/>
      <c r="K324" s="127"/>
      <c r="L324" s="127"/>
      <c r="M324" s="127"/>
      <c r="N324" s="128"/>
      <c r="O324" s="588"/>
      <c r="P324" s="589"/>
      <c r="Q324" s="603"/>
      <c r="R324" s="603"/>
      <c r="S324" s="145"/>
      <c r="T324" s="145"/>
      <c r="Y324" s="644"/>
      <c r="AD324" s="644"/>
    </row>
    <row r="325" spans="1:30" ht="13.5" thickBot="1">
      <c r="A325" s="632"/>
      <c r="B325" s="638"/>
      <c r="C325" s="639"/>
      <c r="D325" s="640"/>
      <c r="E325" s="640"/>
      <c r="F325" s="640"/>
      <c r="G325" s="640"/>
      <c r="H325" s="640"/>
      <c r="I325" s="639"/>
      <c r="J325" s="639"/>
      <c r="K325" s="640"/>
      <c r="L325" s="640"/>
      <c r="M325" s="640"/>
      <c r="N325" s="641"/>
      <c r="O325" s="633"/>
      <c r="P325" s="634"/>
      <c r="Q325" s="603"/>
      <c r="R325" s="603"/>
      <c r="S325" s="732"/>
      <c r="T325" s="642"/>
      <c r="U325" s="642"/>
      <c r="V325" s="642"/>
      <c r="W325" s="642"/>
      <c r="X325" s="642"/>
      <c r="Y325" s="646"/>
      <c r="Z325" s="642"/>
      <c r="AA325" s="642"/>
      <c r="AB325" s="642"/>
      <c r="AC325" s="642"/>
      <c r="AD325" s="646"/>
    </row>
    <row r="326" spans="1:30">
      <c r="A326" s="116"/>
      <c r="B326" s="109"/>
      <c r="C326" s="120"/>
      <c r="D326" s="127"/>
      <c r="E326" s="127"/>
      <c r="F326" s="127"/>
      <c r="G326" s="127"/>
      <c r="H326" s="127"/>
      <c r="I326" s="120"/>
      <c r="J326" s="120"/>
      <c r="K326" s="127"/>
      <c r="L326" s="127"/>
      <c r="M326" s="127"/>
      <c r="N326" s="128"/>
      <c r="O326" s="111"/>
      <c r="P326" s="112"/>
      <c r="Q326" s="603"/>
      <c r="R326" s="603"/>
      <c r="S326" s="636"/>
      <c r="T326" s="145"/>
      <c r="Y326" s="644"/>
      <c r="AD326" s="644"/>
    </row>
    <row r="327" spans="1:30">
      <c r="A327" s="117"/>
      <c r="B327" s="129"/>
      <c r="C327" s="123"/>
      <c r="D327" s="130"/>
      <c r="E327" s="130"/>
      <c r="F327" s="130"/>
      <c r="G327" s="130"/>
      <c r="H327" s="130"/>
      <c r="I327" s="123"/>
      <c r="J327" s="123"/>
      <c r="K327" s="130"/>
      <c r="L327" s="130"/>
      <c r="M327" s="130"/>
      <c r="N327" s="131"/>
      <c r="O327" s="588"/>
      <c r="P327" s="589"/>
      <c r="Q327" s="603"/>
      <c r="R327" s="603"/>
      <c r="S327" s="637"/>
      <c r="T327" s="637"/>
      <c r="U327" s="637"/>
      <c r="V327" s="637"/>
      <c r="W327" s="637"/>
      <c r="X327" s="637"/>
      <c r="Y327" s="645"/>
      <c r="Z327" s="637"/>
      <c r="AA327" s="637"/>
      <c r="AB327" s="637"/>
      <c r="AC327" s="637"/>
      <c r="AD327" s="645"/>
    </row>
    <row r="328" spans="1:30">
      <c r="A328" s="117"/>
      <c r="B328" s="109"/>
      <c r="C328" s="120"/>
      <c r="D328" s="127"/>
      <c r="E328" s="127"/>
      <c r="F328" s="127"/>
      <c r="G328" s="127"/>
      <c r="H328" s="127"/>
      <c r="I328" s="120"/>
      <c r="J328" s="120"/>
      <c r="K328" s="127"/>
      <c r="L328" s="127"/>
      <c r="M328" s="127"/>
      <c r="N328" s="128"/>
      <c r="O328" s="588"/>
      <c r="P328" s="589"/>
      <c r="Q328" s="603"/>
      <c r="R328" s="603"/>
      <c r="S328" s="145"/>
      <c r="T328" s="145"/>
      <c r="Y328" s="644"/>
      <c r="AD328" s="644"/>
    </row>
    <row r="329" spans="1:30">
      <c r="A329" s="117"/>
      <c r="B329" s="129"/>
      <c r="C329" s="123"/>
      <c r="D329" s="130"/>
      <c r="E329" s="130"/>
      <c r="F329" s="130"/>
      <c r="G329" s="130"/>
      <c r="H329" s="130"/>
      <c r="I329" s="123"/>
      <c r="J329" s="123"/>
      <c r="K329" s="130"/>
      <c r="L329" s="130"/>
      <c r="M329" s="130"/>
      <c r="N329" s="131"/>
      <c r="O329" s="588"/>
      <c r="P329" s="589"/>
      <c r="Q329" s="603"/>
      <c r="R329" s="603"/>
      <c r="S329" s="637"/>
      <c r="T329" s="637"/>
      <c r="U329" s="637"/>
      <c r="V329" s="637"/>
      <c r="W329" s="637"/>
      <c r="X329" s="637"/>
      <c r="Y329" s="645"/>
      <c r="Z329" s="637"/>
      <c r="AA329" s="637"/>
      <c r="AB329" s="637"/>
      <c r="AC329" s="637"/>
      <c r="AD329" s="645"/>
    </row>
    <row r="330" spans="1:30">
      <c r="A330" s="117"/>
      <c r="B330" s="109"/>
      <c r="C330" s="120"/>
      <c r="D330" s="127"/>
      <c r="E330" s="127"/>
      <c r="F330" s="127"/>
      <c r="G330" s="127"/>
      <c r="H330" s="127"/>
      <c r="I330" s="120"/>
      <c r="J330" s="120"/>
      <c r="K330" s="127"/>
      <c r="L330" s="127"/>
      <c r="M330" s="127"/>
      <c r="N330" s="128"/>
      <c r="O330" s="588"/>
      <c r="P330" s="589"/>
      <c r="Q330" s="603"/>
      <c r="R330" s="603"/>
      <c r="S330" s="145"/>
      <c r="T330" s="145"/>
      <c r="Y330" s="644"/>
      <c r="AD330" s="644"/>
    </row>
    <row r="331" spans="1:30">
      <c r="A331" s="117"/>
      <c r="B331" s="129"/>
      <c r="C331" s="123"/>
      <c r="D331" s="130"/>
      <c r="E331" s="130"/>
      <c r="F331" s="130"/>
      <c r="G331" s="130"/>
      <c r="H331" s="130"/>
      <c r="I331" s="123"/>
      <c r="J331" s="123"/>
      <c r="K331" s="130"/>
      <c r="L331" s="130"/>
      <c r="M331" s="130"/>
      <c r="N331" s="131"/>
      <c r="O331" s="588"/>
      <c r="P331" s="589"/>
      <c r="Q331" s="603"/>
      <c r="R331" s="603"/>
      <c r="S331" s="637"/>
      <c r="T331" s="637"/>
      <c r="U331" s="637"/>
      <c r="V331" s="637"/>
      <c r="W331" s="637"/>
      <c r="X331" s="637"/>
      <c r="Y331" s="645"/>
      <c r="Z331" s="637"/>
      <c r="AA331" s="637"/>
      <c r="AB331" s="637"/>
      <c r="AC331" s="637"/>
      <c r="AD331" s="645"/>
    </row>
    <row r="332" spans="1:30">
      <c r="A332" s="117"/>
      <c r="B332" s="109"/>
      <c r="C332" s="120"/>
      <c r="D332" s="127"/>
      <c r="E332" s="127"/>
      <c r="F332" s="127"/>
      <c r="G332" s="127"/>
      <c r="H332" s="127"/>
      <c r="I332" s="120"/>
      <c r="J332" s="120"/>
      <c r="K332" s="127"/>
      <c r="L332" s="127"/>
      <c r="M332" s="127"/>
      <c r="N332" s="128"/>
      <c r="O332" s="588"/>
      <c r="P332" s="589"/>
      <c r="Q332" s="603"/>
      <c r="R332" s="603"/>
      <c r="S332" s="145"/>
      <c r="T332" s="145"/>
      <c r="Y332" s="644"/>
      <c r="AD332" s="644"/>
    </row>
    <row r="333" spans="1:30">
      <c r="A333" s="117"/>
      <c r="B333" s="129"/>
      <c r="C333" s="123"/>
      <c r="D333" s="130"/>
      <c r="E333" s="130"/>
      <c r="F333" s="130"/>
      <c r="G333" s="130"/>
      <c r="H333" s="130"/>
      <c r="I333" s="123"/>
      <c r="J333" s="123"/>
      <c r="K333" s="130"/>
      <c r="L333" s="130"/>
      <c r="M333" s="130"/>
      <c r="N333" s="131"/>
      <c r="O333" s="588"/>
      <c r="P333" s="589"/>
      <c r="Q333" s="603"/>
      <c r="R333" s="603"/>
      <c r="S333" s="637"/>
      <c r="T333" s="637"/>
      <c r="U333" s="637"/>
      <c r="V333" s="637"/>
      <c r="W333" s="637"/>
      <c r="X333" s="637"/>
      <c r="Y333" s="645"/>
      <c r="Z333" s="637"/>
      <c r="AA333" s="637"/>
      <c r="AB333" s="637"/>
      <c r="AC333" s="637"/>
      <c r="AD333" s="645"/>
    </row>
    <row r="334" spans="1:30">
      <c r="A334" s="117"/>
      <c r="B334" s="109"/>
      <c r="C334" s="120"/>
      <c r="D334" s="127"/>
      <c r="E334" s="127"/>
      <c r="F334" s="127"/>
      <c r="G334" s="127"/>
      <c r="H334" s="127"/>
      <c r="I334" s="120"/>
      <c r="J334" s="120"/>
      <c r="K334" s="127"/>
      <c r="L334" s="127"/>
      <c r="M334" s="127"/>
      <c r="N334" s="128"/>
      <c r="O334" s="588"/>
      <c r="P334" s="589"/>
      <c r="Q334" s="603"/>
      <c r="R334" s="603"/>
      <c r="S334" s="145"/>
      <c r="T334" s="145"/>
      <c r="Y334" s="644"/>
      <c r="AD334" s="644"/>
    </row>
    <row r="335" spans="1:30">
      <c r="A335" s="117"/>
      <c r="B335" s="129"/>
      <c r="C335" s="123"/>
      <c r="D335" s="130"/>
      <c r="E335" s="130"/>
      <c r="F335" s="130"/>
      <c r="G335" s="130"/>
      <c r="H335" s="130"/>
      <c r="I335" s="123"/>
      <c r="J335" s="123"/>
      <c r="K335" s="130"/>
      <c r="L335" s="130"/>
      <c r="M335" s="130"/>
      <c r="N335" s="131"/>
      <c r="O335" s="588"/>
      <c r="P335" s="589"/>
      <c r="Q335" s="603"/>
      <c r="R335" s="603"/>
      <c r="S335" s="637"/>
      <c r="T335" s="637"/>
      <c r="U335" s="637"/>
      <c r="V335" s="637"/>
      <c r="W335" s="637"/>
      <c r="X335" s="637"/>
      <c r="Y335" s="645"/>
      <c r="Z335" s="637"/>
      <c r="AA335" s="637"/>
      <c r="AB335" s="637"/>
      <c r="AC335" s="637"/>
      <c r="AD335" s="645"/>
    </row>
    <row r="336" spans="1:30">
      <c r="A336" s="117"/>
      <c r="B336" s="109"/>
      <c r="C336" s="120"/>
      <c r="D336" s="127"/>
      <c r="E336" s="127"/>
      <c r="F336" s="127"/>
      <c r="G336" s="127"/>
      <c r="H336" s="127"/>
      <c r="I336" s="120"/>
      <c r="J336" s="120"/>
      <c r="K336" s="127"/>
      <c r="L336" s="127"/>
      <c r="M336" s="127"/>
      <c r="N336" s="128"/>
      <c r="O336" s="588"/>
      <c r="P336" s="589"/>
      <c r="Q336" s="603"/>
      <c r="R336" s="603"/>
      <c r="S336" s="145"/>
      <c r="T336" s="145"/>
      <c r="Y336" s="644"/>
      <c r="AD336" s="644"/>
    </row>
    <row r="337" spans="1:31">
      <c r="A337" s="117"/>
      <c r="B337" s="129"/>
      <c r="C337" s="123"/>
      <c r="D337" s="130"/>
      <c r="E337" s="130"/>
      <c r="F337" s="130"/>
      <c r="G337" s="130"/>
      <c r="H337" s="130"/>
      <c r="I337" s="123"/>
      <c r="J337" s="123"/>
      <c r="K337" s="130"/>
      <c r="L337" s="130"/>
      <c r="M337" s="130"/>
      <c r="N337" s="131"/>
      <c r="O337" s="588"/>
      <c r="P337" s="589"/>
      <c r="Q337" s="603"/>
      <c r="R337" s="603"/>
      <c r="S337" s="637"/>
      <c r="T337" s="637"/>
      <c r="U337" s="637"/>
      <c r="V337" s="637"/>
      <c r="W337" s="637"/>
      <c r="X337" s="637"/>
      <c r="Y337" s="645"/>
      <c r="Z337" s="637"/>
      <c r="AA337" s="637"/>
      <c r="AB337" s="637"/>
      <c r="AC337" s="637"/>
      <c r="AD337" s="645"/>
    </row>
    <row r="338" spans="1:31">
      <c r="A338" s="117"/>
      <c r="B338" s="109"/>
      <c r="C338" s="120"/>
      <c r="D338" s="127"/>
      <c r="E338" s="127"/>
      <c r="F338" s="127"/>
      <c r="G338" s="127"/>
      <c r="H338" s="127"/>
      <c r="I338" s="120"/>
      <c r="J338" s="120"/>
      <c r="K338" s="127"/>
      <c r="L338" s="127"/>
      <c r="M338" s="127"/>
      <c r="N338" s="128"/>
      <c r="O338" s="588"/>
      <c r="P338" s="589"/>
      <c r="Q338" s="603"/>
      <c r="R338" s="603"/>
      <c r="S338" s="145"/>
      <c r="T338" s="145"/>
      <c r="Y338" s="644"/>
      <c r="AD338" s="644"/>
    </row>
    <row r="339" spans="1:31">
      <c r="A339" s="117"/>
      <c r="B339" s="129"/>
      <c r="C339" s="123"/>
      <c r="D339" s="130"/>
      <c r="E339" s="130"/>
      <c r="F339" s="130"/>
      <c r="G339" s="130"/>
      <c r="H339" s="130"/>
      <c r="I339" s="123"/>
      <c r="J339" s="123"/>
      <c r="K339" s="130"/>
      <c r="L339" s="130"/>
      <c r="M339" s="130"/>
      <c r="N339" s="131"/>
      <c r="O339" s="588"/>
      <c r="P339" s="589"/>
      <c r="Q339" s="603"/>
      <c r="R339" s="603"/>
      <c r="S339" s="637"/>
      <c r="T339" s="637"/>
      <c r="U339" s="637"/>
      <c r="V339" s="637"/>
      <c r="W339" s="637"/>
      <c r="X339" s="637"/>
      <c r="Y339" s="645"/>
      <c r="Z339" s="637"/>
      <c r="AA339" s="637"/>
      <c r="AB339" s="637"/>
      <c r="AC339" s="637"/>
      <c r="AD339" s="645"/>
    </row>
    <row r="340" spans="1:31">
      <c r="A340" s="117"/>
      <c r="B340" s="109"/>
      <c r="C340" s="120"/>
      <c r="D340" s="127"/>
      <c r="E340" s="127"/>
      <c r="F340" s="127"/>
      <c r="G340" s="127"/>
      <c r="H340" s="127"/>
      <c r="I340" s="120"/>
      <c r="J340" s="120"/>
      <c r="K340" s="127"/>
      <c r="L340" s="127"/>
      <c r="M340" s="127"/>
      <c r="N340" s="128"/>
      <c r="O340" s="588"/>
      <c r="P340" s="589"/>
      <c r="Q340" s="603"/>
      <c r="R340" s="603"/>
      <c r="S340" s="145"/>
      <c r="T340" s="145"/>
      <c r="Y340" s="644"/>
      <c r="AD340" s="644"/>
    </row>
    <row r="341" spans="1:31">
      <c r="A341" s="117"/>
      <c r="B341" s="129"/>
      <c r="C341" s="123"/>
      <c r="D341" s="130"/>
      <c r="E341" s="130"/>
      <c r="F341" s="130"/>
      <c r="G341" s="130"/>
      <c r="H341" s="130"/>
      <c r="I341" s="123"/>
      <c r="J341" s="123"/>
      <c r="K341" s="130"/>
      <c r="L341" s="130"/>
      <c r="M341" s="130"/>
      <c r="N341" s="131"/>
      <c r="O341" s="588"/>
      <c r="P341" s="589"/>
      <c r="Q341" s="603"/>
      <c r="R341" s="603"/>
      <c r="S341" s="637"/>
      <c r="T341" s="637"/>
      <c r="U341" s="637"/>
      <c r="V341" s="637"/>
      <c r="W341" s="637"/>
      <c r="X341" s="637"/>
      <c r="Y341" s="645"/>
      <c r="Z341" s="637"/>
      <c r="AA341" s="637"/>
      <c r="AB341" s="637"/>
      <c r="AC341" s="637"/>
      <c r="AD341" s="645"/>
    </row>
    <row r="342" spans="1:31">
      <c r="A342" s="117"/>
      <c r="B342" s="109"/>
      <c r="C342" s="120"/>
      <c r="D342" s="127"/>
      <c r="E342" s="127"/>
      <c r="F342" s="127"/>
      <c r="G342" s="127"/>
      <c r="H342" s="127"/>
      <c r="I342" s="120"/>
      <c r="J342" s="120"/>
      <c r="K342" s="127"/>
      <c r="L342" s="127"/>
      <c r="M342" s="127"/>
      <c r="N342" s="128"/>
      <c r="O342" s="588"/>
      <c r="P342" s="589"/>
      <c r="Q342" s="603"/>
      <c r="R342" s="603"/>
      <c r="S342" s="145"/>
      <c r="T342" s="145"/>
      <c r="Y342" s="644"/>
      <c r="AD342" s="644"/>
    </row>
    <row r="343" spans="1:31">
      <c r="A343" s="117"/>
      <c r="B343" s="129"/>
      <c r="C343" s="123"/>
      <c r="D343" s="130"/>
      <c r="E343" s="130"/>
      <c r="F343" s="130"/>
      <c r="G343" s="130"/>
      <c r="H343" s="130"/>
      <c r="I343" s="123"/>
      <c r="J343" s="123"/>
      <c r="K343" s="130"/>
      <c r="L343" s="130"/>
      <c r="M343" s="130"/>
      <c r="N343" s="131"/>
      <c r="O343" s="588"/>
      <c r="P343" s="589"/>
      <c r="Q343" s="603"/>
      <c r="R343" s="603"/>
      <c r="S343" s="637"/>
      <c r="T343" s="637"/>
      <c r="U343" s="637"/>
      <c r="V343" s="637"/>
      <c r="W343" s="637"/>
      <c r="X343" s="637"/>
      <c r="Y343" s="645"/>
      <c r="Z343" s="637"/>
      <c r="AA343" s="637"/>
      <c r="AB343" s="637"/>
      <c r="AC343" s="637"/>
      <c r="AD343" s="645"/>
    </row>
    <row r="344" spans="1:31">
      <c r="A344" s="117"/>
      <c r="B344" s="109"/>
      <c r="C344" s="120"/>
      <c r="D344" s="127"/>
      <c r="E344" s="127"/>
      <c r="F344" s="127"/>
      <c r="G344" s="127"/>
      <c r="H344" s="127"/>
      <c r="I344" s="120"/>
      <c r="J344" s="120"/>
      <c r="K344" s="127"/>
      <c r="L344" s="127"/>
      <c r="M344" s="127"/>
      <c r="N344" s="128"/>
      <c r="O344" s="588"/>
      <c r="P344" s="589"/>
      <c r="Q344" s="603"/>
      <c r="R344" s="603"/>
      <c r="S344" s="145"/>
      <c r="T344" s="145"/>
      <c r="Y344" s="644"/>
      <c r="AD344" s="644"/>
    </row>
    <row r="345" spans="1:31">
      <c r="A345" s="117"/>
      <c r="B345" s="129"/>
      <c r="C345" s="123"/>
      <c r="D345" s="130"/>
      <c r="E345" s="130"/>
      <c r="F345" s="130"/>
      <c r="G345" s="130"/>
      <c r="H345" s="130"/>
      <c r="I345" s="123"/>
      <c r="J345" s="123"/>
      <c r="K345" s="130"/>
      <c r="L345" s="130"/>
      <c r="M345" s="130"/>
      <c r="N345" s="131"/>
      <c r="O345" s="588"/>
      <c r="P345" s="589"/>
      <c r="Q345" s="603"/>
      <c r="R345" s="603"/>
      <c r="S345" s="637"/>
      <c r="T345" s="637"/>
      <c r="U345" s="637"/>
      <c r="V345" s="637"/>
      <c r="W345" s="637"/>
      <c r="X345" s="637"/>
      <c r="Y345" s="645"/>
      <c r="Z345" s="637"/>
      <c r="AA345" s="637"/>
      <c r="AB345" s="637"/>
      <c r="AC345" s="637"/>
      <c r="AD345" s="645"/>
    </row>
    <row r="346" spans="1:31">
      <c r="A346" s="117"/>
      <c r="B346" s="109"/>
      <c r="C346" s="120"/>
      <c r="D346" s="127"/>
      <c r="E346" s="127"/>
      <c r="F346" s="127"/>
      <c r="G346" s="127"/>
      <c r="H346" s="127"/>
      <c r="I346" s="120"/>
      <c r="J346" s="120"/>
      <c r="K346" s="127"/>
      <c r="L346" s="127"/>
      <c r="M346" s="127"/>
      <c r="N346" s="128"/>
      <c r="O346" s="588"/>
      <c r="P346" s="589"/>
      <c r="Q346" s="603"/>
      <c r="R346" s="603"/>
      <c r="S346" s="145"/>
      <c r="T346" s="145"/>
      <c r="Y346" s="644"/>
      <c r="AD346" s="644"/>
    </row>
    <row r="347" spans="1:31">
      <c r="A347" s="117"/>
      <c r="B347" s="129"/>
      <c r="C347" s="123"/>
      <c r="D347" s="130"/>
      <c r="E347" s="130"/>
      <c r="F347" s="130"/>
      <c r="G347" s="130"/>
      <c r="H347" s="130"/>
      <c r="I347" s="123"/>
      <c r="J347" s="123"/>
      <c r="K347" s="130"/>
      <c r="L347" s="130"/>
      <c r="M347" s="130"/>
      <c r="N347" s="131"/>
      <c r="O347" s="588"/>
      <c r="P347" s="589"/>
      <c r="Q347" s="603"/>
      <c r="R347" s="603"/>
      <c r="S347" s="637"/>
      <c r="T347" s="637"/>
      <c r="U347" s="637"/>
      <c r="V347" s="637"/>
      <c r="W347" s="637"/>
      <c r="X347" s="637"/>
      <c r="Y347" s="645"/>
      <c r="Z347" s="637"/>
      <c r="AA347" s="637"/>
      <c r="AB347" s="637"/>
      <c r="AC347" s="637"/>
      <c r="AD347" s="645"/>
      <c r="AE347" s="643"/>
    </row>
    <row r="348" spans="1:31">
      <c r="A348" s="117"/>
      <c r="B348" s="109"/>
      <c r="C348" s="120"/>
      <c r="D348" s="127"/>
      <c r="E348" s="127"/>
      <c r="F348" s="127"/>
      <c r="G348" s="127"/>
      <c r="H348" s="127"/>
      <c r="I348" s="120"/>
      <c r="J348" s="120"/>
      <c r="K348" s="127"/>
      <c r="L348" s="127"/>
      <c r="M348" s="127"/>
      <c r="N348" s="128"/>
      <c r="O348" s="588"/>
      <c r="P348" s="589"/>
      <c r="Q348" s="603"/>
      <c r="R348" s="603"/>
      <c r="S348" s="145"/>
      <c r="T348" s="145"/>
      <c r="Y348" s="644"/>
      <c r="AD348" s="644"/>
      <c r="AE348" s="643"/>
    </row>
    <row r="349" spans="1:31">
      <c r="A349" s="117"/>
      <c r="B349" s="129"/>
      <c r="C349" s="123"/>
      <c r="D349" s="130"/>
      <c r="E349" s="130"/>
      <c r="F349" s="130"/>
      <c r="G349" s="130"/>
      <c r="H349" s="130"/>
      <c r="I349" s="123"/>
      <c r="J349" s="123"/>
      <c r="K349" s="130"/>
      <c r="L349" s="130"/>
      <c r="M349" s="130"/>
      <c r="N349" s="131"/>
      <c r="O349" s="588"/>
      <c r="P349" s="589"/>
      <c r="Q349" s="603"/>
      <c r="R349" s="603"/>
      <c r="S349" s="637"/>
      <c r="T349" s="637"/>
      <c r="U349" s="637"/>
      <c r="V349" s="637"/>
      <c r="W349" s="637"/>
      <c r="X349" s="637"/>
      <c r="Y349" s="645"/>
      <c r="Z349" s="637"/>
      <c r="AA349" s="637"/>
      <c r="AB349" s="637"/>
      <c r="AC349" s="637"/>
      <c r="AD349" s="645"/>
    </row>
    <row r="350" spans="1:31">
      <c r="A350" s="117"/>
      <c r="B350" s="109"/>
      <c r="C350" s="120"/>
      <c r="D350" s="127"/>
      <c r="E350" s="127"/>
      <c r="F350" s="127"/>
      <c r="G350" s="127"/>
      <c r="H350" s="127"/>
      <c r="I350" s="120"/>
      <c r="J350" s="120"/>
      <c r="K350" s="127"/>
      <c r="L350" s="127"/>
      <c r="M350" s="127"/>
      <c r="N350" s="128"/>
      <c r="O350" s="588"/>
      <c r="P350" s="589"/>
      <c r="Q350" s="603"/>
      <c r="R350" s="603"/>
      <c r="S350" s="145"/>
      <c r="T350" s="145"/>
      <c r="Y350" s="644"/>
      <c r="AD350" s="644"/>
    </row>
    <row r="351" spans="1:31">
      <c r="A351" s="117"/>
      <c r="B351" s="129"/>
      <c r="C351" s="123"/>
      <c r="D351" s="130"/>
      <c r="E351" s="130"/>
      <c r="F351" s="130"/>
      <c r="G351" s="130"/>
      <c r="H351" s="130"/>
      <c r="I351" s="123"/>
      <c r="J351" s="123"/>
      <c r="K351" s="130"/>
      <c r="L351" s="130"/>
      <c r="M351" s="130"/>
      <c r="N351" s="131"/>
      <c r="O351" s="588"/>
      <c r="P351" s="589"/>
      <c r="Q351" s="603"/>
      <c r="R351" s="603"/>
      <c r="S351" s="637"/>
      <c r="T351" s="637"/>
      <c r="U351" s="637"/>
      <c r="V351" s="637"/>
      <c r="W351" s="637"/>
      <c r="X351" s="637"/>
      <c r="Y351" s="645"/>
      <c r="Z351" s="637"/>
      <c r="AA351" s="637"/>
      <c r="AB351" s="637"/>
      <c r="AC351" s="637"/>
      <c r="AD351" s="645"/>
    </row>
    <row r="352" spans="1:31">
      <c r="A352" s="117"/>
      <c r="B352" s="109"/>
      <c r="C352" s="120"/>
      <c r="D352" s="127"/>
      <c r="E352" s="127"/>
      <c r="F352" s="127"/>
      <c r="G352" s="127"/>
      <c r="H352" s="127"/>
      <c r="I352" s="120"/>
      <c r="J352" s="120"/>
      <c r="K352" s="127"/>
      <c r="L352" s="127"/>
      <c r="M352" s="127"/>
      <c r="N352" s="128"/>
      <c r="O352" s="588"/>
      <c r="P352" s="589"/>
      <c r="Q352" s="603"/>
      <c r="R352" s="603"/>
      <c r="S352" s="145"/>
      <c r="T352" s="145"/>
      <c r="Y352" s="644"/>
      <c r="AD352" s="644"/>
    </row>
    <row r="353" spans="1:30">
      <c r="A353" s="117"/>
      <c r="B353" s="129"/>
      <c r="C353" s="123"/>
      <c r="D353" s="130"/>
      <c r="E353" s="130"/>
      <c r="F353" s="130"/>
      <c r="G353" s="130"/>
      <c r="H353" s="130"/>
      <c r="I353" s="123"/>
      <c r="J353" s="123"/>
      <c r="K353" s="130"/>
      <c r="L353" s="130"/>
      <c r="M353" s="130"/>
      <c r="N353" s="131"/>
      <c r="O353" s="588"/>
      <c r="P353" s="589"/>
      <c r="Q353" s="603"/>
      <c r="R353" s="603"/>
      <c r="S353" s="637"/>
      <c r="T353" s="637"/>
      <c r="U353" s="637"/>
      <c r="V353" s="637"/>
      <c r="W353" s="637"/>
      <c r="X353" s="637"/>
      <c r="Y353" s="645"/>
      <c r="Z353" s="637"/>
      <c r="AA353" s="637"/>
      <c r="AB353" s="637"/>
      <c r="AC353" s="637"/>
      <c r="AD353" s="645"/>
    </row>
    <row r="354" spans="1:30">
      <c r="A354" s="117"/>
      <c r="B354" s="109"/>
      <c r="C354" s="120"/>
      <c r="D354" s="127"/>
      <c r="E354" s="127"/>
      <c r="F354" s="127"/>
      <c r="G354" s="127"/>
      <c r="H354" s="127"/>
      <c r="I354" s="120"/>
      <c r="J354" s="120"/>
      <c r="K354" s="127"/>
      <c r="L354" s="127"/>
      <c r="M354" s="127"/>
      <c r="N354" s="128"/>
      <c r="O354" s="588"/>
      <c r="P354" s="589"/>
      <c r="Q354" s="603"/>
      <c r="R354" s="603"/>
      <c r="S354" s="145"/>
      <c r="T354" s="145"/>
      <c r="Y354" s="644"/>
      <c r="AD354" s="644"/>
    </row>
    <row r="355" spans="1:30">
      <c r="A355" s="117"/>
      <c r="B355" s="129"/>
      <c r="C355" s="123"/>
      <c r="D355" s="130"/>
      <c r="E355" s="130"/>
      <c r="F355" s="130"/>
      <c r="G355" s="130"/>
      <c r="H355" s="130"/>
      <c r="I355" s="123"/>
      <c r="J355" s="123"/>
      <c r="K355" s="130"/>
      <c r="L355" s="130"/>
      <c r="M355" s="130"/>
      <c r="N355" s="131"/>
      <c r="O355" s="588"/>
      <c r="P355" s="589"/>
      <c r="Q355" s="603"/>
      <c r="R355" s="603"/>
      <c r="S355" s="637"/>
      <c r="T355" s="637"/>
      <c r="U355" s="637"/>
      <c r="V355" s="637"/>
      <c r="W355" s="637"/>
      <c r="X355" s="637"/>
      <c r="Y355" s="645"/>
      <c r="Z355" s="637"/>
      <c r="AA355" s="637"/>
      <c r="AB355" s="637"/>
      <c r="AC355" s="637"/>
      <c r="AD355" s="645"/>
    </row>
    <row r="356" spans="1:30">
      <c r="A356" s="117"/>
      <c r="B356" s="109"/>
      <c r="C356" s="120"/>
      <c r="D356" s="127"/>
      <c r="E356" s="127"/>
      <c r="F356" s="127"/>
      <c r="G356" s="127"/>
      <c r="H356" s="127"/>
      <c r="I356" s="120"/>
      <c r="J356" s="120"/>
      <c r="K356" s="127"/>
      <c r="L356" s="127"/>
      <c r="M356" s="127"/>
      <c r="N356" s="128"/>
      <c r="O356" s="588"/>
      <c r="P356" s="589"/>
      <c r="Q356" s="603"/>
      <c r="R356" s="603"/>
      <c r="S356" s="145"/>
      <c r="T356" s="145"/>
      <c r="Y356" s="644"/>
      <c r="AD356" s="644"/>
    </row>
    <row r="357" spans="1:30" ht="13.5" thickBot="1">
      <c r="A357" s="632"/>
      <c r="B357" s="638"/>
      <c r="C357" s="639"/>
      <c r="D357" s="640"/>
      <c r="E357" s="640"/>
      <c r="F357" s="640"/>
      <c r="G357" s="640"/>
      <c r="H357" s="640"/>
      <c r="I357" s="639"/>
      <c r="J357" s="639"/>
      <c r="K357" s="640"/>
      <c r="L357" s="640"/>
      <c r="M357" s="640"/>
      <c r="N357" s="641"/>
      <c r="O357" s="633"/>
      <c r="P357" s="634"/>
      <c r="Q357" s="603"/>
      <c r="R357" s="603"/>
      <c r="S357" s="642"/>
      <c r="T357" s="642"/>
      <c r="U357" s="642"/>
      <c r="V357" s="642"/>
      <c r="W357" s="642"/>
      <c r="X357" s="642"/>
      <c r="Y357" s="646"/>
      <c r="Z357" s="642"/>
      <c r="AA357" s="642"/>
      <c r="AB357" s="642"/>
      <c r="AC357" s="642"/>
      <c r="AD357" s="646"/>
    </row>
    <row r="358" spans="1:30">
      <c r="A358" s="116"/>
      <c r="B358" s="109"/>
      <c r="C358" s="120"/>
      <c r="D358" s="127"/>
      <c r="E358" s="127"/>
      <c r="F358" s="127"/>
      <c r="G358" s="127"/>
      <c r="H358" s="127"/>
      <c r="I358" s="120"/>
      <c r="J358" s="120"/>
      <c r="K358" s="127"/>
      <c r="L358" s="127"/>
      <c r="M358" s="127"/>
      <c r="N358" s="128"/>
      <c r="O358" s="111"/>
      <c r="P358" s="112"/>
      <c r="Q358" s="603"/>
      <c r="R358" s="603"/>
      <c r="S358" s="636"/>
      <c r="T358" s="145"/>
      <c r="Y358" s="644"/>
      <c r="AD358" s="644"/>
    </row>
    <row r="359" spans="1:30">
      <c r="A359" s="117"/>
      <c r="B359" s="129"/>
      <c r="C359" s="123"/>
      <c r="D359" s="130"/>
      <c r="E359" s="130"/>
      <c r="F359" s="130"/>
      <c r="G359" s="130"/>
      <c r="H359" s="130"/>
      <c r="I359" s="123"/>
      <c r="J359" s="123"/>
      <c r="K359" s="130"/>
      <c r="L359" s="130"/>
      <c r="M359" s="130"/>
      <c r="N359" s="131"/>
      <c r="O359" s="588"/>
      <c r="P359" s="589"/>
      <c r="Q359" s="603"/>
      <c r="R359" s="603"/>
      <c r="S359" s="637"/>
      <c r="T359" s="637"/>
      <c r="U359" s="637"/>
      <c r="V359" s="637"/>
      <c r="W359" s="637"/>
      <c r="X359" s="637"/>
      <c r="Y359" s="645"/>
      <c r="Z359" s="637"/>
      <c r="AA359" s="637"/>
      <c r="AB359" s="637"/>
      <c r="AC359" s="637"/>
      <c r="AD359" s="645"/>
    </row>
    <row r="360" spans="1:30">
      <c r="A360" s="117"/>
      <c r="B360" s="109"/>
      <c r="C360" s="120"/>
      <c r="D360" s="127"/>
      <c r="E360" s="127"/>
      <c r="F360" s="127"/>
      <c r="G360" s="127"/>
      <c r="H360" s="127"/>
      <c r="I360" s="120"/>
      <c r="J360" s="120"/>
      <c r="K360" s="127"/>
      <c r="L360" s="127"/>
      <c r="M360" s="127"/>
      <c r="N360" s="128"/>
      <c r="O360" s="588"/>
      <c r="P360" s="589"/>
      <c r="Q360" s="603"/>
      <c r="R360" s="603"/>
      <c r="S360" s="145"/>
      <c r="T360" s="145"/>
      <c r="Y360" s="644"/>
      <c r="AD360" s="644"/>
    </row>
    <row r="361" spans="1:30">
      <c r="A361" s="117"/>
      <c r="B361" s="129"/>
      <c r="C361" s="123"/>
      <c r="D361" s="130"/>
      <c r="E361" s="130"/>
      <c r="F361" s="130"/>
      <c r="G361" s="130"/>
      <c r="H361" s="130"/>
      <c r="I361" s="123"/>
      <c r="J361" s="123"/>
      <c r="K361" s="130"/>
      <c r="L361" s="130"/>
      <c r="M361" s="130"/>
      <c r="N361" s="131"/>
      <c r="O361" s="588"/>
      <c r="P361" s="589"/>
      <c r="Q361" s="603"/>
      <c r="R361" s="603"/>
      <c r="S361" s="637"/>
      <c r="T361" s="637"/>
      <c r="U361" s="637"/>
      <c r="V361" s="637"/>
      <c r="W361" s="637"/>
      <c r="X361" s="637"/>
      <c r="Y361" s="645"/>
      <c r="Z361" s="637"/>
      <c r="AA361" s="637"/>
      <c r="AB361" s="637"/>
      <c r="AC361" s="637"/>
      <c r="AD361" s="645"/>
    </row>
    <row r="362" spans="1:30">
      <c r="A362" s="117"/>
      <c r="B362" s="109"/>
      <c r="C362" s="120"/>
      <c r="D362" s="127"/>
      <c r="E362" s="127"/>
      <c r="F362" s="127"/>
      <c r="G362" s="127"/>
      <c r="H362" s="127"/>
      <c r="I362" s="120"/>
      <c r="J362" s="120"/>
      <c r="K362" s="127"/>
      <c r="L362" s="127"/>
      <c r="M362" s="127"/>
      <c r="N362" s="128"/>
      <c r="O362" s="588"/>
      <c r="P362" s="589"/>
      <c r="Q362" s="603"/>
      <c r="R362" s="603"/>
      <c r="S362" s="145"/>
      <c r="T362" s="145"/>
      <c r="Y362" s="644"/>
      <c r="AD362" s="644"/>
    </row>
    <row r="363" spans="1:30">
      <c r="A363" s="117"/>
      <c r="B363" s="129"/>
      <c r="C363" s="123"/>
      <c r="D363" s="130"/>
      <c r="E363" s="130"/>
      <c r="F363" s="130"/>
      <c r="G363" s="130"/>
      <c r="H363" s="130"/>
      <c r="I363" s="123"/>
      <c r="J363" s="123"/>
      <c r="K363" s="130"/>
      <c r="L363" s="130"/>
      <c r="M363" s="130"/>
      <c r="N363" s="131"/>
      <c r="O363" s="588"/>
      <c r="P363" s="589"/>
      <c r="Q363" s="603"/>
      <c r="R363" s="603"/>
      <c r="S363" s="637"/>
      <c r="T363" s="637"/>
      <c r="U363" s="637"/>
      <c r="V363" s="637"/>
      <c r="W363" s="637"/>
      <c r="X363" s="637"/>
      <c r="Y363" s="645"/>
      <c r="Z363" s="637"/>
      <c r="AA363" s="637"/>
      <c r="AB363" s="637"/>
      <c r="AC363" s="637"/>
      <c r="AD363" s="645"/>
    </row>
    <row r="364" spans="1:30">
      <c r="A364" s="117"/>
      <c r="B364" s="109"/>
      <c r="C364" s="120"/>
      <c r="D364" s="127"/>
      <c r="E364" s="127"/>
      <c r="F364" s="127"/>
      <c r="G364" s="127"/>
      <c r="H364" s="127"/>
      <c r="I364" s="120"/>
      <c r="J364" s="120"/>
      <c r="K364" s="127"/>
      <c r="L364" s="127"/>
      <c r="M364" s="127"/>
      <c r="N364" s="128"/>
      <c r="O364" s="588"/>
      <c r="P364" s="589"/>
      <c r="Q364" s="603"/>
      <c r="R364" s="603"/>
      <c r="S364" s="145"/>
      <c r="T364" s="145"/>
      <c r="Y364" s="644"/>
      <c r="AD364" s="644"/>
    </row>
    <row r="365" spans="1:30">
      <c r="A365" s="117"/>
      <c r="B365" s="129"/>
      <c r="C365" s="123"/>
      <c r="D365" s="130"/>
      <c r="E365" s="130"/>
      <c r="F365" s="130"/>
      <c r="G365" s="130"/>
      <c r="H365" s="130"/>
      <c r="I365" s="123"/>
      <c r="J365" s="123"/>
      <c r="K365" s="130"/>
      <c r="L365" s="130"/>
      <c r="M365" s="130"/>
      <c r="N365" s="131"/>
      <c r="O365" s="588"/>
      <c r="P365" s="589"/>
      <c r="Q365" s="603"/>
      <c r="R365" s="603"/>
      <c r="S365" s="637"/>
      <c r="T365" s="637"/>
      <c r="U365" s="637"/>
      <c r="V365" s="637"/>
      <c r="W365" s="637"/>
      <c r="X365" s="637"/>
      <c r="Y365" s="645"/>
      <c r="Z365" s="637"/>
      <c r="AA365" s="637"/>
      <c r="AB365" s="637"/>
      <c r="AC365" s="637"/>
      <c r="AD365" s="645"/>
    </row>
    <row r="366" spans="1:30">
      <c r="A366" s="117"/>
      <c r="B366" s="109"/>
      <c r="C366" s="120"/>
      <c r="D366" s="127"/>
      <c r="E366" s="127"/>
      <c r="F366" s="127"/>
      <c r="G366" s="127"/>
      <c r="H366" s="127"/>
      <c r="I366" s="120"/>
      <c r="J366" s="120"/>
      <c r="K366" s="127"/>
      <c r="L366" s="127"/>
      <c r="M366" s="127"/>
      <c r="N366" s="128"/>
      <c r="O366" s="588"/>
      <c r="P366" s="589"/>
      <c r="Q366" s="603"/>
      <c r="R366" s="603"/>
      <c r="S366" s="145"/>
      <c r="T366" s="145"/>
      <c r="Y366" s="644"/>
      <c r="AD366" s="644"/>
    </row>
    <row r="367" spans="1:30">
      <c r="A367" s="117"/>
      <c r="B367" s="129"/>
      <c r="C367" s="123"/>
      <c r="D367" s="130"/>
      <c r="E367" s="130"/>
      <c r="F367" s="130"/>
      <c r="G367" s="130"/>
      <c r="H367" s="130"/>
      <c r="I367" s="123"/>
      <c r="J367" s="123"/>
      <c r="K367" s="130"/>
      <c r="L367" s="130"/>
      <c r="M367" s="130"/>
      <c r="N367" s="131"/>
      <c r="O367" s="588"/>
      <c r="P367" s="589"/>
      <c r="Q367" s="603"/>
      <c r="R367" s="603"/>
      <c r="S367" s="637"/>
      <c r="T367" s="637"/>
      <c r="U367" s="637"/>
      <c r="V367" s="637"/>
      <c r="W367" s="637"/>
      <c r="X367" s="637"/>
      <c r="Y367" s="645"/>
      <c r="Z367" s="637"/>
      <c r="AA367" s="637"/>
      <c r="AB367" s="637"/>
      <c r="AC367" s="637"/>
      <c r="AD367" s="645"/>
    </row>
    <row r="368" spans="1:30">
      <c r="A368" s="117"/>
      <c r="B368" s="109"/>
      <c r="C368" s="120"/>
      <c r="D368" s="127"/>
      <c r="E368" s="127"/>
      <c r="F368" s="127"/>
      <c r="G368" s="127"/>
      <c r="H368" s="127"/>
      <c r="I368" s="120"/>
      <c r="J368" s="120"/>
      <c r="K368" s="127"/>
      <c r="L368" s="127"/>
      <c r="M368" s="127"/>
      <c r="N368" s="128"/>
      <c r="O368" s="588"/>
      <c r="P368" s="589"/>
      <c r="Q368" s="603"/>
      <c r="R368" s="603"/>
      <c r="S368" s="145"/>
      <c r="T368" s="145"/>
      <c r="Y368" s="644"/>
      <c r="AD368" s="644"/>
    </row>
    <row r="369" spans="1:30">
      <c r="A369" s="117"/>
      <c r="B369" s="129"/>
      <c r="C369" s="123"/>
      <c r="D369" s="130"/>
      <c r="E369" s="130"/>
      <c r="F369" s="130"/>
      <c r="G369" s="130"/>
      <c r="H369" s="130"/>
      <c r="I369" s="123"/>
      <c r="J369" s="123"/>
      <c r="K369" s="130"/>
      <c r="L369" s="130"/>
      <c r="M369" s="130"/>
      <c r="N369" s="131"/>
      <c r="O369" s="588"/>
      <c r="P369" s="589"/>
      <c r="Q369" s="603"/>
      <c r="R369" s="603"/>
      <c r="S369" s="637"/>
      <c r="T369" s="637"/>
      <c r="U369" s="637"/>
      <c r="V369" s="637"/>
      <c r="W369" s="637"/>
      <c r="X369" s="637"/>
      <c r="Y369" s="645"/>
      <c r="Z369" s="637"/>
      <c r="AA369" s="637"/>
      <c r="AB369" s="637"/>
      <c r="AC369" s="637"/>
      <c r="AD369" s="645"/>
    </row>
    <row r="370" spans="1:30">
      <c r="A370" s="117"/>
      <c r="B370" s="109"/>
      <c r="C370" s="120"/>
      <c r="D370" s="127"/>
      <c r="E370" s="127"/>
      <c r="F370" s="127"/>
      <c r="G370" s="127"/>
      <c r="H370" s="127"/>
      <c r="I370" s="120"/>
      <c r="J370" s="120"/>
      <c r="K370" s="127"/>
      <c r="L370" s="127"/>
      <c r="M370" s="127"/>
      <c r="N370" s="128"/>
      <c r="O370" s="588"/>
      <c r="P370" s="589"/>
      <c r="Q370" s="603"/>
      <c r="R370" s="603"/>
      <c r="S370" s="145"/>
      <c r="T370" s="145"/>
      <c r="Y370" s="644"/>
      <c r="AD370" s="644"/>
    </row>
    <row r="371" spans="1:30">
      <c r="A371" s="117"/>
      <c r="B371" s="129"/>
      <c r="C371" s="123"/>
      <c r="D371" s="130"/>
      <c r="E371" s="130"/>
      <c r="F371" s="130"/>
      <c r="G371" s="130"/>
      <c r="H371" s="130"/>
      <c r="I371" s="123"/>
      <c r="J371" s="123"/>
      <c r="K371" s="130"/>
      <c r="L371" s="130"/>
      <c r="M371" s="130"/>
      <c r="N371" s="131"/>
      <c r="O371" s="588"/>
      <c r="P371" s="589"/>
      <c r="Q371" s="603"/>
      <c r="R371" s="603"/>
      <c r="S371" s="637"/>
      <c r="T371" s="637"/>
      <c r="U371" s="637"/>
      <c r="V371" s="637"/>
      <c r="W371" s="637"/>
      <c r="X371" s="637"/>
      <c r="Y371" s="645"/>
      <c r="Z371" s="637"/>
      <c r="AA371" s="637"/>
      <c r="AB371" s="637"/>
      <c r="AC371" s="637"/>
      <c r="AD371" s="645"/>
    </row>
    <row r="372" spans="1:30">
      <c r="A372" s="117"/>
      <c r="B372" s="109"/>
      <c r="C372" s="120"/>
      <c r="D372" s="127"/>
      <c r="E372" s="127"/>
      <c r="F372" s="127"/>
      <c r="G372" s="127"/>
      <c r="H372" s="127"/>
      <c r="I372" s="120"/>
      <c r="J372" s="120"/>
      <c r="K372" s="127"/>
      <c r="L372" s="127"/>
      <c r="M372" s="127"/>
      <c r="N372" s="128"/>
      <c r="O372" s="588"/>
      <c r="P372" s="589"/>
      <c r="Q372" s="603"/>
      <c r="R372" s="603"/>
      <c r="S372" s="145"/>
      <c r="T372" s="145"/>
      <c r="Y372" s="644"/>
      <c r="AD372" s="644"/>
    </row>
    <row r="373" spans="1:30">
      <c r="A373" s="117"/>
      <c r="B373" s="129"/>
      <c r="C373" s="123"/>
      <c r="D373" s="130"/>
      <c r="E373" s="130"/>
      <c r="F373" s="130"/>
      <c r="G373" s="130"/>
      <c r="H373" s="130"/>
      <c r="I373" s="123"/>
      <c r="J373" s="123"/>
      <c r="K373" s="130"/>
      <c r="L373" s="130"/>
      <c r="M373" s="130"/>
      <c r="N373" s="131"/>
      <c r="O373" s="588"/>
      <c r="P373" s="589"/>
      <c r="Q373" s="603"/>
      <c r="R373" s="603"/>
      <c r="S373" s="637"/>
      <c r="T373" s="637"/>
      <c r="U373" s="637"/>
      <c r="V373" s="637"/>
      <c r="W373" s="637"/>
      <c r="X373" s="637"/>
      <c r="Y373" s="645"/>
      <c r="Z373" s="637"/>
      <c r="AA373" s="637"/>
      <c r="AB373" s="637"/>
      <c r="AC373" s="637"/>
      <c r="AD373" s="645"/>
    </row>
    <row r="374" spans="1:30">
      <c r="A374" s="117"/>
      <c r="B374" s="109"/>
      <c r="C374" s="120"/>
      <c r="D374" s="127"/>
      <c r="E374" s="127"/>
      <c r="F374" s="127"/>
      <c r="G374" s="127"/>
      <c r="H374" s="127"/>
      <c r="I374" s="120"/>
      <c r="J374" s="120"/>
      <c r="K374" s="127"/>
      <c r="L374" s="127"/>
      <c r="M374" s="127"/>
      <c r="N374" s="128"/>
      <c r="O374" s="588"/>
      <c r="P374" s="589"/>
      <c r="Q374" s="603"/>
      <c r="R374" s="603"/>
      <c r="S374" s="145"/>
      <c r="T374" s="145"/>
      <c r="Y374" s="644"/>
      <c r="AD374" s="644"/>
    </row>
    <row r="375" spans="1:30">
      <c r="A375" s="117"/>
      <c r="B375" s="129"/>
      <c r="C375" s="123"/>
      <c r="D375" s="130"/>
      <c r="E375" s="130"/>
      <c r="F375" s="130"/>
      <c r="G375" s="130"/>
      <c r="H375" s="130"/>
      <c r="I375" s="123"/>
      <c r="J375" s="123"/>
      <c r="K375" s="130"/>
      <c r="L375" s="130"/>
      <c r="M375" s="130"/>
      <c r="N375" s="131"/>
      <c r="O375" s="588"/>
      <c r="P375" s="589"/>
      <c r="Q375" s="603"/>
      <c r="R375" s="603"/>
      <c r="S375" s="637"/>
      <c r="T375" s="637"/>
      <c r="U375" s="637"/>
      <c r="V375" s="637"/>
      <c r="W375" s="637"/>
      <c r="X375" s="637"/>
      <c r="Y375" s="645"/>
      <c r="Z375" s="637"/>
      <c r="AA375" s="637"/>
      <c r="AB375" s="637"/>
      <c r="AC375" s="637"/>
      <c r="AD375" s="645"/>
    </row>
    <row r="376" spans="1:30">
      <c r="A376" s="117"/>
      <c r="B376" s="109"/>
      <c r="C376" s="120"/>
      <c r="D376" s="127"/>
      <c r="E376" s="127"/>
      <c r="F376" s="127"/>
      <c r="G376" s="127"/>
      <c r="H376" s="127"/>
      <c r="I376" s="120"/>
      <c r="J376" s="120"/>
      <c r="K376" s="127"/>
      <c r="L376" s="127"/>
      <c r="M376" s="127"/>
      <c r="N376" s="128"/>
      <c r="O376" s="588"/>
      <c r="P376" s="589"/>
      <c r="Q376" s="603"/>
      <c r="R376" s="603"/>
      <c r="S376" s="145"/>
      <c r="T376" s="145"/>
      <c r="Y376" s="644"/>
      <c r="AD376" s="644"/>
    </row>
    <row r="377" spans="1:30">
      <c r="A377" s="117"/>
      <c r="B377" s="129"/>
      <c r="C377" s="123"/>
      <c r="D377" s="130"/>
      <c r="E377" s="130"/>
      <c r="F377" s="130"/>
      <c r="G377" s="130"/>
      <c r="H377" s="130"/>
      <c r="I377" s="123"/>
      <c r="J377" s="123"/>
      <c r="K377" s="130"/>
      <c r="L377" s="130"/>
      <c r="M377" s="130"/>
      <c r="N377" s="131"/>
      <c r="O377" s="588"/>
      <c r="P377" s="589"/>
      <c r="Q377" s="603"/>
      <c r="R377" s="603"/>
      <c r="S377" s="637"/>
      <c r="T377" s="637"/>
      <c r="U377" s="637"/>
      <c r="V377" s="637"/>
      <c r="W377" s="637"/>
      <c r="X377" s="637"/>
      <c r="Y377" s="645"/>
      <c r="Z377" s="637"/>
      <c r="AA377" s="637"/>
      <c r="AB377" s="637"/>
      <c r="AC377" s="637"/>
      <c r="AD377" s="645"/>
    </row>
    <row r="378" spans="1:30">
      <c r="A378" s="117"/>
      <c r="B378" s="109"/>
      <c r="C378" s="120"/>
      <c r="D378" s="127"/>
      <c r="E378" s="127"/>
      <c r="F378" s="127"/>
      <c r="G378" s="127"/>
      <c r="H378" s="127"/>
      <c r="I378" s="120"/>
      <c r="J378" s="120"/>
      <c r="K378" s="127"/>
      <c r="L378" s="127"/>
      <c r="M378" s="127"/>
      <c r="N378" s="128"/>
      <c r="O378" s="588"/>
      <c r="P378" s="589"/>
      <c r="Q378" s="603"/>
      <c r="R378" s="603"/>
      <c r="S378" s="145"/>
      <c r="T378" s="145"/>
      <c r="Y378" s="644"/>
      <c r="AD378" s="644"/>
    </row>
    <row r="379" spans="1:30">
      <c r="A379" s="117"/>
      <c r="B379" s="129"/>
      <c r="C379" s="123"/>
      <c r="D379" s="130"/>
      <c r="E379" s="130"/>
      <c r="F379" s="130"/>
      <c r="G379" s="130"/>
      <c r="H379" s="130"/>
      <c r="I379" s="123"/>
      <c r="J379" s="123"/>
      <c r="K379" s="130"/>
      <c r="L379" s="130"/>
      <c r="M379" s="130"/>
      <c r="N379" s="131"/>
      <c r="O379" s="588"/>
      <c r="P379" s="589"/>
      <c r="Q379" s="603"/>
      <c r="R379" s="603"/>
      <c r="S379" s="637"/>
      <c r="T379" s="637"/>
      <c r="U379" s="637"/>
      <c r="V379" s="637"/>
      <c r="W379" s="637"/>
      <c r="X379" s="637"/>
      <c r="Y379" s="645"/>
      <c r="Z379" s="637"/>
      <c r="AA379" s="637"/>
      <c r="AB379" s="637"/>
      <c r="AC379" s="637"/>
      <c r="AD379" s="645"/>
    </row>
    <row r="380" spans="1:30">
      <c r="A380" s="117"/>
      <c r="B380" s="109"/>
      <c r="C380" s="120"/>
      <c r="D380" s="127"/>
      <c r="E380" s="127"/>
      <c r="F380" s="127"/>
      <c r="G380" s="127"/>
      <c r="H380" s="127"/>
      <c r="I380" s="120"/>
      <c r="J380" s="120"/>
      <c r="K380" s="127"/>
      <c r="L380" s="127"/>
      <c r="M380" s="127"/>
      <c r="N380" s="128"/>
      <c r="O380" s="588"/>
      <c r="P380" s="589"/>
      <c r="Q380" s="603"/>
      <c r="R380" s="603"/>
      <c r="S380" s="145"/>
      <c r="T380" s="145"/>
      <c r="Y380" s="644"/>
      <c r="AD380" s="644"/>
    </row>
    <row r="381" spans="1:30">
      <c r="A381" s="117"/>
      <c r="B381" s="129"/>
      <c r="C381" s="123"/>
      <c r="D381" s="130"/>
      <c r="E381" s="130"/>
      <c r="F381" s="130"/>
      <c r="G381" s="130"/>
      <c r="H381" s="130"/>
      <c r="I381" s="123"/>
      <c r="J381" s="123"/>
      <c r="K381" s="130"/>
      <c r="L381" s="130"/>
      <c r="M381" s="130"/>
      <c r="N381" s="131"/>
      <c r="O381" s="588"/>
      <c r="P381" s="589"/>
      <c r="Q381" s="603"/>
      <c r="R381" s="603"/>
      <c r="S381" s="637"/>
      <c r="T381" s="637"/>
      <c r="U381" s="637"/>
      <c r="V381" s="637"/>
      <c r="W381" s="637"/>
      <c r="X381" s="637"/>
      <c r="Y381" s="645"/>
      <c r="Z381" s="637"/>
      <c r="AA381" s="637"/>
      <c r="AB381" s="637"/>
      <c r="AC381" s="637"/>
      <c r="AD381" s="645"/>
    </row>
    <row r="382" spans="1:30">
      <c r="A382" s="117"/>
      <c r="B382" s="109"/>
      <c r="C382" s="120"/>
      <c r="D382" s="127"/>
      <c r="E382" s="127"/>
      <c r="F382" s="127"/>
      <c r="G382" s="127"/>
      <c r="H382" s="127"/>
      <c r="I382" s="120"/>
      <c r="J382" s="120"/>
      <c r="K382" s="127"/>
      <c r="L382" s="127"/>
      <c r="M382" s="127"/>
      <c r="N382" s="128"/>
      <c r="O382" s="588"/>
      <c r="P382" s="589"/>
      <c r="Q382" s="603"/>
      <c r="R382" s="603"/>
      <c r="S382" s="145"/>
      <c r="T382" s="145"/>
      <c r="Y382" s="644"/>
      <c r="AD382" s="644"/>
    </row>
    <row r="383" spans="1:30">
      <c r="A383" s="117"/>
      <c r="B383" s="129"/>
      <c r="C383" s="123"/>
      <c r="D383" s="130"/>
      <c r="E383" s="130"/>
      <c r="F383" s="130"/>
      <c r="G383" s="130"/>
      <c r="H383" s="130"/>
      <c r="I383" s="123"/>
      <c r="J383" s="123"/>
      <c r="K383" s="130"/>
      <c r="L383" s="130"/>
      <c r="M383" s="130"/>
      <c r="N383" s="131"/>
      <c r="O383" s="588"/>
      <c r="P383" s="589"/>
      <c r="Q383" s="603"/>
      <c r="R383" s="603"/>
      <c r="S383" s="637"/>
      <c r="T383" s="637"/>
      <c r="U383" s="637"/>
      <c r="V383" s="637"/>
      <c r="W383" s="637"/>
      <c r="X383" s="637"/>
      <c r="Y383" s="645"/>
      <c r="Z383" s="637"/>
      <c r="AA383" s="637"/>
      <c r="AB383" s="637"/>
      <c r="AC383" s="637"/>
      <c r="AD383" s="645"/>
    </row>
    <row r="384" spans="1:30">
      <c r="A384" s="117"/>
      <c r="B384" s="109"/>
      <c r="C384" s="120"/>
      <c r="D384" s="127"/>
      <c r="E384" s="127"/>
      <c r="F384" s="127"/>
      <c r="G384" s="127"/>
      <c r="H384" s="127"/>
      <c r="I384" s="120"/>
      <c r="J384" s="120"/>
      <c r="K384" s="127"/>
      <c r="L384" s="127"/>
      <c r="M384" s="127"/>
      <c r="N384" s="128"/>
      <c r="O384" s="588"/>
      <c r="P384" s="589"/>
      <c r="Q384" s="603"/>
      <c r="R384" s="603"/>
      <c r="S384" s="145"/>
      <c r="T384" s="145"/>
      <c r="Y384" s="644"/>
      <c r="AD384" s="644"/>
    </row>
    <row r="385" spans="1:30">
      <c r="A385" s="117"/>
      <c r="B385" s="129"/>
      <c r="C385" s="123"/>
      <c r="D385" s="130"/>
      <c r="E385" s="130"/>
      <c r="F385" s="130"/>
      <c r="G385" s="130"/>
      <c r="H385" s="130"/>
      <c r="I385" s="123"/>
      <c r="J385" s="123"/>
      <c r="K385" s="130"/>
      <c r="L385" s="130"/>
      <c r="M385" s="130"/>
      <c r="N385" s="131"/>
      <c r="O385" s="588"/>
      <c r="P385" s="589"/>
      <c r="Q385" s="603"/>
      <c r="R385" s="603"/>
      <c r="S385" s="637"/>
      <c r="T385" s="637"/>
      <c r="U385" s="637"/>
      <c r="V385" s="637"/>
      <c r="W385" s="637"/>
      <c r="X385" s="637"/>
      <c r="Y385" s="645"/>
      <c r="Z385" s="637"/>
      <c r="AA385" s="637"/>
      <c r="AB385" s="637"/>
      <c r="AC385" s="637"/>
      <c r="AD385" s="645"/>
    </row>
    <row r="386" spans="1:30">
      <c r="A386" s="117"/>
      <c r="B386" s="109"/>
      <c r="C386" s="120"/>
      <c r="D386" s="127"/>
      <c r="E386" s="127"/>
      <c r="F386" s="127"/>
      <c r="G386" s="127"/>
      <c r="H386" s="127"/>
      <c r="I386" s="120"/>
      <c r="J386" s="120"/>
      <c r="K386" s="127"/>
      <c r="L386" s="127"/>
      <c r="M386" s="127"/>
      <c r="N386" s="128"/>
      <c r="O386" s="588"/>
      <c r="P386" s="589"/>
      <c r="Q386" s="603"/>
      <c r="R386" s="603"/>
      <c r="S386" s="145"/>
      <c r="T386" s="145"/>
      <c r="Y386" s="644"/>
      <c r="AD386" s="644"/>
    </row>
    <row r="387" spans="1:30">
      <c r="A387" s="117"/>
      <c r="B387" s="129"/>
      <c r="C387" s="123"/>
      <c r="D387" s="130"/>
      <c r="E387" s="130"/>
      <c r="F387" s="130"/>
      <c r="G387" s="130"/>
      <c r="H387" s="130"/>
      <c r="I387" s="123"/>
      <c r="J387" s="123"/>
      <c r="K387" s="130"/>
      <c r="L387" s="130"/>
      <c r="M387" s="130"/>
      <c r="N387" s="131"/>
      <c r="O387" s="588"/>
      <c r="P387" s="589"/>
      <c r="Q387" s="603"/>
      <c r="R387" s="603"/>
      <c r="S387" s="637"/>
      <c r="T387" s="637"/>
      <c r="U387" s="637"/>
      <c r="V387" s="637"/>
      <c r="W387" s="637"/>
      <c r="X387" s="637"/>
      <c r="Y387" s="645"/>
      <c r="Z387" s="637"/>
      <c r="AA387" s="637"/>
      <c r="AB387" s="637"/>
      <c r="AC387" s="637"/>
      <c r="AD387" s="645"/>
    </row>
    <row r="388" spans="1:30">
      <c r="A388" s="117"/>
      <c r="B388" s="109"/>
      <c r="C388" s="120"/>
      <c r="D388" s="127"/>
      <c r="E388" s="127"/>
      <c r="F388" s="127"/>
      <c r="G388" s="127"/>
      <c r="H388" s="127"/>
      <c r="I388" s="120"/>
      <c r="J388" s="120"/>
      <c r="K388" s="127"/>
      <c r="L388" s="127"/>
      <c r="M388" s="127"/>
      <c r="N388" s="128"/>
      <c r="O388" s="588"/>
      <c r="P388" s="589"/>
      <c r="Q388" s="603"/>
      <c r="R388" s="603"/>
      <c r="S388" s="145"/>
      <c r="T388" s="145"/>
      <c r="Y388" s="644"/>
      <c r="AD388" s="644"/>
    </row>
    <row r="389" spans="1:30" ht="13.5" thickBot="1">
      <c r="A389" s="632"/>
      <c r="B389" s="638"/>
      <c r="C389" s="639"/>
      <c r="D389" s="640"/>
      <c r="E389" s="640"/>
      <c r="F389" s="640"/>
      <c r="G389" s="640"/>
      <c r="H389" s="640"/>
      <c r="I389" s="639"/>
      <c r="J389" s="639"/>
      <c r="K389" s="640"/>
      <c r="L389" s="640"/>
      <c r="M389" s="640"/>
      <c r="N389" s="641"/>
      <c r="O389" s="633"/>
      <c r="P389" s="634"/>
      <c r="Q389" s="603"/>
      <c r="R389" s="603"/>
      <c r="S389" s="642"/>
      <c r="T389" s="642"/>
      <c r="U389" s="642"/>
      <c r="V389" s="642"/>
      <c r="W389" s="642"/>
      <c r="X389" s="642"/>
      <c r="Y389" s="646"/>
      <c r="Z389" s="642"/>
      <c r="AA389" s="642"/>
      <c r="AB389" s="642"/>
      <c r="AC389" s="642"/>
      <c r="AD389" s="646"/>
    </row>
    <row r="390" spans="1:30">
      <c r="A390" s="116"/>
      <c r="B390" s="109"/>
      <c r="C390" s="120"/>
      <c r="D390" s="127"/>
      <c r="E390" s="127"/>
      <c r="F390" s="127"/>
      <c r="G390" s="127"/>
      <c r="H390" s="127"/>
      <c r="I390" s="120"/>
      <c r="J390" s="120"/>
      <c r="K390" s="127"/>
      <c r="L390" s="127"/>
      <c r="M390" s="127"/>
      <c r="N390" s="128"/>
      <c r="O390" s="111"/>
      <c r="P390" s="112"/>
      <c r="Q390" s="603"/>
      <c r="R390" s="603"/>
      <c r="S390" s="636"/>
      <c r="T390" s="145"/>
      <c r="Y390" s="644"/>
      <c r="AD390" s="644"/>
    </row>
    <row r="391" spans="1:30">
      <c r="A391" s="117"/>
      <c r="B391" s="129"/>
      <c r="C391" s="123"/>
      <c r="D391" s="130"/>
      <c r="E391" s="130"/>
      <c r="F391" s="130"/>
      <c r="G391" s="130"/>
      <c r="H391" s="130"/>
      <c r="I391" s="123"/>
      <c r="J391" s="123"/>
      <c r="K391" s="130"/>
      <c r="L391" s="130"/>
      <c r="M391" s="130"/>
      <c r="N391" s="131"/>
      <c r="O391" s="588"/>
      <c r="P391" s="589"/>
      <c r="Q391" s="603"/>
      <c r="R391" s="603"/>
      <c r="S391" s="637"/>
      <c r="T391" s="637"/>
      <c r="U391" s="637"/>
      <c r="V391" s="637"/>
      <c r="W391" s="637"/>
      <c r="X391" s="637"/>
      <c r="Y391" s="645"/>
      <c r="Z391" s="637"/>
      <c r="AA391" s="637"/>
      <c r="AB391" s="637"/>
      <c r="AC391" s="637"/>
      <c r="AD391" s="645"/>
    </row>
    <row r="392" spans="1:30">
      <c r="A392" s="117"/>
      <c r="B392" s="109"/>
      <c r="C392" s="120"/>
      <c r="D392" s="127"/>
      <c r="E392" s="127"/>
      <c r="F392" s="127"/>
      <c r="G392" s="127"/>
      <c r="H392" s="127"/>
      <c r="I392" s="120"/>
      <c r="J392" s="120"/>
      <c r="K392" s="127"/>
      <c r="L392" s="127"/>
      <c r="M392" s="127"/>
      <c r="N392" s="128"/>
      <c r="O392" s="588"/>
      <c r="P392" s="589"/>
      <c r="Q392" s="603"/>
      <c r="R392" s="603"/>
      <c r="S392" s="145"/>
      <c r="T392" s="145"/>
      <c r="Y392" s="644"/>
      <c r="AD392" s="644"/>
    </row>
    <row r="393" spans="1:30">
      <c r="A393" s="117"/>
      <c r="B393" s="129"/>
      <c r="C393" s="123"/>
      <c r="D393" s="130"/>
      <c r="E393" s="130"/>
      <c r="F393" s="130"/>
      <c r="G393" s="130"/>
      <c r="H393" s="130"/>
      <c r="I393" s="123"/>
      <c r="J393" s="123"/>
      <c r="K393" s="130"/>
      <c r="L393" s="130"/>
      <c r="M393" s="130"/>
      <c r="N393" s="131"/>
      <c r="O393" s="588"/>
      <c r="P393" s="589"/>
      <c r="Q393" s="603"/>
      <c r="R393" s="603"/>
      <c r="S393" s="637"/>
      <c r="T393" s="637"/>
      <c r="U393" s="637"/>
      <c r="V393" s="637"/>
      <c r="W393" s="637"/>
      <c r="X393" s="637"/>
      <c r="Y393" s="645"/>
      <c r="Z393" s="637"/>
      <c r="AA393" s="637"/>
      <c r="AB393" s="637"/>
      <c r="AC393" s="637"/>
      <c r="AD393" s="645"/>
    </row>
    <row r="394" spans="1:30">
      <c r="A394" s="117"/>
      <c r="B394" s="109"/>
      <c r="C394" s="120"/>
      <c r="D394" s="127"/>
      <c r="E394" s="127"/>
      <c r="F394" s="127"/>
      <c r="G394" s="127"/>
      <c r="H394" s="127"/>
      <c r="I394" s="120"/>
      <c r="J394" s="120"/>
      <c r="K394" s="127"/>
      <c r="L394" s="127"/>
      <c r="M394" s="127"/>
      <c r="N394" s="128"/>
      <c r="O394" s="588"/>
      <c r="P394" s="589"/>
      <c r="Q394" s="603"/>
      <c r="R394" s="603"/>
      <c r="S394" s="145"/>
      <c r="T394" s="145"/>
      <c r="Y394" s="644"/>
      <c r="AD394" s="644"/>
    </row>
    <row r="395" spans="1:30">
      <c r="A395" s="117"/>
      <c r="B395" s="129"/>
      <c r="C395" s="123"/>
      <c r="D395" s="130"/>
      <c r="E395" s="130"/>
      <c r="F395" s="130"/>
      <c r="G395" s="130"/>
      <c r="H395" s="130"/>
      <c r="I395" s="123"/>
      <c r="J395" s="123"/>
      <c r="K395" s="130"/>
      <c r="L395" s="130"/>
      <c r="M395" s="130"/>
      <c r="N395" s="131"/>
      <c r="O395" s="588"/>
      <c r="P395" s="589"/>
      <c r="Q395" s="603"/>
      <c r="R395" s="603"/>
      <c r="S395" s="637"/>
      <c r="T395" s="637"/>
      <c r="U395" s="637"/>
      <c r="V395" s="637"/>
      <c r="W395" s="637"/>
      <c r="X395" s="637"/>
      <c r="Y395" s="645"/>
      <c r="Z395" s="637"/>
      <c r="AA395" s="637"/>
      <c r="AB395" s="637"/>
      <c r="AC395" s="637"/>
      <c r="AD395" s="645"/>
    </row>
    <row r="396" spans="1:30">
      <c r="A396" s="117"/>
      <c r="B396" s="109"/>
      <c r="C396" s="120"/>
      <c r="D396" s="127"/>
      <c r="E396" s="127"/>
      <c r="F396" s="127"/>
      <c r="G396" s="127"/>
      <c r="H396" s="127"/>
      <c r="I396" s="120"/>
      <c r="J396" s="120"/>
      <c r="K396" s="127"/>
      <c r="L396" s="127"/>
      <c r="M396" s="127"/>
      <c r="N396" s="128"/>
      <c r="O396" s="588"/>
      <c r="P396" s="589"/>
      <c r="Q396" s="603"/>
      <c r="R396" s="603"/>
      <c r="S396" s="145"/>
      <c r="T396" s="145"/>
      <c r="Y396" s="644"/>
      <c r="AD396" s="644"/>
    </row>
    <row r="397" spans="1:30">
      <c r="A397" s="117"/>
      <c r="B397" s="129"/>
      <c r="C397" s="123"/>
      <c r="D397" s="130"/>
      <c r="E397" s="130"/>
      <c r="F397" s="130"/>
      <c r="G397" s="130"/>
      <c r="H397" s="130"/>
      <c r="I397" s="123"/>
      <c r="J397" s="123"/>
      <c r="K397" s="130"/>
      <c r="L397" s="130"/>
      <c r="M397" s="130"/>
      <c r="N397" s="131"/>
      <c r="O397" s="588"/>
      <c r="P397" s="589"/>
      <c r="Q397" s="603"/>
      <c r="R397" s="603"/>
      <c r="S397" s="637"/>
      <c r="T397" s="637"/>
      <c r="U397" s="637"/>
      <c r="V397" s="637"/>
      <c r="W397" s="637"/>
      <c r="X397" s="637"/>
      <c r="Y397" s="645"/>
      <c r="Z397" s="637"/>
      <c r="AA397" s="637"/>
      <c r="AB397" s="637"/>
      <c r="AC397" s="637"/>
      <c r="AD397" s="645"/>
    </row>
    <row r="398" spans="1:30">
      <c r="A398" s="117"/>
      <c r="B398" s="109"/>
      <c r="C398" s="120"/>
      <c r="D398" s="127"/>
      <c r="E398" s="127"/>
      <c r="F398" s="127"/>
      <c r="G398" s="127"/>
      <c r="H398" s="127"/>
      <c r="I398" s="120"/>
      <c r="J398" s="120"/>
      <c r="K398" s="127"/>
      <c r="L398" s="127"/>
      <c r="M398" s="127"/>
      <c r="N398" s="128"/>
      <c r="O398" s="588"/>
      <c r="P398" s="589"/>
      <c r="Q398" s="603"/>
      <c r="R398" s="603"/>
      <c r="S398" s="145"/>
      <c r="T398" s="145"/>
      <c r="Y398" s="644"/>
      <c r="AD398" s="644"/>
    </row>
    <row r="399" spans="1:30">
      <c r="A399" s="117"/>
      <c r="B399" s="129"/>
      <c r="C399" s="123"/>
      <c r="D399" s="130"/>
      <c r="E399" s="130"/>
      <c r="F399" s="130"/>
      <c r="G399" s="130"/>
      <c r="H399" s="130"/>
      <c r="I399" s="123"/>
      <c r="J399" s="123"/>
      <c r="K399" s="130"/>
      <c r="L399" s="130"/>
      <c r="M399" s="130"/>
      <c r="N399" s="131"/>
      <c r="O399" s="588"/>
      <c r="P399" s="589"/>
      <c r="Q399" s="603"/>
      <c r="R399" s="603"/>
      <c r="S399" s="637"/>
      <c r="T399" s="637"/>
      <c r="U399" s="637"/>
      <c r="V399" s="637"/>
      <c r="W399" s="637"/>
      <c r="X399" s="637"/>
      <c r="Y399" s="645"/>
      <c r="Z399" s="637"/>
      <c r="AA399" s="637"/>
      <c r="AB399" s="637"/>
      <c r="AC399" s="637"/>
      <c r="AD399" s="645"/>
    </row>
    <row r="400" spans="1:30">
      <c r="A400" s="117"/>
      <c r="B400" s="109"/>
      <c r="C400" s="120"/>
      <c r="D400" s="127"/>
      <c r="E400" s="127"/>
      <c r="F400" s="127"/>
      <c r="G400" s="127"/>
      <c r="H400" s="127"/>
      <c r="I400" s="120"/>
      <c r="J400" s="120"/>
      <c r="K400" s="127"/>
      <c r="L400" s="127"/>
      <c r="M400" s="127"/>
      <c r="N400" s="128"/>
      <c r="O400" s="588"/>
      <c r="P400" s="589"/>
      <c r="Q400" s="603"/>
      <c r="R400" s="603"/>
      <c r="S400" s="145"/>
      <c r="T400" s="145"/>
      <c r="Y400" s="644"/>
      <c r="AD400" s="644"/>
    </row>
    <row r="401" spans="1:30">
      <c r="A401" s="117"/>
      <c r="B401" s="129"/>
      <c r="C401" s="123"/>
      <c r="D401" s="130"/>
      <c r="E401" s="130"/>
      <c r="F401" s="130"/>
      <c r="G401" s="130"/>
      <c r="H401" s="130"/>
      <c r="I401" s="123"/>
      <c r="J401" s="123"/>
      <c r="K401" s="130"/>
      <c r="L401" s="130"/>
      <c r="M401" s="130"/>
      <c r="N401" s="131"/>
      <c r="O401" s="588"/>
      <c r="P401" s="589"/>
      <c r="Q401" s="603"/>
      <c r="R401" s="603"/>
      <c r="S401" s="637"/>
      <c r="T401" s="637"/>
      <c r="U401" s="637"/>
      <c r="V401" s="637"/>
      <c r="W401" s="637"/>
      <c r="X401" s="637"/>
      <c r="Y401" s="645"/>
      <c r="Z401" s="637"/>
      <c r="AA401" s="637"/>
      <c r="AB401" s="637"/>
      <c r="AC401" s="637"/>
      <c r="AD401" s="645"/>
    </row>
    <row r="402" spans="1:30">
      <c r="A402" s="117"/>
      <c r="B402" s="109"/>
      <c r="C402" s="120"/>
      <c r="D402" s="127"/>
      <c r="E402" s="127"/>
      <c r="F402" s="127"/>
      <c r="G402" s="127"/>
      <c r="H402" s="127"/>
      <c r="I402" s="120"/>
      <c r="J402" s="120"/>
      <c r="K402" s="127"/>
      <c r="L402" s="127"/>
      <c r="M402" s="127"/>
      <c r="N402" s="128"/>
      <c r="O402" s="588"/>
      <c r="P402" s="589"/>
      <c r="Q402" s="603"/>
      <c r="R402" s="603"/>
      <c r="S402" s="145"/>
      <c r="T402" s="145"/>
      <c r="Y402" s="644"/>
      <c r="AD402" s="644"/>
    </row>
    <row r="403" spans="1:30">
      <c r="A403" s="117"/>
      <c r="B403" s="129"/>
      <c r="C403" s="123"/>
      <c r="D403" s="130"/>
      <c r="E403" s="130"/>
      <c r="F403" s="130"/>
      <c r="G403" s="130"/>
      <c r="H403" s="130"/>
      <c r="I403" s="123"/>
      <c r="J403" s="123"/>
      <c r="K403" s="130"/>
      <c r="L403" s="130"/>
      <c r="M403" s="130"/>
      <c r="N403" s="131"/>
      <c r="O403" s="588"/>
      <c r="P403" s="589"/>
      <c r="Q403" s="603"/>
      <c r="R403" s="603"/>
      <c r="S403" s="637"/>
      <c r="T403" s="637"/>
      <c r="U403" s="637"/>
      <c r="V403" s="637"/>
      <c r="W403" s="637"/>
      <c r="X403" s="637"/>
      <c r="Y403" s="645"/>
      <c r="Z403" s="637"/>
      <c r="AA403" s="637"/>
      <c r="AB403" s="637"/>
      <c r="AC403" s="637"/>
      <c r="AD403" s="645"/>
    </row>
    <row r="404" spans="1:30">
      <c r="A404" s="117"/>
      <c r="B404" s="109"/>
      <c r="C404" s="120"/>
      <c r="D404" s="127"/>
      <c r="E404" s="127"/>
      <c r="F404" s="127"/>
      <c r="G404" s="127"/>
      <c r="H404" s="127"/>
      <c r="I404" s="120"/>
      <c r="J404" s="120"/>
      <c r="K404" s="127"/>
      <c r="L404" s="127"/>
      <c r="M404" s="127"/>
      <c r="N404" s="128"/>
      <c r="O404" s="588"/>
      <c r="P404" s="589"/>
      <c r="Q404" s="603"/>
      <c r="R404" s="603"/>
      <c r="S404" s="145"/>
      <c r="T404" s="145"/>
      <c r="Y404" s="644"/>
      <c r="AD404" s="644"/>
    </row>
    <row r="405" spans="1:30">
      <c r="A405" s="117"/>
      <c r="B405" s="129"/>
      <c r="C405" s="123"/>
      <c r="D405" s="130"/>
      <c r="E405" s="130"/>
      <c r="F405" s="130"/>
      <c r="G405" s="130"/>
      <c r="H405" s="130"/>
      <c r="I405" s="123"/>
      <c r="J405" s="123"/>
      <c r="K405" s="130"/>
      <c r="L405" s="130"/>
      <c r="M405" s="130"/>
      <c r="N405" s="131"/>
      <c r="O405" s="588"/>
      <c r="P405" s="589"/>
      <c r="Q405" s="603"/>
      <c r="R405" s="603"/>
      <c r="S405" s="637"/>
      <c r="T405" s="637"/>
      <c r="U405" s="637"/>
      <c r="V405" s="637"/>
      <c r="W405" s="637"/>
      <c r="X405" s="637"/>
      <c r="Y405" s="645"/>
      <c r="Z405" s="637"/>
      <c r="AA405" s="637"/>
      <c r="AB405" s="637"/>
      <c r="AC405" s="637"/>
      <c r="AD405" s="645"/>
    </row>
    <row r="406" spans="1:30">
      <c r="A406" s="117"/>
      <c r="B406" s="109"/>
      <c r="C406" s="120"/>
      <c r="D406" s="127"/>
      <c r="E406" s="127"/>
      <c r="F406" s="127"/>
      <c r="G406" s="127"/>
      <c r="H406" s="127"/>
      <c r="I406" s="120"/>
      <c r="J406" s="120"/>
      <c r="K406" s="127"/>
      <c r="L406" s="127"/>
      <c r="M406" s="127"/>
      <c r="N406" s="128"/>
      <c r="O406" s="588"/>
      <c r="P406" s="589"/>
      <c r="Q406" s="603"/>
      <c r="R406" s="603"/>
      <c r="S406" s="145"/>
      <c r="T406" s="145"/>
      <c r="Y406" s="644"/>
      <c r="AD406" s="644"/>
    </row>
    <row r="407" spans="1:30">
      <c r="A407" s="117"/>
      <c r="B407" s="129"/>
      <c r="C407" s="123"/>
      <c r="D407" s="130"/>
      <c r="E407" s="130"/>
      <c r="F407" s="130"/>
      <c r="G407" s="130"/>
      <c r="H407" s="130"/>
      <c r="I407" s="123"/>
      <c r="J407" s="123"/>
      <c r="K407" s="130"/>
      <c r="L407" s="130"/>
      <c r="M407" s="130"/>
      <c r="N407" s="131"/>
      <c r="O407" s="588"/>
      <c r="P407" s="589"/>
      <c r="Q407" s="603"/>
      <c r="R407" s="603"/>
      <c r="S407" s="637"/>
      <c r="T407" s="637"/>
      <c r="U407" s="637"/>
      <c r="V407" s="637"/>
      <c r="W407" s="637"/>
      <c r="X407" s="637"/>
      <c r="Y407" s="645"/>
      <c r="Z407" s="637"/>
      <c r="AA407" s="637"/>
      <c r="AB407" s="637"/>
      <c r="AC407" s="637"/>
      <c r="AD407" s="645"/>
    </row>
    <row r="408" spans="1:30">
      <c r="A408" s="117"/>
      <c r="B408" s="109"/>
      <c r="C408" s="120"/>
      <c r="D408" s="127"/>
      <c r="E408" s="127"/>
      <c r="F408" s="127"/>
      <c r="G408" s="127"/>
      <c r="H408" s="127"/>
      <c r="I408" s="120"/>
      <c r="J408" s="120"/>
      <c r="K408" s="127"/>
      <c r="L408" s="127"/>
      <c r="M408" s="127"/>
      <c r="N408" s="128"/>
      <c r="O408" s="588"/>
      <c r="P408" s="589"/>
      <c r="Q408" s="603"/>
      <c r="R408" s="603"/>
      <c r="S408" s="145"/>
      <c r="T408" s="145"/>
      <c r="Y408" s="644"/>
      <c r="AD408" s="644"/>
    </row>
    <row r="409" spans="1:30">
      <c r="A409" s="117"/>
      <c r="B409" s="129"/>
      <c r="C409" s="123"/>
      <c r="D409" s="130"/>
      <c r="E409" s="130"/>
      <c r="F409" s="130"/>
      <c r="G409" s="130"/>
      <c r="H409" s="130"/>
      <c r="I409" s="123"/>
      <c r="J409" s="123"/>
      <c r="K409" s="130"/>
      <c r="L409" s="130"/>
      <c r="M409" s="130"/>
      <c r="N409" s="131"/>
      <c r="O409" s="588"/>
      <c r="P409" s="589"/>
      <c r="Q409" s="603"/>
      <c r="R409" s="603"/>
      <c r="S409" s="637"/>
      <c r="T409" s="637"/>
      <c r="U409" s="637"/>
      <c r="V409" s="637"/>
      <c r="W409" s="637"/>
      <c r="X409" s="637"/>
      <c r="Y409" s="645"/>
      <c r="Z409" s="637"/>
      <c r="AA409" s="637"/>
      <c r="AB409" s="637"/>
      <c r="AC409" s="637"/>
      <c r="AD409" s="645"/>
    </row>
    <row r="410" spans="1:30">
      <c r="A410" s="117"/>
      <c r="B410" s="109"/>
      <c r="C410" s="120"/>
      <c r="D410" s="127"/>
      <c r="E410" s="127"/>
      <c r="F410" s="127"/>
      <c r="G410" s="127"/>
      <c r="H410" s="127"/>
      <c r="I410" s="120"/>
      <c r="J410" s="120"/>
      <c r="K410" s="127"/>
      <c r="L410" s="127"/>
      <c r="M410" s="127"/>
      <c r="N410" s="128"/>
      <c r="O410" s="588"/>
      <c r="P410" s="589"/>
      <c r="Q410" s="603"/>
      <c r="R410" s="603"/>
      <c r="S410" s="145"/>
      <c r="T410" s="145"/>
      <c r="Y410" s="644"/>
      <c r="AD410" s="644"/>
    </row>
    <row r="411" spans="1:30">
      <c r="A411" s="117"/>
      <c r="B411" s="129"/>
      <c r="C411" s="123"/>
      <c r="D411" s="130"/>
      <c r="E411" s="130"/>
      <c r="F411" s="130"/>
      <c r="G411" s="130"/>
      <c r="H411" s="130"/>
      <c r="I411" s="123"/>
      <c r="J411" s="123"/>
      <c r="K411" s="130"/>
      <c r="L411" s="130"/>
      <c r="M411" s="130"/>
      <c r="N411" s="131"/>
      <c r="O411" s="588"/>
      <c r="P411" s="589"/>
      <c r="Q411" s="603"/>
      <c r="R411" s="603"/>
      <c r="S411" s="637"/>
      <c r="T411" s="637"/>
      <c r="U411" s="637"/>
      <c r="V411" s="637"/>
      <c r="W411" s="637"/>
      <c r="X411" s="637"/>
      <c r="Y411" s="645"/>
      <c r="Z411" s="637"/>
      <c r="AA411" s="637"/>
      <c r="AB411" s="637"/>
      <c r="AC411" s="637"/>
      <c r="AD411" s="645"/>
    </row>
    <row r="412" spans="1:30">
      <c r="A412" s="117"/>
      <c r="B412" s="109"/>
      <c r="C412" s="120"/>
      <c r="D412" s="127"/>
      <c r="E412" s="127"/>
      <c r="F412" s="127"/>
      <c r="G412" s="127"/>
      <c r="H412" s="127"/>
      <c r="I412" s="120"/>
      <c r="J412" s="120"/>
      <c r="K412" s="127"/>
      <c r="L412" s="127"/>
      <c r="M412" s="127"/>
      <c r="N412" s="128"/>
      <c r="O412" s="588"/>
      <c r="P412" s="589"/>
      <c r="Q412" s="603"/>
      <c r="R412" s="603"/>
      <c r="S412" s="145"/>
      <c r="T412" s="145"/>
      <c r="Y412" s="644"/>
      <c r="AD412" s="644"/>
    </row>
    <row r="413" spans="1:30">
      <c r="A413" s="117"/>
      <c r="B413" s="129"/>
      <c r="C413" s="123"/>
      <c r="D413" s="130"/>
      <c r="E413" s="130"/>
      <c r="F413" s="130"/>
      <c r="G413" s="130"/>
      <c r="H413" s="130"/>
      <c r="I413" s="123"/>
      <c r="J413" s="123"/>
      <c r="K413" s="130"/>
      <c r="L413" s="130"/>
      <c r="M413" s="130"/>
      <c r="N413" s="131"/>
      <c r="O413" s="588"/>
      <c r="P413" s="589"/>
      <c r="Q413" s="603"/>
      <c r="R413" s="603"/>
      <c r="S413" s="637"/>
      <c r="T413" s="637"/>
      <c r="U413" s="637"/>
      <c r="V413" s="637"/>
      <c r="W413" s="637"/>
      <c r="X413" s="637"/>
      <c r="Y413" s="645"/>
      <c r="Z413" s="637"/>
      <c r="AA413" s="637"/>
      <c r="AB413" s="637"/>
      <c r="AC413" s="637"/>
      <c r="AD413" s="645"/>
    </row>
    <row r="414" spans="1:30">
      <c r="A414" s="117"/>
      <c r="B414" s="109"/>
      <c r="C414" s="120"/>
      <c r="D414" s="127"/>
      <c r="E414" s="127"/>
      <c r="F414" s="127"/>
      <c r="G414" s="127"/>
      <c r="H414" s="127"/>
      <c r="I414" s="120"/>
      <c r="J414" s="120"/>
      <c r="K414" s="127"/>
      <c r="L414" s="127"/>
      <c r="M414" s="127"/>
      <c r="N414" s="128"/>
      <c r="O414" s="588"/>
      <c r="P414" s="589"/>
      <c r="Q414" s="603"/>
      <c r="R414" s="603"/>
      <c r="S414" s="145"/>
      <c r="T414" s="145"/>
      <c r="Y414" s="644"/>
      <c r="AD414" s="644"/>
    </row>
    <row r="415" spans="1:30">
      <c r="A415" s="117"/>
      <c r="B415" s="129"/>
      <c r="C415" s="123"/>
      <c r="D415" s="130"/>
      <c r="E415" s="130"/>
      <c r="F415" s="130"/>
      <c r="G415" s="130"/>
      <c r="H415" s="130"/>
      <c r="I415" s="123"/>
      <c r="J415" s="123"/>
      <c r="K415" s="130"/>
      <c r="L415" s="130"/>
      <c r="M415" s="130"/>
      <c r="N415" s="131"/>
      <c r="O415" s="588"/>
      <c r="P415" s="589"/>
      <c r="Q415" s="603"/>
      <c r="R415" s="603"/>
      <c r="S415" s="637"/>
      <c r="T415" s="637"/>
      <c r="U415" s="637"/>
      <c r="V415" s="637"/>
      <c r="W415" s="637"/>
      <c r="X415" s="637"/>
      <c r="Y415" s="645"/>
      <c r="Z415" s="637"/>
      <c r="AA415" s="637"/>
      <c r="AB415" s="637"/>
      <c r="AC415" s="637"/>
      <c r="AD415" s="645"/>
    </row>
    <row r="416" spans="1:30">
      <c r="A416" s="117"/>
      <c r="B416" s="109"/>
      <c r="C416" s="120"/>
      <c r="D416" s="127"/>
      <c r="E416" s="127"/>
      <c r="F416" s="127"/>
      <c r="G416" s="127"/>
      <c r="H416" s="127"/>
      <c r="I416" s="120"/>
      <c r="J416" s="120"/>
      <c r="K416" s="127"/>
      <c r="L416" s="127"/>
      <c r="M416" s="127"/>
      <c r="N416" s="128"/>
      <c r="O416" s="588"/>
      <c r="P416" s="589"/>
      <c r="Q416" s="603"/>
      <c r="R416" s="603"/>
      <c r="S416" s="145"/>
      <c r="T416" s="145"/>
      <c r="Y416" s="644"/>
      <c r="AD416" s="644"/>
    </row>
    <row r="417" spans="1:30">
      <c r="A417" s="117"/>
      <c r="B417" s="129"/>
      <c r="C417" s="123"/>
      <c r="D417" s="130"/>
      <c r="E417" s="130"/>
      <c r="F417" s="130"/>
      <c r="G417" s="130"/>
      <c r="H417" s="130"/>
      <c r="I417" s="123"/>
      <c r="J417" s="123"/>
      <c r="K417" s="130"/>
      <c r="L417" s="130"/>
      <c r="M417" s="130"/>
      <c r="N417" s="131"/>
      <c r="O417" s="588"/>
      <c r="P417" s="589"/>
      <c r="Q417" s="603"/>
      <c r="R417" s="603"/>
      <c r="S417" s="637"/>
      <c r="T417" s="637"/>
      <c r="U417" s="637"/>
      <c r="V417" s="637"/>
      <c r="W417" s="637"/>
      <c r="X417" s="637"/>
      <c r="Y417" s="645"/>
      <c r="Z417" s="637"/>
      <c r="AA417" s="637"/>
      <c r="AB417" s="637"/>
      <c r="AC417" s="637"/>
      <c r="AD417" s="645"/>
    </row>
    <row r="418" spans="1:30">
      <c r="A418" s="117"/>
      <c r="B418" s="109"/>
      <c r="C418" s="120"/>
      <c r="D418" s="127"/>
      <c r="E418" s="127"/>
      <c r="F418" s="127"/>
      <c r="G418" s="127"/>
      <c r="H418" s="127"/>
      <c r="I418" s="120"/>
      <c r="J418" s="120"/>
      <c r="K418" s="127"/>
      <c r="L418" s="127"/>
      <c r="M418" s="127"/>
      <c r="N418" s="128"/>
      <c r="O418" s="588"/>
      <c r="P418" s="589"/>
      <c r="Q418" s="603"/>
      <c r="R418" s="603"/>
      <c r="S418" s="145"/>
      <c r="T418" s="145"/>
      <c r="Y418" s="644"/>
      <c r="AD418" s="644"/>
    </row>
    <row r="419" spans="1:30">
      <c r="A419" s="117"/>
      <c r="B419" s="129"/>
      <c r="C419" s="123"/>
      <c r="D419" s="130"/>
      <c r="E419" s="130"/>
      <c r="F419" s="130"/>
      <c r="G419" s="130"/>
      <c r="H419" s="130"/>
      <c r="I419" s="123"/>
      <c r="J419" s="123"/>
      <c r="K419" s="130"/>
      <c r="L419" s="130"/>
      <c r="M419" s="130"/>
      <c r="N419" s="131"/>
      <c r="O419" s="588"/>
      <c r="P419" s="589"/>
      <c r="Q419" s="603"/>
      <c r="R419" s="603"/>
      <c r="S419" s="637"/>
      <c r="T419" s="637"/>
      <c r="U419" s="637"/>
      <c r="V419" s="637"/>
      <c r="W419" s="637"/>
      <c r="X419" s="637"/>
      <c r="Y419" s="645"/>
      <c r="Z419" s="637"/>
      <c r="AA419" s="637"/>
      <c r="AB419" s="637"/>
      <c r="AC419" s="637"/>
      <c r="AD419" s="645"/>
    </row>
    <row r="420" spans="1:30">
      <c r="A420" s="117"/>
      <c r="B420" s="109"/>
      <c r="C420" s="120"/>
      <c r="D420" s="127"/>
      <c r="E420" s="127"/>
      <c r="F420" s="127"/>
      <c r="G420" s="127"/>
      <c r="H420" s="127"/>
      <c r="I420" s="120"/>
      <c r="J420" s="120"/>
      <c r="K420" s="127"/>
      <c r="L420" s="127"/>
      <c r="M420" s="127"/>
      <c r="N420" s="128"/>
      <c r="O420" s="588"/>
      <c r="P420" s="589"/>
      <c r="Q420" s="603"/>
      <c r="R420" s="603"/>
      <c r="S420" s="145"/>
      <c r="T420" s="145"/>
      <c r="Y420" s="644"/>
      <c r="AD420" s="644"/>
    </row>
    <row r="421" spans="1:30" ht="13.5" thickBot="1">
      <c r="A421" s="632"/>
      <c r="B421" s="638"/>
      <c r="C421" s="639"/>
      <c r="D421" s="640"/>
      <c r="E421" s="640"/>
      <c r="F421" s="640"/>
      <c r="G421" s="640"/>
      <c r="H421" s="640"/>
      <c r="I421" s="639"/>
      <c r="J421" s="639"/>
      <c r="K421" s="640"/>
      <c r="L421" s="640"/>
      <c r="M421" s="640"/>
      <c r="N421" s="641"/>
      <c r="O421" s="633"/>
      <c r="P421" s="634"/>
      <c r="Q421" s="603"/>
      <c r="R421" s="603"/>
      <c r="S421" s="642"/>
      <c r="T421" s="642"/>
      <c r="U421" s="642"/>
      <c r="V421" s="642"/>
      <c r="W421" s="642"/>
      <c r="X421" s="642"/>
      <c r="Y421" s="646"/>
      <c r="Z421" s="642"/>
      <c r="AA421" s="642"/>
      <c r="AB421" s="642"/>
      <c r="AC421" s="642"/>
      <c r="AD421" s="646"/>
    </row>
    <row r="422" spans="1:30">
      <c r="A422" s="116"/>
      <c r="B422" s="109"/>
      <c r="C422" s="120"/>
      <c r="D422" s="127"/>
      <c r="E422" s="127"/>
      <c r="F422" s="127"/>
      <c r="G422" s="127"/>
      <c r="H422" s="127"/>
      <c r="I422" s="120"/>
      <c r="J422" s="120"/>
      <c r="K422" s="127"/>
      <c r="L422" s="127"/>
      <c r="M422" s="127"/>
      <c r="N422" s="128"/>
      <c r="O422" s="111"/>
      <c r="P422" s="112"/>
      <c r="Q422" s="603"/>
      <c r="R422" s="603"/>
      <c r="S422" s="636"/>
      <c r="T422" s="145"/>
      <c r="Y422" s="644"/>
      <c r="AD422" s="644"/>
    </row>
    <row r="423" spans="1:30">
      <c r="A423" s="117"/>
      <c r="B423" s="129"/>
      <c r="C423" s="123"/>
      <c r="D423" s="130"/>
      <c r="E423" s="130"/>
      <c r="F423" s="130"/>
      <c r="G423" s="130"/>
      <c r="H423" s="130"/>
      <c r="I423" s="123"/>
      <c r="J423" s="123"/>
      <c r="K423" s="130"/>
      <c r="L423" s="130"/>
      <c r="M423" s="130"/>
      <c r="N423" s="131"/>
      <c r="O423" s="588"/>
      <c r="P423" s="589"/>
      <c r="Q423" s="603"/>
      <c r="R423" s="603"/>
      <c r="S423" s="637"/>
      <c r="T423" s="637"/>
      <c r="U423" s="637"/>
      <c r="V423" s="637"/>
      <c r="W423" s="637"/>
      <c r="X423" s="637"/>
      <c r="Y423" s="645"/>
      <c r="Z423" s="637"/>
      <c r="AA423" s="637"/>
      <c r="AB423" s="637"/>
      <c r="AC423" s="637"/>
      <c r="AD423" s="645"/>
    </row>
    <row r="424" spans="1:30">
      <c r="A424" s="117"/>
      <c r="B424" s="109"/>
      <c r="C424" s="120"/>
      <c r="D424" s="127"/>
      <c r="E424" s="127"/>
      <c r="F424" s="127"/>
      <c r="G424" s="127"/>
      <c r="H424" s="127"/>
      <c r="I424" s="120"/>
      <c r="J424" s="120"/>
      <c r="K424" s="127"/>
      <c r="L424" s="127"/>
      <c r="M424" s="127"/>
      <c r="N424" s="128"/>
      <c r="O424" s="588"/>
      <c r="P424" s="589"/>
      <c r="Q424" s="603"/>
      <c r="R424" s="603"/>
      <c r="S424" s="145"/>
      <c r="T424" s="145"/>
      <c r="Y424" s="644"/>
      <c r="AD424" s="644"/>
    </row>
    <row r="425" spans="1:30">
      <c r="A425" s="117"/>
      <c r="B425" s="129"/>
      <c r="C425" s="123"/>
      <c r="D425" s="130"/>
      <c r="E425" s="130"/>
      <c r="F425" s="130"/>
      <c r="G425" s="130"/>
      <c r="H425" s="130"/>
      <c r="I425" s="123"/>
      <c r="J425" s="123"/>
      <c r="K425" s="130"/>
      <c r="L425" s="130"/>
      <c r="M425" s="130"/>
      <c r="N425" s="131"/>
      <c r="O425" s="588"/>
      <c r="P425" s="589"/>
      <c r="Q425" s="603"/>
      <c r="R425" s="603"/>
      <c r="S425" s="637"/>
      <c r="T425" s="637"/>
      <c r="U425" s="637"/>
      <c r="V425" s="637"/>
      <c r="W425" s="637"/>
      <c r="X425" s="729"/>
      <c r="Y425" s="645"/>
      <c r="Z425" s="637"/>
      <c r="AA425" s="637"/>
      <c r="AB425" s="637"/>
      <c r="AC425" s="729"/>
      <c r="AD425" s="645"/>
    </row>
    <row r="426" spans="1:30">
      <c r="A426" s="117"/>
      <c r="B426" s="109"/>
      <c r="C426" s="120"/>
      <c r="D426" s="127"/>
      <c r="E426" s="127"/>
      <c r="F426" s="127"/>
      <c r="G426" s="127"/>
      <c r="H426" s="127"/>
      <c r="I426" s="120"/>
      <c r="J426" s="120"/>
      <c r="K426" s="127"/>
      <c r="L426" s="127"/>
      <c r="M426" s="127"/>
      <c r="N426" s="128"/>
      <c r="O426" s="588"/>
      <c r="P426" s="589"/>
      <c r="Q426" s="603"/>
      <c r="R426" s="603"/>
      <c r="S426" s="145"/>
      <c r="T426" s="145"/>
      <c r="Y426" s="644"/>
      <c r="AD426" s="644"/>
    </row>
    <row r="427" spans="1:30">
      <c r="A427" s="117"/>
      <c r="B427" s="129"/>
      <c r="C427" s="123"/>
      <c r="D427" s="130"/>
      <c r="E427" s="130"/>
      <c r="F427" s="130"/>
      <c r="G427" s="130"/>
      <c r="H427" s="130"/>
      <c r="I427" s="123"/>
      <c r="J427" s="123"/>
      <c r="K427" s="130"/>
      <c r="L427" s="130"/>
      <c r="M427" s="130"/>
      <c r="N427" s="131"/>
      <c r="O427" s="588"/>
      <c r="P427" s="589"/>
      <c r="Q427" s="603"/>
      <c r="R427" s="603"/>
      <c r="S427" s="637"/>
      <c r="T427" s="637"/>
      <c r="U427" s="637"/>
      <c r="V427" s="637"/>
      <c r="W427" s="637"/>
      <c r="X427" s="637"/>
      <c r="Y427" s="645"/>
      <c r="Z427" s="637"/>
      <c r="AA427" s="637"/>
      <c r="AB427" s="637"/>
      <c r="AC427" s="637"/>
      <c r="AD427" s="645"/>
    </row>
    <row r="428" spans="1:30">
      <c r="A428" s="117"/>
      <c r="B428" s="109"/>
      <c r="C428" s="120"/>
      <c r="D428" s="127"/>
      <c r="E428" s="127"/>
      <c r="F428" s="127"/>
      <c r="G428" s="127"/>
      <c r="H428" s="127"/>
      <c r="I428" s="120"/>
      <c r="J428" s="120"/>
      <c r="K428" s="127"/>
      <c r="L428" s="127"/>
      <c r="M428" s="127"/>
      <c r="N428" s="128"/>
      <c r="O428" s="588"/>
      <c r="P428" s="589"/>
      <c r="Q428" s="603"/>
      <c r="R428" s="603"/>
      <c r="S428" s="145"/>
      <c r="T428" s="145"/>
      <c r="Y428" s="644"/>
      <c r="AD428" s="644"/>
    </row>
    <row r="429" spans="1:30">
      <c r="A429" s="117"/>
      <c r="B429" s="129"/>
      <c r="C429" s="123"/>
      <c r="D429" s="130"/>
      <c r="E429" s="130"/>
      <c r="F429" s="130"/>
      <c r="G429" s="130"/>
      <c r="H429" s="130"/>
      <c r="I429" s="123"/>
      <c r="J429" s="123"/>
      <c r="K429" s="130"/>
      <c r="L429" s="130"/>
      <c r="M429" s="130"/>
      <c r="N429" s="131"/>
      <c r="O429" s="588"/>
      <c r="P429" s="589"/>
      <c r="Q429" s="603"/>
      <c r="R429" s="603"/>
      <c r="S429" s="637"/>
      <c r="T429" s="637"/>
      <c r="U429" s="637"/>
      <c r="V429" s="637"/>
      <c r="W429" s="637"/>
      <c r="X429" s="637"/>
      <c r="Y429" s="645"/>
      <c r="Z429" s="637"/>
      <c r="AA429" s="637"/>
      <c r="AB429" s="637"/>
      <c r="AC429" s="637"/>
      <c r="AD429" s="645"/>
    </row>
    <row r="430" spans="1:30">
      <c r="A430" s="117"/>
      <c r="B430" s="109"/>
      <c r="C430" s="120"/>
      <c r="D430" s="127"/>
      <c r="E430" s="127"/>
      <c r="F430" s="127"/>
      <c r="G430" s="127"/>
      <c r="H430" s="127"/>
      <c r="I430" s="120"/>
      <c r="J430" s="120"/>
      <c r="K430" s="127"/>
      <c r="L430" s="127"/>
      <c r="M430" s="127"/>
      <c r="N430" s="128"/>
      <c r="O430" s="588"/>
      <c r="P430" s="589"/>
      <c r="Q430" s="603"/>
      <c r="R430" s="603"/>
      <c r="S430" s="145"/>
      <c r="T430" s="145"/>
      <c r="Y430" s="644"/>
      <c r="AD430" s="644"/>
    </row>
    <row r="431" spans="1:30">
      <c r="A431" s="117"/>
      <c r="B431" s="129"/>
      <c r="C431" s="123"/>
      <c r="D431" s="130"/>
      <c r="E431" s="130"/>
      <c r="F431" s="130"/>
      <c r="G431" s="130"/>
      <c r="H431" s="130"/>
      <c r="I431" s="123"/>
      <c r="J431" s="123"/>
      <c r="K431" s="130"/>
      <c r="L431" s="130"/>
      <c r="M431" s="130"/>
      <c r="N431" s="131"/>
      <c r="O431" s="588"/>
      <c r="P431" s="589"/>
      <c r="Q431" s="603"/>
      <c r="R431" s="603"/>
      <c r="S431" s="637"/>
      <c r="T431" s="637"/>
      <c r="U431" s="637"/>
      <c r="V431" s="637"/>
      <c r="W431" s="637"/>
      <c r="X431" s="637"/>
      <c r="Y431" s="645"/>
      <c r="Z431" s="637"/>
      <c r="AA431" s="637"/>
      <c r="AB431" s="637"/>
      <c r="AC431" s="637"/>
      <c r="AD431" s="645"/>
    </row>
    <row r="432" spans="1:30">
      <c r="A432" s="117"/>
      <c r="B432" s="109"/>
      <c r="C432" s="120"/>
      <c r="D432" s="127"/>
      <c r="E432" s="127"/>
      <c r="F432" s="127"/>
      <c r="G432" s="127"/>
      <c r="H432" s="127"/>
      <c r="I432" s="120"/>
      <c r="J432" s="120"/>
      <c r="K432" s="127"/>
      <c r="L432" s="127"/>
      <c r="M432" s="127"/>
      <c r="N432" s="128"/>
      <c r="O432" s="588"/>
      <c r="P432" s="589"/>
      <c r="Q432" s="603"/>
      <c r="R432" s="603"/>
      <c r="S432" s="145"/>
      <c r="T432" s="145"/>
      <c r="Y432" s="644"/>
      <c r="AD432" s="644"/>
    </row>
    <row r="433" spans="1:30">
      <c r="A433" s="117"/>
      <c r="B433" s="129"/>
      <c r="C433" s="123"/>
      <c r="D433" s="130"/>
      <c r="E433" s="130"/>
      <c r="F433" s="734"/>
      <c r="G433" s="130"/>
      <c r="H433" s="130"/>
      <c r="I433" s="123"/>
      <c r="J433" s="123"/>
      <c r="K433" s="130"/>
      <c r="L433" s="130"/>
      <c r="M433" s="130"/>
      <c r="N433" s="131"/>
      <c r="O433" s="588"/>
      <c r="P433" s="589"/>
      <c r="Q433" s="603"/>
      <c r="R433" s="603"/>
      <c r="S433" s="637"/>
      <c r="T433" s="637"/>
      <c r="U433" s="637"/>
      <c r="V433" s="729"/>
      <c r="W433" s="729"/>
      <c r="X433" s="637"/>
      <c r="Y433" s="645"/>
      <c r="Z433" s="637"/>
      <c r="AA433" s="637"/>
      <c r="AB433" s="637"/>
      <c r="AC433" s="637"/>
      <c r="AD433" s="645"/>
    </row>
    <row r="434" spans="1:30">
      <c r="A434" s="117"/>
      <c r="B434" s="109"/>
      <c r="C434" s="120"/>
      <c r="D434" s="127"/>
      <c r="E434" s="127"/>
      <c r="F434" s="127"/>
      <c r="G434" s="127"/>
      <c r="H434" s="127"/>
      <c r="I434" s="120"/>
      <c r="J434" s="120"/>
      <c r="K434" s="127"/>
      <c r="L434" s="127"/>
      <c r="M434" s="127"/>
      <c r="N434" s="128"/>
      <c r="O434" s="588"/>
      <c r="P434" s="589"/>
      <c r="Q434" s="603"/>
      <c r="R434" s="603"/>
      <c r="S434" s="145"/>
      <c r="T434" s="145"/>
      <c r="Y434" s="644"/>
      <c r="AD434" s="644"/>
    </row>
    <row r="435" spans="1:30">
      <c r="A435" s="117"/>
      <c r="B435" s="129"/>
      <c r="C435" s="123"/>
      <c r="D435" s="130"/>
      <c r="E435" s="130"/>
      <c r="F435" s="130"/>
      <c r="G435" s="130"/>
      <c r="H435" s="130"/>
      <c r="I435" s="123"/>
      <c r="J435" s="123"/>
      <c r="K435" s="130"/>
      <c r="L435" s="130"/>
      <c r="M435" s="130"/>
      <c r="N435" s="131"/>
      <c r="O435" s="588"/>
      <c r="P435" s="589"/>
      <c r="Q435" s="603"/>
      <c r="R435" s="603"/>
      <c r="S435" s="637"/>
      <c r="T435" s="637"/>
      <c r="U435" s="637"/>
      <c r="V435" s="637"/>
      <c r="W435" s="637"/>
      <c r="X435" s="637"/>
      <c r="Y435" s="645"/>
      <c r="Z435" s="637"/>
      <c r="AA435" s="637"/>
      <c r="AB435" s="637"/>
      <c r="AC435" s="637"/>
      <c r="AD435" s="645"/>
    </row>
    <row r="436" spans="1:30">
      <c r="A436" s="117"/>
      <c r="B436" s="109"/>
      <c r="C436" s="120"/>
      <c r="D436" s="127"/>
      <c r="E436" s="127"/>
      <c r="F436" s="127"/>
      <c r="G436" s="127"/>
      <c r="H436" s="127"/>
      <c r="I436" s="120"/>
      <c r="J436" s="120"/>
      <c r="K436" s="127"/>
      <c r="L436" s="127"/>
      <c r="M436" s="127"/>
      <c r="N436" s="128"/>
      <c r="O436" s="588"/>
      <c r="P436" s="589"/>
      <c r="Q436" s="603"/>
      <c r="R436" s="603"/>
      <c r="S436" s="145"/>
      <c r="T436" s="145"/>
      <c r="Y436" s="644"/>
      <c r="AD436" s="644"/>
    </row>
    <row r="437" spans="1:30">
      <c r="A437" s="117"/>
      <c r="B437" s="129"/>
      <c r="C437" s="123"/>
      <c r="D437" s="130"/>
      <c r="E437" s="130"/>
      <c r="F437" s="734"/>
      <c r="G437" s="130"/>
      <c r="H437" s="130"/>
      <c r="I437" s="123"/>
      <c r="J437" s="123"/>
      <c r="K437" s="130"/>
      <c r="L437" s="130"/>
      <c r="M437" s="130"/>
      <c r="N437" s="131"/>
      <c r="O437" s="588"/>
      <c r="P437" s="589"/>
      <c r="Q437" s="603"/>
      <c r="R437" s="603"/>
      <c r="S437" s="637"/>
      <c r="T437" s="637"/>
      <c r="U437" s="637"/>
      <c r="V437" s="729"/>
      <c r="W437" s="637"/>
      <c r="X437" s="637"/>
      <c r="Y437" s="645"/>
      <c r="Z437" s="637"/>
      <c r="AA437" s="637"/>
      <c r="AB437" s="637"/>
      <c r="AC437" s="637"/>
      <c r="AD437" s="645"/>
    </row>
    <row r="438" spans="1:30">
      <c r="A438" s="117"/>
      <c r="B438" s="109"/>
      <c r="C438" s="120"/>
      <c r="D438" s="127"/>
      <c r="E438" s="127"/>
      <c r="F438" s="127"/>
      <c r="G438" s="127"/>
      <c r="H438" s="127"/>
      <c r="I438" s="120"/>
      <c r="J438" s="120"/>
      <c r="K438" s="127"/>
      <c r="L438" s="127"/>
      <c r="M438" s="127"/>
      <c r="N438" s="128"/>
      <c r="O438" s="588"/>
      <c r="P438" s="589"/>
      <c r="Q438" s="603"/>
      <c r="R438" s="603"/>
      <c r="S438" s="145"/>
      <c r="T438" s="145"/>
      <c r="Y438" s="644"/>
      <c r="AD438" s="644"/>
    </row>
    <row r="439" spans="1:30">
      <c r="A439" s="117"/>
      <c r="B439" s="129"/>
      <c r="C439" s="123"/>
      <c r="D439" s="130"/>
      <c r="E439" s="130"/>
      <c r="F439" s="130"/>
      <c r="G439" s="130"/>
      <c r="H439" s="130"/>
      <c r="I439" s="123"/>
      <c r="J439" s="123"/>
      <c r="K439" s="130"/>
      <c r="L439" s="130"/>
      <c r="M439" s="130"/>
      <c r="N439" s="131"/>
      <c r="O439" s="588"/>
      <c r="P439" s="589"/>
      <c r="Q439" s="603"/>
      <c r="R439" s="603"/>
      <c r="S439" s="637"/>
      <c r="T439" s="637"/>
      <c r="U439" s="637"/>
      <c r="V439" s="637"/>
      <c r="W439" s="637"/>
      <c r="X439" s="637"/>
      <c r="Y439" s="645"/>
      <c r="Z439" s="637"/>
      <c r="AA439" s="637"/>
      <c r="AB439" s="637"/>
      <c r="AC439" s="637"/>
      <c r="AD439" s="645"/>
    </row>
    <row r="440" spans="1:30">
      <c r="A440" s="117"/>
      <c r="B440" s="109"/>
      <c r="C440" s="120"/>
      <c r="D440" s="127"/>
      <c r="E440" s="127"/>
      <c r="F440" s="127"/>
      <c r="G440" s="127"/>
      <c r="H440" s="127"/>
      <c r="I440" s="120"/>
      <c r="J440" s="120"/>
      <c r="K440" s="127"/>
      <c r="L440" s="127"/>
      <c r="M440" s="127"/>
      <c r="N440" s="128"/>
      <c r="O440" s="588"/>
      <c r="P440" s="589"/>
      <c r="Q440" s="603"/>
      <c r="R440" s="603"/>
      <c r="S440" s="145"/>
      <c r="T440" s="145"/>
      <c r="Y440" s="644"/>
      <c r="AD440" s="644"/>
    </row>
    <row r="441" spans="1:30">
      <c r="A441" s="117"/>
      <c r="B441" s="129"/>
      <c r="C441" s="123"/>
      <c r="D441" s="130"/>
      <c r="E441" s="130"/>
      <c r="F441" s="130"/>
      <c r="G441" s="130"/>
      <c r="H441" s="130"/>
      <c r="I441" s="123"/>
      <c r="J441" s="123"/>
      <c r="K441" s="130"/>
      <c r="L441" s="130"/>
      <c r="M441" s="130"/>
      <c r="N441" s="131"/>
      <c r="O441" s="588"/>
      <c r="P441" s="589"/>
      <c r="Q441" s="603"/>
      <c r="R441" s="603"/>
      <c r="S441" s="637"/>
      <c r="T441" s="637"/>
      <c r="U441" s="637"/>
      <c r="V441" s="637"/>
      <c r="W441" s="637"/>
      <c r="X441" s="637"/>
      <c r="Y441" s="645"/>
      <c r="Z441" s="637"/>
      <c r="AA441" s="637"/>
      <c r="AB441" s="637"/>
      <c r="AC441" s="637"/>
      <c r="AD441" s="645"/>
    </row>
    <row r="442" spans="1:30">
      <c r="A442" s="117"/>
      <c r="B442" s="109"/>
      <c r="C442" s="120"/>
      <c r="D442" s="127"/>
      <c r="E442" s="127"/>
      <c r="F442" s="127"/>
      <c r="G442" s="127"/>
      <c r="H442" s="127"/>
      <c r="I442" s="120"/>
      <c r="J442" s="120"/>
      <c r="K442" s="127"/>
      <c r="L442" s="127"/>
      <c r="M442" s="127"/>
      <c r="N442" s="128"/>
      <c r="O442" s="588"/>
      <c r="P442" s="589"/>
      <c r="Q442" s="603"/>
      <c r="R442" s="603"/>
      <c r="S442" s="145"/>
      <c r="T442" s="145"/>
      <c r="Y442" s="644"/>
      <c r="AD442" s="644"/>
    </row>
    <row r="443" spans="1:30">
      <c r="A443" s="117"/>
      <c r="B443" s="129"/>
      <c r="C443" s="123"/>
      <c r="D443" s="130"/>
      <c r="E443" s="130"/>
      <c r="F443" s="130"/>
      <c r="G443" s="130"/>
      <c r="H443" s="130"/>
      <c r="I443" s="123"/>
      <c r="J443" s="123"/>
      <c r="K443" s="130"/>
      <c r="L443" s="130"/>
      <c r="M443" s="130"/>
      <c r="N443" s="131"/>
      <c r="O443" s="588"/>
      <c r="P443" s="589"/>
      <c r="Q443" s="603"/>
      <c r="R443" s="603"/>
      <c r="S443" s="637"/>
      <c r="T443" s="637"/>
      <c r="U443" s="637"/>
      <c r="V443" s="637"/>
      <c r="W443" s="637"/>
      <c r="X443" s="637"/>
      <c r="Y443" s="645"/>
      <c r="Z443" s="637"/>
      <c r="AA443" s="637"/>
      <c r="AB443" s="637"/>
      <c r="AC443" s="637"/>
      <c r="AD443" s="645"/>
    </row>
    <row r="444" spans="1:30">
      <c r="A444" s="117"/>
      <c r="B444" s="109"/>
      <c r="C444" s="120"/>
      <c r="D444" s="127"/>
      <c r="E444" s="127"/>
      <c r="F444" s="127"/>
      <c r="G444" s="127"/>
      <c r="H444" s="127"/>
      <c r="I444" s="120"/>
      <c r="J444" s="120"/>
      <c r="K444" s="127"/>
      <c r="L444" s="127"/>
      <c r="M444" s="127"/>
      <c r="N444" s="128"/>
      <c r="O444" s="588"/>
      <c r="P444" s="589"/>
      <c r="Q444" s="603"/>
      <c r="R444" s="603"/>
      <c r="S444" s="145"/>
      <c r="T444" s="145"/>
      <c r="Y444" s="644"/>
      <c r="AD444" s="644"/>
    </row>
    <row r="445" spans="1:30">
      <c r="A445" s="117"/>
      <c r="B445" s="129"/>
      <c r="C445" s="123"/>
      <c r="D445" s="130"/>
      <c r="E445" s="130"/>
      <c r="F445" s="130"/>
      <c r="G445" s="130"/>
      <c r="H445" s="130"/>
      <c r="I445" s="123"/>
      <c r="J445" s="123"/>
      <c r="K445" s="130"/>
      <c r="L445" s="130"/>
      <c r="M445" s="130"/>
      <c r="N445" s="131"/>
      <c r="O445" s="588"/>
      <c r="P445" s="589"/>
      <c r="Q445" s="603"/>
      <c r="R445" s="603"/>
      <c r="S445" s="637"/>
      <c r="T445" s="637"/>
      <c r="U445" s="637"/>
      <c r="V445" s="637"/>
      <c r="W445" s="637"/>
      <c r="X445" s="637"/>
      <c r="Y445" s="645"/>
      <c r="Z445" s="637"/>
      <c r="AA445" s="637"/>
      <c r="AB445" s="637"/>
      <c r="AC445" s="637"/>
      <c r="AD445" s="645"/>
    </row>
    <row r="446" spans="1:30">
      <c r="A446" s="117"/>
      <c r="B446" s="109"/>
      <c r="C446" s="120"/>
      <c r="D446" s="127"/>
      <c r="E446" s="127"/>
      <c r="F446" s="127"/>
      <c r="G446" s="127"/>
      <c r="H446" s="127"/>
      <c r="I446" s="120"/>
      <c r="J446" s="120"/>
      <c r="K446" s="127"/>
      <c r="L446" s="127"/>
      <c r="M446" s="127"/>
      <c r="N446" s="128"/>
      <c r="O446" s="588"/>
      <c r="P446" s="589"/>
      <c r="Q446" s="603"/>
      <c r="R446" s="603"/>
      <c r="S446" s="145"/>
      <c r="T446" s="145"/>
      <c r="Y446" s="644"/>
      <c r="AD446" s="644"/>
    </row>
    <row r="447" spans="1:30">
      <c r="A447" s="117"/>
      <c r="B447" s="129"/>
      <c r="C447" s="123"/>
      <c r="D447" s="130"/>
      <c r="E447" s="130"/>
      <c r="F447" s="130"/>
      <c r="G447" s="130"/>
      <c r="H447" s="130"/>
      <c r="I447" s="123"/>
      <c r="J447" s="123"/>
      <c r="K447" s="130"/>
      <c r="L447" s="130"/>
      <c r="M447" s="130"/>
      <c r="N447" s="131"/>
      <c r="O447" s="588"/>
      <c r="P447" s="589"/>
      <c r="Q447" s="603"/>
      <c r="R447" s="603"/>
      <c r="S447" s="637"/>
      <c r="T447" s="637"/>
      <c r="U447" s="637"/>
      <c r="V447" s="637"/>
      <c r="W447" s="637"/>
      <c r="X447" s="637"/>
      <c r="Y447" s="645"/>
      <c r="Z447" s="637"/>
      <c r="AA447" s="637"/>
      <c r="AB447" s="637"/>
      <c r="AC447" s="637"/>
      <c r="AD447" s="645"/>
    </row>
    <row r="448" spans="1:30">
      <c r="A448" s="117"/>
      <c r="B448" s="109"/>
      <c r="C448" s="120"/>
      <c r="D448" s="127"/>
      <c r="E448" s="127"/>
      <c r="F448" s="127"/>
      <c r="G448" s="127"/>
      <c r="H448" s="127"/>
      <c r="I448" s="120"/>
      <c r="J448" s="120"/>
      <c r="K448" s="127"/>
      <c r="L448" s="127"/>
      <c r="M448" s="127"/>
      <c r="N448" s="128"/>
      <c r="O448" s="588"/>
      <c r="P448" s="589"/>
      <c r="Q448" s="603"/>
      <c r="R448" s="603"/>
      <c r="S448" s="145"/>
      <c r="T448" s="145"/>
      <c r="Y448" s="644"/>
      <c r="AD448" s="644"/>
    </row>
    <row r="449" spans="1:30">
      <c r="A449" s="117"/>
      <c r="B449" s="129"/>
      <c r="C449" s="123"/>
      <c r="D449" s="130"/>
      <c r="E449" s="130"/>
      <c r="F449" s="130"/>
      <c r="G449" s="130"/>
      <c r="H449" s="130"/>
      <c r="I449" s="123"/>
      <c r="J449" s="123"/>
      <c r="K449" s="130"/>
      <c r="L449" s="130"/>
      <c r="M449" s="130"/>
      <c r="N449" s="131"/>
      <c r="O449" s="588"/>
      <c r="P449" s="589"/>
      <c r="Q449" s="603"/>
      <c r="R449" s="603"/>
      <c r="S449" s="637"/>
      <c r="T449" s="637"/>
      <c r="U449" s="637"/>
      <c r="V449" s="637"/>
      <c r="W449" s="637"/>
      <c r="X449" s="637"/>
      <c r="Y449" s="645"/>
      <c r="Z449" s="637"/>
      <c r="AA449" s="637"/>
      <c r="AB449" s="637"/>
      <c r="AC449" s="637"/>
      <c r="AD449" s="645"/>
    </row>
    <row r="450" spans="1:30">
      <c r="A450" s="117"/>
      <c r="B450" s="109"/>
      <c r="C450" s="120"/>
      <c r="D450" s="127"/>
      <c r="E450" s="127"/>
      <c r="F450" s="127"/>
      <c r="G450" s="127"/>
      <c r="H450" s="127"/>
      <c r="I450" s="120"/>
      <c r="J450" s="120"/>
      <c r="K450" s="127"/>
      <c r="L450" s="127"/>
      <c r="M450" s="127"/>
      <c r="N450" s="128"/>
      <c r="O450" s="588"/>
      <c r="P450" s="589"/>
      <c r="Q450" s="603"/>
      <c r="R450" s="603"/>
      <c r="S450" s="145"/>
      <c r="T450" s="145"/>
      <c r="Y450" s="644"/>
      <c r="AD450" s="644"/>
    </row>
    <row r="451" spans="1:30">
      <c r="A451" s="117"/>
      <c r="B451" s="129"/>
      <c r="C451" s="123"/>
      <c r="D451" s="130"/>
      <c r="E451" s="130"/>
      <c r="F451" s="130"/>
      <c r="G451" s="130"/>
      <c r="H451" s="130"/>
      <c r="I451" s="123"/>
      <c r="J451" s="123"/>
      <c r="K451" s="130"/>
      <c r="L451" s="130"/>
      <c r="M451" s="130"/>
      <c r="N451" s="131"/>
      <c r="O451" s="588"/>
      <c r="P451" s="589"/>
      <c r="Q451" s="603"/>
      <c r="R451" s="603"/>
      <c r="S451" s="637"/>
      <c r="T451" s="637"/>
      <c r="U451" s="637"/>
      <c r="V451" s="637"/>
      <c r="W451" s="637"/>
      <c r="X451" s="637"/>
      <c r="Y451" s="645"/>
      <c r="Z451" s="637"/>
      <c r="AA451" s="637"/>
      <c r="AB451" s="637"/>
      <c r="AC451" s="637"/>
      <c r="AD451" s="645"/>
    </row>
    <row r="452" spans="1:30">
      <c r="A452" s="117"/>
      <c r="B452" s="109"/>
      <c r="C452" s="120"/>
      <c r="D452" s="127"/>
      <c r="E452" s="127"/>
      <c r="F452" s="127"/>
      <c r="G452" s="127"/>
      <c r="H452" s="127"/>
      <c r="I452" s="120"/>
      <c r="J452" s="120"/>
      <c r="K452" s="127"/>
      <c r="L452" s="127"/>
      <c r="M452" s="127"/>
      <c r="N452" s="128"/>
      <c r="O452" s="588"/>
      <c r="P452" s="589"/>
      <c r="Q452" s="603"/>
      <c r="R452" s="603"/>
      <c r="S452" s="145"/>
      <c r="T452" s="145"/>
      <c r="Y452" s="644"/>
      <c r="AD452" s="644"/>
    </row>
    <row r="453" spans="1:30" ht="13.5" thickBot="1">
      <c r="A453" s="632"/>
      <c r="B453" s="638"/>
      <c r="C453" s="639"/>
      <c r="D453" s="640"/>
      <c r="E453" s="640"/>
      <c r="F453" s="640"/>
      <c r="G453" s="640"/>
      <c r="H453" s="640"/>
      <c r="I453" s="639"/>
      <c r="J453" s="639"/>
      <c r="K453" s="640"/>
      <c r="L453" s="640"/>
      <c r="M453" s="640"/>
      <c r="N453" s="641"/>
      <c r="O453" s="633"/>
      <c r="P453" s="634"/>
      <c r="Q453" s="603"/>
      <c r="R453" s="603"/>
      <c r="S453" s="642"/>
      <c r="T453" s="642"/>
      <c r="U453" s="642"/>
      <c r="V453" s="642"/>
      <c r="W453" s="642"/>
      <c r="X453" s="642"/>
      <c r="Y453" s="646"/>
      <c r="Z453" s="642"/>
      <c r="AA453" s="642"/>
      <c r="AB453" s="642"/>
      <c r="AC453" s="642"/>
      <c r="AD453" s="646"/>
    </row>
    <row r="454" spans="1:30">
      <c r="A454" s="116"/>
      <c r="B454" s="109"/>
      <c r="C454" s="120"/>
      <c r="D454" s="127"/>
      <c r="E454" s="127"/>
      <c r="F454" s="127"/>
      <c r="G454" s="127"/>
      <c r="H454" s="127"/>
      <c r="I454" s="120"/>
      <c r="J454" s="120"/>
      <c r="K454" s="127"/>
      <c r="L454" s="127"/>
      <c r="M454" s="127"/>
      <c r="N454" s="128"/>
      <c r="O454" s="111"/>
      <c r="P454" s="112"/>
      <c r="Q454" s="603"/>
      <c r="R454" s="603"/>
      <c r="S454" s="636"/>
      <c r="T454" s="145"/>
      <c r="Y454" s="644"/>
      <c r="AD454" s="644"/>
    </row>
    <row r="455" spans="1:30">
      <c r="A455" s="117"/>
      <c r="B455" s="129"/>
      <c r="C455" s="123"/>
      <c r="D455" s="130"/>
      <c r="E455" s="130"/>
      <c r="F455" s="734"/>
      <c r="G455" s="130"/>
      <c r="H455" s="130"/>
      <c r="I455" s="123"/>
      <c r="J455" s="123"/>
      <c r="K455" s="130"/>
      <c r="L455" s="130"/>
      <c r="M455" s="130"/>
      <c r="N455" s="131"/>
      <c r="O455" s="588"/>
      <c r="P455" s="589"/>
      <c r="Q455" s="603"/>
      <c r="R455" s="603"/>
      <c r="S455" s="637"/>
      <c r="T455" s="729"/>
      <c r="U455" s="729"/>
      <c r="V455" s="729"/>
      <c r="W455" s="637"/>
      <c r="X455" s="637"/>
      <c r="Y455" s="645"/>
      <c r="Z455" s="637"/>
      <c r="AA455" s="637"/>
      <c r="AB455" s="637"/>
      <c r="AC455" s="637"/>
      <c r="AD455" s="645"/>
    </row>
    <row r="456" spans="1:30">
      <c r="A456" s="117"/>
      <c r="B456" s="109"/>
      <c r="C456" s="120"/>
      <c r="D456" s="127"/>
      <c r="E456" s="127"/>
      <c r="F456" s="127"/>
      <c r="G456" s="731"/>
      <c r="H456" s="127"/>
      <c r="I456" s="120"/>
      <c r="J456" s="120"/>
      <c r="K456" s="127"/>
      <c r="L456" s="127"/>
      <c r="M456" s="127"/>
      <c r="N456" s="128"/>
      <c r="O456" s="588"/>
      <c r="P456" s="589"/>
      <c r="Q456" s="603"/>
      <c r="R456" s="603"/>
      <c r="S456" s="145"/>
      <c r="T456" s="145"/>
      <c r="Y456" s="644"/>
      <c r="AD456" s="644"/>
    </row>
    <row r="457" spans="1:30">
      <c r="A457" s="117"/>
      <c r="B457" s="129"/>
      <c r="C457" s="123"/>
      <c r="D457" s="130"/>
      <c r="E457" s="130"/>
      <c r="F457" s="734"/>
      <c r="G457" s="130"/>
      <c r="H457" s="734"/>
      <c r="I457" s="123"/>
      <c r="J457" s="123"/>
      <c r="K457" s="130"/>
      <c r="L457" s="130"/>
      <c r="M457" s="130"/>
      <c r="N457" s="131"/>
      <c r="O457" s="588"/>
      <c r="P457" s="589"/>
      <c r="Q457" s="603"/>
      <c r="R457" s="603"/>
      <c r="S457" s="729"/>
      <c r="T457" s="729"/>
      <c r="U457" s="729"/>
      <c r="V457" s="729"/>
      <c r="W457" s="729"/>
      <c r="X457" s="729"/>
      <c r="Y457" s="645"/>
      <c r="Z457" s="637"/>
      <c r="AA457" s="637"/>
      <c r="AB457" s="637"/>
      <c r="AC457" s="637"/>
      <c r="AD457" s="645"/>
    </row>
    <row r="458" spans="1:30">
      <c r="A458" s="117"/>
      <c r="B458" s="109"/>
      <c r="C458" s="120"/>
      <c r="D458" s="127"/>
      <c r="E458" s="127"/>
      <c r="F458" s="127"/>
      <c r="G458" s="127"/>
      <c r="H458" s="127"/>
      <c r="I458" s="120"/>
      <c r="J458" s="120"/>
      <c r="K458" s="127"/>
      <c r="L458" s="127"/>
      <c r="M458" s="127"/>
      <c r="N458" s="128"/>
      <c r="O458" s="588"/>
      <c r="P458" s="589"/>
      <c r="Q458" s="603"/>
      <c r="R458" s="603"/>
      <c r="S458" s="145"/>
      <c r="T458" s="145"/>
      <c r="Y458" s="644"/>
      <c r="AD458" s="644"/>
    </row>
    <row r="459" spans="1:30">
      <c r="A459" s="117"/>
      <c r="B459" s="129"/>
      <c r="C459" s="123"/>
      <c r="D459" s="130"/>
      <c r="E459" s="130"/>
      <c r="F459" s="130"/>
      <c r="G459" s="130"/>
      <c r="H459" s="130"/>
      <c r="I459" s="123"/>
      <c r="J459" s="123"/>
      <c r="K459" s="130"/>
      <c r="L459" s="130"/>
      <c r="M459" s="130"/>
      <c r="N459" s="131"/>
      <c r="O459" s="588"/>
      <c r="P459" s="589"/>
      <c r="Q459" s="603"/>
      <c r="R459" s="603"/>
      <c r="S459" s="637"/>
      <c r="T459" s="637"/>
      <c r="U459" s="637"/>
      <c r="V459" s="637"/>
      <c r="W459" s="637"/>
      <c r="X459" s="637"/>
      <c r="Y459" s="645"/>
      <c r="Z459" s="637"/>
      <c r="AA459" s="637"/>
      <c r="AB459" s="637"/>
      <c r="AC459" s="637"/>
      <c r="AD459" s="645"/>
    </row>
    <row r="460" spans="1:30">
      <c r="A460" s="117"/>
      <c r="B460" s="109"/>
      <c r="C460" s="120"/>
      <c r="D460" s="127"/>
      <c r="E460" s="127"/>
      <c r="F460" s="127"/>
      <c r="G460" s="127"/>
      <c r="H460" s="127"/>
      <c r="I460" s="120"/>
      <c r="J460" s="120"/>
      <c r="K460" s="127"/>
      <c r="L460" s="127"/>
      <c r="M460" s="127"/>
      <c r="N460" s="128"/>
      <c r="O460" s="588"/>
      <c r="P460" s="589"/>
      <c r="Q460" s="603"/>
      <c r="R460" s="603"/>
      <c r="S460" s="145"/>
      <c r="T460" s="145"/>
      <c r="Y460" s="644"/>
      <c r="AD460" s="644"/>
    </row>
    <row r="461" spans="1:30">
      <c r="A461" s="117"/>
      <c r="B461" s="129"/>
      <c r="C461" s="123"/>
      <c r="D461" s="130"/>
      <c r="E461" s="130"/>
      <c r="F461" s="734"/>
      <c r="G461" s="130"/>
      <c r="H461" s="130"/>
      <c r="I461" s="123"/>
      <c r="J461" s="123"/>
      <c r="K461" s="130"/>
      <c r="L461" s="130"/>
      <c r="M461" s="130"/>
      <c r="N461" s="131"/>
      <c r="O461" s="588"/>
      <c r="P461" s="589"/>
      <c r="Q461" s="603"/>
      <c r="R461" s="603"/>
      <c r="S461" s="637"/>
      <c r="T461" s="729"/>
      <c r="U461" s="729"/>
      <c r="V461" s="729"/>
      <c r="W461" s="637"/>
      <c r="X461" s="637"/>
      <c r="Y461" s="645"/>
      <c r="Z461" s="637"/>
      <c r="AA461" s="637"/>
      <c r="AB461" s="637"/>
      <c r="AC461" s="637"/>
      <c r="AD461" s="645"/>
    </row>
    <row r="462" spans="1:30">
      <c r="A462" s="117"/>
      <c r="B462" s="109"/>
      <c r="C462" s="120"/>
      <c r="D462" s="127"/>
      <c r="E462" s="127"/>
      <c r="F462" s="127"/>
      <c r="G462" s="127"/>
      <c r="H462" s="127"/>
      <c r="I462" s="120"/>
      <c r="J462" s="120"/>
      <c r="K462" s="127"/>
      <c r="L462" s="127"/>
      <c r="M462" s="127"/>
      <c r="N462" s="128"/>
      <c r="O462" s="588"/>
      <c r="P462" s="589"/>
      <c r="Q462" s="603"/>
      <c r="R462" s="603"/>
      <c r="S462" s="145"/>
      <c r="T462" s="145"/>
      <c r="Y462" s="644"/>
      <c r="AD462" s="644"/>
    </row>
    <row r="463" spans="1:30">
      <c r="A463" s="117"/>
      <c r="B463" s="129"/>
      <c r="C463" s="123"/>
      <c r="D463" s="130"/>
      <c r="E463" s="130"/>
      <c r="F463" s="130"/>
      <c r="G463" s="130"/>
      <c r="H463" s="130"/>
      <c r="I463" s="123"/>
      <c r="J463" s="123"/>
      <c r="K463" s="130"/>
      <c r="L463" s="130"/>
      <c r="M463" s="130"/>
      <c r="N463" s="131"/>
      <c r="O463" s="588"/>
      <c r="P463" s="589"/>
      <c r="Q463" s="603"/>
      <c r="R463" s="603"/>
      <c r="S463" s="637"/>
      <c r="T463" s="637"/>
      <c r="U463" s="637"/>
      <c r="V463" s="637"/>
      <c r="W463" s="637"/>
      <c r="X463" s="637"/>
      <c r="Y463" s="645"/>
      <c r="Z463" s="637"/>
      <c r="AA463" s="637"/>
      <c r="AB463" s="637"/>
      <c r="AC463" s="637"/>
      <c r="AD463" s="645"/>
    </row>
    <row r="464" spans="1:30">
      <c r="A464" s="117"/>
      <c r="B464" s="109"/>
      <c r="C464" s="120"/>
      <c r="D464" s="127"/>
      <c r="E464" s="127"/>
      <c r="F464" s="127"/>
      <c r="G464" s="127"/>
      <c r="H464" s="127"/>
      <c r="I464" s="120"/>
      <c r="J464" s="120"/>
      <c r="K464" s="127"/>
      <c r="L464" s="127"/>
      <c r="M464" s="127"/>
      <c r="N464" s="128"/>
      <c r="O464" s="588"/>
      <c r="P464" s="589"/>
      <c r="Q464" s="603"/>
      <c r="R464" s="603"/>
      <c r="S464" s="145"/>
      <c r="T464" s="145"/>
      <c r="Y464" s="644"/>
      <c r="AD464" s="644"/>
    </row>
    <row r="465" spans="1:30">
      <c r="A465" s="117"/>
      <c r="B465" s="129"/>
      <c r="C465" s="123"/>
      <c r="D465" s="130"/>
      <c r="E465" s="130"/>
      <c r="F465" s="130"/>
      <c r="G465" s="130"/>
      <c r="H465" s="130"/>
      <c r="I465" s="123"/>
      <c r="J465" s="123"/>
      <c r="K465" s="130"/>
      <c r="L465" s="130"/>
      <c r="M465" s="130"/>
      <c r="N465" s="131"/>
      <c r="O465" s="588"/>
      <c r="P465" s="589"/>
      <c r="Q465" s="603"/>
      <c r="R465" s="603"/>
      <c r="S465" s="637"/>
      <c r="T465" s="637"/>
      <c r="U465" s="637"/>
      <c r="V465" s="637"/>
      <c r="W465" s="637"/>
      <c r="X465" s="637"/>
      <c r="Y465" s="645"/>
      <c r="Z465" s="637"/>
      <c r="AA465" s="637"/>
      <c r="AB465" s="637"/>
      <c r="AC465" s="637"/>
      <c r="AD465" s="645"/>
    </row>
    <row r="466" spans="1:30">
      <c r="A466" s="117"/>
      <c r="B466" s="109"/>
      <c r="C466" s="120"/>
      <c r="D466" s="127"/>
      <c r="E466" s="127"/>
      <c r="F466" s="127"/>
      <c r="G466" s="127"/>
      <c r="H466" s="127"/>
      <c r="I466" s="120"/>
      <c r="J466" s="120"/>
      <c r="K466" s="127"/>
      <c r="L466" s="127"/>
      <c r="M466" s="127"/>
      <c r="N466" s="128"/>
      <c r="O466" s="588"/>
      <c r="P466" s="589"/>
      <c r="Q466" s="603"/>
      <c r="R466" s="603"/>
      <c r="S466" s="145"/>
      <c r="T466" s="145"/>
      <c r="Y466" s="644"/>
      <c r="AD466" s="644"/>
    </row>
    <row r="467" spans="1:30">
      <c r="A467" s="117"/>
      <c r="B467" s="129"/>
      <c r="C467" s="123"/>
      <c r="D467" s="130"/>
      <c r="E467" s="130"/>
      <c r="F467" s="130"/>
      <c r="G467" s="130"/>
      <c r="H467" s="130"/>
      <c r="I467" s="123"/>
      <c r="J467" s="123"/>
      <c r="K467" s="130"/>
      <c r="L467" s="130"/>
      <c r="M467" s="130"/>
      <c r="N467" s="131"/>
      <c r="O467" s="588"/>
      <c r="P467" s="589"/>
      <c r="Q467" s="603"/>
      <c r="R467" s="603"/>
      <c r="S467" s="637"/>
      <c r="T467" s="637"/>
      <c r="U467" s="637"/>
      <c r="V467" s="637"/>
      <c r="W467" s="637"/>
      <c r="X467" s="637"/>
      <c r="Y467" s="645"/>
      <c r="Z467" s="637"/>
      <c r="AA467" s="637"/>
      <c r="AB467" s="637"/>
      <c r="AC467" s="637"/>
      <c r="AD467" s="645"/>
    </row>
    <row r="468" spans="1:30">
      <c r="A468" s="117"/>
      <c r="B468" s="109"/>
      <c r="C468" s="120"/>
      <c r="D468" s="127"/>
      <c r="E468" s="127"/>
      <c r="F468" s="127"/>
      <c r="G468" s="127"/>
      <c r="H468" s="127"/>
      <c r="I468" s="120"/>
      <c r="J468" s="120"/>
      <c r="K468" s="127"/>
      <c r="L468" s="127"/>
      <c r="M468" s="127"/>
      <c r="N468" s="128"/>
      <c r="O468" s="588"/>
      <c r="P468" s="589"/>
      <c r="Q468" s="603"/>
      <c r="R468" s="603"/>
      <c r="S468" s="145"/>
      <c r="T468" s="145"/>
      <c r="Y468" s="644"/>
      <c r="AD468" s="644"/>
    </row>
    <row r="469" spans="1:30">
      <c r="A469" s="117"/>
      <c r="B469" s="129"/>
      <c r="C469" s="123"/>
      <c r="D469" s="130"/>
      <c r="E469" s="130"/>
      <c r="F469" s="130"/>
      <c r="G469" s="130"/>
      <c r="H469" s="130"/>
      <c r="I469" s="123"/>
      <c r="J469" s="123"/>
      <c r="K469" s="130"/>
      <c r="L469" s="130"/>
      <c r="M469" s="130"/>
      <c r="N469" s="131"/>
      <c r="O469" s="588"/>
      <c r="P469" s="589"/>
      <c r="Q469" s="603"/>
      <c r="R469" s="603"/>
      <c r="S469" s="637"/>
      <c r="T469" s="637"/>
      <c r="U469" s="637"/>
      <c r="V469" s="637"/>
      <c r="W469" s="637"/>
      <c r="X469" s="637"/>
      <c r="Y469" s="645"/>
      <c r="Z469" s="637"/>
      <c r="AA469" s="637"/>
      <c r="AB469" s="637"/>
      <c r="AC469" s="637"/>
      <c r="AD469" s="645"/>
    </row>
    <row r="470" spans="1:30">
      <c r="A470" s="117"/>
      <c r="B470" s="109"/>
      <c r="C470" s="120"/>
      <c r="D470" s="127"/>
      <c r="E470" s="127"/>
      <c r="F470" s="127"/>
      <c r="G470" s="127"/>
      <c r="H470" s="127"/>
      <c r="I470" s="120"/>
      <c r="J470" s="120"/>
      <c r="K470" s="127"/>
      <c r="L470" s="127"/>
      <c r="M470" s="127"/>
      <c r="N470" s="128"/>
      <c r="O470" s="588"/>
      <c r="P470" s="589"/>
      <c r="Q470" s="603"/>
      <c r="R470" s="603"/>
      <c r="S470" s="145"/>
      <c r="T470" s="145"/>
      <c r="Y470" s="644"/>
      <c r="AD470" s="644"/>
    </row>
    <row r="471" spans="1:30">
      <c r="A471" s="117"/>
      <c r="B471" s="129"/>
      <c r="C471" s="123"/>
      <c r="D471" s="130"/>
      <c r="E471" s="130"/>
      <c r="F471" s="130"/>
      <c r="G471" s="130"/>
      <c r="H471" s="130"/>
      <c r="I471" s="123"/>
      <c r="J471" s="123"/>
      <c r="K471" s="130"/>
      <c r="L471" s="130"/>
      <c r="M471" s="130"/>
      <c r="N471" s="131"/>
      <c r="O471" s="588"/>
      <c r="P471" s="589"/>
      <c r="Q471" s="603"/>
      <c r="R471" s="603"/>
      <c r="S471" s="637"/>
      <c r="T471" s="637"/>
      <c r="U471" s="637"/>
      <c r="V471" s="637"/>
      <c r="W471" s="637"/>
      <c r="X471" s="637"/>
      <c r="Y471" s="645"/>
      <c r="Z471" s="637"/>
      <c r="AA471" s="637"/>
      <c r="AB471" s="637"/>
      <c r="AC471" s="637"/>
      <c r="AD471" s="645"/>
    </row>
    <row r="472" spans="1:30">
      <c r="A472" s="117"/>
      <c r="B472" s="109"/>
      <c r="C472" s="120"/>
      <c r="D472" s="127"/>
      <c r="E472" s="127"/>
      <c r="F472" s="127"/>
      <c r="G472" s="127"/>
      <c r="H472" s="127"/>
      <c r="I472" s="120"/>
      <c r="J472" s="120"/>
      <c r="K472" s="127"/>
      <c r="L472" s="127"/>
      <c r="M472" s="127"/>
      <c r="N472" s="128"/>
      <c r="O472" s="588"/>
      <c r="P472" s="589"/>
      <c r="Q472" s="603"/>
      <c r="R472" s="603"/>
      <c r="S472" s="145"/>
      <c r="T472" s="145"/>
      <c r="Y472" s="644"/>
      <c r="AD472" s="644"/>
    </row>
    <row r="473" spans="1:30">
      <c r="A473" s="117"/>
      <c r="B473" s="129"/>
      <c r="C473" s="123"/>
      <c r="D473" s="130"/>
      <c r="E473" s="130"/>
      <c r="F473" s="130"/>
      <c r="G473" s="130"/>
      <c r="H473" s="130"/>
      <c r="I473" s="123"/>
      <c r="J473" s="123"/>
      <c r="K473" s="130"/>
      <c r="L473" s="130"/>
      <c r="M473" s="130"/>
      <c r="N473" s="131"/>
      <c r="O473" s="588"/>
      <c r="P473" s="589"/>
      <c r="Q473" s="603"/>
      <c r="R473" s="603"/>
      <c r="S473" s="637"/>
      <c r="T473" s="637"/>
      <c r="U473" s="637"/>
      <c r="V473" s="637"/>
      <c r="W473" s="637"/>
      <c r="X473" s="637"/>
      <c r="Y473" s="645"/>
      <c r="Z473" s="637"/>
      <c r="AA473" s="637"/>
      <c r="AB473" s="637"/>
      <c r="AC473" s="637"/>
      <c r="AD473" s="645"/>
    </row>
    <row r="474" spans="1:30">
      <c r="A474" s="117"/>
      <c r="B474" s="109"/>
      <c r="C474" s="120"/>
      <c r="D474" s="127"/>
      <c r="E474" s="127"/>
      <c r="F474" s="127"/>
      <c r="G474" s="127"/>
      <c r="H474" s="127"/>
      <c r="I474" s="120"/>
      <c r="J474" s="120"/>
      <c r="K474" s="127"/>
      <c r="L474" s="127"/>
      <c r="M474" s="127"/>
      <c r="N474" s="128"/>
      <c r="O474" s="588"/>
      <c r="P474" s="589"/>
      <c r="Q474" s="603"/>
      <c r="R474" s="603"/>
      <c r="S474" s="145"/>
      <c r="T474" s="145"/>
      <c r="Y474" s="644"/>
      <c r="AD474" s="644"/>
    </row>
    <row r="475" spans="1:30">
      <c r="A475" s="117"/>
      <c r="B475" s="129"/>
      <c r="C475" s="123"/>
      <c r="D475" s="130"/>
      <c r="E475" s="130"/>
      <c r="F475" s="130"/>
      <c r="G475" s="130"/>
      <c r="H475" s="130"/>
      <c r="I475" s="123"/>
      <c r="J475" s="123"/>
      <c r="K475" s="130"/>
      <c r="L475" s="130"/>
      <c r="M475" s="130"/>
      <c r="N475" s="131"/>
      <c r="O475" s="588"/>
      <c r="P475" s="589"/>
      <c r="Q475" s="603"/>
      <c r="R475" s="603"/>
      <c r="S475" s="637"/>
      <c r="T475" s="637"/>
      <c r="U475" s="637"/>
      <c r="V475" s="637"/>
      <c r="W475" s="637"/>
      <c r="X475" s="637"/>
      <c r="Y475" s="645"/>
      <c r="Z475" s="637"/>
      <c r="AA475" s="637"/>
      <c r="AB475" s="637"/>
      <c r="AC475" s="637"/>
      <c r="AD475" s="645"/>
    </row>
    <row r="476" spans="1:30">
      <c r="A476" s="117"/>
      <c r="B476" s="109"/>
      <c r="C476" s="120"/>
      <c r="D476" s="127"/>
      <c r="E476" s="127"/>
      <c r="F476" s="127"/>
      <c r="G476" s="127"/>
      <c r="H476" s="127"/>
      <c r="I476" s="120"/>
      <c r="J476" s="120"/>
      <c r="K476" s="127"/>
      <c r="L476" s="127"/>
      <c r="M476" s="127"/>
      <c r="N476" s="128"/>
      <c r="O476" s="588"/>
      <c r="P476" s="589"/>
      <c r="Q476" s="603"/>
      <c r="R476" s="603"/>
      <c r="S476" s="145"/>
      <c r="T476" s="145"/>
      <c r="Y476" s="644"/>
      <c r="AD476" s="644"/>
    </row>
    <row r="477" spans="1:30">
      <c r="A477" s="117"/>
      <c r="B477" s="129"/>
      <c r="C477" s="123"/>
      <c r="D477" s="130"/>
      <c r="E477" s="130"/>
      <c r="F477" s="130"/>
      <c r="G477" s="130"/>
      <c r="H477" s="130"/>
      <c r="I477" s="123"/>
      <c r="J477" s="123"/>
      <c r="K477" s="130"/>
      <c r="L477" s="130"/>
      <c r="M477" s="130"/>
      <c r="N477" s="131"/>
      <c r="O477" s="588"/>
      <c r="P477" s="589"/>
      <c r="Q477" s="603"/>
      <c r="R477" s="603"/>
      <c r="S477" s="637"/>
      <c r="T477" s="637"/>
      <c r="U477" s="637"/>
      <c r="V477" s="637"/>
      <c r="W477" s="637"/>
      <c r="X477" s="637"/>
      <c r="Y477" s="645"/>
      <c r="Z477" s="637"/>
      <c r="AA477" s="637"/>
      <c r="AB477" s="637"/>
      <c r="AC477" s="637"/>
      <c r="AD477" s="645"/>
    </row>
    <row r="478" spans="1:30">
      <c r="A478" s="117"/>
      <c r="B478" s="109"/>
      <c r="C478" s="120"/>
      <c r="D478" s="127"/>
      <c r="E478" s="127"/>
      <c r="F478" s="127"/>
      <c r="G478" s="127"/>
      <c r="H478" s="127"/>
      <c r="I478" s="120"/>
      <c r="J478" s="120"/>
      <c r="K478" s="127"/>
      <c r="L478" s="127"/>
      <c r="M478" s="127"/>
      <c r="N478" s="128"/>
      <c r="O478" s="588"/>
      <c r="P478" s="589"/>
      <c r="Q478" s="603"/>
      <c r="R478" s="603"/>
      <c r="S478" s="145"/>
      <c r="T478" s="145"/>
      <c r="Y478" s="644"/>
      <c r="AD478" s="644"/>
    </row>
    <row r="479" spans="1:30">
      <c r="A479" s="117"/>
      <c r="B479" s="129"/>
      <c r="C479" s="123"/>
      <c r="D479" s="130"/>
      <c r="E479" s="130"/>
      <c r="F479" s="130"/>
      <c r="G479" s="130"/>
      <c r="H479" s="130"/>
      <c r="I479" s="123"/>
      <c r="J479" s="123"/>
      <c r="K479" s="130"/>
      <c r="L479" s="130"/>
      <c r="M479" s="130"/>
      <c r="N479" s="131"/>
      <c r="O479" s="588"/>
      <c r="P479" s="589"/>
      <c r="Q479" s="603"/>
      <c r="R479" s="603"/>
      <c r="S479" s="637"/>
      <c r="T479" s="637"/>
      <c r="U479" s="637"/>
      <c r="V479" s="637"/>
      <c r="W479" s="637"/>
      <c r="X479" s="637"/>
      <c r="Y479" s="645"/>
      <c r="Z479" s="637"/>
      <c r="AA479" s="637"/>
      <c r="AB479" s="637"/>
      <c r="AC479" s="637"/>
      <c r="AD479" s="645"/>
    </row>
    <row r="480" spans="1:30">
      <c r="A480" s="117"/>
      <c r="B480" s="109"/>
      <c r="C480" s="120"/>
      <c r="D480" s="127"/>
      <c r="E480" s="127"/>
      <c r="F480" s="127"/>
      <c r="G480" s="127"/>
      <c r="H480" s="127"/>
      <c r="I480" s="120"/>
      <c r="J480" s="120"/>
      <c r="K480" s="127"/>
      <c r="L480" s="127"/>
      <c r="M480" s="127"/>
      <c r="N480" s="128"/>
      <c r="O480" s="588"/>
      <c r="P480" s="589"/>
      <c r="Q480" s="603"/>
      <c r="R480" s="603"/>
      <c r="S480" s="145"/>
      <c r="T480" s="145"/>
      <c r="Y480" s="644"/>
      <c r="AD480" s="644"/>
    </row>
    <row r="481" spans="1:30">
      <c r="A481" s="117"/>
      <c r="B481" s="129"/>
      <c r="C481" s="123"/>
      <c r="D481" s="130"/>
      <c r="E481" s="130"/>
      <c r="F481" s="130"/>
      <c r="G481" s="130"/>
      <c r="H481" s="130"/>
      <c r="I481" s="123"/>
      <c r="J481" s="123"/>
      <c r="K481" s="130"/>
      <c r="L481" s="130"/>
      <c r="M481" s="130"/>
      <c r="N481" s="131"/>
      <c r="O481" s="588"/>
      <c r="P481" s="589"/>
      <c r="Q481" s="603"/>
      <c r="R481" s="603"/>
      <c r="S481" s="637"/>
      <c r="T481" s="637"/>
      <c r="U481" s="637"/>
      <c r="V481" s="637"/>
      <c r="W481" s="637"/>
      <c r="X481" s="637"/>
      <c r="Y481" s="645"/>
      <c r="Z481" s="637"/>
      <c r="AA481" s="637"/>
      <c r="AB481" s="637"/>
      <c r="AC481" s="637"/>
      <c r="AD481" s="645"/>
    </row>
    <row r="482" spans="1:30">
      <c r="A482" s="117"/>
      <c r="B482" s="109"/>
      <c r="C482" s="120"/>
      <c r="D482" s="127"/>
      <c r="E482" s="127"/>
      <c r="F482" s="127"/>
      <c r="G482" s="127"/>
      <c r="H482" s="127"/>
      <c r="I482" s="120"/>
      <c r="J482" s="120"/>
      <c r="K482" s="127"/>
      <c r="L482" s="127"/>
      <c r="M482" s="127"/>
      <c r="N482" s="128"/>
      <c r="O482" s="588"/>
      <c r="P482" s="589"/>
      <c r="Q482" s="603"/>
      <c r="R482" s="603"/>
      <c r="S482" s="145"/>
      <c r="T482" s="145"/>
      <c r="Y482" s="644"/>
      <c r="AD482" s="644"/>
    </row>
    <row r="483" spans="1:30">
      <c r="A483" s="117"/>
      <c r="B483" s="129"/>
      <c r="C483" s="123"/>
      <c r="D483" s="130"/>
      <c r="E483" s="130"/>
      <c r="F483" s="130"/>
      <c r="G483" s="130"/>
      <c r="H483" s="130"/>
      <c r="I483" s="123"/>
      <c r="J483" s="123"/>
      <c r="K483" s="130"/>
      <c r="L483" s="130"/>
      <c r="M483" s="130"/>
      <c r="N483" s="131"/>
      <c r="O483" s="588"/>
      <c r="P483" s="589"/>
      <c r="Q483" s="603"/>
      <c r="R483" s="603"/>
      <c r="S483" s="637"/>
      <c r="T483" s="637"/>
      <c r="U483" s="637"/>
      <c r="V483" s="637"/>
      <c r="W483" s="637"/>
      <c r="X483" s="729"/>
      <c r="Y483" s="645"/>
      <c r="Z483" s="637"/>
      <c r="AA483" s="637"/>
      <c r="AB483" s="637"/>
      <c r="AC483" s="637"/>
      <c r="AD483" s="645"/>
    </row>
    <row r="484" spans="1:30">
      <c r="A484" s="117"/>
      <c r="B484" s="109"/>
      <c r="C484" s="120"/>
      <c r="D484" s="127"/>
      <c r="E484" s="127"/>
      <c r="F484" s="127"/>
      <c r="G484" s="127"/>
      <c r="H484" s="127"/>
      <c r="I484" s="120"/>
      <c r="J484" s="120"/>
      <c r="K484" s="127"/>
      <c r="L484" s="127"/>
      <c r="M484" s="127"/>
      <c r="N484" s="128"/>
      <c r="O484" s="588"/>
      <c r="P484" s="589"/>
      <c r="Q484" s="603"/>
      <c r="R484" s="603"/>
      <c r="S484" s="145"/>
      <c r="T484" s="145"/>
      <c r="Y484" s="644"/>
      <c r="AD484" s="644"/>
    </row>
    <row r="485" spans="1:30" ht="13.5" thickBot="1">
      <c r="A485" s="632"/>
      <c r="B485" s="638"/>
      <c r="C485" s="639"/>
      <c r="D485" s="640"/>
      <c r="E485" s="640"/>
      <c r="F485" s="640"/>
      <c r="G485" s="640"/>
      <c r="H485" s="640"/>
      <c r="I485" s="639"/>
      <c r="J485" s="639"/>
      <c r="K485" s="640"/>
      <c r="L485" s="640"/>
      <c r="M485" s="640"/>
      <c r="N485" s="641"/>
      <c r="O485" s="633"/>
      <c r="P485" s="634"/>
      <c r="Q485" s="603"/>
      <c r="R485" s="603"/>
      <c r="S485" s="642"/>
      <c r="T485" s="642"/>
      <c r="U485" s="642"/>
      <c r="V485" s="642"/>
      <c r="W485" s="642"/>
      <c r="X485" s="642"/>
      <c r="Y485" s="646"/>
      <c r="Z485" s="642"/>
      <c r="AA485" s="642"/>
      <c r="AB485" s="642"/>
      <c r="AC485" s="642"/>
      <c r="AD485" s="646"/>
    </row>
    <row r="486" spans="1:30">
      <c r="A486" s="116"/>
      <c r="B486" s="109"/>
      <c r="C486" s="120"/>
      <c r="D486" s="127"/>
      <c r="E486" s="127"/>
      <c r="F486" s="127"/>
      <c r="G486" s="127"/>
      <c r="H486" s="127"/>
      <c r="I486" s="120"/>
      <c r="J486" s="120"/>
      <c r="K486" s="127"/>
      <c r="L486" s="127"/>
      <c r="M486" s="127"/>
      <c r="N486" s="128"/>
      <c r="O486" s="111"/>
      <c r="P486" s="112"/>
      <c r="Q486" s="603"/>
      <c r="R486" s="603"/>
      <c r="S486" s="636"/>
      <c r="T486" s="145"/>
      <c r="Y486" s="644"/>
      <c r="AD486" s="644"/>
    </row>
    <row r="487" spans="1:30">
      <c r="A487" s="117"/>
      <c r="B487" s="129"/>
      <c r="C487" s="123"/>
      <c r="D487" s="130"/>
      <c r="E487" s="130"/>
      <c r="F487" s="130"/>
      <c r="G487" s="130"/>
      <c r="H487" s="130"/>
      <c r="I487" s="123"/>
      <c r="J487" s="123"/>
      <c r="K487" s="130"/>
      <c r="L487" s="130"/>
      <c r="M487" s="130"/>
      <c r="N487" s="131"/>
      <c r="O487" s="588"/>
      <c r="P487" s="589"/>
      <c r="Q487" s="603"/>
      <c r="R487" s="603"/>
      <c r="S487" s="637"/>
      <c r="T487" s="637"/>
      <c r="U487" s="637"/>
      <c r="V487" s="637"/>
      <c r="W487" s="637"/>
      <c r="X487" s="637"/>
      <c r="Y487" s="645"/>
      <c r="Z487" s="637"/>
      <c r="AA487" s="637"/>
      <c r="AB487" s="637"/>
      <c r="AC487" s="637"/>
      <c r="AD487" s="645"/>
    </row>
    <row r="488" spans="1:30">
      <c r="A488" s="117"/>
      <c r="B488" s="109"/>
      <c r="C488" s="120"/>
      <c r="D488" s="127"/>
      <c r="E488" s="127"/>
      <c r="F488" s="127"/>
      <c r="G488" s="127"/>
      <c r="H488" s="127"/>
      <c r="I488" s="120"/>
      <c r="J488" s="120"/>
      <c r="K488" s="127"/>
      <c r="L488" s="127"/>
      <c r="M488" s="127"/>
      <c r="N488" s="128"/>
      <c r="O488" s="588"/>
      <c r="P488" s="589"/>
      <c r="Q488" s="603"/>
      <c r="R488" s="603"/>
      <c r="S488" s="145"/>
      <c r="T488" s="145"/>
      <c r="Y488" s="644"/>
      <c r="AD488" s="644"/>
    </row>
    <row r="489" spans="1:30">
      <c r="A489" s="117"/>
      <c r="B489" s="129"/>
      <c r="C489" s="123"/>
      <c r="D489" s="130"/>
      <c r="E489" s="130"/>
      <c r="F489" s="130"/>
      <c r="G489" s="130"/>
      <c r="H489" s="130"/>
      <c r="I489" s="123"/>
      <c r="J489" s="123"/>
      <c r="K489" s="130"/>
      <c r="L489" s="130"/>
      <c r="M489" s="130"/>
      <c r="N489" s="131"/>
      <c r="O489" s="588"/>
      <c r="P489" s="589"/>
      <c r="Q489" s="603"/>
      <c r="R489" s="603"/>
      <c r="S489" s="637"/>
      <c r="T489" s="637"/>
      <c r="U489" s="637"/>
      <c r="V489" s="637"/>
      <c r="W489" s="637"/>
      <c r="X489" s="637"/>
      <c r="Y489" s="645"/>
      <c r="Z489" s="637"/>
      <c r="AA489" s="637"/>
      <c r="AB489" s="637"/>
      <c r="AC489" s="637"/>
      <c r="AD489" s="645"/>
    </row>
    <row r="490" spans="1:30">
      <c r="A490" s="117"/>
      <c r="B490" s="109"/>
      <c r="C490" s="120"/>
      <c r="D490" s="127"/>
      <c r="E490" s="127"/>
      <c r="F490" s="127"/>
      <c r="G490" s="127"/>
      <c r="H490" s="127"/>
      <c r="I490" s="120"/>
      <c r="J490" s="120"/>
      <c r="K490" s="127"/>
      <c r="L490" s="127"/>
      <c r="M490" s="127"/>
      <c r="N490" s="128"/>
      <c r="O490" s="588"/>
      <c r="P490" s="589"/>
      <c r="Q490" s="603"/>
      <c r="R490" s="603"/>
      <c r="S490" s="145"/>
      <c r="T490" s="145"/>
      <c r="Y490" s="644"/>
      <c r="AD490" s="644"/>
    </row>
    <row r="491" spans="1:30">
      <c r="A491" s="117"/>
      <c r="B491" s="129"/>
      <c r="C491" s="123"/>
      <c r="D491" s="130"/>
      <c r="E491" s="130"/>
      <c r="F491" s="130"/>
      <c r="G491" s="130"/>
      <c r="H491" s="130"/>
      <c r="I491" s="123"/>
      <c r="J491" s="123"/>
      <c r="K491" s="130"/>
      <c r="L491" s="130"/>
      <c r="M491" s="130"/>
      <c r="N491" s="131"/>
      <c r="O491" s="588"/>
      <c r="P491" s="589"/>
      <c r="Q491" s="603"/>
      <c r="R491" s="603"/>
      <c r="S491" s="637"/>
      <c r="T491" s="637"/>
      <c r="U491" s="637"/>
      <c r="V491" s="637"/>
      <c r="W491" s="637"/>
      <c r="X491" s="637"/>
      <c r="Y491" s="645"/>
      <c r="Z491" s="637"/>
      <c r="AA491" s="637"/>
      <c r="AB491" s="637"/>
      <c r="AC491" s="637"/>
      <c r="AD491" s="645"/>
    </row>
    <row r="492" spans="1:30">
      <c r="A492" s="117"/>
      <c r="B492" s="109"/>
      <c r="C492" s="120"/>
      <c r="D492" s="127"/>
      <c r="E492" s="127"/>
      <c r="F492" s="127"/>
      <c r="G492" s="127"/>
      <c r="H492" s="127"/>
      <c r="I492" s="120"/>
      <c r="J492" s="120"/>
      <c r="K492" s="127"/>
      <c r="L492" s="127"/>
      <c r="M492" s="127"/>
      <c r="N492" s="128"/>
      <c r="O492" s="588"/>
      <c r="P492" s="589"/>
      <c r="Q492" s="603"/>
      <c r="R492" s="603"/>
      <c r="S492" s="145"/>
      <c r="T492" s="145"/>
      <c r="Y492" s="644"/>
      <c r="AD492" s="644"/>
    </row>
    <row r="493" spans="1:30">
      <c r="A493" s="117"/>
      <c r="B493" s="129"/>
      <c r="C493" s="123"/>
      <c r="D493" s="130"/>
      <c r="E493" s="130"/>
      <c r="F493" s="130"/>
      <c r="G493" s="130"/>
      <c r="H493" s="130"/>
      <c r="I493" s="123"/>
      <c r="J493" s="123"/>
      <c r="K493" s="130"/>
      <c r="L493" s="130"/>
      <c r="M493" s="130"/>
      <c r="N493" s="131"/>
      <c r="O493" s="588"/>
      <c r="P493" s="589"/>
      <c r="Q493" s="603"/>
      <c r="R493" s="603"/>
      <c r="S493" s="637"/>
      <c r="T493" s="637"/>
      <c r="U493" s="637"/>
      <c r="V493" s="637"/>
      <c r="W493" s="637"/>
      <c r="X493" s="637"/>
      <c r="Y493" s="645"/>
      <c r="Z493" s="637"/>
      <c r="AA493" s="637"/>
      <c r="AB493" s="637"/>
      <c r="AC493" s="637"/>
      <c r="AD493" s="645"/>
    </row>
    <row r="494" spans="1:30">
      <c r="A494" s="117"/>
      <c r="B494" s="109"/>
      <c r="C494" s="120"/>
      <c r="D494" s="127"/>
      <c r="E494" s="127"/>
      <c r="F494" s="127"/>
      <c r="G494" s="127"/>
      <c r="H494" s="127"/>
      <c r="I494" s="120"/>
      <c r="J494" s="120"/>
      <c r="K494" s="127"/>
      <c r="L494" s="127"/>
      <c r="M494" s="127"/>
      <c r="N494" s="128"/>
      <c r="O494" s="588"/>
      <c r="P494" s="589"/>
      <c r="Q494" s="603"/>
      <c r="R494" s="603"/>
      <c r="S494" s="145"/>
      <c r="T494" s="145"/>
      <c r="Y494" s="644"/>
      <c r="AD494" s="644"/>
    </row>
    <row r="495" spans="1:30">
      <c r="A495" s="117"/>
      <c r="B495" s="129"/>
      <c r="C495" s="123"/>
      <c r="D495" s="130"/>
      <c r="E495" s="130"/>
      <c r="F495" s="130"/>
      <c r="G495" s="130"/>
      <c r="H495" s="130"/>
      <c r="I495" s="123"/>
      <c r="J495" s="123"/>
      <c r="K495" s="130"/>
      <c r="L495" s="130"/>
      <c r="M495" s="130"/>
      <c r="N495" s="131"/>
      <c r="O495" s="588"/>
      <c r="P495" s="589"/>
      <c r="Q495" s="603"/>
      <c r="R495" s="603"/>
      <c r="S495" s="637"/>
      <c r="T495" s="637"/>
      <c r="U495" s="637"/>
      <c r="V495" s="637"/>
      <c r="W495" s="637"/>
      <c r="X495" s="637"/>
      <c r="Y495" s="645"/>
      <c r="Z495" s="637"/>
      <c r="AA495" s="637"/>
      <c r="AB495" s="637"/>
      <c r="AC495" s="637"/>
      <c r="AD495" s="645"/>
    </row>
    <row r="496" spans="1:30">
      <c r="A496" s="117"/>
      <c r="B496" s="109"/>
      <c r="C496" s="120"/>
      <c r="D496" s="127"/>
      <c r="E496" s="127"/>
      <c r="F496" s="127"/>
      <c r="G496" s="127"/>
      <c r="H496" s="127"/>
      <c r="I496" s="120"/>
      <c r="J496" s="120"/>
      <c r="K496" s="127"/>
      <c r="L496" s="127"/>
      <c r="M496" s="127"/>
      <c r="N496" s="128"/>
      <c r="O496" s="588"/>
      <c r="P496" s="589"/>
      <c r="Q496" s="603"/>
      <c r="R496" s="603"/>
      <c r="S496" s="145"/>
      <c r="T496" s="145"/>
      <c r="Y496" s="644"/>
      <c r="AD496" s="644"/>
    </row>
    <row r="497" spans="1:30">
      <c r="A497" s="117"/>
      <c r="B497" s="129"/>
      <c r="C497" s="123"/>
      <c r="D497" s="130"/>
      <c r="E497" s="130"/>
      <c r="F497" s="130"/>
      <c r="G497" s="130"/>
      <c r="H497" s="130"/>
      <c r="I497" s="123"/>
      <c r="J497" s="123"/>
      <c r="K497" s="130"/>
      <c r="L497" s="130"/>
      <c r="M497" s="130"/>
      <c r="N497" s="131"/>
      <c r="O497" s="588"/>
      <c r="P497" s="589"/>
      <c r="Q497" s="603"/>
      <c r="R497" s="603"/>
      <c r="S497" s="637"/>
      <c r="T497" s="637"/>
      <c r="U497" s="637"/>
      <c r="V497" s="637"/>
      <c r="W497" s="637"/>
      <c r="X497" s="637"/>
      <c r="Y497" s="645"/>
      <c r="Z497" s="637"/>
      <c r="AA497" s="637"/>
      <c r="AB497" s="637"/>
      <c r="AC497" s="637"/>
      <c r="AD497" s="645"/>
    </row>
    <row r="498" spans="1:30">
      <c r="A498" s="117"/>
      <c r="B498" s="109"/>
      <c r="C498" s="120"/>
      <c r="D498" s="127"/>
      <c r="E498" s="127"/>
      <c r="F498" s="127"/>
      <c r="G498" s="127"/>
      <c r="H498" s="127"/>
      <c r="I498" s="120"/>
      <c r="J498" s="120"/>
      <c r="K498" s="127"/>
      <c r="L498" s="127"/>
      <c r="M498" s="127"/>
      <c r="N498" s="128"/>
      <c r="O498" s="588"/>
      <c r="P498" s="589"/>
      <c r="Q498" s="603"/>
      <c r="R498" s="603"/>
      <c r="S498" s="145"/>
      <c r="T498" s="145"/>
      <c r="Y498" s="644"/>
      <c r="AD498" s="644"/>
    </row>
    <row r="499" spans="1:30">
      <c r="A499" s="117"/>
      <c r="B499" s="129"/>
      <c r="C499" s="123"/>
      <c r="D499" s="130"/>
      <c r="E499" s="130"/>
      <c r="F499" s="130"/>
      <c r="G499" s="130"/>
      <c r="H499" s="130"/>
      <c r="I499" s="123"/>
      <c r="J499" s="123"/>
      <c r="K499" s="130"/>
      <c r="L499" s="130"/>
      <c r="M499" s="130"/>
      <c r="N499" s="131"/>
      <c r="O499" s="588"/>
      <c r="P499" s="589"/>
      <c r="Q499" s="603"/>
      <c r="R499" s="603"/>
      <c r="S499" s="637"/>
      <c r="T499" s="637"/>
      <c r="U499" s="637"/>
      <c r="V499" s="637"/>
      <c r="W499" s="637"/>
      <c r="X499" s="637"/>
      <c r="Y499" s="645"/>
      <c r="Z499" s="637"/>
      <c r="AA499" s="637"/>
      <c r="AB499" s="637"/>
      <c r="AC499" s="637"/>
      <c r="AD499" s="645"/>
    </row>
    <row r="500" spans="1:30">
      <c r="A500" s="117"/>
      <c r="B500" s="109"/>
      <c r="C500" s="120"/>
      <c r="D500" s="127"/>
      <c r="E500" s="127"/>
      <c r="F500" s="127"/>
      <c r="G500" s="127"/>
      <c r="H500" s="127"/>
      <c r="I500" s="120"/>
      <c r="J500" s="120"/>
      <c r="K500" s="127"/>
      <c r="L500" s="127"/>
      <c r="M500" s="127"/>
      <c r="N500" s="128"/>
      <c r="O500" s="588"/>
      <c r="P500" s="589"/>
      <c r="Q500" s="603"/>
      <c r="R500" s="603"/>
      <c r="S500" s="145"/>
      <c r="T500" s="145"/>
      <c r="Y500" s="644"/>
      <c r="AD500" s="644"/>
    </row>
    <row r="501" spans="1:30">
      <c r="A501" s="117"/>
      <c r="B501" s="129"/>
      <c r="C501" s="123"/>
      <c r="D501" s="130"/>
      <c r="E501" s="130"/>
      <c r="F501" s="130"/>
      <c r="G501" s="130"/>
      <c r="H501" s="130"/>
      <c r="I501" s="123"/>
      <c r="J501" s="123"/>
      <c r="K501" s="130"/>
      <c r="L501" s="130"/>
      <c r="M501" s="130"/>
      <c r="N501" s="131"/>
      <c r="O501" s="588"/>
      <c r="P501" s="589"/>
      <c r="Q501" s="603"/>
      <c r="R501" s="603"/>
      <c r="S501" s="637"/>
      <c r="T501" s="637"/>
      <c r="U501" s="637"/>
      <c r="V501" s="637"/>
      <c r="W501" s="637"/>
      <c r="X501" s="637"/>
      <c r="Y501" s="645"/>
      <c r="Z501" s="637"/>
      <c r="AA501" s="637"/>
      <c r="AB501" s="637"/>
      <c r="AC501" s="637"/>
      <c r="AD501" s="645"/>
    </row>
    <row r="502" spans="1:30">
      <c r="A502" s="117"/>
      <c r="B502" s="109"/>
      <c r="C502" s="120"/>
      <c r="D502" s="127"/>
      <c r="E502" s="127"/>
      <c r="F502" s="127"/>
      <c r="G502" s="127"/>
      <c r="H502" s="127"/>
      <c r="I502" s="120"/>
      <c r="J502" s="120"/>
      <c r="K502" s="127"/>
      <c r="L502" s="127"/>
      <c r="M502" s="127"/>
      <c r="N502" s="128"/>
      <c r="O502" s="588"/>
      <c r="P502" s="589"/>
      <c r="Q502" s="603"/>
      <c r="R502" s="603"/>
      <c r="S502" s="145"/>
      <c r="T502" s="145"/>
      <c r="Y502" s="644"/>
      <c r="AD502" s="644"/>
    </row>
    <row r="503" spans="1:30">
      <c r="A503" s="117"/>
      <c r="B503" s="129"/>
      <c r="C503" s="123"/>
      <c r="D503" s="130"/>
      <c r="E503" s="130"/>
      <c r="F503" s="130"/>
      <c r="G503" s="130"/>
      <c r="H503" s="130"/>
      <c r="I503" s="123"/>
      <c r="J503" s="123"/>
      <c r="K503" s="130"/>
      <c r="L503" s="130"/>
      <c r="M503" s="130"/>
      <c r="N503" s="131"/>
      <c r="O503" s="588"/>
      <c r="P503" s="589"/>
      <c r="Q503" s="603"/>
      <c r="R503" s="603"/>
      <c r="S503" s="637"/>
      <c r="T503" s="637"/>
      <c r="U503" s="637"/>
      <c r="V503" s="637"/>
      <c r="W503" s="637"/>
      <c r="X503" s="637"/>
      <c r="Y503" s="645"/>
      <c r="Z503" s="637"/>
      <c r="AA503" s="637"/>
      <c r="AB503" s="637"/>
      <c r="AC503" s="637"/>
      <c r="AD503" s="645"/>
    </row>
    <row r="504" spans="1:30">
      <c r="A504" s="117"/>
      <c r="B504" s="109"/>
      <c r="C504" s="120"/>
      <c r="D504" s="127"/>
      <c r="E504" s="127"/>
      <c r="F504" s="127"/>
      <c r="G504" s="127"/>
      <c r="H504" s="127"/>
      <c r="I504" s="120"/>
      <c r="J504" s="120"/>
      <c r="K504" s="127"/>
      <c r="L504" s="127"/>
      <c r="M504" s="127"/>
      <c r="N504" s="128"/>
      <c r="O504" s="588"/>
      <c r="P504" s="589"/>
      <c r="Q504" s="603"/>
      <c r="R504" s="603"/>
      <c r="S504" s="145"/>
      <c r="T504" s="145"/>
      <c r="Y504" s="644"/>
      <c r="AD504" s="644"/>
    </row>
    <row r="505" spans="1:30">
      <c r="A505" s="117"/>
      <c r="B505" s="129"/>
      <c r="C505" s="123"/>
      <c r="D505" s="130"/>
      <c r="E505" s="130"/>
      <c r="F505" s="130"/>
      <c r="G505" s="130"/>
      <c r="H505" s="130"/>
      <c r="I505" s="123"/>
      <c r="J505" s="123"/>
      <c r="K505" s="130"/>
      <c r="L505" s="130"/>
      <c r="M505" s="130"/>
      <c r="N505" s="131"/>
      <c r="O505" s="588"/>
      <c r="P505" s="589"/>
      <c r="Q505" s="603"/>
      <c r="R505" s="603"/>
      <c r="S505" s="637"/>
      <c r="T505" s="637"/>
      <c r="U505" s="637"/>
      <c r="V505" s="637"/>
      <c r="W505" s="637"/>
      <c r="X505" s="637"/>
      <c r="Y505" s="645"/>
      <c r="Z505" s="637"/>
      <c r="AA505" s="637"/>
      <c r="AB505" s="637"/>
      <c r="AC505" s="637"/>
      <c r="AD505" s="645"/>
    </row>
    <row r="506" spans="1:30">
      <c r="A506" s="117"/>
      <c r="B506" s="109"/>
      <c r="C506" s="120"/>
      <c r="D506" s="127"/>
      <c r="E506" s="127"/>
      <c r="F506" s="127"/>
      <c r="G506" s="127"/>
      <c r="H506" s="127"/>
      <c r="I506" s="120"/>
      <c r="J506" s="120"/>
      <c r="K506" s="127"/>
      <c r="L506" s="127"/>
      <c r="M506" s="127"/>
      <c r="N506" s="128"/>
      <c r="O506" s="588"/>
      <c r="P506" s="589"/>
      <c r="Q506" s="603"/>
      <c r="R506" s="603"/>
      <c r="S506" s="145"/>
      <c r="T506" s="145"/>
      <c r="Y506" s="644"/>
      <c r="AD506" s="644"/>
    </row>
    <row r="507" spans="1:30">
      <c r="A507" s="117"/>
      <c r="B507" s="129"/>
      <c r="C507" s="123"/>
      <c r="D507" s="130"/>
      <c r="E507" s="130"/>
      <c r="F507" s="130"/>
      <c r="G507" s="130"/>
      <c r="H507" s="130"/>
      <c r="I507" s="123"/>
      <c r="J507" s="123"/>
      <c r="K507" s="130"/>
      <c r="L507" s="130"/>
      <c r="M507" s="130"/>
      <c r="N507" s="131"/>
      <c r="O507" s="588"/>
      <c r="P507" s="589"/>
      <c r="Q507" s="603"/>
      <c r="R507" s="603"/>
      <c r="S507" s="637"/>
      <c r="T507" s="637"/>
      <c r="U507" s="637"/>
      <c r="V507" s="637"/>
      <c r="W507" s="637"/>
      <c r="X507" s="637"/>
      <c r="Y507" s="645"/>
      <c r="Z507" s="637"/>
      <c r="AA507" s="637"/>
      <c r="AB507" s="637"/>
      <c r="AC507" s="637"/>
      <c r="AD507" s="645"/>
    </row>
    <row r="508" spans="1:30">
      <c r="A508" s="117"/>
      <c r="B508" s="109"/>
      <c r="C508" s="120"/>
      <c r="D508" s="127"/>
      <c r="E508" s="127"/>
      <c r="F508" s="127"/>
      <c r="G508" s="127"/>
      <c r="H508" s="127"/>
      <c r="I508" s="120"/>
      <c r="J508" s="120"/>
      <c r="K508" s="127"/>
      <c r="L508" s="127"/>
      <c r="M508" s="127"/>
      <c r="N508" s="128"/>
      <c r="O508" s="588"/>
      <c r="P508" s="589"/>
      <c r="Q508" s="603"/>
      <c r="R508" s="603"/>
      <c r="S508" s="145"/>
      <c r="T508" s="145"/>
      <c r="Y508" s="644"/>
      <c r="AD508" s="644"/>
    </row>
    <row r="509" spans="1:30">
      <c r="A509" s="117"/>
      <c r="B509" s="129"/>
      <c r="C509" s="123"/>
      <c r="D509" s="130"/>
      <c r="E509" s="130"/>
      <c r="F509" s="130"/>
      <c r="G509" s="130"/>
      <c r="H509" s="130"/>
      <c r="I509" s="123"/>
      <c r="J509" s="123"/>
      <c r="K509" s="130"/>
      <c r="L509" s="130"/>
      <c r="M509" s="130"/>
      <c r="N509" s="131"/>
      <c r="O509" s="588"/>
      <c r="P509" s="589"/>
      <c r="Q509" s="603"/>
      <c r="R509" s="603"/>
      <c r="S509" s="637"/>
      <c r="T509" s="637"/>
      <c r="U509" s="637"/>
      <c r="V509" s="637"/>
      <c r="W509" s="637"/>
      <c r="X509" s="637"/>
      <c r="Y509" s="645"/>
      <c r="Z509" s="637"/>
      <c r="AA509" s="637"/>
      <c r="AB509" s="637"/>
      <c r="AC509" s="637"/>
      <c r="AD509" s="645"/>
    </row>
    <row r="510" spans="1:30">
      <c r="A510" s="117"/>
      <c r="B510" s="109"/>
      <c r="C510" s="120"/>
      <c r="D510" s="127"/>
      <c r="E510" s="127"/>
      <c r="F510" s="127"/>
      <c r="G510" s="127"/>
      <c r="H510" s="127"/>
      <c r="I510" s="120"/>
      <c r="J510" s="120"/>
      <c r="K510" s="127"/>
      <c r="L510" s="127"/>
      <c r="M510" s="127"/>
      <c r="N510" s="128"/>
      <c r="O510" s="588"/>
      <c r="P510" s="589"/>
      <c r="Q510" s="603"/>
      <c r="R510" s="603"/>
      <c r="S510" s="145"/>
      <c r="T510" s="145"/>
      <c r="Y510" s="644"/>
      <c r="AD510" s="644"/>
    </row>
    <row r="511" spans="1:30">
      <c r="A511" s="117"/>
      <c r="B511" s="129"/>
      <c r="C511" s="123"/>
      <c r="D511" s="130"/>
      <c r="E511" s="130"/>
      <c r="F511" s="130"/>
      <c r="G511" s="130"/>
      <c r="H511" s="130"/>
      <c r="I511" s="123"/>
      <c r="J511" s="123"/>
      <c r="K511" s="130"/>
      <c r="L511" s="130"/>
      <c r="M511" s="130"/>
      <c r="N511" s="131"/>
      <c r="O511" s="588"/>
      <c r="P511" s="589"/>
      <c r="Q511" s="603"/>
      <c r="R511" s="603"/>
      <c r="S511" s="637"/>
      <c r="T511" s="637"/>
      <c r="U511" s="637"/>
      <c r="V511" s="637"/>
      <c r="W511" s="637"/>
      <c r="X511" s="637"/>
      <c r="Y511" s="645"/>
      <c r="Z511" s="637"/>
      <c r="AA511" s="637"/>
      <c r="AB511" s="637"/>
      <c r="AC511" s="637"/>
      <c r="AD511" s="645"/>
    </row>
    <row r="512" spans="1:30">
      <c r="A512" s="117"/>
      <c r="B512" s="109"/>
      <c r="C512" s="120"/>
      <c r="D512" s="127"/>
      <c r="E512" s="127"/>
      <c r="F512" s="127"/>
      <c r="G512" s="127"/>
      <c r="H512" s="127"/>
      <c r="I512" s="120"/>
      <c r="J512" s="120"/>
      <c r="K512" s="127"/>
      <c r="L512" s="127"/>
      <c r="M512" s="127"/>
      <c r="N512" s="128"/>
      <c r="O512" s="588"/>
      <c r="P512" s="589"/>
      <c r="Q512" s="603"/>
      <c r="R512" s="603"/>
      <c r="S512" s="145"/>
      <c r="T512" s="145"/>
      <c r="Y512" s="644"/>
      <c r="AD512" s="644"/>
    </row>
    <row r="513" spans="1:30">
      <c r="A513" s="117"/>
      <c r="B513" s="129"/>
      <c r="C513" s="123"/>
      <c r="D513" s="130"/>
      <c r="E513" s="130"/>
      <c r="F513" s="130"/>
      <c r="G513" s="130"/>
      <c r="H513" s="130"/>
      <c r="I513" s="123"/>
      <c r="J513" s="123"/>
      <c r="K513" s="130"/>
      <c r="L513" s="130"/>
      <c r="M513" s="130"/>
      <c r="N513" s="131"/>
      <c r="O513" s="588"/>
      <c r="P513" s="589"/>
      <c r="Q513" s="603"/>
      <c r="R513" s="603"/>
      <c r="S513" s="637"/>
      <c r="T513" s="637"/>
      <c r="U513" s="637"/>
      <c r="V513" s="637"/>
      <c r="W513" s="637"/>
      <c r="X513" s="637"/>
      <c r="Y513" s="645"/>
      <c r="Z513" s="637"/>
      <c r="AA513" s="637"/>
      <c r="AB513" s="637"/>
      <c r="AC513" s="637"/>
      <c r="AD513" s="645"/>
    </row>
    <row r="514" spans="1:30">
      <c r="A514" s="117"/>
      <c r="B514" s="109"/>
      <c r="C514" s="120"/>
      <c r="D514" s="127"/>
      <c r="E514" s="127"/>
      <c r="F514" s="127"/>
      <c r="G514" s="127"/>
      <c r="H514" s="127"/>
      <c r="I514" s="120"/>
      <c r="J514" s="120"/>
      <c r="K514" s="127"/>
      <c r="L514" s="127"/>
      <c r="M514" s="127"/>
      <c r="N514" s="128"/>
      <c r="O514" s="588"/>
      <c r="P514" s="589"/>
      <c r="Q514" s="603"/>
      <c r="R514" s="603"/>
      <c r="S514" s="145"/>
      <c r="T514" s="145"/>
      <c r="Y514" s="644"/>
      <c r="AD514" s="644"/>
    </row>
    <row r="515" spans="1:30">
      <c r="A515" s="117"/>
      <c r="B515" s="129"/>
      <c r="C515" s="123"/>
      <c r="D515" s="130"/>
      <c r="E515" s="130"/>
      <c r="F515" s="130"/>
      <c r="G515" s="130"/>
      <c r="H515" s="130"/>
      <c r="I515" s="123"/>
      <c r="J515" s="123"/>
      <c r="K515" s="130"/>
      <c r="L515" s="130"/>
      <c r="M515" s="130"/>
      <c r="N515" s="131"/>
      <c r="O515" s="588"/>
      <c r="P515" s="589"/>
      <c r="Q515" s="603"/>
      <c r="R515" s="603"/>
      <c r="S515" s="637"/>
      <c r="T515" s="637"/>
      <c r="U515" s="637"/>
      <c r="V515" s="637"/>
      <c r="W515" s="637"/>
      <c r="X515" s="637"/>
      <c r="Y515" s="645"/>
      <c r="Z515" s="637"/>
      <c r="AA515" s="637"/>
      <c r="AB515" s="637"/>
      <c r="AC515" s="637"/>
      <c r="AD515" s="645"/>
    </row>
    <row r="516" spans="1:30">
      <c r="A516" s="117"/>
      <c r="B516" s="109"/>
      <c r="C516" s="120"/>
      <c r="D516" s="127"/>
      <c r="E516" s="127"/>
      <c r="F516" s="127"/>
      <c r="G516" s="127"/>
      <c r="H516" s="127"/>
      <c r="I516" s="120"/>
      <c r="J516" s="120"/>
      <c r="K516" s="127"/>
      <c r="L516" s="127"/>
      <c r="M516" s="127"/>
      <c r="N516" s="128"/>
      <c r="O516" s="588"/>
      <c r="P516" s="589"/>
      <c r="Q516" s="603"/>
      <c r="R516" s="603"/>
      <c r="S516" s="145"/>
      <c r="T516" s="145"/>
      <c r="Y516" s="644"/>
      <c r="AD516" s="644"/>
    </row>
    <row r="517" spans="1:30" ht="13.5" thickBot="1">
      <c r="A517" s="632"/>
      <c r="B517" s="638"/>
      <c r="C517" s="639"/>
      <c r="D517" s="640"/>
      <c r="E517" s="640"/>
      <c r="F517" s="640"/>
      <c r="G517" s="640"/>
      <c r="H517" s="640"/>
      <c r="I517" s="639"/>
      <c r="J517" s="639"/>
      <c r="K517" s="640"/>
      <c r="L517" s="640"/>
      <c r="M517" s="640"/>
      <c r="N517" s="641"/>
      <c r="O517" s="633"/>
      <c r="P517" s="634"/>
      <c r="Q517" s="603"/>
      <c r="R517" s="603"/>
      <c r="S517" s="642"/>
      <c r="T517" s="642"/>
      <c r="U517" s="642"/>
      <c r="V517" s="642"/>
      <c r="W517" s="642"/>
      <c r="X517" s="642"/>
      <c r="Y517" s="646"/>
      <c r="Z517" s="642"/>
      <c r="AA517" s="642"/>
      <c r="AB517" s="642"/>
      <c r="AC517" s="642"/>
      <c r="AD517" s="646"/>
    </row>
    <row r="518" spans="1:30">
      <c r="A518" s="116"/>
      <c r="B518" s="109"/>
      <c r="C518" s="120"/>
      <c r="D518" s="127"/>
      <c r="E518" s="127"/>
      <c r="F518" s="127"/>
      <c r="G518" s="127"/>
      <c r="H518" s="127"/>
      <c r="I518" s="120"/>
      <c r="J518" s="120"/>
      <c r="K518" s="127"/>
      <c r="L518" s="127"/>
      <c r="M518" s="127"/>
      <c r="N518" s="128"/>
      <c r="O518" s="111"/>
      <c r="P518" s="112"/>
      <c r="Q518" s="603"/>
      <c r="R518" s="603"/>
      <c r="S518" s="636"/>
      <c r="T518" s="145"/>
      <c r="Y518" s="644"/>
      <c r="AD518" s="644"/>
    </row>
    <row r="519" spans="1:30">
      <c r="A519" s="117"/>
      <c r="B519" s="129"/>
      <c r="C519" s="123"/>
      <c r="D519" s="130"/>
      <c r="E519" s="130"/>
      <c r="F519" s="130"/>
      <c r="G519" s="130"/>
      <c r="H519" s="130"/>
      <c r="I519" s="123"/>
      <c r="J519" s="123"/>
      <c r="K519" s="130"/>
      <c r="L519" s="130"/>
      <c r="M519" s="130"/>
      <c r="N519" s="131"/>
      <c r="O519" s="588"/>
      <c r="P519" s="589"/>
      <c r="Q519" s="603"/>
      <c r="R519" s="603"/>
      <c r="S519" s="637"/>
      <c r="T519" s="637"/>
      <c r="U519" s="637"/>
      <c r="V519" s="637"/>
      <c r="W519" s="637"/>
      <c r="X519" s="637"/>
      <c r="Y519" s="645"/>
      <c r="Z519" s="637"/>
      <c r="AA519" s="637"/>
      <c r="AB519" s="637"/>
      <c r="AC519" s="637"/>
      <c r="AD519" s="645"/>
    </row>
    <row r="520" spans="1:30">
      <c r="A520" s="117"/>
      <c r="B520" s="109"/>
      <c r="C520" s="120"/>
      <c r="D520" s="127"/>
      <c r="E520" s="127"/>
      <c r="F520" s="127"/>
      <c r="G520" s="127"/>
      <c r="H520" s="127"/>
      <c r="I520" s="120"/>
      <c r="J520" s="120"/>
      <c r="K520" s="127"/>
      <c r="L520" s="127"/>
      <c r="M520" s="127"/>
      <c r="N520" s="128"/>
      <c r="O520" s="588"/>
      <c r="P520" s="589"/>
      <c r="Q520" s="603"/>
      <c r="R520" s="603"/>
      <c r="S520" s="145"/>
      <c r="T520" s="145"/>
      <c r="Y520" s="644"/>
      <c r="AD520" s="644"/>
    </row>
    <row r="521" spans="1:30">
      <c r="A521" s="117"/>
      <c r="B521" s="129"/>
      <c r="C521" s="123"/>
      <c r="D521" s="130"/>
      <c r="E521" s="130"/>
      <c r="F521" s="130"/>
      <c r="G521" s="130"/>
      <c r="H521" s="130"/>
      <c r="I521" s="123"/>
      <c r="J521" s="123"/>
      <c r="K521" s="130"/>
      <c r="L521" s="130"/>
      <c r="M521" s="130"/>
      <c r="N521" s="131"/>
      <c r="O521" s="588"/>
      <c r="P521" s="589"/>
      <c r="Q521" s="603"/>
      <c r="R521" s="603"/>
      <c r="S521" s="637"/>
      <c r="T521" s="637"/>
      <c r="U521" s="637"/>
      <c r="V521" s="637"/>
      <c r="W521" s="637"/>
      <c r="X521" s="637"/>
      <c r="Y521" s="645"/>
      <c r="Z521" s="637"/>
      <c r="AA521" s="637"/>
      <c r="AB521" s="637"/>
      <c r="AC521" s="637"/>
      <c r="AD521" s="645"/>
    </row>
    <row r="522" spans="1:30">
      <c r="A522" s="117"/>
      <c r="B522" s="109"/>
      <c r="C522" s="120"/>
      <c r="D522" s="127"/>
      <c r="E522" s="127"/>
      <c r="F522" s="127"/>
      <c r="G522" s="127"/>
      <c r="H522" s="127"/>
      <c r="I522" s="120"/>
      <c r="J522" s="120"/>
      <c r="K522" s="127"/>
      <c r="L522" s="127"/>
      <c r="M522" s="127"/>
      <c r="N522" s="128"/>
      <c r="O522" s="588"/>
      <c r="P522" s="589"/>
      <c r="Q522" s="603"/>
      <c r="R522" s="603"/>
      <c r="S522" s="145"/>
      <c r="T522" s="145"/>
      <c r="Y522" s="644"/>
      <c r="AD522" s="644"/>
    </row>
    <row r="523" spans="1:30">
      <c r="A523" s="117"/>
      <c r="B523" s="129"/>
      <c r="C523" s="123"/>
      <c r="D523" s="130"/>
      <c r="E523" s="130"/>
      <c r="F523" s="130"/>
      <c r="G523" s="130"/>
      <c r="H523" s="130"/>
      <c r="I523" s="123"/>
      <c r="J523" s="123"/>
      <c r="K523" s="130"/>
      <c r="L523" s="130"/>
      <c r="M523" s="130"/>
      <c r="N523" s="131"/>
      <c r="O523" s="588"/>
      <c r="P523" s="589"/>
      <c r="Q523" s="603"/>
      <c r="R523" s="603"/>
      <c r="S523" s="637"/>
      <c r="T523" s="637"/>
      <c r="U523" s="637"/>
      <c r="V523" s="637"/>
      <c r="W523" s="637"/>
      <c r="X523" s="637"/>
      <c r="Y523" s="645"/>
      <c r="Z523" s="637"/>
      <c r="AA523" s="637"/>
      <c r="AB523" s="637"/>
      <c r="AC523" s="637"/>
      <c r="AD523" s="645"/>
    </row>
    <row r="524" spans="1:30">
      <c r="A524" s="117"/>
      <c r="B524" s="109"/>
      <c r="C524" s="120"/>
      <c r="D524" s="127"/>
      <c r="E524" s="127"/>
      <c r="F524" s="127"/>
      <c r="G524" s="127"/>
      <c r="H524" s="127"/>
      <c r="I524" s="120"/>
      <c r="J524" s="120"/>
      <c r="K524" s="127"/>
      <c r="L524" s="127"/>
      <c r="M524" s="127"/>
      <c r="N524" s="128"/>
      <c r="O524" s="588"/>
      <c r="P524" s="589"/>
      <c r="Q524" s="603"/>
      <c r="R524" s="603"/>
      <c r="S524" s="145"/>
      <c r="T524" s="145"/>
      <c r="Y524" s="644"/>
      <c r="AD524" s="644"/>
    </row>
    <row r="525" spans="1:30">
      <c r="A525" s="117"/>
      <c r="B525" s="129"/>
      <c r="C525" s="123"/>
      <c r="D525" s="130"/>
      <c r="E525" s="130"/>
      <c r="F525" s="130"/>
      <c r="G525" s="130"/>
      <c r="H525" s="130"/>
      <c r="I525" s="123"/>
      <c r="J525" s="123"/>
      <c r="K525" s="130"/>
      <c r="L525" s="130"/>
      <c r="M525" s="130"/>
      <c r="N525" s="131"/>
      <c r="O525" s="588"/>
      <c r="P525" s="589"/>
      <c r="Q525" s="603"/>
      <c r="R525" s="603"/>
      <c r="S525" s="637"/>
      <c r="T525" s="637"/>
      <c r="U525" s="637"/>
      <c r="V525" s="637"/>
      <c r="W525" s="637"/>
      <c r="X525" s="637"/>
      <c r="Y525" s="645"/>
      <c r="Z525" s="637"/>
      <c r="AA525" s="637"/>
      <c r="AB525" s="637"/>
      <c r="AC525" s="637"/>
      <c r="AD525" s="645"/>
    </row>
    <row r="526" spans="1:30">
      <c r="A526" s="117"/>
      <c r="B526" s="109"/>
      <c r="C526" s="120"/>
      <c r="D526" s="127"/>
      <c r="E526" s="127"/>
      <c r="F526" s="127"/>
      <c r="G526" s="127"/>
      <c r="H526" s="127"/>
      <c r="I526" s="120"/>
      <c r="J526" s="120"/>
      <c r="K526" s="127"/>
      <c r="L526" s="127"/>
      <c r="M526" s="127"/>
      <c r="N526" s="128"/>
      <c r="O526" s="588"/>
      <c r="P526" s="589"/>
      <c r="Q526" s="603"/>
      <c r="R526" s="603"/>
      <c r="S526" s="145"/>
      <c r="T526" s="145"/>
      <c r="Y526" s="644"/>
      <c r="AD526" s="644"/>
    </row>
    <row r="527" spans="1:30">
      <c r="A527" s="117"/>
      <c r="B527" s="129"/>
      <c r="C527" s="123"/>
      <c r="D527" s="130"/>
      <c r="E527" s="130"/>
      <c r="F527" s="130"/>
      <c r="G527" s="130"/>
      <c r="H527" s="130"/>
      <c r="I527" s="123"/>
      <c r="J527" s="123"/>
      <c r="K527" s="130"/>
      <c r="L527" s="130"/>
      <c r="M527" s="130"/>
      <c r="N527" s="131"/>
      <c r="O527" s="588"/>
      <c r="P527" s="589"/>
      <c r="Q527" s="603"/>
      <c r="R527" s="603"/>
      <c r="S527" s="637"/>
      <c r="T527" s="637"/>
      <c r="U527" s="637"/>
      <c r="V527" s="637"/>
      <c r="W527" s="637"/>
      <c r="X527" s="637"/>
      <c r="Y527" s="645"/>
      <c r="Z527" s="637"/>
      <c r="AA527" s="637"/>
      <c r="AB527" s="637"/>
      <c r="AC527" s="637"/>
      <c r="AD527" s="645"/>
    </row>
    <row r="528" spans="1:30">
      <c r="A528" s="117"/>
      <c r="B528" s="109"/>
      <c r="C528" s="120"/>
      <c r="D528" s="127"/>
      <c r="E528" s="127"/>
      <c r="F528" s="127"/>
      <c r="G528" s="127"/>
      <c r="H528" s="127"/>
      <c r="I528" s="120"/>
      <c r="J528" s="120"/>
      <c r="K528" s="127"/>
      <c r="L528" s="127"/>
      <c r="M528" s="127"/>
      <c r="N528" s="128"/>
      <c r="O528" s="588"/>
      <c r="P528" s="589"/>
      <c r="Q528" s="603"/>
      <c r="R528" s="603"/>
      <c r="S528" s="145"/>
      <c r="T528" s="145"/>
      <c r="Y528" s="644"/>
      <c r="AD528" s="644"/>
    </row>
    <row r="529" spans="1:30">
      <c r="A529" s="117"/>
      <c r="B529" s="129"/>
      <c r="C529" s="123"/>
      <c r="D529" s="130"/>
      <c r="E529" s="130"/>
      <c r="F529" s="130"/>
      <c r="G529" s="130"/>
      <c r="H529" s="130"/>
      <c r="I529" s="123"/>
      <c r="J529" s="123"/>
      <c r="K529" s="130"/>
      <c r="L529" s="130"/>
      <c r="M529" s="130"/>
      <c r="N529" s="131"/>
      <c r="O529" s="588"/>
      <c r="P529" s="589"/>
      <c r="Q529" s="603"/>
      <c r="R529" s="603"/>
      <c r="S529" s="637"/>
      <c r="T529" s="637"/>
      <c r="U529" s="637"/>
      <c r="V529" s="637"/>
      <c r="W529" s="637"/>
      <c r="X529" s="637"/>
      <c r="Y529" s="645"/>
      <c r="Z529" s="637"/>
      <c r="AA529" s="637"/>
      <c r="AB529" s="637"/>
      <c r="AC529" s="637"/>
      <c r="AD529" s="645"/>
    </row>
    <row r="530" spans="1:30">
      <c r="A530" s="117"/>
      <c r="B530" s="109"/>
      <c r="C530" s="120"/>
      <c r="D530" s="127"/>
      <c r="E530" s="127"/>
      <c r="F530" s="127"/>
      <c r="G530" s="127"/>
      <c r="H530" s="127"/>
      <c r="I530" s="120"/>
      <c r="J530" s="120"/>
      <c r="K530" s="127"/>
      <c r="L530" s="127"/>
      <c r="M530" s="127"/>
      <c r="N530" s="128"/>
      <c r="O530" s="588"/>
      <c r="P530" s="589"/>
      <c r="Q530" s="603"/>
      <c r="R530" s="603"/>
      <c r="S530" s="145"/>
      <c r="T530" s="145"/>
      <c r="Y530" s="644"/>
      <c r="AD530" s="644"/>
    </row>
    <row r="531" spans="1:30">
      <c r="A531" s="117"/>
      <c r="B531" s="129"/>
      <c r="C531" s="123"/>
      <c r="D531" s="130"/>
      <c r="E531" s="130"/>
      <c r="F531" s="130"/>
      <c r="G531" s="130"/>
      <c r="H531" s="130"/>
      <c r="I531" s="123"/>
      <c r="J531" s="123"/>
      <c r="K531" s="130"/>
      <c r="L531" s="130"/>
      <c r="M531" s="130"/>
      <c r="N531" s="131"/>
      <c r="O531" s="588"/>
      <c r="P531" s="589"/>
      <c r="Q531" s="603"/>
      <c r="R531" s="603"/>
      <c r="S531" s="637"/>
      <c r="T531" s="637"/>
      <c r="U531" s="637"/>
      <c r="V531" s="637"/>
      <c r="W531" s="637"/>
      <c r="X531" s="637"/>
      <c r="Y531" s="645"/>
      <c r="Z531" s="637"/>
      <c r="AA531" s="637"/>
      <c r="AB531" s="637"/>
      <c r="AC531" s="637"/>
      <c r="AD531" s="645"/>
    </row>
    <row r="532" spans="1:30">
      <c r="A532" s="117"/>
      <c r="B532" s="109"/>
      <c r="C532" s="120"/>
      <c r="D532" s="127"/>
      <c r="E532" s="127"/>
      <c r="F532" s="127"/>
      <c r="G532" s="127"/>
      <c r="H532" s="127"/>
      <c r="I532" s="120"/>
      <c r="J532" s="120"/>
      <c r="K532" s="127"/>
      <c r="L532" s="127"/>
      <c r="M532" s="127"/>
      <c r="N532" s="128"/>
      <c r="O532" s="588"/>
      <c r="P532" s="589"/>
      <c r="Q532" s="603"/>
      <c r="R532" s="603"/>
      <c r="S532" s="145"/>
      <c r="T532" s="145"/>
      <c r="Y532" s="644"/>
      <c r="AD532" s="644"/>
    </row>
    <row r="533" spans="1:30">
      <c r="A533" s="117"/>
      <c r="B533" s="129"/>
      <c r="C533" s="123"/>
      <c r="D533" s="130"/>
      <c r="E533" s="130"/>
      <c r="F533" s="130"/>
      <c r="G533" s="130"/>
      <c r="H533" s="130"/>
      <c r="I533" s="123"/>
      <c r="J533" s="123"/>
      <c r="K533" s="130"/>
      <c r="L533" s="130"/>
      <c r="M533" s="130"/>
      <c r="N533" s="131"/>
      <c r="O533" s="588"/>
      <c r="P533" s="589"/>
      <c r="Q533" s="603"/>
      <c r="R533" s="603"/>
      <c r="S533" s="637"/>
      <c r="T533" s="637"/>
      <c r="U533" s="637"/>
      <c r="V533" s="637"/>
      <c r="W533" s="637"/>
      <c r="X533" s="637"/>
      <c r="Y533" s="645"/>
      <c r="Z533" s="637"/>
      <c r="AA533" s="637"/>
      <c r="AB533" s="637"/>
      <c r="AC533" s="637"/>
      <c r="AD533" s="645"/>
    </row>
    <row r="534" spans="1:30">
      <c r="A534" s="117"/>
      <c r="B534" s="109"/>
      <c r="C534" s="120"/>
      <c r="D534" s="127"/>
      <c r="E534" s="127"/>
      <c r="F534" s="127"/>
      <c r="G534" s="127"/>
      <c r="H534" s="127"/>
      <c r="I534" s="120"/>
      <c r="J534" s="120"/>
      <c r="K534" s="127"/>
      <c r="L534" s="127"/>
      <c r="M534" s="127"/>
      <c r="N534" s="128"/>
      <c r="O534" s="588"/>
      <c r="P534" s="589"/>
      <c r="Q534" s="603"/>
      <c r="R534" s="603"/>
      <c r="S534" s="145"/>
      <c r="T534" s="145"/>
      <c r="Y534" s="644"/>
      <c r="AD534" s="644"/>
    </row>
    <row r="535" spans="1:30">
      <c r="A535" s="117"/>
      <c r="B535" s="129"/>
      <c r="C535" s="123"/>
      <c r="D535" s="130"/>
      <c r="E535" s="130"/>
      <c r="F535" s="130"/>
      <c r="G535" s="130"/>
      <c r="H535" s="130"/>
      <c r="I535" s="123"/>
      <c r="J535" s="123"/>
      <c r="K535" s="130"/>
      <c r="L535" s="130"/>
      <c r="M535" s="130"/>
      <c r="N535" s="131"/>
      <c r="O535" s="588"/>
      <c r="P535" s="589"/>
      <c r="Q535" s="603"/>
      <c r="R535" s="603"/>
      <c r="S535" s="637"/>
      <c r="T535" s="637"/>
      <c r="U535" s="637"/>
      <c r="V535" s="637"/>
      <c r="W535" s="637"/>
      <c r="X535" s="637"/>
      <c r="Y535" s="645"/>
      <c r="Z535" s="637"/>
      <c r="AA535" s="637"/>
      <c r="AB535" s="637"/>
      <c r="AC535" s="637"/>
      <c r="AD535" s="645"/>
    </row>
    <row r="536" spans="1:30">
      <c r="A536" s="117"/>
      <c r="B536" s="109"/>
      <c r="C536" s="120"/>
      <c r="D536" s="127"/>
      <c r="E536" s="127"/>
      <c r="F536" s="127"/>
      <c r="G536" s="127"/>
      <c r="H536" s="127"/>
      <c r="I536" s="120"/>
      <c r="J536" s="120"/>
      <c r="K536" s="127"/>
      <c r="L536" s="127"/>
      <c r="M536" s="127"/>
      <c r="N536" s="128"/>
      <c r="O536" s="588"/>
      <c r="P536" s="589"/>
      <c r="Q536" s="603"/>
      <c r="R536" s="603"/>
      <c r="S536" s="145"/>
      <c r="T536" s="145"/>
      <c r="Y536" s="644"/>
      <c r="AD536" s="644"/>
    </row>
    <row r="537" spans="1:30">
      <c r="A537" s="117"/>
      <c r="B537" s="129"/>
      <c r="C537" s="123"/>
      <c r="D537" s="130"/>
      <c r="E537" s="130"/>
      <c r="F537" s="130"/>
      <c r="G537" s="130"/>
      <c r="H537" s="130"/>
      <c r="I537" s="123"/>
      <c r="J537" s="123"/>
      <c r="K537" s="130"/>
      <c r="L537" s="130"/>
      <c r="M537" s="130"/>
      <c r="N537" s="131"/>
      <c r="O537" s="588"/>
      <c r="P537" s="589"/>
      <c r="Q537" s="603"/>
      <c r="R537" s="603"/>
      <c r="S537" s="637"/>
      <c r="T537" s="637"/>
      <c r="U537" s="637"/>
      <c r="V537" s="637"/>
      <c r="W537" s="637"/>
      <c r="X537" s="637"/>
      <c r="Y537" s="645"/>
      <c r="Z537" s="637"/>
      <c r="AA537" s="637"/>
      <c r="AB537" s="637"/>
      <c r="AC537" s="637"/>
      <c r="AD537" s="645"/>
    </row>
    <row r="538" spans="1:30">
      <c r="A538" s="117"/>
      <c r="B538" s="109"/>
      <c r="C538" s="120"/>
      <c r="D538" s="127"/>
      <c r="E538" s="127"/>
      <c r="F538" s="127"/>
      <c r="G538" s="127"/>
      <c r="H538" s="127"/>
      <c r="I538" s="120"/>
      <c r="J538" s="120"/>
      <c r="K538" s="127"/>
      <c r="L538" s="127"/>
      <c r="M538" s="127"/>
      <c r="N538" s="128"/>
      <c r="O538" s="588"/>
      <c r="P538" s="589"/>
      <c r="Q538" s="603"/>
      <c r="R538" s="603"/>
      <c r="S538" s="145"/>
      <c r="T538" s="145"/>
      <c r="Y538" s="644"/>
      <c r="AD538" s="644"/>
    </row>
    <row r="539" spans="1:30">
      <c r="A539" s="117"/>
      <c r="B539" s="129"/>
      <c r="C539" s="123"/>
      <c r="D539" s="130"/>
      <c r="E539" s="130"/>
      <c r="F539" s="130"/>
      <c r="G539" s="130"/>
      <c r="H539" s="130"/>
      <c r="I539" s="123"/>
      <c r="J539" s="123"/>
      <c r="K539" s="130"/>
      <c r="L539" s="130"/>
      <c r="M539" s="130"/>
      <c r="N539" s="131"/>
      <c r="O539" s="588"/>
      <c r="P539" s="589"/>
      <c r="Q539" s="603"/>
      <c r="R539" s="603"/>
      <c r="S539" s="637"/>
      <c r="T539" s="637"/>
      <c r="U539" s="637"/>
      <c r="V539" s="637"/>
      <c r="W539" s="637"/>
      <c r="X539" s="637"/>
      <c r="Y539" s="645"/>
      <c r="Z539" s="637"/>
      <c r="AA539" s="637"/>
      <c r="AB539" s="637"/>
      <c r="AC539" s="637"/>
      <c r="AD539" s="645"/>
    </row>
    <row r="540" spans="1:30">
      <c r="A540" s="117"/>
      <c r="B540" s="109"/>
      <c r="C540" s="120"/>
      <c r="D540" s="127"/>
      <c r="E540" s="127"/>
      <c r="F540" s="127"/>
      <c r="G540" s="127"/>
      <c r="H540" s="127"/>
      <c r="I540" s="120"/>
      <c r="J540" s="120"/>
      <c r="K540" s="127"/>
      <c r="L540" s="127"/>
      <c r="M540" s="127"/>
      <c r="N540" s="128"/>
      <c r="O540" s="588"/>
      <c r="P540" s="589"/>
      <c r="Q540" s="603"/>
      <c r="R540" s="603"/>
      <c r="S540" s="145"/>
      <c r="T540" s="145"/>
      <c r="Y540" s="644"/>
      <c r="AD540" s="644"/>
    </row>
    <row r="541" spans="1:30">
      <c r="A541" s="117"/>
      <c r="B541" s="129"/>
      <c r="C541" s="123"/>
      <c r="D541" s="130"/>
      <c r="E541" s="130"/>
      <c r="F541" s="130"/>
      <c r="G541" s="130"/>
      <c r="H541" s="130"/>
      <c r="I541" s="123"/>
      <c r="J541" s="123"/>
      <c r="K541" s="130"/>
      <c r="L541" s="130"/>
      <c r="M541" s="130"/>
      <c r="N541" s="131"/>
      <c r="O541" s="588"/>
      <c r="P541" s="589"/>
      <c r="Q541" s="603"/>
      <c r="R541" s="603"/>
      <c r="S541" s="637"/>
      <c r="T541" s="637"/>
      <c r="U541" s="637"/>
      <c r="V541" s="637"/>
      <c r="W541" s="637"/>
      <c r="X541" s="637"/>
      <c r="Y541" s="645"/>
      <c r="Z541" s="637"/>
      <c r="AA541" s="637"/>
      <c r="AB541" s="637"/>
      <c r="AC541" s="637"/>
      <c r="AD541" s="645"/>
    </row>
    <row r="542" spans="1:30">
      <c r="A542" s="117"/>
      <c r="B542" s="109"/>
      <c r="C542" s="120"/>
      <c r="D542" s="127"/>
      <c r="E542" s="127"/>
      <c r="F542" s="127"/>
      <c r="G542" s="127"/>
      <c r="H542" s="127"/>
      <c r="I542" s="120"/>
      <c r="J542" s="120"/>
      <c r="K542" s="127"/>
      <c r="L542" s="127"/>
      <c r="M542" s="127"/>
      <c r="N542" s="128"/>
      <c r="O542" s="588"/>
      <c r="P542" s="589"/>
      <c r="Q542" s="603"/>
      <c r="R542" s="603"/>
      <c r="S542" s="145"/>
      <c r="T542" s="145"/>
      <c r="Y542" s="644"/>
      <c r="AD542" s="644"/>
    </row>
    <row r="543" spans="1:30">
      <c r="A543" s="117"/>
      <c r="B543" s="129"/>
      <c r="C543" s="123"/>
      <c r="D543" s="130"/>
      <c r="E543" s="130"/>
      <c r="F543" s="130"/>
      <c r="G543" s="130"/>
      <c r="H543" s="130"/>
      <c r="I543" s="123"/>
      <c r="J543" s="123"/>
      <c r="K543" s="130"/>
      <c r="L543" s="130"/>
      <c r="M543" s="130"/>
      <c r="N543" s="131"/>
      <c r="O543" s="588"/>
      <c r="P543" s="589"/>
      <c r="Q543" s="603"/>
      <c r="R543" s="603"/>
      <c r="S543" s="637"/>
      <c r="T543" s="637"/>
      <c r="U543" s="637"/>
      <c r="V543" s="637"/>
      <c r="W543" s="637"/>
      <c r="X543" s="637"/>
      <c r="Y543" s="645"/>
      <c r="Z543" s="637"/>
      <c r="AA543" s="637"/>
      <c r="AB543" s="637"/>
      <c r="AC543" s="637"/>
      <c r="AD543" s="645"/>
    </row>
    <row r="544" spans="1:30">
      <c r="A544" s="117"/>
      <c r="B544" s="109"/>
      <c r="C544" s="120"/>
      <c r="D544" s="127"/>
      <c r="E544" s="127"/>
      <c r="F544" s="127"/>
      <c r="G544" s="127"/>
      <c r="H544" s="127"/>
      <c r="I544" s="120"/>
      <c r="J544" s="120"/>
      <c r="K544" s="127"/>
      <c r="L544" s="127"/>
      <c r="M544" s="127"/>
      <c r="N544" s="128"/>
      <c r="O544" s="588"/>
      <c r="P544" s="589"/>
      <c r="Q544" s="603"/>
      <c r="R544" s="603"/>
      <c r="S544" s="145"/>
      <c r="T544" s="145"/>
      <c r="Y544" s="644"/>
      <c r="AD544" s="644"/>
    </row>
    <row r="545" spans="1:30">
      <c r="A545" s="117"/>
      <c r="B545" s="129"/>
      <c r="C545" s="123"/>
      <c r="D545" s="130"/>
      <c r="E545" s="130"/>
      <c r="F545" s="130"/>
      <c r="G545" s="130"/>
      <c r="H545" s="130"/>
      <c r="I545" s="123"/>
      <c r="J545" s="123"/>
      <c r="K545" s="130"/>
      <c r="L545" s="130"/>
      <c r="M545" s="130"/>
      <c r="N545" s="131"/>
      <c r="O545" s="588"/>
      <c r="P545" s="589"/>
      <c r="Q545" s="603"/>
      <c r="R545" s="603"/>
      <c r="S545" s="637"/>
      <c r="T545" s="637"/>
      <c r="U545" s="637"/>
      <c r="V545" s="637"/>
      <c r="W545" s="637"/>
      <c r="X545" s="637"/>
      <c r="Y545" s="645"/>
      <c r="Z545" s="637"/>
      <c r="AA545" s="637"/>
      <c r="AB545" s="637"/>
      <c r="AC545" s="637"/>
      <c r="AD545" s="645"/>
    </row>
    <row r="546" spans="1:30">
      <c r="A546" s="117"/>
      <c r="B546" s="109"/>
      <c r="C546" s="120"/>
      <c r="D546" s="127"/>
      <c r="E546" s="127"/>
      <c r="F546" s="127"/>
      <c r="G546" s="127"/>
      <c r="H546" s="127"/>
      <c r="I546" s="120"/>
      <c r="J546" s="120"/>
      <c r="K546" s="127"/>
      <c r="L546" s="127"/>
      <c r="M546" s="127"/>
      <c r="N546" s="128"/>
      <c r="O546" s="588"/>
      <c r="P546" s="589"/>
      <c r="Q546" s="603"/>
      <c r="R546" s="603"/>
      <c r="S546" s="145"/>
      <c r="T546" s="145"/>
      <c r="Y546" s="644"/>
      <c r="AD546" s="644"/>
    </row>
    <row r="547" spans="1:30">
      <c r="A547" s="117"/>
      <c r="B547" s="129"/>
      <c r="C547" s="123"/>
      <c r="D547" s="130"/>
      <c r="E547" s="130"/>
      <c r="F547" s="130"/>
      <c r="G547" s="130"/>
      <c r="H547" s="130"/>
      <c r="I547" s="123"/>
      <c r="J547" s="123"/>
      <c r="K547" s="130"/>
      <c r="L547" s="130"/>
      <c r="M547" s="130"/>
      <c r="N547" s="131"/>
      <c r="O547" s="588"/>
      <c r="P547" s="589"/>
      <c r="Q547" s="603"/>
      <c r="R547" s="603"/>
      <c r="S547" s="637"/>
      <c r="T547" s="637"/>
      <c r="U547" s="637"/>
      <c r="V547" s="637"/>
      <c r="W547" s="637"/>
      <c r="X547" s="637"/>
      <c r="Y547" s="645"/>
      <c r="Z547" s="637"/>
      <c r="AA547" s="637"/>
      <c r="AB547" s="637"/>
      <c r="AC547" s="637"/>
      <c r="AD547" s="645"/>
    </row>
    <row r="548" spans="1:30">
      <c r="A548" s="117"/>
      <c r="B548" s="109"/>
      <c r="C548" s="120"/>
      <c r="D548" s="127"/>
      <c r="E548" s="127"/>
      <c r="F548" s="127"/>
      <c r="G548" s="127"/>
      <c r="H548" s="127"/>
      <c r="I548" s="120"/>
      <c r="J548" s="120"/>
      <c r="K548" s="127"/>
      <c r="L548" s="127"/>
      <c r="M548" s="127"/>
      <c r="N548" s="128"/>
      <c r="O548" s="588"/>
      <c r="P548" s="589"/>
      <c r="Q548" s="603"/>
      <c r="R548" s="603"/>
      <c r="S548" s="145"/>
      <c r="T548" s="145"/>
      <c r="Y548" s="644"/>
      <c r="AD548" s="644"/>
    </row>
    <row r="549" spans="1:30" ht="13.5" thickBot="1">
      <c r="A549" s="632"/>
      <c r="B549" s="638"/>
      <c r="C549" s="639"/>
      <c r="D549" s="640"/>
      <c r="E549" s="640"/>
      <c r="F549" s="640"/>
      <c r="G549" s="640"/>
      <c r="H549" s="640"/>
      <c r="I549" s="639"/>
      <c r="J549" s="639"/>
      <c r="K549" s="640"/>
      <c r="L549" s="640"/>
      <c r="M549" s="640"/>
      <c r="N549" s="641"/>
      <c r="O549" s="633"/>
      <c r="P549" s="634"/>
      <c r="Q549" s="603"/>
      <c r="R549" s="603"/>
      <c r="S549" s="642"/>
      <c r="T549" s="642"/>
      <c r="U549" s="642"/>
      <c r="V549" s="642"/>
      <c r="W549" s="642"/>
      <c r="X549" s="642"/>
      <c r="Y549" s="646"/>
      <c r="Z549" s="642"/>
      <c r="AA549" s="642"/>
      <c r="AB549" s="642"/>
      <c r="AC549" s="642"/>
      <c r="AD549" s="646"/>
    </row>
    <row r="561" s="56" customFormat="1"/>
    <row r="562" s="56" customFormat="1"/>
    <row r="563" s="56" customFormat="1"/>
    <row r="564" s="56" customFormat="1"/>
    <row r="565" s="56" customFormat="1"/>
    <row r="566" s="56" customFormat="1"/>
    <row r="567" s="56" customFormat="1"/>
    <row r="568" s="56" customFormat="1"/>
    <row r="569" s="56" customFormat="1"/>
    <row r="570" s="56" customFormat="1"/>
    <row r="571" s="56" customFormat="1"/>
    <row r="572" s="56" customFormat="1"/>
    <row r="573" s="56" customFormat="1"/>
    <row r="574" s="56" customFormat="1"/>
    <row r="575" s="56" customFormat="1"/>
    <row r="576" s="56" customFormat="1"/>
    <row r="577" s="56" customFormat="1"/>
    <row r="578" s="56" customFormat="1"/>
    <row r="579" s="56" customFormat="1"/>
    <row r="580" s="56" customFormat="1"/>
    <row r="581" s="56" customForma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tint="0.59999389629810485"/>
  </sheetPr>
  <dimension ref="A1:AA421"/>
  <sheetViews>
    <sheetView showGridLines="0" showZeros="0" view="pageLayout" topLeftCell="A363" zoomScaleNormal="100" zoomScaleSheetLayoutView="100" workbookViewId="0">
      <selection activeCell="O406" sqref="O406"/>
    </sheetView>
  </sheetViews>
  <sheetFormatPr defaultColWidth="9" defaultRowHeight="12.75"/>
  <cols>
    <col min="1" max="1" width="11.77734375" style="145" customWidth="1"/>
    <col min="2" max="2" width="7.21875" style="145" customWidth="1"/>
    <col min="3" max="3" width="5.77734375" style="145" customWidth="1"/>
    <col min="4" max="4" width="6" style="145" customWidth="1"/>
    <col min="5" max="5" width="5" style="145" customWidth="1"/>
    <col min="6" max="6" width="5.77734375" style="56" customWidth="1"/>
    <col min="7" max="7" width="5.88671875" style="56" customWidth="1"/>
    <col min="8" max="8" width="5.77734375" style="56" customWidth="1"/>
    <col min="9" max="10" width="5.44140625" style="56" customWidth="1"/>
    <col min="11" max="11" width="5.88671875" style="56" customWidth="1"/>
    <col min="12" max="12" width="5.77734375" style="56" customWidth="1"/>
    <col min="13" max="13" width="5.109375" style="56" customWidth="1"/>
    <col min="14" max="14" width="8.77734375" style="56" customWidth="1"/>
    <col min="15" max="15" width="7" style="56" customWidth="1"/>
    <col min="16" max="16" width="7.109375" style="56" customWidth="1"/>
    <col min="17" max="17" width="8" style="56" customWidth="1"/>
    <col min="18" max="18" width="9" style="38"/>
    <col min="19" max="19" width="9" style="13"/>
    <col min="20" max="20" width="7.33203125" style="13" customWidth="1"/>
    <col min="21" max="21" width="5.109375" style="13" customWidth="1"/>
    <col min="22" max="22" width="4.77734375" style="13" customWidth="1"/>
    <col min="23" max="23" width="6.77734375" style="13" customWidth="1"/>
    <col min="24" max="26" width="7.109375" style="13" customWidth="1"/>
    <col min="27" max="27" width="6.88671875" style="13" customWidth="1"/>
    <col min="28" max="16384" width="9" style="13"/>
  </cols>
  <sheetData>
    <row r="1" spans="1:27" ht="18">
      <c r="A1" s="266" t="s">
        <v>306</v>
      </c>
      <c r="B1" s="132"/>
      <c r="C1" s="132"/>
      <c r="D1" s="132"/>
      <c r="E1" s="132"/>
      <c r="F1" s="135"/>
      <c r="G1" s="135"/>
      <c r="H1" s="135"/>
      <c r="I1" s="136"/>
      <c r="J1" s="135"/>
      <c r="K1" s="135"/>
      <c r="L1" s="135"/>
      <c r="M1" s="136"/>
      <c r="N1" s="135"/>
      <c r="O1" s="135"/>
      <c r="P1" s="135"/>
      <c r="Q1" s="135"/>
      <c r="R1" s="24" t="s">
        <v>202</v>
      </c>
    </row>
    <row r="2" spans="1:27" ht="18">
      <c r="A2" s="266"/>
      <c r="B2" s="132"/>
      <c r="C2" s="132"/>
      <c r="D2" s="132"/>
      <c r="E2" s="132"/>
      <c r="F2" s="135"/>
      <c r="G2" s="135"/>
      <c r="H2" s="135"/>
      <c r="I2" s="136"/>
      <c r="J2" s="135"/>
      <c r="K2" s="135"/>
      <c r="L2" s="135"/>
      <c r="M2" s="136"/>
      <c r="N2" s="135"/>
      <c r="O2" s="135"/>
      <c r="P2" s="135"/>
      <c r="Q2" s="135"/>
      <c r="R2" s="24"/>
    </row>
    <row r="3" spans="1:27" ht="15.75">
      <c r="A3" s="150" t="s">
        <v>205</v>
      </c>
      <c r="B3" s="132"/>
      <c r="C3" s="132"/>
      <c r="D3" s="132"/>
      <c r="E3" s="132"/>
      <c r="F3" s="135"/>
      <c r="G3" s="135"/>
      <c r="H3" s="135"/>
      <c r="I3" s="136"/>
      <c r="J3" s="135"/>
      <c r="K3" s="135"/>
      <c r="L3" s="135"/>
      <c r="M3" s="136"/>
      <c r="N3" s="135"/>
      <c r="O3" s="135"/>
      <c r="P3" s="135"/>
      <c r="Q3" s="135"/>
      <c r="R3" s="24" t="s">
        <v>202</v>
      </c>
    </row>
    <row r="4" spans="1:27" ht="15.75">
      <c r="A4" s="150" t="s">
        <v>499</v>
      </c>
      <c r="B4" s="132"/>
      <c r="C4" s="132"/>
      <c r="D4" s="132"/>
      <c r="E4" s="132"/>
      <c r="F4" s="27"/>
      <c r="G4" s="27"/>
      <c r="H4" s="27"/>
      <c r="I4" s="132"/>
      <c r="J4" s="27"/>
      <c r="K4" s="27"/>
      <c r="L4" s="27"/>
      <c r="M4" s="132"/>
      <c r="N4" s="27"/>
      <c r="O4" s="27"/>
      <c r="P4" s="27"/>
      <c r="Q4" s="135"/>
      <c r="R4" s="24" t="s">
        <v>202</v>
      </c>
    </row>
    <row r="5" spans="1:27">
      <c r="A5" s="137"/>
      <c r="B5" s="137"/>
      <c r="C5" s="137"/>
      <c r="D5" s="137"/>
      <c r="E5" s="137"/>
      <c r="F5" s="137"/>
      <c r="G5" s="137"/>
      <c r="H5" s="137"/>
      <c r="I5" s="137"/>
      <c r="J5" s="137"/>
      <c r="K5" s="137"/>
      <c r="L5" s="137"/>
      <c r="M5" s="137"/>
      <c r="N5" s="137"/>
      <c r="O5" s="137"/>
      <c r="P5" s="137"/>
      <c r="Q5" s="137"/>
      <c r="R5" s="35"/>
    </row>
    <row r="6" spans="1:27" ht="16.5" customHeight="1">
      <c r="A6" s="26"/>
      <c r="B6" s="151" t="s">
        <v>303</v>
      </c>
      <c r="C6" s="152"/>
      <c r="D6" s="152"/>
      <c r="E6" s="152"/>
      <c r="F6" s="152"/>
      <c r="G6" s="152"/>
      <c r="H6" s="152"/>
      <c r="I6" s="153"/>
      <c r="J6" s="154" t="s">
        <v>202</v>
      </c>
      <c r="K6" s="719"/>
      <c r="L6" s="719"/>
      <c r="M6" s="720"/>
      <c r="N6" s="838" t="s">
        <v>302</v>
      </c>
      <c r="O6" s="841" t="s">
        <v>208</v>
      </c>
      <c r="P6" s="841" t="s">
        <v>209</v>
      </c>
      <c r="Q6" s="841" t="s">
        <v>207</v>
      </c>
      <c r="R6" s="36"/>
      <c r="S6" s="7"/>
    </row>
    <row r="7" spans="1:27" ht="36.75" customHeight="1">
      <c r="A7" s="27"/>
      <c r="B7" s="152" t="s">
        <v>344</v>
      </c>
      <c r="C7" s="152"/>
      <c r="D7" s="152"/>
      <c r="E7" s="155"/>
      <c r="F7" s="156" t="s">
        <v>346</v>
      </c>
      <c r="G7" s="152"/>
      <c r="H7" s="152"/>
      <c r="I7" s="153"/>
      <c r="J7" s="157" t="s">
        <v>304</v>
      </c>
      <c r="K7" s="152"/>
      <c r="L7" s="152"/>
      <c r="M7" s="153"/>
      <c r="N7" s="839"/>
      <c r="O7" s="842"/>
      <c r="P7" s="842"/>
      <c r="Q7" s="842"/>
      <c r="R7" s="36" t="s">
        <v>49</v>
      </c>
      <c r="S7" s="268" t="s">
        <v>49</v>
      </c>
      <c r="T7" s="273" t="s">
        <v>606</v>
      </c>
      <c r="U7" s="25"/>
      <c r="V7" s="25"/>
      <c r="W7" s="275"/>
    </row>
    <row r="8" spans="1:27" ht="27" customHeight="1">
      <c r="A8" s="28"/>
      <c r="B8" s="158" t="s">
        <v>203</v>
      </c>
      <c r="C8" s="158" t="s">
        <v>204</v>
      </c>
      <c r="D8" s="158" t="s">
        <v>345</v>
      </c>
      <c r="E8" s="159" t="s">
        <v>50</v>
      </c>
      <c r="F8" s="160" t="s">
        <v>203</v>
      </c>
      <c r="G8" s="158" t="s">
        <v>204</v>
      </c>
      <c r="H8" s="158" t="s">
        <v>345</v>
      </c>
      <c r="I8" s="159" t="s">
        <v>50</v>
      </c>
      <c r="J8" s="161" t="s">
        <v>203</v>
      </c>
      <c r="K8" s="162" t="s">
        <v>204</v>
      </c>
      <c r="L8" s="158" t="s">
        <v>345</v>
      </c>
      <c r="M8" s="161" t="s">
        <v>50</v>
      </c>
      <c r="N8" s="840"/>
      <c r="O8" s="843"/>
      <c r="P8" s="843"/>
      <c r="Q8" s="843"/>
      <c r="R8" s="6"/>
      <c r="S8" s="269"/>
      <c r="T8" s="696" t="s">
        <v>603</v>
      </c>
      <c r="U8" s="697" t="s">
        <v>604</v>
      </c>
      <c r="V8" s="697" t="s">
        <v>605</v>
      </c>
      <c r="W8" s="695"/>
    </row>
    <row r="9" spans="1:27" ht="15.75" hidden="1" customHeight="1">
      <c r="A9" s="52" t="s">
        <v>87</v>
      </c>
      <c r="B9" s="138"/>
      <c r="C9" s="138"/>
      <c r="D9" s="138"/>
      <c r="E9" s="51"/>
      <c r="F9" s="29"/>
      <c r="G9" s="49"/>
      <c r="H9" s="49"/>
      <c r="I9" s="51"/>
      <c r="J9" s="29"/>
      <c r="K9" s="49"/>
      <c r="L9" s="49"/>
      <c r="M9" s="53"/>
      <c r="N9" s="29"/>
      <c r="O9" s="54"/>
      <c r="P9" s="55"/>
      <c r="Q9" s="55"/>
      <c r="R9" s="37">
        <f>SUM(B9:D9,F9:H9,J9:L9)+N9</f>
        <v>0</v>
      </c>
      <c r="S9" s="270">
        <f>+Q9+P9+O9</f>
        <v>0</v>
      </c>
      <c r="T9" s="274"/>
      <c r="U9" s="22"/>
      <c r="V9" s="22"/>
      <c r="W9" s="276"/>
    </row>
    <row r="10" spans="1:27" hidden="1">
      <c r="A10" s="52"/>
      <c r="B10" s="52"/>
      <c r="C10" s="52"/>
      <c r="D10" s="52"/>
      <c r="E10" s="139"/>
      <c r="F10" s="29"/>
      <c r="G10" s="49"/>
      <c r="H10" s="50"/>
      <c r="I10" s="140"/>
      <c r="J10" s="29"/>
      <c r="K10" s="50"/>
      <c r="L10" s="50"/>
      <c r="M10" s="29"/>
      <c r="N10" s="29"/>
      <c r="O10" s="721"/>
      <c r="P10" s="692"/>
      <c r="Q10" s="692"/>
      <c r="R10" s="36"/>
      <c r="S10" s="268"/>
      <c r="T10" s="277" t="s">
        <v>603</v>
      </c>
      <c r="U10" s="278" t="s">
        <v>604</v>
      </c>
      <c r="V10" s="279" t="s">
        <v>605</v>
      </c>
      <c r="W10" s="280"/>
    </row>
    <row r="11" spans="1:27" s="56" customFormat="1">
      <c r="A11" s="52" t="s">
        <v>88</v>
      </c>
      <c r="B11" s="682">
        <f>+'Distribution Pivot Table'!Z$8*100</f>
        <v>0</v>
      </c>
      <c r="C11" s="683">
        <f>+'Distribution Pivot Table'!Z$10*100</f>
        <v>0</v>
      </c>
      <c r="D11" s="682">
        <f>+'Distribution Pivot Table'!Z$12*100</f>
        <v>0</v>
      </c>
      <c r="E11" s="684">
        <f t="shared" ref="E11:E29" si="0">SUM(B11:D11)</f>
        <v>0</v>
      </c>
      <c r="F11" s="685">
        <f>+'Distribution Pivot Table'!Z$14*100</f>
        <v>0</v>
      </c>
      <c r="G11" s="683">
        <f>+'Distribution Pivot Table'!Z$16*100</f>
        <v>0</v>
      </c>
      <c r="H11" s="682">
        <f>+'Distribution Pivot Table'!Z$18*100</f>
        <v>0</v>
      </c>
      <c r="I11" s="684">
        <f t="shared" ref="I11:I29" si="1">SUM(F11:H11)</f>
        <v>0</v>
      </c>
      <c r="J11" s="685">
        <f>+'Distribution Pivot Table'!Z$20*100</f>
        <v>0</v>
      </c>
      <c r="K11" s="682">
        <f>+'Distribution Pivot Table'!Z$22*100</f>
        <v>0</v>
      </c>
      <c r="L11" s="682">
        <f>+'Distribution Pivot Table'!Z$24*100</f>
        <v>0</v>
      </c>
      <c r="M11" s="686">
        <f t="shared" ref="M11:M29" si="2">SUM(J11:L11)</f>
        <v>0</v>
      </c>
      <c r="N11" s="685">
        <f>+'Distribution Pivot Table'!Z$26*100</f>
        <v>0</v>
      </c>
      <c r="O11" s="687">
        <f t="shared" ref="O11:O29" si="3">+B11+F11+J11</f>
        <v>0</v>
      </c>
      <c r="P11" s="688">
        <f t="shared" ref="P11:P29" si="4">+C11+G11+K11</f>
        <v>0</v>
      </c>
      <c r="Q11" s="688">
        <f t="shared" ref="Q11:Q29" si="5">+D11+H11+L11+N11</f>
        <v>0</v>
      </c>
      <c r="R11" s="37">
        <f t="shared" ref="R11" si="6">SUM(B11:D11,F11:H11,J11:L11)+N11</f>
        <v>0</v>
      </c>
      <c r="S11" s="270">
        <f t="shared" ref="S11" si="7">+Q11+P11+O11</f>
        <v>0</v>
      </c>
      <c r="T11" s="271">
        <f>+E11+I11</f>
        <v>0</v>
      </c>
      <c r="U11" s="271">
        <f>+M11</f>
        <v>0</v>
      </c>
      <c r="V11" s="272">
        <f>+N11</f>
        <v>0</v>
      </c>
      <c r="W11" s="693">
        <f>SUM(T11:V11)</f>
        <v>0</v>
      </c>
      <c r="X11" s="13"/>
      <c r="Y11" s="13"/>
      <c r="Z11" s="13"/>
      <c r="AA11" s="13"/>
    </row>
    <row r="12" spans="1:27">
      <c r="A12" s="52" t="s">
        <v>89</v>
      </c>
      <c r="B12" s="682">
        <f>+'Distribution Pivot Table'!Z$30*100</f>
        <v>15.190268247036807</v>
      </c>
      <c r="C12" s="683">
        <f>+'Distribution Pivot Table'!Z$32*100</f>
        <v>0.64462466209191094</v>
      </c>
      <c r="D12" s="682">
        <f>+'Distribution Pivot Table'!Z$34*100</f>
        <v>1.2788521522145977</v>
      </c>
      <c r="E12" s="684">
        <f t="shared" si="0"/>
        <v>17.113745061343316</v>
      </c>
      <c r="F12" s="685">
        <f>+'Distribution Pivot Table'!Z$36*100</f>
        <v>42.597213557912248</v>
      </c>
      <c r="G12" s="683">
        <f>+'Distribution Pivot Table'!Z$38*100</f>
        <v>3.8469536286130173</v>
      </c>
      <c r="H12" s="682">
        <f>+'Distribution Pivot Table'!Z$40*100</f>
        <v>3.7845705967976713</v>
      </c>
      <c r="I12" s="684">
        <f t="shared" si="1"/>
        <v>50.228737783322934</v>
      </c>
      <c r="J12" s="685">
        <f>+'Distribution Pivot Table'!Z$42*100</f>
        <v>6.7581617799958416</v>
      </c>
      <c r="K12" s="682">
        <f>+'Distribution Pivot Table'!Z$44*100</f>
        <v>2.7136618839675606</v>
      </c>
      <c r="L12" s="682">
        <f>+'Distribution Pivot Table'!Z$46*100</f>
        <v>22.613849033063008</v>
      </c>
      <c r="M12" s="686">
        <f t="shared" si="2"/>
        <v>32.085672697026411</v>
      </c>
      <c r="N12" s="685">
        <f>+'Distribution Pivot Table'!Z$48*100</f>
        <v>0.57184445830734043</v>
      </c>
      <c r="O12" s="687">
        <f t="shared" si="3"/>
        <v>64.545643584944898</v>
      </c>
      <c r="P12" s="688">
        <f t="shared" si="4"/>
        <v>7.2052401746724888</v>
      </c>
      <c r="Q12" s="688">
        <f t="shared" si="5"/>
        <v>28.249116240382616</v>
      </c>
      <c r="R12" s="37">
        <f t="shared" ref="R12:R29" si="8">SUM(B12:D12,F12:H12,J12:L12)+N12</f>
        <v>100</v>
      </c>
      <c r="S12" s="37">
        <f t="shared" ref="S12:S29" si="9">+Q12+P12+O12</f>
        <v>100</v>
      </c>
      <c r="T12" s="692">
        <f>+E12+I12</f>
        <v>67.34248284466625</v>
      </c>
      <c r="U12" s="271">
        <f>+M12</f>
        <v>32.085672697026411</v>
      </c>
      <c r="V12" s="272">
        <f>+N12</f>
        <v>0.57184445830734043</v>
      </c>
      <c r="W12" s="694">
        <f>SUM(T12:V12)</f>
        <v>100</v>
      </c>
    </row>
    <row r="13" spans="1:27" s="56" customFormat="1">
      <c r="A13" s="52" t="s">
        <v>90</v>
      </c>
      <c r="B13" s="682">
        <f>+'Distribution Pivot Table'!Z$52*100</f>
        <v>0</v>
      </c>
      <c r="C13" s="683">
        <f>+'Distribution Pivot Table'!Z$54*100</f>
        <v>0</v>
      </c>
      <c r="D13" s="682">
        <f>+'Distribution Pivot Table'!Z$56*100</f>
        <v>0</v>
      </c>
      <c r="E13" s="684">
        <f t="shared" si="0"/>
        <v>0</v>
      </c>
      <c r="F13" s="685">
        <f>+'Distribution Pivot Table'!Z$58*100</f>
        <v>0</v>
      </c>
      <c r="G13" s="683">
        <f>+'Distribution Pivot Table'!Z$60*100</f>
        <v>0</v>
      </c>
      <c r="H13" s="682">
        <f>+'Distribution Pivot Table'!Z$62*100</f>
        <v>0</v>
      </c>
      <c r="I13" s="684">
        <f t="shared" si="1"/>
        <v>0</v>
      </c>
      <c r="J13" s="685">
        <f>+'Distribution Pivot Table'!Z$64*100</f>
        <v>0</v>
      </c>
      <c r="K13" s="682">
        <f>+'Distribution Pivot Table'!Z$66*100</f>
        <v>0</v>
      </c>
      <c r="L13" s="682">
        <f>+'Distribution Pivot Table'!Z$68*100</f>
        <v>0</v>
      </c>
      <c r="M13" s="686">
        <f t="shared" si="2"/>
        <v>0</v>
      </c>
      <c r="N13" s="685">
        <f>+'Distribution Pivot Table'!Z$70*100</f>
        <v>0</v>
      </c>
      <c r="O13" s="687">
        <f t="shared" si="3"/>
        <v>0</v>
      </c>
      <c r="P13" s="688">
        <f t="shared" si="4"/>
        <v>0</v>
      </c>
      <c r="Q13" s="688">
        <f t="shared" si="5"/>
        <v>0</v>
      </c>
      <c r="R13" s="37">
        <f t="shared" si="8"/>
        <v>0</v>
      </c>
      <c r="S13" s="37">
        <f t="shared" si="9"/>
        <v>0</v>
      </c>
      <c r="T13" s="692">
        <f t="shared" ref="T13:T29" si="10">+E13+I13</f>
        <v>0</v>
      </c>
      <c r="U13" s="271">
        <f t="shared" ref="U13:U29" si="11">+M13</f>
        <v>0</v>
      </c>
      <c r="V13" s="272">
        <f t="shared" ref="V13:V29" si="12">+N13</f>
        <v>0</v>
      </c>
      <c r="W13" s="694">
        <f t="shared" ref="W13:W29" si="13">SUM(T13:V13)</f>
        <v>0</v>
      </c>
      <c r="X13" s="13"/>
      <c r="Y13" s="13"/>
      <c r="Z13" s="13"/>
      <c r="AA13" s="13"/>
    </row>
    <row r="14" spans="1:27">
      <c r="A14" s="52" t="s">
        <v>91</v>
      </c>
      <c r="B14" s="682">
        <f>+'Distribution Pivot Table'!Z$74*100</f>
        <v>13.304434174846275</v>
      </c>
      <c r="C14" s="683">
        <f>+'Distribution Pivot Table'!Z$76*100</f>
        <v>0.46213191765649464</v>
      </c>
      <c r="D14" s="789">
        <f>+'Distribution Pivot Table'!Z$78*100</f>
        <v>1.1457816140243668E-2</v>
      </c>
      <c r="E14" s="684">
        <f t="shared" si="0"/>
        <v>13.778023908643013</v>
      </c>
      <c r="F14" s="685">
        <f>+'Distribution Pivot Table'!Z$80*100</f>
        <v>33.817744337929192</v>
      </c>
      <c r="G14" s="683">
        <f>+'Distribution Pivot Table'!Z$82*100</f>
        <v>1.8332505824389871</v>
      </c>
      <c r="H14" s="682">
        <f>+'Distribution Pivot Table'!Z$84*100</f>
        <v>1.3558415765955008</v>
      </c>
      <c r="I14" s="684">
        <f t="shared" si="1"/>
        <v>37.006836496963679</v>
      </c>
      <c r="J14" s="685">
        <f>+'Distribution Pivot Table'!Z$86*100</f>
        <v>23.593553068785088</v>
      </c>
      <c r="K14" s="682">
        <f>+'Distribution Pivot Table'!Z$88*100</f>
        <v>15.047931864186687</v>
      </c>
      <c r="L14" s="682">
        <f>+'Distribution Pivot Table'!Z$90*100</f>
        <v>10.573654661421534</v>
      </c>
      <c r="M14" s="686">
        <f t="shared" si="2"/>
        <v>49.215139594393314</v>
      </c>
      <c r="N14" s="685">
        <f>+'Distribution Pivot Table'!Z$92*100</f>
        <v>0</v>
      </c>
      <c r="O14" s="687">
        <f t="shared" si="3"/>
        <v>70.715731581560547</v>
      </c>
      <c r="P14" s="688">
        <f t="shared" si="4"/>
        <v>17.343314364282168</v>
      </c>
      <c r="Q14" s="688">
        <f t="shared" si="5"/>
        <v>11.940954054157277</v>
      </c>
      <c r="R14" s="37">
        <f t="shared" si="8"/>
        <v>100</v>
      </c>
      <c r="S14" s="37">
        <f t="shared" si="9"/>
        <v>100</v>
      </c>
      <c r="T14" s="692">
        <f t="shared" si="10"/>
        <v>50.784860405606693</v>
      </c>
      <c r="U14" s="271">
        <f t="shared" si="11"/>
        <v>49.215139594393314</v>
      </c>
      <c r="V14" s="272">
        <f t="shared" si="12"/>
        <v>0</v>
      </c>
      <c r="W14" s="694">
        <f t="shared" si="13"/>
        <v>100</v>
      </c>
    </row>
    <row r="15" spans="1:27">
      <c r="A15" s="52"/>
      <c r="B15" s="682"/>
      <c r="C15" s="683"/>
      <c r="D15" s="682"/>
      <c r="E15" s="684"/>
      <c r="F15" s="685"/>
      <c r="G15" s="683"/>
      <c r="H15" s="682"/>
      <c r="I15" s="684"/>
      <c r="J15" s="685"/>
      <c r="K15" s="682"/>
      <c r="L15" s="682"/>
      <c r="M15" s="686"/>
      <c r="N15" s="685"/>
      <c r="O15" s="687"/>
      <c r="P15" s="688"/>
      <c r="Q15" s="688"/>
      <c r="R15" s="37"/>
      <c r="S15" s="37"/>
      <c r="T15" s="692"/>
      <c r="U15" s="271"/>
      <c r="V15" s="272"/>
      <c r="W15" s="694"/>
    </row>
    <row r="16" spans="1:27">
      <c r="A16" s="52" t="s">
        <v>92</v>
      </c>
      <c r="B16" s="682">
        <f>+'Distribution Pivot Table'!Z$96*100</f>
        <v>1.1418563922942206</v>
      </c>
      <c r="C16" s="683">
        <f>+'Distribution Pivot Table'!Z$98*100</f>
        <v>0.22767075306479859</v>
      </c>
      <c r="D16" s="682">
        <f>+'Distribution Pivot Table'!Z$100*100</f>
        <v>0</v>
      </c>
      <c r="E16" s="684">
        <f t="shared" si="0"/>
        <v>1.3695271453590192</v>
      </c>
      <c r="F16" s="685">
        <f>+'Distribution Pivot Table'!Z$102*100</f>
        <v>47.737302977232929</v>
      </c>
      <c r="G16" s="683">
        <f>+'Distribution Pivot Table'!Z$104*100</f>
        <v>4.0980735551663745</v>
      </c>
      <c r="H16" s="682">
        <f>+'Distribution Pivot Table'!Z$106*100</f>
        <v>0</v>
      </c>
      <c r="I16" s="684">
        <f t="shared" si="1"/>
        <v>51.835376532399302</v>
      </c>
      <c r="J16" s="685">
        <f>+'Distribution Pivot Table'!Z$108*100</f>
        <v>34.17863397548161</v>
      </c>
      <c r="K16" s="682">
        <f>+'Distribution Pivot Table'!Z$110*100</f>
        <v>12.553415061295972</v>
      </c>
      <c r="L16" s="682">
        <f>+'Distribution Pivot Table'!Z$112*100</f>
        <v>0</v>
      </c>
      <c r="M16" s="686">
        <f t="shared" si="2"/>
        <v>46.732049036777582</v>
      </c>
      <c r="N16" s="685">
        <f>+'Distribution Pivot Table'!Z$114*100</f>
        <v>6.3047285464098074E-2</v>
      </c>
      <c r="O16" s="687">
        <f t="shared" si="3"/>
        <v>83.057793345008761</v>
      </c>
      <c r="P16" s="688">
        <f t="shared" si="4"/>
        <v>16.879159369527144</v>
      </c>
      <c r="Q16" s="688">
        <f t="shared" si="5"/>
        <v>6.3047285464098074E-2</v>
      </c>
      <c r="R16" s="37">
        <f t="shared" si="8"/>
        <v>99.999999999999986</v>
      </c>
      <c r="S16" s="37">
        <f t="shared" si="9"/>
        <v>100</v>
      </c>
      <c r="T16" s="692">
        <f t="shared" si="10"/>
        <v>53.204903677758324</v>
      </c>
      <c r="U16" s="271">
        <f t="shared" si="11"/>
        <v>46.732049036777582</v>
      </c>
      <c r="V16" s="272">
        <f t="shared" si="12"/>
        <v>6.3047285464098074E-2</v>
      </c>
      <c r="W16" s="694">
        <f t="shared" si="13"/>
        <v>100</v>
      </c>
    </row>
    <row r="17" spans="1:27">
      <c r="A17" s="52" t="s">
        <v>93</v>
      </c>
      <c r="B17" s="682">
        <f>+'Distribution Pivot Table'!Z$118*100</f>
        <v>9.8558001802497746</v>
      </c>
      <c r="C17" s="683">
        <f>+'Distribution Pivot Table'!Z$120*100</f>
        <v>0.19956225054718682</v>
      </c>
      <c r="D17" s="682">
        <f>+'Distribution Pivot Table'!Z$122*100</f>
        <v>0</v>
      </c>
      <c r="E17" s="684">
        <f t="shared" si="0"/>
        <v>10.055362430796961</v>
      </c>
      <c r="F17" s="685">
        <f>+'Distribution Pivot Table'!Z$124*100</f>
        <v>44.547444315694605</v>
      </c>
      <c r="G17" s="683">
        <f>+'Distribution Pivot Table'!Z$126*100</f>
        <v>2.9161838547701815</v>
      </c>
      <c r="H17" s="682">
        <f>+'Distribution Pivot Table'!Z$128*100</f>
        <v>0</v>
      </c>
      <c r="I17" s="684">
        <f t="shared" si="1"/>
        <v>47.463628170464787</v>
      </c>
      <c r="J17" s="685">
        <f>+'Distribution Pivot Table'!Z$130*100</f>
        <v>22.994721256598432</v>
      </c>
      <c r="K17" s="682">
        <f>+'Distribution Pivot Table'!Z$132*100</f>
        <v>8.6906141367323286</v>
      </c>
      <c r="L17" s="682">
        <f>+'Distribution Pivot Table'!Z$134*100</f>
        <v>0</v>
      </c>
      <c r="M17" s="686">
        <f t="shared" si="2"/>
        <v>31.68533539333076</v>
      </c>
      <c r="N17" s="685">
        <f>+'Distribution Pivot Table'!Z$136*100</f>
        <v>10.795674005407493</v>
      </c>
      <c r="O17" s="687">
        <f t="shared" si="3"/>
        <v>77.397965752542802</v>
      </c>
      <c r="P17" s="688">
        <f t="shared" si="4"/>
        <v>11.806360242049697</v>
      </c>
      <c r="Q17" s="688">
        <f t="shared" si="5"/>
        <v>10.795674005407493</v>
      </c>
      <c r="R17" s="37">
        <f t="shared" si="8"/>
        <v>100.00000000000001</v>
      </c>
      <c r="S17" s="37">
        <f t="shared" si="9"/>
        <v>100</v>
      </c>
      <c r="T17" s="692">
        <f t="shared" si="10"/>
        <v>57.518990601261748</v>
      </c>
      <c r="U17" s="271">
        <f t="shared" si="11"/>
        <v>31.68533539333076</v>
      </c>
      <c r="V17" s="272">
        <f t="shared" si="12"/>
        <v>10.795674005407493</v>
      </c>
      <c r="W17" s="694">
        <f t="shared" si="13"/>
        <v>100</v>
      </c>
    </row>
    <row r="18" spans="1:27">
      <c r="A18" s="52" t="s">
        <v>94</v>
      </c>
      <c r="B18" s="682">
        <f>+'Distribution Pivot Table'!Z$140*100</f>
        <v>3.3323741007194241</v>
      </c>
      <c r="C18" s="790">
        <f>+'Distribution Pivot Table'!Z$142*100</f>
        <v>2.8776978417266185E-2</v>
      </c>
      <c r="D18" s="682">
        <f>+'Distribution Pivot Table'!Z$144*100</f>
        <v>0</v>
      </c>
      <c r="E18" s="684">
        <f t="shared" si="0"/>
        <v>3.3611510791366901</v>
      </c>
      <c r="F18" s="685">
        <f>+'Distribution Pivot Table'!Z$146*100</f>
        <v>60.794244604316546</v>
      </c>
      <c r="G18" s="683">
        <f>+'Distribution Pivot Table'!Z$148*100</f>
        <v>1.4158273381294963</v>
      </c>
      <c r="H18" s="682">
        <f>+'Distribution Pivot Table'!Z$150*100</f>
        <v>0</v>
      </c>
      <c r="I18" s="684">
        <f t="shared" si="1"/>
        <v>62.210071942446042</v>
      </c>
      <c r="J18" s="685">
        <f>+'Distribution Pivot Table'!Z$152*100</f>
        <v>29.05323741007194</v>
      </c>
      <c r="K18" s="682">
        <f>+'Distribution Pivot Table'!Z$154*100</f>
        <v>5.0589928057553957</v>
      </c>
      <c r="L18" s="682">
        <f>+'Distribution Pivot Table'!Z$156*100</f>
        <v>0</v>
      </c>
      <c r="M18" s="686">
        <f t="shared" si="2"/>
        <v>34.112230215827338</v>
      </c>
      <c r="N18" s="685">
        <f>+'Distribution Pivot Table'!Z$158*100</f>
        <v>0.31654676258992809</v>
      </c>
      <c r="O18" s="687">
        <f t="shared" si="3"/>
        <v>93.17985611510791</v>
      </c>
      <c r="P18" s="688">
        <f t="shared" si="4"/>
        <v>6.5035971223021587</v>
      </c>
      <c r="Q18" s="688">
        <f t="shared" si="5"/>
        <v>0.31654676258992809</v>
      </c>
      <c r="R18" s="37">
        <f t="shared" si="8"/>
        <v>100</v>
      </c>
      <c r="S18" s="37">
        <f t="shared" si="9"/>
        <v>100</v>
      </c>
      <c r="T18" s="692">
        <f t="shared" si="10"/>
        <v>65.571223021582739</v>
      </c>
      <c r="U18" s="271">
        <f t="shared" si="11"/>
        <v>34.112230215827338</v>
      </c>
      <c r="V18" s="272">
        <f t="shared" si="12"/>
        <v>0.31654676258992809</v>
      </c>
      <c r="W18" s="694">
        <f t="shared" si="13"/>
        <v>100</v>
      </c>
    </row>
    <row r="19" spans="1:27" s="56" customFormat="1">
      <c r="A19" s="52" t="s">
        <v>95</v>
      </c>
      <c r="B19" s="682">
        <f>+'Distribution Pivot Table'!Z$162*100</f>
        <v>0</v>
      </c>
      <c r="C19" s="683">
        <f>+'Distribution Pivot Table'!Z$164*100</f>
        <v>0</v>
      </c>
      <c r="D19" s="682">
        <f>+'Distribution Pivot Table'!Z$166*100</f>
        <v>0</v>
      </c>
      <c r="E19" s="684">
        <f t="shared" si="0"/>
        <v>0</v>
      </c>
      <c r="F19" s="685">
        <f>+'Distribution Pivot Table'!Z$168*100</f>
        <v>0</v>
      </c>
      <c r="G19" s="683">
        <f>+'Distribution Pivot Table'!Z$170*100</f>
        <v>0</v>
      </c>
      <c r="H19" s="682">
        <f>+'Distribution Pivot Table'!Z$172*100</f>
        <v>0</v>
      </c>
      <c r="I19" s="684">
        <f t="shared" si="1"/>
        <v>0</v>
      </c>
      <c r="J19" s="685">
        <f>+'Distribution Pivot Table'!Z$174*100</f>
        <v>0</v>
      </c>
      <c r="K19" s="682">
        <f>+'Distribution Pivot Table'!Z$176*100</f>
        <v>0</v>
      </c>
      <c r="L19" s="682">
        <f>+'Distribution Pivot Table'!Z$178*100</f>
        <v>0</v>
      </c>
      <c r="M19" s="686">
        <f t="shared" si="2"/>
        <v>0</v>
      </c>
      <c r="N19" s="685">
        <f>+'Distribution Pivot Table'!Z$180*100</f>
        <v>0</v>
      </c>
      <c r="O19" s="687">
        <f t="shared" si="3"/>
        <v>0</v>
      </c>
      <c r="P19" s="688">
        <f t="shared" si="4"/>
        <v>0</v>
      </c>
      <c r="Q19" s="688">
        <f t="shared" si="5"/>
        <v>0</v>
      </c>
      <c r="R19" s="37">
        <f t="shared" si="8"/>
        <v>0</v>
      </c>
      <c r="S19" s="37">
        <f t="shared" si="9"/>
        <v>0</v>
      </c>
      <c r="T19" s="692">
        <f t="shared" si="10"/>
        <v>0</v>
      </c>
      <c r="U19" s="271">
        <f t="shared" si="11"/>
        <v>0</v>
      </c>
      <c r="V19" s="272">
        <f t="shared" si="12"/>
        <v>0</v>
      </c>
      <c r="W19" s="694">
        <f t="shared" si="13"/>
        <v>0</v>
      </c>
      <c r="X19" s="13"/>
      <c r="Y19" s="13"/>
      <c r="Z19" s="13"/>
      <c r="AA19" s="13"/>
    </row>
    <row r="20" spans="1:27" s="56" customFormat="1">
      <c r="A20" s="52"/>
      <c r="B20" s="682"/>
      <c r="C20" s="790"/>
      <c r="D20" s="682"/>
      <c r="E20" s="684"/>
      <c r="F20" s="685"/>
      <c r="G20" s="683"/>
      <c r="H20" s="682"/>
      <c r="I20" s="684"/>
      <c r="J20" s="685"/>
      <c r="K20" s="682"/>
      <c r="L20" s="682"/>
      <c r="M20" s="686"/>
      <c r="N20" s="685"/>
      <c r="O20" s="687"/>
      <c r="P20" s="688"/>
      <c r="Q20" s="688"/>
      <c r="R20" s="37"/>
      <c r="S20" s="37"/>
      <c r="T20" s="692"/>
      <c r="U20" s="271"/>
      <c r="V20" s="272"/>
      <c r="W20" s="694"/>
      <c r="X20" s="13"/>
      <c r="Y20" s="13"/>
      <c r="Z20" s="13"/>
      <c r="AA20" s="13"/>
    </row>
    <row r="21" spans="1:27">
      <c r="A21" s="52" t="s">
        <v>96</v>
      </c>
      <c r="B21" s="682">
        <f>+'Distribution Pivot Table'!Z$184*100</f>
        <v>4.1948579161028423</v>
      </c>
      <c r="C21" s="683">
        <f>+'Distribution Pivot Table'!Z$186*100</f>
        <v>0.72491784264450032</v>
      </c>
      <c r="D21" s="682">
        <f>+'Distribution Pivot Table'!Z$188*100</f>
        <v>0</v>
      </c>
      <c r="E21" s="684">
        <f t="shared" si="0"/>
        <v>4.9197757587473427</v>
      </c>
      <c r="F21" s="685">
        <f>+'Distribution Pivot Table'!Z$190*100</f>
        <v>38.150009665571233</v>
      </c>
      <c r="G21" s="683">
        <f>+'Distribution Pivot Table'!Z$192*100</f>
        <v>2.4550550937560409</v>
      </c>
      <c r="H21" s="682">
        <f>+'Distribution Pivot Table'!Z$194*100</f>
        <v>0</v>
      </c>
      <c r="I21" s="684">
        <f t="shared" si="1"/>
        <v>40.605064759327277</v>
      </c>
      <c r="J21" s="685">
        <f>+'Distribution Pivot Table'!Z$196*100</f>
        <v>40.199110767446356</v>
      </c>
      <c r="K21" s="682">
        <f>+'Distribution Pivot Table'!Z$198*100</f>
        <v>8.5057026870288031</v>
      </c>
      <c r="L21" s="682">
        <f>+'Distribution Pivot Table'!Z$200*100</f>
        <v>6.7658998646820026E-2</v>
      </c>
      <c r="M21" s="686">
        <f t="shared" si="2"/>
        <v>48.772472453121978</v>
      </c>
      <c r="N21" s="685">
        <f>+'Distribution Pivot Table'!Z$202*100</f>
        <v>5.7026870288034024</v>
      </c>
      <c r="O21" s="687">
        <f t="shared" si="3"/>
        <v>82.543978349120437</v>
      </c>
      <c r="P21" s="688">
        <f t="shared" si="4"/>
        <v>11.685675623429344</v>
      </c>
      <c r="Q21" s="688">
        <f t="shared" si="5"/>
        <v>5.7703460274502225</v>
      </c>
      <c r="R21" s="37">
        <f t="shared" si="8"/>
        <v>99.999999999999986</v>
      </c>
      <c r="S21" s="37">
        <f t="shared" si="9"/>
        <v>100</v>
      </c>
      <c r="T21" s="692">
        <f t="shared" si="10"/>
        <v>45.524840518074619</v>
      </c>
      <c r="U21" s="271">
        <f t="shared" si="11"/>
        <v>48.772472453121978</v>
      </c>
      <c r="V21" s="272">
        <f t="shared" si="12"/>
        <v>5.7026870288034024</v>
      </c>
      <c r="W21" s="694">
        <f t="shared" si="13"/>
        <v>99.999999999999986</v>
      </c>
    </row>
    <row r="22" spans="1:27">
      <c r="A22" s="52" t="s">
        <v>97</v>
      </c>
      <c r="B22" s="682">
        <f>+'Distribution Pivot Table'!Z$206*100</f>
        <v>0.33883415950304324</v>
      </c>
      <c r="C22" s="790">
        <f>+'Distribution Pivot Table'!Z$208*100</f>
        <v>6.2747066574637637E-3</v>
      </c>
      <c r="D22" s="682">
        <f>+'Distribution Pivot Table'!Z$210*108</f>
        <v>0</v>
      </c>
      <c r="E22" s="684">
        <f t="shared" si="0"/>
        <v>0.34510886616050701</v>
      </c>
      <c r="F22" s="685">
        <f>+'Distribution Pivot Table'!Z$212*100</f>
        <v>62.609023028173439</v>
      </c>
      <c r="G22" s="683">
        <f>+'Distribution Pivot Table'!Z$214*100</f>
        <v>0.28863650624333315</v>
      </c>
      <c r="H22" s="682">
        <f>+'Distribution Pivot Table'!Z$216*100</f>
        <v>0.10039530651942022</v>
      </c>
      <c r="I22" s="684">
        <f t="shared" si="1"/>
        <v>62.998054840936192</v>
      </c>
      <c r="J22" s="685">
        <f>+'Distribution Pivot Table'!Z$218*100</f>
        <v>27.793813139235741</v>
      </c>
      <c r="K22" s="682">
        <f>+'Distribution Pivot Table'!Z$220*100</f>
        <v>6.4441237372152846</v>
      </c>
      <c r="L22" s="682">
        <f>+'Distribution Pivot Table'!Z$222*100</f>
        <v>0.50825123925456483</v>
      </c>
      <c r="M22" s="686">
        <f t="shared" si="2"/>
        <v>34.746188115705586</v>
      </c>
      <c r="N22" s="685">
        <f>+'Distribution Pivot Table'!Z$224*100</f>
        <v>1.9106481771977162</v>
      </c>
      <c r="O22" s="687">
        <f t="shared" si="3"/>
        <v>90.741670326912228</v>
      </c>
      <c r="P22" s="688">
        <f t="shared" si="4"/>
        <v>6.739034950116082</v>
      </c>
      <c r="Q22" s="688">
        <f t="shared" si="5"/>
        <v>2.5192947229717011</v>
      </c>
      <c r="R22" s="37">
        <f t="shared" si="8"/>
        <v>100</v>
      </c>
      <c r="S22" s="37">
        <f t="shared" si="9"/>
        <v>100.00000000000001</v>
      </c>
      <c r="T22" s="692">
        <f t="shared" si="10"/>
        <v>63.3431637070967</v>
      </c>
      <c r="U22" s="271">
        <f t="shared" si="11"/>
        <v>34.746188115705586</v>
      </c>
      <c r="V22" s="272">
        <f t="shared" si="12"/>
        <v>1.9106481771977162</v>
      </c>
      <c r="W22" s="694">
        <f t="shared" si="13"/>
        <v>100</v>
      </c>
    </row>
    <row r="23" spans="1:27">
      <c r="A23" s="52" t="s">
        <v>98</v>
      </c>
      <c r="B23" s="682">
        <f>+'Distribution Pivot Table'!Z$228*100</f>
        <v>10.464814333939236</v>
      </c>
      <c r="C23" s="683">
        <f>+'Distribution Pivot Table'!Z$230*100</f>
        <v>1.7008569202804464</v>
      </c>
      <c r="D23" s="682">
        <f>+'Distribution Pivot Table'!Z$232*100</f>
        <v>0</v>
      </c>
      <c r="E23" s="684">
        <f t="shared" si="0"/>
        <v>12.165671254219681</v>
      </c>
      <c r="F23" s="685">
        <f>+'Distribution Pivot Table'!Z$234*100</f>
        <v>37.808361464554665</v>
      </c>
      <c r="G23" s="683">
        <f>+'Distribution Pivot Table'!Z$236*100</f>
        <v>2.7200727083874319</v>
      </c>
      <c r="H23" s="682">
        <f>+'Distribution Pivot Table'!Z$238*100</f>
        <v>0</v>
      </c>
      <c r="I23" s="684">
        <f t="shared" si="1"/>
        <v>40.528434172942099</v>
      </c>
      <c r="J23" s="685">
        <f>+'Distribution Pivot Table'!Z$240*100</f>
        <v>30.751752791482733</v>
      </c>
      <c r="K23" s="682">
        <f>+'Distribution Pivot Table'!Z$242*100</f>
        <v>15.801090625811479</v>
      </c>
      <c r="L23" s="682">
        <f>+'Distribution Pivot Table'!Z$244*100</f>
        <v>0</v>
      </c>
      <c r="M23" s="686">
        <f t="shared" si="2"/>
        <v>46.552843417294213</v>
      </c>
      <c r="N23" s="685">
        <f>+'Distribution Pivot Table'!Z$246*100</f>
        <v>0.75305115554401458</v>
      </c>
      <c r="O23" s="687">
        <f t="shared" si="3"/>
        <v>79.024928589976639</v>
      </c>
      <c r="P23" s="688">
        <f t="shared" si="4"/>
        <v>20.222020254479357</v>
      </c>
      <c r="Q23" s="688">
        <f t="shared" si="5"/>
        <v>0.75305115554401458</v>
      </c>
      <c r="R23" s="37">
        <f t="shared" si="8"/>
        <v>100.00000000000001</v>
      </c>
      <c r="S23" s="37">
        <f t="shared" si="9"/>
        <v>100.00000000000001</v>
      </c>
      <c r="T23" s="692">
        <f t="shared" si="10"/>
        <v>52.69410542716178</v>
      </c>
      <c r="U23" s="271">
        <f t="shared" si="11"/>
        <v>46.552843417294213</v>
      </c>
      <c r="V23" s="272">
        <f t="shared" si="12"/>
        <v>0.75305115554401458</v>
      </c>
      <c r="W23" s="694">
        <f t="shared" si="13"/>
        <v>100.00000000000001</v>
      </c>
      <c r="X23" s="785"/>
    </row>
    <row r="24" spans="1:27">
      <c r="A24" s="52" t="s">
        <v>99</v>
      </c>
      <c r="B24" s="682">
        <f>+'Distribution Pivot Table'!Z$250*100</f>
        <v>0</v>
      </c>
      <c r="C24" s="683">
        <f>+'Distribution Pivot Table'!Z$252*100</f>
        <v>0</v>
      </c>
      <c r="D24" s="844">
        <f>+'Distribution Pivot Table'!Z$254*100</f>
        <v>0</v>
      </c>
      <c r="E24" s="845">
        <f t="shared" si="0"/>
        <v>0</v>
      </c>
      <c r="F24" s="846">
        <f>+'Distribution Pivot Table'!Z$256*100</f>
        <v>0</v>
      </c>
      <c r="G24" s="847">
        <f>+'Distribution Pivot Table'!Z$258*100</f>
        <v>0</v>
      </c>
      <c r="H24" s="844">
        <f>+'Distribution Pivot Table'!Z$260*100</f>
        <v>0</v>
      </c>
      <c r="I24" s="845">
        <f t="shared" si="1"/>
        <v>0</v>
      </c>
      <c r="J24" s="846">
        <f>+'Distribution Pivot Table'!Z$262*100</f>
        <v>0</v>
      </c>
      <c r="K24" s="844">
        <f>+'Distribution Pivot Table'!Z$264*100</f>
        <v>0</v>
      </c>
      <c r="L24" s="844">
        <f>+'Distribution Pivot Table'!Z$266*100</f>
        <v>0</v>
      </c>
      <c r="M24" s="848">
        <f t="shared" si="2"/>
        <v>0</v>
      </c>
      <c r="N24" s="846">
        <f>+'Distribution Pivot Table'!Z$268*100</f>
        <v>0</v>
      </c>
      <c r="O24" s="849">
        <f t="shared" si="3"/>
        <v>0</v>
      </c>
      <c r="P24" s="850">
        <f t="shared" si="4"/>
        <v>0</v>
      </c>
      <c r="Q24" s="850">
        <f t="shared" si="5"/>
        <v>0</v>
      </c>
      <c r="R24" s="37">
        <f t="shared" si="8"/>
        <v>0</v>
      </c>
      <c r="S24" s="37">
        <f t="shared" si="9"/>
        <v>0</v>
      </c>
      <c r="T24" s="692">
        <f t="shared" si="10"/>
        <v>0</v>
      </c>
      <c r="U24" s="271">
        <f t="shared" si="11"/>
        <v>0</v>
      </c>
      <c r="V24" s="272">
        <f t="shared" si="12"/>
        <v>0</v>
      </c>
      <c r="W24" s="694">
        <f t="shared" si="13"/>
        <v>0</v>
      </c>
    </row>
    <row r="25" spans="1:27">
      <c r="A25" s="52"/>
      <c r="B25" s="682"/>
      <c r="C25" s="790"/>
      <c r="D25" s="682"/>
      <c r="E25" s="684"/>
      <c r="F25" s="685"/>
      <c r="G25" s="683"/>
      <c r="H25" s="682"/>
      <c r="I25" s="684"/>
      <c r="J25" s="685"/>
      <c r="K25" s="682"/>
      <c r="L25" s="682"/>
      <c r="M25" s="686"/>
      <c r="N25" s="685"/>
      <c r="O25" s="687"/>
      <c r="P25" s="688"/>
      <c r="Q25" s="688"/>
      <c r="R25" s="37"/>
      <c r="S25" s="37"/>
      <c r="T25" s="692"/>
      <c r="U25" s="271"/>
      <c r="V25" s="272"/>
      <c r="W25" s="694"/>
    </row>
    <row r="26" spans="1:27">
      <c r="A26" s="52" t="s">
        <v>100</v>
      </c>
      <c r="B26" s="682">
        <f>+'Distribution Pivot Table'!Z$272*100</f>
        <v>10.353032315183709</v>
      </c>
      <c r="C26" s="683">
        <f>+'Distribution Pivot Table'!Z$274*100</f>
        <v>0.54227534307215586</v>
      </c>
      <c r="D26" s="682">
        <f>+'Distribution Pivot Table'!Z$276*100</f>
        <v>0</v>
      </c>
      <c r="E26" s="684">
        <f t="shared" si="0"/>
        <v>10.895307658255865</v>
      </c>
      <c r="F26" s="685">
        <f>+'Distribution Pivot Table'!Z$278*100</f>
        <v>44.599380256750777</v>
      </c>
      <c r="G26" s="683">
        <f>+'Distribution Pivot Table'!Z$280*100</f>
        <v>1.416555998229305</v>
      </c>
      <c r="H26" s="682">
        <f>+'Distribution Pivot Table'!Z$282*100</f>
        <v>0</v>
      </c>
      <c r="I26" s="684">
        <f t="shared" si="1"/>
        <v>46.015936254980083</v>
      </c>
      <c r="J26" s="685">
        <f>+'Distribution Pivot Table'!Z$284*100</f>
        <v>33.764940239043824</v>
      </c>
      <c r="K26" s="682">
        <f>+'Distribution Pivot Table'!Z$286*100</f>
        <v>9.3238158477202315</v>
      </c>
      <c r="L26" s="682">
        <f>+'Distribution Pivot Table'!Z$288*100</f>
        <v>0</v>
      </c>
      <c r="M26" s="686">
        <f t="shared" si="2"/>
        <v>43.088756086764057</v>
      </c>
      <c r="N26" s="685">
        <f>+'Distribution Pivot Table'!Z$290*100</f>
        <v>0</v>
      </c>
      <c r="O26" s="687">
        <f t="shared" si="3"/>
        <v>88.717352810978312</v>
      </c>
      <c r="P26" s="688">
        <f t="shared" si="4"/>
        <v>11.282647189021692</v>
      </c>
      <c r="Q26" s="688">
        <f t="shared" si="5"/>
        <v>0</v>
      </c>
      <c r="R26" s="37">
        <f t="shared" si="8"/>
        <v>100</v>
      </c>
      <c r="S26" s="37">
        <f t="shared" si="9"/>
        <v>100</v>
      </c>
      <c r="T26" s="692">
        <f t="shared" si="10"/>
        <v>56.91124391323595</v>
      </c>
      <c r="U26" s="271">
        <f t="shared" si="11"/>
        <v>43.088756086764057</v>
      </c>
      <c r="V26" s="272">
        <f t="shared" si="12"/>
        <v>0</v>
      </c>
      <c r="W26" s="694">
        <f t="shared" si="13"/>
        <v>100</v>
      </c>
    </row>
    <row r="27" spans="1:27">
      <c r="A27" s="52" t="s">
        <v>101</v>
      </c>
      <c r="B27" s="682">
        <f>+'Distribution Pivot Table'!Z294*100</f>
        <v>11.401380147114583</v>
      </c>
      <c r="C27" s="683">
        <f>+'Distribution Pivot Table'!Z296*100</f>
        <v>0.77222517125451839</v>
      </c>
      <c r="D27" s="682">
        <f>+'Distribution Pivot Table'!Z298*100</f>
        <v>0</v>
      </c>
      <c r="E27" s="684">
        <f t="shared" si="0"/>
        <v>12.173605318369102</v>
      </c>
      <c r="F27" s="685">
        <f>+'Distribution Pivot Table'!Z300*100</f>
        <v>25.269836455094662</v>
      </c>
      <c r="G27" s="683">
        <f>+'Distribution Pivot Table'!Z302*100</f>
        <v>2.0108187356234675</v>
      </c>
      <c r="H27" s="682">
        <f>+'Distribution Pivot Table'!Z304*100</f>
        <v>0</v>
      </c>
      <c r="I27" s="684">
        <f t="shared" si="1"/>
        <v>27.280655190718129</v>
      </c>
      <c r="J27" s="685">
        <f>+'Distribution Pivot Table'!Z306*100</f>
        <v>38.032405652031045</v>
      </c>
      <c r="K27" s="682">
        <f>+'Distribution Pivot Table'!Z308*100</f>
        <v>17.038244735977351</v>
      </c>
      <c r="L27" s="682">
        <f>+'Distribution Pivot Table'!Z310*100</f>
        <v>0</v>
      </c>
      <c r="M27" s="686">
        <f t="shared" si="2"/>
        <v>55.070650388008396</v>
      </c>
      <c r="N27" s="685">
        <f>+'Distribution Pivot Table'!Z312*100</f>
        <v>5.4750891029043753</v>
      </c>
      <c r="O27" s="687">
        <f t="shared" si="3"/>
        <v>74.703622254240287</v>
      </c>
      <c r="P27" s="688">
        <f t="shared" si="4"/>
        <v>19.821288642855336</v>
      </c>
      <c r="Q27" s="688">
        <f t="shared" si="5"/>
        <v>5.4750891029043753</v>
      </c>
      <c r="R27" s="37">
        <f t="shared" si="8"/>
        <v>100</v>
      </c>
      <c r="S27" s="37">
        <f t="shared" si="9"/>
        <v>100</v>
      </c>
      <c r="T27" s="692">
        <f t="shared" si="10"/>
        <v>39.454260509087234</v>
      </c>
      <c r="U27" s="271">
        <f t="shared" si="11"/>
        <v>55.070650388008396</v>
      </c>
      <c r="V27" s="272">
        <f t="shared" si="12"/>
        <v>5.4750891029043753</v>
      </c>
      <c r="W27" s="694">
        <f t="shared" si="13"/>
        <v>100</v>
      </c>
    </row>
    <row r="28" spans="1:27" s="149" customFormat="1">
      <c r="A28" s="148" t="s">
        <v>102</v>
      </c>
      <c r="B28" s="682">
        <f>+'Distribution Pivot Table'!Z316*100</f>
        <v>0.26524351271890578</v>
      </c>
      <c r="C28" s="789">
        <f>+'Distribution Pivot Table'!Z318*100</f>
        <v>2.5565639780135499E-2</v>
      </c>
      <c r="D28" s="682">
        <f>+'Distribution Pivot Table'!Z320*100</f>
        <v>0</v>
      </c>
      <c r="E28" s="684">
        <f t="shared" si="0"/>
        <v>0.29080915249904127</v>
      </c>
      <c r="F28" s="685">
        <f>+'Distribution Pivot Table'!Z322*100</f>
        <v>61.904001022625586</v>
      </c>
      <c r="G28" s="683">
        <f>+'Distribution Pivot Table'!Z324*100</f>
        <v>6.1453406621500699</v>
      </c>
      <c r="H28" s="682">
        <f>+'Distribution Pivot Table'!Z326*100</f>
        <v>0</v>
      </c>
      <c r="I28" s="684">
        <f t="shared" si="1"/>
        <v>68.049341684775655</v>
      </c>
      <c r="J28" s="685">
        <f>+'Distribution Pivot Table'!Z328*100</f>
        <v>20.532404448421321</v>
      </c>
      <c r="K28" s="682">
        <f>+'Distribution Pivot Table'!Z330*100</f>
        <v>8.177809024670843</v>
      </c>
      <c r="L28" s="682">
        <f>+'Distribution Pivot Table'!Z332*100</f>
        <v>0</v>
      </c>
      <c r="M28" s="686">
        <f t="shared" si="2"/>
        <v>28.710213473092164</v>
      </c>
      <c r="N28" s="685">
        <f>+'Distribution Pivot Table'!Z334*100</f>
        <v>2.9496356896331331</v>
      </c>
      <c r="O28" s="687">
        <f t="shared" si="3"/>
        <v>82.701648983765807</v>
      </c>
      <c r="P28" s="688">
        <f t="shared" si="4"/>
        <v>14.348715326601049</v>
      </c>
      <c r="Q28" s="688">
        <f t="shared" si="5"/>
        <v>2.9496356896331331</v>
      </c>
      <c r="R28" s="37">
        <f>SUM(B28:D28,F28:H28,J28:L28)+N28</f>
        <v>99.999999999999986</v>
      </c>
      <c r="S28" s="37">
        <f t="shared" si="9"/>
        <v>99.999999999999986</v>
      </c>
      <c r="T28" s="692">
        <f t="shared" si="10"/>
        <v>68.340150837274692</v>
      </c>
      <c r="U28" s="271">
        <f t="shared" si="11"/>
        <v>28.710213473092164</v>
      </c>
      <c r="V28" s="272">
        <f t="shared" si="12"/>
        <v>2.9496356896331331</v>
      </c>
      <c r="W28" s="694">
        <f t="shared" si="13"/>
        <v>99.999999999999986</v>
      </c>
      <c r="X28" s="13"/>
      <c r="Y28" s="13"/>
      <c r="Z28" s="13"/>
      <c r="AA28" s="13"/>
    </row>
    <row r="29" spans="1:27">
      <c r="A29" s="57" t="s">
        <v>103</v>
      </c>
      <c r="B29" s="689">
        <f>+'Distribution Pivot Table'!Z338*100</f>
        <v>19.041692594897324</v>
      </c>
      <c r="C29" s="689">
        <f>+'Distribution Pivot Table'!Z340*100</f>
        <v>0</v>
      </c>
      <c r="D29" s="689">
        <f>+'Distribution Pivot Table'!Z340*100</f>
        <v>0</v>
      </c>
      <c r="E29" s="690">
        <f t="shared" si="0"/>
        <v>19.041692594897324</v>
      </c>
      <c r="F29" s="691">
        <f>+'Distribution Pivot Table'!Z344*100</f>
        <v>44.69197261978843</v>
      </c>
      <c r="G29" s="689">
        <f>+'Distribution Pivot Table'!Z346*100</f>
        <v>0.68450528935905419</v>
      </c>
      <c r="H29" s="689">
        <f>+'Distribution Pivot Table'!Z348*100</f>
        <v>0</v>
      </c>
      <c r="I29" s="690">
        <f t="shared" si="1"/>
        <v>45.376477909147482</v>
      </c>
      <c r="J29" s="691">
        <f>+'Distribution Pivot Table'!Z350*100</f>
        <v>26.023646546359675</v>
      </c>
      <c r="K29" s="689">
        <f>+'Distribution Pivot Table'!Z352*100</f>
        <v>3.3727442439327939</v>
      </c>
      <c r="L29" s="689">
        <f>+'Distribution Pivot Table'!Z354*100</f>
        <v>0</v>
      </c>
      <c r="M29" s="722">
        <f t="shared" si="2"/>
        <v>29.396390790292468</v>
      </c>
      <c r="N29" s="691">
        <f>+'Distribution Pivot Table'!Z356*100</f>
        <v>6.1854387056627251</v>
      </c>
      <c r="O29" s="723">
        <f t="shared" si="3"/>
        <v>89.757311761045429</v>
      </c>
      <c r="P29" s="724">
        <f t="shared" si="4"/>
        <v>4.0572495332918486</v>
      </c>
      <c r="Q29" s="724">
        <f t="shared" si="5"/>
        <v>6.1854387056627251</v>
      </c>
      <c r="R29" s="37">
        <f t="shared" si="8"/>
        <v>100</v>
      </c>
      <c r="S29" s="37">
        <f t="shared" si="9"/>
        <v>100</v>
      </c>
      <c r="T29" s="692">
        <f t="shared" si="10"/>
        <v>64.418170504044809</v>
      </c>
      <c r="U29" s="271">
        <f t="shared" si="11"/>
        <v>29.396390790292468</v>
      </c>
      <c r="V29" s="272">
        <f t="shared" si="12"/>
        <v>6.1854387056627251</v>
      </c>
      <c r="W29" s="694">
        <f t="shared" si="13"/>
        <v>100</v>
      </c>
    </row>
    <row r="30" spans="1:27" ht="17.25" customHeight="1">
      <c r="A30" s="165" t="s">
        <v>206</v>
      </c>
      <c r="B30" s="52"/>
      <c r="C30" s="52"/>
      <c r="D30" s="52"/>
      <c r="E30" s="52"/>
    </row>
    <row r="31" spans="1:27" ht="16.5" customHeight="1">
      <c r="A31" s="165"/>
      <c r="B31" s="50"/>
      <c r="C31" s="50"/>
      <c r="D31" s="50"/>
      <c r="E31" s="141"/>
      <c r="F31" s="50"/>
      <c r="G31" s="50"/>
      <c r="H31" s="50"/>
      <c r="I31" s="141"/>
      <c r="J31" s="50"/>
      <c r="K31" s="50"/>
      <c r="L31" s="50"/>
      <c r="M31" s="141"/>
      <c r="N31" s="50"/>
      <c r="O31" s="98"/>
      <c r="P31" s="98"/>
      <c r="R31" s="13"/>
    </row>
    <row r="32" spans="1:27">
      <c r="A32" s="52"/>
      <c r="B32" s="52"/>
      <c r="C32" s="52"/>
      <c r="D32" s="52"/>
      <c r="E32" s="52"/>
      <c r="Q32" s="718" t="s">
        <v>1156</v>
      </c>
    </row>
    <row r="33" spans="1:20" ht="18">
      <c r="A33" s="266" t="s">
        <v>307</v>
      </c>
      <c r="B33" s="132"/>
      <c r="C33" s="132"/>
      <c r="D33" s="132"/>
      <c r="E33" s="132"/>
      <c r="F33" s="135"/>
      <c r="G33" s="135"/>
      <c r="H33" s="135"/>
      <c r="I33" s="136"/>
      <c r="J33" s="135"/>
      <c r="K33" s="135"/>
      <c r="L33" s="135"/>
      <c r="M33" s="136"/>
      <c r="N33" s="135"/>
      <c r="O33" s="135"/>
      <c r="P33" s="135"/>
      <c r="Q33" s="135"/>
      <c r="R33" s="24" t="s">
        <v>202</v>
      </c>
    </row>
    <row r="34" spans="1:20" ht="18">
      <c r="A34" s="266"/>
      <c r="B34" s="132"/>
      <c r="C34" s="132"/>
      <c r="D34" s="132"/>
      <c r="E34" s="132"/>
      <c r="F34" s="135"/>
      <c r="G34" s="135"/>
      <c r="H34" s="135"/>
      <c r="I34" s="136"/>
      <c r="J34" s="135"/>
      <c r="K34" s="135"/>
      <c r="L34" s="135"/>
      <c r="M34" s="136"/>
      <c r="N34" s="135"/>
      <c r="O34" s="135"/>
      <c r="P34" s="135"/>
      <c r="Q34" s="135"/>
      <c r="R34" s="24"/>
    </row>
    <row r="35" spans="1:20" ht="15.75">
      <c r="A35" s="150" t="s">
        <v>48</v>
      </c>
      <c r="B35" s="132"/>
      <c r="C35" s="132"/>
      <c r="D35" s="132"/>
      <c r="E35" s="132"/>
      <c r="F35" s="135"/>
      <c r="G35" s="135"/>
      <c r="H35" s="135"/>
      <c r="I35" s="136"/>
      <c r="J35" s="135"/>
      <c r="K35" s="135"/>
      <c r="L35" s="135"/>
      <c r="M35" s="136"/>
      <c r="N35" s="135"/>
      <c r="O35" s="135"/>
      <c r="P35" s="135"/>
      <c r="Q35" s="135"/>
      <c r="R35" s="24" t="s">
        <v>202</v>
      </c>
    </row>
    <row r="36" spans="1:20" ht="15.75">
      <c r="A36" s="150" t="s">
        <v>500</v>
      </c>
      <c r="B36" s="132"/>
      <c r="C36" s="132"/>
      <c r="D36" s="132"/>
      <c r="E36" s="132"/>
      <c r="F36" s="27"/>
      <c r="G36" s="27"/>
      <c r="H36" s="27"/>
      <c r="I36" s="132"/>
      <c r="J36" s="27"/>
      <c r="K36" s="27"/>
      <c r="L36" s="27"/>
      <c r="M36" s="132"/>
      <c r="N36" s="27"/>
      <c r="O36" s="27"/>
      <c r="P36" s="27"/>
      <c r="Q36" s="135"/>
      <c r="R36" s="24" t="s">
        <v>202</v>
      </c>
    </row>
    <row r="37" spans="1:20">
      <c r="A37" s="137"/>
      <c r="B37" s="137"/>
      <c r="C37" s="137"/>
      <c r="D37" s="137"/>
      <c r="E37" s="137"/>
      <c r="F37" s="137"/>
      <c r="G37" s="137"/>
      <c r="H37" s="137"/>
      <c r="I37" s="137"/>
      <c r="R37" s="35"/>
    </row>
    <row r="38" spans="1:20" s="34" customFormat="1" ht="21" customHeight="1">
      <c r="A38" s="26"/>
      <c r="B38" s="151" t="s">
        <v>303</v>
      </c>
      <c r="C38" s="152"/>
      <c r="D38" s="152"/>
      <c r="E38" s="152"/>
      <c r="F38" s="152"/>
      <c r="G38" s="152"/>
      <c r="H38" s="152"/>
      <c r="I38" s="153"/>
      <c r="J38" s="154" t="s">
        <v>202</v>
      </c>
      <c r="K38" s="719"/>
      <c r="L38" s="719"/>
      <c r="M38" s="720"/>
      <c r="N38" s="838" t="s">
        <v>302</v>
      </c>
      <c r="O38" s="841" t="s">
        <v>208</v>
      </c>
      <c r="P38" s="841" t="s">
        <v>209</v>
      </c>
      <c r="Q38" s="841" t="s">
        <v>207</v>
      </c>
      <c r="R38" s="36"/>
      <c r="S38" s="7"/>
      <c r="T38" s="30"/>
    </row>
    <row r="39" spans="1:20" s="34" customFormat="1" ht="36.75" customHeight="1">
      <c r="A39" s="27"/>
      <c r="B39" s="152" t="s">
        <v>344</v>
      </c>
      <c r="C39" s="152"/>
      <c r="D39" s="152"/>
      <c r="E39" s="155"/>
      <c r="F39" s="156" t="s">
        <v>346</v>
      </c>
      <c r="G39" s="152"/>
      <c r="H39" s="152"/>
      <c r="I39" s="153"/>
      <c r="J39" s="157" t="s">
        <v>304</v>
      </c>
      <c r="K39" s="152"/>
      <c r="L39" s="152"/>
      <c r="M39" s="153"/>
      <c r="N39" s="839"/>
      <c r="O39" s="842"/>
      <c r="P39" s="842"/>
      <c r="Q39" s="842"/>
      <c r="R39" s="36" t="s">
        <v>49</v>
      </c>
      <c r="S39" s="700" t="s">
        <v>49</v>
      </c>
      <c r="T39" s="30"/>
    </row>
    <row r="40" spans="1:20" s="34" customFormat="1" ht="30" customHeight="1">
      <c r="A40" s="28"/>
      <c r="B40" s="158" t="s">
        <v>203</v>
      </c>
      <c r="C40" s="158" t="s">
        <v>204</v>
      </c>
      <c r="D40" s="158" t="s">
        <v>345</v>
      </c>
      <c r="E40" s="159" t="s">
        <v>50</v>
      </c>
      <c r="F40" s="160" t="s">
        <v>203</v>
      </c>
      <c r="G40" s="158" t="s">
        <v>204</v>
      </c>
      <c r="H40" s="158" t="s">
        <v>345</v>
      </c>
      <c r="I40" s="159" t="s">
        <v>50</v>
      </c>
      <c r="J40" s="161" t="s">
        <v>203</v>
      </c>
      <c r="K40" s="162" t="s">
        <v>204</v>
      </c>
      <c r="L40" s="158" t="s">
        <v>345</v>
      </c>
      <c r="M40" s="161" t="s">
        <v>50</v>
      </c>
      <c r="N40" s="840"/>
      <c r="O40" s="843"/>
      <c r="P40" s="843"/>
      <c r="Q40" s="843"/>
      <c r="R40" s="6"/>
      <c r="S40" s="8"/>
      <c r="T40" s="30"/>
    </row>
    <row r="41" spans="1:20" s="34" customFormat="1" hidden="1">
      <c r="A41" s="52" t="s">
        <v>87</v>
      </c>
      <c r="B41" s="52"/>
      <c r="C41" s="52"/>
      <c r="D41" s="52"/>
      <c r="E41" s="51"/>
      <c r="F41" s="29"/>
      <c r="G41" s="49"/>
      <c r="H41" s="50"/>
      <c r="I41" s="51"/>
      <c r="J41" s="29"/>
      <c r="K41" s="50"/>
      <c r="L41" s="50"/>
      <c r="M41" s="53"/>
      <c r="N41" s="29"/>
      <c r="O41" s="54"/>
      <c r="P41" s="55"/>
      <c r="Q41" s="55"/>
      <c r="R41" s="37">
        <f>SUM(F41:H41,J41:L41)+N41</f>
        <v>0</v>
      </c>
      <c r="S41" s="701">
        <f>+Q41+P41+O41</f>
        <v>0</v>
      </c>
      <c r="T41" s="30"/>
    </row>
    <row r="42" spans="1:20" s="34" customFormat="1" hidden="1">
      <c r="A42" s="52"/>
      <c r="B42" s="52"/>
      <c r="C42" s="52"/>
      <c r="D42" s="52"/>
      <c r="E42" s="139"/>
      <c r="F42" s="29"/>
      <c r="G42" s="49"/>
      <c r="H42" s="50"/>
      <c r="I42" s="140"/>
      <c r="J42" s="29"/>
      <c r="K42" s="50"/>
      <c r="L42" s="50"/>
      <c r="M42" s="29"/>
      <c r="N42" s="29"/>
      <c r="O42" s="721"/>
      <c r="P42" s="692"/>
      <c r="Q42" s="692"/>
      <c r="R42" s="36"/>
      <c r="S42" s="700"/>
      <c r="T42" s="30"/>
    </row>
    <row r="43" spans="1:20" s="34" customFormat="1">
      <c r="A43" s="52" t="s">
        <v>88</v>
      </c>
      <c r="B43" s="682">
        <f>+'Distribution Pivot Table'!T$8*100</f>
        <v>0</v>
      </c>
      <c r="C43" s="683">
        <f>+'Distribution Pivot Table'!T$10*100</f>
        <v>0</v>
      </c>
      <c r="D43" s="682">
        <f>+'Distribution Pivot Table'!T$12*100</f>
        <v>0</v>
      </c>
      <c r="E43" s="684">
        <f t="shared" ref="E43:E61" si="14">SUM(B43:D43)</f>
        <v>0</v>
      </c>
      <c r="F43" s="685">
        <f>+'Distribution Pivot Table'!T$14*100</f>
        <v>0</v>
      </c>
      <c r="G43" s="683">
        <f>+'Distribution Pivot Table'!T$16*100</f>
        <v>0</v>
      </c>
      <c r="H43" s="682">
        <f>+'Distribution Pivot Table'!T$18*100</f>
        <v>0</v>
      </c>
      <c r="I43" s="684">
        <f t="shared" ref="I43:I46" si="15">SUM(F43:H43)</f>
        <v>0</v>
      </c>
      <c r="J43" s="685">
        <f>+'Distribution Pivot Table'!T$20*100</f>
        <v>0</v>
      </c>
      <c r="K43" s="682">
        <f>+'Distribution Pivot Table'!T$22*100</f>
        <v>0</v>
      </c>
      <c r="L43" s="682">
        <f>+'Distribution Pivot Table'!T$24*100</f>
        <v>0</v>
      </c>
      <c r="M43" s="686">
        <f t="shared" ref="M43:M46" si="16">SUM(J43:L43)</f>
        <v>0</v>
      </c>
      <c r="N43" s="685">
        <f>+'Distribution Pivot Table'!T$26*100</f>
        <v>0</v>
      </c>
      <c r="O43" s="687">
        <f t="shared" ref="O43:O46" si="17">+B43+F43+J43</f>
        <v>0</v>
      </c>
      <c r="P43" s="688">
        <f t="shared" ref="P43:P46" si="18">+C43+G43+K43</f>
        <v>0</v>
      </c>
      <c r="Q43" s="688">
        <f t="shared" ref="Q43:Q46" si="19">+D43+H43+L43+N43</f>
        <v>0</v>
      </c>
      <c r="R43" s="37">
        <f t="shared" ref="R43:R61" si="20">SUM(B43:D43,F43:H43,J43:L43)+N43</f>
        <v>0</v>
      </c>
      <c r="S43" s="701">
        <f t="shared" ref="S43:S61" si="21">+Q43+P43+O43</f>
        <v>0</v>
      </c>
      <c r="T43" s="30"/>
    </row>
    <row r="44" spans="1:20" s="34" customFormat="1">
      <c r="A44" s="52" t="s">
        <v>89</v>
      </c>
      <c r="B44" s="682">
        <f>+'Distribution Pivot Table'!T$30*100</f>
        <v>16.220411331005042</v>
      </c>
      <c r="C44" s="683">
        <f>+'Distribution Pivot Table'!T$32*100</f>
        <v>1.2805587892898718</v>
      </c>
      <c r="D44" s="682">
        <f>+'Distribution Pivot Table'!T$34*100</f>
        <v>0</v>
      </c>
      <c r="E44" s="684">
        <f t="shared" si="14"/>
        <v>17.500970120294916</v>
      </c>
      <c r="F44" s="685">
        <f>+'Distribution Pivot Table'!T$36*100</f>
        <v>49.980597594101667</v>
      </c>
      <c r="G44" s="683">
        <f>+'Distribution Pivot Table'!T$38*100</f>
        <v>3.6088474970896391</v>
      </c>
      <c r="H44" s="682">
        <f>+'Distribution Pivot Table'!T$40*100</f>
        <v>0</v>
      </c>
      <c r="I44" s="684">
        <f t="shared" si="15"/>
        <v>53.589445091191308</v>
      </c>
      <c r="J44" s="685">
        <f>+'Distribution Pivot Table'!T$42*100</f>
        <v>19.868063639891346</v>
      </c>
      <c r="K44" s="682">
        <f>+'Distribution Pivot Table'!T$44*100</f>
        <v>9.0415211486224294</v>
      </c>
      <c r="L44" s="682">
        <f>+'Distribution Pivot Table'!T$46*100</f>
        <v>0</v>
      </c>
      <c r="M44" s="686">
        <f t="shared" si="16"/>
        <v>28.909584788513776</v>
      </c>
      <c r="N44" s="685">
        <f>+'Distribution Pivot Table'!T$48*100</f>
        <v>0</v>
      </c>
      <c r="O44" s="687">
        <f t="shared" si="17"/>
        <v>86.069072564998052</v>
      </c>
      <c r="P44" s="688">
        <f t="shared" si="18"/>
        <v>13.930927435001941</v>
      </c>
      <c r="Q44" s="688">
        <f t="shared" si="19"/>
        <v>0</v>
      </c>
      <c r="R44" s="37">
        <f t="shared" si="20"/>
        <v>100</v>
      </c>
      <c r="S44" s="37">
        <f t="shared" si="21"/>
        <v>100</v>
      </c>
      <c r="T44" s="30"/>
    </row>
    <row r="45" spans="1:20" s="34" customFormat="1">
      <c r="A45" s="52" t="s">
        <v>90</v>
      </c>
      <c r="B45" s="682">
        <f>+'Distribution Pivot Table'!T$52*100</f>
        <v>0</v>
      </c>
      <c r="C45" s="683">
        <f>+'Distribution Pivot Table'!T$54*100</f>
        <v>0</v>
      </c>
      <c r="D45" s="682">
        <f>+'Distribution Pivot Table'!T$56*100</f>
        <v>0</v>
      </c>
      <c r="E45" s="684">
        <f t="shared" si="14"/>
        <v>0</v>
      </c>
      <c r="F45" s="685">
        <f>+'Distribution Pivot Table'!T$58*100</f>
        <v>0</v>
      </c>
      <c r="G45" s="683">
        <f>+'Distribution Pivot Table'!T$60*100</f>
        <v>0</v>
      </c>
      <c r="H45" s="682">
        <f>+'Distribution Pivot Table'!T$62*100</f>
        <v>0</v>
      </c>
      <c r="I45" s="684">
        <f t="shared" si="15"/>
        <v>0</v>
      </c>
      <c r="J45" s="685">
        <f>+'Distribution Pivot Table'!T$64*100</f>
        <v>0</v>
      </c>
      <c r="K45" s="682">
        <f>+'Distribution Pivot Table'!T$66*100</f>
        <v>0</v>
      </c>
      <c r="L45" s="682">
        <f>+'Distribution Pivot Table'!T$68*100</f>
        <v>0</v>
      </c>
      <c r="M45" s="686">
        <f t="shared" si="16"/>
        <v>0</v>
      </c>
      <c r="N45" s="685">
        <f>+'Distribution Pivot Table'!T$70*100</f>
        <v>0</v>
      </c>
      <c r="O45" s="687">
        <f t="shared" si="17"/>
        <v>0</v>
      </c>
      <c r="P45" s="688">
        <f t="shared" si="18"/>
        <v>0</v>
      </c>
      <c r="Q45" s="688">
        <f t="shared" si="19"/>
        <v>0</v>
      </c>
      <c r="R45" s="37">
        <f t="shared" si="20"/>
        <v>0</v>
      </c>
      <c r="S45" s="37">
        <f t="shared" si="21"/>
        <v>0</v>
      </c>
    </row>
    <row r="46" spans="1:20" s="34" customFormat="1">
      <c r="A46" s="52" t="s">
        <v>91</v>
      </c>
      <c r="B46" s="682">
        <f>+'Distribution Pivot Table'!T$74*100</f>
        <v>13.945964634989627</v>
      </c>
      <c r="C46" s="683">
        <f>+'Distribution Pivot Table'!T$76*100</f>
        <v>0.43959300602588164</v>
      </c>
      <c r="D46" s="789">
        <f>+'Distribution Pivot Table'!T$78*100</f>
        <v>7.408870888076657E-3</v>
      </c>
      <c r="E46" s="684">
        <f t="shared" si="14"/>
        <v>14.392966511903586</v>
      </c>
      <c r="F46" s="685">
        <f>+'Distribution Pivot Table'!T$80*100</f>
        <v>36.219500148177417</v>
      </c>
      <c r="G46" s="683">
        <f>+'Distribution Pivot Table'!T$82*100</f>
        <v>1.8719747110540352</v>
      </c>
      <c r="H46" s="682">
        <f>+'Distribution Pivot Table'!T$84*100</f>
        <v>1.5558628864960979</v>
      </c>
      <c r="I46" s="684">
        <f t="shared" si="15"/>
        <v>39.647337745727555</v>
      </c>
      <c r="J46" s="685">
        <f>+'Distribution Pivot Table'!T$86*100</f>
        <v>22.340215351180483</v>
      </c>
      <c r="K46" s="682">
        <f>+'Distribution Pivot Table'!T$88*100</f>
        <v>13.276696631433369</v>
      </c>
      <c r="L46" s="682">
        <f>+'Distribution Pivot Table'!T$90*100</f>
        <v>10.342783759755013</v>
      </c>
      <c r="M46" s="686">
        <f t="shared" si="16"/>
        <v>45.959695742368865</v>
      </c>
      <c r="N46" s="685">
        <f>+'Distribution Pivot Table'!T$92*100</f>
        <v>0</v>
      </c>
      <c r="O46" s="687">
        <f t="shared" si="17"/>
        <v>72.505680134347529</v>
      </c>
      <c r="P46" s="688">
        <f t="shared" si="18"/>
        <v>15.588264348513286</v>
      </c>
      <c r="Q46" s="688">
        <f t="shared" si="19"/>
        <v>11.906055517139189</v>
      </c>
      <c r="R46" s="37">
        <f t="shared" si="20"/>
        <v>100</v>
      </c>
      <c r="S46" s="37">
        <f t="shared" si="21"/>
        <v>100</v>
      </c>
    </row>
    <row r="47" spans="1:20" s="34" customFormat="1">
      <c r="A47" s="52"/>
      <c r="B47" s="682"/>
      <c r="C47" s="683"/>
      <c r="D47" s="682"/>
      <c r="E47" s="684">
        <f t="shared" si="14"/>
        <v>0</v>
      </c>
      <c r="F47" s="685"/>
      <c r="G47" s="683"/>
      <c r="H47" s="682"/>
      <c r="I47" s="684"/>
      <c r="J47" s="685"/>
      <c r="K47" s="682"/>
      <c r="L47" s="682"/>
      <c r="M47" s="686"/>
      <c r="N47" s="685"/>
      <c r="O47" s="687"/>
      <c r="P47" s="688"/>
      <c r="Q47" s="688"/>
      <c r="R47" s="37"/>
      <c r="S47" s="37"/>
    </row>
    <row r="48" spans="1:20" s="34" customFormat="1">
      <c r="A48" s="52" t="s">
        <v>92</v>
      </c>
      <c r="B48" s="682">
        <f>+'Distribution Pivot Table'!T$96*100</f>
        <v>1.109979633401222</v>
      </c>
      <c r="C48" s="683">
        <f>+'Distribution Pivot Table'!T$98*100</f>
        <v>0.20366598778004072</v>
      </c>
      <c r="D48" s="682">
        <f>+'Distribution Pivot Table'!T$100*100</f>
        <v>0</v>
      </c>
      <c r="E48" s="684">
        <f t="shared" si="14"/>
        <v>1.3136456211812626</v>
      </c>
      <c r="F48" s="685">
        <f>+'Distribution Pivot Table'!T$102*100</f>
        <v>46.812627291242364</v>
      </c>
      <c r="G48" s="683">
        <f>+'Distribution Pivot Table'!T$104*100</f>
        <v>3.9409368635437882</v>
      </c>
      <c r="H48" s="682">
        <f>+'Distribution Pivot Table'!T$106*100</f>
        <v>0</v>
      </c>
      <c r="I48" s="684">
        <f t="shared" ref="I48:I51" si="22">SUM(F48:H48)</f>
        <v>50.753564154786154</v>
      </c>
      <c r="J48" s="685">
        <f>+'Distribution Pivot Table'!T$108*100</f>
        <v>36.079429735234214</v>
      </c>
      <c r="K48" s="682">
        <f>+'Distribution Pivot Table'!T$110*100</f>
        <v>11.832993890020367</v>
      </c>
      <c r="L48" s="682">
        <f>+'Distribution Pivot Table'!T$112*100</f>
        <v>0</v>
      </c>
      <c r="M48" s="686">
        <f t="shared" ref="M48:M51" si="23">SUM(J48:L48)</f>
        <v>47.912423625254583</v>
      </c>
      <c r="N48" s="791">
        <f>+'Distribution Pivot Table'!T$114*100</f>
        <v>2.0366598778004074E-2</v>
      </c>
      <c r="O48" s="687">
        <f t="shared" ref="O48:O51" si="24">+B48+F48+J48</f>
        <v>84.002036659877803</v>
      </c>
      <c r="P48" s="688">
        <f t="shared" ref="P48:P51" si="25">+C48+G48+K48</f>
        <v>15.977596741344197</v>
      </c>
      <c r="Q48" s="792">
        <f t="shared" ref="Q48:Q51" si="26">+D48+H48+L48+N48</f>
        <v>2.0366598778004074E-2</v>
      </c>
      <c r="R48" s="37">
        <f t="shared" si="20"/>
        <v>100</v>
      </c>
      <c r="S48" s="37">
        <f t="shared" si="21"/>
        <v>100</v>
      </c>
    </row>
    <row r="49" spans="1:25" s="34" customFormat="1">
      <c r="A49" s="52" t="s">
        <v>93</v>
      </c>
      <c r="B49" s="682">
        <f>+'Distribution Pivot Table'!T$118*100</f>
        <v>12.666776478339647</v>
      </c>
      <c r="C49" s="683">
        <f>+'Distribution Pivot Table'!T$120*100</f>
        <v>0.24707626420688522</v>
      </c>
      <c r="D49" s="682">
        <f>+'Distribution Pivot Table'!T$122*100</f>
        <v>0</v>
      </c>
      <c r="E49" s="684">
        <f t="shared" si="14"/>
        <v>12.913852742546533</v>
      </c>
      <c r="F49" s="685">
        <f>+'Distribution Pivot Table'!T$124*100</f>
        <v>49.794103113160929</v>
      </c>
      <c r="G49" s="683">
        <f>+'Distribution Pivot Table'!T$126*100</f>
        <v>2.0095536155493332</v>
      </c>
      <c r="H49" s="682">
        <f>+'Distribution Pivot Table'!T$128*100</f>
        <v>0</v>
      </c>
      <c r="I49" s="684">
        <f t="shared" si="22"/>
        <v>51.803656728710266</v>
      </c>
      <c r="J49" s="685">
        <f>+'Distribution Pivot Table'!T$130*100</f>
        <v>21.742711250205897</v>
      </c>
      <c r="K49" s="682">
        <f>+'Distribution Pivot Table'!T$132*100</f>
        <v>6.3416241146433867</v>
      </c>
      <c r="L49" s="682">
        <f>+'Distribution Pivot Table'!T$134*100</f>
        <v>0</v>
      </c>
      <c r="M49" s="686">
        <f t="shared" si="23"/>
        <v>28.084335364849284</v>
      </c>
      <c r="N49" s="685">
        <f>+'Distribution Pivot Table'!T$136*100</f>
        <v>7.1981551638939223</v>
      </c>
      <c r="O49" s="687">
        <f t="shared" si="24"/>
        <v>84.203590841706472</v>
      </c>
      <c r="P49" s="688">
        <f t="shared" si="25"/>
        <v>8.5982539943996059</v>
      </c>
      <c r="Q49" s="688">
        <f t="shared" si="26"/>
        <v>7.1981551638939223</v>
      </c>
      <c r="R49" s="37">
        <f t="shared" si="20"/>
        <v>100</v>
      </c>
      <c r="S49" s="37">
        <f t="shared" si="21"/>
        <v>100</v>
      </c>
    </row>
    <row r="50" spans="1:25" s="34" customFormat="1">
      <c r="A50" s="52" t="s">
        <v>94</v>
      </c>
      <c r="B50" s="682">
        <f>+'Distribution Pivot Table'!T$140*100</f>
        <v>3.0366249420491425</v>
      </c>
      <c r="C50" s="683">
        <f>+'Distribution Pivot Table'!T$142*100</f>
        <v>0</v>
      </c>
      <c r="D50" s="682">
        <f>+'Distribution Pivot Table'!T$144*100</f>
        <v>0</v>
      </c>
      <c r="E50" s="684">
        <f t="shared" si="14"/>
        <v>3.0366249420491425</v>
      </c>
      <c r="F50" s="685">
        <f>+'Distribution Pivot Table'!T$146*100</f>
        <v>77.329624478442284</v>
      </c>
      <c r="G50" s="683">
        <f>+'Distribution Pivot Table'!T$148*100</f>
        <v>0.23180343069077425</v>
      </c>
      <c r="H50" s="682">
        <f>+'Distribution Pivot Table'!T$150*100</f>
        <v>0</v>
      </c>
      <c r="I50" s="684">
        <f t="shared" si="22"/>
        <v>77.561427909133059</v>
      </c>
      <c r="J50" s="685">
        <f>+'Distribution Pivot Table'!T$152*100</f>
        <v>18.242929995363934</v>
      </c>
      <c r="K50" s="682">
        <f>+'Distribution Pivot Table'!T$154*100</f>
        <v>1.1590171534538711</v>
      </c>
      <c r="L50" s="682">
        <f>+'Distribution Pivot Table'!T$156*100</f>
        <v>0</v>
      </c>
      <c r="M50" s="686">
        <f t="shared" si="23"/>
        <v>19.401947148817804</v>
      </c>
      <c r="N50" s="685">
        <f>+'Distribution Pivot Table'!T$158*100</f>
        <v>0</v>
      </c>
      <c r="O50" s="687">
        <f t="shared" si="24"/>
        <v>98.609179415855365</v>
      </c>
      <c r="P50" s="688">
        <f t="shared" si="25"/>
        <v>1.3908205841446453</v>
      </c>
      <c r="Q50" s="688">
        <f t="shared" si="26"/>
        <v>0</v>
      </c>
      <c r="R50" s="37">
        <f t="shared" si="20"/>
        <v>100.00000000000001</v>
      </c>
      <c r="S50" s="37">
        <f t="shared" si="21"/>
        <v>100.00000000000001</v>
      </c>
    </row>
    <row r="51" spans="1:25" s="34" customFormat="1">
      <c r="A51" s="52" t="s">
        <v>95</v>
      </c>
      <c r="B51" s="682">
        <f>+'Distribution Pivot Table'!T$162*100</f>
        <v>0</v>
      </c>
      <c r="C51" s="683">
        <f>+'Distribution Pivot Table'!T$164*100</f>
        <v>0</v>
      </c>
      <c r="D51" s="682">
        <f>+'Distribution Pivot Table'!T$166*100</f>
        <v>0</v>
      </c>
      <c r="E51" s="684">
        <f t="shared" si="14"/>
        <v>0</v>
      </c>
      <c r="F51" s="685">
        <f>+'Distribution Pivot Table'!T$168*100</f>
        <v>0</v>
      </c>
      <c r="G51" s="683">
        <f>+'Distribution Pivot Table'!T$170*100</f>
        <v>0</v>
      </c>
      <c r="H51" s="682">
        <f>+'Distribution Pivot Table'!T$172*100</f>
        <v>0</v>
      </c>
      <c r="I51" s="684">
        <f t="shared" si="22"/>
        <v>0</v>
      </c>
      <c r="J51" s="685">
        <f>+'Distribution Pivot Table'!T$174*100</f>
        <v>0</v>
      </c>
      <c r="K51" s="682">
        <f>+'Distribution Pivot Table'!T$176*100</f>
        <v>0</v>
      </c>
      <c r="L51" s="682">
        <f>+'Distribution Pivot Table'!T$178*100</f>
        <v>0</v>
      </c>
      <c r="M51" s="686">
        <f t="shared" si="23"/>
        <v>0</v>
      </c>
      <c r="N51" s="685">
        <f>+'Distribution Pivot Table'!T$180*100</f>
        <v>0</v>
      </c>
      <c r="O51" s="687">
        <f t="shared" si="24"/>
        <v>0</v>
      </c>
      <c r="P51" s="688">
        <f t="shared" si="25"/>
        <v>0</v>
      </c>
      <c r="Q51" s="688">
        <f t="shared" si="26"/>
        <v>0</v>
      </c>
      <c r="R51" s="37">
        <f t="shared" si="20"/>
        <v>0</v>
      </c>
      <c r="S51" s="37">
        <f t="shared" si="21"/>
        <v>0</v>
      </c>
    </row>
    <row r="52" spans="1:25" s="34" customFormat="1">
      <c r="A52" s="52"/>
      <c r="B52" s="682"/>
      <c r="C52" s="683"/>
      <c r="D52" s="682"/>
      <c r="E52" s="684">
        <f t="shared" si="14"/>
        <v>0</v>
      </c>
      <c r="F52" s="685"/>
      <c r="G52" s="683"/>
      <c r="H52" s="682"/>
      <c r="I52" s="684"/>
      <c r="J52" s="685"/>
      <c r="K52" s="682"/>
      <c r="L52" s="682"/>
      <c r="M52" s="686"/>
      <c r="N52" s="685"/>
      <c r="O52" s="687"/>
      <c r="P52" s="688"/>
      <c r="Q52" s="688"/>
      <c r="R52" s="37"/>
      <c r="S52" s="37"/>
    </row>
    <row r="53" spans="1:25">
      <c r="A53" s="52" t="s">
        <v>96</v>
      </c>
      <c r="B53" s="682">
        <f>+'Distribution Pivot Table'!T$184*100</f>
        <v>5.1694428489373925</v>
      </c>
      <c r="C53" s="683">
        <f>+'Distribution Pivot Table'!T$186*100</f>
        <v>9.5730423128470229E-2</v>
      </c>
      <c r="D53" s="682">
        <f>+'Distribution Pivot Table'!T$188*100</f>
        <v>0</v>
      </c>
      <c r="E53" s="684">
        <f t="shared" si="14"/>
        <v>5.2651732720658631</v>
      </c>
      <c r="F53" s="685">
        <f>+'Distribution Pivot Table'!T$190*100</f>
        <v>34.214053226115261</v>
      </c>
      <c r="G53" s="683">
        <f>+'Distribution Pivot Table'!T$192*100</f>
        <v>1.9146084625694046</v>
      </c>
      <c r="H53" s="682">
        <f>+'Distribution Pivot Table'!T$194*100</f>
        <v>0</v>
      </c>
      <c r="I53" s="684">
        <f t="shared" ref="I53:I56" si="27">SUM(F53:H53)</f>
        <v>36.128661688684666</v>
      </c>
      <c r="J53" s="685">
        <f>+'Distribution Pivot Table'!T$196*100</f>
        <v>45.22305188588934</v>
      </c>
      <c r="K53" s="682">
        <f>+'Distribution Pivot Table'!T$198*100</f>
        <v>9.4390197204671651</v>
      </c>
      <c r="L53" s="682">
        <f>+'Distribution Pivot Table'!T$200*100</f>
        <v>0</v>
      </c>
      <c r="M53" s="686">
        <f t="shared" ref="M53:M56" si="28">SUM(J53:L53)</f>
        <v>54.662071606356506</v>
      </c>
      <c r="N53" s="685">
        <f>+'Distribution Pivot Table'!T$202*100</f>
        <v>3.9440934328929735</v>
      </c>
      <c r="O53" s="687">
        <f t="shared" ref="O53:O56" si="29">+B53+F53+J53</f>
        <v>84.606547960941995</v>
      </c>
      <c r="P53" s="688">
        <f t="shared" ref="P53:P56" si="30">+C53+G53+K53</f>
        <v>11.44935860616504</v>
      </c>
      <c r="Q53" s="688">
        <f t="shared" ref="Q53:Q56" si="31">+D53+H53+L53+N53</f>
        <v>3.9440934328929735</v>
      </c>
      <c r="R53" s="37">
        <f t="shared" si="20"/>
        <v>100</v>
      </c>
      <c r="S53" s="37">
        <f t="shared" si="21"/>
        <v>100.00000000000001</v>
      </c>
      <c r="T53" s="34"/>
      <c r="U53" s="34"/>
      <c r="V53" s="34"/>
      <c r="W53" s="34"/>
      <c r="X53" s="34"/>
      <c r="Y53" s="34"/>
    </row>
    <row r="54" spans="1:25" s="34" customFormat="1">
      <c r="A54" s="52" t="s">
        <v>97</v>
      </c>
      <c r="B54" s="682">
        <f>+'Distribution Pivot Table'!T$206*100</f>
        <v>0.53560453068750546</v>
      </c>
      <c r="C54" s="682">
        <f>+'Distribution Pivot Table'!T$208*100</f>
        <v>0</v>
      </c>
      <c r="D54" s="682">
        <f>+'Distribution Pivot Table'!T$210*108</f>
        <v>0</v>
      </c>
      <c r="E54" s="684">
        <f t="shared" si="14"/>
        <v>0.53560453068750546</v>
      </c>
      <c r="F54" s="685">
        <f>+'Distribution Pivot Table'!T$212*100</f>
        <v>72.131003599964885</v>
      </c>
      <c r="G54" s="683">
        <f>+'Distribution Pivot Table'!T$214*100</f>
        <v>0.14048643427868995</v>
      </c>
      <c r="H54" s="789">
        <f>+'Distribution Pivot Table'!T$216*100</f>
        <v>1.7560804284836244E-2</v>
      </c>
      <c r="I54" s="684">
        <f t="shared" si="27"/>
        <v>72.289050838528411</v>
      </c>
      <c r="J54" s="685">
        <f>+'Distribution Pivot Table'!T$218*100</f>
        <v>22.293441039599614</v>
      </c>
      <c r="K54" s="682">
        <f>+'Distribution Pivot Table'!T$220*100</f>
        <v>2.4936342084467467</v>
      </c>
      <c r="L54" s="682">
        <f>+'Distribution Pivot Table'!T$222*100</f>
        <v>0.21072965141803496</v>
      </c>
      <c r="M54" s="686">
        <f t="shared" si="28"/>
        <v>24.997804899464395</v>
      </c>
      <c r="N54" s="685">
        <f>+'Distribution Pivot Table'!T$224*100</f>
        <v>2.1775397313196945</v>
      </c>
      <c r="O54" s="687">
        <f t="shared" si="29"/>
        <v>94.960049170252006</v>
      </c>
      <c r="P54" s="688">
        <f t="shared" si="30"/>
        <v>2.6341206427254367</v>
      </c>
      <c r="Q54" s="688">
        <f t="shared" si="31"/>
        <v>2.4058301870225658</v>
      </c>
      <c r="R54" s="37">
        <f t="shared" si="20"/>
        <v>100.00000000000001</v>
      </c>
      <c r="S54" s="37">
        <f t="shared" si="21"/>
        <v>100.00000000000001</v>
      </c>
    </row>
    <row r="55" spans="1:25" s="34" customFormat="1">
      <c r="A55" s="52" t="s">
        <v>98</v>
      </c>
      <c r="B55" s="682">
        <f>+'Distribution Pivot Table'!T$228*100</f>
        <v>12.065768327358141</v>
      </c>
      <c r="C55" s="683">
        <f>+'Distribution Pivot Table'!T$230*100</f>
        <v>1.6565706515020397</v>
      </c>
      <c r="D55" s="682">
        <f>+'Distribution Pivot Table'!T$232*100</f>
        <v>0</v>
      </c>
      <c r="E55" s="851">
        <f t="shared" si="14"/>
        <v>13.722338978860181</v>
      </c>
      <c r="F55" s="685">
        <f>+'Distribution Pivot Table'!T$234*100</f>
        <v>44.121646680677465</v>
      </c>
      <c r="G55" s="683">
        <f>+'Distribution Pivot Table'!T$236*100</f>
        <v>1.4340462356286314</v>
      </c>
      <c r="H55" s="682">
        <f>+'Distribution Pivot Table'!T$238*100</f>
        <v>0</v>
      </c>
      <c r="I55" s="851">
        <f t="shared" si="27"/>
        <v>45.555692916306093</v>
      </c>
      <c r="J55" s="685">
        <f>+'Distribution Pivot Table'!T$240*100</f>
        <v>27.679564841142291</v>
      </c>
      <c r="K55" s="682">
        <f>+'Distribution Pivot Table'!T$242*100</f>
        <v>12.52317962665348</v>
      </c>
      <c r="L55" s="682">
        <f>+'Distribution Pivot Table'!T$244*100</f>
        <v>0</v>
      </c>
      <c r="M55" s="688">
        <f t="shared" si="28"/>
        <v>40.202744467795767</v>
      </c>
      <c r="N55" s="685">
        <f>+'Distribution Pivot Table'!T$246*100</f>
        <v>0.51922363703795271</v>
      </c>
      <c r="O55" s="687">
        <f t="shared" si="29"/>
        <v>83.866979849177895</v>
      </c>
      <c r="P55" s="688">
        <f t="shared" si="30"/>
        <v>15.613796513784152</v>
      </c>
      <c r="Q55" s="688">
        <f t="shared" si="31"/>
        <v>0.51922363703795271</v>
      </c>
      <c r="R55" s="37">
        <f t="shared" si="20"/>
        <v>100</v>
      </c>
      <c r="S55" s="37">
        <f t="shared" si="21"/>
        <v>100</v>
      </c>
      <c r="T55" s="30"/>
      <c r="U55" s="30"/>
      <c r="V55" s="30"/>
      <c r="W55" s="30"/>
      <c r="X55" s="785"/>
    </row>
    <row r="56" spans="1:25" s="34" customFormat="1">
      <c r="A56" s="52" t="s">
        <v>99</v>
      </c>
      <c r="B56" s="682">
        <f>+'Distribution Pivot Table'!T$250*100</f>
        <v>0</v>
      </c>
      <c r="C56" s="683">
        <f>+'Distribution Pivot Table'!T$252*100</f>
        <v>0</v>
      </c>
      <c r="D56" s="682">
        <f>+'Distribution Pivot Table'!T$254*100</f>
        <v>0</v>
      </c>
      <c r="E56" s="851">
        <f t="shared" si="14"/>
        <v>0</v>
      </c>
      <c r="F56" s="685">
        <f>+'Distribution Pivot Table'!T$256*100</f>
        <v>0</v>
      </c>
      <c r="G56" s="683">
        <f>+'Distribution Pivot Table'!T$258*100</f>
        <v>0</v>
      </c>
      <c r="H56" s="682">
        <f>+'Distribution Pivot Table'!T$260*100</f>
        <v>0</v>
      </c>
      <c r="I56" s="851">
        <f t="shared" si="27"/>
        <v>0</v>
      </c>
      <c r="J56" s="685">
        <f>+'Distribution Pivot Table'!T$262*100</f>
        <v>0</v>
      </c>
      <c r="K56" s="682">
        <f>+'Distribution Pivot Table'!T$264*100</f>
        <v>0</v>
      </c>
      <c r="L56" s="682">
        <f>+'Distribution Pivot Table'!T$266*100</f>
        <v>0</v>
      </c>
      <c r="M56" s="688">
        <f t="shared" si="28"/>
        <v>0</v>
      </c>
      <c r="N56" s="685">
        <f>+'Distribution Pivot Table'!T$268*100</f>
        <v>0</v>
      </c>
      <c r="O56" s="687">
        <f t="shared" si="29"/>
        <v>0</v>
      </c>
      <c r="P56" s="688">
        <f t="shared" si="30"/>
        <v>0</v>
      </c>
      <c r="Q56" s="688">
        <f t="shared" si="31"/>
        <v>0</v>
      </c>
      <c r="R56" s="37">
        <f t="shared" si="20"/>
        <v>0</v>
      </c>
      <c r="S56" s="37">
        <f t="shared" si="21"/>
        <v>0</v>
      </c>
    </row>
    <row r="57" spans="1:25" s="34" customFormat="1">
      <c r="A57" s="52"/>
      <c r="B57" s="682"/>
      <c r="C57" s="683"/>
      <c r="D57" s="682"/>
      <c r="E57" s="851">
        <f t="shared" si="14"/>
        <v>0</v>
      </c>
      <c r="F57" s="685"/>
      <c r="G57" s="683"/>
      <c r="H57" s="682"/>
      <c r="I57" s="851"/>
      <c r="J57" s="685"/>
      <c r="K57" s="682"/>
      <c r="L57" s="682"/>
      <c r="M57" s="688"/>
      <c r="N57" s="685"/>
      <c r="O57" s="687"/>
      <c r="P57" s="688"/>
      <c r="Q57" s="688"/>
      <c r="R57" s="37"/>
      <c r="S57" s="37"/>
    </row>
    <row r="58" spans="1:25" s="34" customFormat="1">
      <c r="A58" s="52" t="s">
        <v>100</v>
      </c>
      <c r="B58" s="682">
        <f>+'Distribution Pivot Table'!T$272*100</f>
        <v>5.9915484455176573</v>
      </c>
      <c r="C58" s="683">
        <f>+'Distribution Pivot Table'!T$274*100</f>
        <v>0.3169332930878358</v>
      </c>
      <c r="D58" s="682">
        <f>+'Distribution Pivot Table'!T$276*100</f>
        <v>0</v>
      </c>
      <c r="E58" s="851">
        <f t="shared" si="14"/>
        <v>6.3084817386054928</v>
      </c>
      <c r="F58" s="685">
        <f>+'Distribution Pivot Table'!T$278*100</f>
        <v>56.112284938122549</v>
      </c>
      <c r="G58" s="683">
        <f>+'Distribution Pivot Table'!T$280*100</f>
        <v>1.7355870811952914</v>
      </c>
      <c r="H58" s="682">
        <f>+'Distribution Pivot Table'!T$282*100</f>
        <v>0</v>
      </c>
      <c r="I58" s="851">
        <f t="shared" ref="I58:I61" si="32">SUM(F58:H58)</f>
        <v>57.84787201931784</v>
      </c>
      <c r="J58" s="685">
        <f>+'Distribution Pivot Table'!T$284*100</f>
        <v>27.60338062179294</v>
      </c>
      <c r="K58" s="682">
        <f>+'Distribution Pivot Table'!T$286*100</f>
        <v>8.240265620283731</v>
      </c>
      <c r="L58" s="682">
        <f>+'Distribution Pivot Table'!T$288*100</f>
        <v>0</v>
      </c>
      <c r="M58" s="688">
        <f t="shared" ref="M58:M61" si="33">SUM(J58:L58)</f>
        <v>35.843646242076673</v>
      </c>
      <c r="N58" s="685">
        <f>+'Distribution Pivot Table'!T$290*100</f>
        <v>0</v>
      </c>
      <c r="O58" s="687">
        <f t="shared" ref="O58:O61" si="34">+B58+F58+J58</f>
        <v>89.707214005433144</v>
      </c>
      <c r="P58" s="688">
        <f t="shared" ref="P58:P61" si="35">+C58+G58+K58</f>
        <v>10.292785994566858</v>
      </c>
      <c r="Q58" s="688">
        <f t="shared" ref="Q58:Q61" si="36">+D58+H58+L58+N58</f>
        <v>0</v>
      </c>
      <c r="R58" s="37">
        <f t="shared" si="20"/>
        <v>100.00000000000001</v>
      </c>
      <c r="S58" s="37">
        <f t="shared" si="21"/>
        <v>100</v>
      </c>
    </row>
    <row r="59" spans="1:25" s="34" customFormat="1">
      <c r="A59" s="52" t="s">
        <v>101</v>
      </c>
      <c r="B59" s="682">
        <f>+'Distribution Pivot Table'!T294*100</f>
        <v>14.689324437030859</v>
      </c>
      <c r="C59" s="683">
        <f>+'Distribution Pivot Table'!T296*100</f>
        <v>0.97216430358632189</v>
      </c>
      <c r="D59" s="682">
        <f>+'Distribution Pivot Table'!T298*100</f>
        <v>0</v>
      </c>
      <c r="E59" s="851">
        <f t="shared" si="14"/>
        <v>15.66148874061718</v>
      </c>
      <c r="F59" s="685">
        <f>+'Distribution Pivot Table'!T300*100</f>
        <v>28.677543786488741</v>
      </c>
      <c r="G59" s="683">
        <f>+'Distribution Pivot Table'!T302*100</f>
        <v>2.2935779816513762</v>
      </c>
      <c r="H59" s="682">
        <f>+'Distribution Pivot Table'!T304*100</f>
        <v>0</v>
      </c>
      <c r="I59" s="851">
        <f t="shared" si="32"/>
        <v>30.971121768140115</v>
      </c>
      <c r="J59" s="685">
        <f>+'Distribution Pivot Table'!T306*100</f>
        <v>37.672018348623851</v>
      </c>
      <c r="K59" s="682">
        <f>+'Distribution Pivot Table'!T308*100</f>
        <v>11.692035029190992</v>
      </c>
      <c r="L59" s="682">
        <f>+'Distribution Pivot Table'!T310*100</f>
        <v>0</v>
      </c>
      <c r="M59" s="688">
        <f t="shared" si="33"/>
        <v>49.364053377814841</v>
      </c>
      <c r="N59" s="685">
        <f>+'Distribution Pivot Table'!T312*100</f>
        <v>4.0033361134278564</v>
      </c>
      <c r="O59" s="687">
        <f t="shared" si="34"/>
        <v>81.038886572143454</v>
      </c>
      <c r="P59" s="688">
        <f t="shared" si="35"/>
        <v>14.957777314428689</v>
      </c>
      <c r="Q59" s="688">
        <f t="shared" si="36"/>
        <v>4.0033361134278564</v>
      </c>
      <c r="R59" s="37">
        <f t="shared" si="20"/>
        <v>100</v>
      </c>
      <c r="S59" s="37">
        <f t="shared" si="21"/>
        <v>100</v>
      </c>
    </row>
    <row r="60" spans="1:25" s="34" customFormat="1">
      <c r="A60" s="52" t="s">
        <v>102</v>
      </c>
      <c r="B60" s="682">
        <f>+'Distribution Pivot Table'!T316*100</f>
        <v>0.13016797867724542</v>
      </c>
      <c r="C60" s="789">
        <f>+'Distribution Pivot Table'!T318*100</f>
        <v>1.2396950350213848E-2</v>
      </c>
      <c r="D60" s="682">
        <f>+'Distribution Pivot Table'!T320*100</f>
        <v>0</v>
      </c>
      <c r="E60" s="851">
        <f t="shared" si="14"/>
        <v>0.14256492902745926</v>
      </c>
      <c r="F60" s="685">
        <f>+'Distribution Pivot Table'!T322*100</f>
        <v>58.618979730986176</v>
      </c>
      <c r="G60" s="683">
        <f>+'Distribution Pivot Table'!T324*100</f>
        <v>6.4898035083369487</v>
      </c>
      <c r="H60" s="682">
        <f>+'Distribution Pivot Table'!T326*100</f>
        <v>0</v>
      </c>
      <c r="I60" s="851">
        <f t="shared" si="32"/>
        <v>65.108783239323131</v>
      </c>
      <c r="J60" s="685">
        <f>+'Distribution Pivot Table'!T328*100</f>
        <v>22.202938077233</v>
      </c>
      <c r="K60" s="682">
        <f>+'Distribution Pivot Table'!T330*100</f>
        <v>9.6758197483419082</v>
      </c>
      <c r="L60" s="682">
        <f>+'Distribution Pivot Table'!T332*100</f>
        <v>0</v>
      </c>
      <c r="M60" s="688">
        <f t="shared" si="33"/>
        <v>31.878757825574908</v>
      </c>
      <c r="N60" s="685">
        <f>+'Distribution Pivot Table'!T334*100</f>
        <v>2.8698940060745057</v>
      </c>
      <c r="O60" s="687">
        <f t="shared" si="34"/>
        <v>80.952085786896419</v>
      </c>
      <c r="P60" s="688">
        <f t="shared" si="35"/>
        <v>16.178020207029071</v>
      </c>
      <c r="Q60" s="688">
        <f t="shared" si="36"/>
        <v>2.8698940060745057</v>
      </c>
      <c r="R60" s="37">
        <f t="shared" si="20"/>
        <v>100</v>
      </c>
      <c r="S60" s="37">
        <f t="shared" si="21"/>
        <v>100</v>
      </c>
    </row>
    <row r="61" spans="1:25" s="34" customFormat="1">
      <c r="A61" s="57" t="s">
        <v>103</v>
      </c>
      <c r="B61" s="689">
        <f>+'Distribution Pivot Table'!T338*100</f>
        <v>21.062176165803109</v>
      </c>
      <c r="C61" s="689">
        <f>+'Distribution Pivot Table'!T340*100</f>
        <v>0</v>
      </c>
      <c r="D61" s="689">
        <f>+'Distribution Pivot Table'!T342*100</f>
        <v>0</v>
      </c>
      <c r="E61" s="690">
        <f t="shared" si="14"/>
        <v>21.062176165803109</v>
      </c>
      <c r="F61" s="691">
        <f>+'Distribution Pivot Table'!T344*100</f>
        <v>52.642487046632127</v>
      </c>
      <c r="G61" s="689">
        <f>+'Distribution Pivot Table'!T346*100</f>
        <v>0.31088082901554404</v>
      </c>
      <c r="H61" s="689">
        <f>+'Distribution Pivot Table'!T348*100</f>
        <v>0</v>
      </c>
      <c r="I61" s="852">
        <f t="shared" si="32"/>
        <v>52.953367875647672</v>
      </c>
      <c r="J61" s="691">
        <f>+'Distribution Pivot Table'!T350*100</f>
        <v>19.326424870466322</v>
      </c>
      <c r="K61" s="689">
        <f>+'Distribution Pivot Table'!T352*100</f>
        <v>1.7357512953367875</v>
      </c>
      <c r="L61" s="689">
        <f>+'Distribution Pivot Table'!T354*100</f>
        <v>0</v>
      </c>
      <c r="M61" s="724">
        <f t="shared" si="33"/>
        <v>21.062176165803109</v>
      </c>
      <c r="N61" s="691">
        <f>+'Distribution Pivot Table'!T356*100</f>
        <v>4.9222797927461137</v>
      </c>
      <c r="O61" s="723">
        <f t="shared" si="34"/>
        <v>93.031088082901562</v>
      </c>
      <c r="P61" s="724">
        <f t="shared" si="35"/>
        <v>2.0466321243523318</v>
      </c>
      <c r="Q61" s="724">
        <f t="shared" si="36"/>
        <v>4.9222797927461137</v>
      </c>
      <c r="R61" s="37">
        <f t="shared" si="20"/>
        <v>100</v>
      </c>
      <c r="S61" s="37">
        <f t="shared" si="21"/>
        <v>100</v>
      </c>
    </row>
    <row r="62" spans="1:25" s="34" customFormat="1">
      <c r="A62" s="165" t="s">
        <v>206</v>
      </c>
      <c r="B62" s="52"/>
      <c r="C62" s="52"/>
      <c r="D62" s="52"/>
      <c r="E62" s="52"/>
      <c r="F62" s="142"/>
      <c r="G62" s="142"/>
      <c r="H62" s="142"/>
      <c r="I62" s="142"/>
      <c r="J62" s="142"/>
      <c r="K62" s="142"/>
      <c r="L62" s="142"/>
      <c r="M62" s="142"/>
      <c r="N62" s="142"/>
      <c r="O62" s="142"/>
      <c r="P62" s="142"/>
      <c r="Q62" s="142"/>
      <c r="R62" s="39"/>
    </row>
    <row r="63" spans="1:25">
      <c r="A63" s="165" t="s">
        <v>347</v>
      </c>
      <c r="B63" s="50"/>
      <c r="C63" s="50"/>
      <c r="D63" s="50"/>
      <c r="E63" s="141"/>
      <c r="F63" s="50"/>
      <c r="G63" s="50"/>
      <c r="H63" s="50"/>
      <c r="I63" s="141"/>
      <c r="J63" s="50"/>
      <c r="K63" s="50"/>
      <c r="L63" s="50"/>
      <c r="M63" s="141"/>
      <c r="N63" s="50"/>
      <c r="O63" s="98"/>
      <c r="P63" s="98"/>
      <c r="R63" s="13"/>
    </row>
    <row r="64" spans="1:25" s="34" customFormat="1">
      <c r="A64" s="52"/>
      <c r="B64" s="52"/>
      <c r="C64" s="52"/>
      <c r="D64" s="52"/>
      <c r="E64" s="52"/>
      <c r="F64" s="142"/>
      <c r="G64" s="142"/>
      <c r="H64" s="142"/>
      <c r="I64" s="142"/>
      <c r="J64" s="142"/>
      <c r="K64" s="142"/>
      <c r="L64" s="142"/>
      <c r="M64" s="142"/>
      <c r="N64" s="142"/>
      <c r="O64" s="142"/>
      <c r="P64" s="142"/>
      <c r="Q64" s="718" t="s">
        <v>1156</v>
      </c>
      <c r="R64" s="39"/>
    </row>
    <row r="65" spans="1:20" s="34" customFormat="1" ht="18">
      <c r="A65" s="266" t="s">
        <v>308</v>
      </c>
      <c r="B65" s="132"/>
      <c r="C65" s="132"/>
      <c r="D65" s="132"/>
      <c r="E65" s="132"/>
      <c r="F65" s="135"/>
      <c r="G65" s="135"/>
      <c r="H65" s="135"/>
      <c r="I65" s="136"/>
      <c r="J65" s="135"/>
      <c r="K65" s="135"/>
      <c r="L65" s="135"/>
      <c r="M65" s="136"/>
      <c r="N65" s="135"/>
      <c r="O65" s="135"/>
      <c r="P65" s="135"/>
      <c r="Q65" s="135"/>
      <c r="R65" s="24" t="s">
        <v>202</v>
      </c>
    </row>
    <row r="66" spans="1:20" s="34" customFormat="1" ht="18">
      <c r="A66" s="266"/>
      <c r="B66" s="132"/>
      <c r="C66" s="132"/>
      <c r="D66" s="132"/>
      <c r="E66" s="132"/>
      <c r="F66" s="135"/>
      <c r="G66" s="135"/>
      <c r="H66" s="135"/>
      <c r="I66" s="136"/>
      <c r="J66" s="135"/>
      <c r="K66" s="135"/>
      <c r="L66" s="135"/>
      <c r="M66" s="136"/>
      <c r="N66" s="135"/>
      <c r="O66" s="135"/>
      <c r="P66" s="135"/>
      <c r="Q66" s="135"/>
      <c r="R66" s="24"/>
    </row>
    <row r="67" spans="1:20" s="34" customFormat="1" ht="15.75">
      <c r="A67" s="150" t="s">
        <v>48</v>
      </c>
      <c r="B67" s="132"/>
      <c r="C67" s="132"/>
      <c r="D67" s="132"/>
      <c r="E67" s="132"/>
      <c r="F67" s="135"/>
      <c r="G67" s="135"/>
      <c r="H67" s="135"/>
      <c r="I67" s="136"/>
      <c r="J67" s="135"/>
      <c r="K67" s="135"/>
      <c r="L67" s="135"/>
      <c r="M67" s="136"/>
      <c r="N67" s="135"/>
      <c r="O67" s="135"/>
      <c r="P67" s="135"/>
      <c r="Q67" s="135"/>
      <c r="R67" s="24" t="s">
        <v>202</v>
      </c>
    </row>
    <row r="68" spans="1:20" s="34" customFormat="1" ht="15.75">
      <c r="A68" s="150" t="s">
        <v>501</v>
      </c>
      <c r="B68" s="132"/>
      <c r="C68" s="132"/>
      <c r="D68" s="132"/>
      <c r="E68" s="132"/>
      <c r="F68" s="27"/>
      <c r="G68" s="27"/>
      <c r="H68" s="27"/>
      <c r="I68" s="132"/>
      <c r="J68" s="27"/>
      <c r="K68" s="27"/>
      <c r="L68" s="27"/>
      <c r="M68" s="132"/>
      <c r="N68" s="27"/>
      <c r="O68" s="27"/>
      <c r="P68" s="27"/>
      <c r="Q68" s="135"/>
      <c r="R68" s="33"/>
    </row>
    <row r="69" spans="1:20" s="34" customFormat="1">
      <c r="A69" s="143"/>
      <c r="B69" s="41"/>
      <c r="C69" s="143"/>
      <c r="D69" s="143"/>
      <c r="E69" s="143"/>
      <c r="F69" s="143"/>
      <c r="G69" s="143"/>
      <c r="H69" s="143"/>
      <c r="I69" s="143"/>
      <c r="J69" s="142"/>
      <c r="K69" s="142"/>
      <c r="L69" s="142"/>
      <c r="M69" s="142"/>
      <c r="N69" s="142"/>
      <c r="O69" s="142"/>
      <c r="P69" s="142"/>
      <c r="Q69" s="142"/>
      <c r="R69" s="40"/>
    </row>
    <row r="70" spans="1:20" s="34" customFormat="1" ht="18.75" customHeight="1">
      <c r="A70" s="26"/>
      <c r="B70" s="151" t="s">
        <v>303</v>
      </c>
      <c r="C70" s="152"/>
      <c r="D70" s="152"/>
      <c r="E70" s="152"/>
      <c r="F70" s="152"/>
      <c r="G70" s="152"/>
      <c r="H70" s="152"/>
      <c r="I70" s="153"/>
      <c r="J70" s="154" t="s">
        <v>202</v>
      </c>
      <c r="K70" s="719"/>
      <c r="L70" s="719"/>
      <c r="M70" s="720"/>
      <c r="N70" s="838" t="s">
        <v>302</v>
      </c>
      <c r="O70" s="841" t="s">
        <v>208</v>
      </c>
      <c r="P70" s="841" t="s">
        <v>209</v>
      </c>
      <c r="Q70" s="841" t="s">
        <v>207</v>
      </c>
      <c r="R70" s="36"/>
      <c r="S70" s="7"/>
      <c r="T70" s="30"/>
    </row>
    <row r="71" spans="1:20" s="34" customFormat="1" ht="36.75" customHeight="1">
      <c r="A71" s="27"/>
      <c r="B71" s="152" t="s">
        <v>344</v>
      </c>
      <c r="C71" s="152"/>
      <c r="D71" s="152"/>
      <c r="E71" s="155"/>
      <c r="F71" s="156" t="s">
        <v>346</v>
      </c>
      <c r="G71" s="152"/>
      <c r="H71" s="152"/>
      <c r="I71" s="153"/>
      <c r="J71" s="157" t="s">
        <v>304</v>
      </c>
      <c r="K71" s="152"/>
      <c r="L71" s="152"/>
      <c r="M71" s="153"/>
      <c r="N71" s="839"/>
      <c r="O71" s="842"/>
      <c r="P71" s="842"/>
      <c r="Q71" s="842"/>
      <c r="R71" s="36" t="s">
        <v>49</v>
      </c>
      <c r="S71" s="700" t="s">
        <v>49</v>
      </c>
      <c r="T71" s="30"/>
    </row>
    <row r="72" spans="1:20" s="34" customFormat="1" ht="31.5" customHeight="1">
      <c r="A72" s="28"/>
      <c r="B72" s="158" t="s">
        <v>203</v>
      </c>
      <c r="C72" s="158" t="s">
        <v>204</v>
      </c>
      <c r="D72" s="158" t="s">
        <v>345</v>
      </c>
      <c r="E72" s="159" t="s">
        <v>50</v>
      </c>
      <c r="F72" s="160" t="s">
        <v>203</v>
      </c>
      <c r="G72" s="158" t="s">
        <v>204</v>
      </c>
      <c r="H72" s="158" t="s">
        <v>345</v>
      </c>
      <c r="I72" s="159" t="s">
        <v>50</v>
      </c>
      <c r="J72" s="161" t="s">
        <v>203</v>
      </c>
      <c r="K72" s="162" t="s">
        <v>204</v>
      </c>
      <c r="L72" s="158" t="s">
        <v>345</v>
      </c>
      <c r="M72" s="161" t="s">
        <v>50</v>
      </c>
      <c r="N72" s="840"/>
      <c r="O72" s="843"/>
      <c r="P72" s="843"/>
      <c r="Q72" s="843"/>
      <c r="R72" s="6"/>
      <c r="S72" s="8"/>
      <c r="T72" s="30"/>
    </row>
    <row r="73" spans="1:20" s="34" customFormat="1" hidden="1">
      <c r="A73" s="52" t="s">
        <v>87</v>
      </c>
      <c r="B73" s="52"/>
      <c r="C73" s="52"/>
      <c r="D73" s="52"/>
      <c r="E73" s="139"/>
      <c r="F73" s="29"/>
      <c r="G73" s="49"/>
      <c r="H73" s="50"/>
      <c r="I73" s="51"/>
      <c r="J73" s="29"/>
      <c r="K73" s="50"/>
      <c r="L73" s="50"/>
      <c r="M73" s="53"/>
      <c r="N73" s="29"/>
      <c r="O73" s="725"/>
      <c r="P73" s="55"/>
      <c r="Q73" s="55"/>
      <c r="R73" s="37">
        <f>SUM(F73:H73,J73:L73)+N73</f>
        <v>0</v>
      </c>
      <c r="S73" s="701">
        <f>+Q73+P73+O73</f>
        <v>0</v>
      </c>
      <c r="T73" s="30"/>
    </row>
    <row r="74" spans="1:20" s="34" customFormat="1" hidden="1">
      <c r="A74" s="52"/>
      <c r="B74" s="52"/>
      <c r="C74" s="52"/>
      <c r="D74" s="52"/>
      <c r="E74" s="139"/>
      <c r="F74" s="29"/>
      <c r="G74" s="49"/>
      <c r="H74" s="50"/>
      <c r="I74" s="140"/>
      <c r="J74" s="29"/>
      <c r="K74" s="50"/>
      <c r="L74" s="50"/>
      <c r="M74" s="29"/>
      <c r="N74" s="29"/>
      <c r="O74" s="721"/>
      <c r="P74" s="692"/>
      <c r="Q74" s="692"/>
      <c r="R74" s="36"/>
      <c r="S74" s="700"/>
      <c r="T74" s="30"/>
    </row>
    <row r="75" spans="1:20" s="34" customFormat="1">
      <c r="A75" s="52" t="s">
        <v>88</v>
      </c>
      <c r="B75" s="682">
        <f>+'Distribution Pivot Table'!U$8*100</f>
        <v>0</v>
      </c>
      <c r="C75" s="683">
        <f>+'Distribution Pivot Table'!U$10*100</f>
        <v>0</v>
      </c>
      <c r="D75" s="682">
        <f>+'Distribution Pivot Table'!U$12*100</f>
        <v>0</v>
      </c>
      <c r="E75" s="684">
        <f t="shared" ref="E75:E93" si="37">SUM(B75:D75)</f>
        <v>0</v>
      </c>
      <c r="F75" s="685">
        <f>+'Distribution Pivot Table'!U$14*100</f>
        <v>0</v>
      </c>
      <c r="G75" s="683">
        <f>+'Distribution Pivot Table'!U$16*100</f>
        <v>0</v>
      </c>
      <c r="H75" s="682">
        <f>+'Distribution Pivot Table'!U$18*100</f>
        <v>0</v>
      </c>
      <c r="I75" s="684">
        <f t="shared" ref="I75:I78" si="38">SUM(F75:H75)</f>
        <v>0</v>
      </c>
      <c r="J75" s="685">
        <f>+'Distribution Pivot Table'!U$20*100</f>
        <v>0</v>
      </c>
      <c r="K75" s="682">
        <f>+'Distribution Pivot Table'!U$22*100</f>
        <v>0</v>
      </c>
      <c r="L75" s="682">
        <f>+'Distribution Pivot Table'!U$24*100</f>
        <v>0</v>
      </c>
      <c r="M75" s="686">
        <f t="shared" ref="M75:M78" si="39">SUM(J75:L75)</f>
        <v>0</v>
      </c>
      <c r="N75" s="685">
        <f>+'Distribution Pivot Table'!U$26*100</f>
        <v>0</v>
      </c>
      <c r="O75" s="687">
        <f t="shared" ref="O75:O78" si="40">+B75+F75+J75</f>
        <v>0</v>
      </c>
      <c r="P75" s="688">
        <f t="shared" ref="P75:P78" si="41">+C75+G75+K75</f>
        <v>0</v>
      </c>
      <c r="Q75" s="688">
        <f t="shared" ref="Q75:Q78" si="42">+D75+H75+L75+N75</f>
        <v>0</v>
      </c>
      <c r="R75" s="37">
        <f t="shared" ref="R75:R93" si="43">SUM(B75:D75,F75:H75,J75:L75)+N75</f>
        <v>0</v>
      </c>
      <c r="S75" s="701">
        <f t="shared" ref="S75:S93" si="44">+Q75+P75+O75</f>
        <v>0</v>
      </c>
      <c r="T75" s="30"/>
    </row>
    <row r="76" spans="1:20" s="34" customFormat="1">
      <c r="A76" s="52" t="s">
        <v>89</v>
      </c>
      <c r="B76" s="682">
        <f>+'Distribution Pivot Table'!U$30*100</f>
        <v>0</v>
      </c>
      <c r="C76" s="683">
        <f>+'Distribution Pivot Table'!U$32*100</f>
        <v>0</v>
      </c>
      <c r="D76" s="682">
        <f>+'Distribution Pivot Table'!U$34*100</f>
        <v>0</v>
      </c>
      <c r="E76" s="684">
        <f t="shared" si="37"/>
        <v>0</v>
      </c>
      <c r="F76" s="685">
        <f>+'Distribution Pivot Table'!U$36*100</f>
        <v>0</v>
      </c>
      <c r="G76" s="683">
        <f>+'Distribution Pivot Table'!U$38*100</f>
        <v>0</v>
      </c>
      <c r="H76" s="682">
        <f>+'Distribution Pivot Table'!U$40*100</f>
        <v>0</v>
      </c>
      <c r="I76" s="684">
        <f t="shared" si="38"/>
        <v>0</v>
      </c>
      <c r="J76" s="685">
        <f>+'Distribution Pivot Table'!U$42*100</f>
        <v>0</v>
      </c>
      <c r="K76" s="682">
        <f>+'Distribution Pivot Table'!U$44*100</f>
        <v>0</v>
      </c>
      <c r="L76" s="682">
        <f>+'Distribution Pivot Table'!U$46*100</f>
        <v>0</v>
      </c>
      <c r="M76" s="686">
        <f t="shared" si="39"/>
        <v>0</v>
      </c>
      <c r="N76" s="685">
        <f>+'Distribution Pivot Table'!U$48*100</f>
        <v>0</v>
      </c>
      <c r="O76" s="687">
        <f t="shared" si="40"/>
        <v>0</v>
      </c>
      <c r="P76" s="688">
        <f t="shared" si="41"/>
        <v>0</v>
      </c>
      <c r="Q76" s="688">
        <f t="shared" si="42"/>
        <v>0</v>
      </c>
      <c r="R76" s="37">
        <f t="shared" si="43"/>
        <v>0</v>
      </c>
      <c r="S76" s="37">
        <f t="shared" si="44"/>
        <v>0</v>
      </c>
      <c r="T76" s="30"/>
    </row>
    <row r="77" spans="1:20" s="34" customFormat="1">
      <c r="A77" s="52" t="s">
        <v>90</v>
      </c>
      <c r="B77" s="682">
        <f>+'Distribution Pivot Table'!U$52*100</f>
        <v>0</v>
      </c>
      <c r="C77" s="683">
        <f>+'Distribution Pivot Table'!U$54*100</f>
        <v>0</v>
      </c>
      <c r="D77" s="682">
        <f>+'Distribution Pivot Table'!U$56*100</f>
        <v>0</v>
      </c>
      <c r="E77" s="684">
        <f t="shared" si="37"/>
        <v>0</v>
      </c>
      <c r="F77" s="685">
        <f>+'Distribution Pivot Table'!U$58*100</f>
        <v>0</v>
      </c>
      <c r="G77" s="683">
        <f>+'Distribution Pivot Table'!U$60*100</f>
        <v>0</v>
      </c>
      <c r="H77" s="682">
        <f>+'Distribution Pivot Table'!U$62*100</f>
        <v>0</v>
      </c>
      <c r="I77" s="684">
        <f t="shared" si="38"/>
        <v>0</v>
      </c>
      <c r="J77" s="685">
        <f>+'Distribution Pivot Table'!U$64*100</f>
        <v>0</v>
      </c>
      <c r="K77" s="682">
        <f>+'Distribution Pivot Table'!U$66*100</f>
        <v>0</v>
      </c>
      <c r="L77" s="682">
        <f>+'Distribution Pivot Table'!U$68*100</f>
        <v>0</v>
      </c>
      <c r="M77" s="686">
        <f t="shared" si="39"/>
        <v>0</v>
      </c>
      <c r="N77" s="685">
        <f>+'Distribution Pivot Table'!U$70*100</f>
        <v>0</v>
      </c>
      <c r="O77" s="687">
        <f t="shared" si="40"/>
        <v>0</v>
      </c>
      <c r="P77" s="688">
        <f t="shared" si="41"/>
        <v>0</v>
      </c>
      <c r="Q77" s="688">
        <f t="shared" si="42"/>
        <v>0</v>
      </c>
      <c r="R77" s="37">
        <f t="shared" si="43"/>
        <v>0</v>
      </c>
      <c r="S77" s="37">
        <f t="shared" si="44"/>
        <v>0</v>
      </c>
    </row>
    <row r="78" spans="1:20" s="34" customFormat="1">
      <c r="A78" s="52" t="s">
        <v>91</v>
      </c>
      <c r="B78" s="682">
        <f>+'Distribution Pivot Table'!U$74*100</f>
        <v>8.2518754262332354</v>
      </c>
      <c r="C78" s="683">
        <f>+'Distribution Pivot Table'!U$76*100</f>
        <v>0.86383268924755618</v>
      </c>
      <c r="D78" s="682">
        <f>+'Distribution Pivot Table'!U$78*100</f>
        <v>6.8197317572175495E-2</v>
      </c>
      <c r="E78" s="684">
        <f t="shared" si="37"/>
        <v>9.183905433052967</v>
      </c>
      <c r="F78" s="685">
        <f>+'Distribution Pivot Table'!U$80*100</f>
        <v>16.140031825414866</v>
      </c>
      <c r="G78" s="683">
        <f>+'Distribution Pivot Table'!U$82*100</f>
        <v>2.3869061150261421</v>
      </c>
      <c r="H78" s="682">
        <f>+'Distribution Pivot Table'!U$84*100</f>
        <v>0.72743805410320528</v>
      </c>
      <c r="I78" s="684">
        <f t="shared" si="38"/>
        <v>19.254375994544215</v>
      </c>
      <c r="J78" s="685">
        <f>+'Distribution Pivot Table'!U$86*100</f>
        <v>26.278699704478292</v>
      </c>
      <c r="K78" s="682">
        <f>+'Distribution Pivot Table'!U$88*100</f>
        <v>32.734712434644237</v>
      </c>
      <c r="L78" s="682">
        <f>+'Distribution Pivot Table'!U$90*100</f>
        <v>12.54830643328029</v>
      </c>
      <c r="M78" s="686">
        <f t="shared" si="39"/>
        <v>71.561718572402825</v>
      </c>
      <c r="N78" s="685">
        <f>+'Distribution Pivot Table'!U$92*100</f>
        <v>0</v>
      </c>
      <c r="O78" s="687">
        <f t="shared" si="40"/>
        <v>50.670606956126392</v>
      </c>
      <c r="P78" s="688">
        <f t="shared" si="41"/>
        <v>35.985451238917932</v>
      </c>
      <c r="Q78" s="688">
        <f t="shared" si="42"/>
        <v>13.343941804955671</v>
      </c>
      <c r="R78" s="37">
        <f t="shared" si="43"/>
        <v>100</v>
      </c>
      <c r="S78" s="37">
        <f t="shared" si="44"/>
        <v>100</v>
      </c>
    </row>
    <row r="79" spans="1:20" s="34" customFormat="1">
      <c r="A79" s="52"/>
      <c r="B79" s="682"/>
      <c r="C79" s="683"/>
      <c r="D79" s="682"/>
      <c r="E79" s="684">
        <f t="shared" si="37"/>
        <v>0</v>
      </c>
      <c r="F79" s="685"/>
      <c r="G79" s="683"/>
      <c r="H79" s="682"/>
      <c r="I79" s="684"/>
      <c r="J79" s="685"/>
      <c r="K79" s="682"/>
      <c r="L79" s="682"/>
      <c r="M79" s="686"/>
      <c r="N79" s="685"/>
      <c r="O79" s="687"/>
      <c r="P79" s="688"/>
      <c r="Q79" s="688"/>
      <c r="R79" s="37"/>
      <c r="S79" s="37"/>
    </row>
    <row r="80" spans="1:20" s="34" customFormat="1">
      <c r="A80" s="52" t="s">
        <v>92</v>
      </c>
      <c r="B80" s="682">
        <f>+'Distribution Pivot Table'!U$96*100</f>
        <v>1.3893836836480229</v>
      </c>
      <c r="C80" s="683">
        <f>+'Distribution Pivot Table'!U$98*100</f>
        <v>0.28500178126113285</v>
      </c>
      <c r="D80" s="682">
        <f>+'Distribution Pivot Table'!U$100*100</f>
        <v>0</v>
      </c>
      <c r="E80" s="684">
        <f t="shared" si="37"/>
        <v>1.6743854649091556</v>
      </c>
      <c r="F80" s="685">
        <f>+'Distribution Pivot Table'!U$102*100</f>
        <v>64.517278232988957</v>
      </c>
      <c r="G80" s="683">
        <f>+'Distribution Pivot Table'!U$104*100</f>
        <v>1.3893836836480229</v>
      </c>
      <c r="H80" s="682">
        <f>+'Distribution Pivot Table'!U$106*100</f>
        <v>0</v>
      </c>
      <c r="I80" s="684">
        <f t="shared" ref="I80:I83" si="45">SUM(F80:H80)</f>
        <v>65.906661916636978</v>
      </c>
      <c r="J80" s="685">
        <f>+'Distribution Pivot Table'!U$108*100</f>
        <v>29.212682579266119</v>
      </c>
      <c r="K80" s="682">
        <f>+'Distribution Pivot Table'!U$110*100</f>
        <v>3.1706448165301033</v>
      </c>
      <c r="L80" s="682">
        <f>+'Distribution Pivot Table'!U$112*100</f>
        <v>0</v>
      </c>
      <c r="M80" s="686">
        <f t="shared" ref="M80:M83" si="46">SUM(J80:L80)</f>
        <v>32.383327395796222</v>
      </c>
      <c r="N80" s="791">
        <f>+'Distribution Pivot Table'!U$114*100</f>
        <v>3.5625222657641606E-2</v>
      </c>
      <c r="O80" s="687">
        <f t="shared" ref="O80:O83" si="47">+B80+F80+J80</f>
        <v>95.119344495903093</v>
      </c>
      <c r="P80" s="688">
        <f t="shared" ref="P80:P83" si="48">+C80+G80+K80</f>
        <v>4.845030281439259</v>
      </c>
      <c r="Q80" s="792">
        <f t="shared" ref="Q80:Q83" si="49">+D80+H80+L80+N80</f>
        <v>3.5625222657641606E-2</v>
      </c>
      <c r="R80" s="37">
        <f t="shared" si="43"/>
        <v>99.999999999999986</v>
      </c>
      <c r="S80" s="37">
        <f t="shared" si="44"/>
        <v>100</v>
      </c>
    </row>
    <row r="81" spans="1:25" s="34" customFormat="1">
      <c r="A81" s="52" t="s">
        <v>93</v>
      </c>
      <c r="B81" s="682">
        <f>+'Distribution Pivot Table'!U$118*100</f>
        <v>0</v>
      </c>
      <c r="C81" s="683">
        <f>+'Distribution Pivot Table'!U$120*100</f>
        <v>0</v>
      </c>
      <c r="D81" s="682">
        <f>+'Distribution Pivot Table'!U$122*100</f>
        <v>0</v>
      </c>
      <c r="E81" s="684">
        <f t="shared" si="37"/>
        <v>0</v>
      </c>
      <c r="F81" s="685">
        <f>+'Distribution Pivot Table'!U$124*100</f>
        <v>0</v>
      </c>
      <c r="G81" s="683">
        <f>+'Distribution Pivot Table'!U$126*100</f>
        <v>0</v>
      </c>
      <c r="H81" s="682">
        <f>+'Distribution Pivot Table'!U$128*100</f>
        <v>0</v>
      </c>
      <c r="I81" s="684">
        <f t="shared" si="45"/>
        <v>0</v>
      </c>
      <c r="J81" s="685">
        <f>+'Distribution Pivot Table'!U$130*100</f>
        <v>0</v>
      </c>
      <c r="K81" s="682">
        <f>+'Distribution Pivot Table'!U$132*100</f>
        <v>0</v>
      </c>
      <c r="L81" s="682">
        <f>+'Distribution Pivot Table'!U$134*100</f>
        <v>0</v>
      </c>
      <c r="M81" s="686">
        <f t="shared" si="46"/>
        <v>0</v>
      </c>
      <c r="N81" s="685">
        <f>+'Distribution Pivot Table'!U$136*100</f>
        <v>0</v>
      </c>
      <c r="O81" s="687">
        <f t="shared" si="47"/>
        <v>0</v>
      </c>
      <c r="P81" s="688">
        <f t="shared" si="48"/>
        <v>0</v>
      </c>
      <c r="Q81" s="688">
        <f t="shared" si="49"/>
        <v>0</v>
      </c>
      <c r="R81" s="37">
        <f t="shared" si="43"/>
        <v>0</v>
      </c>
      <c r="S81" s="37">
        <f t="shared" si="44"/>
        <v>0</v>
      </c>
    </row>
    <row r="82" spans="1:25" s="34" customFormat="1">
      <c r="A82" s="52" t="s">
        <v>94</v>
      </c>
      <c r="B82" s="682">
        <f>+'Distribution Pivot Table'!U$140*100</f>
        <v>4.2775058523090017</v>
      </c>
      <c r="C82" s="683">
        <f>+'Distribution Pivot Table'!U$142*100</f>
        <v>8.5124494573313475E-2</v>
      </c>
      <c r="D82" s="682">
        <f>+'Distribution Pivot Table'!U$144*100</f>
        <v>0</v>
      </c>
      <c r="E82" s="684">
        <f t="shared" si="37"/>
        <v>4.3626303468823151</v>
      </c>
      <c r="F82" s="685">
        <f>+'Distribution Pivot Table'!U$146*100</f>
        <v>54.798893381570544</v>
      </c>
      <c r="G82" s="683">
        <f>+'Distribution Pivot Table'!U$148*100</f>
        <v>2.1493934879761651</v>
      </c>
      <c r="H82" s="682">
        <f>+'Distribution Pivot Table'!U$150*100</f>
        <v>0</v>
      </c>
      <c r="I82" s="684">
        <f t="shared" si="45"/>
        <v>56.948286869546706</v>
      </c>
      <c r="J82" s="685">
        <f>+'Distribution Pivot Table'!U$152*100</f>
        <v>33.262396254522237</v>
      </c>
      <c r="K82" s="682">
        <f>+'Distribution Pivot Table'!U$154*100</f>
        <v>5.4054054054054053</v>
      </c>
      <c r="L82" s="682">
        <f>+'Distribution Pivot Table'!U$156*100</f>
        <v>0</v>
      </c>
      <c r="M82" s="686">
        <f t="shared" si="46"/>
        <v>38.66780165992764</v>
      </c>
      <c r="N82" s="791">
        <f>+'Distribution Pivot Table'!U$158*100</f>
        <v>2.1281123643328369E-2</v>
      </c>
      <c r="O82" s="687">
        <f t="shared" si="47"/>
        <v>92.338795488401786</v>
      </c>
      <c r="P82" s="688">
        <f t="shared" si="48"/>
        <v>7.6399233879548838</v>
      </c>
      <c r="Q82" s="792">
        <f t="shared" si="49"/>
        <v>2.1281123643328369E-2</v>
      </c>
      <c r="R82" s="37">
        <f t="shared" si="43"/>
        <v>100</v>
      </c>
      <c r="S82" s="37">
        <f t="shared" si="44"/>
        <v>100</v>
      </c>
    </row>
    <row r="83" spans="1:25" s="34" customFormat="1">
      <c r="A83" s="52" t="s">
        <v>95</v>
      </c>
      <c r="B83" s="682">
        <f>+'Distribution Pivot Table'!U$162*100</f>
        <v>0</v>
      </c>
      <c r="C83" s="683">
        <f>+'Distribution Pivot Table'!U$164*100</f>
        <v>0</v>
      </c>
      <c r="D83" s="682">
        <f>+'Distribution Pivot Table'!U$166*100</f>
        <v>0</v>
      </c>
      <c r="E83" s="684">
        <f t="shared" si="37"/>
        <v>0</v>
      </c>
      <c r="F83" s="685">
        <f>+'Distribution Pivot Table'!U$168*100</f>
        <v>0</v>
      </c>
      <c r="G83" s="683">
        <f>+'Distribution Pivot Table'!U$170*100</f>
        <v>0</v>
      </c>
      <c r="H83" s="682">
        <f>+'Distribution Pivot Table'!U$172*100</f>
        <v>0</v>
      </c>
      <c r="I83" s="684">
        <f t="shared" si="45"/>
        <v>0</v>
      </c>
      <c r="J83" s="685">
        <f>+'Distribution Pivot Table'!U$174*100</f>
        <v>0</v>
      </c>
      <c r="K83" s="682">
        <f>+'Distribution Pivot Table'!U$176*100</f>
        <v>0</v>
      </c>
      <c r="L83" s="682">
        <f>+'Distribution Pivot Table'!U$178*100</f>
        <v>0</v>
      </c>
      <c r="M83" s="686">
        <f t="shared" si="46"/>
        <v>0</v>
      </c>
      <c r="N83" s="685">
        <f>+'Distribution Pivot Table'!U$180*100</f>
        <v>0</v>
      </c>
      <c r="O83" s="687">
        <f t="shared" si="47"/>
        <v>0</v>
      </c>
      <c r="P83" s="688">
        <f t="shared" si="48"/>
        <v>0</v>
      </c>
      <c r="Q83" s="688">
        <f t="shared" si="49"/>
        <v>0</v>
      </c>
      <c r="R83" s="37">
        <f t="shared" si="43"/>
        <v>0</v>
      </c>
      <c r="S83" s="37">
        <f t="shared" si="44"/>
        <v>0</v>
      </c>
    </row>
    <row r="84" spans="1:25" s="34" customFormat="1">
      <c r="A84" s="52"/>
      <c r="B84" s="682"/>
      <c r="C84" s="683"/>
      <c r="D84" s="682"/>
      <c r="E84" s="684">
        <f t="shared" si="37"/>
        <v>0</v>
      </c>
      <c r="F84" s="685"/>
      <c r="G84" s="683"/>
      <c r="H84" s="682"/>
      <c r="I84" s="684"/>
      <c r="J84" s="685"/>
      <c r="K84" s="682"/>
      <c r="L84" s="682"/>
      <c r="M84" s="686"/>
      <c r="N84" s="685"/>
      <c r="O84" s="687"/>
      <c r="P84" s="688"/>
      <c r="Q84" s="688"/>
      <c r="R84" s="37"/>
      <c r="S84" s="37"/>
    </row>
    <row r="85" spans="1:25">
      <c r="A85" s="52" t="s">
        <v>96</v>
      </c>
      <c r="B85" s="682">
        <f>+'Distribution Pivot Table'!U$184*100</f>
        <v>2.0279920022850613</v>
      </c>
      <c r="C85" s="683">
        <f>+'Distribution Pivot Table'!U$186*100</f>
        <v>0.71408169094544416</v>
      </c>
      <c r="D85" s="682">
        <f>+'Distribution Pivot Table'!U$188*100</f>
        <v>0</v>
      </c>
      <c r="E85" s="684">
        <f t="shared" si="37"/>
        <v>2.7420736932305054</v>
      </c>
      <c r="F85" s="685">
        <f>+'Distribution Pivot Table'!U$190*100</f>
        <v>48.500428449014564</v>
      </c>
      <c r="G85" s="683">
        <f>+'Distribution Pivot Table'!U$192*100</f>
        <v>4.0845472722079403</v>
      </c>
      <c r="H85" s="682">
        <f>+'Distribution Pivot Table'!U$194*100</f>
        <v>0</v>
      </c>
      <c r="I85" s="684">
        <f t="shared" ref="I85:I88" si="50">SUM(F85:H85)</f>
        <v>52.584975721222506</v>
      </c>
      <c r="J85" s="685">
        <f>+'Distribution Pivot Table'!U$196*100</f>
        <v>31.362467866323907</v>
      </c>
      <c r="K85" s="682">
        <f>+'Distribution Pivot Table'!U$198*100</f>
        <v>6.0268494715795482</v>
      </c>
      <c r="L85" s="682">
        <f>+'Distribution Pivot Table'!U$200*100</f>
        <v>0.19994287346472439</v>
      </c>
      <c r="M85" s="686">
        <f t="shared" ref="M85:M88" si="51">SUM(J85:L85)</f>
        <v>37.589260211368178</v>
      </c>
      <c r="N85" s="685">
        <f>+'Distribution Pivot Table'!U$202*100</f>
        <v>7.0836903741788051</v>
      </c>
      <c r="O85" s="687">
        <f t="shared" ref="O85:O88" si="52">+B85+F85+J85</f>
        <v>81.890888317623535</v>
      </c>
      <c r="P85" s="688">
        <f t="shared" ref="P85:P88" si="53">+C85+G85+K85</f>
        <v>10.825478434732933</v>
      </c>
      <c r="Q85" s="688">
        <f t="shared" ref="Q85:Q88" si="54">+D85+H85+L85+N85</f>
        <v>7.2836332476435297</v>
      </c>
      <c r="R85" s="37">
        <f t="shared" si="43"/>
        <v>100</v>
      </c>
      <c r="S85" s="37">
        <f t="shared" si="44"/>
        <v>100</v>
      </c>
      <c r="T85" s="34"/>
      <c r="U85" s="34"/>
      <c r="V85" s="34"/>
      <c r="W85" s="34"/>
      <c r="X85" s="34"/>
      <c r="Y85" s="34"/>
    </row>
    <row r="86" spans="1:25" s="34" customFormat="1">
      <c r="A86" s="52" t="s">
        <v>97</v>
      </c>
      <c r="B86" s="682">
        <f>+'Distribution Pivot Table'!U$206*100</f>
        <v>0</v>
      </c>
      <c r="C86" s="682">
        <f>+'Distribution Pivot Table'!U$208*100</f>
        <v>0</v>
      </c>
      <c r="D86" s="682">
        <f>+'Distribution Pivot Table'!U$210*108</f>
        <v>0</v>
      </c>
      <c r="E86" s="684">
        <f t="shared" si="37"/>
        <v>0</v>
      </c>
      <c r="F86" s="685">
        <f>+'Distribution Pivot Table'!U$212*100</f>
        <v>49.478260869565219</v>
      </c>
      <c r="G86" s="683">
        <f>+'Distribution Pivot Table'!U$214*100</f>
        <v>0.26086956521739135</v>
      </c>
      <c r="H86" s="682">
        <f>+'Distribution Pivot Table'!U$216*100</f>
        <v>8.6956521739130432E-2</v>
      </c>
      <c r="I86" s="684">
        <f t="shared" si="50"/>
        <v>49.826086956521742</v>
      </c>
      <c r="J86" s="685">
        <f>+'Distribution Pivot Table'!U$218*100</f>
        <v>37.652173913043477</v>
      </c>
      <c r="K86" s="682">
        <f>+'Distribution Pivot Table'!U$220*100</f>
        <v>10.463768115942029</v>
      </c>
      <c r="L86" s="682">
        <f>+'Distribution Pivot Table'!U$222*100</f>
        <v>1.2463768115942029</v>
      </c>
      <c r="M86" s="686">
        <f t="shared" si="51"/>
        <v>49.362318840579711</v>
      </c>
      <c r="N86" s="685">
        <f>+'Distribution Pivot Table'!U$224*100</f>
        <v>0.81159420289855078</v>
      </c>
      <c r="O86" s="687">
        <f t="shared" si="52"/>
        <v>87.130434782608688</v>
      </c>
      <c r="P86" s="688">
        <f t="shared" si="53"/>
        <v>10.72463768115942</v>
      </c>
      <c r="Q86" s="688">
        <f t="shared" si="54"/>
        <v>2.1449275362318838</v>
      </c>
      <c r="R86" s="37">
        <f t="shared" si="43"/>
        <v>100</v>
      </c>
      <c r="S86" s="37">
        <f t="shared" si="44"/>
        <v>100</v>
      </c>
    </row>
    <row r="87" spans="1:25" s="34" customFormat="1">
      <c r="A87" s="52" t="s">
        <v>98</v>
      </c>
      <c r="B87" s="682">
        <f>+'Distribution Pivot Table'!U$228*100</f>
        <v>0</v>
      </c>
      <c r="C87" s="683">
        <f>+'Distribution Pivot Table'!U$230*100</f>
        <v>0</v>
      </c>
      <c r="D87" s="682">
        <f>+'Distribution Pivot Table'!U$232*100</f>
        <v>0</v>
      </c>
      <c r="E87" s="684">
        <f t="shared" si="37"/>
        <v>0</v>
      </c>
      <c r="F87" s="685">
        <f>+'Distribution Pivot Table'!U$234*100</f>
        <v>0</v>
      </c>
      <c r="G87" s="683">
        <f>+'Distribution Pivot Table'!U$236*100</f>
        <v>0</v>
      </c>
      <c r="H87" s="682">
        <f>+'Distribution Pivot Table'!U$238*100</f>
        <v>0</v>
      </c>
      <c r="I87" s="684">
        <f t="shared" si="50"/>
        <v>0</v>
      </c>
      <c r="J87" s="685">
        <f>+'Distribution Pivot Table'!U$240*100</f>
        <v>0</v>
      </c>
      <c r="K87" s="682">
        <f>+'Distribution Pivot Table'!U$242*100</f>
        <v>0</v>
      </c>
      <c r="L87" s="682">
        <f>+'Distribution Pivot Table'!U$244*100</f>
        <v>0</v>
      </c>
      <c r="M87" s="686">
        <f t="shared" si="51"/>
        <v>0</v>
      </c>
      <c r="N87" s="685">
        <f>+'Distribution Pivot Table'!U$246*100</f>
        <v>0</v>
      </c>
      <c r="O87" s="687">
        <f t="shared" si="52"/>
        <v>0</v>
      </c>
      <c r="P87" s="688">
        <f t="shared" si="53"/>
        <v>0</v>
      </c>
      <c r="Q87" s="688">
        <f t="shared" si="54"/>
        <v>0</v>
      </c>
      <c r="R87" s="37">
        <f t="shared" si="43"/>
        <v>0</v>
      </c>
      <c r="S87" s="37">
        <f t="shared" si="44"/>
        <v>0</v>
      </c>
      <c r="X87" s="785"/>
    </row>
    <row r="88" spans="1:25" s="34" customFormat="1">
      <c r="A88" s="52" t="s">
        <v>99</v>
      </c>
      <c r="B88" s="682">
        <f>+'Distribution Pivot Table'!U$250*100</f>
        <v>0</v>
      </c>
      <c r="C88" s="683">
        <f>+'Distribution Pivot Table'!U$252*100</f>
        <v>0</v>
      </c>
      <c r="D88" s="682">
        <f>+'Distribution Pivot Table'!U$254*100</f>
        <v>0</v>
      </c>
      <c r="E88" s="684">
        <f t="shared" si="37"/>
        <v>0</v>
      </c>
      <c r="F88" s="685">
        <f>+'Distribution Pivot Table'!U$256*100</f>
        <v>0</v>
      </c>
      <c r="G88" s="683">
        <f>+'Distribution Pivot Table'!U$258*100</f>
        <v>0</v>
      </c>
      <c r="H88" s="682">
        <f>+'Distribution Pivot Table'!U$260*100</f>
        <v>0</v>
      </c>
      <c r="I88" s="684">
        <f t="shared" si="50"/>
        <v>0</v>
      </c>
      <c r="J88" s="685">
        <f>+'Distribution Pivot Table'!U$262*100</f>
        <v>0</v>
      </c>
      <c r="K88" s="682">
        <f>+'Distribution Pivot Table'!U$264*100</f>
        <v>0</v>
      </c>
      <c r="L88" s="682">
        <f>+'Distribution Pivot Table'!U$266*100</f>
        <v>0</v>
      </c>
      <c r="M88" s="686">
        <f t="shared" si="51"/>
        <v>0</v>
      </c>
      <c r="N88" s="685">
        <f>+'Distribution Pivot Table'!U$268*100</f>
        <v>0</v>
      </c>
      <c r="O88" s="687">
        <f t="shared" si="52"/>
        <v>0</v>
      </c>
      <c r="P88" s="688">
        <f t="shared" si="53"/>
        <v>0</v>
      </c>
      <c r="Q88" s="688">
        <f t="shared" si="54"/>
        <v>0</v>
      </c>
      <c r="R88" s="37">
        <f t="shared" si="43"/>
        <v>0</v>
      </c>
      <c r="S88" s="37">
        <f t="shared" si="44"/>
        <v>0</v>
      </c>
    </row>
    <row r="89" spans="1:25" s="34" customFormat="1">
      <c r="A89" s="52"/>
      <c r="B89" s="682"/>
      <c r="C89" s="683"/>
      <c r="D89" s="682"/>
      <c r="E89" s="684">
        <f t="shared" si="37"/>
        <v>0</v>
      </c>
      <c r="F89" s="685"/>
      <c r="G89" s="683"/>
      <c r="H89" s="682"/>
      <c r="I89" s="684"/>
      <c r="J89" s="685"/>
      <c r="K89" s="682"/>
      <c r="L89" s="682"/>
      <c r="M89" s="686"/>
      <c r="N89" s="685"/>
      <c r="O89" s="687"/>
      <c r="P89" s="688"/>
      <c r="Q89" s="688"/>
      <c r="R89" s="37"/>
      <c r="S89" s="37"/>
    </row>
    <row r="90" spans="1:25" s="34" customFormat="1">
      <c r="A90" s="52" t="s">
        <v>100</v>
      </c>
      <c r="B90" s="682">
        <f>+'Distribution Pivot Table'!U$272*100</f>
        <v>2.676864244741874</v>
      </c>
      <c r="C90" s="683">
        <f>+'Distribution Pivot Table'!U$274*100</f>
        <v>0.38240917782026768</v>
      </c>
      <c r="D90" s="682">
        <f>+'Distribution Pivot Table'!U$276*100</f>
        <v>0</v>
      </c>
      <c r="E90" s="684">
        <f t="shared" si="37"/>
        <v>3.0592734225621419</v>
      </c>
      <c r="F90" s="685">
        <f>+'Distribution Pivot Table'!U$278*100</f>
        <v>48.470363288718929</v>
      </c>
      <c r="G90" s="683">
        <f>+'Distribution Pivot Table'!U$280*100</f>
        <v>0.86042065009560231</v>
      </c>
      <c r="H90" s="682">
        <f>+'Distribution Pivot Table'!U$282*100</f>
        <v>0</v>
      </c>
      <c r="I90" s="684">
        <f t="shared" ref="I90:I93" si="55">SUM(F90:H90)</f>
        <v>49.330783938814534</v>
      </c>
      <c r="J90" s="685">
        <f>+'Distribution Pivot Table'!U$284*100</f>
        <v>41.013384321223711</v>
      </c>
      <c r="K90" s="682">
        <f>+'Distribution Pivot Table'!U$286*100</f>
        <v>6.5965583173996176</v>
      </c>
      <c r="L90" s="682">
        <f>+'Distribution Pivot Table'!U$288*100</f>
        <v>0</v>
      </c>
      <c r="M90" s="686">
        <f t="shared" ref="M90:M93" si="56">SUM(J90:L90)</f>
        <v>47.60994263862333</v>
      </c>
      <c r="N90" s="685">
        <f>+'Distribution Pivot Table'!U$290*100</f>
        <v>0</v>
      </c>
      <c r="O90" s="687">
        <f t="shared" ref="O90:O93" si="57">+B90+F90+J90</f>
        <v>92.160611854684504</v>
      </c>
      <c r="P90" s="688">
        <f t="shared" ref="P90:P93" si="58">+C90+G90+K90</f>
        <v>7.8393881453154872</v>
      </c>
      <c r="Q90" s="688">
        <f t="shared" ref="Q90:Q93" si="59">+D90+H90+L90+N90</f>
        <v>0</v>
      </c>
      <c r="R90" s="37">
        <f t="shared" si="43"/>
        <v>100</v>
      </c>
      <c r="S90" s="37">
        <f t="shared" si="44"/>
        <v>99.999999999999986</v>
      </c>
    </row>
    <row r="91" spans="1:25" s="34" customFormat="1">
      <c r="A91" s="52" t="s">
        <v>101</v>
      </c>
      <c r="B91" s="682">
        <f>+'Distribution Pivot Table'!U294*100</f>
        <v>7.2025649833963135</v>
      </c>
      <c r="C91" s="683">
        <f>+'Distribution Pivot Table'!U296*100</f>
        <v>0.48093438680865686</v>
      </c>
      <c r="D91" s="682">
        <f>+'Distribution Pivot Table'!U298*100</f>
        <v>0</v>
      </c>
      <c r="E91" s="684">
        <f t="shared" si="37"/>
        <v>7.6834993702049701</v>
      </c>
      <c r="F91" s="685">
        <f>+'Distribution Pivot Table'!U300*100</f>
        <v>26.451391274476126</v>
      </c>
      <c r="G91" s="683">
        <f>+'Distribution Pivot Table'!U302*100</f>
        <v>1.8435818160998512</v>
      </c>
      <c r="H91" s="682">
        <f>+'Distribution Pivot Table'!U304*100</f>
        <v>0</v>
      </c>
      <c r="I91" s="684">
        <f t="shared" si="55"/>
        <v>28.294973090575979</v>
      </c>
      <c r="J91" s="685">
        <f>+'Distribution Pivot Table'!U306*100</f>
        <v>34.363907019351885</v>
      </c>
      <c r="K91" s="682">
        <f>+'Distribution Pivot Table'!U308*100</f>
        <v>20.57712126417039</v>
      </c>
      <c r="L91" s="682">
        <f>+'Distribution Pivot Table'!U310*100</f>
        <v>0</v>
      </c>
      <c r="M91" s="686">
        <f t="shared" si="56"/>
        <v>54.941028283522272</v>
      </c>
      <c r="N91" s="685">
        <f>+'Distribution Pivot Table'!U312*100</f>
        <v>9.0804992556967825</v>
      </c>
      <c r="O91" s="687">
        <f t="shared" si="57"/>
        <v>68.017863277224322</v>
      </c>
      <c r="P91" s="688">
        <f t="shared" si="58"/>
        <v>22.901637467078899</v>
      </c>
      <c r="Q91" s="688">
        <f t="shared" si="59"/>
        <v>9.0804992556967825</v>
      </c>
      <c r="R91" s="37">
        <f t="shared" si="43"/>
        <v>99.999999999999986</v>
      </c>
      <c r="S91" s="37">
        <f t="shared" si="44"/>
        <v>100</v>
      </c>
    </row>
    <row r="92" spans="1:25" s="34" customFormat="1">
      <c r="A92" s="52" t="s">
        <v>102</v>
      </c>
      <c r="B92" s="682">
        <f>+'Distribution Pivot Table'!U316*100</f>
        <v>0.31763826606875933</v>
      </c>
      <c r="C92" s="682">
        <f>+'Distribution Pivot Table'!U318*100</f>
        <v>5.6053811659192827E-2</v>
      </c>
      <c r="D92" s="682">
        <f>+'Distribution Pivot Table'!U320*100</f>
        <v>0</v>
      </c>
      <c r="E92" s="684">
        <f t="shared" si="37"/>
        <v>0.37369207772795215</v>
      </c>
      <c r="F92" s="685">
        <f>+'Distribution Pivot Table'!U322*100</f>
        <v>55.381165919282516</v>
      </c>
      <c r="G92" s="683">
        <f>+'Distribution Pivot Table'!U324*100</f>
        <v>9.3609865470852025</v>
      </c>
      <c r="H92" s="682">
        <f>+'Distribution Pivot Table'!U326*100</f>
        <v>0</v>
      </c>
      <c r="I92" s="684">
        <f t="shared" si="55"/>
        <v>64.742152466367713</v>
      </c>
      <c r="J92" s="685">
        <f>+'Distribution Pivot Table'!U328*100</f>
        <v>21.804932735426007</v>
      </c>
      <c r="K92" s="682">
        <f>+'Distribution Pivot Table'!U330*100</f>
        <v>9.0433482810164438</v>
      </c>
      <c r="L92" s="682">
        <f>+'Distribution Pivot Table'!U332*100</f>
        <v>0</v>
      </c>
      <c r="M92" s="686">
        <f t="shared" si="56"/>
        <v>30.848281016442449</v>
      </c>
      <c r="N92" s="685">
        <f>+'Distribution Pivot Table'!U334*100</f>
        <v>4.0358744394618835</v>
      </c>
      <c r="O92" s="687">
        <f t="shared" si="57"/>
        <v>77.503736920777285</v>
      </c>
      <c r="P92" s="688">
        <f t="shared" si="58"/>
        <v>18.46038863976084</v>
      </c>
      <c r="Q92" s="688">
        <f t="shared" si="59"/>
        <v>4.0358744394618835</v>
      </c>
      <c r="R92" s="37">
        <f t="shared" si="43"/>
        <v>100</v>
      </c>
      <c r="S92" s="37">
        <f t="shared" si="44"/>
        <v>100</v>
      </c>
    </row>
    <row r="93" spans="1:25" s="34" customFormat="1">
      <c r="A93" s="57" t="s">
        <v>103</v>
      </c>
      <c r="B93" s="689">
        <f>+'Distribution Pivot Table'!U338*100</f>
        <v>0</v>
      </c>
      <c r="C93" s="689">
        <f>+'Distribution Pivot Table'!U340*100</f>
        <v>0</v>
      </c>
      <c r="D93" s="689">
        <f>+'Distribution Pivot Table'!U342*100</f>
        <v>0</v>
      </c>
      <c r="E93" s="690">
        <f t="shared" si="37"/>
        <v>0</v>
      </c>
      <c r="F93" s="691">
        <f>+'Distribution Pivot Table'!U344*100</f>
        <v>0</v>
      </c>
      <c r="G93" s="689">
        <f>+'Distribution Pivot Table'!U346*100</f>
        <v>0</v>
      </c>
      <c r="H93" s="689">
        <f>+'Distribution Pivot Table'!U348*100</f>
        <v>0</v>
      </c>
      <c r="I93" s="690">
        <f t="shared" si="55"/>
        <v>0</v>
      </c>
      <c r="J93" s="691">
        <f>+'Distribution Pivot Table'!U350*100</f>
        <v>0</v>
      </c>
      <c r="K93" s="689">
        <f>+'Distribution Pivot Table'!U352*100</f>
        <v>0</v>
      </c>
      <c r="L93" s="689">
        <f>+'Distribution Pivot Table'!U354*100</f>
        <v>0</v>
      </c>
      <c r="M93" s="722">
        <f t="shared" si="56"/>
        <v>0</v>
      </c>
      <c r="N93" s="691">
        <f>+'Distribution Pivot Table'!U356*100</f>
        <v>0</v>
      </c>
      <c r="O93" s="723">
        <f t="shared" si="57"/>
        <v>0</v>
      </c>
      <c r="P93" s="724">
        <f t="shared" si="58"/>
        <v>0</v>
      </c>
      <c r="Q93" s="724">
        <f t="shared" si="59"/>
        <v>0</v>
      </c>
      <c r="R93" s="37">
        <f t="shared" si="43"/>
        <v>0</v>
      </c>
      <c r="S93" s="37">
        <f t="shared" si="44"/>
        <v>0</v>
      </c>
    </row>
    <row r="94" spans="1:25" s="34" customFormat="1">
      <c r="A94" s="165" t="s">
        <v>206</v>
      </c>
      <c r="B94" s="52"/>
      <c r="C94" s="52"/>
      <c r="D94" s="52"/>
      <c r="E94" s="52"/>
      <c r="F94" s="142"/>
      <c r="G94" s="142"/>
      <c r="H94" s="142"/>
      <c r="I94" s="142"/>
      <c r="J94" s="142"/>
      <c r="K94" s="142"/>
      <c r="L94" s="142"/>
      <c r="M94" s="142"/>
      <c r="N94" s="142"/>
      <c r="O94" s="142"/>
      <c r="P94" s="142"/>
      <c r="Q94" s="142"/>
      <c r="R94" s="39"/>
    </row>
    <row r="95" spans="1:25">
      <c r="A95" s="165" t="s">
        <v>347</v>
      </c>
      <c r="B95" s="50"/>
      <c r="C95" s="50"/>
      <c r="D95" s="50"/>
      <c r="E95" s="141"/>
      <c r="F95" s="50"/>
      <c r="G95" s="50"/>
      <c r="H95" s="50"/>
      <c r="I95" s="141"/>
      <c r="J95" s="50"/>
      <c r="K95" s="50"/>
      <c r="L95" s="50"/>
      <c r="M95" s="141"/>
      <c r="N95" s="50"/>
      <c r="O95" s="98"/>
      <c r="P95" s="98"/>
      <c r="R95" s="13"/>
    </row>
    <row r="96" spans="1:25" s="34" customFormat="1">
      <c r="A96" s="52"/>
      <c r="B96" s="52"/>
      <c r="C96" s="52"/>
      <c r="D96" s="52"/>
      <c r="E96" s="52"/>
      <c r="F96" s="142"/>
      <c r="G96" s="142"/>
      <c r="H96" s="142"/>
      <c r="I96" s="142"/>
      <c r="J96" s="142"/>
      <c r="K96" s="142"/>
      <c r="L96" s="142"/>
      <c r="M96" s="142"/>
      <c r="N96" s="142"/>
      <c r="O96" s="142"/>
      <c r="P96" s="142"/>
      <c r="Q96" s="142"/>
      <c r="R96" s="39"/>
    </row>
    <row r="97" spans="1:20" s="34" customFormat="1">
      <c r="A97" s="41"/>
      <c r="B97" s="41"/>
      <c r="C97" s="41"/>
      <c r="D97" s="41"/>
      <c r="E97" s="41"/>
      <c r="F97" s="142"/>
      <c r="G97" s="142"/>
      <c r="H97" s="142"/>
      <c r="I97" s="142"/>
      <c r="J97" s="142"/>
      <c r="K97" s="142"/>
      <c r="L97" s="142"/>
      <c r="M97" s="142"/>
      <c r="N97" s="142"/>
      <c r="O97" s="142"/>
      <c r="P97" s="142"/>
      <c r="Q97" s="718" t="s">
        <v>1156</v>
      </c>
      <c r="R97" s="39"/>
    </row>
    <row r="98" spans="1:20" s="34" customFormat="1" ht="18">
      <c r="A98" s="266" t="s">
        <v>309</v>
      </c>
      <c r="B98" s="132"/>
      <c r="C98" s="132"/>
      <c r="D98" s="132"/>
      <c r="E98" s="132"/>
      <c r="F98" s="135"/>
      <c r="G98" s="135"/>
      <c r="H98" s="135"/>
      <c r="I98" s="136"/>
      <c r="J98" s="135"/>
      <c r="K98" s="135"/>
      <c r="L98" s="135"/>
      <c r="M98" s="136"/>
      <c r="N98" s="135"/>
      <c r="O98" s="135"/>
      <c r="P98" s="135"/>
      <c r="Q98" s="135"/>
      <c r="R98" s="24" t="s">
        <v>202</v>
      </c>
    </row>
    <row r="99" spans="1:20" s="34" customFormat="1" ht="18">
      <c r="A99" s="266"/>
      <c r="B99" s="132"/>
      <c r="C99" s="132"/>
      <c r="D99" s="132"/>
      <c r="E99" s="132"/>
      <c r="F99" s="135"/>
      <c r="G99" s="135"/>
      <c r="H99" s="135"/>
      <c r="I99" s="136"/>
      <c r="J99" s="135"/>
      <c r="K99" s="135"/>
      <c r="L99" s="135"/>
      <c r="M99" s="136"/>
      <c r="N99" s="135"/>
      <c r="O99" s="135"/>
      <c r="P99" s="135"/>
      <c r="Q99" s="135"/>
      <c r="R99" s="24"/>
    </row>
    <row r="100" spans="1:20" s="34" customFormat="1" ht="15.75">
      <c r="A100" s="150" t="s">
        <v>48</v>
      </c>
      <c r="B100" s="132"/>
      <c r="C100" s="132"/>
      <c r="D100" s="132"/>
      <c r="E100" s="132"/>
      <c r="F100" s="135"/>
      <c r="G100" s="135"/>
      <c r="H100" s="135"/>
      <c r="I100" s="136"/>
      <c r="J100" s="135"/>
      <c r="K100" s="135"/>
      <c r="L100" s="135"/>
      <c r="M100" s="136"/>
      <c r="N100" s="135"/>
      <c r="O100" s="135"/>
      <c r="P100" s="135"/>
      <c r="Q100" s="135"/>
      <c r="R100" s="24" t="s">
        <v>202</v>
      </c>
    </row>
    <row r="101" spans="1:20" s="34" customFormat="1" ht="15.75">
      <c r="A101" s="150" t="s">
        <v>502</v>
      </c>
      <c r="B101" s="132"/>
      <c r="C101" s="132"/>
      <c r="D101" s="132"/>
      <c r="E101" s="132"/>
      <c r="F101" s="27"/>
      <c r="G101" s="27"/>
      <c r="H101" s="27"/>
      <c r="I101" s="132"/>
      <c r="J101" s="27"/>
      <c r="K101" s="27"/>
      <c r="L101" s="27"/>
      <c r="M101" s="132"/>
      <c r="N101" s="27"/>
      <c r="O101" s="27"/>
      <c r="P101" s="27"/>
      <c r="Q101" s="135"/>
      <c r="R101" s="33"/>
    </row>
    <row r="102" spans="1:20" s="34" customFormat="1" ht="18.75" customHeight="1">
      <c r="A102" s="137"/>
      <c r="B102" s="137"/>
      <c r="C102" s="137"/>
      <c r="D102" s="137"/>
      <c r="E102" s="137"/>
      <c r="F102" s="137"/>
      <c r="G102" s="137"/>
      <c r="H102" s="137"/>
      <c r="I102" s="137"/>
      <c r="J102" s="56"/>
      <c r="K102" s="56"/>
      <c r="L102" s="56"/>
      <c r="M102" s="56"/>
      <c r="N102" s="56"/>
      <c r="O102" s="56"/>
      <c r="P102" s="56"/>
      <c r="Q102" s="56"/>
      <c r="R102" s="35"/>
      <c r="S102" s="13"/>
    </row>
    <row r="103" spans="1:20" s="34" customFormat="1" ht="18.75" customHeight="1">
      <c r="A103" s="26"/>
      <c r="B103" s="151" t="s">
        <v>303</v>
      </c>
      <c r="C103" s="152"/>
      <c r="D103" s="152"/>
      <c r="E103" s="152"/>
      <c r="F103" s="152"/>
      <c r="G103" s="152"/>
      <c r="H103" s="152"/>
      <c r="I103" s="153"/>
      <c r="J103" s="154" t="s">
        <v>202</v>
      </c>
      <c r="K103" s="719"/>
      <c r="L103" s="719"/>
      <c r="M103" s="720"/>
      <c r="N103" s="838" t="s">
        <v>302</v>
      </c>
      <c r="O103" s="841" t="s">
        <v>208</v>
      </c>
      <c r="P103" s="841" t="s">
        <v>209</v>
      </c>
      <c r="Q103" s="841" t="s">
        <v>207</v>
      </c>
      <c r="R103" s="36"/>
      <c r="S103" s="7"/>
    </row>
    <row r="104" spans="1:20" s="34" customFormat="1" ht="36.75" customHeight="1">
      <c r="A104" s="27"/>
      <c r="B104" s="152" t="s">
        <v>344</v>
      </c>
      <c r="C104" s="152"/>
      <c r="D104" s="152"/>
      <c r="E104" s="155"/>
      <c r="F104" s="156" t="s">
        <v>346</v>
      </c>
      <c r="G104" s="152"/>
      <c r="H104" s="152"/>
      <c r="I104" s="153"/>
      <c r="J104" s="157" t="s">
        <v>304</v>
      </c>
      <c r="K104" s="152"/>
      <c r="L104" s="152"/>
      <c r="M104" s="153"/>
      <c r="N104" s="839"/>
      <c r="O104" s="842"/>
      <c r="P104" s="842"/>
      <c r="Q104" s="842"/>
      <c r="R104" s="36" t="s">
        <v>49</v>
      </c>
      <c r="S104" s="700" t="s">
        <v>49</v>
      </c>
      <c r="T104" s="30"/>
    </row>
    <row r="105" spans="1:20" s="34" customFormat="1" ht="33.75" customHeight="1">
      <c r="A105" s="28"/>
      <c r="B105" s="158" t="s">
        <v>203</v>
      </c>
      <c r="C105" s="158" t="s">
        <v>204</v>
      </c>
      <c r="D105" s="158" t="s">
        <v>345</v>
      </c>
      <c r="E105" s="159" t="s">
        <v>50</v>
      </c>
      <c r="F105" s="160" t="s">
        <v>203</v>
      </c>
      <c r="G105" s="158" t="s">
        <v>204</v>
      </c>
      <c r="H105" s="158" t="s">
        <v>345</v>
      </c>
      <c r="I105" s="159" t="s">
        <v>50</v>
      </c>
      <c r="J105" s="161" t="s">
        <v>203</v>
      </c>
      <c r="K105" s="162" t="s">
        <v>204</v>
      </c>
      <c r="L105" s="158" t="s">
        <v>345</v>
      </c>
      <c r="M105" s="161" t="s">
        <v>50</v>
      </c>
      <c r="N105" s="840"/>
      <c r="O105" s="843"/>
      <c r="P105" s="843"/>
      <c r="Q105" s="843"/>
      <c r="R105" s="6"/>
      <c r="S105" s="8"/>
      <c r="T105" s="30"/>
    </row>
    <row r="106" spans="1:20" s="34" customFormat="1" hidden="1">
      <c r="A106" s="52" t="s">
        <v>87</v>
      </c>
      <c r="B106" s="52"/>
      <c r="C106" s="52"/>
      <c r="D106" s="52"/>
      <c r="E106" s="139"/>
      <c r="F106" s="29"/>
      <c r="G106" s="49"/>
      <c r="H106" s="50"/>
      <c r="I106" s="51"/>
      <c r="J106" s="29"/>
      <c r="K106" s="50"/>
      <c r="L106" s="50"/>
      <c r="M106" s="53"/>
      <c r="N106" s="29"/>
      <c r="O106" s="725"/>
      <c r="P106" s="55"/>
      <c r="Q106" s="55"/>
      <c r="R106" s="37">
        <f>SUM(F106:H106,J106:L106)+N106</f>
        <v>0</v>
      </c>
      <c r="S106" s="701">
        <f>+Q106+P106+O106</f>
        <v>0</v>
      </c>
      <c r="T106" s="30"/>
    </row>
    <row r="107" spans="1:20" s="34" customFormat="1" hidden="1">
      <c r="A107" s="52"/>
      <c r="B107" s="52"/>
      <c r="C107" s="52"/>
      <c r="D107" s="52"/>
      <c r="E107" s="139"/>
      <c r="F107" s="29"/>
      <c r="G107" s="49"/>
      <c r="H107" s="50"/>
      <c r="I107" s="140"/>
      <c r="J107" s="29"/>
      <c r="K107" s="50"/>
      <c r="L107" s="50"/>
      <c r="M107" s="29"/>
      <c r="N107" s="29"/>
      <c r="O107" s="721"/>
      <c r="P107" s="692"/>
      <c r="Q107" s="692"/>
      <c r="R107" s="36"/>
      <c r="S107" s="700"/>
      <c r="T107" s="30"/>
    </row>
    <row r="108" spans="1:20" s="34" customFormat="1">
      <c r="A108" s="52" t="s">
        <v>88</v>
      </c>
      <c r="B108" s="682">
        <f>+'Distribution Pivot Table'!V$8*100</f>
        <v>0</v>
      </c>
      <c r="C108" s="683">
        <f>+'Distribution Pivot Table'!V$10*100</f>
        <v>0</v>
      </c>
      <c r="D108" s="682">
        <f>+'Distribution Pivot Table'!V$12*100</f>
        <v>0</v>
      </c>
      <c r="E108" s="684">
        <f t="shared" ref="E108:E126" si="60">SUM(B108:D108)</f>
        <v>0</v>
      </c>
      <c r="F108" s="685">
        <f>+'Distribution Pivot Table'!V$14*100</f>
        <v>0</v>
      </c>
      <c r="G108" s="683">
        <f>+'Distribution Pivot Table'!V$16*100</f>
        <v>0</v>
      </c>
      <c r="H108" s="682">
        <f>+'Distribution Pivot Table'!V$18*100</f>
        <v>0</v>
      </c>
      <c r="I108" s="684">
        <f t="shared" ref="I108:I111" si="61">SUM(F108:H108)</f>
        <v>0</v>
      </c>
      <c r="J108" s="685">
        <f>+'Distribution Pivot Table'!V$20*100</f>
        <v>0</v>
      </c>
      <c r="K108" s="682">
        <f>+'Distribution Pivot Table'!V$22*100</f>
        <v>0</v>
      </c>
      <c r="L108" s="682">
        <f>+'Distribution Pivot Table'!V$24*100</f>
        <v>0</v>
      </c>
      <c r="M108" s="686">
        <f t="shared" ref="M108:M111" si="62">SUM(J108:L108)</f>
        <v>0</v>
      </c>
      <c r="N108" s="685">
        <f>+'Distribution Pivot Table'!V$26*100</f>
        <v>0</v>
      </c>
      <c r="O108" s="687">
        <f t="shared" ref="O108:O111" si="63">+B108+F108+J108</f>
        <v>0</v>
      </c>
      <c r="P108" s="688">
        <f t="shared" ref="P108:P111" si="64">+C108+G108+K108</f>
        <v>0</v>
      </c>
      <c r="Q108" s="688">
        <f t="shared" ref="Q108:Q111" si="65">+D108+H108+L108+N108</f>
        <v>0</v>
      </c>
      <c r="R108" s="37">
        <f t="shared" ref="R108:R126" si="66">SUM(B108:D108,F108:H108,J108:L108)+N108</f>
        <v>0</v>
      </c>
      <c r="S108" s="701">
        <f t="shared" ref="S108:S126" si="67">+Q108+P108+O108</f>
        <v>0</v>
      </c>
      <c r="T108" s="30"/>
    </row>
    <row r="109" spans="1:20" s="34" customFormat="1">
      <c r="A109" s="52" t="s">
        <v>89</v>
      </c>
      <c r="B109" s="682">
        <f>+'Distribution Pivot Table'!V$30*100</f>
        <v>16.618497109826588</v>
      </c>
      <c r="C109" s="683">
        <f>+'Distribution Pivot Table'!V$32*100</f>
        <v>0.16859344894026976</v>
      </c>
      <c r="D109" s="682">
        <f>+'Distribution Pivot Table'!V$34*100</f>
        <v>2.2398843930635839</v>
      </c>
      <c r="E109" s="684">
        <f t="shared" si="60"/>
        <v>19.026974951830443</v>
      </c>
      <c r="F109" s="685">
        <f>+'Distribution Pivot Table'!V$36*100</f>
        <v>36.103082851637765</v>
      </c>
      <c r="G109" s="683">
        <f>+'Distribution Pivot Table'!V$38*100</f>
        <v>3.6368015414258186</v>
      </c>
      <c r="H109" s="682">
        <f>+'Distribution Pivot Table'!V$40*100</f>
        <v>8.4296724470134876</v>
      </c>
      <c r="I109" s="684">
        <f t="shared" si="61"/>
        <v>48.169556840077071</v>
      </c>
      <c r="J109" s="685">
        <f>+'Distribution Pivot Table'!V$42*100</f>
        <v>0</v>
      </c>
      <c r="K109" s="682">
        <f>+'Distribution Pivot Table'!V$44*100</f>
        <v>0</v>
      </c>
      <c r="L109" s="682">
        <f>+'Distribution Pivot Table'!V$46*100</f>
        <v>31.912331406551058</v>
      </c>
      <c r="M109" s="686">
        <f t="shared" si="62"/>
        <v>31.912331406551058</v>
      </c>
      <c r="N109" s="685">
        <f>+'Distribution Pivot Table'!V$48*100</f>
        <v>0.89113680154142583</v>
      </c>
      <c r="O109" s="687">
        <f t="shared" si="63"/>
        <v>52.721579961464357</v>
      </c>
      <c r="P109" s="688">
        <f t="shared" si="64"/>
        <v>3.8053949903660884</v>
      </c>
      <c r="Q109" s="688">
        <f t="shared" si="65"/>
        <v>43.473025048169553</v>
      </c>
      <c r="R109" s="37">
        <f t="shared" si="66"/>
        <v>100</v>
      </c>
      <c r="S109" s="37">
        <f t="shared" si="67"/>
        <v>100</v>
      </c>
      <c r="T109" s="30"/>
    </row>
    <row r="110" spans="1:20" s="34" customFormat="1">
      <c r="A110" s="52" t="s">
        <v>90</v>
      </c>
      <c r="B110" s="682">
        <f>+'Distribution Pivot Table'!V$52*100</f>
        <v>0</v>
      </c>
      <c r="C110" s="683">
        <f>+'Distribution Pivot Table'!V$54*100</f>
        <v>0</v>
      </c>
      <c r="D110" s="682">
        <f>+'Distribution Pivot Table'!V$56*100</f>
        <v>0</v>
      </c>
      <c r="E110" s="684">
        <f t="shared" si="60"/>
        <v>0</v>
      </c>
      <c r="F110" s="685">
        <f>+'Distribution Pivot Table'!V$58*100</f>
        <v>0</v>
      </c>
      <c r="G110" s="683">
        <f>+'Distribution Pivot Table'!V$60*100</f>
        <v>0</v>
      </c>
      <c r="H110" s="682">
        <f>+'Distribution Pivot Table'!V$62*100</f>
        <v>0</v>
      </c>
      <c r="I110" s="684">
        <f t="shared" si="61"/>
        <v>0</v>
      </c>
      <c r="J110" s="685">
        <f>+'Distribution Pivot Table'!V$64*100</f>
        <v>0</v>
      </c>
      <c r="K110" s="682">
        <f>+'Distribution Pivot Table'!V$66*100</f>
        <v>0</v>
      </c>
      <c r="L110" s="682">
        <f>+'Distribution Pivot Table'!V$68*100</f>
        <v>0</v>
      </c>
      <c r="M110" s="686">
        <f t="shared" si="62"/>
        <v>0</v>
      </c>
      <c r="N110" s="685">
        <f>+'Distribution Pivot Table'!V$70*100</f>
        <v>0</v>
      </c>
      <c r="O110" s="687">
        <f t="shared" si="63"/>
        <v>0</v>
      </c>
      <c r="P110" s="688">
        <f t="shared" si="64"/>
        <v>0</v>
      </c>
      <c r="Q110" s="688">
        <f t="shared" si="65"/>
        <v>0</v>
      </c>
      <c r="R110" s="37">
        <f t="shared" si="66"/>
        <v>0</v>
      </c>
      <c r="S110" s="37">
        <f t="shared" si="67"/>
        <v>0</v>
      </c>
    </row>
    <row r="111" spans="1:20" s="34" customFormat="1">
      <c r="A111" s="52" t="s">
        <v>91</v>
      </c>
      <c r="B111" s="682">
        <f>+'Distribution Pivot Table'!V$74*100</f>
        <v>12.05927439959121</v>
      </c>
      <c r="C111" s="683">
        <f>+'Distribution Pivot Table'!V$76*100</f>
        <v>0.23846022824050417</v>
      </c>
      <c r="D111" s="682">
        <f>+'Distribution Pivot Table'!V$78*100</f>
        <v>0</v>
      </c>
      <c r="E111" s="684">
        <f t="shared" si="60"/>
        <v>12.297734627831714</v>
      </c>
      <c r="F111" s="685">
        <f>+'Distribution Pivot Table'!V$80*100</f>
        <v>31.476750127746548</v>
      </c>
      <c r="G111" s="683">
        <f>+'Distribution Pivot Table'!V$82*100</f>
        <v>1.3966956225515244</v>
      </c>
      <c r="H111" s="682">
        <f>+'Distribution Pivot Table'!V$84*100</f>
        <v>0.69834781127576218</v>
      </c>
      <c r="I111" s="684">
        <f t="shared" si="61"/>
        <v>33.571793561573834</v>
      </c>
      <c r="J111" s="685">
        <f>+'Distribution Pivot Table'!V$86*100</f>
        <v>29.398739567365013</v>
      </c>
      <c r="K111" s="682">
        <f>+'Distribution Pivot Table'!V$88*100</f>
        <v>13.745528870720491</v>
      </c>
      <c r="L111" s="682">
        <f>+'Distribution Pivot Table'!V$90*100</f>
        <v>10.986203372508943</v>
      </c>
      <c r="M111" s="686">
        <f t="shared" si="62"/>
        <v>54.130471810594443</v>
      </c>
      <c r="N111" s="685">
        <f>+'Distribution Pivot Table'!V$92*100</f>
        <v>0</v>
      </c>
      <c r="O111" s="687">
        <f t="shared" si="63"/>
        <v>72.934764094702771</v>
      </c>
      <c r="P111" s="688">
        <f t="shared" si="64"/>
        <v>15.38068472151252</v>
      </c>
      <c r="Q111" s="688">
        <f t="shared" si="65"/>
        <v>11.684551183784706</v>
      </c>
      <c r="R111" s="37">
        <f t="shared" si="66"/>
        <v>100</v>
      </c>
      <c r="S111" s="37">
        <f t="shared" si="67"/>
        <v>100</v>
      </c>
    </row>
    <row r="112" spans="1:20" s="34" customFormat="1">
      <c r="A112" s="52"/>
      <c r="B112" s="682"/>
      <c r="C112" s="683"/>
      <c r="D112" s="682"/>
      <c r="E112" s="684">
        <f t="shared" si="60"/>
        <v>0</v>
      </c>
      <c r="F112" s="685"/>
      <c r="G112" s="683"/>
      <c r="H112" s="682"/>
      <c r="I112" s="684"/>
      <c r="J112" s="685"/>
      <c r="K112" s="682"/>
      <c r="L112" s="682"/>
      <c r="M112" s="686"/>
      <c r="N112" s="685"/>
      <c r="O112" s="687"/>
      <c r="P112" s="688"/>
      <c r="Q112" s="688"/>
      <c r="R112" s="37"/>
      <c r="S112" s="37"/>
    </row>
    <row r="113" spans="1:24" s="34" customFormat="1">
      <c r="A113" s="52" t="s">
        <v>92</v>
      </c>
      <c r="B113" s="682">
        <f>+'Distribution Pivot Table'!V$96*100</f>
        <v>1.4997321906802357</v>
      </c>
      <c r="C113" s="683">
        <f>+'Distribution Pivot Table'!V$98*100</f>
        <v>0.19639350116050705</v>
      </c>
      <c r="D113" s="682">
        <f>+'Distribution Pivot Table'!V$100*100</f>
        <v>0</v>
      </c>
      <c r="E113" s="684">
        <f t="shared" si="60"/>
        <v>1.6961256918407428</v>
      </c>
      <c r="F113" s="685">
        <f>+'Distribution Pivot Table'!V$102*100</f>
        <v>52.312087127298703</v>
      </c>
      <c r="G113" s="683">
        <f>+'Distribution Pivot Table'!V$104*100</f>
        <v>3.8564542046063202</v>
      </c>
      <c r="H113" s="682">
        <f>+'Distribution Pivot Table'!V$106*100</f>
        <v>0</v>
      </c>
      <c r="I113" s="684">
        <f t="shared" ref="I113:I116" si="68">SUM(F113:H113)</f>
        <v>56.168541331905026</v>
      </c>
      <c r="J113" s="685">
        <f>+'Distribution Pivot Table'!V$108*100</f>
        <v>33.154793786823781</v>
      </c>
      <c r="K113" s="682">
        <f>+'Distribution Pivot Table'!V$110*100</f>
        <v>8.801999642920908</v>
      </c>
      <c r="L113" s="682">
        <f>+'Distribution Pivot Table'!V$112*100</f>
        <v>0</v>
      </c>
      <c r="M113" s="686">
        <f t="shared" ref="M113:M116" si="69">SUM(J113:L113)</f>
        <v>41.956793429744693</v>
      </c>
      <c r="N113" s="685">
        <f>+'Distribution Pivot Table'!V$114*100</f>
        <v>0.17853954650955187</v>
      </c>
      <c r="O113" s="687">
        <f t="shared" ref="O113:O116" si="70">+B113+F113+J113</f>
        <v>86.966613104802718</v>
      </c>
      <c r="P113" s="688">
        <f t="shared" ref="P113:P116" si="71">+C113+G113+K113</f>
        <v>12.854847348687734</v>
      </c>
      <c r="Q113" s="688">
        <f t="shared" ref="Q113:Q116" si="72">+D113+H113+L113+N113</f>
        <v>0.17853954650955187</v>
      </c>
      <c r="R113" s="37">
        <f t="shared" si="66"/>
        <v>100</v>
      </c>
      <c r="S113" s="37">
        <f t="shared" si="67"/>
        <v>100</v>
      </c>
    </row>
    <row r="114" spans="1:24" s="34" customFormat="1">
      <c r="A114" s="52" t="s">
        <v>93</v>
      </c>
      <c r="B114" s="682">
        <f>+'Distribution Pivot Table'!V$118*100</f>
        <v>9.7493803359955926</v>
      </c>
      <c r="C114" s="683">
        <f>+'Distribution Pivot Table'!V$120*100</f>
        <v>0.16524373450839988</v>
      </c>
      <c r="D114" s="682">
        <f>+'Distribution Pivot Table'!V$122*100</f>
        <v>0</v>
      </c>
      <c r="E114" s="684">
        <f t="shared" si="60"/>
        <v>9.9146240705039919</v>
      </c>
      <c r="F114" s="685">
        <f>+'Distribution Pivot Table'!V$124*100</f>
        <v>40.429633709721841</v>
      </c>
      <c r="G114" s="683">
        <f>+'Distribution Pivot Table'!V$126*100</f>
        <v>2.7402919305976314</v>
      </c>
      <c r="H114" s="682">
        <f>+'Distribution Pivot Table'!V$128*100</f>
        <v>0</v>
      </c>
      <c r="I114" s="684">
        <f t="shared" si="68"/>
        <v>43.16992564031947</v>
      </c>
      <c r="J114" s="685">
        <f>+'Distribution Pivot Table'!V$130*100</f>
        <v>24.07050399339025</v>
      </c>
      <c r="K114" s="682">
        <f>+'Distribution Pivot Table'!V$132*100</f>
        <v>10.658220875791793</v>
      </c>
      <c r="L114" s="682">
        <f>+'Distribution Pivot Table'!V$134*100</f>
        <v>0</v>
      </c>
      <c r="M114" s="686">
        <f t="shared" si="69"/>
        <v>34.728724869182045</v>
      </c>
      <c r="N114" s="685">
        <f>+'Distribution Pivot Table'!V$136*100</f>
        <v>12.186725419994492</v>
      </c>
      <c r="O114" s="687">
        <f t="shared" si="70"/>
        <v>74.249518039107684</v>
      </c>
      <c r="P114" s="688">
        <f t="shared" si="71"/>
        <v>13.563756540897824</v>
      </c>
      <c r="Q114" s="688">
        <f t="shared" si="72"/>
        <v>12.186725419994492</v>
      </c>
      <c r="R114" s="37">
        <f t="shared" si="66"/>
        <v>100</v>
      </c>
      <c r="S114" s="37">
        <f t="shared" si="67"/>
        <v>100</v>
      </c>
    </row>
    <row r="115" spans="1:24" s="34" customFormat="1">
      <c r="A115" s="52" t="s">
        <v>94</v>
      </c>
      <c r="B115" s="682">
        <f>+'Distribution Pivot Table'!V$140*100</f>
        <v>2.1354166666666665</v>
      </c>
      <c r="C115" s="683">
        <f>+'Distribution Pivot Table'!V$142*100</f>
        <v>0</v>
      </c>
      <c r="D115" s="682">
        <f>+'Distribution Pivot Table'!V$144*100</f>
        <v>0</v>
      </c>
      <c r="E115" s="684">
        <f t="shared" si="60"/>
        <v>2.1354166666666665</v>
      </c>
      <c r="F115" s="685">
        <f>+'Distribution Pivot Table'!V$146*100</f>
        <v>58.854166666666664</v>
      </c>
      <c r="G115" s="683">
        <f>+'Distribution Pivot Table'!V$148*100</f>
        <v>1.4583333333333333</v>
      </c>
      <c r="H115" s="682">
        <f>+'Distribution Pivot Table'!V$150*100</f>
        <v>0</v>
      </c>
      <c r="I115" s="684">
        <f t="shared" si="68"/>
        <v>60.3125</v>
      </c>
      <c r="J115" s="685">
        <f>+'Distribution Pivot Table'!V$152*100</f>
        <v>31.979166666666664</v>
      </c>
      <c r="K115" s="682">
        <f>+'Distribution Pivot Table'!V$154*100</f>
        <v>5.286458333333333</v>
      </c>
      <c r="L115" s="682">
        <f>+'Distribution Pivot Table'!V$156*100</f>
        <v>0</v>
      </c>
      <c r="M115" s="686">
        <f t="shared" si="69"/>
        <v>37.265625</v>
      </c>
      <c r="N115" s="685">
        <f>+'Distribution Pivot Table'!V$158*100</f>
        <v>0.28645833333333331</v>
      </c>
      <c r="O115" s="687">
        <f t="shared" si="70"/>
        <v>92.96875</v>
      </c>
      <c r="P115" s="688">
        <f t="shared" si="71"/>
        <v>6.7447916666666661</v>
      </c>
      <c r="Q115" s="688">
        <f t="shared" si="72"/>
        <v>0.28645833333333331</v>
      </c>
      <c r="R115" s="37">
        <f t="shared" si="66"/>
        <v>99.999999999999986</v>
      </c>
      <c r="S115" s="37">
        <f t="shared" si="67"/>
        <v>100</v>
      </c>
    </row>
    <row r="116" spans="1:24" s="34" customFormat="1">
      <c r="A116" s="52" t="s">
        <v>95</v>
      </c>
      <c r="B116" s="682">
        <f>+'Distribution Pivot Table'!V$162*100</f>
        <v>0</v>
      </c>
      <c r="C116" s="683">
        <f>+'Distribution Pivot Table'!V$164*100</f>
        <v>0</v>
      </c>
      <c r="D116" s="682">
        <f>+'Distribution Pivot Table'!V$166*100</f>
        <v>0</v>
      </c>
      <c r="E116" s="684">
        <f t="shared" si="60"/>
        <v>0</v>
      </c>
      <c r="F116" s="685">
        <f>+'Distribution Pivot Table'!V$168*100</f>
        <v>0</v>
      </c>
      <c r="G116" s="683">
        <f>+'Distribution Pivot Table'!V$170*100</f>
        <v>0</v>
      </c>
      <c r="H116" s="682">
        <f>+'Distribution Pivot Table'!V$172*100</f>
        <v>0</v>
      </c>
      <c r="I116" s="684">
        <f t="shared" si="68"/>
        <v>0</v>
      </c>
      <c r="J116" s="685">
        <f>+'Distribution Pivot Table'!V$174*100</f>
        <v>0</v>
      </c>
      <c r="K116" s="682">
        <f>+'Distribution Pivot Table'!V$176*100</f>
        <v>0</v>
      </c>
      <c r="L116" s="682">
        <f>+'Distribution Pivot Table'!V$178*100</f>
        <v>0</v>
      </c>
      <c r="M116" s="686">
        <f t="shared" si="69"/>
        <v>0</v>
      </c>
      <c r="N116" s="685">
        <f>+'Distribution Pivot Table'!V$180*100</f>
        <v>0</v>
      </c>
      <c r="O116" s="687">
        <f t="shared" si="70"/>
        <v>0</v>
      </c>
      <c r="P116" s="688">
        <f t="shared" si="71"/>
        <v>0</v>
      </c>
      <c r="Q116" s="688">
        <f t="shared" si="72"/>
        <v>0</v>
      </c>
      <c r="R116" s="37">
        <f t="shared" si="66"/>
        <v>0</v>
      </c>
      <c r="S116" s="37">
        <f t="shared" si="67"/>
        <v>0</v>
      </c>
    </row>
    <row r="117" spans="1:24" s="34" customFormat="1">
      <c r="A117" s="52"/>
      <c r="B117" s="682"/>
      <c r="C117" s="683"/>
      <c r="D117" s="682"/>
      <c r="E117" s="684">
        <f t="shared" si="60"/>
        <v>0</v>
      </c>
      <c r="F117" s="685"/>
      <c r="G117" s="683"/>
      <c r="H117" s="682"/>
      <c r="I117" s="684"/>
      <c r="J117" s="685"/>
      <c r="K117" s="682"/>
      <c r="L117" s="682"/>
      <c r="M117" s="686"/>
      <c r="N117" s="685"/>
      <c r="O117" s="687"/>
      <c r="P117" s="688"/>
      <c r="Q117" s="688"/>
      <c r="R117" s="37"/>
      <c r="S117" s="37"/>
    </row>
    <row r="118" spans="1:24" s="34" customFormat="1">
      <c r="A118" s="52" t="s">
        <v>96</v>
      </c>
      <c r="B118" s="682">
        <f>+'Distribution Pivot Table'!V$184*100</f>
        <v>0</v>
      </c>
      <c r="C118" s="683">
        <f>+'Distribution Pivot Table'!V$186*100</f>
        <v>0</v>
      </c>
      <c r="D118" s="682">
        <f>+'Distribution Pivot Table'!V$188*100</f>
        <v>0</v>
      </c>
      <c r="E118" s="684">
        <f t="shared" si="60"/>
        <v>0</v>
      </c>
      <c r="F118" s="685">
        <f>+'Distribution Pivot Table'!V$190*100</f>
        <v>0</v>
      </c>
      <c r="G118" s="683">
        <f>+'Distribution Pivot Table'!V$192*100</f>
        <v>0</v>
      </c>
      <c r="H118" s="682">
        <f>+'Distribution Pivot Table'!V$194*100</f>
        <v>0</v>
      </c>
      <c r="I118" s="684">
        <f t="shared" ref="I118:I121" si="73">SUM(F118:H118)</f>
        <v>0</v>
      </c>
      <c r="J118" s="685">
        <f>+'Distribution Pivot Table'!V$196*100</f>
        <v>0</v>
      </c>
      <c r="K118" s="682">
        <f>+'Distribution Pivot Table'!V$198*100</f>
        <v>0</v>
      </c>
      <c r="L118" s="682">
        <f>+'Distribution Pivot Table'!V$200*100</f>
        <v>0</v>
      </c>
      <c r="M118" s="686">
        <f t="shared" ref="M118:M121" si="74">SUM(J118:L118)</f>
        <v>0</v>
      </c>
      <c r="N118" s="685">
        <f>+'Distribution Pivot Table'!V$202*100</f>
        <v>0</v>
      </c>
      <c r="O118" s="687">
        <f t="shared" ref="O118:O121" si="75">+B118+F118+J118</f>
        <v>0</v>
      </c>
      <c r="P118" s="688">
        <f t="shared" ref="P118:P121" si="76">+C118+G118+K118</f>
        <v>0</v>
      </c>
      <c r="Q118" s="688">
        <f t="shared" ref="Q118:Q121" si="77">+D118+H118+L118+N118</f>
        <v>0</v>
      </c>
      <c r="R118" s="37">
        <f t="shared" si="66"/>
        <v>0</v>
      </c>
      <c r="S118" s="37">
        <f t="shared" si="67"/>
        <v>0</v>
      </c>
    </row>
    <row r="119" spans="1:24" s="34" customFormat="1">
      <c r="A119" s="52" t="s">
        <v>97</v>
      </c>
      <c r="B119" s="682">
        <f>+'Distribution Pivot Table'!V$206*100</f>
        <v>0.3432756121748417</v>
      </c>
      <c r="C119" s="789">
        <f>+'Distribution Pivot Table'!V$208*100</f>
        <v>1.525669387443741E-2</v>
      </c>
      <c r="D119" s="682">
        <f>+'Distribution Pivot Table'!V$210*108</f>
        <v>0</v>
      </c>
      <c r="E119" s="684">
        <f t="shared" si="60"/>
        <v>0.3585323060492791</v>
      </c>
      <c r="F119" s="685">
        <f>+'Distribution Pivot Table'!V$212*100</f>
        <v>62.567701579067815</v>
      </c>
      <c r="G119" s="683">
        <f>+'Distribution Pivot Table'!V$214*100</f>
        <v>0.31276222442596691</v>
      </c>
      <c r="H119" s="682">
        <f>+'Distribution Pivot Table'!V$216*100</f>
        <v>0.12205355099549928</v>
      </c>
      <c r="I119" s="684">
        <f t="shared" si="73"/>
        <v>63.002517354489285</v>
      </c>
      <c r="J119" s="685">
        <f>+'Distribution Pivot Table'!V$218*100</f>
        <v>27.469677320924557</v>
      </c>
      <c r="K119" s="682">
        <f>+'Distribution Pivot Table'!V$220*100</f>
        <v>7.30795636585552</v>
      </c>
      <c r="L119" s="682">
        <f>+'Distribution Pivot Table'!V$222*100</f>
        <v>0.47295751010755971</v>
      </c>
      <c r="M119" s="686">
        <f t="shared" si="74"/>
        <v>35.25059119688764</v>
      </c>
      <c r="N119" s="685">
        <f>+'Distribution Pivot Table'!V$224*100</f>
        <v>1.3883591425738042</v>
      </c>
      <c r="O119" s="687">
        <f t="shared" si="75"/>
        <v>90.380654512167212</v>
      </c>
      <c r="P119" s="688">
        <f t="shared" si="76"/>
        <v>7.6359752841559239</v>
      </c>
      <c r="Q119" s="688">
        <f t="shared" si="77"/>
        <v>1.9833702036768632</v>
      </c>
      <c r="R119" s="37">
        <f t="shared" si="66"/>
        <v>100</v>
      </c>
      <c r="S119" s="37">
        <f t="shared" si="67"/>
        <v>100</v>
      </c>
    </row>
    <row r="120" spans="1:24" s="34" customFormat="1">
      <c r="A120" s="52" t="s">
        <v>98</v>
      </c>
      <c r="B120" s="682">
        <f>+'Distribution Pivot Table'!V$228*100</f>
        <v>8.6684782608695645</v>
      </c>
      <c r="C120" s="683">
        <f>+'Distribution Pivot Table'!V$230*100</f>
        <v>2.3641304347826084</v>
      </c>
      <c r="D120" s="682">
        <f>+'Distribution Pivot Table'!V$232*100</f>
        <v>0</v>
      </c>
      <c r="E120" s="684">
        <f t="shared" si="60"/>
        <v>11.032608695652172</v>
      </c>
      <c r="F120" s="685">
        <f>+'Distribution Pivot Table'!V$234*100</f>
        <v>25.679347826086957</v>
      </c>
      <c r="G120" s="683">
        <f>+'Distribution Pivot Table'!V$236*100</f>
        <v>4.2119565217391308</v>
      </c>
      <c r="H120" s="682">
        <f>+'Distribution Pivot Table'!V$238*100</f>
        <v>0</v>
      </c>
      <c r="I120" s="684">
        <f t="shared" si="73"/>
        <v>29.891304347826086</v>
      </c>
      <c r="J120" s="685">
        <f>+'Distribution Pivot Table'!V$240*100</f>
        <v>35.163043478260867</v>
      </c>
      <c r="K120" s="682">
        <f>+'Distribution Pivot Table'!V$242*100</f>
        <v>22.608695652173914</v>
      </c>
      <c r="L120" s="682">
        <f>+'Distribution Pivot Table'!V$244*100</f>
        <v>0</v>
      </c>
      <c r="M120" s="686">
        <f t="shared" si="74"/>
        <v>57.771739130434781</v>
      </c>
      <c r="N120" s="685">
        <f>+'Distribution Pivot Table'!V$246*100</f>
        <v>1.3043478260869565</v>
      </c>
      <c r="O120" s="687">
        <f t="shared" si="75"/>
        <v>69.510869565217391</v>
      </c>
      <c r="P120" s="688">
        <f t="shared" si="76"/>
        <v>29.184782608695652</v>
      </c>
      <c r="Q120" s="688">
        <f t="shared" si="77"/>
        <v>1.3043478260869565</v>
      </c>
      <c r="R120" s="37">
        <f t="shared" si="66"/>
        <v>99.999999999999986</v>
      </c>
      <c r="S120" s="37">
        <f t="shared" si="67"/>
        <v>100</v>
      </c>
      <c r="T120" s="30"/>
      <c r="U120" s="30"/>
      <c r="V120" s="30"/>
      <c r="W120" s="30"/>
      <c r="X120" s="785"/>
    </row>
    <row r="121" spans="1:24" s="34" customFormat="1">
      <c r="A121" s="52" t="s">
        <v>99</v>
      </c>
      <c r="B121" s="682">
        <f>+'Distribution Pivot Table'!V$250*100</f>
        <v>0</v>
      </c>
      <c r="C121" s="683">
        <f>+'Distribution Pivot Table'!V$252*100</f>
        <v>0</v>
      </c>
      <c r="D121" s="682">
        <f>+'Distribution Pivot Table'!V$254*100</f>
        <v>0</v>
      </c>
      <c r="E121" s="684">
        <f t="shared" si="60"/>
        <v>0</v>
      </c>
      <c r="F121" s="685">
        <f>+'Distribution Pivot Table'!V$256*100</f>
        <v>0</v>
      </c>
      <c r="G121" s="683">
        <f>+'Distribution Pivot Table'!V$258*100</f>
        <v>0</v>
      </c>
      <c r="H121" s="682">
        <f>+'Distribution Pivot Table'!V$260*100</f>
        <v>0</v>
      </c>
      <c r="I121" s="684">
        <f t="shared" si="73"/>
        <v>0</v>
      </c>
      <c r="J121" s="685">
        <f>+'Distribution Pivot Table'!V$262*100</f>
        <v>0</v>
      </c>
      <c r="K121" s="682">
        <f>+'Distribution Pivot Table'!V$264*100</f>
        <v>0</v>
      </c>
      <c r="L121" s="682">
        <f>+'Distribution Pivot Table'!V$266*100</f>
        <v>0</v>
      </c>
      <c r="M121" s="686">
        <f t="shared" si="74"/>
        <v>0</v>
      </c>
      <c r="N121" s="685">
        <f>+'Distribution Pivot Table'!V$268*100</f>
        <v>0</v>
      </c>
      <c r="O121" s="687">
        <f t="shared" si="75"/>
        <v>0</v>
      </c>
      <c r="P121" s="688">
        <f t="shared" si="76"/>
        <v>0</v>
      </c>
      <c r="Q121" s="688">
        <f t="shared" si="77"/>
        <v>0</v>
      </c>
      <c r="R121" s="37">
        <f t="shared" si="66"/>
        <v>0</v>
      </c>
      <c r="S121" s="37">
        <f t="shared" si="67"/>
        <v>0</v>
      </c>
    </row>
    <row r="122" spans="1:24" s="34" customFormat="1">
      <c r="A122" s="52"/>
      <c r="B122" s="682"/>
      <c r="C122" s="683"/>
      <c r="D122" s="682"/>
      <c r="E122" s="684">
        <f t="shared" si="60"/>
        <v>0</v>
      </c>
      <c r="F122" s="685"/>
      <c r="G122" s="683"/>
      <c r="H122" s="682"/>
      <c r="I122" s="684"/>
      <c r="J122" s="685"/>
      <c r="K122" s="682"/>
      <c r="L122" s="682"/>
      <c r="M122" s="686"/>
      <c r="N122" s="685"/>
      <c r="O122" s="687"/>
      <c r="P122" s="688"/>
      <c r="Q122" s="688"/>
      <c r="R122" s="37"/>
      <c r="S122" s="37"/>
    </row>
    <row r="123" spans="1:24" s="34" customFormat="1">
      <c r="A123" s="52" t="s">
        <v>100</v>
      </c>
      <c r="B123" s="682">
        <f>+'Distribution Pivot Table'!V$272*100</f>
        <v>13.588404561440903</v>
      </c>
      <c r="C123" s="683">
        <f>+'Distribution Pivot Table'!V$274*100</f>
        <v>0.53287861025258454</v>
      </c>
      <c r="D123" s="682">
        <f>+'Distribution Pivot Table'!V$276*100</f>
        <v>0</v>
      </c>
      <c r="E123" s="684">
        <f t="shared" si="60"/>
        <v>14.121283171693488</v>
      </c>
      <c r="F123" s="685">
        <f>+'Distribution Pivot Table'!V$278*100</f>
        <v>35.372482148566561</v>
      </c>
      <c r="G123" s="683">
        <f>+'Distribution Pivot Table'!V$280*100</f>
        <v>1.2149632313758925</v>
      </c>
      <c r="H123" s="682">
        <f>+'Distribution Pivot Table'!V$282*100</f>
        <v>0</v>
      </c>
      <c r="I123" s="684">
        <f t="shared" ref="I123:I126" si="78">SUM(F123:H123)</f>
        <v>36.587445379942451</v>
      </c>
      <c r="J123" s="685">
        <f>+'Distribution Pivot Table'!V$284*100</f>
        <v>38.537781093466911</v>
      </c>
      <c r="K123" s="682">
        <f>+'Distribution Pivot Table'!V$286*100</f>
        <v>10.753490354897155</v>
      </c>
      <c r="L123" s="682">
        <f>+'Distribution Pivot Table'!V$288*100</f>
        <v>0</v>
      </c>
      <c r="M123" s="686">
        <f t="shared" ref="M123:M126" si="79">SUM(J123:L123)</f>
        <v>49.291271448364064</v>
      </c>
      <c r="N123" s="685">
        <f>+'Distribution Pivot Table'!V$290*100</f>
        <v>0</v>
      </c>
      <c r="O123" s="687">
        <f t="shared" ref="O123:O126" si="80">+B123+F123+J123</f>
        <v>87.498667803474376</v>
      </c>
      <c r="P123" s="688">
        <f t="shared" ref="P123:P126" si="81">+C123+G123+K123</f>
        <v>12.501332196525631</v>
      </c>
      <c r="Q123" s="688">
        <f t="shared" ref="Q123:Q126" si="82">+D123+H123+L123+N123</f>
        <v>0</v>
      </c>
      <c r="R123" s="37">
        <f t="shared" si="66"/>
        <v>100.00000000000001</v>
      </c>
      <c r="S123" s="37">
        <f t="shared" si="67"/>
        <v>100</v>
      </c>
    </row>
    <row r="124" spans="1:24" s="34" customFormat="1">
      <c r="A124" s="52" t="s">
        <v>101</v>
      </c>
      <c r="B124" s="682">
        <f>+'Distribution Pivot Table'!V294*100</f>
        <v>9.5488006762706501</v>
      </c>
      <c r="C124" s="683">
        <f>+'Distribution Pivot Table'!V296*100</f>
        <v>0.67979289211369798</v>
      </c>
      <c r="D124" s="682">
        <f>+'Distribution Pivot Table'!V298*100</f>
        <v>0</v>
      </c>
      <c r="E124" s="684">
        <f t="shared" si="60"/>
        <v>10.228593568384348</v>
      </c>
      <c r="F124" s="685">
        <f>+'Distribution Pivot Table'!V300*100</f>
        <v>22.591666373146417</v>
      </c>
      <c r="G124" s="683">
        <f>+'Distribution Pivot Table'!V302*100</f>
        <v>1.743510267338241</v>
      </c>
      <c r="H124" s="682">
        <f>+'Distribution Pivot Table'!V304*100</f>
        <v>0</v>
      </c>
      <c r="I124" s="684">
        <f t="shared" si="78"/>
        <v>24.335176640484658</v>
      </c>
      <c r="J124" s="685">
        <f>+'Distribution Pivot Table'!V306*100</f>
        <v>39.671022507132541</v>
      </c>
      <c r="K124" s="682">
        <f>+'Distribution Pivot Table'!V308*100</f>
        <v>19.523792751223979</v>
      </c>
      <c r="L124" s="682">
        <f>+'Distribution Pivot Table'!V310*100</f>
        <v>0</v>
      </c>
      <c r="M124" s="686">
        <f t="shared" si="79"/>
        <v>59.19481525835652</v>
      </c>
      <c r="N124" s="685">
        <f>+'Distribution Pivot Table'!V312*100</f>
        <v>6.2414145327744714</v>
      </c>
      <c r="O124" s="687">
        <f t="shared" si="80"/>
        <v>71.811489556549617</v>
      </c>
      <c r="P124" s="688">
        <f t="shared" si="81"/>
        <v>21.94709591067592</v>
      </c>
      <c r="Q124" s="688">
        <f t="shared" si="82"/>
        <v>6.2414145327744714</v>
      </c>
      <c r="R124" s="37">
        <f t="shared" si="66"/>
        <v>100</v>
      </c>
      <c r="S124" s="37">
        <f t="shared" si="67"/>
        <v>100</v>
      </c>
    </row>
    <row r="125" spans="1:24" s="34" customFormat="1">
      <c r="A125" s="52" t="s">
        <v>102</v>
      </c>
      <c r="B125" s="682">
        <f>+'Distribution Pivot Table'!V316*100</f>
        <v>0.26875699888017918</v>
      </c>
      <c r="C125" s="789">
        <f>+'Distribution Pivot Table'!V318*100</f>
        <v>2.2396416573348267E-2</v>
      </c>
      <c r="D125" s="682">
        <f>+'Distribution Pivot Table'!V320*100</f>
        <v>0</v>
      </c>
      <c r="E125" s="684">
        <f t="shared" si="60"/>
        <v>0.29115341545352746</v>
      </c>
      <c r="F125" s="685">
        <f>+'Distribution Pivot Table'!V322*100</f>
        <v>74.759238521836508</v>
      </c>
      <c r="G125" s="683">
        <f>+'Distribution Pivot Table'!V324*100</f>
        <v>2.6427771556550952</v>
      </c>
      <c r="H125" s="682">
        <f>+'Distribution Pivot Table'!V326*100</f>
        <v>0</v>
      </c>
      <c r="I125" s="684">
        <f t="shared" si="78"/>
        <v>77.402015677491605</v>
      </c>
      <c r="J125" s="685">
        <f>+'Distribution Pivot Table'!V328*100</f>
        <v>15.027995520716686</v>
      </c>
      <c r="K125" s="682">
        <f>+'Distribution Pivot Table'!V330*100</f>
        <v>4.9720044792833145</v>
      </c>
      <c r="L125" s="682">
        <f>+'Distribution Pivot Table'!V332*100</f>
        <v>0</v>
      </c>
      <c r="M125" s="686">
        <f t="shared" si="79"/>
        <v>20</v>
      </c>
      <c r="N125" s="685">
        <f>+'Distribution Pivot Table'!V334*100</f>
        <v>2.3068309070548709</v>
      </c>
      <c r="O125" s="687">
        <f t="shared" si="80"/>
        <v>90.055991041433373</v>
      </c>
      <c r="P125" s="688">
        <f t="shared" si="81"/>
        <v>7.637178051511758</v>
      </c>
      <c r="Q125" s="688">
        <f t="shared" si="82"/>
        <v>2.3068309070548709</v>
      </c>
      <c r="R125" s="37">
        <f t="shared" si="66"/>
        <v>100</v>
      </c>
      <c r="S125" s="37">
        <f t="shared" si="67"/>
        <v>100</v>
      </c>
    </row>
    <row r="126" spans="1:24" s="34" customFormat="1">
      <c r="A126" s="57" t="s">
        <v>103</v>
      </c>
      <c r="B126" s="689">
        <f>+'Distribution Pivot Table'!V338*100</f>
        <v>24.426350851221319</v>
      </c>
      <c r="C126" s="689">
        <f>+'Distribution Pivot Table'!V340*100</f>
        <v>0</v>
      </c>
      <c r="D126" s="689">
        <f>+'Distribution Pivot Table'!V342*100</f>
        <v>0</v>
      </c>
      <c r="E126" s="690">
        <f t="shared" si="60"/>
        <v>24.426350851221319</v>
      </c>
      <c r="F126" s="691">
        <f>+'Distribution Pivot Table'!V344*100</f>
        <v>43.07920059215396</v>
      </c>
      <c r="G126" s="689">
        <f>+'Distribution Pivot Table'!V346*100</f>
        <v>0.81421169504071056</v>
      </c>
      <c r="H126" s="689">
        <f>+'Distribution Pivot Table'!V348*100</f>
        <v>0</v>
      </c>
      <c r="I126" s="690">
        <f t="shared" si="78"/>
        <v>43.893412287194671</v>
      </c>
      <c r="J126" s="691">
        <f>+'Distribution Pivot Table'!V350*100</f>
        <v>21.53960029607698</v>
      </c>
      <c r="K126" s="689">
        <f>+'Distribution Pivot Table'!V352*100</f>
        <v>4.2190969652109551</v>
      </c>
      <c r="L126" s="689">
        <f>+'Distribution Pivot Table'!V354*100</f>
        <v>0</v>
      </c>
      <c r="M126" s="722">
        <f t="shared" si="79"/>
        <v>25.758697261287935</v>
      </c>
      <c r="N126" s="691">
        <f>+'Distribution Pivot Table'!V356*100</f>
        <v>5.921539600296077</v>
      </c>
      <c r="O126" s="723">
        <f t="shared" si="80"/>
        <v>89.045151739452265</v>
      </c>
      <c r="P126" s="724">
        <f t="shared" si="81"/>
        <v>5.0333086602516657</v>
      </c>
      <c r="Q126" s="724">
        <f t="shared" si="82"/>
        <v>5.921539600296077</v>
      </c>
      <c r="R126" s="37">
        <f t="shared" si="66"/>
        <v>100</v>
      </c>
      <c r="S126" s="37">
        <f t="shared" si="67"/>
        <v>100</v>
      </c>
    </row>
    <row r="127" spans="1:24" s="34" customFormat="1">
      <c r="A127" s="165" t="s">
        <v>206</v>
      </c>
      <c r="B127" s="52"/>
      <c r="C127" s="52"/>
      <c r="D127" s="52"/>
      <c r="E127" s="52"/>
      <c r="F127" s="142"/>
      <c r="G127" s="142"/>
      <c r="H127" s="142"/>
      <c r="I127" s="142"/>
      <c r="J127" s="142"/>
      <c r="K127" s="142"/>
      <c r="L127" s="142"/>
      <c r="M127" s="142"/>
      <c r="N127" s="142"/>
      <c r="O127" s="142"/>
      <c r="P127" s="142"/>
      <c r="Q127" s="142"/>
      <c r="R127" s="39"/>
    </row>
    <row r="128" spans="1:24">
      <c r="A128" s="165" t="s">
        <v>347</v>
      </c>
      <c r="B128" s="50"/>
      <c r="C128" s="50"/>
      <c r="D128" s="50"/>
      <c r="E128" s="141"/>
      <c r="F128" s="50"/>
      <c r="G128" s="50"/>
      <c r="H128" s="50"/>
      <c r="I128" s="141"/>
      <c r="J128" s="50"/>
      <c r="K128" s="50"/>
      <c r="L128" s="50"/>
      <c r="M128" s="141"/>
      <c r="N128" s="50"/>
      <c r="O128" s="98"/>
      <c r="P128" s="98"/>
      <c r="R128" s="13"/>
    </row>
    <row r="129" spans="1:20" s="34" customFormat="1">
      <c r="A129" s="52"/>
      <c r="B129" s="52"/>
      <c r="C129" s="52"/>
      <c r="D129" s="52"/>
      <c r="E129" s="52"/>
      <c r="F129" s="142"/>
      <c r="G129" s="142"/>
      <c r="H129" s="142"/>
      <c r="I129" s="142"/>
      <c r="J129" s="142"/>
      <c r="K129" s="142"/>
      <c r="L129" s="142"/>
      <c r="M129" s="142"/>
      <c r="N129" s="142"/>
      <c r="O129" s="142"/>
      <c r="P129" s="142"/>
      <c r="Q129" s="142"/>
      <c r="R129" s="39"/>
    </row>
    <row r="130" spans="1:20" s="34" customFormat="1">
      <c r="A130" s="41"/>
      <c r="B130" s="41"/>
      <c r="C130" s="41"/>
      <c r="D130" s="41"/>
      <c r="E130" s="41"/>
      <c r="F130" s="142"/>
      <c r="G130" s="142"/>
      <c r="H130" s="142"/>
      <c r="I130" s="142"/>
      <c r="J130" s="142"/>
      <c r="K130" s="142"/>
      <c r="L130" s="142"/>
      <c r="M130" s="142"/>
      <c r="N130" s="142"/>
      <c r="O130" s="142"/>
      <c r="P130" s="142"/>
      <c r="Q130" s="718" t="s">
        <v>1156</v>
      </c>
      <c r="R130" s="39"/>
    </row>
    <row r="131" spans="1:20" s="34" customFormat="1" ht="18">
      <c r="A131" s="266" t="s">
        <v>310</v>
      </c>
      <c r="B131" s="132"/>
      <c r="C131" s="132"/>
      <c r="D131" s="132"/>
      <c r="E131" s="132"/>
      <c r="F131" s="135"/>
      <c r="G131" s="135"/>
      <c r="H131" s="135"/>
      <c r="I131" s="136"/>
      <c r="J131" s="135"/>
      <c r="K131" s="135"/>
      <c r="L131" s="135"/>
      <c r="M131" s="136"/>
      <c r="N131" s="135"/>
      <c r="O131" s="135"/>
      <c r="P131" s="135"/>
      <c r="Q131" s="135"/>
      <c r="R131" s="24" t="s">
        <v>202</v>
      </c>
    </row>
    <row r="132" spans="1:20" s="34" customFormat="1" ht="18">
      <c r="A132" s="266"/>
      <c r="B132" s="132"/>
      <c r="C132" s="132"/>
      <c r="D132" s="132"/>
      <c r="E132" s="132"/>
      <c r="F132" s="135"/>
      <c r="G132" s="135"/>
      <c r="H132" s="135"/>
      <c r="I132" s="136"/>
      <c r="J132" s="135"/>
      <c r="K132" s="135"/>
      <c r="L132" s="135"/>
      <c r="M132" s="136"/>
      <c r="N132" s="135"/>
      <c r="O132" s="135"/>
      <c r="P132" s="135"/>
      <c r="Q132" s="135"/>
      <c r="R132" s="24"/>
    </row>
    <row r="133" spans="1:20" s="34" customFormat="1" ht="15.75">
      <c r="A133" s="150" t="s">
        <v>48</v>
      </c>
      <c r="B133" s="132"/>
      <c r="C133" s="132"/>
      <c r="D133" s="132"/>
      <c r="E133" s="132"/>
      <c r="F133" s="135"/>
      <c r="G133" s="135"/>
      <c r="H133" s="135"/>
      <c r="I133" s="136"/>
      <c r="J133" s="135"/>
      <c r="K133" s="135"/>
      <c r="L133" s="135"/>
      <c r="M133" s="136"/>
      <c r="N133" s="135"/>
      <c r="O133" s="135"/>
      <c r="P133" s="135"/>
      <c r="Q133" s="135"/>
      <c r="R133" s="24" t="s">
        <v>202</v>
      </c>
    </row>
    <row r="134" spans="1:20" s="34" customFormat="1" ht="15.75">
      <c r="A134" s="150" t="s">
        <v>503</v>
      </c>
      <c r="B134" s="132"/>
      <c r="C134" s="132"/>
      <c r="D134" s="132"/>
      <c r="E134" s="132"/>
      <c r="F134" s="27"/>
      <c r="G134" s="27"/>
      <c r="H134" s="27"/>
      <c r="I134" s="132"/>
      <c r="J134" s="27"/>
      <c r="K134" s="27"/>
      <c r="L134" s="27"/>
      <c r="M134" s="132"/>
      <c r="N134" s="27"/>
      <c r="O134" s="27"/>
      <c r="P134" s="27"/>
      <c r="Q134" s="135"/>
      <c r="R134" s="33"/>
    </row>
    <row r="135" spans="1:20" s="34" customFormat="1" ht="20.25" customHeight="1">
      <c r="A135" s="137"/>
      <c r="B135" s="137"/>
      <c r="C135" s="137"/>
      <c r="D135" s="137"/>
      <c r="E135" s="137"/>
      <c r="F135" s="137"/>
      <c r="G135" s="137"/>
      <c r="H135" s="137"/>
      <c r="I135" s="137"/>
      <c r="J135" s="56"/>
      <c r="K135" s="56"/>
      <c r="L135" s="56"/>
      <c r="M135" s="56"/>
      <c r="N135" s="56"/>
      <c r="O135" s="56"/>
      <c r="P135" s="56"/>
      <c r="Q135" s="56"/>
      <c r="R135" s="35"/>
      <c r="S135" s="13"/>
    </row>
    <row r="136" spans="1:20" s="34" customFormat="1" ht="20.25" customHeight="1">
      <c r="A136" s="26"/>
      <c r="B136" s="151" t="s">
        <v>303</v>
      </c>
      <c r="C136" s="152"/>
      <c r="D136" s="152"/>
      <c r="E136" s="152"/>
      <c r="F136" s="152"/>
      <c r="G136" s="152"/>
      <c r="H136" s="152"/>
      <c r="I136" s="153"/>
      <c r="J136" s="154" t="s">
        <v>202</v>
      </c>
      <c r="K136" s="719"/>
      <c r="L136" s="719"/>
      <c r="M136" s="720"/>
      <c r="N136" s="838" t="s">
        <v>302</v>
      </c>
      <c r="O136" s="841" t="s">
        <v>208</v>
      </c>
      <c r="P136" s="841" t="s">
        <v>209</v>
      </c>
      <c r="Q136" s="841" t="s">
        <v>207</v>
      </c>
      <c r="R136" s="36"/>
      <c r="S136" s="7"/>
      <c r="T136" s="30"/>
    </row>
    <row r="137" spans="1:20" s="34" customFormat="1" ht="36.75" customHeight="1">
      <c r="A137" s="27"/>
      <c r="B137" s="152" t="s">
        <v>344</v>
      </c>
      <c r="C137" s="152"/>
      <c r="D137" s="152"/>
      <c r="E137" s="155"/>
      <c r="F137" s="156" t="s">
        <v>346</v>
      </c>
      <c r="G137" s="152"/>
      <c r="H137" s="152"/>
      <c r="I137" s="153"/>
      <c r="J137" s="157" t="s">
        <v>304</v>
      </c>
      <c r="K137" s="152"/>
      <c r="L137" s="152"/>
      <c r="M137" s="153"/>
      <c r="N137" s="839"/>
      <c r="O137" s="842"/>
      <c r="P137" s="842"/>
      <c r="Q137" s="842"/>
      <c r="R137" s="36" t="s">
        <v>49</v>
      </c>
      <c r="S137" s="700" t="s">
        <v>49</v>
      </c>
      <c r="T137" s="30"/>
    </row>
    <row r="138" spans="1:20" s="34" customFormat="1" ht="32.25" customHeight="1">
      <c r="A138" s="28"/>
      <c r="B138" s="158" t="s">
        <v>203</v>
      </c>
      <c r="C138" s="158" t="s">
        <v>204</v>
      </c>
      <c r="D138" s="158" t="s">
        <v>345</v>
      </c>
      <c r="E138" s="159" t="s">
        <v>50</v>
      </c>
      <c r="F138" s="160" t="s">
        <v>203</v>
      </c>
      <c r="G138" s="158" t="s">
        <v>204</v>
      </c>
      <c r="H138" s="158" t="s">
        <v>345</v>
      </c>
      <c r="I138" s="159" t="s">
        <v>50</v>
      </c>
      <c r="J138" s="161" t="s">
        <v>203</v>
      </c>
      <c r="K138" s="162" t="s">
        <v>204</v>
      </c>
      <c r="L138" s="158" t="s">
        <v>345</v>
      </c>
      <c r="M138" s="161" t="s">
        <v>50</v>
      </c>
      <c r="N138" s="840"/>
      <c r="O138" s="843"/>
      <c r="P138" s="843"/>
      <c r="Q138" s="843"/>
      <c r="R138" s="6"/>
      <c r="S138" s="8"/>
      <c r="T138" s="30"/>
    </row>
    <row r="139" spans="1:20" s="34" customFormat="1" hidden="1">
      <c r="A139" s="52" t="s">
        <v>87</v>
      </c>
      <c r="B139" s="52"/>
      <c r="C139" s="52"/>
      <c r="D139" s="52"/>
      <c r="E139" s="139"/>
      <c r="F139" s="29"/>
      <c r="G139" s="49"/>
      <c r="H139" s="50"/>
      <c r="I139" s="51"/>
      <c r="J139" s="29"/>
      <c r="K139" s="50"/>
      <c r="L139" s="50"/>
      <c r="M139" s="53"/>
      <c r="N139" s="29"/>
      <c r="O139" s="725"/>
      <c r="P139" s="55"/>
      <c r="Q139" s="55"/>
      <c r="R139" s="37">
        <f>SUM(F139:H139,J139:L139)+N139</f>
        <v>0</v>
      </c>
      <c r="S139" s="701">
        <f>+Q139+P139+O139</f>
        <v>0</v>
      </c>
      <c r="T139" s="30"/>
    </row>
    <row r="140" spans="1:20" s="34" customFormat="1" hidden="1">
      <c r="A140" s="52"/>
      <c r="B140" s="52"/>
      <c r="C140" s="52"/>
      <c r="D140" s="52"/>
      <c r="E140" s="139"/>
      <c r="F140" s="29"/>
      <c r="G140" s="49"/>
      <c r="H140" s="50"/>
      <c r="I140" s="140"/>
      <c r="J140" s="29"/>
      <c r="K140" s="50"/>
      <c r="L140" s="50"/>
      <c r="M140" s="29"/>
      <c r="N140" s="29"/>
      <c r="O140" s="721"/>
      <c r="P140" s="692"/>
      <c r="Q140" s="692"/>
      <c r="R140" s="36"/>
      <c r="S140" s="700"/>
      <c r="T140" s="30"/>
    </row>
    <row r="141" spans="1:20" s="34" customFormat="1">
      <c r="A141" s="52" t="s">
        <v>88</v>
      </c>
      <c r="B141" s="682">
        <f>+'Distribution Pivot Table'!W$8*100</f>
        <v>0</v>
      </c>
      <c r="C141" s="683">
        <f>+'Distribution Pivot Table'!W$10*100</f>
        <v>0</v>
      </c>
      <c r="D141" s="682">
        <f>+'Distribution Pivot Table'!W$12*100</f>
        <v>0</v>
      </c>
      <c r="E141" s="684">
        <f t="shared" ref="E141:E159" si="83">SUM(B141:D141)</f>
        <v>0</v>
      </c>
      <c r="F141" s="685">
        <f>+'Distribution Pivot Table'!W$14*100</f>
        <v>0</v>
      </c>
      <c r="G141" s="683">
        <f>+'Distribution Pivot Table'!W$16*100</f>
        <v>0</v>
      </c>
      <c r="H141" s="682">
        <f>+'Distribution Pivot Table'!W$18*100</f>
        <v>0</v>
      </c>
      <c r="I141" s="684">
        <f t="shared" ref="I141:I144" si="84">SUM(F141:H141)</f>
        <v>0</v>
      </c>
      <c r="J141" s="685">
        <f>+'Distribution Pivot Table'!W$20*100</f>
        <v>0</v>
      </c>
      <c r="K141" s="682">
        <f>+'Distribution Pivot Table'!W$22*100</f>
        <v>0</v>
      </c>
      <c r="L141" s="682">
        <f>+'Distribution Pivot Table'!W$24*100</f>
        <v>0</v>
      </c>
      <c r="M141" s="686">
        <f t="shared" ref="M141:M144" si="85">SUM(J141:L141)</f>
        <v>0</v>
      </c>
      <c r="N141" s="685">
        <f>+'Distribution Pivot Table'!W$26*100</f>
        <v>0</v>
      </c>
      <c r="O141" s="687">
        <f t="shared" ref="O141:O144" si="86">+B141+F141+J141</f>
        <v>0</v>
      </c>
      <c r="P141" s="688">
        <f t="shared" ref="P141:P144" si="87">+C141+G141+K141</f>
        <v>0</v>
      </c>
      <c r="Q141" s="688">
        <f t="shared" ref="Q141:Q144" si="88">+D141+H141+L141+N141</f>
        <v>0</v>
      </c>
      <c r="R141" s="37">
        <f t="shared" ref="R141:R159" si="89">SUM(B141:D141,F141:H141,J141:L141)+N141</f>
        <v>0</v>
      </c>
      <c r="S141" s="701">
        <f t="shared" ref="S141:S159" si="90">+Q141+P141+O141</f>
        <v>0</v>
      </c>
      <c r="T141" s="30"/>
    </row>
    <row r="142" spans="1:20" s="34" customFormat="1">
      <c r="A142" s="52" t="s">
        <v>89</v>
      </c>
      <c r="B142" s="682">
        <f>+'Distribution Pivot Table'!W$30*100</f>
        <v>15.685164212910532</v>
      </c>
      <c r="C142" s="683">
        <f>+'Distribution Pivot Table'!W$32*100</f>
        <v>0.90600226500566261</v>
      </c>
      <c r="D142" s="682">
        <f>+'Distribution Pivot Table'!W$34*100</f>
        <v>0</v>
      </c>
      <c r="E142" s="684">
        <f t="shared" si="83"/>
        <v>16.591166477916193</v>
      </c>
      <c r="F142" s="685">
        <f>+'Distribution Pivot Table'!W$36*100</f>
        <v>42.0158550396376</v>
      </c>
      <c r="G142" s="683">
        <f>+'Distribution Pivot Table'!W$38*100</f>
        <v>1.7553793884484712</v>
      </c>
      <c r="H142" s="682">
        <f>+'Distribution Pivot Table'!W$40*100</f>
        <v>5.6625141562853913E-2</v>
      </c>
      <c r="I142" s="684">
        <f t="shared" si="84"/>
        <v>43.827859569648929</v>
      </c>
      <c r="J142" s="685">
        <f>+'Distribution Pivot Table'!W$42*100</f>
        <v>7.814269535673839</v>
      </c>
      <c r="K142" s="682">
        <f>+'Distribution Pivot Table'!W$44*100</f>
        <v>1.5855039637599093</v>
      </c>
      <c r="L142" s="682">
        <f>+'Distribution Pivot Table'!W$46*100</f>
        <v>29.161947904869763</v>
      </c>
      <c r="M142" s="686">
        <f t="shared" si="85"/>
        <v>38.561721404303512</v>
      </c>
      <c r="N142" s="685">
        <f>+'Distribution Pivot Table'!W$48*100</f>
        <v>1.0192525481313703</v>
      </c>
      <c r="O142" s="687">
        <f t="shared" si="86"/>
        <v>65.51528878822198</v>
      </c>
      <c r="P142" s="688">
        <f t="shared" si="87"/>
        <v>4.2468856172140432</v>
      </c>
      <c r="Q142" s="688">
        <f t="shared" si="88"/>
        <v>30.237825594563986</v>
      </c>
      <c r="R142" s="37">
        <f t="shared" si="89"/>
        <v>100</v>
      </c>
      <c r="S142" s="37">
        <f t="shared" si="90"/>
        <v>100</v>
      </c>
      <c r="T142" s="30"/>
    </row>
    <row r="143" spans="1:20" s="34" customFormat="1">
      <c r="A143" s="52" t="s">
        <v>90</v>
      </c>
      <c r="B143" s="682">
        <f>+'Distribution Pivot Table'!W$52*100</f>
        <v>0</v>
      </c>
      <c r="C143" s="683">
        <f>+'Distribution Pivot Table'!W$54*100</f>
        <v>0</v>
      </c>
      <c r="D143" s="682">
        <f>+'Distribution Pivot Table'!W$56*100</f>
        <v>0</v>
      </c>
      <c r="E143" s="684">
        <f t="shared" si="83"/>
        <v>0</v>
      </c>
      <c r="F143" s="685">
        <f>+'Distribution Pivot Table'!W$58*100</f>
        <v>0</v>
      </c>
      <c r="G143" s="683">
        <f>+'Distribution Pivot Table'!W$60*100</f>
        <v>0</v>
      </c>
      <c r="H143" s="682">
        <f>+'Distribution Pivot Table'!W$62*100</f>
        <v>0</v>
      </c>
      <c r="I143" s="684">
        <f t="shared" si="84"/>
        <v>0</v>
      </c>
      <c r="J143" s="685">
        <f>+'Distribution Pivot Table'!W$64*100</f>
        <v>0</v>
      </c>
      <c r="K143" s="682">
        <f>+'Distribution Pivot Table'!W$66*100</f>
        <v>0</v>
      </c>
      <c r="L143" s="682">
        <f>+'Distribution Pivot Table'!W$68*100</f>
        <v>0</v>
      </c>
      <c r="M143" s="686">
        <f t="shared" si="85"/>
        <v>0</v>
      </c>
      <c r="N143" s="685">
        <f>+'Distribution Pivot Table'!W$70*100</f>
        <v>0</v>
      </c>
      <c r="O143" s="687">
        <f t="shared" si="86"/>
        <v>0</v>
      </c>
      <c r="P143" s="688">
        <f t="shared" si="87"/>
        <v>0</v>
      </c>
      <c r="Q143" s="688">
        <f t="shared" si="88"/>
        <v>0</v>
      </c>
      <c r="R143" s="37">
        <f t="shared" si="89"/>
        <v>0</v>
      </c>
      <c r="S143" s="37">
        <f t="shared" si="90"/>
        <v>0</v>
      </c>
    </row>
    <row r="144" spans="1:20" s="34" customFormat="1">
      <c r="A144" s="52" t="s">
        <v>91</v>
      </c>
      <c r="B144" s="682">
        <f>+'Distribution Pivot Table'!W$74*100</f>
        <v>15.988973121984836</v>
      </c>
      <c r="C144" s="683">
        <f>+'Distribution Pivot Table'!W$76*100</f>
        <v>0.82701585113714671</v>
      </c>
      <c r="D144" s="682">
        <f>+'Distribution Pivot Table'!W$78*100</f>
        <v>0</v>
      </c>
      <c r="E144" s="684">
        <f t="shared" si="83"/>
        <v>16.815988973121982</v>
      </c>
      <c r="F144" s="685">
        <f>+'Distribution Pivot Table'!W$80*100</f>
        <v>25.568573397656792</v>
      </c>
      <c r="G144" s="683">
        <f>+'Distribution Pivot Table'!W$82*100</f>
        <v>1.0337698139214335</v>
      </c>
      <c r="H144" s="682">
        <f>+'Distribution Pivot Table'!W$84*100</f>
        <v>0.34458993797381116</v>
      </c>
      <c r="I144" s="684">
        <f t="shared" si="84"/>
        <v>26.946933149552038</v>
      </c>
      <c r="J144" s="685">
        <f>+'Distribution Pivot Table'!W$86*100</f>
        <v>28.11853893866299</v>
      </c>
      <c r="K144" s="682">
        <f>+'Distribution Pivot Table'!W$88*100</f>
        <v>17.711922811853896</v>
      </c>
      <c r="L144" s="682">
        <f>+'Distribution Pivot Table'!W$90*100</f>
        <v>10.406616126809096</v>
      </c>
      <c r="M144" s="686">
        <f t="shared" si="85"/>
        <v>56.237077877325987</v>
      </c>
      <c r="N144" s="685">
        <f>+'Distribution Pivot Table'!W$92*100</f>
        <v>0</v>
      </c>
      <c r="O144" s="687">
        <f t="shared" si="86"/>
        <v>69.676085458304613</v>
      </c>
      <c r="P144" s="688">
        <f t="shared" si="87"/>
        <v>19.572708476912474</v>
      </c>
      <c r="Q144" s="688">
        <f t="shared" si="88"/>
        <v>10.751206064782908</v>
      </c>
      <c r="R144" s="37">
        <f t="shared" si="89"/>
        <v>100</v>
      </c>
      <c r="S144" s="37">
        <f t="shared" si="90"/>
        <v>100</v>
      </c>
    </row>
    <row r="145" spans="1:25" s="34" customFormat="1">
      <c r="A145" s="52"/>
      <c r="B145" s="682"/>
      <c r="C145" s="683"/>
      <c r="D145" s="682"/>
      <c r="E145" s="684">
        <f t="shared" si="83"/>
        <v>0</v>
      </c>
      <c r="F145" s="685"/>
      <c r="G145" s="683"/>
      <c r="H145" s="682"/>
      <c r="I145" s="684"/>
      <c r="J145" s="685"/>
      <c r="K145" s="682"/>
      <c r="L145" s="682"/>
      <c r="M145" s="686"/>
      <c r="N145" s="685"/>
      <c r="O145" s="687"/>
      <c r="P145" s="688"/>
      <c r="Q145" s="688"/>
      <c r="R145" s="37"/>
      <c r="S145" s="37"/>
    </row>
    <row r="146" spans="1:25" s="34" customFormat="1">
      <c r="A146" s="52" t="s">
        <v>92</v>
      </c>
      <c r="B146" s="682">
        <f>+'Distribution Pivot Table'!W$96*100</f>
        <v>1.0080327610647346</v>
      </c>
      <c r="C146" s="683">
        <f>+'Distribution Pivot Table'!W$98*100</f>
        <v>0.31501023783272958</v>
      </c>
      <c r="D146" s="682">
        <f>+'Distribution Pivot Table'!W$100*100</f>
        <v>0</v>
      </c>
      <c r="E146" s="684">
        <f t="shared" si="83"/>
        <v>1.3230429988974641</v>
      </c>
      <c r="F146" s="685">
        <f>+'Distribution Pivot Table'!W$102*100</f>
        <v>42.258623405260671</v>
      </c>
      <c r="G146" s="683">
        <f>+'Distribution Pivot Table'!W$104*100</f>
        <v>4.7409040793825792</v>
      </c>
      <c r="H146" s="682">
        <f>+'Distribution Pivot Table'!W$106*100</f>
        <v>0</v>
      </c>
      <c r="I146" s="684">
        <f t="shared" ref="I146:I149" si="91">SUM(F146:H146)</f>
        <v>46.999527484643252</v>
      </c>
      <c r="J146" s="685">
        <f>+'Distribution Pivot Table'!W$108*100</f>
        <v>34.903134351866441</v>
      </c>
      <c r="K146" s="682">
        <f>+'Distribution Pivot Table'!W$110*100</f>
        <v>16.695542605134666</v>
      </c>
      <c r="L146" s="682">
        <f>+'Distribution Pivot Table'!W$112*100</f>
        <v>0</v>
      </c>
      <c r="M146" s="686">
        <f t="shared" ref="M146:M149" si="92">SUM(J146:L146)</f>
        <v>51.598676957001103</v>
      </c>
      <c r="N146" s="685">
        <f>+'Distribution Pivot Table'!W$114*100</f>
        <v>7.8752559458182395E-2</v>
      </c>
      <c r="O146" s="687">
        <f t="shared" ref="O146:O149" si="93">+B146+F146+J146</f>
        <v>78.169790518191846</v>
      </c>
      <c r="P146" s="688">
        <f t="shared" ref="P146:P149" si="94">+C146+G146+K146</f>
        <v>21.751456922349973</v>
      </c>
      <c r="Q146" s="688">
        <f t="shared" ref="Q146:Q149" si="95">+D146+H146+L146+N146</f>
        <v>7.8752559458182395E-2</v>
      </c>
      <c r="R146" s="37">
        <f t="shared" si="89"/>
        <v>100</v>
      </c>
      <c r="S146" s="37">
        <f t="shared" si="90"/>
        <v>100</v>
      </c>
    </row>
    <row r="147" spans="1:25" s="34" customFormat="1">
      <c r="A147" s="52" t="s">
        <v>93</v>
      </c>
      <c r="B147" s="682">
        <f>+'Distribution Pivot Table'!W$118*100</f>
        <v>2.453430258973194</v>
      </c>
      <c r="C147" s="683">
        <f>+'Distribution Pivot Table'!W$120*100</f>
        <v>0.1817355747387551</v>
      </c>
      <c r="D147" s="682">
        <f>+'Distribution Pivot Table'!W$122*100</f>
        <v>0</v>
      </c>
      <c r="E147" s="684">
        <f t="shared" si="83"/>
        <v>2.635165833711949</v>
      </c>
      <c r="F147" s="685">
        <f>+'Distribution Pivot Table'!W$124*100</f>
        <v>43.661971830985912</v>
      </c>
      <c r="G147" s="683">
        <f>+'Distribution Pivot Table'!W$126*100</f>
        <v>5.997273966378919</v>
      </c>
      <c r="H147" s="682">
        <f>+'Distribution Pivot Table'!W$128*100</f>
        <v>0</v>
      </c>
      <c r="I147" s="684">
        <f t="shared" si="91"/>
        <v>49.659245797364832</v>
      </c>
      <c r="J147" s="685">
        <f>+'Distribution Pivot Table'!W$130*100</f>
        <v>22.898682417083144</v>
      </c>
      <c r="K147" s="682">
        <f>+'Distribution Pivot Table'!W$132*100</f>
        <v>8.6778736937755561</v>
      </c>
      <c r="L147" s="682">
        <f>+'Distribution Pivot Table'!W$134*100</f>
        <v>0</v>
      </c>
      <c r="M147" s="686">
        <f t="shared" si="92"/>
        <v>31.5765561108587</v>
      </c>
      <c r="N147" s="685">
        <f>+'Distribution Pivot Table'!W$136*100</f>
        <v>16.129032258064516</v>
      </c>
      <c r="O147" s="687">
        <f t="shared" si="93"/>
        <v>69.014084507042242</v>
      </c>
      <c r="P147" s="688">
        <f t="shared" si="94"/>
        <v>14.85688323489323</v>
      </c>
      <c r="Q147" s="688">
        <f t="shared" si="95"/>
        <v>16.129032258064516</v>
      </c>
      <c r="R147" s="37">
        <f t="shared" si="89"/>
        <v>100</v>
      </c>
      <c r="S147" s="37">
        <f t="shared" si="90"/>
        <v>99.999999999999986</v>
      </c>
    </row>
    <row r="148" spans="1:25" s="34" customFormat="1">
      <c r="A148" s="52" t="s">
        <v>94</v>
      </c>
      <c r="B148" s="682">
        <f>+'Distribution Pivot Table'!W$140*100</f>
        <v>3.7172177879133415</v>
      </c>
      <c r="C148" s="790">
        <f>+'Distribution Pivot Table'!W$142*100</f>
        <v>2.2805017103762829E-2</v>
      </c>
      <c r="D148" s="682">
        <f>+'Distribution Pivot Table'!W$144*100</f>
        <v>0</v>
      </c>
      <c r="E148" s="684">
        <f t="shared" si="83"/>
        <v>3.7400228050171043</v>
      </c>
      <c r="F148" s="685">
        <f>+'Distribution Pivot Table'!W$146*100</f>
        <v>53.363740022805018</v>
      </c>
      <c r="G148" s="683">
        <f>+'Distribution Pivot Table'!W$148*100</f>
        <v>1.5735461801596351</v>
      </c>
      <c r="H148" s="682">
        <f>+'Distribution Pivot Table'!W$150*100</f>
        <v>0</v>
      </c>
      <c r="I148" s="684">
        <f t="shared" si="91"/>
        <v>54.937286202964657</v>
      </c>
      <c r="J148" s="685">
        <f>+'Distribution Pivot Table'!W$152*100</f>
        <v>32.291904218928167</v>
      </c>
      <c r="K148" s="682">
        <f>+'Distribution Pivot Table'!W$154*100</f>
        <v>8.050171037628278</v>
      </c>
      <c r="L148" s="682">
        <f>+'Distribution Pivot Table'!W$156*100</f>
        <v>0</v>
      </c>
      <c r="M148" s="686">
        <f t="shared" si="92"/>
        <v>40.342075256556441</v>
      </c>
      <c r="N148" s="685">
        <f>+'Distribution Pivot Table'!W$158*100</f>
        <v>0.9806157354618017</v>
      </c>
      <c r="O148" s="687">
        <f t="shared" si="93"/>
        <v>89.372862029646527</v>
      </c>
      <c r="P148" s="688">
        <f t="shared" si="94"/>
        <v>9.6465222348916768</v>
      </c>
      <c r="Q148" s="688">
        <f t="shared" si="95"/>
        <v>0.9806157354618017</v>
      </c>
      <c r="R148" s="37">
        <f t="shared" si="89"/>
        <v>100</v>
      </c>
      <c r="S148" s="37">
        <f t="shared" si="90"/>
        <v>100</v>
      </c>
    </row>
    <row r="149" spans="1:25" s="34" customFormat="1">
      <c r="A149" s="52" t="s">
        <v>95</v>
      </c>
      <c r="B149" s="682">
        <f>+'Distribution Pivot Table'!W$162*100</f>
        <v>0</v>
      </c>
      <c r="C149" s="683">
        <f>+'Distribution Pivot Table'!W$164*100</f>
        <v>0</v>
      </c>
      <c r="D149" s="682">
        <f>+'Distribution Pivot Table'!W$166*100</f>
        <v>0</v>
      </c>
      <c r="E149" s="684">
        <f t="shared" si="83"/>
        <v>0</v>
      </c>
      <c r="F149" s="685">
        <f>+'Distribution Pivot Table'!W$168*100</f>
        <v>0</v>
      </c>
      <c r="G149" s="683">
        <f>+'Distribution Pivot Table'!W$170*100</f>
        <v>0</v>
      </c>
      <c r="H149" s="682">
        <f>+'Distribution Pivot Table'!W$172*100</f>
        <v>0</v>
      </c>
      <c r="I149" s="684">
        <f t="shared" si="91"/>
        <v>0</v>
      </c>
      <c r="J149" s="685">
        <f>+'Distribution Pivot Table'!W$174*100</f>
        <v>0</v>
      </c>
      <c r="K149" s="682">
        <f>+'Distribution Pivot Table'!W$176*100</f>
        <v>0</v>
      </c>
      <c r="L149" s="682">
        <f>+'Distribution Pivot Table'!W$178*100</f>
        <v>0</v>
      </c>
      <c r="M149" s="686">
        <f t="shared" si="92"/>
        <v>0</v>
      </c>
      <c r="N149" s="685">
        <f>+'Distribution Pivot Table'!W$180*100</f>
        <v>0</v>
      </c>
      <c r="O149" s="687">
        <f t="shared" si="93"/>
        <v>0</v>
      </c>
      <c r="P149" s="688">
        <f t="shared" si="94"/>
        <v>0</v>
      </c>
      <c r="Q149" s="688">
        <f t="shared" si="95"/>
        <v>0</v>
      </c>
      <c r="R149" s="37">
        <f t="shared" si="89"/>
        <v>0</v>
      </c>
      <c r="S149" s="37">
        <f t="shared" si="90"/>
        <v>0</v>
      </c>
    </row>
    <row r="150" spans="1:25" s="34" customFormat="1">
      <c r="A150" s="52"/>
      <c r="B150" s="682"/>
      <c r="C150" s="683"/>
      <c r="D150" s="682"/>
      <c r="E150" s="684">
        <f t="shared" si="83"/>
        <v>0</v>
      </c>
      <c r="F150" s="685"/>
      <c r="G150" s="683"/>
      <c r="H150" s="682"/>
      <c r="I150" s="684"/>
      <c r="J150" s="685"/>
      <c r="K150" s="682"/>
      <c r="L150" s="682"/>
      <c r="M150" s="686"/>
      <c r="N150" s="685"/>
      <c r="O150" s="687"/>
      <c r="P150" s="688"/>
      <c r="Q150" s="688"/>
      <c r="R150" s="37"/>
      <c r="S150" s="37"/>
    </row>
    <row r="151" spans="1:25">
      <c r="A151" s="52" t="s">
        <v>96</v>
      </c>
      <c r="B151" s="682">
        <f>+'Distribution Pivot Table'!W$184*100</f>
        <v>7.4074074074074066</v>
      </c>
      <c r="C151" s="683">
        <f>+'Distribution Pivot Table'!W$186*100</f>
        <v>3.0303030303030303</v>
      </c>
      <c r="D151" s="682">
        <f>+'Distribution Pivot Table'!W$188*100</f>
        <v>0</v>
      </c>
      <c r="E151" s="684">
        <f t="shared" si="83"/>
        <v>10.437710437710436</v>
      </c>
      <c r="F151" s="685">
        <f>+'Distribution Pivot Table'!W$190*100</f>
        <v>30.808080808080806</v>
      </c>
      <c r="G151" s="683">
        <f>+'Distribution Pivot Table'!W$192*100</f>
        <v>0.75757575757575757</v>
      </c>
      <c r="H151" s="682">
        <f>+'Distribution Pivot Table'!W$194*100</f>
        <v>0</v>
      </c>
      <c r="I151" s="684">
        <f t="shared" ref="I151:I154" si="96">SUM(F151:H151)</f>
        <v>31.565656565656564</v>
      </c>
      <c r="J151" s="685">
        <f>+'Distribution Pivot Table'!W$196*100</f>
        <v>39.898989898989903</v>
      </c>
      <c r="K151" s="682">
        <f>+'Distribution Pivot Table'!W$198*100</f>
        <v>8.9225589225589221</v>
      </c>
      <c r="L151" s="682">
        <f>+'Distribution Pivot Table'!W$200*100</f>
        <v>0</v>
      </c>
      <c r="M151" s="686">
        <f t="shared" ref="M151:M154" si="97">SUM(J151:L151)</f>
        <v>48.821548821548824</v>
      </c>
      <c r="N151" s="685">
        <f>+'Distribution Pivot Table'!W$202*100</f>
        <v>9.1750841750841747</v>
      </c>
      <c r="O151" s="687">
        <f t="shared" ref="O151:O154" si="98">+B151+F151+J151</f>
        <v>78.114478114478118</v>
      </c>
      <c r="P151" s="688">
        <f t="shared" ref="P151:P154" si="99">+C151+G151+K151</f>
        <v>12.710437710437709</v>
      </c>
      <c r="Q151" s="688">
        <f t="shared" ref="Q151:Q154" si="100">+D151+H151+L151+N151</f>
        <v>9.1750841750841747</v>
      </c>
      <c r="R151" s="37">
        <f t="shared" si="89"/>
        <v>100</v>
      </c>
      <c r="S151" s="37">
        <f t="shared" si="90"/>
        <v>100</v>
      </c>
      <c r="T151" s="34"/>
      <c r="U151" s="34"/>
      <c r="V151" s="34"/>
      <c r="W151" s="34"/>
      <c r="X151" s="34"/>
      <c r="Y151" s="34"/>
    </row>
    <row r="152" spans="1:25" s="34" customFormat="1">
      <c r="A152" s="52" t="s">
        <v>97</v>
      </c>
      <c r="B152" s="682">
        <f>+'Distribution Pivot Table'!W$206*100</f>
        <v>0</v>
      </c>
      <c r="C152" s="682">
        <f>+'Distribution Pivot Table'!W$208*100</f>
        <v>0</v>
      </c>
      <c r="D152" s="682">
        <f>+'Distribution Pivot Table'!W$210*108</f>
        <v>0</v>
      </c>
      <c r="E152" s="684">
        <f t="shared" si="83"/>
        <v>0</v>
      </c>
      <c r="F152" s="685">
        <f>+'Distribution Pivot Table'!W$212*100</f>
        <v>41.894977168949772</v>
      </c>
      <c r="G152" s="683">
        <f>+'Distribution Pivot Table'!W$214*100</f>
        <v>0.45662100456621002</v>
      </c>
      <c r="H152" s="682">
        <f>+'Distribution Pivot Table'!W$216*100</f>
        <v>0.34246575342465752</v>
      </c>
      <c r="I152" s="684">
        <f t="shared" si="96"/>
        <v>42.694063926940636</v>
      </c>
      <c r="J152" s="685">
        <f>+'Distribution Pivot Table'!W$218*100</f>
        <v>34.93150684931507</v>
      </c>
      <c r="K152" s="682">
        <f>+'Distribution Pivot Table'!W$220*100</f>
        <v>13.812785388127855</v>
      </c>
      <c r="L152" s="682">
        <f>+'Distribution Pivot Table'!W$222*100</f>
        <v>1.1415525114155249</v>
      </c>
      <c r="M152" s="686">
        <f t="shared" si="97"/>
        <v>49.885844748858453</v>
      </c>
      <c r="N152" s="685">
        <f>+'Distribution Pivot Table'!W$224*100</f>
        <v>7.4200913242009126</v>
      </c>
      <c r="O152" s="687">
        <f t="shared" si="98"/>
        <v>76.826484018264836</v>
      </c>
      <c r="P152" s="688">
        <f t="shared" si="99"/>
        <v>14.269406392694066</v>
      </c>
      <c r="Q152" s="688">
        <f t="shared" si="100"/>
        <v>8.9041095890410951</v>
      </c>
      <c r="R152" s="37">
        <f t="shared" si="89"/>
        <v>99.999999999999986</v>
      </c>
      <c r="S152" s="37">
        <f t="shared" si="90"/>
        <v>100</v>
      </c>
    </row>
    <row r="153" spans="1:25" s="34" customFormat="1">
      <c r="A153" s="52" t="s">
        <v>98</v>
      </c>
      <c r="B153" s="682">
        <f>+'Distribution Pivot Table'!W$228*100</f>
        <v>0</v>
      </c>
      <c r="C153" s="683">
        <f>+'Distribution Pivot Table'!W$230*100</f>
        <v>0</v>
      </c>
      <c r="D153" s="682">
        <f>+'Distribution Pivot Table'!W$232*100</f>
        <v>0</v>
      </c>
      <c r="E153" s="684">
        <f t="shared" si="83"/>
        <v>0</v>
      </c>
      <c r="F153" s="685">
        <f>+'Distribution Pivot Table'!W$234*100</f>
        <v>0</v>
      </c>
      <c r="G153" s="683">
        <f>+'Distribution Pivot Table'!W$236*100</f>
        <v>0</v>
      </c>
      <c r="H153" s="682">
        <f>+'Distribution Pivot Table'!W$238*100</f>
        <v>0</v>
      </c>
      <c r="I153" s="684">
        <f t="shared" si="96"/>
        <v>0</v>
      </c>
      <c r="J153" s="685">
        <f>+'Distribution Pivot Table'!W$240*100</f>
        <v>0</v>
      </c>
      <c r="K153" s="682">
        <f>+'Distribution Pivot Table'!W$242*100</f>
        <v>0</v>
      </c>
      <c r="L153" s="682">
        <f>+'Distribution Pivot Table'!W$244*100</f>
        <v>0</v>
      </c>
      <c r="M153" s="686">
        <f t="shared" si="97"/>
        <v>0</v>
      </c>
      <c r="N153" s="685">
        <f>+'Distribution Pivot Table'!W$246*100</f>
        <v>0</v>
      </c>
      <c r="O153" s="687">
        <f t="shared" si="98"/>
        <v>0</v>
      </c>
      <c r="P153" s="688">
        <f t="shared" si="99"/>
        <v>0</v>
      </c>
      <c r="Q153" s="688">
        <f t="shared" si="100"/>
        <v>0</v>
      </c>
      <c r="R153" s="37">
        <f t="shared" si="89"/>
        <v>0</v>
      </c>
      <c r="S153" s="37">
        <f t="shared" si="90"/>
        <v>0</v>
      </c>
      <c r="X153" s="785"/>
    </row>
    <row r="154" spans="1:25" s="34" customFormat="1">
      <c r="A154" s="52" t="s">
        <v>99</v>
      </c>
      <c r="B154" s="682">
        <f>+'Distribution Pivot Table'!W$250*100</f>
        <v>0</v>
      </c>
      <c r="C154" s="683">
        <f>+'Distribution Pivot Table'!W$252*100</f>
        <v>0</v>
      </c>
      <c r="D154" s="682">
        <f>+'Distribution Pivot Table'!W$254*100</f>
        <v>0</v>
      </c>
      <c r="E154" s="684">
        <f t="shared" si="83"/>
        <v>0</v>
      </c>
      <c r="F154" s="685">
        <f>+'Distribution Pivot Table'!W$256*100</f>
        <v>0</v>
      </c>
      <c r="G154" s="683">
        <f>+'Distribution Pivot Table'!W$258*100</f>
        <v>0</v>
      </c>
      <c r="H154" s="682">
        <f>+'Distribution Pivot Table'!W$260*100</f>
        <v>0</v>
      </c>
      <c r="I154" s="684">
        <f t="shared" si="96"/>
        <v>0</v>
      </c>
      <c r="J154" s="685">
        <f>+'Distribution Pivot Table'!W$262*100</f>
        <v>0</v>
      </c>
      <c r="K154" s="682">
        <f>+'Distribution Pivot Table'!W$264*100</f>
        <v>0</v>
      </c>
      <c r="L154" s="682">
        <f>+'Distribution Pivot Table'!W$266*100</f>
        <v>0</v>
      </c>
      <c r="M154" s="686">
        <f t="shared" si="97"/>
        <v>0</v>
      </c>
      <c r="N154" s="685">
        <f>+'Distribution Pivot Table'!W$268*100</f>
        <v>0</v>
      </c>
      <c r="O154" s="687">
        <f t="shared" si="98"/>
        <v>0</v>
      </c>
      <c r="P154" s="688">
        <f t="shared" si="99"/>
        <v>0</v>
      </c>
      <c r="Q154" s="688">
        <f t="shared" si="100"/>
        <v>0</v>
      </c>
      <c r="R154" s="37">
        <f t="shared" si="89"/>
        <v>0</v>
      </c>
      <c r="S154" s="37">
        <f t="shared" si="90"/>
        <v>0</v>
      </c>
    </row>
    <row r="155" spans="1:25" s="34" customFormat="1">
      <c r="A155" s="52"/>
      <c r="B155" s="682"/>
      <c r="C155" s="683"/>
      <c r="D155" s="682"/>
      <c r="E155" s="684">
        <f t="shared" si="83"/>
        <v>0</v>
      </c>
      <c r="F155" s="685"/>
      <c r="G155" s="683"/>
      <c r="H155" s="682"/>
      <c r="I155" s="684"/>
      <c r="J155" s="685"/>
      <c r="K155" s="682"/>
      <c r="L155" s="682"/>
      <c r="M155" s="686"/>
      <c r="N155" s="685"/>
      <c r="O155" s="687"/>
      <c r="P155" s="688"/>
      <c r="Q155" s="688"/>
      <c r="R155" s="37"/>
      <c r="S155" s="37"/>
    </row>
    <row r="156" spans="1:25" s="34" customFormat="1">
      <c r="A156" s="52" t="s">
        <v>100</v>
      </c>
      <c r="B156" s="682">
        <f>+'Distribution Pivot Table'!W$272*100</f>
        <v>0</v>
      </c>
      <c r="C156" s="683">
        <f>+'Distribution Pivot Table'!W$274*100</f>
        <v>0</v>
      </c>
      <c r="D156" s="682">
        <f>+'Distribution Pivot Table'!W$276*100</f>
        <v>0</v>
      </c>
      <c r="E156" s="684">
        <f t="shared" si="83"/>
        <v>0</v>
      </c>
      <c r="F156" s="685">
        <f>+'Distribution Pivot Table'!W$278*100</f>
        <v>0</v>
      </c>
      <c r="G156" s="683">
        <f>+'Distribution Pivot Table'!W$280*100</f>
        <v>0</v>
      </c>
      <c r="H156" s="682">
        <f>+'Distribution Pivot Table'!W$282*100</f>
        <v>0</v>
      </c>
      <c r="I156" s="684">
        <f t="shared" ref="I156:I159" si="101">SUM(F156:H156)</f>
        <v>0</v>
      </c>
      <c r="J156" s="685">
        <f>+'Distribution Pivot Table'!W$284*100</f>
        <v>0</v>
      </c>
      <c r="K156" s="682">
        <f>+'Distribution Pivot Table'!W$286*100</f>
        <v>0</v>
      </c>
      <c r="L156" s="682">
        <f>+'Distribution Pivot Table'!W$288*100</f>
        <v>0</v>
      </c>
      <c r="M156" s="686">
        <f t="shared" ref="M156:M159" si="102">SUM(J156:L156)</f>
        <v>0</v>
      </c>
      <c r="N156" s="685">
        <f>+'Distribution Pivot Table'!W$290*100</f>
        <v>0</v>
      </c>
      <c r="O156" s="687">
        <f t="shared" ref="O156:O159" si="103">+B156+F156+J156</f>
        <v>0</v>
      </c>
      <c r="P156" s="688">
        <f t="shared" ref="P156:P159" si="104">+C156+G156+K156</f>
        <v>0</v>
      </c>
      <c r="Q156" s="688">
        <f t="shared" ref="Q156:Q159" si="105">+D156+H156+L156+N156</f>
        <v>0</v>
      </c>
      <c r="R156" s="37">
        <f t="shared" si="89"/>
        <v>0</v>
      </c>
      <c r="S156" s="37">
        <f t="shared" si="90"/>
        <v>0</v>
      </c>
    </row>
    <row r="157" spans="1:25" s="34" customFormat="1">
      <c r="A157" s="52" t="s">
        <v>101</v>
      </c>
      <c r="B157" s="682">
        <f>+'Distribution Pivot Table'!W294*100</f>
        <v>0</v>
      </c>
      <c r="C157" s="683">
        <f>+'Distribution Pivot Table'!W296*100</f>
        <v>0</v>
      </c>
      <c r="D157" s="682">
        <f>+'Distribution Pivot Table'!W298*100</f>
        <v>0</v>
      </c>
      <c r="E157" s="684">
        <f t="shared" si="83"/>
        <v>0</v>
      </c>
      <c r="F157" s="685">
        <f>+'Distribution Pivot Table'!W300*100</f>
        <v>0</v>
      </c>
      <c r="G157" s="683">
        <f>+'Distribution Pivot Table'!W302*100</f>
        <v>0.11890606420927466</v>
      </c>
      <c r="H157" s="682">
        <f>+'Distribution Pivot Table'!W304*100</f>
        <v>0</v>
      </c>
      <c r="I157" s="684">
        <f t="shared" si="101"/>
        <v>0.11890606420927466</v>
      </c>
      <c r="J157" s="685">
        <f>+'Distribution Pivot Table'!W306*100</f>
        <v>34.720570749108205</v>
      </c>
      <c r="K157" s="682">
        <f>+'Distribution Pivot Table'!W308*100</f>
        <v>57.074910820451841</v>
      </c>
      <c r="L157" s="682">
        <f>+'Distribution Pivot Table'!W310*100</f>
        <v>0</v>
      </c>
      <c r="M157" s="686">
        <f t="shared" si="102"/>
        <v>91.795481569560053</v>
      </c>
      <c r="N157" s="685">
        <f>+'Distribution Pivot Table'!W312*100</f>
        <v>8.0856123662306789</v>
      </c>
      <c r="O157" s="687">
        <f t="shared" si="103"/>
        <v>34.720570749108205</v>
      </c>
      <c r="P157" s="688">
        <f t="shared" si="104"/>
        <v>57.193816884661118</v>
      </c>
      <c r="Q157" s="688">
        <f t="shared" si="105"/>
        <v>8.0856123662306789</v>
      </c>
      <c r="R157" s="37">
        <f t="shared" si="89"/>
        <v>100</v>
      </c>
      <c r="S157" s="37">
        <f t="shared" si="90"/>
        <v>100</v>
      </c>
    </row>
    <row r="158" spans="1:25" s="34" customFormat="1">
      <c r="A158" s="52" t="s">
        <v>102</v>
      </c>
      <c r="B158" s="789">
        <f>+'Distribution Pivot Table'!W316*100</f>
        <v>3.1046258925799441E-2</v>
      </c>
      <c r="C158" s="789">
        <f>+'Distribution Pivot Table'!W318*100</f>
        <v>3.1046258925799441E-2</v>
      </c>
      <c r="D158" s="682">
        <f>+'Distribution Pivot Table'!W320*100</f>
        <v>0</v>
      </c>
      <c r="E158" s="794">
        <f t="shared" si="83"/>
        <v>6.2092517851598882E-2</v>
      </c>
      <c r="F158" s="685">
        <f>+'Distribution Pivot Table'!W322*100</f>
        <v>63.61378453896306</v>
      </c>
      <c r="G158" s="683">
        <f>+'Distribution Pivot Table'!W324*100</f>
        <v>5.4951878298665013</v>
      </c>
      <c r="H158" s="682">
        <f>+'Distribution Pivot Table'!W326*100</f>
        <v>0</v>
      </c>
      <c r="I158" s="684">
        <f t="shared" si="101"/>
        <v>69.108972368829555</v>
      </c>
      <c r="J158" s="685">
        <f>+'Distribution Pivot Table'!W328*100</f>
        <v>21.701334989133809</v>
      </c>
      <c r="K158" s="682">
        <f>+'Distribution Pivot Table'!W330*100</f>
        <v>5.8056504191244951</v>
      </c>
      <c r="L158" s="682">
        <f>+'Distribution Pivot Table'!W332*100</f>
        <v>0</v>
      </c>
      <c r="M158" s="686">
        <f t="shared" si="102"/>
        <v>27.506985408258302</v>
      </c>
      <c r="N158" s="685">
        <f>+'Distribution Pivot Table'!W334*100</f>
        <v>3.3219497050605402</v>
      </c>
      <c r="O158" s="687">
        <f t="shared" si="103"/>
        <v>85.34616578702267</v>
      </c>
      <c r="P158" s="688">
        <f t="shared" si="104"/>
        <v>11.331884507916797</v>
      </c>
      <c r="Q158" s="688">
        <f t="shared" si="105"/>
        <v>3.3219497050605402</v>
      </c>
      <c r="R158" s="37">
        <f t="shared" si="89"/>
        <v>100</v>
      </c>
      <c r="S158" s="37">
        <f t="shared" si="90"/>
        <v>100</v>
      </c>
    </row>
    <row r="159" spans="1:25" s="34" customFormat="1">
      <c r="A159" s="57" t="s">
        <v>103</v>
      </c>
      <c r="B159" s="689">
        <f>+'Distribution Pivot Table'!W338*100</f>
        <v>0</v>
      </c>
      <c r="C159" s="689">
        <f>+'Distribution Pivot Table'!W340*100</f>
        <v>0</v>
      </c>
      <c r="D159" s="689">
        <f>+'Distribution Pivot Table'!W342*100</f>
        <v>0</v>
      </c>
      <c r="E159" s="690">
        <f t="shared" si="83"/>
        <v>0</v>
      </c>
      <c r="F159" s="691">
        <f>+'Distribution Pivot Table'!W344*100</f>
        <v>0</v>
      </c>
      <c r="G159" s="689">
        <f>+'Distribution Pivot Table'!W346*100</f>
        <v>0</v>
      </c>
      <c r="H159" s="689">
        <f>+'Distribution Pivot Table'!W348*100</f>
        <v>0</v>
      </c>
      <c r="I159" s="690">
        <f t="shared" si="101"/>
        <v>0</v>
      </c>
      <c r="J159" s="691">
        <f>+'Distribution Pivot Table'!W350*100</f>
        <v>0</v>
      </c>
      <c r="K159" s="689">
        <f>+'Distribution Pivot Table'!W352*100</f>
        <v>0</v>
      </c>
      <c r="L159" s="689">
        <f>+'Distribution Pivot Table'!W354*100</f>
        <v>0</v>
      </c>
      <c r="M159" s="722">
        <f t="shared" si="102"/>
        <v>0</v>
      </c>
      <c r="N159" s="691">
        <f>+'Distribution Pivot Table'!W356*100</f>
        <v>0</v>
      </c>
      <c r="O159" s="723">
        <f t="shared" si="103"/>
        <v>0</v>
      </c>
      <c r="P159" s="724">
        <f t="shared" si="104"/>
        <v>0</v>
      </c>
      <c r="Q159" s="724">
        <f t="shared" si="105"/>
        <v>0</v>
      </c>
      <c r="R159" s="37">
        <f t="shared" si="89"/>
        <v>0</v>
      </c>
      <c r="S159" s="37">
        <f t="shared" si="90"/>
        <v>0</v>
      </c>
    </row>
    <row r="160" spans="1:25" s="34" customFormat="1">
      <c r="A160" s="165" t="s">
        <v>206</v>
      </c>
      <c r="B160" s="52"/>
      <c r="C160" s="52"/>
      <c r="D160" s="52"/>
      <c r="E160" s="52"/>
      <c r="F160" s="142"/>
      <c r="G160" s="142"/>
      <c r="H160" s="142"/>
      <c r="I160" s="142"/>
      <c r="J160" s="142"/>
      <c r="K160" s="142"/>
      <c r="L160" s="142"/>
      <c r="M160" s="142"/>
      <c r="N160" s="142"/>
      <c r="O160" s="142"/>
      <c r="P160" s="142"/>
      <c r="Q160" s="142"/>
      <c r="R160" s="39"/>
    </row>
    <row r="161" spans="1:20">
      <c r="A161" s="165" t="s">
        <v>347</v>
      </c>
      <c r="B161" s="50"/>
      <c r="C161" s="50"/>
      <c r="D161" s="50"/>
      <c r="E161" s="141"/>
      <c r="F161" s="50"/>
      <c r="G161" s="50"/>
      <c r="H161" s="50"/>
      <c r="I161" s="141"/>
      <c r="J161" s="50"/>
      <c r="K161" s="50"/>
      <c r="L161" s="50"/>
      <c r="M161" s="141"/>
      <c r="N161" s="50"/>
      <c r="O161" s="98"/>
      <c r="P161" s="98"/>
      <c r="R161" s="13"/>
    </row>
    <row r="162" spans="1:20" s="34" customFormat="1">
      <c r="A162" s="52"/>
      <c r="B162" s="52"/>
      <c r="C162" s="52"/>
      <c r="D162" s="52"/>
      <c r="E162" s="52"/>
      <c r="F162" s="142"/>
      <c r="G162" s="142"/>
      <c r="H162" s="142"/>
      <c r="I162" s="142"/>
      <c r="J162" s="142"/>
      <c r="K162" s="142"/>
      <c r="L162" s="142"/>
      <c r="M162" s="142"/>
      <c r="N162" s="142"/>
      <c r="O162" s="142"/>
      <c r="P162" s="142"/>
      <c r="Q162" s="142"/>
      <c r="R162" s="39"/>
    </row>
    <row r="163" spans="1:20" s="34" customFormat="1">
      <c r="A163" s="41"/>
      <c r="B163" s="41"/>
      <c r="C163" s="41"/>
      <c r="D163" s="41"/>
      <c r="E163" s="41"/>
      <c r="F163" s="142"/>
      <c r="G163" s="142"/>
      <c r="H163" s="142"/>
      <c r="I163" s="142"/>
      <c r="J163" s="142"/>
      <c r="K163" s="142"/>
      <c r="L163" s="142"/>
      <c r="M163" s="142"/>
      <c r="N163" s="142"/>
      <c r="O163" s="142"/>
      <c r="P163" s="142"/>
      <c r="Q163" s="718" t="s">
        <v>1156</v>
      </c>
      <c r="R163" s="39"/>
    </row>
    <row r="164" spans="1:20" s="34" customFormat="1" ht="18">
      <c r="A164" s="266" t="s">
        <v>311</v>
      </c>
      <c r="B164" s="132"/>
      <c r="C164" s="132"/>
      <c r="D164" s="132"/>
      <c r="E164" s="132"/>
      <c r="F164" s="135"/>
      <c r="G164" s="135"/>
      <c r="H164" s="135"/>
      <c r="I164" s="136"/>
      <c r="J164" s="135"/>
      <c r="K164" s="135"/>
      <c r="L164" s="135"/>
      <c r="M164" s="136"/>
      <c r="N164" s="135"/>
      <c r="O164" s="135"/>
      <c r="P164" s="135"/>
      <c r="Q164" s="135"/>
      <c r="R164" s="33"/>
    </row>
    <row r="165" spans="1:20" s="34" customFormat="1" ht="18">
      <c r="A165" s="266"/>
      <c r="B165" s="132"/>
      <c r="C165" s="132"/>
      <c r="D165" s="132"/>
      <c r="E165" s="132"/>
      <c r="F165" s="135"/>
      <c r="G165" s="135"/>
      <c r="H165" s="135"/>
      <c r="I165" s="136"/>
      <c r="J165" s="135"/>
      <c r="K165" s="135"/>
      <c r="L165" s="135"/>
      <c r="M165" s="136"/>
      <c r="N165" s="135"/>
      <c r="O165" s="135"/>
      <c r="P165" s="135"/>
      <c r="Q165" s="135"/>
      <c r="R165" s="33"/>
    </row>
    <row r="166" spans="1:20" s="34" customFormat="1" ht="15.75">
      <c r="A166" s="150" t="s">
        <v>48</v>
      </c>
      <c r="B166" s="132"/>
      <c r="C166" s="132"/>
      <c r="D166" s="132"/>
      <c r="E166" s="132"/>
      <c r="F166" s="135"/>
      <c r="G166" s="135"/>
      <c r="H166" s="135"/>
      <c r="I166" s="136"/>
      <c r="J166" s="135"/>
      <c r="K166" s="135"/>
      <c r="L166" s="135"/>
      <c r="M166" s="136"/>
      <c r="N166" s="135"/>
      <c r="O166" s="135"/>
      <c r="P166" s="135"/>
      <c r="Q166" s="135"/>
      <c r="R166" s="33"/>
    </row>
    <row r="167" spans="1:20" s="34" customFormat="1" ht="15.75">
      <c r="A167" s="150" t="s">
        <v>504</v>
      </c>
      <c r="B167" s="132"/>
      <c r="C167" s="132"/>
      <c r="D167" s="132"/>
      <c r="E167" s="132"/>
      <c r="F167" s="27"/>
      <c r="G167" s="27"/>
      <c r="H167" s="27"/>
      <c r="I167" s="132"/>
      <c r="J167" s="27"/>
      <c r="K167" s="27"/>
      <c r="L167" s="27"/>
      <c r="M167" s="132"/>
      <c r="N167" s="27"/>
      <c r="O167" s="27"/>
      <c r="P167" s="27"/>
      <c r="Q167" s="135"/>
      <c r="R167" s="33"/>
    </row>
    <row r="168" spans="1:20" s="34" customFormat="1" ht="19.5" customHeight="1">
      <c r="A168" s="137"/>
      <c r="B168" s="137"/>
      <c r="C168" s="137"/>
      <c r="D168" s="137"/>
      <c r="E168" s="137"/>
      <c r="F168" s="137"/>
      <c r="G168" s="137"/>
      <c r="H168" s="137"/>
      <c r="I168" s="137"/>
      <c r="J168" s="56"/>
      <c r="K168" s="56"/>
      <c r="L168" s="56"/>
      <c r="M168" s="56"/>
      <c r="N168" s="56"/>
      <c r="O168" s="56"/>
      <c r="P168" s="56"/>
      <c r="Q168" s="56"/>
      <c r="R168" s="35"/>
      <c r="S168" s="13"/>
    </row>
    <row r="169" spans="1:20" s="34" customFormat="1" ht="19.5" customHeight="1">
      <c r="A169" s="26"/>
      <c r="B169" s="151" t="s">
        <v>303</v>
      </c>
      <c r="C169" s="152"/>
      <c r="D169" s="152"/>
      <c r="E169" s="152"/>
      <c r="F169" s="152"/>
      <c r="G169" s="152"/>
      <c r="H169" s="152"/>
      <c r="I169" s="153"/>
      <c r="J169" s="154" t="s">
        <v>202</v>
      </c>
      <c r="K169" s="719"/>
      <c r="L169" s="719"/>
      <c r="M169" s="720"/>
      <c r="N169" s="838" t="s">
        <v>302</v>
      </c>
      <c r="O169" s="841" t="s">
        <v>208</v>
      </c>
      <c r="P169" s="841" t="s">
        <v>209</v>
      </c>
      <c r="Q169" s="841" t="s">
        <v>207</v>
      </c>
      <c r="R169" s="36"/>
      <c r="S169" s="7"/>
    </row>
    <row r="170" spans="1:20" s="34" customFormat="1" ht="36.75" customHeight="1">
      <c r="A170" s="27"/>
      <c r="B170" s="152" t="s">
        <v>344</v>
      </c>
      <c r="C170" s="152"/>
      <c r="D170" s="152"/>
      <c r="E170" s="155"/>
      <c r="F170" s="156" t="s">
        <v>346</v>
      </c>
      <c r="G170" s="152"/>
      <c r="H170" s="152"/>
      <c r="I170" s="153"/>
      <c r="J170" s="157" t="s">
        <v>304</v>
      </c>
      <c r="K170" s="152"/>
      <c r="L170" s="152"/>
      <c r="M170" s="153"/>
      <c r="N170" s="839"/>
      <c r="O170" s="842"/>
      <c r="P170" s="842"/>
      <c r="Q170" s="842"/>
      <c r="R170" s="36" t="s">
        <v>49</v>
      </c>
      <c r="S170" s="700" t="s">
        <v>49</v>
      </c>
      <c r="T170" s="30"/>
    </row>
    <row r="171" spans="1:20" s="34" customFormat="1" ht="26.25" customHeight="1">
      <c r="A171" s="28"/>
      <c r="B171" s="158" t="s">
        <v>203</v>
      </c>
      <c r="C171" s="158" t="s">
        <v>204</v>
      </c>
      <c r="D171" s="158" t="s">
        <v>345</v>
      </c>
      <c r="E171" s="159" t="s">
        <v>50</v>
      </c>
      <c r="F171" s="160" t="s">
        <v>203</v>
      </c>
      <c r="G171" s="158" t="s">
        <v>204</v>
      </c>
      <c r="H171" s="158" t="s">
        <v>345</v>
      </c>
      <c r="I171" s="159" t="s">
        <v>50</v>
      </c>
      <c r="J171" s="161" t="s">
        <v>203</v>
      </c>
      <c r="K171" s="162" t="s">
        <v>204</v>
      </c>
      <c r="L171" s="158" t="s">
        <v>345</v>
      </c>
      <c r="M171" s="161" t="s">
        <v>50</v>
      </c>
      <c r="N171" s="840"/>
      <c r="O171" s="843"/>
      <c r="P171" s="843"/>
      <c r="Q171" s="843"/>
      <c r="R171" s="6"/>
      <c r="S171" s="8"/>
      <c r="T171" s="30"/>
    </row>
    <row r="172" spans="1:20" s="34" customFormat="1" hidden="1">
      <c r="A172" s="52" t="s">
        <v>87</v>
      </c>
      <c r="B172" s="52"/>
      <c r="C172" s="52"/>
      <c r="D172" s="52"/>
      <c r="E172" s="139"/>
      <c r="F172" s="29"/>
      <c r="G172" s="49"/>
      <c r="H172" s="50"/>
      <c r="I172" s="51"/>
      <c r="J172" s="29"/>
      <c r="K172" s="50"/>
      <c r="L172" s="50"/>
      <c r="M172" s="53"/>
      <c r="N172" s="29"/>
      <c r="O172" s="725"/>
      <c r="P172" s="55"/>
      <c r="Q172" s="55"/>
      <c r="R172" s="37">
        <f>SUM(F172:H172,J172:L172)+N172</f>
        <v>0</v>
      </c>
      <c r="S172" s="701">
        <f>+Q172+P172+O172</f>
        <v>0</v>
      </c>
      <c r="T172" s="30"/>
    </row>
    <row r="173" spans="1:20" s="34" customFormat="1" hidden="1">
      <c r="A173" s="52"/>
      <c r="B173" s="52"/>
      <c r="C173" s="52"/>
      <c r="D173" s="52"/>
      <c r="E173" s="139"/>
      <c r="F173" s="29"/>
      <c r="G173" s="49"/>
      <c r="H173" s="50"/>
      <c r="I173" s="140"/>
      <c r="J173" s="29"/>
      <c r="K173" s="50"/>
      <c r="L173" s="50"/>
      <c r="M173" s="29"/>
      <c r="N173" s="29"/>
      <c r="O173" s="721"/>
      <c r="P173" s="692"/>
      <c r="Q173" s="692"/>
      <c r="R173" s="36"/>
      <c r="S173" s="700"/>
      <c r="T173" s="30"/>
    </row>
    <row r="174" spans="1:20" s="34" customFormat="1">
      <c r="A174" s="52" t="s">
        <v>88</v>
      </c>
      <c r="B174" s="682">
        <f>+'Distribution Pivot Table'!X$8*100</f>
        <v>0</v>
      </c>
      <c r="C174" s="683">
        <f>+'Distribution Pivot Table'!X$10*100</f>
        <v>0</v>
      </c>
      <c r="D174" s="682">
        <f>+'Distribution Pivot Table'!X$12*100</f>
        <v>0</v>
      </c>
      <c r="E174" s="684">
        <f t="shared" ref="E174:E192" si="106">SUM(B174:D174)</f>
        <v>0</v>
      </c>
      <c r="F174" s="685">
        <f>+'Distribution Pivot Table'!X$14*100</f>
        <v>0</v>
      </c>
      <c r="G174" s="683">
        <f>+'Distribution Pivot Table'!X$16*100</f>
        <v>0</v>
      </c>
      <c r="H174" s="682">
        <f>+'Distribution Pivot Table'!X$18*100</f>
        <v>0</v>
      </c>
      <c r="I174" s="684">
        <f t="shared" ref="I174:I177" si="107">SUM(F174:H174)</f>
        <v>0</v>
      </c>
      <c r="J174" s="685">
        <f>+'Distribution Pivot Table'!X$20*100</f>
        <v>0</v>
      </c>
      <c r="K174" s="682">
        <f>+'Distribution Pivot Table'!X$22*100</f>
        <v>0</v>
      </c>
      <c r="L174" s="682">
        <f>+'Distribution Pivot Table'!X$24*100</f>
        <v>0</v>
      </c>
      <c r="M174" s="686">
        <f t="shared" ref="M174:M177" si="108">SUM(J174:L174)</f>
        <v>0</v>
      </c>
      <c r="N174" s="685">
        <f>+'Distribution Pivot Table'!X$26*100</f>
        <v>0</v>
      </c>
      <c r="O174" s="687">
        <f t="shared" ref="O174:O177" si="109">+B174+F174+J174</f>
        <v>0</v>
      </c>
      <c r="P174" s="688">
        <f t="shared" ref="P174:P177" si="110">+C174+G174+K174</f>
        <v>0</v>
      </c>
      <c r="Q174" s="688">
        <f t="shared" ref="Q174:Q177" si="111">+D174+H174+L174+N174</f>
        <v>0</v>
      </c>
      <c r="R174" s="37">
        <f t="shared" ref="R174:R192" si="112">SUM(B174:D174,F174:H174,J174:L174)+N174</f>
        <v>0</v>
      </c>
      <c r="S174" s="701">
        <f t="shared" ref="S174:S192" si="113">+Q174+P174+O174</f>
        <v>0</v>
      </c>
      <c r="T174" s="30"/>
    </row>
    <row r="175" spans="1:20" s="34" customFormat="1">
      <c r="A175" s="52" t="s">
        <v>89</v>
      </c>
      <c r="B175" s="682">
        <f>+'Distribution Pivot Table'!X$30*100</f>
        <v>7.9027355623100304</v>
      </c>
      <c r="C175" s="683">
        <f>+'Distribution Pivot Table'!X$32*100</f>
        <v>0</v>
      </c>
      <c r="D175" s="682">
        <f>+'Distribution Pivot Table'!X$34*100</f>
        <v>8.8145896656534948</v>
      </c>
      <c r="E175" s="684">
        <f t="shared" si="106"/>
        <v>16.717325227963524</v>
      </c>
      <c r="F175" s="685">
        <f>+'Distribution Pivot Table'!X$36*100</f>
        <v>47.416413373860181</v>
      </c>
      <c r="G175" s="683">
        <f>+'Distribution Pivot Table'!X$38*100</f>
        <v>2.43161094224924</v>
      </c>
      <c r="H175" s="682">
        <f>+'Distribution Pivot Table'!X$40*100</f>
        <v>0</v>
      </c>
      <c r="I175" s="684">
        <f t="shared" si="107"/>
        <v>49.848024316109424</v>
      </c>
      <c r="J175" s="685">
        <f>+'Distribution Pivot Table'!X$42*100</f>
        <v>0</v>
      </c>
      <c r="K175" s="682">
        <f>+'Distribution Pivot Table'!X$44*100</f>
        <v>0</v>
      </c>
      <c r="L175" s="682">
        <f>+'Distribution Pivot Table'!X$46*100</f>
        <v>33.434650455927049</v>
      </c>
      <c r="M175" s="686">
        <f t="shared" si="108"/>
        <v>33.434650455927049</v>
      </c>
      <c r="N175" s="685">
        <f>+'Distribution Pivot Table'!X$48*100</f>
        <v>0</v>
      </c>
      <c r="O175" s="687">
        <f t="shared" si="109"/>
        <v>55.319148936170208</v>
      </c>
      <c r="P175" s="688">
        <f t="shared" si="110"/>
        <v>2.43161094224924</v>
      </c>
      <c r="Q175" s="688">
        <f t="shared" si="111"/>
        <v>42.249240121580542</v>
      </c>
      <c r="R175" s="37">
        <f t="shared" si="112"/>
        <v>100</v>
      </c>
      <c r="S175" s="37">
        <f t="shared" si="113"/>
        <v>100</v>
      </c>
      <c r="T175" s="30"/>
    </row>
    <row r="176" spans="1:20" s="34" customFormat="1">
      <c r="A176" s="52" t="s">
        <v>90</v>
      </c>
      <c r="B176" s="682">
        <f>+'Distribution Pivot Table'!X$52*100</f>
        <v>0</v>
      </c>
      <c r="C176" s="683">
        <f>+'Distribution Pivot Table'!X$54*100</f>
        <v>0</v>
      </c>
      <c r="D176" s="682">
        <f>+'Distribution Pivot Table'!X$56*100</f>
        <v>0</v>
      </c>
      <c r="E176" s="684">
        <f t="shared" si="106"/>
        <v>0</v>
      </c>
      <c r="F176" s="685">
        <f>+'Distribution Pivot Table'!X$58*100</f>
        <v>0</v>
      </c>
      <c r="G176" s="683">
        <f>+'Distribution Pivot Table'!X$60*100</f>
        <v>0</v>
      </c>
      <c r="H176" s="682">
        <f>+'Distribution Pivot Table'!X$62*100</f>
        <v>0</v>
      </c>
      <c r="I176" s="684">
        <f t="shared" si="107"/>
        <v>0</v>
      </c>
      <c r="J176" s="685">
        <f>+'Distribution Pivot Table'!X$64*100</f>
        <v>0</v>
      </c>
      <c r="K176" s="682">
        <f>+'Distribution Pivot Table'!X$66*100</f>
        <v>0</v>
      </c>
      <c r="L176" s="682">
        <f>+'Distribution Pivot Table'!X$68*100</f>
        <v>0</v>
      </c>
      <c r="M176" s="686">
        <f t="shared" si="108"/>
        <v>0</v>
      </c>
      <c r="N176" s="685">
        <f>+'Distribution Pivot Table'!X$70*100</f>
        <v>0</v>
      </c>
      <c r="O176" s="687">
        <f t="shared" si="109"/>
        <v>0</v>
      </c>
      <c r="P176" s="688">
        <f t="shared" si="110"/>
        <v>0</v>
      </c>
      <c r="Q176" s="688">
        <f t="shared" si="111"/>
        <v>0</v>
      </c>
      <c r="R176" s="37">
        <f t="shared" si="112"/>
        <v>0</v>
      </c>
      <c r="S176" s="37">
        <f t="shared" si="113"/>
        <v>0</v>
      </c>
    </row>
    <row r="177" spans="1:24" s="34" customFormat="1">
      <c r="A177" s="52" t="s">
        <v>91</v>
      </c>
      <c r="B177" s="682">
        <f>+'Distribution Pivot Table'!X$74*100</f>
        <v>0</v>
      </c>
      <c r="C177" s="683">
        <f>+'Distribution Pivot Table'!X$76*100</f>
        <v>0</v>
      </c>
      <c r="D177" s="682">
        <f>+'Distribution Pivot Table'!X$78*100</f>
        <v>0</v>
      </c>
      <c r="E177" s="684">
        <f t="shared" si="106"/>
        <v>0</v>
      </c>
      <c r="F177" s="685">
        <f>+'Distribution Pivot Table'!X$80*100</f>
        <v>0</v>
      </c>
      <c r="G177" s="683">
        <f>+'Distribution Pivot Table'!X$82*100</f>
        <v>0</v>
      </c>
      <c r="H177" s="682">
        <f>+'Distribution Pivot Table'!X$84*100</f>
        <v>0</v>
      </c>
      <c r="I177" s="684">
        <f t="shared" si="107"/>
        <v>0</v>
      </c>
      <c r="J177" s="685">
        <f>+'Distribution Pivot Table'!X$86*100</f>
        <v>0</v>
      </c>
      <c r="K177" s="682">
        <f>+'Distribution Pivot Table'!X$88*100</f>
        <v>0</v>
      </c>
      <c r="L177" s="682">
        <f>+'Distribution Pivot Table'!X$90*100</f>
        <v>0</v>
      </c>
      <c r="M177" s="686">
        <f t="shared" si="108"/>
        <v>0</v>
      </c>
      <c r="N177" s="685">
        <f>+'Distribution Pivot Table'!X$92*100</f>
        <v>0</v>
      </c>
      <c r="O177" s="687">
        <f t="shared" si="109"/>
        <v>0</v>
      </c>
      <c r="P177" s="688">
        <f t="shared" si="110"/>
        <v>0</v>
      </c>
      <c r="Q177" s="688">
        <f t="shared" si="111"/>
        <v>0</v>
      </c>
      <c r="R177" s="37">
        <f t="shared" si="112"/>
        <v>0</v>
      </c>
      <c r="S177" s="37">
        <f t="shared" si="113"/>
        <v>0</v>
      </c>
    </row>
    <row r="178" spans="1:24" s="34" customFormat="1">
      <c r="A178" s="52"/>
      <c r="B178" s="682"/>
      <c r="C178" s="683"/>
      <c r="D178" s="682"/>
      <c r="E178" s="684">
        <f t="shared" si="106"/>
        <v>0</v>
      </c>
      <c r="F178" s="685"/>
      <c r="G178" s="683"/>
      <c r="H178" s="682"/>
      <c r="I178" s="684"/>
      <c r="J178" s="685"/>
      <c r="K178" s="682"/>
      <c r="L178" s="682"/>
      <c r="M178" s="686"/>
      <c r="N178" s="685"/>
      <c r="O178" s="687"/>
      <c r="P178" s="688"/>
      <c r="Q178" s="688"/>
      <c r="R178" s="37"/>
      <c r="S178" s="37"/>
    </row>
    <row r="179" spans="1:24" s="34" customFormat="1">
      <c r="A179" s="52" t="s">
        <v>92</v>
      </c>
      <c r="B179" s="682">
        <f>+'Distribution Pivot Table'!X$96*100</f>
        <v>0.69787728990985753</v>
      </c>
      <c r="C179" s="683">
        <f>+'Distribution Pivot Table'!X$98*100</f>
        <v>0.11631288165164291</v>
      </c>
      <c r="D179" s="682">
        <f>+'Distribution Pivot Table'!X$100*100</f>
        <v>0</v>
      </c>
      <c r="E179" s="684">
        <f t="shared" si="106"/>
        <v>0.81419017156150042</v>
      </c>
      <c r="F179" s="685">
        <f>+'Distribution Pivot Table'!X$102*100</f>
        <v>42.803140447804594</v>
      </c>
      <c r="G179" s="683">
        <f>+'Distribution Pivot Table'!X$104*100</f>
        <v>4.8269845885431808</v>
      </c>
      <c r="H179" s="682">
        <f>+'Distribution Pivot Table'!X$106*100</f>
        <v>0</v>
      </c>
      <c r="I179" s="684">
        <f t="shared" ref="I179:I182" si="114">SUM(F179:H179)</f>
        <v>47.630125036347778</v>
      </c>
      <c r="J179" s="685">
        <f>+'Distribution Pivot Table'!X$108*100</f>
        <v>33.41087525443443</v>
      </c>
      <c r="K179" s="682">
        <f>+'Distribution Pivot Table'!X$110*100</f>
        <v>18.144809537656297</v>
      </c>
      <c r="L179" s="682">
        <f>+'Distribution Pivot Table'!X$112*100</f>
        <v>0</v>
      </c>
      <c r="M179" s="686">
        <f t="shared" ref="M179:M182" si="115">SUM(J179:L179)</f>
        <v>51.55568479209073</v>
      </c>
      <c r="N179" s="685">
        <f>+'Distribution Pivot Table'!X$114*100</f>
        <v>0</v>
      </c>
      <c r="O179" s="687">
        <f t="shared" ref="O179:O182" si="116">+B179+F179+J179</f>
        <v>76.911892992148879</v>
      </c>
      <c r="P179" s="688">
        <f t="shared" ref="P179:P182" si="117">+C179+G179+K179</f>
        <v>23.088107007851121</v>
      </c>
      <c r="Q179" s="688">
        <f t="shared" ref="Q179:Q182" si="118">+D179+H179+L179+N179</f>
        <v>0</v>
      </c>
      <c r="R179" s="37">
        <f t="shared" si="112"/>
        <v>100</v>
      </c>
      <c r="S179" s="37">
        <f t="shared" si="113"/>
        <v>100</v>
      </c>
    </row>
    <row r="180" spans="1:24" s="34" customFormat="1">
      <c r="A180" s="52" t="s">
        <v>93</v>
      </c>
      <c r="B180" s="682">
        <f>+'Distribution Pivot Table'!X$118*100</f>
        <v>0</v>
      </c>
      <c r="C180" s="683">
        <f>+'Distribution Pivot Table'!X$120*100</f>
        <v>0</v>
      </c>
      <c r="D180" s="682">
        <f>+'Distribution Pivot Table'!X$122*100</f>
        <v>0</v>
      </c>
      <c r="E180" s="684">
        <f t="shared" si="106"/>
        <v>0</v>
      </c>
      <c r="F180" s="685">
        <f>+'Distribution Pivot Table'!X$124*100</f>
        <v>0</v>
      </c>
      <c r="G180" s="683">
        <f>+'Distribution Pivot Table'!X$126*100</f>
        <v>0</v>
      </c>
      <c r="H180" s="682">
        <f>+'Distribution Pivot Table'!X$128*100</f>
        <v>0</v>
      </c>
      <c r="I180" s="684">
        <f t="shared" si="114"/>
        <v>0</v>
      </c>
      <c r="J180" s="685">
        <f>+'Distribution Pivot Table'!X$130*100</f>
        <v>0</v>
      </c>
      <c r="K180" s="682">
        <f>+'Distribution Pivot Table'!X$132*100</f>
        <v>0</v>
      </c>
      <c r="L180" s="682">
        <f>+'Distribution Pivot Table'!X$134*100</f>
        <v>0</v>
      </c>
      <c r="M180" s="686">
        <f t="shared" si="115"/>
        <v>0</v>
      </c>
      <c r="N180" s="685">
        <f>+'Distribution Pivot Table'!X$136*100</f>
        <v>0</v>
      </c>
      <c r="O180" s="687">
        <f t="shared" si="116"/>
        <v>0</v>
      </c>
      <c r="P180" s="688">
        <f t="shared" si="117"/>
        <v>0</v>
      </c>
      <c r="Q180" s="688">
        <f t="shared" si="118"/>
        <v>0</v>
      </c>
      <c r="R180" s="37">
        <f t="shared" si="112"/>
        <v>0</v>
      </c>
      <c r="S180" s="37">
        <f t="shared" si="113"/>
        <v>0</v>
      </c>
    </row>
    <row r="181" spans="1:24" s="34" customFormat="1">
      <c r="A181" s="52" t="s">
        <v>94</v>
      </c>
      <c r="B181" s="682">
        <f>+'Distribution Pivot Table'!X$140*100</f>
        <v>0</v>
      </c>
      <c r="C181" s="683">
        <f>+'Distribution Pivot Table'!X$142*100</f>
        <v>0</v>
      </c>
      <c r="D181" s="682">
        <f>+'Distribution Pivot Table'!X$144*100</f>
        <v>0</v>
      </c>
      <c r="E181" s="684">
        <f t="shared" si="106"/>
        <v>0</v>
      </c>
      <c r="F181" s="685">
        <f>+'Distribution Pivot Table'!X$146*100</f>
        <v>0</v>
      </c>
      <c r="G181" s="683">
        <f>+'Distribution Pivot Table'!X$148*100</f>
        <v>0</v>
      </c>
      <c r="H181" s="682">
        <f>+'Distribution Pivot Table'!X$150*100</f>
        <v>0</v>
      </c>
      <c r="I181" s="684">
        <f t="shared" si="114"/>
        <v>0</v>
      </c>
      <c r="J181" s="685">
        <f>+'Distribution Pivot Table'!X$152*100</f>
        <v>0</v>
      </c>
      <c r="K181" s="682">
        <f>+'Distribution Pivot Table'!X$154*100</f>
        <v>0</v>
      </c>
      <c r="L181" s="682">
        <f>+'Distribution Pivot Table'!X$156*100</f>
        <v>0</v>
      </c>
      <c r="M181" s="686">
        <f t="shared" si="115"/>
        <v>0</v>
      </c>
      <c r="N181" s="685">
        <f>+'Distribution Pivot Table'!X$158*100</f>
        <v>0</v>
      </c>
      <c r="O181" s="687">
        <f t="shared" si="116"/>
        <v>0</v>
      </c>
      <c r="P181" s="688">
        <f t="shared" si="117"/>
        <v>0</v>
      </c>
      <c r="Q181" s="688">
        <f t="shared" si="118"/>
        <v>0</v>
      </c>
      <c r="R181" s="37">
        <f t="shared" si="112"/>
        <v>0</v>
      </c>
      <c r="S181" s="37">
        <f t="shared" si="113"/>
        <v>0</v>
      </c>
    </row>
    <row r="182" spans="1:24" s="34" customFormat="1">
      <c r="A182" s="52" t="s">
        <v>95</v>
      </c>
      <c r="B182" s="682">
        <f>+'Distribution Pivot Table'!X$162*100</f>
        <v>0</v>
      </c>
      <c r="C182" s="683">
        <f>+'Distribution Pivot Table'!X$164*100</f>
        <v>0</v>
      </c>
      <c r="D182" s="682">
        <f>+'Distribution Pivot Table'!X$166*100</f>
        <v>0</v>
      </c>
      <c r="E182" s="684">
        <f t="shared" si="106"/>
        <v>0</v>
      </c>
      <c r="F182" s="685">
        <f>+'Distribution Pivot Table'!X$168*100</f>
        <v>0</v>
      </c>
      <c r="G182" s="683">
        <f>+'Distribution Pivot Table'!X$170*100</f>
        <v>0</v>
      </c>
      <c r="H182" s="682">
        <f>+'Distribution Pivot Table'!X$172*100</f>
        <v>0</v>
      </c>
      <c r="I182" s="684">
        <f t="shared" si="114"/>
        <v>0</v>
      </c>
      <c r="J182" s="685">
        <f>+'Distribution Pivot Table'!X$174*100</f>
        <v>0</v>
      </c>
      <c r="K182" s="682">
        <f>+'Distribution Pivot Table'!X$176*100</f>
        <v>0</v>
      </c>
      <c r="L182" s="682">
        <f>+'Distribution Pivot Table'!X$178*100</f>
        <v>0</v>
      </c>
      <c r="M182" s="686">
        <f t="shared" si="115"/>
        <v>0</v>
      </c>
      <c r="N182" s="685">
        <f>+'Distribution Pivot Table'!X$180*100</f>
        <v>0</v>
      </c>
      <c r="O182" s="687">
        <f t="shared" si="116"/>
        <v>0</v>
      </c>
      <c r="P182" s="688">
        <f t="shared" si="117"/>
        <v>0</v>
      </c>
      <c r="Q182" s="688">
        <f t="shared" si="118"/>
        <v>0</v>
      </c>
      <c r="R182" s="37">
        <f t="shared" si="112"/>
        <v>0</v>
      </c>
      <c r="S182" s="37">
        <f t="shared" si="113"/>
        <v>0</v>
      </c>
    </row>
    <row r="183" spans="1:24" s="34" customFormat="1">
      <c r="A183" s="52"/>
      <c r="B183" s="682"/>
      <c r="C183" s="683"/>
      <c r="D183" s="682"/>
      <c r="E183" s="684">
        <f t="shared" si="106"/>
        <v>0</v>
      </c>
      <c r="F183" s="685"/>
      <c r="G183" s="683"/>
      <c r="H183" s="682"/>
      <c r="I183" s="684"/>
      <c r="J183" s="685"/>
      <c r="K183" s="682"/>
      <c r="L183" s="682"/>
      <c r="M183" s="686"/>
      <c r="N183" s="685"/>
      <c r="O183" s="687"/>
      <c r="P183" s="688"/>
      <c r="Q183" s="688"/>
      <c r="R183" s="37"/>
      <c r="S183" s="37"/>
    </row>
    <row r="184" spans="1:24" s="34" customFormat="1">
      <c r="A184" s="52" t="s">
        <v>96</v>
      </c>
      <c r="B184" s="682">
        <f>+'Distribution Pivot Table'!X$184*100</f>
        <v>1.1520737327188941</v>
      </c>
      <c r="C184" s="683">
        <f>+'Distribution Pivot Table'!X$186*100</f>
        <v>2.0737327188940093</v>
      </c>
      <c r="D184" s="682">
        <f>+'Distribution Pivot Table'!X$188*100</f>
        <v>0</v>
      </c>
      <c r="E184" s="684">
        <f t="shared" si="106"/>
        <v>3.2258064516129035</v>
      </c>
      <c r="F184" s="685">
        <f>+'Distribution Pivot Table'!X$190*100</f>
        <v>22.119815668202765</v>
      </c>
      <c r="G184" s="683">
        <f>+'Distribution Pivot Table'!X$192*100</f>
        <v>0.46082949308755761</v>
      </c>
      <c r="H184" s="682">
        <f>+'Distribution Pivot Table'!X$194*100</f>
        <v>0</v>
      </c>
      <c r="I184" s="684">
        <f t="shared" ref="I184:I187" si="119">SUM(F184:H184)</f>
        <v>22.580645161290324</v>
      </c>
      <c r="J184" s="685">
        <f>+'Distribution Pivot Table'!X$196*100</f>
        <v>51.843317972350235</v>
      </c>
      <c r="K184" s="682">
        <f>+'Distribution Pivot Table'!X$198*100</f>
        <v>16.129032258064516</v>
      </c>
      <c r="L184" s="682">
        <f>+'Distribution Pivot Table'!X$200*100</f>
        <v>0</v>
      </c>
      <c r="M184" s="686">
        <f t="shared" ref="M184:M187" si="120">SUM(J184:L184)</f>
        <v>67.972350230414747</v>
      </c>
      <c r="N184" s="685">
        <f>+'Distribution Pivot Table'!X$202*100</f>
        <v>6.2211981566820276</v>
      </c>
      <c r="O184" s="687">
        <f t="shared" ref="O184:O187" si="121">+B184+F184+J184</f>
        <v>75.115207373271886</v>
      </c>
      <c r="P184" s="688">
        <f t="shared" ref="P184:P187" si="122">+C184+G184+K184</f>
        <v>18.663594470046082</v>
      </c>
      <c r="Q184" s="688">
        <f t="shared" ref="Q184:Q187" si="123">+D184+H184+L184+N184</f>
        <v>6.2211981566820276</v>
      </c>
      <c r="R184" s="37">
        <f t="shared" si="112"/>
        <v>100</v>
      </c>
      <c r="S184" s="37">
        <f t="shared" si="113"/>
        <v>100</v>
      </c>
    </row>
    <row r="185" spans="1:24" s="34" customFormat="1">
      <c r="A185" s="52" t="s">
        <v>97</v>
      </c>
      <c r="B185" s="682">
        <f>+'Distribution Pivot Table'!X$206*100</f>
        <v>5.1098620337250898E-2</v>
      </c>
      <c r="C185" s="682">
        <f>+'Distribution Pivot Table'!X$208*100</f>
        <v>0</v>
      </c>
      <c r="D185" s="682">
        <f>+'Distribution Pivot Table'!X$210*108</f>
        <v>0</v>
      </c>
      <c r="E185" s="684">
        <f t="shared" si="106"/>
        <v>5.1098620337250898E-2</v>
      </c>
      <c r="F185" s="685">
        <f>+'Distribution Pivot Table'!X$212*100</f>
        <v>43.076136944302505</v>
      </c>
      <c r="G185" s="683">
        <f>+'Distribution Pivot Table'!X$214*100</f>
        <v>0.97087378640776689</v>
      </c>
      <c r="H185" s="682">
        <f>+'Distribution Pivot Table'!X$216*100</f>
        <v>0.25549310168625444</v>
      </c>
      <c r="I185" s="684">
        <f t="shared" si="119"/>
        <v>44.302503832396525</v>
      </c>
      <c r="J185" s="685">
        <f>+'Distribution Pivot Table'!X$218*100</f>
        <v>36.688809402146141</v>
      </c>
      <c r="K185" s="682">
        <f>+'Distribution Pivot Table'!X$220*100</f>
        <v>14.869698518140009</v>
      </c>
      <c r="L185" s="682">
        <f>+'Distribution Pivot Table'!X$222*100</f>
        <v>0.97087378640776689</v>
      </c>
      <c r="M185" s="686">
        <f t="shared" si="120"/>
        <v>52.529381706693911</v>
      </c>
      <c r="N185" s="685">
        <f>+'Distribution Pivot Table'!X$224*100</f>
        <v>3.1170158405723045</v>
      </c>
      <c r="O185" s="687">
        <f t="shared" si="121"/>
        <v>79.816044966785896</v>
      </c>
      <c r="P185" s="688">
        <f t="shared" si="122"/>
        <v>15.840572304547775</v>
      </c>
      <c r="Q185" s="688">
        <f t="shared" si="123"/>
        <v>4.3433827286663256</v>
      </c>
      <c r="R185" s="37">
        <f t="shared" si="112"/>
        <v>100</v>
      </c>
      <c r="S185" s="37">
        <f t="shared" si="113"/>
        <v>100</v>
      </c>
    </row>
    <row r="186" spans="1:24" s="34" customFormat="1">
      <c r="A186" s="52" t="s">
        <v>98</v>
      </c>
      <c r="B186" s="682">
        <f>+'Distribution Pivot Table'!X$228*100</f>
        <v>8.9747789059941052</v>
      </c>
      <c r="C186" s="683">
        <f>+'Distribution Pivot Table'!X$230*100</f>
        <v>1.1464133639043563</v>
      </c>
      <c r="D186" s="682">
        <f>+'Distribution Pivot Table'!X$232*100</f>
        <v>0</v>
      </c>
      <c r="E186" s="684">
        <f t="shared" si="106"/>
        <v>10.121192269898462</v>
      </c>
      <c r="F186" s="685">
        <f>+'Distribution Pivot Table'!X$234*100</f>
        <v>36.423190304618409</v>
      </c>
      <c r="G186" s="683">
        <f>+'Distribution Pivot Table'!X$236*100</f>
        <v>4.0288241074353097</v>
      </c>
      <c r="H186" s="682">
        <f>+'Distribution Pivot Table'!X$238*100</f>
        <v>0</v>
      </c>
      <c r="I186" s="684">
        <f t="shared" si="119"/>
        <v>40.452014412053721</v>
      </c>
      <c r="J186" s="685">
        <f>+'Distribution Pivot Table'!X$240*100</f>
        <v>32.623648869963972</v>
      </c>
      <c r="K186" s="682">
        <f>+'Distribution Pivot Table'!X$242*100</f>
        <v>16.049787094660989</v>
      </c>
      <c r="L186" s="682">
        <f>+'Distribution Pivot Table'!X$244*100</f>
        <v>0</v>
      </c>
      <c r="M186" s="686">
        <f t="shared" si="120"/>
        <v>48.673435964624957</v>
      </c>
      <c r="N186" s="685">
        <f>+'Distribution Pivot Table'!X$246*100</f>
        <v>0.7533573534228627</v>
      </c>
      <c r="O186" s="687">
        <f t="shared" si="121"/>
        <v>78.021618080576488</v>
      </c>
      <c r="P186" s="688">
        <f t="shared" si="122"/>
        <v>21.225024566000656</v>
      </c>
      <c r="Q186" s="688">
        <f t="shared" si="123"/>
        <v>0.7533573534228627</v>
      </c>
      <c r="R186" s="37">
        <f t="shared" si="112"/>
        <v>100</v>
      </c>
      <c r="S186" s="37">
        <f t="shared" si="113"/>
        <v>100</v>
      </c>
      <c r="T186" s="30"/>
      <c r="U186" s="30"/>
      <c r="V186" s="30"/>
      <c r="W186" s="30"/>
      <c r="X186" s="785"/>
    </row>
    <row r="187" spans="1:24" s="34" customFormat="1">
      <c r="A187" s="52" t="s">
        <v>99</v>
      </c>
      <c r="B187" s="682">
        <f>+'Distribution Pivot Table'!X$250*100</f>
        <v>0</v>
      </c>
      <c r="C187" s="683">
        <f>+'Distribution Pivot Table'!X$252*100</f>
        <v>0</v>
      </c>
      <c r="D187" s="682">
        <f>+'Distribution Pivot Table'!X$254*100</f>
        <v>0</v>
      </c>
      <c r="E187" s="684">
        <f t="shared" si="106"/>
        <v>0</v>
      </c>
      <c r="F187" s="685">
        <f>+'Distribution Pivot Table'!X$256*100</f>
        <v>0</v>
      </c>
      <c r="G187" s="683">
        <f>+'Distribution Pivot Table'!X$258*100</f>
        <v>0</v>
      </c>
      <c r="H187" s="682">
        <f>+'Distribution Pivot Table'!X$260*100</f>
        <v>0</v>
      </c>
      <c r="I187" s="684">
        <f t="shared" si="119"/>
        <v>0</v>
      </c>
      <c r="J187" s="685">
        <f>+'Distribution Pivot Table'!X$262*100</f>
        <v>0</v>
      </c>
      <c r="K187" s="682">
        <f>+'Distribution Pivot Table'!X$264*100</f>
        <v>0</v>
      </c>
      <c r="L187" s="682">
        <f>+'Distribution Pivot Table'!X$266*100</f>
        <v>0</v>
      </c>
      <c r="M187" s="686">
        <f t="shared" si="120"/>
        <v>0</v>
      </c>
      <c r="N187" s="685">
        <f>+'Distribution Pivot Table'!X$268*100</f>
        <v>0</v>
      </c>
      <c r="O187" s="687">
        <f t="shared" si="121"/>
        <v>0</v>
      </c>
      <c r="P187" s="688">
        <f t="shared" si="122"/>
        <v>0</v>
      </c>
      <c r="Q187" s="688">
        <f t="shared" si="123"/>
        <v>0</v>
      </c>
      <c r="R187" s="37">
        <f t="shared" si="112"/>
        <v>0</v>
      </c>
      <c r="S187" s="37">
        <f t="shared" si="113"/>
        <v>0</v>
      </c>
    </row>
    <row r="188" spans="1:24" s="34" customFormat="1">
      <c r="A188" s="52"/>
      <c r="B188" s="682"/>
      <c r="C188" s="683"/>
      <c r="D188" s="682"/>
      <c r="E188" s="684">
        <f t="shared" si="106"/>
        <v>0</v>
      </c>
      <c r="F188" s="685"/>
      <c r="G188" s="683"/>
      <c r="H188" s="682"/>
      <c r="I188" s="684"/>
      <c r="J188" s="685"/>
      <c r="K188" s="682"/>
      <c r="L188" s="682"/>
      <c r="M188" s="686"/>
      <c r="N188" s="685"/>
      <c r="O188" s="687"/>
      <c r="P188" s="688"/>
      <c r="Q188" s="688"/>
      <c r="R188" s="37"/>
      <c r="S188" s="37"/>
    </row>
    <row r="189" spans="1:24" s="34" customFormat="1">
      <c r="A189" s="52" t="s">
        <v>100</v>
      </c>
      <c r="B189" s="682">
        <f>+'Distribution Pivot Table'!X$272*100</f>
        <v>16.814159292035399</v>
      </c>
      <c r="C189" s="683">
        <f>+'Distribution Pivot Table'!X$274*100</f>
        <v>2.2615535889872174</v>
      </c>
      <c r="D189" s="682">
        <f>+'Distribution Pivot Table'!X$276*100</f>
        <v>0</v>
      </c>
      <c r="E189" s="684">
        <f t="shared" si="106"/>
        <v>19.075712881022618</v>
      </c>
      <c r="F189" s="685">
        <f>+'Distribution Pivot Table'!X$278*100</f>
        <v>50.737463126843664</v>
      </c>
      <c r="G189" s="683">
        <f>+'Distribution Pivot Table'!X$280*100</f>
        <v>1.7699115044247788</v>
      </c>
      <c r="H189" s="682">
        <f>+'Distribution Pivot Table'!X$282*100</f>
        <v>0</v>
      </c>
      <c r="I189" s="684">
        <f t="shared" ref="I189:I192" si="124">SUM(F189:H189)</f>
        <v>52.507374631268441</v>
      </c>
      <c r="J189" s="685">
        <f>+'Distribution Pivot Table'!X$284*100</f>
        <v>22.418879056047196</v>
      </c>
      <c r="K189" s="682">
        <f>+'Distribution Pivot Table'!X$286*100</f>
        <v>5.9980334316617503</v>
      </c>
      <c r="L189" s="682">
        <f>+'Distribution Pivot Table'!X$288*100</f>
        <v>0</v>
      </c>
      <c r="M189" s="686">
        <f t="shared" ref="M189:M192" si="125">SUM(J189:L189)</f>
        <v>28.416912487708945</v>
      </c>
      <c r="N189" s="685">
        <f>+'Distribution Pivot Table'!X$290*100</f>
        <v>0</v>
      </c>
      <c r="O189" s="687">
        <f t="shared" ref="O189:O192" si="126">+B189+F189+J189</f>
        <v>89.970501474926266</v>
      </c>
      <c r="P189" s="688">
        <f t="shared" ref="P189:P192" si="127">+C189+G189+K189</f>
        <v>10.029498525073747</v>
      </c>
      <c r="Q189" s="688">
        <f t="shared" ref="Q189:Q192" si="128">+D189+H189+L189+N189</f>
        <v>0</v>
      </c>
      <c r="R189" s="37">
        <f t="shared" si="112"/>
        <v>100</v>
      </c>
      <c r="S189" s="37">
        <f t="shared" si="113"/>
        <v>100.00000000000001</v>
      </c>
    </row>
    <row r="190" spans="1:24" s="34" customFormat="1">
      <c r="A190" s="52" t="s">
        <v>101</v>
      </c>
      <c r="B190" s="682">
        <f>+'Distribution Pivot Table'!X294*100</f>
        <v>0.2770083102493075</v>
      </c>
      <c r="C190" s="683">
        <f>+'Distribution Pivot Table'!X296*100</f>
        <v>0</v>
      </c>
      <c r="D190" s="682">
        <f>+'Distribution Pivot Table'!X298*100</f>
        <v>0</v>
      </c>
      <c r="E190" s="684">
        <f t="shared" si="106"/>
        <v>0.2770083102493075</v>
      </c>
      <c r="F190" s="685">
        <f>+'Distribution Pivot Table'!X300*100</f>
        <v>7.518796992481203</v>
      </c>
      <c r="G190" s="683">
        <f>+'Distribution Pivot Table'!X302*100</f>
        <v>1.226751088246933</v>
      </c>
      <c r="H190" s="682">
        <f>+'Distribution Pivot Table'!X304*100</f>
        <v>0</v>
      </c>
      <c r="I190" s="684">
        <f t="shared" si="124"/>
        <v>8.7455480807281365</v>
      </c>
      <c r="J190" s="685">
        <f>+'Distribution Pivot Table'!X306*100</f>
        <v>39.05817174515235</v>
      </c>
      <c r="K190" s="682">
        <f>+'Distribution Pivot Table'!X308*100</f>
        <v>45.745943806885634</v>
      </c>
      <c r="L190" s="682">
        <f>+'Distribution Pivot Table'!X310*100</f>
        <v>0</v>
      </c>
      <c r="M190" s="686">
        <f t="shared" si="125"/>
        <v>84.804115552037985</v>
      </c>
      <c r="N190" s="685">
        <f>+'Distribution Pivot Table'!X312*100</f>
        <v>6.1733280569845661</v>
      </c>
      <c r="O190" s="687">
        <f t="shared" si="126"/>
        <v>46.853977047882864</v>
      </c>
      <c r="P190" s="688">
        <f t="shared" si="127"/>
        <v>46.97269489513257</v>
      </c>
      <c r="Q190" s="688">
        <f t="shared" si="128"/>
        <v>6.1733280569845661</v>
      </c>
      <c r="R190" s="37">
        <f t="shared" si="112"/>
        <v>100</v>
      </c>
      <c r="S190" s="37">
        <f t="shared" si="113"/>
        <v>100</v>
      </c>
    </row>
    <row r="191" spans="1:24" s="34" customFormat="1">
      <c r="A191" s="52" t="s">
        <v>102</v>
      </c>
      <c r="B191" s="682">
        <f>+'Distribution Pivot Table'!X316*100</f>
        <v>1.2054507337526206</v>
      </c>
      <c r="C191" s="682">
        <f>+'Distribution Pivot Table'!X318*100</f>
        <v>0</v>
      </c>
      <c r="D191" s="682">
        <f>+'Distribution Pivot Table'!X320*100</f>
        <v>0</v>
      </c>
      <c r="E191" s="684">
        <f t="shared" si="106"/>
        <v>1.2054507337526206</v>
      </c>
      <c r="F191" s="685">
        <f>+'Distribution Pivot Table'!X322*100</f>
        <v>75.890985324947593</v>
      </c>
      <c r="G191" s="683">
        <f>+'Distribution Pivot Table'!X324*100</f>
        <v>3.3542976939203357</v>
      </c>
      <c r="H191" s="682">
        <f>+'Distribution Pivot Table'!X326*100</f>
        <v>0</v>
      </c>
      <c r="I191" s="684">
        <f t="shared" si="124"/>
        <v>79.245283018867923</v>
      </c>
      <c r="J191" s="685">
        <f>+'Distribution Pivot Table'!X328*100</f>
        <v>13.522012578616351</v>
      </c>
      <c r="K191" s="682">
        <f>+'Distribution Pivot Table'!X330*100</f>
        <v>4.8218029350104823</v>
      </c>
      <c r="L191" s="682">
        <f>+'Distribution Pivot Table'!X332*100</f>
        <v>0</v>
      </c>
      <c r="M191" s="686">
        <f t="shared" si="125"/>
        <v>18.343815513626833</v>
      </c>
      <c r="N191" s="685">
        <f>+'Distribution Pivot Table'!X334*100</f>
        <v>1.2054507337526206</v>
      </c>
      <c r="O191" s="687">
        <f t="shared" si="126"/>
        <v>90.618448637316575</v>
      </c>
      <c r="P191" s="688">
        <f t="shared" si="127"/>
        <v>8.1761006289308185</v>
      </c>
      <c r="Q191" s="688">
        <f t="shared" si="128"/>
        <v>1.2054507337526206</v>
      </c>
      <c r="R191" s="37">
        <f t="shared" si="112"/>
        <v>100.00000000000001</v>
      </c>
      <c r="S191" s="37">
        <f t="shared" si="113"/>
        <v>100.00000000000001</v>
      </c>
    </row>
    <row r="192" spans="1:24" s="34" customFormat="1">
      <c r="A192" s="57" t="s">
        <v>103</v>
      </c>
      <c r="B192" s="689">
        <f>+'Distribution Pivot Table'!X338*100</f>
        <v>13.733228097868983</v>
      </c>
      <c r="C192" s="689">
        <f>+'Distribution Pivot Table'!X340*100</f>
        <v>0</v>
      </c>
      <c r="D192" s="689">
        <f>+'Distribution Pivot Table'!X342*100</f>
        <v>0</v>
      </c>
      <c r="E192" s="690">
        <f t="shared" si="106"/>
        <v>13.733228097868983</v>
      </c>
      <c r="F192" s="691">
        <f>+'Distribution Pivot Table'!X344*100</f>
        <v>35.043409629044987</v>
      </c>
      <c r="G192" s="689">
        <f>+'Distribution Pivot Table'!X346*100</f>
        <v>1.2628255722178374</v>
      </c>
      <c r="H192" s="689">
        <f>+'Distribution Pivot Table'!X348*100</f>
        <v>0</v>
      </c>
      <c r="I192" s="690">
        <f t="shared" si="124"/>
        <v>36.306235201262822</v>
      </c>
      <c r="J192" s="691">
        <f>+'Distribution Pivot Table'!X350*100</f>
        <v>39.30544593528019</v>
      </c>
      <c r="K192" s="689">
        <f>+'Distribution Pivot Table'!X352*100</f>
        <v>5.0513022888713497</v>
      </c>
      <c r="L192" s="689">
        <f>+'Distribution Pivot Table'!X354*100</f>
        <v>0</v>
      </c>
      <c r="M192" s="722">
        <f t="shared" si="125"/>
        <v>44.356748224151538</v>
      </c>
      <c r="N192" s="691">
        <f>+'Distribution Pivot Table'!X356*100</f>
        <v>5.6037884767166535</v>
      </c>
      <c r="O192" s="723">
        <f t="shared" si="126"/>
        <v>88.082083662194151</v>
      </c>
      <c r="P192" s="724">
        <f t="shared" si="127"/>
        <v>6.3141278610891867</v>
      </c>
      <c r="Q192" s="724">
        <f t="shared" si="128"/>
        <v>5.6037884767166535</v>
      </c>
      <c r="R192" s="37">
        <f t="shared" si="112"/>
        <v>100.00000000000001</v>
      </c>
      <c r="S192" s="37">
        <f t="shared" si="113"/>
        <v>99.999999999999986</v>
      </c>
    </row>
    <row r="193" spans="1:20" s="34" customFormat="1">
      <c r="A193" s="165" t="s">
        <v>206</v>
      </c>
      <c r="B193" s="52"/>
      <c r="C193" s="52"/>
      <c r="D193" s="52"/>
      <c r="E193" s="52"/>
      <c r="F193" s="142"/>
      <c r="G193" s="142"/>
      <c r="H193" s="142"/>
      <c r="I193" s="142"/>
      <c r="J193" s="142"/>
      <c r="K193" s="142"/>
      <c r="L193" s="142"/>
      <c r="M193" s="142"/>
      <c r="N193" s="142"/>
      <c r="O193" s="142"/>
      <c r="P193" s="142"/>
      <c r="Q193" s="142"/>
      <c r="R193" s="39"/>
    </row>
    <row r="194" spans="1:20">
      <c r="A194" s="165" t="s">
        <v>347</v>
      </c>
      <c r="B194" s="50"/>
      <c r="C194" s="50"/>
      <c r="D194" s="50"/>
      <c r="E194" s="141"/>
      <c r="F194" s="50"/>
      <c r="G194" s="50"/>
      <c r="H194" s="50"/>
      <c r="I194" s="141"/>
      <c r="J194" s="50"/>
      <c r="K194" s="50"/>
      <c r="L194" s="50"/>
      <c r="M194" s="141"/>
      <c r="N194" s="50"/>
      <c r="O194" s="98"/>
      <c r="P194" s="98"/>
      <c r="R194" s="13"/>
    </row>
    <row r="195" spans="1:20" s="34" customFormat="1">
      <c r="A195" s="52"/>
      <c r="B195" s="52"/>
      <c r="C195" s="52"/>
      <c r="D195" s="52"/>
      <c r="E195" s="52"/>
      <c r="F195" s="142"/>
      <c r="G195" s="142"/>
      <c r="H195" s="142"/>
      <c r="I195" s="142"/>
      <c r="J195" s="142"/>
      <c r="K195" s="142"/>
      <c r="L195" s="142"/>
      <c r="M195" s="142"/>
      <c r="N195" s="142"/>
      <c r="O195" s="142"/>
      <c r="P195" s="142"/>
      <c r="Q195" s="142"/>
      <c r="R195" s="39"/>
    </row>
    <row r="196" spans="1:20" s="34" customFormat="1">
      <c r="A196" s="41"/>
      <c r="B196" s="41"/>
      <c r="C196" s="41"/>
      <c r="D196" s="41"/>
      <c r="E196" s="41"/>
      <c r="F196" s="142"/>
      <c r="G196" s="142"/>
      <c r="H196" s="142"/>
      <c r="I196" s="142"/>
      <c r="J196" s="142"/>
      <c r="K196" s="142"/>
      <c r="L196" s="142"/>
      <c r="M196" s="142"/>
      <c r="N196" s="142"/>
      <c r="O196" s="142"/>
      <c r="P196" s="142"/>
      <c r="Q196" s="718" t="s">
        <v>1156</v>
      </c>
      <c r="R196" s="39"/>
    </row>
    <row r="197" spans="1:20" s="34" customFormat="1" ht="18">
      <c r="A197" s="266" t="s">
        <v>312</v>
      </c>
      <c r="B197" s="132"/>
      <c r="C197" s="132"/>
      <c r="D197" s="132"/>
      <c r="E197" s="132"/>
      <c r="F197" s="135"/>
      <c r="G197" s="135"/>
      <c r="H197" s="135"/>
      <c r="I197" s="136"/>
      <c r="J197" s="135"/>
      <c r="K197" s="135"/>
      <c r="L197" s="135"/>
      <c r="M197" s="136"/>
      <c r="N197" s="135"/>
      <c r="O197" s="135"/>
      <c r="P197" s="135"/>
      <c r="Q197" s="135"/>
      <c r="R197" s="33"/>
    </row>
    <row r="198" spans="1:20" s="34" customFormat="1" ht="18">
      <c r="A198" s="266"/>
      <c r="B198" s="132"/>
      <c r="C198" s="132"/>
      <c r="D198" s="132"/>
      <c r="E198" s="132"/>
      <c r="F198" s="135"/>
      <c r="G198" s="135"/>
      <c r="H198" s="135"/>
      <c r="I198" s="136"/>
      <c r="J198" s="135"/>
      <c r="K198" s="135"/>
      <c r="L198" s="135"/>
      <c r="M198" s="136"/>
      <c r="N198" s="135"/>
      <c r="O198" s="135"/>
      <c r="P198" s="135"/>
      <c r="Q198" s="135"/>
      <c r="R198" s="33"/>
    </row>
    <row r="199" spans="1:20" s="34" customFormat="1" ht="15.75">
      <c r="A199" s="150" t="s">
        <v>48</v>
      </c>
      <c r="B199" s="132"/>
      <c r="C199" s="132"/>
      <c r="D199" s="132"/>
      <c r="E199" s="132"/>
      <c r="F199" s="135"/>
      <c r="G199" s="135"/>
      <c r="H199" s="135"/>
      <c r="I199" s="136"/>
      <c r="J199" s="135"/>
      <c r="K199" s="135"/>
      <c r="L199" s="135"/>
      <c r="M199" s="136"/>
      <c r="N199" s="135"/>
      <c r="O199" s="135"/>
      <c r="P199" s="135"/>
      <c r="Q199" s="135"/>
      <c r="R199" s="33"/>
    </row>
    <row r="200" spans="1:20" s="34" customFormat="1" ht="15.75">
      <c r="A200" s="150" t="s">
        <v>505</v>
      </c>
      <c r="B200" s="132"/>
      <c r="C200" s="132"/>
      <c r="D200" s="132"/>
      <c r="E200" s="132"/>
      <c r="F200" s="27"/>
      <c r="G200" s="27"/>
      <c r="H200" s="27"/>
      <c r="I200" s="132"/>
      <c r="J200" s="27"/>
      <c r="K200" s="27"/>
      <c r="L200" s="27"/>
      <c r="M200" s="132"/>
      <c r="N200" s="27"/>
      <c r="O200" s="27"/>
      <c r="P200" s="27"/>
      <c r="Q200" s="135"/>
      <c r="R200" s="33"/>
    </row>
    <row r="201" spans="1:20" s="34" customFormat="1" ht="18.75" customHeight="1">
      <c r="A201" s="137"/>
      <c r="B201" s="137"/>
      <c r="C201" s="137"/>
      <c r="D201" s="137"/>
      <c r="E201" s="137"/>
      <c r="F201" s="137"/>
      <c r="G201" s="137"/>
      <c r="H201" s="137"/>
      <c r="I201" s="137"/>
      <c r="J201" s="56"/>
      <c r="K201" s="56"/>
      <c r="L201" s="56"/>
      <c r="M201" s="56"/>
      <c r="N201" s="56"/>
      <c r="O201" s="56"/>
      <c r="P201" s="56"/>
      <c r="Q201" s="56"/>
      <c r="R201" s="35"/>
      <c r="S201" s="13"/>
    </row>
    <row r="202" spans="1:20" s="34" customFormat="1" ht="18.75" customHeight="1">
      <c r="A202" s="26"/>
      <c r="B202" s="151" t="s">
        <v>303</v>
      </c>
      <c r="C202" s="152"/>
      <c r="D202" s="152"/>
      <c r="E202" s="152"/>
      <c r="F202" s="152"/>
      <c r="G202" s="152"/>
      <c r="H202" s="152"/>
      <c r="I202" s="153"/>
      <c r="J202" s="154" t="s">
        <v>202</v>
      </c>
      <c r="K202" s="719"/>
      <c r="L202" s="719"/>
      <c r="M202" s="720"/>
      <c r="N202" s="838" t="s">
        <v>302</v>
      </c>
      <c r="O202" s="841" t="s">
        <v>208</v>
      </c>
      <c r="P202" s="841" t="s">
        <v>209</v>
      </c>
      <c r="Q202" s="841" t="s">
        <v>207</v>
      </c>
      <c r="R202" s="36"/>
      <c r="S202" s="7"/>
      <c r="T202" s="30"/>
    </row>
    <row r="203" spans="1:20" s="34" customFormat="1" ht="36.75" customHeight="1">
      <c r="A203" s="27"/>
      <c r="B203" s="152" t="s">
        <v>344</v>
      </c>
      <c r="C203" s="152"/>
      <c r="D203" s="152"/>
      <c r="E203" s="155"/>
      <c r="F203" s="156" t="s">
        <v>346</v>
      </c>
      <c r="G203" s="152"/>
      <c r="H203" s="152"/>
      <c r="I203" s="153"/>
      <c r="J203" s="157" t="s">
        <v>304</v>
      </c>
      <c r="K203" s="152"/>
      <c r="L203" s="152"/>
      <c r="M203" s="153"/>
      <c r="N203" s="839"/>
      <c r="O203" s="842"/>
      <c r="P203" s="842"/>
      <c r="Q203" s="842"/>
      <c r="R203" s="36" t="s">
        <v>49</v>
      </c>
      <c r="S203" s="700" t="s">
        <v>49</v>
      </c>
      <c r="T203" s="30"/>
    </row>
    <row r="204" spans="1:20" s="34" customFormat="1" ht="30" customHeight="1">
      <c r="A204" s="28"/>
      <c r="B204" s="158" t="s">
        <v>203</v>
      </c>
      <c r="C204" s="158" t="s">
        <v>204</v>
      </c>
      <c r="D204" s="158" t="s">
        <v>345</v>
      </c>
      <c r="E204" s="159" t="s">
        <v>50</v>
      </c>
      <c r="F204" s="160" t="s">
        <v>203</v>
      </c>
      <c r="G204" s="158" t="s">
        <v>204</v>
      </c>
      <c r="H204" s="158" t="s">
        <v>345</v>
      </c>
      <c r="I204" s="159" t="s">
        <v>50</v>
      </c>
      <c r="J204" s="161" t="s">
        <v>203</v>
      </c>
      <c r="K204" s="162" t="s">
        <v>204</v>
      </c>
      <c r="L204" s="158" t="s">
        <v>345</v>
      </c>
      <c r="M204" s="161" t="s">
        <v>50</v>
      </c>
      <c r="N204" s="840"/>
      <c r="O204" s="843"/>
      <c r="P204" s="843"/>
      <c r="Q204" s="843"/>
      <c r="R204" s="6"/>
      <c r="S204" s="8"/>
      <c r="T204" s="30"/>
    </row>
    <row r="205" spans="1:20" s="34" customFormat="1" hidden="1">
      <c r="A205" s="52" t="s">
        <v>87</v>
      </c>
      <c r="B205" s="52"/>
      <c r="C205" s="52"/>
      <c r="D205" s="52"/>
      <c r="E205" s="139"/>
      <c r="F205" s="29"/>
      <c r="G205" s="49"/>
      <c r="H205" s="50"/>
      <c r="I205" s="51"/>
      <c r="J205" s="29"/>
      <c r="K205" s="50"/>
      <c r="L205" s="50"/>
      <c r="M205" s="53"/>
      <c r="N205" s="29"/>
      <c r="O205" s="725"/>
      <c r="P205" s="55"/>
      <c r="Q205" s="55"/>
      <c r="R205" s="37">
        <f>SUM(F205:H205,J205:L205)+N205</f>
        <v>0</v>
      </c>
      <c r="S205" s="701">
        <f>+Q205+P205+O205</f>
        <v>0</v>
      </c>
      <c r="T205" s="30"/>
    </row>
    <row r="206" spans="1:20" s="34" customFormat="1" hidden="1">
      <c r="A206" s="52"/>
      <c r="B206" s="52"/>
      <c r="C206" s="52"/>
      <c r="D206" s="52"/>
      <c r="E206" s="139"/>
      <c r="F206" s="29"/>
      <c r="G206" s="49"/>
      <c r="H206" s="50"/>
      <c r="I206" s="140"/>
      <c r="J206" s="29"/>
      <c r="K206" s="50"/>
      <c r="L206" s="50"/>
      <c r="M206" s="29"/>
      <c r="N206" s="29"/>
      <c r="O206" s="721"/>
      <c r="P206" s="692"/>
      <c r="Q206" s="692"/>
      <c r="R206" s="36"/>
      <c r="S206" s="700"/>
      <c r="T206" s="30"/>
    </row>
    <row r="207" spans="1:20" s="34" customFormat="1">
      <c r="A207" s="52" t="s">
        <v>88</v>
      </c>
      <c r="B207" s="682">
        <f>+'Distribution Pivot Table'!Y$8*100</f>
        <v>0</v>
      </c>
      <c r="C207" s="683">
        <f>+'Distribution Pivot Table'!Y$10*100</f>
        <v>0</v>
      </c>
      <c r="D207" s="682">
        <f>+'Distribution Pivot Table'!Y$12*100</f>
        <v>0</v>
      </c>
      <c r="E207" s="684">
        <f t="shared" ref="E207:E225" si="129">SUM(B207:D207)</f>
        <v>0</v>
      </c>
      <c r="F207" s="685">
        <f>+'Distribution Pivot Table'!Y$14*100</f>
        <v>0</v>
      </c>
      <c r="G207" s="683">
        <f>+'Distribution Pivot Table'!Y$16*100</f>
        <v>0</v>
      </c>
      <c r="H207" s="682">
        <f>+'Distribution Pivot Table'!Y$18*100</f>
        <v>0</v>
      </c>
      <c r="I207" s="684">
        <f t="shared" ref="I207:I210" si="130">SUM(F207:H207)</f>
        <v>0</v>
      </c>
      <c r="J207" s="685">
        <f>+'Distribution Pivot Table'!Y$20*100</f>
        <v>0</v>
      </c>
      <c r="K207" s="682">
        <f>+'Distribution Pivot Table'!Y$22*100</f>
        <v>0</v>
      </c>
      <c r="L207" s="682">
        <f>+'Distribution Pivot Table'!Y$24*100</f>
        <v>0</v>
      </c>
      <c r="M207" s="686">
        <f t="shared" ref="M207:M210" si="131">SUM(J207:L207)</f>
        <v>0</v>
      </c>
      <c r="N207" s="685">
        <f>+'Distribution Pivot Table'!Y$26*100</f>
        <v>0</v>
      </c>
      <c r="O207" s="687">
        <f t="shared" ref="O207:O210" si="132">+B207+F207+J207</f>
        <v>0</v>
      </c>
      <c r="P207" s="688">
        <f t="shared" ref="P207:P210" si="133">+C207+G207+K207</f>
        <v>0</v>
      </c>
      <c r="Q207" s="688">
        <f t="shared" ref="Q207:Q210" si="134">+D207+H207+L207+N207</f>
        <v>0</v>
      </c>
      <c r="R207" s="37">
        <f t="shared" ref="R207:R225" si="135">SUM(B207:D207,F207:H207,J207:L207)+N207</f>
        <v>0</v>
      </c>
      <c r="S207" s="701">
        <f t="shared" ref="S207:S225" si="136">+Q207+P207+O207</f>
        <v>0</v>
      </c>
      <c r="T207" s="30"/>
    </row>
    <row r="208" spans="1:20" s="34" customFormat="1">
      <c r="A208" s="52" t="s">
        <v>89</v>
      </c>
      <c r="B208" s="682">
        <f>+'Distribution Pivot Table'!Y$30*100</f>
        <v>6.2972292191435768</v>
      </c>
      <c r="C208" s="683">
        <f>+'Distribution Pivot Table'!Y$32*100</f>
        <v>0.75566750629722923</v>
      </c>
      <c r="D208" s="682">
        <f>+'Distribution Pivot Table'!Y$34*100</f>
        <v>0.12594458438287154</v>
      </c>
      <c r="E208" s="684">
        <f t="shared" si="129"/>
        <v>7.1788413098236772</v>
      </c>
      <c r="F208" s="685">
        <f>+'Distribution Pivot Table'!Y$36*100</f>
        <v>51.889168765743079</v>
      </c>
      <c r="G208" s="683">
        <f>+'Distribution Pivot Table'!Y$38*100</f>
        <v>10.957178841309824</v>
      </c>
      <c r="H208" s="682">
        <f>+'Distribution Pivot Table'!Y$40*100</f>
        <v>1.6372795969773299</v>
      </c>
      <c r="I208" s="684">
        <f t="shared" si="130"/>
        <v>64.483627204030242</v>
      </c>
      <c r="J208" s="685">
        <f>+'Distribution Pivot Table'!Y$42*100</f>
        <v>0</v>
      </c>
      <c r="K208" s="682">
        <f>+'Distribution Pivot Table'!Y$44*100</f>
        <v>0</v>
      </c>
      <c r="L208" s="682">
        <f>+'Distribution Pivot Table'!Y$46*100</f>
        <v>28.337531486146094</v>
      </c>
      <c r="M208" s="686">
        <f t="shared" si="131"/>
        <v>28.337531486146094</v>
      </c>
      <c r="N208" s="685">
        <f>+'Distribution Pivot Table'!Y$48*100</f>
        <v>0</v>
      </c>
      <c r="O208" s="687">
        <f t="shared" si="132"/>
        <v>58.186397984886653</v>
      </c>
      <c r="P208" s="688">
        <f t="shared" si="133"/>
        <v>11.712846347607053</v>
      </c>
      <c r="Q208" s="688">
        <f t="shared" si="134"/>
        <v>30.100755667506295</v>
      </c>
      <c r="R208" s="37">
        <f t="shared" si="135"/>
        <v>100</v>
      </c>
      <c r="S208" s="37">
        <f t="shared" si="136"/>
        <v>100</v>
      </c>
      <c r="T208" s="30"/>
    </row>
    <row r="209" spans="1:24" s="34" customFormat="1">
      <c r="A209" s="52" t="s">
        <v>90</v>
      </c>
      <c r="B209" s="682">
        <f>+'Distribution Pivot Table'!Y$52*100</f>
        <v>0</v>
      </c>
      <c r="C209" s="683">
        <f>+'Distribution Pivot Table'!Y$54*100</f>
        <v>0</v>
      </c>
      <c r="D209" s="682">
        <f>+'Distribution Pivot Table'!Y$56*100</f>
        <v>0</v>
      </c>
      <c r="E209" s="684">
        <f t="shared" si="129"/>
        <v>0</v>
      </c>
      <c r="F209" s="685">
        <f>+'Distribution Pivot Table'!Y$58*100</f>
        <v>0</v>
      </c>
      <c r="G209" s="683">
        <f>+'Distribution Pivot Table'!Y$60*100</f>
        <v>0</v>
      </c>
      <c r="H209" s="682">
        <f>+'Distribution Pivot Table'!Y$62*100</f>
        <v>0</v>
      </c>
      <c r="I209" s="684">
        <f t="shared" si="130"/>
        <v>0</v>
      </c>
      <c r="J209" s="685">
        <f>+'Distribution Pivot Table'!Y$64*100</f>
        <v>0</v>
      </c>
      <c r="K209" s="682">
        <f>+'Distribution Pivot Table'!Y$66*100</f>
        <v>0</v>
      </c>
      <c r="L209" s="682">
        <f>+'Distribution Pivot Table'!Y$68*100</f>
        <v>0</v>
      </c>
      <c r="M209" s="686">
        <f t="shared" si="131"/>
        <v>0</v>
      </c>
      <c r="N209" s="685">
        <f>+'Distribution Pivot Table'!Y$70*100</f>
        <v>0</v>
      </c>
      <c r="O209" s="687">
        <f t="shared" si="132"/>
        <v>0</v>
      </c>
      <c r="P209" s="688">
        <f t="shared" si="133"/>
        <v>0</v>
      </c>
      <c r="Q209" s="688">
        <f t="shared" si="134"/>
        <v>0</v>
      </c>
      <c r="R209" s="37">
        <f t="shared" si="135"/>
        <v>0</v>
      </c>
      <c r="S209" s="37">
        <f t="shared" si="136"/>
        <v>0</v>
      </c>
    </row>
    <row r="210" spans="1:24" s="34" customFormat="1">
      <c r="A210" s="52" t="s">
        <v>91</v>
      </c>
      <c r="B210" s="682">
        <f>+'Distribution Pivot Table'!Y$74*100</f>
        <v>11.111111111111111</v>
      </c>
      <c r="C210" s="683">
        <f>+'Distribution Pivot Table'!Y$76*100</f>
        <v>0</v>
      </c>
      <c r="D210" s="682">
        <f>+'Distribution Pivot Table'!Y$78*100</f>
        <v>0</v>
      </c>
      <c r="E210" s="684">
        <f t="shared" si="129"/>
        <v>11.111111111111111</v>
      </c>
      <c r="F210" s="685">
        <f>+'Distribution Pivot Table'!Y$80*100</f>
        <v>74.509803921568633</v>
      </c>
      <c r="G210" s="683">
        <f>+'Distribution Pivot Table'!Y$82*100</f>
        <v>0</v>
      </c>
      <c r="H210" s="682">
        <f>+'Distribution Pivot Table'!Y$84*100</f>
        <v>1.3071895424836601</v>
      </c>
      <c r="I210" s="684">
        <f t="shared" si="130"/>
        <v>75.816993464052288</v>
      </c>
      <c r="J210" s="685">
        <f>+'Distribution Pivot Table'!Y$86*100</f>
        <v>12.418300653594772</v>
      </c>
      <c r="K210" s="682">
        <f>+'Distribution Pivot Table'!Y$88*100</f>
        <v>0</v>
      </c>
      <c r="L210" s="682">
        <f>+'Distribution Pivot Table'!Y$90*100</f>
        <v>0.65359477124183007</v>
      </c>
      <c r="M210" s="686">
        <f t="shared" si="131"/>
        <v>13.071895424836601</v>
      </c>
      <c r="N210" s="685">
        <f>+'Distribution Pivot Table'!Y$92*100</f>
        <v>0</v>
      </c>
      <c r="O210" s="687">
        <f t="shared" si="132"/>
        <v>98.039215686274517</v>
      </c>
      <c r="P210" s="688">
        <f t="shared" si="133"/>
        <v>0</v>
      </c>
      <c r="Q210" s="688">
        <f t="shared" si="134"/>
        <v>1.9607843137254903</v>
      </c>
      <c r="R210" s="37">
        <f t="shared" si="135"/>
        <v>100</v>
      </c>
      <c r="S210" s="37">
        <f t="shared" si="136"/>
        <v>100</v>
      </c>
    </row>
    <row r="211" spans="1:24" s="34" customFormat="1">
      <c r="A211" s="52"/>
      <c r="B211" s="682"/>
      <c r="C211" s="683"/>
      <c r="D211" s="682"/>
      <c r="E211" s="684">
        <f t="shared" si="129"/>
        <v>0</v>
      </c>
      <c r="F211" s="685"/>
      <c r="G211" s="683"/>
      <c r="H211" s="682"/>
      <c r="I211" s="684"/>
      <c r="J211" s="685"/>
      <c r="K211" s="682"/>
      <c r="L211" s="682"/>
      <c r="M211" s="686"/>
      <c r="N211" s="685"/>
      <c r="O211" s="687"/>
      <c r="P211" s="688"/>
      <c r="Q211" s="688"/>
      <c r="R211" s="37"/>
      <c r="S211" s="37"/>
    </row>
    <row r="212" spans="1:24" s="34" customFormat="1">
      <c r="A212" s="52" t="s">
        <v>92</v>
      </c>
      <c r="B212" s="682">
        <f>+'Distribution Pivot Table'!Y$96*100</f>
        <v>1.1235955056179776</v>
      </c>
      <c r="C212" s="683">
        <f>+'Distribution Pivot Table'!Y$98*100</f>
        <v>0.37453183520599254</v>
      </c>
      <c r="D212" s="682">
        <f>+'Distribution Pivot Table'!Y$100*100</f>
        <v>0</v>
      </c>
      <c r="E212" s="684">
        <f t="shared" si="129"/>
        <v>1.4981273408239701</v>
      </c>
      <c r="F212" s="685">
        <f>+'Distribution Pivot Table'!Y$102*100</f>
        <v>25.468164794007492</v>
      </c>
      <c r="G212" s="683">
        <f>+'Distribution Pivot Table'!Y$104*100</f>
        <v>11.423220973782772</v>
      </c>
      <c r="H212" s="682">
        <f>+'Distribution Pivot Table'!Y$106*100</f>
        <v>0</v>
      </c>
      <c r="I212" s="684">
        <f t="shared" ref="I212:I215" si="137">SUM(F212:H212)</f>
        <v>36.891385767790268</v>
      </c>
      <c r="J212" s="685">
        <f>+'Distribution Pivot Table'!Y$108*100</f>
        <v>32.397003745318351</v>
      </c>
      <c r="K212" s="682">
        <f>+'Distribution Pivot Table'!Y$110*100</f>
        <v>29.213483146067414</v>
      </c>
      <c r="L212" s="682">
        <f>+'Distribution Pivot Table'!Y$112*100</f>
        <v>0</v>
      </c>
      <c r="M212" s="686">
        <f t="shared" ref="M212:M215" si="138">SUM(J212:L212)</f>
        <v>61.610486891385762</v>
      </c>
      <c r="N212" s="685">
        <f>+'Distribution Pivot Table'!Y$114*100</f>
        <v>0</v>
      </c>
      <c r="O212" s="687">
        <f t="shared" ref="O212:O215" si="139">+B212+F212+J212</f>
        <v>58.988764044943821</v>
      </c>
      <c r="P212" s="688">
        <f t="shared" ref="P212:P215" si="140">+C212+G212+K212</f>
        <v>41.011235955056179</v>
      </c>
      <c r="Q212" s="688">
        <f t="shared" ref="Q212:Q215" si="141">+D212+H212+L212+N212</f>
        <v>0</v>
      </c>
      <c r="R212" s="37">
        <f t="shared" si="135"/>
        <v>100.00000000000001</v>
      </c>
      <c r="S212" s="37">
        <f t="shared" si="136"/>
        <v>100</v>
      </c>
    </row>
    <row r="213" spans="1:24" s="34" customFormat="1">
      <c r="A213" s="52" t="s">
        <v>93</v>
      </c>
      <c r="B213" s="682">
        <f>+'Distribution Pivot Table'!Y$118*100</f>
        <v>0</v>
      </c>
      <c r="C213" s="683">
        <f>+'Distribution Pivot Table'!Y$120*100</f>
        <v>0</v>
      </c>
      <c r="D213" s="682">
        <f>+'Distribution Pivot Table'!Y$122*100</f>
        <v>0</v>
      </c>
      <c r="E213" s="684">
        <f t="shared" si="129"/>
        <v>0</v>
      </c>
      <c r="F213" s="685">
        <f>+'Distribution Pivot Table'!Y$124*100</f>
        <v>0</v>
      </c>
      <c r="G213" s="683">
        <f>+'Distribution Pivot Table'!Y$126*100</f>
        <v>0</v>
      </c>
      <c r="H213" s="682">
        <f>+'Distribution Pivot Table'!Y$128*100</f>
        <v>0</v>
      </c>
      <c r="I213" s="684">
        <f t="shared" si="137"/>
        <v>0</v>
      </c>
      <c r="J213" s="685">
        <f>+'Distribution Pivot Table'!Y$130*100</f>
        <v>0</v>
      </c>
      <c r="K213" s="682">
        <f>+'Distribution Pivot Table'!Y$132*100</f>
        <v>0</v>
      </c>
      <c r="L213" s="682">
        <f>+'Distribution Pivot Table'!Y$134*100</f>
        <v>0</v>
      </c>
      <c r="M213" s="686">
        <f t="shared" si="138"/>
        <v>0</v>
      </c>
      <c r="N213" s="685">
        <f>+'Distribution Pivot Table'!Y$136*100</f>
        <v>0</v>
      </c>
      <c r="O213" s="687">
        <f t="shared" si="139"/>
        <v>0</v>
      </c>
      <c r="P213" s="688">
        <f t="shared" si="140"/>
        <v>0</v>
      </c>
      <c r="Q213" s="688">
        <f t="shared" si="141"/>
        <v>0</v>
      </c>
      <c r="R213" s="37">
        <f t="shared" si="135"/>
        <v>0</v>
      </c>
      <c r="S213" s="37">
        <f t="shared" si="136"/>
        <v>0</v>
      </c>
    </row>
    <row r="214" spans="1:24" s="34" customFormat="1">
      <c r="A214" s="52" t="s">
        <v>94</v>
      </c>
      <c r="B214" s="682">
        <f>+'Distribution Pivot Table'!Y$140*100</f>
        <v>1.4598540145985401</v>
      </c>
      <c r="C214" s="683">
        <f>+'Distribution Pivot Table'!Y$142*100</f>
        <v>0</v>
      </c>
      <c r="D214" s="682">
        <f>+'Distribution Pivot Table'!Y$144*100</f>
        <v>0</v>
      </c>
      <c r="E214" s="684">
        <f t="shared" si="129"/>
        <v>1.4598540145985401</v>
      </c>
      <c r="F214" s="685">
        <f>+'Distribution Pivot Table'!Y$146*100</f>
        <v>37.956204379562038</v>
      </c>
      <c r="G214" s="683">
        <f>+'Distribution Pivot Table'!Y$148*100</f>
        <v>7.2992700729926998</v>
      </c>
      <c r="H214" s="682">
        <f>+'Distribution Pivot Table'!Y$150*100</f>
        <v>0</v>
      </c>
      <c r="I214" s="684">
        <f t="shared" si="137"/>
        <v>45.255474452554736</v>
      </c>
      <c r="J214" s="685">
        <f>+'Distribution Pivot Table'!Y$152*100</f>
        <v>39.416058394160586</v>
      </c>
      <c r="K214" s="682">
        <f>+'Distribution Pivot Table'!Y$154*100</f>
        <v>13.868613138686131</v>
      </c>
      <c r="L214" s="682">
        <f>+'Distribution Pivot Table'!Y$156*100</f>
        <v>0</v>
      </c>
      <c r="M214" s="686">
        <f t="shared" si="138"/>
        <v>53.284671532846716</v>
      </c>
      <c r="N214" s="685">
        <f>+'Distribution Pivot Table'!Y$158*100</f>
        <v>0</v>
      </c>
      <c r="O214" s="687">
        <f t="shared" si="139"/>
        <v>78.832116788321173</v>
      </c>
      <c r="P214" s="688">
        <f t="shared" si="140"/>
        <v>21.167883211678831</v>
      </c>
      <c r="Q214" s="688">
        <f t="shared" si="141"/>
        <v>0</v>
      </c>
      <c r="R214" s="37">
        <f t="shared" si="135"/>
        <v>100</v>
      </c>
      <c r="S214" s="37">
        <f t="shared" si="136"/>
        <v>100</v>
      </c>
    </row>
    <row r="215" spans="1:24" s="34" customFormat="1">
      <c r="A215" s="52" t="s">
        <v>95</v>
      </c>
      <c r="B215" s="682">
        <f>+'Distribution Pivot Table'!Y$162*100</f>
        <v>0</v>
      </c>
      <c r="C215" s="683">
        <f>+'Distribution Pivot Table'!Y$164*100</f>
        <v>0</v>
      </c>
      <c r="D215" s="682">
        <f>+'Distribution Pivot Table'!Y$166*100</f>
        <v>0</v>
      </c>
      <c r="E215" s="684">
        <f t="shared" si="129"/>
        <v>0</v>
      </c>
      <c r="F215" s="685">
        <f>+'Distribution Pivot Table'!Y$168*100</f>
        <v>0</v>
      </c>
      <c r="G215" s="683">
        <f>+'Distribution Pivot Table'!Y$170*100</f>
        <v>0</v>
      </c>
      <c r="H215" s="682">
        <f>+'Distribution Pivot Table'!Y$172*100</f>
        <v>0</v>
      </c>
      <c r="I215" s="684">
        <f t="shared" si="137"/>
        <v>0</v>
      </c>
      <c r="J215" s="685">
        <f>+'Distribution Pivot Table'!Y$174*100</f>
        <v>0</v>
      </c>
      <c r="K215" s="682">
        <f>+'Distribution Pivot Table'!Y$176*100</f>
        <v>0</v>
      </c>
      <c r="L215" s="682">
        <f>+'Distribution Pivot Table'!Y$178*100</f>
        <v>0</v>
      </c>
      <c r="M215" s="686">
        <f t="shared" si="138"/>
        <v>0</v>
      </c>
      <c r="N215" s="685">
        <f>+'Distribution Pivot Table'!Y$180*100</f>
        <v>0</v>
      </c>
      <c r="O215" s="687">
        <f t="shared" si="139"/>
        <v>0</v>
      </c>
      <c r="P215" s="688">
        <f t="shared" si="140"/>
        <v>0</v>
      </c>
      <c r="Q215" s="688">
        <f t="shared" si="141"/>
        <v>0</v>
      </c>
      <c r="R215" s="37">
        <f t="shared" si="135"/>
        <v>0</v>
      </c>
      <c r="S215" s="37">
        <f t="shared" si="136"/>
        <v>0</v>
      </c>
    </row>
    <row r="216" spans="1:24" s="34" customFormat="1">
      <c r="A216" s="52"/>
      <c r="B216" s="682"/>
      <c r="C216" s="683"/>
      <c r="D216" s="682"/>
      <c r="E216" s="684">
        <f t="shared" si="129"/>
        <v>0</v>
      </c>
      <c r="F216" s="685"/>
      <c r="G216" s="683"/>
      <c r="H216" s="682"/>
      <c r="I216" s="684"/>
      <c r="J216" s="685"/>
      <c r="K216" s="682"/>
      <c r="L216" s="682"/>
      <c r="M216" s="686"/>
      <c r="N216" s="685"/>
      <c r="O216" s="687"/>
      <c r="P216" s="688"/>
      <c r="Q216" s="688"/>
      <c r="R216" s="37"/>
      <c r="S216" s="37"/>
    </row>
    <row r="217" spans="1:24" s="34" customFormat="1">
      <c r="A217" s="52" t="s">
        <v>96</v>
      </c>
      <c r="B217" s="682">
        <f>+'Distribution Pivot Table'!Y$184*100</f>
        <v>0</v>
      </c>
      <c r="C217" s="683">
        <f>+'Distribution Pivot Table'!Y$186*100</f>
        <v>0</v>
      </c>
      <c r="D217" s="682">
        <f>+'Distribution Pivot Table'!Y$188*100</f>
        <v>0</v>
      </c>
      <c r="E217" s="684">
        <f t="shared" si="129"/>
        <v>0</v>
      </c>
      <c r="F217" s="685">
        <f>+'Distribution Pivot Table'!Y$190*100</f>
        <v>0</v>
      </c>
      <c r="G217" s="683">
        <f>+'Distribution Pivot Table'!Y$192*100</f>
        <v>0</v>
      </c>
      <c r="H217" s="682">
        <f>+'Distribution Pivot Table'!Y$194*100</f>
        <v>0</v>
      </c>
      <c r="I217" s="684">
        <f t="shared" ref="I217:I220" si="142">SUM(F217:H217)</f>
        <v>0</v>
      </c>
      <c r="J217" s="685">
        <f>+'Distribution Pivot Table'!Y$196*100</f>
        <v>0</v>
      </c>
      <c r="K217" s="682">
        <f>+'Distribution Pivot Table'!Y$198*100</f>
        <v>0</v>
      </c>
      <c r="L217" s="682">
        <f>+'Distribution Pivot Table'!Y$200*100</f>
        <v>0</v>
      </c>
      <c r="M217" s="686">
        <f t="shared" ref="M217:M220" si="143">SUM(J217:L217)</f>
        <v>0</v>
      </c>
      <c r="N217" s="685">
        <f>+'Distribution Pivot Table'!Y$202*100</f>
        <v>0</v>
      </c>
      <c r="O217" s="687">
        <f t="shared" ref="O217:O220" si="144">+B217+F217+J217</f>
        <v>0</v>
      </c>
      <c r="P217" s="688">
        <f t="shared" ref="P217:P220" si="145">+C217+G217+K217</f>
        <v>0</v>
      </c>
      <c r="Q217" s="688">
        <f t="shared" ref="Q217:Q220" si="146">+D217+H217+L217+N217</f>
        <v>0</v>
      </c>
      <c r="R217" s="37">
        <f t="shared" si="135"/>
        <v>0</v>
      </c>
      <c r="S217" s="37">
        <f t="shared" si="136"/>
        <v>0</v>
      </c>
    </row>
    <row r="218" spans="1:24" s="34" customFormat="1">
      <c r="A218" s="52" t="s">
        <v>97</v>
      </c>
      <c r="B218" s="682">
        <f>+'Distribution Pivot Table'!Y$206*100</f>
        <v>9.1491308325709064E-2</v>
      </c>
      <c r="C218" s="682">
        <f>+'Distribution Pivot Table'!Y$208*100</f>
        <v>0</v>
      </c>
      <c r="D218" s="682">
        <f>+'Distribution Pivot Table'!Y$210*108</f>
        <v>0</v>
      </c>
      <c r="E218" s="684">
        <f t="shared" si="129"/>
        <v>9.1491308325709064E-2</v>
      </c>
      <c r="F218" s="685">
        <f>+'Distribution Pivot Table'!Y$212*100</f>
        <v>56.907593778591036</v>
      </c>
      <c r="G218" s="683">
        <f>+'Distribution Pivot Table'!Y$214*100</f>
        <v>0.27447392497712719</v>
      </c>
      <c r="H218" s="682">
        <f>+'Distribution Pivot Table'!Y$216*100</f>
        <v>0.27447392497712719</v>
      </c>
      <c r="I218" s="684">
        <f t="shared" si="142"/>
        <v>57.456541628545295</v>
      </c>
      <c r="J218" s="685">
        <f>+'Distribution Pivot Table'!Y$218*100</f>
        <v>36.230558096980786</v>
      </c>
      <c r="K218" s="682">
        <f>+'Distribution Pivot Table'!Y$220*100</f>
        <v>3.5681610247026532</v>
      </c>
      <c r="L218" s="682">
        <f>+'Distribution Pivot Table'!Y$222*100</f>
        <v>0.36596523330283626</v>
      </c>
      <c r="M218" s="686">
        <f t="shared" si="143"/>
        <v>40.164684354986278</v>
      </c>
      <c r="N218" s="685">
        <f>+'Distribution Pivot Table'!Y$224*100</f>
        <v>2.2872827081427265</v>
      </c>
      <c r="O218" s="687">
        <f t="shared" si="144"/>
        <v>93.229643183897537</v>
      </c>
      <c r="P218" s="688">
        <f t="shared" si="145"/>
        <v>3.8426349496797805</v>
      </c>
      <c r="Q218" s="688">
        <f t="shared" si="146"/>
        <v>2.9277218664226901</v>
      </c>
      <c r="R218" s="37">
        <f t="shared" si="135"/>
        <v>100</v>
      </c>
      <c r="S218" s="37">
        <f t="shared" si="136"/>
        <v>100</v>
      </c>
    </row>
    <row r="219" spans="1:24" s="34" customFormat="1">
      <c r="A219" s="52" t="s">
        <v>98</v>
      </c>
      <c r="B219" s="682">
        <f>+'Distribution Pivot Table'!Y$228*100</f>
        <v>7.3883161512027495</v>
      </c>
      <c r="C219" s="683">
        <f>+'Distribution Pivot Table'!Y$230*100</f>
        <v>1.0309278350515463</v>
      </c>
      <c r="D219" s="682">
        <f>+'Distribution Pivot Table'!Y$232*100</f>
        <v>0</v>
      </c>
      <c r="E219" s="684">
        <f t="shared" si="129"/>
        <v>8.4192439862542958</v>
      </c>
      <c r="F219" s="685">
        <f>+'Distribution Pivot Table'!Y$234*100</f>
        <v>34.020618556701031</v>
      </c>
      <c r="G219" s="683">
        <f>+'Distribution Pivot Table'!Y$236*100</f>
        <v>4.2955326460481098</v>
      </c>
      <c r="H219" s="682">
        <f>+'Distribution Pivot Table'!Y$238*100</f>
        <v>0</v>
      </c>
      <c r="I219" s="684">
        <f t="shared" si="142"/>
        <v>38.31615120274914</v>
      </c>
      <c r="J219" s="685">
        <f>+'Distribution Pivot Table'!Y$240*100</f>
        <v>35.738831615120276</v>
      </c>
      <c r="K219" s="682">
        <f>+'Distribution Pivot Table'!Y$242*100</f>
        <v>17.010309278350515</v>
      </c>
      <c r="L219" s="682">
        <f>+'Distribution Pivot Table'!Y$244*100</f>
        <v>0</v>
      </c>
      <c r="M219" s="686">
        <f t="shared" si="143"/>
        <v>52.749140893470795</v>
      </c>
      <c r="N219" s="685">
        <f>+'Distribution Pivot Table'!Y$246*100</f>
        <v>0.51546391752577314</v>
      </c>
      <c r="O219" s="687">
        <f t="shared" si="144"/>
        <v>77.147766323024058</v>
      </c>
      <c r="P219" s="688">
        <f t="shared" si="145"/>
        <v>22.336769759450171</v>
      </c>
      <c r="Q219" s="688">
        <f t="shared" si="146"/>
        <v>0.51546391752577314</v>
      </c>
      <c r="R219" s="37">
        <f t="shared" si="135"/>
        <v>100</v>
      </c>
      <c r="S219" s="37">
        <f t="shared" si="136"/>
        <v>100</v>
      </c>
      <c r="T219" s="30"/>
      <c r="U219" s="30"/>
      <c r="V219" s="30"/>
      <c r="W219" s="30"/>
      <c r="X219" s="785"/>
    </row>
    <row r="220" spans="1:24" s="34" customFormat="1">
      <c r="A220" s="52" t="s">
        <v>99</v>
      </c>
      <c r="B220" s="682">
        <f>+'Distribution Pivot Table'!Y$250*100</f>
        <v>0</v>
      </c>
      <c r="C220" s="683">
        <f>+'Distribution Pivot Table'!Y$252*100</f>
        <v>0</v>
      </c>
      <c r="D220" s="682">
        <f>+'Distribution Pivot Table'!Y$254*100</f>
        <v>0</v>
      </c>
      <c r="E220" s="684">
        <f t="shared" si="129"/>
        <v>0</v>
      </c>
      <c r="F220" s="685">
        <f>+'Distribution Pivot Table'!Y$256*100</f>
        <v>0</v>
      </c>
      <c r="G220" s="683">
        <f>+'Distribution Pivot Table'!Y$258*100</f>
        <v>0</v>
      </c>
      <c r="H220" s="682">
        <f>+'Distribution Pivot Table'!Y$260*100</f>
        <v>0</v>
      </c>
      <c r="I220" s="684">
        <f t="shared" si="142"/>
        <v>0</v>
      </c>
      <c r="J220" s="685">
        <f>+'Distribution Pivot Table'!Y$262*100</f>
        <v>0</v>
      </c>
      <c r="K220" s="682">
        <f>+'Distribution Pivot Table'!Y$264*100</f>
        <v>0</v>
      </c>
      <c r="L220" s="682">
        <f>+'Distribution Pivot Table'!Y$266*100</f>
        <v>0</v>
      </c>
      <c r="M220" s="686">
        <f t="shared" si="143"/>
        <v>0</v>
      </c>
      <c r="N220" s="685">
        <f>+'Distribution Pivot Table'!Y$268*100</f>
        <v>0</v>
      </c>
      <c r="O220" s="687">
        <f t="shared" si="144"/>
        <v>0</v>
      </c>
      <c r="P220" s="688">
        <f t="shared" si="145"/>
        <v>0</v>
      </c>
      <c r="Q220" s="688">
        <f t="shared" si="146"/>
        <v>0</v>
      </c>
      <c r="R220" s="37">
        <f t="shared" si="135"/>
        <v>0</v>
      </c>
      <c r="S220" s="37">
        <f t="shared" si="136"/>
        <v>0</v>
      </c>
    </row>
    <row r="221" spans="1:24" s="34" customFormat="1">
      <c r="A221" s="52"/>
      <c r="B221" s="682"/>
      <c r="C221" s="683"/>
      <c r="D221" s="682"/>
      <c r="E221" s="684">
        <f t="shared" si="129"/>
        <v>0</v>
      </c>
      <c r="F221" s="685"/>
      <c r="G221" s="683"/>
      <c r="H221" s="682"/>
      <c r="I221" s="684"/>
      <c r="J221" s="685"/>
      <c r="K221" s="682"/>
      <c r="L221" s="682"/>
      <c r="M221" s="686"/>
      <c r="N221" s="685"/>
      <c r="O221" s="687"/>
      <c r="P221" s="688"/>
      <c r="Q221" s="688"/>
      <c r="R221" s="37"/>
      <c r="S221" s="37"/>
    </row>
    <row r="222" spans="1:24" s="34" customFormat="1">
      <c r="A222" s="52" t="s">
        <v>100</v>
      </c>
      <c r="B222" s="682">
        <f>+'Distribution Pivot Table'!Y$272*100</f>
        <v>0</v>
      </c>
      <c r="C222" s="683">
        <f>+'Distribution Pivot Table'!Y$274*100</f>
        <v>0</v>
      </c>
      <c r="D222" s="682">
        <f>+'Distribution Pivot Table'!Y$276*100</f>
        <v>0</v>
      </c>
      <c r="E222" s="684">
        <f t="shared" si="129"/>
        <v>0</v>
      </c>
      <c r="F222" s="685">
        <f>+'Distribution Pivot Table'!Y$278*100</f>
        <v>0</v>
      </c>
      <c r="G222" s="683">
        <f>+'Distribution Pivot Table'!Y$280*100</f>
        <v>0</v>
      </c>
      <c r="H222" s="682">
        <f>+'Distribution Pivot Table'!Y$282*100</f>
        <v>0</v>
      </c>
      <c r="I222" s="684">
        <f t="shared" ref="I222:I225" si="147">SUM(F222:H222)</f>
        <v>0</v>
      </c>
      <c r="J222" s="685">
        <f>+'Distribution Pivot Table'!Y$284*100</f>
        <v>0</v>
      </c>
      <c r="K222" s="682">
        <f>+'Distribution Pivot Table'!Y$286*100</f>
        <v>0</v>
      </c>
      <c r="L222" s="682">
        <f>+'Distribution Pivot Table'!Y$288*100</f>
        <v>0</v>
      </c>
      <c r="M222" s="686">
        <f t="shared" ref="M222:M225" si="148">SUM(J222:L222)</f>
        <v>0</v>
      </c>
      <c r="N222" s="685">
        <f>+'Distribution Pivot Table'!Y$290*100</f>
        <v>0</v>
      </c>
      <c r="O222" s="687">
        <f t="shared" ref="O222:O225" si="149">+B222+F222+J222</f>
        <v>0</v>
      </c>
      <c r="P222" s="688">
        <f t="shared" ref="P222:P225" si="150">+C222+G222+K222</f>
        <v>0</v>
      </c>
      <c r="Q222" s="688">
        <f t="shared" ref="Q222:Q225" si="151">+D222+H222+L222+N222</f>
        <v>0</v>
      </c>
      <c r="R222" s="37">
        <f t="shared" si="135"/>
        <v>0</v>
      </c>
      <c r="S222" s="37">
        <f t="shared" si="136"/>
        <v>0</v>
      </c>
    </row>
    <row r="223" spans="1:24" s="34" customFormat="1">
      <c r="A223" s="52" t="s">
        <v>101</v>
      </c>
      <c r="B223" s="682">
        <f>+'Distribution Pivot Table'!Y294*100</f>
        <v>14.503816793893129</v>
      </c>
      <c r="C223" s="683">
        <f>+'Distribution Pivot Table'!Y296*100</f>
        <v>1.1450381679389312</v>
      </c>
      <c r="D223" s="682">
        <f>+'Distribution Pivot Table'!Y298*100</f>
        <v>0</v>
      </c>
      <c r="E223" s="684">
        <f t="shared" si="129"/>
        <v>15.648854961832061</v>
      </c>
      <c r="F223" s="685">
        <f>+'Distribution Pivot Table'!Y300*100</f>
        <v>29.389312977099237</v>
      </c>
      <c r="G223" s="683">
        <f>+'Distribution Pivot Table'!Y302*100</f>
        <v>8.778625954198473</v>
      </c>
      <c r="H223" s="682">
        <f>+'Distribution Pivot Table'!Y304*100</f>
        <v>0</v>
      </c>
      <c r="I223" s="684">
        <f t="shared" si="147"/>
        <v>38.167938931297712</v>
      </c>
      <c r="J223" s="685">
        <f>+'Distribution Pivot Table'!Y306*100</f>
        <v>36.25954198473282</v>
      </c>
      <c r="K223" s="682">
        <f>+'Distribution Pivot Table'!Y308*100</f>
        <v>7.2519083969465647</v>
      </c>
      <c r="L223" s="682">
        <f>+'Distribution Pivot Table'!Y310*100</f>
        <v>0</v>
      </c>
      <c r="M223" s="686">
        <f t="shared" si="148"/>
        <v>43.511450381679381</v>
      </c>
      <c r="N223" s="685">
        <f>+'Distribution Pivot Table'!Y312*100</f>
        <v>2.6717557251908395</v>
      </c>
      <c r="O223" s="687">
        <f t="shared" si="149"/>
        <v>80.15267175572518</v>
      </c>
      <c r="P223" s="688">
        <f t="shared" si="150"/>
        <v>17.175572519083971</v>
      </c>
      <c r="Q223" s="688">
        <f t="shared" si="151"/>
        <v>2.6717557251908395</v>
      </c>
      <c r="R223" s="37">
        <f t="shared" si="135"/>
        <v>99.999999999999986</v>
      </c>
      <c r="S223" s="37">
        <f t="shared" si="136"/>
        <v>99.999999999999986</v>
      </c>
    </row>
    <row r="224" spans="1:24" s="34" customFormat="1">
      <c r="A224" s="52" t="s">
        <v>102</v>
      </c>
      <c r="B224" s="682">
        <f>+'Distribution Pivot Table'!Y316*100</f>
        <v>4.225352112676056</v>
      </c>
      <c r="C224" s="682">
        <f>+'Distribution Pivot Table'!Y318*100</f>
        <v>0.46948356807511737</v>
      </c>
      <c r="D224" s="682">
        <f>+'Distribution Pivot Table'!Y320*100</f>
        <v>0</v>
      </c>
      <c r="E224" s="684">
        <f t="shared" si="129"/>
        <v>4.6948356807511731</v>
      </c>
      <c r="F224" s="685">
        <f>+'Distribution Pivot Table'!Y322*100</f>
        <v>53.990610328638496</v>
      </c>
      <c r="G224" s="683">
        <f>+'Distribution Pivot Table'!Y324*100</f>
        <v>7.511737089201878</v>
      </c>
      <c r="H224" s="682">
        <f>+'Distribution Pivot Table'!Y326*100</f>
        <v>0</v>
      </c>
      <c r="I224" s="684">
        <f t="shared" si="147"/>
        <v>61.502347417840376</v>
      </c>
      <c r="J224" s="685">
        <f>+'Distribution Pivot Table'!Y328*100</f>
        <v>22.535211267605636</v>
      </c>
      <c r="K224" s="682">
        <f>+'Distribution Pivot Table'!Y330*100</f>
        <v>6.103286384976526</v>
      </c>
      <c r="L224" s="682">
        <f>+'Distribution Pivot Table'!Y332*100</f>
        <v>0</v>
      </c>
      <c r="M224" s="686">
        <f t="shared" si="148"/>
        <v>28.63849765258216</v>
      </c>
      <c r="N224" s="685">
        <f>+'Distribution Pivot Table'!Y334*100</f>
        <v>5.164319248826291</v>
      </c>
      <c r="O224" s="687">
        <f t="shared" si="149"/>
        <v>80.751173708920192</v>
      </c>
      <c r="P224" s="688">
        <f t="shared" si="150"/>
        <v>14.08450704225352</v>
      </c>
      <c r="Q224" s="688">
        <f t="shared" si="151"/>
        <v>5.164319248826291</v>
      </c>
      <c r="R224" s="37">
        <f t="shared" si="135"/>
        <v>100</v>
      </c>
      <c r="S224" s="37">
        <f t="shared" si="136"/>
        <v>100</v>
      </c>
    </row>
    <row r="225" spans="1:23" s="34" customFormat="1">
      <c r="A225" s="57" t="s">
        <v>103</v>
      </c>
      <c r="B225" s="689">
        <f>+'Distribution Pivot Table'!Y338*100</f>
        <v>13.680154142581888</v>
      </c>
      <c r="C225" s="689">
        <f>+'Distribution Pivot Table'!Y340*100</f>
        <v>0</v>
      </c>
      <c r="D225" s="689">
        <f>+'Distribution Pivot Table'!Y342*100</f>
        <v>0</v>
      </c>
      <c r="E225" s="690">
        <f t="shared" si="129"/>
        <v>13.680154142581888</v>
      </c>
      <c r="F225" s="691">
        <f>+'Distribution Pivot Table'!Y344*100</f>
        <v>34.232498394348106</v>
      </c>
      <c r="G225" s="689">
        <f>+'Distribution Pivot Table'!Y346*100</f>
        <v>1.0276172125883107</v>
      </c>
      <c r="H225" s="689">
        <f>+'Distribution Pivot Table'!Y348*100</f>
        <v>0</v>
      </c>
      <c r="I225" s="690">
        <f t="shared" si="147"/>
        <v>35.260115606936417</v>
      </c>
      <c r="J225" s="691">
        <f>+'Distribution Pivot Table'!Y350*100</f>
        <v>35.709698137443802</v>
      </c>
      <c r="K225" s="689">
        <f>+'Distribution Pivot Table'!Y352*100</f>
        <v>5.3307642903018628</v>
      </c>
      <c r="L225" s="689">
        <f>+'Distribution Pivot Table'!Y354*100</f>
        <v>0</v>
      </c>
      <c r="M225" s="722">
        <f t="shared" si="148"/>
        <v>41.040462427745666</v>
      </c>
      <c r="N225" s="691">
        <f>+'Distribution Pivot Table'!Y356*100</f>
        <v>10.01926782273603</v>
      </c>
      <c r="O225" s="723">
        <f t="shared" si="149"/>
        <v>83.622350674373791</v>
      </c>
      <c r="P225" s="724">
        <f t="shared" si="150"/>
        <v>6.3583815028901736</v>
      </c>
      <c r="Q225" s="724">
        <f t="shared" si="151"/>
        <v>10.01926782273603</v>
      </c>
      <c r="R225" s="37">
        <f t="shared" si="135"/>
        <v>100</v>
      </c>
      <c r="S225" s="37">
        <f t="shared" si="136"/>
        <v>100</v>
      </c>
    </row>
    <row r="226" spans="1:23" s="34" customFormat="1">
      <c r="A226" s="165" t="s">
        <v>206</v>
      </c>
      <c r="B226" s="52"/>
      <c r="C226" s="52"/>
      <c r="D226" s="52"/>
      <c r="E226" s="52"/>
      <c r="F226" s="142"/>
      <c r="G226" s="142"/>
      <c r="H226" s="142"/>
      <c r="I226" s="142"/>
      <c r="J226" s="142"/>
      <c r="K226" s="142"/>
      <c r="L226" s="142"/>
      <c r="M226" s="142"/>
      <c r="N226" s="142"/>
      <c r="O226" s="142"/>
      <c r="P226" s="142"/>
      <c r="Q226" s="142"/>
      <c r="R226" s="39"/>
    </row>
    <row r="227" spans="1:23">
      <c r="A227" s="165" t="s">
        <v>347</v>
      </c>
      <c r="B227" s="50"/>
      <c r="C227" s="50"/>
      <c r="D227" s="50"/>
      <c r="E227" s="141"/>
      <c r="F227" s="50"/>
      <c r="G227" s="50"/>
      <c r="H227" s="50"/>
      <c r="I227" s="141"/>
      <c r="J227" s="50"/>
      <c r="K227" s="50"/>
      <c r="L227" s="50"/>
      <c r="M227" s="141"/>
      <c r="N227" s="50"/>
      <c r="O227" s="98"/>
      <c r="P227" s="98"/>
      <c r="R227" s="13"/>
    </row>
    <row r="228" spans="1:23" s="34" customFormat="1">
      <c r="A228" s="52"/>
      <c r="B228" s="52"/>
      <c r="C228" s="52"/>
      <c r="D228" s="52"/>
      <c r="E228" s="52"/>
      <c r="F228" s="142"/>
      <c r="G228" s="142"/>
      <c r="H228" s="142"/>
      <c r="I228" s="142"/>
      <c r="J228" s="142"/>
      <c r="K228" s="142"/>
      <c r="L228" s="142"/>
      <c r="M228" s="142"/>
      <c r="N228" s="142"/>
      <c r="O228" s="142"/>
      <c r="P228" s="142"/>
      <c r="Q228" s="142"/>
      <c r="R228" s="39"/>
    </row>
    <row r="229" spans="1:23" s="34" customFormat="1">
      <c r="A229" s="41"/>
      <c r="B229" s="41"/>
      <c r="C229" s="41"/>
      <c r="D229" s="41"/>
      <c r="E229" s="41"/>
      <c r="F229" s="142"/>
      <c r="G229" s="142"/>
      <c r="H229" s="142"/>
      <c r="I229" s="142"/>
      <c r="J229" s="142"/>
      <c r="K229" s="142"/>
      <c r="L229" s="142"/>
      <c r="M229" s="142"/>
      <c r="N229" s="142"/>
      <c r="O229" s="142"/>
      <c r="P229" s="142"/>
      <c r="Q229" s="718" t="s">
        <v>1156</v>
      </c>
      <c r="R229" s="39"/>
    </row>
    <row r="230" spans="1:23" s="34" customFormat="1" ht="18">
      <c r="A230" s="266" t="s">
        <v>313</v>
      </c>
      <c r="B230" s="132"/>
      <c r="C230" s="132"/>
      <c r="D230" s="132"/>
      <c r="E230" s="132"/>
      <c r="F230" s="135"/>
      <c r="G230" s="135"/>
      <c r="H230" s="135"/>
      <c r="I230" s="136"/>
      <c r="J230" s="135"/>
      <c r="K230" s="135"/>
      <c r="L230" s="135"/>
      <c r="M230" s="136"/>
      <c r="N230" s="135"/>
      <c r="O230" s="135"/>
      <c r="P230" s="135"/>
      <c r="Q230" s="135"/>
      <c r="R230" s="33"/>
    </row>
    <row r="231" spans="1:23" s="34" customFormat="1" ht="18">
      <c r="A231" s="266"/>
      <c r="B231" s="132"/>
      <c r="C231" s="132"/>
      <c r="D231" s="132"/>
      <c r="E231" s="132"/>
      <c r="F231" s="135"/>
      <c r="G231" s="135"/>
      <c r="H231" s="135"/>
      <c r="I231" s="136"/>
      <c r="J231" s="135"/>
      <c r="K231" s="135"/>
      <c r="L231" s="135"/>
      <c r="M231" s="136"/>
      <c r="N231" s="135"/>
      <c r="O231" s="135"/>
      <c r="P231" s="135"/>
      <c r="Q231" s="135"/>
      <c r="R231" s="33"/>
    </row>
    <row r="232" spans="1:23" s="34" customFormat="1" ht="15.75">
      <c r="A232" s="150" t="s">
        <v>305</v>
      </c>
      <c r="B232" s="132"/>
      <c r="C232" s="132"/>
      <c r="D232" s="132"/>
      <c r="E232" s="132"/>
      <c r="F232" s="135"/>
      <c r="G232" s="135"/>
      <c r="H232" s="135"/>
      <c r="I232" s="136"/>
      <c r="J232" s="135"/>
      <c r="K232" s="135"/>
      <c r="L232" s="135"/>
      <c r="M232" s="136"/>
      <c r="N232" s="135"/>
      <c r="O232" s="135"/>
      <c r="P232" s="135"/>
      <c r="Q232" s="135"/>
      <c r="R232" s="33"/>
    </row>
    <row r="233" spans="1:23" s="34" customFormat="1" ht="15.75">
      <c r="A233" s="150" t="s">
        <v>506</v>
      </c>
      <c r="B233" s="132"/>
      <c r="C233" s="132"/>
      <c r="D233" s="132"/>
      <c r="E233" s="132"/>
      <c r="F233" s="27"/>
      <c r="G233" s="27"/>
      <c r="H233" s="27"/>
      <c r="I233" s="132"/>
      <c r="J233" s="27"/>
      <c r="K233" s="27"/>
      <c r="L233" s="27"/>
      <c r="M233" s="132"/>
      <c r="N233" s="27"/>
      <c r="O233" s="27"/>
      <c r="P233" s="27"/>
      <c r="Q233" s="135"/>
      <c r="R233" s="33"/>
    </row>
    <row r="234" spans="1:23" s="34" customFormat="1" ht="18.75" customHeight="1">
      <c r="A234" s="143"/>
      <c r="B234" s="137"/>
      <c r="C234" s="137"/>
      <c r="D234" s="137"/>
      <c r="E234" s="137"/>
      <c r="F234" s="137"/>
      <c r="G234" s="137"/>
      <c r="H234" s="137"/>
      <c r="I234" s="137"/>
      <c r="J234" s="56"/>
      <c r="K234" s="56"/>
      <c r="L234" s="56"/>
      <c r="M234" s="56"/>
      <c r="N234" s="56"/>
      <c r="O234" s="56"/>
      <c r="P234" s="56"/>
      <c r="Q234" s="56"/>
      <c r="R234" s="35"/>
      <c r="S234" s="13"/>
    </row>
    <row r="235" spans="1:23" s="34" customFormat="1" ht="18.75" customHeight="1">
      <c r="A235" s="26"/>
      <c r="B235" s="151" t="s">
        <v>303</v>
      </c>
      <c r="C235" s="152"/>
      <c r="D235" s="152"/>
      <c r="E235" s="152"/>
      <c r="F235" s="152"/>
      <c r="G235" s="152"/>
      <c r="H235" s="152"/>
      <c r="I235" s="153"/>
      <c r="J235" s="154" t="s">
        <v>202</v>
      </c>
      <c r="K235" s="719"/>
      <c r="L235" s="719"/>
      <c r="M235" s="720"/>
      <c r="N235" s="838" t="s">
        <v>302</v>
      </c>
      <c r="O235" s="841" t="s">
        <v>208</v>
      </c>
      <c r="P235" s="841" t="s">
        <v>209</v>
      </c>
      <c r="Q235" s="841" t="s">
        <v>207</v>
      </c>
      <c r="R235" s="36"/>
      <c r="S235" s="7"/>
    </row>
    <row r="236" spans="1:23" s="34" customFormat="1" ht="36.75" customHeight="1">
      <c r="A236" s="31"/>
      <c r="B236" s="152" t="s">
        <v>344</v>
      </c>
      <c r="C236" s="152"/>
      <c r="D236" s="152"/>
      <c r="E236" s="155"/>
      <c r="F236" s="156" t="s">
        <v>346</v>
      </c>
      <c r="G236" s="152"/>
      <c r="H236" s="152"/>
      <c r="I236" s="153"/>
      <c r="J236" s="157" t="s">
        <v>304</v>
      </c>
      <c r="K236" s="152"/>
      <c r="L236" s="152"/>
      <c r="M236" s="153"/>
      <c r="N236" s="839"/>
      <c r="O236" s="842"/>
      <c r="P236" s="842"/>
      <c r="Q236" s="842"/>
      <c r="R236" s="36" t="s">
        <v>49</v>
      </c>
      <c r="S236" s="268" t="s">
        <v>49</v>
      </c>
      <c r="T236" s="273" t="s">
        <v>606</v>
      </c>
      <c r="U236" s="25"/>
      <c r="V236" s="25"/>
      <c r="W236" s="275"/>
    </row>
    <row r="237" spans="1:23" s="34" customFormat="1" ht="30" customHeight="1">
      <c r="A237" s="32"/>
      <c r="B237" s="158" t="s">
        <v>203</v>
      </c>
      <c r="C237" s="158" t="s">
        <v>204</v>
      </c>
      <c r="D237" s="158" t="s">
        <v>345</v>
      </c>
      <c r="E237" s="159" t="s">
        <v>50</v>
      </c>
      <c r="F237" s="160" t="s">
        <v>203</v>
      </c>
      <c r="G237" s="158" t="s">
        <v>204</v>
      </c>
      <c r="H237" s="158" t="s">
        <v>345</v>
      </c>
      <c r="I237" s="159" t="s">
        <v>50</v>
      </c>
      <c r="J237" s="161" t="s">
        <v>203</v>
      </c>
      <c r="K237" s="162" t="s">
        <v>204</v>
      </c>
      <c r="L237" s="158" t="s">
        <v>345</v>
      </c>
      <c r="M237" s="161" t="s">
        <v>50</v>
      </c>
      <c r="N237" s="840"/>
      <c r="O237" s="843"/>
      <c r="P237" s="843"/>
      <c r="Q237" s="843"/>
      <c r="R237" s="6"/>
      <c r="S237" s="269"/>
      <c r="T237" s="696" t="s">
        <v>603</v>
      </c>
      <c r="U237" s="697" t="s">
        <v>604</v>
      </c>
      <c r="V237" s="697" t="s">
        <v>605</v>
      </c>
      <c r="W237" s="695"/>
    </row>
    <row r="238" spans="1:23" s="34" customFormat="1" hidden="1">
      <c r="A238" s="52" t="s">
        <v>87</v>
      </c>
      <c r="B238" s="144"/>
      <c r="C238" s="144"/>
      <c r="D238" s="144"/>
      <c r="E238" s="51"/>
      <c r="F238" s="29"/>
      <c r="G238" s="49"/>
      <c r="H238" s="50"/>
      <c r="I238" s="51"/>
      <c r="J238" s="29"/>
      <c r="K238" s="49"/>
      <c r="L238" s="50"/>
      <c r="M238" s="53"/>
      <c r="N238" s="29"/>
      <c r="O238" s="54"/>
      <c r="P238" s="55"/>
      <c r="Q238" s="55"/>
      <c r="R238" s="37">
        <f t="shared" ref="R238:R258" si="152">SUM(B238:D238,F238:H238,J238:L238)+N238</f>
        <v>0</v>
      </c>
      <c r="S238" s="270">
        <f>+Q238+P238+O238</f>
        <v>0</v>
      </c>
      <c r="T238" s="274"/>
      <c r="U238" s="22"/>
      <c r="V238" s="22"/>
      <c r="W238" s="276"/>
    </row>
    <row r="239" spans="1:23" s="34" customFormat="1" hidden="1">
      <c r="A239" s="52"/>
      <c r="B239" s="52"/>
      <c r="C239" s="52"/>
      <c r="D239" s="52"/>
      <c r="E239" s="139"/>
      <c r="F239" s="29"/>
      <c r="G239" s="49"/>
      <c r="H239" s="50"/>
      <c r="I239" s="140"/>
      <c r="J239" s="29"/>
      <c r="K239" s="50"/>
      <c r="L239" s="50"/>
      <c r="M239" s="29"/>
      <c r="N239" s="29"/>
      <c r="O239" s="721"/>
      <c r="P239" s="692"/>
      <c r="Q239" s="692"/>
      <c r="R239" s="36"/>
      <c r="S239" s="268"/>
      <c r="T239" s="277" t="s">
        <v>603</v>
      </c>
      <c r="U239" s="278" t="s">
        <v>604</v>
      </c>
      <c r="V239" s="279" t="s">
        <v>605</v>
      </c>
      <c r="W239" s="280"/>
    </row>
    <row r="240" spans="1:23" s="34" customFormat="1">
      <c r="A240" s="52" t="s">
        <v>88</v>
      </c>
      <c r="B240" s="682">
        <f>+'Distribution Pivot Table'!AE$8*100</f>
        <v>0</v>
      </c>
      <c r="C240" s="683">
        <f>+'Distribution Pivot Table'!AE$10*100</f>
        <v>0</v>
      </c>
      <c r="D240" s="682">
        <f>+'Distribution Pivot Table'!AE$12*100</f>
        <v>0</v>
      </c>
      <c r="E240" s="684">
        <f t="shared" ref="E240:E258" si="153">SUM(B240:D240)</f>
        <v>0</v>
      </c>
      <c r="F240" s="685">
        <f>+'Distribution Pivot Table'!AE$14*100</f>
        <v>0</v>
      </c>
      <c r="G240" s="683">
        <f>+'Distribution Pivot Table'!AE$16*100</f>
        <v>0</v>
      </c>
      <c r="H240" s="682">
        <f>+'Distribution Pivot Table'!AE$18*100</f>
        <v>0</v>
      </c>
      <c r="I240" s="684">
        <f t="shared" ref="I240:I243" si="154">SUM(F240:H240)</f>
        <v>0</v>
      </c>
      <c r="J240" s="685">
        <f>+'Distribution Pivot Table'!AE$20*100</f>
        <v>0</v>
      </c>
      <c r="K240" s="682">
        <f>+'Distribution Pivot Table'!AE$22*100</f>
        <v>0</v>
      </c>
      <c r="L240" s="682">
        <f>+'Distribution Pivot Table'!AE$24*100</f>
        <v>0</v>
      </c>
      <c r="M240" s="686">
        <f t="shared" ref="M240:M243" si="155">SUM(J240:L240)</f>
        <v>0</v>
      </c>
      <c r="N240" s="685">
        <f>+'Distribution Pivot Table'!AE$26*100</f>
        <v>0</v>
      </c>
      <c r="O240" s="687">
        <f t="shared" ref="O240:O243" si="156">+B240+F240+J240</f>
        <v>0</v>
      </c>
      <c r="P240" s="688">
        <f t="shared" ref="P240:P243" si="157">+C240+G240+K240</f>
        <v>0</v>
      </c>
      <c r="Q240" s="688">
        <f t="shared" ref="Q240:Q243" si="158">+D240+H240+L240+N240</f>
        <v>0</v>
      </c>
      <c r="R240" s="37">
        <f t="shared" si="152"/>
        <v>0</v>
      </c>
      <c r="S240" s="270">
        <f t="shared" ref="S240:S258" si="159">+Q240+P240+O240</f>
        <v>0</v>
      </c>
      <c r="T240" s="271">
        <f t="shared" ref="T240" si="160">+E240+I240</f>
        <v>0</v>
      </c>
      <c r="U240" s="271">
        <f>+M240</f>
        <v>0</v>
      </c>
      <c r="V240" s="272">
        <f>+N240</f>
        <v>0</v>
      </c>
      <c r="W240" s="693">
        <f t="shared" ref="W240" si="161">+H240+L240</f>
        <v>0</v>
      </c>
    </row>
    <row r="241" spans="1:24" s="34" customFormat="1">
      <c r="A241" s="52" t="s">
        <v>89</v>
      </c>
      <c r="B241" s="682">
        <f>+'Distribution Pivot Table'!AE$30*100</f>
        <v>7.4103745243340677</v>
      </c>
      <c r="C241" s="683">
        <f>+'Distribution Pivot Table'!AE$32*100</f>
        <v>4.566392950130183</v>
      </c>
      <c r="D241" s="682">
        <f>+'Distribution Pivot Table'!AE$34*100</f>
        <v>0.44061686360905267</v>
      </c>
      <c r="E241" s="684">
        <f t="shared" si="153"/>
        <v>12.417384338073303</v>
      </c>
      <c r="F241" s="685">
        <f>+'Distribution Pivot Table'!AE$36*100</f>
        <v>35.89024634488284</v>
      </c>
      <c r="G241" s="683">
        <f>+'Distribution Pivot Table'!AE$38*100</f>
        <v>17.08391748447827</v>
      </c>
      <c r="H241" s="682">
        <f>+'Distribution Pivot Table'!AE$40*100</f>
        <v>2.1830562787903065</v>
      </c>
      <c r="I241" s="684">
        <f t="shared" si="154"/>
        <v>55.157220108151414</v>
      </c>
      <c r="J241" s="685">
        <f>+'Distribution Pivot Table'!AE$42*100</f>
        <v>7.2301221710394543</v>
      </c>
      <c r="K241" s="682">
        <f>+'Distribution Pivot Table'!AE$44*100</f>
        <v>5.0070098137392351</v>
      </c>
      <c r="L241" s="682">
        <f>+'Distribution Pivot Table'!AE$46*100</f>
        <v>19.827758862407372</v>
      </c>
      <c r="M241" s="686">
        <f t="shared" si="155"/>
        <v>32.064890847186064</v>
      </c>
      <c r="N241" s="685">
        <f>+'Distribution Pivot Table'!AE$48*100</f>
        <v>0.3605047065892249</v>
      </c>
      <c r="O241" s="687">
        <f t="shared" si="156"/>
        <v>50.530743040256361</v>
      </c>
      <c r="P241" s="688">
        <f t="shared" si="157"/>
        <v>26.657320248347688</v>
      </c>
      <c r="Q241" s="688">
        <f t="shared" si="158"/>
        <v>22.811936711395955</v>
      </c>
      <c r="R241" s="37">
        <f t="shared" si="152"/>
        <v>100.00000000000001</v>
      </c>
      <c r="S241" s="37">
        <f t="shared" si="159"/>
        <v>100</v>
      </c>
      <c r="T241" s="692">
        <f t="shared" ref="T241:T258" si="162">+E241+I241</f>
        <v>67.574604446224711</v>
      </c>
      <c r="U241" s="271">
        <f t="shared" ref="U241:U258" si="163">+M241</f>
        <v>32.064890847186064</v>
      </c>
      <c r="V241" s="272">
        <f t="shared" ref="V241:V258" si="164">+N241</f>
        <v>0.3605047065892249</v>
      </c>
      <c r="W241" s="694">
        <f>SUM(T241:V241)</f>
        <v>100</v>
      </c>
    </row>
    <row r="242" spans="1:24" s="34" customFormat="1">
      <c r="A242" s="52" t="s">
        <v>90</v>
      </c>
      <c r="B242" s="682">
        <f>+'Distribution Pivot Table'!AE$52*100</f>
        <v>0</v>
      </c>
      <c r="C242" s="683">
        <f>+'Distribution Pivot Table'!AE$54*100</f>
        <v>0</v>
      </c>
      <c r="D242" s="682">
        <f>+'Distribution Pivot Table'!AE$56*100</f>
        <v>0</v>
      </c>
      <c r="E242" s="684">
        <f t="shared" si="153"/>
        <v>0</v>
      </c>
      <c r="F242" s="685">
        <f>+'Distribution Pivot Table'!AE$58*100</f>
        <v>0</v>
      </c>
      <c r="G242" s="683">
        <f>+'Distribution Pivot Table'!AE$60*100</f>
        <v>0</v>
      </c>
      <c r="H242" s="682">
        <f>+'Distribution Pivot Table'!AE$62*100</f>
        <v>0</v>
      </c>
      <c r="I242" s="684">
        <f t="shared" si="154"/>
        <v>0</v>
      </c>
      <c r="J242" s="685">
        <f>+'Distribution Pivot Table'!AE$64*100</f>
        <v>0</v>
      </c>
      <c r="K242" s="682">
        <f>+'Distribution Pivot Table'!AE$66*100</f>
        <v>0</v>
      </c>
      <c r="L242" s="682">
        <f>+'Distribution Pivot Table'!AE$68*100</f>
        <v>0</v>
      </c>
      <c r="M242" s="686">
        <f t="shared" si="155"/>
        <v>0</v>
      </c>
      <c r="N242" s="685">
        <f>+'Distribution Pivot Table'!AE$70*100</f>
        <v>0</v>
      </c>
      <c r="O242" s="687">
        <f t="shared" si="156"/>
        <v>0</v>
      </c>
      <c r="P242" s="688">
        <f t="shared" si="157"/>
        <v>0</v>
      </c>
      <c r="Q242" s="688">
        <f t="shared" si="158"/>
        <v>0</v>
      </c>
      <c r="R242" s="37">
        <f t="shared" si="152"/>
        <v>0</v>
      </c>
      <c r="S242" s="37">
        <f t="shared" si="159"/>
        <v>0</v>
      </c>
      <c r="T242" s="692">
        <f t="shared" si="162"/>
        <v>0</v>
      </c>
      <c r="U242" s="271">
        <f t="shared" si="163"/>
        <v>0</v>
      </c>
      <c r="V242" s="272">
        <f t="shared" si="164"/>
        <v>0</v>
      </c>
      <c r="W242" s="694">
        <f t="shared" ref="W242:W258" si="165">SUM(T242:V242)</f>
        <v>0</v>
      </c>
    </row>
    <row r="243" spans="1:24" s="34" customFormat="1">
      <c r="A243" s="52" t="s">
        <v>225</v>
      </c>
      <c r="B243" s="682">
        <f>+'Distribution Pivot Table'!AE$74*100</f>
        <v>8.2981654385236041</v>
      </c>
      <c r="C243" s="683">
        <f>+'Distribution Pivot Table'!AE$76*100</f>
        <v>2.748562307305447</v>
      </c>
      <c r="D243" s="682">
        <f>+'Distribution Pivot Table'!AE$78*100</f>
        <v>1.8236284521024204</v>
      </c>
      <c r="E243" s="684">
        <f t="shared" si="153"/>
        <v>12.870356197931471</v>
      </c>
      <c r="F243" s="685">
        <f>+'Distribution Pivot Table'!AE$80*100</f>
        <v>35.068768722804101</v>
      </c>
      <c r="G243" s="683">
        <f>+'Distribution Pivot Table'!AE$82*100</f>
        <v>15.769794240482801</v>
      </c>
      <c r="H243" s="789">
        <f>+'Distribution Pivot Table'!AE$84*100</f>
        <v>1.7492838869087968E-2</v>
      </c>
      <c r="I243" s="684">
        <f t="shared" si="154"/>
        <v>50.856055802155993</v>
      </c>
      <c r="J243" s="685">
        <f>+'Distribution Pivot Table'!AE$86*100</f>
        <v>13.891500666914483</v>
      </c>
      <c r="K243" s="682">
        <f>+'Distribution Pivot Table'!AE$88*100</f>
        <v>12.607963614895151</v>
      </c>
      <c r="L243" s="789">
        <f>+'Distribution Pivot Table'!AE$90*100</f>
        <v>2.4052653444995954E-2</v>
      </c>
      <c r="M243" s="686">
        <f t="shared" si="155"/>
        <v>26.523516935254634</v>
      </c>
      <c r="N243" s="685">
        <f>+'Distribution Pivot Table'!AE$92*100</f>
        <v>9.7500710646579059</v>
      </c>
      <c r="O243" s="687">
        <f t="shared" si="156"/>
        <v>57.258434828242187</v>
      </c>
      <c r="P243" s="688">
        <f t="shared" si="157"/>
        <v>31.126320162683399</v>
      </c>
      <c r="Q243" s="688">
        <f t="shared" si="158"/>
        <v>11.61524500907441</v>
      </c>
      <c r="R243" s="37">
        <f t="shared" si="152"/>
        <v>100</v>
      </c>
      <c r="S243" s="37">
        <f t="shared" si="159"/>
        <v>100</v>
      </c>
      <c r="T243" s="692">
        <f t="shared" si="162"/>
        <v>63.726412000087464</v>
      </c>
      <c r="U243" s="271">
        <f t="shared" si="163"/>
        <v>26.523516935254634</v>
      </c>
      <c r="V243" s="272">
        <f t="shared" si="164"/>
        <v>9.7500710646579059</v>
      </c>
      <c r="W243" s="694">
        <f t="shared" si="165"/>
        <v>100</v>
      </c>
    </row>
    <row r="244" spans="1:24" s="34" customFormat="1">
      <c r="A244" s="52"/>
      <c r="B244" s="682"/>
      <c r="C244" s="683"/>
      <c r="D244" s="682"/>
      <c r="E244" s="684"/>
      <c r="F244" s="685"/>
      <c r="G244" s="683"/>
      <c r="H244" s="682"/>
      <c r="I244" s="684"/>
      <c r="J244" s="685"/>
      <c r="K244" s="682"/>
      <c r="L244" s="682"/>
      <c r="M244" s="686"/>
      <c r="N244" s="685"/>
      <c r="O244" s="687"/>
      <c r="P244" s="688"/>
      <c r="Q244" s="688"/>
      <c r="R244" s="37"/>
      <c r="S244" s="37"/>
      <c r="T244" s="692"/>
      <c r="U244" s="271"/>
      <c r="V244" s="272"/>
      <c r="W244" s="694"/>
    </row>
    <row r="245" spans="1:24" s="34" customFormat="1">
      <c r="A245" s="52" t="s">
        <v>92</v>
      </c>
      <c r="B245" s="682">
        <f>+'Distribution Pivot Table'!AE$96*100</f>
        <v>1.3951979234263465</v>
      </c>
      <c r="C245" s="683">
        <f>+'Distribution Pivot Table'!AE$98*100</f>
        <v>0.9571706683971446</v>
      </c>
      <c r="D245" s="682">
        <f>+'Distribution Pivot Table'!AE$100*100</f>
        <v>0</v>
      </c>
      <c r="E245" s="684">
        <f t="shared" si="153"/>
        <v>2.3523685918234909</v>
      </c>
      <c r="F245" s="685">
        <f>+'Distribution Pivot Table'!AE$102*100</f>
        <v>43.59182349123946</v>
      </c>
      <c r="G245" s="683">
        <f>+'Distribution Pivot Table'!AE$104*100</f>
        <v>16.807268007787151</v>
      </c>
      <c r="H245" s="682">
        <f>+'Distribution Pivot Table'!AE$106*100</f>
        <v>0</v>
      </c>
      <c r="I245" s="684">
        <f t="shared" ref="I245:I248" si="166">SUM(F245:H245)</f>
        <v>60.399091499026611</v>
      </c>
      <c r="J245" s="685">
        <f>+'Distribution Pivot Table'!AE$108*100</f>
        <v>16.450356911096691</v>
      </c>
      <c r="K245" s="682">
        <f>+'Distribution Pivot Table'!AE$110*100</f>
        <v>20.08436080467229</v>
      </c>
      <c r="L245" s="682">
        <f>+'Distribution Pivot Table'!AE$112*100</f>
        <v>0</v>
      </c>
      <c r="M245" s="686">
        <f t="shared" ref="M245:M248" si="167">SUM(J245:L245)</f>
        <v>36.534717715768977</v>
      </c>
      <c r="N245" s="685">
        <f>+'Distribution Pivot Table'!AE$114*100</f>
        <v>0.71382219338092145</v>
      </c>
      <c r="O245" s="687">
        <f t="shared" ref="O245:O248" si="168">+B245+F245+J245</f>
        <v>61.437378325762495</v>
      </c>
      <c r="P245" s="688">
        <f t="shared" ref="P245:P248" si="169">+C245+G245+K245</f>
        <v>37.848799480856584</v>
      </c>
      <c r="Q245" s="688">
        <f t="shared" ref="Q245:Q248" si="170">+D245+H245+L245+N245</f>
        <v>0.71382219338092145</v>
      </c>
      <c r="R245" s="37">
        <f t="shared" si="152"/>
        <v>100</v>
      </c>
      <c r="S245" s="37">
        <f t="shared" si="159"/>
        <v>100</v>
      </c>
      <c r="T245" s="692">
        <f t="shared" si="162"/>
        <v>62.751460090850102</v>
      </c>
      <c r="U245" s="271">
        <f t="shared" si="163"/>
        <v>36.534717715768977</v>
      </c>
      <c r="V245" s="272">
        <f t="shared" si="164"/>
        <v>0.71382219338092145</v>
      </c>
      <c r="W245" s="694">
        <f t="shared" si="165"/>
        <v>100</v>
      </c>
    </row>
    <row r="246" spans="1:24" s="34" customFormat="1">
      <c r="A246" s="52" t="s">
        <v>93</v>
      </c>
      <c r="B246" s="682">
        <f>+'Distribution Pivot Table'!AE$118*100</f>
        <v>1.9742614799649019</v>
      </c>
      <c r="C246" s="683">
        <f>+'Distribution Pivot Table'!AE$120*100</f>
        <v>0.30710734132787365</v>
      </c>
      <c r="D246" s="682">
        <f>+'Distribution Pivot Table'!AE$122*100</f>
        <v>0</v>
      </c>
      <c r="E246" s="684">
        <f t="shared" si="153"/>
        <v>2.2813688212927756</v>
      </c>
      <c r="F246" s="685">
        <f>+'Distribution Pivot Table'!AE$124*100</f>
        <v>35.682948230476747</v>
      </c>
      <c r="G246" s="683">
        <f>+'Distribution Pivot Table'!AE$126*100</f>
        <v>19.713366481427318</v>
      </c>
      <c r="H246" s="682">
        <f>+'Distribution Pivot Table'!AE$128*100</f>
        <v>0</v>
      </c>
      <c r="I246" s="684">
        <f t="shared" si="166"/>
        <v>55.396314711904068</v>
      </c>
      <c r="J246" s="685">
        <f>+'Distribution Pivot Table'!AE$130*100</f>
        <v>8.3065223749634391</v>
      </c>
      <c r="K246" s="682">
        <f>+'Distribution Pivot Table'!AE$132*100</f>
        <v>7.2243346007604554</v>
      </c>
      <c r="L246" s="682">
        <f>+'Distribution Pivot Table'!AE$134*100</f>
        <v>0</v>
      </c>
      <c r="M246" s="686">
        <f t="shared" si="167"/>
        <v>15.530856975723895</v>
      </c>
      <c r="N246" s="685">
        <f>+'Distribution Pivot Table'!AE$136*100</f>
        <v>26.791459491079262</v>
      </c>
      <c r="O246" s="687">
        <f t="shared" si="168"/>
        <v>45.963732085405084</v>
      </c>
      <c r="P246" s="688">
        <f t="shared" si="169"/>
        <v>27.24480842351565</v>
      </c>
      <c r="Q246" s="688">
        <f t="shared" si="170"/>
        <v>26.791459491079262</v>
      </c>
      <c r="R246" s="37">
        <f t="shared" si="152"/>
        <v>100</v>
      </c>
      <c r="S246" s="37">
        <f t="shared" si="159"/>
        <v>100</v>
      </c>
      <c r="T246" s="692">
        <f t="shared" si="162"/>
        <v>57.677683533196841</v>
      </c>
      <c r="U246" s="271">
        <f t="shared" si="163"/>
        <v>15.530856975723895</v>
      </c>
      <c r="V246" s="272">
        <f t="shared" si="164"/>
        <v>26.791459491079262</v>
      </c>
      <c r="W246" s="694">
        <f t="shared" si="165"/>
        <v>100</v>
      </c>
    </row>
    <row r="247" spans="1:24" s="34" customFormat="1">
      <c r="A247" s="52" t="s">
        <v>94</v>
      </c>
      <c r="B247" s="682">
        <f>+'Distribution Pivot Table'!AE$140*100</f>
        <v>1.5797207935341659</v>
      </c>
      <c r="C247" s="683">
        <f>+'Distribution Pivot Table'!AE$142*100</f>
        <v>0.29390154298310062</v>
      </c>
      <c r="D247" s="682">
        <f>+'Distribution Pivot Table'!AE$144*100</f>
        <v>0</v>
      </c>
      <c r="E247" s="684">
        <f t="shared" si="153"/>
        <v>1.8736223365172666</v>
      </c>
      <c r="F247" s="685">
        <f>+'Distribution Pivot Table'!AE$146*100</f>
        <v>30.67597354886113</v>
      </c>
      <c r="G247" s="683">
        <f>+'Distribution Pivot Table'!AE$148*100</f>
        <v>10.764144011756063</v>
      </c>
      <c r="H247" s="682">
        <f>+'Distribution Pivot Table'!AE$150*100</f>
        <v>0</v>
      </c>
      <c r="I247" s="684">
        <f t="shared" si="166"/>
        <v>41.440117560617196</v>
      </c>
      <c r="J247" s="685">
        <f>+'Distribution Pivot Table'!AE$152*100</f>
        <v>30.235121234386479</v>
      </c>
      <c r="K247" s="682">
        <f>+'Distribution Pivot Table'!AE$154*100</f>
        <v>22.042615723732549</v>
      </c>
      <c r="L247" s="682">
        <f>+'Distribution Pivot Table'!AE$156*100</f>
        <v>0</v>
      </c>
      <c r="M247" s="686">
        <f t="shared" si="167"/>
        <v>52.277736958119029</v>
      </c>
      <c r="N247" s="685">
        <f>+'Distribution Pivot Table'!AE$158*100</f>
        <v>4.4085231447465105</v>
      </c>
      <c r="O247" s="687">
        <f t="shared" si="168"/>
        <v>62.49081557678177</v>
      </c>
      <c r="P247" s="688">
        <f t="shared" si="169"/>
        <v>33.100661278471712</v>
      </c>
      <c r="Q247" s="688">
        <f t="shared" si="170"/>
        <v>4.4085231447465105</v>
      </c>
      <c r="R247" s="37">
        <f t="shared" si="152"/>
        <v>100</v>
      </c>
      <c r="S247" s="37">
        <f t="shared" si="159"/>
        <v>100</v>
      </c>
      <c r="T247" s="692">
        <f t="shared" si="162"/>
        <v>43.313739897134461</v>
      </c>
      <c r="U247" s="271">
        <f t="shared" si="163"/>
        <v>52.277736958119029</v>
      </c>
      <c r="V247" s="272">
        <f t="shared" si="164"/>
        <v>4.4085231447465105</v>
      </c>
      <c r="W247" s="694">
        <f t="shared" si="165"/>
        <v>100</v>
      </c>
    </row>
    <row r="248" spans="1:24" s="34" customFormat="1">
      <c r="A248" s="52" t="s">
        <v>95</v>
      </c>
      <c r="B248" s="682">
        <f>+'Distribution Pivot Table'!AE$162*100</f>
        <v>0</v>
      </c>
      <c r="C248" s="683">
        <f>+'Distribution Pivot Table'!AE$164*100</f>
        <v>0</v>
      </c>
      <c r="D248" s="682">
        <f>+'Distribution Pivot Table'!AE$166*100</f>
        <v>0</v>
      </c>
      <c r="E248" s="684">
        <f t="shared" si="153"/>
        <v>0</v>
      </c>
      <c r="F248" s="685">
        <f>+'Distribution Pivot Table'!AE$168*100</f>
        <v>0</v>
      </c>
      <c r="G248" s="683">
        <f>+'Distribution Pivot Table'!AE$170*100</f>
        <v>0</v>
      </c>
      <c r="H248" s="682">
        <f>+'Distribution Pivot Table'!AE$172*100</f>
        <v>0</v>
      </c>
      <c r="I248" s="684">
        <f t="shared" si="166"/>
        <v>0</v>
      </c>
      <c r="J248" s="685">
        <f>+'Distribution Pivot Table'!AE$174*100</f>
        <v>0</v>
      </c>
      <c r="K248" s="682">
        <f>+'Distribution Pivot Table'!AE$176*100</f>
        <v>0</v>
      </c>
      <c r="L248" s="682">
        <f>+'Distribution Pivot Table'!AE$178*100</f>
        <v>0</v>
      </c>
      <c r="M248" s="686">
        <f t="shared" si="167"/>
        <v>0</v>
      </c>
      <c r="N248" s="685">
        <f>+'Distribution Pivot Table'!AE$180*100</f>
        <v>0</v>
      </c>
      <c r="O248" s="687">
        <f t="shared" si="168"/>
        <v>0</v>
      </c>
      <c r="P248" s="688">
        <f t="shared" si="169"/>
        <v>0</v>
      </c>
      <c r="Q248" s="688">
        <f t="shared" si="170"/>
        <v>0</v>
      </c>
      <c r="R248" s="37">
        <f t="shared" si="152"/>
        <v>0</v>
      </c>
      <c r="S248" s="37">
        <f t="shared" si="159"/>
        <v>0</v>
      </c>
      <c r="T248" s="692">
        <f t="shared" si="162"/>
        <v>0</v>
      </c>
      <c r="U248" s="271">
        <f t="shared" si="163"/>
        <v>0</v>
      </c>
      <c r="V248" s="272">
        <f t="shared" si="164"/>
        <v>0</v>
      </c>
      <c r="W248" s="694">
        <f t="shared" si="165"/>
        <v>0</v>
      </c>
    </row>
    <row r="249" spans="1:24" s="34" customFormat="1">
      <c r="A249" s="52"/>
      <c r="B249" s="682"/>
      <c r="C249" s="683"/>
      <c r="D249" s="682"/>
      <c r="E249" s="684"/>
      <c r="F249" s="685"/>
      <c r="G249" s="683"/>
      <c r="H249" s="682"/>
      <c r="I249" s="684"/>
      <c r="J249" s="685"/>
      <c r="K249" s="682"/>
      <c r="L249" s="682"/>
      <c r="M249" s="686"/>
      <c r="N249" s="685"/>
      <c r="O249" s="687"/>
      <c r="P249" s="688"/>
      <c r="Q249" s="688"/>
      <c r="R249" s="37"/>
      <c r="S249" s="37"/>
      <c r="T249" s="692"/>
      <c r="U249" s="271"/>
      <c r="V249" s="272"/>
      <c r="W249" s="694"/>
    </row>
    <row r="250" spans="1:24" s="34" customFormat="1">
      <c r="A250" s="52" t="s">
        <v>96</v>
      </c>
      <c r="B250" s="682">
        <f>+'Distribution Pivot Table'!AE$184*100</f>
        <v>0</v>
      </c>
      <c r="C250" s="683">
        <f>+'Distribution Pivot Table'!AE$186*100</f>
        <v>0</v>
      </c>
      <c r="D250" s="682">
        <f>+'Distribution Pivot Table'!AE$188*100</f>
        <v>0</v>
      </c>
      <c r="E250" s="684">
        <f t="shared" si="153"/>
        <v>0</v>
      </c>
      <c r="F250" s="685">
        <f>+'Distribution Pivot Table'!AE$190*100</f>
        <v>0</v>
      </c>
      <c r="G250" s="683">
        <f>+'Distribution Pivot Table'!AE$192*100</f>
        <v>0</v>
      </c>
      <c r="H250" s="682">
        <f>+'Distribution Pivot Table'!AE$194*100</f>
        <v>0</v>
      </c>
      <c r="I250" s="684">
        <f t="shared" ref="I250:I253" si="171">SUM(F250:H250)</f>
        <v>0</v>
      </c>
      <c r="J250" s="685">
        <f>+'Distribution Pivot Table'!AE$196*100</f>
        <v>0</v>
      </c>
      <c r="K250" s="682">
        <f>+'Distribution Pivot Table'!AE$198*100</f>
        <v>0</v>
      </c>
      <c r="L250" s="682">
        <f>+'Distribution Pivot Table'!AE$200*100</f>
        <v>0</v>
      </c>
      <c r="M250" s="686">
        <f t="shared" ref="M250:M253" si="172">SUM(J250:L250)</f>
        <v>0</v>
      </c>
      <c r="N250" s="685">
        <f>+'Distribution Pivot Table'!AE$202*100</f>
        <v>0</v>
      </c>
      <c r="O250" s="687">
        <f t="shared" ref="O250:O253" si="173">+B250+F250+J250</f>
        <v>0</v>
      </c>
      <c r="P250" s="688">
        <f t="shared" ref="P250:P253" si="174">+C250+G250+K250</f>
        <v>0</v>
      </c>
      <c r="Q250" s="688">
        <f t="shared" ref="Q250:Q253" si="175">+D250+H250+L250+N250</f>
        <v>0</v>
      </c>
      <c r="R250" s="37">
        <f t="shared" si="152"/>
        <v>0</v>
      </c>
      <c r="S250" s="37">
        <f t="shared" si="159"/>
        <v>0</v>
      </c>
      <c r="T250" s="692">
        <f t="shared" si="162"/>
        <v>0</v>
      </c>
      <c r="U250" s="271">
        <f t="shared" si="163"/>
        <v>0</v>
      </c>
      <c r="V250" s="272">
        <f t="shared" si="164"/>
        <v>0</v>
      </c>
      <c r="W250" s="694">
        <f t="shared" si="165"/>
        <v>0</v>
      </c>
    </row>
    <row r="251" spans="1:24" s="34" customFormat="1">
      <c r="A251" s="52" t="s">
        <v>97</v>
      </c>
      <c r="B251" s="682">
        <f>+'Distribution Pivot Table'!AE$206*100</f>
        <v>7.1798468011651737</v>
      </c>
      <c r="C251" s="682">
        <f>+'Distribution Pivot Table'!AE$208*100</f>
        <v>4.0295609019311689</v>
      </c>
      <c r="D251" s="682">
        <f>+'Distribution Pivot Table'!AE$210*108</f>
        <v>0.21555723379005287</v>
      </c>
      <c r="E251" s="684">
        <f t="shared" si="153"/>
        <v>11.424964936886395</v>
      </c>
      <c r="F251" s="685">
        <f>+'Distribution Pivot Table'!AE$212*100</f>
        <v>32.797497033121161</v>
      </c>
      <c r="G251" s="683">
        <f>+'Distribution Pivot Table'!AE$214*100</f>
        <v>38.628762541806019</v>
      </c>
      <c r="H251" s="682">
        <f>+'Distribution Pivot Table'!AE$216*100</f>
        <v>1.7801273060740099</v>
      </c>
      <c r="I251" s="684">
        <f t="shared" si="171"/>
        <v>73.20638688100118</v>
      </c>
      <c r="J251" s="685">
        <f>+'Distribution Pivot Table'!AE$218*100</f>
        <v>5.8150825331750999</v>
      </c>
      <c r="K251" s="682">
        <f>+'Distribution Pivot Table'!AE$220*100</f>
        <v>9.1487754881864287</v>
      </c>
      <c r="L251" s="682">
        <f>+'Distribution Pivot Table'!AE$222*100</f>
        <v>0.42075736325385693</v>
      </c>
      <c r="M251" s="686">
        <f t="shared" si="172"/>
        <v>15.384615384615385</v>
      </c>
      <c r="N251" s="685">
        <f>+'Distribution Pivot Table'!AE$224*100</f>
        <v>0</v>
      </c>
      <c r="O251" s="687">
        <f t="shared" si="173"/>
        <v>45.792426367461438</v>
      </c>
      <c r="P251" s="688">
        <f t="shared" si="174"/>
        <v>51.807098931923619</v>
      </c>
      <c r="Q251" s="688">
        <f t="shared" si="175"/>
        <v>2.4164419031179198</v>
      </c>
      <c r="R251" s="698">
        <f t="shared" si="152"/>
        <v>100.01596720250296</v>
      </c>
      <c r="S251" s="698">
        <f t="shared" si="159"/>
        <v>100.01596720250298</v>
      </c>
      <c r="T251" s="692">
        <f t="shared" si="162"/>
        <v>84.631351817887577</v>
      </c>
      <c r="U251" s="271">
        <f t="shared" si="163"/>
        <v>15.384615384615385</v>
      </c>
      <c r="V251" s="272">
        <f t="shared" si="164"/>
        <v>0</v>
      </c>
      <c r="W251" s="699">
        <f t="shared" si="165"/>
        <v>100.01596720250296</v>
      </c>
    </row>
    <row r="252" spans="1:24" s="34" customFormat="1">
      <c r="A252" s="52" t="s">
        <v>98</v>
      </c>
      <c r="B252" s="682">
        <f>+'Distribution Pivot Table'!AE$228*100</f>
        <v>7.3196281262275757</v>
      </c>
      <c r="C252" s="682">
        <f>+'Distribution Pivot Table'!AE$230*100</f>
        <v>3.8103967526515645</v>
      </c>
      <c r="D252" s="682">
        <f>+'Distribution Pivot Table'!AE$232*100</f>
        <v>0</v>
      </c>
      <c r="E252" s="684">
        <f t="shared" si="153"/>
        <v>11.130024878879141</v>
      </c>
      <c r="F252" s="685">
        <f>+'Distribution Pivot Table'!AE$234*100</f>
        <v>35.537514730915284</v>
      </c>
      <c r="G252" s="683">
        <f>+'Distribution Pivot Table'!AE$236*100</f>
        <v>16.734319759067699</v>
      </c>
      <c r="H252" s="682">
        <f>+'Distribution Pivot Table'!AE$238*100</f>
        <v>0</v>
      </c>
      <c r="I252" s="684">
        <f t="shared" si="171"/>
        <v>52.271834489982979</v>
      </c>
      <c r="J252" s="685">
        <f>+'Distribution Pivot Table'!AE$240*100</f>
        <v>16.747413905984025</v>
      </c>
      <c r="K252" s="682">
        <f>+'Distribution Pivot Table'!AE$242*100</f>
        <v>19.549561346078303</v>
      </c>
      <c r="L252" s="682">
        <f>+'Distribution Pivot Table'!AE$244*100</f>
        <v>0</v>
      </c>
      <c r="M252" s="686">
        <f t="shared" si="172"/>
        <v>36.296975252062325</v>
      </c>
      <c r="N252" s="685">
        <f>+'Distribution Pivot Table'!AE$246*100</f>
        <v>0.30116537907555324</v>
      </c>
      <c r="O252" s="687">
        <f t="shared" si="173"/>
        <v>59.604556763126887</v>
      </c>
      <c r="P252" s="688">
        <f t="shared" si="174"/>
        <v>40.094277857797564</v>
      </c>
      <c r="Q252" s="688">
        <f t="shared" si="175"/>
        <v>0.30116537907555324</v>
      </c>
      <c r="R252" s="37">
        <f t="shared" si="152"/>
        <v>100</v>
      </c>
      <c r="S252" s="37">
        <f t="shared" si="159"/>
        <v>100</v>
      </c>
      <c r="T252" s="692">
        <f t="shared" si="162"/>
        <v>63.401859368862119</v>
      </c>
      <c r="U252" s="605">
        <f t="shared" si="163"/>
        <v>36.296975252062325</v>
      </c>
      <c r="V252" s="704">
        <f t="shared" si="164"/>
        <v>0.30116537907555324</v>
      </c>
      <c r="W252" s="694">
        <f t="shared" si="165"/>
        <v>100</v>
      </c>
      <c r="X252" s="785"/>
    </row>
    <row r="253" spans="1:24" s="34" customFormat="1">
      <c r="A253" s="52" t="s">
        <v>99</v>
      </c>
      <c r="B253" s="682">
        <f>+'Distribution Pivot Table'!AE$250*100</f>
        <v>0</v>
      </c>
      <c r="C253" s="683">
        <f>+'Distribution Pivot Table'!AE$252*100</f>
        <v>0</v>
      </c>
      <c r="D253" s="682">
        <f>+'Distribution Pivot Table'!AE$254*100</f>
        <v>0</v>
      </c>
      <c r="E253" s="684">
        <f t="shared" si="153"/>
        <v>0</v>
      </c>
      <c r="F253" s="685">
        <f>+'Distribution Pivot Table'!AE$256*100</f>
        <v>0</v>
      </c>
      <c r="G253" s="683">
        <f>+'Distribution Pivot Table'!AE$258*100</f>
        <v>0</v>
      </c>
      <c r="H253" s="682">
        <f>+'Distribution Pivot Table'!AE$260*100</f>
        <v>0</v>
      </c>
      <c r="I253" s="684">
        <f t="shared" si="171"/>
        <v>0</v>
      </c>
      <c r="J253" s="685">
        <f>+'Distribution Pivot Table'!AE$262*100</f>
        <v>0</v>
      </c>
      <c r="K253" s="682">
        <f>+'Distribution Pivot Table'!AE$264*100</f>
        <v>0</v>
      </c>
      <c r="L253" s="682">
        <f>+'Distribution Pivot Table'!AE$266*100</f>
        <v>0</v>
      </c>
      <c r="M253" s="686">
        <f t="shared" si="172"/>
        <v>0</v>
      </c>
      <c r="N253" s="685">
        <f>+'Distribution Pivot Table'!AE$268*100</f>
        <v>0</v>
      </c>
      <c r="O253" s="687">
        <f t="shared" si="173"/>
        <v>0</v>
      </c>
      <c r="P253" s="688">
        <f t="shared" si="174"/>
        <v>0</v>
      </c>
      <c r="Q253" s="688">
        <f t="shared" si="175"/>
        <v>0</v>
      </c>
      <c r="R253" s="37">
        <f t="shared" si="152"/>
        <v>0</v>
      </c>
      <c r="S253" s="37">
        <f t="shared" si="159"/>
        <v>0</v>
      </c>
      <c r="T253" s="692">
        <f t="shared" si="162"/>
        <v>0</v>
      </c>
      <c r="U253" s="271">
        <f t="shared" si="163"/>
        <v>0</v>
      </c>
      <c r="V253" s="272">
        <f t="shared" si="164"/>
        <v>0</v>
      </c>
      <c r="W253" s="694">
        <f t="shared" si="165"/>
        <v>0</v>
      </c>
    </row>
    <row r="254" spans="1:24" s="34" customFormat="1">
      <c r="A254" s="52"/>
      <c r="B254" s="682"/>
      <c r="C254" s="683"/>
      <c r="D254" s="682"/>
      <c r="E254" s="684"/>
      <c r="F254" s="685"/>
      <c r="G254" s="683"/>
      <c r="H254" s="682"/>
      <c r="I254" s="684"/>
      <c r="J254" s="685"/>
      <c r="K254" s="682"/>
      <c r="L254" s="682"/>
      <c r="M254" s="686"/>
      <c r="N254" s="685"/>
      <c r="O254" s="687"/>
      <c r="P254" s="688"/>
      <c r="Q254" s="688"/>
      <c r="R254" s="37"/>
      <c r="S254" s="37"/>
      <c r="T254" s="692"/>
      <c r="U254" s="271"/>
      <c r="V254" s="272"/>
      <c r="W254" s="694"/>
    </row>
    <row r="255" spans="1:24" s="34" customFormat="1">
      <c r="A255" s="52" t="s">
        <v>100</v>
      </c>
      <c r="B255" s="682">
        <f>+'Distribution Pivot Table'!AE$272*100</f>
        <v>5.7653791130185983</v>
      </c>
      <c r="C255" s="683">
        <f>+'Distribution Pivot Table'!AE$274*100</f>
        <v>2.8326180257510729</v>
      </c>
      <c r="D255" s="682">
        <f>+'Distribution Pivot Table'!AE$276*100</f>
        <v>0</v>
      </c>
      <c r="E255" s="684">
        <f t="shared" si="153"/>
        <v>8.5979971387696708</v>
      </c>
      <c r="F255" s="685">
        <f>+'Distribution Pivot Table'!AE$278*100</f>
        <v>38.683834048640911</v>
      </c>
      <c r="G255" s="683">
        <f>+'Distribution Pivot Table'!AE$280*100</f>
        <v>10.157367668097281</v>
      </c>
      <c r="H255" s="682">
        <f>+'Distribution Pivot Table'!AE$282*100</f>
        <v>0</v>
      </c>
      <c r="I255" s="684">
        <f t="shared" ref="I255:I258" si="176">SUM(F255:H255)</f>
        <v>48.84120171673819</v>
      </c>
      <c r="J255" s="685">
        <f>+'Distribution Pivot Table'!AE$284*100</f>
        <v>17.410586552217453</v>
      </c>
      <c r="K255" s="682">
        <f>+'Distribution Pivot Table'!AE$286*100</f>
        <v>25.150214592274679</v>
      </c>
      <c r="L255" s="682">
        <f>+'Distribution Pivot Table'!AE$288*100</f>
        <v>0</v>
      </c>
      <c r="M255" s="686">
        <f t="shared" ref="M255:M258" si="177">SUM(J255:L255)</f>
        <v>42.560801144492132</v>
      </c>
      <c r="N255" s="685">
        <f>+'Distribution Pivot Table'!AE$290*100</f>
        <v>0</v>
      </c>
      <c r="O255" s="687">
        <f t="shared" ref="O255:O258" si="178">+B255+F255+J255</f>
        <v>61.85979971387696</v>
      </c>
      <c r="P255" s="688">
        <f t="shared" ref="P255:P258" si="179">+C255+G255+K255</f>
        <v>38.140200286123033</v>
      </c>
      <c r="Q255" s="688">
        <f t="shared" ref="Q255:Q258" si="180">+D255+H255+L255+N255</f>
        <v>0</v>
      </c>
      <c r="R255" s="37">
        <f t="shared" si="152"/>
        <v>99.999999999999986</v>
      </c>
      <c r="S255" s="37">
        <f t="shared" si="159"/>
        <v>100</v>
      </c>
      <c r="T255" s="692">
        <f t="shared" si="162"/>
        <v>57.439198855507861</v>
      </c>
      <c r="U255" s="271">
        <f t="shared" si="163"/>
        <v>42.560801144492132</v>
      </c>
      <c r="V255" s="272">
        <f t="shared" si="164"/>
        <v>0</v>
      </c>
      <c r="W255" s="694">
        <f t="shared" si="165"/>
        <v>100</v>
      </c>
    </row>
    <row r="256" spans="1:24" s="34" customFormat="1">
      <c r="A256" s="52" t="s">
        <v>101</v>
      </c>
      <c r="B256" s="682">
        <f>+'Distribution Pivot Table'!AE294*100</f>
        <v>3.869517283123284</v>
      </c>
      <c r="C256" s="683">
        <f>+'Distribution Pivot Table'!AE296*100</f>
        <v>2.5789576082492056</v>
      </c>
      <c r="D256" s="682">
        <f>+'Distribution Pivot Table'!AE298*100</f>
        <v>0</v>
      </c>
      <c r="E256" s="684">
        <f t="shared" si="153"/>
        <v>6.4484748913724896</v>
      </c>
      <c r="F256" s="685">
        <f>+'Distribution Pivot Table'!AE300*100</f>
        <v>22.696123997492379</v>
      </c>
      <c r="G256" s="683">
        <f>+'Distribution Pivot Table'!AE302*100</f>
        <v>18.638535203960309</v>
      </c>
      <c r="H256" s="682">
        <f>+'Distribution Pivot Table'!AE304*100</f>
        <v>0</v>
      </c>
      <c r="I256" s="684">
        <f t="shared" si="176"/>
        <v>41.334659201452688</v>
      </c>
      <c r="J256" s="685">
        <f>+'Distribution Pivot Table'!AE306*100</f>
        <v>11.219438379558571</v>
      </c>
      <c r="K256" s="682">
        <f>+'Distribution Pivot Table'!AE308*100</f>
        <v>19.451350007566095</v>
      </c>
      <c r="L256" s="682">
        <f>+'Distribution Pivot Table'!AE310*100</f>
        <v>0</v>
      </c>
      <c r="M256" s="686">
        <f t="shared" si="177"/>
        <v>30.670788387124666</v>
      </c>
      <c r="N256" s="685">
        <f>+'Distribution Pivot Table'!AE312*100</f>
        <v>21.546077520050151</v>
      </c>
      <c r="O256" s="687">
        <f t="shared" si="178"/>
        <v>37.785079660174233</v>
      </c>
      <c r="P256" s="688">
        <f t="shared" si="179"/>
        <v>40.668842819775605</v>
      </c>
      <c r="Q256" s="688">
        <f t="shared" si="180"/>
        <v>21.546077520050151</v>
      </c>
      <c r="R256" s="37">
        <f t="shared" si="152"/>
        <v>99.999999999999986</v>
      </c>
      <c r="S256" s="37">
        <f t="shared" si="159"/>
        <v>99.999999999999986</v>
      </c>
      <c r="T256" s="692">
        <f t="shared" si="162"/>
        <v>47.783134092825179</v>
      </c>
      <c r="U256" s="271">
        <f t="shared" si="163"/>
        <v>30.670788387124666</v>
      </c>
      <c r="V256" s="272">
        <f t="shared" si="164"/>
        <v>21.546077520050151</v>
      </c>
      <c r="W256" s="694">
        <f t="shared" si="165"/>
        <v>100</v>
      </c>
    </row>
    <row r="257" spans="1:24" s="34" customFormat="1">
      <c r="A257" s="52" t="s">
        <v>102</v>
      </c>
      <c r="B257" s="682">
        <f>+'Distribution Pivot Table'!AE316*100</f>
        <v>2.0524680205246804</v>
      </c>
      <c r="C257" s="682">
        <f>+'Distribution Pivot Table'!AE318*100</f>
        <v>1.3803570138035701</v>
      </c>
      <c r="D257" s="682">
        <f>+'Distribution Pivot Table'!AE320*100</f>
        <v>0</v>
      </c>
      <c r="E257" s="684">
        <f t="shared" si="153"/>
        <v>3.4328250343282507</v>
      </c>
      <c r="F257" s="685">
        <f>+'Distribution Pivot Table'!AE322*100</f>
        <v>12.705066127050662</v>
      </c>
      <c r="G257" s="683">
        <f>+'Distribution Pivot Table'!AE324*100</f>
        <v>35.072631350726311</v>
      </c>
      <c r="H257" s="682">
        <f>+'Distribution Pivot Table'!AE326*100</f>
        <v>0</v>
      </c>
      <c r="I257" s="684">
        <f t="shared" si="176"/>
        <v>47.777697477776975</v>
      </c>
      <c r="J257" s="685">
        <f>+'Distribution Pivot Table'!AE328*100</f>
        <v>6.2224470622244707</v>
      </c>
      <c r="K257" s="682">
        <f>+'Distribution Pivot Table'!AE330*100</f>
        <v>15.971670159716703</v>
      </c>
      <c r="L257" s="682">
        <f>+'Distribution Pivot Table'!AE332*100</f>
        <v>0</v>
      </c>
      <c r="M257" s="686">
        <f t="shared" si="177"/>
        <v>22.194117221941173</v>
      </c>
      <c r="N257" s="685">
        <f>+'Distribution Pivot Table'!AE334*100</f>
        <v>26.595360265953605</v>
      </c>
      <c r="O257" s="687">
        <f t="shared" si="178"/>
        <v>20.979981209799814</v>
      </c>
      <c r="P257" s="688">
        <f t="shared" si="179"/>
        <v>52.424658524246581</v>
      </c>
      <c r="Q257" s="688">
        <f t="shared" si="180"/>
        <v>26.595360265953605</v>
      </c>
      <c r="R257" s="37">
        <f t="shared" si="152"/>
        <v>100</v>
      </c>
      <c r="S257" s="37">
        <f t="shared" si="159"/>
        <v>100</v>
      </c>
      <c r="T257" s="692">
        <f t="shared" si="162"/>
        <v>51.210522512105229</v>
      </c>
      <c r="U257" s="271">
        <f t="shared" si="163"/>
        <v>22.194117221941173</v>
      </c>
      <c r="V257" s="272">
        <f t="shared" si="164"/>
        <v>26.595360265953605</v>
      </c>
      <c r="W257" s="694">
        <f t="shared" si="165"/>
        <v>100</v>
      </c>
    </row>
    <row r="258" spans="1:24" s="34" customFormat="1">
      <c r="A258" s="57" t="s">
        <v>103</v>
      </c>
      <c r="B258" s="689">
        <f>+'Distribution Pivot Table'!AE338*100</f>
        <v>9.495036685369012</v>
      </c>
      <c r="C258" s="689">
        <f>+'Distribution Pivot Table'!AE340*100</f>
        <v>0.43159257660768235</v>
      </c>
      <c r="D258" s="689">
        <f>+'Distribution Pivot Table'!AE342*100</f>
        <v>0</v>
      </c>
      <c r="E258" s="690">
        <f t="shared" si="153"/>
        <v>9.9266292619766947</v>
      </c>
      <c r="F258" s="691">
        <f>+'Distribution Pivot Table'!AE344*100</f>
        <v>30.168321104876995</v>
      </c>
      <c r="G258" s="689">
        <f>+'Distribution Pivot Table'!AE346*100</f>
        <v>6.7760034527406132</v>
      </c>
      <c r="H258" s="689">
        <f>+'Distribution Pivot Table'!AE348*100</f>
        <v>0</v>
      </c>
      <c r="I258" s="690">
        <f t="shared" si="176"/>
        <v>36.944324557617605</v>
      </c>
      <c r="J258" s="691">
        <f>+'Distribution Pivot Table'!AE350*100</f>
        <v>27.535606387570134</v>
      </c>
      <c r="K258" s="689">
        <f>+'Distribution Pivot Table'!AE352*100</f>
        <v>11.48036253776435</v>
      </c>
      <c r="L258" s="689">
        <f>+'Distribution Pivot Table'!AE354*100</f>
        <v>0</v>
      </c>
      <c r="M258" s="722">
        <f t="shared" si="177"/>
        <v>39.015968925334484</v>
      </c>
      <c r="N258" s="691">
        <f>+'Distribution Pivot Table'!AE356*100</f>
        <v>14.113077255071213</v>
      </c>
      <c r="O258" s="723">
        <f t="shared" si="178"/>
        <v>67.198964177816151</v>
      </c>
      <c r="P258" s="724">
        <f t="shared" si="179"/>
        <v>18.687958567112645</v>
      </c>
      <c r="Q258" s="724">
        <f t="shared" si="180"/>
        <v>14.113077255071213</v>
      </c>
      <c r="R258" s="37">
        <f t="shared" si="152"/>
        <v>100</v>
      </c>
      <c r="S258" s="37">
        <f t="shared" si="159"/>
        <v>100</v>
      </c>
      <c r="T258" s="692">
        <f t="shared" si="162"/>
        <v>46.870953819594298</v>
      </c>
      <c r="U258" s="271">
        <f t="shared" si="163"/>
        <v>39.015968925334484</v>
      </c>
      <c r="V258" s="272">
        <f t="shared" si="164"/>
        <v>14.113077255071213</v>
      </c>
      <c r="W258" s="694">
        <f t="shared" si="165"/>
        <v>100</v>
      </c>
    </row>
    <row r="259" spans="1:24" s="34" customFormat="1">
      <c r="A259" s="165" t="s">
        <v>206</v>
      </c>
      <c r="B259" s="52"/>
      <c r="C259" s="52"/>
      <c r="D259" s="52"/>
      <c r="E259" s="52"/>
      <c r="F259" s="142"/>
      <c r="G259" s="142"/>
      <c r="H259" s="142"/>
      <c r="I259" s="142"/>
      <c r="J259" s="142"/>
      <c r="K259" s="142"/>
      <c r="L259" s="142"/>
      <c r="M259" s="142"/>
      <c r="N259" s="142"/>
      <c r="O259" s="142"/>
      <c r="P259" s="142"/>
      <c r="Q259" s="142"/>
      <c r="R259" s="39"/>
    </row>
    <row r="260" spans="1:24" s="34" customFormat="1">
      <c r="A260" s="165" t="s">
        <v>226</v>
      </c>
      <c r="B260" s="52"/>
      <c r="C260" s="52"/>
      <c r="D260" s="52"/>
      <c r="E260" s="52"/>
      <c r="F260" s="142"/>
      <c r="G260" s="142"/>
      <c r="H260" s="142"/>
      <c r="I260" s="142"/>
      <c r="J260" s="142"/>
      <c r="K260" s="142"/>
      <c r="L260" s="142"/>
      <c r="M260" s="142"/>
      <c r="N260" s="142"/>
      <c r="O260" s="142"/>
      <c r="P260" s="142"/>
      <c r="Q260" s="142"/>
      <c r="R260" s="39"/>
    </row>
    <row r="261" spans="1:24">
      <c r="A261" s="165" t="s">
        <v>347</v>
      </c>
      <c r="B261" s="50"/>
      <c r="C261" s="50"/>
      <c r="D261" s="50"/>
      <c r="E261" s="141"/>
      <c r="F261" s="50"/>
      <c r="G261" s="50"/>
      <c r="H261" s="50"/>
      <c r="I261" s="141"/>
      <c r="J261" s="50"/>
      <c r="K261" s="50"/>
      <c r="L261" s="50"/>
      <c r="M261" s="141"/>
      <c r="N261" s="50"/>
      <c r="O261" s="98"/>
      <c r="P261" s="98"/>
      <c r="R261" s="13"/>
    </row>
    <row r="262" spans="1:24" s="34" customFormat="1">
      <c r="A262" s="41"/>
      <c r="B262" s="41"/>
      <c r="C262" s="41"/>
      <c r="D262" s="41"/>
      <c r="E262" s="41"/>
      <c r="F262" s="142"/>
      <c r="G262" s="142"/>
      <c r="H262" s="142"/>
      <c r="I262" s="142"/>
      <c r="J262" s="142"/>
      <c r="K262" s="142"/>
      <c r="L262" s="142"/>
      <c r="M262" s="142"/>
      <c r="N262" s="142"/>
      <c r="O262" s="142"/>
      <c r="P262" s="142"/>
      <c r="Q262" s="718" t="s">
        <v>1156</v>
      </c>
      <c r="R262" s="39"/>
    </row>
    <row r="263" spans="1:24" s="34" customFormat="1" ht="18">
      <c r="A263" s="266" t="s">
        <v>314</v>
      </c>
      <c r="B263" s="132"/>
      <c r="C263" s="132"/>
      <c r="D263" s="132"/>
      <c r="E263" s="132"/>
      <c r="F263" s="135"/>
      <c r="G263" s="135"/>
      <c r="H263" s="135"/>
      <c r="I263" s="136"/>
      <c r="J263" s="135"/>
      <c r="K263" s="135"/>
      <c r="L263" s="135"/>
      <c r="M263" s="136"/>
      <c r="N263" s="135"/>
      <c r="O263" s="135"/>
      <c r="P263" s="135"/>
      <c r="Q263" s="135"/>
      <c r="R263" s="33"/>
    </row>
    <row r="264" spans="1:24" s="34" customFormat="1" ht="18">
      <c r="A264" s="266"/>
      <c r="B264" s="132"/>
      <c r="C264" s="132"/>
      <c r="D264" s="132"/>
      <c r="E264" s="132"/>
      <c r="F264" s="135"/>
      <c r="G264" s="135"/>
      <c r="H264" s="135"/>
      <c r="I264" s="136"/>
      <c r="J264" s="135"/>
      <c r="K264" s="135"/>
      <c r="L264" s="135"/>
      <c r="M264" s="136"/>
      <c r="N264" s="135"/>
      <c r="O264" s="135"/>
      <c r="P264" s="135"/>
      <c r="Q264" s="135"/>
      <c r="R264" s="33"/>
    </row>
    <row r="265" spans="1:24" s="34" customFormat="1" ht="15.75">
      <c r="A265" s="150" t="s">
        <v>52</v>
      </c>
      <c r="B265" s="132"/>
      <c r="C265" s="132"/>
      <c r="D265" s="132"/>
      <c r="E265" s="132"/>
      <c r="F265" s="135"/>
      <c r="G265" s="135"/>
      <c r="H265" s="135"/>
      <c r="I265" s="136"/>
      <c r="J265" s="135"/>
      <c r="K265" s="135"/>
      <c r="L265" s="135"/>
      <c r="M265" s="136"/>
      <c r="N265" s="135"/>
      <c r="O265" s="135"/>
      <c r="P265" s="135"/>
      <c r="Q265" s="135"/>
      <c r="R265" s="33"/>
    </row>
    <row r="266" spans="1:24" s="34" customFormat="1" ht="15.75">
      <c r="A266" s="150" t="s">
        <v>514</v>
      </c>
      <c r="B266" s="132"/>
      <c r="C266" s="132"/>
      <c r="D266" s="132"/>
      <c r="E266" s="132"/>
      <c r="F266" s="27"/>
      <c r="G266" s="27"/>
      <c r="H266" s="27"/>
      <c r="I266" s="132"/>
      <c r="J266" s="27"/>
      <c r="K266" s="27"/>
      <c r="L266" s="27"/>
      <c r="M266" s="132"/>
      <c r="N266" s="27"/>
      <c r="O266" s="27"/>
      <c r="P266" s="27"/>
      <c r="Q266" s="135"/>
      <c r="R266" s="33"/>
    </row>
    <row r="267" spans="1:24" s="34" customFormat="1" ht="19.5" customHeight="1">
      <c r="A267" s="137"/>
      <c r="B267" s="137"/>
      <c r="C267" s="137"/>
      <c r="D267" s="137"/>
      <c r="E267" s="137"/>
      <c r="F267" s="137"/>
      <c r="G267" s="137"/>
      <c r="H267" s="137"/>
      <c r="I267" s="137"/>
      <c r="J267" s="56"/>
      <c r="K267" s="56"/>
      <c r="L267" s="56"/>
      <c r="M267" s="56"/>
      <c r="N267" s="56"/>
      <c r="O267" s="56"/>
      <c r="P267" s="56"/>
      <c r="Q267" s="56"/>
      <c r="R267" s="35"/>
      <c r="S267" s="13"/>
    </row>
    <row r="268" spans="1:24" s="34" customFormat="1" ht="19.5" customHeight="1">
      <c r="A268" s="26"/>
      <c r="B268" s="151" t="s">
        <v>303</v>
      </c>
      <c r="C268" s="152"/>
      <c r="D268" s="152"/>
      <c r="E268" s="152"/>
      <c r="F268" s="152"/>
      <c r="G268" s="152"/>
      <c r="H268" s="152"/>
      <c r="I268" s="153"/>
      <c r="J268" s="154" t="s">
        <v>202</v>
      </c>
      <c r="K268" s="719"/>
      <c r="L268" s="719"/>
      <c r="M268" s="720"/>
      <c r="N268" s="838" t="s">
        <v>302</v>
      </c>
      <c r="O268" s="841" t="s">
        <v>208</v>
      </c>
      <c r="P268" s="841" t="s">
        <v>209</v>
      </c>
      <c r="Q268" s="841" t="s">
        <v>207</v>
      </c>
      <c r="R268" s="36"/>
      <c r="S268" s="7"/>
    </row>
    <row r="269" spans="1:24" s="34" customFormat="1" ht="36.75" customHeight="1">
      <c r="A269" s="31"/>
      <c r="B269" s="152" t="s">
        <v>344</v>
      </c>
      <c r="C269" s="152"/>
      <c r="D269" s="152"/>
      <c r="E269" s="155"/>
      <c r="F269" s="156" t="s">
        <v>346</v>
      </c>
      <c r="G269" s="152"/>
      <c r="H269" s="152"/>
      <c r="I269" s="153"/>
      <c r="J269" s="157" t="s">
        <v>304</v>
      </c>
      <c r="K269" s="152"/>
      <c r="L269" s="152"/>
      <c r="M269" s="153"/>
      <c r="N269" s="839"/>
      <c r="O269" s="842"/>
      <c r="P269" s="842"/>
      <c r="Q269" s="842"/>
      <c r="R269" s="36" t="s">
        <v>49</v>
      </c>
      <c r="S269" s="700" t="s">
        <v>49</v>
      </c>
      <c r="T269" s="30"/>
      <c r="U269" s="22"/>
      <c r="V269" s="22"/>
      <c r="W269" s="22"/>
      <c r="X269" s="30"/>
    </row>
    <row r="270" spans="1:24" s="34" customFormat="1" ht="31.5" customHeight="1">
      <c r="A270" s="32"/>
      <c r="B270" s="158" t="s">
        <v>203</v>
      </c>
      <c r="C270" s="158" t="s">
        <v>204</v>
      </c>
      <c r="D270" s="158" t="s">
        <v>345</v>
      </c>
      <c r="E270" s="159" t="s">
        <v>50</v>
      </c>
      <c r="F270" s="160" t="s">
        <v>203</v>
      </c>
      <c r="G270" s="158" t="s">
        <v>204</v>
      </c>
      <c r="H270" s="158" t="s">
        <v>345</v>
      </c>
      <c r="I270" s="159" t="s">
        <v>50</v>
      </c>
      <c r="J270" s="161" t="s">
        <v>203</v>
      </c>
      <c r="K270" s="162" t="s">
        <v>204</v>
      </c>
      <c r="L270" s="158" t="s">
        <v>345</v>
      </c>
      <c r="M270" s="161" t="s">
        <v>50</v>
      </c>
      <c r="N270" s="840"/>
      <c r="O270" s="843"/>
      <c r="P270" s="843"/>
      <c r="Q270" s="843"/>
      <c r="R270" s="6"/>
      <c r="S270" s="8"/>
      <c r="T270" s="30"/>
      <c r="U270" s="282"/>
      <c r="V270" s="282"/>
      <c r="W270" s="22"/>
      <c r="X270" s="30"/>
    </row>
    <row r="271" spans="1:24" s="34" customFormat="1" hidden="1">
      <c r="A271" s="52" t="s">
        <v>87</v>
      </c>
      <c r="B271" s="52"/>
      <c r="C271" s="52"/>
      <c r="D271" s="52"/>
      <c r="E271" s="139"/>
      <c r="F271" s="29"/>
      <c r="G271" s="49"/>
      <c r="H271" s="50"/>
      <c r="I271" s="51"/>
      <c r="J271" s="29"/>
      <c r="K271" s="50"/>
      <c r="L271" s="50"/>
      <c r="M271" s="53"/>
      <c r="N271" s="29"/>
      <c r="O271" s="725"/>
      <c r="P271" s="55"/>
      <c r="Q271" s="55"/>
      <c r="R271" s="37">
        <f>SUM(F271:H271,J271:L271)+N271</f>
        <v>0</v>
      </c>
      <c r="S271" s="701">
        <f>+Q271+P271+O271</f>
        <v>0</v>
      </c>
      <c r="T271" s="30"/>
      <c r="U271" s="22"/>
      <c r="V271" s="22"/>
      <c r="W271" s="22"/>
      <c r="X271" s="30"/>
    </row>
    <row r="272" spans="1:24" s="34" customFormat="1" hidden="1">
      <c r="A272" s="52"/>
      <c r="B272" s="52"/>
      <c r="C272" s="52"/>
      <c r="D272" s="52"/>
      <c r="E272" s="139"/>
      <c r="F272" s="29"/>
      <c r="G272" s="49"/>
      <c r="H272" s="50"/>
      <c r="I272" s="140"/>
      <c r="J272" s="29"/>
      <c r="K272" s="50"/>
      <c r="L272" s="50"/>
      <c r="M272" s="29"/>
      <c r="N272" s="29"/>
      <c r="O272" s="721"/>
      <c r="P272" s="692"/>
      <c r="Q272" s="692"/>
      <c r="R272" s="36"/>
      <c r="S272" s="700"/>
      <c r="T272" s="30"/>
      <c r="U272" s="604"/>
      <c r="V272" s="702"/>
      <c r="W272" s="703"/>
      <c r="X272" s="30"/>
    </row>
    <row r="273" spans="1:24" s="34" customFormat="1">
      <c r="A273" s="52" t="s">
        <v>88</v>
      </c>
      <c r="B273" s="682">
        <f>+'Distribution Pivot Table'!AA$8*100</f>
        <v>0</v>
      </c>
      <c r="C273" s="683">
        <f>+'Distribution Pivot Table'!AA$10*100</f>
        <v>0</v>
      </c>
      <c r="D273" s="682">
        <f>+'Distribution Pivot Table'!AA$12*100</f>
        <v>0</v>
      </c>
      <c r="E273" s="684">
        <f t="shared" ref="E273:E291" si="181">SUM(B273:D273)</f>
        <v>0</v>
      </c>
      <c r="F273" s="685">
        <f>+'Distribution Pivot Table'!AA$14*100</f>
        <v>0</v>
      </c>
      <c r="G273" s="683">
        <f>+'Distribution Pivot Table'!AA$16*100</f>
        <v>0</v>
      </c>
      <c r="H273" s="682">
        <f>+'Distribution Pivot Table'!AA$18*100</f>
        <v>0</v>
      </c>
      <c r="I273" s="684">
        <f t="shared" ref="I273:I276" si="182">SUM(F273:H273)</f>
        <v>0</v>
      </c>
      <c r="J273" s="685">
        <f>+'Distribution Pivot Table'!AA$20*100</f>
        <v>0</v>
      </c>
      <c r="K273" s="682">
        <f>+'Distribution Pivot Table'!AA$22*100</f>
        <v>0</v>
      </c>
      <c r="L273" s="682">
        <f>+'Distribution Pivot Table'!AA$24*100</f>
        <v>0</v>
      </c>
      <c r="M273" s="686">
        <f t="shared" ref="M273:M276" si="183">SUM(J273:L273)</f>
        <v>0</v>
      </c>
      <c r="N273" s="685">
        <f>+'Distribution Pivot Table'!AA$26*100</f>
        <v>0</v>
      </c>
      <c r="O273" s="687">
        <f t="shared" ref="O273:O276" si="184">+B273+F273+J273</f>
        <v>0</v>
      </c>
      <c r="P273" s="688">
        <f t="shared" ref="P273:P276" si="185">+C273+G273+K273</f>
        <v>0</v>
      </c>
      <c r="Q273" s="688">
        <f t="shared" ref="Q273:Q276" si="186">+D273+H273+L273+N273</f>
        <v>0</v>
      </c>
      <c r="R273" s="37">
        <f t="shared" ref="R273:R291" si="187">SUM(B273:D273,F273:H273,J273:L273)+N273</f>
        <v>0</v>
      </c>
      <c r="S273" s="701">
        <f t="shared" ref="S273:S291" si="188">+Q273+P273+O273</f>
        <v>0</v>
      </c>
      <c r="T273" s="30"/>
      <c r="U273" s="605"/>
      <c r="V273" s="704"/>
      <c r="W273" s="705"/>
      <c r="X273" s="30"/>
    </row>
    <row r="274" spans="1:24" s="34" customFormat="1">
      <c r="A274" s="52" t="s">
        <v>89</v>
      </c>
      <c r="B274" s="682">
        <f>+'Distribution Pivot Table'!AA$30*100</f>
        <v>0</v>
      </c>
      <c r="C274" s="683">
        <f>+'Distribution Pivot Table'!AA$32*100</f>
        <v>0</v>
      </c>
      <c r="D274" s="682">
        <f>+'Distribution Pivot Table'!AA$34*100</f>
        <v>0</v>
      </c>
      <c r="E274" s="684">
        <f t="shared" si="181"/>
        <v>0</v>
      </c>
      <c r="F274" s="685">
        <f>+'Distribution Pivot Table'!AA$36*100</f>
        <v>0</v>
      </c>
      <c r="G274" s="683">
        <f>+'Distribution Pivot Table'!AA$38*100</f>
        <v>0</v>
      </c>
      <c r="H274" s="682">
        <f>+'Distribution Pivot Table'!AA$40*100</f>
        <v>0</v>
      </c>
      <c r="I274" s="684">
        <f t="shared" si="182"/>
        <v>0</v>
      </c>
      <c r="J274" s="685">
        <f>+'Distribution Pivot Table'!AA$42*100</f>
        <v>0</v>
      </c>
      <c r="K274" s="682">
        <f>+'Distribution Pivot Table'!AA$44*100</f>
        <v>0</v>
      </c>
      <c r="L274" s="682">
        <f>+'Distribution Pivot Table'!AA$46*100</f>
        <v>0</v>
      </c>
      <c r="M274" s="686">
        <f t="shared" si="183"/>
        <v>0</v>
      </c>
      <c r="N274" s="685">
        <f>+'Distribution Pivot Table'!AA$48*100</f>
        <v>0</v>
      </c>
      <c r="O274" s="687">
        <f t="shared" si="184"/>
        <v>0</v>
      </c>
      <c r="P274" s="688">
        <f t="shared" si="185"/>
        <v>0</v>
      </c>
      <c r="Q274" s="688">
        <f t="shared" si="186"/>
        <v>0</v>
      </c>
      <c r="R274" s="37">
        <f t="shared" si="187"/>
        <v>0</v>
      </c>
      <c r="S274" s="37">
        <f t="shared" si="188"/>
        <v>0</v>
      </c>
      <c r="T274" s="605"/>
      <c r="U274" s="605"/>
      <c r="V274" s="704"/>
      <c r="W274" s="37"/>
      <c r="X274" s="30"/>
    </row>
    <row r="275" spans="1:24" s="34" customFormat="1">
      <c r="A275" s="52" t="s">
        <v>90</v>
      </c>
      <c r="B275" s="682">
        <f>+'Distribution Pivot Table'!AA$52*100</f>
        <v>0</v>
      </c>
      <c r="C275" s="683">
        <f>+'Distribution Pivot Table'!AA$54*100</f>
        <v>0</v>
      </c>
      <c r="D275" s="682">
        <f>+'Distribution Pivot Table'!AA$56*100</f>
        <v>0</v>
      </c>
      <c r="E275" s="684">
        <f t="shared" si="181"/>
        <v>0</v>
      </c>
      <c r="F275" s="685">
        <f>+'Distribution Pivot Table'!AA$58*100</f>
        <v>0</v>
      </c>
      <c r="G275" s="683">
        <f>+'Distribution Pivot Table'!AA$60*100</f>
        <v>0</v>
      </c>
      <c r="H275" s="682">
        <f>+'Distribution Pivot Table'!AA$62*100</f>
        <v>0</v>
      </c>
      <c r="I275" s="684">
        <f t="shared" si="182"/>
        <v>0</v>
      </c>
      <c r="J275" s="685">
        <f>+'Distribution Pivot Table'!AA$64*100</f>
        <v>0</v>
      </c>
      <c r="K275" s="682">
        <f>+'Distribution Pivot Table'!AA$66*100</f>
        <v>0</v>
      </c>
      <c r="L275" s="682">
        <f>+'Distribution Pivot Table'!AA$68*100</f>
        <v>0</v>
      </c>
      <c r="M275" s="686">
        <f t="shared" si="183"/>
        <v>0</v>
      </c>
      <c r="N275" s="685">
        <f>+'Distribution Pivot Table'!AA$70*100</f>
        <v>0</v>
      </c>
      <c r="O275" s="687">
        <f t="shared" si="184"/>
        <v>0</v>
      </c>
      <c r="P275" s="688">
        <f t="shared" si="185"/>
        <v>0</v>
      </c>
      <c r="Q275" s="688">
        <f t="shared" si="186"/>
        <v>0</v>
      </c>
      <c r="R275" s="37">
        <f t="shared" si="187"/>
        <v>0</v>
      </c>
      <c r="S275" s="37">
        <f t="shared" si="188"/>
        <v>0</v>
      </c>
      <c r="T275" s="605"/>
      <c r="U275" s="605"/>
      <c r="V275" s="704"/>
      <c r="W275" s="37"/>
      <c r="X275" s="30"/>
    </row>
    <row r="276" spans="1:24" s="34" customFormat="1">
      <c r="A276" s="52" t="s">
        <v>225</v>
      </c>
      <c r="B276" s="682">
        <f>+'Distribution Pivot Table'!AA$74*100</f>
        <v>6.4615202882286935</v>
      </c>
      <c r="C276" s="683">
        <f>+'Distribution Pivot Table'!AA$76*100</f>
        <v>2.5928769712361941</v>
      </c>
      <c r="D276" s="682">
        <f>+'Distribution Pivot Table'!AA$78*100</f>
        <v>1.9549937983580414</v>
      </c>
      <c r="E276" s="684">
        <f t="shared" si="181"/>
        <v>11.009391057822929</v>
      </c>
      <c r="F276" s="685">
        <f>+'Distribution Pivot Table'!AA$80*100</f>
        <v>36.229401689209148</v>
      </c>
      <c r="G276" s="683">
        <f>+'Distribution Pivot Table'!AA$82*100</f>
        <v>18.894335833677868</v>
      </c>
      <c r="H276" s="789">
        <f>+'Distribution Pivot Table'!AA$84*100</f>
        <v>4.1344279723583961E-2</v>
      </c>
      <c r="I276" s="684">
        <f t="shared" si="182"/>
        <v>55.165081802610594</v>
      </c>
      <c r="J276" s="685">
        <f>+'Distribution Pivot Table'!AA$86*100</f>
        <v>11.286988364538422</v>
      </c>
      <c r="K276" s="682">
        <f>+'Distribution Pivot Table'!AA$88*100</f>
        <v>11.269269387514028</v>
      </c>
      <c r="L276" s="789">
        <f>+'Distribution Pivot Table'!AA$90*100</f>
        <v>3.5437954048786253E-2</v>
      </c>
      <c r="M276" s="686">
        <f t="shared" si="183"/>
        <v>22.591695706101234</v>
      </c>
      <c r="N276" s="685">
        <f>+'Distribution Pivot Table'!AA$92*100</f>
        <v>11.233831433465241</v>
      </c>
      <c r="O276" s="687">
        <f t="shared" si="184"/>
        <v>53.977910341976262</v>
      </c>
      <c r="P276" s="688">
        <f t="shared" si="185"/>
        <v>32.756482192428088</v>
      </c>
      <c r="Q276" s="688">
        <f t="shared" si="186"/>
        <v>13.265607465595652</v>
      </c>
      <c r="R276" s="37">
        <f t="shared" si="187"/>
        <v>100.00000000000001</v>
      </c>
      <c r="S276" s="37">
        <f t="shared" si="188"/>
        <v>100</v>
      </c>
      <c r="T276" s="605"/>
      <c r="U276" s="605"/>
      <c r="V276" s="704"/>
      <c r="W276" s="37"/>
      <c r="X276" s="30"/>
    </row>
    <row r="277" spans="1:24" s="34" customFormat="1">
      <c r="A277" s="52"/>
      <c r="B277" s="682"/>
      <c r="C277" s="683"/>
      <c r="D277" s="682"/>
      <c r="E277" s="684">
        <f t="shared" si="181"/>
        <v>0</v>
      </c>
      <c r="F277" s="685"/>
      <c r="G277" s="683"/>
      <c r="H277" s="682"/>
      <c r="I277" s="684"/>
      <c r="J277" s="685"/>
      <c r="K277" s="682"/>
      <c r="L277" s="682"/>
      <c r="M277" s="686"/>
      <c r="N277" s="685"/>
      <c r="O277" s="687"/>
      <c r="P277" s="688"/>
      <c r="Q277" s="688"/>
      <c r="R277" s="37"/>
      <c r="S277" s="37"/>
      <c r="T277" s="605"/>
      <c r="U277" s="605"/>
      <c r="V277" s="704"/>
      <c r="W277" s="37"/>
      <c r="X277" s="30"/>
    </row>
    <row r="278" spans="1:24" s="34" customFormat="1">
      <c r="A278" s="52" t="s">
        <v>92</v>
      </c>
      <c r="B278" s="682">
        <f>+'Distribution Pivot Table'!AA$96*100</f>
        <v>0.99206349206349198</v>
      </c>
      <c r="C278" s="683">
        <f>+'Distribution Pivot Table'!AA$98*100</f>
        <v>0.66137566137566139</v>
      </c>
      <c r="D278" s="682">
        <f>+'Distribution Pivot Table'!AA$100*100</f>
        <v>0</v>
      </c>
      <c r="E278" s="684">
        <f t="shared" si="181"/>
        <v>1.6534391534391535</v>
      </c>
      <c r="F278" s="685">
        <f>+'Distribution Pivot Table'!AA$102*100</f>
        <v>53.240740740740748</v>
      </c>
      <c r="G278" s="683">
        <f>+'Distribution Pivot Table'!AA$104*100</f>
        <v>12.698412698412698</v>
      </c>
      <c r="H278" s="682">
        <f>+'Distribution Pivot Table'!AA$106*100</f>
        <v>0</v>
      </c>
      <c r="I278" s="684">
        <f t="shared" ref="I278:I281" si="189">SUM(F278:H278)</f>
        <v>65.939153439153444</v>
      </c>
      <c r="J278" s="685">
        <f>+'Distribution Pivot Table'!AA$108*100</f>
        <v>16.997354497354497</v>
      </c>
      <c r="K278" s="682">
        <f>+'Distribution Pivot Table'!AA$110*100</f>
        <v>15.343915343915343</v>
      </c>
      <c r="L278" s="682">
        <f>+'Distribution Pivot Table'!AA$112*100</f>
        <v>0</v>
      </c>
      <c r="M278" s="686">
        <f t="shared" ref="M278:M281" si="190">SUM(J278:L278)</f>
        <v>32.341269841269842</v>
      </c>
      <c r="N278" s="685">
        <f>+'Distribution Pivot Table'!AA$114*100</f>
        <v>6.6137566137566134E-2</v>
      </c>
      <c r="O278" s="687">
        <f t="shared" ref="O278:O281" si="191">+B278+F278+J278</f>
        <v>71.230158730158735</v>
      </c>
      <c r="P278" s="688">
        <f t="shared" ref="P278:P281" si="192">+C278+G278+K278</f>
        <v>28.703703703703702</v>
      </c>
      <c r="Q278" s="688">
        <f t="shared" ref="Q278:Q281" si="193">+D278+H278+L278+N278</f>
        <v>6.6137566137566134E-2</v>
      </c>
      <c r="R278" s="37">
        <f t="shared" si="187"/>
        <v>100</v>
      </c>
      <c r="S278" s="37">
        <f t="shared" si="188"/>
        <v>100</v>
      </c>
      <c r="T278" s="605"/>
      <c r="U278" s="605"/>
      <c r="V278" s="704"/>
      <c r="W278" s="37"/>
      <c r="X278" s="30"/>
    </row>
    <row r="279" spans="1:24" s="34" customFormat="1">
      <c r="A279" s="52" t="s">
        <v>93</v>
      </c>
      <c r="B279" s="682">
        <f>+'Distribution Pivot Table'!AA$118*100</f>
        <v>0</v>
      </c>
      <c r="C279" s="683">
        <f>+'Distribution Pivot Table'!AA$120*100</f>
        <v>0</v>
      </c>
      <c r="D279" s="682">
        <f>+'Distribution Pivot Table'!AA$122*100</f>
        <v>0</v>
      </c>
      <c r="E279" s="684">
        <f t="shared" si="181"/>
        <v>0</v>
      </c>
      <c r="F279" s="685">
        <f>+'Distribution Pivot Table'!AA$124*100</f>
        <v>0</v>
      </c>
      <c r="G279" s="683">
        <f>+'Distribution Pivot Table'!AA$126*100</f>
        <v>0</v>
      </c>
      <c r="H279" s="682">
        <f>+'Distribution Pivot Table'!AA$128*100</f>
        <v>0</v>
      </c>
      <c r="I279" s="684">
        <f t="shared" si="189"/>
        <v>0</v>
      </c>
      <c r="J279" s="685">
        <f>+'Distribution Pivot Table'!AA$130*100</f>
        <v>0</v>
      </c>
      <c r="K279" s="682">
        <f>+'Distribution Pivot Table'!AA$132*100</f>
        <v>0</v>
      </c>
      <c r="L279" s="682">
        <f>+'Distribution Pivot Table'!AA$134*100</f>
        <v>0</v>
      </c>
      <c r="M279" s="686">
        <f t="shared" si="190"/>
        <v>0</v>
      </c>
      <c r="N279" s="685">
        <f>+'Distribution Pivot Table'!AA$136*100</f>
        <v>0</v>
      </c>
      <c r="O279" s="687">
        <f t="shared" si="191"/>
        <v>0</v>
      </c>
      <c r="P279" s="688">
        <f t="shared" si="192"/>
        <v>0</v>
      </c>
      <c r="Q279" s="688">
        <f t="shared" si="193"/>
        <v>0</v>
      </c>
      <c r="R279" s="37">
        <f t="shared" si="187"/>
        <v>0</v>
      </c>
      <c r="S279" s="37">
        <f t="shared" si="188"/>
        <v>0</v>
      </c>
      <c r="T279" s="605"/>
      <c r="U279" s="605"/>
      <c r="V279" s="704"/>
      <c r="W279" s="37"/>
      <c r="X279" s="30"/>
    </row>
    <row r="280" spans="1:24" s="34" customFormat="1">
      <c r="A280" s="52" t="s">
        <v>94</v>
      </c>
      <c r="B280" s="682">
        <f>+'Distribution Pivot Table'!AA$140*100</f>
        <v>0</v>
      </c>
      <c r="C280" s="683">
        <f>+'Distribution Pivot Table'!AA$142*100</f>
        <v>0</v>
      </c>
      <c r="D280" s="682">
        <f>+'Distribution Pivot Table'!AA$144*100</f>
        <v>0</v>
      </c>
      <c r="E280" s="684">
        <f t="shared" si="181"/>
        <v>0</v>
      </c>
      <c r="F280" s="685">
        <f>+'Distribution Pivot Table'!AA$146*100</f>
        <v>0</v>
      </c>
      <c r="G280" s="683">
        <f>+'Distribution Pivot Table'!AA$148*100</f>
        <v>0</v>
      </c>
      <c r="H280" s="682">
        <f>+'Distribution Pivot Table'!AA$150*100</f>
        <v>0</v>
      </c>
      <c r="I280" s="684">
        <f t="shared" si="189"/>
        <v>0</v>
      </c>
      <c r="J280" s="685">
        <f>+'Distribution Pivot Table'!AA$152*100</f>
        <v>0</v>
      </c>
      <c r="K280" s="682">
        <f>+'Distribution Pivot Table'!AA$154*100</f>
        <v>0</v>
      </c>
      <c r="L280" s="682">
        <f>+'Distribution Pivot Table'!AA$156*100</f>
        <v>0</v>
      </c>
      <c r="M280" s="686">
        <f t="shared" si="190"/>
        <v>0</v>
      </c>
      <c r="N280" s="685">
        <f>+'Distribution Pivot Table'!AA$158*100</f>
        <v>0</v>
      </c>
      <c r="O280" s="687">
        <f t="shared" si="191"/>
        <v>0</v>
      </c>
      <c r="P280" s="688">
        <f t="shared" si="192"/>
        <v>0</v>
      </c>
      <c r="Q280" s="688">
        <f t="shared" si="193"/>
        <v>0</v>
      </c>
      <c r="R280" s="37">
        <f t="shared" si="187"/>
        <v>0</v>
      </c>
      <c r="S280" s="37">
        <f t="shared" si="188"/>
        <v>0</v>
      </c>
      <c r="T280" s="605"/>
      <c r="U280" s="605"/>
      <c r="V280" s="704"/>
      <c r="W280" s="37"/>
      <c r="X280" s="30"/>
    </row>
    <row r="281" spans="1:24" s="34" customFormat="1">
      <c r="A281" s="52" t="s">
        <v>95</v>
      </c>
      <c r="B281" s="682">
        <f>+'Distribution Pivot Table'!AA$162*100</f>
        <v>0</v>
      </c>
      <c r="C281" s="683">
        <f>+'Distribution Pivot Table'!AA$164*100</f>
        <v>0</v>
      </c>
      <c r="D281" s="682">
        <f>+'Distribution Pivot Table'!AA$166*100</f>
        <v>0</v>
      </c>
      <c r="E281" s="684">
        <f t="shared" si="181"/>
        <v>0</v>
      </c>
      <c r="F281" s="685">
        <f>+'Distribution Pivot Table'!AA$168*100</f>
        <v>0</v>
      </c>
      <c r="G281" s="683">
        <f>+'Distribution Pivot Table'!AA$170*100</f>
        <v>0</v>
      </c>
      <c r="H281" s="682">
        <f>+'Distribution Pivot Table'!AA$172*100</f>
        <v>0</v>
      </c>
      <c r="I281" s="684">
        <f t="shared" si="189"/>
        <v>0</v>
      </c>
      <c r="J281" s="685">
        <f>+'Distribution Pivot Table'!AA$174*100</f>
        <v>0</v>
      </c>
      <c r="K281" s="682">
        <f>+'Distribution Pivot Table'!AA$176*100</f>
        <v>0</v>
      </c>
      <c r="L281" s="682">
        <f>+'Distribution Pivot Table'!AA$178*100</f>
        <v>0</v>
      </c>
      <c r="M281" s="686">
        <f t="shared" si="190"/>
        <v>0</v>
      </c>
      <c r="N281" s="685">
        <f>+'Distribution Pivot Table'!AA$180*100</f>
        <v>0</v>
      </c>
      <c r="O281" s="687">
        <f t="shared" si="191"/>
        <v>0</v>
      </c>
      <c r="P281" s="688">
        <f t="shared" si="192"/>
        <v>0</v>
      </c>
      <c r="Q281" s="688">
        <f t="shared" si="193"/>
        <v>0</v>
      </c>
      <c r="R281" s="37">
        <f t="shared" si="187"/>
        <v>0</v>
      </c>
      <c r="S281" s="37">
        <f t="shared" si="188"/>
        <v>0</v>
      </c>
      <c r="T281" s="605"/>
      <c r="U281" s="605"/>
      <c r="V281" s="704"/>
      <c r="W281" s="37"/>
      <c r="X281" s="30"/>
    </row>
    <row r="282" spans="1:24" s="34" customFormat="1">
      <c r="A282" s="52"/>
      <c r="B282" s="682"/>
      <c r="C282" s="683"/>
      <c r="D282" s="682"/>
      <c r="E282" s="684">
        <f t="shared" si="181"/>
        <v>0</v>
      </c>
      <c r="F282" s="685"/>
      <c r="G282" s="683"/>
      <c r="H282" s="682"/>
      <c r="I282" s="684"/>
      <c r="J282" s="685"/>
      <c r="K282" s="682"/>
      <c r="L282" s="682"/>
      <c r="M282" s="686"/>
      <c r="N282" s="685"/>
      <c r="O282" s="687"/>
      <c r="P282" s="688"/>
      <c r="Q282" s="688"/>
      <c r="R282" s="37"/>
      <c r="S282" s="37"/>
      <c r="T282" s="605"/>
      <c r="U282" s="605"/>
      <c r="V282" s="704"/>
      <c r="W282" s="37"/>
      <c r="X282" s="30"/>
    </row>
    <row r="283" spans="1:24" s="34" customFormat="1">
      <c r="A283" s="52" t="s">
        <v>96</v>
      </c>
      <c r="B283" s="682">
        <f>+'Distribution Pivot Table'!AA$184*100</f>
        <v>0</v>
      </c>
      <c r="C283" s="683">
        <f>+'Distribution Pivot Table'!AA$186*100</f>
        <v>0</v>
      </c>
      <c r="D283" s="682">
        <f>+'Distribution Pivot Table'!AA$188*100</f>
        <v>0</v>
      </c>
      <c r="E283" s="684">
        <f t="shared" si="181"/>
        <v>0</v>
      </c>
      <c r="F283" s="685">
        <f>+'Distribution Pivot Table'!AA$190*100</f>
        <v>0</v>
      </c>
      <c r="G283" s="683">
        <f>+'Distribution Pivot Table'!AA$192*100</f>
        <v>0</v>
      </c>
      <c r="H283" s="682">
        <f>+'Distribution Pivot Table'!AA$194*100</f>
        <v>0</v>
      </c>
      <c r="I283" s="684">
        <f t="shared" ref="I283:I286" si="194">SUM(F283:H283)</f>
        <v>0</v>
      </c>
      <c r="J283" s="685">
        <f>+'Distribution Pivot Table'!AA$196*100</f>
        <v>0</v>
      </c>
      <c r="K283" s="682">
        <f>+'Distribution Pivot Table'!AA$198*100</f>
        <v>0</v>
      </c>
      <c r="L283" s="682">
        <f>+'Distribution Pivot Table'!AA$200*100</f>
        <v>0</v>
      </c>
      <c r="M283" s="686">
        <f t="shared" ref="M283:M286" si="195">SUM(J283:L283)</f>
        <v>0</v>
      </c>
      <c r="N283" s="685">
        <f>+'Distribution Pivot Table'!AA$202*100</f>
        <v>0</v>
      </c>
      <c r="O283" s="687">
        <f t="shared" ref="O283:O286" si="196">+B283+F283+J283</f>
        <v>0</v>
      </c>
      <c r="P283" s="688">
        <f t="shared" ref="P283:P286" si="197">+C283+G283+K283</f>
        <v>0</v>
      </c>
      <c r="Q283" s="688">
        <f t="shared" ref="Q283:Q286" si="198">+D283+H283+L283+N283</f>
        <v>0</v>
      </c>
      <c r="R283" s="37">
        <f t="shared" si="187"/>
        <v>0</v>
      </c>
      <c r="S283" s="37">
        <f t="shared" si="188"/>
        <v>0</v>
      </c>
      <c r="T283" s="605"/>
      <c r="U283" s="605"/>
      <c r="V283" s="704"/>
      <c r="W283" s="37"/>
      <c r="X283" s="30"/>
    </row>
    <row r="284" spans="1:24" s="34" customFormat="1">
      <c r="A284" s="52" t="s">
        <v>97</v>
      </c>
      <c r="B284" s="682">
        <f>+'Distribution Pivot Table'!AA$206*100</f>
        <v>0</v>
      </c>
      <c r="C284" s="682">
        <f>+'Distribution Pivot Table'!AA$208*100</f>
        <v>0</v>
      </c>
      <c r="D284" s="682">
        <f>+'Distribution Pivot Table'!AA$210*108</f>
        <v>0</v>
      </c>
      <c r="E284" s="684">
        <f t="shared" si="181"/>
        <v>0</v>
      </c>
      <c r="F284" s="685">
        <f>+'Distribution Pivot Table'!AA$212*100</f>
        <v>0</v>
      </c>
      <c r="G284" s="683">
        <f>+'Distribution Pivot Table'!AA$214*100</f>
        <v>0</v>
      </c>
      <c r="H284" s="682">
        <f>+'Distribution Pivot Table'!AA$216*100</f>
        <v>0</v>
      </c>
      <c r="I284" s="684">
        <f t="shared" si="194"/>
        <v>0</v>
      </c>
      <c r="J284" s="685">
        <f>+'Distribution Pivot Table'!AA$218*100</f>
        <v>0</v>
      </c>
      <c r="K284" s="682">
        <f>+'Distribution Pivot Table'!AA$220*100</f>
        <v>0</v>
      </c>
      <c r="L284" s="682">
        <f>+'Distribution Pivot Table'!AA$222*100</f>
        <v>0</v>
      </c>
      <c r="M284" s="686">
        <f t="shared" si="195"/>
        <v>0</v>
      </c>
      <c r="N284" s="685">
        <f>+'Distribution Pivot Table'!AA$224*100</f>
        <v>0</v>
      </c>
      <c r="O284" s="687">
        <f t="shared" si="196"/>
        <v>0</v>
      </c>
      <c r="P284" s="688">
        <f t="shared" si="197"/>
        <v>0</v>
      </c>
      <c r="Q284" s="688">
        <f t="shared" si="198"/>
        <v>0</v>
      </c>
      <c r="R284" s="37">
        <f t="shared" si="187"/>
        <v>0</v>
      </c>
      <c r="S284" s="37">
        <f t="shared" si="188"/>
        <v>0</v>
      </c>
      <c r="T284" s="605"/>
      <c r="U284" s="605"/>
      <c r="V284" s="704"/>
      <c r="W284" s="37"/>
      <c r="X284" s="30"/>
    </row>
    <row r="285" spans="1:24" s="34" customFormat="1">
      <c r="A285" s="52" t="s">
        <v>98</v>
      </c>
      <c r="B285" s="682">
        <f>+'Distribution Pivot Table'!AA$228*100</f>
        <v>4.0763226366001737</v>
      </c>
      <c r="C285" s="683">
        <f>+'Distribution Pivot Table'!AA$230*100</f>
        <v>3.1222896790980053</v>
      </c>
      <c r="D285" s="682">
        <f>+'Distribution Pivot Table'!AA$232*100</f>
        <v>0</v>
      </c>
      <c r="E285" s="684">
        <f t="shared" si="181"/>
        <v>7.1986123156981794</v>
      </c>
      <c r="F285" s="685">
        <f>+'Distribution Pivot Table'!AA$234*100</f>
        <v>34.518647007805725</v>
      </c>
      <c r="G285" s="683">
        <f>+'Distribution Pivot Table'!AA$236*100</f>
        <v>12.66261925411969</v>
      </c>
      <c r="H285" s="682">
        <f>+'Distribution Pivot Table'!AA$238*100</f>
        <v>0</v>
      </c>
      <c r="I285" s="684">
        <f t="shared" si="194"/>
        <v>47.181266261925416</v>
      </c>
      <c r="J285" s="685">
        <f>+'Distribution Pivot Table'!AA$240*100</f>
        <v>22.20294882914137</v>
      </c>
      <c r="K285" s="682">
        <f>+'Distribution Pivot Table'!AA$242*100</f>
        <v>23.330442324371205</v>
      </c>
      <c r="L285" s="682">
        <f>+'Distribution Pivot Table'!AA$244*100</f>
        <v>0</v>
      </c>
      <c r="M285" s="686">
        <f t="shared" si="195"/>
        <v>45.533391153512575</v>
      </c>
      <c r="N285" s="685">
        <f>+'Distribution Pivot Table'!AA$246*100</f>
        <v>8.6730268863833476E-2</v>
      </c>
      <c r="O285" s="687">
        <f t="shared" si="196"/>
        <v>60.79791847354727</v>
      </c>
      <c r="P285" s="688">
        <f t="shared" si="197"/>
        <v>39.115351257588898</v>
      </c>
      <c r="Q285" s="688">
        <f t="shared" si="198"/>
        <v>8.6730268863833476E-2</v>
      </c>
      <c r="R285" s="37">
        <f t="shared" si="187"/>
        <v>100</v>
      </c>
      <c r="S285" s="37">
        <f t="shared" si="188"/>
        <v>100</v>
      </c>
      <c r="T285" s="605"/>
      <c r="U285" s="605"/>
      <c r="V285" s="704"/>
      <c r="W285" s="37"/>
      <c r="X285" s="785"/>
    </row>
    <row r="286" spans="1:24" s="34" customFormat="1">
      <c r="A286" s="52" t="s">
        <v>99</v>
      </c>
      <c r="B286" s="682">
        <f>+'Distribution Pivot Table'!AA$250*100</f>
        <v>0</v>
      </c>
      <c r="C286" s="683">
        <f>+'Distribution Pivot Table'!AA$252*100</f>
        <v>0</v>
      </c>
      <c r="D286" s="682">
        <f>+'Distribution Pivot Table'!AA$254*100</f>
        <v>0</v>
      </c>
      <c r="E286" s="684">
        <f t="shared" si="181"/>
        <v>0</v>
      </c>
      <c r="F286" s="685">
        <f>+'Distribution Pivot Table'!AA$256*100</f>
        <v>0</v>
      </c>
      <c r="G286" s="683">
        <f>+'Distribution Pivot Table'!AA$258*100</f>
        <v>0</v>
      </c>
      <c r="H286" s="682">
        <f>+'Distribution Pivot Table'!AA$260*100</f>
        <v>0</v>
      </c>
      <c r="I286" s="684">
        <f t="shared" si="194"/>
        <v>0</v>
      </c>
      <c r="J286" s="685">
        <f>+'Distribution Pivot Table'!AA$262*100</f>
        <v>0</v>
      </c>
      <c r="K286" s="682">
        <f>+'Distribution Pivot Table'!AA$264*100</f>
        <v>0</v>
      </c>
      <c r="L286" s="682">
        <f>+'Distribution Pivot Table'!AA$266*100</f>
        <v>0</v>
      </c>
      <c r="M286" s="686">
        <f t="shared" si="195"/>
        <v>0</v>
      </c>
      <c r="N286" s="685">
        <f>+'Distribution Pivot Table'!AA$268*100</f>
        <v>0</v>
      </c>
      <c r="O286" s="687">
        <f t="shared" si="196"/>
        <v>0</v>
      </c>
      <c r="P286" s="688">
        <f t="shared" si="197"/>
        <v>0</v>
      </c>
      <c r="Q286" s="688">
        <f t="shared" si="198"/>
        <v>0</v>
      </c>
      <c r="R286" s="37">
        <f t="shared" si="187"/>
        <v>0</v>
      </c>
      <c r="S286" s="37">
        <f t="shared" si="188"/>
        <v>0</v>
      </c>
      <c r="T286" s="605"/>
      <c r="U286" s="605"/>
      <c r="V286" s="704"/>
      <c r="W286" s="37"/>
      <c r="X286" s="30"/>
    </row>
    <row r="287" spans="1:24" s="34" customFormat="1">
      <c r="A287" s="52"/>
      <c r="B287" s="682"/>
      <c r="C287" s="683"/>
      <c r="D287" s="682"/>
      <c r="E287" s="684">
        <f t="shared" si="181"/>
        <v>0</v>
      </c>
      <c r="F287" s="685"/>
      <c r="G287" s="683"/>
      <c r="H287" s="682"/>
      <c r="I287" s="684"/>
      <c r="J287" s="685"/>
      <c r="K287" s="682"/>
      <c r="L287" s="682"/>
      <c r="M287" s="686"/>
      <c r="N287" s="685"/>
      <c r="O287" s="687"/>
      <c r="P287" s="688"/>
      <c r="Q287" s="688"/>
      <c r="R287" s="37"/>
      <c r="S287" s="37"/>
      <c r="T287" s="605"/>
      <c r="U287" s="605"/>
      <c r="V287" s="704"/>
      <c r="W287" s="37"/>
      <c r="X287" s="30"/>
    </row>
    <row r="288" spans="1:24" s="34" customFormat="1">
      <c r="A288" s="52" t="s">
        <v>100</v>
      </c>
      <c r="B288" s="682">
        <f>+'Distribution Pivot Table'!AA$272*100</f>
        <v>0</v>
      </c>
      <c r="C288" s="683">
        <f>+'Distribution Pivot Table'!AA$274*100</f>
        <v>0</v>
      </c>
      <c r="D288" s="682">
        <f>+'Distribution Pivot Table'!AA$276*100</f>
        <v>0</v>
      </c>
      <c r="E288" s="684">
        <f t="shared" si="181"/>
        <v>0</v>
      </c>
      <c r="F288" s="685">
        <f>+'Distribution Pivot Table'!AA$278*100</f>
        <v>0</v>
      </c>
      <c r="G288" s="683">
        <f>+'Distribution Pivot Table'!AA$280*100</f>
        <v>0</v>
      </c>
      <c r="H288" s="682">
        <f>+'Distribution Pivot Table'!AA$282*100</f>
        <v>0</v>
      </c>
      <c r="I288" s="684">
        <f t="shared" ref="I288:I291" si="199">SUM(F288:H288)</f>
        <v>0</v>
      </c>
      <c r="J288" s="685">
        <f>+'Distribution Pivot Table'!AA$284*100</f>
        <v>0</v>
      </c>
      <c r="K288" s="682">
        <f>+'Distribution Pivot Table'!AA$286*100</f>
        <v>0</v>
      </c>
      <c r="L288" s="682">
        <f>+'Distribution Pivot Table'!AA$288*100</f>
        <v>0</v>
      </c>
      <c r="M288" s="686">
        <f t="shared" ref="M288:M291" si="200">SUM(J288:L288)</f>
        <v>0</v>
      </c>
      <c r="N288" s="685">
        <f>+'Distribution Pivot Table'!AA$290*100</f>
        <v>0</v>
      </c>
      <c r="O288" s="687">
        <f t="shared" ref="O288:O291" si="201">+B288+F288+J288</f>
        <v>0</v>
      </c>
      <c r="P288" s="688">
        <f t="shared" ref="P288:P291" si="202">+C288+G288+K288</f>
        <v>0</v>
      </c>
      <c r="Q288" s="688">
        <f t="shared" ref="Q288:Q291" si="203">+D288+H288+L288+N288</f>
        <v>0</v>
      </c>
      <c r="R288" s="37">
        <f t="shared" si="187"/>
        <v>0</v>
      </c>
      <c r="S288" s="37">
        <f t="shared" si="188"/>
        <v>0</v>
      </c>
      <c r="T288" s="605"/>
      <c r="U288" s="605"/>
      <c r="V288" s="704"/>
      <c r="W288" s="37"/>
      <c r="X288" s="30"/>
    </row>
    <row r="289" spans="1:24" s="34" customFormat="1">
      <c r="A289" s="52" t="s">
        <v>101</v>
      </c>
      <c r="B289" s="682">
        <f>+'Distribution Pivot Table'!AA294*100</f>
        <v>9.1869918699186996</v>
      </c>
      <c r="C289" s="683">
        <f>+'Distribution Pivot Table'!AA296*100</f>
        <v>5.6910569105691051</v>
      </c>
      <c r="D289" s="682">
        <f>+'Distribution Pivot Table'!AA298*100</f>
        <v>0</v>
      </c>
      <c r="E289" s="684">
        <f t="shared" si="181"/>
        <v>14.878048780487806</v>
      </c>
      <c r="F289" s="685">
        <f>+'Distribution Pivot Table'!AA300*100</f>
        <v>23.414634146341466</v>
      </c>
      <c r="G289" s="683">
        <f>+'Distribution Pivot Table'!AA302*100</f>
        <v>12.764227642276424</v>
      </c>
      <c r="H289" s="682">
        <f>+'Distribution Pivot Table'!AA304*100</f>
        <v>0</v>
      </c>
      <c r="I289" s="684">
        <f t="shared" si="199"/>
        <v>36.178861788617894</v>
      </c>
      <c r="J289" s="685">
        <f>+'Distribution Pivot Table'!AA306*100</f>
        <v>10.772357723577237</v>
      </c>
      <c r="K289" s="682">
        <f>+'Distribution Pivot Table'!AA308*100</f>
        <v>17.479674796747968</v>
      </c>
      <c r="L289" s="682">
        <f>+'Distribution Pivot Table'!AA310*100</f>
        <v>0</v>
      </c>
      <c r="M289" s="686">
        <f t="shared" si="200"/>
        <v>28.252032520325205</v>
      </c>
      <c r="N289" s="685">
        <f>+'Distribution Pivot Table'!AA312*100</f>
        <v>20.691056910569106</v>
      </c>
      <c r="O289" s="687">
        <f t="shared" si="201"/>
        <v>43.373983739837406</v>
      </c>
      <c r="P289" s="688">
        <f t="shared" si="202"/>
        <v>35.934959349593498</v>
      </c>
      <c r="Q289" s="688">
        <f t="shared" si="203"/>
        <v>20.691056910569106</v>
      </c>
      <c r="R289" s="37">
        <f t="shared" si="187"/>
        <v>100</v>
      </c>
      <c r="S289" s="37">
        <f t="shared" si="188"/>
        <v>100</v>
      </c>
      <c r="T289" s="605"/>
      <c r="U289" s="605"/>
      <c r="V289" s="704"/>
      <c r="W289" s="37"/>
      <c r="X289" s="30"/>
    </row>
    <row r="290" spans="1:24" s="34" customFormat="1">
      <c r="A290" s="52" t="s">
        <v>102</v>
      </c>
      <c r="B290" s="682">
        <f>+'Distribution Pivot Table'!AA316*100</f>
        <v>0</v>
      </c>
      <c r="C290" s="682">
        <f>+'Distribution Pivot Table'!AA318*100</f>
        <v>0</v>
      </c>
      <c r="D290" s="682">
        <f>+'Distribution Pivot Table'!AA320*100</f>
        <v>0</v>
      </c>
      <c r="E290" s="684">
        <f t="shared" si="181"/>
        <v>0</v>
      </c>
      <c r="F290" s="685">
        <f>+'Distribution Pivot Table'!AA322*100</f>
        <v>0</v>
      </c>
      <c r="G290" s="683">
        <f>+'Distribution Pivot Table'!AA324*100</f>
        <v>0</v>
      </c>
      <c r="H290" s="682">
        <f>+'Distribution Pivot Table'!AA326*100</f>
        <v>0</v>
      </c>
      <c r="I290" s="684">
        <f t="shared" si="199"/>
        <v>0</v>
      </c>
      <c r="J290" s="685">
        <f>+'Distribution Pivot Table'!AA328*100</f>
        <v>0</v>
      </c>
      <c r="K290" s="682">
        <f>+'Distribution Pivot Table'!AA330*100</f>
        <v>0</v>
      </c>
      <c r="L290" s="682">
        <f>+'Distribution Pivot Table'!AA332*100</f>
        <v>0</v>
      </c>
      <c r="M290" s="686">
        <f t="shared" si="200"/>
        <v>0</v>
      </c>
      <c r="N290" s="685">
        <f>+'Distribution Pivot Table'!AA334*100</f>
        <v>0</v>
      </c>
      <c r="O290" s="687">
        <f t="shared" si="201"/>
        <v>0</v>
      </c>
      <c r="P290" s="688">
        <f t="shared" si="202"/>
        <v>0</v>
      </c>
      <c r="Q290" s="688">
        <f t="shared" si="203"/>
        <v>0</v>
      </c>
      <c r="R290" s="37">
        <f t="shared" si="187"/>
        <v>0</v>
      </c>
      <c r="S290" s="37">
        <f t="shared" si="188"/>
        <v>0</v>
      </c>
      <c r="T290" s="605"/>
      <c r="U290" s="605"/>
      <c r="V290" s="704"/>
      <c r="W290" s="37"/>
      <c r="X290" s="30"/>
    </row>
    <row r="291" spans="1:24" s="34" customFormat="1">
      <c r="A291" s="57" t="s">
        <v>103</v>
      </c>
      <c r="B291" s="689">
        <f>+'Distribution Pivot Table'!AA338*100</f>
        <v>16.753926701570681</v>
      </c>
      <c r="C291" s="689">
        <f>+'Distribution Pivot Table'!AA340*100</f>
        <v>0.17452006980802792</v>
      </c>
      <c r="D291" s="689">
        <f>+'Distribution Pivot Table'!AA342*100</f>
        <v>0</v>
      </c>
      <c r="E291" s="690">
        <f t="shared" si="181"/>
        <v>16.928446771378709</v>
      </c>
      <c r="F291" s="691">
        <f>+'Distribution Pivot Table'!AA344*100</f>
        <v>40.139616055846425</v>
      </c>
      <c r="G291" s="689">
        <f>+'Distribution Pivot Table'!AA346*100</f>
        <v>5.4101221640488655</v>
      </c>
      <c r="H291" s="689">
        <f>+'Distribution Pivot Table'!AA348*100</f>
        <v>0</v>
      </c>
      <c r="I291" s="690">
        <f t="shared" si="199"/>
        <v>45.549738219895289</v>
      </c>
      <c r="J291" s="691">
        <f>+'Distribution Pivot Table'!AA350*100</f>
        <v>17.975567190226876</v>
      </c>
      <c r="K291" s="689">
        <f>+'Distribution Pivot Table'!AA352*100</f>
        <v>5.9336823734729496</v>
      </c>
      <c r="L291" s="689">
        <f>+'Distribution Pivot Table'!AA354*100</f>
        <v>0</v>
      </c>
      <c r="M291" s="722">
        <f t="shared" si="200"/>
        <v>23.909249563699824</v>
      </c>
      <c r="N291" s="691">
        <f>+'Distribution Pivot Table'!AA356*100</f>
        <v>13.612565445026178</v>
      </c>
      <c r="O291" s="723">
        <f t="shared" si="201"/>
        <v>74.869109947643977</v>
      </c>
      <c r="P291" s="724">
        <f t="shared" si="202"/>
        <v>11.518324607329843</v>
      </c>
      <c r="Q291" s="724">
        <f t="shared" si="203"/>
        <v>13.612565445026178</v>
      </c>
      <c r="R291" s="37">
        <f t="shared" si="187"/>
        <v>100</v>
      </c>
      <c r="S291" s="37">
        <f t="shared" si="188"/>
        <v>100</v>
      </c>
      <c r="T291" s="605"/>
      <c r="U291" s="605"/>
      <c r="V291" s="704"/>
      <c r="W291" s="37"/>
      <c r="X291" s="30"/>
    </row>
    <row r="292" spans="1:24" s="34" customFormat="1">
      <c r="A292" s="165" t="s">
        <v>206</v>
      </c>
      <c r="B292" s="52"/>
      <c r="C292" s="52"/>
      <c r="D292" s="52"/>
      <c r="E292" s="52"/>
      <c r="F292" s="142"/>
      <c r="G292" s="142"/>
      <c r="H292" s="142"/>
      <c r="I292" s="142"/>
      <c r="J292" s="142"/>
      <c r="K292" s="142"/>
      <c r="L292" s="142"/>
      <c r="M292" s="142"/>
      <c r="N292" s="142"/>
      <c r="O292" s="142"/>
      <c r="P292" s="142"/>
      <c r="Q292" s="142"/>
      <c r="R292" s="39"/>
      <c r="T292" s="30"/>
      <c r="U292" s="30"/>
      <c r="V292" s="30"/>
      <c r="W292" s="30"/>
      <c r="X292" s="30"/>
    </row>
    <row r="293" spans="1:24" s="34" customFormat="1">
      <c r="A293" s="165" t="s">
        <v>226</v>
      </c>
      <c r="B293" s="52"/>
      <c r="C293" s="52"/>
      <c r="D293" s="52"/>
      <c r="E293" s="52"/>
      <c r="F293" s="142"/>
      <c r="G293" s="142"/>
      <c r="H293" s="142"/>
      <c r="I293" s="142"/>
      <c r="J293" s="142"/>
      <c r="K293" s="142"/>
      <c r="L293" s="142"/>
      <c r="M293" s="142"/>
      <c r="N293" s="142"/>
      <c r="O293" s="142"/>
      <c r="P293" s="142"/>
      <c r="Q293" s="142"/>
      <c r="R293" s="39"/>
      <c r="T293" s="30"/>
      <c r="U293" s="30"/>
      <c r="V293" s="30"/>
      <c r="W293" s="30"/>
      <c r="X293" s="30"/>
    </row>
    <row r="294" spans="1:24">
      <c r="A294" s="165" t="s">
        <v>347</v>
      </c>
      <c r="B294" s="50"/>
      <c r="C294" s="50"/>
      <c r="D294" s="50"/>
      <c r="E294" s="141"/>
      <c r="F294" s="50"/>
      <c r="G294" s="50"/>
      <c r="H294" s="50"/>
      <c r="I294" s="141"/>
      <c r="J294" s="50"/>
      <c r="K294" s="50"/>
      <c r="L294" s="50"/>
      <c r="M294" s="141"/>
      <c r="N294" s="50"/>
      <c r="O294" s="98"/>
      <c r="P294" s="98"/>
      <c r="R294" s="13"/>
    </row>
    <row r="295" spans="1:24" s="34" customFormat="1">
      <c r="A295" s="41"/>
      <c r="B295" s="41"/>
      <c r="C295" s="41"/>
      <c r="D295" s="41"/>
      <c r="E295" s="41"/>
      <c r="F295" s="142"/>
      <c r="G295" s="142"/>
      <c r="H295" s="142"/>
      <c r="I295" s="142"/>
      <c r="J295" s="142"/>
      <c r="K295" s="142"/>
      <c r="L295" s="142"/>
      <c r="M295" s="142"/>
      <c r="N295" s="142"/>
      <c r="O295" s="142"/>
      <c r="P295" s="142"/>
      <c r="Q295" s="718" t="s">
        <v>1156</v>
      </c>
      <c r="R295" s="39"/>
    </row>
    <row r="296" spans="1:24" s="34" customFormat="1" ht="18">
      <c r="A296" s="266" t="s">
        <v>315</v>
      </c>
      <c r="B296" s="132"/>
      <c r="C296" s="132"/>
      <c r="D296" s="132"/>
      <c r="E296" s="132"/>
      <c r="F296" s="135"/>
      <c r="G296" s="135"/>
      <c r="H296" s="135"/>
      <c r="I296" s="136"/>
      <c r="J296" s="135"/>
      <c r="K296" s="135"/>
      <c r="L296" s="135"/>
      <c r="M296" s="136"/>
      <c r="N296" s="135"/>
      <c r="O296" s="135"/>
      <c r="P296" s="135"/>
      <c r="Q296" s="135"/>
      <c r="R296" s="33"/>
    </row>
    <row r="297" spans="1:24" s="34" customFormat="1" ht="18">
      <c r="A297" s="266"/>
      <c r="B297" s="132"/>
      <c r="C297" s="132"/>
      <c r="D297" s="132"/>
      <c r="E297" s="132"/>
      <c r="F297" s="135"/>
      <c r="G297" s="135"/>
      <c r="H297" s="135"/>
      <c r="I297" s="136"/>
      <c r="J297" s="135"/>
      <c r="K297" s="135"/>
      <c r="L297" s="135"/>
      <c r="M297" s="136"/>
      <c r="N297" s="135"/>
      <c r="O297" s="135"/>
      <c r="P297" s="135"/>
      <c r="Q297" s="135"/>
      <c r="R297" s="33"/>
    </row>
    <row r="298" spans="1:24" s="34" customFormat="1" ht="15.75">
      <c r="A298" s="150" t="s">
        <v>52</v>
      </c>
      <c r="B298" s="132"/>
      <c r="C298" s="132"/>
      <c r="D298" s="132"/>
      <c r="E298" s="132"/>
      <c r="F298" s="135"/>
      <c r="G298" s="135"/>
      <c r="H298" s="135"/>
      <c r="I298" s="136"/>
      <c r="J298" s="135"/>
      <c r="K298" s="135"/>
      <c r="L298" s="135"/>
      <c r="M298" s="136"/>
      <c r="N298" s="135"/>
      <c r="O298" s="135"/>
      <c r="P298" s="135"/>
      <c r="Q298" s="135"/>
      <c r="R298" s="33"/>
    </row>
    <row r="299" spans="1:24" s="34" customFormat="1" ht="15.75">
      <c r="A299" s="150" t="s">
        <v>513</v>
      </c>
      <c r="B299" s="132"/>
      <c r="C299" s="132"/>
      <c r="D299" s="132"/>
      <c r="E299" s="132"/>
      <c r="F299" s="27"/>
      <c r="G299" s="27"/>
      <c r="H299" s="27"/>
      <c r="I299" s="132"/>
      <c r="J299" s="27"/>
      <c r="K299" s="27"/>
      <c r="L299" s="27"/>
      <c r="M299" s="132"/>
      <c r="N299" s="27"/>
      <c r="O299" s="27"/>
      <c r="P299" s="27"/>
      <c r="Q299" s="135"/>
      <c r="R299" s="33"/>
    </row>
    <row r="300" spans="1:24" s="34" customFormat="1" ht="19.5" customHeight="1">
      <c r="A300" s="137"/>
      <c r="B300" s="137"/>
      <c r="C300" s="137"/>
      <c r="D300" s="137"/>
      <c r="E300" s="137"/>
      <c r="F300" s="137"/>
      <c r="G300" s="137"/>
      <c r="H300" s="137"/>
      <c r="I300" s="137"/>
      <c r="J300" s="56"/>
      <c r="K300" s="56"/>
      <c r="L300" s="56"/>
      <c r="M300" s="56"/>
      <c r="N300" s="56"/>
      <c r="O300" s="56"/>
      <c r="P300" s="56"/>
      <c r="Q300" s="56"/>
      <c r="R300" s="35"/>
      <c r="S300" s="13"/>
    </row>
    <row r="301" spans="1:24" s="34" customFormat="1" ht="19.5" customHeight="1">
      <c r="A301" s="26"/>
      <c r="B301" s="151" t="s">
        <v>303</v>
      </c>
      <c r="C301" s="152"/>
      <c r="D301" s="152"/>
      <c r="E301" s="152"/>
      <c r="F301" s="152"/>
      <c r="G301" s="152"/>
      <c r="H301" s="152"/>
      <c r="I301" s="153"/>
      <c r="J301" s="154" t="s">
        <v>202</v>
      </c>
      <c r="K301" s="719"/>
      <c r="L301" s="719"/>
      <c r="M301" s="720"/>
      <c r="N301" s="838" t="s">
        <v>302</v>
      </c>
      <c r="O301" s="841" t="s">
        <v>208</v>
      </c>
      <c r="P301" s="841" t="s">
        <v>209</v>
      </c>
      <c r="Q301" s="841" t="s">
        <v>207</v>
      </c>
      <c r="R301" s="36"/>
      <c r="S301" s="7"/>
    </row>
    <row r="302" spans="1:24" s="34" customFormat="1" ht="36.75" customHeight="1">
      <c r="A302" s="31"/>
      <c r="B302" s="152" t="s">
        <v>344</v>
      </c>
      <c r="C302" s="152"/>
      <c r="D302" s="152"/>
      <c r="E302" s="155"/>
      <c r="F302" s="156" t="s">
        <v>346</v>
      </c>
      <c r="G302" s="152"/>
      <c r="H302" s="152"/>
      <c r="I302" s="153"/>
      <c r="J302" s="157" t="s">
        <v>304</v>
      </c>
      <c r="K302" s="152"/>
      <c r="L302" s="152"/>
      <c r="M302" s="153"/>
      <c r="N302" s="839"/>
      <c r="O302" s="842"/>
      <c r="P302" s="842"/>
      <c r="Q302" s="842"/>
      <c r="R302" s="36" t="s">
        <v>49</v>
      </c>
      <c r="S302" s="700" t="s">
        <v>49</v>
      </c>
      <c r="T302" s="30"/>
      <c r="U302" s="22"/>
      <c r="V302" s="22"/>
      <c r="W302" s="22"/>
    </row>
    <row r="303" spans="1:24" s="34" customFormat="1" ht="30" customHeight="1">
      <c r="A303" s="32"/>
      <c r="B303" s="158" t="s">
        <v>203</v>
      </c>
      <c r="C303" s="158" t="s">
        <v>204</v>
      </c>
      <c r="D303" s="158" t="s">
        <v>345</v>
      </c>
      <c r="E303" s="159" t="s">
        <v>50</v>
      </c>
      <c r="F303" s="160" t="s">
        <v>203</v>
      </c>
      <c r="G303" s="158" t="s">
        <v>204</v>
      </c>
      <c r="H303" s="158" t="s">
        <v>345</v>
      </c>
      <c r="I303" s="159" t="s">
        <v>50</v>
      </c>
      <c r="J303" s="161" t="s">
        <v>203</v>
      </c>
      <c r="K303" s="162" t="s">
        <v>204</v>
      </c>
      <c r="L303" s="158" t="s">
        <v>345</v>
      </c>
      <c r="M303" s="161" t="s">
        <v>50</v>
      </c>
      <c r="N303" s="840"/>
      <c r="O303" s="843"/>
      <c r="P303" s="843"/>
      <c r="Q303" s="843"/>
      <c r="R303" s="6"/>
      <c r="S303" s="8"/>
      <c r="T303" s="30"/>
      <c r="U303" s="282"/>
      <c r="V303" s="282"/>
      <c r="W303" s="22"/>
    </row>
    <row r="304" spans="1:24" s="34" customFormat="1" hidden="1">
      <c r="A304" s="52" t="s">
        <v>87</v>
      </c>
      <c r="B304" s="52"/>
      <c r="C304" s="52"/>
      <c r="D304" s="52"/>
      <c r="E304" s="139"/>
      <c r="F304" s="29"/>
      <c r="G304" s="49"/>
      <c r="H304" s="50"/>
      <c r="I304" s="51"/>
      <c r="J304" s="29"/>
      <c r="K304" s="50"/>
      <c r="L304" s="50"/>
      <c r="M304" s="53"/>
      <c r="N304" s="29"/>
      <c r="O304" s="725"/>
      <c r="P304" s="55"/>
      <c r="Q304" s="55"/>
      <c r="R304" s="37">
        <f>SUM(F304:H304,J304:L304)+N304</f>
        <v>0</v>
      </c>
      <c r="S304" s="701">
        <f>+Q304+P304+O304</f>
        <v>0</v>
      </c>
      <c r="T304" s="30"/>
      <c r="U304" s="22"/>
      <c r="V304" s="22"/>
      <c r="W304" s="22"/>
    </row>
    <row r="305" spans="1:24" s="34" customFormat="1" hidden="1">
      <c r="A305" s="52"/>
      <c r="B305" s="52"/>
      <c r="C305" s="52"/>
      <c r="D305" s="52"/>
      <c r="E305" s="139"/>
      <c r="F305" s="29"/>
      <c r="G305" s="49"/>
      <c r="H305" s="50"/>
      <c r="I305" s="140"/>
      <c r="J305" s="29"/>
      <c r="K305" s="50"/>
      <c r="L305" s="50"/>
      <c r="M305" s="29"/>
      <c r="N305" s="29"/>
      <c r="O305" s="721"/>
      <c r="P305" s="692"/>
      <c r="Q305" s="692"/>
      <c r="R305" s="36"/>
      <c r="S305" s="700"/>
      <c r="T305" s="30"/>
      <c r="U305" s="604"/>
      <c r="V305" s="702"/>
      <c r="W305" s="703"/>
    </row>
    <row r="306" spans="1:24" s="34" customFormat="1">
      <c r="A306" s="52" t="s">
        <v>88</v>
      </c>
      <c r="B306" s="682">
        <f>+'Distribution Pivot Table'!AB$8*100</f>
        <v>0</v>
      </c>
      <c r="C306" s="683">
        <f>+'Distribution Pivot Table'!AB$10*100</f>
        <v>0</v>
      </c>
      <c r="D306" s="682">
        <f>+'Distribution Pivot Table'!AB$12*100</f>
        <v>0</v>
      </c>
      <c r="E306" s="684">
        <f t="shared" ref="E306:E324" si="204">SUM(B306:D306)</f>
        <v>0</v>
      </c>
      <c r="F306" s="685">
        <f>+'Distribution Pivot Table'!AB$14*100</f>
        <v>0</v>
      </c>
      <c r="G306" s="683">
        <f>+'Distribution Pivot Table'!AB$16*100</f>
        <v>0</v>
      </c>
      <c r="H306" s="682">
        <f>+'Distribution Pivot Table'!AB$18*100</f>
        <v>0</v>
      </c>
      <c r="I306" s="684">
        <f t="shared" ref="I306:I309" si="205">SUM(F306:H306)</f>
        <v>0</v>
      </c>
      <c r="J306" s="685">
        <f>+'Distribution Pivot Table'!AB$20*100</f>
        <v>0</v>
      </c>
      <c r="K306" s="682">
        <f>+'Distribution Pivot Table'!AB$22*100</f>
        <v>0</v>
      </c>
      <c r="L306" s="682">
        <f>+'Distribution Pivot Table'!AB$24*100</f>
        <v>0</v>
      </c>
      <c r="M306" s="686">
        <f t="shared" ref="M306:M309" si="206">SUM(J306:L306)</f>
        <v>0</v>
      </c>
      <c r="N306" s="685">
        <f>+'Distribution Pivot Table'!AB$26*100</f>
        <v>0</v>
      </c>
      <c r="O306" s="687">
        <f t="shared" ref="O306:O309" si="207">+B306+F306+J306</f>
        <v>0</v>
      </c>
      <c r="P306" s="688">
        <f t="shared" ref="P306:P309" si="208">+C306+G306+K306</f>
        <v>0</v>
      </c>
      <c r="Q306" s="688">
        <f t="shared" ref="Q306:Q309" si="209">+D306+H306+L306+N306</f>
        <v>0</v>
      </c>
      <c r="R306" s="37">
        <f t="shared" ref="R306:R324" si="210">SUM(B306:D306,F306:H306,J306:L306)+N306</f>
        <v>0</v>
      </c>
      <c r="S306" s="701">
        <f t="shared" ref="S306:S324" si="211">+Q306+P306+O306</f>
        <v>0</v>
      </c>
      <c r="T306" s="30"/>
      <c r="U306" s="605"/>
      <c r="V306" s="704"/>
      <c r="W306" s="705"/>
    </row>
    <row r="307" spans="1:24" s="34" customFormat="1">
      <c r="A307" s="52" t="s">
        <v>89</v>
      </c>
      <c r="B307" s="682">
        <f>+'Distribution Pivot Table'!AB$30*100</f>
        <v>2.0435069215557022</v>
      </c>
      <c r="C307" s="683">
        <f>+'Distribution Pivot Table'!AB$32*100</f>
        <v>5.2076466710613047</v>
      </c>
      <c r="D307" s="682">
        <f>+'Distribution Pivot Table'!AB$34*100</f>
        <v>0</v>
      </c>
      <c r="E307" s="684">
        <f t="shared" si="204"/>
        <v>7.2511535926170065</v>
      </c>
      <c r="F307" s="685">
        <f>+'Distribution Pivot Table'!AB$36*100</f>
        <v>31.509558338826633</v>
      </c>
      <c r="G307" s="683">
        <f>+'Distribution Pivot Table'!AB$38*100</f>
        <v>23.665128543177325</v>
      </c>
      <c r="H307" s="682">
        <f>+'Distribution Pivot Table'!AB$40*100</f>
        <v>0</v>
      </c>
      <c r="I307" s="684">
        <f t="shared" si="205"/>
        <v>55.174686882003954</v>
      </c>
      <c r="J307" s="685">
        <f>+'Distribution Pivot Table'!AB$42*100</f>
        <v>14.040870138431114</v>
      </c>
      <c r="K307" s="682">
        <f>+'Distribution Pivot Table'!AB$44*100</f>
        <v>10.349373764007911</v>
      </c>
      <c r="L307" s="682">
        <f>+'Distribution Pivot Table'!AB$46*100</f>
        <v>12.524719841793013</v>
      </c>
      <c r="M307" s="686">
        <f t="shared" si="206"/>
        <v>36.91496374423204</v>
      </c>
      <c r="N307" s="685">
        <f>+'Distribution Pivot Table'!AB$48*100</f>
        <v>0.65919578114700061</v>
      </c>
      <c r="O307" s="687">
        <f t="shared" si="207"/>
        <v>47.593935398813443</v>
      </c>
      <c r="P307" s="688">
        <f t="shared" si="208"/>
        <v>39.222148978246537</v>
      </c>
      <c r="Q307" s="688">
        <f t="shared" si="209"/>
        <v>13.183915622940013</v>
      </c>
      <c r="R307" s="37">
        <f t="shared" si="210"/>
        <v>100</v>
      </c>
      <c r="S307" s="37">
        <f t="shared" si="211"/>
        <v>100</v>
      </c>
      <c r="T307" s="605"/>
      <c r="U307" s="605"/>
      <c r="V307" s="704"/>
      <c r="W307" s="37"/>
    </row>
    <row r="308" spans="1:24" s="34" customFormat="1">
      <c r="A308" s="52" t="s">
        <v>90</v>
      </c>
      <c r="B308" s="682">
        <f>+'Distribution Pivot Table'!AB$52*100</f>
        <v>0</v>
      </c>
      <c r="C308" s="683">
        <f>+'Distribution Pivot Table'!AB$54*100</f>
        <v>0</v>
      </c>
      <c r="D308" s="682">
        <f>+'Distribution Pivot Table'!AB$56*100</f>
        <v>0</v>
      </c>
      <c r="E308" s="684">
        <f t="shared" si="204"/>
        <v>0</v>
      </c>
      <c r="F308" s="685">
        <f>+'Distribution Pivot Table'!AB$58*100</f>
        <v>0</v>
      </c>
      <c r="G308" s="683">
        <f>+'Distribution Pivot Table'!AB$60*100</f>
        <v>0</v>
      </c>
      <c r="H308" s="682">
        <f>+'Distribution Pivot Table'!AB$62*100</f>
        <v>0</v>
      </c>
      <c r="I308" s="684">
        <f t="shared" si="205"/>
        <v>0</v>
      </c>
      <c r="J308" s="685">
        <f>+'Distribution Pivot Table'!AB$64*100</f>
        <v>0</v>
      </c>
      <c r="K308" s="682">
        <f>+'Distribution Pivot Table'!AB$66*100</f>
        <v>0</v>
      </c>
      <c r="L308" s="682">
        <f>+'Distribution Pivot Table'!AB$68*100</f>
        <v>0</v>
      </c>
      <c r="M308" s="686">
        <f t="shared" si="206"/>
        <v>0</v>
      </c>
      <c r="N308" s="685">
        <f>+'Distribution Pivot Table'!AB$70*100</f>
        <v>0</v>
      </c>
      <c r="O308" s="687">
        <f t="shared" si="207"/>
        <v>0</v>
      </c>
      <c r="P308" s="688">
        <f t="shared" si="208"/>
        <v>0</v>
      </c>
      <c r="Q308" s="688">
        <f t="shared" si="209"/>
        <v>0</v>
      </c>
      <c r="R308" s="37">
        <f t="shared" si="210"/>
        <v>0</v>
      </c>
      <c r="S308" s="37">
        <f t="shared" si="211"/>
        <v>0</v>
      </c>
      <c r="T308" s="605"/>
      <c r="U308" s="605"/>
      <c r="V308" s="704"/>
      <c r="W308" s="37"/>
    </row>
    <row r="309" spans="1:24" s="34" customFormat="1">
      <c r="A309" s="52" t="s">
        <v>225</v>
      </c>
      <c r="B309" s="682">
        <f>+'Distribution Pivot Table'!AB$74*100</f>
        <v>7.8830356469967597</v>
      </c>
      <c r="C309" s="683">
        <f>+'Distribution Pivot Table'!AB$76*100</f>
        <v>2.5962770367020873</v>
      </c>
      <c r="D309" s="682">
        <f>+'Distribution Pivot Table'!AB$78*100</f>
        <v>1.7333634787851382</v>
      </c>
      <c r="E309" s="684">
        <f t="shared" si="204"/>
        <v>12.212676162483985</v>
      </c>
      <c r="F309" s="685">
        <f>+'Distribution Pivot Table'!AB$80*100</f>
        <v>35.209887708192028</v>
      </c>
      <c r="G309" s="683">
        <f>+'Distribution Pivot Table'!AB$82*100</f>
        <v>14.311553244404251</v>
      </c>
      <c r="H309" s="793">
        <f>+'Distribution Pivot Table'!AB$84*100</f>
        <v>3.7681814756198658E-3</v>
      </c>
      <c r="I309" s="684">
        <f t="shared" si="205"/>
        <v>49.525209134071901</v>
      </c>
      <c r="J309" s="685">
        <f>+'Distribution Pivot Table'!AB$86*100</f>
        <v>15.777375838420379</v>
      </c>
      <c r="K309" s="682">
        <f>+'Distribution Pivot Table'!AB$88*100</f>
        <v>13.550380586329039</v>
      </c>
      <c r="L309" s="789">
        <f>+'Distribution Pivot Table'!AB$90*100</f>
        <v>1.8840907378099327E-2</v>
      </c>
      <c r="M309" s="686">
        <f t="shared" si="206"/>
        <v>29.346597332127516</v>
      </c>
      <c r="N309" s="685">
        <f>+'Distribution Pivot Table'!AB$92*100</f>
        <v>8.9155173713166036</v>
      </c>
      <c r="O309" s="687">
        <f t="shared" si="207"/>
        <v>58.870299193609171</v>
      </c>
      <c r="P309" s="688">
        <f t="shared" si="208"/>
        <v>30.458210867435376</v>
      </c>
      <c r="Q309" s="688">
        <f t="shared" si="209"/>
        <v>10.67148993895546</v>
      </c>
      <c r="R309" s="37">
        <f t="shared" si="210"/>
        <v>100.00000000000003</v>
      </c>
      <c r="S309" s="37">
        <f t="shared" si="211"/>
        <v>100</v>
      </c>
      <c r="T309" s="605"/>
      <c r="U309" s="605"/>
      <c r="V309" s="704"/>
      <c r="W309" s="37"/>
    </row>
    <row r="310" spans="1:24" s="34" customFormat="1">
      <c r="A310" s="52"/>
      <c r="B310" s="682"/>
      <c r="C310" s="683"/>
      <c r="D310" s="682"/>
      <c r="E310" s="684">
        <f t="shared" si="204"/>
        <v>0</v>
      </c>
      <c r="F310" s="685"/>
      <c r="G310" s="683"/>
      <c r="H310" s="682"/>
      <c r="I310" s="684"/>
      <c r="J310" s="685"/>
      <c r="K310" s="682"/>
      <c r="L310" s="682"/>
      <c r="M310" s="686"/>
      <c r="N310" s="685"/>
      <c r="O310" s="687"/>
      <c r="P310" s="688"/>
      <c r="Q310" s="688"/>
      <c r="R310" s="37"/>
      <c r="S310" s="37"/>
      <c r="T310" s="605"/>
      <c r="U310" s="605"/>
      <c r="V310" s="704"/>
      <c r="W310" s="37"/>
    </row>
    <row r="311" spans="1:24" s="34" customFormat="1">
      <c r="A311" s="52" t="s">
        <v>92</v>
      </c>
      <c r="B311" s="682">
        <f>+'Distribution Pivot Table'!AB$96*100</f>
        <v>0.72904009720534624</v>
      </c>
      <c r="C311" s="683">
        <f>+'Distribution Pivot Table'!AB$98*100</f>
        <v>0.7897934386391251</v>
      </c>
      <c r="D311" s="682">
        <f>+'Distribution Pivot Table'!AB$100*100</f>
        <v>0</v>
      </c>
      <c r="E311" s="684">
        <f t="shared" si="204"/>
        <v>1.5188335358444713</v>
      </c>
      <c r="F311" s="685">
        <f>+'Distribution Pivot Table'!AB$102*100</f>
        <v>34.38639125151883</v>
      </c>
      <c r="G311" s="683">
        <f>+'Distribution Pivot Table'!AB$104*100</f>
        <v>19.684082624544349</v>
      </c>
      <c r="H311" s="682">
        <f>+'Distribution Pivot Table'!AB$106*100</f>
        <v>0</v>
      </c>
      <c r="I311" s="684">
        <f t="shared" ref="I311:I314" si="212">SUM(F311:H311)</f>
        <v>54.070473876063176</v>
      </c>
      <c r="J311" s="685">
        <f>+'Distribution Pivot Table'!AB$108*100</f>
        <v>18.894289185905226</v>
      </c>
      <c r="K311" s="682">
        <f>+'Distribution Pivot Table'!AB$110*100</f>
        <v>25.455650060753342</v>
      </c>
      <c r="L311" s="682">
        <f>+'Distribution Pivot Table'!AB$112*100</f>
        <v>0</v>
      </c>
      <c r="M311" s="686">
        <f t="shared" ref="M311:M314" si="213">SUM(J311:L311)</f>
        <v>44.349939246658565</v>
      </c>
      <c r="N311" s="685">
        <f>+'Distribution Pivot Table'!AB$114*100</f>
        <v>6.0753341433778855E-2</v>
      </c>
      <c r="O311" s="687">
        <f t="shared" ref="O311:O314" si="214">+B311+F311+J311</f>
        <v>54.009720534629409</v>
      </c>
      <c r="P311" s="688">
        <f t="shared" ref="P311:P314" si="215">+C311+G311+K311</f>
        <v>45.929526123936817</v>
      </c>
      <c r="Q311" s="688">
        <f t="shared" ref="Q311:Q314" si="216">+D311+H311+L311+N311</f>
        <v>6.0753341433778855E-2</v>
      </c>
      <c r="R311" s="37">
        <f t="shared" si="210"/>
        <v>100</v>
      </c>
      <c r="S311" s="37">
        <f t="shared" si="211"/>
        <v>100</v>
      </c>
      <c r="T311" s="605"/>
      <c r="U311" s="605"/>
      <c r="V311" s="704"/>
      <c r="W311" s="37"/>
    </row>
    <row r="312" spans="1:24" s="34" customFormat="1">
      <c r="A312" s="52" t="s">
        <v>93</v>
      </c>
      <c r="B312" s="682">
        <f>+'Distribution Pivot Table'!AB$118*100</f>
        <v>1.7782426778242679</v>
      </c>
      <c r="C312" s="683">
        <f>+'Distribution Pivot Table'!AB$120*100</f>
        <v>0.52301255230125521</v>
      </c>
      <c r="D312" s="682">
        <f>+'Distribution Pivot Table'!AB$122*100</f>
        <v>0</v>
      </c>
      <c r="E312" s="684">
        <f t="shared" si="204"/>
        <v>2.3012552301255234</v>
      </c>
      <c r="F312" s="685">
        <f>+'Distribution Pivot Table'!AB$124*100</f>
        <v>31.485355648535563</v>
      </c>
      <c r="G312" s="683">
        <f>+'Distribution Pivot Table'!AB$126*100</f>
        <v>25.156903765690373</v>
      </c>
      <c r="H312" s="682">
        <f>+'Distribution Pivot Table'!AB$128*100</f>
        <v>0</v>
      </c>
      <c r="I312" s="684">
        <f t="shared" si="212"/>
        <v>56.642259414225933</v>
      </c>
      <c r="J312" s="685">
        <f>+'Distribution Pivot Table'!AB$130*100</f>
        <v>12.60460251046025</v>
      </c>
      <c r="K312" s="682">
        <f>+'Distribution Pivot Table'!AB$132*100</f>
        <v>12.133891213389122</v>
      </c>
      <c r="L312" s="682">
        <f>+'Distribution Pivot Table'!AB$134*100</f>
        <v>0</v>
      </c>
      <c r="M312" s="686">
        <f t="shared" si="213"/>
        <v>24.738493723849373</v>
      </c>
      <c r="N312" s="685">
        <f>+'Distribution Pivot Table'!AB$136*100</f>
        <v>16.317991631799163</v>
      </c>
      <c r="O312" s="687">
        <f t="shared" si="214"/>
        <v>45.86820083682008</v>
      </c>
      <c r="P312" s="688">
        <f t="shared" si="215"/>
        <v>37.813807531380753</v>
      </c>
      <c r="Q312" s="688">
        <f t="shared" si="216"/>
        <v>16.317991631799163</v>
      </c>
      <c r="R312" s="37">
        <f t="shared" si="210"/>
        <v>99.999999999999986</v>
      </c>
      <c r="S312" s="37">
        <f t="shared" si="211"/>
        <v>100</v>
      </c>
      <c r="T312" s="605"/>
      <c r="U312" s="605"/>
      <c r="V312" s="704"/>
      <c r="W312" s="37"/>
    </row>
    <row r="313" spans="1:24" s="34" customFormat="1">
      <c r="A313" s="52" t="s">
        <v>94</v>
      </c>
      <c r="B313" s="682">
        <f>+'Distribution Pivot Table'!AB$140*100</f>
        <v>1.3677811550151975</v>
      </c>
      <c r="C313" s="683">
        <f>+'Distribution Pivot Table'!AB$142*100</f>
        <v>0.37993920972644379</v>
      </c>
      <c r="D313" s="682">
        <f>+'Distribution Pivot Table'!AB$144*100</f>
        <v>0</v>
      </c>
      <c r="E313" s="684">
        <f t="shared" si="204"/>
        <v>1.7477203647416413</v>
      </c>
      <c r="F313" s="685">
        <f>+'Distribution Pivot Table'!AB$146*100</f>
        <v>29.027355623100306</v>
      </c>
      <c r="G313" s="683">
        <f>+'Distribution Pivot Table'!AB$148*100</f>
        <v>10.486322188449847</v>
      </c>
      <c r="H313" s="682">
        <f>+'Distribution Pivot Table'!AB$150*100</f>
        <v>0</v>
      </c>
      <c r="I313" s="684">
        <f t="shared" si="212"/>
        <v>39.513677811550153</v>
      </c>
      <c r="J313" s="685">
        <f>+'Distribution Pivot Table'!AB$152*100</f>
        <v>31.68693009118541</v>
      </c>
      <c r="K313" s="682">
        <f>+'Distribution Pivot Table'!AB$154*100</f>
        <v>24.924012158054712</v>
      </c>
      <c r="L313" s="682">
        <f>+'Distribution Pivot Table'!AB$156*100</f>
        <v>0</v>
      </c>
      <c r="M313" s="686">
        <f t="shared" si="213"/>
        <v>56.610942249240125</v>
      </c>
      <c r="N313" s="685">
        <f>+'Distribution Pivot Table'!AB$158*100</f>
        <v>2.1276595744680851</v>
      </c>
      <c r="O313" s="687">
        <f t="shared" si="214"/>
        <v>62.082066869300917</v>
      </c>
      <c r="P313" s="688">
        <f t="shared" si="215"/>
        <v>35.790273556231</v>
      </c>
      <c r="Q313" s="688">
        <f t="shared" si="216"/>
        <v>2.1276595744680851</v>
      </c>
      <c r="R313" s="37">
        <f t="shared" si="210"/>
        <v>99.999999999999986</v>
      </c>
      <c r="S313" s="37">
        <f t="shared" si="211"/>
        <v>100</v>
      </c>
      <c r="T313" s="605"/>
      <c r="U313" s="605"/>
      <c r="V313" s="704"/>
      <c r="W313" s="37"/>
    </row>
    <row r="314" spans="1:24" s="34" customFormat="1">
      <c r="A314" s="52" t="s">
        <v>95</v>
      </c>
      <c r="B314" s="682">
        <f>+'Distribution Pivot Table'!AB$162*100</f>
        <v>0</v>
      </c>
      <c r="C314" s="683">
        <f>+'Distribution Pivot Table'!AB$164*100</f>
        <v>0</v>
      </c>
      <c r="D314" s="682">
        <f>+'Distribution Pivot Table'!AB$166*100</f>
        <v>0</v>
      </c>
      <c r="E314" s="684">
        <f t="shared" si="204"/>
        <v>0</v>
      </c>
      <c r="F314" s="685">
        <f>+'Distribution Pivot Table'!AB$168*100</f>
        <v>0</v>
      </c>
      <c r="G314" s="683">
        <f>+'Distribution Pivot Table'!AB$170*100</f>
        <v>0</v>
      </c>
      <c r="H314" s="682">
        <f>+'Distribution Pivot Table'!AB$172*100</f>
        <v>0</v>
      </c>
      <c r="I314" s="684">
        <f t="shared" si="212"/>
        <v>0</v>
      </c>
      <c r="J314" s="685">
        <f>+'Distribution Pivot Table'!AB$174*100</f>
        <v>0</v>
      </c>
      <c r="K314" s="682">
        <f>+'Distribution Pivot Table'!AB$176*100</f>
        <v>0</v>
      </c>
      <c r="L314" s="682">
        <f>+'Distribution Pivot Table'!AB$178*100</f>
        <v>0</v>
      </c>
      <c r="M314" s="686">
        <f t="shared" si="213"/>
        <v>0</v>
      </c>
      <c r="N314" s="685">
        <f>+'Distribution Pivot Table'!AB$180*100</f>
        <v>0</v>
      </c>
      <c r="O314" s="687">
        <f t="shared" si="214"/>
        <v>0</v>
      </c>
      <c r="P314" s="688">
        <f t="shared" si="215"/>
        <v>0</v>
      </c>
      <c r="Q314" s="688">
        <f t="shared" si="216"/>
        <v>0</v>
      </c>
      <c r="R314" s="37">
        <f t="shared" si="210"/>
        <v>0</v>
      </c>
      <c r="S314" s="37">
        <f t="shared" si="211"/>
        <v>0</v>
      </c>
      <c r="T314" s="605"/>
      <c r="U314" s="605"/>
      <c r="V314" s="704"/>
      <c r="W314" s="37"/>
    </row>
    <row r="315" spans="1:24" s="34" customFormat="1">
      <c r="A315" s="52"/>
      <c r="B315" s="682"/>
      <c r="C315" s="683"/>
      <c r="D315" s="682"/>
      <c r="E315" s="684">
        <f t="shared" si="204"/>
        <v>0</v>
      </c>
      <c r="F315" s="685"/>
      <c r="G315" s="683"/>
      <c r="H315" s="682"/>
      <c r="I315" s="684"/>
      <c r="J315" s="685"/>
      <c r="K315" s="682"/>
      <c r="L315" s="682"/>
      <c r="M315" s="686"/>
      <c r="N315" s="685"/>
      <c r="O315" s="687"/>
      <c r="P315" s="688"/>
      <c r="Q315" s="688"/>
      <c r="R315" s="37"/>
      <c r="S315" s="37"/>
      <c r="T315" s="605"/>
      <c r="U315" s="605"/>
      <c r="V315" s="704"/>
      <c r="W315" s="37"/>
    </row>
    <row r="316" spans="1:24" s="34" customFormat="1">
      <c r="A316" s="52" t="s">
        <v>96</v>
      </c>
      <c r="B316" s="682">
        <f>+'Distribution Pivot Table'!AB$184*100</f>
        <v>0</v>
      </c>
      <c r="C316" s="683">
        <f>+'Distribution Pivot Table'!AB$186*100</f>
        <v>0</v>
      </c>
      <c r="D316" s="682">
        <f>+'Distribution Pivot Table'!AB$188*100</f>
        <v>0</v>
      </c>
      <c r="E316" s="684">
        <f t="shared" si="204"/>
        <v>0</v>
      </c>
      <c r="F316" s="685">
        <f>+'Distribution Pivot Table'!AB$190*100</f>
        <v>0</v>
      </c>
      <c r="G316" s="683">
        <f>+'Distribution Pivot Table'!AB$192*100</f>
        <v>0</v>
      </c>
      <c r="H316" s="682">
        <f>+'Distribution Pivot Table'!AB$194*100</f>
        <v>0</v>
      </c>
      <c r="I316" s="684">
        <f t="shared" ref="I316:I319" si="217">SUM(F316:H316)</f>
        <v>0</v>
      </c>
      <c r="J316" s="685">
        <f>+'Distribution Pivot Table'!AB$196*100</f>
        <v>0</v>
      </c>
      <c r="K316" s="682">
        <f>+'Distribution Pivot Table'!AB$198*100</f>
        <v>0</v>
      </c>
      <c r="L316" s="682">
        <f>+'Distribution Pivot Table'!AB$200*100</f>
        <v>0</v>
      </c>
      <c r="M316" s="686">
        <f t="shared" ref="M316:M319" si="218">SUM(J316:L316)</f>
        <v>0</v>
      </c>
      <c r="N316" s="685">
        <f>+'Distribution Pivot Table'!AB$202*100</f>
        <v>0</v>
      </c>
      <c r="O316" s="687">
        <f t="shared" ref="O316:O319" si="219">+B316+F316+J316</f>
        <v>0</v>
      </c>
      <c r="P316" s="688">
        <f t="shared" ref="P316:P319" si="220">+C316+G316+K316</f>
        <v>0</v>
      </c>
      <c r="Q316" s="688">
        <f t="shared" ref="Q316:Q319" si="221">+D316+H316+L316+N316</f>
        <v>0</v>
      </c>
      <c r="R316" s="37">
        <f t="shared" si="210"/>
        <v>0</v>
      </c>
      <c r="S316" s="37">
        <f t="shared" si="211"/>
        <v>0</v>
      </c>
      <c r="T316" s="605"/>
      <c r="U316" s="605"/>
      <c r="V316" s="704"/>
      <c r="W316" s="37"/>
    </row>
    <row r="317" spans="1:24" s="34" customFormat="1">
      <c r="A317" s="52" t="s">
        <v>97</v>
      </c>
      <c r="B317" s="682">
        <f>+'Distribution Pivot Table'!AB$206*100</f>
        <v>4.8027663934426226</v>
      </c>
      <c r="C317" s="682">
        <f>+'Distribution Pivot Table'!AB$208*100</f>
        <v>2.9456967213114758</v>
      </c>
      <c r="D317" s="682">
        <f>+'Distribution Pivot Table'!AB$210*108</f>
        <v>0.31813524590163933</v>
      </c>
      <c r="E317" s="684">
        <f t="shared" si="204"/>
        <v>8.066598360655739</v>
      </c>
      <c r="F317" s="685">
        <f>+'Distribution Pivot Table'!AB$212*100</f>
        <v>30.814549180327873</v>
      </c>
      <c r="G317" s="683">
        <f>+'Distribution Pivot Table'!AB$214*100</f>
        <v>43.839651639344261</v>
      </c>
      <c r="H317" s="682">
        <f>+'Distribution Pivot Table'!AB$216*100</f>
        <v>3.1121926229508197</v>
      </c>
      <c r="I317" s="684">
        <f t="shared" si="217"/>
        <v>77.766393442622942</v>
      </c>
      <c r="J317" s="685">
        <f>+'Distribution Pivot Table'!AB$218*100</f>
        <v>5.2638319672131146</v>
      </c>
      <c r="K317" s="682">
        <f>+'Distribution Pivot Table'!AB$220*100</f>
        <v>8.3888319672131146</v>
      </c>
      <c r="L317" s="682">
        <f>+'Distribution Pivot Table'!AB$222*100</f>
        <v>0.53790983606557374</v>
      </c>
      <c r="M317" s="686">
        <f t="shared" si="218"/>
        <v>14.190573770491802</v>
      </c>
      <c r="N317" s="685">
        <f>+'Distribution Pivot Table'!AB$224*100</f>
        <v>0</v>
      </c>
      <c r="O317" s="687">
        <f t="shared" si="219"/>
        <v>40.881147540983612</v>
      </c>
      <c r="P317" s="688">
        <f t="shared" si="220"/>
        <v>55.174180327868854</v>
      </c>
      <c r="Q317" s="688">
        <f t="shared" si="221"/>
        <v>3.9682377049180326</v>
      </c>
      <c r="R317" s="698">
        <f t="shared" si="210"/>
        <v>100.0235655737705</v>
      </c>
      <c r="S317" s="698">
        <f t="shared" si="211"/>
        <v>100.0235655737705</v>
      </c>
      <c r="T317" s="605"/>
      <c r="U317" s="605"/>
      <c r="V317" s="704"/>
      <c r="W317" s="37"/>
    </row>
    <row r="318" spans="1:24" s="34" customFormat="1">
      <c r="A318" s="52" t="s">
        <v>98</v>
      </c>
      <c r="B318" s="682">
        <f>+'Distribution Pivot Table'!AB$228*100</f>
        <v>5.1581647192932456</v>
      </c>
      <c r="C318" s="682">
        <f>+'Distribution Pivot Table'!AB$230*100</f>
        <v>4.1037332573382734</v>
      </c>
      <c r="D318" s="682">
        <f>+'Distribution Pivot Table'!AB$232*100</f>
        <v>0</v>
      </c>
      <c r="E318" s="684">
        <f t="shared" si="204"/>
        <v>9.2618979766315199</v>
      </c>
      <c r="F318" s="685">
        <f>+'Distribution Pivot Table'!AB$234*100</f>
        <v>29.723567968082076</v>
      </c>
      <c r="G318" s="683">
        <f>+'Distribution Pivot Table'!AB$236*100</f>
        <v>21.316614420062695</v>
      </c>
      <c r="H318" s="682">
        <f>+'Distribution Pivot Table'!AB$238*100</f>
        <v>0</v>
      </c>
      <c r="I318" s="684">
        <f t="shared" si="217"/>
        <v>51.040182388144771</v>
      </c>
      <c r="J318" s="685">
        <f>+'Distribution Pivot Table'!AB$240*100</f>
        <v>14.790538614990027</v>
      </c>
      <c r="K318" s="682">
        <f>+'Distribution Pivot Table'!AB$242*100</f>
        <v>24.593901396409233</v>
      </c>
      <c r="L318" s="682">
        <f>+'Distribution Pivot Table'!AB$244*100</f>
        <v>0</v>
      </c>
      <c r="M318" s="686">
        <f t="shared" si="218"/>
        <v>39.384440011399263</v>
      </c>
      <c r="N318" s="685">
        <f>+'Distribution Pivot Table'!AB$246*100</f>
        <v>0.31347962382445138</v>
      </c>
      <c r="O318" s="687">
        <f t="shared" si="219"/>
        <v>49.672271302365345</v>
      </c>
      <c r="P318" s="688">
        <f t="shared" si="220"/>
        <v>50.014249073810205</v>
      </c>
      <c r="Q318" s="688">
        <f t="shared" si="221"/>
        <v>0.31347962382445138</v>
      </c>
      <c r="R318" s="37">
        <f t="shared" si="210"/>
        <v>100</v>
      </c>
      <c r="S318" s="37">
        <f t="shared" si="211"/>
        <v>100</v>
      </c>
      <c r="T318" s="605"/>
      <c r="U318" s="605"/>
      <c r="V318" s="704"/>
      <c r="W318" s="37"/>
      <c r="X318" s="785"/>
    </row>
    <row r="319" spans="1:24" s="34" customFormat="1">
      <c r="A319" s="52" t="s">
        <v>99</v>
      </c>
      <c r="B319" s="682">
        <f>+'Distribution Pivot Table'!AB$250*100</f>
        <v>0</v>
      </c>
      <c r="C319" s="683">
        <f>+'Distribution Pivot Table'!AB$252*100</f>
        <v>0</v>
      </c>
      <c r="D319" s="682">
        <f>+'Distribution Pivot Table'!AB$254*100</f>
        <v>0</v>
      </c>
      <c r="E319" s="684">
        <f t="shared" si="204"/>
        <v>0</v>
      </c>
      <c r="F319" s="685">
        <f>+'Distribution Pivot Table'!AB$256*100</f>
        <v>0</v>
      </c>
      <c r="G319" s="683">
        <f>+'Distribution Pivot Table'!AB$258*100</f>
        <v>0</v>
      </c>
      <c r="H319" s="682">
        <f>+'Distribution Pivot Table'!AB$260*100</f>
        <v>0</v>
      </c>
      <c r="I319" s="684">
        <f t="shared" si="217"/>
        <v>0</v>
      </c>
      <c r="J319" s="685">
        <f>+'Distribution Pivot Table'!AB$262*100</f>
        <v>0</v>
      </c>
      <c r="K319" s="682">
        <f>+'Distribution Pivot Table'!AB$264*100</f>
        <v>0</v>
      </c>
      <c r="L319" s="682">
        <f>+'Distribution Pivot Table'!AB$266*100</f>
        <v>0</v>
      </c>
      <c r="M319" s="686">
        <f t="shared" si="218"/>
        <v>0</v>
      </c>
      <c r="N319" s="685">
        <f>+'Distribution Pivot Table'!AB$268*100</f>
        <v>0</v>
      </c>
      <c r="O319" s="687">
        <f t="shared" si="219"/>
        <v>0</v>
      </c>
      <c r="P319" s="688">
        <f t="shared" si="220"/>
        <v>0</v>
      </c>
      <c r="Q319" s="688">
        <f t="shared" si="221"/>
        <v>0</v>
      </c>
      <c r="R319" s="37">
        <f t="shared" si="210"/>
        <v>0</v>
      </c>
      <c r="S319" s="37">
        <f t="shared" si="211"/>
        <v>0</v>
      </c>
      <c r="T319" s="605"/>
      <c r="U319" s="605"/>
      <c r="V319" s="704"/>
      <c r="W319" s="37"/>
    </row>
    <row r="320" spans="1:24" s="34" customFormat="1">
      <c r="A320" s="52"/>
      <c r="B320" s="682"/>
      <c r="C320" s="683"/>
      <c r="D320" s="682"/>
      <c r="E320" s="684">
        <f t="shared" si="204"/>
        <v>0</v>
      </c>
      <c r="F320" s="685"/>
      <c r="G320" s="683"/>
      <c r="H320" s="682"/>
      <c r="I320" s="684"/>
      <c r="J320" s="685"/>
      <c r="K320" s="682"/>
      <c r="L320" s="682"/>
      <c r="M320" s="686"/>
      <c r="N320" s="685"/>
      <c r="O320" s="687"/>
      <c r="P320" s="688"/>
      <c r="Q320" s="688"/>
      <c r="R320" s="37"/>
      <c r="S320" s="37"/>
      <c r="T320" s="605"/>
      <c r="U320" s="605"/>
      <c r="V320" s="704"/>
      <c r="W320" s="37"/>
    </row>
    <row r="321" spans="1:23" s="34" customFormat="1">
      <c r="A321" s="52" t="s">
        <v>100</v>
      </c>
      <c r="B321" s="682">
        <f>+'Distribution Pivot Table'!AB$272*100</f>
        <v>4.0970173713536546</v>
      </c>
      <c r="C321" s="683">
        <f>+'Distribution Pivot Table'!AB$274*100</f>
        <v>2.9826286463454603</v>
      </c>
      <c r="D321" s="682">
        <f>+'Distribution Pivot Table'!AB$276*100</f>
        <v>0</v>
      </c>
      <c r="E321" s="684">
        <f t="shared" si="204"/>
        <v>7.0796460176991154</v>
      </c>
      <c r="F321" s="685">
        <f>+'Distribution Pivot Table'!AB$278*100</f>
        <v>33.792199278924947</v>
      </c>
      <c r="G321" s="683">
        <f>+'Distribution Pivot Table'!AB$280*100</f>
        <v>10.848901999344477</v>
      </c>
      <c r="H321" s="682">
        <f>+'Distribution Pivot Table'!AB$282*100</f>
        <v>0</v>
      </c>
      <c r="I321" s="684">
        <f t="shared" ref="I321:I324" si="222">SUM(F321:H321)</f>
        <v>44.641101278269424</v>
      </c>
      <c r="J321" s="685">
        <f>+'Distribution Pivot Table'!AB$284*100</f>
        <v>19.665683382497541</v>
      </c>
      <c r="K321" s="682">
        <f>+'Distribution Pivot Table'!AB$286*100</f>
        <v>28.613569321533923</v>
      </c>
      <c r="L321" s="682">
        <f>+'Distribution Pivot Table'!AB$288*100</f>
        <v>0</v>
      </c>
      <c r="M321" s="686">
        <f t="shared" ref="M321:M324" si="223">SUM(J321:L321)</f>
        <v>48.279252704031464</v>
      </c>
      <c r="N321" s="685">
        <f>+'Distribution Pivot Table'!AB$290*100</f>
        <v>0</v>
      </c>
      <c r="O321" s="687">
        <f t="shared" ref="O321:O324" si="224">+B321+F321+J321</f>
        <v>57.554900032776139</v>
      </c>
      <c r="P321" s="688">
        <f t="shared" ref="P321:P324" si="225">+C321+G321+K321</f>
        <v>42.445099967223861</v>
      </c>
      <c r="Q321" s="688">
        <f t="shared" ref="Q321:Q324" si="226">+D321+H321+L321+N321</f>
        <v>0</v>
      </c>
      <c r="R321" s="37">
        <f t="shared" si="210"/>
        <v>100</v>
      </c>
      <c r="S321" s="37">
        <f t="shared" si="211"/>
        <v>100</v>
      </c>
      <c r="T321" s="605"/>
      <c r="U321" s="605"/>
      <c r="V321" s="704"/>
      <c r="W321" s="37"/>
    </row>
    <row r="322" spans="1:23" s="34" customFormat="1">
      <c r="A322" s="52" t="s">
        <v>101</v>
      </c>
      <c r="B322" s="682">
        <f>+'Distribution Pivot Table'!AB294*100</f>
        <v>3.0889824357671647</v>
      </c>
      <c r="C322" s="683">
        <f>+'Distribution Pivot Table'!AB296*100</f>
        <v>2.2586732472056901</v>
      </c>
      <c r="D322" s="682">
        <f>+'Distribution Pivot Table'!AB298*100</f>
        <v>0</v>
      </c>
      <c r="E322" s="684">
        <f t="shared" si="204"/>
        <v>5.3476556829728548</v>
      </c>
      <c r="F322" s="685">
        <f>+'Distribution Pivot Table'!AB300*100</f>
        <v>21.831905937001018</v>
      </c>
      <c r="G322" s="683">
        <f>+'Distribution Pivot Table'!AB302*100</f>
        <v>19.71548845986355</v>
      </c>
      <c r="H322" s="682">
        <f>+'Distribution Pivot Table'!AB304*100</f>
        <v>0</v>
      </c>
      <c r="I322" s="684">
        <f t="shared" si="222"/>
        <v>41.547394396864568</v>
      </c>
      <c r="J322" s="685">
        <f>+'Distribution Pivot Table'!AB306*100</f>
        <v>10.628538249383073</v>
      </c>
      <c r="K322" s="682">
        <f>+'Distribution Pivot Table'!AB308*100</f>
        <v>20.267092466250546</v>
      </c>
      <c r="L322" s="682">
        <f>+'Distribution Pivot Table'!AB310*100</f>
        <v>0</v>
      </c>
      <c r="M322" s="686">
        <f t="shared" si="223"/>
        <v>30.895630715633619</v>
      </c>
      <c r="N322" s="685">
        <f>+'Distribution Pivot Table'!AB312*100</f>
        <v>22.20931920452896</v>
      </c>
      <c r="O322" s="687">
        <f t="shared" si="224"/>
        <v>35.549426622151259</v>
      </c>
      <c r="P322" s="688">
        <f t="shared" si="225"/>
        <v>42.241254173319788</v>
      </c>
      <c r="Q322" s="688">
        <f t="shared" si="226"/>
        <v>22.20931920452896</v>
      </c>
      <c r="R322" s="37">
        <f t="shared" si="210"/>
        <v>100</v>
      </c>
      <c r="S322" s="37">
        <f t="shared" si="211"/>
        <v>100</v>
      </c>
      <c r="T322" s="605"/>
      <c r="U322" s="605"/>
      <c r="V322" s="704"/>
      <c r="W322" s="37"/>
    </row>
    <row r="323" spans="1:23" s="34" customFormat="1">
      <c r="A323" s="52" t="s">
        <v>102</v>
      </c>
      <c r="B323" s="682">
        <f>+'Distribution Pivot Table'!AB316*100</f>
        <v>0.6360143103219823</v>
      </c>
      <c r="C323" s="682">
        <f>+'Distribution Pivot Table'!AB318*100</f>
        <v>0.66251490658539813</v>
      </c>
      <c r="D323" s="682">
        <f>+'Distribution Pivot Table'!AB320*100</f>
        <v>0</v>
      </c>
      <c r="E323" s="684">
        <f t="shared" si="204"/>
        <v>1.2985292169073803</v>
      </c>
      <c r="F323" s="685">
        <f>+'Distribution Pivot Table'!AB322*100</f>
        <v>12.004770107327415</v>
      </c>
      <c r="G323" s="683">
        <f>+'Distribution Pivot Table'!AB324*100</f>
        <v>35.775804955611498</v>
      </c>
      <c r="H323" s="682">
        <f>+'Distribution Pivot Table'!AB326*100</f>
        <v>0</v>
      </c>
      <c r="I323" s="684">
        <f t="shared" si="222"/>
        <v>47.780575062938915</v>
      </c>
      <c r="J323" s="685">
        <f>+'Distribution Pivot Table'!AB328*100</f>
        <v>6.3733934013515308</v>
      </c>
      <c r="K323" s="682">
        <f>+'Distribution Pivot Table'!AB330*100</f>
        <v>17.901152775937458</v>
      </c>
      <c r="L323" s="682">
        <f>+'Distribution Pivot Table'!AB332*100</f>
        <v>0</v>
      </c>
      <c r="M323" s="686">
        <f t="shared" si="223"/>
        <v>24.27454617728899</v>
      </c>
      <c r="N323" s="685">
        <f>+'Distribution Pivot Table'!AB334*100</f>
        <v>26.646349542864716</v>
      </c>
      <c r="O323" s="687">
        <f t="shared" si="224"/>
        <v>19.014177819000928</v>
      </c>
      <c r="P323" s="688">
        <f t="shared" si="225"/>
        <v>54.339472638134353</v>
      </c>
      <c r="Q323" s="688">
        <f t="shared" si="226"/>
        <v>26.646349542864716</v>
      </c>
      <c r="R323" s="37">
        <f t="shared" si="210"/>
        <v>99.999999999999986</v>
      </c>
      <c r="S323" s="37">
        <f t="shared" si="211"/>
        <v>100</v>
      </c>
      <c r="T323" s="605"/>
      <c r="U323" s="605"/>
      <c r="V323" s="704"/>
      <c r="W323" s="37"/>
    </row>
    <row r="324" spans="1:23" s="34" customFormat="1">
      <c r="A324" s="57" t="s">
        <v>103</v>
      </c>
      <c r="B324" s="689">
        <f>+'Distribution Pivot Table'!AB338*100</f>
        <v>0</v>
      </c>
      <c r="C324" s="689">
        <f>+'Distribution Pivot Table'!AB340*100</f>
        <v>0</v>
      </c>
      <c r="D324" s="689">
        <f>+'Distribution Pivot Table'!AB342*100</f>
        <v>0</v>
      </c>
      <c r="E324" s="690">
        <f t="shared" si="204"/>
        <v>0</v>
      </c>
      <c r="F324" s="691">
        <f>+'Distribution Pivot Table'!AB344*100</f>
        <v>0</v>
      </c>
      <c r="G324" s="689">
        <f>+'Distribution Pivot Table'!AB346*100</f>
        <v>0</v>
      </c>
      <c r="H324" s="689">
        <f>+'Distribution Pivot Table'!AB348*100</f>
        <v>0</v>
      </c>
      <c r="I324" s="690">
        <f t="shared" si="222"/>
        <v>0</v>
      </c>
      <c r="J324" s="691">
        <f>+'Distribution Pivot Table'!AB350*100</f>
        <v>0</v>
      </c>
      <c r="K324" s="689">
        <f>+'Distribution Pivot Table'!AB352*100</f>
        <v>0</v>
      </c>
      <c r="L324" s="689">
        <f>+'Distribution Pivot Table'!AB354*100</f>
        <v>0</v>
      </c>
      <c r="M324" s="722">
        <f t="shared" si="223"/>
        <v>0</v>
      </c>
      <c r="N324" s="691">
        <f>+'Distribution Pivot Table'!AB356*100</f>
        <v>0</v>
      </c>
      <c r="O324" s="723">
        <f t="shared" si="224"/>
        <v>0</v>
      </c>
      <c r="P324" s="724">
        <f t="shared" si="225"/>
        <v>0</v>
      </c>
      <c r="Q324" s="724">
        <f t="shared" si="226"/>
        <v>0</v>
      </c>
      <c r="R324" s="37">
        <f t="shared" si="210"/>
        <v>0</v>
      </c>
      <c r="S324" s="37">
        <f t="shared" si="211"/>
        <v>0</v>
      </c>
      <c r="T324" s="605"/>
      <c r="U324" s="605"/>
      <c r="V324" s="704"/>
      <c r="W324" s="37"/>
    </row>
    <row r="325" spans="1:23" s="34" customFormat="1">
      <c r="A325" s="165" t="s">
        <v>206</v>
      </c>
      <c r="B325" s="52"/>
      <c r="C325" s="52"/>
      <c r="D325" s="52"/>
      <c r="E325" s="52"/>
      <c r="F325" s="142"/>
      <c r="G325" s="142"/>
      <c r="H325" s="142"/>
      <c r="I325" s="142"/>
      <c r="J325" s="142"/>
      <c r="K325" s="142"/>
      <c r="L325" s="142"/>
      <c r="M325" s="142"/>
      <c r="N325" s="142"/>
      <c r="O325" s="142"/>
      <c r="P325" s="142"/>
      <c r="Q325" s="142"/>
      <c r="R325" s="39"/>
    </row>
    <row r="326" spans="1:23" s="34" customFormat="1">
      <c r="A326" s="165" t="s">
        <v>226</v>
      </c>
      <c r="B326" s="52"/>
      <c r="C326" s="52"/>
      <c r="D326" s="52"/>
      <c r="E326" s="52"/>
      <c r="F326" s="142"/>
      <c r="G326" s="142"/>
      <c r="H326" s="142"/>
      <c r="I326" s="142"/>
      <c r="J326" s="142"/>
      <c r="K326" s="142"/>
      <c r="L326" s="142"/>
      <c r="M326" s="142"/>
      <c r="N326" s="142"/>
      <c r="O326" s="142"/>
      <c r="P326" s="142"/>
      <c r="Q326" s="142"/>
      <c r="R326" s="39"/>
    </row>
    <row r="327" spans="1:23">
      <c r="A327" s="165" t="s">
        <v>347</v>
      </c>
      <c r="B327" s="50"/>
      <c r="C327" s="50"/>
      <c r="D327" s="50"/>
      <c r="E327" s="141"/>
      <c r="F327" s="50"/>
      <c r="G327" s="50"/>
      <c r="H327" s="50"/>
      <c r="I327" s="141"/>
      <c r="J327" s="50"/>
      <c r="K327" s="50"/>
      <c r="L327" s="50"/>
      <c r="M327" s="141"/>
      <c r="N327" s="50"/>
      <c r="O327" s="98"/>
      <c r="P327" s="98"/>
      <c r="R327" s="13"/>
    </row>
    <row r="328" spans="1:23" s="34" customFormat="1">
      <c r="A328" s="41"/>
      <c r="B328" s="41"/>
      <c r="C328" s="41"/>
      <c r="D328" s="41"/>
      <c r="E328" s="41"/>
      <c r="F328" s="142"/>
      <c r="G328" s="142"/>
      <c r="H328" s="142"/>
      <c r="I328" s="142"/>
      <c r="J328" s="142"/>
      <c r="K328" s="142"/>
      <c r="L328" s="142"/>
      <c r="M328" s="142"/>
      <c r="N328" s="142"/>
      <c r="O328" s="142"/>
      <c r="P328" s="142"/>
      <c r="Q328" s="718" t="s">
        <v>1156</v>
      </c>
      <c r="R328" s="39"/>
    </row>
    <row r="329" spans="1:23" s="34" customFormat="1" ht="18">
      <c r="A329" s="266" t="s">
        <v>316</v>
      </c>
      <c r="B329" s="132"/>
      <c r="C329" s="132"/>
      <c r="D329" s="132"/>
      <c r="E329" s="132"/>
      <c r="F329" s="135"/>
      <c r="G329" s="135"/>
      <c r="H329" s="135"/>
      <c r="I329" s="136"/>
      <c r="J329" s="135"/>
      <c r="K329" s="135"/>
      <c r="L329" s="135"/>
      <c r="M329" s="136"/>
      <c r="N329" s="135"/>
      <c r="O329" s="135"/>
      <c r="P329" s="135"/>
      <c r="Q329" s="135"/>
      <c r="R329" s="33"/>
    </row>
    <row r="330" spans="1:23" s="34" customFormat="1" ht="18">
      <c r="A330" s="266"/>
      <c r="B330" s="132"/>
      <c r="C330" s="132"/>
      <c r="D330" s="132"/>
      <c r="E330" s="132"/>
      <c r="F330" s="135"/>
      <c r="G330" s="135"/>
      <c r="H330" s="135"/>
      <c r="I330" s="136"/>
      <c r="J330" s="135"/>
      <c r="K330" s="135"/>
      <c r="L330" s="135"/>
      <c r="M330" s="136"/>
      <c r="N330" s="135"/>
      <c r="O330" s="135"/>
      <c r="P330" s="135"/>
      <c r="Q330" s="135"/>
      <c r="R330" s="33"/>
    </row>
    <row r="331" spans="1:23" s="34" customFormat="1" ht="15.75">
      <c r="A331" s="150" t="s">
        <v>52</v>
      </c>
      <c r="B331" s="132"/>
      <c r="C331" s="132"/>
      <c r="D331" s="132"/>
      <c r="E331" s="132"/>
      <c r="F331" s="135"/>
      <c r="G331" s="135"/>
      <c r="H331" s="135"/>
      <c r="I331" s="136"/>
      <c r="J331" s="135"/>
      <c r="K331" s="135"/>
      <c r="L331" s="135"/>
      <c r="M331" s="136"/>
      <c r="N331" s="135"/>
      <c r="O331" s="135"/>
      <c r="P331" s="135"/>
      <c r="Q331" s="135"/>
      <c r="R331" s="33"/>
    </row>
    <row r="332" spans="1:23" s="34" customFormat="1" ht="15.75">
      <c r="A332" s="150" t="s">
        <v>512</v>
      </c>
      <c r="B332" s="132"/>
      <c r="C332" s="132"/>
      <c r="D332" s="132"/>
      <c r="E332" s="132"/>
      <c r="F332" s="27"/>
      <c r="G332" s="27"/>
      <c r="H332" s="27"/>
      <c r="I332" s="132"/>
      <c r="J332" s="27"/>
      <c r="K332" s="27"/>
      <c r="L332" s="27"/>
      <c r="M332" s="132"/>
      <c r="N332" s="27"/>
      <c r="O332" s="27"/>
      <c r="P332" s="27"/>
      <c r="Q332" s="135"/>
      <c r="R332" s="33"/>
    </row>
    <row r="333" spans="1:23" s="34" customFormat="1" ht="19.5" customHeight="1">
      <c r="A333" s="137"/>
      <c r="B333" s="137"/>
      <c r="C333" s="137"/>
      <c r="D333" s="137"/>
      <c r="E333" s="137"/>
      <c r="F333" s="137"/>
      <c r="G333" s="137"/>
      <c r="H333" s="137"/>
      <c r="I333" s="137"/>
      <c r="J333" s="56"/>
      <c r="K333" s="56"/>
      <c r="L333" s="56"/>
      <c r="M333" s="56"/>
      <c r="N333" s="56"/>
      <c r="O333" s="56"/>
      <c r="P333" s="56"/>
      <c r="Q333" s="56"/>
      <c r="R333" s="35"/>
      <c r="S333" s="13"/>
    </row>
    <row r="334" spans="1:23" s="34" customFormat="1" ht="19.5" customHeight="1">
      <c r="A334" s="26"/>
      <c r="B334" s="151" t="s">
        <v>303</v>
      </c>
      <c r="C334" s="152"/>
      <c r="D334" s="152"/>
      <c r="E334" s="152"/>
      <c r="F334" s="152"/>
      <c r="G334" s="152"/>
      <c r="H334" s="152"/>
      <c r="I334" s="153"/>
      <c r="J334" s="154" t="s">
        <v>202</v>
      </c>
      <c r="K334" s="719"/>
      <c r="L334" s="719"/>
      <c r="M334" s="720"/>
      <c r="N334" s="838" t="s">
        <v>302</v>
      </c>
      <c r="O334" s="841" t="s">
        <v>208</v>
      </c>
      <c r="P334" s="841" t="s">
        <v>209</v>
      </c>
      <c r="Q334" s="841" t="s">
        <v>207</v>
      </c>
      <c r="R334" s="36"/>
      <c r="S334" s="7"/>
    </row>
    <row r="335" spans="1:23" s="34" customFormat="1" ht="36.75" customHeight="1">
      <c r="A335" s="31"/>
      <c r="B335" s="152" t="s">
        <v>344</v>
      </c>
      <c r="C335" s="152"/>
      <c r="D335" s="152"/>
      <c r="E335" s="155"/>
      <c r="F335" s="156" t="s">
        <v>346</v>
      </c>
      <c r="G335" s="152"/>
      <c r="H335" s="152"/>
      <c r="I335" s="153"/>
      <c r="J335" s="157" t="s">
        <v>304</v>
      </c>
      <c r="K335" s="152"/>
      <c r="L335" s="152"/>
      <c r="M335" s="153"/>
      <c r="N335" s="839"/>
      <c r="O335" s="842"/>
      <c r="P335" s="842"/>
      <c r="Q335" s="842"/>
      <c r="R335" s="36" t="s">
        <v>49</v>
      </c>
      <c r="S335" s="700" t="s">
        <v>49</v>
      </c>
      <c r="T335" s="30"/>
      <c r="U335" s="22"/>
      <c r="V335" s="22"/>
      <c r="W335" s="22"/>
    </row>
    <row r="336" spans="1:23" s="34" customFormat="1" ht="30.75" customHeight="1">
      <c r="A336" s="32"/>
      <c r="B336" s="158" t="s">
        <v>203</v>
      </c>
      <c r="C336" s="158" t="s">
        <v>204</v>
      </c>
      <c r="D336" s="158" t="s">
        <v>345</v>
      </c>
      <c r="E336" s="159" t="s">
        <v>50</v>
      </c>
      <c r="F336" s="160" t="s">
        <v>203</v>
      </c>
      <c r="G336" s="158" t="s">
        <v>204</v>
      </c>
      <c r="H336" s="158" t="s">
        <v>345</v>
      </c>
      <c r="I336" s="159" t="s">
        <v>50</v>
      </c>
      <c r="J336" s="161" t="s">
        <v>203</v>
      </c>
      <c r="K336" s="162" t="s">
        <v>204</v>
      </c>
      <c r="L336" s="158" t="s">
        <v>345</v>
      </c>
      <c r="M336" s="161" t="s">
        <v>50</v>
      </c>
      <c r="N336" s="840"/>
      <c r="O336" s="843"/>
      <c r="P336" s="843"/>
      <c r="Q336" s="843"/>
      <c r="R336" s="6"/>
      <c r="S336" s="8"/>
      <c r="T336" s="30"/>
      <c r="U336" s="282"/>
      <c r="V336" s="282"/>
      <c r="W336" s="22"/>
    </row>
    <row r="337" spans="1:24" s="34" customFormat="1" hidden="1">
      <c r="A337" s="52" t="s">
        <v>87</v>
      </c>
      <c r="B337" s="52"/>
      <c r="C337" s="52"/>
      <c r="D337" s="52"/>
      <c r="E337" s="139"/>
      <c r="F337" s="29"/>
      <c r="G337" s="49"/>
      <c r="H337" s="50"/>
      <c r="I337" s="51"/>
      <c r="J337" s="29"/>
      <c r="K337" s="50"/>
      <c r="L337" s="50"/>
      <c r="M337" s="53"/>
      <c r="N337" s="29"/>
      <c r="O337" s="725"/>
      <c r="P337" s="55"/>
      <c r="Q337" s="55"/>
      <c r="R337" s="37">
        <f>SUM(F337:H337,J337:L337)+N337</f>
        <v>0</v>
      </c>
      <c r="S337" s="701">
        <f>+Q337+P337+O337</f>
        <v>0</v>
      </c>
      <c r="T337" s="30"/>
      <c r="U337" s="22"/>
      <c r="V337" s="22"/>
      <c r="W337" s="22"/>
    </row>
    <row r="338" spans="1:24" s="34" customFormat="1" hidden="1">
      <c r="A338" s="52"/>
      <c r="B338" s="52"/>
      <c r="C338" s="52"/>
      <c r="D338" s="52"/>
      <c r="E338" s="139"/>
      <c r="F338" s="29"/>
      <c r="G338" s="49"/>
      <c r="H338" s="50"/>
      <c r="I338" s="140"/>
      <c r="J338" s="29"/>
      <c r="K338" s="50"/>
      <c r="L338" s="50"/>
      <c r="M338" s="29"/>
      <c r="N338" s="29"/>
      <c r="O338" s="721"/>
      <c r="P338" s="692"/>
      <c r="Q338" s="692"/>
      <c r="R338" s="36"/>
      <c r="S338" s="700"/>
      <c r="T338" s="30"/>
      <c r="U338" s="604"/>
      <c r="V338" s="702"/>
      <c r="W338" s="703"/>
    </row>
    <row r="339" spans="1:24" s="34" customFormat="1">
      <c r="A339" s="52" t="s">
        <v>88</v>
      </c>
      <c r="B339" s="682">
        <f>+'Distribution Pivot Table'!AC$8*100</f>
        <v>0</v>
      </c>
      <c r="C339" s="683">
        <f>+'Distribution Pivot Table'!AC$10*100</f>
        <v>0</v>
      </c>
      <c r="D339" s="682">
        <f>+'Distribution Pivot Table'!AC$12*100</f>
        <v>0</v>
      </c>
      <c r="E339" s="684">
        <f t="shared" ref="E339:E357" si="227">SUM(B339:D339)</f>
        <v>0</v>
      </c>
      <c r="F339" s="685">
        <f>+'Distribution Pivot Table'!AC$14*100</f>
        <v>0</v>
      </c>
      <c r="G339" s="683">
        <f>+'Distribution Pivot Table'!AC$16*100</f>
        <v>0</v>
      </c>
      <c r="H339" s="682">
        <f>+'Distribution Pivot Table'!AC$18*100</f>
        <v>0</v>
      </c>
      <c r="I339" s="684">
        <f t="shared" ref="I339:I342" si="228">SUM(F339:H339)</f>
        <v>0</v>
      </c>
      <c r="J339" s="685">
        <f>+'Distribution Pivot Table'!AC$20*100</f>
        <v>0</v>
      </c>
      <c r="K339" s="682">
        <f>+'Distribution Pivot Table'!AC$22*100</f>
        <v>0</v>
      </c>
      <c r="L339" s="682">
        <f>+'Distribution Pivot Table'!AC$24*100</f>
        <v>0</v>
      </c>
      <c r="M339" s="686">
        <f t="shared" ref="M339:M342" si="229">SUM(J339:L339)</f>
        <v>0</v>
      </c>
      <c r="N339" s="685">
        <f>+'Distribution Pivot Table'!AC$26*100</f>
        <v>0</v>
      </c>
      <c r="O339" s="687">
        <f t="shared" ref="O339:O342" si="230">+B339+F339+J339</f>
        <v>0</v>
      </c>
      <c r="P339" s="688">
        <f t="shared" ref="P339:P342" si="231">+C339+G339+K339</f>
        <v>0</v>
      </c>
      <c r="Q339" s="688">
        <f t="shared" ref="Q339:Q342" si="232">+D339+H339+L339+N339</f>
        <v>0</v>
      </c>
      <c r="R339" s="37">
        <f t="shared" ref="R339:R357" si="233">SUM(B339:D339,F339:H339,J339:L339)+N339</f>
        <v>0</v>
      </c>
      <c r="S339" s="701">
        <f t="shared" ref="S339:S357" si="234">+Q339+P339+O339</f>
        <v>0</v>
      </c>
      <c r="T339" s="30"/>
      <c r="U339" s="605"/>
      <c r="V339" s="704"/>
      <c r="W339" s="705"/>
    </row>
    <row r="340" spans="1:24" s="34" customFormat="1">
      <c r="A340" s="52" t="s">
        <v>89</v>
      </c>
      <c r="B340" s="682">
        <f>+'Distribution Pivot Table'!AC$30*100</f>
        <v>13.261648745519713</v>
      </c>
      <c r="C340" s="683">
        <f>+'Distribution Pivot Table'!AC$32*100</f>
        <v>5.376344086021505</v>
      </c>
      <c r="D340" s="682">
        <f>+'Distribution Pivot Table'!AC$34*100</f>
        <v>0.83632019115890077</v>
      </c>
      <c r="E340" s="684">
        <f t="shared" si="227"/>
        <v>19.47431302270012</v>
      </c>
      <c r="F340" s="685">
        <f>+'Distribution Pivot Table'!AC$36*100</f>
        <v>36.678614097968939</v>
      </c>
      <c r="G340" s="683">
        <f>+'Distribution Pivot Table'!AC$38*100</f>
        <v>8.2437275985663092</v>
      </c>
      <c r="H340" s="682">
        <f>+'Distribution Pivot Table'!AC$40*100</f>
        <v>7.0489844683393077</v>
      </c>
      <c r="I340" s="684">
        <f t="shared" si="228"/>
        <v>51.971326164874554</v>
      </c>
      <c r="J340" s="685">
        <f>+'Distribution Pivot Table'!AC$42*100</f>
        <v>0</v>
      </c>
      <c r="K340" s="682">
        <f>+'Distribution Pivot Table'!AC$44*100</f>
        <v>0</v>
      </c>
      <c r="L340" s="682">
        <f>+'Distribution Pivot Table'!AC$46*100</f>
        <v>28.55436081242533</v>
      </c>
      <c r="M340" s="686">
        <f t="shared" si="229"/>
        <v>28.55436081242533</v>
      </c>
      <c r="N340" s="685">
        <f>+'Distribution Pivot Table'!AC$48*100</f>
        <v>0</v>
      </c>
      <c r="O340" s="687">
        <f t="shared" si="230"/>
        <v>49.940262843488654</v>
      </c>
      <c r="P340" s="688">
        <f t="shared" si="231"/>
        <v>13.620071684587813</v>
      </c>
      <c r="Q340" s="688">
        <f t="shared" si="232"/>
        <v>36.43966547192354</v>
      </c>
      <c r="R340" s="37">
        <f t="shared" si="233"/>
        <v>100.00000000000001</v>
      </c>
      <c r="S340" s="37">
        <f t="shared" si="234"/>
        <v>100</v>
      </c>
      <c r="T340" s="605"/>
      <c r="U340" s="605"/>
      <c r="V340" s="704"/>
      <c r="W340" s="37"/>
    </row>
    <row r="341" spans="1:24" s="34" customFormat="1">
      <c r="A341" s="52" t="s">
        <v>90</v>
      </c>
      <c r="B341" s="682">
        <f>+'Distribution Pivot Table'!AC$52*100</f>
        <v>0</v>
      </c>
      <c r="C341" s="683">
        <f>+'Distribution Pivot Table'!AC$54*100</f>
        <v>0</v>
      </c>
      <c r="D341" s="682">
        <f>+'Distribution Pivot Table'!AC$56*100</f>
        <v>0</v>
      </c>
      <c r="E341" s="684">
        <f t="shared" si="227"/>
        <v>0</v>
      </c>
      <c r="F341" s="685">
        <f>+'Distribution Pivot Table'!AC$58*100</f>
        <v>0</v>
      </c>
      <c r="G341" s="683">
        <f>+'Distribution Pivot Table'!AC$60*100</f>
        <v>0</v>
      </c>
      <c r="H341" s="682">
        <f>+'Distribution Pivot Table'!AC$62*100</f>
        <v>0</v>
      </c>
      <c r="I341" s="684">
        <f t="shared" si="228"/>
        <v>0</v>
      </c>
      <c r="J341" s="685">
        <f>+'Distribution Pivot Table'!AC$64*100</f>
        <v>0</v>
      </c>
      <c r="K341" s="682">
        <f>+'Distribution Pivot Table'!AC$66*100</f>
        <v>0</v>
      </c>
      <c r="L341" s="682">
        <f>+'Distribution Pivot Table'!AC$68*100</f>
        <v>0</v>
      </c>
      <c r="M341" s="686">
        <f t="shared" si="229"/>
        <v>0</v>
      </c>
      <c r="N341" s="685">
        <f>+'Distribution Pivot Table'!AC$70*100</f>
        <v>0</v>
      </c>
      <c r="O341" s="687">
        <f t="shared" si="230"/>
        <v>0</v>
      </c>
      <c r="P341" s="688">
        <f t="shared" si="231"/>
        <v>0</v>
      </c>
      <c r="Q341" s="688">
        <f t="shared" si="232"/>
        <v>0</v>
      </c>
      <c r="R341" s="37">
        <f t="shared" si="233"/>
        <v>0</v>
      </c>
      <c r="S341" s="37">
        <f t="shared" si="234"/>
        <v>0</v>
      </c>
      <c r="T341" s="605"/>
      <c r="U341" s="605"/>
      <c r="V341" s="704"/>
      <c r="W341" s="37"/>
    </row>
    <row r="342" spans="1:24" s="34" customFormat="1">
      <c r="A342" s="52" t="s">
        <v>225</v>
      </c>
      <c r="B342" s="682">
        <f>+'Distribution Pivot Table'!AC$74*100</f>
        <v>27.13791398912506</v>
      </c>
      <c r="C342" s="683">
        <f>+'Distribution Pivot Table'!AC$76*100</f>
        <v>5.9317844784972813</v>
      </c>
      <c r="D342" s="682">
        <f>+'Distribution Pivot Table'!AC$78*100</f>
        <v>1.4829461196243203</v>
      </c>
      <c r="E342" s="684">
        <f t="shared" si="227"/>
        <v>34.552644587246668</v>
      </c>
      <c r="F342" s="685">
        <f>+'Distribution Pivot Table'!AC$80*100</f>
        <v>24.814631735046959</v>
      </c>
      <c r="G342" s="683">
        <f>+'Distribution Pivot Table'!AC$82*100</f>
        <v>9.5897182402372714</v>
      </c>
      <c r="H342" s="682">
        <f>+'Distribution Pivot Table'!AC$84*100</f>
        <v>0</v>
      </c>
      <c r="I342" s="684">
        <f t="shared" si="228"/>
        <v>34.404349975284234</v>
      </c>
      <c r="J342" s="685">
        <f>+'Distribution Pivot Table'!AC$86*100</f>
        <v>10.97380128521997</v>
      </c>
      <c r="K342" s="682">
        <f>+'Distribution Pivot Table'!AC$88*100</f>
        <v>11.66584280771132</v>
      </c>
      <c r="L342" s="682">
        <f>+'Distribution Pivot Table'!AC$90*100</f>
        <v>0</v>
      </c>
      <c r="M342" s="686">
        <f t="shared" si="229"/>
        <v>22.639644092931292</v>
      </c>
      <c r="N342" s="685">
        <f>+'Distribution Pivot Table'!AC$92*100</f>
        <v>8.4033613445378155</v>
      </c>
      <c r="O342" s="687">
        <f t="shared" si="230"/>
        <v>62.926347009391989</v>
      </c>
      <c r="P342" s="688">
        <f t="shared" si="231"/>
        <v>27.187345526445874</v>
      </c>
      <c r="Q342" s="688">
        <f t="shared" si="232"/>
        <v>9.8863074641621367</v>
      </c>
      <c r="R342" s="37">
        <f t="shared" si="233"/>
        <v>99.999999999999986</v>
      </c>
      <c r="S342" s="37">
        <f t="shared" si="234"/>
        <v>100</v>
      </c>
      <c r="T342" s="605"/>
      <c r="U342" s="605"/>
      <c r="V342" s="704"/>
      <c r="W342" s="37"/>
    </row>
    <row r="343" spans="1:24" s="34" customFormat="1">
      <c r="A343" s="52"/>
      <c r="B343" s="682"/>
      <c r="C343" s="683"/>
      <c r="D343" s="682"/>
      <c r="E343" s="684">
        <f t="shared" si="227"/>
        <v>0</v>
      </c>
      <c r="F343" s="685"/>
      <c r="G343" s="683"/>
      <c r="H343" s="682"/>
      <c r="I343" s="684"/>
      <c r="J343" s="685"/>
      <c r="K343" s="682"/>
      <c r="L343" s="682"/>
      <c r="M343" s="686"/>
      <c r="N343" s="685"/>
      <c r="O343" s="687"/>
      <c r="P343" s="688"/>
      <c r="Q343" s="688"/>
      <c r="R343" s="37"/>
      <c r="S343" s="37"/>
      <c r="T343" s="605"/>
      <c r="U343" s="605"/>
      <c r="V343" s="704"/>
      <c r="W343" s="37"/>
    </row>
    <row r="344" spans="1:24" s="34" customFormat="1">
      <c r="A344" s="52" t="s">
        <v>92</v>
      </c>
      <c r="B344" s="682">
        <f>+'Distribution Pivot Table'!AC$96*100</f>
        <v>1.8386491557223266</v>
      </c>
      <c r="C344" s="683">
        <f>+'Distribution Pivot Table'!AC$98*100</f>
        <v>1.0506566604127581</v>
      </c>
      <c r="D344" s="682">
        <f>+'Distribution Pivot Table'!AC$100*100</f>
        <v>0</v>
      </c>
      <c r="E344" s="684">
        <f t="shared" si="227"/>
        <v>2.8893058161350846</v>
      </c>
      <c r="F344" s="685">
        <f>+'Distribution Pivot Table'!AC$102*100</f>
        <v>42.326454033771107</v>
      </c>
      <c r="G344" s="683">
        <f>+'Distribution Pivot Table'!AC$104*100</f>
        <v>17.448405253283301</v>
      </c>
      <c r="H344" s="682">
        <f>+'Distribution Pivot Table'!AC$106*100</f>
        <v>0</v>
      </c>
      <c r="I344" s="684">
        <f t="shared" ref="I344:I347" si="235">SUM(F344:H344)</f>
        <v>59.774859287054412</v>
      </c>
      <c r="J344" s="685">
        <f>+'Distribution Pivot Table'!AC$108*100</f>
        <v>15.347091932457785</v>
      </c>
      <c r="K344" s="682">
        <f>+'Distribution Pivot Table'!AC$110*100</f>
        <v>20.412757973733584</v>
      </c>
      <c r="L344" s="682">
        <f>+'Distribution Pivot Table'!AC$112*100</f>
        <v>0</v>
      </c>
      <c r="M344" s="686">
        <f t="shared" ref="M344:M347" si="236">SUM(J344:L344)</f>
        <v>35.75984990619137</v>
      </c>
      <c r="N344" s="685">
        <f>+'Distribution Pivot Table'!AC$114*100</f>
        <v>1.5759849906191372</v>
      </c>
      <c r="O344" s="687">
        <f t="shared" ref="O344:O347" si="237">+B344+F344+J344</f>
        <v>59.512195121951223</v>
      </c>
      <c r="P344" s="688">
        <f t="shared" ref="P344:P347" si="238">+C344+G344+K344</f>
        <v>38.911819887429644</v>
      </c>
      <c r="Q344" s="688">
        <f t="shared" ref="Q344:Q347" si="239">+D344+H344+L344+N344</f>
        <v>1.5759849906191372</v>
      </c>
      <c r="R344" s="37">
        <f t="shared" si="233"/>
        <v>100</v>
      </c>
      <c r="S344" s="37">
        <f t="shared" si="234"/>
        <v>100</v>
      </c>
      <c r="T344" s="605"/>
      <c r="U344" s="605"/>
      <c r="V344" s="704"/>
      <c r="W344" s="37"/>
    </row>
    <row r="345" spans="1:24" s="34" customFormat="1">
      <c r="A345" s="52" t="s">
        <v>93</v>
      </c>
      <c r="B345" s="682">
        <f>+'Distribution Pivot Table'!AC$118*100</f>
        <v>1.8273184102329829</v>
      </c>
      <c r="C345" s="683">
        <f>+'Distribution Pivot Table'!AC$120*100</f>
        <v>0.2055733211512106</v>
      </c>
      <c r="D345" s="682">
        <f>+'Distribution Pivot Table'!AC$122*100</f>
        <v>0</v>
      </c>
      <c r="E345" s="684">
        <f t="shared" si="227"/>
        <v>2.0328917313841934</v>
      </c>
      <c r="F345" s="685">
        <f>+'Distribution Pivot Table'!AC$124*100</f>
        <v>38.282320694380992</v>
      </c>
      <c r="G345" s="683">
        <f>+'Distribution Pivot Table'!AC$126*100</f>
        <v>17.724988579259936</v>
      </c>
      <c r="H345" s="682">
        <f>+'Distribution Pivot Table'!AC$128*100</f>
        <v>0</v>
      </c>
      <c r="I345" s="684">
        <f t="shared" si="235"/>
        <v>56.007309273640928</v>
      </c>
      <c r="J345" s="685">
        <f>+'Distribution Pivot Table'!AC$130*100</f>
        <v>6.6925536774783012</v>
      </c>
      <c r="K345" s="682">
        <f>+'Distribution Pivot Table'!AC$132*100</f>
        <v>5.4362722704431246</v>
      </c>
      <c r="L345" s="682">
        <f>+'Distribution Pivot Table'!AC$134*100</f>
        <v>0</v>
      </c>
      <c r="M345" s="686">
        <f t="shared" si="236"/>
        <v>12.128825947921426</v>
      </c>
      <c r="N345" s="685">
        <f>+'Distribution Pivot Table'!AC$136*100</f>
        <v>29.830973047053451</v>
      </c>
      <c r="O345" s="687">
        <f t="shared" si="237"/>
        <v>46.802192782092277</v>
      </c>
      <c r="P345" s="688">
        <f t="shared" si="238"/>
        <v>23.366834170854268</v>
      </c>
      <c r="Q345" s="688">
        <f t="shared" si="239"/>
        <v>29.830973047053451</v>
      </c>
      <c r="R345" s="37">
        <f t="shared" si="233"/>
        <v>99.999999999999986</v>
      </c>
      <c r="S345" s="37">
        <f t="shared" si="234"/>
        <v>100</v>
      </c>
      <c r="T345" s="605"/>
      <c r="U345" s="605"/>
      <c r="V345" s="704"/>
      <c r="W345" s="37"/>
    </row>
    <row r="346" spans="1:24" s="34" customFormat="1">
      <c r="A346" s="52" t="s">
        <v>94</v>
      </c>
      <c r="B346" s="682">
        <f>+'Distribution Pivot Table'!AC$140*100</f>
        <v>1.9823788546255507</v>
      </c>
      <c r="C346" s="683">
        <f>+'Distribution Pivot Table'!AC$142*100</f>
        <v>0.11013215859030838</v>
      </c>
      <c r="D346" s="682">
        <f>+'Distribution Pivot Table'!AC$144*100</f>
        <v>0</v>
      </c>
      <c r="E346" s="684">
        <f t="shared" si="227"/>
        <v>2.0925110132158591</v>
      </c>
      <c r="F346" s="685">
        <f>+'Distribution Pivot Table'!AC$146*100</f>
        <v>34.030837004405285</v>
      </c>
      <c r="G346" s="683">
        <f>+'Distribution Pivot Table'!AC$148*100</f>
        <v>11.123348017621145</v>
      </c>
      <c r="H346" s="682">
        <f>+'Distribution Pivot Table'!AC$150*100</f>
        <v>0</v>
      </c>
      <c r="I346" s="684">
        <f t="shared" si="235"/>
        <v>45.154185022026432</v>
      </c>
      <c r="J346" s="685">
        <f>+'Distribution Pivot Table'!AC$152*100</f>
        <v>24.229074889867842</v>
      </c>
      <c r="K346" s="682">
        <f>+'Distribution Pivot Table'!AC$154*100</f>
        <v>20.814977973568283</v>
      </c>
      <c r="L346" s="682">
        <f>+'Distribution Pivot Table'!AC$156*100</f>
        <v>0</v>
      </c>
      <c r="M346" s="686">
        <f t="shared" si="236"/>
        <v>45.044052863436121</v>
      </c>
      <c r="N346" s="685">
        <f>+'Distribution Pivot Table'!AC$158*100</f>
        <v>7.7092511013215859</v>
      </c>
      <c r="O346" s="687">
        <f t="shared" si="237"/>
        <v>60.242290748898682</v>
      </c>
      <c r="P346" s="688">
        <f t="shared" si="238"/>
        <v>32.048458149779734</v>
      </c>
      <c r="Q346" s="688">
        <f t="shared" si="239"/>
        <v>7.7092511013215859</v>
      </c>
      <c r="R346" s="37">
        <f t="shared" si="233"/>
        <v>100.00000000000001</v>
      </c>
      <c r="S346" s="37">
        <f t="shared" si="234"/>
        <v>100</v>
      </c>
      <c r="T346" s="605"/>
      <c r="U346" s="605"/>
      <c r="V346" s="704"/>
      <c r="W346" s="37"/>
    </row>
    <row r="347" spans="1:24" s="34" customFormat="1">
      <c r="A347" s="52" t="s">
        <v>95</v>
      </c>
      <c r="B347" s="682">
        <f>+'Distribution Pivot Table'!AC$162*100</f>
        <v>0</v>
      </c>
      <c r="C347" s="683">
        <f>+'Distribution Pivot Table'!AC$164*100</f>
        <v>0</v>
      </c>
      <c r="D347" s="682">
        <f>+'Distribution Pivot Table'!AC$166*100</f>
        <v>0</v>
      </c>
      <c r="E347" s="684">
        <f t="shared" si="227"/>
        <v>0</v>
      </c>
      <c r="F347" s="685">
        <f>+'Distribution Pivot Table'!AC$168*100</f>
        <v>0</v>
      </c>
      <c r="G347" s="683">
        <f>+'Distribution Pivot Table'!AC$170*100</f>
        <v>0</v>
      </c>
      <c r="H347" s="682">
        <f>+'Distribution Pivot Table'!AC$172*100</f>
        <v>0</v>
      </c>
      <c r="I347" s="684">
        <f t="shared" si="235"/>
        <v>0</v>
      </c>
      <c r="J347" s="685">
        <f>+'Distribution Pivot Table'!AC$174*100</f>
        <v>0</v>
      </c>
      <c r="K347" s="682">
        <f>+'Distribution Pivot Table'!AC$176*100</f>
        <v>0</v>
      </c>
      <c r="L347" s="682">
        <f>+'Distribution Pivot Table'!AC$178*100</f>
        <v>0</v>
      </c>
      <c r="M347" s="686">
        <f t="shared" si="236"/>
        <v>0</v>
      </c>
      <c r="N347" s="685">
        <f>+'Distribution Pivot Table'!AC$180*100</f>
        <v>0</v>
      </c>
      <c r="O347" s="687">
        <f t="shared" si="237"/>
        <v>0</v>
      </c>
      <c r="P347" s="688">
        <f t="shared" si="238"/>
        <v>0</v>
      </c>
      <c r="Q347" s="688">
        <f t="shared" si="239"/>
        <v>0</v>
      </c>
      <c r="R347" s="37">
        <f t="shared" si="233"/>
        <v>0</v>
      </c>
      <c r="S347" s="37">
        <f t="shared" si="234"/>
        <v>0</v>
      </c>
      <c r="T347" s="605"/>
      <c r="U347" s="605"/>
      <c r="V347" s="704"/>
      <c r="W347" s="37"/>
    </row>
    <row r="348" spans="1:24" s="34" customFormat="1">
      <c r="A348" s="52"/>
      <c r="B348" s="682"/>
      <c r="C348" s="683"/>
      <c r="D348" s="682"/>
      <c r="E348" s="684">
        <f t="shared" si="227"/>
        <v>0</v>
      </c>
      <c r="F348" s="685"/>
      <c r="G348" s="683"/>
      <c r="H348" s="682"/>
      <c r="I348" s="684"/>
      <c r="J348" s="685"/>
      <c r="K348" s="682"/>
      <c r="L348" s="682"/>
      <c r="M348" s="686"/>
      <c r="N348" s="685"/>
      <c r="O348" s="687"/>
      <c r="P348" s="688"/>
      <c r="Q348" s="688"/>
      <c r="R348" s="37"/>
      <c r="S348" s="37"/>
      <c r="T348" s="605"/>
      <c r="U348" s="605"/>
      <c r="V348" s="704"/>
      <c r="W348" s="37"/>
    </row>
    <row r="349" spans="1:24" s="34" customFormat="1">
      <c r="A349" s="52" t="s">
        <v>96</v>
      </c>
      <c r="B349" s="682">
        <f>+'Distribution Pivot Table'!AC$184*100</f>
        <v>0</v>
      </c>
      <c r="C349" s="683">
        <f>+'Distribution Pivot Table'!AC$186*100</f>
        <v>0</v>
      </c>
      <c r="D349" s="682">
        <f>+'Distribution Pivot Table'!AC$188*100</f>
        <v>0</v>
      </c>
      <c r="E349" s="684">
        <f t="shared" si="227"/>
        <v>0</v>
      </c>
      <c r="F349" s="685">
        <f>+'Distribution Pivot Table'!AC$190*100</f>
        <v>0</v>
      </c>
      <c r="G349" s="683">
        <f>+'Distribution Pivot Table'!AC$192*100</f>
        <v>0</v>
      </c>
      <c r="H349" s="682">
        <f>+'Distribution Pivot Table'!AC$194*100</f>
        <v>0</v>
      </c>
      <c r="I349" s="684">
        <f t="shared" ref="I349:I352" si="240">SUM(F349:H349)</f>
        <v>0</v>
      </c>
      <c r="J349" s="685">
        <f>+'Distribution Pivot Table'!AC$196*100</f>
        <v>0</v>
      </c>
      <c r="K349" s="682">
        <f>+'Distribution Pivot Table'!AC$198*100</f>
        <v>0</v>
      </c>
      <c r="L349" s="682">
        <f>+'Distribution Pivot Table'!AC$200*100</f>
        <v>0</v>
      </c>
      <c r="M349" s="686">
        <f t="shared" ref="M349:M357" si="241">SUM(J349:L349)</f>
        <v>0</v>
      </c>
      <c r="N349" s="685">
        <f>+'Distribution Pivot Table'!AC$202*100</f>
        <v>0</v>
      </c>
      <c r="O349" s="687">
        <f t="shared" ref="O349:O352" si="242">+B349+F349+J349</f>
        <v>0</v>
      </c>
      <c r="P349" s="688">
        <f t="shared" ref="P349:P352" si="243">+C349+G349+K349</f>
        <v>0</v>
      </c>
      <c r="Q349" s="688">
        <f t="shared" ref="Q349:Q352" si="244">+D349+H349+L349+N349</f>
        <v>0</v>
      </c>
      <c r="R349" s="37">
        <f t="shared" si="233"/>
        <v>0</v>
      </c>
      <c r="S349" s="37">
        <f t="shared" si="234"/>
        <v>0</v>
      </c>
      <c r="T349" s="605"/>
      <c r="U349" s="605"/>
      <c r="V349" s="704"/>
      <c r="W349" s="37"/>
    </row>
    <row r="350" spans="1:24" s="34" customFormat="1">
      <c r="A350" s="52" t="s">
        <v>97</v>
      </c>
      <c r="B350" s="682">
        <f>+'Distribution Pivot Table'!AC$206*100</f>
        <v>9.2568783749035735</v>
      </c>
      <c r="C350" s="682">
        <f>+'Distribution Pivot Table'!AC$208*100</f>
        <v>4.5512985343275902</v>
      </c>
      <c r="D350" s="682">
        <f>+'Distribution Pivot Table'!AC$210*108</f>
        <v>0.16662381074826435</v>
      </c>
      <c r="E350" s="684">
        <f t="shared" si="227"/>
        <v>13.974800719979429</v>
      </c>
      <c r="F350" s="685">
        <f>+'Distribution Pivot Table'!AC$212*100</f>
        <v>33.517613782463357</v>
      </c>
      <c r="G350" s="683">
        <f>+'Distribution Pivot Table'!AC$214*100</f>
        <v>35.420416559526871</v>
      </c>
      <c r="H350" s="682">
        <f>+'Distribution Pivot Table'!AC$216*100</f>
        <v>0.96425816405245557</v>
      </c>
      <c r="I350" s="684">
        <f t="shared" si="240"/>
        <v>69.90228850604268</v>
      </c>
      <c r="J350" s="685">
        <f>+'Distribution Pivot Table'!AC$218*100</f>
        <v>6.0812548212908206</v>
      </c>
      <c r="K350" s="682">
        <f>+'Distribution Pivot Table'!AC$220*100</f>
        <v>9.6811519670866542</v>
      </c>
      <c r="L350" s="682">
        <f>+'Distribution Pivot Table'!AC$222*100</f>
        <v>0.37284649010028287</v>
      </c>
      <c r="M350" s="686">
        <f t="shared" si="241"/>
        <v>16.135253278477759</v>
      </c>
      <c r="N350" s="685">
        <f>+'Distribution Pivot Table'!AC$224*100</f>
        <v>0</v>
      </c>
      <c r="O350" s="687">
        <f t="shared" si="242"/>
        <v>48.855746978657749</v>
      </c>
      <c r="P350" s="688">
        <f t="shared" si="243"/>
        <v>49.652867060941119</v>
      </c>
      <c r="Q350" s="688">
        <f t="shared" si="244"/>
        <v>1.5037284649010028</v>
      </c>
      <c r="R350" s="698">
        <f t="shared" si="233"/>
        <v>100.01234250449987</v>
      </c>
      <c r="S350" s="698">
        <f t="shared" si="234"/>
        <v>100.01234250449987</v>
      </c>
      <c r="T350" s="605"/>
      <c r="U350" s="605"/>
      <c r="V350" s="704"/>
      <c r="W350" s="37"/>
    </row>
    <row r="351" spans="1:24" s="34" customFormat="1">
      <c r="A351" s="52" t="s">
        <v>98</v>
      </c>
      <c r="B351" s="682">
        <f>+'Distribution Pivot Table'!AC$228*100</f>
        <v>15.435139573070607</v>
      </c>
      <c r="C351" s="682">
        <f>+'Distribution Pivot Table'!AC$230*100</f>
        <v>4.7619047619047619</v>
      </c>
      <c r="D351" s="682">
        <f>+'Distribution Pivot Table'!AC$232*100</f>
        <v>0</v>
      </c>
      <c r="E351" s="684">
        <f t="shared" si="227"/>
        <v>20.19704433497537</v>
      </c>
      <c r="F351" s="685">
        <f>+'Distribution Pivot Table'!AC$234*100</f>
        <v>38.752052545155998</v>
      </c>
      <c r="G351" s="683">
        <f>+'Distribution Pivot Table'!AC$236*100</f>
        <v>12.643678160919542</v>
      </c>
      <c r="H351" s="682">
        <f>+'Distribution Pivot Table'!AC$238*100</f>
        <v>0</v>
      </c>
      <c r="I351" s="684">
        <f t="shared" si="240"/>
        <v>51.39573070607554</v>
      </c>
      <c r="J351" s="685">
        <f>+'Distribution Pivot Table'!AC$240*100</f>
        <v>19.868637110016422</v>
      </c>
      <c r="K351" s="682">
        <f>+'Distribution Pivot Table'!AC$242*100</f>
        <v>8.5385878489326767</v>
      </c>
      <c r="L351" s="682">
        <f>+'Distribution Pivot Table'!AC$244*100</f>
        <v>0</v>
      </c>
      <c r="M351" s="686">
        <f t="shared" si="241"/>
        <v>28.407224958949101</v>
      </c>
      <c r="N351" s="685">
        <f>+'Distribution Pivot Table'!AC$246*100</f>
        <v>0</v>
      </c>
      <c r="O351" s="687">
        <f t="shared" si="242"/>
        <v>74.055829228243027</v>
      </c>
      <c r="P351" s="688">
        <f t="shared" si="243"/>
        <v>25.94417077175698</v>
      </c>
      <c r="Q351" s="688">
        <f t="shared" si="244"/>
        <v>0</v>
      </c>
      <c r="R351" s="37">
        <f t="shared" si="233"/>
        <v>100.00000000000001</v>
      </c>
      <c r="S351" s="37">
        <f t="shared" si="234"/>
        <v>100</v>
      </c>
      <c r="T351" s="605"/>
      <c r="U351" s="605"/>
      <c r="V351" s="704"/>
      <c r="W351" s="37"/>
      <c r="X351" s="785"/>
    </row>
    <row r="352" spans="1:24" s="34" customFormat="1">
      <c r="A352" s="52" t="s">
        <v>99</v>
      </c>
      <c r="B352" s="682">
        <f>+'Distribution Pivot Table'!AC$250*100</f>
        <v>0</v>
      </c>
      <c r="C352" s="683">
        <f>+'Distribution Pivot Table'!AC$252*100</f>
        <v>0</v>
      </c>
      <c r="D352" s="682">
        <f>+'Distribution Pivot Table'!AC$254*100</f>
        <v>0</v>
      </c>
      <c r="E352" s="684">
        <f t="shared" si="227"/>
        <v>0</v>
      </c>
      <c r="F352" s="685">
        <f>+'Distribution Pivot Table'!AC$256*100</f>
        <v>0</v>
      </c>
      <c r="G352" s="683">
        <f>+'Distribution Pivot Table'!AC$258*100</f>
        <v>0</v>
      </c>
      <c r="H352" s="682">
        <f>+'Distribution Pivot Table'!AC$260*100</f>
        <v>0</v>
      </c>
      <c r="I352" s="684">
        <f t="shared" si="240"/>
        <v>0</v>
      </c>
      <c r="J352" s="685">
        <f>+'Distribution Pivot Table'!AC$262*100</f>
        <v>0</v>
      </c>
      <c r="K352" s="682">
        <f>+'Distribution Pivot Table'!AC$264*100</f>
        <v>0</v>
      </c>
      <c r="L352" s="682">
        <f>+'Distribution Pivot Table'!AC$266*100</f>
        <v>0</v>
      </c>
      <c r="M352" s="686">
        <f t="shared" si="241"/>
        <v>0</v>
      </c>
      <c r="N352" s="685">
        <f>+'Distribution Pivot Table'!AC$268*100</f>
        <v>0</v>
      </c>
      <c r="O352" s="687">
        <f t="shared" si="242"/>
        <v>0</v>
      </c>
      <c r="P352" s="688">
        <f t="shared" si="243"/>
        <v>0</v>
      </c>
      <c r="Q352" s="688">
        <f t="shared" si="244"/>
        <v>0</v>
      </c>
      <c r="R352" s="37">
        <f t="shared" si="233"/>
        <v>0</v>
      </c>
      <c r="S352" s="37">
        <f t="shared" si="234"/>
        <v>0</v>
      </c>
      <c r="T352" s="605"/>
      <c r="U352" s="605"/>
      <c r="V352" s="704"/>
      <c r="W352" s="37"/>
    </row>
    <row r="353" spans="1:23" s="34" customFormat="1">
      <c r="A353" s="52"/>
      <c r="B353" s="682"/>
      <c r="C353" s="683"/>
      <c r="D353" s="682"/>
      <c r="E353" s="684">
        <f t="shared" si="227"/>
        <v>0</v>
      </c>
      <c r="F353" s="685"/>
      <c r="G353" s="683"/>
      <c r="H353" s="682"/>
      <c r="I353" s="684"/>
      <c r="J353" s="685"/>
      <c r="K353" s="682"/>
      <c r="L353" s="682"/>
      <c r="M353" s="686"/>
      <c r="N353" s="685"/>
      <c r="O353" s="687"/>
      <c r="P353" s="688"/>
      <c r="Q353" s="688"/>
      <c r="R353" s="37"/>
      <c r="S353" s="37"/>
      <c r="T353" s="605"/>
      <c r="U353" s="605"/>
      <c r="V353" s="704"/>
      <c r="W353" s="37"/>
    </row>
    <row r="354" spans="1:23" s="34" customFormat="1">
      <c r="A354" s="52" t="s">
        <v>100</v>
      </c>
      <c r="B354" s="682">
        <f>+'Distribution Pivot Table'!AC$272*100</f>
        <v>7.0576288398070579</v>
      </c>
      <c r="C354" s="683">
        <f>+'Distribution Pivot Table'!AC$274*100</f>
        <v>2.7164254887027166</v>
      </c>
      <c r="D354" s="682">
        <f>+'Distribution Pivot Table'!AC$276*100</f>
        <v>0</v>
      </c>
      <c r="E354" s="684">
        <f t="shared" si="227"/>
        <v>9.7740543285097736</v>
      </c>
      <c r="F354" s="685">
        <f>+'Distribution Pivot Table'!AC$278*100</f>
        <v>42.472708809342471</v>
      </c>
      <c r="G354" s="683">
        <f>+'Distribution Pivot Table'!AC$280*100</f>
        <v>9.6217314039096209</v>
      </c>
      <c r="H354" s="682">
        <f>+'Distribution Pivot Table'!AC$282*100</f>
        <v>0</v>
      </c>
      <c r="I354" s="684">
        <f t="shared" ref="I354:I357" si="245">SUM(F354:H354)</f>
        <v>52.094440213252092</v>
      </c>
      <c r="J354" s="685">
        <f>+'Distribution Pivot Table'!AC$284*100</f>
        <v>15.663874079715665</v>
      </c>
      <c r="K354" s="682">
        <f>+'Distribution Pivot Table'!AC$286*100</f>
        <v>22.467631378522469</v>
      </c>
      <c r="L354" s="682">
        <f>+'Distribution Pivot Table'!AC$288*100</f>
        <v>0</v>
      </c>
      <c r="M354" s="686">
        <f t="shared" si="241"/>
        <v>38.131505458238138</v>
      </c>
      <c r="N354" s="685">
        <f>+'Distribution Pivot Table'!AC$290*100</f>
        <v>0</v>
      </c>
      <c r="O354" s="687">
        <f t="shared" ref="O354:O357" si="246">+B354+F354+J354</f>
        <v>65.194211728865199</v>
      </c>
      <c r="P354" s="688">
        <f t="shared" ref="P354:P357" si="247">+C354+G354+K354</f>
        <v>34.805788271134809</v>
      </c>
      <c r="Q354" s="688">
        <f t="shared" ref="Q354:Q357" si="248">+D354+H354+L354+N354</f>
        <v>0</v>
      </c>
      <c r="R354" s="37">
        <f t="shared" si="233"/>
        <v>100</v>
      </c>
      <c r="S354" s="37">
        <f t="shared" si="234"/>
        <v>100</v>
      </c>
      <c r="T354" s="605"/>
      <c r="U354" s="605"/>
      <c r="V354" s="704"/>
      <c r="W354" s="37"/>
    </row>
    <row r="355" spans="1:23" s="34" customFormat="1">
      <c r="A355" s="52" t="s">
        <v>101</v>
      </c>
      <c r="B355" s="682">
        <f>+'Distribution Pivot Table'!AC294*100</f>
        <v>5.4302633236739322</v>
      </c>
      <c r="C355" s="683">
        <f>+'Distribution Pivot Table'!AC296*100</f>
        <v>2.9356179916845155</v>
      </c>
      <c r="D355" s="682">
        <f>+'Distribution Pivot Table'!AC298*100</f>
        <v>0</v>
      </c>
      <c r="E355" s="684">
        <f t="shared" si="227"/>
        <v>8.3658813153584468</v>
      </c>
      <c r="F355" s="685">
        <f>+'Distribution Pivot Table'!AC300*100</f>
        <v>25.236235353408087</v>
      </c>
      <c r="G355" s="683">
        <f>+'Distribution Pivot Table'!AC302*100</f>
        <v>16.467179034899836</v>
      </c>
      <c r="H355" s="682">
        <f>+'Distribution Pivot Table'!AC304*100</f>
        <v>0</v>
      </c>
      <c r="I355" s="684">
        <f t="shared" si="245"/>
        <v>41.70341438830792</v>
      </c>
      <c r="J355" s="685">
        <f>+'Distribution Pivot Table'!AC306*100</f>
        <v>12.90160010079375</v>
      </c>
      <c r="K355" s="682">
        <f>+'Distribution Pivot Table'!AC308*100</f>
        <v>16.31598840871866</v>
      </c>
      <c r="L355" s="682">
        <f>+'Distribution Pivot Table'!AC310*100</f>
        <v>0</v>
      </c>
      <c r="M355" s="686">
        <f t="shared" si="241"/>
        <v>29.21758850951241</v>
      </c>
      <c r="N355" s="685">
        <f>+'Distribution Pivot Table'!AC312*100</f>
        <v>20.713115786821216</v>
      </c>
      <c r="O355" s="687">
        <f t="shared" si="246"/>
        <v>43.568098777875768</v>
      </c>
      <c r="P355" s="688">
        <f t="shared" si="247"/>
        <v>35.718785435303012</v>
      </c>
      <c r="Q355" s="688">
        <f t="shared" si="248"/>
        <v>20.713115786821216</v>
      </c>
      <c r="R355" s="37">
        <f>SUM(B355:D355,F355:H355,J355:L355)+N355</f>
        <v>100</v>
      </c>
      <c r="S355" s="37">
        <f t="shared" si="234"/>
        <v>100</v>
      </c>
      <c r="T355" s="605"/>
      <c r="U355" s="605"/>
      <c r="V355" s="704"/>
      <c r="W355" s="37"/>
    </row>
    <row r="356" spans="1:23" s="34" customFormat="1">
      <c r="A356" s="52" t="s">
        <v>102</v>
      </c>
      <c r="B356" s="682">
        <f>+'Distribution Pivot Table'!AC316*100</f>
        <v>3.5308692958909766</v>
      </c>
      <c r="C356" s="682">
        <f>+'Distribution Pivot Table'!AC318*100</f>
        <v>2.2713194301053066</v>
      </c>
      <c r="D356" s="682">
        <f>+'Distribution Pivot Table'!AC320*100</f>
        <v>0</v>
      </c>
      <c r="E356" s="684">
        <f t="shared" si="227"/>
        <v>5.8021887259962828</v>
      </c>
      <c r="F356" s="685">
        <f>+'Distribution Pivot Table'!AC322*100</f>
        <v>12.967169110055751</v>
      </c>
      <c r="G356" s="683">
        <f>+'Distribution Pivot Table'!AC324*100</f>
        <v>33.574230848647538</v>
      </c>
      <c r="H356" s="682">
        <f>+'Distribution Pivot Table'!AC326*100</f>
        <v>0</v>
      </c>
      <c r="I356" s="684">
        <f t="shared" si="245"/>
        <v>46.541399958703288</v>
      </c>
      <c r="J356" s="685">
        <f>+'Distribution Pivot Table'!AC328*100</f>
        <v>6.1945075366508364</v>
      </c>
      <c r="K356" s="682">
        <f>+'Distribution Pivot Table'!AC330*100</f>
        <v>13.958290315919886</v>
      </c>
      <c r="L356" s="682">
        <f>+'Distribution Pivot Table'!AC332*100</f>
        <v>0</v>
      </c>
      <c r="M356" s="686">
        <f t="shared" si="241"/>
        <v>20.152797852570721</v>
      </c>
      <c r="N356" s="685">
        <f>+'Distribution Pivot Table'!AC334*100</f>
        <v>27.503613462729714</v>
      </c>
      <c r="O356" s="687">
        <f t="shared" si="246"/>
        <v>22.692545942597565</v>
      </c>
      <c r="P356" s="688">
        <f t="shared" si="247"/>
        <v>49.803840594672735</v>
      </c>
      <c r="Q356" s="688">
        <f t="shared" si="248"/>
        <v>27.503613462729714</v>
      </c>
      <c r="R356" s="37">
        <f t="shared" si="233"/>
        <v>100.00000000000001</v>
      </c>
      <c r="S356" s="37">
        <f t="shared" si="234"/>
        <v>100.00000000000001</v>
      </c>
      <c r="T356" s="605"/>
      <c r="U356" s="605"/>
      <c r="V356" s="704"/>
      <c r="W356" s="37"/>
    </row>
    <row r="357" spans="1:23" s="34" customFormat="1">
      <c r="A357" s="57" t="s">
        <v>103</v>
      </c>
      <c r="B357" s="689">
        <f>+'Distribution Pivot Table'!AC338*100</f>
        <v>4.1379310344827589</v>
      </c>
      <c r="C357" s="689">
        <f>+'Distribution Pivot Table'!AC340*100</f>
        <v>0.68965517241379315</v>
      </c>
      <c r="D357" s="689">
        <f>+'Distribution Pivot Table'!AC342*100</f>
        <v>0</v>
      </c>
      <c r="E357" s="690">
        <f t="shared" si="227"/>
        <v>4.8275862068965516</v>
      </c>
      <c r="F357" s="691">
        <f>+'Distribution Pivot Table'!AC344*100</f>
        <v>29.310344827586203</v>
      </c>
      <c r="G357" s="689">
        <f>+'Distribution Pivot Table'!AC346*100</f>
        <v>3.7931034482758621</v>
      </c>
      <c r="H357" s="689">
        <f>+'Distribution Pivot Table'!AC348*100</f>
        <v>0</v>
      </c>
      <c r="I357" s="690">
        <f t="shared" si="245"/>
        <v>33.103448275862064</v>
      </c>
      <c r="J357" s="691">
        <f>+'Distribution Pivot Table'!AC350*100</f>
        <v>26.206896551724139</v>
      </c>
      <c r="K357" s="689">
        <f>+'Distribution Pivot Table'!AC352*100</f>
        <v>22.413793103448278</v>
      </c>
      <c r="L357" s="689">
        <f>+'Distribution Pivot Table'!AC354*100</f>
        <v>0</v>
      </c>
      <c r="M357" s="722">
        <f t="shared" si="241"/>
        <v>48.620689655172413</v>
      </c>
      <c r="N357" s="691">
        <f>+'Distribution Pivot Table'!AC356*100</f>
        <v>13.448275862068964</v>
      </c>
      <c r="O357" s="723">
        <f t="shared" si="246"/>
        <v>59.655172413793096</v>
      </c>
      <c r="P357" s="724">
        <f t="shared" si="247"/>
        <v>26.896551724137932</v>
      </c>
      <c r="Q357" s="724">
        <f t="shared" si="248"/>
        <v>13.448275862068964</v>
      </c>
      <c r="R357" s="37">
        <f t="shared" si="233"/>
        <v>100.00000000000001</v>
      </c>
      <c r="S357" s="37">
        <f t="shared" si="234"/>
        <v>100</v>
      </c>
      <c r="T357" s="605"/>
      <c r="U357" s="605"/>
      <c r="V357" s="704"/>
      <c r="W357" s="37"/>
    </row>
    <row r="358" spans="1:23" s="34" customFormat="1">
      <c r="A358" s="165" t="s">
        <v>206</v>
      </c>
      <c r="B358" s="52"/>
      <c r="C358" s="52"/>
      <c r="D358" s="52"/>
      <c r="E358" s="52"/>
      <c r="F358" s="142"/>
      <c r="G358" s="142"/>
      <c r="H358" s="142"/>
      <c r="I358" s="142"/>
      <c r="J358" s="142"/>
      <c r="K358" s="142"/>
      <c r="L358" s="142"/>
      <c r="M358" s="142"/>
      <c r="N358" s="142"/>
      <c r="O358" s="142"/>
      <c r="P358" s="142"/>
      <c r="Q358" s="142"/>
      <c r="R358" s="39"/>
    </row>
    <row r="359" spans="1:23" s="34" customFormat="1">
      <c r="A359" s="165" t="s">
        <v>226</v>
      </c>
      <c r="B359" s="52"/>
      <c r="C359" s="52"/>
      <c r="D359" s="52"/>
      <c r="E359" s="52"/>
      <c r="F359" s="142"/>
      <c r="G359" s="142"/>
      <c r="H359" s="142"/>
      <c r="I359" s="142"/>
      <c r="J359" s="142"/>
      <c r="K359" s="142"/>
      <c r="L359" s="142"/>
      <c r="M359" s="142"/>
      <c r="N359" s="142"/>
      <c r="O359" s="142"/>
      <c r="P359" s="142"/>
      <c r="Q359" s="142"/>
      <c r="R359" s="39"/>
    </row>
    <row r="360" spans="1:23">
      <c r="A360" s="165" t="s">
        <v>347</v>
      </c>
      <c r="B360" s="50"/>
      <c r="C360" s="50"/>
      <c r="D360" s="50"/>
      <c r="E360" s="141"/>
      <c r="F360" s="50"/>
      <c r="G360" s="50"/>
      <c r="H360" s="50"/>
      <c r="I360" s="141"/>
      <c r="J360" s="50"/>
      <c r="K360" s="50"/>
      <c r="L360" s="50"/>
      <c r="M360" s="141"/>
      <c r="N360" s="50"/>
      <c r="O360" s="98"/>
      <c r="P360" s="98"/>
      <c r="R360" s="13"/>
    </row>
    <row r="361" spans="1:23" s="34" customFormat="1">
      <c r="A361" s="41"/>
      <c r="B361" s="41"/>
      <c r="C361" s="41"/>
      <c r="D361" s="41"/>
      <c r="E361" s="41"/>
      <c r="F361" s="142"/>
      <c r="G361" s="142"/>
      <c r="H361" s="142"/>
      <c r="I361" s="142"/>
      <c r="J361" s="142"/>
      <c r="K361" s="142"/>
      <c r="L361" s="142"/>
      <c r="M361" s="142"/>
      <c r="N361" s="142"/>
      <c r="O361" s="142"/>
      <c r="P361" s="142"/>
      <c r="Q361" s="718" t="s">
        <v>1156</v>
      </c>
      <c r="R361" s="39"/>
    </row>
    <row r="362" spans="1:23" s="34" customFormat="1" ht="18">
      <c r="A362" s="266" t="s">
        <v>317</v>
      </c>
      <c r="B362" s="132"/>
      <c r="C362" s="132"/>
      <c r="D362" s="132"/>
      <c r="E362" s="132"/>
      <c r="F362" s="135"/>
      <c r="G362" s="135"/>
      <c r="H362" s="135"/>
      <c r="I362" s="136"/>
      <c r="J362" s="135"/>
      <c r="K362" s="135"/>
      <c r="L362" s="135"/>
      <c r="M362" s="136"/>
      <c r="N362" s="135"/>
      <c r="O362" s="135"/>
      <c r="P362" s="135"/>
      <c r="Q362" s="135"/>
      <c r="R362" s="33"/>
    </row>
    <row r="363" spans="1:23" s="34" customFormat="1" ht="18">
      <c r="A363" s="266"/>
      <c r="B363" s="132"/>
      <c r="C363" s="132"/>
      <c r="D363" s="132"/>
      <c r="E363" s="132"/>
      <c r="F363" s="135"/>
      <c r="G363" s="135"/>
      <c r="H363" s="135"/>
      <c r="I363" s="136"/>
      <c r="J363" s="135"/>
      <c r="K363" s="135"/>
      <c r="L363" s="135"/>
      <c r="M363" s="136"/>
      <c r="N363" s="135"/>
      <c r="O363" s="135"/>
      <c r="P363" s="135"/>
      <c r="Q363" s="135"/>
      <c r="R363" s="33"/>
    </row>
    <row r="364" spans="1:23" s="34" customFormat="1" ht="15.75">
      <c r="A364" s="150" t="s">
        <v>52</v>
      </c>
      <c r="B364" s="132"/>
      <c r="C364" s="132"/>
      <c r="D364" s="132"/>
      <c r="E364" s="132"/>
      <c r="F364" s="135"/>
      <c r="G364" s="135"/>
      <c r="H364" s="135"/>
      <c r="I364" s="136"/>
      <c r="J364" s="135"/>
      <c r="K364" s="135"/>
      <c r="L364" s="135"/>
      <c r="M364" s="136"/>
      <c r="N364" s="135"/>
      <c r="O364" s="135"/>
      <c r="P364" s="135"/>
      <c r="Q364" s="135"/>
      <c r="R364" s="33"/>
    </row>
    <row r="365" spans="1:23" s="34" customFormat="1" ht="15.75">
      <c r="A365" s="150" t="s">
        <v>511</v>
      </c>
      <c r="B365" s="132"/>
      <c r="C365" s="132"/>
      <c r="D365" s="132"/>
      <c r="E365" s="132"/>
      <c r="F365" s="27"/>
      <c r="G365" s="27"/>
      <c r="H365" s="27"/>
      <c r="I365" s="132"/>
      <c r="J365" s="27"/>
      <c r="K365" s="27"/>
      <c r="L365" s="27"/>
      <c r="M365" s="132"/>
      <c r="N365" s="27"/>
      <c r="O365" s="27"/>
      <c r="P365" s="27"/>
      <c r="Q365" s="135"/>
      <c r="R365" s="33"/>
    </row>
    <row r="366" spans="1:23" s="34" customFormat="1" ht="19.5" customHeight="1">
      <c r="A366" s="137"/>
      <c r="B366" s="137"/>
      <c r="C366" s="137"/>
      <c r="D366" s="137"/>
      <c r="E366" s="137"/>
      <c r="F366" s="137"/>
      <c r="G366" s="137"/>
      <c r="H366" s="137"/>
      <c r="I366" s="137"/>
      <c r="J366" s="56"/>
      <c r="K366" s="56"/>
      <c r="L366" s="56"/>
      <c r="M366" s="56"/>
      <c r="N366" s="56"/>
      <c r="O366" s="56"/>
      <c r="P366" s="56"/>
      <c r="Q366" s="56"/>
      <c r="R366" s="35"/>
      <c r="S366" s="13"/>
    </row>
    <row r="367" spans="1:23" s="34" customFormat="1" ht="19.5" customHeight="1">
      <c r="A367" s="26"/>
      <c r="B367" s="151" t="s">
        <v>303</v>
      </c>
      <c r="C367" s="152"/>
      <c r="D367" s="152"/>
      <c r="E367" s="152"/>
      <c r="F367" s="152"/>
      <c r="G367" s="152"/>
      <c r="H367" s="152"/>
      <c r="I367" s="153"/>
      <c r="J367" s="154" t="s">
        <v>202</v>
      </c>
      <c r="K367" s="719"/>
      <c r="L367" s="719"/>
      <c r="M367" s="720"/>
      <c r="N367" s="838" t="s">
        <v>302</v>
      </c>
      <c r="O367" s="841" t="s">
        <v>208</v>
      </c>
      <c r="P367" s="841" t="s">
        <v>209</v>
      </c>
      <c r="Q367" s="841" t="s">
        <v>207</v>
      </c>
      <c r="R367" s="36"/>
      <c r="S367" s="7"/>
    </row>
    <row r="368" spans="1:23" s="34" customFormat="1" ht="36.75" customHeight="1">
      <c r="A368" s="31"/>
      <c r="B368" s="152" t="s">
        <v>344</v>
      </c>
      <c r="C368" s="152"/>
      <c r="D368" s="152"/>
      <c r="E368" s="155"/>
      <c r="F368" s="156" t="s">
        <v>346</v>
      </c>
      <c r="G368" s="152"/>
      <c r="H368" s="152"/>
      <c r="I368" s="153"/>
      <c r="J368" s="157" t="s">
        <v>304</v>
      </c>
      <c r="K368" s="152"/>
      <c r="L368" s="152"/>
      <c r="M368" s="153"/>
      <c r="N368" s="839"/>
      <c r="O368" s="842"/>
      <c r="P368" s="842"/>
      <c r="Q368" s="842"/>
      <c r="R368" s="36" t="s">
        <v>49</v>
      </c>
      <c r="S368" s="700" t="s">
        <v>49</v>
      </c>
      <c r="T368" s="30"/>
      <c r="U368" s="22"/>
      <c r="V368" s="22"/>
      <c r="W368" s="22"/>
    </row>
    <row r="369" spans="1:24" s="34" customFormat="1" ht="30.75" customHeight="1">
      <c r="A369" s="32"/>
      <c r="B369" s="158" t="s">
        <v>203</v>
      </c>
      <c r="C369" s="158" t="s">
        <v>204</v>
      </c>
      <c r="D369" s="158" t="s">
        <v>345</v>
      </c>
      <c r="E369" s="159" t="s">
        <v>50</v>
      </c>
      <c r="F369" s="160" t="s">
        <v>203</v>
      </c>
      <c r="G369" s="158" t="s">
        <v>204</v>
      </c>
      <c r="H369" s="158" t="s">
        <v>345</v>
      </c>
      <c r="I369" s="159" t="s">
        <v>50</v>
      </c>
      <c r="J369" s="161" t="s">
        <v>203</v>
      </c>
      <c r="K369" s="162" t="s">
        <v>204</v>
      </c>
      <c r="L369" s="158" t="s">
        <v>345</v>
      </c>
      <c r="M369" s="161" t="s">
        <v>50</v>
      </c>
      <c r="N369" s="840"/>
      <c r="O369" s="843"/>
      <c r="P369" s="843"/>
      <c r="Q369" s="843"/>
      <c r="R369" s="6"/>
      <c r="S369" s="8"/>
      <c r="T369" s="30"/>
      <c r="U369" s="282"/>
      <c r="V369" s="282"/>
      <c r="W369" s="22"/>
    </row>
    <row r="370" spans="1:24" s="34" customFormat="1" hidden="1">
      <c r="A370" s="52" t="s">
        <v>87</v>
      </c>
      <c r="B370" s="52"/>
      <c r="C370" s="52"/>
      <c r="D370" s="52"/>
      <c r="E370" s="139"/>
      <c r="F370" s="29"/>
      <c r="G370" s="49"/>
      <c r="H370" s="50"/>
      <c r="I370" s="51"/>
      <c r="J370" s="29"/>
      <c r="K370" s="50"/>
      <c r="L370" s="50"/>
      <c r="M370" s="53"/>
      <c r="N370" s="29"/>
      <c r="O370" s="725"/>
      <c r="P370" s="55"/>
      <c r="Q370" s="55"/>
      <c r="R370" s="37">
        <f>SUM(F370:H370,J370:L370)+N370</f>
        <v>0</v>
      </c>
      <c r="S370" s="701">
        <f>+Q370+P370+O370</f>
        <v>0</v>
      </c>
      <c r="T370" s="30"/>
      <c r="U370" s="22"/>
      <c r="V370" s="22"/>
      <c r="W370" s="22"/>
    </row>
    <row r="371" spans="1:24" s="34" customFormat="1" hidden="1">
      <c r="A371" s="52"/>
      <c r="B371" s="52"/>
      <c r="C371" s="52"/>
      <c r="D371" s="52"/>
      <c r="E371" s="139"/>
      <c r="F371" s="29"/>
      <c r="G371" s="49"/>
      <c r="H371" s="50"/>
      <c r="I371" s="140"/>
      <c r="J371" s="29"/>
      <c r="K371" s="50"/>
      <c r="L371" s="50"/>
      <c r="M371" s="29"/>
      <c r="N371" s="29"/>
      <c r="O371" s="721"/>
      <c r="P371" s="692"/>
      <c r="Q371" s="692"/>
      <c r="R371" s="36"/>
      <c r="S371" s="700"/>
      <c r="T371" s="30"/>
      <c r="U371" s="604"/>
      <c r="V371" s="702"/>
      <c r="W371" s="703"/>
    </row>
    <row r="372" spans="1:24" s="34" customFormat="1">
      <c r="A372" s="52" t="s">
        <v>88</v>
      </c>
      <c r="B372" s="682">
        <f>+'Distribution Pivot Table'!AD$8*100</f>
        <v>0</v>
      </c>
      <c r="C372" s="683">
        <f>+'Distribution Pivot Table'!AD$10*100</f>
        <v>0</v>
      </c>
      <c r="D372" s="682">
        <f>+'Distribution Pivot Table'!AD$12*100</f>
        <v>0</v>
      </c>
      <c r="E372" s="684">
        <f t="shared" ref="E372:E390" si="249">SUM(B372:D372)</f>
        <v>0</v>
      </c>
      <c r="F372" s="685">
        <f>+'Distribution Pivot Table'!AD$14*100</f>
        <v>0</v>
      </c>
      <c r="G372" s="683">
        <f>+'Distribution Pivot Table'!AD$16*100</f>
        <v>0</v>
      </c>
      <c r="H372" s="682">
        <f>+'Distribution Pivot Table'!AD$18*100</f>
        <v>0</v>
      </c>
      <c r="I372" s="684">
        <f t="shared" ref="I372:I375" si="250">SUM(F372:H372)</f>
        <v>0</v>
      </c>
      <c r="J372" s="685">
        <f>+'Distribution Pivot Table'!AD$20*100</f>
        <v>0</v>
      </c>
      <c r="K372" s="682">
        <f>+'Distribution Pivot Table'!AD$22*100</f>
        <v>0</v>
      </c>
      <c r="L372" s="682">
        <f>+'Distribution Pivot Table'!AD$24*100</f>
        <v>0</v>
      </c>
      <c r="M372" s="686">
        <f t="shared" ref="M372:M375" si="251">SUM(J372:L372)</f>
        <v>0</v>
      </c>
      <c r="N372" s="685">
        <f>+'Distribution Pivot Table'!AD$26*100</f>
        <v>0</v>
      </c>
      <c r="O372" s="687">
        <f t="shared" ref="O372:O375" si="252">+B372+F372+J372</f>
        <v>0</v>
      </c>
      <c r="P372" s="688">
        <f t="shared" ref="P372:P375" si="253">+C372+G372+K372</f>
        <v>0</v>
      </c>
      <c r="Q372" s="688">
        <f t="shared" ref="Q372:Q375" si="254">+D372+H372+L372+N372</f>
        <v>0</v>
      </c>
      <c r="R372" s="37">
        <f t="shared" ref="R372:R390" si="255">SUM(B372:D372,F372:H372,J372:L372)+N372</f>
        <v>0</v>
      </c>
      <c r="S372" s="701">
        <f t="shared" ref="S372:S390" si="256">+Q372+P372+O372</f>
        <v>0</v>
      </c>
      <c r="T372" s="30"/>
      <c r="U372" s="605"/>
      <c r="V372" s="704"/>
      <c r="W372" s="705"/>
    </row>
    <row r="373" spans="1:24" s="34" customFormat="1">
      <c r="A373" s="52" t="s">
        <v>89</v>
      </c>
      <c r="B373" s="682">
        <f>+'Distribution Pivot Table'!AD$30*100</f>
        <v>8.6396362258431232</v>
      </c>
      <c r="C373" s="683">
        <f>+'Distribution Pivot Table'!AD$32*100</f>
        <v>3.9408866995073892</v>
      </c>
      <c r="D373" s="682">
        <f>+'Distribution Pivot Table'!AD$34*100</f>
        <v>0.56839712012125809</v>
      </c>
      <c r="E373" s="684">
        <f t="shared" si="249"/>
        <v>13.148920045471771</v>
      </c>
      <c r="F373" s="685">
        <f>+'Distribution Pivot Table'!AD$36*100</f>
        <v>38.158393330807122</v>
      </c>
      <c r="G373" s="683">
        <f>+'Distribution Pivot Table'!AD$38*100</f>
        <v>16.104585070102313</v>
      </c>
      <c r="H373" s="682">
        <f>+'Distribution Pivot Table'!AD$40*100</f>
        <v>1.8946570670708602</v>
      </c>
      <c r="I373" s="684">
        <f t="shared" si="250"/>
        <v>56.157635467980292</v>
      </c>
      <c r="J373" s="685">
        <f>+'Distribution Pivot Table'!AD$42*100</f>
        <v>5.6081849185297461</v>
      </c>
      <c r="K373" s="682">
        <f>+'Distribution Pivot Table'!AD$44*100</f>
        <v>3.5240621447518001</v>
      </c>
      <c r="L373" s="682">
        <f>+'Distribution Pivot Table'!AD$46*100</f>
        <v>21.258052292535051</v>
      </c>
      <c r="M373" s="686">
        <f t="shared" si="251"/>
        <v>30.390299355816598</v>
      </c>
      <c r="N373" s="685">
        <f>+'Distribution Pivot Table'!AD$48*100</f>
        <v>0.30314513073133764</v>
      </c>
      <c r="O373" s="687">
        <f t="shared" si="252"/>
        <v>52.406214475179993</v>
      </c>
      <c r="P373" s="688">
        <f t="shared" si="253"/>
        <v>23.5695339143615</v>
      </c>
      <c r="Q373" s="688">
        <f t="shared" si="254"/>
        <v>24.024251610458506</v>
      </c>
      <c r="R373" s="37">
        <f t="shared" si="255"/>
        <v>100</v>
      </c>
      <c r="S373" s="37">
        <f t="shared" si="256"/>
        <v>100</v>
      </c>
      <c r="T373" s="605"/>
      <c r="U373" s="605"/>
      <c r="V373" s="704"/>
      <c r="W373" s="37"/>
    </row>
    <row r="374" spans="1:24" s="34" customFormat="1">
      <c r="A374" s="52" t="s">
        <v>90</v>
      </c>
      <c r="B374" s="682">
        <f>+'Distribution Pivot Table'!AD$52*100</f>
        <v>0</v>
      </c>
      <c r="C374" s="683">
        <f>+'Distribution Pivot Table'!AD$54*100</f>
        <v>0</v>
      </c>
      <c r="D374" s="682">
        <f>+'Distribution Pivot Table'!AD$56*100</f>
        <v>0</v>
      </c>
      <c r="E374" s="684">
        <f t="shared" si="249"/>
        <v>0</v>
      </c>
      <c r="F374" s="685">
        <f>+'Distribution Pivot Table'!AD$58*100</f>
        <v>0</v>
      </c>
      <c r="G374" s="683">
        <f>+'Distribution Pivot Table'!AD$60*100</f>
        <v>0</v>
      </c>
      <c r="H374" s="682">
        <f>+'Distribution Pivot Table'!AD$62*100</f>
        <v>0</v>
      </c>
      <c r="I374" s="684">
        <f t="shared" si="250"/>
        <v>0</v>
      </c>
      <c r="J374" s="685">
        <f>+'Distribution Pivot Table'!AD$64*100</f>
        <v>0</v>
      </c>
      <c r="K374" s="682">
        <f>+'Distribution Pivot Table'!AD$66*100</f>
        <v>0</v>
      </c>
      <c r="L374" s="682">
        <f>+'Distribution Pivot Table'!AD$68*100</f>
        <v>0</v>
      </c>
      <c r="M374" s="686">
        <f t="shared" si="251"/>
        <v>0</v>
      </c>
      <c r="N374" s="685">
        <f>+'Distribution Pivot Table'!AD$70*100</f>
        <v>0</v>
      </c>
      <c r="O374" s="687">
        <f t="shared" si="252"/>
        <v>0</v>
      </c>
      <c r="P374" s="688">
        <f t="shared" si="253"/>
        <v>0</v>
      </c>
      <c r="Q374" s="688">
        <f t="shared" si="254"/>
        <v>0</v>
      </c>
      <c r="R374" s="37">
        <f t="shared" si="255"/>
        <v>0</v>
      </c>
      <c r="S374" s="37">
        <f t="shared" si="256"/>
        <v>0</v>
      </c>
      <c r="T374" s="605"/>
      <c r="U374" s="605"/>
      <c r="V374" s="704"/>
      <c r="W374" s="37"/>
    </row>
    <row r="375" spans="1:24" s="34" customFormat="1">
      <c r="A375" s="52" t="s">
        <v>225</v>
      </c>
      <c r="B375" s="682">
        <f>+'Distribution Pivot Table'!AD$74*100</f>
        <v>24.896265560165975</v>
      </c>
      <c r="C375" s="683">
        <f>+'Distribution Pivot Table'!AD$76*100</f>
        <v>3.7344398340248963</v>
      </c>
      <c r="D375" s="682">
        <f>+'Distribution Pivot Table'!AD$78*100</f>
        <v>5.394190871369295</v>
      </c>
      <c r="E375" s="684">
        <f t="shared" si="249"/>
        <v>34.024896265560166</v>
      </c>
      <c r="F375" s="685">
        <f>+'Distribution Pivot Table'!AD$80*100</f>
        <v>24.066390041493776</v>
      </c>
      <c r="G375" s="683">
        <f>+'Distribution Pivot Table'!AD$82*100</f>
        <v>8.7136929460580905</v>
      </c>
      <c r="H375" s="682">
        <f>+'Distribution Pivot Table'!AD$84*100</f>
        <v>0</v>
      </c>
      <c r="I375" s="684">
        <f t="shared" si="250"/>
        <v>32.780082987551864</v>
      </c>
      <c r="J375" s="685">
        <f>+'Distribution Pivot Table'!AD$86*100</f>
        <v>13.692946058091287</v>
      </c>
      <c r="K375" s="682">
        <f>+'Distribution Pivot Table'!AD$88*100</f>
        <v>10.78838174273859</v>
      </c>
      <c r="L375" s="682">
        <f>+'Distribution Pivot Table'!AD$90*100</f>
        <v>0</v>
      </c>
      <c r="M375" s="686">
        <f t="shared" si="251"/>
        <v>24.481327800829877</v>
      </c>
      <c r="N375" s="685">
        <f>+'Distribution Pivot Table'!AD$92*100</f>
        <v>8.7136929460580905</v>
      </c>
      <c r="O375" s="687">
        <f t="shared" si="252"/>
        <v>62.655601659751035</v>
      </c>
      <c r="P375" s="688">
        <f t="shared" si="253"/>
        <v>23.236514522821576</v>
      </c>
      <c r="Q375" s="688">
        <f t="shared" si="254"/>
        <v>14.107883817427386</v>
      </c>
      <c r="R375" s="37">
        <f t="shared" si="255"/>
        <v>100</v>
      </c>
      <c r="S375" s="37">
        <f t="shared" si="256"/>
        <v>100</v>
      </c>
      <c r="T375" s="605"/>
      <c r="U375" s="605"/>
      <c r="V375" s="704"/>
      <c r="W375" s="37"/>
    </row>
    <row r="376" spans="1:24" s="34" customFormat="1">
      <c r="A376" s="52"/>
      <c r="B376" s="682"/>
      <c r="C376" s="683"/>
      <c r="D376" s="682"/>
      <c r="E376" s="684">
        <f t="shared" si="249"/>
        <v>0</v>
      </c>
      <c r="F376" s="685"/>
      <c r="G376" s="683"/>
      <c r="H376" s="682"/>
      <c r="I376" s="684"/>
      <c r="J376" s="685"/>
      <c r="K376" s="682"/>
      <c r="L376" s="682"/>
      <c r="M376" s="686"/>
      <c r="N376" s="685"/>
      <c r="O376" s="687"/>
      <c r="P376" s="688"/>
      <c r="Q376" s="688"/>
      <c r="R376" s="37"/>
      <c r="S376" s="37"/>
      <c r="T376" s="605"/>
      <c r="U376" s="605"/>
      <c r="V376" s="704"/>
      <c r="W376" s="37"/>
    </row>
    <row r="377" spans="1:24" s="34" customFormat="1">
      <c r="A377" s="52" t="s">
        <v>92</v>
      </c>
      <c r="B377" s="682">
        <f>+'Distribution Pivot Table'!AD$96*100</f>
        <v>2.9325513196480939</v>
      </c>
      <c r="C377" s="683">
        <f>+'Distribution Pivot Table'!AD$98*100</f>
        <v>2.3460410557184752</v>
      </c>
      <c r="D377" s="682">
        <f>+'Distribution Pivot Table'!AD$100*100</f>
        <v>0</v>
      </c>
      <c r="E377" s="684">
        <f t="shared" si="249"/>
        <v>5.2785923753665696</v>
      </c>
      <c r="F377" s="685">
        <f>+'Distribution Pivot Table'!AD$102*100</f>
        <v>55.131964809384158</v>
      </c>
      <c r="G377" s="683">
        <f>+'Distribution Pivot Table'!AD$104*100</f>
        <v>16.129032258064516</v>
      </c>
      <c r="H377" s="682">
        <f>+'Distribution Pivot Table'!AD$106*100</f>
        <v>0</v>
      </c>
      <c r="I377" s="684">
        <f t="shared" ref="I377:I380" si="257">SUM(F377:H377)</f>
        <v>71.26099706744867</v>
      </c>
      <c r="J377" s="685">
        <f>+'Distribution Pivot Table'!AD$108*100</f>
        <v>10.850439882697946</v>
      </c>
      <c r="K377" s="682">
        <f>+'Distribution Pivot Table'!AD$110*100</f>
        <v>12.609970674486803</v>
      </c>
      <c r="L377" s="682">
        <f>+'Distribution Pivot Table'!AD$112*100</f>
        <v>0</v>
      </c>
      <c r="M377" s="686">
        <f t="shared" ref="M377:M380" si="258">SUM(J377:L377)</f>
        <v>23.460410557184751</v>
      </c>
      <c r="N377" s="685">
        <f>+'Distribution Pivot Table'!AD$114*100</f>
        <v>0</v>
      </c>
      <c r="O377" s="687">
        <f t="shared" ref="O377:O380" si="259">+B377+F377+J377</f>
        <v>68.914956011730197</v>
      </c>
      <c r="P377" s="688">
        <f t="shared" ref="P377:P380" si="260">+C377+G377+K377</f>
        <v>31.085043988269796</v>
      </c>
      <c r="Q377" s="688">
        <f t="shared" ref="Q377:Q380" si="261">+D377+H377+L377+N377</f>
        <v>0</v>
      </c>
      <c r="R377" s="37">
        <f t="shared" si="255"/>
        <v>99.999999999999986</v>
      </c>
      <c r="S377" s="37">
        <f t="shared" si="256"/>
        <v>100</v>
      </c>
      <c r="T377" s="605"/>
      <c r="U377" s="605"/>
      <c r="V377" s="704"/>
      <c r="W377" s="37"/>
    </row>
    <row r="378" spans="1:24" s="34" customFormat="1">
      <c r="A378" s="52" t="s">
        <v>93</v>
      </c>
      <c r="B378" s="682">
        <f>+'Distribution Pivot Table'!AD$118*100</f>
        <v>3.832116788321168</v>
      </c>
      <c r="C378" s="683">
        <f>+'Distribution Pivot Table'!AD$120*100</f>
        <v>0.36496350364963503</v>
      </c>
      <c r="D378" s="682">
        <f>+'Distribution Pivot Table'!AD$122*100</f>
        <v>0</v>
      </c>
      <c r="E378" s="684">
        <f t="shared" si="249"/>
        <v>4.1970802919708028</v>
      </c>
      <c r="F378" s="685">
        <f>+'Distribution Pivot Table'!AD$124*100</f>
        <v>29.56204379562044</v>
      </c>
      <c r="G378" s="683">
        <f>+'Distribution Pivot Table'!AD$126*100</f>
        <v>16.605839416058394</v>
      </c>
      <c r="H378" s="682">
        <f>+'Distribution Pivot Table'!AD$128*100</f>
        <v>0</v>
      </c>
      <c r="I378" s="684">
        <f t="shared" si="257"/>
        <v>46.167883211678834</v>
      </c>
      <c r="J378" s="685">
        <f>+'Distribution Pivot Table'!AD$130*100</f>
        <v>6.2043795620437958</v>
      </c>
      <c r="K378" s="682">
        <f>+'Distribution Pivot Table'!AD$132*100</f>
        <v>4.3795620437956204</v>
      </c>
      <c r="L378" s="682">
        <f>+'Distribution Pivot Table'!AD$134*100</f>
        <v>0</v>
      </c>
      <c r="M378" s="686">
        <f t="shared" si="258"/>
        <v>10.583941605839417</v>
      </c>
      <c r="N378" s="685">
        <f>+'Distribution Pivot Table'!AD$136*100</f>
        <v>39.051094890510953</v>
      </c>
      <c r="O378" s="687">
        <f t="shared" si="259"/>
        <v>39.598540145985403</v>
      </c>
      <c r="P378" s="688">
        <f t="shared" si="260"/>
        <v>21.350364963503647</v>
      </c>
      <c r="Q378" s="688">
        <f t="shared" si="261"/>
        <v>39.051094890510953</v>
      </c>
      <c r="R378" s="37">
        <f t="shared" si="255"/>
        <v>100.00000000000001</v>
      </c>
      <c r="S378" s="37">
        <f t="shared" si="256"/>
        <v>100</v>
      </c>
      <c r="T378" s="605"/>
      <c r="U378" s="605"/>
      <c r="V378" s="704"/>
      <c r="W378" s="37"/>
    </row>
    <row r="379" spans="1:24" s="34" customFormat="1">
      <c r="A379" s="52" t="s">
        <v>94</v>
      </c>
      <c r="B379" s="682">
        <f>+'Distribution Pivot Table'!AD$140*100</f>
        <v>1.4056224899598393</v>
      </c>
      <c r="C379" s="683">
        <f>+'Distribution Pivot Table'!AD$142*100</f>
        <v>0.40160642570281119</v>
      </c>
      <c r="D379" s="682">
        <f>+'Distribution Pivot Table'!AD$144*100</f>
        <v>0</v>
      </c>
      <c r="E379" s="684">
        <f t="shared" si="249"/>
        <v>1.8072289156626504</v>
      </c>
      <c r="F379" s="685">
        <f>+'Distribution Pivot Table'!AD$146*100</f>
        <v>28.915662650602407</v>
      </c>
      <c r="G379" s="683">
        <f>+'Distribution Pivot Table'!AD$148*100</f>
        <v>10.843373493975903</v>
      </c>
      <c r="H379" s="682">
        <f>+'Distribution Pivot Table'!AD$150*100</f>
        <v>0</v>
      </c>
      <c r="I379" s="684">
        <f t="shared" si="257"/>
        <v>39.75903614457831</v>
      </c>
      <c r="J379" s="685">
        <f>+'Distribution Pivot Table'!AD$152*100</f>
        <v>37.349397590361441</v>
      </c>
      <c r="K379" s="682">
        <f>+'Distribution Pivot Table'!AD$154*100</f>
        <v>16.666666666666664</v>
      </c>
      <c r="L379" s="682">
        <f>+'Distribution Pivot Table'!AD$156*100</f>
        <v>0</v>
      </c>
      <c r="M379" s="686">
        <f t="shared" si="258"/>
        <v>54.016064257028106</v>
      </c>
      <c r="N379" s="685">
        <f>+'Distribution Pivot Table'!AD$158*100</f>
        <v>4.4176706827309236</v>
      </c>
      <c r="O379" s="687">
        <f t="shared" si="259"/>
        <v>67.670682730923687</v>
      </c>
      <c r="P379" s="688">
        <f t="shared" si="260"/>
        <v>27.911646586345377</v>
      </c>
      <c r="Q379" s="688">
        <f t="shared" si="261"/>
        <v>4.4176706827309236</v>
      </c>
      <c r="R379" s="37">
        <f t="shared" si="255"/>
        <v>99.999999999999986</v>
      </c>
      <c r="S379" s="37">
        <f t="shared" si="256"/>
        <v>99.999999999999986</v>
      </c>
      <c r="T379" s="605"/>
      <c r="U379" s="605"/>
      <c r="V379" s="704"/>
      <c r="W379" s="37"/>
    </row>
    <row r="380" spans="1:24" s="34" customFormat="1">
      <c r="A380" s="52" t="s">
        <v>95</v>
      </c>
      <c r="B380" s="682">
        <f>+'Distribution Pivot Table'!AD$162*100</f>
        <v>0</v>
      </c>
      <c r="C380" s="683">
        <f>+'Distribution Pivot Table'!AD$164*100</f>
        <v>0</v>
      </c>
      <c r="D380" s="682">
        <f>+'Distribution Pivot Table'!AD$166*100</f>
        <v>0</v>
      </c>
      <c r="E380" s="684">
        <f t="shared" si="249"/>
        <v>0</v>
      </c>
      <c r="F380" s="685">
        <f>+'Distribution Pivot Table'!AD$168*100</f>
        <v>0</v>
      </c>
      <c r="G380" s="683">
        <f>+'Distribution Pivot Table'!AD$170*100</f>
        <v>0</v>
      </c>
      <c r="H380" s="682">
        <f>+'Distribution Pivot Table'!AD$172*100</f>
        <v>0</v>
      </c>
      <c r="I380" s="684">
        <f t="shared" si="257"/>
        <v>0</v>
      </c>
      <c r="J380" s="685">
        <f>+'Distribution Pivot Table'!AD$174*100</f>
        <v>0</v>
      </c>
      <c r="K380" s="682">
        <f>+'Distribution Pivot Table'!AD$176*100</f>
        <v>0</v>
      </c>
      <c r="L380" s="682">
        <f>+'Distribution Pivot Table'!AD$178*100</f>
        <v>0</v>
      </c>
      <c r="M380" s="686">
        <f t="shared" si="258"/>
        <v>0</v>
      </c>
      <c r="N380" s="685">
        <f>+'Distribution Pivot Table'!AD$180*100</f>
        <v>0</v>
      </c>
      <c r="O380" s="687">
        <f t="shared" si="259"/>
        <v>0</v>
      </c>
      <c r="P380" s="688">
        <f t="shared" si="260"/>
        <v>0</v>
      </c>
      <c r="Q380" s="688">
        <f t="shared" si="261"/>
        <v>0</v>
      </c>
      <c r="R380" s="37">
        <f t="shared" si="255"/>
        <v>0</v>
      </c>
      <c r="S380" s="37">
        <f t="shared" si="256"/>
        <v>0</v>
      </c>
      <c r="T380" s="605"/>
      <c r="U380" s="605"/>
      <c r="V380" s="704"/>
      <c r="W380" s="37"/>
    </row>
    <row r="381" spans="1:24" s="34" customFormat="1">
      <c r="A381" s="52"/>
      <c r="B381" s="682"/>
      <c r="C381" s="683"/>
      <c r="D381" s="682"/>
      <c r="E381" s="684">
        <f t="shared" si="249"/>
        <v>0</v>
      </c>
      <c r="F381" s="685"/>
      <c r="G381" s="683"/>
      <c r="H381" s="682"/>
      <c r="I381" s="684"/>
      <c r="J381" s="685"/>
      <c r="K381" s="682"/>
      <c r="L381" s="682"/>
      <c r="M381" s="686"/>
      <c r="N381" s="685"/>
      <c r="O381" s="687"/>
      <c r="P381" s="688"/>
      <c r="Q381" s="688"/>
      <c r="R381" s="37"/>
      <c r="S381" s="37"/>
      <c r="T381" s="605"/>
      <c r="U381" s="605"/>
      <c r="V381" s="704"/>
      <c r="W381" s="37"/>
    </row>
    <row r="382" spans="1:24" s="34" customFormat="1">
      <c r="A382" s="52" t="s">
        <v>96</v>
      </c>
      <c r="B382" s="682">
        <f>+'Distribution Pivot Table'!AD$184*100</f>
        <v>0</v>
      </c>
      <c r="C382" s="683">
        <f>+'Distribution Pivot Table'!AD$186*100</f>
        <v>0</v>
      </c>
      <c r="D382" s="682">
        <f>+'Distribution Pivot Table'!AD$188*100</f>
        <v>0</v>
      </c>
      <c r="E382" s="684">
        <f t="shared" si="249"/>
        <v>0</v>
      </c>
      <c r="F382" s="685">
        <f>+'Distribution Pivot Table'!AD$190*100</f>
        <v>0</v>
      </c>
      <c r="G382" s="683">
        <f>+'Distribution Pivot Table'!AD$192*100</f>
        <v>0</v>
      </c>
      <c r="H382" s="682">
        <f>+'Distribution Pivot Table'!AD$194*100</f>
        <v>0</v>
      </c>
      <c r="I382" s="684">
        <f t="shared" ref="I382:I385" si="262">SUM(F382:H382)</f>
        <v>0</v>
      </c>
      <c r="J382" s="685">
        <f>+'Distribution Pivot Table'!AD$196*100</f>
        <v>0</v>
      </c>
      <c r="K382" s="682">
        <f>+'Distribution Pivot Table'!AD$198*100</f>
        <v>0</v>
      </c>
      <c r="L382" s="682">
        <f>+'Distribution Pivot Table'!AD$200*100</f>
        <v>0</v>
      </c>
      <c r="M382" s="686">
        <f t="shared" ref="M382:M385" si="263">SUM(J382:L382)</f>
        <v>0</v>
      </c>
      <c r="N382" s="685">
        <f>+'Distribution Pivot Table'!AD$202*100</f>
        <v>0</v>
      </c>
      <c r="O382" s="687">
        <f t="shared" ref="O382:O385" si="264">+B382+F382+J382</f>
        <v>0</v>
      </c>
      <c r="P382" s="688">
        <f t="shared" ref="P382:P385" si="265">+C382+G382+K382</f>
        <v>0</v>
      </c>
      <c r="Q382" s="688">
        <f t="shared" ref="Q382:Q385" si="266">+D382+H382+L382+N382</f>
        <v>0</v>
      </c>
      <c r="R382" s="37">
        <f t="shared" si="255"/>
        <v>0</v>
      </c>
      <c r="S382" s="37">
        <f t="shared" si="256"/>
        <v>0</v>
      </c>
      <c r="T382" s="605"/>
      <c r="U382" s="605"/>
      <c r="V382" s="704"/>
      <c r="W382" s="37"/>
    </row>
    <row r="383" spans="1:24" s="34" customFormat="1">
      <c r="A383" s="52" t="s">
        <v>97</v>
      </c>
      <c r="B383" s="682">
        <f>+'Distribution Pivot Table'!AD$206*100</f>
        <v>7.9945799457994582</v>
      </c>
      <c r="C383" s="682">
        <f>+'Distribution Pivot Table'!AD$208*100</f>
        <v>5.5216802168021681</v>
      </c>
      <c r="D383" s="682">
        <f>+'Distribution Pivot Table'!AD$210*108</f>
        <v>7.3170731707317069E-2</v>
      </c>
      <c r="E383" s="684">
        <f t="shared" si="249"/>
        <v>13.589430894308942</v>
      </c>
      <c r="F383" s="685">
        <f>+'Distribution Pivot Table'!AD$212*100</f>
        <v>36.144986449864497</v>
      </c>
      <c r="G383" s="683">
        <f>+'Distribution Pivot Table'!AD$214*100</f>
        <v>33.299457994579946</v>
      </c>
      <c r="H383" s="682">
        <f>+'Distribution Pivot Table'!AD$216*100</f>
        <v>0.40650406504065045</v>
      </c>
      <c r="I383" s="684">
        <f t="shared" si="262"/>
        <v>69.850948509485093</v>
      </c>
      <c r="J383" s="685">
        <f>+'Distribution Pivot Table'!AD$218*100</f>
        <v>6.5718157181571808</v>
      </c>
      <c r="K383" s="682">
        <f>+'Distribution Pivot Table'!AD$220*100</f>
        <v>9.7560975609756095</v>
      </c>
      <c r="L383" s="682">
        <f>+'Distribution Pivot Table'!AD$222*100</f>
        <v>0.23712737127371272</v>
      </c>
      <c r="M383" s="686">
        <f t="shared" si="263"/>
        <v>16.565040650406502</v>
      </c>
      <c r="N383" s="685">
        <f>+'Distribution Pivot Table'!AD$224*100</f>
        <v>0</v>
      </c>
      <c r="O383" s="687">
        <f t="shared" si="264"/>
        <v>50.711382113821138</v>
      </c>
      <c r="P383" s="688">
        <f t="shared" si="265"/>
        <v>48.577235772357724</v>
      </c>
      <c r="Q383" s="688">
        <f t="shared" si="266"/>
        <v>0.71680216802168029</v>
      </c>
      <c r="R383" s="698">
        <f t="shared" si="255"/>
        <v>100.00542005420053</v>
      </c>
      <c r="S383" s="698">
        <f t="shared" si="256"/>
        <v>100.00542005420054</v>
      </c>
      <c r="T383" s="605"/>
      <c r="U383" s="605"/>
      <c r="V383" s="704"/>
      <c r="W383" s="37"/>
    </row>
    <row r="384" spans="1:24" s="34" customFormat="1">
      <c r="A384" s="52" t="s">
        <v>98</v>
      </c>
      <c r="B384" s="682">
        <f>+'Distribution Pivot Table'!AD$228*100</f>
        <v>10.016906170752325</v>
      </c>
      <c r="C384" s="683">
        <f>+'Distribution Pivot Table'!AD$230*100</f>
        <v>3.4657650042265424</v>
      </c>
      <c r="D384" s="682">
        <f>+'Distribution Pivot Table'!AD$232*100</f>
        <v>0</v>
      </c>
      <c r="E384" s="684">
        <f t="shared" si="249"/>
        <v>13.482671174978867</v>
      </c>
      <c r="F384" s="685">
        <f>+'Distribution Pivot Table'!AD$234*100</f>
        <v>43.829247675401525</v>
      </c>
      <c r="G384" s="683">
        <f>+'Distribution Pivot Table'!AD$236*100</f>
        <v>12.97548605240913</v>
      </c>
      <c r="H384" s="682">
        <f>+'Distribution Pivot Table'!AD$238*100</f>
        <v>0</v>
      </c>
      <c r="I384" s="684">
        <f t="shared" si="262"/>
        <v>56.804733727810657</v>
      </c>
      <c r="J384" s="685">
        <f>+'Distribution Pivot Table'!AD$240*100</f>
        <v>16.187658495350803</v>
      </c>
      <c r="K384" s="682">
        <f>+'Distribution Pivot Table'!AD$242*100</f>
        <v>13.060016906170752</v>
      </c>
      <c r="L384" s="682">
        <f>+'Distribution Pivot Table'!AD$244*100</f>
        <v>0</v>
      </c>
      <c r="M384" s="686">
        <f t="shared" si="263"/>
        <v>29.247675401521555</v>
      </c>
      <c r="N384" s="685">
        <f>+'Distribution Pivot Table'!AD$246*100</f>
        <v>0.46491969568892644</v>
      </c>
      <c r="O384" s="687">
        <f t="shared" si="264"/>
        <v>70.033812341504657</v>
      </c>
      <c r="P384" s="688">
        <f t="shared" si="265"/>
        <v>29.501267962806423</v>
      </c>
      <c r="Q384" s="688">
        <f t="shared" si="266"/>
        <v>0.46491969568892644</v>
      </c>
      <c r="R384" s="37">
        <f t="shared" si="255"/>
        <v>99.999999999999986</v>
      </c>
      <c r="S384" s="37">
        <f t="shared" si="256"/>
        <v>100</v>
      </c>
      <c r="T384" s="605"/>
      <c r="U384" s="605"/>
      <c r="V384" s="704"/>
      <c r="W384" s="37"/>
      <c r="X384" s="785"/>
    </row>
    <row r="385" spans="1:23" s="34" customFormat="1">
      <c r="A385" s="52" t="s">
        <v>99</v>
      </c>
      <c r="B385" s="682">
        <f>+'Distribution Pivot Table'!AD$250*100</f>
        <v>0</v>
      </c>
      <c r="C385" s="683">
        <f>+'Distribution Pivot Table'!AD$252*100</f>
        <v>0</v>
      </c>
      <c r="D385" s="682">
        <f>+'Distribution Pivot Table'!AD$254*100</f>
        <v>0</v>
      </c>
      <c r="E385" s="684">
        <f t="shared" si="249"/>
        <v>0</v>
      </c>
      <c r="F385" s="685">
        <f>+'Distribution Pivot Table'!AD$256*100</f>
        <v>0</v>
      </c>
      <c r="G385" s="683">
        <f>+'Distribution Pivot Table'!AD$258*100</f>
        <v>0</v>
      </c>
      <c r="H385" s="682">
        <f>+'Distribution Pivot Table'!AD$260*100</f>
        <v>0</v>
      </c>
      <c r="I385" s="684">
        <f t="shared" si="262"/>
        <v>0</v>
      </c>
      <c r="J385" s="685">
        <f>+'Distribution Pivot Table'!AD$262*100</f>
        <v>0</v>
      </c>
      <c r="K385" s="682">
        <f>+'Distribution Pivot Table'!AD$264*100</f>
        <v>0</v>
      </c>
      <c r="L385" s="682">
        <f>+'Distribution Pivot Table'!AD$266*100</f>
        <v>0</v>
      </c>
      <c r="M385" s="686">
        <f t="shared" si="263"/>
        <v>0</v>
      </c>
      <c r="N385" s="685">
        <f>+'Distribution Pivot Table'!AD$268*100</f>
        <v>0</v>
      </c>
      <c r="O385" s="687">
        <f t="shared" si="264"/>
        <v>0</v>
      </c>
      <c r="P385" s="688">
        <f t="shared" si="265"/>
        <v>0</v>
      </c>
      <c r="Q385" s="688">
        <f t="shared" si="266"/>
        <v>0</v>
      </c>
      <c r="R385" s="37">
        <f t="shared" si="255"/>
        <v>0</v>
      </c>
      <c r="S385" s="37">
        <f t="shared" si="256"/>
        <v>0</v>
      </c>
      <c r="T385" s="605"/>
      <c r="U385" s="605"/>
      <c r="V385" s="704"/>
      <c r="W385" s="37"/>
    </row>
    <row r="386" spans="1:23" s="34" customFormat="1">
      <c r="A386" s="52"/>
      <c r="B386" s="682"/>
      <c r="C386" s="683"/>
      <c r="D386" s="682"/>
      <c r="E386" s="684">
        <f t="shared" si="249"/>
        <v>0</v>
      </c>
      <c r="F386" s="685"/>
      <c r="G386" s="683"/>
      <c r="H386" s="682"/>
      <c r="I386" s="684"/>
      <c r="J386" s="685"/>
      <c r="K386" s="682"/>
      <c r="L386" s="682"/>
      <c r="M386" s="686"/>
      <c r="N386" s="685"/>
      <c r="O386" s="687"/>
      <c r="P386" s="688"/>
      <c r="Q386" s="688"/>
      <c r="R386" s="37"/>
      <c r="S386" s="37"/>
      <c r="T386" s="605"/>
      <c r="U386" s="605"/>
      <c r="V386" s="704"/>
      <c r="W386" s="37"/>
    </row>
    <row r="387" spans="1:23" s="34" customFormat="1">
      <c r="A387" s="52" t="s">
        <v>100</v>
      </c>
      <c r="B387" s="682">
        <f>+'Distribution Pivot Table'!AD$272*100</f>
        <v>0</v>
      </c>
      <c r="C387" s="683">
        <f>+'Distribution Pivot Table'!AD$274*100</f>
        <v>0</v>
      </c>
      <c r="D387" s="682">
        <f>+'Distribution Pivot Table'!AD$276*100</f>
        <v>0</v>
      </c>
      <c r="E387" s="684">
        <f t="shared" si="249"/>
        <v>0</v>
      </c>
      <c r="F387" s="685">
        <f>+'Distribution Pivot Table'!AD$278*100</f>
        <v>0</v>
      </c>
      <c r="G387" s="683">
        <f>+'Distribution Pivot Table'!AD$280*100</f>
        <v>0</v>
      </c>
      <c r="H387" s="682">
        <f>+'Distribution Pivot Table'!AD$282*100</f>
        <v>0</v>
      </c>
      <c r="I387" s="684">
        <f t="shared" ref="I387:I390" si="267">SUM(F387:H387)</f>
        <v>0</v>
      </c>
      <c r="J387" s="685">
        <f>+'Distribution Pivot Table'!AD$284*100</f>
        <v>0</v>
      </c>
      <c r="K387" s="682">
        <f>+'Distribution Pivot Table'!AD$286*100</f>
        <v>0</v>
      </c>
      <c r="L387" s="682">
        <f>+'Distribution Pivot Table'!AD$288*100</f>
        <v>0</v>
      </c>
      <c r="M387" s="686">
        <f t="shared" ref="M387:M390" si="268">SUM(J387:L387)</f>
        <v>0</v>
      </c>
      <c r="N387" s="685">
        <f>+'Distribution Pivot Table'!AD$290*100</f>
        <v>0</v>
      </c>
      <c r="O387" s="687">
        <f t="shared" ref="O387:O390" si="269">+B387+F387+J387</f>
        <v>0</v>
      </c>
      <c r="P387" s="688">
        <f t="shared" ref="P387:P390" si="270">+C387+G387+K387</f>
        <v>0</v>
      </c>
      <c r="Q387" s="688">
        <f t="shared" ref="Q387:Q390" si="271">+D387+H387+L387+N387</f>
        <v>0</v>
      </c>
      <c r="R387" s="37">
        <f t="shared" si="255"/>
        <v>0</v>
      </c>
      <c r="S387" s="37">
        <f t="shared" si="256"/>
        <v>0</v>
      </c>
      <c r="T387" s="605"/>
      <c r="U387" s="605"/>
      <c r="V387" s="704"/>
      <c r="W387" s="37"/>
    </row>
    <row r="388" spans="1:23" s="34" customFormat="1">
      <c r="A388" s="52" t="s">
        <v>101</v>
      </c>
      <c r="B388" s="682">
        <f>+'Distribution Pivot Table'!AD294*100</f>
        <v>4.8694424841213833</v>
      </c>
      <c r="C388" s="683">
        <f>+'Distribution Pivot Table'!AD296*100</f>
        <v>2.9640084685956247</v>
      </c>
      <c r="D388" s="682">
        <f>+'Distribution Pivot Table'!AD298*100</f>
        <v>0</v>
      </c>
      <c r="E388" s="684">
        <f t="shared" si="249"/>
        <v>7.8334509527170084</v>
      </c>
      <c r="F388" s="685">
        <f>+'Distribution Pivot Table'!AD300*100</f>
        <v>28.228652081863093</v>
      </c>
      <c r="G388" s="683">
        <f>+'Distribution Pivot Table'!AD302*100</f>
        <v>14.820042342978123</v>
      </c>
      <c r="H388" s="682">
        <f>+'Distribution Pivot Table'!AD304*100</f>
        <v>0</v>
      </c>
      <c r="I388" s="684">
        <f t="shared" si="267"/>
        <v>43.048694424841216</v>
      </c>
      <c r="J388" s="685">
        <f>+'Distribution Pivot Table'!AD306*100</f>
        <v>16.937191249117856</v>
      </c>
      <c r="K388" s="682">
        <f>+'Distribution Pivot Table'!AD308*100</f>
        <v>20.606916019760057</v>
      </c>
      <c r="L388" s="682">
        <f>+'Distribution Pivot Table'!AD310*100</f>
        <v>0</v>
      </c>
      <c r="M388" s="686">
        <f t="shared" si="268"/>
        <v>37.544107268877909</v>
      </c>
      <c r="N388" s="685">
        <f>+'Distribution Pivot Table'!AD312*100</f>
        <v>11.573747353563867</v>
      </c>
      <c r="O388" s="687">
        <f t="shared" si="269"/>
        <v>50.035285815102327</v>
      </c>
      <c r="P388" s="688">
        <f t="shared" si="270"/>
        <v>38.390966831333806</v>
      </c>
      <c r="Q388" s="688">
        <f t="shared" si="271"/>
        <v>11.573747353563867</v>
      </c>
      <c r="R388" s="37">
        <f t="shared" si="255"/>
        <v>100.00000000000003</v>
      </c>
      <c r="S388" s="37">
        <f t="shared" si="256"/>
        <v>100</v>
      </c>
      <c r="T388" s="605"/>
      <c r="U388" s="605"/>
      <c r="V388" s="704"/>
      <c r="W388" s="37"/>
    </row>
    <row r="389" spans="1:23" s="34" customFormat="1">
      <c r="A389" s="52" t="s">
        <v>102</v>
      </c>
      <c r="B389" s="682">
        <f>+'Distribution Pivot Table'!AD316*100</f>
        <v>4.4920525224602628</v>
      </c>
      <c r="C389" s="682">
        <f>+'Distribution Pivot Table'!AD318*100</f>
        <v>2.1423635107118177</v>
      </c>
      <c r="D389" s="682">
        <f>+'Distribution Pivot Table'!AD320*100</f>
        <v>0</v>
      </c>
      <c r="E389" s="684">
        <f t="shared" si="249"/>
        <v>6.6344160331720801</v>
      </c>
      <c r="F389" s="685">
        <f>+'Distribution Pivot Table'!AD322*100</f>
        <v>15.480304077401522</v>
      </c>
      <c r="G389" s="683">
        <f>+'Distribution Pivot Table'!AD324*100</f>
        <v>36.420179682100901</v>
      </c>
      <c r="H389" s="682">
        <f>+'Distribution Pivot Table'!AD326*100</f>
        <v>0</v>
      </c>
      <c r="I389" s="684">
        <f t="shared" si="267"/>
        <v>51.900483759502421</v>
      </c>
      <c r="J389" s="685">
        <f>+'Distribution Pivot Table'!AD328*100</f>
        <v>5.5286800276434001</v>
      </c>
      <c r="K389" s="682">
        <f>+'Distribution Pivot Table'!AD330*100</f>
        <v>12.646855563234277</v>
      </c>
      <c r="L389" s="682">
        <f>+'Distribution Pivot Table'!AD332*100</f>
        <v>0</v>
      </c>
      <c r="M389" s="686">
        <f t="shared" si="268"/>
        <v>18.175535590877679</v>
      </c>
      <c r="N389" s="685">
        <f>+'Distribution Pivot Table'!AD334*100</f>
        <v>23.289564616447823</v>
      </c>
      <c r="O389" s="687">
        <f t="shared" si="269"/>
        <v>25.501036627505183</v>
      </c>
      <c r="P389" s="688">
        <f t="shared" si="270"/>
        <v>51.209398756046994</v>
      </c>
      <c r="Q389" s="688">
        <f t="shared" si="271"/>
        <v>23.289564616447823</v>
      </c>
      <c r="R389" s="37">
        <f t="shared" si="255"/>
        <v>100</v>
      </c>
      <c r="S389" s="37">
        <f t="shared" si="256"/>
        <v>100</v>
      </c>
      <c r="T389" s="605"/>
      <c r="U389" s="605"/>
      <c r="V389" s="704"/>
      <c r="W389" s="37"/>
    </row>
    <row r="390" spans="1:23" s="34" customFormat="1">
      <c r="A390" s="57" t="s">
        <v>103</v>
      </c>
      <c r="B390" s="689">
        <f>+'Distribution Pivot Table'!AD338*100</f>
        <v>7.7028885832187077</v>
      </c>
      <c r="C390" s="689">
        <f>+'Distribution Pivot Table'!AD340*100</f>
        <v>0.48143053645116923</v>
      </c>
      <c r="D390" s="689">
        <f>+'Distribution Pivot Table'!AD342*100</f>
        <v>0</v>
      </c>
      <c r="E390" s="690">
        <f t="shared" si="249"/>
        <v>8.1843191196698761</v>
      </c>
      <c r="F390" s="691">
        <f>+'Distribution Pivot Table'!AD344*100</f>
        <v>26.409903713892707</v>
      </c>
      <c r="G390" s="689">
        <f>+'Distribution Pivot Table'!AD346*100</f>
        <v>7.9092159559834938</v>
      </c>
      <c r="H390" s="689">
        <f>+'Distribution Pivot Table'!AD348*100</f>
        <v>0</v>
      </c>
      <c r="I390" s="690">
        <f t="shared" si="267"/>
        <v>34.319119669876201</v>
      </c>
      <c r="J390" s="691">
        <f>+'Distribution Pivot Table'!AD350*100</f>
        <v>31.56808803301238</v>
      </c>
      <c r="K390" s="689">
        <f>+'Distribution Pivot Table'!AD352*100</f>
        <v>11.485557083906466</v>
      </c>
      <c r="L390" s="689">
        <f>+'Distribution Pivot Table'!AD354*100</f>
        <v>0</v>
      </c>
      <c r="M390" s="722">
        <f t="shared" si="268"/>
        <v>43.053645116918844</v>
      </c>
      <c r="N390" s="691">
        <f>+'Distribution Pivot Table'!AD356*100</f>
        <v>14.442916093535077</v>
      </c>
      <c r="O390" s="723">
        <f t="shared" si="269"/>
        <v>65.680880330123784</v>
      </c>
      <c r="P390" s="724">
        <f t="shared" si="270"/>
        <v>19.876203576341126</v>
      </c>
      <c r="Q390" s="724">
        <f t="shared" si="271"/>
        <v>14.442916093535077</v>
      </c>
      <c r="R390" s="37">
        <f t="shared" si="255"/>
        <v>100</v>
      </c>
      <c r="S390" s="37">
        <f t="shared" si="256"/>
        <v>99.999999999999986</v>
      </c>
      <c r="T390" s="605"/>
      <c r="U390" s="605"/>
      <c r="V390" s="704"/>
      <c r="W390" s="37"/>
    </row>
    <row r="391" spans="1:23" s="34" customFormat="1">
      <c r="A391" s="165" t="s">
        <v>206</v>
      </c>
      <c r="B391" s="52"/>
      <c r="C391" s="52"/>
      <c r="D391" s="52"/>
      <c r="E391" s="52"/>
      <c r="F391" s="142"/>
      <c r="G391" s="142"/>
      <c r="H391" s="142"/>
      <c r="I391" s="142"/>
      <c r="J391" s="142"/>
      <c r="K391" s="142"/>
      <c r="L391" s="142"/>
      <c r="M391" s="142"/>
      <c r="N391" s="142"/>
      <c r="O391" s="142"/>
      <c r="P391" s="142"/>
      <c r="Q391" s="142"/>
      <c r="R391" s="39"/>
    </row>
    <row r="392" spans="1:23" s="34" customFormat="1">
      <c r="A392" s="165" t="s">
        <v>226</v>
      </c>
      <c r="B392" s="52"/>
      <c r="C392" s="52"/>
      <c r="D392" s="52"/>
      <c r="E392" s="52"/>
      <c r="F392" s="142"/>
      <c r="G392" s="142"/>
      <c r="H392" s="142"/>
      <c r="I392" s="142"/>
      <c r="J392" s="142"/>
      <c r="K392" s="142"/>
      <c r="L392" s="142"/>
      <c r="M392" s="142"/>
      <c r="N392" s="142"/>
      <c r="O392" s="142"/>
      <c r="P392" s="142"/>
      <c r="Q392" s="142"/>
      <c r="R392" s="39"/>
    </row>
    <row r="393" spans="1:23">
      <c r="A393" s="165" t="s">
        <v>347</v>
      </c>
      <c r="B393" s="50"/>
      <c r="C393" s="50"/>
      <c r="D393" s="50"/>
      <c r="E393" s="141"/>
      <c r="F393" s="50"/>
      <c r="G393" s="50"/>
      <c r="H393" s="50"/>
      <c r="I393" s="141"/>
      <c r="J393" s="50"/>
      <c r="K393" s="50"/>
      <c r="L393" s="50"/>
      <c r="M393" s="141"/>
      <c r="N393" s="50"/>
      <c r="O393" s="98"/>
      <c r="P393" s="98"/>
      <c r="R393" s="13"/>
    </row>
    <row r="394" spans="1:23" s="34" customFormat="1">
      <c r="A394" s="41"/>
      <c r="B394" s="41"/>
      <c r="C394" s="41"/>
      <c r="D394" s="41"/>
      <c r="E394" s="41"/>
      <c r="F394" s="142"/>
      <c r="G394" s="142"/>
      <c r="H394" s="142"/>
      <c r="I394" s="142"/>
      <c r="J394" s="142"/>
      <c r="K394" s="142"/>
      <c r="L394" s="142"/>
      <c r="M394" s="142"/>
      <c r="N394" s="142"/>
      <c r="O394" s="142"/>
      <c r="P394" s="142"/>
      <c r="Q394" s="718" t="s">
        <v>1156</v>
      </c>
      <c r="R394" s="39"/>
    </row>
    <row r="395" spans="1:23" s="34" customFormat="1">
      <c r="A395" s="41"/>
      <c r="B395" s="41"/>
      <c r="C395" s="41"/>
      <c r="D395" s="41"/>
      <c r="E395" s="41"/>
      <c r="F395" s="142"/>
      <c r="G395" s="142"/>
      <c r="H395" s="142"/>
      <c r="I395" s="142"/>
      <c r="J395" s="142"/>
      <c r="K395" s="142"/>
      <c r="L395" s="142"/>
      <c r="M395" s="142"/>
      <c r="N395" s="142"/>
      <c r="O395" s="142"/>
      <c r="P395" s="142"/>
      <c r="Q395" s="142"/>
      <c r="R395" s="39"/>
    </row>
    <row r="396" spans="1:23" s="34" customFormat="1">
      <c r="A396" s="41"/>
      <c r="B396" s="41"/>
      <c r="C396" s="41"/>
      <c r="D396" s="41"/>
      <c r="E396" s="41"/>
      <c r="F396" s="142"/>
      <c r="G396" s="142"/>
      <c r="H396" s="142"/>
      <c r="I396" s="142"/>
      <c r="J396" s="142"/>
      <c r="K396" s="142"/>
      <c r="L396" s="142"/>
      <c r="M396" s="142"/>
      <c r="N396" s="142"/>
      <c r="O396" s="142"/>
      <c r="P396" s="142"/>
      <c r="Q396" s="142"/>
      <c r="R396" s="39"/>
    </row>
    <row r="397" spans="1:23" s="34" customFormat="1">
      <c r="A397" s="41"/>
      <c r="B397" s="41"/>
      <c r="C397" s="41"/>
      <c r="D397" s="41"/>
      <c r="E397" s="41"/>
      <c r="F397" s="142"/>
      <c r="G397" s="142"/>
      <c r="H397" s="142"/>
      <c r="I397" s="142"/>
      <c r="J397" s="142"/>
      <c r="K397" s="142"/>
      <c r="L397" s="142"/>
      <c r="M397" s="142"/>
      <c r="N397" s="142"/>
      <c r="O397" s="142"/>
      <c r="P397" s="142"/>
      <c r="Q397" s="142"/>
      <c r="R397" s="39"/>
    </row>
    <row r="398" spans="1:23" s="34" customFormat="1">
      <c r="A398" s="41"/>
      <c r="B398" s="41"/>
      <c r="C398" s="41"/>
      <c r="D398" s="41"/>
      <c r="E398" s="41"/>
      <c r="F398" s="142"/>
      <c r="G398" s="142"/>
      <c r="H398" s="142"/>
      <c r="I398" s="142"/>
      <c r="J398" s="142"/>
      <c r="K398" s="142"/>
      <c r="L398" s="142"/>
      <c r="M398" s="142"/>
      <c r="N398" s="142"/>
      <c r="O398" s="142"/>
      <c r="P398" s="142"/>
      <c r="Q398" s="142"/>
      <c r="R398" s="39"/>
    </row>
    <row r="399" spans="1:23" s="34" customFormat="1">
      <c r="A399" s="41"/>
      <c r="B399" s="41"/>
      <c r="C399" s="41"/>
      <c r="D399" s="41"/>
      <c r="E399" s="41"/>
      <c r="F399" s="142"/>
      <c r="G399" s="142"/>
      <c r="H399" s="142"/>
      <c r="I399" s="142"/>
      <c r="J399" s="142"/>
      <c r="K399" s="142"/>
      <c r="L399" s="142"/>
      <c r="M399" s="142"/>
      <c r="N399" s="142"/>
      <c r="O399" s="142"/>
      <c r="P399" s="142"/>
      <c r="Q399" s="142"/>
      <c r="R399" s="39"/>
    </row>
    <row r="400" spans="1:23" s="34" customFormat="1">
      <c r="A400" s="41"/>
      <c r="B400" s="41"/>
      <c r="C400" s="41"/>
      <c r="D400" s="41"/>
      <c r="E400" s="41"/>
      <c r="F400" s="142"/>
      <c r="G400" s="142"/>
      <c r="H400" s="142"/>
      <c r="I400" s="142"/>
      <c r="J400" s="142"/>
      <c r="K400" s="142"/>
      <c r="L400" s="142"/>
      <c r="M400" s="142"/>
      <c r="N400" s="142"/>
      <c r="O400" s="142"/>
      <c r="P400" s="142"/>
      <c r="Q400" s="142"/>
      <c r="R400" s="39"/>
    </row>
    <row r="401" spans="1:18" s="34" customFormat="1">
      <c r="A401" s="41"/>
      <c r="B401" s="41"/>
      <c r="C401" s="41"/>
      <c r="D401" s="41"/>
      <c r="E401" s="41"/>
      <c r="F401" s="142"/>
      <c r="G401" s="142"/>
      <c r="H401" s="142"/>
      <c r="I401" s="142"/>
      <c r="J401" s="142"/>
      <c r="K401" s="142"/>
      <c r="L401" s="142"/>
      <c r="M401" s="142"/>
      <c r="N401" s="142"/>
      <c r="O401" s="142"/>
      <c r="P401" s="142"/>
      <c r="Q401" s="142"/>
      <c r="R401" s="39"/>
    </row>
    <row r="402" spans="1:18" s="34" customFormat="1">
      <c r="A402" s="41"/>
      <c r="B402" s="41"/>
      <c r="C402" s="41"/>
      <c r="D402" s="41"/>
      <c r="E402" s="41"/>
      <c r="F402" s="142"/>
      <c r="G402" s="142"/>
      <c r="H402" s="142"/>
      <c r="I402" s="142"/>
      <c r="J402" s="142"/>
      <c r="K402" s="142"/>
      <c r="L402" s="142"/>
      <c r="M402" s="142"/>
      <c r="N402" s="142"/>
      <c r="O402" s="142"/>
      <c r="P402" s="142"/>
      <c r="Q402" s="142"/>
      <c r="R402" s="39"/>
    </row>
    <row r="403" spans="1:18" s="34" customFormat="1">
      <c r="A403" s="41"/>
      <c r="B403" s="41"/>
      <c r="C403" s="41"/>
      <c r="D403" s="41"/>
      <c r="E403" s="41"/>
      <c r="F403" s="142"/>
      <c r="G403" s="142"/>
      <c r="H403" s="142"/>
      <c r="I403" s="142"/>
      <c r="J403" s="142"/>
      <c r="K403" s="142"/>
      <c r="L403" s="142"/>
      <c r="M403" s="142"/>
      <c r="N403" s="142"/>
      <c r="O403" s="142"/>
      <c r="P403" s="142"/>
      <c r="Q403" s="142"/>
      <c r="R403" s="39"/>
    </row>
    <row r="404" spans="1:18" s="34" customFormat="1">
      <c r="A404" s="41"/>
      <c r="B404" s="41"/>
      <c r="C404" s="41"/>
      <c r="D404" s="41"/>
      <c r="E404" s="41"/>
      <c r="F404" s="142"/>
      <c r="G404" s="142"/>
      <c r="H404" s="142"/>
      <c r="I404" s="142"/>
      <c r="J404" s="142"/>
      <c r="K404" s="142"/>
      <c r="L404" s="142"/>
      <c r="M404" s="142"/>
      <c r="N404" s="142"/>
      <c r="O404" s="142"/>
      <c r="P404" s="142"/>
      <c r="Q404" s="142"/>
      <c r="R404" s="39"/>
    </row>
    <row r="405" spans="1:18" s="34" customFormat="1">
      <c r="A405" s="41"/>
      <c r="B405" s="41"/>
      <c r="C405" s="41"/>
      <c r="D405" s="41"/>
      <c r="E405" s="41"/>
      <c r="F405" s="142"/>
      <c r="G405" s="142"/>
      <c r="H405" s="142"/>
      <c r="I405" s="142"/>
      <c r="J405" s="142"/>
      <c r="K405" s="142"/>
      <c r="L405" s="142"/>
      <c r="M405" s="142"/>
      <c r="N405" s="142"/>
      <c r="O405" s="142"/>
      <c r="P405" s="142"/>
      <c r="Q405" s="142"/>
      <c r="R405" s="39"/>
    </row>
    <row r="406" spans="1:18" s="34" customFormat="1">
      <c r="A406" s="41"/>
      <c r="B406" s="41"/>
      <c r="C406" s="41"/>
      <c r="D406" s="41"/>
      <c r="E406" s="41"/>
      <c r="F406" s="142"/>
      <c r="G406" s="142"/>
      <c r="H406" s="142"/>
      <c r="I406" s="142"/>
      <c r="J406" s="142"/>
      <c r="K406" s="142"/>
      <c r="L406" s="142"/>
      <c r="M406" s="142"/>
      <c r="N406" s="142"/>
      <c r="O406" s="142"/>
      <c r="P406" s="142"/>
      <c r="Q406" s="142"/>
      <c r="R406" s="39"/>
    </row>
    <row r="407" spans="1:18" s="34" customFormat="1">
      <c r="A407" s="41"/>
      <c r="B407" s="41"/>
      <c r="C407" s="41"/>
      <c r="D407" s="41"/>
      <c r="E407" s="41"/>
      <c r="F407" s="142"/>
      <c r="G407" s="142"/>
      <c r="H407" s="142"/>
      <c r="I407" s="142"/>
      <c r="J407" s="142"/>
      <c r="K407" s="142"/>
      <c r="L407" s="142"/>
      <c r="M407" s="142"/>
      <c r="N407" s="142"/>
      <c r="O407" s="142"/>
      <c r="P407" s="142"/>
      <c r="Q407" s="142"/>
      <c r="R407" s="39"/>
    </row>
    <row r="408" spans="1:18" s="34" customFormat="1">
      <c r="A408" s="41"/>
      <c r="B408" s="41"/>
      <c r="C408" s="41"/>
      <c r="D408" s="41"/>
      <c r="E408" s="41"/>
      <c r="F408" s="142"/>
      <c r="G408" s="142"/>
      <c r="H408" s="142"/>
      <c r="I408" s="142"/>
      <c r="J408" s="142"/>
      <c r="K408" s="142"/>
      <c r="L408" s="142"/>
      <c r="M408" s="142"/>
      <c r="N408" s="142"/>
      <c r="O408" s="142"/>
      <c r="P408" s="142"/>
      <c r="Q408" s="142"/>
      <c r="R408" s="39"/>
    </row>
    <row r="409" spans="1:18" s="34" customFormat="1">
      <c r="A409" s="41"/>
      <c r="B409" s="41"/>
      <c r="C409" s="41"/>
      <c r="D409" s="41"/>
      <c r="E409" s="41"/>
      <c r="F409" s="142"/>
      <c r="G409" s="142"/>
      <c r="H409" s="142"/>
      <c r="I409" s="142"/>
      <c r="J409" s="142"/>
      <c r="K409" s="142"/>
      <c r="L409" s="142"/>
      <c r="M409" s="142"/>
      <c r="N409" s="142"/>
      <c r="O409" s="142"/>
      <c r="P409" s="142"/>
      <c r="Q409" s="142"/>
      <c r="R409" s="39"/>
    </row>
    <row r="410" spans="1:18" s="34" customFormat="1">
      <c r="A410" s="41"/>
      <c r="B410" s="41"/>
      <c r="C410" s="41"/>
      <c r="D410" s="41"/>
      <c r="E410" s="41"/>
      <c r="F410" s="142"/>
      <c r="G410" s="142"/>
      <c r="H410" s="142"/>
      <c r="I410" s="142"/>
      <c r="J410" s="142"/>
      <c r="K410" s="142"/>
      <c r="L410" s="142"/>
      <c r="M410" s="142"/>
      <c r="N410" s="142"/>
      <c r="O410" s="142"/>
      <c r="P410" s="142"/>
      <c r="Q410" s="142"/>
      <c r="R410" s="39"/>
    </row>
    <row r="411" spans="1:18" s="34" customFormat="1">
      <c r="A411" s="41"/>
      <c r="B411" s="41"/>
      <c r="C411" s="41"/>
      <c r="D411" s="41"/>
      <c r="E411" s="41"/>
      <c r="F411" s="142"/>
      <c r="G411" s="142"/>
      <c r="H411" s="142"/>
      <c r="I411" s="142"/>
      <c r="J411" s="142"/>
      <c r="K411" s="142"/>
      <c r="L411" s="142"/>
      <c r="M411" s="142"/>
      <c r="N411" s="142"/>
      <c r="O411" s="142"/>
      <c r="P411" s="142"/>
      <c r="Q411" s="142"/>
      <c r="R411" s="39"/>
    </row>
    <row r="412" spans="1:18" s="34" customFormat="1">
      <c r="A412" s="41"/>
      <c r="B412" s="41"/>
      <c r="C412" s="41"/>
      <c r="D412" s="41"/>
      <c r="E412" s="41"/>
      <c r="F412" s="142"/>
      <c r="G412" s="142"/>
      <c r="H412" s="142"/>
      <c r="I412" s="142"/>
      <c r="J412" s="142"/>
      <c r="K412" s="142"/>
      <c r="L412" s="142"/>
      <c r="M412" s="142"/>
      <c r="N412" s="142"/>
      <c r="O412" s="142"/>
      <c r="P412" s="142"/>
      <c r="Q412" s="142"/>
      <c r="R412" s="39"/>
    </row>
    <row r="413" spans="1:18" s="34" customFormat="1">
      <c r="A413" s="41"/>
      <c r="B413" s="41"/>
      <c r="C413" s="41"/>
      <c r="D413" s="41"/>
      <c r="E413" s="41"/>
      <c r="F413" s="142"/>
      <c r="G413" s="142"/>
      <c r="H413" s="142"/>
      <c r="I413" s="142"/>
      <c r="J413" s="142"/>
      <c r="K413" s="142"/>
      <c r="L413" s="142"/>
      <c r="M413" s="142"/>
      <c r="N413" s="142"/>
      <c r="O413" s="142"/>
      <c r="P413" s="142"/>
      <c r="Q413" s="142"/>
      <c r="R413" s="39"/>
    </row>
    <row r="414" spans="1:18" s="34" customFormat="1">
      <c r="A414" s="41"/>
      <c r="B414" s="41"/>
      <c r="C414" s="41"/>
      <c r="D414" s="41"/>
      <c r="E414" s="41"/>
      <c r="F414" s="142"/>
      <c r="G414" s="142"/>
      <c r="H414" s="142"/>
      <c r="I414" s="142"/>
      <c r="J414" s="142"/>
      <c r="K414" s="142"/>
      <c r="L414" s="142"/>
      <c r="M414" s="142"/>
      <c r="N414" s="142"/>
      <c r="O414" s="142"/>
      <c r="P414" s="142"/>
      <c r="Q414" s="142"/>
      <c r="R414" s="39"/>
    </row>
    <row r="415" spans="1:18" s="34" customFormat="1">
      <c r="A415" s="41"/>
      <c r="B415" s="41"/>
      <c r="C415" s="41"/>
      <c r="D415" s="41"/>
      <c r="E415" s="41"/>
      <c r="F415" s="142"/>
      <c r="G415" s="142"/>
      <c r="H415" s="142"/>
      <c r="I415" s="142"/>
      <c r="J415" s="142"/>
      <c r="K415" s="142"/>
      <c r="L415" s="142"/>
      <c r="M415" s="142"/>
      <c r="N415" s="142"/>
      <c r="O415" s="142"/>
      <c r="P415" s="142"/>
      <c r="Q415" s="142"/>
      <c r="R415" s="39"/>
    </row>
    <row r="416" spans="1:18" s="34" customFormat="1">
      <c r="A416" s="41"/>
      <c r="B416" s="41"/>
      <c r="C416" s="41"/>
      <c r="D416" s="41"/>
      <c r="E416" s="41"/>
      <c r="F416" s="142"/>
      <c r="G416" s="142"/>
      <c r="H416" s="142"/>
      <c r="I416" s="142"/>
      <c r="J416" s="142"/>
      <c r="K416" s="142"/>
      <c r="L416" s="142"/>
      <c r="M416" s="142"/>
      <c r="N416" s="142"/>
      <c r="O416" s="142"/>
      <c r="P416" s="142"/>
      <c r="Q416" s="142"/>
      <c r="R416" s="39"/>
    </row>
    <row r="417" spans="1:18" s="34" customFormat="1">
      <c r="A417" s="41"/>
      <c r="B417" s="41"/>
      <c r="C417" s="41"/>
      <c r="D417" s="41"/>
      <c r="E417" s="41"/>
      <c r="F417" s="142"/>
      <c r="G417" s="142"/>
      <c r="H417" s="142"/>
      <c r="I417" s="142"/>
      <c r="J417" s="142"/>
      <c r="K417" s="142"/>
      <c r="L417" s="142"/>
      <c r="M417" s="142"/>
      <c r="N417" s="142"/>
      <c r="O417" s="142"/>
      <c r="P417" s="142"/>
      <c r="Q417" s="142"/>
      <c r="R417" s="39"/>
    </row>
    <row r="418" spans="1:18" s="34" customFormat="1">
      <c r="A418" s="41"/>
      <c r="B418" s="41"/>
      <c r="C418" s="41"/>
      <c r="D418" s="41"/>
      <c r="E418" s="41"/>
      <c r="F418" s="142"/>
      <c r="G418" s="142"/>
      <c r="H418" s="142"/>
      <c r="I418" s="142"/>
      <c r="J418" s="142"/>
      <c r="K418" s="142"/>
      <c r="L418" s="142"/>
      <c r="M418" s="142"/>
      <c r="N418" s="142"/>
      <c r="O418" s="142"/>
      <c r="P418" s="142"/>
      <c r="Q418" s="142"/>
      <c r="R418" s="39"/>
    </row>
    <row r="419" spans="1:18" s="34" customFormat="1">
      <c r="A419" s="41"/>
      <c r="B419" s="41"/>
      <c r="C419" s="41"/>
      <c r="D419" s="41"/>
      <c r="E419" s="41"/>
      <c r="F419" s="142"/>
      <c r="G419" s="142"/>
      <c r="H419" s="142"/>
      <c r="I419" s="142"/>
      <c r="J419" s="142"/>
      <c r="K419" s="142"/>
      <c r="L419" s="142"/>
      <c r="M419" s="142"/>
      <c r="N419" s="142"/>
      <c r="O419" s="142"/>
      <c r="P419" s="142"/>
      <c r="Q419" s="142"/>
      <c r="R419" s="39"/>
    </row>
    <row r="420" spans="1:18" s="34" customFormat="1">
      <c r="A420" s="41"/>
      <c r="B420" s="41"/>
      <c r="C420" s="41"/>
      <c r="D420" s="41"/>
      <c r="E420" s="41"/>
      <c r="F420" s="142"/>
      <c r="G420" s="142"/>
      <c r="H420" s="142"/>
      <c r="I420" s="142"/>
      <c r="J420" s="142"/>
      <c r="K420" s="142"/>
      <c r="L420" s="142"/>
      <c r="M420" s="142"/>
      <c r="N420" s="142"/>
      <c r="O420" s="142"/>
      <c r="P420" s="142"/>
      <c r="Q420" s="142"/>
      <c r="R420" s="39"/>
    </row>
    <row r="421" spans="1:18" s="34" customFormat="1">
      <c r="A421" s="41"/>
      <c r="B421" s="41"/>
      <c r="C421" s="41"/>
      <c r="D421" s="41"/>
      <c r="E421" s="41"/>
      <c r="F421" s="142"/>
      <c r="G421" s="142"/>
      <c r="H421" s="142"/>
      <c r="I421" s="142"/>
      <c r="J421" s="142"/>
      <c r="K421" s="142"/>
      <c r="L421" s="142"/>
      <c r="M421" s="142"/>
      <c r="N421" s="142"/>
      <c r="O421" s="142"/>
      <c r="P421" s="142"/>
      <c r="Q421" s="142"/>
      <c r="R421" s="39"/>
    </row>
  </sheetData>
  <mergeCells count="48">
    <mergeCell ref="N6:N8"/>
    <mergeCell ref="O6:O8"/>
    <mergeCell ref="P6:P8"/>
    <mergeCell ref="Q6:Q8"/>
    <mergeCell ref="N38:N40"/>
    <mergeCell ref="O38:O40"/>
    <mergeCell ref="P38:P40"/>
    <mergeCell ref="Q38:Q40"/>
    <mergeCell ref="N70:N72"/>
    <mergeCell ref="N103:N105"/>
    <mergeCell ref="N136:N138"/>
    <mergeCell ref="N169:N171"/>
    <mergeCell ref="N202:N204"/>
    <mergeCell ref="N235:N237"/>
    <mergeCell ref="N268:N270"/>
    <mergeCell ref="N301:N303"/>
    <mergeCell ref="N334:N336"/>
    <mergeCell ref="N367:N369"/>
    <mergeCell ref="O70:O72"/>
    <mergeCell ref="P70:P72"/>
    <mergeCell ref="Q70:Q72"/>
    <mergeCell ref="O103:O105"/>
    <mergeCell ref="P103:P105"/>
    <mergeCell ref="Q103:Q105"/>
    <mergeCell ref="O136:O138"/>
    <mergeCell ref="P136:P138"/>
    <mergeCell ref="Q136:Q138"/>
    <mergeCell ref="O169:O171"/>
    <mergeCell ref="P169:P171"/>
    <mergeCell ref="Q169:Q171"/>
    <mergeCell ref="O202:O204"/>
    <mergeCell ref="P202:P204"/>
    <mergeCell ref="Q202:Q204"/>
    <mergeCell ref="O235:O237"/>
    <mergeCell ref="P235:P237"/>
    <mergeCell ref="Q235:Q237"/>
    <mergeCell ref="O268:O270"/>
    <mergeCell ref="P268:P270"/>
    <mergeCell ref="Q268:Q270"/>
    <mergeCell ref="O301:O303"/>
    <mergeCell ref="P301:P303"/>
    <mergeCell ref="Q301:Q303"/>
    <mergeCell ref="O334:O336"/>
    <mergeCell ref="P334:P336"/>
    <mergeCell ref="Q334:Q336"/>
    <mergeCell ref="O367:O369"/>
    <mergeCell ref="P367:P369"/>
    <mergeCell ref="Q367:Q369"/>
  </mergeCells>
  <phoneticPr fontId="32" type="noConversion"/>
  <conditionalFormatting sqref="R12:S22 R24:S29">
    <cfRule type="cellIs" dxfId="641" priority="33" operator="notEqual">
      <formula>100</formula>
    </cfRule>
  </conditionalFormatting>
  <conditionalFormatting sqref="W12:W22 W24:W29">
    <cfRule type="cellIs" dxfId="640" priority="32" operator="notEqual">
      <formula>100</formula>
    </cfRule>
  </conditionalFormatting>
  <conditionalFormatting sqref="R44:S61">
    <cfRule type="cellIs" dxfId="639" priority="31" operator="notEqual">
      <formula>100</formula>
    </cfRule>
  </conditionalFormatting>
  <conditionalFormatting sqref="R76:S93">
    <cfRule type="cellIs" dxfId="638" priority="29" operator="notEqual">
      <formula>100</formula>
    </cfRule>
  </conditionalFormatting>
  <conditionalFormatting sqref="R109:S126">
    <cfRule type="cellIs" dxfId="637" priority="27" operator="notEqual">
      <formula>100</formula>
    </cfRule>
  </conditionalFormatting>
  <conditionalFormatting sqref="R142:S159">
    <cfRule type="cellIs" dxfId="636" priority="25" operator="notEqual">
      <formula>100</formula>
    </cfRule>
  </conditionalFormatting>
  <conditionalFormatting sqref="R175:S192">
    <cfRule type="cellIs" dxfId="635" priority="23" operator="notEqual">
      <formula>100</formula>
    </cfRule>
  </conditionalFormatting>
  <conditionalFormatting sqref="W274:W291">
    <cfRule type="cellIs" dxfId="634" priority="16" operator="notEqual">
      <formula>100</formula>
    </cfRule>
  </conditionalFormatting>
  <conditionalFormatting sqref="R208:S225">
    <cfRule type="cellIs" dxfId="633" priority="21" operator="notEqual">
      <formula>100</formula>
    </cfRule>
  </conditionalFormatting>
  <conditionalFormatting sqref="R241:S258">
    <cfRule type="cellIs" dxfId="632" priority="19" operator="notEqual">
      <formula>100</formula>
    </cfRule>
  </conditionalFormatting>
  <conditionalFormatting sqref="R373:R390">
    <cfRule type="cellIs" dxfId="631" priority="11" operator="notEqual">
      <formula>100</formula>
    </cfRule>
  </conditionalFormatting>
  <conditionalFormatting sqref="R274:S291">
    <cfRule type="cellIs" dxfId="630" priority="17" operator="notEqual">
      <formula>100</formula>
    </cfRule>
  </conditionalFormatting>
  <conditionalFormatting sqref="R307:R324">
    <cfRule type="cellIs" dxfId="629" priority="15" operator="notEqual">
      <formula>100</formula>
    </cfRule>
  </conditionalFormatting>
  <conditionalFormatting sqref="S307:S324">
    <cfRule type="cellIs" dxfId="628" priority="8" operator="notEqual">
      <formula>100</formula>
    </cfRule>
  </conditionalFormatting>
  <conditionalFormatting sqref="R340:R357">
    <cfRule type="cellIs" dxfId="627" priority="13" operator="notEqual">
      <formula>100</formula>
    </cfRule>
  </conditionalFormatting>
  <conditionalFormatting sqref="W241:W258">
    <cfRule type="cellIs" dxfId="626" priority="9" operator="notEqual">
      <formula>100</formula>
    </cfRule>
  </conditionalFormatting>
  <conditionalFormatting sqref="W307:W324">
    <cfRule type="cellIs" dxfId="625" priority="7" operator="notEqual">
      <formula>100</formula>
    </cfRule>
  </conditionalFormatting>
  <conditionalFormatting sqref="S340:S357">
    <cfRule type="cellIs" dxfId="624" priority="6" operator="notEqual">
      <formula>100</formula>
    </cfRule>
  </conditionalFormatting>
  <conditionalFormatting sqref="W340:W357">
    <cfRule type="cellIs" dxfId="623" priority="5" operator="notEqual">
      <formula>100</formula>
    </cfRule>
  </conditionalFormatting>
  <conditionalFormatting sqref="S373:S390">
    <cfRule type="cellIs" dxfId="622" priority="4" operator="notEqual">
      <formula>100</formula>
    </cfRule>
  </conditionalFormatting>
  <conditionalFormatting sqref="W373:W390">
    <cfRule type="cellIs" dxfId="621" priority="3" operator="notEqual">
      <formula>100</formula>
    </cfRule>
  </conditionalFormatting>
  <conditionalFormatting sqref="R23:S23">
    <cfRule type="cellIs" dxfId="3" priority="2" operator="notEqual">
      <formula>100</formula>
    </cfRule>
  </conditionalFormatting>
  <conditionalFormatting sqref="W23">
    <cfRule type="cellIs" dxfId="1" priority="1" operator="notEqual">
      <formula>100</formula>
    </cfRule>
  </conditionalFormatting>
  <printOptions horizontalCentered="1"/>
  <pageMargins left="0.5" right="0.5" top="1" bottom="0.75" header="0.5" footer="0.5"/>
  <pageSetup scale="95"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R384"/>
  <sheetViews>
    <sheetView showGridLines="0" showZeros="0" view="pageLayout" topLeftCell="A369" zoomScaleNormal="80" zoomScaleSheetLayoutView="100" workbookViewId="0">
      <selection activeCell="K376" sqref="K376"/>
    </sheetView>
  </sheetViews>
  <sheetFormatPr defaultColWidth="9" defaultRowHeight="12.75"/>
  <cols>
    <col min="1" max="1" width="11.21875" style="41" customWidth="1"/>
    <col min="2" max="2" width="7.109375" style="41" customWidth="1"/>
    <col min="3" max="3" width="8" style="41" customWidth="1"/>
    <col min="4" max="4" width="7.88671875" style="41" customWidth="1"/>
    <col min="5" max="5" width="7.44140625" style="41" customWidth="1"/>
    <col min="6" max="6" width="7.109375" style="142" customWidth="1"/>
    <col min="7" max="7" width="6.88671875" style="142" customWidth="1"/>
    <col min="8" max="8" width="8.21875" style="142" customWidth="1"/>
    <col min="9" max="10" width="6.6640625" style="142" customWidth="1"/>
    <col min="11" max="11" width="7.21875" style="142" customWidth="1"/>
    <col min="12" max="12" width="8" style="142" customWidth="1"/>
    <col min="13" max="13" width="6.44140625" style="142" customWidth="1"/>
    <col min="14" max="14" width="9" style="142"/>
    <col min="15" max="15" width="4.109375" style="41" customWidth="1"/>
    <col min="16" max="16384" width="9" style="142"/>
  </cols>
  <sheetData>
    <row r="1" spans="1:16" ht="18">
      <c r="A1" s="266" t="s">
        <v>318</v>
      </c>
      <c r="B1" s="132"/>
      <c r="C1" s="132"/>
      <c r="D1" s="132"/>
      <c r="E1" s="132"/>
      <c r="F1" s="135"/>
      <c r="G1" s="135"/>
      <c r="H1" s="135"/>
      <c r="I1" s="136"/>
      <c r="J1" s="135"/>
      <c r="K1" s="135"/>
      <c r="L1" s="135"/>
      <c r="M1" s="136"/>
      <c r="N1" s="135"/>
    </row>
    <row r="2" spans="1:16" ht="18">
      <c r="A2" s="266"/>
      <c r="B2" s="132"/>
      <c r="C2" s="132"/>
      <c r="D2" s="132"/>
      <c r="E2" s="132"/>
      <c r="F2" s="135"/>
      <c r="G2" s="135"/>
      <c r="H2" s="135"/>
      <c r="I2" s="136"/>
      <c r="J2" s="135"/>
      <c r="K2" s="135"/>
      <c r="L2" s="135"/>
      <c r="M2" s="136"/>
      <c r="N2" s="135"/>
    </row>
    <row r="3" spans="1:16" ht="15.75">
      <c r="A3" s="150" t="s">
        <v>229</v>
      </c>
      <c r="B3" s="132"/>
      <c r="C3" s="132"/>
      <c r="D3" s="132"/>
      <c r="E3" s="132"/>
      <c r="F3" s="135"/>
      <c r="G3" s="135"/>
      <c r="H3" s="135"/>
      <c r="I3" s="136"/>
      <c r="J3" s="135"/>
      <c r="K3" s="135"/>
      <c r="L3" s="135"/>
      <c r="M3" s="136"/>
      <c r="N3" s="135"/>
    </row>
    <row r="4" spans="1:16" ht="15.75">
      <c r="A4" s="150" t="s">
        <v>1124</v>
      </c>
      <c r="B4" s="132"/>
      <c r="C4" s="132"/>
      <c r="D4" s="132"/>
      <c r="E4" s="132"/>
      <c r="F4" s="135"/>
      <c r="G4" s="135"/>
      <c r="H4" s="135"/>
      <c r="I4" s="136"/>
      <c r="J4" s="135"/>
      <c r="K4" s="135"/>
      <c r="L4" s="135"/>
      <c r="M4" s="136"/>
      <c r="N4" s="135"/>
    </row>
    <row r="5" spans="1:16" ht="18" customHeight="1">
      <c r="A5" s="31"/>
      <c r="B5" s="31"/>
      <c r="C5" s="31"/>
      <c r="D5" s="31"/>
      <c r="E5" s="31"/>
      <c r="F5" s="23"/>
      <c r="G5" s="146"/>
      <c r="H5" s="146"/>
      <c r="I5" s="143"/>
      <c r="J5" s="143"/>
      <c r="K5" s="143"/>
      <c r="L5" s="143"/>
      <c r="M5" s="143"/>
      <c r="N5" s="143"/>
      <c r="O5" s="11"/>
    </row>
    <row r="6" spans="1:16" ht="18" customHeight="1">
      <c r="A6" s="26"/>
      <c r="B6" s="151" t="s">
        <v>303</v>
      </c>
      <c r="C6" s="152"/>
      <c r="D6" s="152"/>
      <c r="E6" s="152"/>
      <c r="F6" s="152"/>
      <c r="G6" s="152"/>
      <c r="H6" s="152"/>
      <c r="I6" s="153"/>
      <c r="J6" s="163" t="s">
        <v>202</v>
      </c>
      <c r="K6" s="711"/>
      <c r="L6" s="711"/>
      <c r="M6" s="712"/>
      <c r="N6" s="841" t="s">
        <v>302</v>
      </c>
      <c r="O6" s="713"/>
    </row>
    <row r="7" spans="1:16" ht="43.5" customHeight="1">
      <c r="A7" s="42"/>
      <c r="B7" s="152" t="s">
        <v>344</v>
      </c>
      <c r="C7" s="152"/>
      <c r="D7" s="152"/>
      <c r="E7" s="155"/>
      <c r="F7" s="156" t="s">
        <v>346</v>
      </c>
      <c r="G7" s="152"/>
      <c r="H7" s="152"/>
      <c r="I7" s="153"/>
      <c r="J7" s="157" t="s">
        <v>304</v>
      </c>
      <c r="K7" s="152"/>
      <c r="L7" s="152"/>
      <c r="M7" s="153"/>
      <c r="N7" s="842"/>
      <c r="O7" s="713"/>
    </row>
    <row r="8" spans="1:16" ht="30" customHeight="1">
      <c r="A8" s="31"/>
      <c r="B8" s="158" t="s">
        <v>203</v>
      </c>
      <c r="C8" s="158" t="s">
        <v>204</v>
      </c>
      <c r="D8" s="158" t="s">
        <v>104</v>
      </c>
      <c r="E8" s="160" t="s">
        <v>50</v>
      </c>
      <c r="F8" s="160" t="s">
        <v>203</v>
      </c>
      <c r="G8" s="158" t="s">
        <v>204</v>
      </c>
      <c r="H8" s="158" t="s">
        <v>104</v>
      </c>
      <c r="I8" s="160" t="s">
        <v>50</v>
      </c>
      <c r="J8" s="161" t="s">
        <v>203</v>
      </c>
      <c r="K8" s="162" t="s">
        <v>204</v>
      </c>
      <c r="L8" s="164" t="s">
        <v>104</v>
      </c>
      <c r="M8" s="161" t="s">
        <v>50</v>
      </c>
      <c r="N8" s="843"/>
      <c r="O8" s="713"/>
      <c r="P8" s="714" t="s">
        <v>294</v>
      </c>
    </row>
    <row r="9" spans="1:16" ht="12.75" hidden="1" customHeight="1">
      <c r="A9" s="52" t="s">
        <v>87</v>
      </c>
      <c r="B9" s="138"/>
      <c r="C9" s="138"/>
      <c r="D9" s="138"/>
      <c r="E9" s="147"/>
      <c r="F9" s="58"/>
      <c r="G9" s="59"/>
      <c r="H9" s="59"/>
      <c r="I9" s="58"/>
      <c r="J9" s="58"/>
      <c r="K9" s="59"/>
      <c r="L9" s="59"/>
      <c r="M9" s="60"/>
      <c r="N9" s="58"/>
      <c r="O9" s="47"/>
      <c r="P9" s="715">
        <f>+M9-I9</f>
        <v>0</v>
      </c>
    </row>
    <row r="10" spans="1:16" ht="12.75" hidden="1" customHeight="1">
      <c r="A10" s="52"/>
      <c r="B10" s="52"/>
      <c r="C10" s="52"/>
      <c r="D10" s="52"/>
      <c r="E10" s="46"/>
      <c r="F10" s="46"/>
      <c r="G10" s="48"/>
      <c r="H10" s="48"/>
      <c r="I10" s="46"/>
      <c r="J10" s="46"/>
      <c r="K10" s="48"/>
      <c r="L10" s="48"/>
      <c r="M10" s="716"/>
      <c r="N10" s="46"/>
      <c r="O10" s="47"/>
      <c r="P10" s="713"/>
    </row>
    <row r="11" spans="1:16" ht="12.75" customHeight="1">
      <c r="A11" s="52" t="s">
        <v>88</v>
      </c>
      <c r="B11" s="178">
        <f>+'TTA Pivot Table'!I$7</f>
        <v>0</v>
      </c>
      <c r="C11" s="178">
        <f>+'TTA Pivot Table'!I$9</f>
        <v>0</v>
      </c>
      <c r="D11" s="178">
        <f>+'TTA Pivot Table'!I$11</f>
        <v>0</v>
      </c>
      <c r="E11" s="179">
        <f>+'TTA Pivot Table'!I$13</f>
        <v>0</v>
      </c>
      <c r="F11" s="179">
        <f>+'TTA Pivot Table'!I$15</f>
        <v>0</v>
      </c>
      <c r="G11" s="178">
        <f>+'TTA Pivot Table'!I$17</f>
        <v>0</v>
      </c>
      <c r="H11" s="178">
        <f>+'TTA Pivot Table'!I$19</f>
        <v>0</v>
      </c>
      <c r="I11" s="179">
        <f>+'TTA Pivot Table'!I$21</f>
        <v>0</v>
      </c>
      <c r="J11" s="179">
        <f>+'TTA Pivot Table'!I$23</f>
        <v>0</v>
      </c>
      <c r="K11" s="178">
        <f>+'TTA Pivot Table'!I$25</f>
        <v>0</v>
      </c>
      <c r="L11" s="178">
        <f>+'TTA Pivot Table'!I$27</f>
        <v>0</v>
      </c>
      <c r="M11" s="180">
        <f>+'TTA Pivot Table'!I$29</f>
        <v>0</v>
      </c>
      <c r="N11" s="179">
        <f>+'TTA Pivot Table'!I$31</f>
        <v>0</v>
      </c>
      <c r="O11" s="47"/>
      <c r="P11" s="715">
        <f t="shared" ref="P11:P29" si="0">+M11-E11</f>
        <v>0</v>
      </c>
    </row>
    <row r="12" spans="1:16">
      <c r="A12" s="52" t="s">
        <v>89</v>
      </c>
      <c r="B12" s="178">
        <f>+'TTA Pivot Table'!I$39</f>
        <v>4.4935455680399503</v>
      </c>
      <c r="C12" s="178">
        <f>+'TTA Pivot Table'!I$41</f>
        <v>5.1516455696202534</v>
      </c>
      <c r="D12" s="178">
        <f>+'TTA Pivot Table'!I$43</f>
        <v>0</v>
      </c>
      <c r="E12" s="179">
        <f>+'TTA Pivot Table'!I$45</f>
        <v>4.5244735276621064</v>
      </c>
      <c r="F12" s="179">
        <f>+'TTA Pivot Table'!I$47</f>
        <v>5.8202312276519663</v>
      </c>
      <c r="G12" s="178">
        <f>+'TTA Pivot Table'!I$49</f>
        <v>8.6370875763747463</v>
      </c>
      <c r="H12" s="178">
        <f>+'TTA Pivot Table'!I$51</f>
        <v>0</v>
      </c>
      <c r="I12" s="179">
        <f>+'TTA Pivot Table'!I$53</f>
        <v>6.1153819889031169</v>
      </c>
      <c r="J12" s="179">
        <f>+'TTA Pivot Table'!I$55</f>
        <v>3.9709999999999992</v>
      </c>
      <c r="K12" s="178">
        <f>+'TTA Pivot Table'!I$57</f>
        <v>4.8976817288801584</v>
      </c>
      <c r="L12" s="178">
        <f>+'TTA Pivot Table'!I$59</f>
        <v>0</v>
      </c>
      <c r="M12" s="180">
        <f>+'TTA Pivot Table'!I$61</f>
        <v>4.2213614649681528</v>
      </c>
      <c r="N12" s="179">
        <f>+'TTA Pivot Table'!I$63</f>
        <v>4.1857364341085264</v>
      </c>
      <c r="O12" s="47"/>
      <c r="P12" s="715">
        <f>+M12-E12</f>
        <v>-0.30311206269395363</v>
      </c>
    </row>
    <row r="13" spans="1:16">
      <c r="A13" s="52" t="s">
        <v>90</v>
      </c>
      <c r="B13" s="178">
        <f>+'TTA Pivot Table'!I$71</f>
        <v>0</v>
      </c>
      <c r="C13" s="178">
        <f>+'TTA Pivot Table'!I$73</f>
        <v>0</v>
      </c>
      <c r="D13" s="178">
        <f>+'TTA Pivot Table'!I$75</f>
        <v>0</v>
      </c>
      <c r="E13" s="179">
        <f>+'TTA Pivot Table'!I$77</f>
        <v>0</v>
      </c>
      <c r="F13" s="179">
        <f>+'TTA Pivot Table'!I$79</f>
        <v>0</v>
      </c>
      <c r="G13" s="178">
        <f>+'TTA Pivot Table'!I$81</f>
        <v>0</v>
      </c>
      <c r="H13" s="178">
        <f>+'TTA Pivot Table'!I$83</f>
        <v>0</v>
      </c>
      <c r="I13" s="179">
        <f>+'TTA Pivot Table'!I$85</f>
        <v>0</v>
      </c>
      <c r="J13" s="179">
        <f>+'TTA Pivot Table'!I$87</f>
        <v>0</v>
      </c>
      <c r="K13" s="178">
        <f>+'TTA Pivot Table'!I$89</f>
        <v>0</v>
      </c>
      <c r="L13" s="178">
        <f>+'TTA Pivot Table'!I$91</f>
        <v>0</v>
      </c>
      <c r="M13" s="180">
        <f>+'TTA Pivot Table'!I$93</f>
        <v>0</v>
      </c>
      <c r="N13" s="179">
        <f>+'TTA Pivot Table'!I$95</f>
        <v>0</v>
      </c>
      <c r="O13" s="47"/>
      <c r="P13" s="715">
        <f t="shared" si="0"/>
        <v>0</v>
      </c>
    </row>
    <row r="14" spans="1:16">
      <c r="A14" s="52" t="s">
        <v>91</v>
      </c>
      <c r="B14" s="178">
        <f>+'TTA Pivot Table'!I$103</f>
        <v>4.5228394575170974</v>
      </c>
      <c r="C14" s="178">
        <f>+'TTA Pivot Table'!I$105</f>
        <v>5.3015365239294709</v>
      </c>
      <c r="D14" s="178">
        <f>+'TTA Pivot Table'!I$107</f>
        <v>8.6538461538461533</v>
      </c>
      <c r="E14" s="179">
        <f>+'TTA Pivot Table'!I$109</f>
        <v>4.5629905942237468</v>
      </c>
      <c r="F14" s="179">
        <f>+'TTA Pivot Table'!I$111</f>
        <v>5.234119806940372</v>
      </c>
      <c r="G14" s="178">
        <f>+'TTA Pivot Table'!I$113</f>
        <v>5.5698123667377404</v>
      </c>
      <c r="H14" s="178">
        <f>+'TTA Pivot Table'!I$115</f>
        <v>9.8786277372262763</v>
      </c>
      <c r="I14" s="179">
        <f>+'TTA Pivot Table'!I$117</f>
        <v>5.2808817603393425</v>
      </c>
      <c r="J14" s="179">
        <f>+'TTA Pivot Table'!I$119</f>
        <v>3.4155010895744926</v>
      </c>
      <c r="K14" s="178">
        <f>+'TTA Pivot Table'!I$121</f>
        <v>3.667279590186034</v>
      </c>
      <c r="L14" s="178">
        <f>+'TTA Pivot Table'!I$123</f>
        <v>11.191176470588236</v>
      </c>
      <c r="M14" s="180">
        <f>+'TTA Pivot Table'!I$125</f>
        <v>3.5011606267577342</v>
      </c>
      <c r="N14" s="179">
        <f>+'TTA Pivot Table'!I$127</f>
        <v>7.1887003669849792</v>
      </c>
      <c r="O14" s="47"/>
      <c r="P14" s="715">
        <f t="shared" si="0"/>
        <v>-1.0618299674660125</v>
      </c>
    </row>
    <row r="15" spans="1:16">
      <c r="A15" s="52"/>
      <c r="B15" s="178"/>
      <c r="C15" s="178"/>
      <c r="D15" s="178"/>
      <c r="E15" s="179"/>
      <c r="F15" s="179"/>
      <c r="G15" s="178"/>
      <c r="H15" s="178"/>
      <c r="I15" s="179"/>
      <c r="J15" s="179"/>
      <c r="K15" s="178"/>
      <c r="L15" s="178"/>
      <c r="M15" s="180"/>
      <c r="N15" s="179"/>
      <c r="O15" s="47"/>
      <c r="P15" s="715"/>
    </row>
    <row r="16" spans="1:16">
      <c r="A16" s="52" t="s">
        <v>92</v>
      </c>
      <c r="B16" s="178">
        <f>+'TTA Pivot Table'!I$135</f>
        <v>4.9738903394255871</v>
      </c>
      <c r="C16" s="178">
        <f>+'TTA Pivot Table'!I$137</f>
        <v>4.7847222222222223</v>
      </c>
      <c r="D16" s="178">
        <f>+'TTA Pivot Table'!I$139</f>
        <v>0</v>
      </c>
      <c r="E16" s="179">
        <f>+'TTA Pivot Table'!I$141</f>
        <v>4.9439560439560442</v>
      </c>
      <c r="F16" s="179">
        <f>+'TTA Pivot Table'!I$143</f>
        <v>5.209688751493009</v>
      </c>
      <c r="G16" s="178">
        <f>+'TTA Pivot Table'!I$145</f>
        <v>5.7670157068062826</v>
      </c>
      <c r="H16" s="178">
        <f>+'TTA Pivot Table'!I$147</f>
        <v>0</v>
      </c>
      <c r="I16" s="179">
        <f>+'TTA Pivot Table'!I$149</f>
        <v>5.2575465639049455</v>
      </c>
      <c r="J16" s="179">
        <f>+'TTA Pivot Table'!I$151</f>
        <v>3.7792671462829737</v>
      </c>
      <c r="K16" s="178">
        <f>+'TTA Pivot Table'!I$153</f>
        <v>4.1973311546840959</v>
      </c>
      <c r="L16" s="178">
        <f>+'TTA Pivot Table'!I$155</f>
        <v>0</v>
      </c>
      <c r="M16" s="180">
        <f>+'TTA Pivot Table'!I$157</f>
        <v>3.8881648577711569</v>
      </c>
      <c r="N16" s="179">
        <f>+'TTA Pivot Table'!I$159</f>
        <v>0</v>
      </c>
      <c r="O16" s="47"/>
      <c r="P16" s="715">
        <f t="shared" si="0"/>
        <v>-1.0557911861848872</v>
      </c>
    </row>
    <row r="17" spans="1:17">
      <c r="A17" s="52" t="s">
        <v>93</v>
      </c>
      <c r="B17" s="178">
        <f>+'TTA Pivot Table'!I$167</f>
        <v>4.7780835380835391</v>
      </c>
      <c r="C17" s="178">
        <f>+'TTA Pivot Table'!I$169</f>
        <v>5.2117647058823522</v>
      </c>
      <c r="D17" s="178">
        <f>+'TTA Pivot Table'!I$171</f>
        <v>0</v>
      </c>
      <c r="E17" s="179">
        <f>+'TTA Pivot Table'!I$173</f>
        <v>4.7921065145030903</v>
      </c>
      <c r="F17" s="179">
        <f>+'TTA Pivot Table'!I$175</f>
        <v>5.3593637541384771</v>
      </c>
      <c r="G17" s="178">
        <f>+'TTA Pivot Table'!I$177</f>
        <v>6.6319783197831974</v>
      </c>
      <c r="H17" s="178">
        <f>+'TTA Pivot Table'!I$179</f>
        <v>0</v>
      </c>
      <c r="I17" s="179">
        <f>+'TTA Pivot Table'!I$181</f>
        <v>5.4235511208310552</v>
      </c>
      <c r="J17" s="179">
        <f>+'TTA Pivot Table'!I$183</f>
        <v>5.934516205346581</v>
      </c>
      <c r="K17" s="178">
        <f>+'TTA Pivot Table'!I$185</f>
        <v>6.4201754385964902</v>
      </c>
      <c r="L17" s="178">
        <f>+'TTA Pivot Table'!I$187</f>
        <v>0</v>
      </c>
      <c r="M17" s="180">
        <f>+'TTA Pivot Table'!I$189</f>
        <v>6.0605885444035739</v>
      </c>
      <c r="N17" s="179">
        <f>+'TTA Pivot Table'!I$191</f>
        <v>6.3350461133069835</v>
      </c>
      <c r="O17" s="47"/>
      <c r="P17" s="715">
        <f t="shared" si="0"/>
        <v>1.2684820299004835</v>
      </c>
    </row>
    <row r="18" spans="1:17">
      <c r="A18" s="52" t="s">
        <v>94</v>
      </c>
      <c r="B18" s="267">
        <f>+'TTA Pivot Table'!I$199</f>
        <v>4.220024875621891</v>
      </c>
      <c r="C18" s="178">
        <f>+'TTA Pivot Table'!I$201</f>
        <v>7.9399999999999995</v>
      </c>
      <c r="D18" s="178">
        <f>+'TTA Pivot Table'!I$203</f>
        <v>0</v>
      </c>
      <c r="E18" s="179">
        <f>+'TTA Pivot Table'!I$205</f>
        <v>4.2384405940594068</v>
      </c>
      <c r="F18" s="179">
        <f>+'TTA Pivot Table'!I$207</f>
        <v>5.3308775413711595</v>
      </c>
      <c r="G18" s="178">
        <f>+'TTA Pivot Table'!I$209</f>
        <v>7.673571428571428</v>
      </c>
      <c r="H18" s="178">
        <f>+'TTA Pivot Table'!I$211</f>
        <v>0</v>
      </c>
      <c r="I18" s="179">
        <f>+'TTA Pivot Table'!I$213</f>
        <v>5.3883590074716343</v>
      </c>
      <c r="J18" s="179">
        <f>+'TTA Pivot Table'!I$215</f>
        <v>4.0116932907348239</v>
      </c>
      <c r="K18" s="178">
        <f>+'TTA Pivot Table'!I$217</f>
        <v>5.6796960784313724</v>
      </c>
      <c r="L18" s="178">
        <f>+'TTA Pivot Table'!I$219</f>
        <v>0</v>
      </c>
      <c r="M18" s="180">
        <f>+'TTA Pivot Table'!I$221</f>
        <v>4.2939366290643655</v>
      </c>
      <c r="N18" s="179">
        <f>+'TTA Pivot Table'!I$223</f>
        <v>0</v>
      </c>
      <c r="O18" s="47"/>
      <c r="P18" s="715">
        <f t="shared" si="0"/>
        <v>5.5496035004958699E-2</v>
      </c>
    </row>
    <row r="19" spans="1:17">
      <c r="A19" s="52" t="s">
        <v>95</v>
      </c>
      <c r="B19" s="178">
        <f>+'TTA Pivot Table'!I$231</f>
        <v>0</v>
      </c>
      <c r="C19" s="178">
        <f>+'TTA Pivot Table'!I$233</f>
        <v>0</v>
      </c>
      <c r="D19" s="178">
        <f>+'TTA Pivot Table'!I$235</f>
        <v>0</v>
      </c>
      <c r="E19" s="179">
        <f>+'TTA Pivot Table'!I$237</f>
        <v>0</v>
      </c>
      <c r="F19" s="179">
        <f>+'TTA Pivot Table'!I$239</f>
        <v>0</v>
      </c>
      <c r="G19" s="178">
        <f>+'TTA Pivot Table'!I$241</f>
        <v>0</v>
      </c>
      <c r="H19" s="178">
        <f>+'TTA Pivot Table'!I$243</f>
        <v>0</v>
      </c>
      <c r="I19" s="179">
        <f>+'TTA Pivot Table'!I$245</f>
        <v>0</v>
      </c>
      <c r="J19" s="179">
        <f>+'TTA Pivot Table'!I$247</f>
        <v>0</v>
      </c>
      <c r="K19" s="178">
        <f>+'TTA Pivot Table'!I$249</f>
        <v>0</v>
      </c>
      <c r="L19" s="178">
        <f>+'TTA Pivot Table'!I$251</f>
        <v>0</v>
      </c>
      <c r="M19" s="180">
        <f>+'TTA Pivot Table'!I$253</f>
        <v>0</v>
      </c>
      <c r="N19" s="179">
        <f>+'TTA Pivot Table'!I$255</f>
        <v>0</v>
      </c>
      <c r="O19" s="47"/>
      <c r="P19" s="715">
        <f t="shared" si="0"/>
        <v>0</v>
      </c>
    </row>
    <row r="20" spans="1:17">
      <c r="A20" s="52"/>
      <c r="B20" s="178"/>
      <c r="C20" s="178"/>
      <c r="D20" s="178"/>
      <c r="E20" s="179"/>
      <c r="F20" s="179"/>
      <c r="G20" s="178"/>
      <c r="H20" s="178"/>
      <c r="I20" s="179"/>
      <c r="J20" s="179"/>
      <c r="K20" s="178"/>
      <c r="L20" s="178"/>
      <c r="M20" s="180"/>
      <c r="N20" s="179"/>
      <c r="O20" s="47"/>
      <c r="P20" s="715"/>
    </row>
    <row r="21" spans="1:17">
      <c r="A21" s="52" t="s">
        <v>96</v>
      </c>
      <c r="B21" s="178">
        <f>+'TTA Pivot Table'!I$263</f>
        <v>5.0365927977839329</v>
      </c>
      <c r="C21" s="178">
        <f>+'TTA Pivot Table'!I$265</f>
        <v>5.0965753424657532</v>
      </c>
      <c r="D21" s="178">
        <f>+'TTA Pivot Table'!I$267</f>
        <v>0</v>
      </c>
      <c r="E21" s="179">
        <f>+'TTA Pivot Table'!I$269</f>
        <v>5.0466820276497701</v>
      </c>
      <c r="F21" s="179">
        <f>+'TTA Pivot Table'!I$271</f>
        <v>5.135420652440521</v>
      </c>
      <c r="G21" s="178">
        <f>+'TTA Pivot Table'!I$273</f>
        <v>5.3877902621722846</v>
      </c>
      <c r="H21" s="178">
        <f>+'TTA Pivot Table'!I$275</f>
        <v>0</v>
      </c>
      <c r="I21" s="179">
        <f>+'TTA Pivot Table'!I$277</f>
        <v>5.1509323204419895</v>
      </c>
      <c r="J21" s="179">
        <f>+'TTA Pivot Table'!I$279</f>
        <v>3.7055684567005316</v>
      </c>
      <c r="K21" s="178">
        <f>+'TTA Pivot Table'!I$281</f>
        <v>4.1059556494192186</v>
      </c>
      <c r="L21" s="178">
        <f>+'TTA Pivot Table'!I$2691</f>
        <v>0</v>
      </c>
      <c r="M21" s="180">
        <f>+'TTA Pivot Table'!I$285</f>
        <v>3.7544219262690595</v>
      </c>
      <c r="N21" s="179">
        <f>+'TTA Pivot Table'!I$287</f>
        <v>4.9673983739837393</v>
      </c>
      <c r="O21" s="47"/>
      <c r="P21" s="715">
        <f t="shared" si="0"/>
        <v>-1.2922601013807107</v>
      </c>
    </row>
    <row r="22" spans="1:17">
      <c r="A22" s="52" t="s">
        <v>97</v>
      </c>
      <c r="B22" s="178">
        <f>+'TTA Pivot Table'!I$295</f>
        <v>5.3780952380952387</v>
      </c>
      <c r="C22" s="178">
        <f>+'TTA Pivot Table'!I$297</f>
        <v>6.7625000000000002</v>
      </c>
      <c r="D22" s="178">
        <f>+'TTA Pivot Table'!I$299</f>
        <v>0</v>
      </c>
      <c r="E22" s="179">
        <f>+'TTA Pivot Table'!I$301</f>
        <v>5.4761061946902663</v>
      </c>
      <c r="F22" s="179">
        <f>+'TTA Pivot Table'!I$303</f>
        <v>4.8827337783968101</v>
      </c>
      <c r="G22" s="178">
        <f>+'TTA Pivot Table'!I$305</f>
        <v>6.3518867924528299</v>
      </c>
      <c r="H22" s="178">
        <f>+'TTA Pivot Table'!I$307</f>
        <v>8.8787878787878789</v>
      </c>
      <c r="I22" s="179">
        <f>+'TTA Pivot Table'!I$309</f>
        <v>4.8964551526717548</v>
      </c>
      <c r="J22" s="179">
        <f>+'TTA Pivot Table'!I$311</f>
        <v>3.7332331472735083</v>
      </c>
      <c r="K22" s="178">
        <f>+'TTA Pivot Table'!I$313</f>
        <v>4.0980266403552053</v>
      </c>
      <c r="L22" s="178">
        <f>+'TTA Pivot Table'!I$315</f>
        <v>9.1545454545454543</v>
      </c>
      <c r="M22" s="180">
        <f>+'TTA Pivot Table'!I$317</f>
        <v>3.8549546406140953</v>
      </c>
      <c r="N22" s="179">
        <f>+'TTA Pivot Table'!I$319</f>
        <v>6.8188255613126083</v>
      </c>
      <c r="O22" s="47"/>
      <c r="P22" s="715">
        <f t="shared" si="0"/>
        <v>-1.621151554076171</v>
      </c>
    </row>
    <row r="23" spans="1:17">
      <c r="A23" s="52" t="s">
        <v>98</v>
      </c>
      <c r="B23" s="178">
        <f>+'TTA Pivot Table'!I$327</f>
        <v>4.237041081643266</v>
      </c>
      <c r="C23" s="178">
        <f>+'TTA Pivot Table'!I$329</f>
        <v>3.8829253731343281</v>
      </c>
      <c r="D23" s="178">
        <f>+'TTA Pivot Table'!I$331</f>
        <v>0</v>
      </c>
      <c r="E23" s="179">
        <f>+'TTA Pivot Table'!I$333</f>
        <v>4.184503985828167</v>
      </c>
      <c r="F23" s="179">
        <f>+'TTA Pivot Table'!I$335</f>
        <v>5.2539444053483457</v>
      </c>
      <c r="G23" s="178">
        <f>+'TTA Pivot Table'!I$337</f>
        <v>6.4828915662650601</v>
      </c>
      <c r="H23" s="178">
        <f>+'TTA Pivot Table'!I$339</f>
        <v>0</v>
      </c>
      <c r="I23" s="179">
        <f>+'TTA Pivot Table'!I$341</f>
        <v>5.3262140052356024</v>
      </c>
      <c r="J23" s="179">
        <f>+'TTA Pivot Table'!I$343</f>
        <v>3.6155570380253503</v>
      </c>
      <c r="K23" s="178">
        <f>+'TTA Pivot Table'!I$345</f>
        <v>4.5636347673397717</v>
      </c>
      <c r="L23" s="178">
        <f>+'TTA Pivot Table'!I$347</f>
        <v>0</v>
      </c>
      <c r="M23" s="180">
        <f>+'TTA Pivot Table'!I$349</f>
        <v>3.9343350553505534</v>
      </c>
      <c r="N23" s="179">
        <f>+'TTA Pivot Table'!I$351</f>
        <v>0</v>
      </c>
      <c r="O23" s="47"/>
      <c r="P23" s="715">
        <f t="shared" si="0"/>
        <v>-0.25016893047761357</v>
      </c>
      <c r="Q23" s="785"/>
    </row>
    <row r="24" spans="1:17">
      <c r="A24" s="52" t="s">
        <v>99</v>
      </c>
      <c r="B24" s="178">
        <f>+'TTA Pivot Table'!I$359</f>
        <v>0</v>
      </c>
      <c r="C24" s="178">
        <f>+'TTA Pivot Table'!I$361</f>
        <v>0</v>
      </c>
      <c r="D24" s="178">
        <f>+'TTA Pivot Table'!I$363</f>
        <v>0</v>
      </c>
      <c r="E24" s="179">
        <f>+'TTA Pivot Table'!I$365</f>
        <v>0</v>
      </c>
      <c r="F24" s="179">
        <f>+'TTA Pivot Table'!I$367</f>
        <v>0</v>
      </c>
      <c r="G24" s="178">
        <f>+'TTA Pivot Table'!I$369</f>
        <v>0</v>
      </c>
      <c r="H24" s="178">
        <f>+'TTA Pivot Table'!I$371</f>
        <v>0</v>
      </c>
      <c r="I24" s="179">
        <f>+'TTA Pivot Table'!I$373</f>
        <v>0</v>
      </c>
      <c r="J24" s="179">
        <f>+'TTA Pivot Table'!I$375</f>
        <v>0</v>
      </c>
      <c r="K24" s="178">
        <f>+'TTA Pivot Table'!I$377</f>
        <v>0</v>
      </c>
      <c r="L24" s="178">
        <f>+'TTA Pivot Table'!I$379</f>
        <v>0</v>
      </c>
      <c r="M24" s="180">
        <f>+'TTA Pivot Table'!I$381</f>
        <v>0</v>
      </c>
      <c r="N24" s="179">
        <f>+'TTA Pivot Table'!I$383</f>
        <v>0</v>
      </c>
      <c r="O24" s="47"/>
      <c r="P24" s="715">
        <f t="shared" si="0"/>
        <v>0</v>
      </c>
    </row>
    <row r="25" spans="1:17">
      <c r="A25" s="52"/>
      <c r="B25" s="178"/>
      <c r="C25" s="178"/>
      <c r="D25" s="178"/>
      <c r="E25" s="179"/>
      <c r="F25" s="179"/>
      <c r="G25" s="178"/>
      <c r="H25" s="178"/>
      <c r="I25" s="179"/>
      <c r="J25" s="179"/>
      <c r="K25" s="178"/>
      <c r="L25" s="178"/>
      <c r="M25" s="180"/>
      <c r="N25" s="179"/>
      <c r="O25" s="47"/>
      <c r="P25" s="715"/>
    </row>
    <row r="26" spans="1:17">
      <c r="A26" s="52" t="s">
        <v>100</v>
      </c>
      <c r="B26" s="178">
        <f>+'TTA Pivot Table'!I$391</f>
        <v>3.7723219645293318</v>
      </c>
      <c r="C26" s="178">
        <f>+'TTA Pivot Table'!I$393</f>
        <v>4.4929565217391305</v>
      </c>
      <c r="D26" s="178">
        <f>+'TTA Pivot Table'!I$395</f>
        <v>0</v>
      </c>
      <c r="E26" s="179">
        <f>+'TTA Pivot Table'!I$397</f>
        <v>3.7834533243787778</v>
      </c>
      <c r="F26" s="179">
        <f>+'TTA Pivot Table'!I$399</f>
        <v>4.5402583273424382</v>
      </c>
      <c r="G26" s="178">
        <f>+'TTA Pivot Table'!I$401</f>
        <v>5.408676975945018</v>
      </c>
      <c r="H26" s="178">
        <f>+'TTA Pivot Table'!I$403</f>
        <v>0</v>
      </c>
      <c r="I26" s="179">
        <f>+'TTA Pivot Table'!I$405</f>
        <v>4.5695173092508963</v>
      </c>
      <c r="J26" s="179">
        <f>+'TTA Pivot Table'!I$407</f>
        <v>5.8242717026378896</v>
      </c>
      <c r="K26" s="178">
        <f>+'TTA Pivot Table'!I$409</f>
        <v>7.9282000000000004</v>
      </c>
      <c r="L26" s="178">
        <f>+'TTA Pivot Table'!I$411</f>
        <v>0</v>
      </c>
      <c r="M26" s="180">
        <f>+'TTA Pivot Table'!I$413</f>
        <v>6.2062410206084397</v>
      </c>
      <c r="N26" s="179">
        <f>+'TTA Pivot Table'!I$415</f>
        <v>3.4118047084002137</v>
      </c>
      <c r="O26" s="47"/>
      <c r="P26" s="715">
        <f t="shared" si="0"/>
        <v>2.4227876962296619</v>
      </c>
    </row>
    <row r="27" spans="1:17">
      <c r="A27" s="52" t="s">
        <v>101</v>
      </c>
      <c r="B27" s="178">
        <f>+'TTA Pivot Table'!I$423</f>
        <v>4.4638971023063281</v>
      </c>
      <c r="C27" s="178">
        <f>+'TTA Pivot Table'!I$425</f>
        <v>4.4761073825503344</v>
      </c>
      <c r="D27" s="178">
        <f>+'TTA Pivot Table'!I$427</f>
        <v>0</v>
      </c>
      <c r="E27" s="179">
        <f>+'TTA Pivot Table'!I$429</f>
        <v>4.4647323478101164</v>
      </c>
      <c r="F27" s="179">
        <f>+'TTA Pivot Table'!I$431</f>
        <v>5.041778163619651</v>
      </c>
      <c r="G27" s="178">
        <f>+'TTA Pivot Table'!I$433</f>
        <v>5.2964194373401527</v>
      </c>
      <c r="H27" s="178">
        <f>+'TTA Pivot Table'!I$435</f>
        <v>0</v>
      </c>
      <c r="I27" s="179">
        <f>+'TTA Pivot Table'!I$437</f>
        <v>5.0606119360635571</v>
      </c>
      <c r="J27" s="179">
        <f>+'TTA Pivot Table'!I$439</f>
        <v>3.5028844905905259</v>
      </c>
      <c r="K27" s="178">
        <f>+'TTA Pivot Table'!I$441</f>
        <v>3.5794998952294477</v>
      </c>
      <c r="L27" s="178">
        <f>+'TTA Pivot Table'!I$443</f>
        <v>0</v>
      </c>
      <c r="M27" s="180">
        <f>+'TTA Pivot Table'!I$445</f>
        <v>3.5271861222500394</v>
      </c>
      <c r="N27" s="179">
        <f>+'TTA Pivot Table'!I$447</f>
        <v>4.8693596905887411</v>
      </c>
      <c r="O27" s="47"/>
      <c r="P27" s="715">
        <f t="shared" si="0"/>
        <v>-0.93754622556007705</v>
      </c>
    </row>
    <row r="28" spans="1:17">
      <c r="A28" s="52" t="s">
        <v>102</v>
      </c>
      <c r="B28" s="178">
        <f>+'TTA Pivot Table'!I$455</f>
        <v>4.3109243697478989</v>
      </c>
      <c r="C28" s="178">
        <f>+'TTA Pivot Table'!I$457</f>
        <v>5.6538461538461542</v>
      </c>
      <c r="D28" s="178">
        <f>+'TTA Pivot Table'!I$459</f>
        <v>0</v>
      </c>
      <c r="E28" s="179">
        <f>+'TTA Pivot Table'!I$461</f>
        <v>4.4431818181818183</v>
      </c>
      <c r="F28" s="179">
        <f>+'TTA Pivot Table'!I$463</f>
        <v>4.4923386083898498</v>
      </c>
      <c r="G28" s="178">
        <f>+'TTA Pivot Table'!I$465</f>
        <v>5.858133333333333</v>
      </c>
      <c r="H28" s="178">
        <f>+'TTA Pivot Table'!I$467</f>
        <v>0</v>
      </c>
      <c r="I28" s="179">
        <f>+'TTA Pivot Table'!I$469</f>
        <v>4.6099173553718984</v>
      </c>
      <c r="J28" s="179">
        <f>+'TTA Pivot Table'!I$471</f>
        <v>3.394574327304809</v>
      </c>
      <c r="K28" s="178">
        <f>+'TTA Pivot Table'!I$473</f>
        <v>4.1562277580071187</v>
      </c>
      <c r="L28" s="178">
        <f>+'TTA Pivot Table'!I$475</f>
        <v>0</v>
      </c>
      <c r="M28" s="180">
        <f>+'TTA Pivot Table'!I$477</f>
        <v>3.6172614712308828</v>
      </c>
      <c r="N28" s="179">
        <f>+'TTA Pivot Table'!I$479</f>
        <v>5.7682521583164741</v>
      </c>
      <c r="O28" s="47"/>
      <c r="P28" s="715">
        <f t="shared" si="0"/>
        <v>-0.82592034695093552</v>
      </c>
    </row>
    <row r="29" spans="1:17">
      <c r="A29" s="57" t="s">
        <v>103</v>
      </c>
      <c r="B29" s="181">
        <f>+'TTA Pivot Table'!I$487</f>
        <v>4.652357008170962</v>
      </c>
      <c r="C29" s="181">
        <f>+'TTA Pivot Table'!I$489</f>
        <v>6.166666666666667</v>
      </c>
      <c r="D29" s="181">
        <f>+'TTA Pivot Table'!I$491</f>
        <v>0</v>
      </c>
      <c r="E29" s="182">
        <f>+'TTA Pivot Table'!I$493</f>
        <v>4.6552070263488083</v>
      </c>
      <c r="F29" s="182">
        <f>+'TTA Pivot Table'!I$495</f>
        <v>5.2423888888888897</v>
      </c>
      <c r="G29" s="181">
        <f>+'TTA Pivot Table'!I$497</f>
        <v>8.9066666666666663</v>
      </c>
      <c r="H29" s="181">
        <f>+'TTA Pivot Table'!I$499</f>
        <v>0</v>
      </c>
      <c r="I29" s="182">
        <f>+'TTA Pivot Table'!I$501</f>
        <v>5.2876268861454063</v>
      </c>
      <c r="J29" s="182">
        <f>+'TTA Pivot Table'!I$503</f>
        <v>4.0344666977177459</v>
      </c>
      <c r="K29" s="181">
        <f>+'TTA Pivot Table'!I$505</f>
        <v>4.3023809523809513</v>
      </c>
      <c r="L29" s="181">
        <f>+'TTA Pivot Table'!I$507</f>
        <v>0</v>
      </c>
      <c r="M29" s="183">
        <f>+'TTA Pivot Table'!I$509</f>
        <v>4.0626094205919125</v>
      </c>
      <c r="N29" s="182">
        <f>+'TTA Pivot Table'!I$511</f>
        <v>6.5458498023715421</v>
      </c>
      <c r="O29" s="47"/>
      <c r="P29" s="717">
        <f t="shared" si="0"/>
        <v>-0.5925976057568958</v>
      </c>
    </row>
    <row r="30" spans="1:17">
      <c r="A30" s="165" t="s">
        <v>206</v>
      </c>
      <c r="B30" s="52"/>
      <c r="C30" s="52"/>
      <c r="D30" s="52"/>
      <c r="E30" s="52"/>
    </row>
    <row r="31" spans="1:17" s="56" customFormat="1">
      <c r="A31" s="52"/>
      <c r="B31" s="50"/>
      <c r="C31" s="50"/>
      <c r="D31" s="50"/>
      <c r="E31" s="50"/>
      <c r="F31" s="50"/>
      <c r="G31" s="50"/>
      <c r="H31" s="50"/>
      <c r="I31" s="50"/>
      <c r="J31" s="50"/>
      <c r="K31" s="50"/>
      <c r="L31" s="50"/>
      <c r="M31" s="50"/>
      <c r="N31" s="50"/>
      <c r="O31" s="50"/>
    </row>
    <row r="32" spans="1:17">
      <c r="A32" s="52"/>
      <c r="B32" s="52"/>
      <c r="C32" s="52"/>
      <c r="D32" s="52"/>
      <c r="E32" s="52"/>
      <c r="N32" s="718" t="s">
        <v>1156</v>
      </c>
    </row>
    <row r="33" spans="1:16" ht="18">
      <c r="A33" s="266" t="s">
        <v>319</v>
      </c>
      <c r="B33" s="132"/>
      <c r="C33" s="132"/>
      <c r="D33" s="132"/>
      <c r="E33" s="132"/>
      <c r="F33" s="135"/>
      <c r="G33" s="135"/>
      <c r="H33" s="135"/>
      <c r="I33" s="136"/>
      <c r="J33" s="135"/>
      <c r="K33" s="135"/>
      <c r="L33" s="135"/>
      <c r="M33" s="136"/>
      <c r="N33" s="135"/>
      <c r="P33" s="714"/>
    </row>
    <row r="34" spans="1:16" ht="18">
      <c r="A34" s="266"/>
      <c r="B34" s="132"/>
      <c r="C34" s="132"/>
      <c r="D34" s="132"/>
      <c r="E34" s="132"/>
      <c r="F34" s="135"/>
      <c r="G34" s="135"/>
      <c r="H34" s="135"/>
      <c r="I34" s="136"/>
      <c r="J34" s="135"/>
      <c r="K34" s="135"/>
      <c r="L34" s="135"/>
      <c r="M34" s="136"/>
      <c r="N34" s="135"/>
      <c r="P34" s="714"/>
    </row>
    <row r="35" spans="1:16" ht="15.75">
      <c r="A35" s="150" t="s">
        <v>229</v>
      </c>
      <c r="B35" s="132"/>
      <c r="C35" s="132"/>
      <c r="D35" s="132"/>
      <c r="E35" s="132"/>
      <c r="F35" s="135"/>
      <c r="G35" s="135"/>
      <c r="H35" s="135"/>
      <c r="I35" s="136"/>
      <c r="J35" s="135"/>
      <c r="K35" s="135"/>
      <c r="L35" s="135"/>
      <c r="M35" s="136"/>
      <c r="N35" s="135"/>
      <c r="P35" s="714"/>
    </row>
    <row r="36" spans="1:16" ht="15.75">
      <c r="A36" s="150" t="s">
        <v>1125</v>
      </c>
      <c r="B36" s="132"/>
      <c r="C36" s="132"/>
      <c r="D36" s="132"/>
      <c r="E36" s="132"/>
      <c r="F36" s="135"/>
      <c r="G36" s="135"/>
      <c r="H36" s="135"/>
      <c r="I36" s="136"/>
      <c r="J36" s="135"/>
      <c r="K36" s="135"/>
      <c r="L36" s="135"/>
      <c r="M36" s="136"/>
      <c r="N36" s="135"/>
      <c r="P36" s="714"/>
    </row>
    <row r="37" spans="1:16" ht="15.75">
      <c r="A37" s="31"/>
      <c r="B37" s="31"/>
      <c r="C37" s="31"/>
      <c r="D37" s="31"/>
      <c r="E37" s="31"/>
      <c r="F37" s="23"/>
      <c r="G37" s="146"/>
      <c r="H37" s="146"/>
      <c r="I37" s="143"/>
      <c r="J37" s="143"/>
      <c r="K37" s="143"/>
      <c r="L37" s="143"/>
      <c r="M37" s="143"/>
      <c r="N37" s="143"/>
      <c r="P37" s="714"/>
    </row>
    <row r="38" spans="1:16" ht="18" customHeight="1">
      <c r="A38" s="26"/>
      <c r="B38" s="151" t="s">
        <v>303</v>
      </c>
      <c r="C38" s="152"/>
      <c r="D38" s="152"/>
      <c r="E38" s="152"/>
      <c r="F38" s="152"/>
      <c r="G38" s="152"/>
      <c r="H38" s="152"/>
      <c r="I38" s="153"/>
      <c r="J38" s="163" t="s">
        <v>202</v>
      </c>
      <c r="K38" s="711"/>
      <c r="L38" s="711"/>
      <c r="M38" s="712"/>
      <c r="N38" s="841" t="s">
        <v>302</v>
      </c>
      <c r="O38" s="713"/>
      <c r="P38" s="714"/>
    </row>
    <row r="39" spans="1:16" ht="42" customHeight="1">
      <c r="A39" s="42"/>
      <c r="B39" s="152" t="s">
        <v>344</v>
      </c>
      <c r="C39" s="152"/>
      <c r="D39" s="152"/>
      <c r="E39" s="155"/>
      <c r="F39" s="156" t="s">
        <v>346</v>
      </c>
      <c r="G39" s="152"/>
      <c r="H39" s="152"/>
      <c r="I39" s="153"/>
      <c r="J39" s="157" t="s">
        <v>304</v>
      </c>
      <c r="K39" s="152"/>
      <c r="L39" s="152"/>
      <c r="M39" s="153"/>
      <c r="N39" s="842"/>
      <c r="O39" s="713"/>
      <c r="P39" s="714"/>
    </row>
    <row r="40" spans="1:16" ht="27.75" customHeight="1">
      <c r="A40" s="31"/>
      <c r="B40" s="158" t="s">
        <v>203</v>
      </c>
      <c r="C40" s="158" t="s">
        <v>204</v>
      </c>
      <c r="D40" s="158" t="s">
        <v>104</v>
      </c>
      <c r="E40" s="160" t="s">
        <v>50</v>
      </c>
      <c r="F40" s="160" t="s">
        <v>203</v>
      </c>
      <c r="G40" s="158" t="s">
        <v>204</v>
      </c>
      <c r="H40" s="158" t="s">
        <v>104</v>
      </c>
      <c r="I40" s="160" t="s">
        <v>50</v>
      </c>
      <c r="J40" s="161" t="s">
        <v>203</v>
      </c>
      <c r="K40" s="162" t="s">
        <v>204</v>
      </c>
      <c r="L40" s="164" t="s">
        <v>104</v>
      </c>
      <c r="M40" s="161" t="s">
        <v>50</v>
      </c>
      <c r="N40" s="843"/>
      <c r="O40" s="713"/>
      <c r="P40" s="714" t="s">
        <v>294</v>
      </c>
    </row>
    <row r="41" spans="1:16" ht="12.75" hidden="1" customHeight="1">
      <c r="A41" s="52" t="s">
        <v>87</v>
      </c>
      <c r="B41" s="138"/>
      <c r="C41" s="138"/>
      <c r="D41" s="138"/>
      <c r="E41" s="147"/>
      <c r="F41" s="58">
        <f>'TTA Pivot Table'!C$230</f>
        <v>0</v>
      </c>
      <c r="G41" s="59">
        <f>'TTA Pivot Table'!C$231</f>
        <v>0</v>
      </c>
      <c r="H41" s="59">
        <f>'TTA Pivot Table'!C$232</f>
        <v>0</v>
      </c>
      <c r="I41" s="58">
        <f>'TTA Pivot Table'!C$233</f>
        <v>0</v>
      </c>
      <c r="J41" s="58">
        <f>'TTA Pivot Table'!C$234</f>
        <v>0</v>
      </c>
      <c r="K41" s="59">
        <f>'TTA Pivot Table'!C$235</f>
        <v>0</v>
      </c>
      <c r="L41" s="59">
        <f>'TTA Pivot Table'!C$236</f>
        <v>0</v>
      </c>
      <c r="M41" s="60">
        <f>'TTA Pivot Table'!C$237</f>
        <v>0</v>
      </c>
      <c r="N41" s="58">
        <f>'TTA Pivot Table'!C$238</f>
        <v>0</v>
      </c>
      <c r="O41" s="47"/>
      <c r="P41" s="715">
        <f>+M41-I41</f>
        <v>0</v>
      </c>
    </row>
    <row r="42" spans="1:16" ht="15.75" hidden="1" customHeight="1">
      <c r="A42" s="52"/>
      <c r="B42" s="52"/>
      <c r="C42" s="52"/>
      <c r="D42" s="52"/>
      <c r="E42" s="46"/>
      <c r="F42" s="46"/>
      <c r="G42" s="48"/>
      <c r="H42" s="48"/>
      <c r="I42" s="46"/>
      <c r="J42" s="46"/>
      <c r="K42" s="48"/>
      <c r="L42" s="48"/>
      <c r="M42" s="716"/>
      <c r="N42" s="46"/>
      <c r="O42" s="47"/>
      <c r="P42" s="713">
        <f t="shared" ref="P42" si="1">+I42-M42</f>
        <v>0</v>
      </c>
    </row>
    <row r="43" spans="1:16">
      <c r="A43" s="52" t="s">
        <v>88</v>
      </c>
      <c r="B43" s="178">
        <f>+'TTA Pivot Table'!C$7</f>
        <v>0</v>
      </c>
      <c r="C43" s="178">
        <f>+'TTA Pivot Table'!C$9</f>
        <v>0</v>
      </c>
      <c r="D43" s="178">
        <f>+'TTA Pivot Table'!C$11</f>
        <v>0</v>
      </c>
      <c r="E43" s="179">
        <f>+'TTA Pivot Table'!C$13</f>
        <v>0</v>
      </c>
      <c r="F43" s="179">
        <f>+'TTA Pivot Table'!C$15</f>
        <v>0</v>
      </c>
      <c r="G43" s="178">
        <f>+'TTA Pivot Table'!C$17</f>
        <v>0</v>
      </c>
      <c r="H43" s="178">
        <f>+'TTA Pivot Table'!C$19</f>
        <v>0</v>
      </c>
      <c r="I43" s="179">
        <f>+'TTA Pivot Table'!C$21</f>
        <v>0</v>
      </c>
      <c r="J43" s="179">
        <f>+'TTA Pivot Table'!C$23</f>
        <v>0</v>
      </c>
      <c r="K43" s="178">
        <f>+'TTA Pivot Table'!C$25</f>
        <v>0</v>
      </c>
      <c r="L43" s="178">
        <f>+'TTA Pivot Table'!C$27</f>
        <v>0</v>
      </c>
      <c r="M43" s="180">
        <f>+'TTA Pivot Table'!C$29</f>
        <v>0</v>
      </c>
      <c r="N43" s="179">
        <f>+'TTA Pivot Table'!C$31</f>
        <v>0</v>
      </c>
      <c r="O43" s="47"/>
      <c r="P43" s="715">
        <f t="shared" ref="P43:P61" si="2">+M43-I43</f>
        <v>0</v>
      </c>
    </row>
    <row r="44" spans="1:16">
      <c r="A44" s="52" t="s">
        <v>89</v>
      </c>
      <c r="B44" s="178">
        <f>+'TTA Pivot Table'!C$39</f>
        <v>4.3899999999999997</v>
      </c>
      <c r="C44" s="178">
        <f>+'TTA Pivot Table'!C$41</f>
        <v>5.13</v>
      </c>
      <c r="D44" s="178">
        <f>+'TTA Pivot Table'!C$43</f>
        <v>0</v>
      </c>
      <c r="E44" s="179">
        <f>+'TTA Pivot Table'!C$45</f>
        <v>4.4338735177865614</v>
      </c>
      <c r="F44" s="179">
        <f>+'TTA Pivot Table'!C$47</f>
        <v>5.01</v>
      </c>
      <c r="G44" s="178">
        <f>+'TTA Pivot Table'!C$49</f>
        <v>7.21</v>
      </c>
      <c r="H44" s="178">
        <f>+'TTA Pivot Table'!C$51</f>
        <v>0</v>
      </c>
      <c r="I44" s="179">
        <f>+'TTA Pivot Table'!C$53</f>
        <v>5.1942499999999994</v>
      </c>
      <c r="J44" s="179">
        <f>+'TTA Pivot Table'!C$55</f>
        <v>3.69</v>
      </c>
      <c r="K44" s="178">
        <f>+'TTA Pivot Table'!C$57</f>
        <v>3.58</v>
      </c>
      <c r="L44" s="178">
        <f>+'TTA Pivot Table'!C$59</f>
        <v>0</v>
      </c>
      <c r="M44" s="180">
        <f>+'TTA Pivot Table'!C$61</f>
        <v>3.6551025331724971</v>
      </c>
      <c r="N44" s="179">
        <f>+'TTA Pivot Table'!C$63</f>
        <v>0</v>
      </c>
      <c r="O44" s="47"/>
      <c r="P44" s="715">
        <f t="shared" si="2"/>
        <v>-1.5391474668275023</v>
      </c>
    </row>
    <row r="45" spans="1:16">
      <c r="A45" s="52" t="s">
        <v>90</v>
      </c>
      <c r="B45" s="178">
        <f>+'TTA Pivot Table'!C$71</f>
        <v>0</v>
      </c>
      <c r="C45" s="178">
        <f>+'TTA Pivot Table'!C$73</f>
        <v>0</v>
      </c>
      <c r="D45" s="178">
        <f>+'TTA Pivot Table'!C$75</f>
        <v>0</v>
      </c>
      <c r="E45" s="179">
        <f>+'TTA Pivot Table'!C$77</f>
        <v>0</v>
      </c>
      <c r="F45" s="179">
        <f>+'TTA Pivot Table'!C$79</f>
        <v>0</v>
      </c>
      <c r="G45" s="178">
        <f>+'TTA Pivot Table'!C$81</f>
        <v>0</v>
      </c>
      <c r="H45" s="178">
        <f>+'TTA Pivot Table'!C$83</f>
        <v>0</v>
      </c>
      <c r="I45" s="179">
        <f>+'TTA Pivot Table'!C$85</f>
        <v>0</v>
      </c>
      <c r="J45" s="179">
        <f>+'TTA Pivot Table'!C$87</f>
        <v>0</v>
      </c>
      <c r="K45" s="178">
        <f>+'TTA Pivot Table'!C$89</f>
        <v>0</v>
      </c>
      <c r="L45" s="178">
        <f>+'TTA Pivot Table'!C$91</f>
        <v>0</v>
      </c>
      <c r="M45" s="180">
        <f>+'TTA Pivot Table'!C$93</f>
        <v>0</v>
      </c>
      <c r="N45" s="179">
        <f>+'TTA Pivot Table'!C$95</f>
        <v>0</v>
      </c>
      <c r="O45" s="47"/>
      <c r="P45" s="715">
        <f t="shared" si="2"/>
        <v>0</v>
      </c>
    </row>
    <row r="46" spans="1:16">
      <c r="A46" s="52" t="s">
        <v>91</v>
      </c>
      <c r="B46" s="178">
        <f>+'TTA Pivot Table'!C$103</f>
        <v>4.4913272727272728</v>
      </c>
      <c r="C46" s="178">
        <f>+'TTA Pivot Table'!C$105</f>
        <v>5.3370462633451963</v>
      </c>
      <c r="D46" s="178">
        <f>+'TTA Pivot Table'!C$107</f>
        <v>7.9</v>
      </c>
      <c r="E46" s="179">
        <f>+'TTA Pivot Table'!C$109</f>
        <v>4.5250789822422472</v>
      </c>
      <c r="F46" s="179">
        <f>+'TTA Pivot Table'!C$111</f>
        <v>5.0860605347106187</v>
      </c>
      <c r="G46" s="178">
        <f>+'TTA Pivot Table'!C$113</f>
        <v>5.5994625850340132</v>
      </c>
      <c r="H46" s="178">
        <f>+'TTA Pivot Table'!C$115</f>
        <v>9.6429759999999991</v>
      </c>
      <c r="I46" s="179">
        <f>+'TTA Pivot Table'!C$117</f>
        <v>5.1391009937430994</v>
      </c>
      <c r="J46" s="179">
        <f>+'TTA Pivot Table'!C$119</f>
        <v>3.3627947775779847</v>
      </c>
      <c r="K46" s="178">
        <f>+'TTA Pivot Table'!C$121</f>
        <v>3.6996219728292972</v>
      </c>
      <c r="L46" s="178">
        <f>+'TTA Pivot Table'!C$123</f>
        <v>12</v>
      </c>
      <c r="M46" s="180">
        <f>+'TTA Pivot Table'!C$125</f>
        <v>3.4671225402504473</v>
      </c>
      <c r="N46" s="179">
        <f>+'TTA Pivot Table'!C$127</f>
        <v>7.0657644527165333</v>
      </c>
      <c r="O46" s="47"/>
      <c r="P46" s="715">
        <f t="shared" si="2"/>
        <v>-1.6719784534926521</v>
      </c>
    </row>
    <row r="47" spans="1:16">
      <c r="A47" s="52"/>
      <c r="B47" s="178"/>
      <c r="C47" s="178"/>
      <c r="D47" s="178"/>
      <c r="E47" s="179"/>
      <c r="F47" s="179"/>
      <c r="G47" s="178"/>
      <c r="H47" s="178"/>
      <c r="I47" s="179"/>
      <c r="J47" s="179"/>
      <c r="K47" s="178"/>
      <c r="L47" s="178"/>
      <c r="M47" s="180"/>
      <c r="N47" s="179"/>
      <c r="O47" s="47"/>
      <c r="P47" s="715"/>
    </row>
    <row r="48" spans="1:16">
      <c r="A48" s="52" t="s">
        <v>92</v>
      </c>
      <c r="B48" s="178">
        <f>+'TTA Pivot Table'!C$135</f>
        <v>4.8193277310924367</v>
      </c>
      <c r="C48" s="178">
        <f>+'TTA Pivot Table'!C$137</f>
        <v>5.0000000000000009</v>
      </c>
      <c r="D48" s="178">
        <f>+'TTA Pivot Table'!C$139</f>
        <v>0</v>
      </c>
      <c r="E48" s="179">
        <f>+'TTA Pivot Table'!C$141</f>
        <v>4.8506944444444446</v>
      </c>
      <c r="F48" s="179">
        <f>+'TTA Pivot Table'!C$143</f>
        <v>4.9078505457598656</v>
      </c>
      <c r="G48" s="178">
        <f>+'TTA Pivot Table'!C$145</f>
        <v>5.2609374999999998</v>
      </c>
      <c r="H48" s="178">
        <f>+'TTA Pivot Table'!C$147</f>
        <v>0</v>
      </c>
      <c r="I48" s="179">
        <f>+'TTA Pivot Table'!C$149</f>
        <v>4.9300747442958297</v>
      </c>
      <c r="J48" s="179">
        <f>+'TTA Pivot Table'!C$151</f>
        <v>3.5872474747474747</v>
      </c>
      <c r="K48" s="178">
        <f>+'TTA Pivot Table'!C$153</f>
        <v>3.9108996539792389</v>
      </c>
      <c r="L48" s="178">
        <f>+'TTA Pivot Table'!C$155</f>
        <v>0</v>
      </c>
      <c r="M48" s="180">
        <f>+'TTA Pivot Table'!C$157</f>
        <v>3.6603792025019546</v>
      </c>
      <c r="N48" s="179">
        <f>+'TTA Pivot Table'!C$159</f>
        <v>0</v>
      </c>
      <c r="O48" s="47"/>
      <c r="P48" s="715">
        <f t="shared" si="2"/>
        <v>-1.2696955417938751</v>
      </c>
    </row>
    <row r="49" spans="1:17">
      <c r="A49" s="52" t="s">
        <v>93</v>
      </c>
      <c r="B49" s="178">
        <f>+'TTA Pivot Table'!C$167</f>
        <v>4.7135031847133755</v>
      </c>
      <c r="C49" s="178">
        <f>+'TTA Pivot Table'!C$169</f>
        <v>5.3869565217391306</v>
      </c>
      <c r="D49" s="178">
        <f>+'TTA Pivot Table'!C$171</f>
        <v>0</v>
      </c>
      <c r="E49" s="179">
        <f>+'TTA Pivot Table'!C$173</f>
        <v>4.7326732673267324</v>
      </c>
      <c r="F49" s="179">
        <f>+'TTA Pivot Table'!C$175</f>
        <v>5.082594936708861</v>
      </c>
      <c r="G49" s="178">
        <f>+'TTA Pivot Table'!C$177</f>
        <v>5.8694656488549626</v>
      </c>
      <c r="H49" s="178">
        <f>+'TTA Pivot Table'!C$179</f>
        <v>0</v>
      </c>
      <c r="I49" s="179">
        <f>+'TTA Pivot Table'!C$181</f>
        <v>5.1139167426314192</v>
      </c>
      <c r="J49" s="179">
        <f>+'TTA Pivot Table'!C$183</f>
        <v>5.9942436412315931</v>
      </c>
      <c r="K49" s="178">
        <f>+'TTA Pivot Table'!C$185</f>
        <v>6.5</v>
      </c>
      <c r="L49" s="178">
        <f>+'TTA Pivot Table'!C$187</f>
        <v>0</v>
      </c>
      <c r="M49" s="180">
        <f>+'TTA Pivot Table'!C$189</f>
        <v>6.1221999999999994</v>
      </c>
      <c r="N49" s="179">
        <f>+'TTA Pivot Table'!C$191</f>
        <v>6.6502164502164502</v>
      </c>
      <c r="O49" s="47"/>
      <c r="P49" s="715">
        <f t="shared" si="2"/>
        <v>1.0082832573685803</v>
      </c>
    </row>
    <row r="50" spans="1:17">
      <c r="A50" s="52" t="s">
        <v>94</v>
      </c>
      <c r="B50" s="267">
        <f>+'TTA Pivot Table'!C$199</f>
        <v>4.1387878787878796</v>
      </c>
      <c r="C50" s="178">
        <f>+'TTA Pivot Table'!C$201</f>
        <v>0</v>
      </c>
      <c r="D50" s="178">
        <f>+'TTA Pivot Table'!C$203</f>
        <v>0</v>
      </c>
      <c r="E50" s="179">
        <f>+'TTA Pivot Table'!C$205</f>
        <v>4.1387878787878796</v>
      </c>
      <c r="F50" s="179">
        <f>+'TTA Pivot Table'!C$207</f>
        <v>4.5671751067724227</v>
      </c>
      <c r="G50" s="178">
        <f>+'TTA Pivot Table'!C$209</f>
        <v>8.5462500000000006</v>
      </c>
      <c r="H50" s="178">
        <f>+'TTA Pivot Table'!C$211</f>
        <v>0</v>
      </c>
      <c r="I50" s="179">
        <f>+'TTA Pivot Table'!C$213</f>
        <v>4.5768624467437622</v>
      </c>
      <c r="J50" s="179">
        <f>+'TTA Pivot Table'!C$215</f>
        <v>3.5274939172749389</v>
      </c>
      <c r="K50" s="178">
        <f>+'TTA Pivot Table'!C$217</f>
        <v>5.5439726027397258</v>
      </c>
      <c r="L50" s="178">
        <f>+'TTA Pivot Table'!C$219</f>
        <v>0</v>
      </c>
      <c r="M50" s="180">
        <f>+'TTA Pivot Table'!C$221</f>
        <v>3.6919664804469274</v>
      </c>
      <c r="N50" s="179">
        <f>+'TTA Pivot Table'!C$223</f>
        <v>0</v>
      </c>
      <c r="O50" s="47"/>
      <c r="P50" s="715">
        <f t="shared" si="2"/>
        <v>-0.88489596629683476</v>
      </c>
    </row>
    <row r="51" spans="1:17">
      <c r="A51" s="52" t="s">
        <v>95</v>
      </c>
      <c r="B51" s="178">
        <f>+'TTA Pivot Table'!C$231</f>
        <v>0</v>
      </c>
      <c r="C51" s="178">
        <f>+'TTA Pivot Table'!C$233</f>
        <v>0</v>
      </c>
      <c r="D51" s="178">
        <f>+'TTA Pivot Table'!C$235</f>
        <v>0</v>
      </c>
      <c r="E51" s="179">
        <f>+'TTA Pivot Table'!C$237</f>
        <v>0</v>
      </c>
      <c r="F51" s="179">
        <f>+'TTA Pivot Table'!C$239</f>
        <v>0</v>
      </c>
      <c r="G51" s="178">
        <f>+'TTA Pivot Table'!C$241</f>
        <v>0</v>
      </c>
      <c r="H51" s="178">
        <f>+'TTA Pivot Table'!C$243</f>
        <v>0</v>
      </c>
      <c r="I51" s="179">
        <f>+'TTA Pivot Table'!C$245</f>
        <v>0</v>
      </c>
      <c r="J51" s="179">
        <f>+'TTA Pivot Table'!C$247</f>
        <v>0</v>
      </c>
      <c r="K51" s="178">
        <f>+'TTA Pivot Table'!C$249</f>
        <v>0</v>
      </c>
      <c r="L51" s="178">
        <f>+'TTA Pivot Table'!C$251</f>
        <v>0</v>
      </c>
      <c r="M51" s="180">
        <f>+'TTA Pivot Table'!C$253</f>
        <v>0</v>
      </c>
      <c r="N51" s="179">
        <f>+'TTA Pivot Table'!C$255</f>
        <v>0</v>
      </c>
      <c r="O51" s="47"/>
      <c r="P51" s="715">
        <f t="shared" si="2"/>
        <v>0</v>
      </c>
    </row>
    <row r="52" spans="1:17">
      <c r="A52" s="52"/>
      <c r="B52" s="178"/>
      <c r="C52" s="178"/>
      <c r="D52" s="178"/>
      <c r="E52" s="179"/>
      <c r="F52" s="179"/>
      <c r="G52" s="178"/>
      <c r="H52" s="178"/>
      <c r="I52" s="179"/>
      <c r="J52" s="179"/>
      <c r="K52" s="178"/>
      <c r="L52" s="178"/>
      <c r="M52" s="180"/>
      <c r="N52" s="179"/>
      <c r="O52" s="47"/>
      <c r="P52" s="715"/>
    </row>
    <row r="53" spans="1:17">
      <c r="A53" s="52" t="s">
        <v>96</v>
      </c>
      <c r="B53" s="178">
        <f>+'TTA Pivot Table'!C$263</f>
        <v>5.1075324675324669</v>
      </c>
      <c r="C53" s="178">
        <f>+'TTA Pivot Table'!C$265</f>
        <v>6.2857142857142856</v>
      </c>
      <c r="D53" s="178">
        <f>+'TTA Pivot Table'!C$267</f>
        <v>0</v>
      </c>
      <c r="E53" s="179">
        <f>+'TTA Pivot Table'!C$269</f>
        <v>5.1587577639751547</v>
      </c>
      <c r="F53" s="179">
        <f>+'TTA Pivot Table'!C$271</f>
        <v>5.1190864600326265</v>
      </c>
      <c r="G53" s="178">
        <f>+'TTA Pivot Table'!C$273</f>
        <v>5.4765306122448987</v>
      </c>
      <c r="H53" s="178">
        <f>+'TTA Pivot Table'!C$275</f>
        <v>0</v>
      </c>
      <c r="I53" s="179">
        <f>+'TTA Pivot Table'!C$277</f>
        <v>5.1371708828084675</v>
      </c>
      <c r="J53" s="179">
        <f>+'TTA Pivot Table'!C$279</f>
        <v>3.6792021276595741</v>
      </c>
      <c r="K53" s="178">
        <f>+'TTA Pivot Table'!C$281</f>
        <v>3.8896957403651111</v>
      </c>
      <c r="L53" s="178">
        <f>+'TTA Pivot Table'!C$2691</f>
        <v>0</v>
      </c>
      <c r="M53" s="180">
        <f>+'TTA Pivot Table'!C$285</f>
        <v>3.7169516187704619</v>
      </c>
      <c r="N53" s="179">
        <f>+'TTA Pivot Table'!C$287</f>
        <v>4.8281428571428568</v>
      </c>
      <c r="O53" s="47"/>
      <c r="P53" s="715">
        <f t="shared" si="2"/>
        <v>-1.4202192640380056</v>
      </c>
    </row>
    <row r="54" spans="1:17">
      <c r="A54" s="52" t="s">
        <v>97</v>
      </c>
      <c r="B54" s="178">
        <f>+'TTA Pivot Table'!C$295</f>
        <v>4.7671641791044781</v>
      </c>
      <c r="C54" s="178">
        <f>+'TTA Pivot Table'!C$297</f>
        <v>5.7</v>
      </c>
      <c r="D54" s="178">
        <f>+'TTA Pivot Table'!C$299</f>
        <v>0</v>
      </c>
      <c r="E54" s="179">
        <f>+'TTA Pivot Table'!C$301</f>
        <v>4.8071428571428578</v>
      </c>
      <c r="F54" s="179">
        <f>+'TTA Pivot Table'!C$303</f>
        <v>4.7227427019687713</v>
      </c>
      <c r="G54" s="178">
        <f>+'TTA Pivot Table'!C$305</f>
        <v>6.660869565217391</v>
      </c>
      <c r="H54" s="178">
        <f>+'TTA Pivot Table'!C$307</f>
        <v>9</v>
      </c>
      <c r="I54" s="179">
        <f>+'TTA Pivot Table'!C$309</f>
        <v>4.7292193140794216</v>
      </c>
      <c r="J54" s="179">
        <f>+'TTA Pivot Table'!C$311</f>
        <v>3.5953291651342409</v>
      </c>
      <c r="K54" s="178">
        <f>+'TTA Pivot Table'!C$313</f>
        <v>4.2946308724832214</v>
      </c>
      <c r="L54" s="178">
        <f>+'TTA Pivot Table'!C$315</f>
        <v>9.0555555555555554</v>
      </c>
      <c r="M54" s="180">
        <f>+'TTA Pivot Table'!C$317</f>
        <v>3.6963756177924219</v>
      </c>
      <c r="N54" s="179">
        <f>+'TTA Pivot Table'!C$319</f>
        <v>7.4773399014778317</v>
      </c>
      <c r="O54" s="47"/>
      <c r="P54" s="715">
        <f t="shared" si="2"/>
        <v>-1.0328436962869998</v>
      </c>
    </row>
    <row r="55" spans="1:17">
      <c r="A55" s="52" t="s">
        <v>98</v>
      </c>
      <c r="B55" s="178">
        <f>+'TTA Pivot Table'!C$327</f>
        <v>4.3456555944055948</v>
      </c>
      <c r="C55" s="178">
        <f>+'TTA Pivot Table'!C$329</f>
        <v>4.1331847133757957</v>
      </c>
      <c r="D55" s="178">
        <f>+'TTA Pivot Table'!C$331</f>
        <v>0</v>
      </c>
      <c r="E55" s="179">
        <f>+'TTA Pivot Table'!C$333</f>
        <v>4.3200153727901629</v>
      </c>
      <c r="F55" s="179">
        <f>+'TTA Pivot Table'!C$335</f>
        <v>4.9830749128919862</v>
      </c>
      <c r="G55" s="178">
        <f>+'TTA Pivot Table'!C$337</f>
        <v>5.739809523809523</v>
      </c>
      <c r="H55" s="178">
        <f>+'TTA Pivot Table'!C$339</f>
        <v>0</v>
      </c>
      <c r="I55" s="179">
        <f>+'TTA Pivot Table'!C$341</f>
        <v>4.9928021360314778</v>
      </c>
      <c r="J55" s="179">
        <f>+'TTA Pivot Table'!C$343</f>
        <v>3.4001527446300717</v>
      </c>
      <c r="K55" s="178">
        <f>+'TTA Pivot Table'!C$345</f>
        <v>4.3809523809523814</v>
      </c>
      <c r="L55" s="178">
        <f>+'TTA Pivot Table'!C$347</f>
        <v>0</v>
      </c>
      <c r="M55" s="180">
        <f>+'TTA Pivot Table'!C$349</f>
        <v>3.7050394736842103</v>
      </c>
      <c r="N55" s="179">
        <f>+'TTA Pivot Table'!C$351</f>
        <v>0</v>
      </c>
      <c r="O55" s="47"/>
      <c r="P55" s="715">
        <f t="shared" si="2"/>
        <v>-1.2877626623472676</v>
      </c>
      <c r="Q55" s="785"/>
    </row>
    <row r="56" spans="1:17">
      <c r="A56" s="52" t="s">
        <v>99</v>
      </c>
      <c r="B56" s="178">
        <f>+'TTA Pivot Table'!C$359</f>
        <v>0</v>
      </c>
      <c r="C56" s="178">
        <f>+'TTA Pivot Table'!C$361</f>
        <v>0</v>
      </c>
      <c r="D56" s="178">
        <f>+'TTA Pivot Table'!C$363</f>
        <v>0</v>
      </c>
      <c r="E56" s="179">
        <f>+'TTA Pivot Table'!C$365</f>
        <v>0</v>
      </c>
      <c r="F56" s="179">
        <f>+'TTA Pivot Table'!C$367</f>
        <v>0</v>
      </c>
      <c r="G56" s="178">
        <f>+'TTA Pivot Table'!C$369</f>
        <v>0</v>
      </c>
      <c r="H56" s="178">
        <f>+'TTA Pivot Table'!C$371</f>
        <v>0</v>
      </c>
      <c r="I56" s="179">
        <f>+'TTA Pivot Table'!C$373</f>
        <v>0</v>
      </c>
      <c r="J56" s="179">
        <f>+'TTA Pivot Table'!C$375</f>
        <v>0</v>
      </c>
      <c r="K56" s="178">
        <f>+'TTA Pivot Table'!C$377</f>
        <v>0</v>
      </c>
      <c r="L56" s="178">
        <f>+'TTA Pivot Table'!C$379</f>
        <v>0</v>
      </c>
      <c r="M56" s="180">
        <f>+'TTA Pivot Table'!C$381</f>
        <v>0</v>
      </c>
      <c r="N56" s="179">
        <f>+'TTA Pivot Table'!C$383</f>
        <v>0</v>
      </c>
      <c r="O56" s="47"/>
      <c r="P56" s="715">
        <f t="shared" si="2"/>
        <v>0</v>
      </c>
    </row>
    <row r="57" spans="1:17">
      <c r="A57" s="52"/>
      <c r="B57" s="178"/>
      <c r="C57" s="178"/>
      <c r="D57" s="178"/>
      <c r="E57" s="179"/>
      <c r="F57" s="179"/>
      <c r="G57" s="178"/>
      <c r="H57" s="178"/>
      <c r="I57" s="179"/>
      <c r="J57" s="179"/>
      <c r="K57" s="178"/>
      <c r="L57" s="178"/>
      <c r="M57" s="180"/>
      <c r="N57" s="179"/>
      <c r="O57" s="47"/>
      <c r="P57" s="715"/>
    </row>
    <row r="58" spans="1:17">
      <c r="A58" s="52" t="s">
        <v>100</v>
      </c>
      <c r="B58" s="178">
        <f>+'TTA Pivot Table'!C$391</f>
        <v>3.7720307941653166</v>
      </c>
      <c r="C58" s="178">
        <f>+'TTA Pivot Table'!C$393</f>
        <v>4.1027692307692307</v>
      </c>
      <c r="D58" s="178">
        <f>+'TTA Pivot Table'!C$395</f>
        <v>0</v>
      </c>
      <c r="E58" s="179">
        <f>+'TTA Pivot Table'!C$397</f>
        <v>3.7788555555555559</v>
      </c>
      <c r="F58" s="179">
        <f>+'TTA Pivot Table'!C$399</f>
        <v>4.3830781295381929</v>
      </c>
      <c r="G58" s="178">
        <f>+'TTA Pivot Table'!C$401</f>
        <v>5.4183023255813962</v>
      </c>
      <c r="H58" s="178">
        <f>+'TTA Pivot Table'!C$403</f>
        <v>0</v>
      </c>
      <c r="I58" s="179">
        <f>+'TTA Pivot Table'!C$405</f>
        <v>4.4083060357041655</v>
      </c>
      <c r="J58" s="179">
        <f>+'TTA Pivot Table'!C$407</f>
        <v>5.7206233870967749</v>
      </c>
      <c r="K58" s="178">
        <f>+'TTA Pivot Table'!C$409</f>
        <v>7.5611059602649</v>
      </c>
      <c r="L58" s="178">
        <f>+'TTA Pivot Table'!C$411</f>
        <v>0</v>
      </c>
      <c r="M58" s="180">
        <f>+'TTA Pivot Table'!C$413</f>
        <v>6.0810810635538264</v>
      </c>
      <c r="N58" s="179">
        <f>+'TTA Pivot Table'!C$415</f>
        <v>3.8807702060221869</v>
      </c>
      <c r="O58" s="47"/>
      <c r="P58" s="715">
        <f t="shared" si="2"/>
        <v>1.6727750278496609</v>
      </c>
    </row>
    <row r="59" spans="1:17">
      <c r="A59" s="52" t="s">
        <v>101</v>
      </c>
      <c r="B59" s="178">
        <f>+'TTA Pivot Table'!C$423</f>
        <v>4.3845395260060451</v>
      </c>
      <c r="C59" s="178">
        <f>+'TTA Pivot Table'!C$425</f>
        <v>4.4272365805168983</v>
      </c>
      <c r="D59" s="178">
        <f>+'TTA Pivot Table'!C$427</f>
        <v>0</v>
      </c>
      <c r="E59" s="179">
        <f>+'TTA Pivot Table'!C$429</f>
        <v>4.3877025036818855</v>
      </c>
      <c r="F59" s="179">
        <f>+'TTA Pivot Table'!C$431</f>
        <v>4.785751104565537</v>
      </c>
      <c r="G59" s="178">
        <f>+'TTA Pivot Table'!C$433</f>
        <v>4.9688311688311675</v>
      </c>
      <c r="H59" s="178">
        <f>+'TTA Pivot Table'!C$435</f>
        <v>0</v>
      </c>
      <c r="I59" s="179">
        <f>+'TTA Pivot Table'!C$437</f>
        <v>4.8001017984390915</v>
      </c>
      <c r="J59" s="179">
        <f>+'TTA Pivot Table'!C$439</f>
        <v>3.560932090545939</v>
      </c>
      <c r="K59" s="178">
        <f>+'TTA Pivot Table'!C$441</f>
        <v>3.5500477372541535</v>
      </c>
      <c r="L59" s="178">
        <f>+'TTA Pivot Table'!C$443</f>
        <v>0</v>
      </c>
      <c r="M59" s="180">
        <f>+'TTA Pivot Table'!C$445</f>
        <v>3.5581181813694034</v>
      </c>
      <c r="N59" s="179">
        <f>+'TTA Pivot Table'!C$447</f>
        <v>4.4268292682926838</v>
      </c>
      <c r="O59" s="47"/>
      <c r="P59" s="715">
        <f t="shared" si="2"/>
        <v>-1.2419836170696881</v>
      </c>
    </row>
    <row r="60" spans="1:17">
      <c r="A60" s="52" t="s">
        <v>102</v>
      </c>
      <c r="B60" s="178">
        <f>+'TTA Pivot Table'!C$455</f>
        <v>4.1320754716981138</v>
      </c>
      <c r="C60" s="178">
        <f>+'TTA Pivot Table'!C$457</f>
        <v>3.6</v>
      </c>
      <c r="D60" s="178">
        <f>+'TTA Pivot Table'!C$459</f>
        <v>0</v>
      </c>
      <c r="E60" s="179">
        <f>+'TTA Pivot Table'!C$461</f>
        <v>4.0862068965517242</v>
      </c>
      <c r="F60" s="179">
        <f>+'TTA Pivot Table'!C$463</f>
        <v>4.4961721498034315</v>
      </c>
      <c r="G60" s="178">
        <f>+'TTA Pivot Table'!C$465</f>
        <v>5.8058151609553477</v>
      </c>
      <c r="H60" s="178">
        <f>+'TTA Pivot Table'!C$467</f>
        <v>0</v>
      </c>
      <c r="I60" s="179">
        <f>+'TTA Pivot Table'!C$469</f>
        <v>4.6148273591118611</v>
      </c>
      <c r="J60" s="179">
        <f>+'TTA Pivot Table'!C$471</f>
        <v>3.3704389212057122</v>
      </c>
      <c r="K60" s="178">
        <f>+'TTA Pivot Table'!C$473</f>
        <v>4.2163141993957716</v>
      </c>
      <c r="L60" s="178">
        <f>+'TTA Pivot Table'!C$475</f>
        <v>0</v>
      </c>
      <c r="M60" s="180">
        <f>+'TTA Pivot Table'!C$477</f>
        <v>3.6279198087180444</v>
      </c>
      <c r="N60" s="179">
        <f>+'TTA Pivot Table'!C$479</f>
        <v>6.1145711631205719</v>
      </c>
      <c r="O60" s="47"/>
      <c r="P60" s="715">
        <f t="shared" si="2"/>
        <v>-0.98690755039381672</v>
      </c>
    </row>
    <row r="61" spans="1:17">
      <c r="A61" s="57" t="s">
        <v>103</v>
      </c>
      <c r="B61" s="181">
        <f>+'TTA Pivot Table'!C$487</f>
        <v>4.5999999999999996</v>
      </c>
      <c r="C61" s="181">
        <f>+'TTA Pivot Table'!C$489</f>
        <v>5.5</v>
      </c>
      <c r="D61" s="181">
        <f>+'TTA Pivot Table'!C$491</f>
        <v>0</v>
      </c>
      <c r="E61" s="182">
        <f>+'TTA Pivot Table'!C$493</f>
        <v>4.6010250569476083</v>
      </c>
      <c r="F61" s="182">
        <f>+'TTA Pivot Table'!C$495</f>
        <v>4.8</v>
      </c>
      <c r="G61" s="181">
        <f>+'TTA Pivot Table'!C$497</f>
        <v>7</v>
      </c>
      <c r="H61" s="181">
        <f>+'TTA Pivot Table'!C$499</f>
        <v>0</v>
      </c>
      <c r="I61" s="182">
        <f>+'TTA Pivot Table'!C$501</f>
        <v>4.8099547511312215</v>
      </c>
      <c r="J61" s="182">
        <f>+'TTA Pivot Table'!C$503</f>
        <v>3.7999999999999994</v>
      </c>
      <c r="K61" s="181">
        <f>+'TTA Pivot Table'!C$505</f>
        <v>3.1</v>
      </c>
      <c r="L61" s="181">
        <f>+'TTA Pivot Table'!C$507</f>
        <v>0</v>
      </c>
      <c r="M61" s="183">
        <f>+'TTA Pivot Table'!C$509</f>
        <v>3.7515258215962439</v>
      </c>
      <c r="N61" s="182">
        <f>+'TTA Pivot Table'!C$511</f>
        <v>5.3</v>
      </c>
      <c r="O61" s="47"/>
      <c r="P61" s="717">
        <f t="shared" si="2"/>
        <v>-1.0584289295349776</v>
      </c>
    </row>
    <row r="62" spans="1:17">
      <c r="A62" s="165" t="s">
        <v>206</v>
      </c>
      <c r="B62" s="165"/>
      <c r="C62" s="165"/>
      <c r="D62" s="165"/>
      <c r="E62" s="165"/>
      <c r="F62" s="166"/>
      <c r="G62" s="166"/>
      <c r="H62" s="166"/>
      <c r="I62" s="166"/>
      <c r="J62" s="166"/>
      <c r="K62" s="166"/>
      <c r="L62" s="166"/>
      <c r="M62" s="166"/>
      <c r="N62" s="166"/>
    </row>
    <row r="63" spans="1:17" s="56" customFormat="1">
      <c r="A63" s="165"/>
      <c r="B63" s="167"/>
      <c r="C63" s="167"/>
      <c r="D63" s="167"/>
      <c r="E63" s="167"/>
      <c r="F63" s="167"/>
      <c r="G63" s="167"/>
      <c r="H63" s="167"/>
      <c r="I63" s="167"/>
      <c r="J63" s="167"/>
      <c r="K63" s="167"/>
      <c r="L63" s="167"/>
      <c r="M63" s="167"/>
      <c r="N63" s="167"/>
      <c r="O63" s="50"/>
    </row>
    <row r="64" spans="1:17">
      <c r="A64" s="165"/>
      <c r="B64" s="165"/>
      <c r="C64" s="165"/>
      <c r="D64" s="165"/>
      <c r="E64" s="165"/>
      <c r="F64" s="166"/>
      <c r="G64" s="166"/>
      <c r="H64" s="166"/>
      <c r="I64" s="166"/>
      <c r="J64" s="166"/>
      <c r="K64" s="166"/>
      <c r="L64" s="166"/>
      <c r="M64" s="166"/>
      <c r="N64" s="718" t="s">
        <v>1156</v>
      </c>
    </row>
    <row r="65" spans="1:16" ht="18">
      <c r="A65" s="266" t="s">
        <v>320</v>
      </c>
      <c r="B65" s="132"/>
      <c r="C65" s="132"/>
      <c r="D65" s="132"/>
      <c r="E65" s="132"/>
      <c r="F65" s="135"/>
      <c r="G65" s="135"/>
      <c r="H65" s="135"/>
      <c r="I65" s="136"/>
      <c r="J65" s="135"/>
      <c r="K65" s="135"/>
      <c r="L65" s="135"/>
      <c r="M65" s="136"/>
      <c r="N65" s="135"/>
      <c r="P65" s="714"/>
    </row>
    <row r="66" spans="1:16" ht="18">
      <c r="A66" s="266"/>
      <c r="B66" s="132"/>
      <c r="C66" s="132"/>
      <c r="D66" s="132"/>
      <c r="E66" s="132"/>
      <c r="F66" s="135"/>
      <c r="G66" s="135"/>
      <c r="H66" s="135"/>
      <c r="I66" s="136"/>
      <c r="J66" s="135"/>
      <c r="K66" s="135"/>
      <c r="L66" s="135"/>
      <c r="M66" s="136"/>
      <c r="N66" s="135"/>
      <c r="P66" s="714"/>
    </row>
    <row r="67" spans="1:16" ht="15.75">
      <c r="A67" s="150" t="s">
        <v>229</v>
      </c>
      <c r="B67" s="132"/>
      <c r="C67" s="132"/>
      <c r="D67" s="132"/>
      <c r="E67" s="132"/>
      <c r="F67" s="135"/>
      <c r="G67" s="135"/>
      <c r="H67" s="135"/>
      <c r="I67" s="136"/>
      <c r="J67" s="135"/>
      <c r="K67" s="135"/>
      <c r="L67" s="135"/>
      <c r="M67" s="136"/>
      <c r="N67" s="135"/>
      <c r="P67" s="714"/>
    </row>
    <row r="68" spans="1:16" ht="15.75">
      <c r="A68" s="150" t="s">
        <v>1126</v>
      </c>
      <c r="B68" s="132"/>
      <c r="C68" s="132"/>
      <c r="D68" s="132"/>
      <c r="E68" s="132"/>
      <c r="F68" s="135"/>
      <c r="G68" s="135"/>
      <c r="H68" s="135"/>
      <c r="I68" s="136"/>
      <c r="J68" s="135"/>
      <c r="K68" s="135"/>
      <c r="L68" s="135"/>
      <c r="M68" s="136"/>
      <c r="N68" s="135"/>
      <c r="P68" s="714"/>
    </row>
    <row r="69" spans="1:16" ht="18" customHeight="1">
      <c r="A69" s="31"/>
      <c r="B69" s="31"/>
      <c r="C69" s="31"/>
      <c r="D69" s="31"/>
      <c r="E69" s="31"/>
      <c r="F69" s="23"/>
      <c r="G69" s="146"/>
      <c r="H69" s="146"/>
      <c r="I69" s="143"/>
      <c r="J69" s="143"/>
      <c r="K69" s="143"/>
      <c r="L69" s="143"/>
      <c r="M69" s="143"/>
      <c r="N69" s="143"/>
      <c r="O69" s="11"/>
      <c r="P69" s="714"/>
    </row>
    <row r="70" spans="1:16" ht="18" customHeight="1">
      <c r="A70" s="26"/>
      <c r="B70" s="151" t="s">
        <v>303</v>
      </c>
      <c r="C70" s="152"/>
      <c r="D70" s="152"/>
      <c r="E70" s="152"/>
      <c r="F70" s="152"/>
      <c r="G70" s="152"/>
      <c r="H70" s="152"/>
      <c r="I70" s="153"/>
      <c r="J70" s="163" t="s">
        <v>202</v>
      </c>
      <c r="K70" s="711"/>
      <c r="L70" s="711"/>
      <c r="M70" s="712"/>
      <c r="N70" s="841" t="s">
        <v>302</v>
      </c>
      <c r="O70" s="713"/>
      <c r="P70" s="714"/>
    </row>
    <row r="71" spans="1:16" ht="45" customHeight="1">
      <c r="A71" s="42"/>
      <c r="B71" s="152" t="s">
        <v>344</v>
      </c>
      <c r="C71" s="152"/>
      <c r="D71" s="152"/>
      <c r="E71" s="155"/>
      <c r="F71" s="156" t="s">
        <v>346</v>
      </c>
      <c r="G71" s="152"/>
      <c r="H71" s="152"/>
      <c r="I71" s="153"/>
      <c r="J71" s="157" t="s">
        <v>304</v>
      </c>
      <c r="K71" s="152"/>
      <c r="L71" s="152"/>
      <c r="M71" s="153"/>
      <c r="N71" s="842"/>
      <c r="O71" s="713"/>
      <c r="P71" s="714"/>
    </row>
    <row r="72" spans="1:16" ht="27" customHeight="1">
      <c r="A72" s="31"/>
      <c r="B72" s="158" t="s">
        <v>203</v>
      </c>
      <c r="C72" s="158" t="s">
        <v>204</v>
      </c>
      <c r="D72" s="158" t="s">
        <v>104</v>
      </c>
      <c r="E72" s="160" t="s">
        <v>50</v>
      </c>
      <c r="F72" s="160" t="s">
        <v>203</v>
      </c>
      <c r="G72" s="158" t="s">
        <v>204</v>
      </c>
      <c r="H72" s="158" t="s">
        <v>104</v>
      </c>
      <c r="I72" s="160" t="s">
        <v>50</v>
      </c>
      <c r="J72" s="161" t="s">
        <v>203</v>
      </c>
      <c r="K72" s="162" t="s">
        <v>204</v>
      </c>
      <c r="L72" s="164" t="s">
        <v>104</v>
      </c>
      <c r="M72" s="161" t="s">
        <v>50</v>
      </c>
      <c r="N72" s="843"/>
      <c r="O72" s="713"/>
      <c r="P72" s="714" t="s">
        <v>294</v>
      </c>
    </row>
    <row r="73" spans="1:16" ht="26.25" hidden="1" customHeight="1">
      <c r="A73" s="52" t="s">
        <v>87</v>
      </c>
      <c r="B73" s="52"/>
      <c r="C73" s="52"/>
      <c r="D73" s="52"/>
      <c r="E73" s="52"/>
      <c r="F73" s="44">
        <f>'TTA Pivot Table'!D$230</f>
        <v>0</v>
      </c>
      <c r="G73" s="44">
        <f>'TTA Pivot Table'!D$231</f>
        <v>0</v>
      </c>
      <c r="H73" s="44">
        <f>'TTA Pivot Table'!D$232</f>
        <v>0</v>
      </c>
      <c r="I73" s="43">
        <f>'TTA Pivot Table'!D$233</f>
        <v>0</v>
      </c>
      <c r="J73" s="43">
        <f>'TTA Pivot Table'!D$234</f>
        <v>0</v>
      </c>
      <c r="K73" s="44">
        <f>'TTA Pivot Table'!D$235</f>
        <v>0</v>
      </c>
      <c r="L73" s="44">
        <f>'TTA Pivot Table'!D$236</f>
        <v>0</v>
      </c>
      <c r="M73" s="45">
        <f>'TTA Pivot Table'!D$237</f>
        <v>0</v>
      </c>
      <c r="N73" s="43">
        <f>'TTA Pivot Table'!D$238</f>
        <v>0</v>
      </c>
      <c r="O73" s="47"/>
      <c r="P73" s="715">
        <f>+M73-I73</f>
        <v>0</v>
      </c>
    </row>
    <row r="74" spans="1:16" ht="15.75" hidden="1">
      <c r="A74" s="52"/>
      <c r="B74" s="52"/>
      <c r="C74" s="52"/>
      <c r="D74" s="52"/>
      <c r="E74" s="52"/>
      <c r="F74" s="48"/>
      <c r="G74" s="48"/>
      <c r="H74" s="48"/>
      <c r="I74" s="46"/>
      <c r="J74" s="46"/>
      <c r="K74" s="48"/>
      <c r="L74" s="48"/>
      <c r="M74" s="716"/>
      <c r="N74" s="46"/>
      <c r="O74" s="47"/>
      <c r="P74" s="713">
        <f t="shared" ref="P74" si="3">+I74-M74</f>
        <v>0</v>
      </c>
    </row>
    <row r="75" spans="1:16">
      <c r="A75" s="52" t="s">
        <v>88</v>
      </c>
      <c r="B75" s="178">
        <f>+'TTA Pivot Table'!D$7</f>
        <v>0</v>
      </c>
      <c r="C75" s="178">
        <f>+'TTA Pivot Table'!D$9</f>
        <v>0</v>
      </c>
      <c r="D75" s="178">
        <f>+'TTA Pivot Table'!D$11</f>
        <v>0</v>
      </c>
      <c r="E75" s="179">
        <f>+'TTA Pivot Table'!D$13</f>
        <v>0</v>
      </c>
      <c r="F75" s="179">
        <f>+'TTA Pivot Table'!D$15</f>
        <v>0</v>
      </c>
      <c r="G75" s="178">
        <f>+'TTA Pivot Table'!D$17</f>
        <v>0</v>
      </c>
      <c r="H75" s="178">
        <f>+'TTA Pivot Table'!D$19</f>
        <v>0</v>
      </c>
      <c r="I75" s="179">
        <f>+'TTA Pivot Table'!D$21</f>
        <v>0</v>
      </c>
      <c r="J75" s="179">
        <f>+'TTA Pivot Table'!D$23</f>
        <v>0</v>
      </c>
      <c r="K75" s="178">
        <f>+'TTA Pivot Table'!D$25</f>
        <v>0</v>
      </c>
      <c r="L75" s="178">
        <f>+'TTA Pivot Table'!D$27</f>
        <v>0</v>
      </c>
      <c r="M75" s="180">
        <f>+'TTA Pivot Table'!D$29</f>
        <v>0</v>
      </c>
      <c r="N75" s="179">
        <f>+'TTA Pivot Table'!D$31</f>
        <v>0</v>
      </c>
      <c r="O75" s="47"/>
      <c r="P75" s="715">
        <f t="shared" ref="P75:P93" si="4">+M75-I75</f>
        <v>0</v>
      </c>
    </row>
    <row r="76" spans="1:16">
      <c r="A76" s="52" t="s">
        <v>89</v>
      </c>
      <c r="B76" s="178">
        <f>+'TTA Pivot Table'!D$39</f>
        <v>0</v>
      </c>
      <c r="C76" s="178">
        <f>+'TTA Pivot Table'!D$41</f>
        <v>0</v>
      </c>
      <c r="D76" s="178">
        <f>+'TTA Pivot Table'!D$43</f>
        <v>0</v>
      </c>
      <c r="E76" s="179">
        <f>+'TTA Pivot Table'!D$45</f>
        <v>0</v>
      </c>
      <c r="F76" s="179">
        <f>+'TTA Pivot Table'!D$47</f>
        <v>0</v>
      </c>
      <c r="G76" s="178">
        <f>+'TTA Pivot Table'!D$49</f>
        <v>0</v>
      </c>
      <c r="H76" s="178">
        <f>+'TTA Pivot Table'!D$51</f>
        <v>0</v>
      </c>
      <c r="I76" s="179">
        <f>+'TTA Pivot Table'!D$53</f>
        <v>0</v>
      </c>
      <c r="J76" s="179">
        <f>+'TTA Pivot Table'!D$55</f>
        <v>0</v>
      </c>
      <c r="K76" s="178">
        <f>+'TTA Pivot Table'!D$57</f>
        <v>0</v>
      </c>
      <c r="L76" s="178">
        <f>+'TTA Pivot Table'!D$59</f>
        <v>0</v>
      </c>
      <c r="M76" s="180">
        <f>+'TTA Pivot Table'!D$61</f>
        <v>0</v>
      </c>
      <c r="N76" s="179">
        <f>+'TTA Pivot Table'!D$63</f>
        <v>0</v>
      </c>
      <c r="O76" s="47"/>
      <c r="P76" s="715">
        <f t="shared" si="4"/>
        <v>0</v>
      </c>
    </row>
    <row r="77" spans="1:16">
      <c r="A77" s="52" t="s">
        <v>90</v>
      </c>
      <c r="B77" s="178">
        <f>+'TTA Pivot Table'!D$71</f>
        <v>0</v>
      </c>
      <c r="C77" s="178">
        <f>+'TTA Pivot Table'!D$73</f>
        <v>0</v>
      </c>
      <c r="D77" s="178">
        <f>+'TTA Pivot Table'!D$75</f>
        <v>0</v>
      </c>
      <c r="E77" s="179">
        <f>+'TTA Pivot Table'!D$77</f>
        <v>0</v>
      </c>
      <c r="F77" s="179">
        <f>+'TTA Pivot Table'!D$79</f>
        <v>0</v>
      </c>
      <c r="G77" s="178">
        <f>+'TTA Pivot Table'!D$81</f>
        <v>0</v>
      </c>
      <c r="H77" s="178">
        <f>+'TTA Pivot Table'!D$83</f>
        <v>0</v>
      </c>
      <c r="I77" s="179">
        <f>+'TTA Pivot Table'!D$85</f>
        <v>0</v>
      </c>
      <c r="J77" s="179">
        <f>+'TTA Pivot Table'!D$87</f>
        <v>0</v>
      </c>
      <c r="K77" s="178">
        <f>+'TTA Pivot Table'!D$89</f>
        <v>0</v>
      </c>
      <c r="L77" s="178">
        <f>+'TTA Pivot Table'!D$91</f>
        <v>0</v>
      </c>
      <c r="M77" s="180">
        <f>+'TTA Pivot Table'!D$93</f>
        <v>0</v>
      </c>
      <c r="N77" s="179">
        <f>+'TTA Pivot Table'!D$95</f>
        <v>0</v>
      </c>
      <c r="O77" s="47"/>
      <c r="P77" s="715">
        <f t="shared" si="4"/>
        <v>0</v>
      </c>
    </row>
    <row r="78" spans="1:16">
      <c r="A78" s="52" t="s">
        <v>91</v>
      </c>
      <c r="B78" s="178">
        <f>+'TTA Pivot Table'!D$103</f>
        <v>4.7563025210084033</v>
      </c>
      <c r="C78" s="178">
        <f>+'TTA Pivot Table'!D$105</f>
        <v>5.2980769230769234</v>
      </c>
      <c r="D78" s="178">
        <f>+'TTA Pivot Table'!D$107</f>
        <v>8</v>
      </c>
      <c r="E78" s="179">
        <f>+'TTA Pivot Table'!D$109</f>
        <v>4.8635265700483092</v>
      </c>
      <c r="F78" s="179">
        <f>+'TTA Pivot Table'!D$111</f>
        <v>6.1246612466124661</v>
      </c>
      <c r="G78" s="178">
        <f>+'TTA Pivot Table'!D$113</f>
        <v>6.0363636363636362</v>
      </c>
      <c r="H78" s="178">
        <f>+'TTA Pivot Table'!D$115</f>
        <v>12</v>
      </c>
      <c r="I78" s="179">
        <f>+'TTA Pivot Table'!D$117</f>
        <v>6.1407035175879399</v>
      </c>
      <c r="J78" s="179">
        <f>+'TTA Pivot Table'!D$119</f>
        <v>3.6743400859422959</v>
      </c>
      <c r="K78" s="178">
        <f>+'TTA Pivot Table'!D$121</f>
        <v>3.5680786686838126</v>
      </c>
      <c r="L78" s="178">
        <f>+'TTA Pivot Table'!D$123</f>
        <v>9</v>
      </c>
      <c r="M78" s="180">
        <f>+'TTA Pivot Table'!D$125</f>
        <v>3.6303758889265154</v>
      </c>
      <c r="N78" s="179">
        <f>+'TTA Pivot Table'!D$127</f>
        <v>6.7796052631578947</v>
      </c>
      <c r="O78" s="47"/>
      <c r="P78" s="715">
        <f t="shared" si="4"/>
        <v>-2.5103276286614244</v>
      </c>
    </row>
    <row r="79" spans="1:16">
      <c r="A79" s="52"/>
      <c r="B79" s="178"/>
      <c r="C79" s="178"/>
      <c r="D79" s="178"/>
      <c r="E79" s="179"/>
      <c r="F79" s="179"/>
      <c r="G79" s="178"/>
      <c r="H79" s="178"/>
      <c r="I79" s="179"/>
      <c r="J79" s="179"/>
      <c r="K79" s="178"/>
      <c r="L79" s="178"/>
      <c r="M79" s="180"/>
      <c r="N79" s="179"/>
      <c r="O79" s="47"/>
      <c r="P79" s="715"/>
    </row>
    <row r="80" spans="1:16">
      <c r="A80" s="52" t="s">
        <v>92</v>
      </c>
      <c r="B80" s="178">
        <f>+'TTA Pivot Table'!D$135</f>
        <v>4.8706896551724137</v>
      </c>
      <c r="C80" s="178">
        <f>+'TTA Pivot Table'!D$137</f>
        <v>4.8</v>
      </c>
      <c r="D80" s="178">
        <f>+'TTA Pivot Table'!D$139</f>
        <v>0</v>
      </c>
      <c r="E80" s="179">
        <f>+'TTA Pivot Table'!D$141</f>
        <v>4.8650793650793647</v>
      </c>
      <c r="F80" s="179">
        <f>+'TTA Pivot Table'!D$143</f>
        <v>4.867607162235486</v>
      </c>
      <c r="G80" s="178">
        <f>+'TTA Pivot Table'!D$145</f>
        <v>4.6134969325153374</v>
      </c>
      <c r="H80" s="178">
        <f>+'TTA Pivot Table'!D$147</f>
        <v>0</v>
      </c>
      <c r="I80" s="179">
        <f>+'TTA Pivot Table'!D$149</f>
        <v>4.8469591226321036</v>
      </c>
      <c r="J80" s="179">
        <f>+'TTA Pivot Table'!D$151</f>
        <v>3.8337408312958434</v>
      </c>
      <c r="K80" s="178">
        <f>+'TTA Pivot Table'!D$153</f>
        <v>3.5618556701030926</v>
      </c>
      <c r="L80" s="178">
        <f>+'TTA Pivot Table'!D$155</f>
        <v>0</v>
      </c>
      <c r="M80" s="180">
        <f>+'TTA Pivot Table'!D$157</f>
        <v>3.8049180327868855</v>
      </c>
      <c r="N80" s="179">
        <f>+'TTA Pivot Table'!D$159</f>
        <v>0</v>
      </c>
      <c r="O80" s="47"/>
      <c r="P80" s="715">
        <f t="shared" si="4"/>
        <v>-1.0420410898452181</v>
      </c>
    </row>
    <row r="81" spans="1:17">
      <c r="A81" s="52" t="s">
        <v>93</v>
      </c>
      <c r="B81" s="178">
        <f>+'TTA Pivot Table'!D$167</f>
        <v>0</v>
      </c>
      <c r="C81" s="178">
        <f>+'TTA Pivot Table'!D$169</f>
        <v>0</v>
      </c>
      <c r="D81" s="178">
        <f>+'TTA Pivot Table'!D$171</f>
        <v>0</v>
      </c>
      <c r="E81" s="179">
        <f>+'TTA Pivot Table'!D$173</f>
        <v>0</v>
      </c>
      <c r="F81" s="179">
        <f>+'TTA Pivot Table'!D$175</f>
        <v>0</v>
      </c>
      <c r="G81" s="178">
        <f>+'TTA Pivot Table'!D$177</f>
        <v>0</v>
      </c>
      <c r="H81" s="178">
        <f>+'TTA Pivot Table'!D$179</f>
        <v>0</v>
      </c>
      <c r="I81" s="179">
        <f>+'TTA Pivot Table'!D$181</f>
        <v>0</v>
      </c>
      <c r="J81" s="179">
        <f>+'TTA Pivot Table'!D$183</f>
        <v>0</v>
      </c>
      <c r="K81" s="178">
        <f>+'TTA Pivot Table'!D$185</f>
        <v>0</v>
      </c>
      <c r="L81" s="178">
        <f>+'TTA Pivot Table'!D$187</f>
        <v>0</v>
      </c>
      <c r="M81" s="180">
        <f>+'TTA Pivot Table'!D$189</f>
        <v>0</v>
      </c>
      <c r="N81" s="179">
        <f>+'TTA Pivot Table'!D$191</f>
        <v>0</v>
      </c>
      <c r="O81" s="47"/>
      <c r="P81" s="715">
        <f t="shared" si="4"/>
        <v>0</v>
      </c>
    </row>
    <row r="82" spans="1:17">
      <c r="A82" s="52" t="s">
        <v>94</v>
      </c>
      <c r="B82" s="267">
        <f>+'TTA Pivot Table'!D$199</f>
        <v>4.2530223880597013</v>
      </c>
      <c r="C82" s="178">
        <f>+'TTA Pivot Table'!D$201</f>
        <v>0</v>
      </c>
      <c r="D82" s="178">
        <f>+'TTA Pivot Table'!D$203</f>
        <v>0</v>
      </c>
      <c r="E82" s="179">
        <f>+'TTA Pivot Table'!D$205</f>
        <v>4.2530223880597013</v>
      </c>
      <c r="F82" s="179">
        <f>+'TTA Pivot Table'!D$207</f>
        <v>5.4229353233830846</v>
      </c>
      <c r="G82" s="178">
        <f>+'TTA Pivot Table'!D$209</f>
        <v>8.1143023255813951</v>
      </c>
      <c r="H82" s="178">
        <f>+'TTA Pivot Table'!D$211</f>
        <v>0</v>
      </c>
      <c r="I82" s="179">
        <f>+'TTA Pivot Table'!D$213</f>
        <v>5.5086921081882183</v>
      </c>
      <c r="J82" s="179">
        <f>+'TTA Pivot Table'!D$215</f>
        <v>3.9782776025236593</v>
      </c>
      <c r="K82" s="178">
        <f>+'TTA Pivot Table'!D$217</f>
        <v>5.5834827586206899</v>
      </c>
      <c r="L82" s="178">
        <f>+'TTA Pivot Table'!D$219</f>
        <v>0</v>
      </c>
      <c r="M82" s="180">
        <f>+'TTA Pivot Table'!D$221</f>
        <v>4.2265493333333328</v>
      </c>
      <c r="N82" s="179">
        <f>+'TTA Pivot Table'!D$223</f>
        <v>0</v>
      </c>
      <c r="O82" s="47"/>
      <c r="P82" s="715">
        <f t="shared" si="4"/>
        <v>-1.2821427748548855</v>
      </c>
    </row>
    <row r="83" spans="1:17">
      <c r="A83" s="52" t="s">
        <v>95</v>
      </c>
      <c r="B83" s="178">
        <f>+'TTA Pivot Table'!D$231</f>
        <v>0</v>
      </c>
      <c r="C83" s="178">
        <f>+'TTA Pivot Table'!D$233</f>
        <v>0</v>
      </c>
      <c r="D83" s="178">
        <f>+'TTA Pivot Table'!D$235</f>
        <v>0</v>
      </c>
      <c r="E83" s="179">
        <f>+'TTA Pivot Table'!D$237</f>
        <v>0</v>
      </c>
      <c r="F83" s="179">
        <f>+'TTA Pivot Table'!D$239</f>
        <v>0</v>
      </c>
      <c r="G83" s="178">
        <f>+'TTA Pivot Table'!D$241</f>
        <v>0</v>
      </c>
      <c r="H83" s="178">
        <f>+'TTA Pivot Table'!D$243</f>
        <v>0</v>
      </c>
      <c r="I83" s="179">
        <f>+'TTA Pivot Table'!D$245</f>
        <v>0</v>
      </c>
      <c r="J83" s="179">
        <f>+'TTA Pivot Table'!D$247</f>
        <v>0</v>
      </c>
      <c r="K83" s="178">
        <f>+'TTA Pivot Table'!D$249</f>
        <v>0</v>
      </c>
      <c r="L83" s="178">
        <f>+'TTA Pivot Table'!D$251</f>
        <v>0</v>
      </c>
      <c r="M83" s="180">
        <f>+'TTA Pivot Table'!D$253</f>
        <v>0</v>
      </c>
      <c r="N83" s="179">
        <f>+'TTA Pivot Table'!D$255</f>
        <v>0</v>
      </c>
      <c r="O83" s="47"/>
      <c r="P83" s="715">
        <f t="shared" si="4"/>
        <v>0</v>
      </c>
    </row>
    <row r="84" spans="1:17">
      <c r="A84" s="52"/>
      <c r="B84" s="178"/>
      <c r="C84" s="178"/>
      <c r="D84" s="178"/>
      <c r="E84" s="179"/>
      <c r="F84" s="179"/>
      <c r="G84" s="178"/>
      <c r="H84" s="178"/>
      <c r="I84" s="179"/>
      <c r="J84" s="179"/>
      <c r="K84" s="178"/>
      <c r="L84" s="178"/>
      <c r="M84" s="180"/>
      <c r="N84" s="179"/>
      <c r="O84" s="47"/>
      <c r="P84" s="715"/>
    </row>
    <row r="85" spans="1:17">
      <c r="A85" s="52" t="s">
        <v>96</v>
      </c>
      <c r="B85" s="178">
        <f>+'TTA Pivot Table'!D$263</f>
        <v>5.203125</v>
      </c>
      <c r="C85" s="178">
        <f>+'TTA Pivot Table'!D$265</f>
        <v>4.8725806451612907</v>
      </c>
      <c r="D85" s="178">
        <f>+'TTA Pivot Table'!D$267</f>
        <v>0</v>
      </c>
      <c r="E85" s="179">
        <f>+'TTA Pivot Table'!D$269</f>
        <v>5.0952631578947374</v>
      </c>
      <c r="F85" s="179">
        <f>+'TTA Pivot Table'!D$271</f>
        <v>5.1006502242152472</v>
      </c>
      <c r="G85" s="178">
        <f>+'TTA Pivot Table'!D$273</f>
        <v>5.1801250000000003</v>
      </c>
      <c r="H85" s="178">
        <f>+'TTA Pivot Table'!D$275</f>
        <v>0</v>
      </c>
      <c r="I85" s="179">
        <f>+'TTA Pivot Table'!D$277</f>
        <v>5.1071913580246919</v>
      </c>
      <c r="J85" s="179">
        <f>+'TTA Pivot Table'!D$279</f>
        <v>3.8119043552519214</v>
      </c>
      <c r="K85" s="178">
        <f>+'TTA Pivot Table'!D$281</f>
        <v>4.4153909465020575</v>
      </c>
      <c r="L85" s="178">
        <f>+'TTA Pivot Table'!D$2691</f>
        <v>0</v>
      </c>
      <c r="M85" s="180">
        <f>+'TTA Pivot Table'!D$285</f>
        <v>3.8184808454425365</v>
      </c>
      <c r="N85" s="179">
        <f>+'TTA Pivot Table'!D$287</f>
        <v>4.8220848056537102</v>
      </c>
      <c r="O85" s="47"/>
      <c r="P85" s="715">
        <f t="shared" si="4"/>
        <v>-1.2887105125821554</v>
      </c>
    </row>
    <row r="86" spans="1:17">
      <c r="A86" s="52" t="s">
        <v>97</v>
      </c>
      <c r="B86" s="178">
        <f>+'TTA Pivot Table'!D$295</f>
        <v>4.3</v>
      </c>
      <c r="C86" s="178">
        <f>+'TTA Pivot Table'!D$297</f>
        <v>16</v>
      </c>
      <c r="D86" s="178">
        <f>+'TTA Pivot Table'!D$299</f>
        <v>0</v>
      </c>
      <c r="E86" s="179">
        <f>+'TTA Pivot Table'!D$301</f>
        <v>7.2249999999999996</v>
      </c>
      <c r="F86" s="179">
        <f>+'TTA Pivot Table'!D$303</f>
        <v>5.2</v>
      </c>
      <c r="G86" s="178">
        <f>+'TTA Pivot Table'!D$305</f>
        <v>8</v>
      </c>
      <c r="H86" s="178">
        <f>+'TTA Pivot Table'!D$307</f>
        <v>10.699999999999998</v>
      </c>
      <c r="I86" s="179">
        <f>+'TTA Pivot Table'!D$309</f>
        <v>5.2286285714285716</v>
      </c>
      <c r="J86" s="179">
        <f>+'TTA Pivot Table'!D$311</f>
        <v>4.2</v>
      </c>
      <c r="K86" s="178">
        <f>+'TTA Pivot Table'!D$313</f>
        <v>4.5999999999999996</v>
      </c>
      <c r="L86" s="178">
        <f>+'TTA Pivot Table'!D$315</f>
        <v>9.4</v>
      </c>
      <c r="M86" s="180">
        <f>+'TTA Pivot Table'!D$317</f>
        <v>4.3780645161290321</v>
      </c>
      <c r="N86" s="179">
        <f>+'TTA Pivot Table'!D$319</f>
        <v>16</v>
      </c>
      <c r="O86" s="47"/>
      <c r="P86" s="715">
        <f t="shared" si="4"/>
        <v>-0.85056405529953949</v>
      </c>
    </row>
    <row r="87" spans="1:17">
      <c r="A87" s="52" t="s">
        <v>98</v>
      </c>
      <c r="B87" s="178">
        <f>+'TTA Pivot Table'!D$327</f>
        <v>0</v>
      </c>
      <c r="C87" s="178">
        <f>+'TTA Pivot Table'!D$329</f>
        <v>0</v>
      </c>
      <c r="D87" s="178">
        <f>+'TTA Pivot Table'!D$331</f>
        <v>0</v>
      </c>
      <c r="E87" s="179">
        <f>+'TTA Pivot Table'!D$333</f>
        <v>0</v>
      </c>
      <c r="F87" s="179">
        <f>+'TTA Pivot Table'!D$335</f>
        <v>0</v>
      </c>
      <c r="G87" s="178">
        <f>+'TTA Pivot Table'!D$337</f>
        <v>0</v>
      </c>
      <c r="H87" s="178">
        <f>+'TTA Pivot Table'!D$339</f>
        <v>0</v>
      </c>
      <c r="I87" s="179">
        <f>+'TTA Pivot Table'!D$341</f>
        <v>0</v>
      </c>
      <c r="J87" s="179">
        <f>+'TTA Pivot Table'!D$343</f>
        <v>0</v>
      </c>
      <c r="K87" s="178">
        <f>+'TTA Pivot Table'!D$345</f>
        <v>0</v>
      </c>
      <c r="L87" s="178">
        <f>+'TTA Pivot Table'!D$347</f>
        <v>0</v>
      </c>
      <c r="M87" s="180">
        <f>+'TTA Pivot Table'!D$349</f>
        <v>0</v>
      </c>
      <c r="N87" s="179">
        <f>+'TTA Pivot Table'!D$351</f>
        <v>0</v>
      </c>
      <c r="O87" s="47"/>
      <c r="P87" s="715">
        <f t="shared" si="4"/>
        <v>0</v>
      </c>
      <c r="Q87" s="785"/>
    </row>
    <row r="88" spans="1:17">
      <c r="A88" s="52" t="s">
        <v>99</v>
      </c>
      <c r="B88" s="178">
        <f>+'TTA Pivot Table'!D$359</f>
        <v>0</v>
      </c>
      <c r="C88" s="178">
        <f>+'TTA Pivot Table'!D$361</f>
        <v>0</v>
      </c>
      <c r="D88" s="178">
        <f>+'TTA Pivot Table'!D$363</f>
        <v>0</v>
      </c>
      <c r="E88" s="179">
        <f>+'TTA Pivot Table'!D$365</f>
        <v>0</v>
      </c>
      <c r="F88" s="179">
        <f>+'TTA Pivot Table'!D$367</f>
        <v>0</v>
      </c>
      <c r="G88" s="178">
        <f>+'TTA Pivot Table'!D$369</f>
        <v>0</v>
      </c>
      <c r="H88" s="178">
        <f>+'TTA Pivot Table'!D$371</f>
        <v>0</v>
      </c>
      <c r="I88" s="179">
        <f>+'TTA Pivot Table'!D$373</f>
        <v>0</v>
      </c>
      <c r="J88" s="179">
        <f>+'TTA Pivot Table'!D$375</f>
        <v>0</v>
      </c>
      <c r="K88" s="178">
        <f>+'TTA Pivot Table'!D$377</f>
        <v>0</v>
      </c>
      <c r="L88" s="178">
        <f>+'TTA Pivot Table'!D$379</f>
        <v>0</v>
      </c>
      <c r="M88" s="180">
        <f>+'TTA Pivot Table'!D$381</f>
        <v>0</v>
      </c>
      <c r="N88" s="179">
        <f>+'TTA Pivot Table'!D$383</f>
        <v>0</v>
      </c>
      <c r="O88" s="47"/>
      <c r="P88" s="715">
        <f t="shared" si="4"/>
        <v>0</v>
      </c>
    </row>
    <row r="89" spans="1:17">
      <c r="A89" s="52"/>
      <c r="B89" s="178"/>
      <c r="C89" s="178"/>
      <c r="D89" s="178"/>
      <c r="E89" s="179"/>
      <c r="F89" s="179"/>
      <c r="G89" s="178"/>
      <c r="H89" s="178"/>
      <c r="I89" s="179"/>
      <c r="J89" s="179"/>
      <c r="K89" s="178"/>
      <c r="L89" s="178"/>
      <c r="M89" s="180"/>
      <c r="N89" s="179"/>
      <c r="O89" s="47"/>
      <c r="P89" s="715"/>
    </row>
    <row r="90" spans="1:17">
      <c r="A90" s="52" t="s">
        <v>100</v>
      </c>
      <c r="B90" s="178">
        <f>+'TTA Pivot Table'!D$391</f>
        <v>3.6</v>
      </c>
      <c r="C90" s="178">
        <f>+'TTA Pivot Table'!D$393</f>
        <v>0</v>
      </c>
      <c r="D90" s="178">
        <f>+'TTA Pivot Table'!D$395</f>
        <v>0</v>
      </c>
      <c r="E90" s="179">
        <f>+'TTA Pivot Table'!D$397</f>
        <v>3.6</v>
      </c>
      <c r="F90" s="179">
        <f>+'TTA Pivot Table'!D$399</f>
        <v>4.7679999999999998</v>
      </c>
      <c r="G90" s="178">
        <f>+'TTA Pivot Table'!D$401</f>
        <v>5.59</v>
      </c>
      <c r="H90" s="178">
        <f>+'TTA Pivot Table'!D$403</f>
        <v>0</v>
      </c>
      <c r="I90" s="179">
        <f>+'TTA Pivot Table'!D$405</f>
        <v>4.7898527607361956</v>
      </c>
      <c r="J90" s="179">
        <f>+'TTA Pivot Table'!D$407</f>
        <v>6.3369999999999997</v>
      </c>
      <c r="K90" s="178">
        <f>+'TTA Pivot Table'!D$409</f>
        <v>8.2439999999999998</v>
      </c>
      <c r="L90" s="178">
        <f>+'TTA Pivot Table'!D$411</f>
        <v>0</v>
      </c>
      <c r="M90" s="180">
        <f>+'TTA Pivot Table'!D$413</f>
        <v>6.9045595238095228</v>
      </c>
      <c r="N90" s="179">
        <f>+'TTA Pivot Table'!D$415</f>
        <v>0</v>
      </c>
      <c r="O90" s="47"/>
      <c r="P90" s="715">
        <f t="shared" si="4"/>
        <v>2.1147067630733272</v>
      </c>
    </row>
    <row r="91" spans="1:17">
      <c r="A91" s="52" t="s">
        <v>101</v>
      </c>
      <c r="B91" s="178">
        <f>+'TTA Pivot Table'!D$423</f>
        <v>4.8613086770981511</v>
      </c>
      <c r="C91" s="178">
        <f>+'TTA Pivot Table'!D$425</f>
        <v>4.9470588235294111</v>
      </c>
      <c r="D91" s="178">
        <f>+'TTA Pivot Table'!D$427</f>
        <v>0</v>
      </c>
      <c r="E91" s="179">
        <f>+'TTA Pivot Table'!D$429</f>
        <v>4.8652645861601096</v>
      </c>
      <c r="F91" s="179">
        <f>+'TTA Pivot Table'!D$431</f>
        <v>5.5773999139044346</v>
      </c>
      <c r="G91" s="178">
        <f>+'TTA Pivot Table'!D$433</f>
        <v>6.0832298136645964</v>
      </c>
      <c r="H91" s="178">
        <f>+'TTA Pivot Table'!D$435</f>
        <v>0</v>
      </c>
      <c r="I91" s="179">
        <f>+'TTA Pivot Table'!D$437</f>
        <v>5.6101851851851858</v>
      </c>
      <c r="J91" s="179">
        <f>+'TTA Pivot Table'!D$439</f>
        <v>3.5583612040133779</v>
      </c>
      <c r="K91" s="178">
        <f>+'TTA Pivot Table'!D$441</f>
        <v>3.7091009376723663</v>
      </c>
      <c r="L91" s="178">
        <f>+'TTA Pivot Table'!D$443</f>
        <v>0</v>
      </c>
      <c r="M91" s="180">
        <f>+'TTA Pivot Table'!D$445</f>
        <v>3.6152612950239429</v>
      </c>
      <c r="N91" s="179">
        <f>+'TTA Pivot Table'!D$447</f>
        <v>5.0669891172914152</v>
      </c>
      <c r="O91" s="47"/>
      <c r="P91" s="715">
        <f t="shared" si="4"/>
        <v>-1.9949238901612429</v>
      </c>
    </row>
    <row r="92" spans="1:17">
      <c r="A92" s="52" t="s">
        <v>102</v>
      </c>
      <c r="B92" s="178">
        <f>+'TTA Pivot Table'!D$455</f>
        <v>4.0416666666666661</v>
      </c>
      <c r="C92" s="178">
        <f>+'TTA Pivot Table'!D$457</f>
        <v>8.375</v>
      </c>
      <c r="D92" s="178">
        <f>+'TTA Pivot Table'!D$459</f>
        <v>0</v>
      </c>
      <c r="E92" s="179">
        <f>+'TTA Pivot Table'!D$461</f>
        <v>4.6607142857142856</v>
      </c>
      <c r="F92" s="179">
        <f>+'TTA Pivot Table'!D$463</f>
        <v>4.5616372391653286</v>
      </c>
      <c r="G92" s="178">
        <f>+'TTA Pivot Table'!D$465</f>
        <v>6.0647619047619044</v>
      </c>
      <c r="H92" s="178">
        <f>+'TTA Pivot Table'!D$467</f>
        <v>0</v>
      </c>
      <c r="I92" s="179">
        <f>+'TTA Pivot Table'!D$469</f>
        <v>4.7784340659340661</v>
      </c>
      <c r="J92" s="179">
        <f>+'TTA Pivot Table'!D$471</f>
        <v>3.4602177554438893</v>
      </c>
      <c r="K92" s="178">
        <f>+'TTA Pivot Table'!D$473</f>
        <v>4.0603305785124011</v>
      </c>
      <c r="L92" s="178">
        <f>+'TTA Pivot Table'!D$475</f>
        <v>0</v>
      </c>
      <c r="M92" s="180">
        <f>+'TTA Pivot Table'!D$477</f>
        <v>3.6620344635908872</v>
      </c>
      <c r="N92" s="179">
        <f>+'TTA Pivot Table'!D$479</f>
        <v>4.6113306982872242</v>
      </c>
      <c r="O92" s="47"/>
      <c r="P92" s="715">
        <f t="shared" si="4"/>
        <v>-1.1163996023431788</v>
      </c>
    </row>
    <row r="93" spans="1:17">
      <c r="A93" s="57" t="s">
        <v>103</v>
      </c>
      <c r="B93" s="181">
        <f>+'TTA Pivot Table'!D$487</f>
        <v>0</v>
      </c>
      <c r="C93" s="181">
        <f>+'TTA Pivot Table'!D$489</f>
        <v>0</v>
      </c>
      <c r="D93" s="181">
        <f>+'TTA Pivot Table'!D$491</f>
        <v>0</v>
      </c>
      <c r="E93" s="182">
        <f>+'TTA Pivot Table'!D$493</f>
        <v>0</v>
      </c>
      <c r="F93" s="182">
        <f>+'TTA Pivot Table'!D$495</f>
        <v>0</v>
      </c>
      <c r="G93" s="181">
        <f>+'TTA Pivot Table'!D$497</f>
        <v>0</v>
      </c>
      <c r="H93" s="181">
        <f>+'TTA Pivot Table'!D$499</f>
        <v>0</v>
      </c>
      <c r="I93" s="182">
        <f>+'TTA Pivot Table'!D$501</f>
        <v>0</v>
      </c>
      <c r="J93" s="182">
        <f>+'TTA Pivot Table'!D$503</f>
        <v>0</v>
      </c>
      <c r="K93" s="181">
        <f>+'TTA Pivot Table'!D$505</f>
        <v>0</v>
      </c>
      <c r="L93" s="181">
        <f>+'TTA Pivot Table'!D$507</f>
        <v>0</v>
      </c>
      <c r="M93" s="183">
        <f>+'TTA Pivot Table'!D$509</f>
        <v>0</v>
      </c>
      <c r="N93" s="182">
        <f>+'TTA Pivot Table'!D$511</f>
        <v>0</v>
      </c>
      <c r="O93" s="47"/>
      <c r="P93" s="717">
        <f t="shared" si="4"/>
        <v>0</v>
      </c>
    </row>
    <row r="94" spans="1:17">
      <c r="A94" s="165" t="s">
        <v>206</v>
      </c>
      <c r="B94" s="165"/>
      <c r="C94" s="165"/>
      <c r="D94" s="165"/>
      <c r="E94" s="165"/>
      <c r="F94" s="166"/>
      <c r="G94" s="166"/>
      <c r="H94" s="166"/>
      <c r="I94" s="166"/>
      <c r="J94" s="166"/>
      <c r="K94" s="166"/>
      <c r="L94" s="166"/>
      <c r="M94" s="166"/>
      <c r="N94" s="166"/>
    </row>
    <row r="95" spans="1:17" s="56" customFormat="1">
      <c r="A95" s="165"/>
      <c r="B95" s="167"/>
      <c r="C95" s="167"/>
      <c r="D95" s="167"/>
      <c r="E95" s="167"/>
      <c r="F95" s="167"/>
      <c r="G95" s="167"/>
      <c r="H95" s="167"/>
      <c r="I95" s="167"/>
      <c r="J95" s="167"/>
      <c r="K95" s="167"/>
      <c r="L95" s="167"/>
      <c r="M95" s="167"/>
      <c r="N95" s="167"/>
      <c r="O95" s="50"/>
    </row>
    <row r="96" spans="1:17">
      <c r="A96" s="165"/>
      <c r="B96" s="165"/>
      <c r="C96" s="165"/>
      <c r="D96" s="165"/>
      <c r="E96" s="165"/>
      <c r="F96" s="166"/>
      <c r="G96" s="166"/>
      <c r="H96" s="166"/>
      <c r="I96" s="166"/>
      <c r="J96" s="166"/>
      <c r="K96" s="166"/>
      <c r="L96" s="166"/>
      <c r="M96" s="166"/>
      <c r="N96" s="718" t="s">
        <v>1156</v>
      </c>
    </row>
    <row r="97" spans="1:16" ht="18">
      <c r="A97" s="266" t="s">
        <v>321</v>
      </c>
      <c r="B97" s="132"/>
      <c r="C97" s="132"/>
      <c r="D97" s="132"/>
      <c r="E97" s="132"/>
      <c r="F97" s="135"/>
      <c r="G97" s="135"/>
      <c r="H97" s="135"/>
      <c r="I97" s="136"/>
      <c r="J97" s="135"/>
      <c r="K97" s="135"/>
      <c r="L97" s="135"/>
      <c r="M97" s="136"/>
      <c r="N97" s="135"/>
      <c r="P97" s="714"/>
    </row>
    <row r="98" spans="1:16" ht="18">
      <c r="A98" s="266"/>
      <c r="B98" s="132"/>
      <c r="C98" s="132"/>
      <c r="D98" s="132"/>
      <c r="E98" s="132"/>
      <c r="F98" s="135"/>
      <c r="G98" s="135"/>
      <c r="H98" s="135"/>
      <c r="I98" s="136"/>
      <c r="J98" s="135"/>
      <c r="K98" s="135"/>
      <c r="L98" s="135"/>
      <c r="M98" s="136"/>
      <c r="N98" s="135"/>
      <c r="P98" s="714"/>
    </row>
    <row r="99" spans="1:16" ht="15.75">
      <c r="A99" s="150" t="s">
        <v>229</v>
      </c>
      <c r="B99" s="132"/>
      <c r="C99" s="132"/>
      <c r="D99" s="132"/>
      <c r="E99" s="132"/>
      <c r="F99" s="135"/>
      <c r="G99" s="135"/>
      <c r="H99" s="135"/>
      <c r="I99" s="136"/>
      <c r="J99" s="135"/>
      <c r="K99" s="135"/>
      <c r="L99" s="135"/>
      <c r="M99" s="136"/>
      <c r="N99" s="135"/>
      <c r="P99" s="714"/>
    </row>
    <row r="100" spans="1:16" ht="15.75">
      <c r="A100" s="150" t="s">
        <v>1127</v>
      </c>
      <c r="B100" s="132"/>
      <c r="C100" s="132"/>
      <c r="D100" s="132"/>
      <c r="E100" s="132"/>
      <c r="F100" s="135"/>
      <c r="G100" s="135"/>
      <c r="H100" s="135"/>
      <c r="I100" s="136"/>
      <c r="J100" s="135"/>
      <c r="K100" s="135"/>
      <c r="L100" s="135"/>
      <c r="M100" s="136"/>
      <c r="N100" s="135"/>
      <c r="P100" s="714"/>
    </row>
    <row r="101" spans="1:16" ht="18" customHeight="1">
      <c r="A101" s="31"/>
      <c r="B101" s="31"/>
      <c r="C101" s="31"/>
      <c r="D101" s="31"/>
      <c r="E101" s="31"/>
      <c r="F101" s="23"/>
      <c r="G101" s="146"/>
      <c r="H101" s="146"/>
      <c r="I101" s="143"/>
      <c r="J101" s="143"/>
      <c r="K101" s="143"/>
      <c r="L101" s="143"/>
      <c r="M101" s="143"/>
      <c r="N101" s="143"/>
      <c r="O101" s="11"/>
      <c r="P101" s="714"/>
    </row>
    <row r="102" spans="1:16" ht="18" customHeight="1">
      <c r="A102" s="26"/>
      <c r="B102" s="151" t="s">
        <v>303</v>
      </c>
      <c r="C102" s="152"/>
      <c r="D102" s="152"/>
      <c r="E102" s="152"/>
      <c r="F102" s="152"/>
      <c r="G102" s="152"/>
      <c r="H102" s="152"/>
      <c r="I102" s="153"/>
      <c r="J102" s="163" t="s">
        <v>202</v>
      </c>
      <c r="K102" s="711"/>
      <c r="L102" s="711"/>
      <c r="M102" s="712"/>
      <c r="N102" s="841" t="s">
        <v>302</v>
      </c>
      <c r="O102" s="713"/>
      <c r="P102" s="714"/>
    </row>
    <row r="103" spans="1:16" ht="42.75" customHeight="1">
      <c r="A103" s="42"/>
      <c r="B103" s="152" t="s">
        <v>344</v>
      </c>
      <c r="C103" s="152"/>
      <c r="D103" s="152"/>
      <c r="E103" s="155"/>
      <c r="F103" s="156" t="s">
        <v>346</v>
      </c>
      <c r="G103" s="152"/>
      <c r="H103" s="152"/>
      <c r="I103" s="153"/>
      <c r="J103" s="157" t="s">
        <v>304</v>
      </c>
      <c r="K103" s="152"/>
      <c r="L103" s="152"/>
      <c r="M103" s="153"/>
      <c r="N103" s="842"/>
      <c r="O103" s="713"/>
      <c r="P103" s="714"/>
    </row>
    <row r="104" spans="1:16" ht="33" customHeight="1">
      <c r="A104" s="31"/>
      <c r="B104" s="158" t="s">
        <v>203</v>
      </c>
      <c r="C104" s="158" t="s">
        <v>204</v>
      </c>
      <c r="D104" s="158" t="s">
        <v>104</v>
      </c>
      <c r="E104" s="160" t="s">
        <v>50</v>
      </c>
      <c r="F104" s="160" t="s">
        <v>203</v>
      </c>
      <c r="G104" s="158" t="s">
        <v>204</v>
      </c>
      <c r="H104" s="158" t="s">
        <v>104</v>
      </c>
      <c r="I104" s="160" t="s">
        <v>50</v>
      </c>
      <c r="J104" s="161" t="s">
        <v>203</v>
      </c>
      <c r="K104" s="162" t="s">
        <v>204</v>
      </c>
      <c r="L104" s="164" t="s">
        <v>104</v>
      </c>
      <c r="M104" s="161" t="s">
        <v>50</v>
      </c>
      <c r="N104" s="843"/>
      <c r="O104" s="713"/>
      <c r="P104" s="714" t="s">
        <v>294</v>
      </c>
    </row>
    <row r="105" spans="1:16" hidden="1">
      <c r="A105" s="52" t="s">
        <v>87</v>
      </c>
      <c r="B105" s="52"/>
      <c r="C105" s="52"/>
      <c r="D105" s="52"/>
      <c r="E105" s="52"/>
      <c r="F105" s="44">
        <f>'TTA Pivot Table'!E$230</f>
        <v>0</v>
      </c>
      <c r="G105" s="44">
        <f>'TTA Pivot Table'!E$231</f>
        <v>0</v>
      </c>
      <c r="H105" s="44">
        <f>'TTA Pivot Table'!E$232</f>
        <v>0</v>
      </c>
      <c r="I105" s="43">
        <f>'TTA Pivot Table'!E$233</f>
        <v>0</v>
      </c>
      <c r="J105" s="43">
        <f>'TTA Pivot Table'!E$234</f>
        <v>0</v>
      </c>
      <c r="K105" s="44">
        <f>'TTA Pivot Table'!E$235</f>
        <v>0</v>
      </c>
      <c r="L105" s="44">
        <f>'TTA Pivot Table'!E$236</f>
        <v>0</v>
      </c>
      <c r="M105" s="45">
        <f>'TTA Pivot Table'!E$237</f>
        <v>0</v>
      </c>
      <c r="N105" s="43">
        <f>'TTA Pivot Table'!E$238</f>
        <v>0</v>
      </c>
      <c r="O105" s="47"/>
      <c r="P105" s="715">
        <f>+M105-I105</f>
        <v>0</v>
      </c>
    </row>
    <row r="106" spans="1:16" ht="15.75" hidden="1">
      <c r="A106" s="52"/>
      <c r="B106" s="52"/>
      <c r="C106" s="52"/>
      <c r="D106" s="52"/>
      <c r="E106" s="52"/>
      <c r="F106" s="48"/>
      <c r="G106" s="48"/>
      <c r="H106" s="48"/>
      <c r="I106" s="46"/>
      <c r="J106" s="46"/>
      <c r="K106" s="48"/>
      <c r="L106" s="48"/>
      <c r="M106" s="716"/>
      <c r="N106" s="46"/>
      <c r="O106" s="47"/>
      <c r="P106" s="713">
        <f t="shared" ref="P106" si="5">+I106-M106</f>
        <v>0</v>
      </c>
    </row>
    <row r="107" spans="1:16">
      <c r="A107" s="52" t="s">
        <v>88</v>
      </c>
      <c r="B107" s="178">
        <f>+'TTA Pivot Table'!E$7</f>
        <v>0</v>
      </c>
      <c r="C107" s="178">
        <f>+'TTA Pivot Table'!E$9</f>
        <v>0</v>
      </c>
      <c r="D107" s="178">
        <f>+'TTA Pivot Table'!E$11</f>
        <v>0</v>
      </c>
      <c r="E107" s="179">
        <f>+'TTA Pivot Table'!E$13</f>
        <v>0</v>
      </c>
      <c r="F107" s="179">
        <f>+'TTA Pivot Table'!E$15</f>
        <v>0</v>
      </c>
      <c r="G107" s="178">
        <f>+'TTA Pivot Table'!E$17</f>
        <v>0</v>
      </c>
      <c r="H107" s="178">
        <f>+'TTA Pivot Table'!E$19</f>
        <v>0</v>
      </c>
      <c r="I107" s="179">
        <f>+'TTA Pivot Table'!E$21</f>
        <v>0</v>
      </c>
      <c r="J107" s="179">
        <f>+'TTA Pivot Table'!E$23</f>
        <v>0</v>
      </c>
      <c r="K107" s="178">
        <f>+'TTA Pivot Table'!E$25</f>
        <v>0</v>
      </c>
      <c r="L107" s="178">
        <f>+'TTA Pivot Table'!E$27</f>
        <v>0</v>
      </c>
      <c r="M107" s="180">
        <f>+'TTA Pivot Table'!E$29</f>
        <v>0</v>
      </c>
      <c r="N107" s="179">
        <f>+'TTA Pivot Table'!E$31</f>
        <v>0</v>
      </c>
      <c r="O107" s="47"/>
      <c r="P107" s="715">
        <f t="shared" ref="P107:P125" si="6">+M107-I107</f>
        <v>0</v>
      </c>
    </row>
    <row r="108" spans="1:16">
      <c r="A108" s="52" t="s">
        <v>89</v>
      </c>
      <c r="B108" s="178">
        <f>+'TTA Pivot Table'!E$39</f>
        <v>4.3847641509433961</v>
      </c>
      <c r="C108" s="178">
        <f>+'TTA Pivot Table'!E$41</f>
        <v>4.5580000000000007</v>
      </c>
      <c r="D108" s="178">
        <f>+'TTA Pivot Table'!E$43</f>
        <v>0</v>
      </c>
      <c r="E108" s="179">
        <f>+'TTA Pivot Table'!E$45</f>
        <v>4.3887557603686638</v>
      </c>
      <c r="F108" s="179">
        <f>+'TTA Pivot Table'!E$47</f>
        <v>6.1835430711610488</v>
      </c>
      <c r="G108" s="178">
        <f>+'TTA Pivot Table'!E$49</f>
        <v>8.6762499999999996</v>
      </c>
      <c r="H108" s="178">
        <f>+'TTA Pivot Table'!E$51</f>
        <v>0</v>
      </c>
      <c r="I108" s="179">
        <f>+'TTA Pivot Table'!E$53</f>
        <v>6.4969679109364771</v>
      </c>
      <c r="J108" s="179">
        <f>+'TTA Pivot Table'!E$55</f>
        <v>4.0787309644670051</v>
      </c>
      <c r="K108" s="178">
        <f>+'TTA Pivot Table'!E$57</f>
        <v>5.8363090128755371</v>
      </c>
      <c r="L108" s="178">
        <f>+'TTA Pivot Table'!E$59</f>
        <v>0</v>
      </c>
      <c r="M108" s="180">
        <f>+'TTA Pivot Table'!E$61</f>
        <v>4.5226504065040656</v>
      </c>
      <c r="N108" s="179">
        <f>+'TTA Pivot Table'!E$63</f>
        <v>4.1275590551181098</v>
      </c>
      <c r="O108" s="47"/>
      <c r="P108" s="715">
        <f t="shared" si="6"/>
        <v>-1.9743175044324115</v>
      </c>
    </row>
    <row r="109" spans="1:16">
      <c r="A109" s="52" t="s">
        <v>90</v>
      </c>
      <c r="B109" s="178">
        <f>+'TTA Pivot Table'!E$71</f>
        <v>0</v>
      </c>
      <c r="C109" s="178">
        <f>+'TTA Pivot Table'!E$73</f>
        <v>0</v>
      </c>
      <c r="D109" s="178">
        <f>+'TTA Pivot Table'!E$75</f>
        <v>0</v>
      </c>
      <c r="E109" s="179">
        <f>+'TTA Pivot Table'!E$77</f>
        <v>0</v>
      </c>
      <c r="F109" s="179">
        <f>+'TTA Pivot Table'!E$79</f>
        <v>0</v>
      </c>
      <c r="G109" s="178">
        <f>+'TTA Pivot Table'!E$81</f>
        <v>0</v>
      </c>
      <c r="H109" s="178">
        <f>+'TTA Pivot Table'!E$83</f>
        <v>0</v>
      </c>
      <c r="I109" s="179">
        <f>+'TTA Pivot Table'!E$85</f>
        <v>0</v>
      </c>
      <c r="J109" s="179">
        <f>+'TTA Pivot Table'!E$87</f>
        <v>0</v>
      </c>
      <c r="K109" s="178">
        <f>+'TTA Pivot Table'!E$89</f>
        <v>0</v>
      </c>
      <c r="L109" s="178">
        <f>+'TTA Pivot Table'!E$91</f>
        <v>0</v>
      </c>
      <c r="M109" s="180">
        <f>+'TTA Pivot Table'!E$93</f>
        <v>0</v>
      </c>
      <c r="N109" s="179">
        <f>+'TTA Pivot Table'!E$95</f>
        <v>0</v>
      </c>
      <c r="O109" s="47"/>
      <c r="P109" s="715">
        <f t="shared" si="6"/>
        <v>0</v>
      </c>
    </row>
    <row r="110" spans="1:16">
      <c r="A110" s="52" t="s">
        <v>91</v>
      </c>
      <c r="B110" s="178">
        <f>+'TTA Pivot Table'!E$103</f>
        <v>4.7687411598302685</v>
      </c>
      <c r="C110" s="178">
        <f>+'TTA Pivot Table'!E$105</f>
        <v>5.041666666666667</v>
      </c>
      <c r="D110" s="178">
        <f>+'TTA Pivot Table'!E$107</f>
        <v>11</v>
      </c>
      <c r="E110" s="179">
        <f>+'TTA Pivot Table'!E$109</f>
        <v>4.8106860158311342</v>
      </c>
      <c r="F110" s="179">
        <f>+'TTA Pivot Table'!E$111</f>
        <v>6.0364025695931476</v>
      </c>
      <c r="G110" s="178">
        <f>+'TTA Pivot Table'!E$113</f>
        <v>5.3247422680412368</v>
      </c>
      <c r="H110" s="178">
        <f>+'TTA Pivot Table'!E$115</f>
        <v>13.9</v>
      </c>
      <c r="I110" s="179">
        <f>+'TTA Pivot Table'!E$117</f>
        <v>6.0213197969543151</v>
      </c>
      <c r="J110" s="179">
        <f>+'TTA Pivot Table'!E$119</f>
        <v>3.545435855263158</v>
      </c>
      <c r="K110" s="178">
        <f>+'TTA Pivot Table'!E$121</f>
        <v>3.5887681159420288</v>
      </c>
      <c r="L110" s="178">
        <f>+'TTA Pivot Table'!E$123</f>
        <v>10.464285714285714</v>
      </c>
      <c r="M110" s="180">
        <f>+'TTA Pivot Table'!E$125</f>
        <v>3.5859804520464262</v>
      </c>
      <c r="N110" s="179">
        <f>+'TTA Pivot Table'!E$127</f>
        <v>10.543624161073826</v>
      </c>
      <c r="O110" s="47"/>
      <c r="P110" s="715">
        <f t="shared" si="6"/>
        <v>-2.4353393449078888</v>
      </c>
    </row>
    <row r="111" spans="1:16">
      <c r="A111" s="52"/>
      <c r="B111" s="178"/>
      <c r="C111" s="178"/>
      <c r="D111" s="178"/>
      <c r="E111" s="179"/>
      <c r="F111" s="179"/>
      <c r="G111" s="178"/>
      <c r="H111" s="178"/>
      <c r="I111" s="179"/>
      <c r="J111" s="179"/>
      <c r="K111" s="178"/>
      <c r="L111" s="178"/>
      <c r="M111" s="180"/>
      <c r="N111" s="179"/>
      <c r="O111" s="47"/>
      <c r="P111" s="715"/>
    </row>
    <row r="112" spans="1:16">
      <c r="A112" s="52" t="s">
        <v>92</v>
      </c>
      <c r="B112" s="178">
        <f>+'TTA Pivot Table'!E$135</f>
        <v>4.8944444444444448</v>
      </c>
      <c r="C112" s="178">
        <f>+'TTA Pivot Table'!E$137</f>
        <v>3.9523809523809526</v>
      </c>
      <c r="D112" s="178">
        <f>+'TTA Pivot Table'!E$139</f>
        <v>0</v>
      </c>
      <c r="E112" s="179">
        <f>+'TTA Pivot Table'!E$141</f>
        <v>4.7162162162162158</v>
      </c>
      <c r="F112" s="179">
        <f>+'TTA Pivot Table'!E$143</f>
        <v>5.3169912693082608</v>
      </c>
      <c r="G112" s="178">
        <f>+'TTA Pivot Table'!E$145</f>
        <v>5.5132890365448501</v>
      </c>
      <c r="H112" s="178">
        <f>+'TTA Pivot Table'!E$147</f>
        <v>0</v>
      </c>
      <c r="I112" s="179">
        <f>+'TTA Pivot Table'!E$149</f>
        <v>5.3350106739859715</v>
      </c>
      <c r="J112" s="179">
        <f>+'TTA Pivot Table'!E$151</f>
        <v>3.878474114441417</v>
      </c>
      <c r="K112" s="178">
        <f>+'TTA Pivot Table'!E$153</f>
        <v>3.8066528066528065</v>
      </c>
      <c r="L112" s="178">
        <f>+'TTA Pivot Table'!E$155</f>
        <v>0</v>
      </c>
      <c r="M112" s="180">
        <f>+'TTA Pivot Table'!E$157</f>
        <v>3.8635578583765113</v>
      </c>
      <c r="N112" s="179">
        <f>+'TTA Pivot Table'!E$159</f>
        <v>0</v>
      </c>
      <c r="O112" s="47"/>
      <c r="P112" s="715">
        <f t="shared" si="6"/>
        <v>-1.4714528156094602</v>
      </c>
    </row>
    <row r="113" spans="1:17">
      <c r="A113" s="52" t="s">
        <v>93</v>
      </c>
      <c r="B113" s="178">
        <f>+'TTA Pivot Table'!E$167</f>
        <v>4.8315465729349736</v>
      </c>
      <c r="C113" s="178">
        <f>+'TTA Pivot Table'!E$169</f>
        <v>5.2</v>
      </c>
      <c r="D113" s="178">
        <f>+'TTA Pivot Table'!E$171</f>
        <v>0</v>
      </c>
      <c r="E113" s="179">
        <f>+'TTA Pivot Table'!E$173</f>
        <v>4.8434523809523817</v>
      </c>
      <c r="F113" s="179">
        <f>+'TTA Pivot Table'!E$175</f>
        <v>5.4995123650296067</v>
      </c>
      <c r="G113" s="178">
        <f>+'TTA Pivot Table'!E$177</f>
        <v>6.6594594594594598</v>
      </c>
      <c r="H113" s="178">
        <f>+'TTA Pivot Table'!E$179</f>
        <v>0</v>
      </c>
      <c r="I113" s="179">
        <f>+'TTA Pivot Table'!E$181</f>
        <v>5.5563762835375954</v>
      </c>
      <c r="J113" s="179">
        <f>+'TTA Pivot Table'!E$183</f>
        <v>6.0811525743977324</v>
      </c>
      <c r="K113" s="178">
        <f>+'TTA Pivot Table'!E$185</f>
        <v>6.7244475138121551</v>
      </c>
      <c r="L113" s="178">
        <f>+'TTA Pivot Table'!E$187</f>
        <v>0</v>
      </c>
      <c r="M113" s="180">
        <f>+'TTA Pivot Table'!E$189</f>
        <v>6.2450897571277713</v>
      </c>
      <c r="N113" s="179">
        <f>+'TTA Pivot Table'!E$191</f>
        <v>6.4214953271028046</v>
      </c>
      <c r="O113" s="47"/>
      <c r="P113" s="715">
        <f t="shared" si="6"/>
        <v>0.68871347359017587</v>
      </c>
    </row>
    <row r="114" spans="1:17">
      <c r="A114" s="52" t="s">
        <v>94</v>
      </c>
      <c r="B114" s="267">
        <f>+'TTA Pivot Table'!E$199</f>
        <v>4.2086842105263154</v>
      </c>
      <c r="C114" s="178">
        <f>+'TTA Pivot Table'!E$201</f>
        <v>0</v>
      </c>
      <c r="D114" s="178">
        <f>+'TTA Pivot Table'!E$203</f>
        <v>0</v>
      </c>
      <c r="E114" s="179">
        <f>+'TTA Pivot Table'!E$205</f>
        <v>4.2086842105263154</v>
      </c>
      <c r="F114" s="179">
        <f>+'TTA Pivot Table'!E$207</f>
        <v>5.7965681003584235</v>
      </c>
      <c r="G114" s="178">
        <f>+'TTA Pivot Table'!E$209</f>
        <v>7.026913580246914</v>
      </c>
      <c r="H114" s="178">
        <f>+'TTA Pivot Table'!E$211</f>
        <v>0</v>
      </c>
      <c r="I114" s="179">
        <f>+'TTA Pivot Table'!E$213</f>
        <v>5.839654128837009</v>
      </c>
      <c r="J114" s="179">
        <f>+'TTA Pivot Table'!E$215</f>
        <v>4.1494964028776975</v>
      </c>
      <c r="K114" s="178">
        <f>+'TTA Pivot Table'!E$217</f>
        <v>6.1320089285714285</v>
      </c>
      <c r="L114" s="178">
        <f>+'TTA Pivot Table'!E$219</f>
        <v>0</v>
      </c>
      <c r="M114" s="180">
        <f>+'TTA Pivot Table'!E$221</f>
        <v>4.4818937125748501</v>
      </c>
      <c r="N114" s="179">
        <f>+'TTA Pivot Table'!E$223</f>
        <v>0</v>
      </c>
      <c r="O114" s="47"/>
      <c r="P114" s="715">
        <f t="shared" si="6"/>
        <v>-1.3577604162621588</v>
      </c>
    </row>
    <row r="115" spans="1:17">
      <c r="A115" s="52" t="s">
        <v>95</v>
      </c>
      <c r="B115" s="178">
        <f>+'TTA Pivot Table'!E$231</f>
        <v>0</v>
      </c>
      <c r="C115" s="178">
        <f>+'TTA Pivot Table'!E$233</f>
        <v>0</v>
      </c>
      <c r="D115" s="178">
        <f>+'TTA Pivot Table'!E$235</f>
        <v>0</v>
      </c>
      <c r="E115" s="179">
        <f>+'TTA Pivot Table'!E$237</f>
        <v>0</v>
      </c>
      <c r="F115" s="179">
        <f>+'TTA Pivot Table'!E$239</f>
        <v>0</v>
      </c>
      <c r="G115" s="178">
        <f>+'TTA Pivot Table'!E$241</f>
        <v>0</v>
      </c>
      <c r="H115" s="178">
        <f>+'TTA Pivot Table'!E$243</f>
        <v>0</v>
      </c>
      <c r="I115" s="179">
        <f>+'TTA Pivot Table'!E$245</f>
        <v>0</v>
      </c>
      <c r="J115" s="179">
        <f>+'TTA Pivot Table'!E$247</f>
        <v>0</v>
      </c>
      <c r="K115" s="178">
        <f>+'TTA Pivot Table'!E$249</f>
        <v>0</v>
      </c>
      <c r="L115" s="178">
        <f>+'TTA Pivot Table'!E$251</f>
        <v>0</v>
      </c>
      <c r="M115" s="180">
        <f>+'TTA Pivot Table'!E$253</f>
        <v>0</v>
      </c>
      <c r="N115" s="179">
        <f>+'TTA Pivot Table'!E$255</f>
        <v>0</v>
      </c>
      <c r="O115" s="47"/>
      <c r="P115" s="715">
        <f t="shared" si="6"/>
        <v>0</v>
      </c>
    </row>
    <row r="116" spans="1:17">
      <c r="A116" s="52"/>
      <c r="B116" s="178"/>
      <c r="C116" s="178"/>
      <c r="D116" s="178"/>
      <c r="E116" s="179"/>
      <c r="F116" s="179"/>
      <c r="G116" s="178"/>
      <c r="H116" s="178"/>
      <c r="I116" s="179"/>
      <c r="J116" s="179"/>
      <c r="K116" s="178"/>
      <c r="L116" s="178"/>
      <c r="M116" s="180"/>
      <c r="N116" s="179"/>
      <c r="O116" s="47"/>
      <c r="P116" s="715"/>
    </row>
    <row r="117" spans="1:17">
      <c r="A117" s="52" t="s">
        <v>96</v>
      </c>
      <c r="B117" s="178">
        <f>+'TTA Pivot Table'!E$263</f>
        <v>0</v>
      </c>
      <c r="C117" s="178">
        <f>+'TTA Pivot Table'!E$265</f>
        <v>0</v>
      </c>
      <c r="D117" s="178">
        <f>+'TTA Pivot Table'!E$267</f>
        <v>0</v>
      </c>
      <c r="E117" s="179">
        <f>+'TTA Pivot Table'!E$269</f>
        <v>0</v>
      </c>
      <c r="F117" s="179">
        <f>+'TTA Pivot Table'!E$271</f>
        <v>0</v>
      </c>
      <c r="G117" s="178">
        <f>+'TTA Pivot Table'!E$273</f>
        <v>0</v>
      </c>
      <c r="H117" s="178">
        <f>+'TTA Pivot Table'!E$275</f>
        <v>0</v>
      </c>
      <c r="I117" s="179">
        <f>+'TTA Pivot Table'!E$277</f>
        <v>0</v>
      </c>
      <c r="J117" s="179">
        <f>+'TTA Pivot Table'!E$279</f>
        <v>0</v>
      </c>
      <c r="K117" s="178">
        <f>+'TTA Pivot Table'!E$281</f>
        <v>0</v>
      </c>
      <c r="L117" s="178">
        <f>+'TTA Pivot Table'!E$2691</f>
        <v>0</v>
      </c>
      <c r="M117" s="180">
        <f>+'TTA Pivot Table'!E$285</f>
        <v>0</v>
      </c>
      <c r="N117" s="179">
        <f>+'TTA Pivot Table'!E$287</f>
        <v>0</v>
      </c>
      <c r="O117" s="47"/>
      <c r="P117" s="715">
        <f t="shared" si="6"/>
        <v>0</v>
      </c>
    </row>
    <row r="118" spans="1:17">
      <c r="A118" s="52" t="s">
        <v>97</v>
      </c>
      <c r="B118" s="178">
        <f>+'TTA Pivot Table'!E$295</f>
        <v>6.2937499999999993</v>
      </c>
      <c r="C118" s="178">
        <f>+'TTA Pivot Table'!E$297</f>
        <v>0</v>
      </c>
      <c r="D118" s="178">
        <f>+'TTA Pivot Table'!E$299</f>
        <v>0</v>
      </c>
      <c r="E118" s="179">
        <f>+'TTA Pivot Table'!E$301</f>
        <v>6.2937499999999993</v>
      </c>
      <c r="F118" s="179">
        <f>+'TTA Pivot Table'!E$303</f>
        <v>4.8514571290944124</v>
      </c>
      <c r="G118" s="178">
        <f>+'TTA Pivot Table'!E$305</f>
        <v>5.9382978723404252</v>
      </c>
      <c r="H118" s="178">
        <f>+'TTA Pivot Table'!E$307</f>
        <v>7.3500000000000005</v>
      </c>
      <c r="I118" s="179">
        <f>+'TTA Pivot Table'!E$309</f>
        <v>4.8611503049145037</v>
      </c>
      <c r="J118" s="179">
        <f>+'TTA Pivot Table'!E$311</f>
        <v>3.626722734671731</v>
      </c>
      <c r="K118" s="178">
        <f>+'TTA Pivot Table'!E$313</f>
        <v>3.8798154555940019</v>
      </c>
      <c r="L118" s="178">
        <f>+'TTA Pivot Table'!E$315</f>
        <v>8.5268292682926834</v>
      </c>
      <c r="M118" s="180">
        <f>+'TTA Pivot Table'!E$317</f>
        <v>3.7182194166303875</v>
      </c>
      <c r="N118" s="179">
        <f>+'TTA Pivot Table'!E$319</f>
        <v>5.5307291666666671</v>
      </c>
      <c r="O118" s="47"/>
      <c r="P118" s="715">
        <f t="shared" si="6"/>
        <v>-1.1429308882841163</v>
      </c>
    </row>
    <row r="119" spans="1:17">
      <c r="A119" s="52" t="s">
        <v>98</v>
      </c>
      <c r="B119" s="178">
        <f>+'TTA Pivot Table'!E$327</f>
        <v>4.1154450261780102</v>
      </c>
      <c r="C119" s="178">
        <f>+'TTA Pivot Table'!E$329</f>
        <v>3.9068421052631579</v>
      </c>
      <c r="D119" s="178">
        <f>+'TTA Pivot Table'!E$331</f>
        <v>0</v>
      </c>
      <c r="E119" s="179">
        <f>+'TTA Pivot Table'!E$333</f>
        <v>4.0674999999999999</v>
      </c>
      <c r="F119" s="179">
        <f>+'TTA Pivot Table'!E$335</f>
        <v>5.791818181818182</v>
      </c>
      <c r="G119" s="178">
        <f>+'TTA Pivot Table'!E$337</f>
        <v>6.4516326530612247</v>
      </c>
      <c r="H119" s="178">
        <f>+'TTA Pivot Table'!E$339</f>
        <v>0</v>
      </c>
      <c r="I119" s="179">
        <f>+'TTA Pivot Table'!E$341</f>
        <v>5.8644616788321171</v>
      </c>
      <c r="J119" s="179">
        <f>+'TTA Pivot Table'!E$343</f>
        <v>3.8975972927241962</v>
      </c>
      <c r="K119" s="178">
        <f>+'TTA Pivot Table'!E$345</f>
        <v>4.7120164126611952</v>
      </c>
      <c r="L119" s="178">
        <f>+'TTA Pivot Table'!E$347</f>
        <v>0</v>
      </c>
      <c r="M119" s="180">
        <f>+'TTA Pivot Table'!E$349</f>
        <v>4.2389729729729728</v>
      </c>
      <c r="N119" s="179">
        <f>+'TTA Pivot Table'!E$351</f>
        <v>0</v>
      </c>
      <c r="O119" s="47"/>
      <c r="P119" s="715">
        <f t="shared" si="6"/>
        <v>-1.6254887058591443</v>
      </c>
      <c r="Q119" s="785"/>
    </row>
    <row r="120" spans="1:17">
      <c r="A120" s="52" t="s">
        <v>99</v>
      </c>
      <c r="B120" s="178">
        <f>+'TTA Pivot Table'!E$359</f>
        <v>0</v>
      </c>
      <c r="C120" s="178">
        <f>+'TTA Pivot Table'!E$361</f>
        <v>0</v>
      </c>
      <c r="D120" s="178">
        <f>+'TTA Pivot Table'!E$363</f>
        <v>0</v>
      </c>
      <c r="E120" s="179">
        <f>+'TTA Pivot Table'!E$365</f>
        <v>0</v>
      </c>
      <c r="F120" s="179">
        <f>+'TTA Pivot Table'!E$367</f>
        <v>0</v>
      </c>
      <c r="G120" s="178">
        <f>+'TTA Pivot Table'!E$369</f>
        <v>0</v>
      </c>
      <c r="H120" s="178">
        <f>+'TTA Pivot Table'!E$371</f>
        <v>0</v>
      </c>
      <c r="I120" s="179">
        <f>+'TTA Pivot Table'!E$373</f>
        <v>0</v>
      </c>
      <c r="J120" s="179">
        <f>+'TTA Pivot Table'!E$375</f>
        <v>0</v>
      </c>
      <c r="K120" s="178">
        <f>+'TTA Pivot Table'!E$377</f>
        <v>0</v>
      </c>
      <c r="L120" s="178">
        <f>+'TTA Pivot Table'!E$379</f>
        <v>0</v>
      </c>
      <c r="M120" s="180">
        <f>+'TTA Pivot Table'!E$381</f>
        <v>0</v>
      </c>
      <c r="N120" s="179">
        <f>+'TTA Pivot Table'!E$383</f>
        <v>0</v>
      </c>
      <c r="O120" s="47"/>
      <c r="P120" s="715">
        <f t="shared" si="6"/>
        <v>0</v>
      </c>
    </row>
    <row r="121" spans="1:17">
      <c r="A121" s="52"/>
      <c r="B121" s="178"/>
      <c r="C121" s="178"/>
      <c r="D121" s="178"/>
      <c r="E121" s="179"/>
      <c r="F121" s="179"/>
      <c r="G121" s="178"/>
      <c r="H121" s="178"/>
      <c r="I121" s="179"/>
      <c r="J121" s="179"/>
      <c r="K121" s="178"/>
      <c r="L121" s="178"/>
      <c r="M121" s="180"/>
      <c r="N121" s="179"/>
      <c r="O121" s="47"/>
      <c r="P121" s="715"/>
    </row>
    <row r="122" spans="1:17">
      <c r="A122" s="52" t="s">
        <v>100</v>
      </c>
      <c r="B122" s="178">
        <f>+'TTA Pivot Table'!E$391</f>
        <v>3.7909500657030222</v>
      </c>
      <c r="C122" s="178">
        <f>+'TTA Pivot Table'!E$393</f>
        <v>5.0372222222222227</v>
      </c>
      <c r="D122" s="178">
        <f>+'TTA Pivot Table'!E$395</f>
        <v>0</v>
      </c>
      <c r="E122" s="179">
        <f>+'TTA Pivot Table'!E$397</f>
        <v>3.8055168831168831</v>
      </c>
      <c r="F122" s="179">
        <f>+'TTA Pivot Table'!E$399</f>
        <v>4.645141012658228</v>
      </c>
      <c r="G122" s="178">
        <f>+'TTA Pivot Table'!E$401</f>
        <v>5.4047732558139527</v>
      </c>
      <c r="H122" s="178">
        <f>+'TTA Pivot Table'!E$403</f>
        <v>0</v>
      </c>
      <c r="I122" s="179">
        <f>+'TTA Pivot Table'!E$405</f>
        <v>4.6768384279475983</v>
      </c>
      <c r="J122" s="179">
        <f>+'TTA Pivot Table'!E$407</f>
        <v>5.8204317916828607</v>
      </c>
      <c r="K122" s="178">
        <f>+'TTA Pivot Table'!E$409</f>
        <v>8.004981927710844</v>
      </c>
      <c r="L122" s="178">
        <f>+'TTA Pivot Table'!E$411</f>
        <v>0</v>
      </c>
      <c r="M122" s="180">
        <f>+'TTA Pivot Table'!E$413</f>
        <v>6.1746831650928042</v>
      </c>
      <c r="N122" s="179">
        <f>+'TTA Pivot Table'!E$415</f>
        <v>3.4217495107632097</v>
      </c>
      <c r="O122" s="47"/>
      <c r="P122" s="715">
        <f t="shared" si="6"/>
        <v>1.4978447371452059</v>
      </c>
    </row>
    <row r="123" spans="1:17">
      <c r="A123" s="52" t="s">
        <v>101</v>
      </c>
      <c r="B123" s="178">
        <f>+'TTA Pivot Table'!E$423</f>
        <v>4.5261345349211464</v>
      </c>
      <c r="C123" s="178">
        <f>+'TTA Pivot Table'!E$425</f>
        <v>4.5146341463414625</v>
      </c>
      <c r="D123" s="178">
        <f>+'TTA Pivot Table'!E$427</f>
        <v>0</v>
      </c>
      <c r="E123" s="179">
        <f>+'TTA Pivot Table'!E$429</f>
        <v>4.5254227053140097</v>
      </c>
      <c r="F123" s="179">
        <f>+'TTA Pivot Table'!E$431</f>
        <v>5.2394019060138017</v>
      </c>
      <c r="G123" s="178">
        <f>+'TTA Pivot Table'!E$433</f>
        <v>5.6131336405529959</v>
      </c>
      <c r="H123" s="178">
        <f>+'TTA Pivot Table'!E$435</f>
        <v>0</v>
      </c>
      <c r="I123" s="179">
        <f>+'TTA Pivot Table'!E$437</f>
        <v>5.2642791411042955</v>
      </c>
      <c r="J123" s="179">
        <f>+'TTA Pivot Table'!E$439</f>
        <v>3.4475650492264416</v>
      </c>
      <c r="K123" s="178">
        <f>+'TTA Pivot Table'!E$441</f>
        <v>3.5928801431127009</v>
      </c>
      <c r="L123" s="178">
        <f>+'TTA Pivot Table'!E$443</f>
        <v>0</v>
      </c>
      <c r="M123" s="180">
        <f>+'TTA Pivot Table'!E$445</f>
        <v>3.4954438288341381</v>
      </c>
      <c r="N123" s="179">
        <f>+'TTA Pivot Table'!E$447</f>
        <v>5.0985691573926868</v>
      </c>
      <c r="O123" s="47"/>
      <c r="P123" s="715">
        <f t="shared" si="6"/>
        <v>-1.7688353122701574</v>
      </c>
    </row>
    <row r="124" spans="1:17">
      <c r="A124" s="52" t="s">
        <v>102</v>
      </c>
      <c r="B124" s="178">
        <f>+'TTA Pivot Table'!E$455</f>
        <v>5.4</v>
      </c>
      <c r="C124" s="178">
        <f>+'TTA Pivot Table'!E$457</f>
        <v>6.5</v>
      </c>
      <c r="D124" s="178">
        <f>+'TTA Pivot Table'!E$459</f>
        <v>0</v>
      </c>
      <c r="E124" s="179">
        <f>+'TTA Pivot Table'!E$461</f>
        <v>5.5294117647058822</v>
      </c>
      <c r="F124" s="179">
        <f>+'TTA Pivot Table'!E$463</f>
        <v>4.483434168827424</v>
      </c>
      <c r="G124" s="178">
        <f>+'TTA Pivot Table'!E$465</f>
        <v>6.0212765957446805</v>
      </c>
      <c r="H124" s="178">
        <f>+'TTA Pivot Table'!E$467</f>
        <v>0</v>
      </c>
      <c r="I124" s="179">
        <f>+'TTA Pivot Table'!E$469</f>
        <v>4.5434662236987791</v>
      </c>
      <c r="J124" s="179">
        <f>+'TTA Pivot Table'!E$471</f>
        <v>3.5912462908011857</v>
      </c>
      <c r="K124" s="178">
        <f>+'TTA Pivot Table'!E$473</f>
        <v>4.0938967136150231</v>
      </c>
      <c r="L124" s="178">
        <f>+'TTA Pivot Table'!E$475</f>
        <v>0</v>
      </c>
      <c r="M124" s="180">
        <f>+'TTA Pivot Table'!E$477</f>
        <v>3.7119503945884995</v>
      </c>
      <c r="N124" s="179">
        <f>+'TTA Pivot Table'!E$479</f>
        <v>6.9936034115138561</v>
      </c>
      <c r="O124" s="47"/>
      <c r="P124" s="715">
        <f t="shared" si="6"/>
        <v>-0.83151582911027955</v>
      </c>
    </row>
    <row r="125" spans="1:17">
      <c r="A125" s="57" t="s">
        <v>103</v>
      </c>
      <c r="B125" s="181">
        <f>+'TTA Pivot Table'!E$487</f>
        <v>4.7</v>
      </c>
      <c r="C125" s="181">
        <f>+'TTA Pivot Table'!E$489</f>
        <v>0</v>
      </c>
      <c r="D125" s="181">
        <f>+'TTA Pivot Table'!E$491</f>
        <v>0</v>
      </c>
      <c r="E125" s="182">
        <f>+'TTA Pivot Table'!E$493</f>
        <v>4.7</v>
      </c>
      <c r="F125" s="182">
        <f>+'TTA Pivot Table'!E$495</f>
        <v>5.8</v>
      </c>
      <c r="G125" s="181">
        <f>+'TTA Pivot Table'!E$497</f>
        <v>9</v>
      </c>
      <c r="H125" s="181">
        <f>+'TTA Pivot Table'!E$499</f>
        <v>0</v>
      </c>
      <c r="I125" s="182">
        <f>+'TTA Pivot Table'!E$501</f>
        <v>5.8231884057971017</v>
      </c>
      <c r="J125" s="182">
        <f>+'TTA Pivot Table'!E$503</f>
        <v>4.0999999999999996</v>
      </c>
      <c r="K125" s="181">
        <f>+'TTA Pivot Table'!E$505</f>
        <v>4.3</v>
      </c>
      <c r="L125" s="181">
        <f>+'TTA Pivot Table'!E$507</f>
        <v>0</v>
      </c>
      <c r="M125" s="183">
        <f>+'TTA Pivot Table'!E$509</f>
        <v>4.1285035629453679</v>
      </c>
      <c r="N125" s="182">
        <f>+'TTA Pivot Table'!E$511</f>
        <v>7.5</v>
      </c>
      <c r="O125" s="47"/>
      <c r="P125" s="717">
        <f t="shared" si="6"/>
        <v>-1.6946848428517338</v>
      </c>
    </row>
    <row r="126" spans="1:17">
      <c r="A126" s="165" t="s">
        <v>206</v>
      </c>
      <c r="B126" s="165"/>
      <c r="C126" s="165"/>
      <c r="D126" s="165"/>
      <c r="E126" s="165"/>
      <c r="F126" s="166"/>
      <c r="G126" s="166"/>
      <c r="H126" s="166"/>
      <c r="I126" s="166"/>
      <c r="J126" s="166"/>
      <c r="K126" s="166"/>
      <c r="L126" s="166"/>
      <c r="M126" s="166"/>
      <c r="N126" s="166"/>
    </row>
    <row r="127" spans="1:17" s="56" customFormat="1">
      <c r="A127" s="165" t="s">
        <v>347</v>
      </c>
      <c r="B127" s="167"/>
      <c r="C127" s="167"/>
      <c r="D127" s="167"/>
      <c r="E127" s="167"/>
      <c r="F127" s="167"/>
      <c r="G127" s="167"/>
      <c r="H127" s="167"/>
      <c r="I127" s="167"/>
      <c r="J127" s="167"/>
      <c r="K127" s="167"/>
      <c r="L127" s="167"/>
      <c r="M127" s="167"/>
      <c r="N127" s="167"/>
      <c r="O127" s="50"/>
    </row>
    <row r="128" spans="1:17">
      <c r="A128" s="165"/>
      <c r="B128" s="165"/>
      <c r="C128" s="165"/>
      <c r="D128" s="165"/>
      <c r="E128" s="165"/>
      <c r="F128" s="166"/>
      <c r="G128" s="166"/>
      <c r="H128" s="166"/>
      <c r="I128" s="166"/>
      <c r="J128" s="166"/>
      <c r="K128" s="166"/>
      <c r="L128" s="166"/>
      <c r="M128" s="166"/>
      <c r="N128" s="718" t="s">
        <v>1156</v>
      </c>
    </row>
    <row r="129" spans="1:16" ht="18">
      <c r="A129" s="266" t="s">
        <v>322</v>
      </c>
      <c r="B129" s="132"/>
      <c r="C129" s="132"/>
      <c r="D129" s="132"/>
      <c r="E129" s="132"/>
      <c r="F129" s="135"/>
      <c r="G129" s="135"/>
      <c r="H129" s="135"/>
      <c r="I129" s="136"/>
      <c r="J129" s="135"/>
      <c r="K129" s="135"/>
      <c r="L129" s="135"/>
      <c r="M129" s="136"/>
      <c r="N129" s="135"/>
      <c r="P129" s="714"/>
    </row>
    <row r="130" spans="1:16" ht="18">
      <c r="A130" s="266"/>
      <c r="B130" s="132"/>
      <c r="C130" s="132"/>
      <c r="D130" s="132"/>
      <c r="E130" s="132"/>
      <c r="F130" s="135"/>
      <c r="G130" s="135"/>
      <c r="H130" s="135"/>
      <c r="I130" s="136"/>
      <c r="J130" s="135"/>
      <c r="K130" s="135"/>
      <c r="L130" s="135"/>
      <c r="M130" s="136"/>
      <c r="N130" s="135"/>
      <c r="P130" s="714"/>
    </row>
    <row r="131" spans="1:16" ht="15.75">
      <c r="A131" s="150" t="s">
        <v>229</v>
      </c>
      <c r="B131" s="132"/>
      <c r="C131" s="132"/>
      <c r="D131" s="132"/>
      <c r="E131" s="132"/>
      <c r="F131" s="135"/>
      <c r="G131" s="135"/>
      <c r="H131" s="135"/>
      <c r="I131" s="136"/>
      <c r="J131" s="135"/>
      <c r="K131" s="135"/>
      <c r="L131" s="135"/>
      <c r="M131" s="136"/>
      <c r="N131" s="135"/>
      <c r="P131" s="714"/>
    </row>
    <row r="132" spans="1:16" ht="15.75">
      <c r="A132" s="150" t="s">
        <v>1128</v>
      </c>
      <c r="B132" s="132"/>
      <c r="C132" s="132"/>
      <c r="D132" s="132"/>
      <c r="E132" s="132"/>
      <c r="F132" s="135"/>
      <c r="G132" s="135"/>
      <c r="H132" s="135"/>
      <c r="I132" s="136"/>
      <c r="J132" s="135"/>
      <c r="K132" s="135"/>
      <c r="L132" s="135"/>
      <c r="M132" s="136"/>
      <c r="N132" s="135"/>
      <c r="P132" s="714"/>
    </row>
    <row r="133" spans="1:16" ht="18" customHeight="1">
      <c r="A133" s="31"/>
      <c r="B133" s="31"/>
      <c r="C133" s="31"/>
      <c r="D133" s="31"/>
      <c r="E133" s="31"/>
      <c r="F133" s="23"/>
      <c r="G133" s="146"/>
      <c r="H133" s="146"/>
      <c r="I133" s="143"/>
      <c r="J133" s="143"/>
      <c r="K133" s="143"/>
      <c r="L133" s="143"/>
      <c r="M133" s="143"/>
      <c r="N133" s="143"/>
      <c r="O133" s="11"/>
      <c r="P133" s="714"/>
    </row>
    <row r="134" spans="1:16" ht="18" customHeight="1">
      <c r="A134" s="26"/>
      <c r="B134" s="151" t="s">
        <v>303</v>
      </c>
      <c r="C134" s="152"/>
      <c r="D134" s="152"/>
      <c r="E134" s="152"/>
      <c r="F134" s="152"/>
      <c r="G134" s="152"/>
      <c r="H134" s="152"/>
      <c r="I134" s="153"/>
      <c r="J134" s="163" t="s">
        <v>202</v>
      </c>
      <c r="K134" s="711"/>
      <c r="L134" s="711"/>
      <c r="M134" s="712"/>
      <c r="N134" s="841" t="s">
        <v>302</v>
      </c>
      <c r="O134" s="713"/>
      <c r="P134" s="714"/>
    </row>
    <row r="135" spans="1:16" ht="45" customHeight="1">
      <c r="A135" s="42"/>
      <c r="B135" s="152" t="s">
        <v>344</v>
      </c>
      <c r="C135" s="152"/>
      <c r="D135" s="152"/>
      <c r="E135" s="155"/>
      <c r="F135" s="156" t="s">
        <v>346</v>
      </c>
      <c r="G135" s="152"/>
      <c r="H135" s="152"/>
      <c r="I135" s="153"/>
      <c r="J135" s="157" t="s">
        <v>304</v>
      </c>
      <c r="K135" s="152"/>
      <c r="L135" s="152"/>
      <c r="M135" s="153"/>
      <c r="N135" s="842"/>
      <c r="O135" s="713"/>
      <c r="P135" s="714"/>
    </row>
    <row r="136" spans="1:16" ht="27" customHeight="1">
      <c r="A136" s="31"/>
      <c r="B136" s="158" t="s">
        <v>203</v>
      </c>
      <c r="C136" s="158" t="s">
        <v>204</v>
      </c>
      <c r="D136" s="158" t="s">
        <v>104</v>
      </c>
      <c r="E136" s="160" t="s">
        <v>50</v>
      </c>
      <c r="F136" s="160" t="s">
        <v>203</v>
      </c>
      <c r="G136" s="158" t="s">
        <v>204</v>
      </c>
      <c r="H136" s="158" t="s">
        <v>104</v>
      </c>
      <c r="I136" s="160" t="s">
        <v>50</v>
      </c>
      <c r="J136" s="161" t="s">
        <v>203</v>
      </c>
      <c r="K136" s="162" t="s">
        <v>204</v>
      </c>
      <c r="L136" s="164" t="s">
        <v>104</v>
      </c>
      <c r="M136" s="161" t="s">
        <v>50</v>
      </c>
      <c r="N136" s="843"/>
      <c r="O136" s="713"/>
      <c r="P136" s="714" t="s">
        <v>294</v>
      </c>
    </row>
    <row r="137" spans="1:16" hidden="1">
      <c r="A137" s="52" t="s">
        <v>87</v>
      </c>
      <c r="B137" s="52"/>
      <c r="C137" s="52"/>
      <c r="D137" s="52"/>
      <c r="E137" s="52"/>
      <c r="F137" s="44">
        <f>'TTA Pivot Table'!F$230</f>
        <v>0</v>
      </c>
      <c r="G137" s="44">
        <f>'TTA Pivot Table'!F$231</f>
        <v>0</v>
      </c>
      <c r="H137" s="44">
        <f>'TTA Pivot Table'!F$232</f>
        <v>0</v>
      </c>
      <c r="I137" s="43">
        <f>'TTA Pivot Table'!F$233</f>
        <v>0</v>
      </c>
      <c r="J137" s="43">
        <f>'TTA Pivot Table'!F$234</f>
        <v>0</v>
      </c>
      <c r="K137" s="44">
        <f>'TTA Pivot Table'!F$235</f>
        <v>0</v>
      </c>
      <c r="L137" s="44">
        <f>'TTA Pivot Table'!F$236</f>
        <v>0</v>
      </c>
      <c r="M137" s="45">
        <f>'TTA Pivot Table'!F$237</f>
        <v>0</v>
      </c>
      <c r="N137" s="43">
        <f>'TTA Pivot Table'!F$238</f>
        <v>0</v>
      </c>
      <c r="O137" s="47"/>
      <c r="P137" s="715">
        <f>+M137-I137</f>
        <v>0</v>
      </c>
    </row>
    <row r="138" spans="1:16" ht="15.75" hidden="1">
      <c r="A138" s="52"/>
      <c r="B138" s="52"/>
      <c r="C138" s="52"/>
      <c r="D138" s="52"/>
      <c r="E138" s="52"/>
      <c r="F138" s="48"/>
      <c r="G138" s="48"/>
      <c r="H138" s="48"/>
      <c r="I138" s="46"/>
      <c r="J138" s="46"/>
      <c r="K138" s="48"/>
      <c r="L138" s="48"/>
      <c r="M138" s="716"/>
      <c r="N138" s="46"/>
      <c r="O138" s="47"/>
      <c r="P138" s="713">
        <f t="shared" ref="P138" si="7">+I138-M138</f>
        <v>0</v>
      </c>
    </row>
    <row r="139" spans="1:16">
      <c r="A139" s="52" t="s">
        <v>88</v>
      </c>
      <c r="B139" s="178">
        <f>+'TTA Pivot Table'!F$7</f>
        <v>0</v>
      </c>
      <c r="C139" s="178">
        <f>+'TTA Pivot Table'!F$9</f>
        <v>0</v>
      </c>
      <c r="D139" s="178">
        <f>+'TTA Pivot Table'!F$11</f>
        <v>0</v>
      </c>
      <c r="E139" s="179">
        <f>+'TTA Pivot Table'!F$13</f>
        <v>0</v>
      </c>
      <c r="F139" s="179">
        <f>+'TTA Pivot Table'!F$15</f>
        <v>0</v>
      </c>
      <c r="G139" s="178">
        <f>+'TTA Pivot Table'!F$17</f>
        <v>0</v>
      </c>
      <c r="H139" s="178">
        <f>+'TTA Pivot Table'!F$19</f>
        <v>0</v>
      </c>
      <c r="I139" s="179">
        <f>+'TTA Pivot Table'!F$21</f>
        <v>0</v>
      </c>
      <c r="J139" s="179">
        <f>+'TTA Pivot Table'!F$23</f>
        <v>0</v>
      </c>
      <c r="K139" s="178">
        <f>+'TTA Pivot Table'!F$25</f>
        <v>0</v>
      </c>
      <c r="L139" s="178">
        <f>+'TTA Pivot Table'!F$27</f>
        <v>0</v>
      </c>
      <c r="M139" s="180">
        <f>+'TTA Pivot Table'!F$29</f>
        <v>0</v>
      </c>
      <c r="N139" s="179">
        <f>+'TTA Pivot Table'!F$31</f>
        <v>0</v>
      </c>
      <c r="O139" s="47"/>
      <c r="P139" s="715">
        <f t="shared" ref="P139:P157" si="8">+M139-I139</f>
        <v>0</v>
      </c>
    </row>
    <row r="140" spans="1:16">
      <c r="A140" s="52" t="s">
        <v>89</v>
      </c>
      <c r="B140" s="178">
        <f>+'TTA Pivot Table'!F$39</f>
        <v>4.5022318840579709</v>
      </c>
      <c r="C140" s="178">
        <f>+'TTA Pivot Table'!F$41</f>
        <v>4.8528571428571423</v>
      </c>
      <c r="D140" s="178">
        <f>+'TTA Pivot Table'!F$43</f>
        <v>0</v>
      </c>
      <c r="E140" s="179">
        <f>+'TTA Pivot Table'!F$45</f>
        <v>4.522349726775956</v>
      </c>
      <c r="F140" s="179">
        <f>+'TTA Pivot Table'!F$47</f>
        <v>5.6453333333333333</v>
      </c>
      <c r="G140" s="178">
        <f>+'TTA Pivot Table'!F$49</f>
        <v>7.9780851063829781</v>
      </c>
      <c r="H140" s="178">
        <f>+'TTA Pivot Table'!F$51</f>
        <v>0</v>
      </c>
      <c r="I140" s="179">
        <f>+'TTA Pivot Table'!F$53</f>
        <v>5.7689402480270573</v>
      </c>
      <c r="J140" s="179">
        <f>+'TTA Pivot Table'!F$55</f>
        <v>3.8845539033457248</v>
      </c>
      <c r="K140" s="178">
        <f>+'TTA Pivot Table'!F$57</f>
        <v>3.9221176470588239</v>
      </c>
      <c r="L140" s="178">
        <f>+'TTA Pivot Table'!F$59</f>
        <v>0</v>
      </c>
      <c r="M140" s="180">
        <f>+'TTA Pivot Table'!F$61</f>
        <v>3.8935734463276832</v>
      </c>
      <c r="N140" s="179">
        <f>+'TTA Pivot Table'!F$63</f>
        <v>0</v>
      </c>
      <c r="O140" s="47"/>
      <c r="P140" s="715">
        <f t="shared" si="8"/>
        <v>-1.8753668016993741</v>
      </c>
    </row>
    <row r="141" spans="1:16">
      <c r="A141" s="52" t="s">
        <v>90</v>
      </c>
      <c r="B141" s="178">
        <f>+'TTA Pivot Table'!F$71</f>
        <v>0</v>
      </c>
      <c r="C141" s="178">
        <f>+'TTA Pivot Table'!F$73</f>
        <v>0</v>
      </c>
      <c r="D141" s="178">
        <f>+'TTA Pivot Table'!F$75</f>
        <v>0</v>
      </c>
      <c r="E141" s="179">
        <f>+'TTA Pivot Table'!F$77</f>
        <v>0</v>
      </c>
      <c r="F141" s="179">
        <f>+'TTA Pivot Table'!F$79</f>
        <v>0</v>
      </c>
      <c r="G141" s="178">
        <f>+'TTA Pivot Table'!F$81</f>
        <v>0</v>
      </c>
      <c r="H141" s="178">
        <f>+'TTA Pivot Table'!F$83</f>
        <v>0</v>
      </c>
      <c r="I141" s="179">
        <f>+'TTA Pivot Table'!F$85</f>
        <v>0</v>
      </c>
      <c r="J141" s="179">
        <f>+'TTA Pivot Table'!F$87</f>
        <v>0</v>
      </c>
      <c r="K141" s="178">
        <f>+'TTA Pivot Table'!F$89</f>
        <v>0</v>
      </c>
      <c r="L141" s="178">
        <f>+'TTA Pivot Table'!F$91</f>
        <v>0</v>
      </c>
      <c r="M141" s="180">
        <f>+'TTA Pivot Table'!F$93</f>
        <v>0</v>
      </c>
      <c r="N141" s="179">
        <f>+'TTA Pivot Table'!F$95</f>
        <v>0</v>
      </c>
      <c r="O141" s="47"/>
      <c r="P141" s="715">
        <f t="shared" si="8"/>
        <v>0</v>
      </c>
    </row>
    <row r="142" spans="1:16">
      <c r="A142" s="52" t="s">
        <v>91</v>
      </c>
      <c r="B142" s="178">
        <f>+'TTA Pivot Table'!F$103</f>
        <v>4.4329896907216497</v>
      </c>
      <c r="C142" s="178">
        <f>+'TTA Pivot Table'!F$105</f>
        <v>5.46875</v>
      </c>
      <c r="D142" s="178">
        <f>+'TTA Pivot Table'!F$107</f>
        <v>0</v>
      </c>
      <c r="E142" s="179">
        <f>+'TTA Pivot Table'!F$109</f>
        <v>4.4869706840390879</v>
      </c>
      <c r="F142" s="179">
        <f>+'TTA Pivot Table'!F$111</f>
        <v>5.0738758029978586</v>
      </c>
      <c r="G142" s="178">
        <f>+'TTA Pivot Table'!F$113</f>
        <v>5.1086956521739131</v>
      </c>
      <c r="H142" s="178">
        <f>+'TTA Pivot Table'!F$115</f>
        <v>9.25</v>
      </c>
      <c r="I142" s="179">
        <f>+'TTA Pivot Table'!F$117</f>
        <v>5.0924796747967482</v>
      </c>
      <c r="J142" s="179">
        <f>+'TTA Pivot Table'!F$119</f>
        <v>3.294849023090586</v>
      </c>
      <c r="K142" s="178">
        <f>+'TTA Pivot Table'!F$121</f>
        <v>3.7978723404255321</v>
      </c>
      <c r="L142" s="178">
        <f>+'TTA Pivot Table'!F$123</f>
        <v>0</v>
      </c>
      <c r="M142" s="180">
        <f>+'TTA Pivot Table'!F$125</f>
        <v>3.4207723035952062</v>
      </c>
      <c r="N142" s="179">
        <f>+'TTA Pivot Table'!F$127</f>
        <v>4.5531914893617023</v>
      </c>
      <c r="O142" s="47"/>
      <c r="P142" s="715">
        <f t="shared" si="8"/>
        <v>-1.671707371201542</v>
      </c>
    </row>
    <row r="143" spans="1:16">
      <c r="A143" s="52"/>
      <c r="B143" s="178"/>
      <c r="C143" s="178"/>
      <c r="D143" s="178"/>
      <c r="E143" s="179"/>
      <c r="F143" s="179"/>
      <c r="G143" s="178"/>
      <c r="H143" s="178"/>
      <c r="I143" s="179"/>
      <c r="J143" s="179"/>
      <c r="K143" s="178"/>
      <c r="L143" s="178"/>
      <c r="M143" s="180"/>
      <c r="N143" s="179"/>
      <c r="O143" s="47"/>
      <c r="P143" s="715"/>
    </row>
    <row r="144" spans="1:16">
      <c r="A144" s="52" t="s">
        <v>92</v>
      </c>
      <c r="B144" s="178">
        <f>+'TTA Pivot Table'!F$135</f>
        <v>5.0897435897435894</v>
      </c>
      <c r="C144" s="178">
        <f>+'TTA Pivot Table'!F$137</f>
        <v>4.7692307692307692</v>
      </c>
      <c r="D144" s="178">
        <f>+'TTA Pivot Table'!F$139</f>
        <v>0</v>
      </c>
      <c r="E144" s="179">
        <f>+'TTA Pivot Table'!F$141</f>
        <v>5.0439560439560438</v>
      </c>
      <c r="F144" s="179">
        <f>+'TTA Pivot Table'!F$143</f>
        <v>5.5324653364896852</v>
      </c>
      <c r="G144" s="178">
        <f>+'TTA Pivot Table'!F$145</f>
        <v>6.3851132686084142</v>
      </c>
      <c r="H144" s="178">
        <f>+'TTA Pivot Table'!F$147</f>
        <v>0</v>
      </c>
      <c r="I144" s="179">
        <f>+'TTA Pivot Table'!F$149</f>
        <v>5.6131353337415799</v>
      </c>
      <c r="J144" s="179">
        <f>+'TTA Pivot Table'!F$151</f>
        <v>3.9884269181311618</v>
      </c>
      <c r="K144" s="178">
        <f>+'TTA Pivot Table'!F$153</f>
        <v>4.5295774647887326</v>
      </c>
      <c r="L144" s="178">
        <f>+'TTA Pivot Table'!F$155</f>
        <v>0</v>
      </c>
      <c r="M144" s="180">
        <f>+'TTA Pivot Table'!F$157</f>
        <v>4.158034137728075</v>
      </c>
      <c r="N144" s="179">
        <f>+'TTA Pivot Table'!F$159</f>
        <v>0</v>
      </c>
      <c r="O144" s="47"/>
      <c r="P144" s="715">
        <f t="shared" si="8"/>
        <v>-1.455101196013505</v>
      </c>
    </row>
    <row r="145" spans="1:16">
      <c r="A145" s="52" t="s">
        <v>93</v>
      </c>
      <c r="B145" s="178">
        <f>+'TTA Pivot Table'!F$167</f>
        <v>4.6875</v>
      </c>
      <c r="C145" s="178">
        <f>+'TTA Pivot Table'!F$169</f>
        <v>4.7</v>
      </c>
      <c r="D145" s="178">
        <f>+'TTA Pivot Table'!F$171</f>
        <v>0</v>
      </c>
      <c r="E145" s="179">
        <f>+'TTA Pivot Table'!F$173</f>
        <v>4.6882352941176473</v>
      </c>
      <c r="F145" s="179">
        <f>+'TTA Pivot Table'!F$175</f>
        <v>5.8748908296943236</v>
      </c>
      <c r="G145" s="178">
        <f>+'TTA Pivot Table'!F$177</f>
        <v>7.6966666666666672</v>
      </c>
      <c r="H145" s="178">
        <f>+'TTA Pivot Table'!F$179</f>
        <v>0</v>
      </c>
      <c r="I145" s="179">
        <f>+'TTA Pivot Table'!F$181</f>
        <v>6.0378727634194842</v>
      </c>
      <c r="J145" s="179">
        <f>+'TTA Pivot Table'!F$183</f>
        <v>5.2857142857142856</v>
      </c>
      <c r="K145" s="178">
        <f>+'TTA Pivot Table'!F$185</f>
        <v>5.3857142857142852</v>
      </c>
      <c r="L145" s="178">
        <f>+'TTA Pivot Table'!F$187</f>
        <v>0</v>
      </c>
      <c r="M145" s="180">
        <f>+'TTA Pivot Table'!F$189</f>
        <v>5.314746543778802</v>
      </c>
      <c r="N145" s="179">
        <f>+'TTA Pivot Table'!F$191</f>
        <v>5.8492753623188403</v>
      </c>
      <c r="O145" s="47"/>
      <c r="P145" s="715">
        <f t="shared" si="8"/>
        <v>-0.72312621964068224</v>
      </c>
    </row>
    <row r="146" spans="1:16">
      <c r="A146" s="52" t="s">
        <v>94</v>
      </c>
      <c r="B146" s="267">
        <f>+'TTA Pivot Table'!F$199</f>
        <v>4.2571270718232039</v>
      </c>
      <c r="C146" s="178">
        <f>+'TTA Pivot Table'!F$201</f>
        <v>7.9399999999999995</v>
      </c>
      <c r="D146" s="178">
        <f>+'TTA Pivot Table'!F$203</f>
        <v>0</v>
      </c>
      <c r="E146" s="179">
        <f>+'TTA Pivot Table'!F$205</f>
        <v>4.3367567567567571</v>
      </c>
      <c r="F146" s="179">
        <f>+'TTA Pivot Table'!F$207</f>
        <v>5.7890296946884146</v>
      </c>
      <c r="G146" s="178">
        <f>+'TTA Pivot Table'!F$209</f>
        <v>7.6389189189189182</v>
      </c>
      <c r="H146" s="178">
        <f>+'TTA Pivot Table'!F$211</f>
        <v>0</v>
      </c>
      <c r="I146" s="179">
        <f>+'TTA Pivot Table'!F$213</f>
        <v>5.8445638945233274</v>
      </c>
      <c r="J146" s="179">
        <f>+'TTA Pivot Table'!F$215</f>
        <v>4.2160826909600564</v>
      </c>
      <c r="K146" s="178">
        <f>+'TTA Pivot Table'!F$217</f>
        <v>5.409709443099274</v>
      </c>
      <c r="L146" s="178">
        <f>+'TTA Pivot Table'!F$219</f>
        <v>0</v>
      </c>
      <c r="M146" s="180">
        <f>+'TTA Pivot Table'!F$221</f>
        <v>4.484</v>
      </c>
      <c r="N146" s="179">
        <f>+'TTA Pivot Table'!F$223</f>
        <v>0</v>
      </c>
      <c r="O146" s="47"/>
      <c r="P146" s="715">
        <f t="shared" si="8"/>
        <v>-1.3605638945233274</v>
      </c>
    </row>
    <row r="147" spans="1:16">
      <c r="A147" s="52" t="s">
        <v>95</v>
      </c>
      <c r="B147" s="178">
        <f>+'TTA Pivot Table'!F$231</f>
        <v>0</v>
      </c>
      <c r="C147" s="178">
        <f>+'TTA Pivot Table'!F$233</f>
        <v>0</v>
      </c>
      <c r="D147" s="178">
        <f>+'TTA Pivot Table'!F$235</f>
        <v>0</v>
      </c>
      <c r="E147" s="179">
        <f>+'TTA Pivot Table'!F$237</f>
        <v>0</v>
      </c>
      <c r="F147" s="179">
        <f>+'TTA Pivot Table'!F$239</f>
        <v>0</v>
      </c>
      <c r="G147" s="178">
        <f>+'TTA Pivot Table'!F$241</f>
        <v>0</v>
      </c>
      <c r="H147" s="178">
        <f>+'TTA Pivot Table'!F$243</f>
        <v>0</v>
      </c>
      <c r="I147" s="179">
        <f>+'TTA Pivot Table'!F$245</f>
        <v>0</v>
      </c>
      <c r="J147" s="179">
        <f>+'TTA Pivot Table'!F$247</f>
        <v>0</v>
      </c>
      <c r="K147" s="178">
        <f>+'TTA Pivot Table'!F$249</f>
        <v>0</v>
      </c>
      <c r="L147" s="178">
        <f>+'TTA Pivot Table'!F$251</f>
        <v>0</v>
      </c>
      <c r="M147" s="180">
        <f>+'TTA Pivot Table'!F$253</f>
        <v>0</v>
      </c>
      <c r="N147" s="179">
        <f>+'TTA Pivot Table'!F$255</f>
        <v>0</v>
      </c>
      <c r="O147" s="47"/>
      <c r="P147" s="715">
        <f t="shared" si="8"/>
        <v>0</v>
      </c>
    </row>
    <row r="148" spans="1:16">
      <c r="A148" s="52"/>
      <c r="B148" s="178"/>
      <c r="C148" s="178"/>
      <c r="D148" s="178"/>
      <c r="E148" s="179"/>
      <c r="F148" s="179"/>
      <c r="G148" s="178"/>
      <c r="H148" s="178"/>
      <c r="I148" s="179"/>
      <c r="J148" s="179"/>
      <c r="K148" s="178"/>
      <c r="L148" s="178"/>
      <c r="M148" s="180"/>
      <c r="N148" s="179"/>
      <c r="O148" s="47"/>
      <c r="P148" s="715"/>
    </row>
    <row r="149" spans="1:16">
      <c r="A149" s="52" t="s">
        <v>96</v>
      </c>
      <c r="B149" s="178">
        <f>+'TTA Pivot Table'!F$263</f>
        <v>4.9170072992700726</v>
      </c>
      <c r="C149" s="178">
        <f>+'TTA Pivot Table'!F$265</f>
        <v>5.1789285714285711</v>
      </c>
      <c r="D149" s="178">
        <f>+'TTA Pivot Table'!F$267</f>
        <v>0</v>
      </c>
      <c r="E149" s="179">
        <f>+'TTA Pivot Table'!F$269</f>
        <v>4.9614545454545462</v>
      </c>
      <c r="F149" s="179">
        <f>+'TTA Pivot Table'!F$271</f>
        <v>5.3199191374663073</v>
      </c>
      <c r="G149" s="178">
        <f>+'TTA Pivot Table'!F$273</f>
        <v>7.6457142857142859</v>
      </c>
      <c r="H149" s="178">
        <f>+'TTA Pivot Table'!F$275</f>
        <v>0</v>
      </c>
      <c r="I149" s="179">
        <f>+'TTA Pivot Table'!F$277</f>
        <v>5.362989417989418</v>
      </c>
      <c r="J149" s="179">
        <f>+'TTA Pivot Table'!F$279</f>
        <v>3.6897186147186147</v>
      </c>
      <c r="K149" s="178">
        <f>+'TTA Pivot Table'!F$281</f>
        <v>4.4121929824561406</v>
      </c>
      <c r="L149" s="178">
        <f>+'TTA Pivot Table'!F$2691</f>
        <v>0</v>
      </c>
      <c r="M149" s="180">
        <f>+'TTA Pivot Table'!F$285</f>
        <v>3.832708333333334</v>
      </c>
      <c r="N149" s="179">
        <f>+'TTA Pivot Table'!F$287</f>
        <v>5.4881372549019618</v>
      </c>
      <c r="O149" s="47"/>
      <c r="P149" s="715">
        <f t="shared" si="8"/>
        <v>-1.5302810846560839</v>
      </c>
    </row>
    <row r="150" spans="1:16">
      <c r="A150" s="52" t="s">
        <v>97</v>
      </c>
      <c r="B150" s="178">
        <f>+'TTA Pivot Table'!F$295</f>
        <v>16</v>
      </c>
      <c r="C150" s="178">
        <f>+'TTA Pivot Table'!F$297</f>
        <v>5</v>
      </c>
      <c r="D150" s="178">
        <f>+'TTA Pivot Table'!F$299</f>
        <v>0</v>
      </c>
      <c r="E150" s="179">
        <f>+'TTA Pivot Table'!F$301</f>
        <v>7.75</v>
      </c>
      <c r="F150" s="179">
        <f>+'TTA Pivot Table'!F$303</f>
        <v>6.2000000000000011</v>
      </c>
      <c r="G150" s="178">
        <f>+'TTA Pivot Table'!F$305</f>
        <v>6</v>
      </c>
      <c r="H150" s="178">
        <f>+'TTA Pivot Table'!F$307</f>
        <v>10.199999999999999</v>
      </c>
      <c r="I150" s="179">
        <f>+'TTA Pivot Table'!F$309</f>
        <v>6.2894056847545228</v>
      </c>
      <c r="J150" s="179">
        <f>+'TTA Pivot Table'!F$311</f>
        <v>4.5999999999999996</v>
      </c>
      <c r="K150" s="178">
        <f>+'TTA Pivot Table'!F$313</f>
        <v>4.4000000000000004</v>
      </c>
      <c r="L150" s="178">
        <f>+'TTA Pivot Table'!F$315</f>
        <v>10.900000000000002</v>
      </c>
      <c r="M150" s="180">
        <f>+'TTA Pivot Table'!F$317</f>
        <v>4.7329439252336449</v>
      </c>
      <c r="N150" s="179">
        <f>+'TTA Pivot Table'!F$319</f>
        <v>6.7000000000000011</v>
      </c>
      <c r="O150" s="47"/>
      <c r="P150" s="715">
        <f t="shared" si="8"/>
        <v>-1.5564617595208778</v>
      </c>
    </row>
    <row r="151" spans="1:16">
      <c r="A151" s="52" t="s">
        <v>98</v>
      </c>
      <c r="B151" s="178">
        <f>+'TTA Pivot Table'!F$327</f>
        <v>0</v>
      </c>
      <c r="C151" s="178">
        <f>+'TTA Pivot Table'!F$329</f>
        <v>0</v>
      </c>
      <c r="D151" s="178">
        <f>+'TTA Pivot Table'!F$331</f>
        <v>0</v>
      </c>
      <c r="E151" s="179">
        <f>+'TTA Pivot Table'!F$333</f>
        <v>0</v>
      </c>
      <c r="F151" s="179">
        <f>+'TTA Pivot Table'!F$335</f>
        <v>0</v>
      </c>
      <c r="G151" s="178">
        <f>+'TTA Pivot Table'!F$337</f>
        <v>0</v>
      </c>
      <c r="H151" s="178">
        <f>+'TTA Pivot Table'!F$339</f>
        <v>0</v>
      </c>
      <c r="I151" s="179">
        <f>+'TTA Pivot Table'!F$341</f>
        <v>0</v>
      </c>
      <c r="J151" s="179">
        <f>+'TTA Pivot Table'!F$343</f>
        <v>0</v>
      </c>
      <c r="K151" s="178">
        <f>+'TTA Pivot Table'!F$345</f>
        <v>0</v>
      </c>
      <c r="L151" s="178">
        <f>+'TTA Pivot Table'!F$347</f>
        <v>0</v>
      </c>
      <c r="M151" s="180">
        <f>+'TTA Pivot Table'!F$349</f>
        <v>0</v>
      </c>
      <c r="N151" s="179">
        <f>+'TTA Pivot Table'!F$351</f>
        <v>0</v>
      </c>
      <c r="O151" s="47"/>
      <c r="P151" s="715">
        <f t="shared" si="8"/>
        <v>0</v>
      </c>
    </row>
    <row r="152" spans="1:16">
      <c r="A152" s="52" t="s">
        <v>99</v>
      </c>
      <c r="B152" s="178">
        <f>+'TTA Pivot Table'!F$359</f>
        <v>0</v>
      </c>
      <c r="C152" s="178">
        <f>+'TTA Pivot Table'!F$361</f>
        <v>0</v>
      </c>
      <c r="D152" s="178">
        <f>+'TTA Pivot Table'!F$363</f>
        <v>0</v>
      </c>
      <c r="E152" s="179">
        <f>+'TTA Pivot Table'!F$365</f>
        <v>0</v>
      </c>
      <c r="F152" s="179">
        <f>+'TTA Pivot Table'!F$367</f>
        <v>0</v>
      </c>
      <c r="G152" s="178">
        <f>+'TTA Pivot Table'!F$369</f>
        <v>0</v>
      </c>
      <c r="H152" s="178">
        <f>+'TTA Pivot Table'!F$371</f>
        <v>0</v>
      </c>
      <c r="I152" s="179">
        <f>+'TTA Pivot Table'!F$373</f>
        <v>0</v>
      </c>
      <c r="J152" s="179">
        <f>+'TTA Pivot Table'!F$375</f>
        <v>0</v>
      </c>
      <c r="K152" s="178">
        <f>+'TTA Pivot Table'!F$377</f>
        <v>0</v>
      </c>
      <c r="L152" s="178">
        <f>+'TTA Pivot Table'!F$379</f>
        <v>0</v>
      </c>
      <c r="M152" s="180">
        <f>+'TTA Pivot Table'!F$381</f>
        <v>0</v>
      </c>
      <c r="N152" s="179">
        <f>+'TTA Pivot Table'!F$383</f>
        <v>0</v>
      </c>
      <c r="O152" s="47"/>
      <c r="P152" s="715">
        <f t="shared" si="8"/>
        <v>0</v>
      </c>
    </row>
    <row r="153" spans="1:16">
      <c r="A153" s="52"/>
      <c r="B153" s="178"/>
      <c r="C153" s="178"/>
      <c r="D153" s="178"/>
      <c r="E153" s="179"/>
      <c r="F153" s="179"/>
      <c r="G153" s="178"/>
      <c r="H153" s="178"/>
      <c r="I153" s="179"/>
      <c r="J153" s="179"/>
      <c r="K153" s="178"/>
      <c r="L153" s="178"/>
      <c r="M153" s="180"/>
      <c r="N153" s="179"/>
      <c r="O153" s="47"/>
      <c r="P153" s="715"/>
    </row>
    <row r="154" spans="1:16">
      <c r="A154" s="52" t="s">
        <v>100</v>
      </c>
      <c r="B154" s="178">
        <f>+'TTA Pivot Table'!F$391</f>
        <v>0</v>
      </c>
      <c r="C154" s="178">
        <f>+'TTA Pivot Table'!F$393</f>
        <v>0</v>
      </c>
      <c r="D154" s="178">
        <f>+'TTA Pivot Table'!F$395</f>
        <v>0</v>
      </c>
      <c r="E154" s="179">
        <f>+'TTA Pivot Table'!F$397</f>
        <v>0</v>
      </c>
      <c r="F154" s="179">
        <f>+'TTA Pivot Table'!F$399</f>
        <v>0</v>
      </c>
      <c r="G154" s="178">
        <f>+'TTA Pivot Table'!F$401</f>
        <v>0</v>
      </c>
      <c r="H154" s="178">
        <f>+'TTA Pivot Table'!F$403</f>
        <v>0</v>
      </c>
      <c r="I154" s="179">
        <f>+'TTA Pivot Table'!F$405</f>
        <v>0</v>
      </c>
      <c r="J154" s="179">
        <f>+'TTA Pivot Table'!F$407</f>
        <v>0</v>
      </c>
      <c r="K154" s="178">
        <f>+'TTA Pivot Table'!F$409</f>
        <v>0</v>
      </c>
      <c r="L154" s="178">
        <f>+'TTA Pivot Table'!F$411</f>
        <v>0</v>
      </c>
      <c r="M154" s="180">
        <f>+'TTA Pivot Table'!F$413</f>
        <v>0</v>
      </c>
      <c r="N154" s="179">
        <f>+'TTA Pivot Table'!F$415</f>
        <v>0</v>
      </c>
      <c r="O154" s="47"/>
      <c r="P154" s="715">
        <f t="shared" si="8"/>
        <v>0</v>
      </c>
    </row>
    <row r="155" spans="1:16">
      <c r="A155" s="52" t="s">
        <v>101</v>
      </c>
      <c r="B155" s="178">
        <f>+'TTA Pivot Table'!F$423</f>
        <v>0</v>
      </c>
      <c r="C155" s="178">
        <f>+'TTA Pivot Table'!F$425</f>
        <v>0</v>
      </c>
      <c r="D155" s="178">
        <f>+'TTA Pivot Table'!F$427</f>
        <v>0</v>
      </c>
      <c r="E155" s="179">
        <f>+'TTA Pivot Table'!F$429</f>
        <v>0</v>
      </c>
      <c r="F155" s="179">
        <f>+'TTA Pivot Table'!F$431</f>
        <v>0</v>
      </c>
      <c r="G155" s="178">
        <f>+'TTA Pivot Table'!F$433</f>
        <v>0</v>
      </c>
      <c r="H155" s="178">
        <f>+'TTA Pivot Table'!F$435</f>
        <v>0</v>
      </c>
      <c r="I155" s="179">
        <f>+'TTA Pivot Table'!F$437</f>
        <v>0</v>
      </c>
      <c r="J155" s="179">
        <f>+'TTA Pivot Table'!F$439</f>
        <v>2.6122015915119361</v>
      </c>
      <c r="K155" s="178">
        <f>+'TTA Pivot Table'!F$441</f>
        <v>3.1550632911392404</v>
      </c>
      <c r="L155" s="178">
        <f>+'TTA Pivot Table'!F$443</f>
        <v>0</v>
      </c>
      <c r="M155" s="180">
        <f>+'TTA Pivot Table'!F$445</f>
        <v>2.9145710928319626</v>
      </c>
      <c r="N155" s="179">
        <f>+'TTA Pivot Table'!F$447</f>
        <v>2.87</v>
      </c>
      <c r="O155" s="47"/>
      <c r="P155" s="715">
        <f t="shared" si="8"/>
        <v>2.9145710928319626</v>
      </c>
    </row>
    <row r="156" spans="1:16">
      <c r="A156" s="52" t="s">
        <v>102</v>
      </c>
      <c r="B156" s="178">
        <f>+'TTA Pivot Table'!F$455</f>
        <v>0</v>
      </c>
      <c r="C156" s="178">
        <f>+'TTA Pivot Table'!F$457</f>
        <v>0</v>
      </c>
      <c r="D156" s="178">
        <f>+'TTA Pivot Table'!F$459</f>
        <v>0</v>
      </c>
      <c r="E156" s="179">
        <f>+'TTA Pivot Table'!F$461</f>
        <v>0</v>
      </c>
      <c r="F156" s="179">
        <f>+'TTA Pivot Table'!F$463</f>
        <v>4.5493404982901806</v>
      </c>
      <c r="G156" s="178">
        <f>+'TTA Pivot Table'!F$465</f>
        <v>5.9333333333333327</v>
      </c>
      <c r="H156" s="178">
        <f>+'TTA Pivot Table'!F$467</f>
        <v>0</v>
      </c>
      <c r="I156" s="179">
        <f>+'TTA Pivot Table'!F$469</f>
        <v>4.6438324988620847</v>
      </c>
      <c r="J156" s="179">
        <f>+'TTA Pivot Table'!F$471</f>
        <v>3.3531694695989627</v>
      </c>
      <c r="K156" s="178">
        <f>+'TTA Pivot Table'!F$473</f>
        <v>3.870879120879124</v>
      </c>
      <c r="L156" s="178">
        <f>+'TTA Pivot Table'!F$475</f>
        <v>0</v>
      </c>
      <c r="M156" s="180">
        <f>+'TTA Pivot Table'!F$477</f>
        <v>3.4518324607329829</v>
      </c>
      <c r="N156" s="179">
        <f>+'TTA Pivot Table'!F$479</f>
        <v>5.5466666666666642</v>
      </c>
      <c r="O156" s="47"/>
      <c r="P156" s="715">
        <f t="shared" si="8"/>
        <v>-1.1920000381291018</v>
      </c>
    </row>
    <row r="157" spans="1:16">
      <c r="A157" s="57" t="s">
        <v>103</v>
      </c>
      <c r="B157" s="181">
        <f>+'TTA Pivot Table'!F$487</f>
        <v>0</v>
      </c>
      <c r="C157" s="181">
        <f>+'TTA Pivot Table'!F$489</f>
        <v>0</v>
      </c>
      <c r="D157" s="181">
        <f>+'TTA Pivot Table'!F$491</f>
        <v>0</v>
      </c>
      <c r="E157" s="182">
        <f>+'TTA Pivot Table'!F$493</f>
        <v>0</v>
      </c>
      <c r="F157" s="182">
        <f>+'TTA Pivot Table'!F$495</f>
        <v>0</v>
      </c>
      <c r="G157" s="181">
        <f>+'TTA Pivot Table'!F$497</f>
        <v>0</v>
      </c>
      <c r="H157" s="181">
        <f>+'TTA Pivot Table'!F$499</f>
        <v>0</v>
      </c>
      <c r="I157" s="182">
        <f>+'TTA Pivot Table'!F$501</f>
        <v>0</v>
      </c>
      <c r="J157" s="182">
        <f>+'TTA Pivot Table'!F$503</f>
        <v>0</v>
      </c>
      <c r="K157" s="181">
        <f>+'TTA Pivot Table'!F$505</f>
        <v>0</v>
      </c>
      <c r="L157" s="181">
        <f>+'TTA Pivot Table'!F$507</f>
        <v>0</v>
      </c>
      <c r="M157" s="183">
        <f>+'TTA Pivot Table'!F$509</f>
        <v>0</v>
      </c>
      <c r="N157" s="182">
        <f>+'TTA Pivot Table'!F$511</f>
        <v>0</v>
      </c>
      <c r="O157" s="47"/>
      <c r="P157" s="717">
        <f t="shared" si="8"/>
        <v>0</v>
      </c>
    </row>
    <row r="158" spans="1:16">
      <c r="A158" s="165" t="s">
        <v>206</v>
      </c>
      <c r="B158" s="165"/>
      <c r="C158" s="165"/>
      <c r="D158" s="165"/>
      <c r="E158" s="165"/>
      <c r="F158" s="166"/>
      <c r="G158" s="166"/>
      <c r="H158" s="166"/>
      <c r="I158" s="166"/>
      <c r="J158" s="166"/>
      <c r="K158" s="166"/>
      <c r="L158" s="166"/>
      <c r="M158" s="166"/>
      <c r="N158" s="166"/>
    </row>
    <row r="159" spans="1:16" s="56" customFormat="1">
      <c r="A159" s="165"/>
      <c r="B159" s="167"/>
      <c r="C159" s="167"/>
      <c r="D159" s="167"/>
      <c r="E159" s="167"/>
      <c r="F159" s="167"/>
      <c r="G159" s="167"/>
      <c r="H159" s="167"/>
      <c r="I159" s="167"/>
      <c r="J159" s="167"/>
      <c r="K159" s="167"/>
      <c r="L159" s="167"/>
      <c r="M159" s="167"/>
      <c r="N159" s="167"/>
      <c r="O159" s="50"/>
    </row>
    <row r="160" spans="1:16">
      <c r="A160" s="165"/>
      <c r="B160" s="165"/>
      <c r="C160" s="165"/>
      <c r="D160" s="165"/>
      <c r="E160" s="165"/>
      <c r="F160" s="166"/>
      <c r="G160" s="166"/>
      <c r="H160" s="166"/>
      <c r="I160" s="166"/>
      <c r="J160" s="166"/>
      <c r="K160" s="166"/>
      <c r="L160" s="166"/>
      <c r="M160" s="166"/>
      <c r="N160" s="718" t="s">
        <v>1156</v>
      </c>
    </row>
    <row r="161" spans="1:16" ht="18">
      <c r="A161" s="266" t="s">
        <v>323</v>
      </c>
      <c r="B161" s="132"/>
      <c r="C161" s="132"/>
      <c r="D161" s="132"/>
      <c r="E161" s="132"/>
      <c r="F161" s="135"/>
      <c r="G161" s="135"/>
      <c r="H161" s="135"/>
      <c r="I161" s="136"/>
      <c r="J161" s="135"/>
      <c r="K161" s="135"/>
      <c r="L161" s="135"/>
      <c r="M161" s="136"/>
      <c r="N161" s="135"/>
      <c r="P161" s="714"/>
    </row>
    <row r="162" spans="1:16" ht="18">
      <c r="A162" s="266"/>
      <c r="B162" s="132"/>
      <c r="C162" s="132"/>
      <c r="D162" s="132"/>
      <c r="E162" s="132"/>
      <c r="F162" s="135"/>
      <c r="G162" s="135"/>
      <c r="H162" s="135"/>
      <c r="I162" s="136"/>
      <c r="J162" s="135"/>
      <c r="K162" s="135"/>
      <c r="L162" s="135"/>
      <c r="M162" s="136"/>
      <c r="N162" s="135"/>
      <c r="P162" s="714"/>
    </row>
    <row r="163" spans="1:16" ht="15.75">
      <c r="A163" s="150" t="s">
        <v>229</v>
      </c>
      <c r="B163" s="132"/>
      <c r="C163" s="132"/>
      <c r="D163" s="132"/>
      <c r="E163" s="132"/>
      <c r="F163" s="135"/>
      <c r="G163" s="135"/>
      <c r="H163" s="135"/>
      <c r="I163" s="136"/>
      <c r="J163" s="135"/>
      <c r="K163" s="135"/>
      <c r="L163" s="135"/>
      <c r="M163" s="136"/>
      <c r="N163" s="135"/>
      <c r="P163" s="714"/>
    </row>
    <row r="164" spans="1:16" ht="15.75">
      <c r="A164" s="150" t="s">
        <v>1129</v>
      </c>
      <c r="B164" s="132"/>
      <c r="C164" s="132"/>
      <c r="D164" s="132"/>
      <c r="E164" s="132"/>
      <c r="F164" s="135"/>
      <c r="G164" s="135"/>
      <c r="H164" s="135"/>
      <c r="I164" s="136"/>
      <c r="J164" s="135"/>
      <c r="K164" s="135"/>
      <c r="L164" s="135"/>
      <c r="M164" s="136"/>
      <c r="N164" s="135"/>
      <c r="P164" s="714"/>
    </row>
    <row r="165" spans="1:16" ht="18" customHeight="1">
      <c r="A165" s="31"/>
      <c r="B165" s="31"/>
      <c r="C165" s="31"/>
      <c r="D165" s="31"/>
      <c r="E165" s="31"/>
      <c r="F165" s="23"/>
      <c r="G165" s="146"/>
      <c r="H165" s="146"/>
      <c r="I165" s="143"/>
      <c r="J165" s="143"/>
      <c r="K165" s="143"/>
      <c r="L165" s="143"/>
      <c r="M165" s="143"/>
      <c r="N165" s="143"/>
      <c r="O165" s="11"/>
      <c r="P165" s="714"/>
    </row>
    <row r="166" spans="1:16" ht="18" customHeight="1">
      <c r="A166" s="26"/>
      <c r="B166" s="151" t="s">
        <v>303</v>
      </c>
      <c r="C166" s="152"/>
      <c r="D166" s="152"/>
      <c r="E166" s="152"/>
      <c r="F166" s="152"/>
      <c r="G166" s="152"/>
      <c r="H166" s="152"/>
      <c r="I166" s="153"/>
      <c r="J166" s="163" t="s">
        <v>202</v>
      </c>
      <c r="K166" s="711"/>
      <c r="L166" s="711"/>
      <c r="M166" s="712"/>
      <c r="N166" s="841" t="s">
        <v>302</v>
      </c>
      <c r="O166" s="713"/>
      <c r="P166" s="714"/>
    </row>
    <row r="167" spans="1:16" ht="42" customHeight="1">
      <c r="A167" s="42"/>
      <c r="B167" s="152" t="s">
        <v>344</v>
      </c>
      <c r="C167" s="152"/>
      <c r="D167" s="152"/>
      <c r="E167" s="155"/>
      <c r="F167" s="156" t="s">
        <v>346</v>
      </c>
      <c r="G167" s="152"/>
      <c r="H167" s="152"/>
      <c r="I167" s="153"/>
      <c r="J167" s="157" t="s">
        <v>304</v>
      </c>
      <c r="K167" s="152"/>
      <c r="L167" s="152"/>
      <c r="M167" s="153"/>
      <c r="N167" s="842"/>
      <c r="O167" s="713"/>
      <c r="P167" s="714"/>
    </row>
    <row r="168" spans="1:16" ht="31.5" customHeight="1">
      <c r="A168" s="31"/>
      <c r="B168" s="158" t="s">
        <v>203</v>
      </c>
      <c r="C168" s="158" t="s">
        <v>204</v>
      </c>
      <c r="D168" s="158" t="s">
        <v>104</v>
      </c>
      <c r="E168" s="160" t="s">
        <v>50</v>
      </c>
      <c r="F168" s="160" t="s">
        <v>203</v>
      </c>
      <c r="G168" s="158" t="s">
        <v>204</v>
      </c>
      <c r="H168" s="158" t="s">
        <v>104</v>
      </c>
      <c r="I168" s="160" t="s">
        <v>50</v>
      </c>
      <c r="J168" s="161" t="s">
        <v>203</v>
      </c>
      <c r="K168" s="162" t="s">
        <v>204</v>
      </c>
      <c r="L168" s="164" t="s">
        <v>104</v>
      </c>
      <c r="M168" s="161" t="s">
        <v>50</v>
      </c>
      <c r="N168" s="843"/>
      <c r="O168" s="713"/>
      <c r="P168" s="714" t="s">
        <v>294</v>
      </c>
    </row>
    <row r="169" spans="1:16" hidden="1">
      <c r="A169" s="52" t="s">
        <v>87</v>
      </c>
      <c r="B169" s="52"/>
      <c r="C169" s="52"/>
      <c r="D169" s="52"/>
      <c r="E169" s="52"/>
      <c r="F169" s="44">
        <f>'TTA Pivot Table'!G$230</f>
        <v>0</v>
      </c>
      <c r="G169" s="44">
        <f>'TTA Pivot Table'!G$231</f>
        <v>0</v>
      </c>
      <c r="H169" s="44">
        <f>'TTA Pivot Table'!G$232</f>
        <v>0</v>
      </c>
      <c r="I169" s="43">
        <f>'TTA Pivot Table'!G$233</f>
        <v>0</v>
      </c>
      <c r="J169" s="43">
        <f>'TTA Pivot Table'!G$234</f>
        <v>0</v>
      </c>
      <c r="K169" s="44">
        <f>'TTA Pivot Table'!G$235</f>
        <v>0</v>
      </c>
      <c r="L169" s="44">
        <f>'TTA Pivot Table'!G$236</f>
        <v>0</v>
      </c>
      <c r="M169" s="45">
        <f>'TTA Pivot Table'!G$237</f>
        <v>0</v>
      </c>
      <c r="N169" s="43">
        <f>'TTA Pivot Table'!G$238</f>
        <v>0</v>
      </c>
      <c r="O169" s="47"/>
      <c r="P169" s="715">
        <f>+M169-I169</f>
        <v>0</v>
      </c>
    </row>
    <row r="170" spans="1:16" ht="15.75" hidden="1">
      <c r="A170" s="52"/>
      <c r="B170" s="52"/>
      <c r="C170" s="52"/>
      <c r="D170" s="52"/>
      <c r="E170" s="52"/>
      <c r="F170" s="48"/>
      <c r="G170" s="48"/>
      <c r="H170" s="48"/>
      <c r="I170" s="46"/>
      <c r="J170" s="46"/>
      <c r="K170" s="48"/>
      <c r="L170" s="48"/>
      <c r="M170" s="716"/>
      <c r="N170" s="46"/>
      <c r="O170" s="47"/>
      <c r="P170" s="713">
        <f t="shared" ref="P170" si="9">+I170-M170</f>
        <v>0</v>
      </c>
    </row>
    <row r="171" spans="1:16">
      <c r="A171" s="52" t="s">
        <v>88</v>
      </c>
      <c r="B171" s="178">
        <f>+'TTA Pivot Table'!G$7</f>
        <v>0</v>
      </c>
      <c r="C171" s="178">
        <f>+'TTA Pivot Table'!G$9</f>
        <v>0</v>
      </c>
      <c r="D171" s="178">
        <f>+'TTA Pivot Table'!G$11</f>
        <v>0</v>
      </c>
      <c r="E171" s="179">
        <f>+'TTA Pivot Table'!G$13</f>
        <v>0</v>
      </c>
      <c r="F171" s="179">
        <f>+'TTA Pivot Table'!G$15</f>
        <v>0</v>
      </c>
      <c r="G171" s="178">
        <f>+'TTA Pivot Table'!G$17</f>
        <v>0</v>
      </c>
      <c r="H171" s="178">
        <f>+'TTA Pivot Table'!G$19</f>
        <v>0</v>
      </c>
      <c r="I171" s="179">
        <f>+'TTA Pivot Table'!G$21</f>
        <v>0</v>
      </c>
      <c r="J171" s="179">
        <f>+'TTA Pivot Table'!G$23</f>
        <v>0</v>
      </c>
      <c r="K171" s="178">
        <f>+'TTA Pivot Table'!G$25</f>
        <v>0</v>
      </c>
      <c r="L171" s="178">
        <f>+'TTA Pivot Table'!G$27</f>
        <v>0</v>
      </c>
      <c r="M171" s="180">
        <f>+'TTA Pivot Table'!G$29</f>
        <v>0</v>
      </c>
      <c r="N171" s="179">
        <f>+'TTA Pivot Table'!G$31</f>
        <v>0</v>
      </c>
      <c r="O171" s="47"/>
      <c r="P171" s="715">
        <f t="shared" ref="P171:P189" si="10">+M171-I171</f>
        <v>0</v>
      </c>
    </row>
    <row r="172" spans="1:16">
      <c r="A172" s="52" t="s">
        <v>89</v>
      </c>
      <c r="B172" s="178">
        <f>+'TTA Pivot Table'!G$39</f>
        <v>5.62</v>
      </c>
      <c r="C172" s="178">
        <f>+'TTA Pivot Table'!G$41</f>
        <v>5.52</v>
      </c>
      <c r="D172" s="178">
        <f>+'TTA Pivot Table'!G$43</f>
        <v>0</v>
      </c>
      <c r="E172" s="179">
        <f>+'TTA Pivot Table'!G$45</f>
        <v>5.612857142857143</v>
      </c>
      <c r="F172" s="179">
        <f>+'TTA Pivot Table'!G$47</f>
        <v>7.7099999999999991</v>
      </c>
      <c r="G172" s="178">
        <f>+'TTA Pivot Table'!G$49</f>
        <v>9.56</v>
      </c>
      <c r="H172" s="178">
        <f>+'TTA Pivot Table'!G$51</f>
        <v>0</v>
      </c>
      <c r="I172" s="179">
        <f>+'TTA Pivot Table'!G$53</f>
        <v>7.8993700787401568</v>
      </c>
      <c r="J172" s="179">
        <f>+'TTA Pivot Table'!G$55</f>
        <v>4.3099999999999996</v>
      </c>
      <c r="K172" s="178">
        <f>+'TTA Pivot Table'!G$57</f>
        <v>4.58</v>
      </c>
      <c r="L172" s="178">
        <f>+'TTA Pivot Table'!G$59</f>
        <v>0</v>
      </c>
      <c r="M172" s="180">
        <f>+'TTA Pivot Table'!G$61</f>
        <v>4.3685849056603772</v>
      </c>
      <c r="N172" s="179">
        <f>+'TTA Pivot Table'!G$63</f>
        <v>7.88</v>
      </c>
      <c r="O172" s="47"/>
      <c r="P172" s="715">
        <f t="shared" si="10"/>
        <v>-3.5307851730797797</v>
      </c>
    </row>
    <row r="173" spans="1:16">
      <c r="A173" s="52" t="s">
        <v>90</v>
      </c>
      <c r="B173" s="178">
        <f>+'TTA Pivot Table'!G$71</f>
        <v>0</v>
      </c>
      <c r="C173" s="178">
        <f>+'TTA Pivot Table'!G$73</f>
        <v>0</v>
      </c>
      <c r="D173" s="178">
        <f>+'TTA Pivot Table'!G$75</f>
        <v>0</v>
      </c>
      <c r="E173" s="179">
        <f>+'TTA Pivot Table'!G$77</f>
        <v>0</v>
      </c>
      <c r="F173" s="179">
        <f>+'TTA Pivot Table'!G$79</f>
        <v>0</v>
      </c>
      <c r="G173" s="178">
        <f>+'TTA Pivot Table'!G$81</f>
        <v>0</v>
      </c>
      <c r="H173" s="178">
        <f>+'TTA Pivot Table'!G$83</f>
        <v>0</v>
      </c>
      <c r="I173" s="179">
        <f>+'TTA Pivot Table'!G$85</f>
        <v>0</v>
      </c>
      <c r="J173" s="179">
        <f>+'TTA Pivot Table'!G$87</f>
        <v>0</v>
      </c>
      <c r="K173" s="178">
        <f>+'TTA Pivot Table'!G$89</f>
        <v>0</v>
      </c>
      <c r="L173" s="178">
        <f>+'TTA Pivot Table'!G$91</f>
        <v>0</v>
      </c>
      <c r="M173" s="180">
        <f>+'TTA Pivot Table'!G$93</f>
        <v>0</v>
      </c>
      <c r="N173" s="179">
        <f>+'TTA Pivot Table'!G$95</f>
        <v>0</v>
      </c>
      <c r="O173" s="47"/>
      <c r="P173" s="715">
        <f t="shared" si="10"/>
        <v>0</v>
      </c>
    </row>
    <row r="174" spans="1:16">
      <c r="A174" s="52" t="s">
        <v>91</v>
      </c>
      <c r="B174" s="178">
        <f>+'TTA Pivot Table'!G$103</f>
        <v>0</v>
      </c>
      <c r="C174" s="178">
        <f>+'TTA Pivot Table'!G$105</f>
        <v>0</v>
      </c>
      <c r="D174" s="178">
        <f>+'TTA Pivot Table'!G$107</f>
        <v>0</v>
      </c>
      <c r="E174" s="179">
        <f>+'TTA Pivot Table'!G$109</f>
        <v>0</v>
      </c>
      <c r="F174" s="179">
        <f>+'TTA Pivot Table'!G$111</f>
        <v>0</v>
      </c>
      <c r="G174" s="178">
        <f>+'TTA Pivot Table'!G$113</f>
        <v>0</v>
      </c>
      <c r="H174" s="178">
        <f>+'TTA Pivot Table'!G$115</f>
        <v>0</v>
      </c>
      <c r="I174" s="179">
        <f>+'TTA Pivot Table'!G$117</f>
        <v>0</v>
      </c>
      <c r="J174" s="179">
        <f>+'TTA Pivot Table'!G$119</f>
        <v>0</v>
      </c>
      <c r="K174" s="178">
        <f>+'TTA Pivot Table'!G$121</f>
        <v>0</v>
      </c>
      <c r="L174" s="178">
        <f>+'TTA Pivot Table'!G$123</f>
        <v>0</v>
      </c>
      <c r="M174" s="180">
        <f>+'TTA Pivot Table'!G$125</f>
        <v>0</v>
      </c>
      <c r="N174" s="179">
        <f>+'TTA Pivot Table'!G$127</f>
        <v>0</v>
      </c>
      <c r="O174" s="47"/>
      <c r="P174" s="715">
        <f t="shared" si="10"/>
        <v>0</v>
      </c>
    </row>
    <row r="175" spans="1:16">
      <c r="A175" s="52"/>
      <c r="B175" s="178"/>
      <c r="C175" s="178"/>
      <c r="D175" s="178"/>
      <c r="E175" s="179"/>
      <c r="F175" s="179"/>
      <c r="G175" s="178"/>
      <c r="H175" s="178"/>
      <c r="I175" s="179"/>
      <c r="J175" s="179"/>
      <c r="K175" s="178"/>
      <c r="L175" s="178"/>
      <c r="M175" s="180"/>
      <c r="N175" s="179"/>
      <c r="O175" s="47"/>
      <c r="P175" s="715"/>
    </row>
    <row r="176" spans="1:16">
      <c r="A176" s="52" t="s">
        <v>92</v>
      </c>
      <c r="B176" s="178">
        <f>+'TTA Pivot Table'!G$135</f>
        <v>5.580645161290323</v>
      </c>
      <c r="C176" s="178">
        <f>+'TTA Pivot Table'!G$137</f>
        <v>6</v>
      </c>
      <c r="D176" s="178">
        <f>+'TTA Pivot Table'!G$139</f>
        <v>0</v>
      </c>
      <c r="E176" s="179">
        <f>+'TTA Pivot Table'!G$141</f>
        <v>5.6578947368421053</v>
      </c>
      <c r="F176" s="179">
        <f>+'TTA Pivot Table'!G$143</f>
        <v>5.5990163934426231</v>
      </c>
      <c r="G176" s="178">
        <f>+'TTA Pivot Table'!G$145</f>
        <v>6.442622950819672</v>
      </c>
      <c r="H176" s="178">
        <f>+'TTA Pivot Table'!G$147</f>
        <v>0</v>
      </c>
      <c r="I176" s="179">
        <f>+'TTA Pivot Table'!G$149</f>
        <v>5.6894028103044496</v>
      </c>
      <c r="J176" s="179">
        <f>+'TTA Pivot Table'!G$151</f>
        <v>3.8005709624796085</v>
      </c>
      <c r="K176" s="178">
        <f>+'TTA Pivot Table'!G$153</f>
        <v>4.4893778452200301</v>
      </c>
      <c r="L176" s="178">
        <f>+'TTA Pivot Table'!G$155</f>
        <v>0</v>
      </c>
      <c r="M176" s="180">
        <f>+'TTA Pivot Table'!G$157</f>
        <v>4.0413793103448272</v>
      </c>
      <c r="N176" s="179">
        <f>+'TTA Pivot Table'!G$159</f>
        <v>0</v>
      </c>
      <c r="O176" s="47"/>
      <c r="P176" s="715">
        <f t="shared" si="10"/>
        <v>-1.6480234999596224</v>
      </c>
    </row>
    <row r="177" spans="1:18">
      <c r="A177" s="52" t="s">
        <v>93</v>
      </c>
      <c r="B177" s="178">
        <f>+'TTA Pivot Table'!G$167</f>
        <v>0</v>
      </c>
      <c r="C177" s="178">
        <f>+'TTA Pivot Table'!G$169</f>
        <v>0</v>
      </c>
      <c r="D177" s="178">
        <f>+'TTA Pivot Table'!G$171</f>
        <v>0</v>
      </c>
      <c r="E177" s="179">
        <f>+'TTA Pivot Table'!G$173</f>
        <v>0</v>
      </c>
      <c r="F177" s="179">
        <f>+'TTA Pivot Table'!G$175</f>
        <v>0</v>
      </c>
      <c r="G177" s="178">
        <f>+'TTA Pivot Table'!G$177</f>
        <v>0</v>
      </c>
      <c r="H177" s="178">
        <f>+'TTA Pivot Table'!G$179</f>
        <v>0</v>
      </c>
      <c r="I177" s="179">
        <f>+'TTA Pivot Table'!G$181</f>
        <v>0</v>
      </c>
      <c r="J177" s="179">
        <f>+'TTA Pivot Table'!G$183</f>
        <v>0</v>
      </c>
      <c r="K177" s="178">
        <f>+'TTA Pivot Table'!G$185</f>
        <v>0</v>
      </c>
      <c r="L177" s="178">
        <f>+'TTA Pivot Table'!G$187</f>
        <v>0</v>
      </c>
      <c r="M177" s="180">
        <f>+'TTA Pivot Table'!G$189</f>
        <v>0</v>
      </c>
      <c r="N177" s="179">
        <f>+'TTA Pivot Table'!G$191</f>
        <v>0</v>
      </c>
      <c r="O177" s="47"/>
      <c r="P177" s="715">
        <f t="shared" si="10"/>
        <v>0</v>
      </c>
    </row>
    <row r="178" spans="1:18">
      <c r="A178" s="52" t="s">
        <v>94</v>
      </c>
      <c r="B178" s="267">
        <f>+'TTA Pivot Table'!G$199</f>
        <v>0</v>
      </c>
      <c r="C178" s="178">
        <f>+'TTA Pivot Table'!G$201</f>
        <v>0</v>
      </c>
      <c r="D178" s="178">
        <f>+'TTA Pivot Table'!G$203</f>
        <v>0</v>
      </c>
      <c r="E178" s="179">
        <f>+'TTA Pivot Table'!G$205</f>
        <v>0</v>
      </c>
      <c r="F178" s="179">
        <f>+'TTA Pivot Table'!G$207</f>
        <v>0</v>
      </c>
      <c r="G178" s="178">
        <f>+'TTA Pivot Table'!G$209</f>
        <v>0</v>
      </c>
      <c r="H178" s="178">
        <f>+'TTA Pivot Table'!G$211</f>
        <v>0</v>
      </c>
      <c r="I178" s="179">
        <f>+'TTA Pivot Table'!G$213</f>
        <v>0</v>
      </c>
      <c r="J178" s="179">
        <f>+'TTA Pivot Table'!G$215</f>
        <v>0</v>
      </c>
      <c r="K178" s="178">
        <f>+'TTA Pivot Table'!G$217</f>
        <v>0</v>
      </c>
      <c r="L178" s="178">
        <f>+'TTA Pivot Table'!G$219</f>
        <v>0</v>
      </c>
      <c r="M178" s="180">
        <f>+'TTA Pivot Table'!G$221</f>
        <v>0</v>
      </c>
      <c r="N178" s="179">
        <f>+'TTA Pivot Table'!G$223</f>
        <v>0</v>
      </c>
      <c r="O178" s="47"/>
      <c r="P178" s="715">
        <f t="shared" si="10"/>
        <v>0</v>
      </c>
    </row>
    <row r="179" spans="1:18">
      <c r="A179" s="52" t="s">
        <v>95</v>
      </c>
      <c r="B179" s="178">
        <f>+'TTA Pivot Table'!G$231</f>
        <v>0</v>
      </c>
      <c r="C179" s="178">
        <f>+'TTA Pivot Table'!G$233</f>
        <v>0</v>
      </c>
      <c r="D179" s="178">
        <f>+'TTA Pivot Table'!G$235</f>
        <v>0</v>
      </c>
      <c r="E179" s="179">
        <f>+'TTA Pivot Table'!G$237</f>
        <v>0</v>
      </c>
      <c r="F179" s="179">
        <f>+'TTA Pivot Table'!G$239</f>
        <v>0</v>
      </c>
      <c r="G179" s="178">
        <f>+'TTA Pivot Table'!G$241</f>
        <v>0</v>
      </c>
      <c r="H179" s="178">
        <f>+'TTA Pivot Table'!G$243</f>
        <v>0</v>
      </c>
      <c r="I179" s="179">
        <f>+'TTA Pivot Table'!G$245</f>
        <v>0</v>
      </c>
      <c r="J179" s="179">
        <f>+'TTA Pivot Table'!G$247</f>
        <v>0</v>
      </c>
      <c r="K179" s="178">
        <f>+'TTA Pivot Table'!G$249</f>
        <v>0</v>
      </c>
      <c r="L179" s="178">
        <f>+'TTA Pivot Table'!G$251</f>
        <v>0</v>
      </c>
      <c r="M179" s="180">
        <f>+'TTA Pivot Table'!G$253</f>
        <v>0</v>
      </c>
      <c r="N179" s="179">
        <f>+'TTA Pivot Table'!G$255</f>
        <v>0</v>
      </c>
      <c r="O179" s="47"/>
      <c r="P179" s="715">
        <f t="shared" si="10"/>
        <v>0</v>
      </c>
    </row>
    <row r="180" spans="1:18">
      <c r="A180" s="52"/>
      <c r="B180" s="178"/>
      <c r="C180" s="178"/>
      <c r="D180" s="178"/>
      <c r="E180" s="179"/>
      <c r="F180" s="179"/>
      <c r="G180" s="178"/>
      <c r="H180" s="178"/>
      <c r="I180" s="179"/>
      <c r="J180" s="179"/>
      <c r="K180" s="178"/>
      <c r="L180" s="178"/>
      <c r="M180" s="180"/>
      <c r="N180" s="179"/>
      <c r="O180" s="47"/>
      <c r="P180" s="715"/>
    </row>
    <row r="181" spans="1:18">
      <c r="A181" s="52" t="s">
        <v>96</v>
      </c>
      <c r="B181" s="178">
        <f>+'TTA Pivot Table'!G$263</f>
        <v>4.17</v>
      </c>
      <c r="C181" s="178">
        <f>+'TTA Pivot Table'!G$265</f>
        <v>4.57</v>
      </c>
      <c r="D181" s="178">
        <f>+'TTA Pivot Table'!G$267</f>
        <v>0</v>
      </c>
      <c r="E181" s="179">
        <f>+'TTA Pivot Table'!G$269</f>
        <v>4.3853846153846154</v>
      </c>
      <c r="F181" s="179">
        <f>+'TTA Pivot Table'!G$271</f>
        <v>5.42</v>
      </c>
      <c r="G181" s="178">
        <f>+'TTA Pivot Table'!G$273</f>
        <v>9.75</v>
      </c>
      <c r="H181" s="178">
        <f>+'TTA Pivot Table'!G$275</f>
        <v>0</v>
      </c>
      <c r="I181" s="179">
        <f>+'TTA Pivot Table'!G$277</f>
        <v>5.5218823529411765</v>
      </c>
      <c r="J181" s="179">
        <f>+'TTA Pivot Table'!G$279</f>
        <v>3.47</v>
      </c>
      <c r="K181" s="178">
        <f>+'TTA Pivot Table'!G$281</f>
        <v>4.07</v>
      </c>
      <c r="L181" s="178">
        <f>+'TTA Pivot Table'!G$2691</f>
        <v>0</v>
      </c>
      <c r="M181" s="180">
        <f>+'TTA Pivot Table'!G$285</f>
        <v>3.6401754385964913</v>
      </c>
      <c r="N181" s="179">
        <f>+'TTA Pivot Table'!G$287</f>
        <v>5.83</v>
      </c>
      <c r="O181" s="47"/>
      <c r="P181" s="715">
        <f t="shared" si="10"/>
        <v>-1.8817069143446852</v>
      </c>
    </row>
    <row r="182" spans="1:18">
      <c r="A182" s="52" t="s">
        <v>97</v>
      </c>
      <c r="B182" s="178">
        <f>+'TTA Pivot Table'!G$295</f>
        <v>5</v>
      </c>
      <c r="C182" s="178">
        <f>+'TTA Pivot Table'!G$297</f>
        <v>6</v>
      </c>
      <c r="D182" s="178">
        <f>+'TTA Pivot Table'!G$299</f>
        <v>0</v>
      </c>
      <c r="E182" s="179">
        <f>+'TTA Pivot Table'!G$301</f>
        <v>5.5</v>
      </c>
      <c r="F182" s="179">
        <f>+'TTA Pivot Table'!G$303</f>
        <v>5.4820945945945949</v>
      </c>
      <c r="G182" s="178">
        <f>+'TTA Pivot Table'!G$305</f>
        <v>5.5</v>
      </c>
      <c r="H182" s="178">
        <f>+'TTA Pivot Table'!G$307</f>
        <v>8.7800000000000011</v>
      </c>
      <c r="I182" s="179">
        <f>+'TTA Pivot Table'!G$309</f>
        <v>5.5005512679162072</v>
      </c>
      <c r="J182" s="179">
        <f>+'TTA Pivot Table'!G$311</f>
        <v>3.4323076923076923</v>
      </c>
      <c r="K182" s="178">
        <f>+'TTA Pivot Table'!G$313</f>
        <v>3.6625850340136061</v>
      </c>
      <c r="L182" s="178">
        <f>+'TTA Pivot Table'!G$315</f>
        <v>7.463636363636363</v>
      </c>
      <c r="M182" s="180">
        <f>+'TTA Pivot Table'!G$317</f>
        <v>3.5355760368663596</v>
      </c>
      <c r="N182" s="179">
        <f>+'TTA Pivot Table'!G$319</f>
        <v>6.5432432432432419</v>
      </c>
      <c r="O182" s="47"/>
      <c r="P182" s="715">
        <f t="shared" si="10"/>
        <v>-1.9649752310498476</v>
      </c>
    </row>
    <row r="183" spans="1:18">
      <c r="A183" s="52" t="s">
        <v>98</v>
      </c>
      <c r="B183" s="178">
        <f>+'TTA Pivot Table'!G$327</f>
        <v>4.0215178571428574</v>
      </c>
      <c r="C183" s="178">
        <f>+'TTA Pivot Table'!G$329</f>
        <v>3.0761538461538462</v>
      </c>
      <c r="D183" s="178">
        <f>+'TTA Pivot Table'!G$331</f>
        <v>0</v>
      </c>
      <c r="E183" s="179">
        <f>+'TTA Pivot Table'!G$333</f>
        <v>3.894819587628866</v>
      </c>
      <c r="F183" s="179">
        <f>+'TTA Pivot Table'!G$335</f>
        <v>5.5851481481481482</v>
      </c>
      <c r="G183" s="178">
        <f>+'TTA Pivot Table'!G$337</f>
        <v>6.9526153846153838</v>
      </c>
      <c r="H183" s="178">
        <f>+'TTA Pivot Table'!G$339</f>
        <v>0</v>
      </c>
      <c r="I183" s="179">
        <f>+'TTA Pivot Table'!G$341</f>
        <v>5.7320661157024793</v>
      </c>
      <c r="J183" s="179">
        <f>+'TTA Pivot Table'!G$343</f>
        <v>3.7553869653767822</v>
      </c>
      <c r="K183" s="178">
        <f>+'TTA Pivot Table'!G$345</f>
        <v>4.6477747989276139</v>
      </c>
      <c r="L183" s="178">
        <f>+'TTA Pivot Table'!G$347</f>
        <v>0</v>
      </c>
      <c r="M183" s="180">
        <f>+'TTA Pivot Table'!G$349</f>
        <v>4.0010405904059043</v>
      </c>
      <c r="N183" s="179">
        <f>+'TTA Pivot Table'!G$351</f>
        <v>0</v>
      </c>
      <c r="O183" s="47"/>
      <c r="P183" s="715">
        <f t="shared" si="10"/>
        <v>-1.7310255252965749</v>
      </c>
      <c r="Q183" s="785"/>
      <c r="R183" s="41"/>
    </row>
    <row r="184" spans="1:18">
      <c r="A184" s="52" t="s">
        <v>99</v>
      </c>
      <c r="B184" s="178">
        <f>+'TTA Pivot Table'!G$359</f>
        <v>0</v>
      </c>
      <c r="C184" s="178">
        <f>+'TTA Pivot Table'!G$361</f>
        <v>0</v>
      </c>
      <c r="D184" s="178">
        <f>+'TTA Pivot Table'!G$363</f>
        <v>0</v>
      </c>
      <c r="E184" s="179">
        <f>+'TTA Pivot Table'!G$365</f>
        <v>0</v>
      </c>
      <c r="F184" s="179">
        <f>+'TTA Pivot Table'!G$367</f>
        <v>0</v>
      </c>
      <c r="G184" s="178">
        <f>+'TTA Pivot Table'!G$369</f>
        <v>0</v>
      </c>
      <c r="H184" s="178">
        <f>+'TTA Pivot Table'!G$371</f>
        <v>0</v>
      </c>
      <c r="I184" s="179">
        <f>+'TTA Pivot Table'!G$373</f>
        <v>0</v>
      </c>
      <c r="J184" s="179">
        <f>+'TTA Pivot Table'!G$375</f>
        <v>0</v>
      </c>
      <c r="K184" s="178">
        <f>+'TTA Pivot Table'!G$377</f>
        <v>0</v>
      </c>
      <c r="L184" s="178">
        <f>+'TTA Pivot Table'!G$379</f>
        <v>0</v>
      </c>
      <c r="M184" s="180">
        <f>+'TTA Pivot Table'!G$381</f>
        <v>0</v>
      </c>
      <c r="N184" s="179">
        <f>+'TTA Pivot Table'!G$383</f>
        <v>0</v>
      </c>
      <c r="O184" s="47"/>
      <c r="P184" s="715">
        <f t="shared" si="10"/>
        <v>0</v>
      </c>
    </row>
    <row r="185" spans="1:18">
      <c r="A185" s="52"/>
      <c r="B185" s="178"/>
      <c r="C185" s="178"/>
      <c r="D185" s="178"/>
      <c r="E185" s="179"/>
      <c r="F185" s="179"/>
      <c r="G185" s="178"/>
      <c r="H185" s="178"/>
      <c r="I185" s="179"/>
      <c r="J185" s="179"/>
      <c r="K185" s="178"/>
      <c r="L185" s="178"/>
      <c r="M185" s="180"/>
      <c r="N185" s="179"/>
      <c r="O185" s="47"/>
      <c r="P185" s="715"/>
    </row>
    <row r="186" spans="1:18">
      <c r="A186" s="52" t="s">
        <v>100</v>
      </c>
      <c r="B186" s="178">
        <f>+'TTA Pivot Table'!G$391</f>
        <v>3.6160000000000001</v>
      </c>
      <c r="C186" s="178">
        <f>+'TTA Pivot Table'!G$393</f>
        <v>4.6669999999999998</v>
      </c>
      <c r="D186" s="178">
        <f>+'TTA Pivot Table'!G$395</f>
        <v>0</v>
      </c>
      <c r="E186" s="179">
        <f>+'TTA Pivot Table'!G$397</f>
        <v>3.6302027027027024</v>
      </c>
      <c r="F186" s="179">
        <f>+'TTA Pivot Table'!G$399</f>
        <v>4.5789999999999997</v>
      </c>
      <c r="G186" s="178">
        <f>+'TTA Pivot Table'!G$401</f>
        <v>5.2830000000000004</v>
      </c>
      <c r="H186" s="178">
        <f>+'TTA Pivot Table'!G$403</f>
        <v>0</v>
      </c>
      <c r="I186" s="179">
        <f>+'TTA Pivot Table'!G$405</f>
        <v>4.6073299798792755</v>
      </c>
      <c r="J186" s="179">
        <f>+'TTA Pivot Table'!G$407</f>
        <v>6.0889999999999995</v>
      </c>
      <c r="K186" s="178">
        <f>+'TTA Pivot Table'!G$409</f>
        <v>8.907</v>
      </c>
      <c r="L186" s="178">
        <f>+'TTA Pivot Table'!G$411</f>
        <v>0</v>
      </c>
      <c r="M186" s="180">
        <f>+'TTA Pivot Table'!G$413</f>
        <v>6.7016086956521734</v>
      </c>
      <c r="N186" s="179">
        <f>+'TTA Pivot Table'!G$415</f>
        <v>3.8130000000000002</v>
      </c>
      <c r="O186" s="47"/>
      <c r="P186" s="715">
        <f t="shared" si="10"/>
        <v>2.0942787157728979</v>
      </c>
    </row>
    <row r="187" spans="1:18">
      <c r="A187" s="52" t="s">
        <v>101</v>
      </c>
      <c r="B187" s="178">
        <f>+'TTA Pivot Table'!G$423</f>
        <v>6.1</v>
      </c>
      <c r="C187" s="178">
        <f>+'TTA Pivot Table'!G$425</f>
        <v>0</v>
      </c>
      <c r="D187" s="178">
        <f>+'TTA Pivot Table'!G$427</f>
        <v>0</v>
      </c>
      <c r="E187" s="179">
        <f>+'TTA Pivot Table'!G$429</f>
        <v>6.1</v>
      </c>
      <c r="F187" s="179">
        <f>+'TTA Pivot Table'!G$431</f>
        <v>6.6</v>
      </c>
      <c r="G187" s="178">
        <f>+'TTA Pivot Table'!G$433</f>
        <v>6.5</v>
      </c>
      <c r="H187" s="178">
        <f>+'TTA Pivot Table'!G$435</f>
        <v>0</v>
      </c>
      <c r="I187" s="179">
        <f>+'TTA Pivot Table'!G$437</f>
        <v>6.5878676470588227</v>
      </c>
      <c r="J187" s="179">
        <f>+'TTA Pivot Table'!G$439</f>
        <v>3.3816842105263158</v>
      </c>
      <c r="K187" s="178">
        <f>+'TTA Pivot Table'!G$441</f>
        <v>3.6157718120805371</v>
      </c>
      <c r="L187" s="178">
        <f>+'TTA Pivot Table'!G$443</f>
        <v>0</v>
      </c>
      <c r="M187" s="180">
        <f>+'TTA Pivot Table'!G$445</f>
        <v>3.5119514472455649</v>
      </c>
      <c r="N187" s="179">
        <f>+'TTA Pivot Table'!G$447</f>
        <v>6.657647058823529</v>
      </c>
      <c r="O187" s="47"/>
      <c r="P187" s="715">
        <f t="shared" si="10"/>
        <v>-3.0759161998132578</v>
      </c>
    </row>
    <row r="188" spans="1:18">
      <c r="A188" s="52" t="s">
        <v>102</v>
      </c>
      <c r="B188" s="178">
        <f>+'TTA Pivot Table'!G$455</f>
        <v>4.06666666666667</v>
      </c>
      <c r="C188" s="178">
        <f>+'TTA Pivot Table'!G$457</f>
        <v>4.5</v>
      </c>
      <c r="D188" s="178">
        <f>+'TTA Pivot Table'!G$459</f>
        <v>0</v>
      </c>
      <c r="E188" s="179">
        <f>+'TTA Pivot Table'!G$461</f>
        <v>4.1176470588235325</v>
      </c>
      <c r="F188" s="179">
        <f>+'TTA Pivot Table'!G$463</f>
        <v>4.2521856086079355</v>
      </c>
      <c r="G188" s="178">
        <f>+'TTA Pivot Table'!G$465</f>
        <v>4.6120689655172393</v>
      </c>
      <c r="H188" s="178">
        <f>+'TTA Pivot Table'!G$467</f>
        <v>0</v>
      </c>
      <c r="I188" s="179">
        <f>+'TTA Pivot Table'!G$469</f>
        <v>4.2656957928802592</v>
      </c>
      <c r="J188" s="179">
        <f>+'TTA Pivot Table'!G$471</f>
        <v>3.1273885350318444</v>
      </c>
      <c r="K188" s="178">
        <f>+'TTA Pivot Table'!G$473</f>
        <v>4.1834532374100695</v>
      </c>
      <c r="L188" s="178">
        <f>+'TTA Pivot Table'!G$475</f>
        <v>0</v>
      </c>
      <c r="M188" s="180">
        <f>+'TTA Pivot Table'!G$477</f>
        <v>3.4514348785871936</v>
      </c>
      <c r="N188" s="179">
        <f>+'TTA Pivot Table'!G$479</f>
        <v>6.1464646464646444</v>
      </c>
      <c r="O188" s="47"/>
      <c r="P188" s="715">
        <f t="shared" si="10"/>
        <v>-0.81426091429306569</v>
      </c>
    </row>
    <row r="189" spans="1:18">
      <c r="A189" s="57" t="s">
        <v>103</v>
      </c>
      <c r="B189" s="181">
        <f>+'TTA Pivot Table'!G$487</f>
        <v>4.6303030303030299</v>
      </c>
      <c r="C189" s="181">
        <f>+'TTA Pivot Table'!G$489</f>
        <v>6.5</v>
      </c>
      <c r="D189" s="181">
        <f>+'TTA Pivot Table'!G$491</f>
        <v>0</v>
      </c>
      <c r="E189" s="182">
        <f>+'TTA Pivot Table'!G$493</f>
        <v>4.6415662650602414</v>
      </c>
      <c r="F189" s="182">
        <f>+'TTA Pivot Table'!G$495</f>
        <v>5.7298097251585629</v>
      </c>
      <c r="G189" s="181">
        <f>+'TTA Pivot Table'!G$497</f>
        <v>9.4124999999999996</v>
      </c>
      <c r="H189" s="181">
        <f>+'TTA Pivot Table'!G$499</f>
        <v>0</v>
      </c>
      <c r="I189" s="182">
        <f>+'TTA Pivot Table'!G$501</f>
        <v>5.8503067484662576</v>
      </c>
      <c r="J189" s="182">
        <f>+'TTA Pivot Table'!G$503</f>
        <v>3.6548148148148143</v>
      </c>
      <c r="K189" s="181">
        <f>+'TTA Pivot Table'!G$505</f>
        <v>4.2456140350877192</v>
      </c>
      <c r="L189" s="181">
        <f>+'TTA Pivot Table'!G$507</f>
        <v>0</v>
      </c>
      <c r="M189" s="183">
        <f>+'TTA Pivot Table'!G$509</f>
        <v>3.7277056277056273</v>
      </c>
      <c r="N189" s="182">
        <f>+'TTA Pivot Table'!G$511</f>
        <v>7.9118644067796611</v>
      </c>
      <c r="O189" s="47"/>
      <c r="P189" s="717">
        <f t="shared" si="10"/>
        <v>-2.1226011207606303</v>
      </c>
    </row>
    <row r="190" spans="1:18">
      <c r="A190" s="165" t="s">
        <v>206</v>
      </c>
      <c r="B190" s="165"/>
      <c r="C190" s="165"/>
      <c r="D190" s="165"/>
      <c r="E190" s="165"/>
      <c r="F190" s="166"/>
      <c r="G190" s="166"/>
      <c r="H190" s="166"/>
      <c r="I190" s="166"/>
      <c r="J190" s="166"/>
      <c r="K190" s="166"/>
      <c r="L190" s="166"/>
      <c r="M190" s="166"/>
      <c r="N190" s="166"/>
    </row>
    <row r="191" spans="1:18" s="56" customFormat="1">
      <c r="A191" s="165"/>
      <c r="B191" s="167"/>
      <c r="C191" s="167"/>
      <c r="D191" s="167"/>
      <c r="E191" s="167"/>
      <c r="F191" s="167"/>
      <c r="G191" s="167"/>
      <c r="H191" s="167"/>
      <c r="I191" s="167"/>
      <c r="J191" s="167"/>
      <c r="K191" s="167"/>
      <c r="L191" s="167"/>
      <c r="M191" s="167"/>
      <c r="N191" s="167"/>
      <c r="O191" s="50"/>
    </row>
    <row r="192" spans="1:18">
      <c r="A192" s="165"/>
      <c r="B192" s="165"/>
      <c r="C192" s="165"/>
      <c r="D192" s="165"/>
      <c r="E192" s="165"/>
      <c r="F192" s="166"/>
      <c r="G192" s="166"/>
      <c r="H192" s="166"/>
      <c r="I192" s="166"/>
      <c r="J192" s="166"/>
      <c r="K192" s="166"/>
      <c r="L192" s="166"/>
      <c r="M192" s="166"/>
      <c r="N192" s="718" t="s">
        <v>1156</v>
      </c>
    </row>
    <row r="193" spans="1:16" ht="18">
      <c r="A193" s="266" t="s">
        <v>324</v>
      </c>
      <c r="B193" s="132"/>
      <c r="C193" s="132"/>
      <c r="D193" s="132"/>
      <c r="E193" s="132"/>
      <c r="F193" s="135"/>
      <c r="G193" s="135"/>
      <c r="H193" s="135"/>
      <c r="I193" s="136"/>
      <c r="J193" s="135"/>
      <c r="K193" s="135"/>
      <c r="L193" s="135"/>
      <c r="M193" s="136"/>
      <c r="N193" s="135"/>
      <c r="P193" s="714"/>
    </row>
    <row r="194" spans="1:16" ht="18">
      <c r="A194" s="266"/>
      <c r="B194" s="132"/>
      <c r="C194" s="132"/>
      <c r="D194" s="132"/>
      <c r="E194" s="132"/>
      <c r="F194" s="135"/>
      <c r="G194" s="135"/>
      <c r="H194" s="135"/>
      <c r="I194" s="136"/>
      <c r="J194" s="135"/>
      <c r="K194" s="135"/>
      <c r="L194" s="135"/>
      <c r="M194" s="136"/>
      <c r="N194" s="135"/>
      <c r="P194" s="714"/>
    </row>
    <row r="195" spans="1:16" ht="15.75">
      <c r="A195" s="150" t="s">
        <v>229</v>
      </c>
      <c r="B195" s="132"/>
      <c r="C195" s="132"/>
      <c r="D195" s="132"/>
      <c r="E195" s="132"/>
      <c r="F195" s="135"/>
      <c r="G195" s="135"/>
      <c r="H195" s="135"/>
      <c r="I195" s="136"/>
      <c r="J195" s="135"/>
      <c r="K195" s="135"/>
      <c r="L195" s="135"/>
      <c r="M195" s="136"/>
      <c r="N195" s="135"/>
      <c r="P195" s="714"/>
    </row>
    <row r="196" spans="1:16" ht="15.75">
      <c r="A196" s="150" t="s">
        <v>1130</v>
      </c>
      <c r="B196" s="132"/>
      <c r="C196" s="132"/>
      <c r="D196" s="132"/>
      <c r="E196" s="132"/>
      <c r="F196" s="135"/>
      <c r="G196" s="135"/>
      <c r="H196" s="135"/>
      <c r="I196" s="136"/>
      <c r="J196" s="135"/>
      <c r="K196" s="135"/>
      <c r="L196" s="135"/>
      <c r="M196" s="136"/>
      <c r="N196" s="135"/>
      <c r="P196" s="714"/>
    </row>
    <row r="197" spans="1:16" ht="18" customHeight="1">
      <c r="A197" s="31"/>
      <c r="B197" s="31"/>
      <c r="C197" s="31"/>
      <c r="D197" s="31"/>
      <c r="E197" s="31"/>
      <c r="F197" s="23"/>
      <c r="G197" s="146"/>
      <c r="H197" s="146"/>
      <c r="I197" s="143"/>
      <c r="J197" s="143"/>
      <c r="K197" s="143"/>
      <c r="L197" s="143"/>
      <c r="M197" s="143"/>
      <c r="N197" s="143"/>
      <c r="O197" s="11"/>
      <c r="P197" s="714"/>
    </row>
    <row r="198" spans="1:16" ht="18" customHeight="1">
      <c r="A198" s="26"/>
      <c r="B198" s="151" t="s">
        <v>303</v>
      </c>
      <c r="C198" s="152"/>
      <c r="D198" s="152"/>
      <c r="E198" s="152"/>
      <c r="F198" s="152"/>
      <c r="G198" s="152"/>
      <c r="H198" s="152"/>
      <c r="I198" s="153"/>
      <c r="J198" s="163" t="s">
        <v>202</v>
      </c>
      <c r="K198" s="711"/>
      <c r="L198" s="711"/>
      <c r="M198" s="712"/>
      <c r="N198" s="841" t="s">
        <v>302</v>
      </c>
      <c r="O198" s="713"/>
      <c r="P198" s="714"/>
    </row>
    <row r="199" spans="1:16" ht="39.75" customHeight="1">
      <c r="A199" s="42"/>
      <c r="B199" s="152" t="s">
        <v>344</v>
      </c>
      <c r="C199" s="152"/>
      <c r="D199" s="152"/>
      <c r="E199" s="155"/>
      <c r="F199" s="156" t="s">
        <v>346</v>
      </c>
      <c r="G199" s="152"/>
      <c r="H199" s="152"/>
      <c r="I199" s="153"/>
      <c r="J199" s="157" t="s">
        <v>304</v>
      </c>
      <c r="K199" s="152"/>
      <c r="L199" s="152"/>
      <c r="M199" s="153"/>
      <c r="N199" s="842"/>
      <c r="O199" s="713"/>
      <c r="P199" s="714"/>
    </row>
    <row r="200" spans="1:16" ht="26.25" customHeight="1">
      <c r="A200" s="31"/>
      <c r="B200" s="158" t="s">
        <v>203</v>
      </c>
      <c r="C200" s="158" t="s">
        <v>204</v>
      </c>
      <c r="D200" s="158" t="s">
        <v>104</v>
      </c>
      <c r="E200" s="160" t="s">
        <v>50</v>
      </c>
      <c r="F200" s="160" t="s">
        <v>203</v>
      </c>
      <c r="G200" s="158" t="s">
        <v>204</v>
      </c>
      <c r="H200" s="158" t="s">
        <v>104</v>
      </c>
      <c r="I200" s="160" t="s">
        <v>50</v>
      </c>
      <c r="J200" s="161" t="s">
        <v>203</v>
      </c>
      <c r="K200" s="162" t="s">
        <v>204</v>
      </c>
      <c r="L200" s="164" t="s">
        <v>104</v>
      </c>
      <c r="M200" s="161" t="s">
        <v>50</v>
      </c>
      <c r="N200" s="843"/>
      <c r="O200" s="713"/>
      <c r="P200" s="714" t="s">
        <v>294</v>
      </c>
    </row>
    <row r="201" spans="1:16" hidden="1">
      <c r="A201" s="52" t="s">
        <v>87</v>
      </c>
      <c r="B201" s="52"/>
      <c r="C201" s="52"/>
      <c r="D201" s="52"/>
      <c r="E201" s="52"/>
      <c r="F201" s="44">
        <f>'TTA Pivot Table'!H$230</f>
        <v>0</v>
      </c>
      <c r="G201" s="44">
        <f>'TTA Pivot Table'!H$231</f>
        <v>0</v>
      </c>
      <c r="H201" s="44">
        <f>'TTA Pivot Table'!H$232</f>
        <v>0</v>
      </c>
      <c r="I201" s="43">
        <f>'TTA Pivot Table'!H$233</f>
        <v>0</v>
      </c>
      <c r="J201" s="43">
        <f>'TTA Pivot Table'!H$234</f>
        <v>0</v>
      </c>
      <c r="K201" s="44">
        <f>'TTA Pivot Table'!H$235</f>
        <v>0</v>
      </c>
      <c r="L201" s="44">
        <f>'TTA Pivot Table'!H$236</f>
        <v>0</v>
      </c>
      <c r="M201" s="45">
        <f>'TTA Pivot Table'!H$237</f>
        <v>0</v>
      </c>
      <c r="N201" s="43">
        <f>'TTA Pivot Table'!H$238</f>
        <v>0</v>
      </c>
      <c r="O201" s="47"/>
      <c r="P201" s="715">
        <f>+M201-I201</f>
        <v>0</v>
      </c>
    </row>
    <row r="202" spans="1:16" ht="15.75" hidden="1">
      <c r="A202" s="52"/>
      <c r="B202" s="52"/>
      <c r="C202" s="52"/>
      <c r="D202" s="52"/>
      <c r="E202" s="52"/>
      <c r="F202" s="48"/>
      <c r="G202" s="48"/>
      <c r="H202" s="48"/>
      <c r="I202" s="46"/>
      <c r="J202" s="46"/>
      <c r="K202" s="48"/>
      <c r="L202" s="48"/>
      <c r="M202" s="716"/>
      <c r="N202" s="46"/>
      <c r="O202" s="47"/>
      <c r="P202" s="713">
        <f t="shared" ref="P202" si="11">+I202-M202</f>
        <v>0</v>
      </c>
    </row>
    <row r="203" spans="1:16">
      <c r="A203" s="52" t="s">
        <v>88</v>
      </c>
      <c r="B203" s="178">
        <f>+'TTA Pivot Table'!H$7</f>
        <v>0</v>
      </c>
      <c r="C203" s="178">
        <f>+'TTA Pivot Table'!H$9</f>
        <v>0</v>
      </c>
      <c r="D203" s="178">
        <f>+'TTA Pivot Table'!H$11</f>
        <v>0</v>
      </c>
      <c r="E203" s="179">
        <f>+'TTA Pivot Table'!H$13</f>
        <v>0</v>
      </c>
      <c r="F203" s="179">
        <f>+'TTA Pivot Table'!H$15</f>
        <v>0</v>
      </c>
      <c r="G203" s="178">
        <f>+'TTA Pivot Table'!H$17</f>
        <v>0</v>
      </c>
      <c r="H203" s="178">
        <f>+'TTA Pivot Table'!H$19</f>
        <v>0</v>
      </c>
      <c r="I203" s="179">
        <f>+'TTA Pivot Table'!H$21</f>
        <v>0</v>
      </c>
      <c r="J203" s="179">
        <f>+'TTA Pivot Table'!H$23</f>
        <v>0</v>
      </c>
      <c r="K203" s="178">
        <f>+'TTA Pivot Table'!H$25</f>
        <v>0</v>
      </c>
      <c r="L203" s="178">
        <f>+'TTA Pivot Table'!H$27</f>
        <v>0</v>
      </c>
      <c r="M203" s="180">
        <f>+'TTA Pivot Table'!H$29</f>
        <v>0</v>
      </c>
      <c r="N203" s="179">
        <f>+'TTA Pivot Table'!H$31</f>
        <v>0</v>
      </c>
      <c r="O203" s="47"/>
      <c r="P203" s="715">
        <f t="shared" ref="P203:P221" si="12">+M203-I203</f>
        <v>0</v>
      </c>
    </row>
    <row r="204" spans="1:16">
      <c r="A204" s="52" t="s">
        <v>89</v>
      </c>
      <c r="B204" s="178">
        <f>+'TTA Pivot Table'!H$39</f>
        <v>5.0217499999999999</v>
      </c>
      <c r="C204" s="178">
        <f>+'TTA Pivot Table'!H$41</f>
        <v>6.9</v>
      </c>
      <c r="D204" s="178">
        <f>+'TTA Pivot Table'!H$43</f>
        <v>0</v>
      </c>
      <c r="E204" s="179">
        <f>+'TTA Pivot Table'!H$45</f>
        <v>5.1924999999999999</v>
      </c>
      <c r="F204" s="179">
        <f>+'TTA Pivot Table'!H$47</f>
        <v>7.2617272727272724</v>
      </c>
      <c r="G204" s="178">
        <f>+'TTA Pivot Table'!H$49</f>
        <v>10.567428571428572</v>
      </c>
      <c r="H204" s="178">
        <f>+'TTA Pivot Table'!H$51</f>
        <v>0</v>
      </c>
      <c r="I204" s="179">
        <f>+'TTA Pivot Table'!H$53</f>
        <v>7.8986055045871559</v>
      </c>
      <c r="J204" s="179">
        <f>+'TTA Pivot Table'!H$55</f>
        <v>4.1278260869565218</v>
      </c>
      <c r="K204" s="178">
        <f>+'TTA Pivot Table'!H$57</f>
        <v>5.7549999999999999</v>
      </c>
      <c r="L204" s="178">
        <f>+'TTA Pivot Table'!H$59</f>
        <v>0</v>
      </c>
      <c r="M204" s="180">
        <f>+'TTA Pivot Table'!H$61</f>
        <v>4.6857142857142851</v>
      </c>
      <c r="N204" s="179">
        <f>+'TTA Pivot Table'!H$63</f>
        <v>0</v>
      </c>
      <c r="O204" s="47"/>
      <c r="P204" s="715">
        <f t="shared" si="12"/>
        <v>-3.2128912188728709</v>
      </c>
    </row>
    <row r="205" spans="1:16">
      <c r="A205" s="52" t="s">
        <v>90</v>
      </c>
      <c r="B205" s="178">
        <f>+'TTA Pivot Table'!H$71</f>
        <v>0</v>
      </c>
      <c r="C205" s="178">
        <f>+'TTA Pivot Table'!H$73</f>
        <v>0</v>
      </c>
      <c r="D205" s="178">
        <f>+'TTA Pivot Table'!H$75</f>
        <v>0</v>
      </c>
      <c r="E205" s="179">
        <f>+'TTA Pivot Table'!H$77</f>
        <v>0</v>
      </c>
      <c r="F205" s="179">
        <f>+'TTA Pivot Table'!H$79</f>
        <v>0</v>
      </c>
      <c r="G205" s="178">
        <f>+'TTA Pivot Table'!H$81</f>
        <v>0</v>
      </c>
      <c r="H205" s="178">
        <f>+'TTA Pivot Table'!H$83</f>
        <v>0</v>
      </c>
      <c r="I205" s="179">
        <f>+'TTA Pivot Table'!H$85</f>
        <v>0</v>
      </c>
      <c r="J205" s="179">
        <f>+'TTA Pivot Table'!H$87</f>
        <v>0</v>
      </c>
      <c r="K205" s="178">
        <f>+'TTA Pivot Table'!H$89</f>
        <v>0</v>
      </c>
      <c r="L205" s="178">
        <f>+'TTA Pivot Table'!H$91</f>
        <v>0</v>
      </c>
      <c r="M205" s="180">
        <f>+'TTA Pivot Table'!H$93</f>
        <v>0</v>
      </c>
      <c r="N205" s="179">
        <f>+'TTA Pivot Table'!H$95</f>
        <v>0</v>
      </c>
      <c r="O205" s="47"/>
      <c r="P205" s="715">
        <f t="shared" si="12"/>
        <v>0</v>
      </c>
    </row>
    <row r="206" spans="1:16">
      <c r="A206" s="52" t="s">
        <v>91</v>
      </c>
      <c r="B206" s="178">
        <f>+'TTA Pivot Table'!H$103</f>
        <v>4.333333333333333</v>
      </c>
      <c r="C206" s="178">
        <f>+'TTA Pivot Table'!H$105</f>
        <v>0</v>
      </c>
      <c r="D206" s="178">
        <f>+'TTA Pivot Table'!H$107</f>
        <v>0</v>
      </c>
      <c r="E206" s="179">
        <f>+'TTA Pivot Table'!H$109</f>
        <v>4.333333333333333</v>
      </c>
      <c r="F206" s="179">
        <f>+'TTA Pivot Table'!H$111</f>
        <v>4.2131782945736438</v>
      </c>
      <c r="G206" s="178">
        <f>+'TTA Pivot Table'!H$113</f>
        <v>0</v>
      </c>
      <c r="H206" s="178">
        <f>+'TTA Pivot Table'!H$115</f>
        <v>12</v>
      </c>
      <c r="I206" s="179">
        <f>+'TTA Pivot Table'!H$117</f>
        <v>4.3320610687022905</v>
      </c>
      <c r="J206" s="179">
        <f>+'TTA Pivot Table'!H$119</f>
        <v>3.6086956521739131</v>
      </c>
      <c r="K206" s="178">
        <f>+'TTA Pivot Table'!H$121</f>
        <v>11</v>
      </c>
      <c r="L206" s="178">
        <f>+'TTA Pivot Table'!H$123</f>
        <v>0</v>
      </c>
      <c r="M206" s="180">
        <f>+'TTA Pivot Table'!H$125</f>
        <v>3.9166666666666665</v>
      </c>
      <c r="N206" s="179">
        <f>+'TTA Pivot Table'!H$127</f>
        <v>0</v>
      </c>
      <c r="O206" s="47"/>
      <c r="P206" s="715">
        <f t="shared" si="12"/>
        <v>-0.41539440203562394</v>
      </c>
    </row>
    <row r="207" spans="1:16">
      <c r="A207" s="52"/>
      <c r="B207" s="178"/>
      <c r="C207" s="178"/>
      <c r="D207" s="178"/>
      <c r="E207" s="179"/>
      <c r="F207" s="179"/>
      <c r="G207" s="178"/>
      <c r="H207" s="178"/>
      <c r="I207" s="179"/>
      <c r="J207" s="179"/>
      <c r="K207" s="178"/>
      <c r="L207" s="178"/>
      <c r="M207" s="180"/>
      <c r="N207" s="179"/>
      <c r="O207" s="47"/>
      <c r="P207" s="715"/>
    </row>
    <row r="208" spans="1:16">
      <c r="A208" s="52" t="s">
        <v>92</v>
      </c>
      <c r="B208" s="178">
        <f>+'TTA Pivot Table'!H$135</f>
        <v>5.5</v>
      </c>
      <c r="C208" s="178">
        <f>+'TTA Pivot Table'!H$137</f>
        <v>8.5</v>
      </c>
      <c r="D208" s="178">
        <f>+'TTA Pivot Table'!H$139</f>
        <v>0</v>
      </c>
      <c r="E208" s="179">
        <f>+'TTA Pivot Table'!H$141</f>
        <v>5.875</v>
      </c>
      <c r="F208" s="179">
        <f>+'TTA Pivot Table'!H$143</f>
        <v>6.418674698795181</v>
      </c>
      <c r="G208" s="178">
        <f>+'TTA Pivot Table'!H$145</f>
        <v>7.5983606557377046</v>
      </c>
      <c r="H208" s="178">
        <f>+'TTA Pivot Table'!H$147</f>
        <v>0</v>
      </c>
      <c r="I208" s="179">
        <f>+'TTA Pivot Table'!H$149</f>
        <v>6.7356828193832596</v>
      </c>
      <c r="J208" s="179">
        <f>+'TTA Pivot Table'!H$151</f>
        <v>3.8571541501976285</v>
      </c>
      <c r="K208" s="178">
        <f>+'TTA Pivot Table'!H$153</f>
        <v>4.3579439252336449</v>
      </c>
      <c r="L208" s="178">
        <f>+'TTA Pivot Table'!H$155</f>
        <v>0</v>
      </c>
      <c r="M208" s="180">
        <f>+'TTA Pivot Table'!H$157</f>
        <v>4.0866381156316915</v>
      </c>
      <c r="N208" s="179">
        <f>+'TTA Pivot Table'!H$159</f>
        <v>0</v>
      </c>
      <c r="O208" s="47"/>
      <c r="P208" s="715">
        <f t="shared" si="12"/>
        <v>-2.6490447037515681</v>
      </c>
    </row>
    <row r="209" spans="1:18">
      <c r="A209" s="52" t="s">
        <v>93</v>
      </c>
      <c r="B209" s="178">
        <f>+'TTA Pivot Table'!H$167</f>
        <v>0</v>
      </c>
      <c r="C209" s="178">
        <f>+'TTA Pivot Table'!H$169</f>
        <v>0</v>
      </c>
      <c r="D209" s="178">
        <f>+'TTA Pivot Table'!H$171</f>
        <v>0</v>
      </c>
      <c r="E209" s="179">
        <f>+'TTA Pivot Table'!H$173</f>
        <v>0</v>
      </c>
      <c r="F209" s="179">
        <f>+'TTA Pivot Table'!H$175</f>
        <v>0</v>
      </c>
      <c r="G209" s="178">
        <f>+'TTA Pivot Table'!H$177</f>
        <v>0</v>
      </c>
      <c r="H209" s="178">
        <f>+'TTA Pivot Table'!H$179</f>
        <v>0</v>
      </c>
      <c r="I209" s="179">
        <f>+'TTA Pivot Table'!H$181</f>
        <v>0</v>
      </c>
      <c r="J209" s="179">
        <f>+'TTA Pivot Table'!H$183</f>
        <v>0</v>
      </c>
      <c r="K209" s="178">
        <f>+'TTA Pivot Table'!H$185</f>
        <v>0</v>
      </c>
      <c r="L209" s="178">
        <f>+'TTA Pivot Table'!H$187</f>
        <v>0</v>
      </c>
      <c r="M209" s="180">
        <f>+'TTA Pivot Table'!H$189</f>
        <v>0</v>
      </c>
      <c r="N209" s="179">
        <f>+'TTA Pivot Table'!H$191</f>
        <v>0</v>
      </c>
      <c r="O209" s="47"/>
      <c r="P209" s="715">
        <f t="shared" si="12"/>
        <v>0</v>
      </c>
    </row>
    <row r="210" spans="1:18">
      <c r="A210" s="52" t="s">
        <v>94</v>
      </c>
      <c r="B210" s="267">
        <f>+'TTA Pivot Table'!H$199</f>
        <v>0</v>
      </c>
      <c r="C210" s="178">
        <f>+'TTA Pivot Table'!H$201</f>
        <v>0</v>
      </c>
      <c r="D210" s="178">
        <f>+'TTA Pivot Table'!H$203</f>
        <v>0</v>
      </c>
      <c r="E210" s="179">
        <f>+'TTA Pivot Table'!H$205</f>
        <v>0</v>
      </c>
      <c r="F210" s="179">
        <f>+'TTA Pivot Table'!H$207</f>
        <v>7.4293442622950812</v>
      </c>
      <c r="G210" s="178">
        <f>+'TTA Pivot Table'!H$209</f>
        <v>8.2652941176470591</v>
      </c>
      <c r="H210" s="178">
        <f>+'TTA Pivot Table'!H$211</f>
        <v>0</v>
      </c>
      <c r="I210" s="179">
        <f>+'TTA Pivot Table'!H$213</f>
        <v>7.6115384615384603</v>
      </c>
      <c r="J210" s="179">
        <f>+'TTA Pivot Table'!H$215</f>
        <v>4.1096774193548393</v>
      </c>
      <c r="K210" s="178">
        <f>+'TTA Pivot Table'!H$217</f>
        <v>8.0795000000000012</v>
      </c>
      <c r="L210" s="178">
        <f>+'TTA Pivot Table'!H$219</f>
        <v>0</v>
      </c>
      <c r="M210" s="180">
        <f>+'TTA Pivot Table'!H$221</f>
        <v>5.0779268292682938</v>
      </c>
      <c r="N210" s="179">
        <f>+'TTA Pivot Table'!H$223</f>
        <v>0</v>
      </c>
      <c r="O210" s="47"/>
      <c r="P210" s="715">
        <f t="shared" si="12"/>
        <v>-2.5336116322701665</v>
      </c>
    </row>
    <row r="211" spans="1:18">
      <c r="A211" s="52" t="s">
        <v>95</v>
      </c>
      <c r="B211" s="178">
        <f>+'TTA Pivot Table'!H$231</f>
        <v>0</v>
      </c>
      <c r="C211" s="178">
        <f>+'TTA Pivot Table'!H$233</f>
        <v>0</v>
      </c>
      <c r="D211" s="178">
        <f>+'TTA Pivot Table'!H$235</f>
        <v>0</v>
      </c>
      <c r="E211" s="179">
        <f>+'TTA Pivot Table'!H$237</f>
        <v>0</v>
      </c>
      <c r="F211" s="179">
        <f>+'TTA Pivot Table'!H$239</f>
        <v>0</v>
      </c>
      <c r="G211" s="178">
        <f>+'TTA Pivot Table'!H$241</f>
        <v>0</v>
      </c>
      <c r="H211" s="178">
        <f>+'TTA Pivot Table'!H$243</f>
        <v>0</v>
      </c>
      <c r="I211" s="179">
        <f>+'TTA Pivot Table'!H$245</f>
        <v>0</v>
      </c>
      <c r="J211" s="179">
        <f>+'TTA Pivot Table'!H$247</f>
        <v>0</v>
      </c>
      <c r="K211" s="178">
        <f>+'TTA Pivot Table'!H$249</f>
        <v>0</v>
      </c>
      <c r="L211" s="178">
        <f>+'TTA Pivot Table'!H$251</f>
        <v>0</v>
      </c>
      <c r="M211" s="180">
        <f>+'TTA Pivot Table'!H$253</f>
        <v>0</v>
      </c>
      <c r="N211" s="179">
        <f>+'TTA Pivot Table'!H$255</f>
        <v>0</v>
      </c>
      <c r="O211" s="47"/>
      <c r="P211" s="715">
        <f t="shared" si="12"/>
        <v>0</v>
      </c>
    </row>
    <row r="212" spans="1:18">
      <c r="A212" s="52"/>
      <c r="B212" s="178"/>
      <c r="C212" s="178"/>
      <c r="D212" s="178"/>
      <c r="E212" s="179"/>
      <c r="F212" s="179"/>
      <c r="G212" s="178"/>
      <c r="H212" s="178"/>
      <c r="I212" s="179"/>
      <c r="J212" s="179"/>
      <c r="K212" s="178"/>
      <c r="L212" s="178"/>
      <c r="M212" s="180"/>
      <c r="N212" s="179"/>
      <c r="O212" s="47"/>
      <c r="P212" s="715"/>
    </row>
    <row r="213" spans="1:18">
      <c r="A213" s="52" t="s">
        <v>96</v>
      </c>
      <c r="B213" s="178">
        <f>+'TTA Pivot Table'!H$263</f>
        <v>0</v>
      </c>
      <c r="C213" s="178">
        <f>+'TTA Pivot Table'!H$265</f>
        <v>0</v>
      </c>
      <c r="D213" s="178">
        <f>+'TTA Pivot Table'!H$267</f>
        <v>0</v>
      </c>
      <c r="E213" s="179">
        <f>+'TTA Pivot Table'!H$269</f>
        <v>0</v>
      </c>
      <c r="F213" s="179">
        <f>+'TTA Pivot Table'!H$271</f>
        <v>0</v>
      </c>
      <c r="G213" s="178">
        <f>+'TTA Pivot Table'!H$273</f>
        <v>0</v>
      </c>
      <c r="H213" s="178">
        <f>+'TTA Pivot Table'!H$275</f>
        <v>0</v>
      </c>
      <c r="I213" s="179">
        <f>+'TTA Pivot Table'!H$277</f>
        <v>0</v>
      </c>
      <c r="J213" s="179">
        <f>+'TTA Pivot Table'!H$279</f>
        <v>0</v>
      </c>
      <c r="K213" s="178">
        <f>+'TTA Pivot Table'!H$281</f>
        <v>0</v>
      </c>
      <c r="L213" s="178">
        <f>+'TTA Pivot Table'!H$2691</f>
        <v>0</v>
      </c>
      <c r="M213" s="180">
        <f>+'TTA Pivot Table'!H$285</f>
        <v>0</v>
      </c>
      <c r="N213" s="179">
        <f>+'TTA Pivot Table'!H$287</f>
        <v>0</v>
      </c>
      <c r="O213" s="47"/>
      <c r="P213" s="715">
        <f t="shared" si="12"/>
        <v>0</v>
      </c>
    </row>
    <row r="214" spans="1:18">
      <c r="A214" s="52" t="s">
        <v>97</v>
      </c>
      <c r="B214" s="178">
        <f>+'TTA Pivot Table'!H$295</f>
        <v>10</v>
      </c>
      <c r="C214" s="178">
        <f>+'TTA Pivot Table'!H$297</f>
        <v>0</v>
      </c>
      <c r="D214" s="178">
        <f>+'TTA Pivot Table'!H$299</f>
        <v>0</v>
      </c>
      <c r="E214" s="179">
        <f>+'TTA Pivot Table'!H$301</f>
        <v>10</v>
      </c>
      <c r="F214" s="179">
        <f>+'TTA Pivot Table'!H$303</f>
        <v>5.0321167883211677</v>
      </c>
      <c r="G214" s="178">
        <f>+'TTA Pivot Table'!H$305</f>
        <v>8.6666666666666661</v>
      </c>
      <c r="H214" s="178">
        <f>+'TTA Pivot Table'!H$307</f>
        <v>10</v>
      </c>
      <c r="I214" s="179">
        <f>+'TTA Pivot Table'!H$309</f>
        <v>5.0551523947750354</v>
      </c>
      <c r="J214" s="179">
        <f>+'TTA Pivot Table'!H$311</f>
        <v>3.9375302663438254</v>
      </c>
      <c r="K214" s="178">
        <f>+'TTA Pivot Table'!H$313</f>
        <v>4.5659090909090905</v>
      </c>
      <c r="L214" s="178">
        <f>+'TTA Pivot Table'!H$315</f>
        <v>12.219999999999999</v>
      </c>
      <c r="M214" s="180">
        <f>+'TTA Pivot Table'!H$317</f>
        <v>4.0870129870129865</v>
      </c>
      <c r="N214" s="179">
        <f>+'TTA Pivot Table'!H$319</f>
        <v>8.1555555555555568</v>
      </c>
      <c r="O214" s="47"/>
      <c r="P214" s="715">
        <f t="shared" si="12"/>
        <v>-0.96813940776204888</v>
      </c>
    </row>
    <row r="215" spans="1:18">
      <c r="A215" s="52" t="s">
        <v>98</v>
      </c>
      <c r="B215" s="178">
        <f>+'TTA Pivot Table'!H$327</f>
        <v>4.1486885245901641</v>
      </c>
      <c r="C215" s="178">
        <f>+'TTA Pivot Table'!H$329</f>
        <v>3.8774999999999999</v>
      </c>
      <c r="D215" s="178">
        <f>+'TTA Pivot Table'!H$331</f>
        <v>0</v>
      </c>
      <c r="E215" s="179">
        <f>+'TTA Pivot Table'!H$333</f>
        <v>4.1041095890410961</v>
      </c>
      <c r="F215" s="179">
        <f>+'TTA Pivot Table'!H$335</f>
        <v>5.5639719626168223</v>
      </c>
      <c r="G215" s="178">
        <f>+'TTA Pivot Table'!H$337</f>
        <v>7.1360606060606067</v>
      </c>
      <c r="H215" s="178">
        <f>+'TTA Pivot Table'!H$339</f>
        <v>0</v>
      </c>
      <c r="I215" s="179">
        <f>+'TTA Pivot Table'!H$341</f>
        <v>5.7507258064516131</v>
      </c>
      <c r="J215" s="179">
        <f>+'TTA Pivot Table'!H$343</f>
        <v>3.5339915966386553</v>
      </c>
      <c r="K215" s="178">
        <f>+'TTA Pivot Table'!H$345</f>
        <v>4.7008411214953281</v>
      </c>
      <c r="L215" s="178">
        <f>+'TTA Pivot Table'!H$347</f>
        <v>0</v>
      </c>
      <c r="M215" s="180">
        <f>+'TTA Pivot Table'!H$349</f>
        <v>3.8958840579710143</v>
      </c>
      <c r="N215" s="179">
        <f>+'TTA Pivot Table'!H$351</f>
        <v>0</v>
      </c>
      <c r="O215" s="47"/>
      <c r="P215" s="715">
        <f t="shared" si="12"/>
        <v>-1.8548417484805988</v>
      </c>
      <c r="Q215" s="785"/>
      <c r="R215" s="41"/>
    </row>
    <row r="216" spans="1:18">
      <c r="A216" s="52" t="s">
        <v>99</v>
      </c>
      <c r="B216" s="178">
        <f>+'TTA Pivot Table'!H$359</f>
        <v>0</v>
      </c>
      <c r="C216" s="178">
        <f>+'TTA Pivot Table'!H$361</f>
        <v>0</v>
      </c>
      <c r="D216" s="178">
        <f>+'TTA Pivot Table'!H$363</f>
        <v>0</v>
      </c>
      <c r="E216" s="179">
        <f>+'TTA Pivot Table'!H$365</f>
        <v>0</v>
      </c>
      <c r="F216" s="179">
        <f>+'TTA Pivot Table'!H$367</f>
        <v>0</v>
      </c>
      <c r="G216" s="178">
        <f>+'TTA Pivot Table'!H$369</f>
        <v>0</v>
      </c>
      <c r="H216" s="178">
        <f>+'TTA Pivot Table'!H$371</f>
        <v>0</v>
      </c>
      <c r="I216" s="179">
        <f>+'TTA Pivot Table'!H$373</f>
        <v>0</v>
      </c>
      <c r="J216" s="179">
        <f>+'TTA Pivot Table'!H$375</f>
        <v>0</v>
      </c>
      <c r="K216" s="178">
        <f>+'TTA Pivot Table'!H$377</f>
        <v>0</v>
      </c>
      <c r="L216" s="178">
        <f>+'TTA Pivot Table'!H$379</f>
        <v>0</v>
      </c>
      <c r="M216" s="180">
        <f>+'TTA Pivot Table'!H$381</f>
        <v>0</v>
      </c>
      <c r="N216" s="179">
        <f>+'TTA Pivot Table'!H$383</f>
        <v>0</v>
      </c>
      <c r="O216" s="796"/>
      <c r="P216" s="715">
        <f t="shared" si="12"/>
        <v>0</v>
      </c>
    </row>
    <row r="217" spans="1:18">
      <c r="A217" s="52"/>
      <c r="B217" s="178"/>
      <c r="C217" s="178"/>
      <c r="D217" s="178"/>
      <c r="E217" s="179"/>
      <c r="F217" s="179"/>
      <c r="G217" s="178"/>
      <c r="H217" s="178"/>
      <c r="I217" s="179"/>
      <c r="J217" s="179"/>
      <c r="K217" s="178"/>
      <c r="L217" s="178"/>
      <c r="M217" s="180"/>
      <c r="N217" s="179"/>
      <c r="O217" s="47"/>
      <c r="P217" s="715"/>
    </row>
    <row r="218" spans="1:18">
      <c r="A218" s="52" t="s">
        <v>100</v>
      </c>
      <c r="B218" s="178">
        <f>+'TTA Pivot Table'!H$391</f>
        <v>0</v>
      </c>
      <c r="C218" s="178">
        <f>+'TTA Pivot Table'!H$393</f>
        <v>0</v>
      </c>
      <c r="D218" s="178">
        <f>+'TTA Pivot Table'!H$395</f>
        <v>0</v>
      </c>
      <c r="E218" s="179">
        <f>+'TTA Pivot Table'!H$397</f>
        <v>0</v>
      </c>
      <c r="F218" s="179">
        <f>+'TTA Pivot Table'!H$399</f>
        <v>0</v>
      </c>
      <c r="G218" s="178">
        <f>+'TTA Pivot Table'!H$401</f>
        <v>0</v>
      </c>
      <c r="H218" s="178">
        <f>+'TTA Pivot Table'!H$403</f>
        <v>0</v>
      </c>
      <c r="I218" s="179">
        <f>+'TTA Pivot Table'!H$405</f>
        <v>0</v>
      </c>
      <c r="J218" s="179">
        <f>+'TTA Pivot Table'!H$407</f>
        <v>0</v>
      </c>
      <c r="K218" s="178">
        <f>+'TTA Pivot Table'!H$409</f>
        <v>0</v>
      </c>
      <c r="L218" s="178">
        <f>+'TTA Pivot Table'!H$411</f>
        <v>0</v>
      </c>
      <c r="M218" s="180">
        <f>+'TTA Pivot Table'!H$413</f>
        <v>0</v>
      </c>
      <c r="N218" s="179">
        <f>+'TTA Pivot Table'!H$415</f>
        <v>0</v>
      </c>
      <c r="O218" s="47"/>
      <c r="P218" s="715">
        <f t="shared" si="12"/>
        <v>0</v>
      </c>
    </row>
    <row r="219" spans="1:18">
      <c r="A219" s="52" t="s">
        <v>101</v>
      </c>
      <c r="B219" s="178">
        <f>+'TTA Pivot Table'!H$423</f>
        <v>4.5999999999999996</v>
      </c>
      <c r="C219" s="178">
        <f>+'TTA Pivot Table'!H$425</f>
        <v>4.7</v>
      </c>
      <c r="D219" s="178">
        <f>+'TTA Pivot Table'!H$427</f>
        <v>0</v>
      </c>
      <c r="E219" s="179">
        <f>+'TTA Pivot Table'!H$429</f>
        <v>4.6076923076923073</v>
      </c>
      <c r="F219" s="179">
        <f>+'TTA Pivot Table'!H$431</f>
        <v>4.5</v>
      </c>
      <c r="G219" s="178">
        <f>+'TTA Pivot Table'!H$433</f>
        <v>5.2</v>
      </c>
      <c r="H219" s="178">
        <f>+'TTA Pivot Table'!H$435</f>
        <v>0</v>
      </c>
      <c r="I219" s="179">
        <f>+'TTA Pivot Table'!H$437</f>
        <v>4.602439024390244</v>
      </c>
      <c r="J219" s="179">
        <f>+'TTA Pivot Table'!H$439</f>
        <v>3.9</v>
      </c>
      <c r="K219" s="178">
        <f>+'TTA Pivot Table'!H$441</f>
        <v>3.8</v>
      </c>
      <c r="L219" s="178">
        <f>+'TTA Pivot Table'!H$443</f>
        <v>0</v>
      </c>
      <c r="M219" s="180">
        <f>+'TTA Pivot Table'!H$445</f>
        <v>3.8906779661016953</v>
      </c>
      <c r="N219" s="179">
        <f>+'TTA Pivot Table'!H$447</f>
        <v>5.3</v>
      </c>
      <c r="O219" s="47"/>
      <c r="P219" s="715">
        <f t="shared" si="12"/>
        <v>-0.71176105828854874</v>
      </c>
    </row>
    <row r="220" spans="1:18">
      <c r="A220" s="52" t="s">
        <v>102</v>
      </c>
      <c r="B220" s="178">
        <f>+'TTA Pivot Table'!H$455</f>
        <v>4.5833333333333304</v>
      </c>
      <c r="C220" s="178">
        <f>+'TTA Pivot Table'!H$457</f>
        <v>0</v>
      </c>
      <c r="D220" s="178">
        <f>+'TTA Pivot Table'!H$459</f>
        <v>0</v>
      </c>
      <c r="E220" s="179">
        <f>+'TTA Pivot Table'!H$461</f>
        <v>4.5833333333333304</v>
      </c>
      <c r="F220" s="179">
        <f>+'TTA Pivot Table'!H$463</f>
        <v>4.6470588235294112</v>
      </c>
      <c r="G220" s="178">
        <f>+'TTA Pivot Table'!H$465</f>
        <v>5.3289473684210504</v>
      </c>
      <c r="H220" s="178">
        <f>+'TTA Pivot Table'!H$467</f>
        <v>0</v>
      </c>
      <c r="I220" s="179">
        <f>+'TTA Pivot Table'!H$469</f>
        <v>4.8121019108280239</v>
      </c>
      <c r="J220" s="179">
        <f>+'TTA Pivot Table'!H$471</f>
        <v>3.3359375</v>
      </c>
      <c r="K220" s="178">
        <f>+'TTA Pivot Table'!H$473</f>
        <v>5.40625</v>
      </c>
      <c r="L220" s="178">
        <f>+'TTA Pivot Table'!H$475</f>
        <v>0</v>
      </c>
      <c r="M220" s="180">
        <f>+'TTA Pivot Table'!H$477</f>
        <v>3.75</v>
      </c>
      <c r="N220" s="179">
        <f>+'TTA Pivot Table'!H$479</f>
        <v>9.6</v>
      </c>
      <c r="O220" s="47"/>
      <c r="P220" s="715">
        <f t="shared" si="12"/>
        <v>-1.0621019108280239</v>
      </c>
    </row>
    <row r="221" spans="1:18">
      <c r="A221" s="57" t="s">
        <v>103</v>
      </c>
      <c r="B221" s="181">
        <f>+'TTA Pivot Table'!H$487</f>
        <v>4.8040000000000003</v>
      </c>
      <c r="C221" s="181">
        <f>+'TTA Pivot Table'!H$489</f>
        <v>6.5</v>
      </c>
      <c r="D221" s="181">
        <f>+'TTA Pivot Table'!H$491</f>
        <v>0</v>
      </c>
      <c r="E221" s="182">
        <f>+'TTA Pivot Table'!H$493</f>
        <v>4.8115044247787617</v>
      </c>
      <c r="F221" s="182">
        <f>+'TTA Pivot Table'!H$495</f>
        <v>5.8096828046744573</v>
      </c>
      <c r="G221" s="181">
        <f>+'TTA Pivot Table'!H$497</f>
        <v>9.4499999999999993</v>
      </c>
      <c r="H221" s="181">
        <f>+'TTA Pivot Table'!H$499</f>
        <v>0</v>
      </c>
      <c r="I221" s="182">
        <f>+'TTA Pivot Table'!H$501</f>
        <v>5.9043902439024389</v>
      </c>
      <c r="J221" s="182">
        <f>+'TTA Pivot Table'!H$503</f>
        <v>4.5719387755102039</v>
      </c>
      <c r="K221" s="181">
        <f>+'TTA Pivot Table'!H$505</f>
        <v>5.280263157894737</v>
      </c>
      <c r="L221" s="181">
        <f>+'TTA Pivot Table'!H$507</f>
        <v>0</v>
      </c>
      <c r="M221" s="183">
        <f>+'TTA Pivot Table'!H$509</f>
        <v>4.653012048192771</v>
      </c>
      <c r="N221" s="182">
        <f>+'TTA Pivot Table'!H$511</f>
        <v>6.7764705882352931</v>
      </c>
      <c r="O221" s="47"/>
      <c r="P221" s="717">
        <f t="shared" si="12"/>
        <v>-1.2513781957096679</v>
      </c>
    </row>
    <row r="222" spans="1:18">
      <c r="A222" s="165" t="s">
        <v>206</v>
      </c>
      <c r="B222" s="165"/>
      <c r="C222" s="165"/>
      <c r="D222" s="165"/>
      <c r="E222" s="165"/>
      <c r="F222" s="166"/>
      <c r="G222" s="166"/>
      <c r="H222" s="166"/>
      <c r="I222" s="166"/>
      <c r="J222" s="166"/>
      <c r="K222" s="166"/>
      <c r="L222" s="166"/>
      <c r="M222" s="166"/>
      <c r="N222" s="166"/>
    </row>
    <row r="223" spans="1:18" s="56" customFormat="1">
      <c r="A223" s="165"/>
      <c r="B223" s="167"/>
      <c r="C223" s="167"/>
      <c r="D223" s="167"/>
      <c r="E223" s="167"/>
      <c r="F223" s="167"/>
      <c r="G223" s="167"/>
      <c r="H223" s="167"/>
      <c r="I223" s="167"/>
      <c r="J223" s="167"/>
      <c r="K223" s="167"/>
      <c r="L223" s="167"/>
      <c r="M223" s="167"/>
      <c r="N223" s="167"/>
      <c r="O223" s="50"/>
    </row>
    <row r="224" spans="1:18">
      <c r="A224" s="165"/>
      <c r="B224" s="165"/>
      <c r="C224" s="165"/>
      <c r="D224" s="165"/>
      <c r="E224" s="165"/>
      <c r="F224" s="166"/>
      <c r="G224" s="166"/>
      <c r="H224" s="166"/>
      <c r="I224" s="166"/>
      <c r="J224" s="166"/>
      <c r="K224" s="166"/>
      <c r="L224" s="166"/>
      <c r="M224" s="166"/>
      <c r="N224" s="718" t="s">
        <v>1156</v>
      </c>
    </row>
    <row r="225" spans="1:16" ht="18">
      <c r="A225" s="266" t="s">
        <v>325</v>
      </c>
      <c r="B225" s="132"/>
      <c r="C225" s="132"/>
      <c r="D225" s="132"/>
      <c r="E225" s="132"/>
      <c r="F225" s="135"/>
      <c r="G225" s="135"/>
      <c r="H225" s="135"/>
      <c r="I225" s="136"/>
      <c r="J225" s="135"/>
      <c r="K225" s="135"/>
      <c r="L225" s="135"/>
      <c r="M225" s="136"/>
      <c r="N225" s="135"/>
      <c r="P225" s="714"/>
    </row>
    <row r="226" spans="1:16" ht="18">
      <c r="A226" s="266"/>
      <c r="B226" s="132"/>
      <c r="C226" s="132"/>
      <c r="D226" s="132"/>
      <c r="E226" s="132"/>
      <c r="F226" s="135"/>
      <c r="G226" s="135"/>
      <c r="H226" s="135"/>
      <c r="I226" s="136"/>
      <c r="J226" s="135"/>
      <c r="K226" s="135"/>
      <c r="L226" s="135"/>
      <c r="M226" s="136"/>
      <c r="N226" s="135"/>
      <c r="P226" s="714"/>
    </row>
    <row r="227" spans="1:16" ht="15.75">
      <c r="A227" s="150" t="s">
        <v>230</v>
      </c>
      <c r="B227" s="132"/>
      <c r="C227" s="132"/>
      <c r="D227" s="132"/>
      <c r="E227" s="132"/>
      <c r="F227" s="135"/>
      <c r="G227" s="135"/>
      <c r="H227" s="135"/>
      <c r="I227" s="136"/>
      <c r="J227" s="135"/>
      <c r="K227" s="135"/>
      <c r="L227" s="135"/>
      <c r="M227" s="136"/>
      <c r="N227" s="135"/>
      <c r="P227" s="714"/>
    </row>
    <row r="228" spans="1:16" ht="15.75">
      <c r="A228" s="150" t="s">
        <v>1131</v>
      </c>
      <c r="B228" s="132"/>
      <c r="C228" s="132"/>
      <c r="D228" s="132"/>
      <c r="E228" s="132"/>
      <c r="F228" s="135"/>
      <c r="G228" s="135"/>
      <c r="H228" s="135"/>
      <c r="I228" s="136"/>
      <c r="J228" s="135"/>
      <c r="K228" s="135"/>
      <c r="L228" s="135"/>
      <c r="M228" s="136"/>
      <c r="N228" s="135"/>
      <c r="P228" s="714"/>
    </row>
    <row r="229" spans="1:16" ht="18" customHeight="1">
      <c r="A229" s="31"/>
      <c r="B229" s="31"/>
      <c r="C229" s="31"/>
      <c r="D229" s="31"/>
      <c r="E229" s="31"/>
      <c r="F229" s="23"/>
      <c r="G229" s="146"/>
      <c r="H229" s="146"/>
      <c r="I229" s="143"/>
      <c r="J229" s="143"/>
      <c r="K229" s="143"/>
      <c r="L229" s="143"/>
      <c r="M229" s="143"/>
      <c r="N229" s="143"/>
      <c r="O229" s="11"/>
      <c r="P229" s="714"/>
    </row>
    <row r="230" spans="1:16" ht="18" customHeight="1">
      <c r="A230" s="26"/>
      <c r="B230" s="151" t="s">
        <v>303</v>
      </c>
      <c r="C230" s="152"/>
      <c r="D230" s="152"/>
      <c r="E230" s="152"/>
      <c r="F230" s="152"/>
      <c r="G230" s="152"/>
      <c r="H230" s="152"/>
      <c r="I230" s="153"/>
      <c r="J230" s="163" t="s">
        <v>202</v>
      </c>
      <c r="K230" s="711"/>
      <c r="L230" s="711"/>
      <c r="M230" s="712"/>
      <c r="N230" s="841" t="s">
        <v>302</v>
      </c>
      <c r="O230" s="713"/>
      <c r="P230" s="714"/>
    </row>
    <row r="231" spans="1:16" ht="43.5" customHeight="1">
      <c r="A231" s="42"/>
      <c r="B231" s="152" t="s">
        <v>344</v>
      </c>
      <c r="C231" s="152"/>
      <c r="D231" s="152"/>
      <c r="E231" s="155"/>
      <c r="F231" s="156" t="s">
        <v>346</v>
      </c>
      <c r="G231" s="152"/>
      <c r="H231" s="152"/>
      <c r="I231" s="153"/>
      <c r="J231" s="157" t="s">
        <v>304</v>
      </c>
      <c r="K231" s="152"/>
      <c r="L231" s="152"/>
      <c r="M231" s="153"/>
      <c r="N231" s="842"/>
      <c r="O231" s="713"/>
      <c r="P231" s="714"/>
    </row>
    <row r="232" spans="1:16" ht="30.75" customHeight="1">
      <c r="A232" s="31"/>
      <c r="B232" s="158" t="s">
        <v>203</v>
      </c>
      <c r="C232" s="158" t="s">
        <v>204</v>
      </c>
      <c r="D232" s="158" t="s">
        <v>104</v>
      </c>
      <c r="E232" s="160" t="s">
        <v>50</v>
      </c>
      <c r="F232" s="160" t="s">
        <v>203</v>
      </c>
      <c r="G232" s="158" t="s">
        <v>204</v>
      </c>
      <c r="H232" s="158" t="s">
        <v>104</v>
      </c>
      <c r="I232" s="160" t="s">
        <v>50</v>
      </c>
      <c r="J232" s="161" t="s">
        <v>203</v>
      </c>
      <c r="K232" s="162" t="s">
        <v>204</v>
      </c>
      <c r="L232" s="164" t="s">
        <v>104</v>
      </c>
      <c r="M232" s="161" t="s">
        <v>50</v>
      </c>
      <c r="N232" s="843"/>
      <c r="O232" s="713"/>
      <c r="P232" s="714" t="s">
        <v>294</v>
      </c>
    </row>
    <row r="233" spans="1:16" hidden="1">
      <c r="A233" s="52" t="s">
        <v>87</v>
      </c>
      <c r="B233" s="138">
        <f>+GETPIVOTDATA(" AvHS1stT-FT-TTA",'TTA Pivot Table'!$A$3,"Type2","Two-Year")</f>
        <v>2.9811841341887924</v>
      </c>
      <c r="C233" s="138">
        <f>+GETPIVOTDATA(" AvHS1stT-PT-TTA",'TTA Pivot Table'!$A$3,"Type2","Two-Year")</f>
        <v>3.4868474898881754</v>
      </c>
      <c r="D233" s="138">
        <f>+GETPIVOTDATA(" AvHS1stT-UNK-TTA",'TTA Pivot Table'!$A$3,"Type2","Two-Year")</f>
        <v>1.0525755879059351</v>
      </c>
      <c r="E233" s="147">
        <f>+GETPIVOTDATA(" AvHS1stT-TTA",'TTA Pivot Table'!$A$3,"Type2","Two-Year")</f>
        <v>3.0097453340310478</v>
      </c>
      <c r="F233" s="58">
        <f>+GETPIVOTDATA(" Av1stT-FT-TTA",'TTA Pivot Table'!$A$3,"Type2","Two-Year")</f>
        <v>4.3157901001650485</v>
      </c>
      <c r="G233" s="59">
        <f>+GETPIVOTDATA(" Av1stT-PT-TTA",'TTA Pivot Table'!$A$3,"Type2","Two-Year")</f>
        <v>5.3684324195328577</v>
      </c>
      <c r="H233" s="59">
        <f>+GETPIVOTDATA(" Av1stT-UNK-TTA",'TTA Pivot Table'!$A$3,"Type2","Two-Year")</f>
        <v>6.7509843400447442</v>
      </c>
      <c r="I233" s="58">
        <f>+GETPIVOTDATA(" Av1stT-TTA",'TTA Pivot Table'!$A$3,"Type2","Two-Year")</f>
        <v>4.7582375592653854</v>
      </c>
      <c r="J233" s="58">
        <f>+GETPIVOTDATA(" AvTRF-FT-TTA",'TTA Pivot Table'!$A$3,"Type2","Two-Year")</f>
        <v>3.1650082550820353</v>
      </c>
      <c r="K233" s="59">
        <f>+GETPIVOTDATA(" AvTRF-PT-TTA",'TTA Pivot Table'!$A$3,"Type2","Two-Year")</f>
        <v>3.9518112984125211</v>
      </c>
      <c r="L233" s="59">
        <f>+GETPIVOTDATA(" AvTRF-UNK-TTA",'TTA Pivot Table'!$A$3,"Type2","Two-Year")</f>
        <v>5.051677479147358</v>
      </c>
      <c r="M233" s="60">
        <f>+GETPIVOTDATA(" AvTRF-TTA",'TTA Pivot Table'!$A$3,"Type2","Two-Year")</f>
        <v>3.6408879958076441</v>
      </c>
      <c r="N233" s="58">
        <f>+GETPIVOTDATA(" AvUNK-TTA",'TTA Pivot Table'!$A$3,"Type2","Two-Year")</f>
        <v>5.0432522219596043</v>
      </c>
      <c r="O233" s="47"/>
      <c r="P233" s="715">
        <f>+M233-I233</f>
        <v>-1.1173495634577413</v>
      </c>
    </row>
    <row r="234" spans="1:16" ht="15.75" hidden="1">
      <c r="A234" s="52"/>
      <c r="B234" s="52"/>
      <c r="C234" s="52"/>
      <c r="D234" s="52"/>
      <c r="E234" s="52"/>
      <c r="F234" s="48"/>
      <c r="G234" s="48"/>
      <c r="H234" s="48"/>
      <c r="I234" s="46"/>
      <c r="J234" s="46"/>
      <c r="K234" s="48"/>
      <c r="L234" s="48"/>
      <c r="M234" s="716"/>
      <c r="N234" s="46"/>
      <c r="O234" s="47"/>
      <c r="P234" s="713">
        <f t="shared" ref="P234" si="13">+I234-M234</f>
        <v>0</v>
      </c>
    </row>
    <row r="235" spans="1:16">
      <c r="A235" s="52" t="s">
        <v>88</v>
      </c>
      <c r="B235" s="178">
        <f>+'TTA Pivot Table'!N$7</f>
        <v>0</v>
      </c>
      <c r="C235" s="178">
        <f>+'TTA Pivot Table'!N$9</f>
        <v>0</v>
      </c>
      <c r="D235" s="178">
        <f>+'TTA Pivot Table'!N$11</f>
        <v>0</v>
      </c>
      <c r="E235" s="179">
        <f>+'TTA Pivot Table'!N$13</f>
        <v>0</v>
      </c>
      <c r="F235" s="179">
        <f>+'TTA Pivot Table'!N$15</f>
        <v>0</v>
      </c>
      <c r="G235" s="178">
        <f>+'TTA Pivot Table'!N$17</f>
        <v>0</v>
      </c>
      <c r="H235" s="178">
        <f>+'TTA Pivot Table'!N$19</f>
        <v>0</v>
      </c>
      <c r="I235" s="179">
        <f>+'TTA Pivot Table'!N$21</f>
        <v>0</v>
      </c>
      <c r="J235" s="179">
        <f>+'TTA Pivot Table'!N$23</f>
        <v>0</v>
      </c>
      <c r="K235" s="178">
        <f>+'TTA Pivot Table'!N$25</f>
        <v>0</v>
      </c>
      <c r="L235" s="178">
        <f>+'TTA Pivot Table'!N$27</f>
        <v>0</v>
      </c>
      <c r="M235" s="180">
        <f>+'TTA Pivot Table'!N$29</f>
        <v>0</v>
      </c>
      <c r="N235" s="179">
        <f>+'TTA Pivot Table'!N$31</f>
        <v>0</v>
      </c>
      <c r="O235" s="47"/>
      <c r="P235" s="715">
        <f t="shared" ref="P235:P253" si="14">+M235-I235</f>
        <v>0</v>
      </c>
    </row>
    <row r="236" spans="1:16">
      <c r="A236" s="52" t="s">
        <v>89</v>
      </c>
      <c r="B236" s="178">
        <f>+'TTA Pivot Table'!N$39</f>
        <v>3.8730607476635517</v>
      </c>
      <c r="C236" s="178">
        <f>+'TTA Pivot Table'!N$41</f>
        <v>5.8139549839228302</v>
      </c>
      <c r="D236" s="178">
        <f>+'TTA Pivot Table'!N$43</f>
        <v>0</v>
      </c>
      <c r="E236" s="179">
        <f>+'TTA Pivot Table'!N$45</f>
        <v>4.6898646820027059</v>
      </c>
      <c r="F236" s="179">
        <f>+'TTA Pivot Table'!N$47</f>
        <v>5.4319767960731822</v>
      </c>
      <c r="G236" s="178">
        <f>+'TTA Pivot Table'!N$49</f>
        <v>8.4391155234657038</v>
      </c>
      <c r="H236" s="178">
        <f>+'TTA Pivot Table'!N$51</f>
        <v>0</v>
      </c>
      <c r="I236" s="179">
        <f>+'TTA Pivot Table'!N$53</f>
        <v>6.4268736936398936</v>
      </c>
      <c r="J236" s="179">
        <f>+'TTA Pivot Table'!N$55</f>
        <v>6.0681280310378272</v>
      </c>
      <c r="K236" s="178">
        <f>+'TTA Pivot Table'!N$57</f>
        <v>5.157942196531792</v>
      </c>
      <c r="L236" s="178">
        <f>+'TTA Pivot Table'!N$59</f>
        <v>0</v>
      </c>
      <c r="M236" s="180">
        <f>+'TTA Pivot Table'!N$61</f>
        <v>5.6528797468354428</v>
      </c>
      <c r="N236" s="179">
        <f>+'TTA Pivot Table'!N$63</f>
        <v>4.813589743589743</v>
      </c>
      <c r="O236" s="47"/>
      <c r="P236" s="715">
        <f t="shared" si="14"/>
        <v>-0.77399394680445077</v>
      </c>
    </row>
    <row r="237" spans="1:16">
      <c r="A237" s="52" t="s">
        <v>90</v>
      </c>
      <c r="B237" s="178">
        <f>+'TTA Pivot Table'!N$71</f>
        <v>0</v>
      </c>
      <c r="C237" s="178">
        <f>+'TTA Pivot Table'!N$73</f>
        <v>0</v>
      </c>
      <c r="D237" s="178">
        <f>+'TTA Pivot Table'!N$75</f>
        <v>0</v>
      </c>
      <c r="E237" s="179">
        <f>+'TTA Pivot Table'!N$77</f>
        <v>0</v>
      </c>
      <c r="F237" s="179">
        <f>+'TTA Pivot Table'!N$79</f>
        <v>0</v>
      </c>
      <c r="G237" s="178">
        <f>+'TTA Pivot Table'!N$81</f>
        <v>0</v>
      </c>
      <c r="H237" s="178">
        <f>+'TTA Pivot Table'!N$83</f>
        <v>0</v>
      </c>
      <c r="I237" s="179">
        <f>+'TTA Pivot Table'!N$85</f>
        <v>0</v>
      </c>
      <c r="J237" s="179">
        <f>+'TTA Pivot Table'!N$87</f>
        <v>0</v>
      </c>
      <c r="K237" s="178">
        <f>+'TTA Pivot Table'!N$89</f>
        <v>0</v>
      </c>
      <c r="L237" s="178">
        <f>+'TTA Pivot Table'!N$91</f>
        <v>0</v>
      </c>
      <c r="M237" s="180">
        <f>+'TTA Pivot Table'!N$93</f>
        <v>0</v>
      </c>
      <c r="N237" s="179">
        <f>+'TTA Pivot Table'!N$95</f>
        <v>0</v>
      </c>
      <c r="O237" s="47"/>
      <c r="P237" s="715">
        <f t="shared" si="14"/>
        <v>0</v>
      </c>
    </row>
    <row r="238" spans="1:16">
      <c r="A238" s="52" t="s">
        <v>91</v>
      </c>
      <c r="B238" s="178">
        <f>+'TTA Pivot Table'!N$103</f>
        <v>2.8444333996023858</v>
      </c>
      <c r="C238" s="178">
        <f>+'TTA Pivot Table'!N$105</f>
        <v>3.760885885885886</v>
      </c>
      <c r="D238" s="178">
        <f>+'TTA Pivot Table'!N$107</f>
        <v>0.67737154150197632</v>
      </c>
      <c r="E238" s="179">
        <f>+'TTA Pivot Table'!N$109</f>
        <v>2.6917399497487438</v>
      </c>
      <c r="F238" s="179">
        <f>+'TTA Pivot Table'!N$111</f>
        <v>3.9940036900369003</v>
      </c>
      <c r="G238" s="178">
        <f>+'TTA Pivot Table'!N$113</f>
        <v>5.4999368208238568</v>
      </c>
      <c r="H238" s="178">
        <f>+'TTA Pivot Table'!N$115</f>
        <v>5.35</v>
      </c>
      <c r="I238" s="179">
        <f>+'TTA Pivot Table'!N$117</f>
        <v>4.4662023112236824</v>
      </c>
      <c r="J238" s="179">
        <f>+'TTA Pivot Table'!N$119</f>
        <v>2.7385362890980867</v>
      </c>
      <c r="K238" s="178">
        <f>+'TTA Pivot Table'!N$121</f>
        <v>4.0343253297260739</v>
      </c>
      <c r="L238" s="178">
        <f>+'TTA Pivot Table'!N$123</f>
        <v>2.25</v>
      </c>
      <c r="M238" s="180">
        <f>+'TTA Pivot Table'!N$125</f>
        <v>3.3510714856868704</v>
      </c>
      <c r="N238" s="179">
        <f>+'TTA Pivot Table'!N$127</f>
        <v>5.1664525797473777</v>
      </c>
      <c r="O238" s="47"/>
      <c r="P238" s="715">
        <f t="shared" si="14"/>
        <v>-1.115130825536812</v>
      </c>
    </row>
    <row r="239" spans="1:16">
      <c r="A239" s="52"/>
      <c r="B239" s="178"/>
      <c r="C239" s="178"/>
      <c r="D239" s="178"/>
      <c r="E239" s="179"/>
      <c r="F239" s="179"/>
      <c r="G239" s="178"/>
      <c r="H239" s="178"/>
      <c r="I239" s="179"/>
      <c r="J239" s="179"/>
      <c r="K239" s="178"/>
      <c r="L239" s="178"/>
      <c r="M239" s="180"/>
      <c r="N239" s="179"/>
      <c r="O239" s="47"/>
      <c r="P239" s="715"/>
    </row>
    <row r="240" spans="1:16">
      <c r="A240" s="52" t="s">
        <v>92</v>
      </c>
      <c r="B240" s="178">
        <f>+'TTA Pivot Table'!N$135</f>
        <v>3.3705617977528091</v>
      </c>
      <c r="C240" s="178">
        <f>+'TTA Pivot Table'!N$137</f>
        <v>4.3216071428571423</v>
      </c>
      <c r="D240" s="178">
        <f>+'TTA Pivot Table'!N$139</f>
        <v>0</v>
      </c>
      <c r="E240" s="179">
        <f>+'TTA Pivot Table'!N$141</f>
        <v>3.7378620689655171</v>
      </c>
      <c r="F240" s="179">
        <f>+'TTA Pivot Table'!N$143</f>
        <v>4.5636363636363635</v>
      </c>
      <c r="G240" s="178">
        <f>+'TTA Pivot Table'!N$145</f>
        <v>5.7254253308128549</v>
      </c>
      <c r="H240" s="178">
        <f>+'TTA Pivot Table'!N$147</f>
        <v>0</v>
      </c>
      <c r="I240" s="179">
        <f>+'TTA Pivot Table'!N$149</f>
        <v>4.8773608984175603</v>
      </c>
      <c r="J240" s="179">
        <f>+'TTA Pivot Table'!N$151</f>
        <v>3.5424693520140105</v>
      </c>
      <c r="K240" s="178">
        <f>+'TTA Pivot Table'!N$153</f>
        <v>3.9276119402985072</v>
      </c>
      <c r="L240" s="178">
        <f>+'TTA Pivot Table'!N$155</f>
        <v>0</v>
      </c>
      <c r="M240" s="180">
        <f>+'TTA Pivot Table'!N$157</f>
        <v>3.7504029008863817</v>
      </c>
      <c r="N240" s="179">
        <f>+'TTA Pivot Table'!N$159</f>
        <v>0</v>
      </c>
      <c r="O240" s="47"/>
      <c r="P240" s="715">
        <f t="shared" si="14"/>
        <v>-1.1269579975311785</v>
      </c>
    </row>
    <row r="241" spans="1:17">
      <c r="A241" s="52" t="s">
        <v>93</v>
      </c>
      <c r="B241" s="178">
        <f>+'TTA Pivot Table'!N$167</f>
        <v>3.7162064825930377</v>
      </c>
      <c r="C241" s="178">
        <f>+'TTA Pivot Table'!N$169</f>
        <v>3.924175824175824</v>
      </c>
      <c r="D241" s="178">
        <f>+'TTA Pivot Table'!N$171</f>
        <v>0</v>
      </c>
      <c r="E241" s="179">
        <f>+'TTA Pivot Table'!N$173</f>
        <v>3.753497536945813</v>
      </c>
      <c r="F241" s="179">
        <f>+'TTA Pivot Table'!N$175</f>
        <v>5.0003180372557932</v>
      </c>
      <c r="G241" s="178">
        <f>+'TTA Pivot Table'!N$177</f>
        <v>6.058918406072106</v>
      </c>
      <c r="H241" s="178">
        <f>+'TTA Pivot Table'!N$179</f>
        <v>0</v>
      </c>
      <c r="I241" s="179">
        <f>+'TTA Pivot Table'!N$181</f>
        <v>5.3431029185867907</v>
      </c>
      <c r="J241" s="179">
        <f>+'TTA Pivot Table'!N$183</f>
        <v>6.0775636613902293</v>
      </c>
      <c r="K241" s="178">
        <f>+'TTA Pivot Table'!N$185</f>
        <v>5.6363367799113737</v>
      </c>
      <c r="L241" s="178">
        <f>+'TTA Pivot Table'!N$187</f>
        <v>0</v>
      </c>
      <c r="M241" s="180">
        <f>+'TTA Pivot Table'!N$189</f>
        <v>5.9373239436619718</v>
      </c>
      <c r="N241" s="179">
        <f>+'TTA Pivot Table'!N$191</f>
        <v>7.0443037974683547</v>
      </c>
      <c r="O241" s="47"/>
      <c r="P241" s="715">
        <f t="shared" si="14"/>
        <v>0.59422102507518115</v>
      </c>
    </row>
    <row r="242" spans="1:17">
      <c r="A242" s="52" t="s">
        <v>94</v>
      </c>
      <c r="B242" s="267">
        <f>+'TTA Pivot Table'!N$199</f>
        <v>2.7812499999999996</v>
      </c>
      <c r="C242" s="178">
        <f>+'TTA Pivot Table'!N$201</f>
        <v>3.8544444444444443</v>
      </c>
      <c r="D242" s="178">
        <f>+'TTA Pivot Table'!N$203</f>
        <v>0</v>
      </c>
      <c r="E242" s="179">
        <f>+'TTA Pivot Table'!N$205</f>
        <v>2.9004938271604934</v>
      </c>
      <c r="F242" s="179">
        <f>+'TTA Pivot Table'!N$207</f>
        <v>4.9203484995159723</v>
      </c>
      <c r="G242" s="178">
        <f>+'TTA Pivot Table'!N$209</f>
        <v>6.6184246575342467</v>
      </c>
      <c r="H242" s="178">
        <f>+'TTA Pivot Table'!N$211</f>
        <v>0</v>
      </c>
      <c r="I242" s="179">
        <f>+'TTA Pivot Table'!N$213</f>
        <v>5.2945660377358488</v>
      </c>
      <c r="J242" s="179">
        <f>+'TTA Pivot Table'!N$215</f>
        <v>3.8625406504065043</v>
      </c>
      <c r="K242" s="178">
        <f>+'TTA Pivot Table'!N$217</f>
        <v>4.8790114613180497</v>
      </c>
      <c r="L242" s="178">
        <f>+'TTA Pivot Table'!N$219</f>
        <v>0</v>
      </c>
      <c r="M242" s="180">
        <f>+'TTA Pivot Table'!N$221</f>
        <v>4.2843579072532707</v>
      </c>
      <c r="N242" s="179">
        <f>+'TTA Pivot Table'!N$223</f>
        <v>0</v>
      </c>
      <c r="O242" s="47"/>
      <c r="P242" s="715">
        <f t="shared" si="14"/>
        <v>-1.0102081304825781</v>
      </c>
    </row>
    <row r="243" spans="1:17">
      <c r="A243" s="52" t="s">
        <v>95</v>
      </c>
      <c r="B243" s="178">
        <f>+'TTA Pivot Table'!N$231</f>
        <v>0</v>
      </c>
      <c r="C243" s="178">
        <f>+'TTA Pivot Table'!N$233</f>
        <v>0</v>
      </c>
      <c r="D243" s="178">
        <f>+'TTA Pivot Table'!N$235</f>
        <v>0</v>
      </c>
      <c r="E243" s="179">
        <f>+'TTA Pivot Table'!N$237</f>
        <v>0</v>
      </c>
      <c r="F243" s="179">
        <f>+'TTA Pivot Table'!N$239</f>
        <v>0</v>
      </c>
      <c r="G243" s="178">
        <f>+'TTA Pivot Table'!N$241</f>
        <v>0</v>
      </c>
      <c r="H243" s="178">
        <f>+'TTA Pivot Table'!N$243</f>
        <v>0</v>
      </c>
      <c r="I243" s="179">
        <f>+'TTA Pivot Table'!N$245</f>
        <v>0</v>
      </c>
      <c r="J243" s="179">
        <f>+'TTA Pivot Table'!N$247</f>
        <v>0</v>
      </c>
      <c r="K243" s="178">
        <f>+'TTA Pivot Table'!N$249</f>
        <v>0</v>
      </c>
      <c r="L243" s="178">
        <f>+'TTA Pivot Table'!N$251</f>
        <v>0</v>
      </c>
      <c r="M243" s="180">
        <f>+'TTA Pivot Table'!N$253</f>
        <v>0</v>
      </c>
      <c r="N243" s="179">
        <f>+'TTA Pivot Table'!N$255</f>
        <v>0</v>
      </c>
      <c r="O243" s="47"/>
      <c r="P243" s="715">
        <f t="shared" si="14"/>
        <v>0</v>
      </c>
    </row>
    <row r="244" spans="1:17">
      <c r="A244" s="52"/>
      <c r="B244" s="178"/>
      <c r="C244" s="178"/>
      <c r="D244" s="178"/>
      <c r="E244" s="179"/>
      <c r="F244" s="179"/>
      <c r="G244" s="178"/>
      <c r="H244" s="178"/>
      <c r="I244" s="179"/>
      <c r="J244" s="179"/>
      <c r="K244" s="178"/>
      <c r="L244" s="178"/>
      <c r="M244" s="180"/>
      <c r="N244" s="179"/>
      <c r="O244" s="47"/>
      <c r="P244" s="715"/>
    </row>
    <row r="245" spans="1:17">
      <c r="A245" s="52" t="s">
        <v>96</v>
      </c>
      <c r="B245" s="178">
        <f>+'TTA Pivot Table'!N$263</f>
        <v>3.7</v>
      </c>
      <c r="C245" s="178">
        <f>+'TTA Pivot Table'!N$265</f>
        <v>3.8168877551020408</v>
      </c>
      <c r="D245" s="178">
        <f>+'TTA Pivot Table'!N$267</f>
        <v>0</v>
      </c>
      <c r="E245" s="179">
        <f>+'TTA Pivot Table'!N$269</f>
        <v>3.8139800995024875</v>
      </c>
      <c r="F245" s="179">
        <f>+'TTA Pivot Table'!N$271</f>
        <v>3.3173952755905503</v>
      </c>
      <c r="G245" s="178">
        <f>+'TTA Pivot Table'!N$273</f>
        <v>3.7077643504531723</v>
      </c>
      <c r="H245" s="178">
        <f>+'TTA Pivot Table'!N$275</f>
        <v>0</v>
      </c>
      <c r="I245" s="179">
        <f>+'TTA Pivot Table'!N$277</f>
        <v>3.3542498573873356</v>
      </c>
      <c r="J245" s="179">
        <f>+'TTA Pivot Table'!N$279</f>
        <v>4.0255995828988524</v>
      </c>
      <c r="K245" s="178">
        <f>+'TTA Pivot Table'!N$281</f>
        <v>5.7837010027347313</v>
      </c>
      <c r="L245" s="178">
        <f>+'TTA Pivot Table'!N$2691</f>
        <v>0</v>
      </c>
      <c r="M245" s="180">
        <f>+'TTA Pivot Table'!N$285</f>
        <v>4.6652802653399652</v>
      </c>
      <c r="N245" s="179">
        <f>+'TTA Pivot Table'!N$287</f>
        <v>5.4252689112374286</v>
      </c>
      <c r="O245" s="47"/>
      <c r="P245" s="715">
        <f t="shared" si="14"/>
        <v>1.3110304079526296</v>
      </c>
    </row>
    <row r="246" spans="1:17">
      <c r="A246" s="52" t="s">
        <v>97</v>
      </c>
      <c r="B246" s="178">
        <f>+'TTA Pivot Table'!N$295</f>
        <v>3.0677792915531334</v>
      </c>
      <c r="C246" s="178">
        <f>+'TTA Pivot Table'!N$297</f>
        <v>3.1160427807486633</v>
      </c>
      <c r="D246" s="178">
        <f>+'TTA Pivot Table'!N$299</f>
        <v>3.8</v>
      </c>
      <c r="E246" s="179">
        <f>+'TTA Pivot Table'!N$301</f>
        <v>3.0996732026143792</v>
      </c>
      <c r="F246" s="179">
        <f>+'TTA Pivot Table'!N$303</f>
        <v>4.2050121823877484</v>
      </c>
      <c r="G246" s="178">
        <f>+'TTA Pivot Table'!N$305</f>
        <v>4.5967870843989767</v>
      </c>
      <c r="H246" s="178">
        <f>+'TTA Pivot Table'!N$307</f>
        <v>4.1627147766384827</v>
      </c>
      <c r="I246" s="179">
        <f>+'TTA Pivot Table'!N$309</f>
        <v>4.4033881070529404</v>
      </c>
      <c r="J246" s="179">
        <f>+'TTA Pivot Table'!N$311</f>
        <v>3.0185770750988143</v>
      </c>
      <c r="K246" s="178">
        <f>+'TTA Pivot Table'!N$313</f>
        <v>3.6759285511766375</v>
      </c>
      <c r="L246" s="178">
        <f>+'TTA Pivot Table'!N$315</f>
        <v>3.9581513412950362</v>
      </c>
      <c r="M246" s="180">
        <f>+'TTA Pivot Table'!N$317</f>
        <v>3.4173362876991358</v>
      </c>
      <c r="N246" s="179">
        <f>+'TTA Pivot Table'!N$319</f>
        <v>0</v>
      </c>
      <c r="O246" s="47"/>
      <c r="P246" s="715">
        <f t="shared" si="14"/>
        <v>-0.98605181935380459</v>
      </c>
    </row>
    <row r="247" spans="1:17">
      <c r="A247" s="52" t="s">
        <v>98</v>
      </c>
      <c r="B247" s="178">
        <f>+'TTA Pivot Table'!N$327</f>
        <v>2.1502631578947371</v>
      </c>
      <c r="C247" s="178">
        <f>+'TTA Pivot Table'!N$329</f>
        <v>2.7809876543209877</v>
      </c>
      <c r="D247" s="178">
        <f>+'TTA Pivot Table'!N$331</f>
        <v>0</v>
      </c>
      <c r="E247" s="179">
        <f>+'TTA Pivot Table'!N$333</f>
        <v>2.3609381443298969</v>
      </c>
      <c r="F247" s="179">
        <f>+'TTA Pivot Table'!N$335</f>
        <v>4.426471196964469</v>
      </c>
      <c r="G247" s="178">
        <f>+'TTA Pivot Table'!N$337</f>
        <v>5.9641864018334614</v>
      </c>
      <c r="H247" s="178">
        <f>+'TTA Pivot Table'!N$339</f>
        <v>0</v>
      </c>
      <c r="I247" s="179">
        <f>+'TTA Pivot Table'!N$341</f>
        <v>4.8966690391459071</v>
      </c>
      <c r="J247" s="179">
        <f>+'TTA Pivot Table'!N$343</f>
        <v>3.4383139931740621</v>
      </c>
      <c r="K247" s="178">
        <f>+'TTA Pivot Table'!N$345</f>
        <v>4.3660633172746035</v>
      </c>
      <c r="L247" s="178">
        <f>+'TTA Pivot Table'!N$347</f>
        <v>0</v>
      </c>
      <c r="M247" s="180">
        <f>+'TTA Pivot Table'!N$349</f>
        <v>3.9002810143934199</v>
      </c>
      <c r="N247" s="179">
        <f>+'TTA Pivot Table'!N$351</f>
        <v>0</v>
      </c>
      <c r="O247" s="47"/>
      <c r="P247" s="715">
        <f t="shared" si="14"/>
        <v>-0.99638802475248722</v>
      </c>
      <c r="Q247" s="785"/>
    </row>
    <row r="248" spans="1:17">
      <c r="A248" s="52" t="s">
        <v>99</v>
      </c>
      <c r="B248" s="178">
        <f>+'TTA Pivot Table'!N$359</f>
        <v>0</v>
      </c>
      <c r="C248" s="178">
        <f>+'TTA Pivot Table'!N$361</f>
        <v>0</v>
      </c>
      <c r="D248" s="178">
        <f>+'TTA Pivot Table'!N$363</f>
        <v>0</v>
      </c>
      <c r="E248" s="179">
        <f>+'TTA Pivot Table'!N$365</f>
        <v>0</v>
      </c>
      <c r="F248" s="179">
        <f>+'TTA Pivot Table'!N$367</f>
        <v>0</v>
      </c>
      <c r="G248" s="178">
        <f>+'TTA Pivot Table'!N$369</f>
        <v>0</v>
      </c>
      <c r="H248" s="178">
        <f>+'TTA Pivot Table'!N$371</f>
        <v>0</v>
      </c>
      <c r="I248" s="179">
        <f>+'TTA Pivot Table'!N$373</f>
        <v>0</v>
      </c>
      <c r="J248" s="179">
        <f>+'TTA Pivot Table'!N$375</f>
        <v>0</v>
      </c>
      <c r="K248" s="178">
        <f>+'TTA Pivot Table'!N$377</f>
        <v>0</v>
      </c>
      <c r="L248" s="178">
        <f>+'TTA Pivot Table'!N$379</f>
        <v>0</v>
      </c>
      <c r="M248" s="180">
        <f>+'TTA Pivot Table'!N$381</f>
        <v>0</v>
      </c>
      <c r="N248" s="179">
        <f>+'TTA Pivot Table'!N$383</f>
        <v>0</v>
      </c>
      <c r="O248" s="47"/>
      <c r="P248" s="715">
        <f t="shared" si="14"/>
        <v>0</v>
      </c>
    </row>
    <row r="249" spans="1:17">
      <c r="A249" s="52"/>
      <c r="B249" s="178"/>
      <c r="C249" s="178"/>
      <c r="D249" s="178"/>
      <c r="E249" s="179"/>
      <c r="F249" s="179"/>
      <c r="G249" s="178"/>
      <c r="H249" s="178"/>
      <c r="I249" s="179"/>
      <c r="J249" s="179"/>
      <c r="K249" s="178"/>
      <c r="L249" s="178"/>
      <c r="M249" s="180"/>
      <c r="N249" s="179"/>
      <c r="O249" s="47"/>
      <c r="P249" s="715"/>
    </row>
    <row r="250" spans="1:17">
      <c r="A250" s="52" t="s">
        <v>100</v>
      </c>
      <c r="B250" s="178">
        <f>+'TTA Pivot Table'!N$391</f>
        <v>2.4805555555555556</v>
      </c>
      <c r="C250" s="178">
        <f>+'TTA Pivot Table'!N$393</f>
        <v>2.9628888888888887</v>
      </c>
      <c r="D250" s="178">
        <f>+'TTA Pivot Table'!N$395</f>
        <v>0</v>
      </c>
      <c r="E250" s="179">
        <f>+'TTA Pivot Table'!N$397</f>
        <v>2.5770222222222219</v>
      </c>
      <c r="F250" s="179">
        <f>+'TTA Pivot Table'!N$399</f>
        <v>3.8797578767123295</v>
      </c>
      <c r="G250" s="178">
        <f>+'TTA Pivot Table'!N$401</f>
        <v>4.7719540757749712</v>
      </c>
      <c r="H250" s="178">
        <f>+'TTA Pivot Table'!N$403</f>
        <v>0</v>
      </c>
      <c r="I250" s="179">
        <f>+'TTA Pivot Table'!N$405</f>
        <v>4.0847441308361914</v>
      </c>
      <c r="J250" s="179">
        <f>+'TTA Pivot Table'!N$407</f>
        <v>5.6475814977973569</v>
      </c>
      <c r="K250" s="178">
        <f>+'TTA Pivot Table'!N$409</f>
        <v>7.6413254972875215</v>
      </c>
      <c r="L250" s="178">
        <f>+'TTA Pivot Table'!N$411</f>
        <v>0</v>
      </c>
      <c r="M250" s="180">
        <f>+'TTA Pivot Table'!N$413</f>
        <v>6.5410502431118314</v>
      </c>
      <c r="N250" s="179">
        <f>+'TTA Pivot Table'!N$415</f>
        <v>4.2260138321282614</v>
      </c>
      <c r="O250" s="47"/>
      <c r="P250" s="715">
        <f t="shared" si="14"/>
        <v>2.45630611227564</v>
      </c>
    </row>
    <row r="251" spans="1:17">
      <c r="A251" s="52" t="s">
        <v>101</v>
      </c>
      <c r="B251" s="178">
        <f>+'TTA Pivot Table'!N$423</f>
        <v>3.1531235955056176</v>
      </c>
      <c r="C251" s="178">
        <f>+'TTA Pivot Table'!N$425</f>
        <v>3.2050546448087442</v>
      </c>
      <c r="D251" s="178">
        <f>+'TTA Pivot Table'!N$427</f>
        <v>0</v>
      </c>
      <c r="E251" s="179">
        <f>+'TTA Pivot Table'!N$429</f>
        <v>3.1737327188940072</v>
      </c>
      <c r="F251" s="179">
        <f>+'TTA Pivot Table'!N$431</f>
        <v>4.4725874917460615</v>
      </c>
      <c r="G251" s="178">
        <f>+'TTA Pivot Table'!N$433</f>
        <v>5.0576475800199345</v>
      </c>
      <c r="H251" s="178">
        <f>+'TTA Pivot Table'!N$435</f>
        <v>0</v>
      </c>
      <c r="I251" s="179">
        <f>+'TTA Pivot Table'!N$437</f>
        <v>4.7416912888436062</v>
      </c>
      <c r="J251" s="179">
        <f>+'TTA Pivot Table'!N$439</f>
        <v>3.3313341713054423</v>
      </c>
      <c r="K251" s="178">
        <f>+'TTA Pivot Table'!N$441</f>
        <v>3.6338236796404133</v>
      </c>
      <c r="L251" s="178">
        <f>+'TTA Pivot Table'!N$443</f>
        <v>0</v>
      </c>
      <c r="M251" s="180">
        <f>+'TTA Pivot Table'!N$445</f>
        <v>3.5241372574553975</v>
      </c>
      <c r="N251" s="179">
        <f>+'TTA Pivot Table'!N$447</f>
        <v>4.7576455650281151</v>
      </c>
      <c r="O251" s="47"/>
      <c r="P251" s="715">
        <f t="shared" si="14"/>
        <v>-1.2175540313882087</v>
      </c>
    </row>
    <row r="252" spans="1:17">
      <c r="A252" s="52" t="s">
        <v>102</v>
      </c>
      <c r="B252" s="178">
        <f>+'TTA Pivot Table'!N$455</f>
        <v>2.4275700934579434</v>
      </c>
      <c r="C252" s="178">
        <f>+'TTA Pivot Table'!N$457</f>
        <v>3.2651933701657461</v>
      </c>
      <c r="D252" s="178">
        <f>+'TTA Pivot Table'!N$459</f>
        <v>0</v>
      </c>
      <c r="E252" s="179">
        <f>+'TTA Pivot Table'!N$461</f>
        <v>2.6765188834154343</v>
      </c>
      <c r="F252" s="179">
        <f>+'TTA Pivot Table'!N$463</f>
        <v>3.8819648093841654</v>
      </c>
      <c r="G252" s="178">
        <f>+'TTA Pivot Table'!N$465</f>
        <v>5.8733306353702943</v>
      </c>
      <c r="H252" s="178">
        <f>+'TTA Pivot Table'!N$467</f>
        <v>0</v>
      </c>
      <c r="I252" s="179">
        <f>+'TTA Pivot Table'!N$469</f>
        <v>5.2902833428734972</v>
      </c>
      <c r="J252" s="179">
        <f>+'TTA Pivot Table'!N$471</f>
        <v>3.3257575757575775</v>
      </c>
      <c r="K252" s="178">
        <f>+'TTA Pivot Table'!N$473</f>
        <v>4.6117127958283204</v>
      </c>
      <c r="L252" s="178">
        <f>+'TTA Pivot Table'!N$475</f>
        <v>0</v>
      </c>
      <c r="M252" s="180">
        <f>+'TTA Pivot Table'!N$477</f>
        <v>4.2290786136939991</v>
      </c>
      <c r="N252" s="179">
        <f>+'TTA Pivot Table'!N$479</f>
        <v>5.5076742201191955</v>
      </c>
      <c r="O252" s="47"/>
      <c r="P252" s="715">
        <f t="shared" si="14"/>
        <v>-1.0612047291794982</v>
      </c>
    </row>
    <row r="253" spans="1:17">
      <c r="A253" s="57" t="s">
        <v>103</v>
      </c>
      <c r="B253" s="181">
        <f>+'TTA Pivot Table'!N$487</f>
        <v>3.2048672566371685</v>
      </c>
      <c r="C253" s="181">
        <f>+'TTA Pivot Table'!N$489</f>
        <v>5.0142857142857142</v>
      </c>
      <c r="D253" s="181">
        <f>+'TTA Pivot Table'!N$491</f>
        <v>0</v>
      </c>
      <c r="E253" s="182">
        <f>+'TTA Pivot Table'!N$493</f>
        <v>3.2592274678111592</v>
      </c>
      <c r="F253" s="182">
        <f>+'TTA Pivot Table'!N$495</f>
        <v>4.4429128738621593</v>
      </c>
      <c r="G253" s="181">
        <f>+'TTA Pivot Table'!N$497</f>
        <v>5.123699421965318</v>
      </c>
      <c r="H253" s="181">
        <f>+'TTA Pivot Table'!N$499</f>
        <v>0</v>
      </c>
      <c r="I253" s="182">
        <f>+'TTA Pivot Table'!N$501</f>
        <v>4.5679405520169851</v>
      </c>
      <c r="J253" s="182">
        <f>+'TTA Pivot Table'!N$503</f>
        <v>4.1865300146412885</v>
      </c>
      <c r="K253" s="181">
        <f>+'TTA Pivot Table'!N$505</f>
        <v>3.5436170212765954</v>
      </c>
      <c r="L253" s="181">
        <f>+'TTA Pivot Table'!N$507</f>
        <v>0</v>
      </c>
      <c r="M253" s="183">
        <f>+'TTA Pivot Table'!N$509</f>
        <v>3.998652849740933</v>
      </c>
      <c r="N253" s="182">
        <f>+'TTA Pivot Table'!N$511</f>
        <v>6.3579945799457995</v>
      </c>
      <c r="O253" s="47"/>
      <c r="P253" s="717">
        <f t="shared" si="14"/>
        <v>-0.56928770227605208</v>
      </c>
    </row>
    <row r="254" spans="1:17">
      <c r="A254" s="165" t="s">
        <v>206</v>
      </c>
      <c r="B254" s="165"/>
      <c r="C254" s="165"/>
      <c r="D254" s="165"/>
      <c r="E254" s="165"/>
      <c r="F254" s="166"/>
      <c r="G254" s="166"/>
      <c r="H254" s="166"/>
      <c r="I254" s="166"/>
      <c r="J254" s="166"/>
      <c r="K254" s="166"/>
      <c r="L254" s="166"/>
      <c r="M254" s="166"/>
      <c r="N254" s="166"/>
    </row>
    <row r="255" spans="1:17" s="56" customFormat="1">
      <c r="A255" s="165"/>
      <c r="B255" s="167"/>
      <c r="C255" s="167"/>
      <c r="D255" s="167"/>
      <c r="E255" s="167"/>
      <c r="F255" s="167"/>
      <c r="G255" s="167"/>
      <c r="H255" s="167"/>
      <c r="I255" s="167"/>
      <c r="J255" s="167"/>
      <c r="K255" s="167"/>
      <c r="L255" s="167"/>
      <c r="M255" s="167"/>
      <c r="N255" s="167"/>
      <c r="O255" s="50"/>
    </row>
    <row r="256" spans="1:17">
      <c r="A256" s="165"/>
      <c r="B256" s="165"/>
      <c r="C256" s="165"/>
      <c r="D256" s="165"/>
      <c r="E256" s="165"/>
      <c r="F256" s="166"/>
      <c r="G256" s="166"/>
      <c r="H256" s="166"/>
      <c r="I256" s="166"/>
      <c r="J256" s="166"/>
      <c r="K256" s="166"/>
      <c r="L256" s="166"/>
      <c r="M256" s="166"/>
      <c r="N256" s="718" t="s">
        <v>1156</v>
      </c>
    </row>
    <row r="257" spans="1:16" ht="18">
      <c r="A257" s="266" t="s">
        <v>326</v>
      </c>
      <c r="B257" s="132"/>
      <c r="C257" s="132"/>
      <c r="D257" s="132"/>
      <c r="E257" s="132"/>
      <c r="F257" s="135"/>
      <c r="G257" s="135"/>
      <c r="H257" s="135"/>
      <c r="I257" s="136"/>
      <c r="J257" s="135"/>
      <c r="K257" s="135"/>
      <c r="L257" s="135"/>
      <c r="M257" s="136"/>
      <c r="N257" s="135"/>
      <c r="P257" s="714"/>
    </row>
    <row r="258" spans="1:16" ht="18">
      <c r="A258" s="266"/>
      <c r="B258" s="132"/>
      <c r="C258" s="132"/>
      <c r="D258" s="132"/>
      <c r="E258" s="132"/>
      <c r="F258" s="135"/>
      <c r="G258" s="135"/>
      <c r="H258" s="135"/>
      <c r="I258" s="136"/>
      <c r="J258" s="135"/>
      <c r="K258" s="135"/>
      <c r="L258" s="135"/>
      <c r="M258" s="136"/>
      <c r="N258" s="135"/>
      <c r="P258" s="714"/>
    </row>
    <row r="259" spans="1:16" ht="15.75">
      <c r="A259" s="150" t="s">
        <v>230</v>
      </c>
      <c r="B259" s="132"/>
      <c r="C259" s="132"/>
      <c r="D259" s="132"/>
      <c r="E259" s="132"/>
      <c r="F259" s="135"/>
      <c r="G259" s="135"/>
      <c r="H259" s="135"/>
      <c r="I259" s="136"/>
      <c r="J259" s="135"/>
      <c r="K259" s="135"/>
      <c r="L259" s="135"/>
      <c r="M259" s="136"/>
      <c r="N259" s="135"/>
      <c r="P259" s="714"/>
    </row>
    <row r="260" spans="1:16" ht="15.75">
      <c r="A260" s="150" t="s">
        <v>1137</v>
      </c>
      <c r="B260" s="132"/>
      <c r="C260" s="132"/>
      <c r="D260" s="132"/>
      <c r="E260" s="132"/>
      <c r="F260" s="135"/>
      <c r="G260" s="135"/>
      <c r="H260" s="135"/>
      <c r="I260" s="136"/>
      <c r="J260" s="135"/>
      <c r="K260" s="135"/>
      <c r="L260" s="135"/>
      <c r="M260" s="136"/>
      <c r="N260" s="135"/>
      <c r="P260" s="714"/>
    </row>
    <row r="261" spans="1:16" ht="18" customHeight="1">
      <c r="A261" s="31"/>
      <c r="B261" s="31"/>
      <c r="C261" s="31"/>
      <c r="D261" s="31"/>
      <c r="E261" s="31"/>
      <c r="F261" s="23"/>
      <c r="G261" s="146"/>
      <c r="H261" s="146"/>
      <c r="I261" s="143"/>
      <c r="J261" s="143"/>
      <c r="K261" s="143"/>
      <c r="L261" s="143"/>
      <c r="M261" s="143"/>
      <c r="N261" s="143"/>
      <c r="O261" s="11"/>
      <c r="P261" s="714"/>
    </row>
    <row r="262" spans="1:16" ht="18" customHeight="1">
      <c r="A262" s="26"/>
      <c r="B262" s="151" t="s">
        <v>303</v>
      </c>
      <c r="C262" s="152"/>
      <c r="D262" s="152"/>
      <c r="E262" s="152"/>
      <c r="F262" s="152"/>
      <c r="G262" s="152"/>
      <c r="H262" s="152"/>
      <c r="I262" s="153"/>
      <c r="J262" s="163" t="s">
        <v>202</v>
      </c>
      <c r="K262" s="711"/>
      <c r="L262" s="711"/>
      <c r="M262" s="712"/>
      <c r="N262" s="841" t="s">
        <v>302</v>
      </c>
      <c r="O262" s="713"/>
      <c r="P262" s="714"/>
    </row>
    <row r="263" spans="1:16" ht="42.75" customHeight="1">
      <c r="A263" s="42"/>
      <c r="B263" s="152" t="s">
        <v>344</v>
      </c>
      <c r="C263" s="152"/>
      <c r="D263" s="152"/>
      <c r="E263" s="155"/>
      <c r="F263" s="156" t="s">
        <v>346</v>
      </c>
      <c r="G263" s="152"/>
      <c r="H263" s="152"/>
      <c r="I263" s="153"/>
      <c r="J263" s="157" t="s">
        <v>304</v>
      </c>
      <c r="K263" s="152"/>
      <c r="L263" s="152"/>
      <c r="M263" s="153"/>
      <c r="N263" s="842"/>
      <c r="O263" s="713"/>
      <c r="P263" s="714"/>
    </row>
    <row r="264" spans="1:16" ht="28.5" customHeight="1">
      <c r="A264" s="31"/>
      <c r="B264" s="158" t="s">
        <v>203</v>
      </c>
      <c r="C264" s="158" t="s">
        <v>204</v>
      </c>
      <c r="D264" s="158" t="s">
        <v>104</v>
      </c>
      <c r="E264" s="160" t="s">
        <v>50</v>
      </c>
      <c r="F264" s="160" t="s">
        <v>203</v>
      </c>
      <c r="G264" s="158" t="s">
        <v>204</v>
      </c>
      <c r="H264" s="158" t="s">
        <v>104</v>
      </c>
      <c r="I264" s="160" t="s">
        <v>50</v>
      </c>
      <c r="J264" s="161" t="s">
        <v>203</v>
      </c>
      <c r="K264" s="162" t="s">
        <v>204</v>
      </c>
      <c r="L264" s="164" t="s">
        <v>104</v>
      </c>
      <c r="M264" s="161" t="s">
        <v>50</v>
      </c>
      <c r="N264" s="843"/>
      <c r="O264" s="713"/>
      <c r="P264" s="714" t="s">
        <v>294</v>
      </c>
    </row>
    <row r="265" spans="1:16" ht="24.75" hidden="1" customHeight="1">
      <c r="A265" s="52" t="s">
        <v>87</v>
      </c>
      <c r="B265" s="52"/>
      <c r="C265" s="52"/>
      <c r="D265" s="52"/>
      <c r="E265" s="52"/>
      <c r="F265" s="44">
        <f>'TTA Pivot Table'!J$230</f>
        <v>0</v>
      </c>
      <c r="G265" s="44">
        <f>'TTA Pivot Table'!J$231</f>
        <v>0</v>
      </c>
      <c r="H265" s="44">
        <f>'TTA Pivot Table'!J$232</f>
        <v>0</v>
      </c>
      <c r="I265" s="43">
        <f>'TTA Pivot Table'!J$233</f>
        <v>0</v>
      </c>
      <c r="J265" s="43">
        <f>'TTA Pivot Table'!J$234</f>
        <v>0</v>
      </c>
      <c r="K265" s="44">
        <f>'TTA Pivot Table'!J$235</f>
        <v>0</v>
      </c>
      <c r="L265" s="44">
        <f>'TTA Pivot Table'!J$236</f>
        <v>0</v>
      </c>
      <c r="M265" s="45">
        <f>'TTA Pivot Table'!J$237</f>
        <v>0</v>
      </c>
      <c r="N265" s="43">
        <f>'TTA Pivot Table'!J$238</f>
        <v>0</v>
      </c>
      <c r="O265" s="47"/>
      <c r="P265" s="715">
        <f>+M265-I265</f>
        <v>0</v>
      </c>
    </row>
    <row r="266" spans="1:16" ht="15.75" hidden="1">
      <c r="A266" s="52"/>
      <c r="B266" s="52"/>
      <c r="C266" s="52"/>
      <c r="D266" s="52"/>
      <c r="E266" s="52"/>
      <c r="F266" s="48"/>
      <c r="G266" s="48"/>
      <c r="H266" s="48"/>
      <c r="I266" s="46"/>
      <c r="J266" s="46"/>
      <c r="K266" s="48"/>
      <c r="L266" s="48"/>
      <c r="M266" s="716"/>
      <c r="N266" s="46"/>
      <c r="O266" s="47"/>
      <c r="P266" s="713">
        <f t="shared" ref="P266" si="15">+I266-M266</f>
        <v>0</v>
      </c>
    </row>
    <row r="267" spans="1:16">
      <c r="A267" s="52" t="s">
        <v>88</v>
      </c>
      <c r="B267" s="178">
        <f>+'TTA Pivot Table'!J$7</f>
        <v>0</v>
      </c>
      <c r="C267" s="178">
        <f>+'TTA Pivot Table'!J$9</f>
        <v>0</v>
      </c>
      <c r="D267" s="178">
        <f>+'TTA Pivot Table'!J$11</f>
        <v>0</v>
      </c>
      <c r="E267" s="179">
        <f>+'TTA Pivot Table'!J$13</f>
        <v>0</v>
      </c>
      <c r="F267" s="179">
        <f>+'TTA Pivot Table'!J$15</f>
        <v>0</v>
      </c>
      <c r="G267" s="178">
        <f>+'TTA Pivot Table'!J$17</f>
        <v>0</v>
      </c>
      <c r="H267" s="178">
        <f>+'TTA Pivot Table'!J$19</f>
        <v>0</v>
      </c>
      <c r="I267" s="179">
        <f>+'TTA Pivot Table'!J$21</f>
        <v>0</v>
      </c>
      <c r="J267" s="179">
        <f>+'TTA Pivot Table'!J$23</f>
        <v>0</v>
      </c>
      <c r="K267" s="178">
        <f>+'TTA Pivot Table'!J$25</f>
        <v>0</v>
      </c>
      <c r="L267" s="178">
        <f>+'TTA Pivot Table'!J$27</f>
        <v>0</v>
      </c>
      <c r="M267" s="180">
        <f>+'TTA Pivot Table'!J$29</f>
        <v>0</v>
      </c>
      <c r="N267" s="179">
        <f>+'TTA Pivot Table'!J$31</f>
        <v>0</v>
      </c>
      <c r="O267" s="47"/>
      <c r="P267" s="715">
        <f t="shared" ref="P267:P285" si="16">+M267-I267</f>
        <v>0</v>
      </c>
    </row>
    <row r="268" spans="1:16">
      <c r="A268" s="52" t="s">
        <v>89</v>
      </c>
      <c r="B268" s="178">
        <f>+'TTA Pivot Table'!J$39</f>
        <v>0</v>
      </c>
      <c r="C268" s="178">
        <f>+'TTA Pivot Table'!J$41</f>
        <v>0</v>
      </c>
      <c r="D268" s="178">
        <f>+'TTA Pivot Table'!J$43</f>
        <v>0</v>
      </c>
      <c r="E268" s="179">
        <f>+'TTA Pivot Table'!J$45</f>
        <v>0</v>
      </c>
      <c r="F268" s="179">
        <f>+'TTA Pivot Table'!J$47</f>
        <v>0</v>
      </c>
      <c r="G268" s="178">
        <f>+'TTA Pivot Table'!J$49</f>
        <v>0</v>
      </c>
      <c r="H268" s="178">
        <f>+'TTA Pivot Table'!J$51</f>
        <v>0</v>
      </c>
      <c r="I268" s="179">
        <f>+'TTA Pivot Table'!J$53</f>
        <v>0</v>
      </c>
      <c r="J268" s="179">
        <f>+'TTA Pivot Table'!J$55</f>
        <v>0</v>
      </c>
      <c r="K268" s="178">
        <f>+'TTA Pivot Table'!J$57</f>
        <v>0</v>
      </c>
      <c r="L268" s="178">
        <f>+'TTA Pivot Table'!J$59</f>
        <v>0</v>
      </c>
      <c r="M268" s="180">
        <f>+'TTA Pivot Table'!J$61</f>
        <v>0</v>
      </c>
      <c r="N268" s="179">
        <f>+'TTA Pivot Table'!J$63</f>
        <v>0</v>
      </c>
      <c r="O268" s="47"/>
      <c r="P268" s="715">
        <f t="shared" si="16"/>
        <v>0</v>
      </c>
    </row>
    <row r="269" spans="1:16">
      <c r="A269" s="52" t="s">
        <v>90</v>
      </c>
      <c r="B269" s="178">
        <f>+'TTA Pivot Table'!J$71</f>
        <v>0</v>
      </c>
      <c r="C269" s="178">
        <f>+'TTA Pivot Table'!J$73</f>
        <v>0</v>
      </c>
      <c r="D269" s="178">
        <f>+'TTA Pivot Table'!J$75</f>
        <v>0</v>
      </c>
      <c r="E269" s="179">
        <f>+'TTA Pivot Table'!J$77</f>
        <v>0</v>
      </c>
      <c r="F269" s="179">
        <f>+'TTA Pivot Table'!J$79</f>
        <v>0</v>
      </c>
      <c r="G269" s="178">
        <f>+'TTA Pivot Table'!J$81</f>
        <v>0</v>
      </c>
      <c r="H269" s="178">
        <f>+'TTA Pivot Table'!J$83</f>
        <v>0</v>
      </c>
      <c r="I269" s="179">
        <f>+'TTA Pivot Table'!J$85</f>
        <v>0</v>
      </c>
      <c r="J269" s="179">
        <f>+'TTA Pivot Table'!J$87</f>
        <v>0</v>
      </c>
      <c r="K269" s="178">
        <f>+'TTA Pivot Table'!J$89</f>
        <v>0</v>
      </c>
      <c r="L269" s="178">
        <f>+'TTA Pivot Table'!J$91</f>
        <v>0</v>
      </c>
      <c r="M269" s="180">
        <f>+'TTA Pivot Table'!J$93</f>
        <v>0</v>
      </c>
      <c r="N269" s="179">
        <f>+'TTA Pivot Table'!J$95</f>
        <v>0</v>
      </c>
      <c r="O269" s="47"/>
      <c r="P269" s="715">
        <f t="shared" si="16"/>
        <v>0</v>
      </c>
    </row>
    <row r="270" spans="1:16">
      <c r="A270" s="52" t="s">
        <v>91</v>
      </c>
      <c r="B270" s="178">
        <f>+'TTA Pivot Table'!J$103</f>
        <v>2.8132137030995108</v>
      </c>
      <c r="C270" s="178">
        <f>+'TTA Pivot Table'!J$105</f>
        <v>3.6388286334056401</v>
      </c>
      <c r="D270" s="178">
        <f>+'TTA Pivot Table'!J$107</f>
        <v>0.72253521126760567</v>
      </c>
      <c r="E270" s="179">
        <f>+'TTA Pivot Table'!J$109</f>
        <v>2.6361410381978452</v>
      </c>
      <c r="F270" s="179">
        <f>+'TTA Pivot Table'!J$111</f>
        <v>4.2041589252536804</v>
      </c>
      <c r="G270" s="178">
        <f>+'TTA Pivot Table'!J$113</f>
        <v>5.7506853070175437</v>
      </c>
      <c r="H270" s="178">
        <f>+'TTA Pivot Table'!J$115</f>
        <v>5.5555555555555554</v>
      </c>
      <c r="I270" s="179">
        <f>+'TTA Pivot Table'!J$117</f>
        <v>4.7348413741317819</v>
      </c>
      <c r="J270" s="179">
        <f>+'TTA Pivot Table'!J$119</f>
        <v>2.9304556354916067</v>
      </c>
      <c r="K270" s="178">
        <f>+'TTA Pivot Table'!J$121</f>
        <v>4.1113575865128658</v>
      </c>
      <c r="L270" s="178">
        <f>+'TTA Pivot Table'!J$123</f>
        <v>3.5</v>
      </c>
      <c r="M270" s="180">
        <f>+'TTA Pivot Table'!J$125</f>
        <v>3.5438838977194194</v>
      </c>
      <c r="N270" s="179">
        <f>+'TTA Pivot Table'!J$127</f>
        <v>5.3214468958440229</v>
      </c>
      <c r="O270" s="47"/>
      <c r="P270" s="715">
        <f t="shared" si="16"/>
        <v>-1.1909574764123625</v>
      </c>
    </row>
    <row r="271" spans="1:16">
      <c r="A271" s="52"/>
      <c r="B271" s="178"/>
      <c r="C271" s="178"/>
      <c r="D271" s="178"/>
      <c r="E271" s="179"/>
      <c r="F271" s="179"/>
      <c r="G271" s="178"/>
      <c r="H271" s="178"/>
      <c r="I271" s="179"/>
      <c r="J271" s="179"/>
      <c r="K271" s="178"/>
      <c r="L271" s="178"/>
      <c r="M271" s="180"/>
      <c r="N271" s="179"/>
      <c r="O271" s="47"/>
      <c r="P271" s="715"/>
    </row>
    <row r="272" spans="1:16">
      <c r="A272" s="52" t="s">
        <v>92</v>
      </c>
      <c r="B272" s="178">
        <f>+'TTA Pivot Table'!J$135</f>
        <v>3.4990476190476194</v>
      </c>
      <c r="C272" s="178">
        <f>+'TTA Pivot Table'!J$137</f>
        <v>4.8585714285714285</v>
      </c>
      <c r="D272" s="178">
        <f>+'TTA Pivot Table'!J$139</f>
        <v>0</v>
      </c>
      <c r="E272" s="179">
        <f>+'TTA Pivot Table'!J$141</f>
        <v>3.8389285714285717</v>
      </c>
      <c r="F272" s="179">
        <f>+'TTA Pivot Table'!J$143</f>
        <v>4.4445153061224492</v>
      </c>
      <c r="G272" s="178">
        <f>+'TTA Pivot Table'!J$145</f>
        <v>5.7743589743589752</v>
      </c>
      <c r="H272" s="178">
        <f>+'TTA Pivot Table'!J$147</f>
        <v>0</v>
      </c>
      <c r="I272" s="179">
        <f>+'TTA Pivot Table'!J$149</f>
        <v>4.7093973442288046</v>
      </c>
      <c r="J272" s="179">
        <f>+'TTA Pivot Table'!J$151</f>
        <v>3.55859375</v>
      </c>
      <c r="K272" s="178">
        <f>+'TTA Pivot Table'!J$153</f>
        <v>3.8540772532188843</v>
      </c>
      <c r="L272" s="178">
        <f>+'TTA Pivot Table'!J$155</f>
        <v>0</v>
      </c>
      <c r="M272" s="180">
        <f>+'TTA Pivot Table'!J$157</f>
        <v>3.6993865030674846</v>
      </c>
      <c r="N272" s="179">
        <f>+'TTA Pivot Table'!J$159</f>
        <v>0</v>
      </c>
      <c r="O272" s="47"/>
      <c r="P272" s="715">
        <f t="shared" si="16"/>
        <v>-1.01001084116132</v>
      </c>
    </row>
    <row r="273" spans="1:18">
      <c r="A273" s="52" t="s">
        <v>93</v>
      </c>
      <c r="B273" s="178">
        <f>+'TTA Pivot Table'!J$167</f>
        <v>0</v>
      </c>
      <c r="C273" s="178">
        <f>+'TTA Pivot Table'!J$169</f>
        <v>0</v>
      </c>
      <c r="D273" s="178">
        <f>+'TTA Pivot Table'!J$171</f>
        <v>0</v>
      </c>
      <c r="E273" s="179">
        <f>+'TTA Pivot Table'!J$173</f>
        <v>0</v>
      </c>
      <c r="F273" s="179">
        <f>+'TTA Pivot Table'!J$175</f>
        <v>0</v>
      </c>
      <c r="G273" s="178">
        <f>+'TTA Pivot Table'!J$177</f>
        <v>0</v>
      </c>
      <c r="H273" s="178">
        <f>+'TTA Pivot Table'!J$179</f>
        <v>0</v>
      </c>
      <c r="I273" s="179">
        <f>+'TTA Pivot Table'!J$181</f>
        <v>0</v>
      </c>
      <c r="J273" s="179">
        <f>+'TTA Pivot Table'!J$183</f>
        <v>0</v>
      </c>
      <c r="K273" s="178">
        <f>+'TTA Pivot Table'!J$185</f>
        <v>0</v>
      </c>
      <c r="L273" s="178">
        <f>+'TTA Pivot Table'!J$187</f>
        <v>0</v>
      </c>
      <c r="M273" s="180">
        <f>+'TTA Pivot Table'!J$189</f>
        <v>0</v>
      </c>
      <c r="N273" s="179">
        <f>+'TTA Pivot Table'!J$191</f>
        <v>0</v>
      </c>
      <c r="O273" s="47"/>
      <c r="P273" s="715">
        <f t="shared" si="16"/>
        <v>0</v>
      </c>
    </row>
    <row r="274" spans="1:18">
      <c r="A274" s="52" t="s">
        <v>94</v>
      </c>
      <c r="B274" s="267">
        <f>+'TTA Pivot Table'!J$199</f>
        <v>0</v>
      </c>
      <c r="C274" s="178">
        <f>+'TTA Pivot Table'!J$201</f>
        <v>0</v>
      </c>
      <c r="D274" s="178">
        <f>+'TTA Pivot Table'!J$203</f>
        <v>0</v>
      </c>
      <c r="E274" s="179">
        <f>+'TTA Pivot Table'!J$205</f>
        <v>0</v>
      </c>
      <c r="F274" s="179">
        <f>+'TTA Pivot Table'!J$207</f>
        <v>0</v>
      </c>
      <c r="G274" s="178">
        <f>+'TTA Pivot Table'!J$209</f>
        <v>0</v>
      </c>
      <c r="H274" s="178">
        <f>+'TTA Pivot Table'!J$211</f>
        <v>0</v>
      </c>
      <c r="I274" s="179">
        <f>+'TTA Pivot Table'!J$213</f>
        <v>0</v>
      </c>
      <c r="J274" s="179">
        <f>+'TTA Pivot Table'!J$215</f>
        <v>0</v>
      </c>
      <c r="K274" s="178">
        <f>+'TTA Pivot Table'!J$217</f>
        <v>0</v>
      </c>
      <c r="L274" s="178">
        <f>+'TTA Pivot Table'!J$219</f>
        <v>0</v>
      </c>
      <c r="M274" s="180">
        <f>+'TTA Pivot Table'!J$221</f>
        <v>0</v>
      </c>
      <c r="N274" s="179">
        <f>+'TTA Pivot Table'!J$223</f>
        <v>0</v>
      </c>
      <c r="O274" s="47"/>
      <c r="P274" s="715">
        <f t="shared" si="16"/>
        <v>0</v>
      </c>
    </row>
    <row r="275" spans="1:18">
      <c r="A275" s="52" t="s">
        <v>95</v>
      </c>
      <c r="B275" s="178">
        <f>+'TTA Pivot Table'!J$231</f>
        <v>0</v>
      </c>
      <c r="C275" s="178">
        <f>+'TTA Pivot Table'!J$233</f>
        <v>0</v>
      </c>
      <c r="D275" s="178">
        <f>+'TTA Pivot Table'!J$235</f>
        <v>0</v>
      </c>
      <c r="E275" s="179">
        <f>+'TTA Pivot Table'!J$237</f>
        <v>0</v>
      </c>
      <c r="F275" s="179">
        <f>+'TTA Pivot Table'!J$239</f>
        <v>0</v>
      </c>
      <c r="G275" s="178">
        <f>+'TTA Pivot Table'!J$241</f>
        <v>0</v>
      </c>
      <c r="H275" s="178">
        <f>+'TTA Pivot Table'!J$243</f>
        <v>0</v>
      </c>
      <c r="I275" s="179">
        <f>+'TTA Pivot Table'!J$245</f>
        <v>0</v>
      </c>
      <c r="J275" s="179">
        <f>+'TTA Pivot Table'!J$247</f>
        <v>0</v>
      </c>
      <c r="K275" s="178">
        <f>+'TTA Pivot Table'!J$249</f>
        <v>0</v>
      </c>
      <c r="L275" s="178">
        <f>+'TTA Pivot Table'!J$251</f>
        <v>0</v>
      </c>
      <c r="M275" s="180">
        <f>+'TTA Pivot Table'!J$253</f>
        <v>0</v>
      </c>
      <c r="N275" s="179">
        <f>+'TTA Pivot Table'!J$255</f>
        <v>0</v>
      </c>
      <c r="O275" s="47"/>
      <c r="P275" s="715">
        <f t="shared" si="16"/>
        <v>0</v>
      </c>
    </row>
    <row r="276" spans="1:18">
      <c r="A276" s="52"/>
      <c r="B276" s="178"/>
      <c r="C276" s="178"/>
      <c r="D276" s="178"/>
      <c r="E276" s="179"/>
      <c r="F276" s="179"/>
      <c r="G276" s="178"/>
      <c r="H276" s="178"/>
      <c r="I276" s="179"/>
      <c r="J276" s="179"/>
      <c r="K276" s="178"/>
      <c r="L276" s="178"/>
      <c r="M276" s="180"/>
      <c r="N276" s="179"/>
      <c r="O276" s="47"/>
      <c r="P276" s="715"/>
    </row>
    <row r="277" spans="1:18">
      <c r="A277" s="52" t="s">
        <v>96</v>
      </c>
      <c r="B277" s="178">
        <f>+'TTA Pivot Table'!J$263</f>
        <v>0</v>
      </c>
      <c r="C277" s="178">
        <f>+'TTA Pivot Table'!J$265</f>
        <v>0</v>
      </c>
      <c r="D277" s="178">
        <f>+'TTA Pivot Table'!J$267</f>
        <v>0</v>
      </c>
      <c r="E277" s="179">
        <f>+'TTA Pivot Table'!J$269</f>
        <v>0</v>
      </c>
      <c r="F277" s="179">
        <f>+'TTA Pivot Table'!J$271</f>
        <v>0</v>
      </c>
      <c r="G277" s="178">
        <f>+'TTA Pivot Table'!J$273</f>
        <v>0</v>
      </c>
      <c r="H277" s="178">
        <f>+'TTA Pivot Table'!J$275</f>
        <v>0</v>
      </c>
      <c r="I277" s="179">
        <f>+'TTA Pivot Table'!J$277</f>
        <v>0</v>
      </c>
      <c r="J277" s="179">
        <f>+'TTA Pivot Table'!J$279</f>
        <v>0</v>
      </c>
      <c r="K277" s="178">
        <f>+'TTA Pivot Table'!J$281</f>
        <v>0</v>
      </c>
      <c r="L277" s="178">
        <f>+'TTA Pivot Table'!J$2691</f>
        <v>0</v>
      </c>
      <c r="M277" s="180">
        <f>+'TTA Pivot Table'!J$285</f>
        <v>0</v>
      </c>
      <c r="N277" s="179">
        <f>+'TTA Pivot Table'!J$287</f>
        <v>0</v>
      </c>
      <c r="O277" s="47"/>
      <c r="P277" s="715">
        <f t="shared" si="16"/>
        <v>0</v>
      </c>
    </row>
    <row r="278" spans="1:18">
      <c r="A278" s="52" t="s">
        <v>97</v>
      </c>
      <c r="B278" s="178">
        <f>+'TTA Pivot Table'!J$295</f>
        <v>0</v>
      </c>
      <c r="C278" s="178">
        <f>+'TTA Pivot Table'!J$297</f>
        <v>0</v>
      </c>
      <c r="D278" s="178">
        <f>+'TTA Pivot Table'!J$299</f>
        <v>0</v>
      </c>
      <c r="E278" s="179">
        <f>+'TTA Pivot Table'!J$301</f>
        <v>0</v>
      </c>
      <c r="F278" s="179">
        <f>+'TTA Pivot Table'!J$303</f>
        <v>0</v>
      </c>
      <c r="G278" s="178">
        <f>+'TTA Pivot Table'!J$305</f>
        <v>0</v>
      </c>
      <c r="H278" s="178">
        <f>+'TTA Pivot Table'!J$307</f>
        <v>0</v>
      </c>
      <c r="I278" s="179">
        <f>+'TTA Pivot Table'!J$309</f>
        <v>0</v>
      </c>
      <c r="J278" s="179">
        <f>+'TTA Pivot Table'!J$311</f>
        <v>0</v>
      </c>
      <c r="K278" s="178">
        <f>+'TTA Pivot Table'!J$313</f>
        <v>0</v>
      </c>
      <c r="L278" s="178">
        <f>+'TTA Pivot Table'!J$315</f>
        <v>0</v>
      </c>
      <c r="M278" s="180">
        <f>+'TTA Pivot Table'!J$317</f>
        <v>0</v>
      </c>
      <c r="N278" s="179">
        <f>+'TTA Pivot Table'!J$319</f>
        <v>0</v>
      </c>
      <c r="O278" s="47"/>
      <c r="P278" s="715">
        <f t="shared" si="16"/>
        <v>0</v>
      </c>
    </row>
    <row r="279" spans="1:18">
      <c r="A279" s="52" t="s">
        <v>98</v>
      </c>
      <c r="B279" s="178">
        <f>+'TTA Pivot Table'!J$327</f>
        <v>2.8484210526315787</v>
      </c>
      <c r="C279" s="178">
        <f>+'TTA Pivot Table'!J$329</f>
        <v>3.9085714285714284</v>
      </c>
      <c r="D279" s="178">
        <f>+'TTA Pivot Table'!J$331</f>
        <v>0</v>
      </c>
      <c r="E279" s="179">
        <f>+'TTA Pivot Table'!J$333</f>
        <v>3.1338461538461533</v>
      </c>
      <c r="F279" s="179">
        <f>+'TTA Pivot Table'!J$335</f>
        <v>3.8028070175438602</v>
      </c>
      <c r="G279" s="178">
        <f>+'TTA Pivot Table'!J$337</f>
        <v>5.3674358974358976</v>
      </c>
      <c r="H279" s="178">
        <f>+'TTA Pivot Table'!J$339</f>
        <v>0</v>
      </c>
      <c r="I279" s="179">
        <f>+'TTA Pivot Table'!J$341</f>
        <v>4.3164478114478122</v>
      </c>
      <c r="J279" s="179">
        <f>+'TTA Pivot Table'!J$343</f>
        <v>3.52390625</v>
      </c>
      <c r="K279" s="178">
        <f>+'TTA Pivot Table'!J$345</f>
        <v>4.5631999999999993</v>
      </c>
      <c r="L279" s="178">
        <f>+'TTA Pivot Table'!J$347</f>
        <v>0</v>
      </c>
      <c r="M279" s="180">
        <f>+'TTA Pivot Table'!J$349</f>
        <v>3.8158426966292134</v>
      </c>
      <c r="N279" s="179">
        <f>+'TTA Pivot Table'!J$351</f>
        <v>0</v>
      </c>
      <c r="O279" s="47"/>
      <c r="P279" s="715">
        <f t="shared" si="16"/>
        <v>-0.50060511481859882</v>
      </c>
      <c r="Q279" s="785"/>
      <c r="R279" s="41"/>
    </row>
    <row r="280" spans="1:18">
      <c r="A280" s="52" t="s">
        <v>99</v>
      </c>
      <c r="B280" s="178">
        <f>+'TTA Pivot Table'!J$359</f>
        <v>0</v>
      </c>
      <c r="C280" s="178">
        <f>+'TTA Pivot Table'!J$361</f>
        <v>0</v>
      </c>
      <c r="D280" s="178">
        <f>+'TTA Pivot Table'!J$363</f>
        <v>0</v>
      </c>
      <c r="E280" s="179">
        <f>+'TTA Pivot Table'!J$365</f>
        <v>0</v>
      </c>
      <c r="F280" s="179">
        <f>+'TTA Pivot Table'!J$367</f>
        <v>0</v>
      </c>
      <c r="G280" s="178">
        <f>+'TTA Pivot Table'!J$369</f>
        <v>0</v>
      </c>
      <c r="H280" s="178">
        <f>+'TTA Pivot Table'!J$371</f>
        <v>0</v>
      </c>
      <c r="I280" s="179">
        <f>+'TTA Pivot Table'!J$373</f>
        <v>0</v>
      </c>
      <c r="J280" s="179">
        <f>+'TTA Pivot Table'!J$375</f>
        <v>0</v>
      </c>
      <c r="K280" s="178">
        <f>+'TTA Pivot Table'!J$377</f>
        <v>0</v>
      </c>
      <c r="L280" s="178">
        <f>+'TTA Pivot Table'!J$379</f>
        <v>0</v>
      </c>
      <c r="M280" s="180">
        <f>+'TTA Pivot Table'!J$381</f>
        <v>0</v>
      </c>
      <c r="N280" s="179">
        <f>+'TTA Pivot Table'!J$383</f>
        <v>0</v>
      </c>
      <c r="O280" s="47"/>
      <c r="P280" s="715">
        <f t="shared" si="16"/>
        <v>0</v>
      </c>
    </row>
    <row r="281" spans="1:18">
      <c r="A281" s="52"/>
      <c r="B281" s="178"/>
      <c r="C281" s="178"/>
      <c r="D281" s="178"/>
      <c r="E281" s="179"/>
      <c r="F281" s="179"/>
      <c r="G281" s="178"/>
      <c r="H281" s="178"/>
      <c r="I281" s="179"/>
      <c r="J281" s="179"/>
      <c r="K281" s="178"/>
      <c r="L281" s="178"/>
      <c r="M281" s="180"/>
      <c r="N281" s="179"/>
      <c r="O281" s="47"/>
      <c r="P281" s="715"/>
    </row>
    <row r="282" spans="1:18">
      <c r="A282" s="52" t="s">
        <v>100</v>
      </c>
      <c r="B282" s="178">
        <f>+'TTA Pivot Table'!J$391</f>
        <v>0</v>
      </c>
      <c r="C282" s="178">
        <f>+'TTA Pivot Table'!J$393</f>
        <v>0</v>
      </c>
      <c r="D282" s="178">
        <f>+'TTA Pivot Table'!J$395</f>
        <v>0</v>
      </c>
      <c r="E282" s="179">
        <f>+'TTA Pivot Table'!J$397</f>
        <v>0</v>
      </c>
      <c r="F282" s="179">
        <f>+'TTA Pivot Table'!J$399</f>
        <v>0</v>
      </c>
      <c r="G282" s="178">
        <f>+'TTA Pivot Table'!J$401</f>
        <v>0</v>
      </c>
      <c r="H282" s="178">
        <f>+'TTA Pivot Table'!J$403</f>
        <v>0</v>
      </c>
      <c r="I282" s="179">
        <f>+'TTA Pivot Table'!J$405</f>
        <v>0</v>
      </c>
      <c r="J282" s="179">
        <f>+'TTA Pivot Table'!J$407</f>
        <v>0</v>
      </c>
      <c r="K282" s="178">
        <f>+'TTA Pivot Table'!J$409</f>
        <v>0</v>
      </c>
      <c r="L282" s="178">
        <f>+'TTA Pivot Table'!J$411</f>
        <v>0</v>
      </c>
      <c r="M282" s="180">
        <f>+'TTA Pivot Table'!J$413</f>
        <v>0</v>
      </c>
      <c r="N282" s="179">
        <f>+'TTA Pivot Table'!J$415</f>
        <v>0</v>
      </c>
      <c r="O282" s="47"/>
      <c r="P282" s="715">
        <f t="shared" si="16"/>
        <v>0</v>
      </c>
    </row>
    <row r="283" spans="1:18">
      <c r="A283" s="52" t="s">
        <v>101</v>
      </c>
      <c r="B283" s="178">
        <f>+'TTA Pivot Table'!J$423</f>
        <v>3.4314079422382671</v>
      </c>
      <c r="C283" s="178">
        <f>+'TTA Pivot Table'!J$425</f>
        <v>2.9114583333333335</v>
      </c>
      <c r="D283" s="178">
        <f>+'TTA Pivot Table'!J$427</f>
        <v>0</v>
      </c>
      <c r="E283" s="179">
        <f>+'TTA Pivot Table'!J$429</f>
        <v>3.2185501066098081</v>
      </c>
      <c r="F283" s="179">
        <f>+'TTA Pivot Table'!J$431</f>
        <v>4.7896551724137932</v>
      </c>
      <c r="G283" s="178">
        <f>+'TTA Pivot Table'!J$433</f>
        <v>5.2005479452054795</v>
      </c>
      <c r="H283" s="178">
        <f>+'TTA Pivot Table'!J$435</f>
        <v>0</v>
      </c>
      <c r="I283" s="179">
        <f>+'TTA Pivot Table'!J$437</f>
        <v>4.9483597883597881</v>
      </c>
      <c r="J283" s="179">
        <f>+'TTA Pivot Table'!J$439</f>
        <v>3.677210884353741</v>
      </c>
      <c r="K283" s="178">
        <f>+'TTA Pivot Table'!J$441</f>
        <v>4.0427586206896553</v>
      </c>
      <c r="L283" s="178">
        <f>+'TTA Pivot Table'!J$443</f>
        <v>0</v>
      </c>
      <c r="M283" s="180">
        <f>+'TTA Pivot Table'!J$445</f>
        <v>3.895336076817558</v>
      </c>
      <c r="N283" s="179">
        <f>+'TTA Pivot Table'!J$447</f>
        <v>5.5157142857142851</v>
      </c>
      <c r="O283" s="47"/>
      <c r="P283" s="715">
        <f t="shared" si="16"/>
        <v>-1.0530237115422301</v>
      </c>
    </row>
    <row r="284" spans="1:18">
      <c r="A284" s="52" t="s">
        <v>102</v>
      </c>
      <c r="B284" s="178">
        <f>+'TTA Pivot Table'!J$455</f>
        <v>0</v>
      </c>
      <c r="C284" s="178">
        <f>+'TTA Pivot Table'!J$457</f>
        <v>0</v>
      </c>
      <c r="D284" s="178">
        <f>+'TTA Pivot Table'!J$459</f>
        <v>0</v>
      </c>
      <c r="E284" s="179">
        <f>+'TTA Pivot Table'!J$461</f>
        <v>0</v>
      </c>
      <c r="F284" s="179">
        <f>+'TTA Pivot Table'!J$463</f>
        <v>0</v>
      </c>
      <c r="G284" s="178">
        <f>+'TTA Pivot Table'!J$465</f>
        <v>0</v>
      </c>
      <c r="H284" s="178">
        <f>+'TTA Pivot Table'!J$467</f>
        <v>0</v>
      </c>
      <c r="I284" s="179">
        <f>+'TTA Pivot Table'!J$469</f>
        <v>0</v>
      </c>
      <c r="J284" s="179">
        <f>+'TTA Pivot Table'!J$471</f>
        <v>0</v>
      </c>
      <c r="K284" s="178">
        <f>+'TTA Pivot Table'!J$473</f>
        <v>0</v>
      </c>
      <c r="L284" s="178">
        <f>+'TTA Pivot Table'!J$475</f>
        <v>0</v>
      </c>
      <c r="M284" s="180">
        <f>+'TTA Pivot Table'!J$477</f>
        <v>0</v>
      </c>
      <c r="N284" s="179">
        <f>+'TTA Pivot Table'!J$479</f>
        <v>0</v>
      </c>
      <c r="O284" s="47"/>
      <c r="P284" s="715">
        <f t="shared" si="16"/>
        <v>0</v>
      </c>
    </row>
    <row r="285" spans="1:18">
      <c r="A285" s="57" t="s">
        <v>103</v>
      </c>
      <c r="B285" s="181">
        <f>+'TTA Pivot Table'!J$487</f>
        <v>3.2749999999999999</v>
      </c>
      <c r="C285" s="181">
        <f>+'TTA Pivot Table'!J$489</f>
        <v>6.8</v>
      </c>
      <c r="D285" s="181">
        <f>+'TTA Pivot Table'!J$491</f>
        <v>0</v>
      </c>
      <c r="E285" s="182">
        <f>+'TTA Pivot Table'!J$493</f>
        <v>3.3327868852459019</v>
      </c>
      <c r="F285" s="182">
        <f>+'TTA Pivot Table'!J$495</f>
        <v>4.7380434782608694</v>
      </c>
      <c r="G285" s="181">
        <f>+'TTA Pivot Table'!J$497</f>
        <v>6</v>
      </c>
      <c r="H285" s="181">
        <f>+'TTA Pivot Table'!J$499</f>
        <v>0</v>
      </c>
      <c r="I285" s="182">
        <f>+'TTA Pivot Table'!J$501</f>
        <v>4.9047169811320748</v>
      </c>
      <c r="J285" s="182">
        <f>+'TTA Pivot Table'!J$503</f>
        <v>3.6065040650406499</v>
      </c>
      <c r="K285" s="181">
        <f>+'TTA Pivot Table'!J$505</f>
        <v>4.6976744186046515</v>
      </c>
      <c r="L285" s="181">
        <f>+'TTA Pivot Table'!J$507</f>
        <v>0</v>
      </c>
      <c r="M285" s="183">
        <f>+'TTA Pivot Table'!J$509</f>
        <v>3.8891566265060233</v>
      </c>
      <c r="N285" s="182">
        <f>+'TTA Pivot Table'!J$511</f>
        <v>6.1309734513274332</v>
      </c>
      <c r="O285" s="47"/>
      <c r="P285" s="717">
        <f t="shared" si="16"/>
        <v>-1.0155603546260514</v>
      </c>
    </row>
    <row r="286" spans="1:18">
      <c r="A286" s="165" t="s">
        <v>206</v>
      </c>
      <c r="B286" s="165"/>
      <c r="C286" s="165"/>
      <c r="D286" s="165"/>
      <c r="E286" s="165"/>
      <c r="F286" s="166"/>
      <c r="G286" s="166"/>
      <c r="H286" s="166"/>
      <c r="I286" s="166"/>
      <c r="J286" s="166"/>
      <c r="K286" s="166"/>
      <c r="L286" s="166"/>
      <c r="M286" s="166"/>
      <c r="N286" s="166"/>
    </row>
    <row r="287" spans="1:18" s="56" customFormat="1">
      <c r="A287" s="165"/>
      <c r="B287" s="167"/>
      <c r="C287" s="167"/>
      <c r="D287" s="167"/>
      <c r="E287" s="167"/>
      <c r="F287" s="167"/>
      <c r="G287" s="167"/>
      <c r="H287" s="167"/>
      <c r="I287" s="167"/>
      <c r="J287" s="167"/>
      <c r="K287" s="167"/>
      <c r="L287" s="167"/>
      <c r="M287" s="167"/>
      <c r="N287" s="167"/>
      <c r="O287" s="50"/>
    </row>
    <row r="288" spans="1:18">
      <c r="A288" s="165"/>
      <c r="B288" s="165"/>
      <c r="C288" s="165"/>
      <c r="D288" s="165"/>
      <c r="E288" s="165"/>
      <c r="F288" s="166"/>
      <c r="G288" s="166"/>
      <c r="H288" s="166"/>
      <c r="I288" s="166"/>
      <c r="J288" s="166"/>
      <c r="K288" s="166"/>
      <c r="L288" s="166"/>
      <c r="M288" s="166"/>
      <c r="N288" s="718" t="s">
        <v>1156</v>
      </c>
    </row>
    <row r="289" spans="1:16" ht="18">
      <c r="A289" s="266" t="s">
        <v>327</v>
      </c>
      <c r="B289" s="132"/>
      <c r="C289" s="132"/>
      <c r="D289" s="132"/>
      <c r="E289" s="132"/>
      <c r="F289" s="135"/>
      <c r="G289" s="135"/>
      <c r="H289" s="135"/>
      <c r="I289" s="136"/>
      <c r="J289" s="135"/>
      <c r="K289" s="135"/>
      <c r="L289" s="135"/>
      <c r="M289" s="136"/>
      <c r="N289" s="135"/>
      <c r="P289" s="714"/>
    </row>
    <row r="290" spans="1:16" ht="18">
      <c r="A290" s="266"/>
      <c r="B290" s="132"/>
      <c r="C290" s="132"/>
      <c r="D290" s="132"/>
      <c r="E290" s="132"/>
      <c r="F290" s="135"/>
      <c r="G290" s="135"/>
      <c r="H290" s="135"/>
      <c r="I290" s="136"/>
      <c r="J290" s="135"/>
      <c r="K290" s="135"/>
      <c r="L290" s="135"/>
      <c r="M290" s="136"/>
      <c r="N290" s="135"/>
      <c r="P290" s="714"/>
    </row>
    <row r="291" spans="1:16" ht="15.75">
      <c r="A291" s="150" t="s">
        <v>230</v>
      </c>
      <c r="B291" s="132"/>
      <c r="C291" s="132"/>
      <c r="D291" s="132"/>
      <c r="E291" s="132"/>
      <c r="F291" s="135"/>
      <c r="G291" s="135"/>
      <c r="H291" s="135"/>
      <c r="I291" s="136"/>
      <c r="J291" s="135"/>
      <c r="K291" s="135"/>
      <c r="L291" s="135"/>
      <c r="M291" s="136"/>
      <c r="N291" s="135"/>
      <c r="P291" s="714"/>
    </row>
    <row r="292" spans="1:16" ht="15.75">
      <c r="A292" s="150" t="s">
        <v>1138</v>
      </c>
      <c r="B292" s="132"/>
      <c r="C292" s="132"/>
      <c r="D292" s="132"/>
      <c r="E292" s="132"/>
      <c r="F292" s="135"/>
      <c r="G292" s="135"/>
      <c r="H292" s="135"/>
      <c r="I292" s="136"/>
      <c r="J292" s="135"/>
      <c r="K292" s="135"/>
      <c r="L292" s="135"/>
      <c r="M292" s="136"/>
      <c r="N292" s="135"/>
      <c r="P292" s="714"/>
    </row>
    <row r="293" spans="1:16" ht="18" customHeight="1">
      <c r="A293" s="31"/>
      <c r="B293" s="31"/>
      <c r="C293" s="31"/>
      <c r="D293" s="31"/>
      <c r="E293" s="31"/>
      <c r="F293" s="23"/>
      <c r="G293" s="146"/>
      <c r="H293" s="146"/>
      <c r="I293" s="143"/>
      <c r="J293" s="143"/>
      <c r="K293" s="143"/>
      <c r="L293" s="143"/>
      <c r="M293" s="143"/>
      <c r="N293" s="143"/>
      <c r="O293" s="11"/>
      <c r="P293" s="714"/>
    </row>
    <row r="294" spans="1:16" ht="18" customHeight="1">
      <c r="A294" s="26"/>
      <c r="B294" s="151" t="s">
        <v>303</v>
      </c>
      <c r="C294" s="152"/>
      <c r="D294" s="152"/>
      <c r="E294" s="152"/>
      <c r="F294" s="152"/>
      <c r="G294" s="152"/>
      <c r="H294" s="152"/>
      <c r="I294" s="153"/>
      <c r="J294" s="163" t="s">
        <v>202</v>
      </c>
      <c r="K294" s="711"/>
      <c r="L294" s="711"/>
      <c r="M294" s="712"/>
      <c r="N294" s="841" t="s">
        <v>302</v>
      </c>
      <c r="O294" s="713"/>
      <c r="P294" s="714"/>
    </row>
    <row r="295" spans="1:16" ht="47.25" customHeight="1">
      <c r="A295" s="42"/>
      <c r="B295" s="152" t="s">
        <v>344</v>
      </c>
      <c r="C295" s="152"/>
      <c r="D295" s="152"/>
      <c r="E295" s="155"/>
      <c r="F295" s="156" t="s">
        <v>346</v>
      </c>
      <c r="G295" s="152"/>
      <c r="H295" s="152"/>
      <c r="I295" s="153"/>
      <c r="J295" s="157" t="s">
        <v>304</v>
      </c>
      <c r="K295" s="152"/>
      <c r="L295" s="152"/>
      <c r="M295" s="153"/>
      <c r="N295" s="842"/>
      <c r="O295" s="713"/>
      <c r="P295" s="714"/>
    </row>
    <row r="296" spans="1:16" ht="30.75" customHeight="1">
      <c r="A296" s="31"/>
      <c r="B296" s="158" t="s">
        <v>203</v>
      </c>
      <c r="C296" s="158" t="s">
        <v>204</v>
      </c>
      <c r="D296" s="158" t="s">
        <v>104</v>
      </c>
      <c r="E296" s="160" t="s">
        <v>50</v>
      </c>
      <c r="F296" s="160" t="s">
        <v>203</v>
      </c>
      <c r="G296" s="158" t="s">
        <v>204</v>
      </c>
      <c r="H296" s="158" t="s">
        <v>104</v>
      </c>
      <c r="I296" s="160" t="s">
        <v>50</v>
      </c>
      <c r="J296" s="161" t="s">
        <v>203</v>
      </c>
      <c r="K296" s="162" t="s">
        <v>204</v>
      </c>
      <c r="L296" s="164" t="s">
        <v>104</v>
      </c>
      <c r="M296" s="161" t="s">
        <v>50</v>
      </c>
      <c r="N296" s="843"/>
      <c r="O296" s="713"/>
      <c r="P296" s="714" t="s">
        <v>294</v>
      </c>
    </row>
    <row r="297" spans="1:16" hidden="1">
      <c r="A297" s="52" t="s">
        <v>87</v>
      </c>
      <c r="B297" s="52"/>
      <c r="C297" s="52"/>
      <c r="D297" s="52"/>
      <c r="E297" s="52"/>
      <c r="F297" s="44">
        <f>'TTA Pivot Table'!K$230</f>
        <v>0</v>
      </c>
      <c r="G297" s="44">
        <f>'TTA Pivot Table'!K$231</f>
        <v>0</v>
      </c>
      <c r="H297" s="44">
        <f>'TTA Pivot Table'!K$232</f>
        <v>0</v>
      </c>
      <c r="I297" s="43">
        <f>'TTA Pivot Table'!K$233</f>
        <v>0</v>
      </c>
      <c r="J297" s="43">
        <f>'TTA Pivot Table'!K$234</f>
        <v>0</v>
      </c>
      <c r="K297" s="44">
        <f>'TTA Pivot Table'!K$235</f>
        <v>0</v>
      </c>
      <c r="L297" s="44">
        <f>'TTA Pivot Table'!K$236</f>
        <v>0</v>
      </c>
      <c r="M297" s="45">
        <f>'TTA Pivot Table'!K$237</f>
        <v>0</v>
      </c>
      <c r="N297" s="43">
        <f>'TTA Pivot Table'!K$238</f>
        <v>0</v>
      </c>
      <c r="O297" s="47"/>
      <c r="P297" s="715">
        <f>+M297-I297</f>
        <v>0</v>
      </c>
    </row>
    <row r="298" spans="1:16" ht="15.75" hidden="1">
      <c r="A298" s="52"/>
      <c r="B298" s="52"/>
      <c r="C298" s="52"/>
      <c r="D298" s="52"/>
      <c r="E298" s="52"/>
      <c r="F298" s="48"/>
      <c r="G298" s="48"/>
      <c r="H298" s="48"/>
      <c r="I298" s="46"/>
      <c r="J298" s="46"/>
      <c r="K298" s="48"/>
      <c r="L298" s="48"/>
      <c r="M298" s="716"/>
      <c r="N298" s="46"/>
      <c r="O298" s="47"/>
      <c r="P298" s="713">
        <f t="shared" ref="P298" si="17">+I298-M298</f>
        <v>0</v>
      </c>
    </row>
    <row r="299" spans="1:16">
      <c r="A299" s="52" t="s">
        <v>88</v>
      </c>
      <c r="B299" s="178">
        <f>+'TTA Pivot Table'!K$7</f>
        <v>0</v>
      </c>
      <c r="C299" s="178">
        <f>+'TTA Pivot Table'!K$9</f>
        <v>0</v>
      </c>
      <c r="D299" s="178">
        <f>+'TTA Pivot Table'!K$11</f>
        <v>0</v>
      </c>
      <c r="E299" s="179">
        <f>+'TTA Pivot Table'!K$13</f>
        <v>0</v>
      </c>
      <c r="F299" s="179">
        <f>+'TTA Pivot Table'!K$15</f>
        <v>0</v>
      </c>
      <c r="G299" s="178">
        <f>+'TTA Pivot Table'!K$17</f>
        <v>0</v>
      </c>
      <c r="H299" s="178">
        <f>+'TTA Pivot Table'!K$19</f>
        <v>0</v>
      </c>
      <c r="I299" s="179">
        <f>+'TTA Pivot Table'!K$21</f>
        <v>0</v>
      </c>
      <c r="J299" s="179">
        <f>+'TTA Pivot Table'!K$23</f>
        <v>0</v>
      </c>
      <c r="K299" s="178">
        <f>+'TTA Pivot Table'!K$25</f>
        <v>0</v>
      </c>
      <c r="L299" s="178">
        <f>+'TTA Pivot Table'!K$27</f>
        <v>0</v>
      </c>
      <c r="M299" s="180">
        <f>+'TTA Pivot Table'!K$29</f>
        <v>0</v>
      </c>
      <c r="N299" s="179">
        <f>+'TTA Pivot Table'!K$31</f>
        <v>0</v>
      </c>
      <c r="O299" s="47"/>
      <c r="P299" s="715">
        <f t="shared" ref="P299:P317" si="18">+M299-I299</f>
        <v>0</v>
      </c>
    </row>
    <row r="300" spans="1:16">
      <c r="A300" s="52" t="s">
        <v>89</v>
      </c>
      <c r="B300" s="178">
        <f>+'TTA Pivot Table'!K$39</f>
        <v>3.0834615384615387</v>
      </c>
      <c r="C300" s="178">
        <f>+'TTA Pivot Table'!K$41</f>
        <v>5.5975000000000001</v>
      </c>
      <c r="D300" s="178">
        <f>+'TTA Pivot Table'!K$43</f>
        <v>0</v>
      </c>
      <c r="E300" s="179">
        <f>+'TTA Pivot Table'!K$45</f>
        <v>4.6362499999999995</v>
      </c>
      <c r="F300" s="179">
        <f>+'TTA Pivot Table'!K$47</f>
        <v>3.8002511078286556</v>
      </c>
      <c r="G300" s="178">
        <f>+'TTA Pivot Table'!K$49</f>
        <v>5.910260303687636</v>
      </c>
      <c r="H300" s="178">
        <f>+'TTA Pivot Table'!K$51</f>
        <v>0</v>
      </c>
      <c r="I300" s="179">
        <f>+'TTA Pivot Table'!K$53</f>
        <v>4.6550087873462216</v>
      </c>
      <c r="J300" s="179">
        <f>+'TTA Pivot Table'!K$55</f>
        <v>3.4716624040920716</v>
      </c>
      <c r="K300" s="178">
        <f>+'TTA Pivot Table'!K$57</f>
        <v>3.8144508670520239</v>
      </c>
      <c r="L300" s="178">
        <f>+'TTA Pivot Table'!K$59</f>
        <v>0</v>
      </c>
      <c r="M300" s="180">
        <f>+'TTA Pivot Table'!K$61</f>
        <v>3.632591587516961</v>
      </c>
      <c r="N300" s="179">
        <f>+'TTA Pivot Table'!K$63</f>
        <v>3.75</v>
      </c>
      <c r="O300" s="47"/>
      <c r="P300" s="715">
        <f t="shared" si="18"/>
        <v>-1.0224171998292606</v>
      </c>
    </row>
    <row r="301" spans="1:16">
      <c r="A301" s="52" t="s">
        <v>90</v>
      </c>
      <c r="B301" s="178">
        <f>+'TTA Pivot Table'!K$71</f>
        <v>0</v>
      </c>
      <c r="C301" s="178">
        <f>+'TTA Pivot Table'!K$73</f>
        <v>0</v>
      </c>
      <c r="D301" s="178">
        <f>+'TTA Pivot Table'!K$75</f>
        <v>0</v>
      </c>
      <c r="E301" s="179">
        <f>+'TTA Pivot Table'!K$77</f>
        <v>0</v>
      </c>
      <c r="F301" s="179">
        <f>+'TTA Pivot Table'!K$79</f>
        <v>0</v>
      </c>
      <c r="G301" s="178">
        <f>+'TTA Pivot Table'!K$81</f>
        <v>0</v>
      </c>
      <c r="H301" s="178">
        <f>+'TTA Pivot Table'!K$83</f>
        <v>0</v>
      </c>
      <c r="I301" s="179">
        <f>+'TTA Pivot Table'!K$85</f>
        <v>0</v>
      </c>
      <c r="J301" s="179">
        <f>+'TTA Pivot Table'!K$87</f>
        <v>0</v>
      </c>
      <c r="K301" s="178">
        <f>+'TTA Pivot Table'!K$89</f>
        <v>0</v>
      </c>
      <c r="L301" s="178">
        <f>+'TTA Pivot Table'!K$91</f>
        <v>0</v>
      </c>
      <c r="M301" s="180">
        <f>+'TTA Pivot Table'!K$93</f>
        <v>0</v>
      </c>
      <c r="N301" s="179">
        <f>+'TTA Pivot Table'!K$95</f>
        <v>0</v>
      </c>
      <c r="O301" s="47"/>
      <c r="P301" s="715">
        <f t="shared" si="18"/>
        <v>0</v>
      </c>
    </row>
    <row r="302" spans="1:16">
      <c r="A302" s="52" t="s">
        <v>91</v>
      </c>
      <c r="B302" s="178">
        <f>+'TTA Pivot Table'!K$103</f>
        <v>2.8051504102096629</v>
      </c>
      <c r="C302" s="178">
        <f>+'TTA Pivot Table'!K$105</f>
        <v>3.8013793103448275</v>
      </c>
      <c r="D302" s="178">
        <f>+'TTA Pivot Table'!K$107</f>
        <v>0.64518760195758562</v>
      </c>
      <c r="E302" s="179">
        <f>+'TTA Pivot Table'!K$109</f>
        <v>2.6347678369195924</v>
      </c>
      <c r="F302" s="179">
        <f>+'TTA Pivot Table'!K$111</f>
        <v>3.8485579390331521</v>
      </c>
      <c r="G302" s="178">
        <f>+'TTA Pivot Table'!K$113</f>
        <v>5.2694492467275866</v>
      </c>
      <c r="H302" s="178">
        <f>+'TTA Pivot Table'!K$115</f>
        <v>3.5</v>
      </c>
      <c r="I302" s="179">
        <f>+'TTA Pivot Table'!K$117</f>
        <v>4.2656419923149427</v>
      </c>
      <c r="J302" s="179">
        <f>+'TTA Pivot Table'!K$119</f>
        <v>2.6431759455015267</v>
      </c>
      <c r="K302" s="178">
        <f>+'TTA Pivot Table'!K$121</f>
        <v>4.00718896713615</v>
      </c>
      <c r="L302" s="178">
        <f>+'TTA Pivot Table'!K$123</f>
        <v>1.625</v>
      </c>
      <c r="M302" s="180">
        <f>+'TTA Pivot Table'!K$125</f>
        <v>3.2487938453514147</v>
      </c>
      <c r="N302" s="179">
        <f>+'TTA Pivot Table'!K$127</f>
        <v>5.0326433121019107</v>
      </c>
      <c r="O302" s="47"/>
      <c r="P302" s="715">
        <f t="shared" si="18"/>
        <v>-1.016848146963528</v>
      </c>
    </row>
    <row r="303" spans="1:16">
      <c r="A303" s="52"/>
      <c r="B303" s="178"/>
      <c r="C303" s="178"/>
      <c r="D303" s="178"/>
      <c r="E303" s="179"/>
      <c r="F303" s="179"/>
      <c r="G303" s="178"/>
      <c r="H303" s="178"/>
      <c r="I303" s="179"/>
      <c r="J303" s="179"/>
      <c r="K303" s="178"/>
      <c r="L303" s="178"/>
      <c r="M303" s="180"/>
      <c r="N303" s="179"/>
      <c r="O303" s="47"/>
      <c r="P303" s="715"/>
    </row>
    <row r="304" spans="1:16">
      <c r="A304" s="52" t="s">
        <v>92</v>
      </c>
      <c r="B304" s="178">
        <f>+'TTA Pivot Table'!K$135</f>
        <v>3.5</v>
      </c>
      <c r="C304" s="178">
        <f>+'TTA Pivot Table'!K$137</f>
        <v>2.4</v>
      </c>
      <c r="D304" s="178">
        <f>+'TTA Pivot Table'!K$139</f>
        <v>0</v>
      </c>
      <c r="E304" s="179">
        <f>+'TTA Pivot Table'!K$141</f>
        <v>3.0147058823529411</v>
      </c>
      <c r="F304" s="179">
        <f>+'TTA Pivot Table'!K$143</f>
        <v>4.615254237288136</v>
      </c>
      <c r="G304" s="178">
        <f>+'TTA Pivot Table'!K$145</f>
        <v>5.5733137829912032</v>
      </c>
      <c r="H304" s="178">
        <f>+'TTA Pivot Table'!K$147</f>
        <v>0</v>
      </c>
      <c r="I304" s="179">
        <f>+'TTA Pivot Table'!K$149</f>
        <v>4.9661654135338358</v>
      </c>
      <c r="J304" s="179">
        <f>+'TTA Pivot Table'!K$151</f>
        <v>3.6852861035422344</v>
      </c>
      <c r="K304" s="178">
        <f>+'TTA Pivot Table'!K$153</f>
        <v>4.6681222707423577</v>
      </c>
      <c r="L304" s="178">
        <f>+'TTA Pivot Table'!K$155</f>
        <v>0</v>
      </c>
      <c r="M304" s="180">
        <f>+'TTA Pivot Table'!K$157</f>
        <v>4.2309090909090905</v>
      </c>
      <c r="N304" s="179">
        <f>+'TTA Pivot Table'!K$159</f>
        <v>0</v>
      </c>
      <c r="O304" s="47"/>
      <c r="P304" s="715">
        <f t="shared" si="18"/>
        <v>-0.73525632262474527</v>
      </c>
    </row>
    <row r="305" spans="1:17">
      <c r="A305" s="52" t="s">
        <v>93</v>
      </c>
      <c r="B305" s="178">
        <f>+'TTA Pivot Table'!K$167</f>
        <v>3.7701754385964912</v>
      </c>
      <c r="C305" s="178">
        <f>+'TTA Pivot Table'!K$169</f>
        <v>4.4058823529411768</v>
      </c>
      <c r="D305" s="178">
        <f>+'TTA Pivot Table'!K$171</f>
        <v>0</v>
      </c>
      <c r="E305" s="179">
        <f>+'TTA Pivot Table'!K$173</f>
        <v>3.9162162162162164</v>
      </c>
      <c r="F305" s="179">
        <f>+'TTA Pivot Table'!K$175</f>
        <v>4.9668411867364748</v>
      </c>
      <c r="G305" s="178">
        <f>+'TTA Pivot Table'!K$177</f>
        <v>6.2</v>
      </c>
      <c r="H305" s="178">
        <f>+'TTA Pivot Table'!K$179</f>
        <v>0</v>
      </c>
      <c r="I305" s="179">
        <f>+'TTA Pivot Table'!K$181</f>
        <v>5.4192265193370162</v>
      </c>
      <c r="J305" s="179">
        <f>+'TTA Pivot Table'!K$183</f>
        <v>6.4553191489361703</v>
      </c>
      <c r="K305" s="178">
        <f>+'TTA Pivot Table'!K$185</f>
        <v>5.8136929460580911</v>
      </c>
      <c r="L305" s="178">
        <f>+'TTA Pivot Table'!K$187</f>
        <v>0</v>
      </c>
      <c r="M305" s="180">
        <f>+'TTA Pivot Table'!K$189</f>
        <v>6.2632298136645961</v>
      </c>
      <c r="N305" s="179">
        <f>+'TTA Pivot Table'!K$191</f>
        <v>7.04</v>
      </c>
      <c r="O305" s="47"/>
      <c r="P305" s="715">
        <f t="shared" si="18"/>
        <v>0.84400329432757992</v>
      </c>
    </row>
    <row r="306" spans="1:17">
      <c r="A306" s="52" t="s">
        <v>94</v>
      </c>
      <c r="B306" s="267">
        <f>+'TTA Pivot Table'!K$199</f>
        <v>4.1499999999999995</v>
      </c>
      <c r="C306" s="178">
        <f>+'TTA Pivot Table'!K$201</f>
        <v>4.9949999999999992</v>
      </c>
      <c r="D306" s="178">
        <f>+'TTA Pivot Table'!K$203</f>
        <v>0</v>
      </c>
      <c r="E306" s="179">
        <f>+'TTA Pivot Table'!K$205</f>
        <v>4.3109523809523802</v>
      </c>
      <c r="F306" s="179">
        <f>+'TTA Pivot Table'!K$207</f>
        <v>5.7464691943127955</v>
      </c>
      <c r="G306" s="178">
        <f>+'TTA Pivot Table'!K$209</f>
        <v>7.3134868421052639</v>
      </c>
      <c r="H306" s="178">
        <f>+'TTA Pivot Table'!K$211</f>
        <v>0</v>
      </c>
      <c r="I306" s="179">
        <f>+'TTA Pivot Table'!K$213</f>
        <v>6.161428571428571</v>
      </c>
      <c r="J306" s="179">
        <f>+'TTA Pivot Table'!K$215</f>
        <v>4.418038379530917</v>
      </c>
      <c r="K306" s="178">
        <f>+'TTA Pivot Table'!K$217</f>
        <v>5.222430379746835</v>
      </c>
      <c r="L306" s="178">
        <f>+'TTA Pivot Table'!K$219</f>
        <v>0</v>
      </c>
      <c r="M306" s="180">
        <f>+'TTA Pivot Table'!K$221</f>
        <v>4.7857870370370375</v>
      </c>
      <c r="N306" s="179">
        <f>+'TTA Pivot Table'!K$223</f>
        <v>0</v>
      </c>
      <c r="O306" s="47"/>
      <c r="P306" s="715">
        <f t="shared" si="18"/>
        <v>-1.3756415343915336</v>
      </c>
    </row>
    <row r="307" spans="1:17">
      <c r="A307" s="52" t="s">
        <v>95</v>
      </c>
      <c r="B307" s="178">
        <f>+'TTA Pivot Table'!K$231</f>
        <v>0</v>
      </c>
      <c r="C307" s="178">
        <f>+'TTA Pivot Table'!K$233</f>
        <v>0</v>
      </c>
      <c r="D307" s="178">
        <f>+'TTA Pivot Table'!K$235</f>
        <v>0</v>
      </c>
      <c r="E307" s="179">
        <f>+'TTA Pivot Table'!K$237</f>
        <v>0</v>
      </c>
      <c r="F307" s="179">
        <f>+'TTA Pivot Table'!K$239</f>
        <v>0</v>
      </c>
      <c r="G307" s="178">
        <f>+'TTA Pivot Table'!K$241</f>
        <v>0</v>
      </c>
      <c r="H307" s="178">
        <f>+'TTA Pivot Table'!K$243</f>
        <v>0</v>
      </c>
      <c r="I307" s="179">
        <f>+'TTA Pivot Table'!K$245</f>
        <v>0</v>
      </c>
      <c r="J307" s="179">
        <f>+'TTA Pivot Table'!K$247</f>
        <v>0</v>
      </c>
      <c r="K307" s="178">
        <f>+'TTA Pivot Table'!K$249</f>
        <v>0</v>
      </c>
      <c r="L307" s="178">
        <f>+'TTA Pivot Table'!K$251</f>
        <v>0</v>
      </c>
      <c r="M307" s="180">
        <f>+'TTA Pivot Table'!K$253</f>
        <v>0</v>
      </c>
      <c r="N307" s="179">
        <f>+'TTA Pivot Table'!K$255</f>
        <v>0</v>
      </c>
      <c r="O307" s="47"/>
      <c r="P307" s="715">
        <f t="shared" si="18"/>
        <v>0</v>
      </c>
    </row>
    <row r="308" spans="1:17">
      <c r="A308" s="52"/>
      <c r="B308" s="178"/>
      <c r="C308" s="178"/>
      <c r="D308" s="178"/>
      <c r="E308" s="179"/>
      <c r="F308" s="179"/>
      <c r="G308" s="178"/>
      <c r="H308" s="178"/>
      <c r="I308" s="179"/>
      <c r="J308" s="179"/>
      <c r="K308" s="178"/>
      <c r="L308" s="178"/>
      <c r="M308" s="180"/>
      <c r="N308" s="179"/>
      <c r="O308" s="47"/>
      <c r="P308" s="715"/>
    </row>
    <row r="309" spans="1:17">
      <c r="A309" s="52" t="s">
        <v>96</v>
      </c>
      <c r="B309" s="178">
        <f>+'TTA Pivot Table'!K$263</f>
        <v>3</v>
      </c>
      <c r="C309" s="178">
        <f>+'TTA Pivot Table'!K$265</f>
        <v>3.6634920634920634</v>
      </c>
      <c r="D309" s="178">
        <f>+'TTA Pivot Table'!K$267</f>
        <v>0</v>
      </c>
      <c r="E309" s="179">
        <f>+'TTA Pivot Table'!K$269</f>
        <v>3.6430769230769227</v>
      </c>
      <c r="F309" s="179">
        <f>+'TTA Pivot Table'!K$271</f>
        <v>3.3633178654292339</v>
      </c>
      <c r="G309" s="178">
        <f>+'TTA Pivot Table'!K$273</f>
        <v>3.9254777070063693</v>
      </c>
      <c r="H309" s="178">
        <f>+'TTA Pivot Table'!K$275</f>
        <v>0</v>
      </c>
      <c r="I309" s="179">
        <f>+'TTA Pivot Table'!K$277</f>
        <v>3.4102392344497607</v>
      </c>
      <c r="J309" s="179">
        <f>+'TTA Pivot Table'!K$279</f>
        <v>4.5851689860834997</v>
      </c>
      <c r="K309" s="178">
        <f>+'TTA Pivot Table'!K$281</f>
        <v>6.2630890804597712</v>
      </c>
      <c r="L309" s="178">
        <f>+'TTA Pivot Table'!K$2691</f>
        <v>0</v>
      </c>
      <c r="M309" s="180">
        <f>+'TTA Pivot Table'!K$285</f>
        <v>5.2713219741480604</v>
      </c>
      <c r="N309" s="179">
        <f>+'TTA Pivot Table'!K$287</f>
        <v>5.9422161895360315</v>
      </c>
      <c r="O309" s="47"/>
      <c r="P309" s="715">
        <f t="shared" si="18"/>
        <v>1.8610827396982996</v>
      </c>
    </row>
    <row r="310" spans="1:17">
      <c r="A310" s="52" t="s">
        <v>97</v>
      </c>
      <c r="B310" s="178">
        <f>+'TTA Pivot Table'!K$295</f>
        <v>3.0375275938189845</v>
      </c>
      <c r="C310" s="178">
        <f>+'TTA Pivot Table'!K$297</f>
        <v>3.2134146341463414</v>
      </c>
      <c r="D310" s="178">
        <f>+'TTA Pivot Table'!K$299</f>
        <v>3.7407407407407409</v>
      </c>
      <c r="E310" s="179">
        <f>+'TTA Pivot Table'!K$301</f>
        <v>3.1324257425742572</v>
      </c>
      <c r="F310" s="179">
        <f>+'TTA Pivot Table'!K$303</f>
        <v>4.1616314199395772</v>
      </c>
      <c r="G310" s="178">
        <f>+'TTA Pivot Table'!K$305</f>
        <v>4.5726724715338243</v>
      </c>
      <c r="H310" s="178">
        <f>+'TTA Pivot Table'!K$307</f>
        <v>4.2100000000116049</v>
      </c>
      <c r="I310" s="179">
        <f>+'TTA Pivot Table'!K$309</f>
        <v>4.3878801758889336</v>
      </c>
      <c r="J310" s="179">
        <f>+'TTA Pivot Table'!K$311</f>
        <v>3.0099653379549394</v>
      </c>
      <c r="K310" s="178">
        <f>+'TTA Pivot Table'!K$313</f>
        <v>3.662528868360277</v>
      </c>
      <c r="L310" s="178">
        <f>+'TTA Pivot Table'!K$315</f>
        <v>4.045156476162389</v>
      </c>
      <c r="M310" s="180">
        <f>+'TTA Pivot Table'!K$317</f>
        <v>3.4276958411209479</v>
      </c>
      <c r="N310" s="179">
        <f>+'TTA Pivot Table'!K$319</f>
        <v>0</v>
      </c>
      <c r="O310" s="47"/>
      <c r="P310" s="715">
        <f t="shared" si="18"/>
        <v>-0.9601843347679857</v>
      </c>
    </row>
    <row r="311" spans="1:17">
      <c r="A311" s="52" t="s">
        <v>98</v>
      </c>
      <c r="B311" s="178">
        <f>+'TTA Pivot Table'!K$327</f>
        <v>1.8575384615384614</v>
      </c>
      <c r="C311" s="178">
        <f>+'TTA Pivot Table'!K$329</f>
        <v>2.151717791411043</v>
      </c>
      <c r="D311" s="178">
        <f>+'TTA Pivot Table'!K$331</f>
        <v>0</v>
      </c>
      <c r="E311" s="179">
        <f>+'TTA Pivot Table'!K$333</f>
        <v>1.9914804469273744</v>
      </c>
      <c r="F311" s="179">
        <f>+'TTA Pivot Table'!K$335</f>
        <v>4.8818097643097644</v>
      </c>
      <c r="G311" s="178">
        <f>+'TTA Pivot Table'!K$337</f>
        <v>6.3379100529100532</v>
      </c>
      <c r="H311" s="178">
        <f>+'TTA Pivot Table'!K$339</f>
        <v>0</v>
      </c>
      <c r="I311" s="179">
        <f>+'TTA Pivot Table'!K$341</f>
        <v>5.4340944073884039</v>
      </c>
      <c r="J311" s="179">
        <f>+'TTA Pivot Table'!K$343</f>
        <v>3.6317604355716875</v>
      </c>
      <c r="K311" s="178">
        <f>+'TTA Pivot Table'!K$345</f>
        <v>4.615177304964539</v>
      </c>
      <c r="L311" s="178">
        <f>+'TTA Pivot Table'!K$347</f>
        <v>0</v>
      </c>
      <c r="M311" s="180">
        <f>+'TTA Pivot Table'!K$349</f>
        <v>4.2273013600572655</v>
      </c>
      <c r="N311" s="179">
        <f>+'TTA Pivot Table'!K$351</f>
        <v>0</v>
      </c>
      <c r="O311" s="47"/>
      <c r="P311" s="715"/>
      <c r="Q311" s="785"/>
    </row>
    <row r="312" spans="1:17">
      <c r="A312" s="52" t="s">
        <v>99</v>
      </c>
      <c r="B312" s="178">
        <f>+'TTA Pivot Table'!K$359</f>
        <v>0</v>
      </c>
      <c r="C312" s="178">
        <f>+'TTA Pivot Table'!K$361</f>
        <v>0</v>
      </c>
      <c r="D312" s="178">
        <f>+'TTA Pivot Table'!K$363</f>
        <v>0</v>
      </c>
      <c r="E312" s="179">
        <f>+'TTA Pivot Table'!K$365</f>
        <v>0</v>
      </c>
      <c r="F312" s="179">
        <f>+'TTA Pivot Table'!K$367</f>
        <v>0</v>
      </c>
      <c r="G312" s="178">
        <f>+'TTA Pivot Table'!K$369</f>
        <v>0</v>
      </c>
      <c r="H312" s="178">
        <f>+'TTA Pivot Table'!K$371</f>
        <v>0</v>
      </c>
      <c r="I312" s="179">
        <f>+'TTA Pivot Table'!K$373</f>
        <v>0</v>
      </c>
      <c r="J312" s="179">
        <f>+'TTA Pivot Table'!K$375</f>
        <v>0</v>
      </c>
      <c r="K312" s="178">
        <f>+'TTA Pivot Table'!K$377</f>
        <v>0</v>
      </c>
      <c r="L312" s="178">
        <f>+'TTA Pivot Table'!K$379</f>
        <v>0</v>
      </c>
      <c r="M312" s="180">
        <f>+'TTA Pivot Table'!K$381</f>
        <v>0</v>
      </c>
      <c r="N312" s="179">
        <f>+'TTA Pivot Table'!K$383</f>
        <v>0</v>
      </c>
      <c r="O312" s="47"/>
      <c r="P312" s="797">
        <f t="shared" si="18"/>
        <v>0</v>
      </c>
    </row>
    <row r="313" spans="1:17">
      <c r="A313" s="52"/>
      <c r="B313" s="178"/>
      <c r="C313" s="178"/>
      <c r="D313" s="178"/>
      <c r="E313" s="179"/>
      <c r="F313" s="179"/>
      <c r="G313" s="178"/>
      <c r="H313" s="178"/>
      <c r="I313" s="179"/>
      <c r="J313" s="179"/>
      <c r="K313" s="178"/>
      <c r="L313" s="178"/>
      <c r="M313" s="180"/>
      <c r="N313" s="179"/>
      <c r="O313" s="47"/>
      <c r="P313" s="715"/>
    </row>
    <row r="314" spans="1:17">
      <c r="A314" s="52" t="s">
        <v>100</v>
      </c>
      <c r="B314" s="178">
        <f>+'TTA Pivot Table'!K$391</f>
        <v>1.4914999999999998</v>
      </c>
      <c r="C314" s="178">
        <f>+'TTA Pivot Table'!K$393</f>
        <v>5.3334999999999999</v>
      </c>
      <c r="D314" s="178">
        <f>+'TTA Pivot Table'!K$395</f>
        <v>0</v>
      </c>
      <c r="E314" s="179">
        <f>+'TTA Pivot Table'!K$397</f>
        <v>2.7721666666666667</v>
      </c>
      <c r="F314" s="179">
        <f>+'TTA Pivot Table'!K$399</f>
        <v>4.1213436974789923</v>
      </c>
      <c r="G314" s="178">
        <f>+'TTA Pivot Table'!K$401</f>
        <v>4.8131457858769933</v>
      </c>
      <c r="H314" s="178">
        <f>+'TTA Pivot Table'!K$403</f>
        <v>0</v>
      </c>
      <c r="I314" s="179">
        <f>+'TTA Pivot Table'!K$405</f>
        <v>4.3077777777777779</v>
      </c>
      <c r="J314" s="179">
        <f>+'TTA Pivot Table'!K$407</f>
        <v>5.9089639639639646</v>
      </c>
      <c r="K314" s="178">
        <f>+'TTA Pivot Table'!K$409</f>
        <v>7.9275471698113193</v>
      </c>
      <c r="L314" s="178">
        <f>+'TTA Pivot Table'!K$411</f>
        <v>0</v>
      </c>
      <c r="M314" s="180">
        <f>+'TTA Pivot Table'!K$413</f>
        <v>6.8034866220735788</v>
      </c>
      <c r="N314" s="179">
        <f>+'TTA Pivot Table'!K$415</f>
        <v>4.167265877957659</v>
      </c>
      <c r="O314" s="47"/>
      <c r="P314" s="715">
        <f t="shared" si="18"/>
        <v>2.4957088442958009</v>
      </c>
    </row>
    <row r="315" spans="1:17">
      <c r="A315" s="52" t="s">
        <v>101</v>
      </c>
      <c r="B315" s="178">
        <f>+'TTA Pivot Table'!K$423</f>
        <v>3.1783382789317511</v>
      </c>
      <c r="C315" s="178">
        <f>+'TTA Pivot Table'!K$425</f>
        <v>3.2013684210526319</v>
      </c>
      <c r="D315" s="178">
        <f>+'TTA Pivot Table'!K$427</f>
        <v>0</v>
      </c>
      <c r="E315" s="179">
        <f>+'TTA Pivot Table'!K$429</f>
        <v>3.1878590078328974</v>
      </c>
      <c r="F315" s="179">
        <f>+'TTA Pivot Table'!K$431</f>
        <v>4.554303917581672</v>
      </c>
      <c r="G315" s="178">
        <f>+'TTA Pivot Table'!K$433</f>
        <v>5.0523715415019739</v>
      </c>
      <c r="H315" s="178">
        <f>+'TTA Pivot Table'!K$435</f>
        <v>0</v>
      </c>
      <c r="I315" s="179">
        <f>+'TTA Pivot Table'!K$437</f>
        <v>4.7982919576792753</v>
      </c>
      <c r="J315" s="179">
        <f>+'TTA Pivot Table'!K$439</f>
        <v>3.4387307390963704</v>
      </c>
      <c r="K315" s="178">
        <f>+'TTA Pivot Table'!K$441</f>
        <v>3.7121839080459771</v>
      </c>
      <c r="L315" s="178">
        <f>+'TTA Pivot Table'!K$443</f>
        <v>0</v>
      </c>
      <c r="M315" s="180">
        <f>+'TTA Pivot Table'!K$445</f>
        <v>3.6188970064148256</v>
      </c>
      <c r="N315" s="179">
        <f>+'TTA Pivot Table'!K$447</f>
        <v>4.7009608540925285</v>
      </c>
      <c r="O315" s="47"/>
      <c r="P315" s="715">
        <f t="shared" si="18"/>
        <v>-1.1793949512644497</v>
      </c>
    </row>
    <row r="316" spans="1:17">
      <c r="A316" s="52" t="s">
        <v>102</v>
      </c>
      <c r="B316" s="178">
        <f>+'TTA Pivot Table'!K$455</f>
        <v>2.5454545454545432</v>
      </c>
      <c r="C316" s="178">
        <f>+'TTA Pivot Table'!K$457</f>
        <v>3.342105263157896</v>
      </c>
      <c r="D316" s="178">
        <f>+'TTA Pivot Table'!K$459</f>
        <v>0</v>
      </c>
      <c r="E316" s="179">
        <f>+'TTA Pivot Table'!K$461</f>
        <v>2.8365384615384608</v>
      </c>
      <c r="F316" s="179">
        <f>+'TTA Pivot Table'!K$463</f>
        <v>3.8567662565905114</v>
      </c>
      <c r="G316" s="178">
        <f>+'TTA Pivot Table'!K$465</f>
        <v>5.5552668052668039</v>
      </c>
      <c r="H316" s="178">
        <f>+'TTA Pivot Table'!K$467</f>
        <v>0</v>
      </c>
      <c r="I316" s="179">
        <f>+'TTA Pivot Table'!K$469</f>
        <v>5.0749254473161036</v>
      </c>
      <c r="J316" s="179">
        <f>+'TTA Pivot Table'!K$471</f>
        <v>3.3103161397670569</v>
      </c>
      <c r="K316" s="178">
        <f>+'TTA Pivot Table'!K$473</f>
        <v>4.7699029126213608</v>
      </c>
      <c r="L316" s="178">
        <f>+'TTA Pivot Table'!K$475</f>
        <v>0</v>
      </c>
      <c r="M316" s="180">
        <f>+'TTA Pivot Table'!K$477</f>
        <v>4.3611369990680355</v>
      </c>
      <c r="N316" s="179">
        <f>+'TTA Pivot Table'!K$479</f>
        <v>5.4936276369954244</v>
      </c>
      <c r="O316" s="47"/>
      <c r="P316" s="715">
        <f t="shared" si="18"/>
        <v>-0.71378844824806809</v>
      </c>
    </row>
    <row r="317" spans="1:17">
      <c r="A317" s="57" t="s">
        <v>103</v>
      </c>
      <c r="B317" s="181">
        <f>+'TTA Pivot Table'!K$487</f>
        <v>0</v>
      </c>
      <c r="C317" s="181">
        <f>+'TTA Pivot Table'!K$489</f>
        <v>0</v>
      </c>
      <c r="D317" s="181">
        <f>+'TTA Pivot Table'!K$491</f>
        <v>0</v>
      </c>
      <c r="E317" s="182">
        <f>+'TTA Pivot Table'!K$493</f>
        <v>0</v>
      </c>
      <c r="F317" s="182">
        <f>+'TTA Pivot Table'!K$495</f>
        <v>0</v>
      </c>
      <c r="G317" s="181">
        <f>+'TTA Pivot Table'!K$497</f>
        <v>0</v>
      </c>
      <c r="H317" s="181">
        <f>+'TTA Pivot Table'!K$499</f>
        <v>0</v>
      </c>
      <c r="I317" s="182">
        <f>+'TTA Pivot Table'!K$501</f>
        <v>0</v>
      </c>
      <c r="J317" s="182">
        <f>+'TTA Pivot Table'!K$503</f>
        <v>0</v>
      </c>
      <c r="K317" s="181">
        <f>+'TTA Pivot Table'!K$505</f>
        <v>0</v>
      </c>
      <c r="L317" s="181">
        <f>+'TTA Pivot Table'!K$507</f>
        <v>0</v>
      </c>
      <c r="M317" s="183">
        <f>+'TTA Pivot Table'!K$509</f>
        <v>0</v>
      </c>
      <c r="N317" s="182">
        <f>+'TTA Pivot Table'!K$511</f>
        <v>0</v>
      </c>
      <c r="O317" s="47"/>
      <c r="P317" s="717">
        <f t="shared" si="18"/>
        <v>0</v>
      </c>
    </row>
    <row r="318" spans="1:17">
      <c r="A318" s="165" t="s">
        <v>206</v>
      </c>
      <c r="B318" s="165"/>
      <c r="C318" s="165"/>
      <c r="D318" s="165"/>
      <c r="E318" s="165"/>
      <c r="F318" s="166"/>
      <c r="G318" s="166"/>
      <c r="H318" s="166"/>
      <c r="I318" s="166"/>
      <c r="J318" s="166"/>
      <c r="K318" s="166"/>
      <c r="L318" s="166"/>
      <c r="M318" s="166"/>
      <c r="N318" s="166"/>
    </row>
    <row r="319" spans="1:17" s="56" customFormat="1">
      <c r="A319" s="165"/>
      <c r="B319" s="167"/>
      <c r="C319" s="167"/>
      <c r="D319" s="167"/>
      <c r="E319" s="167"/>
      <c r="F319" s="167"/>
      <c r="G319" s="167"/>
      <c r="H319" s="167"/>
      <c r="I319" s="167"/>
      <c r="J319" s="167"/>
      <c r="K319" s="167"/>
      <c r="L319" s="167"/>
      <c r="M319" s="167"/>
      <c r="N319" s="167"/>
      <c r="O319" s="50"/>
    </row>
    <row r="320" spans="1:17">
      <c r="A320" s="165"/>
      <c r="B320" s="165"/>
      <c r="C320" s="165"/>
      <c r="D320" s="165"/>
      <c r="E320" s="165"/>
      <c r="F320" s="166"/>
      <c r="G320" s="166"/>
      <c r="H320" s="166"/>
      <c r="I320" s="166"/>
      <c r="J320" s="166"/>
      <c r="K320" s="166"/>
      <c r="L320" s="166"/>
      <c r="M320" s="166"/>
      <c r="N320" s="718" t="s">
        <v>1156</v>
      </c>
    </row>
    <row r="321" spans="1:16" ht="18">
      <c r="A321" s="266" t="s">
        <v>328</v>
      </c>
      <c r="B321" s="132"/>
      <c r="C321" s="132"/>
      <c r="D321" s="132"/>
      <c r="E321" s="132"/>
      <c r="F321" s="135"/>
      <c r="G321" s="135"/>
      <c r="H321" s="135"/>
      <c r="I321" s="136"/>
      <c r="J321" s="135"/>
      <c r="K321" s="135"/>
      <c r="L321" s="135"/>
      <c r="M321" s="136"/>
      <c r="N321" s="135"/>
      <c r="P321" s="714"/>
    </row>
    <row r="322" spans="1:16" ht="18">
      <c r="A322" s="266"/>
      <c r="B322" s="132"/>
      <c r="C322" s="132"/>
      <c r="D322" s="132"/>
      <c r="E322" s="132"/>
      <c r="F322" s="135"/>
      <c r="G322" s="135"/>
      <c r="H322" s="135"/>
      <c r="I322" s="136"/>
      <c r="J322" s="135"/>
      <c r="K322" s="135"/>
      <c r="L322" s="135"/>
      <c r="M322" s="136"/>
      <c r="N322" s="135"/>
      <c r="P322" s="714"/>
    </row>
    <row r="323" spans="1:16" ht="15.75">
      <c r="A323" s="150" t="s">
        <v>230</v>
      </c>
      <c r="B323" s="132"/>
      <c r="C323" s="132"/>
      <c r="D323" s="132"/>
      <c r="E323" s="132"/>
      <c r="F323" s="135"/>
      <c r="G323" s="135"/>
      <c r="H323" s="135"/>
      <c r="I323" s="136"/>
      <c r="J323" s="135"/>
      <c r="K323" s="135"/>
      <c r="L323" s="135"/>
      <c r="M323" s="136"/>
      <c r="N323" s="135"/>
      <c r="P323" s="714"/>
    </row>
    <row r="324" spans="1:16" ht="15.75">
      <c r="A324" s="150" t="s">
        <v>1139</v>
      </c>
      <c r="B324" s="132"/>
      <c r="C324" s="132"/>
      <c r="D324" s="132"/>
      <c r="E324" s="132"/>
      <c r="F324" s="135"/>
      <c r="G324" s="135"/>
      <c r="H324" s="135"/>
      <c r="I324" s="136"/>
      <c r="J324" s="135"/>
      <c r="K324" s="135"/>
      <c r="L324" s="135"/>
      <c r="M324" s="136"/>
      <c r="N324" s="135"/>
      <c r="P324" s="714"/>
    </row>
    <row r="325" spans="1:16" ht="18" customHeight="1">
      <c r="A325" s="31"/>
      <c r="B325" s="31"/>
      <c r="C325" s="31"/>
      <c r="D325" s="31"/>
      <c r="E325" s="31"/>
      <c r="F325" s="23"/>
      <c r="G325" s="146"/>
      <c r="H325" s="146"/>
      <c r="I325" s="143"/>
      <c r="J325" s="143"/>
      <c r="K325" s="143"/>
      <c r="L325" s="143"/>
      <c r="M325" s="143"/>
      <c r="N325" s="143"/>
      <c r="O325" s="11"/>
      <c r="P325" s="714"/>
    </row>
    <row r="326" spans="1:16" ht="18" customHeight="1">
      <c r="A326" s="26"/>
      <c r="B326" s="151" t="s">
        <v>303</v>
      </c>
      <c r="C326" s="152"/>
      <c r="D326" s="152"/>
      <c r="E326" s="152"/>
      <c r="F326" s="152"/>
      <c r="G326" s="152"/>
      <c r="H326" s="152"/>
      <c r="I326" s="153"/>
      <c r="J326" s="163" t="s">
        <v>202</v>
      </c>
      <c r="K326" s="711"/>
      <c r="L326" s="711"/>
      <c r="M326" s="712"/>
      <c r="N326" s="841" t="s">
        <v>302</v>
      </c>
      <c r="O326" s="713"/>
      <c r="P326" s="714"/>
    </row>
    <row r="327" spans="1:16" ht="48" customHeight="1">
      <c r="A327" s="42"/>
      <c r="B327" s="152" t="s">
        <v>344</v>
      </c>
      <c r="C327" s="152"/>
      <c r="D327" s="152"/>
      <c r="E327" s="155"/>
      <c r="F327" s="156" t="s">
        <v>346</v>
      </c>
      <c r="G327" s="152"/>
      <c r="H327" s="152"/>
      <c r="I327" s="153"/>
      <c r="J327" s="157" t="s">
        <v>304</v>
      </c>
      <c r="K327" s="152"/>
      <c r="L327" s="152"/>
      <c r="M327" s="153"/>
      <c r="N327" s="842"/>
      <c r="O327" s="713"/>
      <c r="P327" s="714"/>
    </row>
    <row r="328" spans="1:16" ht="25.5" customHeight="1">
      <c r="A328" s="31"/>
      <c r="B328" s="158" t="s">
        <v>203</v>
      </c>
      <c r="C328" s="158" t="s">
        <v>204</v>
      </c>
      <c r="D328" s="158" t="s">
        <v>104</v>
      </c>
      <c r="E328" s="160" t="s">
        <v>50</v>
      </c>
      <c r="F328" s="160" t="s">
        <v>203</v>
      </c>
      <c r="G328" s="158" t="s">
        <v>204</v>
      </c>
      <c r="H328" s="158" t="s">
        <v>104</v>
      </c>
      <c r="I328" s="160" t="s">
        <v>50</v>
      </c>
      <c r="J328" s="161" t="s">
        <v>203</v>
      </c>
      <c r="K328" s="162" t="s">
        <v>204</v>
      </c>
      <c r="L328" s="164" t="s">
        <v>104</v>
      </c>
      <c r="M328" s="161" t="s">
        <v>50</v>
      </c>
      <c r="N328" s="843"/>
      <c r="O328" s="713"/>
      <c r="P328" s="714" t="s">
        <v>294</v>
      </c>
    </row>
    <row r="329" spans="1:16" hidden="1">
      <c r="A329" s="52" t="s">
        <v>87</v>
      </c>
      <c r="B329" s="52"/>
      <c r="C329" s="52"/>
      <c r="D329" s="52"/>
      <c r="E329" s="52"/>
      <c r="F329" s="44">
        <f>'TTA Pivot Table'!L$230</f>
        <v>0</v>
      </c>
      <c r="G329" s="44">
        <f>'TTA Pivot Table'!L$231</f>
        <v>0</v>
      </c>
      <c r="H329" s="44">
        <f>'TTA Pivot Table'!L$232</f>
        <v>0</v>
      </c>
      <c r="I329" s="43">
        <f>'TTA Pivot Table'!L$233</f>
        <v>0</v>
      </c>
      <c r="J329" s="43">
        <f>'TTA Pivot Table'!L$234</f>
        <v>0</v>
      </c>
      <c r="K329" s="44">
        <f>'TTA Pivot Table'!L$235</f>
        <v>0</v>
      </c>
      <c r="L329" s="44">
        <f>'TTA Pivot Table'!L$236</f>
        <v>0</v>
      </c>
      <c r="M329" s="45">
        <f>'TTA Pivot Table'!L$237</f>
        <v>0</v>
      </c>
      <c r="N329" s="43">
        <f>'TTA Pivot Table'!L$238</f>
        <v>0</v>
      </c>
      <c r="O329" s="47"/>
      <c r="P329" s="715">
        <f>+M329-I329</f>
        <v>0</v>
      </c>
    </row>
    <row r="330" spans="1:16" ht="15.75" hidden="1">
      <c r="A330" s="52"/>
      <c r="B330" s="52"/>
      <c r="C330" s="52"/>
      <c r="D330" s="52"/>
      <c r="E330" s="52"/>
      <c r="F330" s="48"/>
      <c r="G330" s="48"/>
      <c r="H330" s="48"/>
      <c r="I330" s="46"/>
      <c r="J330" s="46"/>
      <c r="K330" s="48"/>
      <c r="L330" s="48"/>
      <c r="M330" s="716"/>
      <c r="N330" s="46"/>
      <c r="O330" s="47"/>
      <c r="P330" s="713">
        <f t="shared" ref="P330" si="19">+I330-M330</f>
        <v>0</v>
      </c>
    </row>
    <row r="331" spans="1:16">
      <c r="A331" s="52" t="s">
        <v>88</v>
      </c>
      <c r="B331" s="178">
        <f>+'TTA Pivot Table'!L$7</f>
        <v>0</v>
      </c>
      <c r="C331" s="178">
        <f>+'TTA Pivot Table'!L$9</f>
        <v>0</v>
      </c>
      <c r="D331" s="178">
        <f>+'TTA Pivot Table'!L$11</f>
        <v>0</v>
      </c>
      <c r="E331" s="179">
        <f>+'TTA Pivot Table'!L$13</f>
        <v>0</v>
      </c>
      <c r="F331" s="179">
        <f>+'TTA Pivot Table'!L$15</f>
        <v>0</v>
      </c>
      <c r="G331" s="178">
        <f>+'TTA Pivot Table'!L$17</f>
        <v>0</v>
      </c>
      <c r="H331" s="178">
        <f>+'TTA Pivot Table'!L$19</f>
        <v>0</v>
      </c>
      <c r="I331" s="179">
        <f>+'TTA Pivot Table'!L$21</f>
        <v>0</v>
      </c>
      <c r="J331" s="179">
        <f>+'TTA Pivot Table'!L$23</f>
        <v>0</v>
      </c>
      <c r="K331" s="178">
        <f>+'TTA Pivot Table'!L$25</f>
        <v>0</v>
      </c>
      <c r="L331" s="178">
        <f>+'TTA Pivot Table'!L$27</f>
        <v>0</v>
      </c>
      <c r="M331" s="180">
        <f>+'TTA Pivot Table'!L$29</f>
        <v>0</v>
      </c>
      <c r="N331" s="179">
        <f>+'TTA Pivot Table'!L$31</f>
        <v>0</v>
      </c>
      <c r="O331" s="47"/>
      <c r="P331" s="715">
        <f t="shared" ref="P331:P349" si="20">+M331-I331</f>
        <v>0</v>
      </c>
    </row>
    <row r="332" spans="1:16">
      <c r="A332" s="52" t="s">
        <v>89</v>
      </c>
      <c r="B332" s="178">
        <f>+'TTA Pivot Table'!L$39</f>
        <v>4.4716216216216216</v>
      </c>
      <c r="C332" s="178">
        <f>+'TTA Pivot Table'!L$41</f>
        <v>5.2685714285714287</v>
      </c>
      <c r="D332" s="178">
        <f>+'TTA Pivot Table'!L$43</f>
        <v>0</v>
      </c>
      <c r="E332" s="179">
        <f>+'TTA Pivot Table'!L$45</f>
        <v>4.7388622754491019</v>
      </c>
      <c r="F332" s="179">
        <f>+'TTA Pivot Table'!L$47</f>
        <v>6.5714285714285712</v>
      </c>
      <c r="G332" s="178">
        <f>+'TTA Pivot Table'!L$49</f>
        <v>8.4173684210526307</v>
      </c>
      <c r="H332" s="178">
        <f>+'TTA Pivot Table'!L$51</f>
        <v>0</v>
      </c>
      <c r="I332" s="179">
        <f>+'TTA Pivot Table'!L$53</f>
        <v>6.9594026548672572</v>
      </c>
      <c r="J332" s="179">
        <f>+'TTA Pivot Table'!L$55</f>
        <v>5.0033812949640293</v>
      </c>
      <c r="K332" s="178">
        <f>+'TTA Pivot Table'!L$57</f>
        <v>5.3792307692307695</v>
      </c>
      <c r="L332" s="178">
        <f>+'TTA Pivot Table'!L$59</f>
        <v>0</v>
      </c>
      <c r="M332" s="180">
        <f>+'TTA Pivot Table'!L$61</f>
        <v>5.1520869565217389</v>
      </c>
      <c r="N332" s="179">
        <f>+'TTA Pivot Table'!L$63</f>
        <v>0</v>
      </c>
      <c r="O332" s="47"/>
      <c r="P332" s="715">
        <f t="shared" si="20"/>
        <v>-1.8073156983455183</v>
      </c>
    </row>
    <row r="333" spans="1:16">
      <c r="A333" s="52" t="s">
        <v>90</v>
      </c>
      <c r="B333" s="178">
        <f>+'TTA Pivot Table'!L$71</f>
        <v>0</v>
      </c>
      <c r="C333" s="178">
        <f>+'TTA Pivot Table'!L$73</f>
        <v>0</v>
      </c>
      <c r="D333" s="178">
        <f>+'TTA Pivot Table'!L$75</f>
        <v>0</v>
      </c>
      <c r="E333" s="179">
        <f>+'TTA Pivot Table'!L$77</f>
        <v>0</v>
      </c>
      <c r="F333" s="179">
        <f>+'TTA Pivot Table'!L$79</f>
        <v>0</v>
      </c>
      <c r="G333" s="178">
        <f>+'TTA Pivot Table'!L$81</f>
        <v>0</v>
      </c>
      <c r="H333" s="178">
        <f>+'TTA Pivot Table'!L$83</f>
        <v>0</v>
      </c>
      <c r="I333" s="179">
        <f>+'TTA Pivot Table'!L$85</f>
        <v>0</v>
      </c>
      <c r="J333" s="179">
        <f>+'TTA Pivot Table'!L$87</f>
        <v>0</v>
      </c>
      <c r="K333" s="178">
        <f>+'TTA Pivot Table'!L$89</f>
        <v>0</v>
      </c>
      <c r="L333" s="178">
        <f>+'TTA Pivot Table'!L$91</f>
        <v>0</v>
      </c>
      <c r="M333" s="180">
        <f>+'TTA Pivot Table'!L$93</f>
        <v>0</v>
      </c>
      <c r="N333" s="179">
        <f>+'TTA Pivot Table'!L$95</f>
        <v>0</v>
      </c>
      <c r="O333" s="47"/>
      <c r="P333" s="715">
        <f t="shared" si="20"/>
        <v>0</v>
      </c>
    </row>
    <row r="334" spans="1:16">
      <c r="A334" s="52" t="s">
        <v>91</v>
      </c>
      <c r="B334" s="178">
        <f>+'TTA Pivot Table'!L$103</f>
        <v>3.0632911392405062</v>
      </c>
      <c r="C334" s="178">
        <f>+'TTA Pivot Table'!L$105</f>
        <v>3.911111111111111</v>
      </c>
      <c r="D334" s="178">
        <f>+'TTA Pivot Table'!L$107</f>
        <v>0.7432432432432432</v>
      </c>
      <c r="E334" s="179">
        <f>+'TTA Pivot Table'!L$109</f>
        <v>3.1027586206896554</v>
      </c>
      <c r="F334" s="179">
        <f>+'TTA Pivot Table'!L$111</f>
        <v>3.928440366972477</v>
      </c>
      <c r="G334" s="178">
        <f>+'TTA Pivot Table'!L$113</f>
        <v>5.6307692307692312</v>
      </c>
      <c r="H334" s="178">
        <f>+'TTA Pivot Table'!L$115</f>
        <v>0</v>
      </c>
      <c r="I334" s="179">
        <f>+'TTA Pivot Table'!L$117</f>
        <v>4.3770270270270268</v>
      </c>
      <c r="J334" s="179">
        <f>+'TTA Pivot Table'!L$119</f>
        <v>2.7834101382488479</v>
      </c>
      <c r="K334" s="178">
        <f>+'TTA Pivot Table'!L$121</f>
        <v>3.8348214285714284</v>
      </c>
      <c r="L334" s="178">
        <f>+'TTA Pivot Table'!L$123</f>
        <v>0</v>
      </c>
      <c r="M334" s="180">
        <f>+'TTA Pivot Table'!L$125</f>
        <v>3.3174603174603177</v>
      </c>
      <c r="N334" s="179">
        <f>+'TTA Pivot Table'!L$127</f>
        <v>5.239247311827957</v>
      </c>
      <c r="O334" s="47"/>
      <c r="P334" s="715">
        <f t="shared" si="20"/>
        <v>-1.0595667095667092</v>
      </c>
    </row>
    <row r="335" spans="1:16">
      <c r="A335" s="52"/>
      <c r="B335" s="178"/>
      <c r="C335" s="178"/>
      <c r="D335" s="178"/>
      <c r="E335" s="179"/>
      <c r="F335" s="179"/>
      <c r="G335" s="178"/>
      <c r="H335" s="178"/>
      <c r="I335" s="179"/>
      <c r="J335" s="179"/>
      <c r="K335" s="178"/>
      <c r="L335" s="178"/>
      <c r="M335" s="180"/>
      <c r="N335" s="179"/>
      <c r="O335" s="47"/>
      <c r="P335" s="715"/>
    </row>
    <row r="336" spans="1:16">
      <c r="A336" s="52" t="s">
        <v>92</v>
      </c>
      <c r="B336" s="178">
        <f>+'TTA Pivot Table'!L$135</f>
        <v>3.3804347826086958</v>
      </c>
      <c r="C336" s="178">
        <f>+'TTA Pivot Table'!L$137</f>
        <v>5.161290322580645</v>
      </c>
      <c r="D336" s="178">
        <f>+'TTA Pivot Table'!L$139</f>
        <v>0</v>
      </c>
      <c r="E336" s="179">
        <f>+'TTA Pivot Table'!L$141</f>
        <v>4.0974025974025974</v>
      </c>
      <c r="F336" s="179">
        <f>+'TTA Pivot Table'!L$143</f>
        <v>4.6731366459627326</v>
      </c>
      <c r="G336" s="178">
        <f>+'TTA Pivot Table'!L$145</f>
        <v>5.8950216450216448</v>
      </c>
      <c r="H336" s="178">
        <f>+'TTA Pivot Table'!L$147</f>
        <v>0</v>
      </c>
      <c r="I336" s="179">
        <f>+'TTA Pivot Table'!L$149</f>
        <v>4.9957142857142856</v>
      </c>
      <c r="J336" s="179">
        <f>+'TTA Pivot Table'!L$151</f>
        <v>3.4097510373443982</v>
      </c>
      <c r="K336" s="178">
        <f>+'TTA Pivot Table'!L$153</f>
        <v>3.4727272727272727</v>
      </c>
      <c r="L336" s="178">
        <f>+'TTA Pivot Table'!L$155</f>
        <v>0</v>
      </c>
      <c r="M336" s="180">
        <f>+'TTA Pivot Table'!L$157</f>
        <v>3.4448022079116836</v>
      </c>
      <c r="N336" s="179">
        <f>+'TTA Pivot Table'!L$159</f>
        <v>0</v>
      </c>
      <c r="O336" s="47"/>
      <c r="P336" s="715">
        <f t="shared" si="20"/>
        <v>-1.550912077802602</v>
      </c>
    </row>
    <row r="337" spans="1:17">
      <c r="A337" s="52" t="s">
        <v>93</v>
      </c>
      <c r="B337" s="178">
        <f>+'TTA Pivot Table'!L$167</f>
        <v>3.5990445859872611</v>
      </c>
      <c r="C337" s="178">
        <f>+'TTA Pivot Table'!L$169</f>
        <v>3.8430656934306571</v>
      </c>
      <c r="D337" s="178">
        <f>+'TTA Pivot Table'!L$171</f>
        <v>0</v>
      </c>
      <c r="E337" s="179">
        <f>+'TTA Pivot Table'!L$173</f>
        <v>3.642745098039216</v>
      </c>
      <c r="F337" s="179">
        <f>+'TTA Pivot Table'!L$175</f>
        <v>4.9518014955812371</v>
      </c>
      <c r="G337" s="178">
        <f>+'TTA Pivot Table'!L$177</f>
        <v>6.0654263565891471</v>
      </c>
      <c r="H337" s="178">
        <f>+'TTA Pivot Table'!L$179</f>
        <v>0</v>
      </c>
      <c r="I337" s="179">
        <f>+'TTA Pivot Table'!L$181</f>
        <v>5.2912570888468817</v>
      </c>
      <c r="J337" s="179">
        <f>+'TTA Pivot Table'!L$183</f>
        <v>5.8060489060489067</v>
      </c>
      <c r="K337" s="178">
        <f>+'TTA Pivot Table'!L$185</f>
        <v>5.5619537275064266</v>
      </c>
      <c r="L337" s="178">
        <f>+'TTA Pivot Table'!L$187</f>
        <v>0</v>
      </c>
      <c r="M337" s="180">
        <f>+'TTA Pivot Table'!L$189</f>
        <v>5.724614065180103</v>
      </c>
      <c r="N337" s="179">
        <f>+'TTA Pivot Table'!L$191</f>
        <v>7.0585808580858087</v>
      </c>
      <c r="O337" s="47"/>
      <c r="P337" s="715">
        <f t="shared" si="20"/>
        <v>0.43335697633322123</v>
      </c>
    </row>
    <row r="338" spans="1:17">
      <c r="A338" s="52" t="s">
        <v>94</v>
      </c>
      <c r="B338" s="267">
        <f>+'TTA Pivot Table'!L$199</f>
        <v>2.3666666666666667</v>
      </c>
      <c r="C338" s="178">
        <f>+'TTA Pivot Table'!L$201</f>
        <v>3.2133333333333334</v>
      </c>
      <c r="D338" s="178">
        <f>+'TTA Pivot Table'!L$203</f>
        <v>0</v>
      </c>
      <c r="E338" s="179">
        <f>+'TTA Pivot Table'!L$205</f>
        <v>2.427142857142857</v>
      </c>
      <c r="F338" s="179">
        <f>+'TTA Pivot Table'!L$207</f>
        <v>4.1948809523809523</v>
      </c>
      <c r="G338" s="178">
        <f>+'TTA Pivot Table'!L$209</f>
        <v>5.6117894736842091</v>
      </c>
      <c r="H338" s="178">
        <f>+'TTA Pivot Table'!L$211</f>
        <v>0</v>
      </c>
      <c r="I338" s="179">
        <f>+'TTA Pivot Table'!L$213</f>
        <v>4.4562524271844657</v>
      </c>
      <c r="J338" s="179">
        <f>+'TTA Pivot Table'!L$215</f>
        <v>3.3506071428571427</v>
      </c>
      <c r="K338" s="178">
        <f>+'TTA Pivot Table'!L$217</f>
        <v>4.8936363636363627</v>
      </c>
      <c r="L338" s="178">
        <f>+'TTA Pivot Table'!L$219</f>
        <v>0</v>
      </c>
      <c r="M338" s="180">
        <f>+'TTA Pivot Table'!L$221</f>
        <v>3.9684796573875807</v>
      </c>
      <c r="N338" s="179">
        <f>+'TTA Pivot Table'!L$223</f>
        <v>0</v>
      </c>
      <c r="O338" s="47"/>
      <c r="P338" s="715">
        <f t="shared" si="20"/>
        <v>-0.487772769796885</v>
      </c>
    </row>
    <row r="339" spans="1:17">
      <c r="A339" s="52" t="s">
        <v>95</v>
      </c>
      <c r="B339" s="178">
        <f>+'TTA Pivot Table'!L$231</f>
        <v>0</v>
      </c>
      <c r="C339" s="178">
        <f>+'TTA Pivot Table'!L$233</f>
        <v>0</v>
      </c>
      <c r="D339" s="178">
        <f>+'TTA Pivot Table'!L$235</f>
        <v>0</v>
      </c>
      <c r="E339" s="179">
        <f>+'TTA Pivot Table'!L$237</f>
        <v>0</v>
      </c>
      <c r="F339" s="179">
        <f>+'TTA Pivot Table'!L$239</f>
        <v>0</v>
      </c>
      <c r="G339" s="178">
        <f>+'TTA Pivot Table'!L$241</f>
        <v>0</v>
      </c>
      <c r="H339" s="178">
        <f>+'TTA Pivot Table'!L$243</f>
        <v>0</v>
      </c>
      <c r="I339" s="179">
        <f>+'TTA Pivot Table'!L$245</f>
        <v>0</v>
      </c>
      <c r="J339" s="179">
        <f>+'TTA Pivot Table'!L$247</f>
        <v>0</v>
      </c>
      <c r="K339" s="178">
        <f>+'TTA Pivot Table'!L$249</f>
        <v>0</v>
      </c>
      <c r="L339" s="178">
        <f>+'TTA Pivot Table'!L$251</f>
        <v>0</v>
      </c>
      <c r="M339" s="180">
        <f>+'TTA Pivot Table'!L$253</f>
        <v>0</v>
      </c>
      <c r="N339" s="179">
        <f>+'TTA Pivot Table'!L$255</f>
        <v>0</v>
      </c>
      <c r="O339" s="47"/>
      <c r="P339" s="715">
        <f t="shared" si="20"/>
        <v>0</v>
      </c>
    </row>
    <row r="340" spans="1:17">
      <c r="A340" s="52"/>
      <c r="B340" s="178"/>
      <c r="C340" s="178"/>
      <c r="D340" s="178"/>
      <c r="E340" s="179"/>
      <c r="F340" s="179"/>
      <c r="G340" s="178"/>
      <c r="H340" s="178"/>
      <c r="I340" s="179"/>
      <c r="J340" s="179"/>
      <c r="K340" s="178"/>
      <c r="L340" s="178"/>
      <c r="M340" s="180"/>
      <c r="N340" s="179"/>
      <c r="O340" s="47"/>
      <c r="P340" s="715"/>
    </row>
    <row r="341" spans="1:17">
      <c r="A341" s="52" t="s">
        <v>96</v>
      </c>
      <c r="B341" s="178">
        <f>+'TTA Pivot Table'!L$263</f>
        <v>4.166666666666667</v>
      </c>
      <c r="C341" s="178">
        <f>+'TTA Pivot Table'!L$265</f>
        <v>3.8895488721804514</v>
      </c>
      <c r="D341" s="178">
        <f>+'TTA Pivot Table'!L$267</f>
        <v>0</v>
      </c>
      <c r="E341" s="179">
        <f>+'TTA Pivot Table'!L$269</f>
        <v>3.8956617647058827</v>
      </c>
      <c r="F341" s="179">
        <f>+'TTA Pivot Table'!L$271</f>
        <v>3.3007094846900671</v>
      </c>
      <c r="G341" s="178">
        <f>+'TTA Pivot Table'!L$273</f>
        <v>3.5210365853658541</v>
      </c>
      <c r="H341" s="178">
        <f>+'TTA Pivot Table'!L$275</f>
        <v>0</v>
      </c>
      <c r="I341" s="179">
        <f>+'TTA Pivot Table'!L$277</f>
        <v>3.324750499001996</v>
      </c>
      <c r="J341" s="179">
        <f>+'TTA Pivot Table'!L$279</f>
        <v>3.3212661195779605</v>
      </c>
      <c r="K341" s="178">
        <f>+'TTA Pivot Table'!L$281</f>
        <v>4.9327297297297301</v>
      </c>
      <c r="L341" s="178">
        <f>+'TTA Pivot Table'!L$2691</f>
        <v>0</v>
      </c>
      <c r="M341" s="180">
        <f>+'TTA Pivot Table'!L$285</f>
        <v>3.8087898609975475</v>
      </c>
      <c r="N341" s="179">
        <f>+'TTA Pivot Table'!L$287</f>
        <v>4.9330160857908849</v>
      </c>
      <c r="O341" s="47"/>
      <c r="P341" s="715">
        <f t="shared" si="20"/>
        <v>0.48403936199555142</v>
      </c>
    </row>
    <row r="342" spans="1:17">
      <c r="A342" s="52" t="s">
        <v>97</v>
      </c>
      <c r="B342" s="178">
        <f>+'TTA Pivot Table'!L$295</f>
        <v>3.1017639077340569</v>
      </c>
      <c r="C342" s="178">
        <f>+'TTA Pivot Table'!L$297</f>
        <v>3.0755148741418763</v>
      </c>
      <c r="D342" s="178">
        <f>+'TTA Pivot Table'!L$299</f>
        <v>3.78125</v>
      </c>
      <c r="E342" s="179">
        <f>+'TTA Pivot Table'!L$301</f>
        <v>3.1012605042016808</v>
      </c>
      <c r="F342" s="179">
        <f>+'TTA Pivot Table'!L$303</f>
        <v>4.1467165419783871</v>
      </c>
      <c r="G342" s="178">
        <f>+'TTA Pivot Table'!L$305</f>
        <v>4.537923728813559</v>
      </c>
      <c r="H342" s="178">
        <f>+'TTA Pivot Table'!L$307</f>
        <v>4.1981818181818165</v>
      </c>
      <c r="I342" s="179">
        <f>+'TTA Pivot Table'!L$309</f>
        <v>4.3372231337161606</v>
      </c>
      <c r="J342" s="179">
        <f>+'TTA Pivot Table'!L$311</f>
        <v>2.9505870841487281</v>
      </c>
      <c r="K342" s="178">
        <f>+'TTA Pivot Table'!L$313</f>
        <v>3.6788104089219331</v>
      </c>
      <c r="L342" s="178">
        <f>+'TTA Pivot Table'!L$315</f>
        <v>3.7872340425531914</v>
      </c>
      <c r="M342" s="180">
        <f>+'TTA Pivot Table'!L$317</f>
        <v>3.3726180613090309</v>
      </c>
      <c r="N342" s="179">
        <f>+'TTA Pivot Table'!L$319</f>
        <v>0</v>
      </c>
      <c r="O342" s="47"/>
      <c r="P342" s="715">
        <f t="shared" si="20"/>
        <v>-0.96460507240712978</v>
      </c>
    </row>
    <row r="343" spans="1:17">
      <c r="A343" s="52" t="s">
        <v>98</v>
      </c>
      <c r="B343" s="178">
        <f>+'TTA Pivot Table'!L$327</f>
        <v>2.89</v>
      </c>
      <c r="C343" s="178">
        <f>+'TTA Pivot Table'!L$329</f>
        <v>3</v>
      </c>
      <c r="D343" s="178">
        <f>+'TTA Pivot Table'!L$331</f>
        <v>0</v>
      </c>
      <c r="E343" s="179">
        <f>+'TTA Pivot Table'!L$333</f>
        <v>2.9113432835820894</v>
      </c>
      <c r="F343" s="179">
        <f>+'TTA Pivot Table'!L$335</f>
        <v>4.3600000000000003</v>
      </c>
      <c r="G343" s="178">
        <f>+'TTA Pivot Table'!L$337</f>
        <v>5.48</v>
      </c>
      <c r="H343" s="178">
        <f>+'TTA Pivot Table'!L$339</f>
        <v>0</v>
      </c>
      <c r="I343" s="179">
        <f>+'TTA Pivot Table'!L$341</f>
        <v>4.5741818181818186</v>
      </c>
      <c r="J343" s="179">
        <f>+'TTA Pivot Table'!L$343</f>
        <v>3.53</v>
      </c>
      <c r="K343" s="178">
        <f>+'TTA Pivot Table'!L$345</f>
        <v>3.98</v>
      </c>
      <c r="L343" s="178">
        <f>+'TTA Pivot Table'!L$347</f>
        <v>0</v>
      </c>
      <c r="M343" s="180">
        <f>+'TTA Pivot Table'!L$349</f>
        <v>3.716328125</v>
      </c>
      <c r="N343" s="179">
        <f>+'TTA Pivot Table'!L$351</f>
        <v>0</v>
      </c>
      <c r="O343" s="47"/>
      <c r="P343" s="715">
        <f t="shared" si="20"/>
        <v>-0.85785369318181859</v>
      </c>
      <c r="Q343" s="785"/>
    </row>
    <row r="344" spans="1:17">
      <c r="A344" s="52" t="s">
        <v>99</v>
      </c>
      <c r="B344" s="178">
        <f>+'TTA Pivot Table'!L$359</f>
        <v>0</v>
      </c>
      <c r="C344" s="178">
        <f>+'TTA Pivot Table'!L$361</f>
        <v>0</v>
      </c>
      <c r="D344" s="178">
        <f>+'TTA Pivot Table'!L$363</f>
        <v>0</v>
      </c>
      <c r="E344" s="179">
        <f>+'TTA Pivot Table'!L$365</f>
        <v>0</v>
      </c>
      <c r="F344" s="179">
        <f>+'TTA Pivot Table'!L$367</f>
        <v>0</v>
      </c>
      <c r="G344" s="178">
        <f>+'TTA Pivot Table'!L$369</f>
        <v>0</v>
      </c>
      <c r="H344" s="178">
        <f>+'TTA Pivot Table'!L$371</f>
        <v>0</v>
      </c>
      <c r="I344" s="179">
        <f>+'TTA Pivot Table'!L$373</f>
        <v>0</v>
      </c>
      <c r="J344" s="179">
        <f>+'TTA Pivot Table'!L$375</f>
        <v>0</v>
      </c>
      <c r="K344" s="178">
        <f>+'TTA Pivot Table'!L$377</f>
        <v>0</v>
      </c>
      <c r="L344" s="178">
        <f>+'TTA Pivot Table'!L$379</f>
        <v>0</v>
      </c>
      <c r="M344" s="180">
        <f>+'TTA Pivot Table'!L$381</f>
        <v>0</v>
      </c>
      <c r="N344" s="179">
        <f>+'TTA Pivot Table'!L$383</f>
        <v>0</v>
      </c>
      <c r="O344" s="47"/>
      <c r="P344" s="715">
        <f t="shared" si="20"/>
        <v>0</v>
      </c>
    </row>
    <row r="345" spans="1:17">
      <c r="A345" s="52"/>
      <c r="B345" s="178"/>
      <c r="C345" s="178"/>
      <c r="D345" s="178"/>
      <c r="E345" s="179"/>
      <c r="F345" s="179"/>
      <c r="G345" s="178"/>
      <c r="H345" s="178"/>
      <c r="I345" s="179"/>
      <c r="J345" s="179"/>
      <c r="K345" s="178"/>
      <c r="L345" s="178"/>
      <c r="M345" s="180"/>
      <c r="N345" s="179"/>
      <c r="O345" s="47"/>
      <c r="P345" s="715"/>
    </row>
    <row r="346" spans="1:17">
      <c r="A346" s="52" t="s">
        <v>100</v>
      </c>
      <c r="B346" s="178">
        <f>+'TTA Pivot Table'!L$391</f>
        <v>2.6041874999999997</v>
      </c>
      <c r="C346" s="178">
        <f>+'TTA Pivot Table'!L$393</f>
        <v>2.2855714285714286</v>
      </c>
      <c r="D346" s="178">
        <f>+'TTA Pivot Table'!L$395</f>
        <v>0</v>
      </c>
      <c r="E346" s="179">
        <f>+'TTA Pivot Table'!L$397</f>
        <v>2.5470000000000002</v>
      </c>
      <c r="F346" s="179">
        <f>+'TTA Pivot Table'!L$399</f>
        <v>3.7135803468208093</v>
      </c>
      <c r="G346" s="178">
        <f>+'TTA Pivot Table'!L$401</f>
        <v>4.7300949074074072</v>
      </c>
      <c r="H346" s="178">
        <f>+'TTA Pivot Table'!L$403</f>
        <v>0</v>
      </c>
      <c r="I346" s="179">
        <f>+'TTA Pivot Table'!L$405</f>
        <v>3.9166951896392233</v>
      </c>
      <c r="J346" s="179">
        <f>+'TTA Pivot Table'!L$407</f>
        <v>5.397465517241379</v>
      </c>
      <c r="K346" s="178">
        <f>+'TTA Pivot Table'!L$409</f>
        <v>7.3779618055555556</v>
      </c>
      <c r="L346" s="178">
        <f>+'TTA Pivot Table'!L$411</f>
        <v>0</v>
      </c>
      <c r="M346" s="180">
        <f>+'TTA Pivot Table'!L$413</f>
        <v>6.2942940251572326</v>
      </c>
      <c r="N346" s="179">
        <f>+'TTA Pivot Table'!L$415</f>
        <v>4.2859180952380953</v>
      </c>
      <c r="O346" s="47"/>
      <c r="P346" s="715">
        <f t="shared" si="20"/>
        <v>2.3775988355180093</v>
      </c>
    </row>
    <row r="347" spans="1:17">
      <c r="A347" s="52" t="s">
        <v>101</v>
      </c>
      <c r="B347" s="178">
        <f>+'TTA Pivot Table'!L$423</f>
        <v>3.0049586776859512</v>
      </c>
      <c r="C347" s="178">
        <f>+'TTA Pivot Table'!L$425</f>
        <v>3.3898954703832751</v>
      </c>
      <c r="D347" s="178">
        <f>+'TTA Pivot Table'!L$427</f>
        <v>0</v>
      </c>
      <c r="E347" s="179">
        <f>+'TTA Pivot Table'!L$429</f>
        <v>3.1482490272373544</v>
      </c>
      <c r="F347" s="179">
        <f>+'TTA Pivot Table'!L$431</f>
        <v>4.2985643786451329</v>
      </c>
      <c r="G347" s="178">
        <f>+'TTA Pivot Table'!L$433</f>
        <v>5.1649672250546246</v>
      </c>
      <c r="H347" s="178">
        <f>+'TTA Pivot Table'!L$435</f>
        <v>0</v>
      </c>
      <c r="I347" s="179">
        <f>+'TTA Pivot Table'!L$437</f>
        <v>4.6288173237090504</v>
      </c>
      <c r="J347" s="179">
        <f>+'TTA Pivot Table'!L$439</f>
        <v>3.0621834061135376</v>
      </c>
      <c r="K347" s="178">
        <f>+'TTA Pivot Table'!L$441</f>
        <v>3.3286448298008997</v>
      </c>
      <c r="L347" s="178">
        <f>+'TTA Pivot Table'!L$443</f>
        <v>0</v>
      </c>
      <c r="M347" s="180">
        <f>+'TTA Pivot Table'!L$445</f>
        <v>3.2157290895632857</v>
      </c>
      <c r="N347" s="179">
        <f>+'TTA Pivot Table'!L$447</f>
        <v>4.8113586956521734</v>
      </c>
      <c r="O347" s="47"/>
      <c r="P347" s="715">
        <f t="shared" si="20"/>
        <v>-1.4130882341457647</v>
      </c>
    </row>
    <row r="348" spans="1:17">
      <c r="A348" s="52" t="s">
        <v>102</v>
      </c>
      <c r="B348" s="178">
        <f>+'TTA Pivot Table'!L$455</f>
        <v>2.43921568627451</v>
      </c>
      <c r="C348" s="178">
        <f>+'TTA Pivot Table'!L$457</f>
        <v>3.3173076923076912</v>
      </c>
      <c r="D348" s="178">
        <f>+'TTA Pivot Table'!L$459</f>
        <v>0</v>
      </c>
      <c r="E348" s="179">
        <f>+'TTA Pivot Table'!L$461</f>
        <v>2.6935933147632309</v>
      </c>
      <c r="F348" s="179">
        <f>+'TTA Pivot Table'!L$463</f>
        <v>3.9902548725637188</v>
      </c>
      <c r="G348" s="178">
        <f>+'TTA Pivot Table'!L$465</f>
        <v>6.3902439024390256</v>
      </c>
      <c r="H348" s="178">
        <f>+'TTA Pivot Table'!L$467</f>
        <v>0</v>
      </c>
      <c r="I348" s="179">
        <f>+'TTA Pivot Table'!L$469</f>
        <v>5.6707865168539335</v>
      </c>
      <c r="J348" s="179">
        <f>+'TTA Pivot Table'!L$471</f>
        <v>3.2984084880636622</v>
      </c>
      <c r="K348" s="178">
        <f>+'TTA Pivot Table'!L$473</f>
        <v>4.2883870967741933</v>
      </c>
      <c r="L348" s="178">
        <f>+'TTA Pivot Table'!L$475</f>
        <v>0</v>
      </c>
      <c r="M348" s="180">
        <f>+'TTA Pivot Table'!L$477</f>
        <v>3.9644097222222237</v>
      </c>
      <c r="N348" s="179">
        <f>+'TTA Pivot Table'!L$479</f>
        <v>5.3938417117827502</v>
      </c>
      <c r="O348" s="47"/>
      <c r="P348" s="715">
        <f t="shared" si="20"/>
        <v>-1.7063767946317099</v>
      </c>
    </row>
    <row r="349" spans="1:17">
      <c r="A349" s="57" t="s">
        <v>103</v>
      </c>
      <c r="B349" s="181">
        <f>+'TTA Pivot Table'!L$487</f>
        <v>2.8</v>
      </c>
      <c r="C349" s="181">
        <f>+'TTA Pivot Table'!L$489</f>
        <v>3</v>
      </c>
      <c r="D349" s="181">
        <f>+'TTA Pivot Table'!L$491</f>
        <v>0</v>
      </c>
      <c r="E349" s="182">
        <f>+'TTA Pivot Table'!L$493</f>
        <v>2.8166666666666664</v>
      </c>
      <c r="F349" s="182">
        <f>+'TTA Pivot Table'!L$495</f>
        <v>5.8</v>
      </c>
      <c r="G349" s="181">
        <f>+'TTA Pivot Table'!L$497</f>
        <v>6.2999999999999989</v>
      </c>
      <c r="H349" s="181">
        <f>+'TTA Pivot Table'!L$499</f>
        <v>0</v>
      </c>
      <c r="I349" s="182">
        <f>+'TTA Pivot Table'!L$501</f>
        <v>5.9050000000000002</v>
      </c>
      <c r="J349" s="182">
        <f>+'TTA Pivot Table'!L$503</f>
        <v>4.2</v>
      </c>
      <c r="K349" s="181">
        <f>+'TTA Pivot Table'!L$505</f>
        <v>4.3</v>
      </c>
      <c r="L349" s="181">
        <f>+'TTA Pivot Table'!L$507</f>
        <v>0</v>
      </c>
      <c r="M349" s="183">
        <f>+'TTA Pivot Table'!L$509</f>
        <v>4.2350000000000003</v>
      </c>
      <c r="N349" s="182">
        <f>+'TTA Pivot Table'!L$511</f>
        <v>7.5</v>
      </c>
      <c r="O349" s="47"/>
      <c r="P349" s="717">
        <f t="shared" si="20"/>
        <v>-1.67</v>
      </c>
    </row>
    <row r="350" spans="1:17">
      <c r="A350" s="165" t="s">
        <v>206</v>
      </c>
      <c r="B350" s="165"/>
      <c r="C350" s="165"/>
      <c r="D350" s="165"/>
      <c r="E350" s="165"/>
      <c r="F350" s="166"/>
      <c r="G350" s="166"/>
      <c r="H350" s="166"/>
      <c r="I350" s="166"/>
      <c r="J350" s="166"/>
      <c r="K350" s="166"/>
      <c r="L350" s="166"/>
      <c r="M350" s="166"/>
      <c r="N350" s="166"/>
    </row>
    <row r="351" spans="1:17" s="56" customFormat="1">
      <c r="A351" s="165"/>
      <c r="B351" s="167"/>
      <c r="C351" s="167"/>
      <c r="D351" s="167"/>
      <c r="E351" s="167"/>
      <c r="F351" s="167"/>
      <c r="G351" s="167"/>
      <c r="H351" s="167"/>
      <c r="I351" s="167"/>
      <c r="J351" s="167"/>
      <c r="K351" s="167"/>
      <c r="L351" s="167"/>
      <c r="M351" s="167"/>
      <c r="N351" s="167"/>
      <c r="O351" s="50"/>
    </row>
    <row r="352" spans="1:17">
      <c r="A352" s="165"/>
      <c r="B352" s="165"/>
      <c r="C352" s="165"/>
      <c r="D352" s="165"/>
      <c r="E352" s="165"/>
      <c r="F352" s="166"/>
      <c r="G352" s="166"/>
      <c r="H352" s="166"/>
      <c r="I352" s="166"/>
      <c r="J352" s="166"/>
      <c r="K352" s="166"/>
      <c r="L352" s="166"/>
      <c r="M352" s="166"/>
      <c r="N352" s="718" t="s">
        <v>1156</v>
      </c>
    </row>
    <row r="353" spans="1:16" ht="18">
      <c r="A353" s="266" t="s">
        <v>329</v>
      </c>
      <c r="B353" s="132"/>
      <c r="C353" s="132"/>
      <c r="D353" s="132"/>
      <c r="E353" s="132"/>
      <c r="F353" s="135"/>
      <c r="G353" s="135"/>
      <c r="H353" s="135"/>
      <c r="I353" s="136"/>
      <c r="J353" s="135"/>
      <c r="K353" s="135"/>
      <c r="L353" s="135"/>
      <c r="M353" s="136"/>
      <c r="N353" s="135"/>
      <c r="P353" s="714"/>
    </row>
    <row r="354" spans="1:16" ht="18">
      <c r="A354" s="266"/>
      <c r="B354" s="132"/>
      <c r="C354" s="132"/>
      <c r="D354" s="132"/>
      <c r="E354" s="132"/>
      <c r="F354" s="135"/>
      <c r="G354" s="135"/>
      <c r="H354" s="135"/>
      <c r="I354" s="136"/>
      <c r="J354" s="135"/>
      <c r="K354" s="135"/>
      <c r="L354" s="135"/>
      <c r="M354" s="136"/>
      <c r="N354" s="135"/>
      <c r="P354" s="714"/>
    </row>
    <row r="355" spans="1:16" ht="15.75">
      <c r="A355" s="150" t="s">
        <v>230</v>
      </c>
      <c r="B355" s="132"/>
      <c r="C355" s="132"/>
      <c r="D355" s="132"/>
      <c r="E355" s="132"/>
      <c r="F355" s="135"/>
      <c r="G355" s="135"/>
      <c r="H355" s="135"/>
      <c r="I355" s="136"/>
      <c r="J355" s="135"/>
      <c r="K355" s="135"/>
      <c r="L355" s="135"/>
      <c r="M355" s="136"/>
      <c r="N355" s="135"/>
      <c r="P355" s="714"/>
    </row>
    <row r="356" spans="1:16" ht="15.75">
      <c r="A356" s="150" t="s">
        <v>1140</v>
      </c>
      <c r="B356" s="132"/>
      <c r="C356" s="132"/>
      <c r="D356" s="132"/>
      <c r="E356" s="132"/>
      <c r="F356" s="135"/>
      <c r="G356" s="135"/>
      <c r="H356" s="135"/>
      <c r="I356" s="136"/>
      <c r="J356" s="135"/>
      <c r="K356" s="135"/>
      <c r="L356" s="135"/>
      <c r="M356" s="136"/>
      <c r="N356" s="135"/>
      <c r="P356" s="714"/>
    </row>
    <row r="357" spans="1:16" ht="17.25" customHeight="1">
      <c r="A357" s="31"/>
      <c r="B357" s="31"/>
      <c r="C357" s="31"/>
      <c r="D357" s="31"/>
      <c r="E357" s="31"/>
      <c r="F357" s="23"/>
      <c r="G357" s="146"/>
      <c r="H357" s="146"/>
      <c r="I357" s="143"/>
      <c r="J357" s="143"/>
      <c r="K357" s="143"/>
      <c r="L357" s="143"/>
      <c r="M357" s="143"/>
      <c r="N357" s="143"/>
      <c r="O357" s="11"/>
      <c r="P357" s="714"/>
    </row>
    <row r="358" spans="1:16" ht="17.25" customHeight="1">
      <c r="A358" s="26"/>
      <c r="B358" s="151" t="s">
        <v>303</v>
      </c>
      <c r="C358" s="152"/>
      <c r="D358" s="152"/>
      <c r="E358" s="152"/>
      <c r="F358" s="152"/>
      <c r="G358" s="152"/>
      <c r="H358" s="152"/>
      <c r="I358" s="153"/>
      <c r="J358" s="163" t="s">
        <v>202</v>
      </c>
      <c r="K358" s="711"/>
      <c r="L358" s="711"/>
      <c r="M358" s="712"/>
      <c r="N358" s="841" t="s">
        <v>302</v>
      </c>
      <c r="O358" s="713"/>
      <c r="P358" s="714"/>
    </row>
    <row r="359" spans="1:16" ht="44.25" customHeight="1">
      <c r="A359" s="42"/>
      <c r="B359" s="152" t="s">
        <v>344</v>
      </c>
      <c r="C359" s="152"/>
      <c r="D359" s="152"/>
      <c r="E359" s="155"/>
      <c r="F359" s="156" t="s">
        <v>346</v>
      </c>
      <c r="G359" s="152"/>
      <c r="H359" s="152"/>
      <c r="I359" s="153"/>
      <c r="J359" s="157" t="s">
        <v>304</v>
      </c>
      <c r="K359" s="152"/>
      <c r="L359" s="152"/>
      <c r="M359" s="153"/>
      <c r="N359" s="842"/>
      <c r="O359" s="713"/>
      <c r="P359" s="714"/>
    </row>
    <row r="360" spans="1:16" ht="30.75" customHeight="1">
      <c r="A360" s="31"/>
      <c r="B360" s="158" t="s">
        <v>203</v>
      </c>
      <c r="C360" s="158" t="s">
        <v>204</v>
      </c>
      <c r="D360" s="158" t="s">
        <v>104</v>
      </c>
      <c r="E360" s="160" t="s">
        <v>50</v>
      </c>
      <c r="F360" s="160" t="s">
        <v>203</v>
      </c>
      <c r="G360" s="158" t="s">
        <v>204</v>
      </c>
      <c r="H360" s="158" t="s">
        <v>104</v>
      </c>
      <c r="I360" s="160" t="s">
        <v>50</v>
      </c>
      <c r="J360" s="161" t="s">
        <v>203</v>
      </c>
      <c r="K360" s="162" t="s">
        <v>204</v>
      </c>
      <c r="L360" s="164" t="s">
        <v>104</v>
      </c>
      <c r="M360" s="161" t="s">
        <v>50</v>
      </c>
      <c r="N360" s="843"/>
      <c r="O360" s="713"/>
      <c r="P360" s="714" t="s">
        <v>294</v>
      </c>
    </row>
    <row r="361" spans="1:16" hidden="1">
      <c r="A361" s="52" t="s">
        <v>87</v>
      </c>
      <c r="B361" s="52"/>
      <c r="C361" s="52"/>
      <c r="D361" s="52"/>
      <c r="E361" s="52"/>
      <c r="F361" s="44">
        <f>'TTA Pivot Table'!M$230</f>
        <v>0</v>
      </c>
      <c r="G361" s="44">
        <f>'TTA Pivot Table'!M$231</f>
        <v>0</v>
      </c>
      <c r="H361" s="44">
        <f>'TTA Pivot Table'!M$232</f>
        <v>0</v>
      </c>
      <c r="I361" s="43">
        <f>'TTA Pivot Table'!M$233</f>
        <v>0</v>
      </c>
      <c r="J361" s="43">
        <f>'TTA Pivot Table'!M$234</f>
        <v>0</v>
      </c>
      <c r="K361" s="44">
        <f>'TTA Pivot Table'!M$235</f>
        <v>0</v>
      </c>
      <c r="L361" s="44">
        <f>'TTA Pivot Table'!M$236</f>
        <v>0</v>
      </c>
      <c r="M361" s="45">
        <f>'TTA Pivot Table'!M$237</f>
        <v>0</v>
      </c>
      <c r="N361" s="43">
        <f>'TTA Pivot Table'!M$238</f>
        <v>0</v>
      </c>
      <c r="O361" s="47"/>
      <c r="P361" s="715">
        <f>+M361-I361</f>
        <v>0</v>
      </c>
    </row>
    <row r="362" spans="1:16" ht="15.75" hidden="1">
      <c r="A362" s="52"/>
      <c r="B362" s="52"/>
      <c r="C362" s="52"/>
      <c r="D362" s="52"/>
      <c r="E362" s="52"/>
      <c r="F362" s="48"/>
      <c r="G362" s="48"/>
      <c r="H362" s="48"/>
      <c r="I362" s="46"/>
      <c r="J362" s="46"/>
      <c r="K362" s="48"/>
      <c r="L362" s="48"/>
      <c r="M362" s="716"/>
      <c r="N362" s="46"/>
      <c r="O362" s="47"/>
      <c r="P362" s="713">
        <f t="shared" ref="P362" si="21">+I362-M362</f>
        <v>0</v>
      </c>
    </row>
    <row r="363" spans="1:16">
      <c r="A363" s="52" t="s">
        <v>88</v>
      </c>
      <c r="B363" s="178">
        <f>+'TTA Pivot Table'!M$7</f>
        <v>0</v>
      </c>
      <c r="C363" s="178">
        <f>+'TTA Pivot Table'!M$9</f>
        <v>0</v>
      </c>
      <c r="D363" s="178">
        <f>+'TTA Pivot Table'!M$11</f>
        <v>0</v>
      </c>
      <c r="E363" s="179">
        <f>+'TTA Pivot Table'!M$13</f>
        <v>0</v>
      </c>
      <c r="F363" s="179">
        <f>+'TTA Pivot Table'!M$15</f>
        <v>0</v>
      </c>
      <c r="G363" s="178">
        <f>+'TTA Pivot Table'!M$17</f>
        <v>0</v>
      </c>
      <c r="H363" s="178">
        <f>+'TTA Pivot Table'!M$19</f>
        <v>0</v>
      </c>
      <c r="I363" s="179">
        <f>+'TTA Pivot Table'!M$21</f>
        <v>0</v>
      </c>
      <c r="J363" s="179">
        <f>+'TTA Pivot Table'!M$23</f>
        <v>0</v>
      </c>
      <c r="K363" s="178">
        <f>+'TTA Pivot Table'!M$25</f>
        <v>0</v>
      </c>
      <c r="L363" s="178">
        <f>+'TTA Pivot Table'!M$27</f>
        <v>0</v>
      </c>
      <c r="M363" s="180">
        <f>+'TTA Pivot Table'!M$29</f>
        <v>0</v>
      </c>
      <c r="N363" s="179">
        <f>+'TTA Pivot Table'!M$31</f>
        <v>0</v>
      </c>
      <c r="O363" s="47"/>
      <c r="P363" s="715">
        <f t="shared" ref="P363:P381" si="22">+M363-I363</f>
        <v>0</v>
      </c>
    </row>
    <row r="364" spans="1:16">
      <c r="A364" s="52" t="s">
        <v>89</v>
      </c>
      <c r="B364" s="178">
        <f>+'TTA Pivot Table'!M$39</f>
        <v>3.7772830188679252</v>
      </c>
      <c r="C364" s="178">
        <f>+'TTA Pivot Table'!M$41</f>
        <v>6.0988888888888884</v>
      </c>
      <c r="D364" s="178">
        <f>+'TTA Pivot Table'!M$43</f>
        <v>0</v>
      </c>
      <c r="E364" s="179">
        <f>+'TTA Pivot Table'!M$45</f>
        <v>4.6878211009174313</v>
      </c>
      <c r="F364" s="179">
        <f>+'TTA Pivot Table'!M$47</f>
        <v>6.0101822700911347</v>
      </c>
      <c r="G364" s="178">
        <f>+'TTA Pivot Table'!M$49</f>
        <v>10.554818840579712</v>
      </c>
      <c r="H364" s="178">
        <f>+'TTA Pivot Table'!M$51</f>
        <v>0</v>
      </c>
      <c r="I364" s="179">
        <f>+'TTA Pivot Table'!M$53</f>
        <v>7.4363558840250139</v>
      </c>
      <c r="J364" s="179">
        <f>+'TTA Pivot Table'!M$55</f>
        <v>8.3899201596806368</v>
      </c>
      <c r="K364" s="178">
        <f>+'TTA Pivot Table'!M$57</f>
        <v>6.1969859813084121</v>
      </c>
      <c r="L364" s="178">
        <f>+'TTA Pivot Table'!M$59</f>
        <v>0</v>
      </c>
      <c r="M364" s="180">
        <f>+'TTA Pivot Table'!M$61</f>
        <v>7.3796124865446719</v>
      </c>
      <c r="N364" s="179">
        <f>+'TTA Pivot Table'!M$63</f>
        <v>5.1326666666666663</v>
      </c>
      <c r="O364" s="47"/>
      <c r="P364" s="715">
        <f t="shared" si="22"/>
        <v>-5.6743397480341962E-2</v>
      </c>
    </row>
    <row r="365" spans="1:16">
      <c r="A365" s="52" t="s">
        <v>90</v>
      </c>
      <c r="B365" s="178">
        <f>+'TTA Pivot Table'!M$71</f>
        <v>0</v>
      </c>
      <c r="C365" s="178">
        <f>+'TTA Pivot Table'!M$73</f>
        <v>0</v>
      </c>
      <c r="D365" s="178">
        <f>+'TTA Pivot Table'!M$75</f>
        <v>0</v>
      </c>
      <c r="E365" s="179">
        <f>+'TTA Pivot Table'!M$77</f>
        <v>0</v>
      </c>
      <c r="F365" s="179">
        <f>+'TTA Pivot Table'!M$79</f>
        <v>0</v>
      </c>
      <c r="G365" s="178">
        <f>+'TTA Pivot Table'!M$81</f>
        <v>0</v>
      </c>
      <c r="H365" s="178">
        <f>+'TTA Pivot Table'!M$83</f>
        <v>0</v>
      </c>
      <c r="I365" s="179">
        <f>+'TTA Pivot Table'!M$85</f>
        <v>0</v>
      </c>
      <c r="J365" s="179">
        <f>+'TTA Pivot Table'!M$87</f>
        <v>0</v>
      </c>
      <c r="K365" s="178">
        <f>+'TTA Pivot Table'!M$89</f>
        <v>0</v>
      </c>
      <c r="L365" s="178">
        <f>+'TTA Pivot Table'!M$91</f>
        <v>0</v>
      </c>
      <c r="M365" s="180">
        <f>+'TTA Pivot Table'!M$93</f>
        <v>0</v>
      </c>
      <c r="N365" s="179">
        <f>+'TTA Pivot Table'!M$95</f>
        <v>0</v>
      </c>
      <c r="O365" s="47"/>
      <c r="P365" s="715">
        <f t="shared" si="22"/>
        <v>0</v>
      </c>
    </row>
    <row r="366" spans="1:16">
      <c r="A366" s="52" t="s">
        <v>91</v>
      </c>
      <c r="B366" s="178">
        <f>+'TTA Pivot Table'!M$103</f>
        <v>2.9117647058823528</v>
      </c>
      <c r="C366" s="178">
        <f>+'TTA Pivot Table'!M$105</f>
        <v>4.3636363636363633</v>
      </c>
      <c r="D366" s="178">
        <f>+'TTA Pivot Table'!M$107</f>
        <v>0.8571428571428571</v>
      </c>
      <c r="E366" s="179">
        <f>+'TTA Pivot Table'!M$109</f>
        <v>2.9347826086956523</v>
      </c>
      <c r="F366" s="179">
        <f>+'TTA Pivot Table'!M$111</f>
        <v>3.6949152542372881</v>
      </c>
      <c r="G366" s="178">
        <f>+'TTA Pivot Table'!M$113</f>
        <v>5.1818181818181817</v>
      </c>
      <c r="H366" s="178">
        <f>+'TTA Pivot Table'!M$115</f>
        <v>0</v>
      </c>
      <c r="I366" s="179">
        <f>+'TTA Pivot Table'!M$117</f>
        <v>4.0987654320987659</v>
      </c>
      <c r="J366" s="179">
        <f>+'TTA Pivot Table'!M$119</f>
        <v>2.5925925925925926</v>
      </c>
      <c r="K366" s="178">
        <f>+'TTA Pivot Table'!M$121</f>
        <v>2.7321428571428572</v>
      </c>
      <c r="L366" s="178">
        <f>+'TTA Pivot Table'!M$123</f>
        <v>0</v>
      </c>
      <c r="M366" s="180">
        <f>+'TTA Pivot Table'!M$125</f>
        <v>2.6636363636363636</v>
      </c>
      <c r="N366" s="179">
        <f>+'TTA Pivot Table'!M$127</f>
        <v>6.020833333333333</v>
      </c>
      <c r="O366" s="47"/>
      <c r="P366" s="715">
        <f t="shared" si="22"/>
        <v>-1.4351290684624023</v>
      </c>
    </row>
    <row r="367" spans="1:16">
      <c r="A367" s="52"/>
      <c r="B367" s="178"/>
      <c r="C367" s="178"/>
      <c r="D367" s="178"/>
      <c r="E367" s="179"/>
      <c r="F367" s="179"/>
      <c r="G367" s="178"/>
      <c r="H367" s="178"/>
      <c r="I367" s="179"/>
      <c r="J367" s="179"/>
      <c r="K367" s="178"/>
      <c r="L367" s="178"/>
      <c r="M367" s="180"/>
      <c r="N367" s="179"/>
      <c r="O367" s="47"/>
      <c r="P367" s="715"/>
    </row>
    <row r="368" spans="1:16">
      <c r="A368" s="52" t="s">
        <v>92</v>
      </c>
      <c r="B368" s="178">
        <f>+'TTA Pivot Table'!M$135</f>
        <v>1.5</v>
      </c>
      <c r="C368" s="178">
        <f>+'TTA Pivot Table'!M$137</f>
        <v>4</v>
      </c>
      <c r="D368" s="178">
        <f>+'TTA Pivot Table'!M$139</f>
        <v>0</v>
      </c>
      <c r="E368" s="179">
        <f>+'TTA Pivot Table'!M$141</f>
        <v>2.75</v>
      </c>
      <c r="F368" s="179">
        <f>+'TTA Pivot Table'!M$143</f>
        <v>4.1691919191919196</v>
      </c>
      <c r="G368" s="178">
        <f>+'TTA Pivot Table'!M$145</f>
        <v>5.125</v>
      </c>
      <c r="H368" s="178">
        <f>+'TTA Pivot Table'!M$147</f>
        <v>0</v>
      </c>
      <c r="I368" s="179">
        <f>+'TTA Pivot Table'!M$149</f>
        <v>4.3914728682170541</v>
      </c>
      <c r="J368" s="179">
        <f>+'TTA Pivot Table'!M$151</f>
        <v>3.7432432432432434</v>
      </c>
      <c r="K368" s="178">
        <f>+'TTA Pivot Table'!M$153</f>
        <v>2.8636363636363633</v>
      </c>
      <c r="L368" s="178">
        <f>+'TTA Pivot Table'!M$155</f>
        <v>0</v>
      </c>
      <c r="M368" s="180">
        <f>+'TTA Pivot Table'!M$157</f>
        <v>3.2654320987654319</v>
      </c>
      <c r="N368" s="179">
        <f>+'TTA Pivot Table'!M$159</f>
        <v>0</v>
      </c>
      <c r="O368" s="47"/>
      <c r="P368" s="715">
        <f t="shared" si="22"/>
        <v>-1.1260407694516221</v>
      </c>
    </row>
    <row r="369" spans="1:17">
      <c r="A369" s="52" t="s">
        <v>93</v>
      </c>
      <c r="B369" s="178">
        <f>+'TTA Pivot Table'!M$167</f>
        <v>4.4571428571428564</v>
      </c>
      <c r="C369" s="178">
        <f>+'TTA Pivot Table'!M$169</f>
        <v>3.4454545454545453</v>
      </c>
      <c r="D369" s="178">
        <f>+'TTA Pivot Table'!M$171</f>
        <v>0</v>
      </c>
      <c r="E369" s="179">
        <f>+'TTA Pivot Table'!M$173</f>
        <v>4.3480392156862742</v>
      </c>
      <c r="F369" s="179">
        <f>+'TTA Pivot Table'!M$175</f>
        <v>5.5770700636942676</v>
      </c>
      <c r="G369" s="178">
        <f>+'TTA Pivot Table'!M$177</f>
        <v>5.3961038961038961</v>
      </c>
      <c r="H369" s="178">
        <f>+'TTA Pivot Table'!M$179</f>
        <v>0</v>
      </c>
      <c r="I369" s="179">
        <f>+'TTA Pivot Table'!M$181</f>
        <v>5.5175213675213675</v>
      </c>
      <c r="J369" s="179">
        <f>+'TTA Pivot Table'!M$183</f>
        <v>6.0589285714285719</v>
      </c>
      <c r="K369" s="178">
        <f>+'TTA Pivot Table'!M$185</f>
        <v>5.3425531914893618</v>
      </c>
      <c r="L369" s="178">
        <f>+'TTA Pivot Table'!M$187</f>
        <v>0</v>
      </c>
      <c r="M369" s="180">
        <f>+'TTA Pivot Table'!M$189</f>
        <v>5.8471698113207546</v>
      </c>
      <c r="N369" s="179">
        <f>+'TTA Pivot Table'!M$191</f>
        <v>6.9728971962616821</v>
      </c>
      <c r="O369" s="47"/>
      <c r="P369" s="715">
        <f t="shared" si="22"/>
        <v>0.32964844379938718</v>
      </c>
    </row>
    <row r="370" spans="1:17">
      <c r="A370" s="52" t="s">
        <v>94</v>
      </c>
      <c r="B370" s="267">
        <f>+'TTA Pivot Table'!M$199</f>
        <v>2.3375000000000004</v>
      </c>
      <c r="C370" s="178">
        <f>+'TTA Pivot Table'!M$201</f>
        <v>2.5350000000000001</v>
      </c>
      <c r="D370" s="178">
        <f>+'TTA Pivot Table'!M$203</f>
        <v>0</v>
      </c>
      <c r="E370" s="179">
        <f>+'TTA Pivot Table'!M$205</f>
        <v>2.3594444444444442</v>
      </c>
      <c r="F370" s="179">
        <f>+'TTA Pivot Table'!M$207</f>
        <v>4.6903664921465964</v>
      </c>
      <c r="G370" s="178">
        <f>+'TTA Pivot Table'!M$209</f>
        <v>6.3957777777777789</v>
      </c>
      <c r="H370" s="178">
        <f>+'TTA Pivot Table'!M$211</f>
        <v>0</v>
      </c>
      <c r="I370" s="179">
        <f>+'TTA Pivot Table'!M$213</f>
        <v>5.0155508474576278</v>
      </c>
      <c r="J370" s="179">
        <f>+'TTA Pivot Table'!M$215</f>
        <v>3.363872340425532</v>
      </c>
      <c r="K370" s="178">
        <f>+'TTA Pivot Table'!M$217</f>
        <v>3.6860344827586204</v>
      </c>
      <c r="L370" s="178">
        <f>+'TTA Pivot Table'!M$219</f>
        <v>0</v>
      </c>
      <c r="M370" s="180">
        <f>+'TTA Pivot Table'!M$221</f>
        <v>3.4703418803418806</v>
      </c>
      <c r="N370" s="179">
        <f>+'TTA Pivot Table'!M$223</f>
        <v>0</v>
      </c>
      <c r="O370" s="47"/>
      <c r="P370" s="715">
        <f t="shared" si="22"/>
        <v>-1.5452089671157472</v>
      </c>
    </row>
    <row r="371" spans="1:17">
      <c r="A371" s="52" t="s">
        <v>95</v>
      </c>
      <c r="B371" s="178">
        <f>+'TTA Pivot Table'!M$231</f>
        <v>0</v>
      </c>
      <c r="C371" s="178">
        <f>+'TTA Pivot Table'!M$233</f>
        <v>0</v>
      </c>
      <c r="D371" s="178">
        <f>+'TTA Pivot Table'!M$235</f>
        <v>0</v>
      </c>
      <c r="E371" s="179">
        <f>+'TTA Pivot Table'!M$237</f>
        <v>0</v>
      </c>
      <c r="F371" s="179">
        <f>+'TTA Pivot Table'!M$239</f>
        <v>0</v>
      </c>
      <c r="G371" s="178">
        <f>+'TTA Pivot Table'!M$241</f>
        <v>0</v>
      </c>
      <c r="H371" s="178">
        <f>+'TTA Pivot Table'!M$243</f>
        <v>0</v>
      </c>
      <c r="I371" s="179">
        <f>+'TTA Pivot Table'!M$245</f>
        <v>0</v>
      </c>
      <c r="J371" s="179">
        <f>+'TTA Pivot Table'!M$247</f>
        <v>0</v>
      </c>
      <c r="K371" s="178">
        <f>+'TTA Pivot Table'!M$249</f>
        <v>0</v>
      </c>
      <c r="L371" s="178">
        <f>+'TTA Pivot Table'!M$251</f>
        <v>0</v>
      </c>
      <c r="M371" s="180">
        <f>+'TTA Pivot Table'!M$253</f>
        <v>0</v>
      </c>
      <c r="N371" s="179">
        <f>+'TTA Pivot Table'!M$255</f>
        <v>0</v>
      </c>
      <c r="O371" s="47"/>
      <c r="P371" s="715">
        <f t="shared" si="22"/>
        <v>0</v>
      </c>
    </row>
    <row r="372" spans="1:17">
      <c r="A372" s="52"/>
      <c r="B372" s="178"/>
      <c r="C372" s="178"/>
      <c r="D372" s="178"/>
      <c r="E372" s="179"/>
      <c r="F372" s="179"/>
      <c r="G372" s="178"/>
      <c r="H372" s="178"/>
      <c r="I372" s="179"/>
      <c r="J372" s="179"/>
      <c r="K372" s="178"/>
      <c r="L372" s="178"/>
      <c r="M372" s="180"/>
      <c r="N372" s="179"/>
      <c r="O372" s="47"/>
      <c r="P372" s="715"/>
    </row>
    <row r="373" spans="1:17">
      <c r="A373" s="52" t="s">
        <v>96</v>
      </c>
      <c r="B373" s="178">
        <f>+'TTA Pivot Table'!M$263</f>
        <v>0</v>
      </c>
      <c r="C373" s="178">
        <f>+'TTA Pivot Table'!M$265</f>
        <v>0</v>
      </c>
      <c r="D373" s="178">
        <f>+'TTA Pivot Table'!M$267</f>
        <v>0</v>
      </c>
      <c r="E373" s="179">
        <f>+'TTA Pivot Table'!M$269</f>
        <v>0</v>
      </c>
      <c r="F373" s="179">
        <f>+'TTA Pivot Table'!M$271</f>
        <v>2.81</v>
      </c>
      <c r="G373" s="178">
        <f>+'TTA Pivot Table'!M$273</f>
        <v>3.3519999999999994</v>
      </c>
      <c r="H373" s="178">
        <f>+'TTA Pivot Table'!M$275</f>
        <v>0</v>
      </c>
      <c r="I373" s="179">
        <f>+'TTA Pivot Table'!M$277</f>
        <v>2.8544262295081966</v>
      </c>
      <c r="J373" s="179">
        <f>+'TTA Pivot Table'!M$279</f>
        <v>4.6674576271186439</v>
      </c>
      <c r="K373" s="178">
        <f>+'TTA Pivot Table'!M$281</f>
        <v>5.17741935483871</v>
      </c>
      <c r="L373" s="178">
        <f>+'TTA Pivot Table'!M$2691</f>
        <v>0</v>
      </c>
      <c r="M373" s="180">
        <f>+'TTA Pivot Table'!M$285</f>
        <v>4.8431111111111109</v>
      </c>
      <c r="N373" s="179">
        <f>+'TTA Pivot Table'!M$287</f>
        <v>5.6005161290322576</v>
      </c>
      <c r="O373" s="47"/>
      <c r="P373" s="715">
        <f t="shared" si="22"/>
        <v>1.9886848816029143</v>
      </c>
    </row>
    <row r="374" spans="1:17">
      <c r="A374" s="52" t="s">
        <v>97</v>
      </c>
      <c r="B374" s="178">
        <f>+'TTA Pivot Table'!M$295</f>
        <v>3.0269784172661871</v>
      </c>
      <c r="C374" s="178">
        <f>+'TTA Pivot Table'!M$297</f>
        <v>3.0323529411764705</v>
      </c>
      <c r="D374" s="178">
        <f>+'TTA Pivot Table'!M$299</f>
        <v>4.75</v>
      </c>
      <c r="E374" s="179">
        <f>+'TTA Pivot Table'!M$301</f>
        <v>3.0366666666666666</v>
      </c>
      <c r="F374" s="179">
        <f>+'TTA Pivot Table'!M$303</f>
        <v>4.4403714565004888</v>
      </c>
      <c r="G374" s="178">
        <f>+'TTA Pivot Table'!M$305</f>
        <v>4.8285714285714283</v>
      </c>
      <c r="H374" s="178">
        <f>+'TTA Pivot Table'!M$307</f>
        <v>3.7307692307692308</v>
      </c>
      <c r="I374" s="179">
        <f>+'TTA Pivot Table'!M$309</f>
        <v>4.6112812659520159</v>
      </c>
      <c r="J374" s="179">
        <f>+'TTA Pivot Table'!M$311</f>
        <v>3.2429378531073447</v>
      </c>
      <c r="K374" s="178">
        <f>+'TTA Pivot Table'!M$313</f>
        <v>3.7188888888888889</v>
      </c>
      <c r="L374" s="178">
        <f>+'TTA Pivot Table'!M$315</f>
        <v>3.7</v>
      </c>
      <c r="M374" s="180">
        <f>+'TTA Pivot Table'!M$317</f>
        <v>3.5116707616707616</v>
      </c>
      <c r="N374" s="179">
        <f>+'TTA Pivot Table'!M$319</f>
        <v>0</v>
      </c>
      <c r="O374" s="47"/>
      <c r="P374" s="715">
        <f t="shared" si="22"/>
        <v>-1.0996105042812543</v>
      </c>
    </row>
    <row r="375" spans="1:17">
      <c r="A375" s="52" t="s">
        <v>98</v>
      </c>
      <c r="B375" s="178">
        <f>+'TTA Pivot Table'!M$327</f>
        <v>1.8661048689138577</v>
      </c>
      <c r="C375" s="178">
        <f>+'TTA Pivot Table'!M$329</f>
        <v>3.3913084112149532</v>
      </c>
      <c r="D375" s="178">
        <f>+'TTA Pivot Table'!M$331</f>
        <v>0</v>
      </c>
      <c r="E375" s="179">
        <f>+'TTA Pivot Table'!M$333</f>
        <v>2.3024598930481281</v>
      </c>
      <c r="F375" s="179">
        <f>+'TTA Pivot Table'!M$335</f>
        <v>4.1648666666666667</v>
      </c>
      <c r="G375" s="178">
        <f>+'TTA Pivot Table'!M$337</f>
        <v>5.5046391752577319</v>
      </c>
      <c r="H375" s="178">
        <f>+'TTA Pivot Table'!M$339</f>
        <v>0</v>
      </c>
      <c r="I375" s="179">
        <f>+'TTA Pivot Table'!M$341</f>
        <v>4.4522801788375554</v>
      </c>
      <c r="J375" s="179">
        <f>+'TTA Pivot Table'!M$343</f>
        <v>3.035131578947369</v>
      </c>
      <c r="K375" s="178">
        <f>+'TTA Pivot Table'!M$345</f>
        <v>3.7979772079772078</v>
      </c>
      <c r="L375" s="178">
        <f>+'TTA Pivot Table'!M$347</f>
        <v>0</v>
      </c>
      <c r="M375" s="180">
        <f>+'TTA Pivot Table'!M$349</f>
        <v>3.4014227086183313</v>
      </c>
      <c r="N375" s="179">
        <f>+'TTA Pivot Table'!M$351</f>
        <v>0</v>
      </c>
      <c r="O375" s="47"/>
      <c r="P375" s="715">
        <f t="shared" si="22"/>
        <v>-1.0508574702192242</v>
      </c>
      <c r="Q375" s="785"/>
    </row>
    <row r="376" spans="1:17">
      <c r="A376" s="52" t="s">
        <v>99</v>
      </c>
      <c r="B376" s="178">
        <f>+'TTA Pivot Table'!M$359</f>
        <v>0</v>
      </c>
      <c r="C376" s="178">
        <f>+'TTA Pivot Table'!M$361</f>
        <v>0</v>
      </c>
      <c r="D376" s="178">
        <f>+'TTA Pivot Table'!M$363</f>
        <v>0</v>
      </c>
      <c r="E376" s="179">
        <f>+'TTA Pivot Table'!M$365</f>
        <v>0</v>
      </c>
      <c r="F376" s="179">
        <f>+'TTA Pivot Table'!M$367</f>
        <v>0</v>
      </c>
      <c r="G376" s="178">
        <f>+'TTA Pivot Table'!M$369</f>
        <v>0</v>
      </c>
      <c r="H376" s="178">
        <f>+'TTA Pivot Table'!M$371</f>
        <v>0</v>
      </c>
      <c r="I376" s="179">
        <f>+'TTA Pivot Table'!M$373</f>
        <v>0</v>
      </c>
      <c r="J376" s="179">
        <f>+'TTA Pivot Table'!M$375</f>
        <v>0</v>
      </c>
      <c r="K376" s="178">
        <f>+'TTA Pivot Table'!M$377</f>
        <v>0</v>
      </c>
      <c r="L376" s="178">
        <f>+'TTA Pivot Table'!M$379</f>
        <v>0</v>
      </c>
      <c r="M376" s="180">
        <f>+'TTA Pivot Table'!M$381</f>
        <v>0</v>
      </c>
      <c r="N376" s="179">
        <f>+'TTA Pivot Table'!M$383</f>
        <v>0</v>
      </c>
      <c r="O376" s="47"/>
      <c r="P376" s="715">
        <f t="shared" si="22"/>
        <v>0</v>
      </c>
    </row>
    <row r="377" spans="1:17">
      <c r="A377" s="52"/>
      <c r="B377" s="178"/>
      <c r="C377" s="178"/>
      <c r="D377" s="178"/>
      <c r="E377" s="179"/>
      <c r="F377" s="179"/>
      <c r="G377" s="178"/>
      <c r="H377" s="178"/>
      <c r="I377" s="179"/>
      <c r="J377" s="179"/>
      <c r="K377" s="178"/>
      <c r="L377" s="178"/>
      <c r="M377" s="180"/>
      <c r="N377" s="179"/>
      <c r="O377" s="47"/>
      <c r="P377" s="715"/>
    </row>
    <row r="378" spans="1:17">
      <c r="A378" s="52" t="s">
        <v>100</v>
      </c>
      <c r="B378" s="178">
        <f>+'TTA Pivot Table'!M$391</f>
        <v>0</v>
      </c>
      <c r="C378" s="178">
        <f>+'TTA Pivot Table'!M$393</f>
        <v>0</v>
      </c>
      <c r="D378" s="178">
        <f>+'TTA Pivot Table'!M$395</f>
        <v>0</v>
      </c>
      <c r="E378" s="179">
        <f>+'TTA Pivot Table'!M$397</f>
        <v>0</v>
      </c>
      <c r="F378" s="179">
        <f>+'TTA Pivot Table'!M$399</f>
        <v>0</v>
      </c>
      <c r="G378" s="178">
        <f>+'TTA Pivot Table'!M$401</f>
        <v>0</v>
      </c>
      <c r="H378" s="178">
        <f>+'TTA Pivot Table'!M$403</f>
        <v>0</v>
      </c>
      <c r="I378" s="179">
        <f>+'TTA Pivot Table'!M$405</f>
        <v>0</v>
      </c>
      <c r="J378" s="179">
        <f>+'TTA Pivot Table'!M$407</f>
        <v>0</v>
      </c>
      <c r="K378" s="178">
        <f>+'TTA Pivot Table'!M$409</f>
        <v>0</v>
      </c>
      <c r="L378" s="178">
        <f>+'TTA Pivot Table'!M$411</f>
        <v>0</v>
      </c>
      <c r="M378" s="180">
        <f>+'TTA Pivot Table'!M$413</f>
        <v>0</v>
      </c>
      <c r="N378" s="179">
        <f>+'TTA Pivot Table'!M$415</f>
        <v>0</v>
      </c>
      <c r="O378" s="47"/>
      <c r="P378" s="715">
        <f t="shared" si="22"/>
        <v>0</v>
      </c>
    </row>
    <row r="379" spans="1:17">
      <c r="A379" s="52" t="s">
        <v>101</v>
      </c>
      <c r="B379" s="178">
        <f>+'TTA Pivot Table'!M$423</f>
        <v>2.8137931034482757</v>
      </c>
      <c r="C379" s="178">
        <f>+'TTA Pivot Table'!M$425</f>
        <v>3.4</v>
      </c>
      <c r="D379" s="178">
        <f>+'TTA Pivot Table'!M$427</f>
        <v>0</v>
      </c>
      <c r="E379" s="179">
        <f>+'TTA Pivot Table'!M$429</f>
        <v>2.9496688741721857</v>
      </c>
      <c r="F379" s="179">
        <f>+'TTA Pivot Table'!M$431</f>
        <v>3.5115662650602411</v>
      </c>
      <c r="G379" s="178">
        <f>+'TTA Pivot Table'!M$433</f>
        <v>4.2743961352657003</v>
      </c>
      <c r="H379" s="178">
        <f>+'TTA Pivot Table'!M$435</f>
        <v>0</v>
      </c>
      <c r="I379" s="179">
        <f>+'TTA Pivot Table'!M$437</f>
        <v>3.7654340836012858</v>
      </c>
      <c r="J379" s="179">
        <f>+'TTA Pivot Table'!M$439</f>
        <v>2.6511627906976742</v>
      </c>
      <c r="K379" s="178">
        <f>+'TTA Pivot Table'!M$441</f>
        <v>2.9318407960199004</v>
      </c>
      <c r="L379" s="178">
        <f>+'TTA Pivot Table'!M$443</f>
        <v>0</v>
      </c>
      <c r="M379" s="180">
        <f>+'TTA Pivot Table'!M$445</f>
        <v>2.8116642958748219</v>
      </c>
      <c r="N379" s="179">
        <f>+'TTA Pivot Table'!M$447</f>
        <v>4.5255102040816331</v>
      </c>
      <c r="O379" s="47"/>
      <c r="P379" s="715">
        <f t="shared" si="22"/>
        <v>-0.95376978772646392</v>
      </c>
    </row>
    <row r="380" spans="1:17">
      <c r="A380" s="52" t="s">
        <v>102</v>
      </c>
      <c r="B380" s="178">
        <f>+'TTA Pivot Table'!M$455</f>
        <v>2.3271028037383172</v>
      </c>
      <c r="C380" s="178">
        <f>+'TTA Pivot Table'!M$457</f>
        <v>3.0512820512820507</v>
      </c>
      <c r="D380" s="178">
        <f>+'TTA Pivot Table'!M$459</f>
        <v>0</v>
      </c>
      <c r="E380" s="179">
        <f>+'TTA Pivot Table'!M$461</f>
        <v>2.5205479452054789</v>
      </c>
      <c r="F380" s="179">
        <f>+'TTA Pivot Table'!M$463</f>
        <v>3.7012448132780094</v>
      </c>
      <c r="G380" s="178">
        <f>+'TTA Pivot Table'!M$465</f>
        <v>6.0993975903614457</v>
      </c>
      <c r="H380" s="178">
        <f>+'TTA Pivot Table'!M$467</f>
        <v>0</v>
      </c>
      <c r="I380" s="179">
        <f>+'TTA Pivot Table'!M$469</f>
        <v>5.3173207036535857</v>
      </c>
      <c r="J380" s="179">
        <f>+'TTA Pivot Table'!M$471</f>
        <v>3.5769230769230762</v>
      </c>
      <c r="K380" s="178">
        <f>+'TTA Pivot Table'!M$473</f>
        <v>4.6473988439306355</v>
      </c>
      <c r="L380" s="178">
        <f>+'TTA Pivot Table'!M$475</f>
        <v>0</v>
      </c>
      <c r="M380" s="180">
        <f>+'TTA Pivot Table'!M$477</f>
        <v>4.3147410358565734</v>
      </c>
      <c r="N380" s="179">
        <f>+'TTA Pivot Table'!M$479</f>
        <v>6.1312214400266587</v>
      </c>
      <c r="O380" s="47"/>
      <c r="P380" s="715">
        <f t="shared" si="22"/>
        <v>-1.0025796677970122</v>
      </c>
    </row>
    <row r="381" spans="1:17">
      <c r="A381" s="57" t="s">
        <v>103</v>
      </c>
      <c r="B381" s="181">
        <f>+'TTA Pivot Table'!M$487</f>
        <v>3.1631578947368419</v>
      </c>
      <c r="C381" s="181">
        <f>+'TTA Pivot Table'!M$489</f>
        <v>4.625</v>
      </c>
      <c r="D381" s="181">
        <f>+'TTA Pivot Table'!M$491</f>
        <v>0</v>
      </c>
      <c r="E381" s="182">
        <f>+'TTA Pivot Table'!M$493</f>
        <v>3.2222222222222223</v>
      </c>
      <c r="F381" s="182">
        <f>+'TTA Pivot Table'!M$495</f>
        <v>3.9871980676328502</v>
      </c>
      <c r="G381" s="181">
        <f>+'TTA Pivot Table'!M$497</f>
        <v>4.5645454545454545</v>
      </c>
      <c r="H381" s="181">
        <f>+'TTA Pivot Table'!M$499</f>
        <v>0</v>
      </c>
      <c r="I381" s="182">
        <f>+'TTA Pivot Table'!M$501</f>
        <v>4.108396946564886</v>
      </c>
      <c r="J381" s="182">
        <f>+'TTA Pivot Table'!M$503</f>
        <v>4.3399122807017543</v>
      </c>
      <c r="K381" s="181">
        <f>+'TTA Pivot Table'!M$505</f>
        <v>3.040983606557377</v>
      </c>
      <c r="L381" s="181">
        <f>+'TTA Pivot Table'!M$507</f>
        <v>0</v>
      </c>
      <c r="M381" s="183">
        <f>+'TTA Pivot Table'!M$509</f>
        <v>3.9679186228482002</v>
      </c>
      <c r="N381" s="182">
        <f>+'TTA Pivot Table'!M$511</f>
        <v>6.2821917808219174</v>
      </c>
      <c r="O381" s="47"/>
      <c r="P381" s="717">
        <f t="shared" si="22"/>
        <v>-0.14047832371668578</v>
      </c>
    </row>
    <row r="382" spans="1:17">
      <c r="A382" s="165" t="s">
        <v>206</v>
      </c>
      <c r="B382" s="165"/>
      <c r="C382" s="165"/>
      <c r="D382" s="165"/>
      <c r="E382" s="165"/>
      <c r="F382" s="166"/>
      <c r="G382" s="166"/>
      <c r="H382" s="166"/>
      <c r="I382" s="166"/>
      <c r="J382" s="166"/>
      <c r="K382" s="166"/>
      <c r="L382" s="166"/>
      <c r="M382" s="166"/>
      <c r="N382" s="166"/>
    </row>
    <row r="383" spans="1:17" s="56" customFormat="1">
      <c r="A383" s="165"/>
      <c r="B383" s="167"/>
      <c r="C383" s="167"/>
      <c r="D383" s="167"/>
      <c r="E383" s="167"/>
      <c r="F383" s="167"/>
      <c r="G383" s="167"/>
      <c r="H383" s="167"/>
      <c r="I383" s="167"/>
      <c r="J383" s="167"/>
      <c r="K383" s="167"/>
      <c r="L383" s="167"/>
      <c r="M383" s="167"/>
      <c r="N383" s="167"/>
      <c r="O383" s="50"/>
    </row>
    <row r="384" spans="1:17">
      <c r="A384" s="165"/>
      <c r="B384" s="165"/>
      <c r="C384" s="165"/>
      <c r="D384" s="165"/>
      <c r="E384" s="165"/>
      <c r="F384" s="166"/>
      <c r="G384" s="166"/>
      <c r="H384" s="166"/>
      <c r="I384" s="166"/>
      <c r="J384" s="166"/>
      <c r="K384" s="166"/>
      <c r="L384" s="166"/>
      <c r="M384" s="166"/>
      <c r="N384" s="718" t="s">
        <v>1156</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1"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6B8B7"/>
  </sheetPr>
  <dimension ref="A1:Q384"/>
  <sheetViews>
    <sheetView showGridLines="0" showZeros="0" view="pageLayout" topLeftCell="A23" zoomScaleNormal="80" zoomScaleSheetLayoutView="100" workbookViewId="0">
      <selection activeCell="Q23" sqref="Q23"/>
    </sheetView>
  </sheetViews>
  <sheetFormatPr defaultColWidth="9" defaultRowHeight="12.75"/>
  <cols>
    <col min="1" max="1" width="11.21875" style="41" customWidth="1"/>
    <col min="2" max="2" width="7.109375" style="41" customWidth="1"/>
    <col min="3" max="3" width="8" style="41" customWidth="1"/>
    <col min="4" max="4" width="7.88671875" style="41" customWidth="1"/>
    <col min="5" max="5" width="7.44140625" style="41" customWidth="1"/>
    <col min="6" max="6" width="7.109375" style="142" customWidth="1"/>
    <col min="7" max="7" width="6.88671875" style="142" customWidth="1"/>
    <col min="8" max="8" width="8.21875" style="142" customWidth="1"/>
    <col min="9" max="10" width="6.6640625" style="142" customWidth="1"/>
    <col min="11" max="11" width="7.21875" style="142" customWidth="1"/>
    <col min="12" max="12" width="8" style="142" customWidth="1"/>
    <col min="13" max="13" width="6.44140625" style="142" customWidth="1"/>
    <col min="14" max="14" width="9" style="142"/>
    <col min="15" max="15" width="4.109375" style="41" customWidth="1"/>
    <col min="16" max="16384" width="9" style="142"/>
  </cols>
  <sheetData>
    <row r="1" spans="1:16" ht="18">
      <c r="A1" s="266" t="s">
        <v>318</v>
      </c>
      <c r="B1" s="132"/>
      <c r="C1" s="132"/>
      <c r="D1" s="132"/>
      <c r="E1" s="132"/>
      <c r="F1" s="135"/>
      <c r="G1" s="135"/>
      <c r="H1" s="135"/>
      <c r="I1" s="136"/>
      <c r="J1" s="135"/>
      <c r="K1" s="135"/>
      <c r="L1" s="135"/>
      <c r="M1" s="136"/>
      <c r="N1" s="135"/>
    </row>
    <row r="2" spans="1:16" ht="18">
      <c r="A2" s="266"/>
      <c r="B2" s="132"/>
      <c r="C2" s="132"/>
      <c r="D2" s="132"/>
      <c r="E2" s="132"/>
      <c r="F2" s="135"/>
      <c r="G2" s="135"/>
      <c r="H2" s="135"/>
      <c r="I2" s="136"/>
      <c r="J2" s="135"/>
      <c r="K2" s="135"/>
      <c r="L2" s="135"/>
      <c r="M2" s="136"/>
      <c r="N2" s="135"/>
    </row>
    <row r="3" spans="1:16" ht="15.75">
      <c r="A3" s="150" t="s">
        <v>229</v>
      </c>
      <c r="B3" s="132"/>
      <c r="C3" s="132"/>
      <c r="D3" s="132"/>
      <c r="E3" s="132"/>
      <c r="F3" s="135"/>
      <c r="G3" s="135"/>
      <c r="H3" s="135"/>
      <c r="I3" s="136"/>
      <c r="J3" s="135"/>
      <c r="K3" s="135"/>
      <c r="L3" s="135"/>
      <c r="M3" s="136"/>
      <c r="N3" s="135"/>
    </row>
    <row r="4" spans="1:16" ht="15.75">
      <c r="A4" s="150" t="s">
        <v>499</v>
      </c>
      <c r="B4" s="132"/>
      <c r="C4" s="132"/>
      <c r="D4" s="132"/>
      <c r="E4" s="132"/>
      <c r="F4" s="135"/>
      <c r="G4" s="135"/>
      <c r="H4" s="135"/>
      <c r="I4" s="136"/>
      <c r="J4" s="135"/>
      <c r="K4" s="135"/>
      <c r="L4" s="135"/>
      <c r="M4" s="136"/>
      <c r="N4" s="135"/>
    </row>
    <row r="5" spans="1:16" ht="18" customHeight="1">
      <c r="A5" s="31"/>
      <c r="B5" s="31"/>
      <c r="C5" s="31"/>
      <c r="D5" s="31"/>
      <c r="E5" s="31"/>
      <c r="F5" s="23"/>
      <c r="G5" s="146"/>
      <c r="H5" s="146"/>
      <c r="I5" s="143"/>
      <c r="J5" s="143"/>
      <c r="K5" s="143"/>
      <c r="L5" s="143"/>
      <c r="M5" s="143"/>
      <c r="N5" s="143"/>
      <c r="O5" s="11"/>
    </row>
    <row r="6" spans="1:16" ht="18" customHeight="1">
      <c r="A6" s="26"/>
      <c r="B6" s="151" t="s">
        <v>303</v>
      </c>
      <c r="C6" s="152"/>
      <c r="D6" s="152"/>
      <c r="E6" s="152"/>
      <c r="F6" s="152"/>
      <c r="G6" s="152"/>
      <c r="H6" s="152"/>
      <c r="I6" s="153"/>
      <c r="J6" s="163" t="s">
        <v>202</v>
      </c>
      <c r="K6" s="711"/>
      <c r="L6" s="711"/>
      <c r="M6" s="712"/>
      <c r="N6" s="841" t="s">
        <v>302</v>
      </c>
      <c r="O6" s="713"/>
    </row>
    <row r="7" spans="1:16" ht="43.5" customHeight="1">
      <c r="A7" s="42"/>
      <c r="B7" s="152" t="s">
        <v>344</v>
      </c>
      <c r="C7" s="152"/>
      <c r="D7" s="152"/>
      <c r="E7" s="155"/>
      <c r="F7" s="156" t="s">
        <v>346</v>
      </c>
      <c r="G7" s="152"/>
      <c r="H7" s="152"/>
      <c r="I7" s="153"/>
      <c r="J7" s="157" t="s">
        <v>304</v>
      </c>
      <c r="K7" s="152"/>
      <c r="L7" s="152"/>
      <c r="M7" s="153"/>
      <c r="N7" s="842"/>
      <c r="O7" s="713"/>
    </row>
    <row r="8" spans="1:16" ht="30" customHeight="1">
      <c r="A8" s="31"/>
      <c r="B8" s="158" t="s">
        <v>203</v>
      </c>
      <c r="C8" s="158" t="s">
        <v>204</v>
      </c>
      <c r="D8" s="158" t="s">
        <v>104</v>
      </c>
      <c r="E8" s="160" t="s">
        <v>50</v>
      </c>
      <c r="F8" s="160" t="s">
        <v>203</v>
      </c>
      <c r="G8" s="158" t="s">
        <v>204</v>
      </c>
      <c r="H8" s="158" t="s">
        <v>104</v>
      </c>
      <c r="I8" s="160" t="s">
        <v>50</v>
      </c>
      <c r="J8" s="161" t="s">
        <v>203</v>
      </c>
      <c r="K8" s="162" t="s">
        <v>204</v>
      </c>
      <c r="L8" s="164" t="s">
        <v>104</v>
      </c>
      <c r="M8" s="161" t="s">
        <v>50</v>
      </c>
      <c r="N8" s="843"/>
      <c r="O8" s="713"/>
      <c r="P8" s="714" t="s">
        <v>294</v>
      </c>
    </row>
    <row r="9" spans="1:16" ht="12.75" hidden="1" customHeight="1">
      <c r="A9" s="52" t="s">
        <v>87</v>
      </c>
      <c r="B9" s="138"/>
      <c r="C9" s="138"/>
      <c r="D9" s="138"/>
      <c r="E9" s="147"/>
      <c r="F9" s="58"/>
      <c r="G9" s="59"/>
      <c r="H9" s="59"/>
      <c r="I9" s="58"/>
      <c r="J9" s="58"/>
      <c r="K9" s="59"/>
      <c r="L9" s="59"/>
      <c r="M9" s="60"/>
      <c r="N9" s="58"/>
      <c r="O9" s="47"/>
      <c r="P9" s="715">
        <f>+M9-I9</f>
        <v>0</v>
      </c>
    </row>
    <row r="10" spans="1:16" ht="12.75" hidden="1" customHeight="1">
      <c r="A10" s="52"/>
      <c r="B10" s="52"/>
      <c r="C10" s="52"/>
      <c r="D10" s="52"/>
      <c r="E10" s="46"/>
      <c r="F10" s="46"/>
      <c r="G10" s="48"/>
      <c r="H10" s="48"/>
      <c r="I10" s="46"/>
      <c r="J10" s="46"/>
      <c r="K10" s="48"/>
      <c r="L10" s="48"/>
      <c r="M10" s="716"/>
      <c r="N10" s="46"/>
      <c r="O10" s="47"/>
      <c r="P10" s="713"/>
    </row>
    <row r="11" spans="1:16" ht="12.75" customHeight="1">
      <c r="A11" s="52" t="s">
        <v>88</v>
      </c>
      <c r="B11" s="178">
        <f>+'TTA Pivot Table'!I$6</f>
        <v>0</v>
      </c>
      <c r="C11" s="178">
        <f>+'TTA Pivot Table'!I$8</f>
        <v>0</v>
      </c>
      <c r="D11" s="178">
        <f>+'TTA Pivot Table'!I$10</f>
        <v>0</v>
      </c>
      <c r="E11" s="179">
        <f>+'TTA Pivot Table'!I$12</f>
        <v>0</v>
      </c>
      <c r="F11" s="179">
        <f>+'TTA Pivot Table'!I$14</f>
        <v>0</v>
      </c>
      <c r="G11" s="178">
        <f>+'TTA Pivot Table'!I$16</f>
        <v>0</v>
      </c>
      <c r="H11" s="178">
        <f>+'TTA Pivot Table'!I$18</f>
        <v>0</v>
      </c>
      <c r="I11" s="179">
        <f>+'TTA Pivot Table'!I$20</f>
        <v>0</v>
      </c>
      <c r="J11" s="179">
        <f>+'TTA Pivot Table'!I$22</f>
        <v>0</v>
      </c>
      <c r="K11" s="178">
        <f>+'TTA Pivot Table'!I$24</f>
        <v>0</v>
      </c>
      <c r="L11" s="178">
        <f>+'TTA Pivot Table'!I$26</f>
        <v>0</v>
      </c>
      <c r="M11" s="180">
        <f>+'TTA Pivot Table'!I$28</f>
        <v>0</v>
      </c>
      <c r="N11" s="179">
        <f>+'TTA Pivot Table'!I$30</f>
        <v>0</v>
      </c>
      <c r="O11" s="47"/>
      <c r="P11" s="715">
        <f t="shared" ref="P11:P29" si="0">+M11-E11</f>
        <v>0</v>
      </c>
    </row>
    <row r="12" spans="1:16">
      <c r="A12" s="52" t="s">
        <v>89</v>
      </c>
      <c r="B12" s="178">
        <f>+'TTA Pivot Table'!I$38</f>
        <v>4.4954072553045865</v>
      </c>
      <c r="C12" s="178">
        <f>+'TTA Pivot Table'!I$40</f>
        <v>5.1217741935483874</v>
      </c>
      <c r="D12" s="178">
        <f>+'TTA Pivot Table'!I$42</f>
        <v>3.4534146341463412</v>
      </c>
      <c r="E12" s="179">
        <f>+'TTA Pivot Table'!I$44</f>
        <v>4.4411360874848116</v>
      </c>
      <c r="F12" s="179">
        <f>+'TTA Pivot Table'!I$46</f>
        <v>5.7115377105198926</v>
      </c>
      <c r="G12" s="178">
        <f>+'TTA Pivot Table'!I$48</f>
        <v>9.5962972972972977</v>
      </c>
      <c r="H12" s="178">
        <f>+'TTA Pivot Table'!I$50</f>
        <v>3.725192307692307</v>
      </c>
      <c r="I12" s="179">
        <f>+'TTA Pivot Table'!I$52</f>
        <v>5.8594017801697369</v>
      </c>
      <c r="J12" s="179">
        <f>+'TTA Pivot Table'!I$54</f>
        <v>3.5079384615384614</v>
      </c>
      <c r="K12" s="178">
        <f>+'TTA Pivot Table'!I$56</f>
        <v>3.7991187739463599</v>
      </c>
      <c r="L12" s="178">
        <f>+'TTA Pivot Table'!I$58</f>
        <v>4.5048551724137926</v>
      </c>
      <c r="M12" s="180">
        <f>+'TTA Pivot Table'!I$60</f>
        <v>4.2351879455605959</v>
      </c>
      <c r="N12" s="179">
        <f>+'TTA Pivot Table'!I$62</f>
        <v>6.7409090909090912</v>
      </c>
      <c r="O12" s="47"/>
      <c r="P12" s="715">
        <f>+M12-E12</f>
        <v>-0.20594814192421573</v>
      </c>
    </row>
    <row r="13" spans="1:16">
      <c r="A13" s="52" t="s">
        <v>90</v>
      </c>
      <c r="B13" s="178">
        <f>+'TTA Pivot Table'!I$70</f>
        <v>0</v>
      </c>
      <c r="C13" s="178">
        <f>+'TTA Pivot Table'!I$72</f>
        <v>0</v>
      </c>
      <c r="D13" s="178">
        <f>+'TTA Pivot Table'!I$74</f>
        <v>0</v>
      </c>
      <c r="E13" s="179">
        <f>+'TTA Pivot Table'!I$76</f>
        <v>0</v>
      </c>
      <c r="F13" s="179">
        <f>+'TTA Pivot Table'!I$78</f>
        <v>0</v>
      </c>
      <c r="G13" s="178">
        <f>+'TTA Pivot Table'!I$80</f>
        <v>0</v>
      </c>
      <c r="H13" s="178">
        <f>+'TTA Pivot Table'!I$82</f>
        <v>0</v>
      </c>
      <c r="I13" s="179">
        <f>+'TTA Pivot Table'!I$84</f>
        <v>0</v>
      </c>
      <c r="J13" s="179">
        <f>+'TTA Pivot Table'!I$86</f>
        <v>0</v>
      </c>
      <c r="K13" s="178">
        <f>+'TTA Pivot Table'!I$88</f>
        <v>0</v>
      </c>
      <c r="L13" s="178">
        <f>+'TTA Pivot Table'!I$90</f>
        <v>0</v>
      </c>
      <c r="M13" s="180">
        <f>+'TTA Pivot Table'!I$92</f>
        <v>0</v>
      </c>
      <c r="N13" s="179">
        <f>+'TTA Pivot Table'!I$94</f>
        <v>0</v>
      </c>
      <c r="O13" s="47"/>
      <c r="P13" s="715">
        <f t="shared" si="0"/>
        <v>0</v>
      </c>
    </row>
    <row r="14" spans="1:16">
      <c r="A14" s="52" t="s">
        <v>91</v>
      </c>
      <c r="B14" s="178">
        <f>+'TTA Pivot Table'!I$102</f>
        <v>4.7203842399885172</v>
      </c>
      <c r="C14" s="178">
        <f>+'TTA Pivot Table'!I$104</f>
        <v>5.2523181818181826</v>
      </c>
      <c r="D14" s="178">
        <f>+'TTA Pivot Table'!I$106</f>
        <v>1.833</v>
      </c>
      <c r="E14" s="179">
        <f>+'TTA Pivot Table'!I$108</f>
        <v>4.7358248094248099</v>
      </c>
      <c r="F14" s="179">
        <f>+'TTA Pivot Table'!I$110</f>
        <v>4.9942423626404651</v>
      </c>
      <c r="G14" s="178">
        <f>+'TTA Pivot Table'!I$112</f>
        <v>6.349644791666667</v>
      </c>
      <c r="H14" s="178">
        <f>+'TTA Pivot Table'!I$114</f>
        <v>6.8253464788732394</v>
      </c>
      <c r="I14" s="179">
        <f>+'TTA Pivot Table'!I$116</f>
        <v>5.1284737602559458</v>
      </c>
      <c r="J14" s="179">
        <f>+'TTA Pivot Table'!I$118</f>
        <v>3.3143941723998389</v>
      </c>
      <c r="K14" s="178">
        <f>+'TTA Pivot Table'!I$120</f>
        <v>3.9912322335025379</v>
      </c>
      <c r="L14" s="178">
        <f>+'TTA Pivot Table'!I$122</f>
        <v>2.6864699295647463</v>
      </c>
      <c r="M14" s="180">
        <f>+'TTA Pivot Table'!I$124</f>
        <v>3.3864362098401366</v>
      </c>
      <c r="N14" s="179">
        <f>+'TTA Pivot Table'!I$126</f>
        <v>0</v>
      </c>
      <c r="O14" s="47"/>
      <c r="P14" s="715">
        <f t="shared" si="0"/>
        <v>-1.3493885995846733</v>
      </c>
    </row>
    <row r="15" spans="1:16">
      <c r="A15" s="52"/>
      <c r="B15" s="178"/>
      <c r="C15" s="178"/>
      <c r="D15" s="178"/>
      <c r="E15" s="179"/>
      <c r="F15" s="179"/>
      <c r="G15" s="178"/>
      <c r="H15" s="178"/>
      <c r="I15" s="179"/>
      <c r="J15" s="179"/>
      <c r="K15" s="178"/>
      <c r="L15" s="178"/>
      <c r="M15" s="180"/>
      <c r="N15" s="179"/>
      <c r="O15" s="47"/>
      <c r="P15" s="715"/>
    </row>
    <row r="16" spans="1:16">
      <c r="A16" s="52" t="s">
        <v>92</v>
      </c>
      <c r="B16" s="178">
        <f>+'TTA Pivot Table'!I$134</f>
        <v>4.8098159509202452</v>
      </c>
      <c r="C16" s="178">
        <f>+'TTA Pivot Table'!I$136</f>
        <v>4.6846153846153848</v>
      </c>
      <c r="D16" s="178">
        <f>+'TTA Pivot Table'!I$138</f>
        <v>0</v>
      </c>
      <c r="E16" s="179">
        <f>+'TTA Pivot Table'!I$140</f>
        <v>4.789002557544757</v>
      </c>
      <c r="F16" s="179">
        <f>+'TTA Pivot Table'!I$142</f>
        <v>5.2295839753466868</v>
      </c>
      <c r="G16" s="178">
        <f>+'TTA Pivot Table'!I$144</f>
        <v>6.026068376068376</v>
      </c>
      <c r="H16" s="178">
        <f>+'TTA Pivot Table'!I$146</f>
        <v>0</v>
      </c>
      <c r="I16" s="179">
        <f>+'TTA Pivot Table'!I$148</f>
        <v>5.2925535509156028</v>
      </c>
      <c r="J16" s="179">
        <f>+'TTA Pivot Table'!I$150</f>
        <v>3.8033039557286328</v>
      </c>
      <c r="K16" s="178">
        <f>+'TTA Pivot Table'!I$152</f>
        <v>4.2079938616071431</v>
      </c>
      <c r="L16" s="178">
        <f>+'TTA Pivot Table'!I$154</f>
        <v>0</v>
      </c>
      <c r="M16" s="180">
        <f>+'TTA Pivot Table'!I$156</f>
        <v>3.9120139409383898</v>
      </c>
      <c r="N16" s="179">
        <f>+'TTA Pivot Table'!I$158</f>
        <v>2.5377777777777779</v>
      </c>
      <c r="O16" s="47"/>
      <c r="P16" s="715">
        <f t="shared" si="0"/>
        <v>-0.87698861660636718</v>
      </c>
    </row>
    <row r="17" spans="1:17">
      <c r="A17" s="52" t="s">
        <v>93</v>
      </c>
      <c r="B17" s="178">
        <f>+'TTA Pivot Table'!I$166</f>
        <v>4.7692488569562377</v>
      </c>
      <c r="C17" s="178">
        <f>+'TTA Pivot Table'!I$168</f>
        <v>5.3883870967741929</v>
      </c>
      <c r="D17" s="178">
        <f>+'TTA Pivot Table'!I$170</f>
        <v>0</v>
      </c>
      <c r="E17" s="179">
        <f>+'TTA Pivot Table'!I$172</f>
        <v>4.7815364916773371</v>
      </c>
      <c r="F17" s="179">
        <f>+'TTA Pivot Table'!I$174</f>
        <v>5.153728323699422</v>
      </c>
      <c r="G17" s="178">
        <f>+'TTA Pivot Table'!I$176</f>
        <v>6.4315894039735095</v>
      </c>
      <c r="H17" s="178">
        <f>+'TTA Pivot Table'!I$178</f>
        <v>0</v>
      </c>
      <c r="I17" s="179">
        <f>+'TTA Pivot Table'!I$180</f>
        <v>5.2322406076224066</v>
      </c>
      <c r="J17" s="179">
        <f>+'TTA Pivot Table'!I$182</f>
        <v>3.802704367301232</v>
      </c>
      <c r="K17" s="178">
        <f>+'TTA Pivot Table'!I$184</f>
        <v>3.7259407407407403</v>
      </c>
      <c r="L17" s="178">
        <f>+'TTA Pivot Table'!I$186</f>
        <v>0</v>
      </c>
      <c r="M17" s="180">
        <f>+'TTA Pivot Table'!I$188</f>
        <v>3.7816497358797236</v>
      </c>
      <c r="N17" s="179">
        <f>+'TTA Pivot Table'!I$190</f>
        <v>5.6944961240310068</v>
      </c>
      <c r="O17" s="47"/>
      <c r="P17" s="715">
        <f t="shared" si="0"/>
        <v>-0.99988675579761344</v>
      </c>
    </row>
    <row r="18" spans="1:17">
      <c r="A18" s="52" t="s">
        <v>94</v>
      </c>
      <c r="B18" s="267">
        <f>+'TTA Pivot Table'!I$198</f>
        <v>4.2084628670120905</v>
      </c>
      <c r="C18" s="178">
        <f>+'TTA Pivot Table'!I$200</f>
        <v>5.2</v>
      </c>
      <c r="D18" s="178">
        <f>+'TTA Pivot Table'!I$202</f>
        <v>0</v>
      </c>
      <c r="E18" s="179">
        <f>+'TTA Pivot Table'!I$204</f>
        <v>4.216952054794521</v>
      </c>
      <c r="F18" s="179">
        <f>+'TTA Pivot Table'!I$206</f>
        <v>5.2638549654454216</v>
      </c>
      <c r="G18" s="178">
        <f>+'TTA Pivot Table'!I$208</f>
        <v>8.0158536585365852</v>
      </c>
      <c r="H18" s="178">
        <f>+'TTA Pivot Table'!I$210</f>
        <v>0</v>
      </c>
      <c r="I18" s="179">
        <f>+'TTA Pivot Table'!I$212</f>
        <v>5.3264871866037558</v>
      </c>
      <c r="J18" s="179">
        <f>+'TTA Pivot Table'!I$214</f>
        <v>4.0895404120443732</v>
      </c>
      <c r="K18" s="178">
        <f>+'TTA Pivot Table'!I$216</f>
        <v>5.8589306029579058</v>
      </c>
      <c r="L18" s="178">
        <f>+'TTA Pivot Table'!I$218</f>
        <v>0</v>
      </c>
      <c r="M18" s="180">
        <f>+'TTA Pivot Table'!I$220</f>
        <v>4.3519487092964404</v>
      </c>
      <c r="N18" s="179">
        <f>+'TTA Pivot Table'!I$222</f>
        <v>0</v>
      </c>
      <c r="O18" s="47"/>
      <c r="P18" s="715">
        <f t="shared" si="0"/>
        <v>0.13499665450191944</v>
      </c>
    </row>
    <row r="19" spans="1:17">
      <c r="A19" s="52" t="s">
        <v>95</v>
      </c>
      <c r="B19" s="178">
        <f>+'TTA Pivot Table'!I$230</f>
        <v>0</v>
      </c>
      <c r="C19" s="178">
        <f>+'TTA Pivot Table'!I$232</f>
        <v>0</v>
      </c>
      <c r="D19" s="178">
        <f>+'TTA Pivot Table'!I$234</f>
        <v>0</v>
      </c>
      <c r="E19" s="179">
        <f>+'TTA Pivot Table'!I$236</f>
        <v>0</v>
      </c>
      <c r="F19" s="179">
        <f>+'TTA Pivot Table'!I$238</f>
        <v>0</v>
      </c>
      <c r="G19" s="178">
        <f>+'TTA Pivot Table'!I$240</f>
        <v>0</v>
      </c>
      <c r="H19" s="178">
        <f>+'TTA Pivot Table'!I$242</f>
        <v>0</v>
      </c>
      <c r="I19" s="179">
        <f>+'TTA Pivot Table'!I$244</f>
        <v>0</v>
      </c>
      <c r="J19" s="179">
        <f>+'TTA Pivot Table'!I$246</f>
        <v>0</v>
      </c>
      <c r="K19" s="178">
        <f>+'TTA Pivot Table'!I$248</f>
        <v>0</v>
      </c>
      <c r="L19" s="178">
        <f>+'TTA Pivot Table'!I$250</f>
        <v>0</v>
      </c>
      <c r="M19" s="180">
        <f>+'TTA Pivot Table'!I$252</f>
        <v>0</v>
      </c>
      <c r="N19" s="179">
        <f>+'TTA Pivot Table'!I$254</f>
        <v>0</v>
      </c>
      <c r="O19" s="47"/>
      <c r="P19" s="715">
        <f t="shared" si="0"/>
        <v>0</v>
      </c>
    </row>
    <row r="20" spans="1:17">
      <c r="A20" s="52"/>
      <c r="B20" s="178"/>
      <c r="C20" s="178"/>
      <c r="D20" s="178"/>
      <c r="E20" s="179"/>
      <c r="F20" s="179"/>
      <c r="G20" s="178"/>
      <c r="H20" s="178"/>
      <c r="I20" s="179"/>
      <c r="J20" s="179"/>
      <c r="K20" s="178"/>
      <c r="L20" s="178"/>
      <c r="M20" s="180"/>
      <c r="N20" s="179"/>
      <c r="O20" s="47"/>
      <c r="P20" s="715"/>
    </row>
    <row r="21" spans="1:17">
      <c r="A21" s="52" t="s">
        <v>96</v>
      </c>
      <c r="B21" s="178">
        <f>+'TTA Pivot Table'!I$262</f>
        <v>4.6957142857142857</v>
      </c>
      <c r="C21" s="178">
        <f>+'TTA Pivot Table'!I$264</f>
        <v>4.9004000000000003</v>
      </c>
      <c r="D21" s="178">
        <f>+'TTA Pivot Table'!I$266</f>
        <v>0</v>
      </c>
      <c r="E21" s="179">
        <f>+'TTA Pivot Table'!I$268</f>
        <v>4.7258742632612964</v>
      </c>
      <c r="F21" s="179">
        <f>+'TTA Pivot Table'!I$270</f>
        <v>5.1892323283506467</v>
      </c>
      <c r="G21" s="178">
        <f>+'TTA Pivot Table'!I$272</f>
        <v>5.4184645669291349</v>
      </c>
      <c r="H21" s="178">
        <f>+'TTA Pivot Table'!I$274</f>
        <v>0</v>
      </c>
      <c r="I21" s="179">
        <f>+'TTA Pivot Table'!I$276</f>
        <v>5.2030921209235892</v>
      </c>
      <c r="J21" s="179">
        <f>+'TTA Pivot Table'!I$278</f>
        <v>3.715989420533782</v>
      </c>
      <c r="K21" s="178">
        <f>+'TTA Pivot Table'!I$280</f>
        <v>4.0500681818181832</v>
      </c>
      <c r="L21" s="178">
        <f>+'TTA Pivot Table'!I$282</f>
        <v>1.5</v>
      </c>
      <c r="M21" s="180">
        <f>+'TTA Pivot Table'!I$284</f>
        <v>3.771177170035672</v>
      </c>
      <c r="N21" s="179">
        <f>+'TTA Pivot Table'!I$286</f>
        <v>5.1033898305084744</v>
      </c>
      <c r="O21" s="47"/>
      <c r="P21" s="715">
        <f t="shared" si="0"/>
        <v>-0.95469709322562446</v>
      </c>
    </row>
    <row r="22" spans="1:17">
      <c r="A22" s="52" t="s">
        <v>97</v>
      </c>
      <c r="B22" s="178">
        <f>+'TTA Pivot Table'!I$294</f>
        <v>4.7962962962962967</v>
      </c>
      <c r="C22" s="178">
        <f>+'TTA Pivot Table'!I$296</f>
        <v>9.5</v>
      </c>
      <c r="D22" s="178">
        <f>+'TTA Pivot Table'!I$298</f>
        <v>0</v>
      </c>
      <c r="E22" s="179">
        <f>+'TTA Pivot Table'!I$300</f>
        <v>4.8818181818181818</v>
      </c>
      <c r="F22" s="179">
        <f>+'TTA Pivot Table'!I$302</f>
        <v>4.9408448586891156</v>
      </c>
      <c r="G22" s="178">
        <f>+'TTA Pivot Table'!I$304</f>
        <v>6.5413043478260864</v>
      </c>
      <c r="H22" s="178">
        <f>+'TTA Pivot Table'!I$306</f>
        <v>7.8500000000000005</v>
      </c>
      <c r="I22" s="179">
        <f>+'TTA Pivot Table'!I$308</f>
        <v>4.9528137450199212</v>
      </c>
      <c r="J22" s="179">
        <f>+'TTA Pivot Table'!I$310</f>
        <v>3.793825488204086</v>
      </c>
      <c r="K22" s="178">
        <f>+'TTA Pivot Table'!I$312</f>
        <v>3.881694255111976</v>
      </c>
      <c r="L22" s="178">
        <f>+'TTA Pivot Table'!I$314</f>
        <v>8.2191358024691379</v>
      </c>
      <c r="M22" s="180">
        <f>+'TTA Pivot Table'!I$316</f>
        <v>3.874853273137699</v>
      </c>
      <c r="N22" s="179">
        <f>+'TTA Pivot Table'!I$318</f>
        <v>6.8908045977011492</v>
      </c>
      <c r="O22" s="47"/>
      <c r="P22" s="715">
        <f t="shared" si="0"/>
        <v>-1.0069649086804828</v>
      </c>
    </row>
    <row r="23" spans="1:17">
      <c r="A23" s="52" t="s">
        <v>98</v>
      </c>
      <c r="B23" s="178">
        <f>+'TTA Pivot Table'!I$326</f>
        <v>4.1626178660049629</v>
      </c>
      <c r="C23" s="178">
        <f>+'TTA Pivot Table'!I$328</f>
        <v>4.1395801526717566</v>
      </c>
      <c r="D23" s="178">
        <f>+'TTA Pivot Table'!I$330</f>
        <v>0</v>
      </c>
      <c r="E23" s="179">
        <f>+'TTA Pivot Table'!I$332</f>
        <v>4.1593970117395953</v>
      </c>
      <c r="F23" s="179">
        <f>+'TTA Pivot Table'!I$334</f>
        <v>5.3075188873626384</v>
      </c>
      <c r="G23" s="178">
        <f>+'TTA Pivot Table'!I$336</f>
        <v>6.259260143198091</v>
      </c>
      <c r="H23" s="178">
        <f>+'TTA Pivot Table'!I$338</f>
        <v>0</v>
      </c>
      <c r="I23" s="179">
        <f>+'TTA Pivot Table'!I$340</f>
        <v>5.3713951625820924</v>
      </c>
      <c r="J23" s="179">
        <f>+'TTA Pivot Table'!I$342</f>
        <v>3.5820667088874814</v>
      </c>
      <c r="K23" s="178">
        <f>+'TTA Pivot Table'!I$344</f>
        <v>4.587962202136401</v>
      </c>
      <c r="L23" s="178">
        <f>+'TTA Pivot Table'!I$346</f>
        <v>0</v>
      </c>
      <c r="M23" s="180">
        <f>+'TTA Pivot Table'!I$348</f>
        <v>3.923490447636313</v>
      </c>
      <c r="N23" s="179">
        <f>+'TTA Pivot Table'!I$350</f>
        <v>0</v>
      </c>
      <c r="O23" s="47"/>
      <c r="P23" s="715">
        <f t="shared" si="0"/>
        <v>-0.23590656410328226</v>
      </c>
      <c r="Q23" s="785"/>
    </row>
    <row r="24" spans="1:17">
      <c r="A24" s="52" t="s">
        <v>99</v>
      </c>
      <c r="B24" s="178">
        <f>+'TTA Pivot Table'!I$358</f>
        <v>0</v>
      </c>
      <c r="C24" s="178">
        <f>+'TTA Pivot Table'!I$360</f>
        <v>0</v>
      </c>
      <c r="D24" s="178">
        <f>+'TTA Pivot Table'!I$362</f>
        <v>0</v>
      </c>
      <c r="E24" s="179">
        <f>+'TTA Pivot Table'!I$364</f>
        <v>0</v>
      </c>
      <c r="F24" s="179">
        <f>+'TTA Pivot Table'!I$366</f>
        <v>0</v>
      </c>
      <c r="G24" s="178">
        <f>+'TTA Pivot Table'!I$368</f>
        <v>0</v>
      </c>
      <c r="H24" s="178">
        <f>+'TTA Pivot Table'!I$370</f>
        <v>0</v>
      </c>
      <c r="I24" s="179">
        <f>+'TTA Pivot Table'!I$372</f>
        <v>0</v>
      </c>
      <c r="J24" s="179">
        <f>+'TTA Pivot Table'!I$374</f>
        <v>0</v>
      </c>
      <c r="K24" s="178">
        <f>+'TTA Pivot Table'!I$376</f>
        <v>0</v>
      </c>
      <c r="L24" s="178">
        <f>+'TTA Pivot Table'!I$378</f>
        <v>0</v>
      </c>
      <c r="M24" s="180">
        <f>+'TTA Pivot Table'!I$380</f>
        <v>0</v>
      </c>
      <c r="N24" s="179">
        <f>+'TTA Pivot Table'!I$382</f>
        <v>0</v>
      </c>
      <c r="O24" s="47"/>
      <c r="P24" s="715">
        <f t="shared" si="0"/>
        <v>0</v>
      </c>
    </row>
    <row r="25" spans="1:17">
      <c r="A25" s="52"/>
      <c r="B25" s="178"/>
      <c r="C25" s="178"/>
      <c r="D25" s="178"/>
      <c r="E25" s="179"/>
      <c r="F25" s="179"/>
      <c r="G25" s="178"/>
      <c r="H25" s="178"/>
      <c r="I25" s="179"/>
      <c r="J25" s="179"/>
      <c r="K25" s="178"/>
      <c r="L25" s="178"/>
      <c r="M25" s="180"/>
      <c r="N25" s="179"/>
      <c r="O25" s="47"/>
      <c r="P25" s="715"/>
    </row>
    <row r="26" spans="1:17">
      <c r="A26" s="52" t="s">
        <v>100</v>
      </c>
      <c r="B26" s="178">
        <f>+'TTA Pivot Table'!I$390</f>
        <v>4.8408658471405666</v>
      </c>
      <c r="C26" s="178">
        <f>+'TTA Pivot Table'!I$392</f>
        <v>4.6516326530612249</v>
      </c>
      <c r="D26" s="178">
        <f>+'TTA Pivot Table'!I$394</f>
        <v>0</v>
      </c>
      <c r="E26" s="179">
        <f>+'TTA Pivot Table'!I$396</f>
        <v>4.8314474352463179</v>
      </c>
      <c r="F26" s="179">
        <f>+'TTA Pivot Table'!I$398</f>
        <v>4.7953312655086835</v>
      </c>
      <c r="G26" s="178">
        <f>+'TTA Pivot Table'!I$400</f>
        <v>5.203125</v>
      </c>
      <c r="H26" s="178">
        <f>+'TTA Pivot Table'!I$402</f>
        <v>0</v>
      </c>
      <c r="I26" s="179">
        <f>+'TTA Pivot Table'!I$404</f>
        <v>4.8078848003848007</v>
      </c>
      <c r="J26" s="179">
        <f>+'TTA Pivot Table'!I$406</f>
        <v>3.1059292035398234</v>
      </c>
      <c r="K26" s="178">
        <f>+'TTA Pivot Table'!I$408</f>
        <v>3.2310385756676552</v>
      </c>
      <c r="L26" s="178">
        <f>+'TTA Pivot Table'!I$410</f>
        <v>0</v>
      </c>
      <c r="M26" s="180">
        <f>+'TTA Pivot Table'!I$412</f>
        <v>3.1330011557724413</v>
      </c>
      <c r="N26" s="179">
        <f>+'TTA Pivot Table'!I$414</f>
        <v>0</v>
      </c>
      <c r="O26" s="47"/>
      <c r="P26" s="715">
        <f t="shared" si="0"/>
        <v>-1.6984462794738766</v>
      </c>
    </row>
    <row r="27" spans="1:17">
      <c r="A27" s="52" t="s">
        <v>101</v>
      </c>
      <c r="B27" s="178">
        <f>+'TTA Pivot Table'!I$422</f>
        <v>4.5118279569892481</v>
      </c>
      <c r="C27" s="178">
        <f>+'TTA Pivot Table'!I$424</f>
        <v>4.6052373158756144</v>
      </c>
      <c r="D27" s="178">
        <f>+'TTA Pivot Table'!I$426</f>
        <v>0</v>
      </c>
      <c r="E27" s="179">
        <f>+'TTA Pivot Table'!I$428</f>
        <v>4.5177533222591366</v>
      </c>
      <c r="F27" s="179">
        <f>+'TTA Pivot Table'!I$430</f>
        <v>5.0707362208662587</v>
      </c>
      <c r="G27" s="178">
        <f>+'TTA Pivot Table'!I$432</f>
        <v>5.4089252042740421</v>
      </c>
      <c r="H27" s="178">
        <f>+'TTA Pivot Table'!I$434</f>
        <v>0</v>
      </c>
      <c r="I27" s="179">
        <f>+'TTA Pivot Table'!I$436</f>
        <v>5.0956636553161916</v>
      </c>
      <c r="J27" s="179">
        <f>+'TTA Pivot Table'!I$438</f>
        <v>3.5283065266516025</v>
      </c>
      <c r="K27" s="178">
        <f>+'TTA Pivot Table'!I$440</f>
        <v>3.6065351235071583</v>
      </c>
      <c r="L27" s="178">
        <f>+'TTA Pivot Table'!I$442</f>
        <v>0</v>
      </c>
      <c r="M27" s="180">
        <f>+'TTA Pivot Table'!I$444</f>
        <v>3.5525095816216465</v>
      </c>
      <c r="N27" s="179">
        <f>+'TTA Pivot Table'!I$446</f>
        <v>4.8979686057248388</v>
      </c>
      <c r="O27" s="47"/>
      <c r="P27" s="715">
        <f t="shared" si="0"/>
        <v>-0.96524374063749008</v>
      </c>
    </row>
    <row r="28" spans="1:17">
      <c r="A28" s="52" t="s">
        <v>102</v>
      </c>
      <c r="B28" s="178">
        <f>+'TTA Pivot Table'!I$454</f>
        <v>4.2590361445783103</v>
      </c>
      <c r="C28" s="178">
        <f>+'TTA Pivot Table'!I$456</f>
        <v>6.7499999999999973</v>
      </c>
      <c r="D28" s="178">
        <f>+'TTA Pivot Table'!I$458</f>
        <v>0</v>
      </c>
      <c r="E28" s="179">
        <f>+'TTA Pivot Table'!I$460</f>
        <v>4.4780219780219745</v>
      </c>
      <c r="F28" s="179">
        <f>+'TTA Pivot Table'!I$462</f>
        <v>4.5152031387125051</v>
      </c>
      <c r="G28" s="178">
        <f>+'TTA Pivot Table'!I$464</f>
        <v>5.7355694227769076</v>
      </c>
      <c r="H28" s="178">
        <f>+'TTA Pivot Table'!I$466</f>
        <v>0</v>
      </c>
      <c r="I28" s="179">
        <f>+'TTA Pivot Table'!I$468</f>
        <v>4.6254109138724484</v>
      </c>
      <c r="J28" s="179">
        <f>+'TTA Pivot Table'!I$470</f>
        <v>3.3749416342412419</v>
      </c>
      <c r="K28" s="178">
        <f>+'TTA Pivot Table'!I$472</f>
        <v>4.2497069167643566</v>
      </c>
      <c r="L28" s="178">
        <f>+'TTA Pivot Table'!I$474</f>
        <v>0</v>
      </c>
      <c r="M28" s="180">
        <f>+'TTA Pivot Table'!I$476</f>
        <v>3.6241095280498627</v>
      </c>
      <c r="N28" s="179">
        <f>+'TTA Pivot Table'!I$478</f>
        <v>5.6013001083423584</v>
      </c>
      <c r="O28" s="47"/>
      <c r="P28" s="715">
        <f t="shared" si="0"/>
        <v>-0.8539124499721118</v>
      </c>
    </row>
    <row r="29" spans="1:17">
      <c r="A29" s="57" t="s">
        <v>103</v>
      </c>
      <c r="B29" s="181">
        <f>+'TTA Pivot Table'!I$486</f>
        <v>4.583921568627451</v>
      </c>
      <c r="C29" s="181">
        <f>+'TTA Pivot Table'!I$488</f>
        <v>0</v>
      </c>
      <c r="D29" s="181">
        <f>+'TTA Pivot Table'!I$490</f>
        <v>0</v>
      </c>
      <c r="E29" s="182">
        <f>+'TTA Pivot Table'!I$492</f>
        <v>4.583921568627451</v>
      </c>
      <c r="F29" s="182">
        <f>+'TTA Pivot Table'!I$494</f>
        <v>5.1255917571707039</v>
      </c>
      <c r="G29" s="181">
        <f>+'TTA Pivot Table'!I$496</f>
        <v>9.0090909090909097</v>
      </c>
      <c r="H29" s="181">
        <f>+'TTA Pivot Table'!I$498</f>
        <v>0</v>
      </c>
      <c r="I29" s="182">
        <f>+'TTA Pivot Table'!I$500</f>
        <v>5.1841744377399879</v>
      </c>
      <c r="J29" s="182">
        <f>+'TTA Pivot Table'!I$502</f>
        <v>4.0156862745098039</v>
      </c>
      <c r="K29" s="181">
        <f>+'TTA Pivot Table'!I$504</f>
        <v>4.5468634686346867</v>
      </c>
      <c r="L29" s="181">
        <f>+'TTA Pivot Table'!I$506</f>
        <v>0</v>
      </c>
      <c r="M29" s="183">
        <f>+'TTA Pivot Table'!I$508</f>
        <v>4.0766299745977985</v>
      </c>
      <c r="N29" s="182">
        <f>+'TTA Pivot Table'!I$510</f>
        <v>6.2533199195171028</v>
      </c>
      <c r="O29" s="47"/>
      <c r="P29" s="717">
        <f t="shared" si="0"/>
        <v>-0.50729159402965252</v>
      </c>
    </row>
    <row r="30" spans="1:17">
      <c r="A30" s="165" t="s">
        <v>206</v>
      </c>
      <c r="B30" s="52"/>
      <c r="C30" s="52"/>
      <c r="D30" s="52"/>
      <c r="E30" s="52"/>
    </row>
    <row r="31" spans="1:17" s="56" customFormat="1">
      <c r="A31" s="52"/>
      <c r="B31" s="50"/>
      <c r="C31" s="50"/>
      <c r="D31" s="50"/>
      <c r="E31" s="50"/>
      <c r="F31" s="50"/>
      <c r="G31" s="50"/>
      <c r="H31" s="50"/>
      <c r="I31" s="50"/>
      <c r="J31" s="50"/>
      <c r="K31" s="50"/>
      <c r="L31" s="50"/>
      <c r="M31" s="50"/>
      <c r="N31" s="50"/>
      <c r="O31" s="50"/>
    </row>
    <row r="32" spans="1:17">
      <c r="A32" s="52"/>
      <c r="B32" s="52"/>
      <c r="C32" s="52"/>
      <c r="D32" s="52"/>
      <c r="E32" s="52"/>
      <c r="N32" s="718" t="s">
        <v>1156</v>
      </c>
    </row>
    <row r="33" spans="1:16" ht="18">
      <c r="A33" s="266" t="s">
        <v>319</v>
      </c>
      <c r="B33" s="132"/>
      <c r="C33" s="132"/>
      <c r="D33" s="132"/>
      <c r="E33" s="132"/>
      <c r="F33" s="135"/>
      <c r="G33" s="135"/>
      <c r="H33" s="135"/>
      <c r="I33" s="136"/>
      <c r="J33" s="135"/>
      <c r="K33" s="135"/>
      <c r="L33" s="135"/>
      <c r="M33" s="136"/>
      <c r="N33" s="135"/>
      <c r="P33" s="714"/>
    </row>
    <row r="34" spans="1:16" ht="18">
      <c r="A34" s="266"/>
      <c r="B34" s="132"/>
      <c r="C34" s="132"/>
      <c r="D34" s="132"/>
      <c r="E34" s="132"/>
      <c r="F34" s="135"/>
      <c r="G34" s="135"/>
      <c r="H34" s="135"/>
      <c r="I34" s="136"/>
      <c r="J34" s="135"/>
      <c r="K34" s="135"/>
      <c r="L34" s="135"/>
      <c r="M34" s="136"/>
      <c r="N34" s="135"/>
      <c r="P34" s="714"/>
    </row>
    <row r="35" spans="1:16" ht="15.75">
      <c r="A35" s="150" t="s">
        <v>229</v>
      </c>
      <c r="B35" s="132"/>
      <c r="C35" s="132"/>
      <c r="D35" s="132"/>
      <c r="E35" s="132"/>
      <c r="F35" s="135"/>
      <c r="G35" s="135"/>
      <c r="H35" s="135"/>
      <c r="I35" s="136"/>
      <c r="J35" s="135"/>
      <c r="K35" s="135"/>
      <c r="L35" s="135"/>
      <c r="M35" s="136"/>
      <c r="N35" s="135"/>
      <c r="P35" s="714"/>
    </row>
    <row r="36" spans="1:16" ht="15.75">
      <c r="A36" s="150" t="s">
        <v>500</v>
      </c>
      <c r="B36" s="132"/>
      <c r="C36" s="132"/>
      <c r="D36" s="132"/>
      <c r="E36" s="132"/>
      <c r="F36" s="135"/>
      <c r="G36" s="135"/>
      <c r="H36" s="135"/>
      <c r="I36" s="136"/>
      <c r="J36" s="135"/>
      <c r="K36" s="135"/>
      <c r="L36" s="135"/>
      <c r="M36" s="136"/>
      <c r="N36" s="135"/>
      <c r="P36" s="714"/>
    </row>
    <row r="37" spans="1:16" ht="15.75">
      <c r="A37" s="31"/>
      <c r="B37" s="31"/>
      <c r="C37" s="31"/>
      <c r="D37" s="31"/>
      <c r="E37" s="31"/>
      <c r="F37" s="23"/>
      <c r="G37" s="146"/>
      <c r="H37" s="146"/>
      <c r="I37" s="143"/>
      <c r="J37" s="143"/>
      <c r="K37" s="143"/>
      <c r="L37" s="143"/>
      <c r="M37" s="143"/>
      <c r="N37" s="143"/>
      <c r="P37" s="714"/>
    </row>
    <row r="38" spans="1:16" ht="18" customHeight="1">
      <c r="A38" s="26"/>
      <c r="B38" s="151" t="s">
        <v>303</v>
      </c>
      <c r="C38" s="152"/>
      <c r="D38" s="152"/>
      <c r="E38" s="152"/>
      <c r="F38" s="152"/>
      <c r="G38" s="152"/>
      <c r="H38" s="152"/>
      <c r="I38" s="153"/>
      <c r="J38" s="163" t="s">
        <v>202</v>
      </c>
      <c r="K38" s="711"/>
      <c r="L38" s="711"/>
      <c r="M38" s="712"/>
      <c r="N38" s="841" t="s">
        <v>302</v>
      </c>
      <c r="O38" s="713"/>
      <c r="P38" s="714"/>
    </row>
    <row r="39" spans="1:16" ht="42" customHeight="1">
      <c r="A39" s="42"/>
      <c r="B39" s="152" t="s">
        <v>344</v>
      </c>
      <c r="C39" s="152"/>
      <c r="D39" s="152"/>
      <c r="E39" s="155"/>
      <c r="F39" s="156" t="s">
        <v>346</v>
      </c>
      <c r="G39" s="152"/>
      <c r="H39" s="152"/>
      <c r="I39" s="153"/>
      <c r="J39" s="157" t="s">
        <v>304</v>
      </c>
      <c r="K39" s="152"/>
      <c r="L39" s="152"/>
      <c r="M39" s="153"/>
      <c r="N39" s="842"/>
      <c r="O39" s="713"/>
      <c r="P39" s="714"/>
    </row>
    <row r="40" spans="1:16" ht="27.75" customHeight="1">
      <c r="A40" s="31"/>
      <c r="B40" s="158" t="s">
        <v>203</v>
      </c>
      <c r="C40" s="158" t="s">
        <v>204</v>
      </c>
      <c r="D40" s="158" t="s">
        <v>104</v>
      </c>
      <c r="E40" s="160" t="s">
        <v>50</v>
      </c>
      <c r="F40" s="160" t="s">
        <v>203</v>
      </c>
      <c r="G40" s="158" t="s">
        <v>204</v>
      </c>
      <c r="H40" s="158" t="s">
        <v>104</v>
      </c>
      <c r="I40" s="160" t="s">
        <v>50</v>
      </c>
      <c r="J40" s="161" t="s">
        <v>203</v>
      </c>
      <c r="K40" s="162" t="s">
        <v>204</v>
      </c>
      <c r="L40" s="164" t="s">
        <v>104</v>
      </c>
      <c r="M40" s="161" t="s">
        <v>50</v>
      </c>
      <c r="N40" s="843"/>
      <c r="O40" s="713"/>
      <c r="P40" s="714" t="s">
        <v>294</v>
      </c>
    </row>
    <row r="41" spans="1:16" ht="12.75" hidden="1" customHeight="1">
      <c r="A41" s="52" t="s">
        <v>87</v>
      </c>
      <c r="B41" s="138"/>
      <c r="C41" s="138"/>
      <c r="D41" s="138"/>
      <c r="E41" s="147"/>
      <c r="F41" s="58">
        <f>'TTA Pivot Table'!C$230</f>
        <v>0</v>
      </c>
      <c r="G41" s="59">
        <f>'TTA Pivot Table'!C$231</f>
        <v>0</v>
      </c>
      <c r="H41" s="59">
        <f>'TTA Pivot Table'!C$232</f>
        <v>0</v>
      </c>
      <c r="I41" s="58">
        <f>'TTA Pivot Table'!C$233</f>
        <v>0</v>
      </c>
      <c r="J41" s="58">
        <f>'TTA Pivot Table'!C$234</f>
        <v>0</v>
      </c>
      <c r="K41" s="59">
        <f>'TTA Pivot Table'!C$235</f>
        <v>0</v>
      </c>
      <c r="L41" s="59">
        <f>'TTA Pivot Table'!C$236</f>
        <v>0</v>
      </c>
      <c r="M41" s="60">
        <f>'TTA Pivot Table'!C$237</f>
        <v>0</v>
      </c>
      <c r="N41" s="58">
        <f>'TTA Pivot Table'!C$238</f>
        <v>0</v>
      </c>
      <c r="O41" s="47"/>
      <c r="P41" s="715">
        <f>+M41-I41</f>
        <v>0</v>
      </c>
    </row>
    <row r="42" spans="1:16" ht="15.75" hidden="1" customHeight="1">
      <c r="A42" s="52"/>
      <c r="B42" s="52"/>
      <c r="C42" s="52"/>
      <c r="D42" s="52"/>
      <c r="E42" s="46"/>
      <c r="F42" s="46"/>
      <c r="G42" s="48"/>
      <c r="H42" s="48"/>
      <c r="I42" s="46"/>
      <c r="J42" s="46"/>
      <c r="K42" s="48"/>
      <c r="L42" s="48"/>
      <c r="M42" s="716"/>
      <c r="N42" s="46"/>
      <c r="O42" s="47"/>
      <c r="P42" s="713">
        <f t="shared" ref="P42" si="1">+I42-M42</f>
        <v>0</v>
      </c>
    </row>
    <row r="43" spans="1:16">
      <c r="A43" s="52" t="s">
        <v>88</v>
      </c>
      <c r="B43" s="178">
        <f>+'TTA Pivot Table'!C$6</f>
        <v>0</v>
      </c>
      <c r="C43" s="178">
        <f>+'TTA Pivot Table'!C$8</f>
        <v>0</v>
      </c>
      <c r="D43" s="178">
        <f>+'TTA Pivot Table'!C$10</f>
        <v>0</v>
      </c>
      <c r="E43" s="179">
        <f>+'TTA Pivot Table'!C$12</f>
        <v>0</v>
      </c>
      <c r="F43" s="179">
        <f>+'TTA Pivot Table'!C$14</f>
        <v>0</v>
      </c>
      <c r="G43" s="178">
        <f>+'TTA Pivot Table'!C$16</f>
        <v>0</v>
      </c>
      <c r="H43" s="178">
        <f>+'TTA Pivot Table'!C$18</f>
        <v>0</v>
      </c>
      <c r="I43" s="179">
        <f>+'TTA Pivot Table'!C$20</f>
        <v>0</v>
      </c>
      <c r="J43" s="179">
        <f>+'TTA Pivot Table'!C$22</f>
        <v>0</v>
      </c>
      <c r="K43" s="178">
        <f>+'TTA Pivot Table'!C$24</f>
        <v>0</v>
      </c>
      <c r="L43" s="178">
        <f>+'TTA Pivot Table'!C$26</f>
        <v>0</v>
      </c>
      <c r="M43" s="180">
        <f>+'TTA Pivot Table'!C$28</f>
        <v>0</v>
      </c>
      <c r="N43" s="179">
        <f>+'TTA Pivot Table'!C$30</f>
        <v>0</v>
      </c>
      <c r="O43" s="47"/>
      <c r="P43" s="715">
        <f t="shared" ref="P43:P61" si="2">+M43-I43</f>
        <v>0</v>
      </c>
    </row>
    <row r="44" spans="1:16">
      <c r="A44" s="52" t="s">
        <v>89</v>
      </c>
      <c r="B44" s="178">
        <f>+'TTA Pivot Table'!C$38</f>
        <v>4.53</v>
      </c>
      <c r="C44" s="178">
        <f>+'TTA Pivot Table'!C$40</f>
        <v>4.53</v>
      </c>
      <c r="D44" s="178">
        <f>+'TTA Pivot Table'!C$42</f>
        <v>0</v>
      </c>
      <c r="E44" s="179">
        <f>+'TTA Pivot Table'!C$44</f>
        <v>4.53</v>
      </c>
      <c r="F44" s="179">
        <f>+'TTA Pivot Table'!C$46</f>
        <v>4.91</v>
      </c>
      <c r="G44" s="178">
        <f>+'TTA Pivot Table'!C$48</f>
        <v>7.16</v>
      </c>
      <c r="H44" s="178">
        <f>+'TTA Pivot Table'!C$50</f>
        <v>0</v>
      </c>
      <c r="I44" s="179">
        <f>+'TTA Pivot Table'!C$52</f>
        <v>5.0615206372194059</v>
      </c>
      <c r="J44" s="179">
        <f>+'TTA Pivot Table'!C$54</f>
        <v>3.44</v>
      </c>
      <c r="K44" s="178">
        <f>+'TTA Pivot Table'!C$56</f>
        <v>3.65</v>
      </c>
      <c r="L44" s="178">
        <f>+'TTA Pivot Table'!C$58</f>
        <v>0</v>
      </c>
      <c r="M44" s="180">
        <f>+'TTA Pivot Table'!C$60</f>
        <v>3.5056778523489931</v>
      </c>
      <c r="N44" s="179">
        <f>+'TTA Pivot Table'!C$62</f>
        <v>0</v>
      </c>
      <c r="O44" s="47"/>
      <c r="P44" s="715">
        <f t="shared" si="2"/>
        <v>-1.5558427848704128</v>
      </c>
    </row>
    <row r="45" spans="1:16">
      <c r="A45" s="52" t="s">
        <v>90</v>
      </c>
      <c r="B45" s="178">
        <f>+'TTA Pivot Table'!C$70</f>
        <v>0</v>
      </c>
      <c r="C45" s="178">
        <f>+'TTA Pivot Table'!C$72</f>
        <v>0</v>
      </c>
      <c r="D45" s="178">
        <f>+'TTA Pivot Table'!C$74</f>
        <v>0</v>
      </c>
      <c r="E45" s="179">
        <f>+'TTA Pivot Table'!C$76</f>
        <v>0</v>
      </c>
      <c r="F45" s="179">
        <f>+'TTA Pivot Table'!C$78</f>
        <v>0</v>
      </c>
      <c r="G45" s="178">
        <f>+'TTA Pivot Table'!C$80</f>
        <v>0</v>
      </c>
      <c r="H45" s="178">
        <f>+'TTA Pivot Table'!C$82</f>
        <v>0</v>
      </c>
      <c r="I45" s="179">
        <f>+'TTA Pivot Table'!C$84</f>
        <v>0</v>
      </c>
      <c r="J45" s="179">
        <f>+'TTA Pivot Table'!C$86</f>
        <v>0</v>
      </c>
      <c r="K45" s="178">
        <f>+'TTA Pivot Table'!C$88</f>
        <v>0</v>
      </c>
      <c r="L45" s="178">
        <f>+'TTA Pivot Table'!C$90</f>
        <v>0</v>
      </c>
      <c r="M45" s="180">
        <f>+'TTA Pivot Table'!C$92</f>
        <v>0</v>
      </c>
      <c r="N45" s="179">
        <f>+'TTA Pivot Table'!C$94</f>
        <v>0</v>
      </c>
      <c r="O45" s="47"/>
      <c r="P45" s="715">
        <f t="shared" si="2"/>
        <v>0</v>
      </c>
    </row>
    <row r="46" spans="1:16">
      <c r="A46" s="52" t="s">
        <v>91</v>
      </c>
      <c r="B46" s="178">
        <f>+'TTA Pivot Table'!C$102</f>
        <v>4.6702581901894815</v>
      </c>
      <c r="C46" s="178">
        <f>+'TTA Pivot Table'!C$104</f>
        <v>5.188764044943821</v>
      </c>
      <c r="D46" s="178">
        <f>+'TTA Pivot Table'!C$106</f>
        <v>1.5</v>
      </c>
      <c r="E46" s="179">
        <f>+'TTA Pivot Table'!C$108</f>
        <v>4.6844625943719969</v>
      </c>
      <c r="F46" s="179">
        <f>+'TTA Pivot Table'!C$110</f>
        <v>4.8732247374880675</v>
      </c>
      <c r="G46" s="178">
        <f>+'TTA Pivot Table'!C$112</f>
        <v>6.3835211081794201</v>
      </c>
      <c r="H46" s="178">
        <f>+'TTA Pivot Table'!C$114</f>
        <v>6.7326412698412703</v>
      </c>
      <c r="I46" s="179">
        <f>+'TTA Pivot Table'!C$116</f>
        <v>5.0175026161704244</v>
      </c>
      <c r="J46" s="179">
        <f>+'TTA Pivot Table'!C$118</f>
        <v>3.2608456776475792</v>
      </c>
      <c r="K46" s="178">
        <f>+'TTA Pivot Table'!C$120</f>
        <v>3.9470870535714289</v>
      </c>
      <c r="L46" s="178">
        <f>+'TTA Pivot Table'!C$122</f>
        <v>2.7268068290353389</v>
      </c>
      <c r="M46" s="180">
        <f>+'TTA Pivot Table'!C$124</f>
        <v>3.3389047286405158</v>
      </c>
      <c r="N46" s="179">
        <f>+'TTA Pivot Table'!C$126</f>
        <v>0</v>
      </c>
      <c r="O46" s="47"/>
      <c r="P46" s="715">
        <f t="shared" si="2"/>
        <v>-1.6785978875299086</v>
      </c>
    </row>
    <row r="47" spans="1:16">
      <c r="A47" s="52"/>
      <c r="B47" s="178"/>
      <c r="C47" s="178"/>
      <c r="D47" s="178"/>
      <c r="E47" s="179"/>
      <c r="F47" s="179"/>
      <c r="G47" s="178"/>
      <c r="H47" s="178"/>
      <c r="I47" s="179"/>
      <c r="J47" s="179"/>
      <c r="K47" s="178"/>
      <c r="L47" s="178"/>
      <c r="M47" s="180"/>
      <c r="N47" s="179"/>
      <c r="O47" s="47"/>
      <c r="P47" s="715"/>
    </row>
    <row r="48" spans="1:16">
      <c r="A48" s="52" t="s">
        <v>92</v>
      </c>
      <c r="B48" s="178">
        <f>+'TTA Pivot Table'!C$134</f>
        <v>4.8577981651376145</v>
      </c>
      <c r="C48" s="178">
        <f>+'TTA Pivot Table'!C$136</f>
        <v>4.6749999999999998</v>
      </c>
      <c r="D48" s="178">
        <f>+'TTA Pivot Table'!C$138</f>
        <v>0</v>
      </c>
      <c r="E48" s="179">
        <f>+'TTA Pivot Table'!C$140</f>
        <v>4.829457364341085</v>
      </c>
      <c r="F48" s="179">
        <f>+'TTA Pivot Table'!C$142</f>
        <v>4.9099412660430719</v>
      </c>
      <c r="G48" s="178">
        <f>+'TTA Pivot Table'!C$144</f>
        <v>5.1782945736434112</v>
      </c>
      <c r="H48" s="178">
        <f>+'TTA Pivot Table'!C$146</f>
        <v>0</v>
      </c>
      <c r="I48" s="179">
        <f>+'TTA Pivot Table'!C$148</f>
        <v>4.9307784911717496</v>
      </c>
      <c r="J48" s="179">
        <f>+'TTA Pivot Table'!C$150</f>
        <v>3.6199548405306237</v>
      </c>
      <c r="K48" s="178">
        <f>+'TTA Pivot Table'!C$152</f>
        <v>3.9797762478485361</v>
      </c>
      <c r="L48" s="178">
        <f>+'TTA Pivot Table'!C$154</f>
        <v>0</v>
      </c>
      <c r="M48" s="180">
        <f>+'TTA Pivot Table'!C$156</f>
        <v>3.7088204038257175</v>
      </c>
      <c r="N48" s="179">
        <f>+'TTA Pivot Table'!C$158</f>
        <v>0</v>
      </c>
      <c r="O48" s="47"/>
      <c r="P48" s="715">
        <f t="shared" si="2"/>
        <v>-1.2219580873460321</v>
      </c>
    </row>
    <row r="49" spans="1:17">
      <c r="A49" s="52" t="s">
        <v>93</v>
      </c>
      <c r="B49" s="178">
        <f>+'TTA Pivot Table'!C$166</f>
        <v>4.7333159947984393</v>
      </c>
      <c r="C49" s="178">
        <f>+'TTA Pivot Table'!C$168</f>
        <v>5.1353333333333335</v>
      </c>
      <c r="D49" s="178">
        <f>+'TTA Pivot Table'!C$170</f>
        <v>0</v>
      </c>
      <c r="E49" s="179">
        <f>+'TTA Pivot Table'!C$172</f>
        <v>4.7410076530612244</v>
      </c>
      <c r="F49" s="179">
        <f>+'TTA Pivot Table'!C$174</f>
        <v>4.9315779027456168</v>
      </c>
      <c r="G49" s="178">
        <f>+'TTA Pivot Table'!C$176</f>
        <v>5.5739344262295081</v>
      </c>
      <c r="H49" s="178">
        <f>+'TTA Pivot Table'!C$178</f>
        <v>0</v>
      </c>
      <c r="I49" s="179">
        <f>+'TTA Pivot Table'!C$180</f>
        <v>4.9564960254372021</v>
      </c>
      <c r="J49" s="179">
        <f>+'TTA Pivot Table'!C$182</f>
        <v>3.7959318181818178</v>
      </c>
      <c r="K49" s="178">
        <f>+'TTA Pivot Table'!C$184</f>
        <v>3.8648571428571428</v>
      </c>
      <c r="L49" s="178">
        <f>+'TTA Pivot Table'!C$186</f>
        <v>0</v>
      </c>
      <c r="M49" s="180">
        <f>+'TTA Pivot Table'!C$188</f>
        <v>3.8114956011730206</v>
      </c>
      <c r="N49" s="179">
        <f>+'TTA Pivot Table'!C$190</f>
        <v>5.66183066361556</v>
      </c>
      <c r="O49" s="47"/>
      <c r="P49" s="715">
        <f t="shared" si="2"/>
        <v>-1.1450004242641816</v>
      </c>
    </row>
    <row r="50" spans="1:17">
      <c r="A50" s="52" t="s">
        <v>94</v>
      </c>
      <c r="B50" s="267">
        <f>+'TTA Pivot Table'!C$198</f>
        <v>4.2</v>
      </c>
      <c r="C50" s="178">
        <f>+'TTA Pivot Table'!C$200</f>
        <v>0</v>
      </c>
      <c r="D50" s="178">
        <f>+'TTA Pivot Table'!C$202</f>
        <v>0</v>
      </c>
      <c r="E50" s="179">
        <f>+'TTA Pivot Table'!C$204</f>
        <v>4.2</v>
      </c>
      <c r="F50" s="179">
        <f>+'TTA Pivot Table'!C$206</f>
        <v>4.5999999999999996</v>
      </c>
      <c r="G50" s="178">
        <f>+'TTA Pivot Table'!C$208</f>
        <v>12.4</v>
      </c>
      <c r="H50" s="178">
        <f>+'TTA Pivot Table'!C$210</f>
        <v>0</v>
      </c>
      <c r="I50" s="179">
        <f>+'TTA Pivot Table'!C$212</f>
        <v>4.6233114166168559</v>
      </c>
      <c r="J50" s="179">
        <f>+'TTA Pivot Table'!C$214</f>
        <v>3.7</v>
      </c>
      <c r="K50" s="178">
        <f>+'TTA Pivot Table'!C$216</f>
        <v>5.8</v>
      </c>
      <c r="L50" s="178">
        <f>+'TTA Pivot Table'!C$218</f>
        <v>0</v>
      </c>
      <c r="M50" s="180">
        <f>+'TTA Pivot Table'!C$220</f>
        <v>3.825448028673835</v>
      </c>
      <c r="N50" s="179">
        <f>+'TTA Pivot Table'!C$222</f>
        <v>0</v>
      </c>
      <c r="O50" s="47"/>
      <c r="P50" s="715">
        <f t="shared" si="2"/>
        <v>-0.79786338794302081</v>
      </c>
    </row>
    <row r="51" spans="1:17">
      <c r="A51" s="52" t="s">
        <v>95</v>
      </c>
      <c r="B51" s="178">
        <f>+'TTA Pivot Table'!C$230</f>
        <v>0</v>
      </c>
      <c r="C51" s="178">
        <f>+'TTA Pivot Table'!C$232</f>
        <v>0</v>
      </c>
      <c r="D51" s="178">
        <f>+'TTA Pivot Table'!C$234</f>
        <v>0</v>
      </c>
      <c r="E51" s="179">
        <f>+'TTA Pivot Table'!C$236</f>
        <v>0</v>
      </c>
      <c r="F51" s="179">
        <f>+'TTA Pivot Table'!C$238</f>
        <v>0</v>
      </c>
      <c r="G51" s="178">
        <f>+'TTA Pivot Table'!C$240</f>
        <v>0</v>
      </c>
      <c r="H51" s="178">
        <f>+'TTA Pivot Table'!C$242</f>
        <v>0</v>
      </c>
      <c r="I51" s="179">
        <f>+'TTA Pivot Table'!C$244</f>
        <v>0</v>
      </c>
      <c r="J51" s="179">
        <f>+'TTA Pivot Table'!C$246</f>
        <v>0</v>
      </c>
      <c r="K51" s="178">
        <f>+'TTA Pivot Table'!C$248</f>
        <v>0</v>
      </c>
      <c r="L51" s="178">
        <f>+'TTA Pivot Table'!C$250</f>
        <v>0</v>
      </c>
      <c r="M51" s="180">
        <f>+'TTA Pivot Table'!C$252</f>
        <v>0</v>
      </c>
      <c r="N51" s="179">
        <f>+'TTA Pivot Table'!C$254</f>
        <v>0</v>
      </c>
      <c r="O51" s="47"/>
      <c r="P51" s="715">
        <f t="shared" si="2"/>
        <v>0</v>
      </c>
    </row>
    <row r="52" spans="1:17">
      <c r="A52" s="52"/>
      <c r="B52" s="178"/>
      <c r="C52" s="178"/>
      <c r="D52" s="178"/>
      <c r="E52" s="179"/>
      <c r="F52" s="179"/>
      <c r="G52" s="178"/>
      <c r="H52" s="178"/>
      <c r="I52" s="179"/>
      <c r="J52" s="179"/>
      <c r="K52" s="178"/>
      <c r="L52" s="178"/>
      <c r="M52" s="180"/>
      <c r="N52" s="179"/>
      <c r="O52" s="47"/>
      <c r="P52" s="715"/>
    </row>
    <row r="53" spans="1:17">
      <c r="A53" s="52" t="s">
        <v>96</v>
      </c>
      <c r="B53" s="178">
        <f>+'TTA Pivot Table'!C$262</f>
        <v>4.6274814814814818</v>
      </c>
      <c r="C53" s="178">
        <f>+'TTA Pivot Table'!C$264</f>
        <v>6.202</v>
      </c>
      <c r="D53" s="178">
        <f>+'TTA Pivot Table'!C$266</f>
        <v>0</v>
      </c>
      <c r="E53" s="179">
        <f>+'TTA Pivot Table'!C$268</f>
        <v>4.6561090909090908</v>
      </c>
      <c r="F53" s="179">
        <f>+'TTA Pivot Table'!C$270</f>
        <v>5.2152993844432007</v>
      </c>
      <c r="G53" s="178">
        <f>+'TTA Pivot Table'!C$272</f>
        <v>5.3220000000000001</v>
      </c>
      <c r="H53" s="178">
        <f>+'TTA Pivot Table'!C$274</f>
        <v>0</v>
      </c>
      <c r="I53" s="179">
        <f>+'TTA Pivot Table'!C$276</f>
        <v>5.2209538950715411</v>
      </c>
      <c r="J53" s="179">
        <f>+'TTA Pivot Table'!C$278</f>
        <v>3.6600254022015237</v>
      </c>
      <c r="K53" s="178">
        <f>+'TTA Pivot Table'!C$280</f>
        <v>4.0137525354969581</v>
      </c>
      <c r="L53" s="178">
        <f>+'TTA Pivot Table'!C$282</f>
        <v>0</v>
      </c>
      <c r="M53" s="180">
        <f>+'TTA Pivot Table'!C$284</f>
        <v>3.7211068301225918</v>
      </c>
      <c r="N53" s="179">
        <f>+'TTA Pivot Table'!C$286</f>
        <v>4.5145631067961167</v>
      </c>
      <c r="O53" s="47"/>
      <c r="P53" s="715">
        <f t="shared" si="2"/>
        <v>-1.4998470649489493</v>
      </c>
    </row>
    <row r="54" spans="1:17">
      <c r="A54" s="52" t="s">
        <v>97</v>
      </c>
      <c r="B54" s="178">
        <f>+'TTA Pivot Table'!C$294</f>
        <v>4.2229508196721319</v>
      </c>
      <c r="C54" s="178">
        <f>+'TTA Pivot Table'!C$296</f>
        <v>0</v>
      </c>
      <c r="D54" s="178">
        <f>+'TTA Pivot Table'!C$298</f>
        <v>0</v>
      </c>
      <c r="E54" s="179">
        <f>+'TTA Pivot Table'!C$300</f>
        <v>4.2229508196721319</v>
      </c>
      <c r="F54" s="179">
        <f>+'TTA Pivot Table'!C$302</f>
        <v>4.7226902008521003</v>
      </c>
      <c r="G54" s="178">
        <f>+'TTA Pivot Table'!C$304</f>
        <v>5.9312500000000004</v>
      </c>
      <c r="H54" s="178">
        <f>+'TTA Pivot Table'!C$306</f>
        <v>9</v>
      </c>
      <c r="I54" s="179">
        <f>+'TTA Pivot Table'!C$308</f>
        <v>4.7260779788655416</v>
      </c>
      <c r="J54" s="179">
        <f>+'TTA Pivot Table'!C$310</f>
        <v>3.7364710515951161</v>
      </c>
      <c r="K54" s="178">
        <f>+'TTA Pivot Table'!C$312</f>
        <v>4.1316901408450706</v>
      </c>
      <c r="L54" s="178">
        <f>+'TTA Pivot Table'!C$314</f>
        <v>8.9249999999999989</v>
      </c>
      <c r="M54" s="180">
        <f>+'TTA Pivot Table'!C$316</f>
        <v>3.8196347031963471</v>
      </c>
      <c r="N54" s="179">
        <f>+'TTA Pivot Table'!C$318</f>
        <v>6.5600806451612907</v>
      </c>
      <c r="O54" s="47"/>
      <c r="P54" s="715">
        <f t="shared" si="2"/>
        <v>-0.90644327566919447</v>
      </c>
    </row>
    <row r="55" spans="1:17">
      <c r="A55" s="52" t="s">
        <v>98</v>
      </c>
      <c r="B55" s="178">
        <f>+'TTA Pivot Table'!C$326</f>
        <v>4.2920696721311478</v>
      </c>
      <c r="C55" s="178">
        <f>+'TTA Pivot Table'!C$328</f>
        <v>4.2753731343283583</v>
      </c>
      <c r="D55" s="178">
        <f>+'TTA Pivot Table'!C$330</f>
        <v>0</v>
      </c>
      <c r="E55" s="179">
        <f>+'TTA Pivot Table'!C$332</f>
        <v>4.290054054054055</v>
      </c>
      <c r="F55" s="179">
        <f>+'TTA Pivot Table'!C$334</f>
        <v>5.0842476884281309</v>
      </c>
      <c r="G55" s="178">
        <f>+'TTA Pivot Table'!C$336</f>
        <v>5.2598275862068968</v>
      </c>
      <c r="H55" s="178">
        <f>+'TTA Pivot Table'!C$338</f>
        <v>0</v>
      </c>
      <c r="I55" s="179">
        <f>+'TTA Pivot Table'!C$340</f>
        <v>5.0897747625508822</v>
      </c>
      <c r="J55" s="179">
        <f>+'TTA Pivot Table'!C$342</f>
        <v>3.4490129522108086</v>
      </c>
      <c r="K55" s="178">
        <f>+'TTA Pivot Table'!C$344</f>
        <v>4.4169002961500494</v>
      </c>
      <c r="L55" s="178">
        <f>+'TTA Pivot Table'!C$346</f>
        <v>0</v>
      </c>
      <c r="M55" s="180">
        <f>+'TTA Pivot Table'!C$348</f>
        <v>3.7505104551045512</v>
      </c>
      <c r="N55" s="179">
        <f>+'TTA Pivot Table'!C$350</f>
        <v>0</v>
      </c>
      <c r="O55" s="47"/>
      <c r="P55" s="715">
        <f t="shared" si="2"/>
        <v>-1.3392643074463311</v>
      </c>
      <c r="Q55" s="785"/>
    </row>
    <row r="56" spans="1:17">
      <c r="A56" s="52" t="s">
        <v>99</v>
      </c>
      <c r="B56" s="178">
        <f>+'TTA Pivot Table'!C$358</f>
        <v>0</v>
      </c>
      <c r="C56" s="178">
        <f>+'TTA Pivot Table'!C$360</f>
        <v>0</v>
      </c>
      <c r="D56" s="178">
        <f>+'TTA Pivot Table'!C$362</f>
        <v>0</v>
      </c>
      <c r="E56" s="179">
        <f>+'TTA Pivot Table'!C$364</f>
        <v>0</v>
      </c>
      <c r="F56" s="179">
        <f>+'TTA Pivot Table'!C$366</f>
        <v>0</v>
      </c>
      <c r="G56" s="178">
        <f>+'TTA Pivot Table'!C$368</f>
        <v>0</v>
      </c>
      <c r="H56" s="178">
        <f>+'TTA Pivot Table'!C$370</f>
        <v>0</v>
      </c>
      <c r="I56" s="179">
        <f>+'TTA Pivot Table'!C$372</f>
        <v>0</v>
      </c>
      <c r="J56" s="179">
        <f>+'TTA Pivot Table'!C$374</f>
        <v>0</v>
      </c>
      <c r="K56" s="178">
        <f>+'TTA Pivot Table'!C$376</f>
        <v>0</v>
      </c>
      <c r="L56" s="178">
        <f>+'TTA Pivot Table'!C$378</f>
        <v>0</v>
      </c>
      <c r="M56" s="180">
        <f>+'TTA Pivot Table'!C$380</f>
        <v>0</v>
      </c>
      <c r="N56" s="179">
        <f>+'TTA Pivot Table'!C$382</f>
        <v>0</v>
      </c>
      <c r="O56" s="47"/>
      <c r="P56" s="715">
        <f t="shared" si="2"/>
        <v>0</v>
      </c>
    </row>
    <row r="57" spans="1:17">
      <c r="A57" s="52"/>
      <c r="B57" s="178"/>
      <c r="C57" s="178"/>
      <c r="D57" s="178"/>
      <c r="E57" s="179"/>
      <c r="F57" s="179"/>
      <c r="G57" s="178"/>
      <c r="H57" s="178"/>
      <c r="I57" s="179"/>
      <c r="J57" s="179"/>
      <c r="K57" s="178"/>
      <c r="L57" s="178"/>
      <c r="M57" s="180"/>
      <c r="N57" s="179"/>
      <c r="O57" s="47"/>
      <c r="P57" s="715"/>
    </row>
    <row r="58" spans="1:17">
      <c r="A58" s="52" t="s">
        <v>100</v>
      </c>
      <c r="B58" s="178">
        <f>+'TTA Pivot Table'!C$390</f>
        <v>5.2397984886649871</v>
      </c>
      <c r="C58" s="178">
        <f>+'TTA Pivot Table'!C$392</f>
        <v>4.4761904761904763</v>
      </c>
      <c r="D58" s="178">
        <f>+'TTA Pivot Table'!C$394</f>
        <v>0</v>
      </c>
      <c r="E58" s="179">
        <f>+'TTA Pivot Table'!C$396</f>
        <v>5.2014354066985637</v>
      </c>
      <c r="F58" s="179">
        <f>+'TTA Pivot Table'!C$398</f>
        <v>4.7432598171059706</v>
      </c>
      <c r="G58" s="178">
        <f>+'TTA Pivot Table'!C$400</f>
        <v>4.9794782608695654</v>
      </c>
      <c r="H58" s="178">
        <f>+'TTA Pivot Table'!C$402</f>
        <v>0</v>
      </c>
      <c r="I58" s="179">
        <f>+'TTA Pivot Table'!C$404</f>
        <v>4.7503469866944954</v>
      </c>
      <c r="J58" s="179">
        <f>+'TTA Pivot Table'!C$406</f>
        <v>3.2216511755057406</v>
      </c>
      <c r="K58" s="178">
        <f>+'TTA Pivot Table'!C$408</f>
        <v>3.531391941391941</v>
      </c>
      <c r="L58" s="178">
        <f>+'TTA Pivot Table'!C$410</f>
        <v>0</v>
      </c>
      <c r="M58" s="180">
        <f>+'TTA Pivot Table'!C$412</f>
        <v>3.2928589473684209</v>
      </c>
      <c r="N58" s="179">
        <f>+'TTA Pivot Table'!C$414</f>
        <v>0</v>
      </c>
      <c r="O58" s="47"/>
      <c r="P58" s="715">
        <f t="shared" si="2"/>
        <v>-1.4574880393260745</v>
      </c>
    </row>
    <row r="59" spans="1:17">
      <c r="A59" s="52" t="s">
        <v>101</v>
      </c>
      <c r="B59" s="178">
        <f>+'TTA Pivot Table'!C$422</f>
        <v>4.4495209368346353</v>
      </c>
      <c r="C59" s="178">
        <f>+'TTA Pivot Table'!C$424</f>
        <v>4.543163538873995</v>
      </c>
      <c r="D59" s="178">
        <f>+'TTA Pivot Table'!C$426</f>
        <v>0</v>
      </c>
      <c r="E59" s="179">
        <f>+'TTA Pivot Table'!C$428</f>
        <v>4.4553336661674159</v>
      </c>
      <c r="F59" s="179">
        <f>+'TTA Pivot Table'!C$430</f>
        <v>4.8037716986276466</v>
      </c>
      <c r="G59" s="178">
        <f>+'TTA Pivot Table'!C$432</f>
        <v>5.003636363636363</v>
      </c>
      <c r="H59" s="178">
        <f>+'TTA Pivot Table'!C$434</f>
        <v>0</v>
      </c>
      <c r="I59" s="179">
        <f>+'TTA Pivot Table'!C$436</f>
        <v>4.8185727509888068</v>
      </c>
      <c r="J59" s="179">
        <f>+'TTA Pivot Table'!C$438</f>
        <v>3.600228310502283</v>
      </c>
      <c r="K59" s="178">
        <f>+'TTA Pivot Table'!C$440</f>
        <v>3.7198840838163179</v>
      </c>
      <c r="L59" s="178">
        <f>+'TTA Pivot Table'!C$442</f>
        <v>0</v>
      </c>
      <c r="M59" s="180">
        <f>+'TTA Pivot Table'!C$444</f>
        <v>3.6285691657866952</v>
      </c>
      <c r="N59" s="179">
        <f>+'TTA Pivot Table'!C$446</f>
        <v>4.509440104166667</v>
      </c>
      <c r="O59" s="47"/>
      <c r="P59" s="715">
        <f t="shared" si="2"/>
        <v>-1.1900035852021116</v>
      </c>
    </row>
    <row r="60" spans="1:17">
      <c r="A60" s="52" t="s">
        <v>102</v>
      </c>
      <c r="B60" s="178">
        <f>+'TTA Pivot Table'!C$454</f>
        <v>3.928571428571427</v>
      </c>
      <c r="C60" s="178">
        <f>+'TTA Pivot Table'!C$456</f>
        <v>9</v>
      </c>
      <c r="D60" s="178">
        <f>+'TTA Pivot Table'!C$458</f>
        <v>0</v>
      </c>
      <c r="E60" s="179">
        <f>+'TTA Pivot Table'!C$460</f>
        <v>4.3695652173913029</v>
      </c>
      <c r="F60" s="179">
        <f>+'TTA Pivot Table'!C$462</f>
        <v>4.5133763349899505</v>
      </c>
      <c r="G60" s="178">
        <f>+'TTA Pivot Table'!C$464</f>
        <v>5.6470869149952216</v>
      </c>
      <c r="H60" s="178">
        <f>+'TTA Pivot Table'!C$466</f>
        <v>0</v>
      </c>
      <c r="I60" s="179">
        <f>+'TTA Pivot Table'!C$468</f>
        <v>4.626380426504185</v>
      </c>
      <c r="J60" s="179">
        <f>+'TTA Pivot Table'!C$470</f>
        <v>3.3176996091568935</v>
      </c>
      <c r="K60" s="178">
        <f>+'TTA Pivot Table'!C$472</f>
        <v>4.2982062780268997</v>
      </c>
      <c r="L60" s="178">
        <f>+'TTA Pivot Table'!C$474</f>
        <v>0</v>
      </c>
      <c r="M60" s="180">
        <f>+'TTA Pivot Table'!C$476</f>
        <v>3.6153023527124217</v>
      </c>
      <c r="N60" s="179">
        <f>+'TTA Pivot Table'!C$478</f>
        <v>5.7645788336932977</v>
      </c>
      <c r="O60" s="47"/>
      <c r="P60" s="715">
        <f t="shared" si="2"/>
        <v>-1.0110780737917633</v>
      </c>
    </row>
    <row r="61" spans="1:17">
      <c r="A61" s="57" t="s">
        <v>103</v>
      </c>
      <c r="B61" s="181">
        <f>+'TTA Pivot Table'!C$486</f>
        <v>4.5</v>
      </c>
      <c r="C61" s="181">
        <f>+'TTA Pivot Table'!C$488</f>
        <v>0</v>
      </c>
      <c r="D61" s="181">
        <f>+'TTA Pivot Table'!C$490</f>
        <v>0</v>
      </c>
      <c r="E61" s="182">
        <f>+'TTA Pivot Table'!C$492</f>
        <v>4.5</v>
      </c>
      <c r="F61" s="182">
        <f>+'TTA Pivot Table'!C$494</f>
        <v>4.7</v>
      </c>
      <c r="G61" s="181">
        <f>+'TTA Pivot Table'!C$496</f>
        <v>8</v>
      </c>
      <c r="H61" s="181">
        <f>+'TTA Pivot Table'!C$498</f>
        <v>0</v>
      </c>
      <c r="I61" s="182">
        <f>+'TTA Pivot Table'!C$500</f>
        <v>4.7193737769080233</v>
      </c>
      <c r="J61" s="182">
        <f>+'TTA Pivot Table'!C$502</f>
        <v>3.8</v>
      </c>
      <c r="K61" s="181">
        <f>+'TTA Pivot Table'!C$504</f>
        <v>3.1</v>
      </c>
      <c r="L61" s="181">
        <f>+'TTA Pivot Table'!C$506</f>
        <v>0</v>
      </c>
      <c r="M61" s="183">
        <f>+'TTA Pivot Table'!C$508</f>
        <v>3.7423124231242308</v>
      </c>
      <c r="N61" s="182">
        <f>+'TTA Pivot Table'!C$510</f>
        <v>5.2</v>
      </c>
      <c r="O61" s="47"/>
      <c r="P61" s="717">
        <f t="shared" si="2"/>
        <v>-0.97706135378379244</v>
      </c>
    </row>
    <row r="62" spans="1:17">
      <c r="A62" s="165" t="s">
        <v>206</v>
      </c>
      <c r="B62" s="165"/>
      <c r="C62" s="165"/>
      <c r="D62" s="165"/>
      <c r="E62" s="165"/>
      <c r="F62" s="166"/>
      <c r="G62" s="166"/>
      <c r="H62" s="166"/>
      <c r="I62" s="166"/>
      <c r="J62" s="166"/>
      <c r="K62" s="166"/>
      <c r="L62" s="166"/>
      <c r="M62" s="166"/>
      <c r="N62" s="166"/>
    </row>
    <row r="63" spans="1:17" s="56" customFormat="1">
      <c r="A63" s="165"/>
      <c r="B63" s="167"/>
      <c r="C63" s="167"/>
      <c r="D63" s="167"/>
      <c r="E63" s="167"/>
      <c r="F63" s="167"/>
      <c r="G63" s="167"/>
      <c r="H63" s="167"/>
      <c r="I63" s="167"/>
      <c r="J63" s="167"/>
      <c r="K63" s="167"/>
      <c r="L63" s="167"/>
      <c r="M63" s="167"/>
      <c r="N63" s="167"/>
      <c r="O63" s="50"/>
    </row>
    <row r="64" spans="1:17">
      <c r="A64" s="165"/>
      <c r="B64" s="165"/>
      <c r="C64" s="165"/>
      <c r="D64" s="165"/>
      <c r="E64" s="165"/>
      <c r="F64" s="166"/>
      <c r="G64" s="166"/>
      <c r="H64" s="166"/>
      <c r="I64" s="166"/>
      <c r="J64" s="166"/>
      <c r="K64" s="166"/>
      <c r="L64" s="166"/>
      <c r="M64" s="166"/>
      <c r="N64" s="718" t="s">
        <v>1156</v>
      </c>
    </row>
    <row r="65" spans="1:16" ht="18">
      <c r="A65" s="266" t="s">
        <v>320</v>
      </c>
      <c r="B65" s="132"/>
      <c r="C65" s="132"/>
      <c r="D65" s="132"/>
      <c r="E65" s="132"/>
      <c r="F65" s="135"/>
      <c r="G65" s="135"/>
      <c r="H65" s="135"/>
      <c r="I65" s="136"/>
      <c r="J65" s="135"/>
      <c r="K65" s="135"/>
      <c r="L65" s="135"/>
      <c r="M65" s="136"/>
      <c r="N65" s="135"/>
      <c r="P65" s="714"/>
    </row>
    <row r="66" spans="1:16" ht="18">
      <c r="A66" s="266"/>
      <c r="B66" s="132"/>
      <c r="C66" s="132"/>
      <c r="D66" s="132"/>
      <c r="E66" s="132"/>
      <c r="F66" s="135"/>
      <c r="G66" s="135"/>
      <c r="H66" s="135"/>
      <c r="I66" s="136"/>
      <c r="J66" s="135"/>
      <c r="K66" s="135"/>
      <c r="L66" s="135"/>
      <c r="M66" s="136"/>
      <c r="N66" s="135"/>
      <c r="P66" s="714"/>
    </row>
    <row r="67" spans="1:16" ht="15.75">
      <c r="A67" s="150" t="s">
        <v>229</v>
      </c>
      <c r="B67" s="132"/>
      <c r="C67" s="132"/>
      <c r="D67" s="132"/>
      <c r="E67" s="132"/>
      <c r="F67" s="135"/>
      <c r="G67" s="135"/>
      <c r="H67" s="135"/>
      <c r="I67" s="136"/>
      <c r="J67" s="135"/>
      <c r="K67" s="135"/>
      <c r="L67" s="135"/>
      <c r="M67" s="136"/>
      <c r="N67" s="135"/>
      <c r="P67" s="714"/>
    </row>
    <row r="68" spans="1:16" ht="15.75">
      <c r="A68" s="150" t="s">
        <v>501</v>
      </c>
      <c r="B68" s="132"/>
      <c r="C68" s="132"/>
      <c r="D68" s="132"/>
      <c r="E68" s="132"/>
      <c r="F68" s="135"/>
      <c r="G68" s="135"/>
      <c r="H68" s="135"/>
      <c r="I68" s="136"/>
      <c r="J68" s="135"/>
      <c r="K68" s="135"/>
      <c r="L68" s="135"/>
      <c r="M68" s="136"/>
      <c r="N68" s="135"/>
      <c r="P68" s="714"/>
    </row>
    <row r="69" spans="1:16" ht="18" customHeight="1">
      <c r="A69" s="31"/>
      <c r="B69" s="31"/>
      <c r="C69" s="31"/>
      <c r="D69" s="31"/>
      <c r="E69" s="31"/>
      <c r="F69" s="23"/>
      <c r="G69" s="146"/>
      <c r="H69" s="146"/>
      <c r="I69" s="143"/>
      <c r="J69" s="143"/>
      <c r="K69" s="143"/>
      <c r="L69" s="143"/>
      <c r="M69" s="143"/>
      <c r="N69" s="143"/>
      <c r="O69" s="11"/>
      <c r="P69" s="714"/>
    </row>
    <row r="70" spans="1:16" ht="18" customHeight="1">
      <c r="A70" s="26"/>
      <c r="B70" s="151" t="s">
        <v>303</v>
      </c>
      <c r="C70" s="152"/>
      <c r="D70" s="152"/>
      <c r="E70" s="152"/>
      <c r="F70" s="152"/>
      <c r="G70" s="152"/>
      <c r="H70" s="152"/>
      <c r="I70" s="153"/>
      <c r="J70" s="163" t="s">
        <v>202</v>
      </c>
      <c r="K70" s="711"/>
      <c r="L70" s="711"/>
      <c r="M70" s="712"/>
      <c r="N70" s="841" t="s">
        <v>302</v>
      </c>
      <c r="O70" s="713"/>
      <c r="P70" s="714"/>
    </row>
    <row r="71" spans="1:16" ht="45" customHeight="1">
      <c r="A71" s="42"/>
      <c r="B71" s="152" t="s">
        <v>344</v>
      </c>
      <c r="C71" s="152"/>
      <c r="D71" s="152"/>
      <c r="E71" s="155"/>
      <c r="F71" s="156" t="s">
        <v>346</v>
      </c>
      <c r="G71" s="152"/>
      <c r="H71" s="152"/>
      <c r="I71" s="153"/>
      <c r="J71" s="157" t="s">
        <v>304</v>
      </c>
      <c r="K71" s="152"/>
      <c r="L71" s="152"/>
      <c r="M71" s="153"/>
      <c r="N71" s="842"/>
      <c r="O71" s="713"/>
      <c r="P71" s="714"/>
    </row>
    <row r="72" spans="1:16" ht="27" customHeight="1">
      <c r="A72" s="31"/>
      <c r="B72" s="158" t="s">
        <v>203</v>
      </c>
      <c r="C72" s="158" t="s">
        <v>204</v>
      </c>
      <c r="D72" s="158" t="s">
        <v>104</v>
      </c>
      <c r="E72" s="160" t="s">
        <v>50</v>
      </c>
      <c r="F72" s="160" t="s">
        <v>203</v>
      </c>
      <c r="G72" s="158" t="s">
        <v>204</v>
      </c>
      <c r="H72" s="158" t="s">
        <v>104</v>
      </c>
      <c r="I72" s="160" t="s">
        <v>50</v>
      </c>
      <c r="J72" s="161" t="s">
        <v>203</v>
      </c>
      <c r="K72" s="162" t="s">
        <v>204</v>
      </c>
      <c r="L72" s="164" t="s">
        <v>104</v>
      </c>
      <c r="M72" s="161" t="s">
        <v>50</v>
      </c>
      <c r="N72" s="843"/>
      <c r="O72" s="713"/>
      <c r="P72" s="714" t="s">
        <v>294</v>
      </c>
    </row>
    <row r="73" spans="1:16" ht="26.25" hidden="1" customHeight="1">
      <c r="A73" s="52" t="s">
        <v>87</v>
      </c>
      <c r="B73" s="52"/>
      <c r="C73" s="52"/>
      <c r="D73" s="52"/>
      <c r="E73" s="52"/>
      <c r="F73" s="44">
        <f>'TTA Pivot Table'!D$230</f>
        <v>0</v>
      </c>
      <c r="G73" s="44">
        <f>'TTA Pivot Table'!D$231</f>
        <v>0</v>
      </c>
      <c r="H73" s="44">
        <f>'TTA Pivot Table'!D$232</f>
        <v>0</v>
      </c>
      <c r="I73" s="43">
        <f>'TTA Pivot Table'!D$233</f>
        <v>0</v>
      </c>
      <c r="J73" s="43">
        <f>'TTA Pivot Table'!D$234</f>
        <v>0</v>
      </c>
      <c r="K73" s="44">
        <f>'TTA Pivot Table'!D$235</f>
        <v>0</v>
      </c>
      <c r="L73" s="44">
        <f>'TTA Pivot Table'!D$236</f>
        <v>0</v>
      </c>
      <c r="M73" s="45">
        <f>'TTA Pivot Table'!D$237</f>
        <v>0</v>
      </c>
      <c r="N73" s="43">
        <f>'TTA Pivot Table'!D$238</f>
        <v>0</v>
      </c>
      <c r="O73" s="47"/>
      <c r="P73" s="715">
        <f>+M73-I73</f>
        <v>0</v>
      </c>
    </row>
    <row r="74" spans="1:16" ht="15.75" hidden="1">
      <c r="A74" s="52"/>
      <c r="B74" s="52"/>
      <c r="C74" s="52"/>
      <c r="D74" s="52"/>
      <c r="E74" s="52"/>
      <c r="F74" s="48"/>
      <c r="G74" s="48"/>
      <c r="H74" s="48"/>
      <c r="I74" s="46"/>
      <c r="J74" s="46"/>
      <c r="K74" s="48"/>
      <c r="L74" s="48"/>
      <c r="M74" s="716"/>
      <c r="N74" s="46"/>
      <c r="O74" s="47"/>
      <c r="P74" s="713">
        <f t="shared" ref="P74" si="3">+I74-M74</f>
        <v>0</v>
      </c>
    </row>
    <row r="75" spans="1:16">
      <c r="A75" s="52" t="s">
        <v>88</v>
      </c>
      <c r="B75" s="178">
        <f>+'TTA Pivot Table'!D$6</f>
        <v>0</v>
      </c>
      <c r="C75" s="178">
        <f>+'TTA Pivot Table'!D$8</f>
        <v>0</v>
      </c>
      <c r="D75" s="178">
        <f>+'TTA Pivot Table'!D$10</f>
        <v>0</v>
      </c>
      <c r="E75" s="179">
        <f>+'TTA Pivot Table'!D$12</f>
        <v>0</v>
      </c>
      <c r="F75" s="179">
        <f>+'TTA Pivot Table'!D$14</f>
        <v>0</v>
      </c>
      <c r="G75" s="178">
        <f>+'TTA Pivot Table'!D$16</f>
        <v>0</v>
      </c>
      <c r="H75" s="178">
        <f>+'TTA Pivot Table'!D$18</f>
        <v>0</v>
      </c>
      <c r="I75" s="179">
        <f>+'TTA Pivot Table'!D$20</f>
        <v>0</v>
      </c>
      <c r="J75" s="179">
        <f>+'TTA Pivot Table'!D$22</f>
        <v>0</v>
      </c>
      <c r="K75" s="178">
        <f>+'TTA Pivot Table'!D$24</f>
        <v>0</v>
      </c>
      <c r="L75" s="178">
        <f>+'TTA Pivot Table'!D$26</f>
        <v>0</v>
      </c>
      <c r="M75" s="180">
        <f>+'TTA Pivot Table'!D$28</f>
        <v>0</v>
      </c>
      <c r="N75" s="179">
        <f>+'TTA Pivot Table'!D$30</f>
        <v>0</v>
      </c>
      <c r="O75" s="47"/>
      <c r="P75" s="715">
        <f t="shared" ref="P75:P93" si="4">+M75-I75</f>
        <v>0</v>
      </c>
    </row>
    <row r="76" spans="1:16">
      <c r="A76" s="52" t="s">
        <v>89</v>
      </c>
      <c r="B76" s="178">
        <f>+'TTA Pivot Table'!D$38</f>
        <v>0</v>
      </c>
      <c r="C76" s="178">
        <f>+'TTA Pivot Table'!D$40</f>
        <v>0</v>
      </c>
      <c r="D76" s="178">
        <f>+'TTA Pivot Table'!D$42</f>
        <v>0</v>
      </c>
      <c r="E76" s="179">
        <f>+'TTA Pivot Table'!D$44</f>
        <v>0</v>
      </c>
      <c r="F76" s="179">
        <f>+'TTA Pivot Table'!D$46</f>
        <v>0</v>
      </c>
      <c r="G76" s="178">
        <f>+'TTA Pivot Table'!D$48</f>
        <v>0</v>
      </c>
      <c r="H76" s="178">
        <f>+'TTA Pivot Table'!D$50</f>
        <v>0</v>
      </c>
      <c r="I76" s="179">
        <f>+'TTA Pivot Table'!D$52</f>
        <v>0</v>
      </c>
      <c r="J76" s="179">
        <f>+'TTA Pivot Table'!D$54</f>
        <v>0</v>
      </c>
      <c r="K76" s="178">
        <f>+'TTA Pivot Table'!D$56</f>
        <v>0</v>
      </c>
      <c r="L76" s="178">
        <f>+'TTA Pivot Table'!D$58</f>
        <v>0</v>
      </c>
      <c r="M76" s="180">
        <f>+'TTA Pivot Table'!D$60</f>
        <v>0</v>
      </c>
      <c r="N76" s="179">
        <f>+'TTA Pivot Table'!D$62</f>
        <v>0</v>
      </c>
      <c r="O76" s="47"/>
      <c r="P76" s="715">
        <f t="shared" si="4"/>
        <v>0</v>
      </c>
    </row>
    <row r="77" spans="1:16">
      <c r="A77" s="52" t="s">
        <v>90</v>
      </c>
      <c r="B77" s="178">
        <f>+'TTA Pivot Table'!D$70</f>
        <v>0</v>
      </c>
      <c r="C77" s="178">
        <f>+'TTA Pivot Table'!D$72</f>
        <v>0</v>
      </c>
      <c r="D77" s="178">
        <f>+'TTA Pivot Table'!D$74</f>
        <v>0</v>
      </c>
      <c r="E77" s="179">
        <f>+'TTA Pivot Table'!D$76</f>
        <v>0</v>
      </c>
      <c r="F77" s="179">
        <f>+'TTA Pivot Table'!D$78</f>
        <v>0</v>
      </c>
      <c r="G77" s="178">
        <f>+'TTA Pivot Table'!D$80</f>
        <v>0</v>
      </c>
      <c r="H77" s="178">
        <f>+'TTA Pivot Table'!D$82</f>
        <v>0</v>
      </c>
      <c r="I77" s="179">
        <f>+'TTA Pivot Table'!D$84</f>
        <v>0</v>
      </c>
      <c r="J77" s="179">
        <f>+'TTA Pivot Table'!D$86</f>
        <v>0</v>
      </c>
      <c r="K77" s="178">
        <f>+'TTA Pivot Table'!D$88</f>
        <v>0</v>
      </c>
      <c r="L77" s="178">
        <f>+'TTA Pivot Table'!D$90</f>
        <v>0</v>
      </c>
      <c r="M77" s="180">
        <f>+'TTA Pivot Table'!D$92</f>
        <v>0</v>
      </c>
      <c r="N77" s="179">
        <f>+'TTA Pivot Table'!D$94</f>
        <v>0</v>
      </c>
      <c r="O77" s="47"/>
      <c r="P77" s="715">
        <f t="shared" si="4"/>
        <v>0</v>
      </c>
    </row>
    <row r="78" spans="1:16">
      <c r="A78" s="52" t="s">
        <v>91</v>
      </c>
      <c r="B78" s="178">
        <f>+'TTA Pivot Table'!D$102</f>
        <v>4.9400000000000004</v>
      </c>
      <c r="C78" s="178">
        <f>+'TTA Pivot Table'!D$104</f>
        <v>5.6970000000000001</v>
      </c>
      <c r="D78" s="178">
        <f>+'TTA Pivot Table'!D$106</f>
        <v>2.1659999999999999</v>
      </c>
      <c r="E78" s="179">
        <f>+'TTA Pivot Table'!D$108</f>
        <v>4.9906039603960402</v>
      </c>
      <c r="F78" s="179">
        <f>+'TTA Pivot Table'!D$110</f>
        <v>5.6760000000000002</v>
      </c>
      <c r="G78" s="178">
        <f>+'TTA Pivot Table'!D$112</f>
        <v>6.44</v>
      </c>
      <c r="H78" s="178">
        <f>+'TTA Pivot Table'!D$114</f>
        <v>6.78</v>
      </c>
      <c r="I78" s="179">
        <f>+'TTA Pivot Table'!D$116</f>
        <v>5.8124203069657616</v>
      </c>
      <c r="J78" s="179">
        <f>+'TTA Pivot Table'!D$118</f>
        <v>3.49</v>
      </c>
      <c r="K78" s="178">
        <f>+'TTA Pivot Table'!D$120</f>
        <v>4.1399999999999997</v>
      </c>
      <c r="L78" s="178">
        <f>+'TTA Pivot Table'!D$122</f>
        <v>2.42</v>
      </c>
      <c r="M78" s="180">
        <f>+'TTA Pivot Table'!D$124</f>
        <v>3.5997077509529856</v>
      </c>
      <c r="N78" s="179">
        <f>+'TTA Pivot Table'!D$126</f>
        <v>0</v>
      </c>
      <c r="O78" s="47"/>
      <c r="P78" s="715">
        <f t="shared" si="4"/>
        <v>-2.2127125560127761</v>
      </c>
    </row>
    <row r="79" spans="1:16">
      <c r="A79" s="52"/>
      <c r="B79" s="178"/>
      <c r="C79" s="178"/>
      <c r="D79" s="178"/>
      <c r="E79" s="179"/>
      <c r="F79" s="179"/>
      <c r="G79" s="178"/>
      <c r="H79" s="178"/>
      <c r="I79" s="179"/>
      <c r="J79" s="179"/>
      <c r="K79" s="178"/>
      <c r="L79" s="178"/>
      <c r="M79" s="180"/>
      <c r="N79" s="179"/>
      <c r="O79" s="47"/>
      <c r="P79" s="715"/>
    </row>
    <row r="80" spans="1:16">
      <c r="A80" s="52" t="s">
        <v>92</v>
      </c>
      <c r="B80" s="178">
        <f>+'TTA Pivot Table'!D$134</f>
        <v>4.8205128205128203</v>
      </c>
      <c r="C80" s="178">
        <f>+'TTA Pivot Table'!D$136</f>
        <v>4</v>
      </c>
      <c r="D80" s="178">
        <f>+'TTA Pivot Table'!D$138</f>
        <v>0</v>
      </c>
      <c r="E80" s="179">
        <f>+'TTA Pivot Table'!D$140</f>
        <v>4.6808510638297873</v>
      </c>
      <c r="F80" s="179">
        <f>+'TTA Pivot Table'!D$142</f>
        <v>4.9102705687465491</v>
      </c>
      <c r="G80" s="178">
        <f>+'TTA Pivot Table'!D$144</f>
        <v>4.1794871794871797</v>
      </c>
      <c r="H80" s="178">
        <f>+'TTA Pivot Table'!D$146</f>
        <v>0</v>
      </c>
      <c r="I80" s="179">
        <f>+'TTA Pivot Table'!D$148</f>
        <v>4.8948648648648652</v>
      </c>
      <c r="J80" s="179">
        <f>+'TTA Pivot Table'!D$150</f>
        <v>3.9152439024390242</v>
      </c>
      <c r="K80" s="178">
        <f>+'TTA Pivot Table'!D$152</f>
        <v>3.3258426966292136</v>
      </c>
      <c r="L80" s="178">
        <f>+'TTA Pivot Table'!D$154</f>
        <v>0</v>
      </c>
      <c r="M80" s="180">
        <f>+'TTA Pivot Table'!D$156</f>
        <v>3.8575357535753576</v>
      </c>
      <c r="N80" s="179">
        <f>+'TTA Pivot Table'!D$158</f>
        <v>0</v>
      </c>
      <c r="O80" s="47"/>
      <c r="P80" s="715">
        <f t="shared" si="4"/>
        <v>-1.0373291112895076</v>
      </c>
    </row>
    <row r="81" spans="1:16">
      <c r="A81" s="52" t="s">
        <v>93</v>
      </c>
      <c r="B81" s="178">
        <f>+'TTA Pivot Table'!D$166</f>
        <v>0</v>
      </c>
      <c r="C81" s="178">
        <f>+'TTA Pivot Table'!D$168</f>
        <v>0</v>
      </c>
      <c r="D81" s="178">
        <f>+'TTA Pivot Table'!D$170</f>
        <v>0</v>
      </c>
      <c r="E81" s="179">
        <f>+'TTA Pivot Table'!D$172</f>
        <v>0</v>
      </c>
      <c r="F81" s="179">
        <f>+'TTA Pivot Table'!D$174</f>
        <v>0</v>
      </c>
      <c r="G81" s="178">
        <f>+'TTA Pivot Table'!D$176</f>
        <v>0</v>
      </c>
      <c r="H81" s="178">
        <f>+'TTA Pivot Table'!D$178</f>
        <v>0</v>
      </c>
      <c r="I81" s="179">
        <f>+'TTA Pivot Table'!D$180</f>
        <v>0</v>
      </c>
      <c r="J81" s="179">
        <f>+'TTA Pivot Table'!D$182</f>
        <v>0</v>
      </c>
      <c r="K81" s="178">
        <f>+'TTA Pivot Table'!D$184</f>
        <v>0</v>
      </c>
      <c r="L81" s="178">
        <f>+'TTA Pivot Table'!D$186</f>
        <v>0</v>
      </c>
      <c r="M81" s="180">
        <f>+'TTA Pivot Table'!D$188</f>
        <v>0</v>
      </c>
      <c r="N81" s="179">
        <f>+'TTA Pivot Table'!D$190</f>
        <v>0</v>
      </c>
      <c r="O81" s="47"/>
      <c r="P81" s="715">
        <f t="shared" si="4"/>
        <v>0</v>
      </c>
    </row>
    <row r="82" spans="1:16">
      <c r="A82" s="52" t="s">
        <v>94</v>
      </c>
      <c r="B82" s="267">
        <f>+'TTA Pivot Table'!D$198</f>
        <v>4.2134328358208961</v>
      </c>
      <c r="C82" s="178">
        <f>+'TTA Pivot Table'!D$200</f>
        <v>5.4249999999999998</v>
      </c>
      <c r="D82" s="178">
        <f>+'TTA Pivot Table'!D$202</f>
        <v>0</v>
      </c>
      <c r="E82" s="179">
        <f>+'TTA Pivot Table'!D$204</f>
        <v>4.2370731707317075</v>
      </c>
      <c r="F82" s="179">
        <f>+'TTA Pivot Table'!D$206</f>
        <v>5.4146796116504863</v>
      </c>
      <c r="G82" s="178">
        <f>+'TTA Pivot Table'!D$208</f>
        <v>7.4079207920792083</v>
      </c>
      <c r="H82" s="178">
        <f>+'TTA Pivot Table'!D$210</f>
        <v>0</v>
      </c>
      <c r="I82" s="179">
        <f>+'TTA Pivot Table'!D$212</f>
        <v>5.489910313901345</v>
      </c>
      <c r="J82" s="179">
        <f>+'TTA Pivot Table'!D$214</f>
        <v>4.0871401151631481</v>
      </c>
      <c r="K82" s="178">
        <f>+'TTA Pivot Table'!D$216</f>
        <v>5.6614173228346454</v>
      </c>
      <c r="L82" s="178">
        <f>+'TTA Pivot Table'!D$218</f>
        <v>0</v>
      </c>
      <c r="M82" s="180">
        <f>+'TTA Pivot Table'!D$220</f>
        <v>4.3072096862960931</v>
      </c>
      <c r="N82" s="179">
        <f>+'TTA Pivot Table'!D$222</f>
        <v>0</v>
      </c>
      <c r="O82" s="47"/>
      <c r="P82" s="715">
        <f t="shared" si="4"/>
        <v>-1.1827006276052519</v>
      </c>
    </row>
    <row r="83" spans="1:16">
      <c r="A83" s="52" t="s">
        <v>95</v>
      </c>
      <c r="B83" s="178">
        <f>+'TTA Pivot Table'!D$230</f>
        <v>0</v>
      </c>
      <c r="C83" s="178">
        <f>+'TTA Pivot Table'!D$232</f>
        <v>0</v>
      </c>
      <c r="D83" s="178">
        <f>+'TTA Pivot Table'!D$234</f>
        <v>0</v>
      </c>
      <c r="E83" s="179">
        <f>+'TTA Pivot Table'!D$236</f>
        <v>0</v>
      </c>
      <c r="F83" s="179">
        <f>+'TTA Pivot Table'!D$238</f>
        <v>0</v>
      </c>
      <c r="G83" s="178">
        <f>+'TTA Pivot Table'!D$240</f>
        <v>0</v>
      </c>
      <c r="H83" s="178">
        <f>+'TTA Pivot Table'!D$242</f>
        <v>0</v>
      </c>
      <c r="I83" s="179">
        <f>+'TTA Pivot Table'!D$244</f>
        <v>0</v>
      </c>
      <c r="J83" s="179">
        <f>+'TTA Pivot Table'!D$246</f>
        <v>0</v>
      </c>
      <c r="K83" s="178">
        <f>+'TTA Pivot Table'!D$248</f>
        <v>0</v>
      </c>
      <c r="L83" s="178">
        <f>+'TTA Pivot Table'!D$250</f>
        <v>0</v>
      </c>
      <c r="M83" s="180">
        <f>+'TTA Pivot Table'!D$252</f>
        <v>0</v>
      </c>
      <c r="N83" s="179">
        <f>+'TTA Pivot Table'!D$254</f>
        <v>0</v>
      </c>
      <c r="O83" s="47"/>
      <c r="P83" s="715">
        <f t="shared" si="4"/>
        <v>0</v>
      </c>
    </row>
    <row r="84" spans="1:16">
      <c r="A84" s="52"/>
      <c r="B84" s="178"/>
      <c r="C84" s="178"/>
      <c r="D84" s="178"/>
      <c r="E84" s="179"/>
      <c r="F84" s="179"/>
      <c r="G84" s="178"/>
      <c r="H84" s="178"/>
      <c r="I84" s="179"/>
      <c r="J84" s="179"/>
      <c r="K84" s="178"/>
      <c r="L84" s="178"/>
      <c r="M84" s="180"/>
      <c r="N84" s="179"/>
      <c r="O84" s="47"/>
      <c r="P84" s="715"/>
    </row>
    <row r="85" spans="1:16">
      <c r="A85" s="52" t="s">
        <v>96</v>
      </c>
      <c r="B85" s="178">
        <f>+'TTA Pivot Table'!D$262</f>
        <v>4.736901408450704</v>
      </c>
      <c r="C85" s="178">
        <f>+'TTA Pivot Table'!D$264</f>
        <v>5.5143999999999993</v>
      </c>
      <c r="D85" s="178">
        <f>+'TTA Pivot Table'!D$266</f>
        <v>0</v>
      </c>
      <c r="E85" s="179">
        <f>+'TTA Pivot Table'!D$268</f>
        <v>4.9393749999999992</v>
      </c>
      <c r="F85" s="179">
        <f>+'TTA Pivot Table'!D$270</f>
        <v>5.1298468786808007</v>
      </c>
      <c r="G85" s="178">
        <f>+'TTA Pivot Table'!D$272</f>
        <v>5.245454545454546</v>
      </c>
      <c r="H85" s="178">
        <f>+'TTA Pivot Table'!D$274</f>
        <v>0</v>
      </c>
      <c r="I85" s="179">
        <f>+'TTA Pivot Table'!D$276</f>
        <v>5.1388267246061918</v>
      </c>
      <c r="J85" s="179">
        <f>+'TTA Pivot Table'!D$278</f>
        <v>3.8101275045537344</v>
      </c>
      <c r="K85" s="178">
        <f>+'TTA Pivot Table'!D$280</f>
        <v>4.3530805687203795</v>
      </c>
      <c r="L85" s="178">
        <f>+'TTA Pivot Table'!D$282</f>
        <v>1.5</v>
      </c>
      <c r="M85" s="180">
        <f>+'TTA Pivot Table'!D$284</f>
        <v>3.8848936170212771</v>
      </c>
      <c r="N85" s="179">
        <f>+'TTA Pivot Table'!D$286</f>
        <v>4.967741935483871</v>
      </c>
      <c r="O85" s="47"/>
      <c r="P85" s="715">
        <f t="shared" si="4"/>
        <v>-1.2539331075849147</v>
      </c>
    </row>
    <row r="86" spans="1:16">
      <c r="A86" s="52" t="s">
        <v>97</v>
      </c>
      <c r="B86" s="178">
        <f>+'TTA Pivot Table'!D$294</f>
        <v>0</v>
      </c>
      <c r="C86" s="178">
        <f>+'TTA Pivot Table'!D$296</f>
        <v>0</v>
      </c>
      <c r="D86" s="178">
        <f>+'TTA Pivot Table'!D$298</f>
        <v>0</v>
      </c>
      <c r="E86" s="179">
        <f>+'TTA Pivot Table'!D$300</f>
        <v>0</v>
      </c>
      <c r="F86" s="179">
        <f>+'TTA Pivot Table'!D$302</f>
        <v>5.3</v>
      </c>
      <c r="G86" s="178">
        <f>+'TTA Pivot Table'!D$304</f>
        <v>6</v>
      </c>
      <c r="H86" s="178">
        <f>+'TTA Pivot Table'!D$306</f>
        <v>9.6999999999999993</v>
      </c>
      <c r="I86" s="179">
        <f>+'TTA Pivot Table'!D$308</f>
        <v>5.3113438045375219</v>
      </c>
      <c r="J86" s="179">
        <f>+'TTA Pivot Table'!D$310</f>
        <v>4.0999999999999996</v>
      </c>
      <c r="K86" s="178">
        <f>+'TTA Pivot Table'!D$312</f>
        <v>4.0999999999999996</v>
      </c>
      <c r="L86" s="178">
        <f>+'TTA Pivot Table'!D$314</f>
        <v>8</v>
      </c>
      <c r="M86" s="180">
        <f>+'TTA Pivot Table'!D$316</f>
        <v>4.1984732824427482</v>
      </c>
      <c r="N86" s="179">
        <f>+'TTA Pivot Table'!D$318</f>
        <v>11</v>
      </c>
      <c r="O86" s="47"/>
      <c r="P86" s="715">
        <f t="shared" si="4"/>
        <v>-1.1128705220947737</v>
      </c>
    </row>
    <row r="87" spans="1:16">
      <c r="A87" s="52" t="s">
        <v>98</v>
      </c>
      <c r="B87" s="178">
        <f>+'TTA Pivot Table'!D$326</f>
        <v>0</v>
      </c>
      <c r="C87" s="178">
        <f>+'TTA Pivot Table'!D$328</f>
        <v>0</v>
      </c>
      <c r="D87" s="178">
        <f>+'TTA Pivot Table'!D$330</f>
        <v>0</v>
      </c>
      <c r="E87" s="179">
        <f>+'TTA Pivot Table'!D$332</f>
        <v>0</v>
      </c>
      <c r="F87" s="179">
        <f>+'TTA Pivot Table'!D$334</f>
        <v>0</v>
      </c>
      <c r="G87" s="178">
        <f>+'TTA Pivot Table'!D$336</f>
        <v>0</v>
      </c>
      <c r="H87" s="178">
        <f>+'TTA Pivot Table'!D$338</f>
        <v>0</v>
      </c>
      <c r="I87" s="179">
        <f>+'TTA Pivot Table'!D$340</f>
        <v>0</v>
      </c>
      <c r="J87" s="179">
        <f>+'TTA Pivot Table'!D$342</f>
        <v>0</v>
      </c>
      <c r="K87" s="178">
        <f>+'TTA Pivot Table'!D$344</f>
        <v>0</v>
      </c>
      <c r="L87" s="178">
        <f>+'TTA Pivot Table'!D$346</f>
        <v>0</v>
      </c>
      <c r="M87" s="180">
        <f>+'TTA Pivot Table'!D$348</f>
        <v>0</v>
      </c>
      <c r="N87" s="179">
        <f>+'TTA Pivot Table'!D$350</f>
        <v>0</v>
      </c>
      <c r="O87" s="47"/>
      <c r="P87" s="715">
        <f t="shared" si="4"/>
        <v>0</v>
      </c>
    </row>
    <row r="88" spans="1:16">
      <c r="A88" s="52" t="s">
        <v>99</v>
      </c>
      <c r="B88" s="178">
        <f>+'TTA Pivot Table'!D$358</f>
        <v>0</v>
      </c>
      <c r="C88" s="178">
        <f>+'TTA Pivot Table'!D$360</f>
        <v>0</v>
      </c>
      <c r="D88" s="178">
        <f>+'TTA Pivot Table'!D$362</f>
        <v>0</v>
      </c>
      <c r="E88" s="179">
        <f>+'TTA Pivot Table'!D$364</f>
        <v>0</v>
      </c>
      <c r="F88" s="179">
        <f>+'TTA Pivot Table'!D$366</f>
        <v>0</v>
      </c>
      <c r="G88" s="178">
        <f>+'TTA Pivot Table'!D$368</f>
        <v>0</v>
      </c>
      <c r="H88" s="178">
        <f>+'TTA Pivot Table'!D$370</f>
        <v>0</v>
      </c>
      <c r="I88" s="179">
        <f>+'TTA Pivot Table'!D$372</f>
        <v>0</v>
      </c>
      <c r="J88" s="179">
        <f>+'TTA Pivot Table'!D$374</f>
        <v>0</v>
      </c>
      <c r="K88" s="178">
        <f>+'TTA Pivot Table'!D$376</f>
        <v>0</v>
      </c>
      <c r="L88" s="178">
        <f>+'TTA Pivot Table'!D$378</f>
        <v>0</v>
      </c>
      <c r="M88" s="180">
        <f>+'TTA Pivot Table'!D$380</f>
        <v>0</v>
      </c>
      <c r="N88" s="179">
        <f>+'TTA Pivot Table'!D$382</f>
        <v>0</v>
      </c>
      <c r="O88" s="47"/>
      <c r="P88" s="715">
        <f t="shared" si="4"/>
        <v>0</v>
      </c>
    </row>
    <row r="89" spans="1:16">
      <c r="A89" s="52"/>
      <c r="B89" s="178"/>
      <c r="C89" s="178"/>
      <c r="D89" s="178"/>
      <c r="E89" s="179"/>
      <c r="F89" s="179"/>
      <c r="G89" s="178"/>
      <c r="H89" s="178"/>
      <c r="I89" s="179"/>
      <c r="J89" s="179"/>
      <c r="K89" s="178"/>
      <c r="L89" s="178"/>
      <c r="M89" s="180"/>
      <c r="N89" s="179"/>
      <c r="O89" s="47"/>
      <c r="P89" s="715"/>
    </row>
    <row r="90" spans="1:16">
      <c r="A90" s="52" t="s">
        <v>100</v>
      </c>
      <c r="B90" s="178">
        <f>+'TTA Pivot Table'!D$390</f>
        <v>5.0999999999999996</v>
      </c>
      <c r="C90" s="178">
        <f>+'TTA Pivot Table'!D$392</f>
        <v>4.75</v>
      </c>
      <c r="D90" s="178">
        <f>+'TTA Pivot Table'!D$394</f>
        <v>0</v>
      </c>
      <c r="E90" s="179">
        <f>+'TTA Pivot Table'!D$396</f>
        <v>5.0562499999999995</v>
      </c>
      <c r="F90" s="179">
        <f>+'TTA Pivot Table'!D$398</f>
        <v>4.92</v>
      </c>
      <c r="G90" s="178">
        <f>+'TTA Pivot Table'!D$400</f>
        <v>5.1100000000000003</v>
      </c>
      <c r="H90" s="178">
        <f>+'TTA Pivot Table'!D$402</f>
        <v>0</v>
      </c>
      <c r="I90" s="179">
        <f>+'TTA Pivot Table'!D$404</f>
        <v>4.9233139534883721</v>
      </c>
      <c r="J90" s="179">
        <f>+'TTA Pivot Table'!D$406</f>
        <v>3.16</v>
      </c>
      <c r="K90" s="178">
        <f>+'TTA Pivot Table'!D$408</f>
        <v>3.33</v>
      </c>
      <c r="L90" s="178">
        <f>+'TTA Pivot Table'!D$410</f>
        <v>0</v>
      </c>
      <c r="M90" s="180">
        <f>+'TTA Pivot Table'!D$412</f>
        <v>3.1835542168674702</v>
      </c>
      <c r="N90" s="179">
        <f>+'TTA Pivot Table'!D$414</f>
        <v>0</v>
      </c>
      <c r="O90" s="47"/>
      <c r="P90" s="715">
        <f t="shared" si="4"/>
        <v>-1.7397597366209019</v>
      </c>
    </row>
    <row r="91" spans="1:16">
      <c r="A91" s="52" t="s">
        <v>101</v>
      </c>
      <c r="B91" s="178">
        <f>+'TTA Pivot Table'!D$422</f>
        <v>4.7944356120826708</v>
      </c>
      <c r="C91" s="178">
        <f>+'TTA Pivot Table'!D$424</f>
        <v>4.8619047619047624</v>
      </c>
      <c r="D91" s="178">
        <f>+'TTA Pivot Table'!D$426</f>
        <v>0</v>
      </c>
      <c r="E91" s="179">
        <f>+'TTA Pivot Table'!D$428</f>
        <v>4.7986587183308487</v>
      </c>
      <c r="F91" s="179">
        <f>+'TTA Pivot Table'!D$430</f>
        <v>5.6805194805194805</v>
      </c>
      <c r="G91" s="178">
        <f>+'TTA Pivot Table'!D$432</f>
        <v>6.319254658385093</v>
      </c>
      <c r="H91" s="178">
        <f>+'TTA Pivot Table'!D$434</f>
        <v>0</v>
      </c>
      <c r="I91" s="179">
        <f>+'TTA Pivot Table'!D$436</f>
        <v>5.722136786726022</v>
      </c>
      <c r="J91" s="179">
        <f>+'TTA Pivot Table'!D$438</f>
        <v>3.6238587137620795</v>
      </c>
      <c r="K91" s="178">
        <f>+'TTA Pivot Table'!D$440</f>
        <v>3.6096271563717308</v>
      </c>
      <c r="L91" s="178">
        <f>+'TTA Pivot Table'!D$442</f>
        <v>0</v>
      </c>
      <c r="M91" s="180">
        <f>+'TTA Pivot Table'!D$444</f>
        <v>3.6185285535639857</v>
      </c>
      <c r="N91" s="179">
        <f>+'TTA Pivot Table'!D$446</f>
        <v>5.0168978562421183</v>
      </c>
      <c r="O91" s="47"/>
      <c r="P91" s="715">
        <f t="shared" si="4"/>
        <v>-2.1036082331620363</v>
      </c>
    </row>
    <row r="92" spans="1:16">
      <c r="A92" s="52" t="s">
        <v>102</v>
      </c>
      <c r="B92" s="178">
        <f>+'TTA Pivot Table'!D$454</f>
        <v>4.117647058823529</v>
      </c>
      <c r="C92" s="178">
        <f>+'TTA Pivot Table'!D$456</f>
        <v>6.6666666666666599</v>
      </c>
      <c r="D92" s="178">
        <f>+'TTA Pivot Table'!D$458</f>
        <v>0</v>
      </c>
      <c r="E92" s="179">
        <f>+'TTA Pivot Table'!D$460</f>
        <v>4.4999999999999982</v>
      </c>
      <c r="F92" s="179">
        <f>+'TTA Pivot Table'!D$462</f>
        <v>4.5750674763832597</v>
      </c>
      <c r="G92" s="178">
        <f>+'TTA Pivot Table'!D$464</f>
        <v>6.0039920159680555</v>
      </c>
      <c r="H92" s="178">
        <f>+'TTA Pivot Table'!D$466</f>
        <v>0</v>
      </c>
      <c r="I92" s="179">
        <f>+'TTA Pivot Table'!D$468</f>
        <v>4.7816738816738757</v>
      </c>
      <c r="J92" s="179">
        <f>+'TTA Pivot Table'!D$470</f>
        <v>3.5458440445586912</v>
      </c>
      <c r="K92" s="178">
        <f>+'TTA Pivot Table'!D$472</f>
        <v>4.289256198347104</v>
      </c>
      <c r="L92" s="178">
        <f>+'TTA Pivot Table'!D$474</f>
        <v>0</v>
      </c>
      <c r="M92" s="180">
        <f>+'TTA Pivot Table'!D$476</f>
        <v>3.7637795275590498</v>
      </c>
      <c r="N92" s="179">
        <f>+'TTA Pivot Table'!D$478</f>
        <v>5.0624999999999964</v>
      </c>
      <c r="O92" s="47"/>
      <c r="P92" s="715">
        <f t="shared" si="4"/>
        <v>-1.017894354114826</v>
      </c>
    </row>
    <row r="93" spans="1:16">
      <c r="A93" s="57" t="s">
        <v>103</v>
      </c>
      <c r="B93" s="181">
        <f>+'TTA Pivot Table'!D$486</f>
        <v>0</v>
      </c>
      <c r="C93" s="181">
        <f>+'TTA Pivot Table'!D$488</f>
        <v>0</v>
      </c>
      <c r="D93" s="181">
        <f>+'TTA Pivot Table'!D$490</f>
        <v>0</v>
      </c>
      <c r="E93" s="182">
        <f>+'TTA Pivot Table'!D$492</f>
        <v>0</v>
      </c>
      <c r="F93" s="182">
        <f>+'TTA Pivot Table'!D$494</f>
        <v>0</v>
      </c>
      <c r="G93" s="181">
        <f>+'TTA Pivot Table'!D$496</f>
        <v>0</v>
      </c>
      <c r="H93" s="181">
        <f>+'TTA Pivot Table'!D$498</f>
        <v>0</v>
      </c>
      <c r="I93" s="182">
        <f>+'TTA Pivot Table'!D$500</f>
        <v>0</v>
      </c>
      <c r="J93" s="182">
        <f>+'TTA Pivot Table'!D$502</f>
        <v>0</v>
      </c>
      <c r="K93" s="181">
        <f>+'TTA Pivot Table'!D$504</f>
        <v>0</v>
      </c>
      <c r="L93" s="181">
        <f>+'TTA Pivot Table'!D$506</f>
        <v>0</v>
      </c>
      <c r="M93" s="183">
        <f>+'TTA Pivot Table'!D$508</f>
        <v>0</v>
      </c>
      <c r="N93" s="182">
        <f>+'TTA Pivot Table'!D$510</f>
        <v>0</v>
      </c>
      <c r="O93" s="47"/>
      <c r="P93" s="717">
        <f t="shared" si="4"/>
        <v>0</v>
      </c>
    </row>
    <row r="94" spans="1:16">
      <c r="A94" s="165" t="s">
        <v>206</v>
      </c>
      <c r="B94" s="165"/>
      <c r="C94" s="165"/>
      <c r="D94" s="165"/>
      <c r="E94" s="165"/>
      <c r="F94" s="166"/>
      <c r="G94" s="166"/>
      <c r="H94" s="166"/>
      <c r="I94" s="166"/>
      <c r="J94" s="166"/>
      <c r="K94" s="166"/>
      <c r="L94" s="166"/>
      <c r="M94" s="166"/>
      <c r="N94" s="166"/>
    </row>
    <row r="95" spans="1:16" s="56" customFormat="1">
      <c r="A95" s="165"/>
      <c r="B95" s="167"/>
      <c r="C95" s="167"/>
      <c r="D95" s="167"/>
      <c r="E95" s="167"/>
      <c r="F95" s="167"/>
      <c r="G95" s="167"/>
      <c r="H95" s="167"/>
      <c r="I95" s="167"/>
      <c r="J95" s="167"/>
      <c r="K95" s="167"/>
      <c r="L95" s="167"/>
      <c r="M95" s="167"/>
      <c r="N95" s="167"/>
      <c r="O95" s="50"/>
    </row>
    <row r="96" spans="1:16">
      <c r="A96" s="165"/>
      <c r="B96" s="165"/>
      <c r="C96" s="165"/>
      <c r="D96" s="165"/>
      <c r="E96" s="165"/>
      <c r="F96" s="166"/>
      <c r="G96" s="166"/>
      <c r="H96" s="166"/>
      <c r="I96" s="166"/>
      <c r="J96" s="166"/>
      <c r="K96" s="166"/>
      <c r="L96" s="166"/>
      <c r="M96" s="166"/>
      <c r="N96" s="718" t="s">
        <v>1156</v>
      </c>
    </row>
    <row r="97" spans="1:16" ht="18">
      <c r="A97" s="266" t="s">
        <v>321</v>
      </c>
      <c r="B97" s="132"/>
      <c r="C97" s="132"/>
      <c r="D97" s="132"/>
      <c r="E97" s="132"/>
      <c r="F97" s="135"/>
      <c r="G97" s="135"/>
      <c r="H97" s="135"/>
      <c r="I97" s="136"/>
      <c r="J97" s="135"/>
      <c r="K97" s="135"/>
      <c r="L97" s="135"/>
      <c r="M97" s="136"/>
      <c r="N97" s="135"/>
      <c r="P97" s="714"/>
    </row>
    <row r="98" spans="1:16" ht="18">
      <c r="A98" s="266"/>
      <c r="B98" s="132"/>
      <c r="C98" s="132"/>
      <c r="D98" s="132"/>
      <c r="E98" s="132"/>
      <c r="F98" s="135"/>
      <c r="G98" s="135"/>
      <c r="H98" s="135"/>
      <c r="I98" s="136"/>
      <c r="J98" s="135"/>
      <c r="K98" s="135"/>
      <c r="L98" s="135"/>
      <c r="M98" s="136"/>
      <c r="N98" s="135"/>
      <c r="P98" s="714"/>
    </row>
    <row r="99" spans="1:16" ht="15.75">
      <c r="A99" s="150" t="s">
        <v>229</v>
      </c>
      <c r="B99" s="132"/>
      <c r="C99" s="132"/>
      <c r="D99" s="132"/>
      <c r="E99" s="132"/>
      <c r="F99" s="135"/>
      <c r="G99" s="135"/>
      <c r="H99" s="135"/>
      <c r="I99" s="136"/>
      <c r="J99" s="135"/>
      <c r="K99" s="135"/>
      <c r="L99" s="135"/>
      <c r="M99" s="136"/>
      <c r="N99" s="135"/>
      <c r="P99" s="714"/>
    </row>
    <row r="100" spans="1:16" ht="15.75">
      <c r="A100" s="150" t="s">
        <v>502</v>
      </c>
      <c r="B100" s="132"/>
      <c r="C100" s="132"/>
      <c r="D100" s="132"/>
      <c r="E100" s="132"/>
      <c r="F100" s="135"/>
      <c r="G100" s="135"/>
      <c r="H100" s="135"/>
      <c r="I100" s="136"/>
      <c r="J100" s="135"/>
      <c r="K100" s="135"/>
      <c r="L100" s="135"/>
      <c r="M100" s="136"/>
      <c r="N100" s="135"/>
      <c r="P100" s="714"/>
    </row>
    <row r="101" spans="1:16" ht="18" customHeight="1">
      <c r="A101" s="31"/>
      <c r="B101" s="31"/>
      <c r="C101" s="31"/>
      <c r="D101" s="31"/>
      <c r="E101" s="31"/>
      <c r="F101" s="23"/>
      <c r="G101" s="146"/>
      <c r="H101" s="146"/>
      <c r="I101" s="143"/>
      <c r="J101" s="143"/>
      <c r="K101" s="143"/>
      <c r="L101" s="143"/>
      <c r="M101" s="143"/>
      <c r="N101" s="143"/>
      <c r="O101" s="11"/>
      <c r="P101" s="714"/>
    </row>
    <row r="102" spans="1:16" ht="18" customHeight="1">
      <c r="A102" s="26"/>
      <c r="B102" s="151" t="s">
        <v>303</v>
      </c>
      <c r="C102" s="152"/>
      <c r="D102" s="152"/>
      <c r="E102" s="152"/>
      <c r="F102" s="152"/>
      <c r="G102" s="152"/>
      <c r="H102" s="152"/>
      <c r="I102" s="153"/>
      <c r="J102" s="163" t="s">
        <v>202</v>
      </c>
      <c r="K102" s="711"/>
      <c r="L102" s="711"/>
      <c r="M102" s="712"/>
      <c r="N102" s="841" t="s">
        <v>302</v>
      </c>
      <c r="O102" s="713"/>
      <c r="P102" s="714"/>
    </row>
    <row r="103" spans="1:16" ht="42.75" customHeight="1">
      <c r="A103" s="42"/>
      <c r="B103" s="152" t="s">
        <v>344</v>
      </c>
      <c r="C103" s="152"/>
      <c r="D103" s="152"/>
      <c r="E103" s="155"/>
      <c r="F103" s="156" t="s">
        <v>346</v>
      </c>
      <c r="G103" s="152"/>
      <c r="H103" s="152"/>
      <c r="I103" s="153"/>
      <c r="J103" s="157" t="s">
        <v>304</v>
      </c>
      <c r="K103" s="152"/>
      <c r="L103" s="152"/>
      <c r="M103" s="153"/>
      <c r="N103" s="842"/>
      <c r="O103" s="713"/>
      <c r="P103" s="714"/>
    </row>
    <row r="104" spans="1:16" ht="33" customHeight="1">
      <c r="A104" s="31"/>
      <c r="B104" s="158" t="s">
        <v>203</v>
      </c>
      <c r="C104" s="158" t="s">
        <v>204</v>
      </c>
      <c r="D104" s="158" t="s">
        <v>104</v>
      </c>
      <c r="E104" s="160" t="s">
        <v>50</v>
      </c>
      <c r="F104" s="160" t="s">
        <v>203</v>
      </c>
      <c r="G104" s="158" t="s">
        <v>204</v>
      </c>
      <c r="H104" s="158" t="s">
        <v>104</v>
      </c>
      <c r="I104" s="160" t="s">
        <v>50</v>
      </c>
      <c r="J104" s="161" t="s">
        <v>203</v>
      </c>
      <c r="K104" s="162" t="s">
        <v>204</v>
      </c>
      <c r="L104" s="164" t="s">
        <v>104</v>
      </c>
      <c r="M104" s="161" t="s">
        <v>50</v>
      </c>
      <c r="N104" s="843"/>
      <c r="O104" s="713"/>
      <c r="P104" s="714" t="s">
        <v>294</v>
      </c>
    </row>
    <row r="105" spans="1:16" hidden="1">
      <c r="A105" s="52" t="s">
        <v>87</v>
      </c>
      <c r="B105" s="52"/>
      <c r="C105" s="52"/>
      <c r="D105" s="52"/>
      <c r="E105" s="52"/>
      <c r="F105" s="44">
        <f>'TTA Pivot Table'!E$230</f>
        <v>0</v>
      </c>
      <c r="G105" s="44">
        <f>'TTA Pivot Table'!E$231</f>
        <v>0</v>
      </c>
      <c r="H105" s="44">
        <f>'TTA Pivot Table'!E$232</f>
        <v>0</v>
      </c>
      <c r="I105" s="43">
        <f>'TTA Pivot Table'!E$233</f>
        <v>0</v>
      </c>
      <c r="J105" s="43">
        <f>'TTA Pivot Table'!E$234</f>
        <v>0</v>
      </c>
      <c r="K105" s="44">
        <f>'TTA Pivot Table'!E$235</f>
        <v>0</v>
      </c>
      <c r="L105" s="44">
        <f>'TTA Pivot Table'!E$236</f>
        <v>0</v>
      </c>
      <c r="M105" s="45">
        <f>'TTA Pivot Table'!E$237</f>
        <v>0</v>
      </c>
      <c r="N105" s="43">
        <f>'TTA Pivot Table'!E$238</f>
        <v>0</v>
      </c>
      <c r="O105" s="47"/>
      <c r="P105" s="715">
        <f>+M105-I105</f>
        <v>0</v>
      </c>
    </row>
    <row r="106" spans="1:16" ht="15.75" hidden="1">
      <c r="A106" s="52"/>
      <c r="B106" s="52"/>
      <c r="C106" s="52"/>
      <c r="D106" s="52"/>
      <c r="E106" s="52"/>
      <c r="F106" s="48"/>
      <c r="G106" s="48"/>
      <c r="H106" s="48"/>
      <c r="I106" s="46"/>
      <c r="J106" s="46"/>
      <c r="K106" s="48"/>
      <c r="L106" s="48"/>
      <c r="M106" s="716"/>
      <c r="N106" s="46"/>
      <c r="O106" s="47"/>
      <c r="P106" s="713">
        <f t="shared" ref="P106" si="5">+I106-M106</f>
        <v>0</v>
      </c>
    </row>
    <row r="107" spans="1:16">
      <c r="A107" s="52" t="s">
        <v>88</v>
      </c>
      <c r="B107" s="178">
        <f>+'TTA Pivot Table'!E$6</f>
        <v>0</v>
      </c>
      <c r="C107" s="178">
        <f>+'TTA Pivot Table'!E$8</f>
        <v>0</v>
      </c>
      <c r="D107" s="178">
        <f>+'TTA Pivot Table'!E$10</f>
        <v>0</v>
      </c>
      <c r="E107" s="179">
        <f>+'TTA Pivot Table'!E$12</f>
        <v>0</v>
      </c>
      <c r="F107" s="179">
        <f>+'TTA Pivot Table'!E$14</f>
        <v>0</v>
      </c>
      <c r="G107" s="178">
        <f>+'TTA Pivot Table'!E$16</f>
        <v>0</v>
      </c>
      <c r="H107" s="178">
        <f>+'TTA Pivot Table'!E$18</f>
        <v>0</v>
      </c>
      <c r="I107" s="179">
        <f>+'TTA Pivot Table'!E$20</f>
        <v>0</v>
      </c>
      <c r="J107" s="179">
        <f>+'TTA Pivot Table'!E$22</f>
        <v>0</v>
      </c>
      <c r="K107" s="178">
        <f>+'TTA Pivot Table'!E$24</f>
        <v>0</v>
      </c>
      <c r="L107" s="178">
        <f>+'TTA Pivot Table'!E$26</f>
        <v>0</v>
      </c>
      <c r="M107" s="180">
        <f>+'TTA Pivot Table'!E$28</f>
        <v>0</v>
      </c>
      <c r="N107" s="179">
        <f>+'TTA Pivot Table'!E$30</f>
        <v>0</v>
      </c>
      <c r="O107" s="47"/>
      <c r="P107" s="715">
        <f t="shared" ref="P107:P125" si="6">+M107-I107</f>
        <v>0</v>
      </c>
    </row>
    <row r="108" spans="1:16">
      <c r="A108" s="52" t="s">
        <v>89</v>
      </c>
      <c r="B108" s="178">
        <f>+'TTA Pivot Table'!E$38</f>
        <v>4.3926086956521742</v>
      </c>
      <c r="C108" s="178">
        <f>+'TTA Pivot Table'!E$40</f>
        <v>5.1828571428571433</v>
      </c>
      <c r="D108" s="178">
        <f>+'TTA Pivot Table'!E$42</f>
        <v>2.73</v>
      </c>
      <c r="E108" s="179">
        <f>+'TTA Pivot Table'!E$44</f>
        <v>4.2038860759493675</v>
      </c>
      <c r="F108" s="179">
        <f>+'TTA Pivot Table'!E$46</f>
        <v>5.8639826551034027</v>
      </c>
      <c r="G108" s="178">
        <f>+'TTA Pivot Table'!E$48</f>
        <v>9.5657615894039747</v>
      </c>
      <c r="H108" s="178">
        <f>+'TTA Pivot Table'!E$50</f>
        <v>3.3220000000000001</v>
      </c>
      <c r="I108" s="179">
        <f>+'TTA Pivot Table'!E$52</f>
        <v>5.6986199999999991</v>
      </c>
      <c r="J108" s="179">
        <f>+'TTA Pivot Table'!E$54</f>
        <v>0</v>
      </c>
      <c r="K108" s="178">
        <f>+'TTA Pivot Table'!E$56</f>
        <v>0</v>
      </c>
      <c r="L108" s="178">
        <f>+'TTA Pivot Table'!E$58</f>
        <v>4.5959924528301892</v>
      </c>
      <c r="M108" s="180">
        <f>+'TTA Pivot Table'!E$60</f>
        <v>4.5959924528301892</v>
      </c>
      <c r="N108" s="179">
        <f>+'TTA Pivot Table'!E$62</f>
        <v>8.92081081081081</v>
      </c>
      <c r="O108" s="47"/>
      <c r="P108" s="715">
        <f t="shared" si="6"/>
        <v>-1.1026275471698099</v>
      </c>
    </row>
    <row r="109" spans="1:16">
      <c r="A109" s="52" t="s">
        <v>90</v>
      </c>
      <c r="B109" s="178">
        <f>+'TTA Pivot Table'!E$70</f>
        <v>0</v>
      </c>
      <c r="C109" s="178">
        <f>+'TTA Pivot Table'!E$72</f>
        <v>0</v>
      </c>
      <c r="D109" s="178">
        <f>+'TTA Pivot Table'!E$74</f>
        <v>0</v>
      </c>
      <c r="E109" s="179">
        <f>+'TTA Pivot Table'!E$76</f>
        <v>0</v>
      </c>
      <c r="F109" s="179">
        <f>+'TTA Pivot Table'!E$78</f>
        <v>0</v>
      </c>
      <c r="G109" s="178">
        <f>+'TTA Pivot Table'!E$80</f>
        <v>0</v>
      </c>
      <c r="H109" s="178">
        <f>+'TTA Pivot Table'!E$82</f>
        <v>0</v>
      </c>
      <c r="I109" s="179">
        <f>+'TTA Pivot Table'!E$84</f>
        <v>0</v>
      </c>
      <c r="J109" s="179">
        <f>+'TTA Pivot Table'!E$86</f>
        <v>0</v>
      </c>
      <c r="K109" s="178">
        <f>+'TTA Pivot Table'!E$88</f>
        <v>0</v>
      </c>
      <c r="L109" s="178">
        <f>+'TTA Pivot Table'!E$90</f>
        <v>0</v>
      </c>
      <c r="M109" s="180">
        <f>+'TTA Pivot Table'!E$92</f>
        <v>0</v>
      </c>
      <c r="N109" s="179">
        <f>+'TTA Pivot Table'!E$94</f>
        <v>0</v>
      </c>
      <c r="O109" s="47"/>
      <c r="P109" s="715">
        <f t="shared" si="6"/>
        <v>0</v>
      </c>
    </row>
    <row r="110" spans="1:16">
      <c r="A110" s="52" t="s">
        <v>91</v>
      </c>
      <c r="B110" s="178">
        <f>+'TTA Pivot Table'!E$102</f>
        <v>5.097358757062147</v>
      </c>
      <c r="C110" s="178">
        <f>+'TTA Pivot Table'!E$104</f>
        <v>5.4639285714285721</v>
      </c>
      <c r="D110" s="178">
        <f>+'TTA Pivot Table'!E$106</f>
        <v>0</v>
      </c>
      <c r="E110" s="179">
        <f>+'TTA Pivot Table'!E$108</f>
        <v>5.1044667590027704</v>
      </c>
      <c r="F110" s="179">
        <f>+'TTA Pivot Table'!E$110</f>
        <v>5.7625313852813846</v>
      </c>
      <c r="G110" s="178">
        <f>+'TTA Pivot Table'!E$112</f>
        <v>6.0092682926829264</v>
      </c>
      <c r="H110" s="178">
        <f>+'TTA Pivot Table'!E$114</f>
        <v>8.6700487804878037</v>
      </c>
      <c r="I110" s="179">
        <f>+'TTA Pivot Table'!E$116</f>
        <v>5.8332775240994419</v>
      </c>
      <c r="J110" s="179">
        <f>+'TTA Pivot Table'!E$118</f>
        <v>3.4817612977983781</v>
      </c>
      <c r="K110" s="178">
        <f>+'TTA Pivot Table'!E$120</f>
        <v>4.0170631970260215</v>
      </c>
      <c r="L110" s="178">
        <f>+'TTA Pivot Table'!E$122</f>
        <v>2.8260883720930234</v>
      </c>
      <c r="M110" s="180">
        <f>+'TTA Pivot Table'!E$124</f>
        <v>3.4846183134046567</v>
      </c>
      <c r="N110" s="179">
        <f>+'TTA Pivot Table'!E$126</f>
        <v>0</v>
      </c>
      <c r="O110" s="47"/>
      <c r="P110" s="715">
        <f t="shared" si="6"/>
        <v>-2.3486592106947852</v>
      </c>
    </row>
    <row r="111" spans="1:16">
      <c r="A111" s="52"/>
      <c r="B111" s="178"/>
      <c r="C111" s="178"/>
      <c r="D111" s="178"/>
      <c r="E111" s="179"/>
      <c r="F111" s="179"/>
      <c r="G111" s="178"/>
      <c r="H111" s="178"/>
      <c r="I111" s="179"/>
      <c r="J111" s="179"/>
      <c r="K111" s="178"/>
      <c r="L111" s="178"/>
      <c r="M111" s="180"/>
      <c r="N111" s="179"/>
      <c r="O111" s="47"/>
      <c r="P111" s="715"/>
    </row>
    <row r="112" spans="1:16">
      <c r="A112" s="52" t="s">
        <v>92</v>
      </c>
      <c r="B112" s="178">
        <f>+'TTA Pivot Table'!E$134</f>
        <v>4.6428571428571432</v>
      </c>
      <c r="C112" s="178">
        <f>+'TTA Pivot Table'!E$136</f>
        <v>4.3636363636363633</v>
      </c>
      <c r="D112" s="178">
        <f>+'TTA Pivot Table'!E$138</f>
        <v>0</v>
      </c>
      <c r="E112" s="179">
        <f>+'TTA Pivot Table'!E$140</f>
        <v>4.6105263157894738</v>
      </c>
      <c r="F112" s="179">
        <f>+'TTA Pivot Table'!E$142</f>
        <v>5.420307167235495</v>
      </c>
      <c r="G112" s="178">
        <f>+'TTA Pivot Table'!E$144</f>
        <v>5.6597222222222223</v>
      </c>
      <c r="H112" s="178">
        <f>+'TTA Pivot Table'!E$146</f>
        <v>0</v>
      </c>
      <c r="I112" s="179">
        <f>+'TTA Pivot Table'!E$148</f>
        <v>5.4367450731087095</v>
      </c>
      <c r="J112" s="179">
        <f>+'TTA Pivot Table'!E$150</f>
        <v>3.8653742595584277</v>
      </c>
      <c r="K112" s="178">
        <f>+'TTA Pivot Table'!E$152</f>
        <v>3.7190669371196754</v>
      </c>
      <c r="L112" s="178">
        <f>+'TTA Pivot Table'!E$154</f>
        <v>0</v>
      </c>
      <c r="M112" s="180">
        <f>+'TTA Pivot Table'!E$156</f>
        <v>3.8346808510638297</v>
      </c>
      <c r="N112" s="179">
        <f>+'TTA Pivot Table'!E$158</f>
        <v>3.35</v>
      </c>
      <c r="O112" s="47"/>
      <c r="P112" s="715">
        <f t="shared" si="6"/>
        <v>-1.6020642220448797</v>
      </c>
    </row>
    <row r="113" spans="1:17">
      <c r="A113" s="52" t="s">
        <v>93</v>
      </c>
      <c r="B113" s="178">
        <f>+'TTA Pivot Table'!E$166</f>
        <v>4.8185028248587569</v>
      </c>
      <c r="C113" s="178">
        <f>+'TTA Pivot Table'!E$168</f>
        <v>5.5008333333333326</v>
      </c>
      <c r="D113" s="178">
        <f>+'TTA Pivot Table'!E$170</f>
        <v>0</v>
      </c>
      <c r="E113" s="179">
        <f>+'TTA Pivot Table'!E$172</f>
        <v>4.8298750000000004</v>
      </c>
      <c r="F113" s="179">
        <f>+'TTA Pivot Table'!E$174</f>
        <v>5.2401158038147138</v>
      </c>
      <c r="G113" s="178">
        <f>+'TTA Pivot Table'!E$176</f>
        <v>6.7351758793969836</v>
      </c>
      <c r="H113" s="178">
        <f>+'TTA Pivot Table'!E$178</f>
        <v>0</v>
      </c>
      <c r="I113" s="179">
        <f>+'TTA Pivot Table'!E$180</f>
        <v>5.3350175438596485</v>
      </c>
      <c r="J113" s="179">
        <f>+'TTA Pivot Table'!E$182</f>
        <v>3.7312871853546912</v>
      </c>
      <c r="K113" s="178">
        <f>+'TTA Pivot Table'!E$184</f>
        <v>3.5558785529715764</v>
      </c>
      <c r="L113" s="178">
        <f>+'TTA Pivot Table'!E$186</f>
        <v>0</v>
      </c>
      <c r="M113" s="180">
        <f>+'TTA Pivot Table'!E$188</f>
        <v>3.6774544012688346</v>
      </c>
      <c r="N113" s="179">
        <f>+'TTA Pivot Table'!E$190</f>
        <v>5.8117401129943493</v>
      </c>
      <c r="O113" s="47"/>
      <c r="P113" s="715">
        <f t="shared" si="6"/>
        <v>-1.6575631425908139</v>
      </c>
    </row>
    <row r="114" spans="1:17">
      <c r="A114" s="52" t="s">
        <v>94</v>
      </c>
      <c r="B114" s="267">
        <f>+'TTA Pivot Table'!E$198</f>
        <v>4.0719512195121945</v>
      </c>
      <c r="C114" s="178">
        <f>+'TTA Pivot Table'!E$200</f>
        <v>0</v>
      </c>
      <c r="D114" s="178">
        <f>+'TTA Pivot Table'!E$202</f>
        <v>0</v>
      </c>
      <c r="E114" s="179">
        <f>+'TTA Pivot Table'!E$204</f>
        <v>4.0719512195121945</v>
      </c>
      <c r="F114" s="179">
        <f>+'TTA Pivot Table'!E$206</f>
        <v>5.7665486725663717</v>
      </c>
      <c r="G114" s="178">
        <f>+'TTA Pivot Table'!E$208</f>
        <v>7.4464285714285712</v>
      </c>
      <c r="H114" s="178">
        <f>+'TTA Pivot Table'!E$210</f>
        <v>0</v>
      </c>
      <c r="I114" s="179">
        <f>+'TTA Pivot Table'!E$212</f>
        <v>5.8071675302245245</v>
      </c>
      <c r="J114" s="179">
        <f>+'TTA Pivot Table'!E$214</f>
        <v>4.2631107491856683</v>
      </c>
      <c r="K114" s="178">
        <f>+'TTA Pivot Table'!E$216</f>
        <v>5.8236453201970448</v>
      </c>
      <c r="L114" s="178">
        <f>+'TTA Pivot Table'!E$218</f>
        <v>0</v>
      </c>
      <c r="M114" s="180">
        <f>+'TTA Pivot Table'!E$220</f>
        <v>4.4844863731656188</v>
      </c>
      <c r="N114" s="179">
        <f>+'TTA Pivot Table'!E$222</f>
        <v>0</v>
      </c>
      <c r="O114" s="47"/>
      <c r="P114" s="715">
        <f t="shared" si="6"/>
        <v>-1.3226811570589057</v>
      </c>
    </row>
    <row r="115" spans="1:17">
      <c r="A115" s="52" t="s">
        <v>95</v>
      </c>
      <c r="B115" s="178">
        <f>+'TTA Pivot Table'!E$230</f>
        <v>0</v>
      </c>
      <c r="C115" s="178">
        <f>+'TTA Pivot Table'!E$232</f>
        <v>0</v>
      </c>
      <c r="D115" s="178">
        <f>+'TTA Pivot Table'!E$234</f>
        <v>0</v>
      </c>
      <c r="E115" s="179">
        <f>+'TTA Pivot Table'!E$236</f>
        <v>0</v>
      </c>
      <c r="F115" s="179">
        <f>+'TTA Pivot Table'!E$238</f>
        <v>0</v>
      </c>
      <c r="G115" s="178">
        <f>+'TTA Pivot Table'!E$240</f>
        <v>0</v>
      </c>
      <c r="H115" s="178">
        <f>+'TTA Pivot Table'!E$242</f>
        <v>0</v>
      </c>
      <c r="I115" s="179">
        <f>+'TTA Pivot Table'!E$244</f>
        <v>0</v>
      </c>
      <c r="J115" s="179">
        <f>+'TTA Pivot Table'!E$246</f>
        <v>0</v>
      </c>
      <c r="K115" s="178">
        <f>+'TTA Pivot Table'!E$248</f>
        <v>0</v>
      </c>
      <c r="L115" s="178">
        <f>+'TTA Pivot Table'!E$250</f>
        <v>0</v>
      </c>
      <c r="M115" s="180">
        <f>+'TTA Pivot Table'!E$252</f>
        <v>0</v>
      </c>
      <c r="N115" s="179">
        <f>+'TTA Pivot Table'!E$254</f>
        <v>0</v>
      </c>
      <c r="O115" s="47"/>
      <c r="P115" s="715">
        <f t="shared" si="6"/>
        <v>0</v>
      </c>
    </row>
    <row r="116" spans="1:17">
      <c r="A116" s="52"/>
      <c r="B116" s="178"/>
      <c r="C116" s="178"/>
      <c r="D116" s="178"/>
      <c r="E116" s="179"/>
      <c r="F116" s="179"/>
      <c r="G116" s="178"/>
      <c r="H116" s="178"/>
      <c r="I116" s="179"/>
      <c r="J116" s="179"/>
      <c r="K116" s="178"/>
      <c r="L116" s="178"/>
      <c r="M116" s="180"/>
      <c r="N116" s="179"/>
      <c r="O116" s="47"/>
      <c r="P116" s="715"/>
    </row>
    <row r="117" spans="1:17">
      <c r="A117" s="52" t="s">
        <v>96</v>
      </c>
      <c r="B117" s="178">
        <f>+'TTA Pivot Table'!E$262</f>
        <v>0</v>
      </c>
      <c r="C117" s="178">
        <f>+'TTA Pivot Table'!E$264</f>
        <v>0</v>
      </c>
      <c r="D117" s="178">
        <f>+'TTA Pivot Table'!E$266</f>
        <v>0</v>
      </c>
      <c r="E117" s="179">
        <f>+'TTA Pivot Table'!E$268</f>
        <v>0</v>
      </c>
      <c r="F117" s="179">
        <f>+'TTA Pivot Table'!E$270</f>
        <v>0</v>
      </c>
      <c r="G117" s="178">
        <f>+'TTA Pivot Table'!E$272</f>
        <v>0</v>
      </c>
      <c r="H117" s="178">
        <f>+'TTA Pivot Table'!E$274</f>
        <v>0</v>
      </c>
      <c r="I117" s="179">
        <f>+'TTA Pivot Table'!E$276</f>
        <v>0</v>
      </c>
      <c r="J117" s="179">
        <f>+'TTA Pivot Table'!E$278</f>
        <v>0</v>
      </c>
      <c r="K117" s="178">
        <f>+'TTA Pivot Table'!E$280</f>
        <v>0</v>
      </c>
      <c r="L117" s="178">
        <f>+'TTA Pivot Table'!E$282</f>
        <v>0</v>
      </c>
      <c r="M117" s="180">
        <f>+'TTA Pivot Table'!E$284</f>
        <v>0</v>
      </c>
      <c r="N117" s="179">
        <f>+'TTA Pivot Table'!E$286</f>
        <v>0</v>
      </c>
      <c r="O117" s="47"/>
      <c r="P117" s="715">
        <f t="shared" si="6"/>
        <v>0</v>
      </c>
    </row>
    <row r="118" spans="1:17">
      <c r="A118" s="52" t="s">
        <v>97</v>
      </c>
      <c r="B118" s="178">
        <f>+'TTA Pivot Table'!E$294</f>
        <v>5.5422222222222217</v>
      </c>
      <c r="C118" s="178">
        <f>+'TTA Pivot Table'!E$296</f>
        <v>9.5</v>
      </c>
      <c r="D118" s="178">
        <f>+'TTA Pivot Table'!E$298</f>
        <v>0</v>
      </c>
      <c r="E118" s="179">
        <f>+'TTA Pivot Table'!E$300</f>
        <v>5.7106382978723396</v>
      </c>
      <c r="F118" s="179">
        <f>+'TTA Pivot Table'!E$302</f>
        <v>4.9951231406973911</v>
      </c>
      <c r="G118" s="178">
        <f>+'TTA Pivot Table'!E$304</f>
        <v>6.0292682926829269</v>
      </c>
      <c r="H118" s="178">
        <f>+'TTA Pivot Table'!E$306</f>
        <v>7.1375000000000002</v>
      </c>
      <c r="I118" s="179">
        <f>+'TTA Pivot Table'!E$308</f>
        <v>5.0044073132340481</v>
      </c>
      <c r="J118" s="179">
        <f>+'TTA Pivot Table'!E$310</f>
        <v>3.7266314912524297</v>
      </c>
      <c r="K118" s="178">
        <f>+'TTA Pivot Table'!E$312</f>
        <v>3.8377870563674321</v>
      </c>
      <c r="L118" s="178">
        <f>+'TTA Pivot Table'!E$314</f>
        <v>8.2387096774193562</v>
      </c>
      <c r="M118" s="180">
        <f>+'TTA Pivot Table'!E$316</f>
        <v>3.8102142393421339</v>
      </c>
      <c r="N118" s="179">
        <f>+'TTA Pivot Table'!E$318</f>
        <v>6.5285714285714285</v>
      </c>
      <c r="O118" s="47"/>
      <c r="P118" s="715">
        <f t="shared" si="6"/>
        <v>-1.1941930738919142</v>
      </c>
    </row>
    <row r="119" spans="1:17">
      <c r="A119" s="52" t="s">
        <v>98</v>
      </c>
      <c r="B119" s="178">
        <f>+'TTA Pivot Table'!E$326</f>
        <v>4.0475862068965514</v>
      </c>
      <c r="C119" s="178">
        <f>+'TTA Pivot Table'!E$328</f>
        <v>4.1685057471264368</v>
      </c>
      <c r="D119" s="178">
        <f>+'TTA Pivot Table'!E$330</f>
        <v>0</v>
      </c>
      <c r="E119" s="179">
        <f>+'TTA Pivot Table'!E$332</f>
        <v>4.0734975369458128</v>
      </c>
      <c r="F119" s="179">
        <f>+'TTA Pivot Table'!E$334</f>
        <v>5.56</v>
      </c>
      <c r="G119" s="178">
        <f>+'TTA Pivot Table'!E$336</f>
        <v>6.4</v>
      </c>
      <c r="H119" s="178">
        <f>+'TTA Pivot Table'!E$338</f>
        <v>0</v>
      </c>
      <c r="I119" s="179">
        <f>+'TTA Pivot Table'!E$340</f>
        <v>5.6783636363636365</v>
      </c>
      <c r="J119" s="179">
        <f>+'TTA Pivot Table'!E$342</f>
        <v>3.7159969088098919</v>
      </c>
      <c r="K119" s="178">
        <f>+'TTA Pivot Table'!E$344</f>
        <v>4.7251201923076929</v>
      </c>
      <c r="L119" s="178">
        <f>+'TTA Pivot Table'!E$346</f>
        <v>0</v>
      </c>
      <c r="M119" s="180">
        <f>+'TTA Pivot Table'!E$348</f>
        <v>4.1109125117591718</v>
      </c>
      <c r="N119" s="179">
        <f>+'TTA Pivot Table'!E$350</f>
        <v>0</v>
      </c>
      <c r="O119" s="47"/>
      <c r="P119" s="715">
        <f t="shared" si="6"/>
        <v>-1.5674511246044647</v>
      </c>
      <c r="Q119" s="785"/>
    </row>
    <row r="120" spans="1:17">
      <c r="A120" s="52" t="s">
        <v>99</v>
      </c>
      <c r="B120" s="178">
        <f>+'TTA Pivot Table'!E$358</f>
        <v>0</v>
      </c>
      <c r="C120" s="178">
        <f>+'TTA Pivot Table'!E$360</f>
        <v>0</v>
      </c>
      <c r="D120" s="178">
        <f>+'TTA Pivot Table'!E$362</f>
        <v>0</v>
      </c>
      <c r="E120" s="179">
        <f>+'TTA Pivot Table'!E$364</f>
        <v>0</v>
      </c>
      <c r="F120" s="179">
        <f>+'TTA Pivot Table'!E$366</f>
        <v>0</v>
      </c>
      <c r="G120" s="178">
        <f>+'TTA Pivot Table'!E$368</f>
        <v>0</v>
      </c>
      <c r="H120" s="178">
        <f>+'TTA Pivot Table'!E$370</f>
        <v>0</v>
      </c>
      <c r="I120" s="179">
        <f>+'TTA Pivot Table'!E$372</f>
        <v>0</v>
      </c>
      <c r="J120" s="179">
        <f>+'TTA Pivot Table'!E$374</f>
        <v>0</v>
      </c>
      <c r="K120" s="178">
        <f>+'TTA Pivot Table'!E$376</f>
        <v>0</v>
      </c>
      <c r="L120" s="178">
        <f>+'TTA Pivot Table'!E$378</f>
        <v>0</v>
      </c>
      <c r="M120" s="180">
        <f>+'TTA Pivot Table'!E$380</f>
        <v>0</v>
      </c>
      <c r="N120" s="179">
        <f>+'TTA Pivot Table'!E$382</f>
        <v>0</v>
      </c>
      <c r="O120" s="47"/>
      <c r="P120" s="715">
        <f t="shared" si="6"/>
        <v>0</v>
      </c>
    </row>
    <row r="121" spans="1:17">
      <c r="A121" s="52"/>
      <c r="B121" s="178"/>
      <c r="C121" s="178"/>
      <c r="D121" s="178"/>
      <c r="E121" s="179"/>
      <c r="F121" s="179"/>
      <c r="G121" s="178"/>
      <c r="H121" s="178"/>
      <c r="I121" s="179"/>
      <c r="J121" s="179"/>
      <c r="K121" s="178"/>
      <c r="L121" s="178"/>
      <c r="M121" s="180"/>
      <c r="N121" s="179"/>
      <c r="O121" s="47"/>
      <c r="P121" s="715"/>
    </row>
    <row r="122" spans="1:17">
      <c r="A122" s="52" t="s">
        <v>100</v>
      </c>
      <c r="B122" s="178">
        <f>+'TTA Pivot Table'!E$390</f>
        <v>4.699003921568627</v>
      </c>
      <c r="C122" s="178">
        <f>+'TTA Pivot Table'!E$392</f>
        <v>4.6630000000000003</v>
      </c>
      <c r="D122" s="178">
        <f>+'TTA Pivot Table'!E$394</f>
        <v>0</v>
      </c>
      <c r="E122" s="179">
        <f>+'TTA Pivot Table'!E$396</f>
        <v>4.6976452830188684</v>
      </c>
      <c r="F122" s="179">
        <f>+'TTA Pivot Table'!E$398</f>
        <v>4.8525489605302798</v>
      </c>
      <c r="G122" s="178">
        <f>+'TTA Pivot Table'!E$400</f>
        <v>5.2818421052631574</v>
      </c>
      <c r="H122" s="178">
        <f>+'TTA Pivot Table'!E$402</f>
        <v>0</v>
      </c>
      <c r="I122" s="179">
        <f>+'TTA Pivot Table'!E$404</f>
        <v>4.8668045441304972</v>
      </c>
      <c r="J122" s="179">
        <f>+'TTA Pivot Table'!E$406</f>
        <v>3.0495519911504418</v>
      </c>
      <c r="K122" s="178">
        <f>+'TTA Pivot Table'!E$408</f>
        <v>3.1065411298315162</v>
      </c>
      <c r="L122" s="178">
        <f>+'TTA Pivot Table'!E$410</f>
        <v>0</v>
      </c>
      <c r="M122" s="180">
        <f>+'TTA Pivot Table'!E$412</f>
        <v>3.0619848648648649</v>
      </c>
      <c r="N122" s="179">
        <f>+'TTA Pivot Table'!E$414</f>
        <v>0</v>
      </c>
      <c r="O122" s="47"/>
      <c r="P122" s="715">
        <f t="shared" si="6"/>
        <v>-1.8048196792656324</v>
      </c>
    </row>
    <row r="123" spans="1:17">
      <c r="A123" s="52" t="s">
        <v>101</v>
      </c>
      <c r="B123" s="178">
        <f>+'TTA Pivot Table'!E$422</f>
        <v>4.574917004795279</v>
      </c>
      <c r="C123" s="178">
        <f>+'TTA Pivot Table'!E$424</f>
        <v>4.6787564766839376</v>
      </c>
      <c r="D123" s="178">
        <f>+'TTA Pivot Table'!E$426</f>
        <v>0</v>
      </c>
      <c r="E123" s="179">
        <f>+'TTA Pivot Table'!E$428</f>
        <v>4.581818181818182</v>
      </c>
      <c r="F123" s="179">
        <f>+'TTA Pivot Table'!E$430</f>
        <v>5.2712036170876209</v>
      </c>
      <c r="G123" s="178">
        <f>+'TTA Pivot Table'!E$432</f>
        <v>5.7464646464646467</v>
      </c>
      <c r="H123" s="178">
        <f>+'TTA Pivot Table'!E$434</f>
        <v>0</v>
      </c>
      <c r="I123" s="179">
        <f>+'TTA Pivot Table'!E$436</f>
        <v>5.3052540165002169</v>
      </c>
      <c r="J123" s="179">
        <f>+'TTA Pivot Table'!E$438</f>
        <v>3.4695463020509631</v>
      </c>
      <c r="K123" s="178">
        <f>+'TTA Pivot Table'!E$440</f>
        <v>3.5535991340429369</v>
      </c>
      <c r="L123" s="178">
        <f>+'TTA Pivot Table'!E$442</f>
        <v>0</v>
      </c>
      <c r="M123" s="180">
        <f>+'TTA Pivot Table'!E$444</f>
        <v>3.4972688325598003</v>
      </c>
      <c r="N123" s="179">
        <f>+'TTA Pivot Table'!E$446</f>
        <v>5.1473476297968404</v>
      </c>
      <c r="O123" s="47"/>
      <c r="P123" s="715">
        <f t="shared" si="6"/>
        <v>-1.8079851839404166</v>
      </c>
    </row>
    <row r="124" spans="1:17">
      <c r="A124" s="52" t="s">
        <v>102</v>
      </c>
      <c r="B124" s="178">
        <f>+'TTA Pivot Table'!E$454</f>
        <v>5.749999999999992</v>
      </c>
      <c r="C124" s="178">
        <f>+'TTA Pivot Table'!E$456</f>
        <v>7</v>
      </c>
      <c r="D124" s="178">
        <f>+'TTA Pivot Table'!E$458</f>
        <v>0</v>
      </c>
      <c r="E124" s="179">
        <f>+'TTA Pivot Table'!E$460</f>
        <v>5.8461538461538387</v>
      </c>
      <c r="F124" s="179">
        <f>+'TTA Pivot Table'!E$462</f>
        <v>4.5407429598561961</v>
      </c>
      <c r="G124" s="178">
        <f>+'TTA Pivot Table'!E$464</f>
        <v>6.1483050847457577</v>
      </c>
      <c r="H124" s="178">
        <f>+'TTA Pivot Table'!E$466</f>
        <v>0</v>
      </c>
      <c r="I124" s="179">
        <f>+'TTA Pivot Table'!E$468</f>
        <v>4.5956307870370319</v>
      </c>
      <c r="J124" s="179">
        <f>+'TTA Pivot Table'!E$470</f>
        <v>3.4508196721311419</v>
      </c>
      <c r="K124" s="178">
        <f>+'TTA Pivot Table'!E$472</f>
        <v>4.2094594594594579</v>
      </c>
      <c r="L124" s="178">
        <f>+'TTA Pivot Table'!E$474</f>
        <v>0</v>
      </c>
      <c r="M124" s="180">
        <f>+'TTA Pivot Table'!E$476</f>
        <v>3.6394176931690883</v>
      </c>
      <c r="N124" s="179">
        <f>+'TTA Pivot Table'!E$478</f>
        <v>6.3883495145631048</v>
      </c>
      <c r="O124" s="47"/>
      <c r="P124" s="715">
        <f t="shared" si="6"/>
        <v>-0.95621309386794362</v>
      </c>
    </row>
    <row r="125" spans="1:17">
      <c r="A125" s="57" t="s">
        <v>103</v>
      </c>
      <c r="B125" s="181">
        <f>+'TTA Pivot Table'!E$486</f>
        <v>4.7</v>
      </c>
      <c r="C125" s="181">
        <f>+'TTA Pivot Table'!E$488</f>
        <v>0</v>
      </c>
      <c r="D125" s="181">
        <f>+'TTA Pivot Table'!E$490</f>
        <v>0</v>
      </c>
      <c r="E125" s="182">
        <f>+'TTA Pivot Table'!E$492</f>
        <v>4.7</v>
      </c>
      <c r="F125" s="182">
        <f>+'TTA Pivot Table'!E$494</f>
        <v>5.7</v>
      </c>
      <c r="G125" s="181">
        <f>+'TTA Pivot Table'!E$496</f>
        <v>8.6999999999999993</v>
      </c>
      <c r="H125" s="181">
        <f>+'TTA Pivot Table'!E$498</f>
        <v>0</v>
      </c>
      <c r="I125" s="182">
        <f>+'TTA Pivot Table'!E$500</f>
        <v>5.7556492411467115</v>
      </c>
      <c r="J125" s="182">
        <f>+'TTA Pivot Table'!E$502</f>
        <v>4.3</v>
      </c>
      <c r="K125" s="181">
        <f>+'TTA Pivot Table'!E$504</f>
        <v>5.0999999999999996</v>
      </c>
      <c r="L125" s="181">
        <f>+'TTA Pivot Table'!E$506</f>
        <v>0</v>
      </c>
      <c r="M125" s="183">
        <f>+'TTA Pivot Table'!E$508</f>
        <v>4.431034482758621</v>
      </c>
      <c r="N125" s="182">
        <f>+'TTA Pivot Table'!E$510</f>
        <v>5.2</v>
      </c>
      <c r="O125" s="47"/>
      <c r="P125" s="717">
        <f t="shared" si="6"/>
        <v>-1.3246147583880905</v>
      </c>
    </row>
    <row r="126" spans="1:17">
      <c r="A126" s="165" t="s">
        <v>206</v>
      </c>
      <c r="B126" s="165"/>
      <c r="C126" s="165"/>
      <c r="D126" s="165"/>
      <c r="E126" s="165"/>
      <c r="F126" s="166"/>
      <c r="G126" s="166"/>
      <c r="H126" s="166"/>
      <c r="I126" s="166"/>
      <c r="J126" s="166"/>
      <c r="K126" s="166"/>
      <c r="L126" s="166"/>
      <c r="M126" s="166"/>
      <c r="N126" s="166"/>
    </row>
    <row r="127" spans="1:17" s="56" customFormat="1">
      <c r="A127" s="165" t="s">
        <v>347</v>
      </c>
      <c r="B127" s="167"/>
      <c r="C127" s="167"/>
      <c r="D127" s="167"/>
      <c r="E127" s="167"/>
      <c r="F127" s="167"/>
      <c r="G127" s="167"/>
      <c r="H127" s="167"/>
      <c r="I127" s="167"/>
      <c r="J127" s="167"/>
      <c r="K127" s="167"/>
      <c r="L127" s="167"/>
      <c r="M127" s="167"/>
      <c r="N127" s="167"/>
      <c r="O127" s="50"/>
    </row>
    <row r="128" spans="1:17">
      <c r="A128" s="165"/>
      <c r="B128" s="165"/>
      <c r="C128" s="165"/>
      <c r="D128" s="165"/>
      <c r="E128" s="165"/>
      <c r="F128" s="166"/>
      <c r="G128" s="166"/>
      <c r="H128" s="166"/>
      <c r="I128" s="166"/>
      <c r="J128" s="166"/>
      <c r="K128" s="166"/>
      <c r="L128" s="166"/>
      <c r="M128" s="166"/>
      <c r="N128" s="718" t="s">
        <v>1156</v>
      </c>
    </row>
    <row r="129" spans="1:16" ht="18">
      <c r="A129" s="266" t="s">
        <v>322</v>
      </c>
      <c r="B129" s="132"/>
      <c r="C129" s="132"/>
      <c r="D129" s="132"/>
      <c r="E129" s="132"/>
      <c r="F129" s="135"/>
      <c r="G129" s="135"/>
      <c r="H129" s="135"/>
      <c r="I129" s="136"/>
      <c r="J129" s="135"/>
      <c r="K129" s="135"/>
      <c r="L129" s="135"/>
      <c r="M129" s="136"/>
      <c r="N129" s="135"/>
      <c r="P129" s="714"/>
    </row>
    <row r="130" spans="1:16" ht="18">
      <c r="A130" s="266"/>
      <c r="B130" s="132"/>
      <c r="C130" s="132"/>
      <c r="D130" s="132"/>
      <c r="E130" s="132"/>
      <c r="F130" s="135"/>
      <c r="G130" s="135"/>
      <c r="H130" s="135"/>
      <c r="I130" s="136"/>
      <c r="J130" s="135"/>
      <c r="K130" s="135"/>
      <c r="L130" s="135"/>
      <c r="M130" s="136"/>
      <c r="N130" s="135"/>
      <c r="P130" s="714"/>
    </row>
    <row r="131" spans="1:16" ht="15.75">
      <c r="A131" s="150" t="s">
        <v>229</v>
      </c>
      <c r="B131" s="132"/>
      <c r="C131" s="132"/>
      <c r="D131" s="132"/>
      <c r="E131" s="132"/>
      <c r="F131" s="135"/>
      <c r="G131" s="135"/>
      <c r="H131" s="135"/>
      <c r="I131" s="136"/>
      <c r="J131" s="135"/>
      <c r="K131" s="135"/>
      <c r="L131" s="135"/>
      <c r="M131" s="136"/>
      <c r="N131" s="135"/>
      <c r="P131" s="714"/>
    </row>
    <row r="132" spans="1:16" ht="15.75">
      <c r="A132" s="150" t="s">
        <v>503</v>
      </c>
      <c r="B132" s="132"/>
      <c r="C132" s="132"/>
      <c r="D132" s="132"/>
      <c r="E132" s="132"/>
      <c r="F132" s="135"/>
      <c r="G132" s="135"/>
      <c r="H132" s="135"/>
      <c r="I132" s="136"/>
      <c r="J132" s="135"/>
      <c r="K132" s="135"/>
      <c r="L132" s="135"/>
      <c r="M132" s="136"/>
      <c r="N132" s="135"/>
      <c r="P132" s="714"/>
    </row>
    <row r="133" spans="1:16" ht="18" customHeight="1">
      <c r="A133" s="31"/>
      <c r="B133" s="31"/>
      <c r="C133" s="31"/>
      <c r="D133" s="31"/>
      <c r="E133" s="31"/>
      <c r="F133" s="23"/>
      <c r="G133" s="146"/>
      <c r="H133" s="146"/>
      <c r="I133" s="143"/>
      <c r="J133" s="143"/>
      <c r="K133" s="143"/>
      <c r="L133" s="143"/>
      <c r="M133" s="143"/>
      <c r="N133" s="143"/>
      <c r="O133" s="11"/>
      <c r="P133" s="714"/>
    </row>
    <row r="134" spans="1:16" ht="18" customHeight="1">
      <c r="A134" s="26"/>
      <c r="B134" s="151" t="s">
        <v>303</v>
      </c>
      <c r="C134" s="152"/>
      <c r="D134" s="152"/>
      <c r="E134" s="152"/>
      <c r="F134" s="152"/>
      <c r="G134" s="152"/>
      <c r="H134" s="152"/>
      <c r="I134" s="153"/>
      <c r="J134" s="163" t="s">
        <v>202</v>
      </c>
      <c r="K134" s="711"/>
      <c r="L134" s="711"/>
      <c r="M134" s="712"/>
      <c r="N134" s="841" t="s">
        <v>302</v>
      </c>
      <c r="O134" s="713"/>
      <c r="P134" s="714"/>
    </row>
    <row r="135" spans="1:16" ht="45" customHeight="1">
      <c r="A135" s="42"/>
      <c r="B135" s="152" t="s">
        <v>344</v>
      </c>
      <c r="C135" s="152"/>
      <c r="D135" s="152"/>
      <c r="E135" s="155"/>
      <c r="F135" s="156" t="s">
        <v>346</v>
      </c>
      <c r="G135" s="152"/>
      <c r="H135" s="152"/>
      <c r="I135" s="153"/>
      <c r="J135" s="157" t="s">
        <v>304</v>
      </c>
      <c r="K135" s="152"/>
      <c r="L135" s="152"/>
      <c r="M135" s="153"/>
      <c r="N135" s="842"/>
      <c r="O135" s="713"/>
      <c r="P135" s="714"/>
    </row>
    <row r="136" spans="1:16" ht="27" customHeight="1">
      <c r="A136" s="31"/>
      <c r="B136" s="158" t="s">
        <v>203</v>
      </c>
      <c r="C136" s="158" t="s">
        <v>204</v>
      </c>
      <c r="D136" s="158" t="s">
        <v>104</v>
      </c>
      <c r="E136" s="160" t="s">
        <v>50</v>
      </c>
      <c r="F136" s="160" t="s">
        <v>203</v>
      </c>
      <c r="G136" s="158" t="s">
        <v>204</v>
      </c>
      <c r="H136" s="158" t="s">
        <v>104</v>
      </c>
      <c r="I136" s="160" t="s">
        <v>50</v>
      </c>
      <c r="J136" s="161" t="s">
        <v>203</v>
      </c>
      <c r="K136" s="162" t="s">
        <v>204</v>
      </c>
      <c r="L136" s="164" t="s">
        <v>104</v>
      </c>
      <c r="M136" s="161" t="s">
        <v>50</v>
      </c>
      <c r="N136" s="843"/>
      <c r="O136" s="713"/>
      <c r="P136" s="714" t="s">
        <v>294</v>
      </c>
    </row>
    <row r="137" spans="1:16" hidden="1">
      <c r="A137" s="52" t="s">
        <v>87</v>
      </c>
      <c r="B137" s="52"/>
      <c r="C137" s="52"/>
      <c r="D137" s="52"/>
      <c r="E137" s="52"/>
      <c r="F137" s="44">
        <f>'TTA Pivot Table'!F$230</f>
        <v>0</v>
      </c>
      <c r="G137" s="44">
        <f>'TTA Pivot Table'!F$231</f>
        <v>0</v>
      </c>
      <c r="H137" s="44">
        <f>'TTA Pivot Table'!F$232</f>
        <v>0</v>
      </c>
      <c r="I137" s="43">
        <f>'TTA Pivot Table'!F$233</f>
        <v>0</v>
      </c>
      <c r="J137" s="43">
        <f>'TTA Pivot Table'!F$234</f>
        <v>0</v>
      </c>
      <c r="K137" s="44">
        <f>'TTA Pivot Table'!F$235</f>
        <v>0</v>
      </c>
      <c r="L137" s="44">
        <f>'TTA Pivot Table'!F$236</f>
        <v>0</v>
      </c>
      <c r="M137" s="45">
        <f>'TTA Pivot Table'!F$237</f>
        <v>0</v>
      </c>
      <c r="N137" s="43">
        <f>'TTA Pivot Table'!F$238</f>
        <v>0</v>
      </c>
      <c r="O137" s="47"/>
      <c r="P137" s="715">
        <f>+M137-I137</f>
        <v>0</v>
      </c>
    </row>
    <row r="138" spans="1:16" ht="15.75" hidden="1">
      <c r="A138" s="52"/>
      <c r="B138" s="52"/>
      <c r="C138" s="52"/>
      <c r="D138" s="52"/>
      <c r="E138" s="52"/>
      <c r="F138" s="48"/>
      <c r="G138" s="48"/>
      <c r="H138" s="48"/>
      <c r="I138" s="46"/>
      <c r="J138" s="46"/>
      <c r="K138" s="48"/>
      <c r="L138" s="48"/>
      <c r="M138" s="716"/>
      <c r="N138" s="46"/>
      <c r="O138" s="47"/>
      <c r="P138" s="713">
        <f t="shared" ref="P138" si="7">+I138-M138</f>
        <v>0</v>
      </c>
    </row>
    <row r="139" spans="1:16">
      <c r="A139" s="52" t="s">
        <v>88</v>
      </c>
      <c r="B139" s="178">
        <f>+'TTA Pivot Table'!F$6</f>
        <v>0</v>
      </c>
      <c r="C139" s="178">
        <f>+'TTA Pivot Table'!F$8</f>
        <v>0</v>
      </c>
      <c r="D139" s="178">
        <f>+'TTA Pivot Table'!F$10</f>
        <v>0</v>
      </c>
      <c r="E139" s="179">
        <f>+'TTA Pivot Table'!F$12</f>
        <v>0</v>
      </c>
      <c r="F139" s="179">
        <f>+'TTA Pivot Table'!F$14</f>
        <v>0</v>
      </c>
      <c r="G139" s="178">
        <f>+'TTA Pivot Table'!F$16</f>
        <v>0</v>
      </c>
      <c r="H139" s="178">
        <f>+'TTA Pivot Table'!F$18</f>
        <v>0</v>
      </c>
      <c r="I139" s="179">
        <f>+'TTA Pivot Table'!F$20</f>
        <v>0</v>
      </c>
      <c r="J139" s="179">
        <f>+'TTA Pivot Table'!F$22</f>
        <v>0</v>
      </c>
      <c r="K139" s="178">
        <f>+'TTA Pivot Table'!F$24</f>
        <v>0</v>
      </c>
      <c r="L139" s="178">
        <f>+'TTA Pivot Table'!F$26</f>
        <v>0</v>
      </c>
      <c r="M139" s="180">
        <f>+'TTA Pivot Table'!F$28</f>
        <v>0</v>
      </c>
      <c r="N139" s="179">
        <f>+'TTA Pivot Table'!F$30</f>
        <v>0</v>
      </c>
      <c r="O139" s="47"/>
      <c r="P139" s="715">
        <f t="shared" ref="P139:P157" si="8">+M139-I139</f>
        <v>0</v>
      </c>
    </row>
    <row r="140" spans="1:16">
      <c r="A140" s="52" t="s">
        <v>89</v>
      </c>
      <c r="B140" s="178">
        <f>+'TTA Pivot Table'!F$38</f>
        <v>4.4974368231046933</v>
      </c>
      <c r="C140" s="178">
        <f>+'TTA Pivot Table'!F$40</f>
        <v>5.4237500000000001</v>
      </c>
      <c r="D140" s="178">
        <f>+'TTA Pivot Table'!F$42</f>
        <v>0</v>
      </c>
      <c r="E140" s="179">
        <f>+'TTA Pivot Table'!F$44</f>
        <v>4.548020477815701</v>
      </c>
      <c r="F140" s="179">
        <f>+'TTA Pivot Table'!F$46</f>
        <v>5.7220215633423175</v>
      </c>
      <c r="G140" s="178">
        <f>+'TTA Pivot Table'!F$48</f>
        <v>6.4970967741935484</v>
      </c>
      <c r="H140" s="178">
        <f>+'TTA Pivot Table'!F$50</f>
        <v>24.58</v>
      </c>
      <c r="I140" s="179">
        <f>+'TTA Pivot Table'!F$52</f>
        <v>5.7774289405684751</v>
      </c>
      <c r="J140" s="179">
        <f>+'TTA Pivot Table'!F$54</f>
        <v>3.76</v>
      </c>
      <c r="K140" s="178">
        <f>+'TTA Pivot Table'!F$56</f>
        <v>5.04</v>
      </c>
      <c r="L140" s="178">
        <f>+'TTA Pivot Table'!F$58</f>
        <v>4.2</v>
      </c>
      <c r="M140" s="180">
        <f>+'TTA Pivot Table'!F$60</f>
        <v>4.1453744493392071</v>
      </c>
      <c r="N140" s="179">
        <f>+'TTA Pivot Table'!F$62</f>
        <v>2.2599999999999998</v>
      </c>
      <c r="O140" s="47"/>
      <c r="P140" s="715">
        <f t="shared" si="8"/>
        <v>-1.632054491229268</v>
      </c>
    </row>
    <row r="141" spans="1:16">
      <c r="A141" s="52" t="s">
        <v>90</v>
      </c>
      <c r="B141" s="178">
        <f>+'TTA Pivot Table'!F$70</f>
        <v>0</v>
      </c>
      <c r="C141" s="178">
        <f>+'TTA Pivot Table'!F$72</f>
        <v>0</v>
      </c>
      <c r="D141" s="178">
        <f>+'TTA Pivot Table'!F$74</f>
        <v>0</v>
      </c>
      <c r="E141" s="179">
        <f>+'TTA Pivot Table'!F$76</f>
        <v>0</v>
      </c>
      <c r="F141" s="179">
        <f>+'TTA Pivot Table'!F$78</f>
        <v>0</v>
      </c>
      <c r="G141" s="178">
        <f>+'TTA Pivot Table'!F$80</f>
        <v>0</v>
      </c>
      <c r="H141" s="178">
        <f>+'TTA Pivot Table'!F$82</f>
        <v>0</v>
      </c>
      <c r="I141" s="179">
        <f>+'TTA Pivot Table'!F$84</f>
        <v>0</v>
      </c>
      <c r="J141" s="179">
        <f>+'TTA Pivot Table'!F$86</f>
        <v>0</v>
      </c>
      <c r="K141" s="178">
        <f>+'TTA Pivot Table'!F$88</f>
        <v>0</v>
      </c>
      <c r="L141" s="178">
        <f>+'TTA Pivot Table'!F$90</f>
        <v>0</v>
      </c>
      <c r="M141" s="180">
        <f>+'TTA Pivot Table'!F$92</f>
        <v>0</v>
      </c>
      <c r="N141" s="179">
        <f>+'TTA Pivot Table'!F$94</f>
        <v>0</v>
      </c>
      <c r="O141" s="47"/>
      <c r="P141" s="715">
        <f t="shared" si="8"/>
        <v>0</v>
      </c>
    </row>
    <row r="142" spans="1:16">
      <c r="A142" s="52" t="s">
        <v>91</v>
      </c>
      <c r="B142" s="178">
        <f>+'TTA Pivot Table'!F$102</f>
        <v>4.4820000000000002</v>
      </c>
      <c r="C142" s="178">
        <f>+'TTA Pivot Table'!F$104</f>
        <v>4.54</v>
      </c>
      <c r="D142" s="178">
        <f>+'TTA Pivot Table'!F$106</f>
        <v>0</v>
      </c>
      <c r="E142" s="179">
        <f>+'TTA Pivot Table'!F$108</f>
        <v>4.4848524590163938</v>
      </c>
      <c r="F142" s="179">
        <f>+'TTA Pivot Table'!F$110</f>
        <v>4.8659999999999997</v>
      </c>
      <c r="G142" s="178">
        <f>+'TTA Pivot Table'!F$112</f>
        <v>5.8659999999999997</v>
      </c>
      <c r="H142" s="178">
        <f>+'TTA Pivot Table'!F$114</f>
        <v>4.5999999999999996</v>
      </c>
      <c r="I142" s="179">
        <f>+'TTA Pivot Table'!F$116</f>
        <v>4.9009616368286437</v>
      </c>
      <c r="J142" s="179">
        <f>+'TTA Pivot Table'!F$118</f>
        <v>3.3</v>
      </c>
      <c r="K142" s="178">
        <f>+'TTA Pivot Table'!F$120</f>
        <v>4</v>
      </c>
      <c r="L142" s="178">
        <f>+'TTA Pivot Table'!F$122</f>
        <v>1.95</v>
      </c>
      <c r="M142" s="180">
        <f>+'TTA Pivot Table'!F$124</f>
        <v>3.270649509803921</v>
      </c>
      <c r="N142" s="179">
        <f>+'TTA Pivot Table'!F$126</f>
        <v>0</v>
      </c>
      <c r="O142" s="47"/>
      <c r="P142" s="715">
        <f t="shared" si="8"/>
        <v>-1.6303121270247227</v>
      </c>
    </row>
    <row r="143" spans="1:16">
      <c r="A143" s="52"/>
      <c r="B143" s="178"/>
      <c r="C143" s="178"/>
      <c r="D143" s="178"/>
      <c r="E143" s="179"/>
      <c r="F143" s="179"/>
      <c r="G143" s="178"/>
      <c r="H143" s="178"/>
      <c r="I143" s="179"/>
      <c r="J143" s="179"/>
      <c r="K143" s="178"/>
      <c r="L143" s="178"/>
      <c r="M143" s="180"/>
      <c r="N143" s="179"/>
      <c r="O143" s="47"/>
      <c r="P143" s="715"/>
    </row>
    <row r="144" spans="1:16">
      <c r="A144" s="52" t="s">
        <v>92</v>
      </c>
      <c r="B144" s="178">
        <f>+'TTA Pivot Table'!F$134</f>
        <v>5.046875</v>
      </c>
      <c r="C144" s="178">
        <f>+'TTA Pivot Table'!F$136</f>
        <v>5</v>
      </c>
      <c r="D144" s="178">
        <f>+'TTA Pivot Table'!F$138</f>
        <v>0</v>
      </c>
      <c r="E144" s="179">
        <f>+'TTA Pivot Table'!F$140</f>
        <v>5.0357142857142856</v>
      </c>
      <c r="F144" s="179">
        <f>+'TTA Pivot Table'!F$142</f>
        <v>5.507454342154305</v>
      </c>
      <c r="G144" s="178">
        <f>+'TTA Pivot Table'!F$144</f>
        <v>6.794019933554817</v>
      </c>
      <c r="H144" s="178">
        <f>+'TTA Pivot Table'!F$146</f>
        <v>0</v>
      </c>
      <c r="I144" s="179">
        <f>+'TTA Pivot Table'!F$148</f>
        <v>5.6372319034852545</v>
      </c>
      <c r="J144" s="179">
        <f>+'TTA Pivot Table'!F$150</f>
        <v>3.9923285198555956</v>
      </c>
      <c r="K144" s="178">
        <f>+'TTA Pivot Table'!F$152</f>
        <v>4.5235849056603774</v>
      </c>
      <c r="L144" s="178">
        <f>+'TTA Pivot Table'!F$154</f>
        <v>0</v>
      </c>
      <c r="M144" s="180">
        <f>+'TTA Pivot Table'!F$156</f>
        <v>4.1642246642246645</v>
      </c>
      <c r="N144" s="179">
        <f>+'TTA Pivot Table'!F$158</f>
        <v>2.4359999999999999</v>
      </c>
      <c r="O144" s="47"/>
      <c r="P144" s="715">
        <f t="shared" si="8"/>
        <v>-1.47300723926059</v>
      </c>
    </row>
    <row r="145" spans="1:16">
      <c r="A145" s="52" t="s">
        <v>93</v>
      </c>
      <c r="B145" s="178">
        <f>+'TTA Pivot Table'!F$166</f>
        <v>4.6351851851851853</v>
      </c>
      <c r="C145" s="178">
        <f>+'TTA Pivot Table'!F$168</f>
        <v>6</v>
      </c>
      <c r="D145" s="178">
        <f>+'TTA Pivot Table'!F$170</f>
        <v>0</v>
      </c>
      <c r="E145" s="179">
        <f>+'TTA Pivot Table'!F$172</f>
        <v>4.7293103448275877</v>
      </c>
      <c r="F145" s="179">
        <f>+'TTA Pivot Table'!F$174</f>
        <v>5.5886160249739865</v>
      </c>
      <c r="G145" s="178">
        <f>+'TTA Pivot Table'!F$176</f>
        <v>6.7665909090909091</v>
      </c>
      <c r="H145" s="178">
        <f>+'TTA Pivot Table'!F$178</f>
        <v>0</v>
      </c>
      <c r="I145" s="179">
        <f>+'TTA Pivot Table'!F$180</f>
        <v>5.7308783165599273</v>
      </c>
      <c r="J145" s="179">
        <f>+'TTA Pivot Table'!F$182</f>
        <v>4.06813492063492</v>
      </c>
      <c r="K145" s="178">
        <f>+'TTA Pivot Table'!F$184</f>
        <v>4.1350785340314138</v>
      </c>
      <c r="L145" s="178">
        <f>+'TTA Pivot Table'!F$186</f>
        <v>0</v>
      </c>
      <c r="M145" s="180">
        <f>+'TTA Pivot Table'!F$188</f>
        <v>4.0865323741007193</v>
      </c>
      <c r="N145" s="179">
        <f>+'TTA Pivot Table'!F$190</f>
        <v>5.4424225352112678</v>
      </c>
      <c r="O145" s="47"/>
      <c r="P145" s="715">
        <f t="shared" si="8"/>
        <v>-1.644345942459208</v>
      </c>
    </row>
    <row r="146" spans="1:16">
      <c r="A146" s="52" t="s">
        <v>94</v>
      </c>
      <c r="B146" s="267">
        <f>+'TTA Pivot Table'!F$198</f>
        <v>4.2717791411042949</v>
      </c>
      <c r="C146" s="178">
        <f>+'TTA Pivot Table'!F$200</f>
        <v>4.3</v>
      </c>
      <c r="D146" s="178">
        <f>+'TTA Pivot Table'!F$202</f>
        <v>0</v>
      </c>
      <c r="E146" s="179">
        <f>+'TTA Pivot Table'!F$204</f>
        <v>4.2719512195121956</v>
      </c>
      <c r="F146" s="179">
        <f>+'TTA Pivot Table'!F$206</f>
        <v>5.537991452991454</v>
      </c>
      <c r="G146" s="178">
        <f>+'TTA Pivot Table'!F$208</f>
        <v>8.6333333333333346</v>
      </c>
      <c r="H146" s="178">
        <f>+'TTA Pivot Table'!F$210</f>
        <v>0</v>
      </c>
      <c r="I146" s="179">
        <f>+'TTA Pivot Table'!F$212</f>
        <v>5.626650062266501</v>
      </c>
      <c r="J146" s="179">
        <f>+'TTA Pivot Table'!F$214</f>
        <v>4.169209039548023</v>
      </c>
      <c r="K146" s="178">
        <f>+'TTA Pivot Table'!F$216</f>
        <v>6.0328611898016993</v>
      </c>
      <c r="L146" s="178">
        <f>+'TTA Pivot Table'!F$218</f>
        <v>0</v>
      </c>
      <c r="M146" s="180">
        <f>+'TTA Pivot Table'!F$220</f>
        <v>4.5410966647823621</v>
      </c>
      <c r="N146" s="179">
        <f>+'TTA Pivot Table'!F$222</f>
        <v>0</v>
      </c>
      <c r="O146" s="47"/>
      <c r="P146" s="715">
        <f t="shared" si="8"/>
        <v>-1.0855533974841389</v>
      </c>
    </row>
    <row r="147" spans="1:16">
      <c r="A147" s="52" t="s">
        <v>95</v>
      </c>
      <c r="B147" s="178">
        <f>+'TTA Pivot Table'!F$230</f>
        <v>0</v>
      </c>
      <c r="C147" s="178">
        <f>+'TTA Pivot Table'!F$232</f>
        <v>0</v>
      </c>
      <c r="D147" s="178">
        <f>+'TTA Pivot Table'!F$234</f>
        <v>0</v>
      </c>
      <c r="E147" s="179">
        <f>+'TTA Pivot Table'!F$236</f>
        <v>0</v>
      </c>
      <c r="F147" s="179">
        <f>+'TTA Pivot Table'!F$238</f>
        <v>0</v>
      </c>
      <c r="G147" s="178">
        <f>+'TTA Pivot Table'!F$240</f>
        <v>0</v>
      </c>
      <c r="H147" s="178">
        <f>+'TTA Pivot Table'!F$242</f>
        <v>0</v>
      </c>
      <c r="I147" s="179">
        <f>+'TTA Pivot Table'!F$244</f>
        <v>0</v>
      </c>
      <c r="J147" s="179">
        <f>+'TTA Pivot Table'!F$246</f>
        <v>0</v>
      </c>
      <c r="K147" s="178">
        <f>+'TTA Pivot Table'!F$248</f>
        <v>0</v>
      </c>
      <c r="L147" s="178">
        <f>+'TTA Pivot Table'!F$250</f>
        <v>0</v>
      </c>
      <c r="M147" s="180">
        <f>+'TTA Pivot Table'!F$252</f>
        <v>0</v>
      </c>
      <c r="N147" s="179">
        <f>+'TTA Pivot Table'!F$254</f>
        <v>0</v>
      </c>
      <c r="O147" s="47"/>
      <c r="P147" s="715">
        <f t="shared" si="8"/>
        <v>0</v>
      </c>
    </row>
    <row r="148" spans="1:16">
      <c r="A148" s="52"/>
      <c r="B148" s="178"/>
      <c r="C148" s="178"/>
      <c r="D148" s="178"/>
      <c r="E148" s="179"/>
      <c r="F148" s="179"/>
      <c r="G148" s="178"/>
      <c r="H148" s="178"/>
      <c r="I148" s="179"/>
      <c r="J148" s="179"/>
      <c r="K148" s="178"/>
      <c r="L148" s="178"/>
      <c r="M148" s="180"/>
      <c r="N148" s="179"/>
      <c r="O148" s="47"/>
      <c r="P148" s="715"/>
    </row>
    <row r="149" spans="1:16">
      <c r="A149" s="52" t="s">
        <v>96</v>
      </c>
      <c r="B149" s="178">
        <f>+'TTA Pivot Table'!F$262</f>
        <v>4.8886363636363637</v>
      </c>
      <c r="C149" s="178">
        <f>+'TTA Pivot Table'!F$264</f>
        <v>4.3233333333333341</v>
      </c>
      <c r="D149" s="178">
        <f>+'TTA Pivot Table'!F$266</f>
        <v>0</v>
      </c>
      <c r="E149" s="179">
        <f>+'TTA Pivot Table'!F$268</f>
        <v>4.7245161290322581</v>
      </c>
      <c r="F149" s="179">
        <f>+'TTA Pivot Table'!F$270</f>
        <v>5.2664480874316943</v>
      </c>
      <c r="G149" s="178">
        <f>+'TTA Pivot Table'!F$272</f>
        <v>8.2211111111111119</v>
      </c>
      <c r="H149" s="178">
        <f>+'TTA Pivot Table'!F$274</f>
        <v>0</v>
      </c>
      <c r="I149" s="179">
        <f>+'TTA Pivot Table'!F$276</f>
        <v>5.3373600000000003</v>
      </c>
      <c r="J149" s="179">
        <f>+'TTA Pivot Table'!F$278</f>
        <v>3.7843881856540089</v>
      </c>
      <c r="K149" s="178">
        <f>+'TTA Pivot Table'!F$280</f>
        <v>3.8866037735849059</v>
      </c>
      <c r="L149" s="178">
        <f>+'TTA Pivot Table'!F$282</f>
        <v>0</v>
      </c>
      <c r="M149" s="180">
        <f>+'TTA Pivot Table'!F$284</f>
        <v>3.8030689655172409</v>
      </c>
      <c r="N149" s="179">
        <f>+'TTA Pivot Table'!F$286</f>
        <v>6.0550458715596331</v>
      </c>
      <c r="O149" s="47"/>
      <c r="P149" s="715">
        <f t="shared" si="8"/>
        <v>-1.5342910344827594</v>
      </c>
    </row>
    <row r="150" spans="1:16">
      <c r="A150" s="52" t="s">
        <v>97</v>
      </c>
      <c r="B150" s="178">
        <f>+'TTA Pivot Table'!F$294</f>
        <v>0</v>
      </c>
      <c r="C150" s="178">
        <f>+'TTA Pivot Table'!F$296</f>
        <v>0</v>
      </c>
      <c r="D150" s="178">
        <f>+'TTA Pivot Table'!F$298</f>
        <v>0</v>
      </c>
      <c r="E150" s="179">
        <f>+'TTA Pivot Table'!F$300</f>
        <v>0</v>
      </c>
      <c r="F150" s="179">
        <f>+'TTA Pivot Table'!F$302</f>
        <v>6.1</v>
      </c>
      <c r="G150" s="178">
        <f>+'TTA Pivot Table'!F$304</f>
        <v>10.5</v>
      </c>
      <c r="H150" s="178">
        <f>+'TTA Pivot Table'!F$306</f>
        <v>9.3000000000000007</v>
      </c>
      <c r="I150" s="179">
        <f>+'TTA Pivot Table'!F$308</f>
        <v>6.1727272727272728</v>
      </c>
      <c r="J150" s="179">
        <f>+'TTA Pivot Table'!F$310</f>
        <v>4.7</v>
      </c>
      <c r="K150" s="178">
        <f>+'TTA Pivot Table'!F$312</f>
        <v>4.3</v>
      </c>
      <c r="L150" s="178">
        <f>+'TTA Pivot Table'!F$314</f>
        <v>8.9</v>
      </c>
      <c r="M150" s="180">
        <f>+'TTA Pivot Table'!F$316</f>
        <v>4.6853546910755153</v>
      </c>
      <c r="N150" s="179">
        <f>+'TTA Pivot Table'!F$318</f>
        <v>7.6</v>
      </c>
      <c r="O150" s="47"/>
      <c r="P150" s="715">
        <f t="shared" si="8"/>
        <v>-1.4873725816517576</v>
      </c>
    </row>
    <row r="151" spans="1:16">
      <c r="A151" s="52" t="s">
        <v>98</v>
      </c>
      <c r="B151" s="178">
        <f>+'TTA Pivot Table'!F$326</f>
        <v>0</v>
      </c>
      <c r="C151" s="178">
        <f>+'TTA Pivot Table'!F$328</f>
        <v>0</v>
      </c>
      <c r="D151" s="178">
        <f>+'TTA Pivot Table'!F$330</f>
        <v>0</v>
      </c>
      <c r="E151" s="179">
        <f>+'TTA Pivot Table'!F$332</f>
        <v>0</v>
      </c>
      <c r="F151" s="179">
        <f>+'TTA Pivot Table'!F$334</f>
        <v>0</v>
      </c>
      <c r="G151" s="178">
        <f>+'TTA Pivot Table'!F$336</f>
        <v>0</v>
      </c>
      <c r="H151" s="178">
        <f>+'TTA Pivot Table'!F$338</f>
        <v>0</v>
      </c>
      <c r="I151" s="179">
        <f>+'TTA Pivot Table'!F$340</f>
        <v>0</v>
      </c>
      <c r="J151" s="179">
        <f>+'TTA Pivot Table'!F$342</f>
        <v>0</v>
      </c>
      <c r="K151" s="178">
        <f>+'TTA Pivot Table'!F$344</f>
        <v>0</v>
      </c>
      <c r="L151" s="178">
        <f>+'TTA Pivot Table'!F$346</f>
        <v>0</v>
      </c>
      <c r="M151" s="180">
        <f>+'TTA Pivot Table'!F$348</f>
        <v>0</v>
      </c>
      <c r="N151" s="179">
        <f>+'TTA Pivot Table'!F$350</f>
        <v>0</v>
      </c>
      <c r="O151" s="47"/>
      <c r="P151" s="715">
        <f t="shared" si="8"/>
        <v>0</v>
      </c>
    </row>
    <row r="152" spans="1:16">
      <c r="A152" s="52" t="s">
        <v>99</v>
      </c>
      <c r="B152" s="178">
        <f>+'TTA Pivot Table'!F$358</f>
        <v>0</v>
      </c>
      <c r="C152" s="178">
        <f>+'TTA Pivot Table'!F$360</f>
        <v>0</v>
      </c>
      <c r="D152" s="178">
        <f>+'TTA Pivot Table'!F$362</f>
        <v>0</v>
      </c>
      <c r="E152" s="179">
        <f>+'TTA Pivot Table'!F$364</f>
        <v>0</v>
      </c>
      <c r="F152" s="179">
        <f>+'TTA Pivot Table'!F$366</f>
        <v>0</v>
      </c>
      <c r="G152" s="178">
        <f>+'TTA Pivot Table'!F$368</f>
        <v>0</v>
      </c>
      <c r="H152" s="178">
        <f>+'TTA Pivot Table'!F$370</f>
        <v>0</v>
      </c>
      <c r="I152" s="179">
        <f>+'TTA Pivot Table'!F$372</f>
        <v>0</v>
      </c>
      <c r="J152" s="179">
        <f>+'TTA Pivot Table'!F$374</f>
        <v>0</v>
      </c>
      <c r="K152" s="178">
        <f>+'TTA Pivot Table'!F$376</f>
        <v>0</v>
      </c>
      <c r="L152" s="178">
        <f>+'TTA Pivot Table'!F$378</f>
        <v>0</v>
      </c>
      <c r="M152" s="180">
        <f>+'TTA Pivot Table'!F$380</f>
        <v>0</v>
      </c>
      <c r="N152" s="179">
        <f>+'TTA Pivot Table'!F$382</f>
        <v>0</v>
      </c>
      <c r="O152" s="47"/>
      <c r="P152" s="715">
        <f t="shared" si="8"/>
        <v>0</v>
      </c>
    </row>
    <row r="153" spans="1:16">
      <c r="A153" s="52"/>
      <c r="B153" s="178"/>
      <c r="C153" s="178"/>
      <c r="D153" s="178"/>
      <c r="E153" s="179"/>
      <c r="F153" s="179"/>
      <c r="G153" s="178"/>
      <c r="H153" s="178"/>
      <c r="I153" s="179"/>
      <c r="J153" s="179"/>
      <c r="K153" s="178"/>
      <c r="L153" s="178"/>
      <c r="M153" s="180"/>
      <c r="N153" s="179"/>
      <c r="O153" s="47"/>
      <c r="P153" s="715"/>
    </row>
    <row r="154" spans="1:16">
      <c r="A154" s="52" t="s">
        <v>100</v>
      </c>
      <c r="B154" s="178">
        <f>+'TTA Pivot Table'!F$390</f>
        <v>0</v>
      </c>
      <c r="C154" s="178">
        <f>+'TTA Pivot Table'!F$392</f>
        <v>0</v>
      </c>
      <c r="D154" s="178">
        <f>+'TTA Pivot Table'!F$394</f>
        <v>0</v>
      </c>
      <c r="E154" s="179">
        <f>+'TTA Pivot Table'!F$396</f>
        <v>0</v>
      </c>
      <c r="F154" s="179">
        <f>+'TTA Pivot Table'!F$398</f>
        <v>0</v>
      </c>
      <c r="G154" s="178">
        <f>+'TTA Pivot Table'!F$400</f>
        <v>0</v>
      </c>
      <c r="H154" s="178">
        <f>+'TTA Pivot Table'!F$402</f>
        <v>0</v>
      </c>
      <c r="I154" s="179">
        <f>+'TTA Pivot Table'!F$404</f>
        <v>0</v>
      </c>
      <c r="J154" s="179">
        <f>+'TTA Pivot Table'!F$406</f>
        <v>0</v>
      </c>
      <c r="K154" s="178">
        <f>+'TTA Pivot Table'!F$408</f>
        <v>0</v>
      </c>
      <c r="L154" s="178">
        <f>+'TTA Pivot Table'!F$410</f>
        <v>0</v>
      </c>
      <c r="M154" s="180">
        <f>+'TTA Pivot Table'!F$412</f>
        <v>0</v>
      </c>
      <c r="N154" s="179">
        <f>+'TTA Pivot Table'!F$414</f>
        <v>0</v>
      </c>
      <c r="O154" s="47"/>
      <c r="P154" s="715">
        <f t="shared" si="8"/>
        <v>0</v>
      </c>
    </row>
    <row r="155" spans="1:16">
      <c r="A155" s="52" t="s">
        <v>101</v>
      </c>
      <c r="B155" s="178">
        <f>+'TTA Pivot Table'!F$422</f>
        <v>0</v>
      </c>
      <c r="C155" s="178">
        <f>+'TTA Pivot Table'!F$424</f>
        <v>0</v>
      </c>
      <c r="D155" s="178">
        <f>+'TTA Pivot Table'!F$426</f>
        <v>0</v>
      </c>
      <c r="E155" s="179">
        <f>+'TTA Pivot Table'!F$428</f>
        <v>0</v>
      </c>
      <c r="F155" s="179">
        <f>+'TTA Pivot Table'!F$430</f>
        <v>0</v>
      </c>
      <c r="G155" s="178">
        <f>+'TTA Pivot Table'!F$432</f>
        <v>3</v>
      </c>
      <c r="H155" s="178">
        <f>+'TTA Pivot Table'!F$434</f>
        <v>0</v>
      </c>
      <c r="I155" s="179">
        <f>+'TTA Pivot Table'!F$436</f>
        <v>3</v>
      </c>
      <c r="J155" s="179">
        <f>+'TTA Pivot Table'!F$438</f>
        <v>2.6041095890410957</v>
      </c>
      <c r="K155" s="178">
        <f>+'TTA Pivot Table'!F$440</f>
        <v>3.0943749999999999</v>
      </c>
      <c r="L155" s="178">
        <f>+'TTA Pivot Table'!F$442</f>
        <v>0</v>
      </c>
      <c r="M155" s="180">
        <f>+'TTA Pivot Table'!F$444</f>
        <v>2.9089378238341967</v>
      </c>
      <c r="N155" s="179">
        <f>+'TTA Pivot Table'!F$446</f>
        <v>3.7647058823529411</v>
      </c>
      <c r="O155" s="47"/>
      <c r="P155" s="715">
        <f t="shared" si="8"/>
        <v>-9.1062176165803255E-2</v>
      </c>
    </row>
    <row r="156" spans="1:16">
      <c r="A156" s="52" t="s">
        <v>102</v>
      </c>
      <c r="B156" s="178">
        <f>+'TTA Pivot Table'!F$454</f>
        <v>4</v>
      </c>
      <c r="C156" s="178">
        <f>+'TTA Pivot Table'!F$456</f>
        <v>5</v>
      </c>
      <c r="D156" s="178">
        <f>+'TTA Pivot Table'!F$458</f>
        <v>0</v>
      </c>
      <c r="E156" s="179">
        <f>+'TTA Pivot Table'!F$460</f>
        <v>4.5</v>
      </c>
      <c r="F156" s="179">
        <f>+'TTA Pivot Table'!F$462</f>
        <v>4.5641776476329872</v>
      </c>
      <c r="G156" s="178">
        <f>+'TTA Pivot Table'!F$464</f>
        <v>5.6271186440677932</v>
      </c>
      <c r="H156" s="178">
        <f>+'TTA Pivot Table'!F$466</f>
        <v>0</v>
      </c>
      <c r="I156" s="179">
        <f>+'TTA Pivot Table'!F$468</f>
        <v>4.6486972147349457</v>
      </c>
      <c r="J156" s="179">
        <f>+'TTA Pivot Table'!F$470</f>
        <v>3.3884120171673753</v>
      </c>
      <c r="K156" s="178">
        <f>+'TTA Pivot Table'!F$472</f>
        <v>3.8743315508021348</v>
      </c>
      <c r="L156" s="178">
        <f>+'TTA Pivot Table'!F$474</f>
        <v>0</v>
      </c>
      <c r="M156" s="180">
        <f>+'TTA Pivot Table'!F$476</f>
        <v>3.4909706546275334</v>
      </c>
      <c r="N156" s="179">
        <f>+'TTA Pivot Table'!F$478</f>
        <v>4.6962616822429872</v>
      </c>
      <c r="O156" s="47"/>
      <c r="P156" s="715">
        <f t="shared" si="8"/>
        <v>-1.1577265601074123</v>
      </c>
    </row>
    <row r="157" spans="1:16">
      <c r="A157" s="57" t="s">
        <v>103</v>
      </c>
      <c r="B157" s="181">
        <f>+'TTA Pivot Table'!F$486</f>
        <v>0</v>
      </c>
      <c r="C157" s="181">
        <f>+'TTA Pivot Table'!F$488</f>
        <v>0</v>
      </c>
      <c r="D157" s="181">
        <f>+'TTA Pivot Table'!F$490</f>
        <v>0</v>
      </c>
      <c r="E157" s="182">
        <f>+'TTA Pivot Table'!F$492</f>
        <v>0</v>
      </c>
      <c r="F157" s="182">
        <f>+'TTA Pivot Table'!F$494</f>
        <v>0</v>
      </c>
      <c r="G157" s="181">
        <f>+'TTA Pivot Table'!F$496</f>
        <v>0</v>
      </c>
      <c r="H157" s="181">
        <f>+'TTA Pivot Table'!F$498</f>
        <v>0</v>
      </c>
      <c r="I157" s="182">
        <f>+'TTA Pivot Table'!F$500</f>
        <v>0</v>
      </c>
      <c r="J157" s="182">
        <f>+'TTA Pivot Table'!F$502</f>
        <v>0</v>
      </c>
      <c r="K157" s="181">
        <f>+'TTA Pivot Table'!F$504</f>
        <v>0</v>
      </c>
      <c r="L157" s="181">
        <f>+'TTA Pivot Table'!F$506</f>
        <v>0</v>
      </c>
      <c r="M157" s="183">
        <f>+'TTA Pivot Table'!F$508</f>
        <v>0</v>
      </c>
      <c r="N157" s="182">
        <f>+'TTA Pivot Table'!F$510</f>
        <v>0</v>
      </c>
      <c r="O157" s="47"/>
      <c r="P157" s="717">
        <f t="shared" si="8"/>
        <v>0</v>
      </c>
    </row>
    <row r="158" spans="1:16">
      <c r="A158" s="165" t="s">
        <v>206</v>
      </c>
      <c r="B158" s="165"/>
      <c r="C158" s="165"/>
      <c r="D158" s="165"/>
      <c r="E158" s="165"/>
      <c r="F158" s="166"/>
      <c r="G158" s="166"/>
      <c r="H158" s="166"/>
      <c r="I158" s="166"/>
      <c r="J158" s="166"/>
      <c r="K158" s="166"/>
      <c r="L158" s="166"/>
      <c r="M158" s="166"/>
      <c r="N158" s="166"/>
    </row>
    <row r="159" spans="1:16" s="56" customFormat="1">
      <c r="A159" s="165"/>
      <c r="B159" s="167"/>
      <c r="C159" s="167"/>
      <c r="D159" s="167"/>
      <c r="E159" s="167"/>
      <c r="F159" s="167"/>
      <c r="G159" s="167"/>
      <c r="H159" s="167"/>
      <c r="I159" s="167"/>
      <c r="J159" s="167"/>
      <c r="K159" s="167"/>
      <c r="L159" s="167"/>
      <c r="M159" s="167"/>
      <c r="N159" s="167"/>
      <c r="O159" s="50"/>
    </row>
    <row r="160" spans="1:16">
      <c r="A160" s="165"/>
      <c r="B160" s="165"/>
      <c r="C160" s="165"/>
      <c r="D160" s="165"/>
      <c r="E160" s="165"/>
      <c r="F160" s="166"/>
      <c r="G160" s="166"/>
      <c r="H160" s="166"/>
      <c r="I160" s="166"/>
      <c r="J160" s="166"/>
      <c r="K160" s="166"/>
      <c r="L160" s="166"/>
      <c r="M160" s="166"/>
      <c r="N160" s="718" t="s">
        <v>1156</v>
      </c>
    </row>
    <row r="161" spans="1:16" ht="18">
      <c r="A161" s="266" t="s">
        <v>323</v>
      </c>
      <c r="B161" s="132"/>
      <c r="C161" s="132"/>
      <c r="D161" s="132"/>
      <c r="E161" s="132"/>
      <c r="F161" s="135"/>
      <c r="G161" s="135"/>
      <c r="H161" s="135"/>
      <c r="I161" s="136"/>
      <c r="J161" s="135"/>
      <c r="K161" s="135"/>
      <c r="L161" s="135"/>
      <c r="M161" s="136"/>
      <c r="N161" s="135"/>
      <c r="P161" s="714"/>
    </row>
    <row r="162" spans="1:16" ht="18">
      <c r="A162" s="266"/>
      <c r="B162" s="132"/>
      <c r="C162" s="132"/>
      <c r="D162" s="132"/>
      <c r="E162" s="132"/>
      <c r="F162" s="135"/>
      <c r="G162" s="135"/>
      <c r="H162" s="135"/>
      <c r="I162" s="136"/>
      <c r="J162" s="135"/>
      <c r="K162" s="135"/>
      <c r="L162" s="135"/>
      <c r="M162" s="136"/>
      <c r="N162" s="135"/>
      <c r="P162" s="714"/>
    </row>
    <row r="163" spans="1:16" ht="15.75">
      <c r="A163" s="150" t="s">
        <v>229</v>
      </c>
      <c r="B163" s="132"/>
      <c r="C163" s="132"/>
      <c r="D163" s="132"/>
      <c r="E163" s="132"/>
      <c r="F163" s="135"/>
      <c r="G163" s="135"/>
      <c r="H163" s="135"/>
      <c r="I163" s="136"/>
      <c r="J163" s="135"/>
      <c r="K163" s="135"/>
      <c r="L163" s="135"/>
      <c r="M163" s="136"/>
      <c r="N163" s="135"/>
      <c r="P163" s="714"/>
    </row>
    <row r="164" spans="1:16" ht="15.75">
      <c r="A164" s="150" t="s">
        <v>504</v>
      </c>
      <c r="B164" s="132"/>
      <c r="C164" s="132"/>
      <c r="D164" s="132"/>
      <c r="E164" s="132"/>
      <c r="F164" s="135"/>
      <c r="G164" s="135"/>
      <c r="H164" s="135"/>
      <c r="I164" s="136"/>
      <c r="J164" s="135"/>
      <c r="K164" s="135"/>
      <c r="L164" s="135"/>
      <c r="M164" s="136"/>
      <c r="N164" s="135"/>
      <c r="P164" s="714"/>
    </row>
    <row r="165" spans="1:16" ht="18" customHeight="1">
      <c r="A165" s="31"/>
      <c r="B165" s="31"/>
      <c r="C165" s="31"/>
      <c r="D165" s="31"/>
      <c r="E165" s="31"/>
      <c r="F165" s="23"/>
      <c r="G165" s="146"/>
      <c r="H165" s="146"/>
      <c r="I165" s="143"/>
      <c r="J165" s="143"/>
      <c r="K165" s="143"/>
      <c r="L165" s="143"/>
      <c r="M165" s="143"/>
      <c r="N165" s="143"/>
      <c r="O165" s="11"/>
      <c r="P165" s="714"/>
    </row>
    <row r="166" spans="1:16" ht="18" customHeight="1">
      <c r="A166" s="26"/>
      <c r="B166" s="151" t="s">
        <v>303</v>
      </c>
      <c r="C166" s="152"/>
      <c r="D166" s="152"/>
      <c r="E166" s="152"/>
      <c r="F166" s="152"/>
      <c r="G166" s="152"/>
      <c r="H166" s="152"/>
      <c r="I166" s="153"/>
      <c r="J166" s="163" t="s">
        <v>202</v>
      </c>
      <c r="K166" s="711"/>
      <c r="L166" s="711"/>
      <c r="M166" s="712"/>
      <c r="N166" s="841" t="s">
        <v>302</v>
      </c>
      <c r="O166" s="713"/>
      <c r="P166" s="714"/>
    </row>
    <row r="167" spans="1:16" ht="42" customHeight="1">
      <c r="A167" s="42"/>
      <c r="B167" s="152" t="s">
        <v>344</v>
      </c>
      <c r="C167" s="152"/>
      <c r="D167" s="152"/>
      <c r="E167" s="155"/>
      <c r="F167" s="156" t="s">
        <v>346</v>
      </c>
      <c r="G167" s="152"/>
      <c r="H167" s="152"/>
      <c r="I167" s="153"/>
      <c r="J167" s="157" t="s">
        <v>304</v>
      </c>
      <c r="K167" s="152"/>
      <c r="L167" s="152"/>
      <c r="M167" s="153"/>
      <c r="N167" s="842"/>
      <c r="O167" s="713"/>
      <c r="P167" s="714"/>
    </row>
    <row r="168" spans="1:16" ht="31.5" customHeight="1">
      <c r="A168" s="31"/>
      <c r="B168" s="158" t="s">
        <v>203</v>
      </c>
      <c r="C168" s="158" t="s">
        <v>204</v>
      </c>
      <c r="D168" s="158" t="s">
        <v>104</v>
      </c>
      <c r="E168" s="160" t="s">
        <v>50</v>
      </c>
      <c r="F168" s="160" t="s">
        <v>203</v>
      </c>
      <c r="G168" s="158" t="s">
        <v>204</v>
      </c>
      <c r="H168" s="158" t="s">
        <v>104</v>
      </c>
      <c r="I168" s="160" t="s">
        <v>50</v>
      </c>
      <c r="J168" s="161" t="s">
        <v>203</v>
      </c>
      <c r="K168" s="162" t="s">
        <v>204</v>
      </c>
      <c r="L168" s="164" t="s">
        <v>104</v>
      </c>
      <c r="M168" s="161" t="s">
        <v>50</v>
      </c>
      <c r="N168" s="843"/>
      <c r="O168" s="713"/>
      <c r="P168" s="714" t="s">
        <v>294</v>
      </c>
    </row>
    <row r="169" spans="1:16" hidden="1">
      <c r="A169" s="52" t="s">
        <v>87</v>
      </c>
      <c r="B169" s="52"/>
      <c r="C169" s="52"/>
      <c r="D169" s="52"/>
      <c r="E169" s="52"/>
      <c r="F169" s="44">
        <f>'TTA Pivot Table'!G$230</f>
        <v>0</v>
      </c>
      <c r="G169" s="44">
        <f>'TTA Pivot Table'!G$231</f>
        <v>0</v>
      </c>
      <c r="H169" s="44">
        <f>'TTA Pivot Table'!G$232</f>
        <v>0</v>
      </c>
      <c r="I169" s="43">
        <f>'TTA Pivot Table'!G$233</f>
        <v>0</v>
      </c>
      <c r="J169" s="43">
        <f>'TTA Pivot Table'!G$234</f>
        <v>0</v>
      </c>
      <c r="K169" s="44">
        <f>'TTA Pivot Table'!G$235</f>
        <v>0</v>
      </c>
      <c r="L169" s="44">
        <f>'TTA Pivot Table'!G$236</f>
        <v>0</v>
      </c>
      <c r="M169" s="45">
        <f>'TTA Pivot Table'!G$237</f>
        <v>0</v>
      </c>
      <c r="N169" s="43">
        <f>'TTA Pivot Table'!G$238</f>
        <v>0</v>
      </c>
      <c r="O169" s="47"/>
      <c r="P169" s="715">
        <f>+M169-I169</f>
        <v>0</v>
      </c>
    </row>
    <row r="170" spans="1:16" ht="15.75" hidden="1">
      <c r="A170" s="52"/>
      <c r="B170" s="52"/>
      <c r="C170" s="52"/>
      <c r="D170" s="52"/>
      <c r="E170" s="52"/>
      <c r="F170" s="48"/>
      <c r="G170" s="48"/>
      <c r="H170" s="48"/>
      <c r="I170" s="46"/>
      <c r="J170" s="46"/>
      <c r="K170" s="48"/>
      <c r="L170" s="48"/>
      <c r="M170" s="716"/>
      <c r="N170" s="46"/>
      <c r="O170" s="47"/>
      <c r="P170" s="713">
        <f t="shared" ref="P170" si="9">+I170-M170</f>
        <v>0</v>
      </c>
    </row>
    <row r="171" spans="1:16">
      <c r="A171" s="52" t="s">
        <v>88</v>
      </c>
      <c r="B171" s="178">
        <f>+'TTA Pivot Table'!G$6</f>
        <v>0</v>
      </c>
      <c r="C171" s="178">
        <f>+'TTA Pivot Table'!G$8</f>
        <v>0</v>
      </c>
      <c r="D171" s="178">
        <f>+'TTA Pivot Table'!G$10</f>
        <v>0</v>
      </c>
      <c r="E171" s="179">
        <f>+'TTA Pivot Table'!G$12</f>
        <v>0</v>
      </c>
      <c r="F171" s="179">
        <f>+'TTA Pivot Table'!G$14</f>
        <v>0</v>
      </c>
      <c r="G171" s="178">
        <f>+'TTA Pivot Table'!G$16</f>
        <v>0</v>
      </c>
      <c r="H171" s="178">
        <f>+'TTA Pivot Table'!G$18</f>
        <v>0</v>
      </c>
      <c r="I171" s="179">
        <f>+'TTA Pivot Table'!G$20</f>
        <v>0</v>
      </c>
      <c r="J171" s="179">
        <f>+'TTA Pivot Table'!G$22</f>
        <v>0</v>
      </c>
      <c r="K171" s="178">
        <f>+'TTA Pivot Table'!G$24</f>
        <v>0</v>
      </c>
      <c r="L171" s="178">
        <f>+'TTA Pivot Table'!G$26</f>
        <v>0</v>
      </c>
      <c r="M171" s="180">
        <f>+'TTA Pivot Table'!G$28</f>
        <v>0</v>
      </c>
      <c r="N171" s="179">
        <f>+'TTA Pivot Table'!G$30</f>
        <v>0</v>
      </c>
      <c r="O171" s="47"/>
      <c r="P171" s="715">
        <f t="shared" ref="P171:P189" si="10">+M171-I171</f>
        <v>0</v>
      </c>
    </row>
    <row r="172" spans="1:16">
      <c r="A172" s="52" t="s">
        <v>89</v>
      </c>
      <c r="B172" s="178">
        <f>+'TTA Pivot Table'!G$38</f>
        <v>5.04</v>
      </c>
      <c r="C172" s="178">
        <f>+'TTA Pivot Table'!G$40</f>
        <v>0</v>
      </c>
      <c r="D172" s="178">
        <f>+'TTA Pivot Table'!G$42</f>
        <v>5.45</v>
      </c>
      <c r="E172" s="179">
        <f>+'TTA Pivot Table'!G$44</f>
        <v>5.256181818181819</v>
      </c>
      <c r="F172" s="179">
        <f>+'TTA Pivot Table'!G$46</f>
        <v>7.85</v>
      </c>
      <c r="G172" s="178">
        <f>+'TTA Pivot Table'!G$48</f>
        <v>11.85</v>
      </c>
      <c r="H172" s="178">
        <f>+'TTA Pivot Table'!G$50</f>
        <v>0</v>
      </c>
      <c r="I172" s="179">
        <f>+'TTA Pivot Table'!G$52</f>
        <v>8.045121951219512</v>
      </c>
      <c r="J172" s="179">
        <f>+'TTA Pivot Table'!G$54</f>
        <v>0</v>
      </c>
      <c r="K172" s="178">
        <f>+'TTA Pivot Table'!G$56</f>
        <v>0</v>
      </c>
      <c r="L172" s="178">
        <f>+'TTA Pivot Table'!G$58</f>
        <v>4.68</v>
      </c>
      <c r="M172" s="180">
        <f>+'TTA Pivot Table'!G$60</f>
        <v>4.68</v>
      </c>
      <c r="N172" s="179">
        <f>+'TTA Pivot Table'!G$62</f>
        <v>0</v>
      </c>
      <c r="O172" s="47"/>
      <c r="P172" s="715">
        <f t="shared" si="10"/>
        <v>-3.3651219512195123</v>
      </c>
    </row>
    <row r="173" spans="1:16">
      <c r="A173" s="52" t="s">
        <v>90</v>
      </c>
      <c r="B173" s="178">
        <f>+'TTA Pivot Table'!G$70</f>
        <v>0</v>
      </c>
      <c r="C173" s="178">
        <f>+'TTA Pivot Table'!G$72</f>
        <v>0</v>
      </c>
      <c r="D173" s="178">
        <f>+'TTA Pivot Table'!G$74</f>
        <v>0</v>
      </c>
      <c r="E173" s="179">
        <f>+'TTA Pivot Table'!G$76</f>
        <v>0</v>
      </c>
      <c r="F173" s="179">
        <f>+'TTA Pivot Table'!G$78</f>
        <v>0</v>
      </c>
      <c r="G173" s="178">
        <f>+'TTA Pivot Table'!G$80</f>
        <v>0</v>
      </c>
      <c r="H173" s="178">
        <f>+'TTA Pivot Table'!G$82</f>
        <v>0</v>
      </c>
      <c r="I173" s="179">
        <f>+'TTA Pivot Table'!G$84</f>
        <v>0</v>
      </c>
      <c r="J173" s="179">
        <f>+'TTA Pivot Table'!G$86</f>
        <v>0</v>
      </c>
      <c r="K173" s="178">
        <f>+'TTA Pivot Table'!G$88</f>
        <v>0</v>
      </c>
      <c r="L173" s="178">
        <f>+'TTA Pivot Table'!G$90</f>
        <v>0</v>
      </c>
      <c r="M173" s="180">
        <f>+'TTA Pivot Table'!G$92</f>
        <v>0</v>
      </c>
      <c r="N173" s="179">
        <f>+'TTA Pivot Table'!G$94</f>
        <v>0</v>
      </c>
      <c r="O173" s="47"/>
      <c r="P173" s="715">
        <f t="shared" si="10"/>
        <v>0</v>
      </c>
    </row>
    <row r="174" spans="1:16">
      <c r="A174" s="52" t="s">
        <v>91</v>
      </c>
      <c r="B174" s="178">
        <f>+'TTA Pivot Table'!G$102</f>
        <v>0</v>
      </c>
      <c r="C174" s="178">
        <f>+'TTA Pivot Table'!G$104</f>
        <v>0</v>
      </c>
      <c r="D174" s="178">
        <f>+'TTA Pivot Table'!G$106</f>
        <v>0</v>
      </c>
      <c r="E174" s="179">
        <f>+'TTA Pivot Table'!G$108</f>
        <v>0</v>
      </c>
      <c r="F174" s="179">
        <f>+'TTA Pivot Table'!G$110</f>
        <v>0</v>
      </c>
      <c r="G174" s="178">
        <f>+'TTA Pivot Table'!G$112</f>
        <v>0</v>
      </c>
      <c r="H174" s="178">
        <f>+'TTA Pivot Table'!G$114</f>
        <v>0</v>
      </c>
      <c r="I174" s="179">
        <f>+'TTA Pivot Table'!G$116</f>
        <v>0</v>
      </c>
      <c r="J174" s="179">
        <f>+'TTA Pivot Table'!G$118</f>
        <v>0</v>
      </c>
      <c r="K174" s="178">
        <f>+'TTA Pivot Table'!G$120</f>
        <v>0</v>
      </c>
      <c r="L174" s="178">
        <f>+'TTA Pivot Table'!G$122</f>
        <v>0</v>
      </c>
      <c r="M174" s="180">
        <f>+'TTA Pivot Table'!G$124</f>
        <v>0</v>
      </c>
      <c r="N174" s="179">
        <f>+'TTA Pivot Table'!G$126</f>
        <v>0</v>
      </c>
      <c r="O174" s="47"/>
      <c r="P174" s="715">
        <f t="shared" si="10"/>
        <v>0</v>
      </c>
    </row>
    <row r="175" spans="1:16">
      <c r="A175" s="52"/>
      <c r="B175" s="178"/>
      <c r="C175" s="178"/>
      <c r="D175" s="178"/>
      <c r="E175" s="179"/>
      <c r="F175" s="179"/>
      <c r="G175" s="178"/>
      <c r="H175" s="178"/>
      <c r="I175" s="179"/>
      <c r="J175" s="179"/>
      <c r="K175" s="178"/>
      <c r="L175" s="178"/>
      <c r="M175" s="180"/>
      <c r="N175" s="179"/>
      <c r="O175" s="47"/>
      <c r="P175" s="715"/>
    </row>
    <row r="176" spans="1:16">
      <c r="A176" s="52" t="s">
        <v>92</v>
      </c>
      <c r="B176" s="178">
        <f>+'TTA Pivot Table'!G$134</f>
        <v>4.541666666666667</v>
      </c>
      <c r="C176" s="178">
        <f>+'TTA Pivot Table'!G$136</f>
        <v>5.75</v>
      </c>
      <c r="D176" s="178">
        <f>+'TTA Pivot Table'!G$138</f>
        <v>0</v>
      </c>
      <c r="E176" s="179">
        <f>+'TTA Pivot Table'!G$140</f>
        <v>4.7142857142857144</v>
      </c>
      <c r="F176" s="179">
        <f>+'TTA Pivot Table'!G$142</f>
        <v>5.5876358695652177</v>
      </c>
      <c r="G176" s="178">
        <f>+'TTA Pivot Table'!G$144</f>
        <v>6.8192771084337354</v>
      </c>
      <c r="H176" s="178">
        <f>+'TTA Pivot Table'!G$146</f>
        <v>0</v>
      </c>
      <c r="I176" s="179">
        <f>+'TTA Pivot Table'!G$148</f>
        <v>5.7124542124542126</v>
      </c>
      <c r="J176" s="179">
        <f>+'TTA Pivot Table'!G$150</f>
        <v>3.8833768494342906</v>
      </c>
      <c r="K176" s="178">
        <f>+'TTA Pivot Table'!G$152</f>
        <v>4.4735576923076925</v>
      </c>
      <c r="L176" s="178">
        <f>+'TTA Pivot Table'!G$154</f>
        <v>0</v>
      </c>
      <c r="M176" s="180">
        <f>+'TTA Pivot Table'!G$156</f>
        <v>4.0910885504794132</v>
      </c>
      <c r="N176" s="179">
        <f>+'TTA Pivot Table'!G$158</f>
        <v>0</v>
      </c>
      <c r="O176" s="47"/>
      <c r="P176" s="715">
        <f t="shared" si="10"/>
        <v>-1.6213656619747994</v>
      </c>
    </row>
    <row r="177" spans="1:17">
      <c r="A177" s="52" t="s">
        <v>93</v>
      </c>
      <c r="B177" s="178">
        <f>+'TTA Pivot Table'!G$166</f>
        <v>0</v>
      </c>
      <c r="C177" s="178">
        <f>+'TTA Pivot Table'!G$168</f>
        <v>0</v>
      </c>
      <c r="D177" s="178">
        <f>+'TTA Pivot Table'!G$170</f>
        <v>0</v>
      </c>
      <c r="E177" s="179">
        <f>+'TTA Pivot Table'!G$172</f>
        <v>0</v>
      </c>
      <c r="F177" s="179">
        <f>+'TTA Pivot Table'!G$174</f>
        <v>0</v>
      </c>
      <c r="G177" s="178">
        <f>+'TTA Pivot Table'!G$176</f>
        <v>0</v>
      </c>
      <c r="H177" s="178">
        <f>+'TTA Pivot Table'!G$178</f>
        <v>0</v>
      </c>
      <c r="I177" s="179">
        <f>+'TTA Pivot Table'!G$180</f>
        <v>0</v>
      </c>
      <c r="J177" s="179">
        <f>+'TTA Pivot Table'!G$182</f>
        <v>0</v>
      </c>
      <c r="K177" s="178">
        <f>+'TTA Pivot Table'!G$184</f>
        <v>0</v>
      </c>
      <c r="L177" s="178">
        <f>+'TTA Pivot Table'!G$186</f>
        <v>0</v>
      </c>
      <c r="M177" s="180">
        <f>+'TTA Pivot Table'!G$188</f>
        <v>0</v>
      </c>
      <c r="N177" s="179">
        <f>+'TTA Pivot Table'!G$190</f>
        <v>0</v>
      </c>
      <c r="O177" s="47"/>
      <c r="P177" s="715">
        <f t="shared" si="10"/>
        <v>0</v>
      </c>
    </row>
    <row r="178" spans="1:17">
      <c r="A178" s="52" t="s">
        <v>94</v>
      </c>
      <c r="B178" s="267">
        <f>+'TTA Pivot Table'!G$198</f>
        <v>0</v>
      </c>
      <c r="C178" s="178">
        <f>+'TTA Pivot Table'!G$200</f>
        <v>0</v>
      </c>
      <c r="D178" s="178">
        <f>+'TTA Pivot Table'!G$202</f>
        <v>0</v>
      </c>
      <c r="E178" s="179">
        <f>+'TTA Pivot Table'!G$204</f>
        <v>0</v>
      </c>
      <c r="F178" s="179">
        <f>+'TTA Pivot Table'!G$206</f>
        <v>0</v>
      </c>
      <c r="G178" s="178">
        <f>+'TTA Pivot Table'!G$208</f>
        <v>0</v>
      </c>
      <c r="H178" s="178">
        <f>+'TTA Pivot Table'!G$210</f>
        <v>0</v>
      </c>
      <c r="I178" s="179">
        <f>+'TTA Pivot Table'!G$212</f>
        <v>0</v>
      </c>
      <c r="J178" s="179">
        <f>+'TTA Pivot Table'!G$214</f>
        <v>0</v>
      </c>
      <c r="K178" s="178">
        <f>+'TTA Pivot Table'!G$216</f>
        <v>0</v>
      </c>
      <c r="L178" s="178">
        <f>+'TTA Pivot Table'!G$218</f>
        <v>0</v>
      </c>
      <c r="M178" s="180">
        <f>+'TTA Pivot Table'!G$220</f>
        <v>0</v>
      </c>
      <c r="N178" s="179">
        <f>+'TTA Pivot Table'!G$222</f>
        <v>0</v>
      </c>
      <c r="O178" s="47"/>
      <c r="P178" s="715">
        <f t="shared" si="10"/>
        <v>0</v>
      </c>
    </row>
    <row r="179" spans="1:17">
      <c r="A179" s="52" t="s">
        <v>95</v>
      </c>
      <c r="B179" s="178">
        <f>+'TTA Pivot Table'!G$230</f>
        <v>0</v>
      </c>
      <c r="C179" s="178">
        <f>+'TTA Pivot Table'!G$232</f>
        <v>0</v>
      </c>
      <c r="D179" s="178">
        <f>+'TTA Pivot Table'!G$234</f>
        <v>0</v>
      </c>
      <c r="E179" s="179">
        <f>+'TTA Pivot Table'!G$236</f>
        <v>0</v>
      </c>
      <c r="F179" s="179">
        <f>+'TTA Pivot Table'!G$238</f>
        <v>0</v>
      </c>
      <c r="G179" s="178">
        <f>+'TTA Pivot Table'!G$240</f>
        <v>0</v>
      </c>
      <c r="H179" s="178">
        <f>+'TTA Pivot Table'!G$242</f>
        <v>0</v>
      </c>
      <c r="I179" s="179">
        <f>+'TTA Pivot Table'!G$244</f>
        <v>0</v>
      </c>
      <c r="J179" s="179">
        <f>+'TTA Pivot Table'!G$246</f>
        <v>0</v>
      </c>
      <c r="K179" s="178">
        <f>+'TTA Pivot Table'!G$248</f>
        <v>0</v>
      </c>
      <c r="L179" s="178">
        <f>+'TTA Pivot Table'!G$250</f>
        <v>0</v>
      </c>
      <c r="M179" s="180">
        <f>+'TTA Pivot Table'!G$252</f>
        <v>0</v>
      </c>
      <c r="N179" s="179">
        <f>+'TTA Pivot Table'!G$254</f>
        <v>0</v>
      </c>
      <c r="O179" s="47"/>
      <c r="P179" s="715">
        <f t="shared" si="10"/>
        <v>0</v>
      </c>
    </row>
    <row r="180" spans="1:17">
      <c r="A180" s="52"/>
      <c r="B180" s="178"/>
      <c r="C180" s="178"/>
      <c r="D180" s="178"/>
      <c r="E180" s="179"/>
      <c r="F180" s="179"/>
      <c r="G180" s="178"/>
      <c r="H180" s="178"/>
      <c r="I180" s="179"/>
      <c r="J180" s="179"/>
      <c r="K180" s="178"/>
      <c r="L180" s="178"/>
      <c r="M180" s="180"/>
      <c r="N180" s="179"/>
      <c r="O180" s="47"/>
      <c r="P180" s="715"/>
    </row>
    <row r="181" spans="1:17">
      <c r="A181" s="52" t="s">
        <v>96</v>
      </c>
      <c r="B181" s="178">
        <f>+'TTA Pivot Table'!G$262</f>
        <v>4.4000000000000004</v>
      </c>
      <c r="C181" s="178">
        <f>+'TTA Pivot Table'!G$264</f>
        <v>4.78</v>
      </c>
      <c r="D181" s="178">
        <f>+'TTA Pivot Table'!G$266</f>
        <v>0</v>
      </c>
      <c r="E181" s="179">
        <f>+'TTA Pivot Table'!G$268</f>
        <v>4.644285714285715</v>
      </c>
      <c r="F181" s="179">
        <f>+'TTA Pivot Table'!G$270</f>
        <v>5.46</v>
      </c>
      <c r="G181" s="178">
        <f>+'TTA Pivot Table'!G$272</f>
        <v>10</v>
      </c>
      <c r="H181" s="178">
        <f>+'TTA Pivot Table'!G$274</f>
        <v>0</v>
      </c>
      <c r="I181" s="179">
        <f>+'TTA Pivot Table'!G$276</f>
        <v>5.5526530612244898</v>
      </c>
      <c r="J181" s="179">
        <f>+'TTA Pivot Table'!G$278</f>
        <v>3.7</v>
      </c>
      <c r="K181" s="178">
        <f>+'TTA Pivot Table'!G$280</f>
        <v>3.64</v>
      </c>
      <c r="L181" s="178">
        <f>+'TTA Pivot Table'!G$282</f>
        <v>0</v>
      </c>
      <c r="M181" s="180">
        <f>+'TTA Pivot Table'!G$284</f>
        <v>3.6857627118644065</v>
      </c>
      <c r="N181" s="179">
        <f>+'TTA Pivot Table'!G$286</f>
        <v>7</v>
      </c>
      <c r="O181" s="47"/>
      <c r="P181" s="715">
        <f t="shared" si="10"/>
        <v>-1.8668903493600832</v>
      </c>
    </row>
    <row r="182" spans="1:17">
      <c r="A182" s="52" t="s">
        <v>97</v>
      </c>
      <c r="B182" s="178">
        <f>+'TTA Pivot Table'!G$294</f>
        <v>5</v>
      </c>
      <c r="C182" s="178">
        <f>+'TTA Pivot Table'!G$296</f>
        <v>0</v>
      </c>
      <c r="D182" s="178">
        <f>+'TTA Pivot Table'!G$298</f>
        <v>0</v>
      </c>
      <c r="E182" s="179">
        <f>+'TTA Pivot Table'!G$300</f>
        <v>5</v>
      </c>
      <c r="F182" s="179">
        <f>+'TTA Pivot Table'!G$302</f>
        <v>5.3120996441281143</v>
      </c>
      <c r="G182" s="178">
        <f>+'TTA Pivot Table'!G$304</f>
        <v>7.352631578947368</v>
      </c>
      <c r="H182" s="178">
        <f>+'TTA Pivot Table'!G$306</f>
        <v>7.8</v>
      </c>
      <c r="I182" s="179">
        <f>+'TTA Pivot Table'!G$308</f>
        <v>5.3711649365628604</v>
      </c>
      <c r="J182" s="179">
        <f>+'TTA Pivot Table'!G$310</f>
        <v>3.3746518105849583</v>
      </c>
      <c r="K182" s="178">
        <f>+'TTA Pivot Table'!G$312</f>
        <v>3.2144329896907218</v>
      </c>
      <c r="L182" s="178">
        <f>+'TTA Pivot Table'!G$314</f>
        <v>7.3894736842105253</v>
      </c>
      <c r="M182" s="180">
        <f>+'TTA Pivot Table'!G$316</f>
        <v>3.4035019455252922</v>
      </c>
      <c r="N182" s="179">
        <f>+'TTA Pivot Table'!G$318</f>
        <v>5.2688524590163928</v>
      </c>
      <c r="O182" s="47"/>
      <c r="P182" s="715">
        <f t="shared" si="10"/>
        <v>-1.9676629910375683</v>
      </c>
    </row>
    <row r="183" spans="1:17">
      <c r="A183" s="52" t="s">
        <v>98</v>
      </c>
      <c r="B183" s="178">
        <f>+'TTA Pivot Table'!G$326</f>
        <v>3.8460583941605839</v>
      </c>
      <c r="C183" s="178">
        <f>+'TTA Pivot Table'!G$328</f>
        <v>3.6431428571428568</v>
      </c>
      <c r="D183" s="178">
        <f>+'TTA Pivot Table'!G$330</f>
        <v>0</v>
      </c>
      <c r="E183" s="179">
        <f>+'TTA Pivot Table'!G$332</f>
        <v>3.8230744336569584</v>
      </c>
      <c r="F183" s="179">
        <f>+'TTA Pivot Table'!G$334</f>
        <v>5.7598201438848911</v>
      </c>
      <c r="G183" s="178">
        <f>+'TTA Pivot Table'!G$336</f>
        <v>6.8371544715447152</v>
      </c>
      <c r="H183" s="178">
        <f>+'TTA Pivot Table'!G$338</f>
        <v>0</v>
      </c>
      <c r="I183" s="179">
        <f>+'TTA Pivot Table'!G$340</f>
        <v>5.867117408906882</v>
      </c>
      <c r="J183" s="179">
        <f>+'TTA Pivot Table'!G$342</f>
        <v>3.7471184738955823</v>
      </c>
      <c r="K183" s="178">
        <f>+'TTA Pivot Table'!G$344</f>
        <v>4.6718163265306121</v>
      </c>
      <c r="L183" s="178">
        <f>+'TTA Pivot Table'!G$346</f>
        <v>0</v>
      </c>
      <c r="M183" s="180">
        <f>+'TTA Pivot Table'!G$348</f>
        <v>4.0520323014804847</v>
      </c>
      <c r="N183" s="179">
        <f>+'TTA Pivot Table'!G$350</f>
        <v>0</v>
      </c>
      <c r="O183" s="47"/>
      <c r="P183" s="715">
        <f t="shared" si="10"/>
        <v>-1.8150851074263974</v>
      </c>
      <c r="Q183" s="785"/>
    </row>
    <row r="184" spans="1:17">
      <c r="A184" s="52" t="s">
        <v>99</v>
      </c>
      <c r="B184" s="178">
        <f>+'TTA Pivot Table'!G$358</f>
        <v>0</v>
      </c>
      <c r="C184" s="178">
        <f>+'TTA Pivot Table'!G$360</f>
        <v>0</v>
      </c>
      <c r="D184" s="178">
        <f>+'TTA Pivot Table'!G$362</f>
        <v>0</v>
      </c>
      <c r="E184" s="179">
        <f>+'TTA Pivot Table'!G$364</f>
        <v>0</v>
      </c>
      <c r="F184" s="179">
        <f>+'TTA Pivot Table'!G$366</f>
        <v>0</v>
      </c>
      <c r="G184" s="178">
        <f>+'TTA Pivot Table'!G$368</f>
        <v>0</v>
      </c>
      <c r="H184" s="178">
        <f>+'TTA Pivot Table'!G$370</f>
        <v>0</v>
      </c>
      <c r="I184" s="179">
        <f>+'TTA Pivot Table'!G$372</f>
        <v>0</v>
      </c>
      <c r="J184" s="179">
        <f>+'TTA Pivot Table'!G$374</f>
        <v>0</v>
      </c>
      <c r="K184" s="178">
        <f>+'TTA Pivot Table'!G$376</f>
        <v>0</v>
      </c>
      <c r="L184" s="178">
        <f>+'TTA Pivot Table'!G$378</f>
        <v>0</v>
      </c>
      <c r="M184" s="180">
        <f>+'TTA Pivot Table'!G$380</f>
        <v>0</v>
      </c>
      <c r="N184" s="179">
        <f>+'TTA Pivot Table'!G$382</f>
        <v>0</v>
      </c>
      <c r="O184" s="47"/>
      <c r="P184" s="715">
        <f t="shared" si="10"/>
        <v>0</v>
      </c>
    </row>
    <row r="185" spans="1:17">
      <c r="A185" s="52"/>
      <c r="B185" s="178"/>
      <c r="C185" s="178"/>
      <c r="D185" s="178"/>
      <c r="E185" s="179"/>
      <c r="F185" s="179"/>
      <c r="G185" s="178"/>
      <c r="H185" s="178"/>
      <c r="I185" s="179"/>
      <c r="J185" s="179"/>
      <c r="K185" s="178"/>
      <c r="L185" s="178"/>
      <c r="M185" s="180"/>
      <c r="N185" s="179"/>
      <c r="O185" s="47"/>
      <c r="P185" s="715"/>
    </row>
    <row r="186" spans="1:17">
      <c r="A186" s="52" t="s">
        <v>100</v>
      </c>
      <c r="B186" s="178">
        <f>+'TTA Pivot Table'!G$390</f>
        <v>4.93</v>
      </c>
      <c r="C186" s="178">
        <f>+'TTA Pivot Table'!G$392</f>
        <v>4.7699999999999996</v>
      </c>
      <c r="D186" s="178">
        <f>+'TTA Pivot Table'!G$394</f>
        <v>0</v>
      </c>
      <c r="E186" s="179">
        <f>+'TTA Pivot Table'!G$396</f>
        <v>4.9110309278350517</v>
      </c>
      <c r="F186" s="179">
        <f>+'TTA Pivot Table'!G$398</f>
        <v>4.68</v>
      </c>
      <c r="G186" s="178">
        <f>+'TTA Pivot Table'!G$400</f>
        <v>6.18</v>
      </c>
      <c r="H186" s="178">
        <f>+'TTA Pivot Table'!G$402</f>
        <v>0</v>
      </c>
      <c r="I186" s="179">
        <f>+'TTA Pivot Table'!G$404</f>
        <v>4.7305617977528076</v>
      </c>
      <c r="J186" s="179">
        <f>+'TTA Pivot Table'!G$406</f>
        <v>2.97</v>
      </c>
      <c r="K186" s="178">
        <f>+'TTA Pivot Table'!G$408</f>
        <v>2.4900000000000002</v>
      </c>
      <c r="L186" s="178">
        <f>+'TTA Pivot Table'!G$410</f>
        <v>0</v>
      </c>
      <c r="M186" s="180">
        <f>+'TTA Pivot Table'!G$412</f>
        <v>2.8686851211072666</v>
      </c>
      <c r="N186" s="179">
        <f>+'TTA Pivot Table'!G$414</f>
        <v>0</v>
      </c>
      <c r="O186" s="47"/>
      <c r="P186" s="715">
        <f t="shared" si="10"/>
        <v>-1.861876676645541</v>
      </c>
    </row>
    <row r="187" spans="1:17">
      <c r="A187" s="52" t="s">
        <v>101</v>
      </c>
      <c r="B187" s="178">
        <f>+'TTA Pivot Table'!G$422</f>
        <v>6</v>
      </c>
      <c r="C187" s="178">
        <f>+'TTA Pivot Table'!G$424</f>
        <v>0</v>
      </c>
      <c r="D187" s="178">
        <f>+'TTA Pivot Table'!G$426</f>
        <v>0</v>
      </c>
      <c r="E187" s="179">
        <f>+'TTA Pivot Table'!G$428</f>
        <v>6</v>
      </c>
      <c r="F187" s="179">
        <f>+'TTA Pivot Table'!G$430</f>
        <v>6.5</v>
      </c>
      <c r="G187" s="178">
        <f>+'TTA Pivot Table'!G$432</f>
        <v>7.4</v>
      </c>
      <c r="H187" s="178">
        <f>+'TTA Pivot Table'!G$434</f>
        <v>0</v>
      </c>
      <c r="I187" s="179">
        <f>+'TTA Pivot Table'!G$436</f>
        <v>6.6262443438914032</v>
      </c>
      <c r="J187" s="179">
        <f>+'TTA Pivot Table'!G$438</f>
        <v>3.1119554204660589</v>
      </c>
      <c r="K187" s="178">
        <f>+'TTA Pivot Table'!G$440</f>
        <v>3.6251730103806228</v>
      </c>
      <c r="L187" s="178">
        <f>+'TTA Pivot Table'!G$442</f>
        <v>0</v>
      </c>
      <c r="M187" s="180">
        <f>+'TTA Pivot Table'!G$444</f>
        <v>3.3888007466168926</v>
      </c>
      <c r="N187" s="179">
        <f>+'TTA Pivot Table'!G$446</f>
        <v>5.838461538461539</v>
      </c>
      <c r="O187" s="47"/>
      <c r="P187" s="715">
        <f t="shared" si="10"/>
        <v>-3.2374435972745106</v>
      </c>
    </row>
    <row r="188" spans="1:17">
      <c r="A188" s="52" t="s">
        <v>102</v>
      </c>
      <c r="B188" s="178">
        <f>+'TTA Pivot Table'!G$454</f>
        <v>3.9565217391304297</v>
      </c>
      <c r="C188" s="178">
        <f>+'TTA Pivot Table'!G$456</f>
        <v>0</v>
      </c>
      <c r="D188" s="178">
        <f>+'TTA Pivot Table'!G$458</f>
        <v>0</v>
      </c>
      <c r="E188" s="179">
        <f>+'TTA Pivot Table'!G$460</f>
        <v>3.9565217391304297</v>
      </c>
      <c r="F188" s="179">
        <f>+'TTA Pivot Table'!G$462</f>
        <v>4.2607044198895005</v>
      </c>
      <c r="G188" s="178">
        <f>+'TTA Pivot Table'!G$464</f>
        <v>4.9765624999999973</v>
      </c>
      <c r="H188" s="178">
        <f>+'TTA Pivot Table'!G$466</f>
        <v>0</v>
      </c>
      <c r="I188" s="179">
        <f>+'TTA Pivot Table'!G$468</f>
        <v>4.2910052910052885</v>
      </c>
      <c r="J188" s="179">
        <f>+'TTA Pivot Table'!G$470</f>
        <v>3.1627906976744149</v>
      </c>
      <c r="K188" s="178">
        <f>+'TTA Pivot Table'!G$472</f>
        <v>4.1739130434782563</v>
      </c>
      <c r="L188" s="178">
        <f>+'TTA Pivot Table'!G$474</f>
        <v>0</v>
      </c>
      <c r="M188" s="180">
        <f>+'TTA Pivot Table'!G$476</f>
        <v>3.4285714285714248</v>
      </c>
      <c r="N188" s="179">
        <f>+'TTA Pivot Table'!G$478</f>
        <v>7.4782608695652177</v>
      </c>
      <c r="O188" s="47"/>
      <c r="P188" s="715">
        <f t="shared" si="10"/>
        <v>-0.86243386243386366</v>
      </c>
    </row>
    <row r="189" spans="1:17">
      <c r="A189" s="57" t="s">
        <v>103</v>
      </c>
      <c r="B189" s="181">
        <f>+'TTA Pivot Table'!G$486</f>
        <v>4.6626436781609195</v>
      </c>
      <c r="C189" s="181">
        <f>+'TTA Pivot Table'!G$488</f>
        <v>0</v>
      </c>
      <c r="D189" s="181">
        <f>+'TTA Pivot Table'!G$490</f>
        <v>0</v>
      </c>
      <c r="E189" s="182">
        <f>+'TTA Pivot Table'!G$492</f>
        <v>4.6626436781609195</v>
      </c>
      <c r="F189" s="182">
        <f>+'TTA Pivot Table'!G$494</f>
        <v>5.6378378378378375</v>
      </c>
      <c r="G189" s="181">
        <f>+'TTA Pivot Table'!G$496</f>
        <v>9.9187499999999993</v>
      </c>
      <c r="H189" s="181">
        <f>+'TTA Pivot Table'!G$498</f>
        <v>0</v>
      </c>
      <c r="I189" s="182">
        <f>+'TTA Pivot Table'!G$500</f>
        <v>5.7867391304347828</v>
      </c>
      <c r="J189" s="182">
        <f>+'TTA Pivot Table'!G$502</f>
        <v>3.7512048192771084</v>
      </c>
      <c r="K189" s="181">
        <f>+'TTA Pivot Table'!G$504</f>
        <v>4.3687500000000004</v>
      </c>
      <c r="L189" s="181">
        <f>+'TTA Pivot Table'!G$506</f>
        <v>0</v>
      </c>
      <c r="M189" s="183">
        <f>+'TTA Pivot Table'!G$508</f>
        <v>3.82153024911032</v>
      </c>
      <c r="N189" s="182">
        <f>+'TTA Pivot Table'!G$510</f>
        <v>7.5140845070422539</v>
      </c>
      <c r="O189" s="47"/>
      <c r="P189" s="717">
        <f t="shared" si="10"/>
        <v>-1.9652088813244628</v>
      </c>
    </row>
    <row r="190" spans="1:17">
      <c r="A190" s="165" t="s">
        <v>206</v>
      </c>
      <c r="B190" s="165"/>
      <c r="C190" s="165"/>
      <c r="D190" s="165"/>
      <c r="E190" s="165"/>
      <c r="F190" s="166"/>
      <c r="G190" s="166"/>
      <c r="H190" s="166"/>
      <c r="I190" s="166"/>
      <c r="J190" s="166"/>
      <c r="K190" s="166"/>
      <c r="L190" s="166"/>
      <c r="M190" s="166"/>
      <c r="N190" s="166"/>
    </row>
    <row r="191" spans="1:17" s="56" customFormat="1">
      <c r="A191" s="165"/>
      <c r="B191" s="167"/>
      <c r="C191" s="167"/>
      <c r="D191" s="167"/>
      <c r="E191" s="167"/>
      <c r="F191" s="167"/>
      <c r="G191" s="167"/>
      <c r="H191" s="167"/>
      <c r="I191" s="167"/>
      <c r="J191" s="167"/>
      <c r="K191" s="167"/>
      <c r="L191" s="167"/>
      <c r="M191" s="167"/>
      <c r="N191" s="167"/>
      <c r="O191" s="50"/>
    </row>
    <row r="192" spans="1:17">
      <c r="A192" s="165"/>
      <c r="B192" s="165"/>
      <c r="C192" s="165"/>
      <c r="D192" s="165"/>
      <c r="E192" s="165"/>
      <c r="F192" s="166"/>
      <c r="G192" s="166"/>
      <c r="H192" s="166"/>
      <c r="I192" s="166"/>
      <c r="J192" s="166"/>
      <c r="K192" s="166"/>
      <c r="L192" s="166"/>
      <c r="M192" s="166"/>
      <c r="N192" s="718" t="s">
        <v>1156</v>
      </c>
    </row>
    <row r="193" spans="1:16" ht="18">
      <c r="A193" s="266" t="s">
        <v>324</v>
      </c>
      <c r="B193" s="132"/>
      <c r="C193" s="132"/>
      <c r="D193" s="132"/>
      <c r="E193" s="132"/>
      <c r="F193" s="135"/>
      <c r="G193" s="135"/>
      <c r="H193" s="135"/>
      <c r="I193" s="136"/>
      <c r="J193" s="135"/>
      <c r="K193" s="135"/>
      <c r="L193" s="135"/>
      <c r="M193" s="136"/>
      <c r="N193" s="135"/>
      <c r="P193" s="714"/>
    </row>
    <row r="194" spans="1:16" ht="18">
      <c r="A194" s="266"/>
      <c r="B194" s="132"/>
      <c r="C194" s="132"/>
      <c r="D194" s="132"/>
      <c r="E194" s="132"/>
      <c r="F194" s="135"/>
      <c r="G194" s="135"/>
      <c r="H194" s="135"/>
      <c r="I194" s="136"/>
      <c r="J194" s="135"/>
      <c r="K194" s="135"/>
      <c r="L194" s="135"/>
      <c r="M194" s="136"/>
      <c r="N194" s="135"/>
      <c r="P194" s="714"/>
    </row>
    <row r="195" spans="1:16" ht="15.75">
      <c r="A195" s="150" t="s">
        <v>229</v>
      </c>
      <c r="B195" s="132"/>
      <c r="C195" s="132"/>
      <c r="D195" s="132"/>
      <c r="E195" s="132"/>
      <c r="F195" s="135"/>
      <c r="G195" s="135"/>
      <c r="H195" s="135"/>
      <c r="I195" s="136"/>
      <c r="J195" s="135"/>
      <c r="K195" s="135"/>
      <c r="L195" s="135"/>
      <c r="M195" s="136"/>
      <c r="N195" s="135"/>
      <c r="P195" s="714"/>
    </row>
    <row r="196" spans="1:16" ht="15.75">
      <c r="A196" s="150" t="s">
        <v>505</v>
      </c>
      <c r="B196" s="132"/>
      <c r="C196" s="132"/>
      <c r="D196" s="132"/>
      <c r="E196" s="132"/>
      <c r="F196" s="135"/>
      <c r="G196" s="135"/>
      <c r="H196" s="135"/>
      <c r="I196" s="136"/>
      <c r="J196" s="135"/>
      <c r="K196" s="135"/>
      <c r="L196" s="135"/>
      <c r="M196" s="136"/>
      <c r="N196" s="135"/>
      <c r="P196" s="714"/>
    </row>
    <row r="197" spans="1:16" ht="18" customHeight="1">
      <c r="A197" s="31"/>
      <c r="B197" s="31"/>
      <c r="C197" s="31"/>
      <c r="D197" s="31"/>
      <c r="E197" s="31"/>
      <c r="F197" s="23"/>
      <c r="G197" s="146"/>
      <c r="H197" s="146"/>
      <c r="I197" s="143"/>
      <c r="J197" s="143"/>
      <c r="K197" s="143"/>
      <c r="L197" s="143"/>
      <c r="M197" s="143"/>
      <c r="N197" s="143"/>
      <c r="O197" s="11"/>
      <c r="P197" s="714"/>
    </row>
    <row r="198" spans="1:16" ht="18" customHeight="1">
      <c r="A198" s="26"/>
      <c r="B198" s="151" t="s">
        <v>303</v>
      </c>
      <c r="C198" s="152"/>
      <c r="D198" s="152"/>
      <c r="E198" s="152"/>
      <c r="F198" s="152"/>
      <c r="G198" s="152"/>
      <c r="H198" s="152"/>
      <c r="I198" s="153"/>
      <c r="J198" s="163" t="s">
        <v>202</v>
      </c>
      <c r="K198" s="711"/>
      <c r="L198" s="711"/>
      <c r="M198" s="712"/>
      <c r="N198" s="841" t="s">
        <v>302</v>
      </c>
      <c r="O198" s="713"/>
      <c r="P198" s="714"/>
    </row>
    <row r="199" spans="1:16" ht="39.75" customHeight="1">
      <c r="A199" s="42"/>
      <c r="B199" s="152" t="s">
        <v>344</v>
      </c>
      <c r="C199" s="152"/>
      <c r="D199" s="152"/>
      <c r="E199" s="155"/>
      <c r="F199" s="156" t="s">
        <v>346</v>
      </c>
      <c r="G199" s="152"/>
      <c r="H199" s="152"/>
      <c r="I199" s="153"/>
      <c r="J199" s="157" t="s">
        <v>304</v>
      </c>
      <c r="K199" s="152"/>
      <c r="L199" s="152"/>
      <c r="M199" s="153"/>
      <c r="N199" s="842"/>
      <c r="O199" s="713"/>
      <c r="P199" s="714"/>
    </row>
    <row r="200" spans="1:16" ht="26.25" customHeight="1">
      <c r="A200" s="31"/>
      <c r="B200" s="158" t="s">
        <v>203</v>
      </c>
      <c r="C200" s="158" t="s">
        <v>204</v>
      </c>
      <c r="D200" s="158" t="s">
        <v>104</v>
      </c>
      <c r="E200" s="160" t="s">
        <v>50</v>
      </c>
      <c r="F200" s="160" t="s">
        <v>203</v>
      </c>
      <c r="G200" s="158" t="s">
        <v>204</v>
      </c>
      <c r="H200" s="158" t="s">
        <v>104</v>
      </c>
      <c r="I200" s="160" t="s">
        <v>50</v>
      </c>
      <c r="J200" s="161" t="s">
        <v>203</v>
      </c>
      <c r="K200" s="162" t="s">
        <v>204</v>
      </c>
      <c r="L200" s="164" t="s">
        <v>104</v>
      </c>
      <c r="M200" s="161" t="s">
        <v>50</v>
      </c>
      <c r="N200" s="843"/>
      <c r="O200" s="713"/>
      <c r="P200" s="714" t="s">
        <v>294</v>
      </c>
    </row>
    <row r="201" spans="1:16" hidden="1">
      <c r="A201" s="52" t="s">
        <v>87</v>
      </c>
      <c r="B201" s="52"/>
      <c r="C201" s="52"/>
      <c r="D201" s="52"/>
      <c r="E201" s="52"/>
      <c r="F201" s="44">
        <f>'TTA Pivot Table'!H$230</f>
        <v>0</v>
      </c>
      <c r="G201" s="44">
        <f>'TTA Pivot Table'!H$231</f>
        <v>0</v>
      </c>
      <c r="H201" s="44">
        <f>'TTA Pivot Table'!H$232</f>
        <v>0</v>
      </c>
      <c r="I201" s="43">
        <f>'TTA Pivot Table'!H$233</f>
        <v>0</v>
      </c>
      <c r="J201" s="43">
        <f>'TTA Pivot Table'!H$234</f>
        <v>0</v>
      </c>
      <c r="K201" s="44">
        <f>'TTA Pivot Table'!H$235</f>
        <v>0</v>
      </c>
      <c r="L201" s="44">
        <f>'TTA Pivot Table'!H$236</f>
        <v>0</v>
      </c>
      <c r="M201" s="45">
        <f>'TTA Pivot Table'!H$237</f>
        <v>0</v>
      </c>
      <c r="N201" s="43">
        <f>'TTA Pivot Table'!H$238</f>
        <v>0</v>
      </c>
      <c r="O201" s="47"/>
      <c r="P201" s="715">
        <f>+M201-I201</f>
        <v>0</v>
      </c>
    </row>
    <row r="202" spans="1:16" ht="15.75" hidden="1">
      <c r="A202" s="52"/>
      <c r="B202" s="52"/>
      <c r="C202" s="52"/>
      <c r="D202" s="52"/>
      <c r="E202" s="52"/>
      <c r="F202" s="48"/>
      <c r="G202" s="48"/>
      <c r="H202" s="48"/>
      <c r="I202" s="46"/>
      <c r="J202" s="46"/>
      <c r="K202" s="48"/>
      <c r="L202" s="48"/>
      <c r="M202" s="716"/>
      <c r="N202" s="46"/>
      <c r="O202" s="47"/>
      <c r="P202" s="713">
        <f t="shared" ref="P202" si="11">+I202-M202</f>
        <v>0</v>
      </c>
    </row>
    <row r="203" spans="1:16">
      <c r="A203" s="52" t="s">
        <v>88</v>
      </c>
      <c r="B203" s="178">
        <f>+'TTA Pivot Table'!H$6</f>
        <v>0</v>
      </c>
      <c r="C203" s="178">
        <f>+'TTA Pivot Table'!H$8</f>
        <v>0</v>
      </c>
      <c r="D203" s="178">
        <f>+'TTA Pivot Table'!H$10</f>
        <v>0</v>
      </c>
      <c r="E203" s="179">
        <f>+'TTA Pivot Table'!H$12</f>
        <v>0</v>
      </c>
      <c r="F203" s="179">
        <f>+'TTA Pivot Table'!H$14</f>
        <v>0</v>
      </c>
      <c r="G203" s="178">
        <f>+'TTA Pivot Table'!H$16</f>
        <v>0</v>
      </c>
      <c r="H203" s="178">
        <f>+'TTA Pivot Table'!H$18</f>
        <v>0</v>
      </c>
      <c r="I203" s="179">
        <f>+'TTA Pivot Table'!H$20</f>
        <v>0</v>
      </c>
      <c r="J203" s="179">
        <f>+'TTA Pivot Table'!H$22</f>
        <v>0</v>
      </c>
      <c r="K203" s="178">
        <f>+'TTA Pivot Table'!H$24</f>
        <v>0</v>
      </c>
      <c r="L203" s="178">
        <f>+'TTA Pivot Table'!H$26</f>
        <v>0</v>
      </c>
      <c r="M203" s="180">
        <f>+'TTA Pivot Table'!H$28</f>
        <v>0</v>
      </c>
      <c r="N203" s="179">
        <f>+'TTA Pivot Table'!H$30</f>
        <v>0</v>
      </c>
      <c r="O203" s="47"/>
      <c r="P203" s="715">
        <f t="shared" ref="P203:P221" si="12">+M203-I203</f>
        <v>0</v>
      </c>
    </row>
    <row r="204" spans="1:16">
      <c r="A204" s="52" t="s">
        <v>89</v>
      </c>
      <c r="B204" s="178">
        <f>+'TTA Pivot Table'!H$38</f>
        <v>5.3304</v>
      </c>
      <c r="C204" s="178">
        <f>+'TTA Pivot Table'!H$40</f>
        <v>7.5</v>
      </c>
      <c r="D204" s="178">
        <f>+'TTA Pivot Table'!H$42</f>
        <v>12.83</v>
      </c>
      <c r="E204" s="179">
        <f>+'TTA Pivot Table'!H$44</f>
        <v>5.6903508771929827</v>
      </c>
      <c r="F204" s="179">
        <f>+'TTA Pivot Table'!H$46</f>
        <v>6.8340776699029124</v>
      </c>
      <c r="G204" s="178">
        <f>+'TTA Pivot Table'!H$48</f>
        <v>13.150689655172416</v>
      </c>
      <c r="H204" s="178">
        <f>+'TTA Pivot Table'!H$50</f>
        <v>12.976153846153846</v>
      </c>
      <c r="I204" s="179">
        <f>+'TTA Pivot Table'!H$52</f>
        <v>8.0633593749999992</v>
      </c>
      <c r="J204" s="179">
        <f>+'TTA Pivot Table'!H$54</f>
        <v>0</v>
      </c>
      <c r="K204" s="178">
        <f>+'TTA Pivot Table'!H$56</f>
        <v>0</v>
      </c>
      <c r="L204" s="178">
        <f>+'TTA Pivot Table'!H$58</f>
        <v>4.5803111111111106</v>
      </c>
      <c r="M204" s="180">
        <f>+'TTA Pivot Table'!H$60</f>
        <v>4.5803111111111106</v>
      </c>
      <c r="N204" s="179">
        <f>+'TTA Pivot Table'!H$62</f>
        <v>0</v>
      </c>
      <c r="O204" s="47"/>
      <c r="P204" s="715">
        <f t="shared" si="12"/>
        <v>-3.4830482638888887</v>
      </c>
    </row>
    <row r="205" spans="1:16">
      <c r="A205" s="52" t="s">
        <v>90</v>
      </c>
      <c r="B205" s="178">
        <f>+'TTA Pivot Table'!H$70</f>
        <v>0</v>
      </c>
      <c r="C205" s="178">
        <f>+'TTA Pivot Table'!H$72</f>
        <v>0</v>
      </c>
      <c r="D205" s="178">
        <f>+'TTA Pivot Table'!H$74</f>
        <v>0</v>
      </c>
      <c r="E205" s="179">
        <f>+'TTA Pivot Table'!H$76</f>
        <v>0</v>
      </c>
      <c r="F205" s="179">
        <f>+'TTA Pivot Table'!H$78</f>
        <v>0</v>
      </c>
      <c r="G205" s="178">
        <f>+'TTA Pivot Table'!H$80</f>
        <v>0</v>
      </c>
      <c r="H205" s="178">
        <f>+'TTA Pivot Table'!H$82</f>
        <v>0</v>
      </c>
      <c r="I205" s="179">
        <f>+'TTA Pivot Table'!H$84</f>
        <v>0</v>
      </c>
      <c r="J205" s="179">
        <f>+'TTA Pivot Table'!H$86</f>
        <v>0</v>
      </c>
      <c r="K205" s="178">
        <f>+'TTA Pivot Table'!H$88</f>
        <v>0</v>
      </c>
      <c r="L205" s="178">
        <f>+'TTA Pivot Table'!H$90</f>
        <v>0</v>
      </c>
      <c r="M205" s="180">
        <f>+'TTA Pivot Table'!H$92</f>
        <v>0</v>
      </c>
      <c r="N205" s="179">
        <f>+'TTA Pivot Table'!H$94</f>
        <v>0</v>
      </c>
      <c r="O205" s="47"/>
      <c r="P205" s="715">
        <f t="shared" si="12"/>
        <v>0</v>
      </c>
    </row>
    <row r="206" spans="1:16">
      <c r="A206" s="52" t="s">
        <v>91</v>
      </c>
      <c r="B206" s="178">
        <f>+'TTA Pivot Table'!H$102</f>
        <v>4.2350000000000003</v>
      </c>
      <c r="C206" s="178">
        <f>+'TTA Pivot Table'!H$104</f>
        <v>0</v>
      </c>
      <c r="D206" s="178">
        <f>+'TTA Pivot Table'!H$106</f>
        <v>0</v>
      </c>
      <c r="E206" s="179">
        <f>+'TTA Pivot Table'!H$108</f>
        <v>4.2350000000000003</v>
      </c>
      <c r="F206" s="179">
        <f>+'TTA Pivot Table'!H$110</f>
        <v>4.28</v>
      </c>
      <c r="G206" s="178">
        <f>+'TTA Pivot Table'!H$112</f>
        <v>0</v>
      </c>
      <c r="H206" s="178">
        <f>+'TTA Pivot Table'!H$114</f>
        <v>4.5</v>
      </c>
      <c r="I206" s="179">
        <f>+'TTA Pivot Table'!H$116</f>
        <v>4.2837931034482759</v>
      </c>
      <c r="J206" s="179">
        <f>+'TTA Pivot Table'!H$118</f>
        <v>3.23</v>
      </c>
      <c r="K206" s="178">
        <f>+'TTA Pivot Table'!H$120</f>
        <v>0</v>
      </c>
      <c r="L206" s="178">
        <f>+'TTA Pivot Table'!H$122</f>
        <v>2</v>
      </c>
      <c r="M206" s="180">
        <f>+'TTA Pivot Table'!H$124</f>
        <v>3.1684999999999999</v>
      </c>
      <c r="N206" s="179">
        <f>+'TTA Pivot Table'!H$126</f>
        <v>0</v>
      </c>
      <c r="O206" s="47"/>
      <c r="P206" s="715">
        <f t="shared" si="12"/>
        <v>-1.115293103448276</v>
      </c>
    </row>
    <row r="207" spans="1:16">
      <c r="A207" s="52"/>
      <c r="B207" s="178"/>
      <c r="C207" s="178"/>
      <c r="D207" s="178"/>
      <c r="E207" s="179"/>
      <c r="F207" s="179"/>
      <c r="G207" s="178"/>
      <c r="H207" s="178"/>
      <c r="I207" s="179"/>
      <c r="J207" s="179"/>
      <c r="K207" s="178"/>
      <c r="L207" s="178"/>
      <c r="M207" s="180"/>
      <c r="N207" s="179"/>
      <c r="O207" s="47"/>
      <c r="P207" s="715"/>
    </row>
    <row r="208" spans="1:16">
      <c r="A208" s="52" t="s">
        <v>92</v>
      </c>
      <c r="B208" s="178">
        <f>+'TTA Pivot Table'!H$134</f>
        <v>4.75</v>
      </c>
      <c r="C208" s="178">
        <f>+'TTA Pivot Table'!H$136</f>
        <v>4</v>
      </c>
      <c r="D208" s="178">
        <f>+'TTA Pivot Table'!H$138</f>
        <v>0</v>
      </c>
      <c r="E208" s="179">
        <f>+'TTA Pivot Table'!H$140</f>
        <v>4.5625</v>
      </c>
      <c r="F208" s="179">
        <f>+'TTA Pivot Table'!H$142</f>
        <v>6.819852941176471</v>
      </c>
      <c r="G208" s="178">
        <f>+'TTA Pivot Table'!H$144</f>
        <v>7.9344262295081966</v>
      </c>
      <c r="H208" s="178">
        <f>+'TTA Pivot Table'!H$146</f>
        <v>0</v>
      </c>
      <c r="I208" s="179">
        <f>+'TTA Pivot Table'!H$148</f>
        <v>7.1649746192893398</v>
      </c>
      <c r="J208" s="179">
        <f>+'TTA Pivot Table'!H$150</f>
        <v>3.4083236994219659</v>
      </c>
      <c r="K208" s="178">
        <f>+'TTA Pivot Table'!H$152</f>
        <v>4.7496794871794874</v>
      </c>
      <c r="L208" s="178">
        <f>+'TTA Pivot Table'!H$154</f>
        <v>0</v>
      </c>
      <c r="M208" s="180">
        <f>+'TTA Pivot Table'!H$156</f>
        <v>4.0443465045592699</v>
      </c>
      <c r="N208" s="179">
        <f>+'TTA Pivot Table'!H$158</f>
        <v>0</v>
      </c>
      <c r="O208" s="47"/>
      <c r="P208" s="715">
        <f t="shared" si="12"/>
        <v>-3.1206281147300698</v>
      </c>
    </row>
    <row r="209" spans="1:17">
      <c r="A209" s="52" t="s">
        <v>93</v>
      </c>
      <c r="B209" s="178">
        <f>+'TTA Pivot Table'!H$166</f>
        <v>0</v>
      </c>
      <c r="C209" s="178">
        <f>+'TTA Pivot Table'!H$168</f>
        <v>0</v>
      </c>
      <c r="D209" s="178">
        <f>+'TTA Pivot Table'!H$170</f>
        <v>0</v>
      </c>
      <c r="E209" s="179">
        <f>+'TTA Pivot Table'!H$172</f>
        <v>0</v>
      </c>
      <c r="F209" s="179">
        <f>+'TTA Pivot Table'!H$174</f>
        <v>0</v>
      </c>
      <c r="G209" s="178">
        <f>+'TTA Pivot Table'!H$176</f>
        <v>0</v>
      </c>
      <c r="H209" s="178">
        <f>+'TTA Pivot Table'!H$178</f>
        <v>0</v>
      </c>
      <c r="I209" s="179">
        <f>+'TTA Pivot Table'!H$180</f>
        <v>0</v>
      </c>
      <c r="J209" s="179">
        <f>+'TTA Pivot Table'!H$182</f>
        <v>0</v>
      </c>
      <c r="K209" s="178">
        <f>+'TTA Pivot Table'!H$184</f>
        <v>0</v>
      </c>
      <c r="L209" s="178">
        <f>+'TTA Pivot Table'!H$186</f>
        <v>0</v>
      </c>
      <c r="M209" s="180">
        <f>+'TTA Pivot Table'!H$188</f>
        <v>0</v>
      </c>
      <c r="N209" s="179">
        <f>+'TTA Pivot Table'!H$190</f>
        <v>0</v>
      </c>
      <c r="O209" s="47"/>
      <c r="P209" s="715">
        <f t="shared" si="12"/>
        <v>0</v>
      </c>
    </row>
    <row r="210" spans="1:17">
      <c r="A210" s="52" t="s">
        <v>94</v>
      </c>
      <c r="B210" s="267">
        <f>+'TTA Pivot Table'!H$198</f>
        <v>4.7</v>
      </c>
      <c r="C210" s="178">
        <f>+'TTA Pivot Table'!H$200</f>
        <v>0</v>
      </c>
      <c r="D210" s="178">
        <f>+'TTA Pivot Table'!H$202</f>
        <v>0</v>
      </c>
      <c r="E210" s="179">
        <f>+'TTA Pivot Table'!H$204</f>
        <v>4.7</v>
      </c>
      <c r="F210" s="179">
        <f>+'TTA Pivot Table'!H$206</f>
        <v>6.2000000000000011</v>
      </c>
      <c r="G210" s="178">
        <f>+'TTA Pivot Table'!H$208</f>
        <v>8.6999999999999993</v>
      </c>
      <c r="H210" s="178">
        <f>+'TTA Pivot Table'!H$210</f>
        <v>0</v>
      </c>
      <c r="I210" s="179">
        <f>+'TTA Pivot Table'!H$212</f>
        <v>6.6032258064516132</v>
      </c>
      <c r="J210" s="179">
        <f>+'TTA Pivot Table'!H$214</f>
        <v>3.8</v>
      </c>
      <c r="K210" s="178">
        <f>+'TTA Pivot Table'!H$216</f>
        <v>5.8</v>
      </c>
      <c r="L210" s="178">
        <f>+'TTA Pivot Table'!H$218</f>
        <v>0</v>
      </c>
      <c r="M210" s="180">
        <f>+'TTA Pivot Table'!H$220</f>
        <v>4.3205479452054796</v>
      </c>
      <c r="N210" s="179">
        <f>+'TTA Pivot Table'!H$222</f>
        <v>0</v>
      </c>
      <c r="O210" s="47"/>
      <c r="P210" s="715">
        <f t="shared" si="12"/>
        <v>-2.2826778612461336</v>
      </c>
    </row>
    <row r="211" spans="1:17">
      <c r="A211" s="52" t="s">
        <v>95</v>
      </c>
      <c r="B211" s="178">
        <f>+'TTA Pivot Table'!H$230</f>
        <v>0</v>
      </c>
      <c r="C211" s="178">
        <f>+'TTA Pivot Table'!H$232</f>
        <v>0</v>
      </c>
      <c r="D211" s="178">
        <f>+'TTA Pivot Table'!H$234</f>
        <v>0</v>
      </c>
      <c r="E211" s="179">
        <f>+'TTA Pivot Table'!H$236</f>
        <v>0</v>
      </c>
      <c r="F211" s="179">
        <f>+'TTA Pivot Table'!H$238</f>
        <v>0</v>
      </c>
      <c r="G211" s="178">
        <f>+'TTA Pivot Table'!H$240</f>
        <v>0</v>
      </c>
      <c r="H211" s="178">
        <f>+'TTA Pivot Table'!H$242</f>
        <v>0</v>
      </c>
      <c r="I211" s="179">
        <f>+'TTA Pivot Table'!H$244</f>
        <v>0</v>
      </c>
      <c r="J211" s="179">
        <f>+'TTA Pivot Table'!H$246</f>
        <v>0</v>
      </c>
      <c r="K211" s="178">
        <f>+'TTA Pivot Table'!H$248</f>
        <v>0</v>
      </c>
      <c r="L211" s="178">
        <f>+'TTA Pivot Table'!H$250</f>
        <v>0</v>
      </c>
      <c r="M211" s="180">
        <f>+'TTA Pivot Table'!H$252</f>
        <v>0</v>
      </c>
      <c r="N211" s="179">
        <f>+'TTA Pivot Table'!H$254</f>
        <v>0</v>
      </c>
      <c r="O211" s="47"/>
      <c r="P211" s="715">
        <f t="shared" si="12"/>
        <v>0</v>
      </c>
    </row>
    <row r="212" spans="1:17">
      <c r="A212" s="52"/>
      <c r="B212" s="178"/>
      <c r="C212" s="178"/>
      <c r="D212" s="178"/>
      <c r="E212" s="179"/>
      <c r="F212" s="179"/>
      <c r="G212" s="178"/>
      <c r="H212" s="178"/>
      <c r="I212" s="179"/>
      <c r="J212" s="179"/>
      <c r="K212" s="178"/>
      <c r="L212" s="178"/>
      <c r="M212" s="180"/>
      <c r="N212" s="179"/>
      <c r="O212" s="47"/>
      <c r="P212" s="715"/>
    </row>
    <row r="213" spans="1:17">
      <c r="A213" s="52" t="s">
        <v>96</v>
      </c>
      <c r="B213" s="178">
        <f>+'TTA Pivot Table'!H$262</f>
        <v>0</v>
      </c>
      <c r="C213" s="178">
        <f>+'TTA Pivot Table'!H$264</f>
        <v>0</v>
      </c>
      <c r="D213" s="178">
        <f>+'TTA Pivot Table'!H$266</f>
        <v>0</v>
      </c>
      <c r="E213" s="179">
        <f>+'TTA Pivot Table'!H$268</f>
        <v>0</v>
      </c>
      <c r="F213" s="179">
        <f>+'TTA Pivot Table'!H$270</f>
        <v>0</v>
      </c>
      <c r="G213" s="178">
        <f>+'TTA Pivot Table'!H$272</f>
        <v>0</v>
      </c>
      <c r="H213" s="178">
        <f>+'TTA Pivot Table'!H$274</f>
        <v>0</v>
      </c>
      <c r="I213" s="179">
        <f>+'TTA Pivot Table'!H$276</f>
        <v>0</v>
      </c>
      <c r="J213" s="179">
        <f>+'TTA Pivot Table'!H$278</f>
        <v>0</v>
      </c>
      <c r="K213" s="178">
        <f>+'TTA Pivot Table'!H$280</f>
        <v>0</v>
      </c>
      <c r="L213" s="178">
        <f>+'TTA Pivot Table'!H$282</f>
        <v>0</v>
      </c>
      <c r="M213" s="180">
        <f>+'TTA Pivot Table'!H$284</f>
        <v>0</v>
      </c>
      <c r="N213" s="179">
        <f>+'TTA Pivot Table'!H$286</f>
        <v>0</v>
      </c>
      <c r="O213" s="47"/>
      <c r="P213" s="715">
        <f t="shared" si="12"/>
        <v>0</v>
      </c>
    </row>
    <row r="214" spans="1:17">
      <c r="A214" s="52" t="s">
        <v>97</v>
      </c>
      <c r="B214" s="178">
        <f>+'TTA Pivot Table'!H$294</f>
        <v>6</v>
      </c>
      <c r="C214" s="178">
        <f>+'TTA Pivot Table'!H$296</f>
        <v>0</v>
      </c>
      <c r="D214" s="178">
        <f>+'TTA Pivot Table'!H$298</f>
        <v>0</v>
      </c>
      <c r="E214" s="179">
        <f>+'TTA Pivot Table'!H$300</f>
        <v>6</v>
      </c>
      <c r="F214" s="179">
        <f>+'TTA Pivot Table'!H$302</f>
        <v>4.9336012861736336</v>
      </c>
      <c r="G214" s="178">
        <f>+'TTA Pivot Table'!H$304</f>
        <v>8</v>
      </c>
      <c r="H214" s="178">
        <f>+'TTA Pivot Table'!H$306</f>
        <v>7.666666666666667</v>
      </c>
      <c r="I214" s="179">
        <f>+'TTA Pivot Table'!H$308</f>
        <v>4.9613057324840764</v>
      </c>
      <c r="J214" s="179">
        <f>+'TTA Pivot Table'!H$310</f>
        <v>3.8280303030303031</v>
      </c>
      <c r="K214" s="178">
        <f>+'TTA Pivot Table'!H$312</f>
        <v>4.8000000000000007</v>
      </c>
      <c r="L214" s="178">
        <f>+'TTA Pivot Table'!H$314</f>
        <v>8.2749999999999986</v>
      </c>
      <c r="M214" s="180">
        <f>+'TTA Pivot Table'!H$316</f>
        <v>3.9548974943052388</v>
      </c>
      <c r="N214" s="179">
        <f>+'TTA Pivot Table'!H$318</f>
        <v>10.32</v>
      </c>
      <c r="O214" s="47"/>
      <c r="P214" s="715">
        <f t="shared" si="12"/>
        <v>-1.0064082381788375</v>
      </c>
    </row>
    <row r="215" spans="1:17">
      <c r="A215" s="52" t="s">
        <v>98</v>
      </c>
      <c r="B215" s="178">
        <f>+'TTA Pivot Table'!H$326</f>
        <v>4.0948837209302331</v>
      </c>
      <c r="C215" s="178">
        <f>+'TTA Pivot Table'!H$328</f>
        <v>3.5833333333333335</v>
      </c>
      <c r="D215" s="178">
        <f>+'TTA Pivot Table'!H$330</f>
        <v>0</v>
      </c>
      <c r="E215" s="179">
        <f>+'TTA Pivot Table'!H$332</f>
        <v>4.0322448979591838</v>
      </c>
      <c r="F215" s="179">
        <f>+'TTA Pivot Table'!H$334</f>
        <v>5.5868181818181819</v>
      </c>
      <c r="G215" s="178">
        <f>+'TTA Pivot Table'!H$336</f>
        <v>7.1807999999999996</v>
      </c>
      <c r="H215" s="178">
        <f>+'TTA Pivot Table'!H$338</f>
        <v>0</v>
      </c>
      <c r="I215" s="179">
        <f>+'TTA Pivot Table'!H$340</f>
        <v>5.7655156950672648</v>
      </c>
      <c r="J215" s="179">
        <f>+'TTA Pivot Table'!H$342</f>
        <v>3.3907692307692305</v>
      </c>
      <c r="K215" s="178">
        <f>+'TTA Pivot Table'!H$344</f>
        <v>4.7706060606060605</v>
      </c>
      <c r="L215" s="178">
        <f>+'TTA Pivot Table'!H$346</f>
        <v>0</v>
      </c>
      <c r="M215" s="180">
        <f>+'TTA Pivot Table'!H$348</f>
        <v>3.8357328990228012</v>
      </c>
      <c r="N215" s="179">
        <f>+'TTA Pivot Table'!H$350</f>
        <v>0</v>
      </c>
      <c r="O215" s="795"/>
      <c r="P215" s="717">
        <f t="shared" si="12"/>
        <v>-1.9297827960444636</v>
      </c>
      <c r="Q215" s="783"/>
    </row>
    <row r="216" spans="1:17">
      <c r="A216" s="52" t="s">
        <v>99</v>
      </c>
      <c r="B216" s="178">
        <f>+'TTA Pivot Table'!H$358</f>
        <v>0</v>
      </c>
      <c r="C216" s="178">
        <f>+'TTA Pivot Table'!H$360</f>
        <v>0</v>
      </c>
      <c r="D216" s="178">
        <f>+'TTA Pivot Table'!H$362</f>
        <v>0</v>
      </c>
      <c r="E216" s="179">
        <f>+'TTA Pivot Table'!H$364</f>
        <v>0</v>
      </c>
      <c r="F216" s="179">
        <f>+'TTA Pivot Table'!H$366</f>
        <v>0</v>
      </c>
      <c r="G216" s="178">
        <f>+'TTA Pivot Table'!H$368</f>
        <v>0</v>
      </c>
      <c r="H216" s="178">
        <f>+'TTA Pivot Table'!H$370</f>
        <v>0</v>
      </c>
      <c r="I216" s="179">
        <f>+'TTA Pivot Table'!H$372</f>
        <v>0</v>
      </c>
      <c r="J216" s="179">
        <f>+'TTA Pivot Table'!H$374</f>
        <v>0</v>
      </c>
      <c r="K216" s="178">
        <f>+'TTA Pivot Table'!H$376</f>
        <v>0</v>
      </c>
      <c r="L216" s="178">
        <f>+'TTA Pivot Table'!H$378</f>
        <v>0</v>
      </c>
      <c r="M216" s="180">
        <f>+'TTA Pivot Table'!H$380</f>
        <v>0</v>
      </c>
      <c r="N216" s="179">
        <f>+'TTA Pivot Table'!H$382</f>
        <v>0</v>
      </c>
      <c r="O216" s="47"/>
      <c r="P216" s="715">
        <f t="shared" si="12"/>
        <v>0</v>
      </c>
    </row>
    <row r="217" spans="1:17">
      <c r="A217" s="52"/>
      <c r="B217" s="178"/>
      <c r="C217" s="178"/>
      <c r="D217" s="178"/>
      <c r="E217" s="179"/>
      <c r="F217" s="179"/>
      <c r="G217" s="178"/>
      <c r="H217" s="178"/>
      <c r="I217" s="179"/>
      <c r="J217" s="179"/>
      <c r="K217" s="178"/>
      <c r="L217" s="178"/>
      <c r="M217" s="180"/>
      <c r="N217" s="179"/>
      <c r="O217" s="47"/>
      <c r="P217" s="715"/>
    </row>
    <row r="218" spans="1:17">
      <c r="A218" s="52" t="s">
        <v>100</v>
      </c>
      <c r="B218" s="178">
        <f>+'TTA Pivot Table'!H$390</f>
        <v>0</v>
      </c>
      <c r="C218" s="178">
        <f>+'TTA Pivot Table'!H$392</f>
        <v>0</v>
      </c>
      <c r="D218" s="178">
        <f>+'TTA Pivot Table'!H$394</f>
        <v>0</v>
      </c>
      <c r="E218" s="179">
        <f>+'TTA Pivot Table'!H$396</f>
        <v>0</v>
      </c>
      <c r="F218" s="179">
        <f>+'TTA Pivot Table'!H$398</f>
        <v>0</v>
      </c>
      <c r="G218" s="178">
        <f>+'TTA Pivot Table'!H$400</f>
        <v>0</v>
      </c>
      <c r="H218" s="178">
        <f>+'TTA Pivot Table'!H$402</f>
        <v>0</v>
      </c>
      <c r="I218" s="179">
        <f>+'TTA Pivot Table'!H$404</f>
        <v>0</v>
      </c>
      <c r="J218" s="179">
        <f>+'TTA Pivot Table'!H$406</f>
        <v>0</v>
      </c>
      <c r="K218" s="178">
        <f>+'TTA Pivot Table'!H$408</f>
        <v>0</v>
      </c>
      <c r="L218" s="178">
        <f>+'TTA Pivot Table'!H$410</f>
        <v>0</v>
      </c>
      <c r="M218" s="180">
        <f>+'TTA Pivot Table'!H$412</f>
        <v>0</v>
      </c>
      <c r="N218" s="179">
        <f>+'TTA Pivot Table'!H$414</f>
        <v>0</v>
      </c>
      <c r="O218" s="47"/>
      <c r="P218" s="715">
        <f t="shared" si="12"/>
        <v>0</v>
      </c>
    </row>
    <row r="219" spans="1:17">
      <c r="A219" s="52" t="s">
        <v>101</v>
      </c>
      <c r="B219" s="178">
        <f>+'TTA Pivot Table'!H$422</f>
        <v>4.3</v>
      </c>
      <c r="C219" s="178">
        <f>+'TTA Pivot Table'!H$424</f>
        <v>4</v>
      </c>
      <c r="D219" s="178">
        <f>+'TTA Pivot Table'!H$426</f>
        <v>0</v>
      </c>
      <c r="E219" s="179">
        <f>+'TTA Pivot Table'!H$428</f>
        <v>4.2780487804878051</v>
      </c>
      <c r="F219" s="179">
        <f>+'TTA Pivot Table'!H$430</f>
        <v>4.7</v>
      </c>
      <c r="G219" s="178">
        <f>+'TTA Pivot Table'!H$432</f>
        <v>4.7</v>
      </c>
      <c r="H219" s="178">
        <f>+'TTA Pivot Table'!H$434</f>
        <v>0</v>
      </c>
      <c r="I219" s="179">
        <f>+'TTA Pivot Table'!H$436</f>
        <v>4.7</v>
      </c>
      <c r="J219" s="179">
        <f>+'TTA Pivot Table'!H$438</f>
        <v>3.7</v>
      </c>
      <c r="K219" s="178">
        <f>+'TTA Pivot Table'!H$440</f>
        <v>3.8000000000000003</v>
      </c>
      <c r="L219" s="178">
        <f>+'TTA Pivot Table'!H$442</f>
        <v>0</v>
      </c>
      <c r="M219" s="180">
        <f>+'TTA Pivot Table'!H$444</f>
        <v>3.7166666666666668</v>
      </c>
      <c r="N219" s="179">
        <f>+'TTA Pivot Table'!H$446</f>
        <v>3.6</v>
      </c>
      <c r="O219" s="47"/>
      <c r="P219" s="715">
        <f t="shared" si="12"/>
        <v>-0.98333333333333339</v>
      </c>
    </row>
    <row r="220" spans="1:17">
      <c r="A220" s="52" t="s">
        <v>102</v>
      </c>
      <c r="B220" s="178">
        <f>+'TTA Pivot Table'!H$454</f>
        <v>4.1111111111111098</v>
      </c>
      <c r="C220" s="178">
        <f>+'TTA Pivot Table'!H$456</f>
        <v>4</v>
      </c>
      <c r="D220" s="178">
        <f>+'TTA Pivot Table'!H$458</f>
        <v>0</v>
      </c>
      <c r="E220" s="179">
        <f>+'TTA Pivot Table'!H$460</f>
        <v>4.0999999999999988</v>
      </c>
      <c r="F220" s="179">
        <f>+'TTA Pivot Table'!H$462</f>
        <v>4.7130434782608699</v>
      </c>
      <c r="G220" s="178">
        <f>+'TTA Pivot Table'!H$464</f>
        <v>4.3125</v>
      </c>
      <c r="H220" s="178">
        <f>+'TTA Pivot Table'!H$466</f>
        <v>0</v>
      </c>
      <c r="I220" s="179">
        <f>+'TTA Pivot Table'!H$468</f>
        <v>4.66412213740458</v>
      </c>
      <c r="J220" s="179">
        <f>+'TTA Pivot Table'!H$470</f>
        <v>3.375</v>
      </c>
      <c r="K220" s="178">
        <f>+'TTA Pivot Table'!H$472</f>
        <v>3.57692307692307</v>
      </c>
      <c r="L220" s="178">
        <f>+'TTA Pivot Table'!H$474</f>
        <v>0</v>
      </c>
      <c r="M220" s="180">
        <f>+'TTA Pivot Table'!H$476</f>
        <v>3.4180327868852447</v>
      </c>
      <c r="N220" s="179">
        <f>+'TTA Pivot Table'!H$478</f>
        <v>6.8181818181818103</v>
      </c>
      <c r="O220" s="47"/>
      <c r="P220" s="715">
        <f t="shared" si="12"/>
        <v>-1.2460893505193353</v>
      </c>
    </row>
    <row r="221" spans="1:17">
      <c r="A221" s="57" t="s">
        <v>103</v>
      </c>
      <c r="B221" s="181">
        <f>+'TTA Pivot Table'!H$486</f>
        <v>4.6600938967136152</v>
      </c>
      <c r="C221" s="181">
        <f>+'TTA Pivot Table'!H$488</f>
        <v>0</v>
      </c>
      <c r="D221" s="181">
        <f>+'TTA Pivot Table'!H$490</f>
        <v>0</v>
      </c>
      <c r="E221" s="182">
        <f>+'TTA Pivot Table'!H$492</f>
        <v>4.6600938967136152</v>
      </c>
      <c r="F221" s="182">
        <f>+'TTA Pivot Table'!H$494</f>
        <v>5.6941838649155718</v>
      </c>
      <c r="G221" s="181">
        <f>+'TTA Pivot Table'!H$496</f>
        <v>9.0687499999999996</v>
      </c>
      <c r="H221" s="181">
        <f>+'TTA Pivot Table'!H$498</f>
        <v>0</v>
      </c>
      <c r="I221" s="182">
        <f>+'TTA Pivot Table'!H$500</f>
        <v>5.7925318761384332</v>
      </c>
      <c r="J221" s="182">
        <f>+'TTA Pivot Table'!H$502</f>
        <v>4.3931654676258995</v>
      </c>
      <c r="K221" s="181">
        <f>+'TTA Pivot Table'!H$504</f>
        <v>5.4722891566265055</v>
      </c>
      <c r="L221" s="181">
        <f>+'TTA Pivot Table'!H$506</f>
        <v>0</v>
      </c>
      <c r="M221" s="183">
        <f>+'TTA Pivot Table'!H$508</f>
        <v>4.5333333333333332</v>
      </c>
      <c r="N221" s="182">
        <f>+'TTA Pivot Table'!H$510</f>
        <v>7.5025641025641017</v>
      </c>
      <c r="O221" s="47"/>
      <c r="P221" s="717">
        <f t="shared" si="12"/>
        <v>-1.2591985428051</v>
      </c>
    </row>
    <row r="222" spans="1:17">
      <c r="A222" s="165" t="s">
        <v>206</v>
      </c>
      <c r="B222" s="165"/>
      <c r="C222" s="165"/>
      <c r="D222" s="165"/>
      <c r="E222" s="165"/>
      <c r="F222" s="166"/>
      <c r="G222" s="166"/>
      <c r="H222" s="166"/>
      <c r="I222" s="166"/>
      <c r="J222" s="166"/>
      <c r="K222" s="166"/>
      <c r="L222" s="166"/>
      <c r="M222" s="166"/>
      <c r="N222" s="166"/>
    </row>
    <row r="223" spans="1:17" s="56" customFormat="1">
      <c r="A223" s="165"/>
      <c r="B223" s="167"/>
      <c r="C223" s="167"/>
      <c r="D223" s="167"/>
      <c r="E223" s="167"/>
      <c r="F223" s="167"/>
      <c r="G223" s="167"/>
      <c r="H223" s="167"/>
      <c r="I223" s="167"/>
      <c r="J223" s="167"/>
      <c r="K223" s="167"/>
      <c r="L223" s="167"/>
      <c r="M223" s="167"/>
      <c r="N223" s="167"/>
      <c r="O223" s="50"/>
    </row>
    <row r="224" spans="1:17">
      <c r="A224" s="165"/>
      <c r="B224" s="165"/>
      <c r="C224" s="165"/>
      <c r="D224" s="165"/>
      <c r="E224" s="165"/>
      <c r="F224" s="166"/>
      <c r="G224" s="166"/>
      <c r="H224" s="166"/>
      <c r="I224" s="166"/>
      <c r="J224" s="166"/>
      <c r="K224" s="166"/>
      <c r="L224" s="166"/>
      <c r="M224" s="166"/>
      <c r="N224" s="718" t="s">
        <v>1156</v>
      </c>
    </row>
    <row r="225" spans="1:16" ht="18">
      <c r="A225" s="266" t="s">
        <v>325</v>
      </c>
      <c r="B225" s="132"/>
      <c r="C225" s="132"/>
      <c r="D225" s="132"/>
      <c r="E225" s="132"/>
      <c r="F225" s="135"/>
      <c r="G225" s="135"/>
      <c r="H225" s="135"/>
      <c r="I225" s="136"/>
      <c r="J225" s="135"/>
      <c r="K225" s="135"/>
      <c r="L225" s="135"/>
      <c r="M225" s="136"/>
      <c r="N225" s="135"/>
      <c r="P225" s="714"/>
    </row>
    <row r="226" spans="1:16" ht="18">
      <c r="A226" s="266"/>
      <c r="B226" s="132"/>
      <c r="C226" s="132"/>
      <c r="D226" s="132"/>
      <c r="E226" s="132"/>
      <c r="F226" s="135"/>
      <c r="G226" s="135"/>
      <c r="H226" s="135"/>
      <c r="I226" s="136"/>
      <c r="J226" s="135"/>
      <c r="K226" s="135"/>
      <c r="L226" s="135"/>
      <c r="M226" s="136"/>
      <c r="N226" s="135"/>
      <c r="P226" s="714"/>
    </row>
    <row r="227" spans="1:16" ht="15.75">
      <c r="A227" s="150" t="s">
        <v>230</v>
      </c>
      <c r="B227" s="132"/>
      <c r="C227" s="132"/>
      <c r="D227" s="132"/>
      <c r="E227" s="132"/>
      <c r="F227" s="135"/>
      <c r="G227" s="135"/>
      <c r="H227" s="135"/>
      <c r="I227" s="136"/>
      <c r="J227" s="135"/>
      <c r="K227" s="135"/>
      <c r="L227" s="135"/>
      <c r="M227" s="136"/>
      <c r="N227" s="135"/>
      <c r="P227" s="714"/>
    </row>
    <row r="228" spans="1:16" ht="15.75">
      <c r="A228" s="150" t="s">
        <v>506</v>
      </c>
      <c r="B228" s="132"/>
      <c r="C228" s="132"/>
      <c r="D228" s="132"/>
      <c r="E228" s="132"/>
      <c r="F228" s="135"/>
      <c r="G228" s="135"/>
      <c r="H228" s="135"/>
      <c r="I228" s="136"/>
      <c r="J228" s="135"/>
      <c r="K228" s="135"/>
      <c r="L228" s="135"/>
      <c r="M228" s="136"/>
      <c r="N228" s="135"/>
      <c r="P228" s="714"/>
    </row>
    <row r="229" spans="1:16" ht="18" customHeight="1">
      <c r="A229" s="31"/>
      <c r="B229" s="31"/>
      <c r="C229" s="31"/>
      <c r="D229" s="31"/>
      <c r="E229" s="31"/>
      <c r="F229" s="23"/>
      <c r="G229" s="146"/>
      <c r="H229" s="146"/>
      <c r="I229" s="143"/>
      <c r="J229" s="143"/>
      <c r="K229" s="143"/>
      <c r="L229" s="143"/>
      <c r="M229" s="143"/>
      <c r="N229" s="143"/>
      <c r="O229" s="11"/>
      <c r="P229" s="714"/>
    </row>
    <row r="230" spans="1:16" ht="18" customHeight="1">
      <c r="A230" s="26"/>
      <c r="B230" s="151" t="s">
        <v>303</v>
      </c>
      <c r="C230" s="152"/>
      <c r="D230" s="152"/>
      <c r="E230" s="152"/>
      <c r="F230" s="152"/>
      <c r="G230" s="152"/>
      <c r="H230" s="152"/>
      <c r="I230" s="153"/>
      <c r="J230" s="163" t="s">
        <v>202</v>
      </c>
      <c r="K230" s="711"/>
      <c r="L230" s="711"/>
      <c r="M230" s="712"/>
      <c r="N230" s="841" t="s">
        <v>302</v>
      </c>
      <c r="O230" s="713"/>
      <c r="P230" s="714"/>
    </row>
    <row r="231" spans="1:16" ht="43.5" customHeight="1">
      <c r="A231" s="42"/>
      <c r="B231" s="152" t="s">
        <v>344</v>
      </c>
      <c r="C231" s="152"/>
      <c r="D231" s="152"/>
      <c r="E231" s="155"/>
      <c r="F231" s="156" t="s">
        <v>346</v>
      </c>
      <c r="G231" s="152"/>
      <c r="H231" s="152"/>
      <c r="I231" s="153"/>
      <c r="J231" s="157" t="s">
        <v>304</v>
      </c>
      <c r="K231" s="152"/>
      <c r="L231" s="152"/>
      <c r="M231" s="153"/>
      <c r="N231" s="842"/>
      <c r="O231" s="713"/>
      <c r="P231" s="714"/>
    </row>
    <row r="232" spans="1:16" ht="30.75" customHeight="1">
      <c r="A232" s="31"/>
      <c r="B232" s="158" t="s">
        <v>203</v>
      </c>
      <c r="C232" s="158" t="s">
        <v>204</v>
      </c>
      <c r="D232" s="158" t="s">
        <v>104</v>
      </c>
      <c r="E232" s="160" t="s">
        <v>50</v>
      </c>
      <c r="F232" s="160" t="s">
        <v>203</v>
      </c>
      <c r="G232" s="158" t="s">
        <v>204</v>
      </c>
      <c r="H232" s="158" t="s">
        <v>104</v>
      </c>
      <c r="I232" s="160" t="s">
        <v>50</v>
      </c>
      <c r="J232" s="161" t="s">
        <v>203</v>
      </c>
      <c r="K232" s="162" t="s">
        <v>204</v>
      </c>
      <c r="L232" s="164" t="s">
        <v>104</v>
      </c>
      <c r="M232" s="161" t="s">
        <v>50</v>
      </c>
      <c r="N232" s="843"/>
      <c r="O232" s="713"/>
      <c r="P232" s="714" t="s">
        <v>294</v>
      </c>
    </row>
    <row r="233" spans="1:16" hidden="1">
      <c r="A233" s="52" t="s">
        <v>87</v>
      </c>
      <c r="B233" s="138">
        <f>+GETPIVOTDATA(" AvHS1stT-FT-TTA",'TTA Pivot Table'!$A$3,"Type2","Two-Year")</f>
        <v>2.9811841341887924</v>
      </c>
      <c r="C233" s="138">
        <f>+GETPIVOTDATA(" AvHS1stT-PT-TTA",'TTA Pivot Table'!$A$3,"Type2","Two-Year")</f>
        <v>3.4868474898881754</v>
      </c>
      <c r="D233" s="138">
        <f>+GETPIVOTDATA(" AvHS1stT-UNK-TTA",'TTA Pivot Table'!$A$3,"Type2","Two-Year")</f>
        <v>1.0525755879059351</v>
      </c>
      <c r="E233" s="147">
        <f>+GETPIVOTDATA(" AvHS1stT-TTA",'TTA Pivot Table'!$A$3,"Type2","Two-Year")</f>
        <v>3.0097453340310478</v>
      </c>
      <c r="F233" s="58">
        <f>+GETPIVOTDATA(" Av1stT-FT-TTA",'TTA Pivot Table'!$A$3,"Type2","Two-Year")</f>
        <v>4.3157901001650485</v>
      </c>
      <c r="G233" s="59">
        <f>+GETPIVOTDATA(" Av1stT-PT-TTA",'TTA Pivot Table'!$A$3,"Type2","Two-Year")</f>
        <v>5.3684324195328577</v>
      </c>
      <c r="H233" s="59">
        <f>+GETPIVOTDATA(" Av1stT-UNK-TTA",'TTA Pivot Table'!$A$3,"Type2","Two-Year")</f>
        <v>6.7509843400447442</v>
      </c>
      <c r="I233" s="58">
        <f>+GETPIVOTDATA(" Av1stT-TTA",'TTA Pivot Table'!$A$3,"Type2","Two-Year")</f>
        <v>4.7582375592653854</v>
      </c>
      <c r="J233" s="58">
        <f>+GETPIVOTDATA(" AvTRF-FT-TTA",'TTA Pivot Table'!$A$3,"Type2","Two-Year")</f>
        <v>3.1650082550820353</v>
      </c>
      <c r="K233" s="59">
        <f>+GETPIVOTDATA(" AvTRF-PT-TTA",'TTA Pivot Table'!$A$3,"Type2","Two-Year")</f>
        <v>3.9518112984125211</v>
      </c>
      <c r="L233" s="59">
        <f>+GETPIVOTDATA(" AvTRF-UNK-TTA",'TTA Pivot Table'!$A$3,"Type2","Two-Year")</f>
        <v>5.051677479147358</v>
      </c>
      <c r="M233" s="60">
        <f>+GETPIVOTDATA(" AvTRF-TTA",'TTA Pivot Table'!$A$3,"Type2","Two-Year")</f>
        <v>3.6408879958076441</v>
      </c>
      <c r="N233" s="58">
        <f>+GETPIVOTDATA(" AvUNK-TTA",'TTA Pivot Table'!$A$3,"Type2","Two-Year")</f>
        <v>5.0432522219596043</v>
      </c>
      <c r="O233" s="47"/>
      <c r="P233" s="715">
        <f>+M233-I233</f>
        <v>-1.1173495634577413</v>
      </c>
    </row>
    <row r="234" spans="1:16" ht="15.75" hidden="1">
      <c r="A234" s="52"/>
      <c r="B234" s="52"/>
      <c r="C234" s="52"/>
      <c r="D234" s="52"/>
      <c r="E234" s="52"/>
      <c r="F234" s="48"/>
      <c r="G234" s="48"/>
      <c r="H234" s="48"/>
      <c r="I234" s="46"/>
      <c r="J234" s="46"/>
      <c r="K234" s="48"/>
      <c r="L234" s="48"/>
      <c r="M234" s="716"/>
      <c r="N234" s="46"/>
      <c r="O234" s="47"/>
      <c r="P234" s="713">
        <f t="shared" ref="P234" si="13">+I234-M234</f>
        <v>0</v>
      </c>
    </row>
    <row r="235" spans="1:16">
      <c r="A235" s="52" t="s">
        <v>88</v>
      </c>
      <c r="B235" s="178">
        <f>+'TTA Pivot Table'!N$6</f>
        <v>0</v>
      </c>
      <c r="C235" s="178">
        <f>+'TTA Pivot Table'!N$8</f>
        <v>0</v>
      </c>
      <c r="D235" s="178">
        <f>+'TTA Pivot Table'!N$10</f>
        <v>0</v>
      </c>
      <c r="E235" s="179">
        <f>+'TTA Pivot Table'!N$12</f>
        <v>0</v>
      </c>
      <c r="F235" s="179">
        <f>+'TTA Pivot Table'!N$14</f>
        <v>0</v>
      </c>
      <c r="G235" s="178">
        <f>+'TTA Pivot Table'!N$16</f>
        <v>0</v>
      </c>
      <c r="H235" s="178">
        <f>+'TTA Pivot Table'!N$18</f>
        <v>0</v>
      </c>
      <c r="I235" s="179">
        <f>+'TTA Pivot Table'!N$20</f>
        <v>0</v>
      </c>
      <c r="J235" s="179">
        <f>+'TTA Pivot Table'!N$22</f>
        <v>0</v>
      </c>
      <c r="K235" s="178">
        <f>+'TTA Pivot Table'!N$24</f>
        <v>0</v>
      </c>
      <c r="L235" s="178">
        <f>+'TTA Pivot Table'!N$26</f>
        <v>0</v>
      </c>
      <c r="M235" s="180">
        <f>+'TTA Pivot Table'!N$28</f>
        <v>0</v>
      </c>
      <c r="N235" s="179">
        <f>+'TTA Pivot Table'!N$30</f>
        <v>0</v>
      </c>
      <c r="O235" s="47"/>
      <c r="P235" s="715">
        <f t="shared" ref="P235:P253" si="14">+M235-I235</f>
        <v>0</v>
      </c>
    </row>
    <row r="236" spans="1:16">
      <c r="A236" s="52" t="s">
        <v>89</v>
      </c>
      <c r="B236" s="178">
        <f>+'TTA Pivot Table'!N$38</f>
        <v>3.9220000000000002</v>
      </c>
      <c r="C236" s="178">
        <f>+'TTA Pivot Table'!N$40</f>
        <v>5.9255701754385965</v>
      </c>
      <c r="D236" s="178">
        <f>+'TTA Pivot Table'!N$42</f>
        <v>10.997727272727273</v>
      </c>
      <c r="E236" s="179">
        <f>+'TTA Pivot Table'!N$44</f>
        <v>4.9098709677419352</v>
      </c>
      <c r="F236" s="179">
        <f>+'TTA Pivot Table'!N$46</f>
        <v>5.4690848214285719</v>
      </c>
      <c r="G236" s="178">
        <f>+'TTA Pivot Table'!N$48</f>
        <v>7.7818053927315347</v>
      </c>
      <c r="H236" s="178">
        <f>+'TTA Pivot Table'!N$50</f>
        <v>15.735688073394497</v>
      </c>
      <c r="I236" s="179">
        <f>+'TTA Pivot Table'!N$52</f>
        <v>6.5917465504720427</v>
      </c>
      <c r="J236" s="179">
        <f>+'TTA Pivot Table'!N$54</f>
        <v>3.8309972299168971</v>
      </c>
      <c r="K236" s="178">
        <f>+'TTA Pivot Table'!N$56</f>
        <v>5.2840400000000001</v>
      </c>
      <c r="L236" s="178">
        <f>+'TTA Pivot Table'!N$58</f>
        <v>5.2053131313131304</v>
      </c>
      <c r="M236" s="180">
        <f>+'TTA Pivot Table'!N$60</f>
        <v>4.9077201748906925</v>
      </c>
      <c r="N236" s="179">
        <f>+'TTA Pivot Table'!N$62</f>
        <v>3.7516666666666669</v>
      </c>
      <c r="O236" s="47"/>
      <c r="P236" s="715">
        <f t="shared" si="14"/>
        <v>-1.6840263755813503</v>
      </c>
    </row>
    <row r="237" spans="1:16">
      <c r="A237" s="52" t="s">
        <v>90</v>
      </c>
      <c r="B237" s="178">
        <f>+'TTA Pivot Table'!N$70</f>
        <v>0</v>
      </c>
      <c r="C237" s="178">
        <f>+'TTA Pivot Table'!N$72</f>
        <v>0</v>
      </c>
      <c r="D237" s="178">
        <f>+'TTA Pivot Table'!N$74</f>
        <v>0</v>
      </c>
      <c r="E237" s="179">
        <f>+'TTA Pivot Table'!N$76</f>
        <v>0</v>
      </c>
      <c r="F237" s="179">
        <f>+'TTA Pivot Table'!N$78</f>
        <v>0</v>
      </c>
      <c r="G237" s="178">
        <f>+'TTA Pivot Table'!N$80</f>
        <v>0</v>
      </c>
      <c r="H237" s="178">
        <f>+'TTA Pivot Table'!N$82</f>
        <v>0</v>
      </c>
      <c r="I237" s="179">
        <f>+'TTA Pivot Table'!N$84</f>
        <v>0</v>
      </c>
      <c r="J237" s="179">
        <f>+'TTA Pivot Table'!N$86</f>
        <v>0</v>
      </c>
      <c r="K237" s="178">
        <f>+'TTA Pivot Table'!N$88</f>
        <v>0</v>
      </c>
      <c r="L237" s="178">
        <f>+'TTA Pivot Table'!N$90</f>
        <v>0</v>
      </c>
      <c r="M237" s="180">
        <f>+'TTA Pivot Table'!N$92</f>
        <v>0</v>
      </c>
      <c r="N237" s="179">
        <f>+'TTA Pivot Table'!N$94</f>
        <v>0</v>
      </c>
      <c r="O237" s="47"/>
      <c r="P237" s="715">
        <f t="shared" si="14"/>
        <v>0</v>
      </c>
    </row>
    <row r="238" spans="1:16">
      <c r="A238" s="52" t="s">
        <v>91</v>
      </c>
      <c r="B238" s="178">
        <f>+'TTA Pivot Table'!N$102</f>
        <v>2.9275362318840581</v>
      </c>
      <c r="C238" s="178">
        <f>+'TTA Pivot Table'!N$104</f>
        <v>3.6161495624502784</v>
      </c>
      <c r="D238" s="178">
        <f>+'TTA Pivot Table'!N$106</f>
        <v>0.69424460431654678</v>
      </c>
      <c r="E238" s="179">
        <f>+'TTA Pivot Table'!N$108</f>
        <v>2.7581549439347604</v>
      </c>
      <c r="F238" s="179">
        <f>+'TTA Pivot Table'!N$110</f>
        <v>4.048322733507919</v>
      </c>
      <c r="G238" s="178">
        <f>+'TTA Pivot Table'!N$112</f>
        <v>5.4706045479755963</v>
      </c>
      <c r="H238" s="178">
        <f>+'TTA Pivot Table'!N$114</f>
        <v>4.75</v>
      </c>
      <c r="I238" s="179">
        <f>+'TTA Pivot Table'!N$116</f>
        <v>4.489594978072061</v>
      </c>
      <c r="J238" s="179">
        <f>+'TTA Pivot Table'!N$118</f>
        <v>2.7750668975287267</v>
      </c>
      <c r="K238" s="178">
        <f>+'TTA Pivot Table'!N$120</f>
        <v>4.0445716267776621</v>
      </c>
      <c r="L238" s="178">
        <f>+'TTA Pivot Table'!N$122</f>
        <v>2.6818181818181817</v>
      </c>
      <c r="M238" s="180">
        <f>+'TTA Pivot Table'!N$124</f>
        <v>3.3784418796372631</v>
      </c>
      <c r="N238" s="179">
        <f>+'TTA Pivot Table'!N$126</f>
        <v>5.1126934290199593</v>
      </c>
      <c r="O238" s="47"/>
      <c r="P238" s="715">
        <f t="shared" si="14"/>
        <v>-1.1111530984347979</v>
      </c>
    </row>
    <row r="239" spans="1:16">
      <c r="A239" s="52"/>
      <c r="B239" s="178"/>
      <c r="C239" s="178"/>
      <c r="D239" s="178"/>
      <c r="E239" s="179"/>
      <c r="F239" s="179"/>
      <c r="G239" s="178"/>
      <c r="H239" s="178"/>
      <c r="I239" s="179"/>
      <c r="J239" s="179"/>
      <c r="K239" s="178"/>
      <c r="L239" s="178"/>
      <c r="M239" s="180"/>
      <c r="N239" s="179"/>
      <c r="O239" s="47"/>
      <c r="P239" s="715"/>
    </row>
    <row r="240" spans="1:16">
      <c r="A240" s="52" t="s">
        <v>92</v>
      </c>
      <c r="B240" s="178">
        <f>+'TTA Pivot Table'!N$134</f>
        <v>3.1280232558139534</v>
      </c>
      <c r="C240" s="178">
        <f>+'TTA Pivot Table'!N$136</f>
        <v>4.1781355932203397</v>
      </c>
      <c r="D240" s="178">
        <f>+'TTA Pivot Table'!N$138</f>
        <v>0</v>
      </c>
      <c r="E240" s="179">
        <f>+'TTA Pivot Table'!N$140</f>
        <v>3.555310344827586</v>
      </c>
      <c r="F240" s="179">
        <f>+'TTA Pivot Table'!N$142</f>
        <v>4.4538518794194273</v>
      </c>
      <c r="G240" s="178">
        <f>+'TTA Pivot Table'!N$144</f>
        <v>5.8378378378378377</v>
      </c>
      <c r="H240" s="178">
        <f>+'TTA Pivot Table'!N$146</f>
        <v>0</v>
      </c>
      <c r="I240" s="179">
        <f>+'TTA Pivot Table'!N$148</f>
        <v>4.8389739457426808</v>
      </c>
      <c r="J240" s="179">
        <f>+'TTA Pivot Table'!N$150</f>
        <v>3.4689349112426036</v>
      </c>
      <c r="K240" s="178">
        <f>+'TTA Pivot Table'!N$152</f>
        <v>3.8255250403877223</v>
      </c>
      <c r="L240" s="178">
        <f>+'TTA Pivot Table'!N$154</f>
        <v>0</v>
      </c>
      <c r="M240" s="180">
        <f>+'TTA Pivot Table'!N$156</f>
        <v>3.6649644760213143</v>
      </c>
      <c r="N240" s="179">
        <f>+'TTA Pivot Table'!N$158</f>
        <v>2.128863636363636</v>
      </c>
      <c r="O240" s="47"/>
      <c r="P240" s="715">
        <f t="shared" si="14"/>
        <v>-1.1740094697213665</v>
      </c>
    </row>
    <row r="241" spans="1:17">
      <c r="A241" s="52" t="s">
        <v>93</v>
      </c>
      <c r="B241" s="178">
        <f>+'TTA Pivot Table'!N$166</f>
        <v>3.3334814814814813</v>
      </c>
      <c r="C241" s="178">
        <f>+'TTA Pivot Table'!N$168</f>
        <v>3.7123809523809528</v>
      </c>
      <c r="D241" s="178">
        <f>+'TTA Pivot Table'!N$170</f>
        <v>0</v>
      </c>
      <c r="E241" s="179">
        <f>+'TTA Pivot Table'!N$172</f>
        <v>3.3844871794871798</v>
      </c>
      <c r="F241" s="179">
        <f>+'TTA Pivot Table'!N$174</f>
        <v>4.7090163934426217</v>
      </c>
      <c r="G241" s="178">
        <f>+'TTA Pivot Table'!N$176</f>
        <v>5.5520771513353111</v>
      </c>
      <c r="H241" s="178">
        <f>+'TTA Pivot Table'!N$178</f>
        <v>0</v>
      </c>
      <c r="I241" s="179">
        <f>+'TTA Pivot Table'!N$180</f>
        <v>5.009028511087644</v>
      </c>
      <c r="J241" s="179">
        <f>+'TTA Pivot Table'!N$182</f>
        <v>3.4665316901408456</v>
      </c>
      <c r="K241" s="178">
        <f>+'TTA Pivot Table'!N$184</f>
        <v>3.9135829959514168</v>
      </c>
      <c r="L241" s="178">
        <f>+'TTA Pivot Table'!N$186</f>
        <v>0</v>
      </c>
      <c r="M241" s="180">
        <f>+'TTA Pivot Table'!N$188</f>
        <v>3.6744821092278719</v>
      </c>
      <c r="N241" s="179">
        <f>+'TTA Pivot Table'!N$190</f>
        <v>5.0256659388646288</v>
      </c>
      <c r="O241" s="47"/>
      <c r="P241" s="715">
        <f t="shared" si="14"/>
        <v>-1.3345464018597721</v>
      </c>
    </row>
    <row r="242" spans="1:17">
      <c r="A242" s="52" t="s">
        <v>94</v>
      </c>
      <c r="B242" s="267">
        <f>+'TTA Pivot Table'!N$198</f>
        <v>3.3164221824686937</v>
      </c>
      <c r="C242" s="178">
        <f>+'TTA Pivot Table'!N$200</f>
        <v>4.2837500000000004</v>
      </c>
      <c r="D242" s="178">
        <f>+'TTA Pivot Table'!N$202</f>
        <v>0</v>
      </c>
      <c r="E242" s="179">
        <f>+'TTA Pivot Table'!N$204</f>
        <v>3.4681598793363504</v>
      </c>
      <c r="F242" s="179">
        <f>+'TTA Pivot Table'!N$206</f>
        <v>4.8706586826347307</v>
      </c>
      <c r="G242" s="178">
        <f>+'TTA Pivot Table'!N$208</f>
        <v>6.2921501706484637</v>
      </c>
      <c r="H242" s="178">
        <f>+'TTA Pivot Table'!N$210</f>
        <v>0</v>
      </c>
      <c r="I242" s="179">
        <f>+'TTA Pivot Table'!N$212</f>
        <v>5.2398936170212762</v>
      </c>
      <c r="J242" s="179">
        <f>+'TTA Pivot Table'!N$214</f>
        <v>3.7337788578371818</v>
      </c>
      <c r="K242" s="178">
        <f>+'TTA Pivot Table'!N$216</f>
        <v>4.6516666666666655</v>
      </c>
      <c r="L242" s="178">
        <f>+'TTA Pivot Table'!N$218</f>
        <v>0</v>
      </c>
      <c r="M242" s="180">
        <f>+'TTA Pivot Table'!N$220</f>
        <v>4.1208011243851024</v>
      </c>
      <c r="N242" s="179">
        <f>+'TTA Pivot Table'!N$222</f>
        <v>0</v>
      </c>
      <c r="O242" s="47"/>
      <c r="P242" s="715">
        <f t="shared" si="14"/>
        <v>-1.1190924926361738</v>
      </c>
    </row>
    <row r="243" spans="1:17">
      <c r="A243" s="52" t="s">
        <v>95</v>
      </c>
      <c r="B243" s="178">
        <f>+'TTA Pivot Table'!N$230</f>
        <v>0</v>
      </c>
      <c r="C243" s="178">
        <f>+'TTA Pivot Table'!N$232</f>
        <v>0</v>
      </c>
      <c r="D243" s="178">
        <f>+'TTA Pivot Table'!N$234</f>
        <v>0</v>
      </c>
      <c r="E243" s="179">
        <f>+'TTA Pivot Table'!N$236</f>
        <v>0</v>
      </c>
      <c r="F243" s="179">
        <f>+'TTA Pivot Table'!N$238</f>
        <v>0</v>
      </c>
      <c r="G243" s="178">
        <f>+'TTA Pivot Table'!N$240</f>
        <v>0</v>
      </c>
      <c r="H243" s="178">
        <f>+'TTA Pivot Table'!N$242</f>
        <v>0</v>
      </c>
      <c r="I243" s="179">
        <f>+'TTA Pivot Table'!N$244</f>
        <v>0</v>
      </c>
      <c r="J243" s="179">
        <f>+'TTA Pivot Table'!N$246</f>
        <v>0</v>
      </c>
      <c r="K243" s="178">
        <f>+'TTA Pivot Table'!N$248</f>
        <v>0</v>
      </c>
      <c r="L243" s="178">
        <f>+'TTA Pivot Table'!N$250</f>
        <v>0</v>
      </c>
      <c r="M243" s="180">
        <f>+'TTA Pivot Table'!N$252</f>
        <v>0</v>
      </c>
      <c r="N243" s="179">
        <f>+'TTA Pivot Table'!N$254</f>
        <v>0</v>
      </c>
      <c r="O243" s="47"/>
      <c r="P243" s="715">
        <f t="shared" si="14"/>
        <v>0</v>
      </c>
    </row>
    <row r="244" spans="1:17">
      <c r="A244" s="52"/>
      <c r="B244" s="178"/>
      <c r="C244" s="178"/>
      <c r="D244" s="178"/>
      <c r="E244" s="179"/>
      <c r="F244" s="179"/>
      <c r="G244" s="178"/>
      <c r="H244" s="178"/>
      <c r="I244" s="179"/>
      <c r="J244" s="179"/>
      <c r="K244" s="178"/>
      <c r="L244" s="178"/>
      <c r="M244" s="180"/>
      <c r="N244" s="179"/>
      <c r="O244" s="47"/>
      <c r="P244" s="715"/>
    </row>
    <row r="245" spans="1:17">
      <c r="A245" s="52" t="s">
        <v>96</v>
      </c>
      <c r="B245" s="178">
        <f>+'TTA Pivot Table'!N$262</f>
        <v>0</v>
      </c>
      <c r="C245" s="178">
        <f>+'TTA Pivot Table'!N$264</f>
        <v>0</v>
      </c>
      <c r="D245" s="178">
        <f>+'TTA Pivot Table'!N$266</f>
        <v>0</v>
      </c>
      <c r="E245" s="179">
        <f>+'TTA Pivot Table'!N$268</f>
        <v>0</v>
      </c>
      <c r="F245" s="179">
        <f>+'TTA Pivot Table'!N$270</f>
        <v>0</v>
      </c>
      <c r="G245" s="178">
        <f>+'TTA Pivot Table'!N$272</f>
        <v>0</v>
      </c>
      <c r="H245" s="178">
        <f>+'TTA Pivot Table'!N$274</f>
        <v>0</v>
      </c>
      <c r="I245" s="179">
        <f>+'TTA Pivot Table'!N$276</f>
        <v>0</v>
      </c>
      <c r="J245" s="179">
        <f>+'TTA Pivot Table'!N$278</f>
        <v>0</v>
      </c>
      <c r="K245" s="178">
        <f>+'TTA Pivot Table'!N$280</f>
        <v>0</v>
      </c>
      <c r="L245" s="178">
        <f>+'TTA Pivot Table'!N$282</f>
        <v>0</v>
      </c>
      <c r="M245" s="180">
        <f>+'TTA Pivot Table'!N$284</f>
        <v>0</v>
      </c>
      <c r="N245" s="179">
        <f>+'TTA Pivot Table'!N$286</f>
        <v>0</v>
      </c>
      <c r="O245" s="47"/>
      <c r="P245" s="715">
        <f t="shared" si="14"/>
        <v>0</v>
      </c>
    </row>
    <row r="246" spans="1:17">
      <c r="A246" s="52" t="s">
        <v>97</v>
      </c>
      <c r="B246" s="178">
        <f>+'TTA Pivot Table'!N$294</f>
        <v>2.8497370398196846</v>
      </c>
      <c r="C246" s="178">
        <f>+'TTA Pivot Table'!N$296</f>
        <v>3.1820615796519411</v>
      </c>
      <c r="D246" s="178">
        <f>+'TTA Pivot Table'!N$298</f>
        <v>3.2162162162162162</v>
      </c>
      <c r="E246" s="179">
        <f>+'TTA Pivot Table'!N$300</f>
        <v>2.9735224586288416</v>
      </c>
      <c r="F246" s="179">
        <f>+'TTA Pivot Table'!N$302</f>
        <v>4.4730167154532801</v>
      </c>
      <c r="G246" s="178">
        <f>+'TTA Pivot Table'!N$304</f>
        <v>5.0653889121631055</v>
      </c>
      <c r="H246" s="178">
        <f>+'TTA Pivot Table'!N$306</f>
        <v>3.831818181818182</v>
      </c>
      <c r="I246" s="179">
        <f>+'TTA Pivot Table'!N$308</f>
        <v>4.7700015938365592</v>
      </c>
      <c r="J246" s="179">
        <f>+'TTA Pivot Table'!N$310</f>
        <v>3.1586270871985156</v>
      </c>
      <c r="K246" s="178">
        <f>+'TTA Pivot Table'!N$312</f>
        <v>4.4259575768748594</v>
      </c>
      <c r="L246" s="178">
        <f>+'TTA Pivot Table'!N$314</f>
        <v>3.4358974358974357</v>
      </c>
      <c r="M246" s="180">
        <f>+'TTA Pivot Table'!N$316</f>
        <v>3.9198541551121182</v>
      </c>
      <c r="N246" s="179">
        <f>+'TTA Pivot Table'!N$318</f>
        <v>0</v>
      </c>
      <c r="O246" s="47"/>
      <c r="P246" s="715">
        <f t="shared" si="14"/>
        <v>-0.85014743872444098</v>
      </c>
    </row>
    <row r="247" spans="1:17">
      <c r="A247" s="52" t="s">
        <v>98</v>
      </c>
      <c r="B247" s="178">
        <f>+'TTA Pivot Table'!N$326</f>
        <v>1.9639534883720933</v>
      </c>
      <c r="C247" s="178">
        <f>+'TTA Pivot Table'!N$328</f>
        <v>2.7287628865979383</v>
      </c>
      <c r="D247" s="178">
        <f>+'TTA Pivot Table'!N$330</f>
        <v>0</v>
      </c>
      <c r="E247" s="179">
        <f>+'TTA Pivot Table'!N$332</f>
        <v>2.2257882352941176</v>
      </c>
      <c r="F247" s="179">
        <f>+'TTA Pivot Table'!N$334</f>
        <v>4.2772254974207806</v>
      </c>
      <c r="G247" s="178">
        <f>+'TTA Pivot Table'!N$336</f>
        <v>5.8667214397496075</v>
      </c>
      <c r="H247" s="178">
        <f>+'TTA Pivot Table'!N$338</f>
        <v>0</v>
      </c>
      <c r="I247" s="179">
        <f>+'TTA Pivot Table'!N$340</f>
        <v>4.7860871743486975</v>
      </c>
      <c r="J247" s="179">
        <f>+'TTA Pivot Table'!N$342</f>
        <v>3.3136747458952303</v>
      </c>
      <c r="K247" s="178">
        <f>+'TTA Pivot Table'!N$344</f>
        <v>4.3934762223710653</v>
      </c>
      <c r="L247" s="178">
        <f>+'TTA Pivot Table'!N$346</f>
        <v>0</v>
      </c>
      <c r="M247" s="180">
        <f>+'TTA Pivot Table'!N$348</f>
        <v>3.8952561327561321</v>
      </c>
      <c r="N247" s="179">
        <f>+'TTA Pivot Table'!N$350</f>
        <v>0</v>
      </c>
      <c r="O247" s="47"/>
      <c r="P247" s="715">
        <f t="shared" si="14"/>
        <v>-0.89083104159256532</v>
      </c>
      <c r="Q247" s="785"/>
    </row>
    <row r="248" spans="1:17">
      <c r="A248" s="52" t="s">
        <v>99</v>
      </c>
      <c r="B248" s="178">
        <f>+'TTA Pivot Table'!N$358</f>
        <v>0</v>
      </c>
      <c r="C248" s="178">
        <f>+'TTA Pivot Table'!N$360</f>
        <v>0</v>
      </c>
      <c r="D248" s="178">
        <f>+'TTA Pivot Table'!N$362</f>
        <v>0</v>
      </c>
      <c r="E248" s="179">
        <f>+'TTA Pivot Table'!N$364</f>
        <v>0</v>
      </c>
      <c r="F248" s="179">
        <f>+'TTA Pivot Table'!N$366</f>
        <v>0</v>
      </c>
      <c r="G248" s="178">
        <f>+'TTA Pivot Table'!N$368</f>
        <v>0</v>
      </c>
      <c r="H248" s="178">
        <f>+'TTA Pivot Table'!N$370</f>
        <v>0</v>
      </c>
      <c r="I248" s="179">
        <f>+'TTA Pivot Table'!N$372</f>
        <v>0</v>
      </c>
      <c r="J248" s="179">
        <f>+'TTA Pivot Table'!N$374</f>
        <v>0</v>
      </c>
      <c r="K248" s="178">
        <f>+'TTA Pivot Table'!N$376</f>
        <v>0</v>
      </c>
      <c r="L248" s="178">
        <f>+'TTA Pivot Table'!N$378</f>
        <v>0</v>
      </c>
      <c r="M248" s="180">
        <f>+'TTA Pivot Table'!N$380</f>
        <v>0</v>
      </c>
      <c r="N248" s="179">
        <f>+'TTA Pivot Table'!N$382</f>
        <v>0</v>
      </c>
      <c r="O248" s="47"/>
      <c r="P248" s="715">
        <f t="shared" si="14"/>
        <v>0</v>
      </c>
    </row>
    <row r="249" spans="1:17">
      <c r="A249" s="52"/>
      <c r="B249" s="178"/>
      <c r="C249" s="178"/>
      <c r="D249" s="178"/>
      <c r="E249" s="179"/>
      <c r="F249" s="179"/>
      <c r="G249" s="178"/>
      <c r="H249" s="178"/>
      <c r="I249" s="179"/>
      <c r="J249" s="179"/>
      <c r="K249" s="178"/>
      <c r="L249" s="178"/>
      <c r="M249" s="180"/>
      <c r="N249" s="179"/>
      <c r="O249" s="47"/>
      <c r="P249" s="715"/>
    </row>
    <row r="250" spans="1:17">
      <c r="A250" s="52" t="s">
        <v>100</v>
      </c>
      <c r="B250" s="178">
        <f>+'TTA Pivot Table'!N$390</f>
        <v>3.5303473945409429</v>
      </c>
      <c r="C250" s="178">
        <f>+'TTA Pivot Table'!N$392</f>
        <v>3.8973737373737376</v>
      </c>
      <c r="D250" s="178">
        <f>+'TTA Pivot Table'!N$394</f>
        <v>0</v>
      </c>
      <c r="E250" s="179">
        <f>+'TTA Pivot Table'!N$396</f>
        <v>3.65126455906822</v>
      </c>
      <c r="F250" s="179">
        <f>+'TTA Pivot Table'!N$398</f>
        <v>3.6907174556213014</v>
      </c>
      <c r="G250" s="178">
        <f>+'TTA Pivot Table'!N$400</f>
        <v>4.3388169014084506</v>
      </c>
      <c r="H250" s="178">
        <f>+'TTA Pivot Table'!N$402</f>
        <v>0</v>
      </c>
      <c r="I250" s="179">
        <f>+'TTA Pivot Table'!N$404</f>
        <v>3.8255008787346223</v>
      </c>
      <c r="J250" s="179">
        <f>+'TTA Pivot Table'!N$406</f>
        <v>2.5836647493837308</v>
      </c>
      <c r="K250" s="178">
        <f>+'TTA Pivot Table'!N$408</f>
        <v>2.7990955631399319</v>
      </c>
      <c r="L250" s="178">
        <f>+'TTA Pivot Table'!N$410</f>
        <v>0</v>
      </c>
      <c r="M250" s="180">
        <f>+'TTA Pivot Table'!N$412</f>
        <v>2.7109680672268905</v>
      </c>
      <c r="N250" s="179">
        <f>+'TTA Pivot Table'!N$414</f>
        <v>0</v>
      </c>
      <c r="O250" s="47"/>
      <c r="P250" s="715">
        <f t="shared" si="14"/>
        <v>-1.1145328115077318</v>
      </c>
    </row>
    <row r="251" spans="1:17">
      <c r="A251" s="52" t="s">
        <v>101</v>
      </c>
      <c r="B251" s="178">
        <f>+'TTA Pivot Table'!N$422</f>
        <v>3.15413407821229</v>
      </c>
      <c r="C251" s="178">
        <f>+'TTA Pivot Table'!N$424</f>
        <v>3.1996647108130762</v>
      </c>
      <c r="D251" s="178">
        <f>+'TTA Pivot Table'!N$426</f>
        <v>0</v>
      </c>
      <c r="E251" s="179">
        <f>+'TTA Pivot Table'!N$428</f>
        <v>3.1723432785786119</v>
      </c>
      <c r="F251" s="179">
        <f>+'TTA Pivot Table'!N$430</f>
        <v>4.5205352890751502</v>
      </c>
      <c r="G251" s="178">
        <f>+'TTA Pivot Table'!N$432</f>
        <v>5.0553119925771286</v>
      </c>
      <c r="H251" s="178">
        <f>+'TTA Pivot Table'!N$434</f>
        <v>0</v>
      </c>
      <c r="I251" s="179">
        <f>+'TTA Pivot Table'!N$436</f>
        <v>4.7616756445792587</v>
      </c>
      <c r="J251" s="179">
        <f>+'TTA Pivot Table'!N$438</f>
        <v>3.3766666666666678</v>
      </c>
      <c r="K251" s="178">
        <f>+'TTA Pivot Table'!N$440</f>
        <v>3.7257723938653027</v>
      </c>
      <c r="L251" s="178">
        <f>+'TTA Pivot Table'!N$442</f>
        <v>0</v>
      </c>
      <c r="M251" s="180">
        <f>+'TTA Pivot Table'!N$444</f>
        <v>3.5980687905272069</v>
      </c>
      <c r="N251" s="179">
        <f>+'TTA Pivot Table'!N$446</f>
        <v>5.0439249523427288</v>
      </c>
      <c r="O251" s="47"/>
      <c r="P251" s="715">
        <f t="shared" si="14"/>
        <v>-1.1636068540520519</v>
      </c>
    </row>
    <row r="252" spans="1:17">
      <c r="A252" s="52" t="s">
        <v>102</v>
      </c>
      <c r="B252" s="178">
        <f>+'TTA Pivot Table'!N$454</f>
        <v>2.5686619718309833</v>
      </c>
      <c r="C252" s="178">
        <f>+'TTA Pivot Table'!N$456</f>
        <v>3.1151832460732964</v>
      </c>
      <c r="D252" s="178">
        <f>+'TTA Pivot Table'!N$458</f>
        <v>0</v>
      </c>
      <c r="E252" s="179">
        <f>+'TTA Pivot Table'!N$460</f>
        <v>2.7884210526315765</v>
      </c>
      <c r="F252" s="179">
        <f>+'TTA Pivot Table'!N$462</f>
        <v>3.8851408092189912</v>
      </c>
      <c r="G252" s="178">
        <f>+'TTA Pivot Table'!N$464</f>
        <v>5.6219864001648441</v>
      </c>
      <c r="H252" s="178">
        <f>+'TTA Pivot Table'!N$466</f>
        <v>0</v>
      </c>
      <c r="I252" s="179">
        <f>+'TTA Pivot Table'!N$468</f>
        <v>5.1601236639853232</v>
      </c>
      <c r="J252" s="179">
        <f>+'TTA Pivot Table'!N$470</f>
        <v>3.0278745644599279</v>
      </c>
      <c r="K252" s="178">
        <f>+'TTA Pivot Table'!N$472</f>
        <v>4.6658371040723958</v>
      </c>
      <c r="L252" s="178">
        <f>+'TTA Pivot Table'!N$474</f>
        <v>0</v>
      </c>
      <c r="M252" s="180">
        <f>+'TTA Pivot Table'!N$476</f>
        <v>4.2066102246825112</v>
      </c>
      <c r="N252" s="179">
        <f>+'TTA Pivot Table'!N$478</f>
        <v>5.0853133107372663</v>
      </c>
      <c r="O252" s="47"/>
      <c r="P252" s="715">
        <f t="shared" si="14"/>
        <v>-0.95351343930281196</v>
      </c>
    </row>
    <row r="253" spans="1:17">
      <c r="A253" s="57" t="s">
        <v>103</v>
      </c>
      <c r="B253" s="181">
        <f>+'TTA Pivot Table'!N$486</f>
        <v>3.4845454545454539</v>
      </c>
      <c r="C253" s="181">
        <f>+'TTA Pivot Table'!N$488</f>
        <v>4.5</v>
      </c>
      <c r="D253" s="181">
        <f>+'TTA Pivot Table'!N$490</f>
        <v>0</v>
      </c>
      <c r="E253" s="182">
        <f>+'TTA Pivot Table'!N$492</f>
        <v>3.5286956521739126</v>
      </c>
      <c r="F253" s="182">
        <f>+'TTA Pivot Table'!N$494</f>
        <v>4.1377682403433482</v>
      </c>
      <c r="G253" s="181">
        <f>+'TTA Pivot Table'!N$496</f>
        <v>4.945222929936306</v>
      </c>
      <c r="H253" s="181">
        <f>+'TTA Pivot Table'!N$498</f>
        <v>0</v>
      </c>
      <c r="I253" s="182">
        <f>+'TTA Pivot Table'!N$500</f>
        <v>4.2858644859813078</v>
      </c>
      <c r="J253" s="182">
        <f>+'TTA Pivot Table'!N$502</f>
        <v>4.470846394984326</v>
      </c>
      <c r="K253" s="181">
        <f>+'TTA Pivot Table'!N$504</f>
        <v>3.5992481203007518</v>
      </c>
      <c r="L253" s="181">
        <f>+'TTA Pivot Table'!N$506</f>
        <v>0</v>
      </c>
      <c r="M253" s="183">
        <f>+'TTA Pivot Table'!N$508</f>
        <v>4.2143805309734512</v>
      </c>
      <c r="N253" s="182">
        <f>+'TTA Pivot Table'!N$510</f>
        <v>6.3697247706422022</v>
      </c>
      <c r="O253" s="47"/>
      <c r="P253" s="717">
        <f t="shared" si="14"/>
        <v>-7.1483955007856537E-2</v>
      </c>
    </row>
    <row r="254" spans="1:17">
      <c r="A254" s="165" t="s">
        <v>206</v>
      </c>
      <c r="B254" s="165"/>
      <c r="C254" s="165"/>
      <c r="D254" s="165"/>
      <c r="E254" s="165"/>
      <c r="F254" s="166"/>
      <c r="G254" s="166"/>
      <c r="H254" s="166"/>
      <c r="I254" s="166"/>
      <c r="J254" s="166"/>
      <c r="K254" s="166"/>
      <c r="L254" s="166"/>
      <c r="M254" s="166"/>
      <c r="N254" s="166"/>
    </row>
    <row r="255" spans="1:17" s="56" customFormat="1">
      <c r="A255" s="165"/>
      <c r="B255" s="167"/>
      <c r="C255" s="167"/>
      <c r="D255" s="167"/>
      <c r="E255" s="167"/>
      <c r="F255" s="167"/>
      <c r="G255" s="167"/>
      <c r="H255" s="167"/>
      <c r="I255" s="167"/>
      <c r="J255" s="167"/>
      <c r="K255" s="167"/>
      <c r="L255" s="167"/>
      <c r="M255" s="167"/>
      <c r="N255" s="167"/>
      <c r="O255" s="50"/>
    </row>
    <row r="256" spans="1:17">
      <c r="A256" s="165"/>
      <c r="B256" s="165"/>
      <c r="C256" s="165"/>
      <c r="D256" s="165"/>
      <c r="E256" s="165"/>
      <c r="F256" s="166"/>
      <c r="G256" s="166"/>
      <c r="H256" s="166"/>
      <c r="I256" s="166"/>
      <c r="J256" s="166"/>
      <c r="K256" s="166"/>
      <c r="L256" s="166"/>
      <c r="M256" s="166"/>
      <c r="N256" s="718" t="s">
        <v>1156</v>
      </c>
    </row>
    <row r="257" spans="1:16" ht="18">
      <c r="A257" s="266" t="s">
        <v>326</v>
      </c>
      <c r="B257" s="132"/>
      <c r="C257" s="132"/>
      <c r="D257" s="132"/>
      <c r="E257" s="132"/>
      <c r="F257" s="135"/>
      <c r="G257" s="135"/>
      <c r="H257" s="135"/>
      <c r="I257" s="136"/>
      <c r="J257" s="135"/>
      <c r="K257" s="135"/>
      <c r="L257" s="135"/>
      <c r="M257" s="136"/>
      <c r="N257" s="135"/>
      <c r="P257" s="714"/>
    </row>
    <row r="258" spans="1:16" ht="18">
      <c r="A258" s="266"/>
      <c r="B258" s="132"/>
      <c r="C258" s="132"/>
      <c r="D258" s="132"/>
      <c r="E258" s="132"/>
      <c r="F258" s="135"/>
      <c r="G258" s="135"/>
      <c r="H258" s="135"/>
      <c r="I258" s="136"/>
      <c r="J258" s="135"/>
      <c r="K258" s="135"/>
      <c r="L258" s="135"/>
      <c r="M258" s="136"/>
      <c r="N258" s="135"/>
      <c r="P258" s="714"/>
    </row>
    <row r="259" spans="1:16" ht="15.75">
      <c r="A259" s="150" t="s">
        <v>230</v>
      </c>
      <c r="B259" s="132"/>
      <c r="C259" s="132"/>
      <c r="D259" s="132"/>
      <c r="E259" s="132"/>
      <c r="F259" s="135"/>
      <c r="G259" s="135"/>
      <c r="H259" s="135"/>
      <c r="I259" s="136"/>
      <c r="J259" s="135"/>
      <c r="K259" s="135"/>
      <c r="L259" s="135"/>
      <c r="M259" s="136"/>
      <c r="N259" s="135"/>
      <c r="P259" s="714"/>
    </row>
    <row r="260" spans="1:16" ht="15.75">
      <c r="A260" s="150" t="s">
        <v>507</v>
      </c>
      <c r="B260" s="132"/>
      <c r="C260" s="132"/>
      <c r="D260" s="132"/>
      <c r="E260" s="132"/>
      <c r="F260" s="135"/>
      <c r="G260" s="135"/>
      <c r="H260" s="135"/>
      <c r="I260" s="136"/>
      <c r="J260" s="135"/>
      <c r="K260" s="135"/>
      <c r="L260" s="135"/>
      <c r="M260" s="136"/>
      <c r="N260" s="135"/>
      <c r="P260" s="714"/>
    </row>
    <row r="261" spans="1:16" ht="18" customHeight="1">
      <c r="A261" s="31"/>
      <c r="B261" s="31"/>
      <c r="C261" s="31"/>
      <c r="D261" s="31"/>
      <c r="E261" s="31"/>
      <c r="F261" s="23"/>
      <c r="G261" s="146"/>
      <c r="H261" s="146"/>
      <c r="I261" s="143"/>
      <c r="J261" s="143"/>
      <c r="K261" s="143"/>
      <c r="L261" s="143"/>
      <c r="M261" s="143"/>
      <c r="N261" s="143"/>
      <c r="O261" s="11"/>
      <c r="P261" s="714"/>
    </row>
    <row r="262" spans="1:16" ht="18" customHeight="1">
      <c r="A262" s="26"/>
      <c r="B262" s="151" t="s">
        <v>303</v>
      </c>
      <c r="C262" s="152"/>
      <c r="D262" s="152"/>
      <c r="E262" s="152"/>
      <c r="F262" s="152"/>
      <c r="G262" s="152"/>
      <c r="H262" s="152"/>
      <c r="I262" s="153"/>
      <c r="J262" s="163" t="s">
        <v>202</v>
      </c>
      <c r="K262" s="711"/>
      <c r="L262" s="711"/>
      <c r="M262" s="712"/>
      <c r="N262" s="841" t="s">
        <v>302</v>
      </c>
      <c r="O262" s="713"/>
      <c r="P262" s="714"/>
    </row>
    <row r="263" spans="1:16" ht="42.75" customHeight="1">
      <c r="A263" s="42"/>
      <c r="B263" s="152" t="s">
        <v>344</v>
      </c>
      <c r="C263" s="152"/>
      <c r="D263" s="152"/>
      <c r="E263" s="155"/>
      <c r="F263" s="156" t="s">
        <v>346</v>
      </c>
      <c r="G263" s="152"/>
      <c r="H263" s="152"/>
      <c r="I263" s="153"/>
      <c r="J263" s="157" t="s">
        <v>304</v>
      </c>
      <c r="K263" s="152"/>
      <c r="L263" s="152"/>
      <c r="M263" s="153"/>
      <c r="N263" s="842"/>
      <c r="O263" s="713"/>
      <c r="P263" s="714"/>
    </row>
    <row r="264" spans="1:16" ht="28.5" customHeight="1">
      <c r="A264" s="31"/>
      <c r="B264" s="158" t="s">
        <v>203</v>
      </c>
      <c r="C264" s="158" t="s">
        <v>204</v>
      </c>
      <c r="D264" s="158" t="s">
        <v>104</v>
      </c>
      <c r="E264" s="160" t="s">
        <v>50</v>
      </c>
      <c r="F264" s="160" t="s">
        <v>203</v>
      </c>
      <c r="G264" s="158" t="s">
        <v>204</v>
      </c>
      <c r="H264" s="158" t="s">
        <v>104</v>
      </c>
      <c r="I264" s="160" t="s">
        <v>50</v>
      </c>
      <c r="J264" s="161" t="s">
        <v>203</v>
      </c>
      <c r="K264" s="162" t="s">
        <v>204</v>
      </c>
      <c r="L264" s="164" t="s">
        <v>104</v>
      </c>
      <c r="M264" s="161" t="s">
        <v>50</v>
      </c>
      <c r="N264" s="843"/>
      <c r="O264" s="713"/>
      <c r="P264" s="714" t="s">
        <v>294</v>
      </c>
    </row>
    <row r="265" spans="1:16" ht="24.75" hidden="1" customHeight="1">
      <c r="A265" s="52" t="s">
        <v>87</v>
      </c>
      <c r="B265" s="52"/>
      <c r="C265" s="52"/>
      <c r="D265" s="52"/>
      <c r="E265" s="52"/>
      <c r="F265" s="44">
        <f>'TTA Pivot Table'!J$230</f>
        <v>0</v>
      </c>
      <c r="G265" s="44">
        <f>'TTA Pivot Table'!J$231</f>
        <v>0</v>
      </c>
      <c r="H265" s="44">
        <f>'TTA Pivot Table'!J$232</f>
        <v>0</v>
      </c>
      <c r="I265" s="43">
        <f>'TTA Pivot Table'!J$233</f>
        <v>0</v>
      </c>
      <c r="J265" s="43">
        <f>'TTA Pivot Table'!J$234</f>
        <v>0</v>
      </c>
      <c r="K265" s="44">
        <f>'TTA Pivot Table'!J$235</f>
        <v>0</v>
      </c>
      <c r="L265" s="44">
        <f>'TTA Pivot Table'!J$236</f>
        <v>0</v>
      </c>
      <c r="M265" s="45">
        <f>'TTA Pivot Table'!J$237</f>
        <v>0</v>
      </c>
      <c r="N265" s="43">
        <f>'TTA Pivot Table'!J$238</f>
        <v>0</v>
      </c>
      <c r="O265" s="47"/>
      <c r="P265" s="715">
        <f>+M265-I265</f>
        <v>0</v>
      </c>
    </row>
    <row r="266" spans="1:16" ht="15.75" hidden="1">
      <c r="A266" s="52"/>
      <c r="B266" s="52"/>
      <c r="C266" s="52"/>
      <c r="D266" s="52"/>
      <c r="E266" s="52"/>
      <c r="F266" s="48"/>
      <c r="G266" s="48"/>
      <c r="H266" s="48"/>
      <c r="I266" s="46"/>
      <c r="J266" s="46"/>
      <c r="K266" s="48"/>
      <c r="L266" s="48"/>
      <c r="M266" s="716"/>
      <c r="N266" s="46"/>
      <c r="O266" s="47"/>
      <c r="P266" s="713">
        <f t="shared" ref="P266" si="15">+I266-M266</f>
        <v>0</v>
      </c>
    </row>
    <row r="267" spans="1:16">
      <c r="A267" s="52" t="s">
        <v>88</v>
      </c>
      <c r="B267" s="178">
        <f>+'TTA Pivot Table'!J$6</f>
        <v>0</v>
      </c>
      <c r="C267" s="178">
        <f>+'TTA Pivot Table'!J$8</f>
        <v>0</v>
      </c>
      <c r="D267" s="178">
        <f>+'TTA Pivot Table'!J$10</f>
        <v>0</v>
      </c>
      <c r="E267" s="179">
        <f>+'TTA Pivot Table'!J$12</f>
        <v>0</v>
      </c>
      <c r="F267" s="179">
        <f>+'TTA Pivot Table'!J$14</f>
        <v>0</v>
      </c>
      <c r="G267" s="178">
        <f>+'TTA Pivot Table'!J$16</f>
        <v>0</v>
      </c>
      <c r="H267" s="178">
        <f>+'TTA Pivot Table'!J$18</f>
        <v>0</v>
      </c>
      <c r="I267" s="179">
        <f>+'TTA Pivot Table'!J$20</f>
        <v>0</v>
      </c>
      <c r="J267" s="179">
        <f>+'TTA Pivot Table'!J$22</f>
        <v>0</v>
      </c>
      <c r="K267" s="178">
        <f>+'TTA Pivot Table'!J$24</f>
        <v>0</v>
      </c>
      <c r="L267" s="178">
        <f>+'TTA Pivot Table'!J$26</f>
        <v>0</v>
      </c>
      <c r="M267" s="180">
        <f>+'TTA Pivot Table'!J$28</f>
        <v>0</v>
      </c>
      <c r="N267" s="179">
        <f>+'TTA Pivot Table'!J$30</f>
        <v>0</v>
      </c>
      <c r="O267" s="47"/>
      <c r="P267" s="715">
        <f t="shared" ref="P267:P285" si="16">+M267-I267</f>
        <v>0</v>
      </c>
    </row>
    <row r="268" spans="1:16">
      <c r="A268" s="52" t="s">
        <v>89</v>
      </c>
      <c r="B268" s="178">
        <f>+'TTA Pivot Table'!J$38</f>
        <v>0</v>
      </c>
      <c r="C268" s="178">
        <f>+'TTA Pivot Table'!J$40</f>
        <v>0</v>
      </c>
      <c r="D268" s="178">
        <f>+'TTA Pivot Table'!J$42</f>
        <v>0</v>
      </c>
      <c r="E268" s="179">
        <f>+'TTA Pivot Table'!J$44</f>
        <v>0</v>
      </c>
      <c r="F268" s="179">
        <f>+'TTA Pivot Table'!J$46</f>
        <v>0</v>
      </c>
      <c r="G268" s="178">
        <f>+'TTA Pivot Table'!J$48</f>
        <v>0</v>
      </c>
      <c r="H268" s="178">
        <f>+'TTA Pivot Table'!J$50</f>
        <v>0</v>
      </c>
      <c r="I268" s="179">
        <f>+'TTA Pivot Table'!J$52</f>
        <v>0</v>
      </c>
      <c r="J268" s="179">
        <f>+'TTA Pivot Table'!J$54</f>
        <v>0</v>
      </c>
      <c r="K268" s="178">
        <f>+'TTA Pivot Table'!J$56</f>
        <v>0</v>
      </c>
      <c r="L268" s="178">
        <f>+'TTA Pivot Table'!J$58</f>
        <v>0</v>
      </c>
      <c r="M268" s="180">
        <f>+'TTA Pivot Table'!J$60</f>
        <v>0</v>
      </c>
      <c r="N268" s="179">
        <f>+'TTA Pivot Table'!J$62</f>
        <v>0</v>
      </c>
      <c r="O268" s="47"/>
      <c r="P268" s="715">
        <f t="shared" si="16"/>
        <v>0</v>
      </c>
    </row>
    <row r="269" spans="1:16">
      <c r="A269" s="52" t="s">
        <v>90</v>
      </c>
      <c r="B269" s="178">
        <f>+'TTA Pivot Table'!J$70</f>
        <v>0</v>
      </c>
      <c r="C269" s="178">
        <f>+'TTA Pivot Table'!J$72</f>
        <v>0</v>
      </c>
      <c r="D269" s="178">
        <f>+'TTA Pivot Table'!J$74</f>
        <v>0</v>
      </c>
      <c r="E269" s="179">
        <f>+'TTA Pivot Table'!J$76</f>
        <v>0</v>
      </c>
      <c r="F269" s="179">
        <f>+'TTA Pivot Table'!J$78</f>
        <v>0</v>
      </c>
      <c r="G269" s="178">
        <f>+'TTA Pivot Table'!J$80</f>
        <v>0</v>
      </c>
      <c r="H269" s="178">
        <f>+'TTA Pivot Table'!J$82</f>
        <v>0</v>
      </c>
      <c r="I269" s="179">
        <f>+'TTA Pivot Table'!J$84</f>
        <v>0</v>
      </c>
      <c r="J269" s="179">
        <f>+'TTA Pivot Table'!J$86</f>
        <v>0</v>
      </c>
      <c r="K269" s="178">
        <f>+'TTA Pivot Table'!J$88</f>
        <v>0</v>
      </c>
      <c r="L269" s="178">
        <f>+'TTA Pivot Table'!J$90</f>
        <v>0</v>
      </c>
      <c r="M269" s="180">
        <f>+'TTA Pivot Table'!J$92</f>
        <v>0</v>
      </c>
      <c r="N269" s="179">
        <f>+'TTA Pivot Table'!J$94</f>
        <v>0</v>
      </c>
      <c r="O269" s="47"/>
      <c r="P269" s="715">
        <f t="shared" si="16"/>
        <v>0</v>
      </c>
    </row>
    <row r="270" spans="1:16">
      <c r="A270" s="52" t="s">
        <v>91</v>
      </c>
      <c r="B270" s="178">
        <f>+'TTA Pivot Table'!J$102</f>
        <v>2.8537477148080437</v>
      </c>
      <c r="C270" s="178">
        <f>+'TTA Pivot Table'!J$104</f>
        <v>3.439635535307517</v>
      </c>
      <c r="D270" s="178">
        <f>+'TTA Pivot Table'!J$106</f>
        <v>0.71299093655589119</v>
      </c>
      <c r="E270" s="179">
        <f>+'TTA Pivot Table'!J$108</f>
        <v>2.6115879828326181</v>
      </c>
      <c r="F270" s="179">
        <f>+'TTA Pivot Table'!J$110</f>
        <v>4.2958102380176069</v>
      </c>
      <c r="G270" s="178">
        <f>+'TTA Pivot Table'!J$112</f>
        <v>5.6747421069084085</v>
      </c>
      <c r="H270" s="178">
        <f>+'TTA Pivot Table'!J$114</f>
        <v>4.2857142857142856</v>
      </c>
      <c r="I270" s="179">
        <f>+'TTA Pivot Table'!J$116</f>
        <v>4.7680942184154178</v>
      </c>
      <c r="J270" s="179">
        <f>+'TTA Pivot Table'!J$118</f>
        <v>2.9139194139194138</v>
      </c>
      <c r="K270" s="178">
        <f>+'TTA Pivot Table'!J$120</f>
        <v>4.1745283018867925</v>
      </c>
      <c r="L270" s="178">
        <f>+'TTA Pivot Table'!J$122</f>
        <v>3.25</v>
      </c>
      <c r="M270" s="180">
        <f>+'TTA Pivot Table'!J$124</f>
        <v>3.5432679738562092</v>
      </c>
      <c r="N270" s="179">
        <f>+'TTA Pivot Table'!J$126</f>
        <v>5.1947949526813879</v>
      </c>
      <c r="O270" s="47"/>
      <c r="P270" s="715">
        <f t="shared" si="16"/>
        <v>-1.2248262445592086</v>
      </c>
    </row>
    <row r="271" spans="1:16">
      <c r="A271" s="52"/>
      <c r="B271" s="178"/>
      <c r="C271" s="178"/>
      <c r="D271" s="178"/>
      <c r="E271" s="179"/>
      <c r="F271" s="179"/>
      <c r="G271" s="178"/>
      <c r="H271" s="178"/>
      <c r="I271" s="179"/>
      <c r="J271" s="179"/>
      <c r="K271" s="178"/>
      <c r="L271" s="178"/>
      <c r="M271" s="180"/>
      <c r="N271" s="179"/>
      <c r="O271" s="47"/>
      <c r="P271" s="715"/>
    </row>
    <row r="272" spans="1:16">
      <c r="A272" s="52" t="s">
        <v>92</v>
      </c>
      <c r="B272" s="178">
        <f>+'TTA Pivot Table'!J$134</f>
        <v>3.3673333333333337</v>
      </c>
      <c r="C272" s="178">
        <f>+'TTA Pivot Table'!J$136</f>
        <v>2.9509999999999996</v>
      </c>
      <c r="D272" s="178">
        <f>+'TTA Pivot Table'!J$138</f>
        <v>0</v>
      </c>
      <c r="E272" s="179">
        <f>+'TTA Pivot Table'!J$140</f>
        <v>3.2007999999999996</v>
      </c>
      <c r="F272" s="179">
        <f>+'TTA Pivot Table'!J$142</f>
        <v>4.3888198757763979</v>
      </c>
      <c r="G272" s="178">
        <f>+'TTA Pivot Table'!J$144</f>
        <v>5.776041666666667</v>
      </c>
      <c r="H272" s="178">
        <f>+'TTA Pivot Table'!J$146</f>
        <v>0</v>
      </c>
      <c r="I272" s="179">
        <f>+'TTA Pivot Table'!J$148</f>
        <v>4.655967903711133</v>
      </c>
      <c r="J272" s="179">
        <f>+'TTA Pivot Table'!J$150</f>
        <v>3.2996108949416341</v>
      </c>
      <c r="K272" s="178">
        <f>+'TTA Pivot Table'!J$152</f>
        <v>3.5926724137931036</v>
      </c>
      <c r="L272" s="178">
        <f>+'TTA Pivot Table'!J$154</f>
        <v>0</v>
      </c>
      <c r="M272" s="180">
        <f>+'TTA Pivot Table'!J$156</f>
        <v>3.4386503067484662</v>
      </c>
      <c r="N272" s="179">
        <f>+'TTA Pivot Table'!J$158</f>
        <v>2</v>
      </c>
      <c r="O272" s="47"/>
      <c r="P272" s="715">
        <f t="shared" si="16"/>
        <v>-1.2173175969626668</v>
      </c>
    </row>
    <row r="273" spans="1:17">
      <c r="A273" s="52" t="s">
        <v>93</v>
      </c>
      <c r="B273" s="178">
        <f>+'TTA Pivot Table'!J$166</f>
        <v>0</v>
      </c>
      <c r="C273" s="178">
        <f>+'TTA Pivot Table'!J$168</f>
        <v>0</v>
      </c>
      <c r="D273" s="178">
        <f>+'TTA Pivot Table'!J$170</f>
        <v>0</v>
      </c>
      <c r="E273" s="179">
        <f>+'TTA Pivot Table'!J$172</f>
        <v>0</v>
      </c>
      <c r="F273" s="179">
        <f>+'TTA Pivot Table'!J$174</f>
        <v>0</v>
      </c>
      <c r="G273" s="178">
        <f>+'TTA Pivot Table'!J$176</f>
        <v>0</v>
      </c>
      <c r="H273" s="178">
        <f>+'TTA Pivot Table'!J$178</f>
        <v>0</v>
      </c>
      <c r="I273" s="179">
        <f>+'TTA Pivot Table'!J$180</f>
        <v>0</v>
      </c>
      <c r="J273" s="179">
        <f>+'TTA Pivot Table'!J$182</f>
        <v>0</v>
      </c>
      <c r="K273" s="178">
        <f>+'TTA Pivot Table'!J$184</f>
        <v>0</v>
      </c>
      <c r="L273" s="178">
        <f>+'TTA Pivot Table'!J$186</f>
        <v>0</v>
      </c>
      <c r="M273" s="180">
        <f>+'TTA Pivot Table'!J$188</f>
        <v>0</v>
      </c>
      <c r="N273" s="179">
        <f>+'TTA Pivot Table'!J$190</f>
        <v>0</v>
      </c>
      <c r="O273" s="47"/>
      <c r="P273" s="715">
        <f t="shared" si="16"/>
        <v>0</v>
      </c>
    </row>
    <row r="274" spans="1:17">
      <c r="A274" s="52" t="s">
        <v>94</v>
      </c>
      <c r="B274" s="267">
        <f>+'TTA Pivot Table'!J$198</f>
        <v>0</v>
      </c>
      <c r="C274" s="178">
        <f>+'TTA Pivot Table'!J$200</f>
        <v>0</v>
      </c>
      <c r="D274" s="178">
        <f>+'TTA Pivot Table'!J$202</f>
        <v>0</v>
      </c>
      <c r="E274" s="179">
        <f>+'TTA Pivot Table'!J$204</f>
        <v>0</v>
      </c>
      <c r="F274" s="179">
        <f>+'TTA Pivot Table'!J$206</f>
        <v>0</v>
      </c>
      <c r="G274" s="178">
        <f>+'TTA Pivot Table'!J$208</f>
        <v>0</v>
      </c>
      <c r="H274" s="178">
        <f>+'TTA Pivot Table'!J$210</f>
        <v>0</v>
      </c>
      <c r="I274" s="179">
        <f>+'TTA Pivot Table'!J$212</f>
        <v>0</v>
      </c>
      <c r="J274" s="179">
        <f>+'TTA Pivot Table'!J$214</f>
        <v>0</v>
      </c>
      <c r="K274" s="178">
        <f>+'TTA Pivot Table'!J$216</f>
        <v>0</v>
      </c>
      <c r="L274" s="178">
        <f>+'TTA Pivot Table'!J$218</f>
        <v>0</v>
      </c>
      <c r="M274" s="180">
        <f>+'TTA Pivot Table'!J$220</f>
        <v>0</v>
      </c>
      <c r="N274" s="179">
        <f>+'TTA Pivot Table'!J$222</f>
        <v>0</v>
      </c>
      <c r="O274" s="47"/>
      <c r="P274" s="715">
        <f t="shared" si="16"/>
        <v>0</v>
      </c>
    </row>
    <row r="275" spans="1:17">
      <c r="A275" s="52" t="s">
        <v>95</v>
      </c>
      <c r="B275" s="178">
        <f>+'TTA Pivot Table'!J$230</f>
        <v>0</v>
      </c>
      <c r="C275" s="178">
        <f>+'TTA Pivot Table'!J$232</f>
        <v>0</v>
      </c>
      <c r="D275" s="178">
        <f>+'TTA Pivot Table'!J$234</f>
        <v>0</v>
      </c>
      <c r="E275" s="179">
        <f>+'TTA Pivot Table'!J$236</f>
        <v>0</v>
      </c>
      <c r="F275" s="179">
        <f>+'TTA Pivot Table'!J$238</f>
        <v>0</v>
      </c>
      <c r="G275" s="178">
        <f>+'TTA Pivot Table'!J$240</f>
        <v>0</v>
      </c>
      <c r="H275" s="178">
        <f>+'TTA Pivot Table'!J$242</f>
        <v>0</v>
      </c>
      <c r="I275" s="179">
        <f>+'TTA Pivot Table'!J$244</f>
        <v>0</v>
      </c>
      <c r="J275" s="179">
        <f>+'TTA Pivot Table'!J$246</f>
        <v>0</v>
      </c>
      <c r="K275" s="178">
        <f>+'TTA Pivot Table'!J$248</f>
        <v>0</v>
      </c>
      <c r="L275" s="178">
        <f>+'TTA Pivot Table'!J$250</f>
        <v>0</v>
      </c>
      <c r="M275" s="180">
        <f>+'TTA Pivot Table'!J$252</f>
        <v>0</v>
      </c>
      <c r="N275" s="179">
        <f>+'TTA Pivot Table'!J$254</f>
        <v>0</v>
      </c>
      <c r="O275" s="47"/>
      <c r="P275" s="715">
        <f t="shared" si="16"/>
        <v>0</v>
      </c>
    </row>
    <row r="276" spans="1:17">
      <c r="A276" s="52"/>
      <c r="B276" s="178"/>
      <c r="C276" s="178"/>
      <c r="D276" s="178"/>
      <c r="E276" s="179"/>
      <c r="F276" s="179"/>
      <c r="G276" s="178"/>
      <c r="H276" s="178"/>
      <c r="I276" s="179"/>
      <c r="J276" s="179"/>
      <c r="K276" s="178"/>
      <c r="L276" s="178"/>
      <c r="M276" s="180"/>
      <c r="N276" s="179"/>
      <c r="O276" s="47"/>
      <c r="P276" s="715"/>
    </row>
    <row r="277" spans="1:17">
      <c r="A277" s="52" t="s">
        <v>96</v>
      </c>
      <c r="B277" s="178">
        <f>+'TTA Pivot Table'!J$262</f>
        <v>0</v>
      </c>
      <c r="C277" s="178">
        <f>+'TTA Pivot Table'!J$264</f>
        <v>0</v>
      </c>
      <c r="D277" s="178">
        <f>+'TTA Pivot Table'!J$266</f>
        <v>0</v>
      </c>
      <c r="E277" s="179">
        <f>+'TTA Pivot Table'!J$268</f>
        <v>0</v>
      </c>
      <c r="F277" s="179">
        <f>+'TTA Pivot Table'!J$270</f>
        <v>0</v>
      </c>
      <c r="G277" s="178">
        <f>+'TTA Pivot Table'!J$272</f>
        <v>0</v>
      </c>
      <c r="H277" s="178">
        <f>+'TTA Pivot Table'!J$274</f>
        <v>0</v>
      </c>
      <c r="I277" s="179">
        <f>+'TTA Pivot Table'!J$276</f>
        <v>0</v>
      </c>
      <c r="J277" s="179">
        <f>+'TTA Pivot Table'!J$278</f>
        <v>0</v>
      </c>
      <c r="K277" s="178">
        <f>+'TTA Pivot Table'!J$280</f>
        <v>0</v>
      </c>
      <c r="L277" s="178">
        <f>+'TTA Pivot Table'!J$282</f>
        <v>0</v>
      </c>
      <c r="M277" s="180">
        <f>+'TTA Pivot Table'!J$284</f>
        <v>0</v>
      </c>
      <c r="N277" s="179">
        <f>+'TTA Pivot Table'!J$286</f>
        <v>0</v>
      </c>
      <c r="O277" s="47"/>
      <c r="P277" s="715">
        <f t="shared" si="16"/>
        <v>0</v>
      </c>
    </row>
    <row r="278" spans="1:17">
      <c r="A278" s="52" t="s">
        <v>97</v>
      </c>
      <c r="B278" s="178">
        <f>+'TTA Pivot Table'!J$294</f>
        <v>0</v>
      </c>
      <c r="C278" s="178">
        <f>+'TTA Pivot Table'!J$296</f>
        <v>0</v>
      </c>
      <c r="D278" s="178">
        <f>+'TTA Pivot Table'!J$298</f>
        <v>0</v>
      </c>
      <c r="E278" s="179">
        <f>+'TTA Pivot Table'!J$300</f>
        <v>0</v>
      </c>
      <c r="F278" s="179">
        <f>+'TTA Pivot Table'!J$302</f>
        <v>0</v>
      </c>
      <c r="G278" s="178">
        <f>+'TTA Pivot Table'!J$304</f>
        <v>0</v>
      </c>
      <c r="H278" s="178">
        <f>+'TTA Pivot Table'!J$306</f>
        <v>0</v>
      </c>
      <c r="I278" s="179">
        <f>+'TTA Pivot Table'!J$308</f>
        <v>0</v>
      </c>
      <c r="J278" s="179">
        <f>+'TTA Pivot Table'!J$310</f>
        <v>0</v>
      </c>
      <c r="K278" s="178">
        <f>+'TTA Pivot Table'!J$312</f>
        <v>0</v>
      </c>
      <c r="L278" s="178">
        <f>+'TTA Pivot Table'!J$314</f>
        <v>0</v>
      </c>
      <c r="M278" s="180">
        <f>+'TTA Pivot Table'!J$316</f>
        <v>0</v>
      </c>
      <c r="N278" s="179">
        <f>+'TTA Pivot Table'!J$318</f>
        <v>0</v>
      </c>
      <c r="O278" s="47"/>
      <c r="P278" s="715">
        <f t="shared" si="16"/>
        <v>0</v>
      </c>
    </row>
    <row r="279" spans="1:17">
      <c r="A279" s="52" t="s">
        <v>98</v>
      </c>
      <c r="B279" s="178">
        <f>+'TTA Pivot Table'!J$326</f>
        <v>2.8823404255319147</v>
      </c>
      <c r="C279" s="178">
        <f>+'TTA Pivot Table'!J$328</f>
        <v>2.7050000000000001</v>
      </c>
      <c r="D279" s="178">
        <f>+'TTA Pivot Table'!J$330</f>
        <v>0</v>
      </c>
      <c r="E279" s="179">
        <f>+'TTA Pivot Table'!J$332</f>
        <v>2.8054216867469877</v>
      </c>
      <c r="F279" s="179">
        <f>+'TTA Pivot Table'!J$334</f>
        <v>3.850150753768844</v>
      </c>
      <c r="G279" s="178">
        <f>+'TTA Pivot Table'!J$336</f>
        <v>5.5590410958904108</v>
      </c>
      <c r="H279" s="178">
        <f>+'TTA Pivot Table'!J$338</f>
        <v>0</v>
      </c>
      <c r="I279" s="179">
        <f>+'TTA Pivot Table'!J$340</f>
        <v>4.3087867647058813</v>
      </c>
      <c r="J279" s="179">
        <f>+'TTA Pivot Table'!J$342</f>
        <v>3.2009375000000002</v>
      </c>
      <c r="K279" s="178">
        <f>+'TTA Pivot Table'!J$344</f>
        <v>4.0906319702602234</v>
      </c>
      <c r="L279" s="178">
        <f>+'TTA Pivot Table'!J$346</f>
        <v>0</v>
      </c>
      <c r="M279" s="180">
        <f>+'TTA Pivot Table'!J$348</f>
        <v>3.6568000000000005</v>
      </c>
      <c r="N279" s="179">
        <f>+'TTA Pivot Table'!J$350</f>
        <v>0</v>
      </c>
      <c r="O279" s="47"/>
      <c r="P279" s="715">
        <f t="shared" si="16"/>
        <v>-0.65198676470588079</v>
      </c>
      <c r="Q279" s="785"/>
    </row>
    <row r="280" spans="1:17">
      <c r="A280" s="52" t="s">
        <v>99</v>
      </c>
      <c r="B280" s="178">
        <f>+'TTA Pivot Table'!J$358</f>
        <v>0</v>
      </c>
      <c r="C280" s="178">
        <f>+'TTA Pivot Table'!J$360</f>
        <v>0</v>
      </c>
      <c r="D280" s="178">
        <f>+'TTA Pivot Table'!J$362</f>
        <v>0</v>
      </c>
      <c r="E280" s="179">
        <f>+'TTA Pivot Table'!J$364</f>
        <v>0</v>
      </c>
      <c r="F280" s="179">
        <f>+'TTA Pivot Table'!J$366</f>
        <v>0</v>
      </c>
      <c r="G280" s="178">
        <f>+'TTA Pivot Table'!J$368</f>
        <v>0</v>
      </c>
      <c r="H280" s="178">
        <f>+'TTA Pivot Table'!J$370</f>
        <v>0</v>
      </c>
      <c r="I280" s="179">
        <f>+'TTA Pivot Table'!J$372</f>
        <v>0</v>
      </c>
      <c r="J280" s="179">
        <f>+'TTA Pivot Table'!J$374</f>
        <v>0</v>
      </c>
      <c r="K280" s="178">
        <f>+'TTA Pivot Table'!J$376</f>
        <v>0</v>
      </c>
      <c r="L280" s="178">
        <f>+'TTA Pivot Table'!J$378</f>
        <v>0</v>
      </c>
      <c r="M280" s="180">
        <f>+'TTA Pivot Table'!J$380</f>
        <v>0</v>
      </c>
      <c r="N280" s="179">
        <f>+'TTA Pivot Table'!J$382</f>
        <v>0</v>
      </c>
      <c r="O280" s="47"/>
      <c r="P280" s="715">
        <f t="shared" si="16"/>
        <v>0</v>
      </c>
    </row>
    <row r="281" spans="1:17">
      <c r="A281" s="52"/>
      <c r="B281" s="178"/>
      <c r="C281" s="178"/>
      <c r="D281" s="178"/>
      <c r="E281" s="179"/>
      <c r="F281" s="179"/>
      <c r="G281" s="178"/>
      <c r="H281" s="178"/>
      <c r="I281" s="179"/>
      <c r="J281" s="179"/>
      <c r="K281" s="178"/>
      <c r="L281" s="178"/>
      <c r="M281" s="180"/>
      <c r="N281" s="179"/>
      <c r="O281" s="47"/>
      <c r="P281" s="715"/>
    </row>
    <row r="282" spans="1:17">
      <c r="A282" s="52" t="s">
        <v>100</v>
      </c>
      <c r="B282" s="178">
        <f>+'TTA Pivot Table'!J$390</f>
        <v>0</v>
      </c>
      <c r="C282" s="178">
        <f>+'TTA Pivot Table'!J$392</f>
        <v>0</v>
      </c>
      <c r="D282" s="178">
        <f>+'TTA Pivot Table'!J$394</f>
        <v>0</v>
      </c>
      <c r="E282" s="179">
        <f>+'TTA Pivot Table'!J$396</f>
        <v>0</v>
      </c>
      <c r="F282" s="179">
        <f>+'TTA Pivot Table'!J$398</f>
        <v>0</v>
      </c>
      <c r="G282" s="178">
        <f>+'TTA Pivot Table'!J$400</f>
        <v>0</v>
      </c>
      <c r="H282" s="178">
        <f>+'TTA Pivot Table'!J$402</f>
        <v>0</v>
      </c>
      <c r="I282" s="179">
        <f>+'TTA Pivot Table'!J$404</f>
        <v>0</v>
      </c>
      <c r="J282" s="179">
        <f>+'TTA Pivot Table'!J$406</f>
        <v>0</v>
      </c>
      <c r="K282" s="178">
        <f>+'TTA Pivot Table'!J$408</f>
        <v>0</v>
      </c>
      <c r="L282" s="178">
        <f>+'TTA Pivot Table'!J$410</f>
        <v>0</v>
      </c>
      <c r="M282" s="180">
        <f>+'TTA Pivot Table'!J$412</f>
        <v>0</v>
      </c>
      <c r="N282" s="179">
        <f>+'TTA Pivot Table'!J$414</f>
        <v>0</v>
      </c>
      <c r="O282" s="47"/>
      <c r="P282" s="715">
        <f t="shared" si="16"/>
        <v>0</v>
      </c>
    </row>
    <row r="283" spans="1:17">
      <c r="A283" s="52" t="s">
        <v>101</v>
      </c>
      <c r="B283" s="178">
        <f>+'TTA Pivot Table'!J$422</f>
        <v>3.316814159292035</v>
      </c>
      <c r="C283" s="178">
        <f>+'TTA Pivot Table'!J$424</f>
        <v>3.2557142857142858</v>
      </c>
      <c r="D283" s="178">
        <f>+'TTA Pivot Table'!J$426</f>
        <v>0</v>
      </c>
      <c r="E283" s="179">
        <f>+'TTA Pivot Table'!J$428</f>
        <v>3.29344262295082</v>
      </c>
      <c r="F283" s="179">
        <f>+'TTA Pivot Table'!J$430</f>
        <v>4.9161458333333332</v>
      </c>
      <c r="G283" s="178">
        <f>+'TTA Pivot Table'!J$432</f>
        <v>5.3738853503184707</v>
      </c>
      <c r="H283" s="178">
        <f>+'TTA Pivot Table'!J$434</f>
        <v>0</v>
      </c>
      <c r="I283" s="179">
        <f>+'TTA Pivot Table'!J$436</f>
        <v>5.0776404494382019</v>
      </c>
      <c r="J283" s="179">
        <f>+'TTA Pivot Table'!J$438</f>
        <v>3.9381132075471696</v>
      </c>
      <c r="K283" s="178">
        <f>+'TTA Pivot Table'!J$440</f>
        <v>3.9793023255813953</v>
      </c>
      <c r="L283" s="178">
        <f>+'TTA Pivot Table'!J$442</f>
        <v>0</v>
      </c>
      <c r="M283" s="180">
        <f>+'TTA Pivot Table'!J$444</f>
        <v>3.9635971223021587</v>
      </c>
      <c r="N283" s="179">
        <f>+'TTA Pivot Table'!J$446</f>
        <v>5.3994106090373286</v>
      </c>
      <c r="O283" s="47"/>
      <c r="P283" s="715">
        <f t="shared" si="16"/>
        <v>-1.1140433271360433</v>
      </c>
    </row>
    <row r="284" spans="1:17">
      <c r="A284" s="52" t="s">
        <v>102</v>
      </c>
      <c r="B284" s="178">
        <f>+'TTA Pivot Table'!J$454</f>
        <v>0</v>
      </c>
      <c r="C284" s="178">
        <f>+'TTA Pivot Table'!J$456</f>
        <v>0</v>
      </c>
      <c r="D284" s="178">
        <f>+'TTA Pivot Table'!J$458</f>
        <v>0</v>
      </c>
      <c r="E284" s="179">
        <f>+'TTA Pivot Table'!J$460</f>
        <v>0</v>
      </c>
      <c r="F284" s="179">
        <f>+'TTA Pivot Table'!J$462</f>
        <v>0</v>
      </c>
      <c r="G284" s="178">
        <f>+'TTA Pivot Table'!J$464</f>
        <v>0</v>
      </c>
      <c r="H284" s="178">
        <f>+'TTA Pivot Table'!J$466</f>
        <v>0</v>
      </c>
      <c r="I284" s="179">
        <f>+'TTA Pivot Table'!J$468</f>
        <v>0</v>
      </c>
      <c r="J284" s="179">
        <f>+'TTA Pivot Table'!J$470</f>
        <v>0</v>
      </c>
      <c r="K284" s="178">
        <f>+'TTA Pivot Table'!J$472</f>
        <v>0</v>
      </c>
      <c r="L284" s="178">
        <f>+'TTA Pivot Table'!J$474</f>
        <v>0</v>
      </c>
      <c r="M284" s="180">
        <f>+'TTA Pivot Table'!J$476</f>
        <v>0</v>
      </c>
      <c r="N284" s="179">
        <f>+'TTA Pivot Table'!J$478</f>
        <v>0</v>
      </c>
      <c r="O284" s="47"/>
      <c r="P284" s="715">
        <f t="shared" si="16"/>
        <v>0</v>
      </c>
    </row>
    <row r="285" spans="1:17">
      <c r="A285" s="57" t="s">
        <v>103</v>
      </c>
      <c r="B285" s="181">
        <f>+'TTA Pivot Table'!J$486</f>
        <v>3.4312499999999999</v>
      </c>
      <c r="C285" s="181">
        <f>+'TTA Pivot Table'!J$488</f>
        <v>9.5</v>
      </c>
      <c r="D285" s="181">
        <f>+'TTA Pivot Table'!J$490</f>
        <v>0</v>
      </c>
      <c r="E285" s="182">
        <f>+'TTA Pivot Table'!J$492</f>
        <v>3.4938144329896903</v>
      </c>
      <c r="F285" s="182">
        <f>+'TTA Pivot Table'!J$494</f>
        <v>4.2647826086956524</v>
      </c>
      <c r="G285" s="181">
        <f>+'TTA Pivot Table'!J$496</f>
        <v>5.67741935483871</v>
      </c>
      <c r="H285" s="181">
        <f>+'TTA Pivot Table'!J$498</f>
        <v>0</v>
      </c>
      <c r="I285" s="182">
        <f>+'TTA Pivot Table'!J$500</f>
        <v>4.4325670498084291</v>
      </c>
      <c r="J285" s="182">
        <f>+'TTA Pivot Table'!J$502</f>
        <v>3.8941747572815535</v>
      </c>
      <c r="K285" s="181">
        <f>+'TTA Pivot Table'!J$504</f>
        <v>4.1205882352941172</v>
      </c>
      <c r="L285" s="181">
        <f>+'TTA Pivot Table'!J$506</f>
        <v>0</v>
      </c>
      <c r="M285" s="183">
        <f>+'TTA Pivot Table'!J$508</f>
        <v>3.9503649635036502</v>
      </c>
      <c r="N285" s="182">
        <f>+'TTA Pivot Table'!J$510</f>
        <v>5.7461538461538471</v>
      </c>
      <c r="O285" s="47"/>
      <c r="P285" s="717">
        <f t="shared" si="16"/>
        <v>-0.4822020863047789</v>
      </c>
    </row>
    <row r="286" spans="1:17">
      <c r="A286" s="165" t="s">
        <v>206</v>
      </c>
      <c r="B286" s="165"/>
      <c r="C286" s="165"/>
      <c r="D286" s="165"/>
      <c r="E286" s="165"/>
      <c r="F286" s="166"/>
      <c r="G286" s="166"/>
      <c r="H286" s="166"/>
      <c r="I286" s="166"/>
      <c r="J286" s="166"/>
      <c r="K286" s="166"/>
      <c r="L286" s="166"/>
      <c r="M286" s="166"/>
      <c r="N286" s="166"/>
    </row>
    <row r="287" spans="1:17" s="56" customFormat="1">
      <c r="A287" s="165"/>
      <c r="B287" s="167"/>
      <c r="C287" s="167"/>
      <c r="D287" s="167"/>
      <c r="E287" s="167"/>
      <c r="F287" s="167"/>
      <c r="G287" s="167"/>
      <c r="H287" s="167"/>
      <c r="I287" s="167"/>
      <c r="J287" s="167"/>
      <c r="K287" s="167"/>
      <c r="L287" s="167"/>
      <c r="M287" s="167"/>
      <c r="N287" s="167"/>
      <c r="O287" s="50"/>
    </row>
    <row r="288" spans="1:17">
      <c r="A288" s="165"/>
      <c r="B288" s="165"/>
      <c r="C288" s="165"/>
      <c r="D288" s="165"/>
      <c r="E288" s="165"/>
      <c r="F288" s="166"/>
      <c r="G288" s="166"/>
      <c r="H288" s="166"/>
      <c r="I288" s="166"/>
      <c r="J288" s="166"/>
      <c r="K288" s="166"/>
      <c r="L288" s="166"/>
      <c r="M288" s="166"/>
      <c r="N288" s="718" t="s">
        <v>1156</v>
      </c>
    </row>
    <row r="289" spans="1:16" ht="18">
      <c r="A289" s="266" t="s">
        <v>327</v>
      </c>
      <c r="B289" s="132"/>
      <c r="C289" s="132"/>
      <c r="D289" s="132"/>
      <c r="E289" s="132"/>
      <c r="F289" s="135"/>
      <c r="G289" s="135"/>
      <c r="H289" s="135"/>
      <c r="I289" s="136"/>
      <c r="J289" s="135"/>
      <c r="K289" s="135"/>
      <c r="L289" s="135"/>
      <c r="M289" s="136"/>
      <c r="N289" s="135"/>
      <c r="P289" s="714"/>
    </row>
    <row r="290" spans="1:16" ht="18">
      <c r="A290" s="266"/>
      <c r="B290" s="132"/>
      <c r="C290" s="132"/>
      <c r="D290" s="132"/>
      <c r="E290" s="132"/>
      <c r="F290" s="135"/>
      <c r="G290" s="135"/>
      <c r="H290" s="135"/>
      <c r="I290" s="136"/>
      <c r="J290" s="135"/>
      <c r="K290" s="135"/>
      <c r="L290" s="135"/>
      <c r="M290" s="136"/>
      <c r="N290" s="135"/>
      <c r="P290" s="714"/>
    </row>
    <row r="291" spans="1:16" ht="15.75">
      <c r="A291" s="150" t="s">
        <v>230</v>
      </c>
      <c r="B291" s="132"/>
      <c r="C291" s="132"/>
      <c r="D291" s="132"/>
      <c r="E291" s="132"/>
      <c r="F291" s="135"/>
      <c r="G291" s="135"/>
      <c r="H291" s="135"/>
      <c r="I291" s="136"/>
      <c r="J291" s="135"/>
      <c r="K291" s="135"/>
      <c r="L291" s="135"/>
      <c r="M291" s="136"/>
      <c r="N291" s="135"/>
      <c r="P291" s="714"/>
    </row>
    <row r="292" spans="1:16" ht="15.75">
      <c r="A292" s="150" t="s">
        <v>508</v>
      </c>
      <c r="B292" s="132"/>
      <c r="C292" s="132"/>
      <c r="D292" s="132"/>
      <c r="E292" s="132"/>
      <c r="F292" s="135"/>
      <c r="G292" s="135"/>
      <c r="H292" s="135"/>
      <c r="I292" s="136"/>
      <c r="J292" s="135"/>
      <c r="K292" s="135"/>
      <c r="L292" s="135"/>
      <c r="M292" s="136"/>
      <c r="N292" s="135"/>
      <c r="P292" s="714"/>
    </row>
    <row r="293" spans="1:16" ht="18" customHeight="1">
      <c r="A293" s="31"/>
      <c r="B293" s="31"/>
      <c r="C293" s="31"/>
      <c r="D293" s="31"/>
      <c r="E293" s="31"/>
      <c r="F293" s="23"/>
      <c r="G293" s="146"/>
      <c r="H293" s="146"/>
      <c r="I293" s="143"/>
      <c r="J293" s="143"/>
      <c r="K293" s="143"/>
      <c r="L293" s="143"/>
      <c r="M293" s="143"/>
      <c r="N293" s="143"/>
      <c r="O293" s="11"/>
      <c r="P293" s="714"/>
    </row>
    <row r="294" spans="1:16" ht="18" customHeight="1">
      <c r="A294" s="26"/>
      <c r="B294" s="151" t="s">
        <v>303</v>
      </c>
      <c r="C294" s="152"/>
      <c r="D294" s="152"/>
      <c r="E294" s="152"/>
      <c r="F294" s="152"/>
      <c r="G294" s="152"/>
      <c r="H294" s="152"/>
      <c r="I294" s="153"/>
      <c r="J294" s="163" t="s">
        <v>202</v>
      </c>
      <c r="K294" s="711"/>
      <c r="L294" s="711"/>
      <c r="M294" s="712"/>
      <c r="N294" s="841" t="s">
        <v>302</v>
      </c>
      <c r="O294" s="713"/>
      <c r="P294" s="714"/>
    </row>
    <row r="295" spans="1:16" ht="47.25" customHeight="1">
      <c r="A295" s="42"/>
      <c r="B295" s="152" t="s">
        <v>344</v>
      </c>
      <c r="C295" s="152"/>
      <c r="D295" s="152"/>
      <c r="E295" s="155"/>
      <c r="F295" s="156" t="s">
        <v>346</v>
      </c>
      <c r="G295" s="152"/>
      <c r="H295" s="152"/>
      <c r="I295" s="153"/>
      <c r="J295" s="157" t="s">
        <v>304</v>
      </c>
      <c r="K295" s="152"/>
      <c r="L295" s="152"/>
      <c r="M295" s="153"/>
      <c r="N295" s="842"/>
      <c r="O295" s="713"/>
      <c r="P295" s="714"/>
    </row>
    <row r="296" spans="1:16" ht="30.75" customHeight="1">
      <c r="A296" s="31"/>
      <c r="B296" s="158" t="s">
        <v>203</v>
      </c>
      <c r="C296" s="158" t="s">
        <v>204</v>
      </c>
      <c r="D296" s="158" t="s">
        <v>104</v>
      </c>
      <c r="E296" s="160" t="s">
        <v>50</v>
      </c>
      <c r="F296" s="160" t="s">
        <v>203</v>
      </c>
      <c r="G296" s="158" t="s">
        <v>204</v>
      </c>
      <c r="H296" s="158" t="s">
        <v>104</v>
      </c>
      <c r="I296" s="160" t="s">
        <v>50</v>
      </c>
      <c r="J296" s="161" t="s">
        <v>203</v>
      </c>
      <c r="K296" s="162" t="s">
        <v>204</v>
      </c>
      <c r="L296" s="164" t="s">
        <v>104</v>
      </c>
      <c r="M296" s="161" t="s">
        <v>50</v>
      </c>
      <c r="N296" s="843"/>
      <c r="O296" s="713"/>
      <c r="P296" s="714" t="s">
        <v>294</v>
      </c>
    </row>
    <row r="297" spans="1:16" hidden="1">
      <c r="A297" s="52" t="s">
        <v>87</v>
      </c>
      <c r="B297" s="52"/>
      <c r="C297" s="52"/>
      <c r="D297" s="52"/>
      <c r="E297" s="52"/>
      <c r="F297" s="44">
        <f>'TTA Pivot Table'!K$230</f>
        <v>0</v>
      </c>
      <c r="G297" s="44">
        <f>'TTA Pivot Table'!K$231</f>
        <v>0</v>
      </c>
      <c r="H297" s="44">
        <f>'TTA Pivot Table'!K$232</f>
        <v>0</v>
      </c>
      <c r="I297" s="43">
        <f>'TTA Pivot Table'!K$233</f>
        <v>0</v>
      </c>
      <c r="J297" s="43">
        <f>'TTA Pivot Table'!K$234</f>
        <v>0</v>
      </c>
      <c r="K297" s="44">
        <f>'TTA Pivot Table'!K$235</f>
        <v>0</v>
      </c>
      <c r="L297" s="44">
        <f>'TTA Pivot Table'!K$236</f>
        <v>0</v>
      </c>
      <c r="M297" s="45">
        <f>'TTA Pivot Table'!K$237</f>
        <v>0</v>
      </c>
      <c r="N297" s="43">
        <f>'TTA Pivot Table'!K$238</f>
        <v>0</v>
      </c>
      <c r="O297" s="47"/>
      <c r="P297" s="715">
        <f>+M297-I297</f>
        <v>0</v>
      </c>
    </row>
    <row r="298" spans="1:16" ht="15.75" hidden="1">
      <c r="A298" s="52"/>
      <c r="B298" s="52"/>
      <c r="C298" s="52"/>
      <c r="D298" s="52"/>
      <c r="E298" s="52"/>
      <c r="F298" s="48"/>
      <c r="G298" s="48"/>
      <c r="H298" s="48"/>
      <c r="I298" s="46"/>
      <c r="J298" s="46"/>
      <c r="K298" s="48"/>
      <c r="L298" s="48"/>
      <c r="M298" s="716"/>
      <c r="N298" s="46"/>
      <c r="O298" s="47"/>
      <c r="P298" s="713">
        <f t="shared" ref="P298" si="17">+I298-M298</f>
        <v>0</v>
      </c>
    </row>
    <row r="299" spans="1:16">
      <c r="A299" s="52" t="s">
        <v>88</v>
      </c>
      <c r="B299" s="178">
        <f>+'TTA Pivot Table'!K$6</f>
        <v>0</v>
      </c>
      <c r="C299" s="178">
        <f>+'TTA Pivot Table'!K$8</f>
        <v>0</v>
      </c>
      <c r="D299" s="178">
        <f>+'TTA Pivot Table'!K$10</f>
        <v>0</v>
      </c>
      <c r="E299" s="179">
        <f>+'TTA Pivot Table'!K$12</f>
        <v>0</v>
      </c>
      <c r="F299" s="179">
        <f>+'TTA Pivot Table'!K$14</f>
        <v>0</v>
      </c>
      <c r="G299" s="178">
        <f>+'TTA Pivot Table'!K$16</f>
        <v>0</v>
      </c>
      <c r="H299" s="178">
        <f>+'TTA Pivot Table'!K$18</f>
        <v>0</v>
      </c>
      <c r="I299" s="179">
        <f>+'TTA Pivot Table'!K$20</f>
        <v>0</v>
      </c>
      <c r="J299" s="179">
        <f>+'TTA Pivot Table'!K$22</f>
        <v>0</v>
      </c>
      <c r="K299" s="178">
        <f>+'TTA Pivot Table'!K$24</f>
        <v>0</v>
      </c>
      <c r="L299" s="178">
        <f>+'TTA Pivot Table'!K$26</f>
        <v>0</v>
      </c>
      <c r="M299" s="180">
        <f>+'TTA Pivot Table'!K$28</f>
        <v>0</v>
      </c>
      <c r="N299" s="179">
        <f>+'TTA Pivot Table'!K$30</f>
        <v>0</v>
      </c>
      <c r="O299" s="47"/>
      <c r="P299" s="715">
        <f t="shared" ref="P299:P317" si="18">+M299-I299</f>
        <v>0</v>
      </c>
    </row>
    <row r="300" spans="1:16">
      <c r="A300" s="52" t="s">
        <v>89</v>
      </c>
      <c r="B300" s="178">
        <f>+'TTA Pivot Table'!K$38</f>
        <v>3.7212903225806446</v>
      </c>
      <c r="C300" s="178">
        <f>+'TTA Pivot Table'!K$40</f>
        <v>4.7787341772151901</v>
      </c>
      <c r="D300" s="178">
        <f>+'TTA Pivot Table'!K$42</f>
        <v>0</v>
      </c>
      <c r="E300" s="179">
        <f>+'TTA Pivot Table'!K$44</f>
        <v>4.4807272727272727</v>
      </c>
      <c r="F300" s="179">
        <f>+'TTA Pivot Table'!K$46</f>
        <v>4.4828661087866104</v>
      </c>
      <c r="G300" s="178">
        <f>+'TTA Pivot Table'!K$48</f>
        <v>6.5353760445682445</v>
      </c>
      <c r="H300" s="178">
        <f>+'TTA Pivot Table'!K$50</f>
        <v>0</v>
      </c>
      <c r="I300" s="179">
        <f>+'TTA Pivot Table'!K$52</f>
        <v>5.3632138590203109</v>
      </c>
      <c r="J300" s="179">
        <f>+'TTA Pivot Table'!K$54</f>
        <v>3.97</v>
      </c>
      <c r="K300" s="178">
        <f>+'TTA Pivot Table'!K$56</f>
        <v>4.55</v>
      </c>
      <c r="L300" s="178">
        <f>+'TTA Pivot Table'!K$58</f>
        <v>3.67</v>
      </c>
      <c r="M300" s="180">
        <f>+'TTA Pivot Table'!K$60</f>
        <v>4.0308214285714286</v>
      </c>
      <c r="N300" s="179">
        <f>+'TTA Pivot Table'!K$62</f>
        <v>2.88</v>
      </c>
      <c r="O300" s="47"/>
      <c r="P300" s="715">
        <f t="shared" si="18"/>
        <v>-1.3323924304488823</v>
      </c>
    </row>
    <row r="301" spans="1:16">
      <c r="A301" s="52" t="s">
        <v>90</v>
      </c>
      <c r="B301" s="178">
        <f>+'TTA Pivot Table'!K$70</f>
        <v>0</v>
      </c>
      <c r="C301" s="178">
        <f>+'TTA Pivot Table'!K$72</f>
        <v>0</v>
      </c>
      <c r="D301" s="178">
        <f>+'TTA Pivot Table'!K$74</f>
        <v>0</v>
      </c>
      <c r="E301" s="179">
        <f>+'TTA Pivot Table'!K$76</f>
        <v>0</v>
      </c>
      <c r="F301" s="179">
        <f>+'TTA Pivot Table'!K$78</f>
        <v>0</v>
      </c>
      <c r="G301" s="178">
        <f>+'TTA Pivot Table'!K$80</f>
        <v>0</v>
      </c>
      <c r="H301" s="178">
        <f>+'TTA Pivot Table'!K$82</f>
        <v>0</v>
      </c>
      <c r="I301" s="179">
        <f>+'TTA Pivot Table'!K$84</f>
        <v>0</v>
      </c>
      <c r="J301" s="179">
        <f>+'TTA Pivot Table'!K$86</f>
        <v>0</v>
      </c>
      <c r="K301" s="178">
        <f>+'TTA Pivot Table'!K$88</f>
        <v>0</v>
      </c>
      <c r="L301" s="178">
        <f>+'TTA Pivot Table'!K$90</f>
        <v>0</v>
      </c>
      <c r="M301" s="180">
        <f>+'TTA Pivot Table'!K$92</f>
        <v>0</v>
      </c>
      <c r="N301" s="179">
        <f>+'TTA Pivot Table'!K$94</f>
        <v>0</v>
      </c>
      <c r="O301" s="47"/>
      <c r="P301" s="715">
        <f t="shared" si="18"/>
        <v>0</v>
      </c>
    </row>
    <row r="302" spans="1:16">
      <c r="A302" s="52" t="s">
        <v>91</v>
      </c>
      <c r="B302" s="178">
        <f>+'TTA Pivot Table'!K$102</f>
        <v>2.9304493307839388</v>
      </c>
      <c r="C302" s="178">
        <f>+'TTA Pivot Table'!K$104</f>
        <v>3.7024673439767781</v>
      </c>
      <c r="D302" s="178">
        <f>+'TTA Pivot Table'!K$106</f>
        <v>0.66630434782608694</v>
      </c>
      <c r="E302" s="179">
        <f>+'TTA Pivot Table'!K$108</f>
        <v>2.773218142548596</v>
      </c>
      <c r="F302" s="179">
        <f>+'TTA Pivot Table'!K$110</f>
        <v>3.8985445205479454</v>
      </c>
      <c r="G302" s="178">
        <f>+'TTA Pivot Table'!K$112</f>
        <v>5.3121379673512372</v>
      </c>
      <c r="H302" s="178">
        <f>+'TTA Pivot Table'!K$114</f>
        <v>8</v>
      </c>
      <c r="I302" s="179">
        <f>+'TTA Pivot Table'!K$116</f>
        <v>4.307349920109564</v>
      </c>
      <c r="J302" s="179">
        <f>+'TTA Pivot Table'!K$118</f>
        <v>2.7176976355385718</v>
      </c>
      <c r="K302" s="178">
        <f>+'TTA Pivot Table'!K$120</f>
        <v>4.0115406006674084</v>
      </c>
      <c r="L302" s="178">
        <f>+'TTA Pivot Table'!K$122</f>
        <v>2</v>
      </c>
      <c r="M302" s="180">
        <f>+'TTA Pivot Table'!K$124</f>
        <v>3.3146507447354905</v>
      </c>
      <c r="N302" s="179">
        <f>+'TTA Pivot Table'!K$126</f>
        <v>4.9915469146238376</v>
      </c>
      <c r="O302" s="47"/>
      <c r="P302" s="715">
        <f t="shared" si="18"/>
        <v>-0.99269917537407348</v>
      </c>
    </row>
    <row r="303" spans="1:16">
      <c r="A303" s="52"/>
      <c r="B303" s="178"/>
      <c r="C303" s="178"/>
      <c r="D303" s="178"/>
      <c r="E303" s="179"/>
      <c r="F303" s="179"/>
      <c r="G303" s="178"/>
      <c r="H303" s="178"/>
      <c r="I303" s="179"/>
      <c r="J303" s="179"/>
      <c r="K303" s="178"/>
      <c r="L303" s="178"/>
      <c r="M303" s="180"/>
      <c r="N303" s="179"/>
      <c r="O303" s="47"/>
      <c r="P303" s="715"/>
    </row>
    <row r="304" spans="1:16">
      <c r="A304" s="52" t="s">
        <v>92</v>
      </c>
      <c r="B304" s="178">
        <f>+'TTA Pivot Table'!K$134</f>
        <v>4.625</v>
      </c>
      <c r="C304" s="178">
        <f>+'TTA Pivot Table'!K$136</f>
        <v>6.1923076923076934</v>
      </c>
      <c r="D304" s="178">
        <f>+'TTA Pivot Table'!K$138</f>
        <v>0</v>
      </c>
      <c r="E304" s="179">
        <f>+'TTA Pivot Table'!K$140</f>
        <v>5.44</v>
      </c>
      <c r="F304" s="179">
        <f>+'TTA Pivot Table'!K$142</f>
        <v>4.4240282685512371</v>
      </c>
      <c r="G304" s="178">
        <f>+'TTA Pivot Table'!K$144</f>
        <v>5.8580246913580245</v>
      </c>
      <c r="H304" s="178">
        <f>+'TTA Pivot Table'!K$146</f>
        <v>0</v>
      </c>
      <c r="I304" s="179">
        <f>+'TTA Pivot Table'!K$148</f>
        <v>4.9460674157303375</v>
      </c>
      <c r="J304" s="179">
        <f>+'TTA Pivot Table'!K$150</f>
        <v>3.630225080385852</v>
      </c>
      <c r="K304" s="178">
        <f>+'TTA Pivot Table'!K$152</f>
        <v>4.5632458233890212</v>
      </c>
      <c r="L304" s="178">
        <f>+'TTA Pivot Table'!K$154</f>
        <v>0</v>
      </c>
      <c r="M304" s="180">
        <f>+'TTA Pivot Table'!K$156</f>
        <v>4.1657534246575345</v>
      </c>
      <c r="N304" s="179">
        <f>+'TTA Pivot Table'!K$158</f>
        <v>0</v>
      </c>
      <c r="O304" s="47"/>
      <c r="P304" s="715">
        <f t="shared" si="18"/>
        <v>-0.78031399107280297</v>
      </c>
    </row>
    <row r="305" spans="1:17">
      <c r="A305" s="52" t="s">
        <v>93</v>
      </c>
      <c r="B305" s="178">
        <f>+'TTA Pivot Table'!K$166</f>
        <v>2.9741176470588235</v>
      </c>
      <c r="C305" s="178">
        <f>+'TTA Pivot Table'!K$168</f>
        <v>3.0460000000000003</v>
      </c>
      <c r="D305" s="178">
        <f>+'TTA Pivot Table'!K$170</f>
        <v>0</v>
      </c>
      <c r="E305" s="179">
        <f>+'TTA Pivot Table'!K$172</f>
        <v>2.9904545454545457</v>
      </c>
      <c r="F305" s="179">
        <f>+'TTA Pivot Table'!K$174</f>
        <v>4.7963621262458469</v>
      </c>
      <c r="G305" s="178">
        <f>+'TTA Pivot Table'!K$176</f>
        <v>5.8696465696465703</v>
      </c>
      <c r="H305" s="178">
        <f>+'TTA Pivot Table'!K$178</f>
        <v>0</v>
      </c>
      <c r="I305" s="179">
        <f>+'TTA Pivot Table'!K$180</f>
        <v>5.2730470914127423</v>
      </c>
      <c r="J305" s="179">
        <f>+'TTA Pivot Table'!K$182</f>
        <v>3.6817427385892114</v>
      </c>
      <c r="K305" s="178">
        <f>+'TTA Pivot Table'!K$184</f>
        <v>4.1953017241379307</v>
      </c>
      <c r="L305" s="178">
        <f>+'TTA Pivot Table'!K$186</f>
        <v>0</v>
      </c>
      <c r="M305" s="180">
        <f>+'TTA Pivot Table'!K$188</f>
        <v>3.9336363636363636</v>
      </c>
      <c r="N305" s="179">
        <f>+'TTA Pivot Table'!K$190</f>
        <v>4.9006410256410255</v>
      </c>
      <c r="O305" s="47"/>
      <c r="P305" s="715">
        <f t="shared" si="18"/>
        <v>-1.3394107277763787</v>
      </c>
    </row>
    <row r="306" spans="1:17">
      <c r="A306" s="52" t="s">
        <v>94</v>
      </c>
      <c r="B306" s="267">
        <f>+'TTA Pivot Table'!K$198</f>
        <v>4.4047863247863246</v>
      </c>
      <c r="C306" s="178">
        <f>+'TTA Pivot Table'!K$200</f>
        <v>5.3</v>
      </c>
      <c r="D306" s="178">
        <f>+'TTA Pivot Table'!K$202</f>
        <v>0</v>
      </c>
      <c r="E306" s="179">
        <f>+'TTA Pivot Table'!K$204</f>
        <v>4.5993979933110367</v>
      </c>
      <c r="F306" s="179">
        <f>+'TTA Pivot Table'!K$206</f>
        <v>5.6340314136125658</v>
      </c>
      <c r="G306" s="178">
        <f>+'TTA Pivot Table'!K$208</f>
        <v>7.4260869565217389</v>
      </c>
      <c r="H306" s="178">
        <f>+'TTA Pivot Table'!K$210</f>
        <v>0</v>
      </c>
      <c r="I306" s="179">
        <f>+'TTA Pivot Table'!K$212</f>
        <v>6.1096153846153847</v>
      </c>
      <c r="J306" s="179">
        <f>+'TTA Pivot Table'!K$214</f>
        <v>4.3820143884892087</v>
      </c>
      <c r="K306" s="178">
        <f>+'TTA Pivot Table'!K$216</f>
        <v>4.7524390243902435</v>
      </c>
      <c r="L306" s="178">
        <f>+'TTA Pivot Table'!K$218</f>
        <v>0</v>
      </c>
      <c r="M306" s="180">
        <f>+'TTA Pivot Table'!K$220</f>
        <v>4.5451006711409399</v>
      </c>
      <c r="N306" s="179">
        <f>+'TTA Pivot Table'!K$222</f>
        <v>0</v>
      </c>
      <c r="O306" s="47"/>
      <c r="P306" s="715">
        <f t="shared" si="18"/>
        <v>-1.5645147134744448</v>
      </c>
    </row>
    <row r="307" spans="1:17">
      <c r="A307" s="52" t="s">
        <v>95</v>
      </c>
      <c r="B307" s="178">
        <f>+'TTA Pivot Table'!K$230</f>
        <v>0</v>
      </c>
      <c r="C307" s="178">
        <f>+'TTA Pivot Table'!K$232</f>
        <v>0</v>
      </c>
      <c r="D307" s="178">
        <f>+'TTA Pivot Table'!K$234</f>
        <v>0</v>
      </c>
      <c r="E307" s="179">
        <f>+'TTA Pivot Table'!K$236</f>
        <v>0</v>
      </c>
      <c r="F307" s="179">
        <f>+'TTA Pivot Table'!K$238</f>
        <v>0</v>
      </c>
      <c r="G307" s="178">
        <f>+'TTA Pivot Table'!K$240</f>
        <v>0</v>
      </c>
      <c r="H307" s="178">
        <f>+'TTA Pivot Table'!K$242</f>
        <v>0</v>
      </c>
      <c r="I307" s="179">
        <f>+'TTA Pivot Table'!K$244</f>
        <v>0</v>
      </c>
      <c r="J307" s="179">
        <f>+'TTA Pivot Table'!K$246</f>
        <v>0</v>
      </c>
      <c r="K307" s="178">
        <f>+'TTA Pivot Table'!K$248</f>
        <v>0</v>
      </c>
      <c r="L307" s="178">
        <f>+'TTA Pivot Table'!K$250</f>
        <v>0</v>
      </c>
      <c r="M307" s="180">
        <f>+'TTA Pivot Table'!K$252</f>
        <v>0</v>
      </c>
      <c r="N307" s="179">
        <f>+'TTA Pivot Table'!K$254</f>
        <v>0</v>
      </c>
      <c r="O307" s="47"/>
      <c r="P307" s="715">
        <f t="shared" si="18"/>
        <v>0</v>
      </c>
    </row>
    <row r="308" spans="1:17">
      <c r="A308" s="52"/>
      <c r="B308" s="178"/>
      <c r="C308" s="178"/>
      <c r="D308" s="178"/>
      <c r="E308" s="179"/>
      <c r="F308" s="179"/>
      <c r="G308" s="178"/>
      <c r="H308" s="178"/>
      <c r="I308" s="179"/>
      <c r="J308" s="179"/>
      <c r="K308" s="178"/>
      <c r="L308" s="178"/>
      <c r="M308" s="180"/>
      <c r="N308" s="179"/>
      <c r="O308" s="47"/>
      <c r="P308" s="715"/>
    </row>
    <row r="309" spans="1:17">
      <c r="A309" s="52" t="s">
        <v>96</v>
      </c>
      <c r="B309" s="178">
        <f>+'TTA Pivot Table'!K$262</f>
        <v>0</v>
      </c>
      <c r="C309" s="178">
        <f>+'TTA Pivot Table'!K$264</f>
        <v>0</v>
      </c>
      <c r="D309" s="178">
        <f>+'TTA Pivot Table'!K$266</f>
        <v>0</v>
      </c>
      <c r="E309" s="179">
        <f>+'TTA Pivot Table'!K$268</f>
        <v>0</v>
      </c>
      <c r="F309" s="179">
        <f>+'TTA Pivot Table'!K$270</f>
        <v>0</v>
      </c>
      <c r="G309" s="178">
        <f>+'TTA Pivot Table'!K$272</f>
        <v>0</v>
      </c>
      <c r="H309" s="178">
        <f>+'TTA Pivot Table'!K$274</f>
        <v>0</v>
      </c>
      <c r="I309" s="179">
        <f>+'TTA Pivot Table'!K$276</f>
        <v>0</v>
      </c>
      <c r="J309" s="179">
        <f>+'TTA Pivot Table'!K$278</f>
        <v>0</v>
      </c>
      <c r="K309" s="178">
        <f>+'TTA Pivot Table'!K$280</f>
        <v>0</v>
      </c>
      <c r="L309" s="178">
        <f>+'TTA Pivot Table'!K$282</f>
        <v>0</v>
      </c>
      <c r="M309" s="180">
        <f>+'TTA Pivot Table'!K$284</f>
        <v>0</v>
      </c>
      <c r="N309" s="179">
        <f>+'TTA Pivot Table'!K$286</f>
        <v>0</v>
      </c>
      <c r="O309" s="47"/>
      <c r="P309" s="715">
        <f t="shared" si="18"/>
        <v>0</v>
      </c>
    </row>
    <row r="310" spans="1:17">
      <c r="A310" s="52" t="s">
        <v>97</v>
      </c>
      <c r="B310" s="178">
        <f>+'TTA Pivot Table'!K$294</f>
        <v>2.9746666666666668</v>
      </c>
      <c r="C310" s="178">
        <f>+'TTA Pivot Table'!K$296</f>
        <v>3.6304347826086958</v>
      </c>
      <c r="D310" s="178">
        <f>+'TTA Pivot Table'!K$298</f>
        <v>4.2173913043478262</v>
      </c>
      <c r="E310" s="179">
        <f>+'TTA Pivot Table'!K$300</f>
        <v>3.2603503184713376</v>
      </c>
      <c r="F310" s="179">
        <f>+'TTA Pivot Table'!K$302</f>
        <v>4.4328518827747079</v>
      </c>
      <c r="G310" s="178">
        <f>+'TTA Pivot Table'!K$304</f>
        <v>5.0013876716330703</v>
      </c>
      <c r="H310" s="178">
        <f>+'TTA Pivot Table'!K$306</f>
        <v>4.0123456790123457</v>
      </c>
      <c r="I310" s="179">
        <f>+'TTA Pivot Table'!K$308</f>
        <v>4.7365269482799643</v>
      </c>
      <c r="J310" s="179">
        <f>+'TTA Pivot Table'!K$310</f>
        <v>3.1630170316301705</v>
      </c>
      <c r="K310" s="178">
        <f>+'TTA Pivot Table'!K$312</f>
        <v>4.5492167545522886</v>
      </c>
      <c r="L310" s="178">
        <f>+'TTA Pivot Table'!K$314</f>
        <v>3.8333333333333335</v>
      </c>
      <c r="M310" s="180">
        <f>+'TTA Pivot Table'!K$316</f>
        <v>4.0078853558048282</v>
      </c>
      <c r="N310" s="179">
        <f>+'TTA Pivot Table'!K$318</f>
        <v>0</v>
      </c>
      <c r="O310" s="47"/>
      <c r="P310" s="715">
        <f t="shared" si="18"/>
        <v>-0.72864159247513616</v>
      </c>
    </row>
    <row r="311" spans="1:17">
      <c r="A311" s="52" t="s">
        <v>98</v>
      </c>
      <c r="B311" s="178">
        <f>+'TTA Pivot Table'!K$326</f>
        <v>1.632596685082873</v>
      </c>
      <c r="C311" s="178">
        <f>+'TTA Pivot Table'!K$328</f>
        <v>2.3489583333333335</v>
      </c>
      <c r="D311" s="178">
        <f>+'TTA Pivot Table'!K$330</f>
        <v>0</v>
      </c>
      <c r="E311" s="179">
        <f>+'TTA Pivot Table'!K$332</f>
        <v>1.95</v>
      </c>
      <c r="F311" s="179">
        <f>+'TTA Pivot Table'!K$334</f>
        <v>4.8424832214765097</v>
      </c>
      <c r="G311" s="178">
        <f>+'TTA Pivot Table'!K$336</f>
        <v>6.1914438502673805</v>
      </c>
      <c r="H311" s="178">
        <f>+'TTA Pivot Table'!K$338</f>
        <v>0</v>
      </c>
      <c r="I311" s="179">
        <f>+'TTA Pivot Table'!K$340</f>
        <v>5.4058682300390846</v>
      </c>
      <c r="J311" s="179">
        <f>+'TTA Pivot Table'!K$342</f>
        <v>3.6981695568400768</v>
      </c>
      <c r="K311" s="178">
        <f>+'TTA Pivot Table'!K$344</f>
        <v>4.7441830822711468</v>
      </c>
      <c r="L311" s="178">
        <f>+'TTA Pivot Table'!K$346</f>
        <v>0</v>
      </c>
      <c r="M311" s="180">
        <f>+'TTA Pivot Table'!K$348</f>
        <v>4.3513603473227205</v>
      </c>
      <c r="N311" s="179">
        <f>+'TTA Pivot Table'!K$350</f>
        <v>0</v>
      </c>
      <c r="O311" s="47"/>
      <c r="P311" s="715">
        <f t="shared" si="18"/>
        <v>-1.0545078827163641</v>
      </c>
      <c r="Q311" s="785"/>
    </row>
    <row r="312" spans="1:17">
      <c r="A312" s="52" t="s">
        <v>99</v>
      </c>
      <c r="B312" s="178">
        <f>+'TTA Pivot Table'!K$358</f>
        <v>0</v>
      </c>
      <c r="C312" s="178">
        <f>+'TTA Pivot Table'!K$360</f>
        <v>0</v>
      </c>
      <c r="D312" s="178">
        <f>+'TTA Pivot Table'!K$362</f>
        <v>0</v>
      </c>
      <c r="E312" s="179">
        <f>+'TTA Pivot Table'!K$364</f>
        <v>0</v>
      </c>
      <c r="F312" s="179">
        <f>+'TTA Pivot Table'!K$366</f>
        <v>0</v>
      </c>
      <c r="G312" s="178">
        <f>+'TTA Pivot Table'!K$368</f>
        <v>0</v>
      </c>
      <c r="H312" s="178">
        <f>+'TTA Pivot Table'!K$370</f>
        <v>0</v>
      </c>
      <c r="I312" s="179">
        <f>+'TTA Pivot Table'!K$372</f>
        <v>0</v>
      </c>
      <c r="J312" s="179">
        <f>+'TTA Pivot Table'!K$374</f>
        <v>0</v>
      </c>
      <c r="K312" s="178">
        <f>+'TTA Pivot Table'!K$376</f>
        <v>0</v>
      </c>
      <c r="L312" s="178">
        <f>+'TTA Pivot Table'!K$378</f>
        <v>0</v>
      </c>
      <c r="M312" s="180">
        <f>+'TTA Pivot Table'!K$380</f>
        <v>0</v>
      </c>
      <c r="N312" s="179">
        <f>+'TTA Pivot Table'!K$382</f>
        <v>0</v>
      </c>
      <c r="O312" s="47"/>
      <c r="P312" s="715">
        <f t="shared" si="18"/>
        <v>0</v>
      </c>
    </row>
    <row r="313" spans="1:17">
      <c r="A313" s="52"/>
      <c r="B313" s="178"/>
      <c r="C313" s="178"/>
      <c r="D313" s="178"/>
      <c r="E313" s="179"/>
      <c r="F313" s="179"/>
      <c r="G313" s="178"/>
      <c r="H313" s="178"/>
      <c r="I313" s="179"/>
      <c r="J313" s="179"/>
      <c r="K313" s="178"/>
      <c r="L313" s="178"/>
      <c r="M313" s="180"/>
      <c r="N313" s="179"/>
      <c r="O313" s="47"/>
      <c r="P313" s="715"/>
    </row>
    <row r="314" spans="1:17">
      <c r="A314" s="52" t="s">
        <v>100</v>
      </c>
      <c r="B314" s="178">
        <f>+'TTA Pivot Table'!K$390</f>
        <v>3.7195999999999998</v>
      </c>
      <c r="C314" s="178">
        <f>+'TTA Pivot Table'!K$392</f>
        <v>4.1417582417582421</v>
      </c>
      <c r="D314" s="178">
        <f>+'TTA Pivot Table'!K$394</f>
        <v>0</v>
      </c>
      <c r="E314" s="179">
        <f>+'TTA Pivot Table'!K$396</f>
        <v>3.8974537037037043</v>
      </c>
      <c r="F314" s="179">
        <f>+'TTA Pivot Table'!K$398</f>
        <v>3.9744131910766245</v>
      </c>
      <c r="G314" s="178">
        <f>+'TTA Pivot Table'!K$400</f>
        <v>4.5566767371601209</v>
      </c>
      <c r="H314" s="178">
        <f>+'TTA Pivot Table'!K$402</f>
        <v>0</v>
      </c>
      <c r="I314" s="179">
        <f>+'TTA Pivot Table'!K$404</f>
        <v>4.115917767988253</v>
      </c>
      <c r="J314" s="179">
        <f>+'TTA Pivot Table'!K$406</f>
        <v>2.6854833333333334</v>
      </c>
      <c r="K314" s="178">
        <f>+'TTA Pivot Table'!K$408</f>
        <v>2.9270904925544099</v>
      </c>
      <c r="L314" s="178">
        <f>+'TTA Pivot Table'!K$410</f>
        <v>0</v>
      </c>
      <c r="M314" s="180">
        <f>+'TTA Pivot Table'!K$412</f>
        <v>2.8286761710794295</v>
      </c>
      <c r="N314" s="179">
        <f>+'TTA Pivot Table'!K$414</f>
        <v>0</v>
      </c>
      <c r="O314" s="47"/>
      <c r="P314" s="715">
        <f t="shared" si="18"/>
        <v>-1.2872415969088236</v>
      </c>
    </row>
    <row r="315" spans="1:17">
      <c r="A315" s="52" t="s">
        <v>101</v>
      </c>
      <c r="B315" s="178">
        <f>+'TTA Pivot Table'!K$422</f>
        <v>3.1955827067669169</v>
      </c>
      <c r="C315" s="178">
        <f>+'TTA Pivot Table'!K$424</f>
        <v>3.1978149100257069</v>
      </c>
      <c r="D315" s="178">
        <f>+'TTA Pivot Table'!K$426</f>
        <v>0</v>
      </c>
      <c r="E315" s="179">
        <f>+'TTA Pivot Table'!K$428</f>
        <v>3.1965255157437569</v>
      </c>
      <c r="F315" s="179">
        <f>+'TTA Pivot Table'!K$430</f>
        <v>4.6117952127659567</v>
      </c>
      <c r="G315" s="178">
        <f>+'TTA Pivot Table'!K$432</f>
        <v>5.065130319540569</v>
      </c>
      <c r="H315" s="178">
        <f>+'TTA Pivot Table'!K$434</f>
        <v>0</v>
      </c>
      <c r="I315" s="179">
        <f>+'TTA Pivot Table'!K$436</f>
        <v>4.8269163580462591</v>
      </c>
      <c r="J315" s="179">
        <f>+'TTA Pivot Table'!K$438</f>
        <v>3.4658016935263598</v>
      </c>
      <c r="K315" s="178">
        <f>+'TTA Pivot Table'!K$440</f>
        <v>3.8240223463687153</v>
      </c>
      <c r="L315" s="178">
        <f>+'TTA Pivot Table'!K$442</f>
        <v>0</v>
      </c>
      <c r="M315" s="180">
        <f>+'TTA Pivot Table'!K$444</f>
        <v>3.7007893253147905</v>
      </c>
      <c r="N315" s="179">
        <f>+'TTA Pivot Table'!K$446</f>
        <v>5.0450065359477119</v>
      </c>
      <c r="O315" s="47"/>
      <c r="P315" s="715">
        <f t="shared" si="18"/>
        <v>-1.1261270327314685</v>
      </c>
    </row>
    <row r="316" spans="1:17">
      <c r="A316" s="52" t="s">
        <v>102</v>
      </c>
      <c r="B316" s="178">
        <f>+'TTA Pivot Table'!K$454</f>
        <v>2.7916666666666643</v>
      </c>
      <c r="C316" s="178">
        <f>+'TTA Pivot Table'!K$456</f>
        <v>3.1999999999999988</v>
      </c>
      <c r="D316" s="178">
        <f>+'TTA Pivot Table'!K$458</f>
        <v>0</v>
      </c>
      <c r="E316" s="179">
        <f>+'TTA Pivot Table'!K$460</f>
        <v>2.9999999999999982</v>
      </c>
      <c r="F316" s="179">
        <f>+'TTA Pivot Table'!K$462</f>
        <v>3.860927152317875</v>
      </c>
      <c r="G316" s="178">
        <f>+'TTA Pivot Table'!K$464</f>
        <v>5.4009259259259217</v>
      </c>
      <c r="H316" s="178">
        <f>+'TTA Pivot Table'!K$466</f>
        <v>0</v>
      </c>
      <c r="I316" s="179">
        <f>+'TTA Pivot Table'!K$468</f>
        <v>5.0140044370493584</v>
      </c>
      <c r="J316" s="179">
        <f>+'TTA Pivot Table'!K$470</f>
        <v>3.2276507276507256</v>
      </c>
      <c r="K316" s="178">
        <f>+'TTA Pivot Table'!K$472</f>
        <v>4.8452997779422606</v>
      </c>
      <c r="L316" s="178">
        <f>+'TTA Pivot Table'!K$474</f>
        <v>0</v>
      </c>
      <c r="M316" s="180">
        <f>+'TTA Pivot Table'!K$476</f>
        <v>4.4205786026200835</v>
      </c>
      <c r="N316" s="179">
        <f>+'TTA Pivot Table'!K$478</f>
        <v>5.2548778180185938</v>
      </c>
      <c r="O316" s="47"/>
      <c r="P316" s="715">
        <f t="shared" si="18"/>
        <v>-0.59342583442927488</v>
      </c>
    </row>
    <row r="317" spans="1:17">
      <c r="A317" s="57" t="s">
        <v>103</v>
      </c>
      <c r="B317" s="181">
        <f>+'TTA Pivot Table'!K$486</f>
        <v>0</v>
      </c>
      <c r="C317" s="181">
        <f>+'TTA Pivot Table'!K$488</f>
        <v>0</v>
      </c>
      <c r="D317" s="181">
        <f>+'TTA Pivot Table'!K$490</f>
        <v>0</v>
      </c>
      <c r="E317" s="182">
        <f>+'TTA Pivot Table'!K$492</f>
        <v>0</v>
      </c>
      <c r="F317" s="182">
        <f>+'TTA Pivot Table'!K$494</f>
        <v>0</v>
      </c>
      <c r="G317" s="181">
        <f>+'TTA Pivot Table'!K$496</f>
        <v>0</v>
      </c>
      <c r="H317" s="181">
        <f>+'TTA Pivot Table'!K$498</f>
        <v>0</v>
      </c>
      <c r="I317" s="182">
        <f>+'TTA Pivot Table'!K$500</f>
        <v>0</v>
      </c>
      <c r="J317" s="182">
        <f>+'TTA Pivot Table'!K$502</f>
        <v>0</v>
      </c>
      <c r="K317" s="181">
        <f>+'TTA Pivot Table'!K$504</f>
        <v>0</v>
      </c>
      <c r="L317" s="181">
        <f>+'TTA Pivot Table'!K$506</f>
        <v>0</v>
      </c>
      <c r="M317" s="183">
        <f>+'TTA Pivot Table'!K$508</f>
        <v>0</v>
      </c>
      <c r="N317" s="182">
        <f>+'TTA Pivot Table'!K$510</f>
        <v>0</v>
      </c>
      <c r="O317" s="47"/>
      <c r="P317" s="717">
        <f t="shared" si="18"/>
        <v>0</v>
      </c>
    </row>
    <row r="318" spans="1:17">
      <c r="A318" s="165" t="s">
        <v>206</v>
      </c>
      <c r="B318" s="165"/>
      <c r="C318" s="165"/>
      <c r="D318" s="165"/>
      <c r="E318" s="165"/>
      <c r="F318" s="166"/>
      <c r="G318" s="166"/>
      <c r="H318" s="166"/>
      <c r="I318" s="166"/>
      <c r="J318" s="166"/>
      <c r="K318" s="166"/>
      <c r="L318" s="166"/>
      <c r="M318" s="166"/>
      <c r="N318" s="166"/>
    </row>
    <row r="319" spans="1:17" s="56" customFormat="1">
      <c r="A319" s="165"/>
      <c r="B319" s="167"/>
      <c r="C319" s="167"/>
      <c r="D319" s="167"/>
      <c r="E319" s="167"/>
      <c r="F319" s="167"/>
      <c r="G319" s="167"/>
      <c r="H319" s="167"/>
      <c r="I319" s="167"/>
      <c r="J319" s="167"/>
      <c r="K319" s="167"/>
      <c r="L319" s="167"/>
      <c r="M319" s="167"/>
      <c r="N319" s="167"/>
      <c r="O319" s="50"/>
    </row>
    <row r="320" spans="1:17">
      <c r="A320" s="165"/>
      <c r="B320" s="165"/>
      <c r="C320" s="165"/>
      <c r="D320" s="165"/>
      <c r="E320" s="165"/>
      <c r="F320" s="166"/>
      <c r="G320" s="166"/>
      <c r="H320" s="166"/>
      <c r="I320" s="166"/>
      <c r="J320" s="166"/>
      <c r="K320" s="166"/>
      <c r="L320" s="166"/>
      <c r="M320" s="166"/>
      <c r="N320" s="718" t="s">
        <v>1156</v>
      </c>
    </row>
    <row r="321" spans="1:16" ht="18">
      <c r="A321" s="266" t="s">
        <v>328</v>
      </c>
      <c r="B321" s="132"/>
      <c r="C321" s="132"/>
      <c r="D321" s="132"/>
      <c r="E321" s="132"/>
      <c r="F321" s="135"/>
      <c r="G321" s="135"/>
      <c r="H321" s="135"/>
      <c r="I321" s="136"/>
      <c r="J321" s="135"/>
      <c r="K321" s="135"/>
      <c r="L321" s="135"/>
      <c r="M321" s="136"/>
      <c r="N321" s="135"/>
      <c r="P321" s="714"/>
    </row>
    <row r="322" spans="1:16" ht="18">
      <c r="A322" s="266"/>
      <c r="B322" s="132"/>
      <c r="C322" s="132"/>
      <c r="D322" s="132"/>
      <c r="E322" s="132"/>
      <c r="F322" s="135"/>
      <c r="G322" s="135"/>
      <c r="H322" s="135"/>
      <c r="I322" s="136"/>
      <c r="J322" s="135"/>
      <c r="K322" s="135"/>
      <c r="L322" s="135"/>
      <c r="M322" s="136"/>
      <c r="N322" s="135"/>
      <c r="P322" s="714"/>
    </row>
    <row r="323" spans="1:16" ht="15.75">
      <c r="A323" s="150" t="s">
        <v>230</v>
      </c>
      <c r="B323" s="132"/>
      <c r="C323" s="132"/>
      <c r="D323" s="132"/>
      <c r="E323" s="132"/>
      <c r="F323" s="135"/>
      <c r="G323" s="135"/>
      <c r="H323" s="135"/>
      <c r="I323" s="136"/>
      <c r="J323" s="135"/>
      <c r="K323" s="135"/>
      <c r="L323" s="135"/>
      <c r="M323" s="136"/>
      <c r="N323" s="135"/>
      <c r="P323" s="714"/>
    </row>
    <row r="324" spans="1:16" ht="15.75">
      <c r="A324" s="150" t="s">
        <v>509</v>
      </c>
      <c r="B324" s="132"/>
      <c r="C324" s="132"/>
      <c r="D324" s="132"/>
      <c r="E324" s="132"/>
      <c r="F324" s="135"/>
      <c r="G324" s="135"/>
      <c r="H324" s="135"/>
      <c r="I324" s="136"/>
      <c r="J324" s="135"/>
      <c r="K324" s="135"/>
      <c r="L324" s="135"/>
      <c r="M324" s="136"/>
      <c r="N324" s="135"/>
      <c r="P324" s="714"/>
    </row>
    <row r="325" spans="1:16" ht="18" customHeight="1">
      <c r="A325" s="31"/>
      <c r="B325" s="31"/>
      <c r="C325" s="31"/>
      <c r="D325" s="31"/>
      <c r="E325" s="31"/>
      <c r="F325" s="23"/>
      <c r="G325" s="146"/>
      <c r="H325" s="146"/>
      <c r="I325" s="143"/>
      <c r="J325" s="143"/>
      <c r="K325" s="143"/>
      <c r="L325" s="143"/>
      <c r="M325" s="143"/>
      <c r="N325" s="143"/>
      <c r="O325" s="11"/>
      <c r="P325" s="714"/>
    </row>
    <row r="326" spans="1:16" ht="18" customHeight="1">
      <c r="A326" s="26"/>
      <c r="B326" s="151" t="s">
        <v>303</v>
      </c>
      <c r="C326" s="152"/>
      <c r="D326" s="152"/>
      <c r="E326" s="152"/>
      <c r="F326" s="152"/>
      <c r="G326" s="152"/>
      <c r="H326" s="152"/>
      <c r="I326" s="153"/>
      <c r="J326" s="163" t="s">
        <v>202</v>
      </c>
      <c r="K326" s="711"/>
      <c r="L326" s="711"/>
      <c r="M326" s="712"/>
      <c r="N326" s="841" t="s">
        <v>302</v>
      </c>
      <c r="O326" s="713"/>
      <c r="P326" s="714"/>
    </row>
    <row r="327" spans="1:16" ht="48" customHeight="1">
      <c r="A327" s="42"/>
      <c r="B327" s="152" t="s">
        <v>344</v>
      </c>
      <c r="C327" s="152"/>
      <c r="D327" s="152"/>
      <c r="E327" s="155"/>
      <c r="F327" s="156" t="s">
        <v>346</v>
      </c>
      <c r="G327" s="152"/>
      <c r="H327" s="152"/>
      <c r="I327" s="153"/>
      <c r="J327" s="157" t="s">
        <v>304</v>
      </c>
      <c r="K327" s="152"/>
      <c r="L327" s="152"/>
      <c r="M327" s="153"/>
      <c r="N327" s="842"/>
      <c r="O327" s="713"/>
      <c r="P327" s="714"/>
    </row>
    <row r="328" spans="1:16" ht="25.5" customHeight="1">
      <c r="A328" s="31"/>
      <c r="B328" s="158" t="s">
        <v>203</v>
      </c>
      <c r="C328" s="158" t="s">
        <v>204</v>
      </c>
      <c r="D328" s="158" t="s">
        <v>104</v>
      </c>
      <c r="E328" s="160" t="s">
        <v>50</v>
      </c>
      <c r="F328" s="160" t="s">
        <v>203</v>
      </c>
      <c r="G328" s="158" t="s">
        <v>204</v>
      </c>
      <c r="H328" s="158" t="s">
        <v>104</v>
      </c>
      <c r="I328" s="160" t="s">
        <v>50</v>
      </c>
      <c r="J328" s="161" t="s">
        <v>203</v>
      </c>
      <c r="K328" s="162" t="s">
        <v>204</v>
      </c>
      <c r="L328" s="164" t="s">
        <v>104</v>
      </c>
      <c r="M328" s="161" t="s">
        <v>50</v>
      </c>
      <c r="N328" s="843"/>
      <c r="O328" s="713"/>
      <c r="P328" s="714" t="s">
        <v>294</v>
      </c>
    </row>
    <row r="329" spans="1:16" hidden="1">
      <c r="A329" s="52" t="s">
        <v>87</v>
      </c>
      <c r="B329" s="52"/>
      <c r="C329" s="52"/>
      <c r="D329" s="52"/>
      <c r="E329" s="52"/>
      <c r="F329" s="44">
        <f>'TTA Pivot Table'!L$230</f>
        <v>0</v>
      </c>
      <c r="G329" s="44">
        <f>'TTA Pivot Table'!L$231</f>
        <v>0</v>
      </c>
      <c r="H329" s="44">
        <f>'TTA Pivot Table'!L$232</f>
        <v>0</v>
      </c>
      <c r="I329" s="43">
        <f>'TTA Pivot Table'!L$233</f>
        <v>0</v>
      </c>
      <c r="J329" s="43">
        <f>'TTA Pivot Table'!L$234</f>
        <v>0</v>
      </c>
      <c r="K329" s="44">
        <f>'TTA Pivot Table'!L$235</f>
        <v>0</v>
      </c>
      <c r="L329" s="44">
        <f>'TTA Pivot Table'!L$236</f>
        <v>0</v>
      </c>
      <c r="M329" s="45">
        <f>'TTA Pivot Table'!L$237</f>
        <v>0</v>
      </c>
      <c r="N329" s="43">
        <f>'TTA Pivot Table'!L$238</f>
        <v>0</v>
      </c>
      <c r="O329" s="47"/>
      <c r="P329" s="715">
        <f>+M329-I329</f>
        <v>0</v>
      </c>
    </row>
    <row r="330" spans="1:16" ht="15.75" hidden="1">
      <c r="A330" s="52"/>
      <c r="B330" s="52"/>
      <c r="C330" s="52"/>
      <c r="D330" s="52"/>
      <c r="E330" s="52"/>
      <c r="F330" s="48"/>
      <c r="G330" s="48"/>
      <c r="H330" s="48"/>
      <c r="I330" s="46"/>
      <c r="J330" s="46"/>
      <c r="K330" s="48"/>
      <c r="L330" s="48"/>
      <c r="M330" s="716"/>
      <c r="N330" s="46"/>
      <c r="O330" s="47"/>
      <c r="P330" s="713">
        <f t="shared" ref="P330" si="19">+I330-M330</f>
        <v>0</v>
      </c>
    </row>
    <row r="331" spans="1:16">
      <c r="A331" s="52" t="s">
        <v>88</v>
      </c>
      <c r="B331" s="178">
        <f>+'TTA Pivot Table'!L$6</f>
        <v>0</v>
      </c>
      <c r="C331" s="178">
        <f>+'TTA Pivot Table'!L$8</f>
        <v>0</v>
      </c>
      <c r="D331" s="178">
        <f>+'TTA Pivot Table'!L$10</f>
        <v>0</v>
      </c>
      <c r="E331" s="179">
        <f>+'TTA Pivot Table'!L$12</f>
        <v>0</v>
      </c>
      <c r="F331" s="179">
        <f>+'TTA Pivot Table'!L$14</f>
        <v>0</v>
      </c>
      <c r="G331" s="178">
        <f>+'TTA Pivot Table'!L$16</f>
        <v>0</v>
      </c>
      <c r="H331" s="178">
        <f>+'TTA Pivot Table'!L$18</f>
        <v>0</v>
      </c>
      <c r="I331" s="179">
        <f>+'TTA Pivot Table'!L$20</f>
        <v>0</v>
      </c>
      <c r="J331" s="179">
        <f>+'TTA Pivot Table'!L$22</f>
        <v>0</v>
      </c>
      <c r="K331" s="178">
        <f>+'TTA Pivot Table'!L$24</f>
        <v>0</v>
      </c>
      <c r="L331" s="178">
        <f>+'TTA Pivot Table'!L$26</f>
        <v>0</v>
      </c>
      <c r="M331" s="180">
        <f>+'TTA Pivot Table'!L$28</f>
        <v>0</v>
      </c>
      <c r="N331" s="179">
        <f>+'TTA Pivot Table'!L$30</f>
        <v>0</v>
      </c>
      <c r="O331" s="47"/>
      <c r="P331" s="715">
        <f t="shared" ref="P331:P349" si="20">+M331-I331</f>
        <v>0</v>
      </c>
    </row>
    <row r="332" spans="1:16">
      <c r="A332" s="52" t="s">
        <v>89</v>
      </c>
      <c r="B332" s="178">
        <f>+'TTA Pivot Table'!L$38</f>
        <v>4.1406306306306311</v>
      </c>
      <c r="C332" s="178">
        <f>+'TTA Pivot Table'!L$40</f>
        <v>6.1328888888888891</v>
      </c>
      <c r="D332" s="178">
        <f>+'TTA Pivot Table'!L$42</f>
        <v>5.3357142857142863</v>
      </c>
      <c r="E332" s="179">
        <f>+'TTA Pivot Table'!L$44</f>
        <v>4.7419631901840491</v>
      </c>
      <c r="F332" s="179">
        <f>+'TTA Pivot Table'!L$46</f>
        <v>5.2494136807817586</v>
      </c>
      <c r="G332" s="178">
        <f>+'TTA Pivot Table'!L$48</f>
        <v>7.5386956521739137</v>
      </c>
      <c r="H332" s="178">
        <f>+'TTA Pivot Table'!L$50</f>
        <v>15.39406779661017</v>
      </c>
      <c r="I332" s="179">
        <f>+'TTA Pivot Table'!L$52</f>
        <v>6.9884827586206892</v>
      </c>
      <c r="J332" s="179">
        <f>+'TTA Pivot Table'!L$54</f>
        <v>0</v>
      </c>
      <c r="K332" s="178">
        <f>+'TTA Pivot Table'!L$56</f>
        <v>0</v>
      </c>
      <c r="L332" s="178">
        <f>+'TTA Pivot Table'!L$58</f>
        <v>5.1289539748953983</v>
      </c>
      <c r="M332" s="180">
        <f>+'TTA Pivot Table'!L$60</f>
        <v>5.1289539748953983</v>
      </c>
      <c r="N332" s="179">
        <f>+'TTA Pivot Table'!L$62</f>
        <v>0</v>
      </c>
      <c r="O332" s="47"/>
      <c r="P332" s="715">
        <f t="shared" si="20"/>
        <v>-1.859528783725291</v>
      </c>
    </row>
    <row r="333" spans="1:16">
      <c r="A333" s="52" t="s">
        <v>90</v>
      </c>
      <c r="B333" s="178">
        <f>+'TTA Pivot Table'!L$70</f>
        <v>0</v>
      </c>
      <c r="C333" s="178">
        <f>+'TTA Pivot Table'!L$72</f>
        <v>0</v>
      </c>
      <c r="D333" s="178">
        <f>+'TTA Pivot Table'!L$74</f>
        <v>0</v>
      </c>
      <c r="E333" s="179">
        <f>+'TTA Pivot Table'!L$76</f>
        <v>0</v>
      </c>
      <c r="F333" s="179">
        <f>+'TTA Pivot Table'!L$78</f>
        <v>0</v>
      </c>
      <c r="G333" s="178">
        <f>+'TTA Pivot Table'!L$80</f>
        <v>0</v>
      </c>
      <c r="H333" s="178">
        <f>+'TTA Pivot Table'!L$82</f>
        <v>0</v>
      </c>
      <c r="I333" s="179">
        <f>+'TTA Pivot Table'!L$84</f>
        <v>0</v>
      </c>
      <c r="J333" s="179">
        <f>+'TTA Pivot Table'!L$86</f>
        <v>0</v>
      </c>
      <c r="K333" s="178">
        <f>+'TTA Pivot Table'!L$88</f>
        <v>0</v>
      </c>
      <c r="L333" s="178">
        <f>+'TTA Pivot Table'!L$90</f>
        <v>0</v>
      </c>
      <c r="M333" s="180">
        <f>+'TTA Pivot Table'!L$92</f>
        <v>0</v>
      </c>
      <c r="N333" s="179">
        <f>+'TTA Pivot Table'!L$94</f>
        <v>0</v>
      </c>
      <c r="O333" s="47"/>
      <c r="P333" s="715">
        <f t="shared" si="20"/>
        <v>0</v>
      </c>
    </row>
    <row r="334" spans="1:16">
      <c r="A334" s="52" t="s">
        <v>91</v>
      </c>
      <c r="B334" s="178">
        <f>+'TTA Pivot Table'!L$102</f>
        <v>3.0856102003642989</v>
      </c>
      <c r="C334" s="178">
        <f>+'TTA Pivot Table'!L$104</f>
        <v>3.8250000000000002</v>
      </c>
      <c r="D334" s="178">
        <f>+'TTA Pivot Table'!L$106</f>
        <v>0.78333333333333333</v>
      </c>
      <c r="E334" s="179">
        <f>+'TTA Pivot Table'!L$108</f>
        <v>3.1137339055793993</v>
      </c>
      <c r="F334" s="179">
        <f>+'TTA Pivot Table'!L$110</f>
        <v>3.8167330677290838</v>
      </c>
      <c r="G334" s="178">
        <f>+'TTA Pivot Table'!L$112</f>
        <v>5.072164948453608</v>
      </c>
      <c r="H334" s="178">
        <f>+'TTA Pivot Table'!L$114</f>
        <v>0</v>
      </c>
      <c r="I334" s="179">
        <f>+'TTA Pivot Table'!L$116</f>
        <v>4.166666666666667</v>
      </c>
      <c r="J334" s="179">
        <f>+'TTA Pivot Table'!L$118</f>
        <v>2.6914414414414414</v>
      </c>
      <c r="K334" s="178">
        <f>+'TTA Pivot Table'!L$120</f>
        <v>3.6313559322033897</v>
      </c>
      <c r="L334" s="178">
        <f>+'TTA Pivot Table'!L$122</f>
        <v>0</v>
      </c>
      <c r="M334" s="180">
        <f>+'TTA Pivot Table'!L$124</f>
        <v>3.1757641921397379</v>
      </c>
      <c r="N334" s="179">
        <f>+'TTA Pivot Table'!L$126</f>
        <v>5.617647058823529</v>
      </c>
      <c r="O334" s="47"/>
      <c r="P334" s="715">
        <f t="shared" si="20"/>
        <v>-0.99090247452692903</v>
      </c>
    </row>
    <row r="335" spans="1:16">
      <c r="A335" s="52"/>
      <c r="B335" s="178"/>
      <c r="C335" s="178"/>
      <c r="D335" s="178"/>
      <c r="E335" s="179"/>
      <c r="F335" s="179"/>
      <c r="G335" s="178"/>
      <c r="H335" s="178"/>
      <c r="I335" s="179"/>
      <c r="J335" s="179"/>
      <c r="K335" s="178"/>
      <c r="L335" s="178"/>
      <c r="M335" s="180"/>
      <c r="N335" s="179"/>
      <c r="O335" s="47"/>
      <c r="P335" s="715"/>
    </row>
    <row r="336" spans="1:16">
      <c r="A336" s="52" t="s">
        <v>92</v>
      </c>
      <c r="B336" s="178">
        <f>+'TTA Pivot Table'!L$134</f>
        <v>2.9285714285714284</v>
      </c>
      <c r="C336" s="178">
        <f>+'TTA Pivot Table'!L$136</f>
        <v>4.0178571428571432</v>
      </c>
      <c r="D336" s="178">
        <f>+'TTA Pivot Table'!L$138</f>
        <v>0</v>
      </c>
      <c r="E336" s="179">
        <f>+'TTA Pivot Table'!L$140</f>
        <v>3.3246753246753249</v>
      </c>
      <c r="F336" s="179">
        <f>+'TTA Pivot Table'!L$142</f>
        <v>4.5598404255319149</v>
      </c>
      <c r="G336" s="178">
        <f>+'TTA Pivot Table'!L$144</f>
        <v>5.9924731182795696</v>
      </c>
      <c r="H336" s="178">
        <f>+'TTA Pivot Table'!L$146</f>
        <v>0</v>
      </c>
      <c r="I336" s="179">
        <f>+'TTA Pivot Table'!L$148</f>
        <v>4.9780288763339611</v>
      </c>
      <c r="J336" s="179">
        <f>+'TTA Pivot Table'!L$150</f>
        <v>3.4938875305623474</v>
      </c>
      <c r="K336" s="178">
        <f>+'TTA Pivot Table'!L$152</f>
        <v>3.4466911764705883</v>
      </c>
      <c r="L336" s="178">
        <f>+'TTA Pivot Table'!L$154</f>
        <v>0</v>
      </c>
      <c r="M336" s="180">
        <f>+'TTA Pivot Table'!L$156</f>
        <v>3.4669464847848896</v>
      </c>
      <c r="N336" s="179">
        <f>+'TTA Pivot Table'!L$158</f>
        <v>2.1826190476190472</v>
      </c>
      <c r="O336" s="47"/>
      <c r="P336" s="715">
        <f t="shared" si="20"/>
        <v>-1.5110823915490714</v>
      </c>
    </row>
    <row r="337" spans="1:17">
      <c r="A337" s="52" t="s">
        <v>93</v>
      </c>
      <c r="B337" s="178">
        <f>+'TTA Pivot Table'!L$166</f>
        <v>3.3555000000000001</v>
      </c>
      <c r="C337" s="178">
        <f>+'TTA Pivot Table'!L$168</f>
        <v>4.3888888888888893</v>
      </c>
      <c r="D337" s="178">
        <f>+'TTA Pivot Table'!L$170</f>
        <v>0</v>
      </c>
      <c r="E337" s="179">
        <f>+'TTA Pivot Table'!L$172</f>
        <v>3.46</v>
      </c>
      <c r="F337" s="179">
        <f>+'TTA Pivot Table'!L$174</f>
        <v>4.6161157517899767</v>
      </c>
      <c r="G337" s="178">
        <f>+'TTA Pivot Table'!L$176</f>
        <v>5.4487113402061853</v>
      </c>
      <c r="H337" s="178">
        <f>+'TTA Pivot Table'!L$178</f>
        <v>0</v>
      </c>
      <c r="I337" s="179">
        <f>+'TTA Pivot Table'!L$180</f>
        <v>4.8796125611745502</v>
      </c>
      <c r="J337" s="179">
        <f>+'TTA Pivot Table'!L$182</f>
        <v>3.2891126279863481</v>
      </c>
      <c r="K337" s="178">
        <f>+'TTA Pivot Table'!L$184</f>
        <v>3.6554621848739499</v>
      </c>
      <c r="L337" s="178">
        <f>+'TTA Pivot Table'!L$186</f>
        <v>0</v>
      </c>
      <c r="M337" s="180">
        <f>+'TTA Pivot Table'!L$188</f>
        <v>3.4533145009416191</v>
      </c>
      <c r="N337" s="179">
        <f>+'TTA Pivot Table'!L$190</f>
        <v>5.0273047473200609</v>
      </c>
      <c r="O337" s="47"/>
      <c r="P337" s="715">
        <f t="shared" si="20"/>
        <v>-1.4262980602329312</v>
      </c>
    </row>
    <row r="338" spans="1:17">
      <c r="A338" s="52" t="s">
        <v>94</v>
      </c>
      <c r="B338" s="267">
        <f>+'TTA Pivot Table'!L$198</f>
        <v>2.3944444444444439</v>
      </c>
      <c r="C338" s="178">
        <f>+'TTA Pivot Table'!L$200</f>
        <v>3.74</v>
      </c>
      <c r="D338" s="178">
        <f>+'TTA Pivot Table'!L$202</f>
        <v>0</v>
      </c>
      <c r="E338" s="179">
        <f>+'TTA Pivot Table'!L$204</f>
        <v>2.465263157894737</v>
      </c>
      <c r="F338" s="179">
        <f>+'TTA Pivot Table'!L$206</f>
        <v>3.8550161812297734</v>
      </c>
      <c r="G338" s="178">
        <f>+'TTA Pivot Table'!L$208</f>
        <v>5.6435643564356432</v>
      </c>
      <c r="H338" s="178">
        <f>+'TTA Pivot Table'!L$210</f>
        <v>0</v>
      </c>
      <c r="I338" s="179">
        <f>+'TTA Pivot Table'!L$212</f>
        <v>4.2956097560975612</v>
      </c>
      <c r="J338" s="179">
        <f>+'TTA Pivot Table'!L$214</f>
        <v>3.0968181818181817</v>
      </c>
      <c r="K338" s="178">
        <f>+'TTA Pivot Table'!L$216</f>
        <v>4.5619047619047617</v>
      </c>
      <c r="L338" s="178">
        <f>+'TTA Pivot Table'!L$218</f>
        <v>0</v>
      </c>
      <c r="M338" s="180">
        <f>+'TTA Pivot Table'!L$220</f>
        <v>3.7738386308068459</v>
      </c>
      <c r="N338" s="179">
        <f>+'TTA Pivot Table'!L$222</f>
        <v>0</v>
      </c>
      <c r="O338" s="47"/>
      <c r="P338" s="715">
        <f t="shared" si="20"/>
        <v>-0.52177112529071534</v>
      </c>
    </row>
    <row r="339" spans="1:17">
      <c r="A339" s="52" t="s">
        <v>95</v>
      </c>
      <c r="B339" s="178">
        <f>+'TTA Pivot Table'!L$230</f>
        <v>0</v>
      </c>
      <c r="C339" s="178">
        <f>+'TTA Pivot Table'!L$232</f>
        <v>0</v>
      </c>
      <c r="D339" s="178">
        <f>+'TTA Pivot Table'!L$234</f>
        <v>0</v>
      </c>
      <c r="E339" s="179">
        <f>+'TTA Pivot Table'!L$236</f>
        <v>0</v>
      </c>
      <c r="F339" s="179">
        <f>+'TTA Pivot Table'!L$238</f>
        <v>0</v>
      </c>
      <c r="G339" s="178">
        <f>+'TTA Pivot Table'!L$240</f>
        <v>0</v>
      </c>
      <c r="H339" s="178">
        <f>+'TTA Pivot Table'!L$242</f>
        <v>0</v>
      </c>
      <c r="I339" s="179">
        <f>+'TTA Pivot Table'!L$244</f>
        <v>0</v>
      </c>
      <c r="J339" s="179">
        <f>+'TTA Pivot Table'!L$246</f>
        <v>0</v>
      </c>
      <c r="K339" s="178">
        <f>+'TTA Pivot Table'!L$248</f>
        <v>0</v>
      </c>
      <c r="L339" s="178">
        <f>+'TTA Pivot Table'!L$250</f>
        <v>0</v>
      </c>
      <c r="M339" s="180">
        <f>+'TTA Pivot Table'!L$252</f>
        <v>0</v>
      </c>
      <c r="N339" s="179">
        <f>+'TTA Pivot Table'!L$254</f>
        <v>0</v>
      </c>
      <c r="O339" s="47"/>
      <c r="P339" s="715">
        <f t="shared" si="20"/>
        <v>0</v>
      </c>
    </row>
    <row r="340" spans="1:17">
      <c r="A340" s="52"/>
      <c r="B340" s="178"/>
      <c r="C340" s="178"/>
      <c r="D340" s="178"/>
      <c r="E340" s="179"/>
      <c r="F340" s="179"/>
      <c r="G340" s="178"/>
      <c r="H340" s="178"/>
      <c r="I340" s="179"/>
      <c r="J340" s="179"/>
      <c r="K340" s="178"/>
      <c r="L340" s="178"/>
      <c r="M340" s="180"/>
      <c r="N340" s="179"/>
      <c r="O340" s="47"/>
      <c r="P340" s="715"/>
    </row>
    <row r="341" spans="1:17">
      <c r="A341" s="52" t="s">
        <v>96</v>
      </c>
      <c r="B341" s="178">
        <f>+'TTA Pivot Table'!L$262</f>
        <v>0</v>
      </c>
      <c r="C341" s="178">
        <f>+'TTA Pivot Table'!L$264</f>
        <v>0</v>
      </c>
      <c r="D341" s="178">
        <f>+'TTA Pivot Table'!L$266</f>
        <v>0</v>
      </c>
      <c r="E341" s="179">
        <f>+'TTA Pivot Table'!L$268</f>
        <v>0</v>
      </c>
      <c r="F341" s="179">
        <f>+'TTA Pivot Table'!L$270</f>
        <v>0</v>
      </c>
      <c r="G341" s="178">
        <f>+'TTA Pivot Table'!L$272</f>
        <v>0</v>
      </c>
      <c r="H341" s="178">
        <f>+'TTA Pivot Table'!L$274</f>
        <v>0</v>
      </c>
      <c r="I341" s="179">
        <f>+'TTA Pivot Table'!L$276</f>
        <v>0</v>
      </c>
      <c r="J341" s="179">
        <f>+'TTA Pivot Table'!L$278</f>
        <v>0</v>
      </c>
      <c r="K341" s="178">
        <f>+'TTA Pivot Table'!L$280</f>
        <v>0</v>
      </c>
      <c r="L341" s="178">
        <f>+'TTA Pivot Table'!L$282</f>
        <v>0</v>
      </c>
      <c r="M341" s="180">
        <f>+'TTA Pivot Table'!L$284</f>
        <v>0</v>
      </c>
      <c r="N341" s="179">
        <f>+'TTA Pivot Table'!L$286</f>
        <v>0</v>
      </c>
      <c r="O341" s="47"/>
      <c r="P341" s="715">
        <f t="shared" si="20"/>
        <v>0</v>
      </c>
    </row>
    <row r="342" spans="1:17">
      <c r="A342" s="52" t="s">
        <v>97</v>
      </c>
      <c r="B342" s="178">
        <f>+'TTA Pivot Table'!L$294</f>
        <v>2.7416666666666667</v>
      </c>
      <c r="C342" s="178">
        <f>+'TTA Pivot Table'!L$296</f>
        <v>2.8177966101694913</v>
      </c>
      <c r="D342" s="178">
        <f>+'TTA Pivot Table'!L$298</f>
        <v>1.6666666666666667</v>
      </c>
      <c r="E342" s="179">
        <f>+'TTA Pivot Table'!L$300</f>
        <v>2.7546040515653774</v>
      </c>
      <c r="F342" s="179">
        <f>+'TTA Pivot Table'!L$302</f>
        <v>4.3619102416570774</v>
      </c>
      <c r="G342" s="178">
        <f>+'TTA Pivot Table'!L$304</f>
        <v>5.0865698729582576</v>
      </c>
      <c r="H342" s="178">
        <f>+'TTA Pivot Table'!L$306</f>
        <v>3.36</v>
      </c>
      <c r="I342" s="179">
        <f>+'TTA Pivot Table'!L$308</f>
        <v>4.715284164061063</v>
      </c>
      <c r="J342" s="179">
        <f>+'TTA Pivot Table'!L$310</f>
        <v>3.0623678646934462</v>
      </c>
      <c r="K342" s="178">
        <f>+'TTA Pivot Table'!L$312</f>
        <v>4.3876036774120672</v>
      </c>
      <c r="L342" s="178">
        <f>+'TTA Pivot Table'!L$314</f>
        <v>3.0689655172413794</v>
      </c>
      <c r="M342" s="180">
        <f>+'TTA Pivot Table'!L$316</f>
        <v>3.8576618080408651</v>
      </c>
      <c r="N342" s="179">
        <f>+'TTA Pivot Table'!L$318</f>
        <v>0</v>
      </c>
      <c r="O342" s="47"/>
      <c r="P342" s="715">
        <f t="shared" si="20"/>
        <v>-0.85762235602019787</v>
      </c>
    </row>
    <row r="343" spans="1:17">
      <c r="A343" s="52" t="s">
        <v>98</v>
      </c>
      <c r="B343" s="178">
        <f>+'TTA Pivot Table'!L$326</f>
        <v>2.4300000000000002</v>
      </c>
      <c r="C343" s="178">
        <f>+'TTA Pivot Table'!L$328</f>
        <v>1.79</v>
      </c>
      <c r="D343" s="178">
        <f>+'TTA Pivot Table'!L$330</f>
        <v>0</v>
      </c>
      <c r="E343" s="179">
        <f>+'TTA Pivot Table'!L$332</f>
        <v>2.2791056910569107</v>
      </c>
      <c r="F343" s="179">
        <f>+'TTA Pivot Table'!L$334</f>
        <v>3.88</v>
      </c>
      <c r="G343" s="178">
        <f>+'TTA Pivot Table'!L$336</f>
        <v>5.2</v>
      </c>
      <c r="H343" s="178">
        <f>+'TTA Pivot Table'!L$338</f>
        <v>0</v>
      </c>
      <c r="I343" s="179">
        <f>+'TTA Pivot Table'!L$340</f>
        <v>4.2047284345047924</v>
      </c>
      <c r="J343" s="179">
        <f>+'TTA Pivot Table'!L$342</f>
        <v>3.34</v>
      </c>
      <c r="K343" s="178">
        <f>+'TTA Pivot Table'!L$344</f>
        <v>3.83</v>
      </c>
      <c r="L343" s="178">
        <f>+'TTA Pivot Table'!L$346</f>
        <v>0</v>
      </c>
      <c r="M343" s="180">
        <f>+'TTA Pivot Table'!L$348</f>
        <v>3.4872832369942195</v>
      </c>
      <c r="N343" s="179">
        <f>+'TTA Pivot Table'!L$350</f>
        <v>0</v>
      </c>
      <c r="O343" s="47"/>
      <c r="P343" s="715">
        <f t="shared" si="20"/>
        <v>-0.7174451975105729</v>
      </c>
      <c r="Q343" s="785"/>
    </row>
    <row r="344" spans="1:17">
      <c r="A344" s="52" t="s">
        <v>99</v>
      </c>
      <c r="B344" s="178">
        <f>+'TTA Pivot Table'!L$358</f>
        <v>0</v>
      </c>
      <c r="C344" s="178">
        <f>+'TTA Pivot Table'!L$360</f>
        <v>0</v>
      </c>
      <c r="D344" s="178">
        <f>+'TTA Pivot Table'!L$362</f>
        <v>0</v>
      </c>
      <c r="E344" s="179">
        <f>+'TTA Pivot Table'!L$364</f>
        <v>0</v>
      </c>
      <c r="F344" s="179">
        <f>+'TTA Pivot Table'!L$366</f>
        <v>0</v>
      </c>
      <c r="G344" s="178">
        <f>+'TTA Pivot Table'!L$368</f>
        <v>0</v>
      </c>
      <c r="H344" s="178">
        <f>+'TTA Pivot Table'!L$370</f>
        <v>0</v>
      </c>
      <c r="I344" s="179">
        <f>+'TTA Pivot Table'!L$372</f>
        <v>0</v>
      </c>
      <c r="J344" s="179">
        <f>+'TTA Pivot Table'!L$374</f>
        <v>0</v>
      </c>
      <c r="K344" s="178">
        <f>+'TTA Pivot Table'!L$376</f>
        <v>0</v>
      </c>
      <c r="L344" s="178">
        <f>+'TTA Pivot Table'!L$378</f>
        <v>0</v>
      </c>
      <c r="M344" s="180">
        <f>+'TTA Pivot Table'!L$380</f>
        <v>0</v>
      </c>
      <c r="N344" s="179">
        <f>+'TTA Pivot Table'!L$382</f>
        <v>0</v>
      </c>
      <c r="O344" s="47"/>
      <c r="P344" s="715">
        <f t="shared" si="20"/>
        <v>0</v>
      </c>
    </row>
    <row r="345" spans="1:17">
      <c r="A345" s="52"/>
      <c r="B345" s="178"/>
      <c r="C345" s="178"/>
      <c r="D345" s="178"/>
      <c r="E345" s="179"/>
      <c r="F345" s="179"/>
      <c r="G345" s="178"/>
      <c r="H345" s="178"/>
      <c r="I345" s="179"/>
      <c r="J345" s="179"/>
      <c r="K345" s="178"/>
      <c r="L345" s="178"/>
      <c r="M345" s="180"/>
      <c r="N345" s="179"/>
      <c r="O345" s="47"/>
      <c r="P345" s="715"/>
    </row>
    <row r="346" spans="1:17">
      <c r="A346" s="52" t="s">
        <v>100</v>
      </c>
      <c r="B346" s="178">
        <f>+'TTA Pivot Table'!L$390</f>
        <v>3.4452517985611513</v>
      </c>
      <c r="C346" s="178">
        <f>+'TTA Pivot Table'!L$392</f>
        <v>3.6895327102803734</v>
      </c>
      <c r="D346" s="178">
        <f>+'TTA Pivot Table'!L$394</f>
        <v>0</v>
      </c>
      <c r="E346" s="179">
        <f>+'TTA Pivot Table'!L$396</f>
        <v>3.5131428571428569</v>
      </c>
      <c r="F346" s="179">
        <f>+'TTA Pivot Table'!L$398</f>
        <v>3.5158876270173343</v>
      </c>
      <c r="G346" s="178">
        <f>+'TTA Pivot Table'!L$400</f>
        <v>4.1485488126649077</v>
      </c>
      <c r="H346" s="178">
        <f>+'TTA Pivot Table'!L$402</f>
        <v>0</v>
      </c>
      <c r="I346" s="179">
        <f>+'TTA Pivot Table'!L$404</f>
        <v>3.632738791423002</v>
      </c>
      <c r="J346" s="179">
        <f>+'TTA Pivot Table'!L$406</f>
        <v>2.4846515397082656</v>
      </c>
      <c r="K346" s="178">
        <f>+'TTA Pivot Table'!L$408</f>
        <v>2.6728361581920903</v>
      </c>
      <c r="L346" s="178">
        <f>+'TTA Pivot Table'!L$410</f>
        <v>0</v>
      </c>
      <c r="M346" s="180">
        <f>+'TTA Pivot Table'!L$412</f>
        <v>2.5955326231691078</v>
      </c>
      <c r="N346" s="179">
        <f>+'TTA Pivot Table'!L$414</f>
        <v>0</v>
      </c>
      <c r="O346" s="47"/>
      <c r="P346" s="715">
        <f t="shared" si="20"/>
        <v>-1.0372061682538942</v>
      </c>
    </row>
    <row r="347" spans="1:17">
      <c r="A347" s="52" t="s">
        <v>101</v>
      </c>
      <c r="B347" s="178">
        <f>+'TTA Pivot Table'!L$422</f>
        <v>3.0403712296983763</v>
      </c>
      <c r="C347" s="178">
        <f>+'TTA Pivot Table'!L$424</f>
        <v>3.2051502145922743</v>
      </c>
      <c r="D347" s="178">
        <f>+'TTA Pivot Table'!L$426</f>
        <v>0</v>
      </c>
      <c r="E347" s="179">
        <f>+'TTA Pivot Table'!L$428</f>
        <v>3.0981927710843369</v>
      </c>
      <c r="F347" s="179">
        <f>+'TTA Pivot Table'!L$430</f>
        <v>4.256315526709936</v>
      </c>
      <c r="G347" s="178">
        <f>+'TTA Pivot Table'!L$432</f>
        <v>5.0819433817903601</v>
      </c>
      <c r="H347" s="178">
        <f>+'TTA Pivot Table'!L$434</f>
        <v>0</v>
      </c>
      <c r="I347" s="179">
        <f>+'TTA Pivot Table'!L$436</f>
        <v>4.5823262839879151</v>
      </c>
      <c r="J347" s="179">
        <f>+'TTA Pivot Table'!L$438</f>
        <v>3.0367187499999995</v>
      </c>
      <c r="K347" s="178">
        <f>+'TTA Pivot Table'!L$440</f>
        <v>3.2672586872586868</v>
      </c>
      <c r="L347" s="178">
        <f>+'TTA Pivot Table'!L$442</f>
        <v>0</v>
      </c>
      <c r="M347" s="180">
        <f>+'TTA Pivot Table'!L$444</f>
        <v>3.1654592496765845</v>
      </c>
      <c r="N347" s="179">
        <f>+'TTA Pivot Table'!L$446</f>
        <v>4.9380778588807788</v>
      </c>
      <c r="O347" s="47"/>
      <c r="P347" s="715">
        <f t="shared" si="20"/>
        <v>-1.4168670343113305</v>
      </c>
    </row>
    <row r="348" spans="1:17">
      <c r="A348" s="52" t="s">
        <v>102</v>
      </c>
      <c r="B348" s="178">
        <f>+'TTA Pivot Table'!L$454</f>
        <v>2.5497076023391774</v>
      </c>
      <c r="C348" s="178">
        <f>+'TTA Pivot Table'!L$456</f>
        <v>3.0999999999999979</v>
      </c>
      <c r="D348" s="178">
        <f>+'TTA Pivot Table'!L$458</f>
        <v>0</v>
      </c>
      <c r="E348" s="179">
        <f>+'TTA Pivot Table'!L$460</f>
        <v>2.7651245551601389</v>
      </c>
      <c r="F348" s="179">
        <f>+'TTA Pivot Table'!L$462</f>
        <v>3.9038027845025454</v>
      </c>
      <c r="G348" s="178">
        <f>+'TTA Pivot Table'!L$464</f>
        <v>5.9255842558425558</v>
      </c>
      <c r="H348" s="178">
        <f>+'TTA Pivot Table'!L$466</f>
        <v>0</v>
      </c>
      <c r="I348" s="179">
        <f>+'TTA Pivot Table'!L$468</f>
        <v>5.36228400562005</v>
      </c>
      <c r="J348" s="179">
        <f>+'TTA Pivot Table'!L$470</f>
        <v>2.8149999999999951</v>
      </c>
      <c r="K348" s="178">
        <f>+'TTA Pivot Table'!L$472</f>
        <v>4.4075443786982218</v>
      </c>
      <c r="L348" s="178">
        <f>+'TTA Pivot Table'!L$474</f>
        <v>0</v>
      </c>
      <c r="M348" s="180">
        <f>+'TTA Pivot Table'!L$476</f>
        <v>3.9180327868852425</v>
      </c>
      <c r="N348" s="179">
        <f>+'TTA Pivot Table'!L$478</f>
        <v>4.7019071523649547</v>
      </c>
      <c r="O348" s="47"/>
      <c r="P348" s="715">
        <f t="shared" si="20"/>
        <v>-1.4442512187348076</v>
      </c>
    </row>
    <row r="349" spans="1:17">
      <c r="A349" s="57" t="s">
        <v>103</v>
      </c>
      <c r="B349" s="181">
        <f>+'TTA Pivot Table'!L$486</f>
        <v>3.2999999999999994</v>
      </c>
      <c r="C349" s="181">
        <f>+'TTA Pivot Table'!L$488</f>
        <v>3</v>
      </c>
      <c r="D349" s="181">
        <f>+'TTA Pivot Table'!L$490</f>
        <v>0</v>
      </c>
      <c r="E349" s="182">
        <f>+'TTA Pivot Table'!L$492</f>
        <v>3.2571428571428567</v>
      </c>
      <c r="F349" s="182">
        <f>+'TTA Pivot Table'!L$494</f>
        <v>4.5999999999999996</v>
      </c>
      <c r="G349" s="181">
        <f>+'TTA Pivot Table'!L$496</f>
        <v>5</v>
      </c>
      <c r="H349" s="181">
        <f>+'TTA Pivot Table'!L$498</f>
        <v>0</v>
      </c>
      <c r="I349" s="182">
        <f>+'TTA Pivot Table'!L$500</f>
        <v>4.645833333333333</v>
      </c>
      <c r="J349" s="182">
        <f>+'TTA Pivot Table'!L$502</f>
        <v>3.6</v>
      </c>
      <c r="K349" s="181">
        <f>+'TTA Pivot Table'!L$504</f>
        <v>4.2</v>
      </c>
      <c r="L349" s="181">
        <f>+'TTA Pivot Table'!L$506</f>
        <v>0</v>
      </c>
      <c r="M349" s="183">
        <f>+'TTA Pivot Table'!L$508</f>
        <v>3.8765957446808512</v>
      </c>
      <c r="N349" s="182">
        <f>+'TTA Pivot Table'!L$510</f>
        <v>6.5</v>
      </c>
      <c r="O349" s="47"/>
      <c r="P349" s="717">
        <f t="shared" si="20"/>
        <v>-0.76923758865248182</v>
      </c>
    </row>
    <row r="350" spans="1:17">
      <c r="A350" s="165" t="s">
        <v>206</v>
      </c>
      <c r="B350" s="165"/>
      <c r="C350" s="165"/>
      <c r="D350" s="165"/>
      <c r="E350" s="165"/>
      <c r="F350" s="166"/>
      <c r="G350" s="166"/>
      <c r="H350" s="166"/>
      <c r="I350" s="166"/>
      <c r="J350" s="166"/>
      <c r="K350" s="166"/>
      <c r="L350" s="166"/>
      <c r="M350" s="166"/>
      <c r="N350" s="166"/>
    </row>
    <row r="351" spans="1:17" s="56" customFormat="1">
      <c r="A351" s="165"/>
      <c r="B351" s="167"/>
      <c r="C351" s="167"/>
      <c r="D351" s="167"/>
      <c r="E351" s="167"/>
      <c r="F351" s="167"/>
      <c r="G351" s="167"/>
      <c r="H351" s="167"/>
      <c r="I351" s="167"/>
      <c r="J351" s="167"/>
      <c r="K351" s="167"/>
      <c r="L351" s="167"/>
      <c r="M351" s="167"/>
      <c r="N351" s="167"/>
      <c r="O351" s="50"/>
    </row>
    <row r="352" spans="1:17">
      <c r="A352" s="165"/>
      <c r="B352" s="165"/>
      <c r="C352" s="165"/>
      <c r="D352" s="165"/>
      <c r="E352" s="165"/>
      <c r="F352" s="166"/>
      <c r="G352" s="166"/>
      <c r="H352" s="166"/>
      <c r="I352" s="166"/>
      <c r="J352" s="166"/>
      <c r="K352" s="166"/>
      <c r="L352" s="166"/>
      <c r="M352" s="166"/>
      <c r="N352" s="718" t="s">
        <v>1156</v>
      </c>
    </row>
    <row r="353" spans="1:16" ht="18">
      <c r="A353" s="266" t="s">
        <v>329</v>
      </c>
      <c r="B353" s="132"/>
      <c r="C353" s="132"/>
      <c r="D353" s="132"/>
      <c r="E353" s="132"/>
      <c r="F353" s="135"/>
      <c r="G353" s="135"/>
      <c r="H353" s="135"/>
      <c r="I353" s="136"/>
      <c r="J353" s="135"/>
      <c r="K353" s="135"/>
      <c r="L353" s="135"/>
      <c r="M353" s="136"/>
      <c r="N353" s="135"/>
      <c r="P353" s="714"/>
    </row>
    <row r="354" spans="1:16" ht="18">
      <c r="A354" s="266"/>
      <c r="B354" s="132"/>
      <c r="C354" s="132"/>
      <c r="D354" s="132"/>
      <c r="E354" s="132"/>
      <c r="F354" s="135"/>
      <c r="G354" s="135"/>
      <c r="H354" s="135"/>
      <c r="I354" s="136"/>
      <c r="J354" s="135"/>
      <c r="K354" s="135"/>
      <c r="L354" s="135"/>
      <c r="M354" s="136"/>
      <c r="N354" s="135"/>
      <c r="P354" s="714"/>
    </row>
    <row r="355" spans="1:16" ht="15.75">
      <c r="A355" s="150" t="s">
        <v>230</v>
      </c>
      <c r="B355" s="132"/>
      <c r="C355" s="132"/>
      <c r="D355" s="132"/>
      <c r="E355" s="132"/>
      <c r="F355" s="135"/>
      <c r="G355" s="135"/>
      <c r="H355" s="135"/>
      <c r="I355" s="136"/>
      <c r="J355" s="135"/>
      <c r="K355" s="135"/>
      <c r="L355" s="135"/>
      <c r="M355" s="136"/>
      <c r="N355" s="135"/>
      <c r="P355" s="714"/>
    </row>
    <row r="356" spans="1:16" ht="15.75">
      <c r="A356" s="150" t="s">
        <v>510</v>
      </c>
      <c r="B356" s="132"/>
      <c r="C356" s="132"/>
      <c r="D356" s="132"/>
      <c r="E356" s="132"/>
      <c r="F356" s="135"/>
      <c r="G356" s="135"/>
      <c r="H356" s="135"/>
      <c r="I356" s="136"/>
      <c r="J356" s="135"/>
      <c r="K356" s="135"/>
      <c r="L356" s="135"/>
      <c r="M356" s="136"/>
      <c r="N356" s="135"/>
      <c r="P356" s="714"/>
    </row>
    <row r="357" spans="1:16" ht="17.25" customHeight="1">
      <c r="A357" s="31"/>
      <c r="B357" s="31"/>
      <c r="C357" s="31"/>
      <c r="D357" s="31"/>
      <c r="E357" s="31"/>
      <c r="F357" s="23"/>
      <c r="G357" s="146"/>
      <c r="H357" s="146"/>
      <c r="I357" s="143"/>
      <c r="J357" s="143"/>
      <c r="K357" s="143"/>
      <c r="L357" s="143"/>
      <c r="M357" s="143"/>
      <c r="N357" s="143"/>
      <c r="O357" s="11"/>
      <c r="P357" s="714"/>
    </row>
    <row r="358" spans="1:16" ht="17.25" customHeight="1">
      <c r="A358" s="26"/>
      <c r="B358" s="151" t="s">
        <v>303</v>
      </c>
      <c r="C358" s="152"/>
      <c r="D358" s="152"/>
      <c r="E358" s="152"/>
      <c r="F358" s="152"/>
      <c r="G358" s="152"/>
      <c r="H358" s="152"/>
      <c r="I358" s="153"/>
      <c r="J358" s="163" t="s">
        <v>202</v>
      </c>
      <c r="K358" s="711"/>
      <c r="L358" s="711"/>
      <c r="M358" s="712"/>
      <c r="N358" s="841" t="s">
        <v>302</v>
      </c>
      <c r="O358" s="713"/>
      <c r="P358" s="714"/>
    </row>
    <row r="359" spans="1:16" ht="44.25" customHeight="1">
      <c r="A359" s="42"/>
      <c r="B359" s="152" t="s">
        <v>344</v>
      </c>
      <c r="C359" s="152"/>
      <c r="D359" s="152"/>
      <c r="E359" s="155"/>
      <c r="F359" s="156" t="s">
        <v>346</v>
      </c>
      <c r="G359" s="152"/>
      <c r="H359" s="152"/>
      <c r="I359" s="153"/>
      <c r="J359" s="157" t="s">
        <v>304</v>
      </c>
      <c r="K359" s="152"/>
      <c r="L359" s="152"/>
      <c r="M359" s="153"/>
      <c r="N359" s="842"/>
      <c r="O359" s="713"/>
      <c r="P359" s="714"/>
    </row>
    <row r="360" spans="1:16" ht="30.75" customHeight="1">
      <c r="A360" s="31"/>
      <c r="B360" s="158" t="s">
        <v>203</v>
      </c>
      <c r="C360" s="158" t="s">
        <v>204</v>
      </c>
      <c r="D360" s="158" t="s">
        <v>104</v>
      </c>
      <c r="E360" s="160" t="s">
        <v>50</v>
      </c>
      <c r="F360" s="160" t="s">
        <v>203</v>
      </c>
      <c r="G360" s="158" t="s">
        <v>204</v>
      </c>
      <c r="H360" s="158" t="s">
        <v>104</v>
      </c>
      <c r="I360" s="160" t="s">
        <v>50</v>
      </c>
      <c r="J360" s="161" t="s">
        <v>203</v>
      </c>
      <c r="K360" s="162" t="s">
        <v>204</v>
      </c>
      <c r="L360" s="164" t="s">
        <v>104</v>
      </c>
      <c r="M360" s="161" t="s">
        <v>50</v>
      </c>
      <c r="N360" s="843"/>
      <c r="O360" s="713"/>
      <c r="P360" s="714" t="s">
        <v>294</v>
      </c>
    </row>
    <row r="361" spans="1:16" hidden="1">
      <c r="A361" s="52" t="s">
        <v>87</v>
      </c>
      <c r="B361" s="52"/>
      <c r="C361" s="52"/>
      <c r="D361" s="52"/>
      <c r="E361" s="52"/>
      <c r="F361" s="44">
        <f>'TTA Pivot Table'!M$230</f>
        <v>0</v>
      </c>
      <c r="G361" s="44">
        <f>'TTA Pivot Table'!M$231</f>
        <v>0</v>
      </c>
      <c r="H361" s="44">
        <f>'TTA Pivot Table'!M$232</f>
        <v>0</v>
      </c>
      <c r="I361" s="43">
        <f>'TTA Pivot Table'!M$233</f>
        <v>0</v>
      </c>
      <c r="J361" s="43">
        <f>'TTA Pivot Table'!M$234</f>
        <v>0</v>
      </c>
      <c r="K361" s="44">
        <f>'TTA Pivot Table'!M$235</f>
        <v>0</v>
      </c>
      <c r="L361" s="44">
        <f>'TTA Pivot Table'!M$236</f>
        <v>0</v>
      </c>
      <c r="M361" s="45">
        <f>'TTA Pivot Table'!M$237</f>
        <v>0</v>
      </c>
      <c r="N361" s="43">
        <f>'TTA Pivot Table'!M$238</f>
        <v>0</v>
      </c>
      <c r="O361" s="47"/>
      <c r="P361" s="715">
        <f>+M361-I361</f>
        <v>0</v>
      </c>
    </row>
    <row r="362" spans="1:16" ht="15.75" hidden="1">
      <c r="A362" s="52"/>
      <c r="B362" s="52"/>
      <c r="C362" s="52"/>
      <c r="D362" s="52"/>
      <c r="E362" s="52"/>
      <c r="F362" s="48"/>
      <c r="G362" s="48"/>
      <c r="H362" s="48"/>
      <c r="I362" s="46"/>
      <c r="J362" s="46"/>
      <c r="K362" s="48"/>
      <c r="L362" s="48"/>
      <c r="M362" s="716"/>
      <c r="N362" s="46"/>
      <c r="O362" s="47"/>
      <c r="P362" s="713">
        <f t="shared" ref="P362" si="21">+I362-M362</f>
        <v>0</v>
      </c>
    </row>
    <row r="363" spans="1:16">
      <c r="A363" s="52" t="s">
        <v>88</v>
      </c>
      <c r="B363" s="178">
        <f>+'TTA Pivot Table'!M$6</f>
        <v>0</v>
      </c>
      <c r="C363" s="178">
        <f>+'TTA Pivot Table'!M$8</f>
        <v>0</v>
      </c>
      <c r="D363" s="178">
        <f>+'TTA Pivot Table'!M$10</f>
        <v>0</v>
      </c>
      <c r="E363" s="179">
        <f>+'TTA Pivot Table'!M$12</f>
        <v>0</v>
      </c>
      <c r="F363" s="179">
        <f>+'TTA Pivot Table'!M$14</f>
        <v>0</v>
      </c>
      <c r="G363" s="178">
        <f>+'TTA Pivot Table'!M$16</f>
        <v>0</v>
      </c>
      <c r="H363" s="178">
        <f>+'TTA Pivot Table'!M$18</f>
        <v>0</v>
      </c>
      <c r="I363" s="179">
        <f>+'TTA Pivot Table'!M$20</f>
        <v>0</v>
      </c>
      <c r="J363" s="179">
        <f>+'TTA Pivot Table'!M$22</f>
        <v>0</v>
      </c>
      <c r="K363" s="178">
        <f>+'TTA Pivot Table'!M$24</f>
        <v>0</v>
      </c>
      <c r="L363" s="178">
        <f>+'TTA Pivot Table'!M$26</f>
        <v>0</v>
      </c>
      <c r="M363" s="180">
        <f>+'TTA Pivot Table'!M$28</f>
        <v>0</v>
      </c>
      <c r="N363" s="179">
        <f>+'TTA Pivot Table'!M$30</f>
        <v>0</v>
      </c>
      <c r="O363" s="47"/>
      <c r="P363" s="715">
        <f t="shared" ref="P363:P381" si="22">+M363-I363</f>
        <v>0</v>
      </c>
    </row>
    <row r="364" spans="1:16">
      <c r="A364" s="52" t="s">
        <v>89</v>
      </c>
      <c r="B364" s="178">
        <f>+'TTA Pivot Table'!M$38</f>
        <v>3.8428508771929826</v>
      </c>
      <c r="C364" s="178">
        <f>+'TTA Pivot Table'!M$40</f>
        <v>6.707019230769232</v>
      </c>
      <c r="D364" s="178">
        <f>+'TTA Pivot Table'!M$42</f>
        <v>13.640000000000002</v>
      </c>
      <c r="E364" s="179">
        <f>+'TTA Pivot Table'!M$44</f>
        <v>5.12478386167147</v>
      </c>
      <c r="F364" s="179">
        <f>+'TTA Pivot Table'!M$46</f>
        <v>6.0041906653426027</v>
      </c>
      <c r="G364" s="178">
        <f>+'TTA Pivot Table'!M$48</f>
        <v>8.8741411764705873</v>
      </c>
      <c r="H364" s="178">
        <f>+'TTA Pivot Table'!M$50</f>
        <v>16.1388</v>
      </c>
      <c r="I364" s="179">
        <f>+'TTA Pivot Table'!M$52</f>
        <v>7.1691430499325239</v>
      </c>
      <c r="J364" s="179">
        <f>+'TTA Pivot Table'!M$54</f>
        <v>3.6309459459459461</v>
      </c>
      <c r="K364" s="178">
        <f>+'TTA Pivot Table'!M$56</f>
        <v>6.5232258064516122</v>
      </c>
      <c r="L364" s="178">
        <f>+'TTA Pivot Table'!M$58</f>
        <v>5.7578253119429599</v>
      </c>
      <c r="M364" s="180">
        <f>+'TTA Pivot Table'!M$60</f>
        <v>5.4540897755610978</v>
      </c>
      <c r="N364" s="179">
        <f>+'TTA Pivot Table'!M$62</f>
        <v>4.8412500000000005</v>
      </c>
      <c r="O364" s="47"/>
      <c r="P364" s="715">
        <f t="shared" si="22"/>
        <v>-1.7150532743714262</v>
      </c>
    </row>
    <row r="365" spans="1:16">
      <c r="A365" s="52" t="s">
        <v>90</v>
      </c>
      <c r="B365" s="178">
        <f>+'TTA Pivot Table'!M$70</f>
        <v>0</v>
      </c>
      <c r="C365" s="178">
        <f>+'TTA Pivot Table'!M$72</f>
        <v>0</v>
      </c>
      <c r="D365" s="178">
        <f>+'TTA Pivot Table'!M$74</f>
        <v>0</v>
      </c>
      <c r="E365" s="179">
        <f>+'TTA Pivot Table'!M$76</f>
        <v>0</v>
      </c>
      <c r="F365" s="179">
        <f>+'TTA Pivot Table'!M$78</f>
        <v>0</v>
      </c>
      <c r="G365" s="178">
        <f>+'TTA Pivot Table'!M$80</f>
        <v>0</v>
      </c>
      <c r="H365" s="178">
        <f>+'TTA Pivot Table'!M$82</f>
        <v>0</v>
      </c>
      <c r="I365" s="179">
        <f>+'TTA Pivot Table'!M$84</f>
        <v>0</v>
      </c>
      <c r="J365" s="179">
        <f>+'TTA Pivot Table'!M$86</f>
        <v>0</v>
      </c>
      <c r="K365" s="178">
        <f>+'TTA Pivot Table'!M$88</f>
        <v>0</v>
      </c>
      <c r="L365" s="178">
        <f>+'TTA Pivot Table'!M$90</f>
        <v>0</v>
      </c>
      <c r="M365" s="180">
        <f>+'TTA Pivot Table'!M$92</f>
        <v>0</v>
      </c>
      <c r="N365" s="179">
        <f>+'TTA Pivot Table'!M$94</f>
        <v>0</v>
      </c>
      <c r="O365" s="47"/>
      <c r="P365" s="715">
        <f t="shared" si="22"/>
        <v>0</v>
      </c>
    </row>
    <row r="366" spans="1:16">
      <c r="A366" s="52" t="s">
        <v>91</v>
      </c>
      <c r="B366" s="178">
        <f>+'TTA Pivot Table'!M$102</f>
        <v>2.7250000000000001</v>
      </c>
      <c r="C366" s="178">
        <f>+'TTA Pivot Table'!M$104</f>
        <v>2.8333333333333335</v>
      </c>
      <c r="D366" s="178">
        <f>+'TTA Pivot Table'!M$106</f>
        <v>1</v>
      </c>
      <c r="E366" s="179">
        <f>+'TTA Pivot Table'!M$108</f>
        <v>2.4634146341463414</v>
      </c>
      <c r="F366" s="179">
        <f>+'TTA Pivot Table'!M$110</f>
        <v>4.0086206896551726</v>
      </c>
      <c r="G366" s="178">
        <f>+'TTA Pivot Table'!M$112</f>
        <v>6.7142857142857144</v>
      </c>
      <c r="H366" s="178">
        <f>+'TTA Pivot Table'!M$114</f>
        <v>0</v>
      </c>
      <c r="I366" s="179">
        <f>+'TTA Pivot Table'!M$116</f>
        <v>4.7278481012658231</v>
      </c>
      <c r="J366" s="179">
        <f>+'TTA Pivot Table'!M$118</f>
        <v>2.5757575757575757</v>
      </c>
      <c r="K366" s="178">
        <f>+'TTA Pivot Table'!M$120</f>
        <v>2.8269230769230771</v>
      </c>
      <c r="L366" s="178">
        <f>+'TTA Pivot Table'!M$122</f>
        <v>0</v>
      </c>
      <c r="M366" s="180">
        <f>+'TTA Pivot Table'!M$124</f>
        <v>2.6864406779661016</v>
      </c>
      <c r="N366" s="179">
        <f>+'TTA Pivot Table'!M$126</f>
        <v>7.2380952380952381</v>
      </c>
      <c r="O366" s="47"/>
      <c r="P366" s="715">
        <f t="shared" si="22"/>
        <v>-2.0414074232997215</v>
      </c>
    </row>
    <row r="367" spans="1:16">
      <c r="A367" s="52"/>
      <c r="B367" s="178"/>
      <c r="C367" s="178"/>
      <c r="D367" s="178"/>
      <c r="E367" s="179"/>
      <c r="F367" s="179"/>
      <c r="G367" s="178"/>
      <c r="H367" s="178"/>
      <c r="I367" s="179"/>
      <c r="J367" s="179"/>
      <c r="K367" s="178"/>
      <c r="L367" s="178"/>
      <c r="M367" s="180"/>
      <c r="N367" s="179"/>
      <c r="O367" s="47"/>
      <c r="P367" s="715"/>
    </row>
    <row r="368" spans="1:16">
      <c r="A368" s="52" t="s">
        <v>92</v>
      </c>
      <c r="B368" s="178">
        <f>+'TTA Pivot Table'!M$134</f>
        <v>1.95</v>
      </c>
      <c r="C368" s="178">
        <f>+'TTA Pivot Table'!M$136</f>
        <v>3</v>
      </c>
      <c r="D368" s="178">
        <f>+'TTA Pivot Table'!M$138</f>
        <v>0</v>
      </c>
      <c r="E368" s="179">
        <f>+'TTA Pivot Table'!M$140</f>
        <v>2.4166666666666665</v>
      </c>
      <c r="F368" s="179">
        <f>+'TTA Pivot Table'!M$142</f>
        <v>4.1861702127659566</v>
      </c>
      <c r="G368" s="178">
        <f>+'TTA Pivot Table'!M$144</f>
        <v>4.6272727272727279</v>
      </c>
      <c r="H368" s="178">
        <f>+'TTA Pivot Table'!M$146</f>
        <v>0</v>
      </c>
      <c r="I368" s="179">
        <f>+'TTA Pivot Table'!M$148</f>
        <v>4.2860082304526737</v>
      </c>
      <c r="J368" s="179">
        <f>+'TTA Pivot Table'!M$150</f>
        <v>3.013513513513514</v>
      </c>
      <c r="K368" s="178">
        <f>+'TTA Pivot Table'!M$152</f>
        <v>2.6860465116279069</v>
      </c>
      <c r="L368" s="178">
        <f>+'TTA Pivot Table'!M$154</f>
        <v>0</v>
      </c>
      <c r="M368" s="180">
        <f>+'TTA Pivot Table'!M$156</f>
        <v>2.8374999999999999</v>
      </c>
      <c r="N368" s="179">
        <f>+'TTA Pivot Table'!M$158</f>
        <v>0</v>
      </c>
      <c r="O368" s="47"/>
      <c r="P368" s="715">
        <f t="shared" si="22"/>
        <v>-1.4485082304526737</v>
      </c>
    </row>
    <row r="369" spans="1:17">
      <c r="A369" s="52" t="s">
        <v>93</v>
      </c>
      <c r="B369" s="178">
        <f>+'TTA Pivot Table'!M$166</f>
        <v>3.8314285714285718</v>
      </c>
      <c r="C369" s="178">
        <f>+'TTA Pivot Table'!M$168</f>
        <v>4</v>
      </c>
      <c r="D369" s="178">
        <f>+'TTA Pivot Table'!M$170</f>
        <v>0</v>
      </c>
      <c r="E369" s="179">
        <f>+'TTA Pivot Table'!M$172</f>
        <v>3.8460869565217393</v>
      </c>
      <c r="F369" s="179">
        <f>+'TTA Pivot Table'!M$174</f>
        <v>5.3455555555555554</v>
      </c>
      <c r="G369" s="178">
        <f>+'TTA Pivot Table'!M$176</f>
        <v>4.7549450549450558</v>
      </c>
      <c r="H369" s="178">
        <f>+'TTA Pivot Table'!M$178</f>
        <v>0</v>
      </c>
      <c r="I369" s="179">
        <f>+'TTA Pivot Table'!M$180</f>
        <v>5.1331225296442691</v>
      </c>
      <c r="J369" s="179">
        <f>+'TTA Pivot Table'!M$182</f>
        <v>3.47</v>
      </c>
      <c r="K369" s="178">
        <f>+'TTA Pivot Table'!M$184</f>
        <v>3.75</v>
      </c>
      <c r="L369" s="178">
        <f>+'TTA Pivot Table'!M$186</f>
        <v>0</v>
      </c>
      <c r="M369" s="180">
        <f>+'TTA Pivot Table'!M$188</f>
        <v>3.585862068965517</v>
      </c>
      <c r="N369" s="179">
        <f>+'TTA Pivot Table'!M$190</f>
        <v>5.1979439252336448</v>
      </c>
      <c r="O369" s="47"/>
      <c r="P369" s="715">
        <f t="shared" si="22"/>
        <v>-1.5472604606787521</v>
      </c>
    </row>
    <row r="370" spans="1:17">
      <c r="A370" s="52" t="s">
        <v>94</v>
      </c>
      <c r="B370" s="267">
        <f>+'TTA Pivot Table'!M$198</f>
        <v>2.8885714285714283</v>
      </c>
      <c r="C370" s="178">
        <f>+'TTA Pivot Table'!M$200</f>
        <v>2.0150000000000001</v>
      </c>
      <c r="D370" s="178">
        <f>+'TTA Pivot Table'!M$202</f>
        <v>0</v>
      </c>
      <c r="E370" s="179">
        <f>+'TTA Pivot Table'!M$204</f>
        <v>2.6944444444444446</v>
      </c>
      <c r="F370" s="179">
        <f>+'TTA Pivot Table'!M$206</f>
        <v>5.0249999999999995</v>
      </c>
      <c r="G370" s="178">
        <f>+'TTA Pivot Table'!M$208</f>
        <v>4.6074074074074076</v>
      </c>
      <c r="H370" s="178">
        <f>+'TTA Pivot Table'!M$210</f>
        <v>0</v>
      </c>
      <c r="I370" s="179">
        <f>+'TTA Pivot Table'!M$212</f>
        <v>4.9111111111111114</v>
      </c>
      <c r="J370" s="179">
        <f>+'TTA Pivot Table'!M$214</f>
        <v>3.0338709677419353</v>
      </c>
      <c r="K370" s="178">
        <f>+'TTA Pivot Table'!M$216</f>
        <v>4.4578313253012052</v>
      </c>
      <c r="L370" s="178">
        <f>+'TTA Pivot Table'!M$218</f>
        <v>0</v>
      </c>
      <c r="M370" s="180">
        <f>+'TTA Pivot Table'!M$220</f>
        <v>3.4732342007434944</v>
      </c>
      <c r="N370" s="179">
        <f>+'TTA Pivot Table'!M$222</f>
        <v>0</v>
      </c>
      <c r="O370" s="47"/>
      <c r="P370" s="715">
        <f t="shared" si="22"/>
        <v>-1.437876910367617</v>
      </c>
    </row>
    <row r="371" spans="1:17">
      <c r="A371" s="52" t="s">
        <v>95</v>
      </c>
      <c r="B371" s="178">
        <f>+'TTA Pivot Table'!M$230</f>
        <v>0</v>
      </c>
      <c r="C371" s="178">
        <f>+'TTA Pivot Table'!M$232</f>
        <v>0</v>
      </c>
      <c r="D371" s="178">
        <f>+'TTA Pivot Table'!M$234</f>
        <v>0</v>
      </c>
      <c r="E371" s="179">
        <f>+'TTA Pivot Table'!M$236</f>
        <v>0</v>
      </c>
      <c r="F371" s="179">
        <f>+'TTA Pivot Table'!M$238</f>
        <v>0</v>
      </c>
      <c r="G371" s="178">
        <f>+'TTA Pivot Table'!M$240</f>
        <v>0</v>
      </c>
      <c r="H371" s="178">
        <f>+'TTA Pivot Table'!M$242</f>
        <v>0</v>
      </c>
      <c r="I371" s="179">
        <f>+'TTA Pivot Table'!M$244</f>
        <v>0</v>
      </c>
      <c r="J371" s="179">
        <f>+'TTA Pivot Table'!M$246</f>
        <v>0</v>
      </c>
      <c r="K371" s="178">
        <f>+'TTA Pivot Table'!M$248</f>
        <v>0</v>
      </c>
      <c r="L371" s="178">
        <f>+'TTA Pivot Table'!M$250</f>
        <v>0</v>
      </c>
      <c r="M371" s="180">
        <f>+'TTA Pivot Table'!M$252</f>
        <v>0</v>
      </c>
      <c r="N371" s="179">
        <f>+'TTA Pivot Table'!M$254</f>
        <v>0</v>
      </c>
      <c r="O371" s="47"/>
      <c r="P371" s="715">
        <f t="shared" si="22"/>
        <v>0</v>
      </c>
    </row>
    <row r="372" spans="1:17">
      <c r="A372" s="52"/>
      <c r="B372" s="178"/>
      <c r="C372" s="178"/>
      <c r="D372" s="178"/>
      <c r="E372" s="179"/>
      <c r="F372" s="179"/>
      <c r="G372" s="178"/>
      <c r="H372" s="178"/>
      <c r="I372" s="179"/>
      <c r="J372" s="179"/>
      <c r="K372" s="178"/>
      <c r="L372" s="178"/>
      <c r="M372" s="180"/>
      <c r="N372" s="179"/>
      <c r="O372" s="47"/>
      <c r="P372" s="715"/>
    </row>
    <row r="373" spans="1:17">
      <c r="A373" s="52" t="s">
        <v>96</v>
      </c>
      <c r="B373" s="178">
        <f>+'TTA Pivot Table'!M$262</f>
        <v>0</v>
      </c>
      <c r="C373" s="178">
        <f>+'TTA Pivot Table'!M$264</f>
        <v>0</v>
      </c>
      <c r="D373" s="178">
        <f>+'TTA Pivot Table'!M$266</f>
        <v>0</v>
      </c>
      <c r="E373" s="179">
        <f>+'TTA Pivot Table'!M$268</f>
        <v>0</v>
      </c>
      <c r="F373" s="179">
        <f>+'TTA Pivot Table'!M$270</f>
        <v>0</v>
      </c>
      <c r="G373" s="178">
        <f>+'TTA Pivot Table'!M$272</f>
        <v>0</v>
      </c>
      <c r="H373" s="178">
        <f>+'TTA Pivot Table'!M$274</f>
        <v>0</v>
      </c>
      <c r="I373" s="179">
        <f>+'TTA Pivot Table'!M$276</f>
        <v>0</v>
      </c>
      <c r="J373" s="179">
        <f>+'TTA Pivot Table'!M$278</f>
        <v>0</v>
      </c>
      <c r="K373" s="178">
        <f>+'TTA Pivot Table'!M$280</f>
        <v>0</v>
      </c>
      <c r="L373" s="178">
        <f>+'TTA Pivot Table'!M$282</f>
        <v>0</v>
      </c>
      <c r="M373" s="180">
        <f>+'TTA Pivot Table'!M$284</f>
        <v>0</v>
      </c>
      <c r="N373" s="179">
        <f>+'TTA Pivot Table'!M$286</f>
        <v>0</v>
      </c>
      <c r="O373" s="47"/>
      <c r="P373" s="715">
        <f t="shared" si="22"/>
        <v>0</v>
      </c>
    </row>
    <row r="374" spans="1:17">
      <c r="A374" s="52" t="s">
        <v>97</v>
      </c>
      <c r="B374" s="178">
        <f>+'TTA Pivot Table'!M$294</f>
        <v>2.9809322033898304</v>
      </c>
      <c r="C374" s="178">
        <f>+'TTA Pivot Table'!M$296</f>
        <v>3.3404907975460123</v>
      </c>
      <c r="D374" s="178">
        <f>+'TTA Pivot Table'!M$298</f>
        <v>1</v>
      </c>
      <c r="E374" s="179">
        <f>+'TTA Pivot Table'!M$300</f>
        <v>3.117206982543641</v>
      </c>
      <c r="F374" s="179">
        <f>+'TTA Pivot Table'!M$302</f>
        <v>4.8350515463917523</v>
      </c>
      <c r="G374" s="178">
        <f>+'TTA Pivot Table'!M$304</f>
        <v>5.2288911495422177</v>
      </c>
      <c r="H374" s="178">
        <f>+'TTA Pivot Table'!M$306</f>
        <v>3.125</v>
      </c>
      <c r="I374" s="179">
        <f>+'TTA Pivot Table'!M$308</f>
        <v>5.0128516003879726</v>
      </c>
      <c r="J374" s="179">
        <f>+'TTA Pivot Table'!M$310</f>
        <v>3.384020618556701</v>
      </c>
      <c r="K374" s="178">
        <f>+'TTA Pivot Table'!M$312</f>
        <v>4.2459080106136291</v>
      </c>
      <c r="L374" s="178">
        <f>+'TTA Pivot Table'!M$314</f>
        <v>2.5714285714285716</v>
      </c>
      <c r="M374" s="180">
        <f>+'TTA Pivot Table'!M$316</f>
        <v>3.8800030819155937</v>
      </c>
      <c r="N374" s="179">
        <f>+'TTA Pivot Table'!M$318</f>
        <v>0</v>
      </c>
      <c r="O374" s="47"/>
      <c r="P374" s="715">
        <f t="shared" si="22"/>
        <v>-1.1328485184723789</v>
      </c>
    </row>
    <row r="375" spans="1:17">
      <c r="A375" s="52" t="s">
        <v>98</v>
      </c>
      <c r="B375" s="178">
        <f>+'TTA Pivot Table'!M$326</f>
        <v>1.8500421940928271</v>
      </c>
      <c r="C375" s="178">
        <f>+'TTA Pivot Table'!M$328</f>
        <v>3.7381707317073167</v>
      </c>
      <c r="D375" s="178">
        <f>+'TTA Pivot Table'!M$330</f>
        <v>0</v>
      </c>
      <c r="E375" s="179">
        <f>+'TTA Pivot Table'!M$332</f>
        <v>2.3353918495297807</v>
      </c>
      <c r="F375" s="179">
        <f>+'TTA Pivot Table'!M$334</f>
        <v>3.9630086788813887</v>
      </c>
      <c r="G375" s="178">
        <f>+'TTA Pivot Table'!M$336</f>
        <v>5.3890879478827358</v>
      </c>
      <c r="H375" s="178">
        <f>+'TTA Pivot Table'!M$338</f>
        <v>0</v>
      </c>
      <c r="I375" s="179">
        <f>+'TTA Pivot Table'!M$340</f>
        <v>4.288757440476191</v>
      </c>
      <c r="J375" s="179">
        <f>+'TTA Pivot Table'!M$342</f>
        <v>2.8596866840731066</v>
      </c>
      <c r="K375" s="178">
        <f>+'TTA Pivot Table'!M$344</f>
        <v>3.7724595469255666</v>
      </c>
      <c r="L375" s="178">
        <f>+'TTA Pivot Table'!M$346</f>
        <v>0</v>
      </c>
      <c r="M375" s="180">
        <f>+'TTA Pivot Table'!M$348</f>
        <v>3.2672687861271679</v>
      </c>
      <c r="N375" s="179">
        <f>+'TTA Pivot Table'!M$350</f>
        <v>0</v>
      </c>
      <c r="O375" s="47"/>
      <c r="P375" s="715">
        <f t="shared" si="22"/>
        <v>-1.0214886543490231</v>
      </c>
      <c r="Q375" s="785"/>
    </row>
    <row r="376" spans="1:17">
      <c r="A376" s="52" t="s">
        <v>99</v>
      </c>
      <c r="B376" s="178">
        <f>+'TTA Pivot Table'!M$358</f>
        <v>0</v>
      </c>
      <c r="C376" s="178">
        <f>+'TTA Pivot Table'!M$360</f>
        <v>0</v>
      </c>
      <c r="D376" s="178">
        <f>+'TTA Pivot Table'!M$362</f>
        <v>0</v>
      </c>
      <c r="E376" s="179">
        <f>+'TTA Pivot Table'!M$364</f>
        <v>0</v>
      </c>
      <c r="F376" s="179">
        <f>+'TTA Pivot Table'!M$366</f>
        <v>0</v>
      </c>
      <c r="G376" s="178">
        <f>+'TTA Pivot Table'!M$368</f>
        <v>0</v>
      </c>
      <c r="H376" s="178">
        <f>+'TTA Pivot Table'!M$370</f>
        <v>0</v>
      </c>
      <c r="I376" s="179">
        <f>+'TTA Pivot Table'!M$372</f>
        <v>0</v>
      </c>
      <c r="J376" s="179">
        <f>+'TTA Pivot Table'!M$374</f>
        <v>0</v>
      </c>
      <c r="K376" s="178">
        <f>+'TTA Pivot Table'!M$376</f>
        <v>0</v>
      </c>
      <c r="L376" s="178">
        <f>+'TTA Pivot Table'!M$378</f>
        <v>0</v>
      </c>
      <c r="M376" s="180">
        <f>+'TTA Pivot Table'!M$380</f>
        <v>0</v>
      </c>
      <c r="N376" s="179">
        <f>+'TTA Pivot Table'!M$382</f>
        <v>0</v>
      </c>
      <c r="O376" s="47"/>
      <c r="P376" s="715">
        <f t="shared" si="22"/>
        <v>0</v>
      </c>
    </row>
    <row r="377" spans="1:17">
      <c r="A377" s="52"/>
      <c r="B377" s="178"/>
      <c r="C377" s="178"/>
      <c r="D377" s="178"/>
      <c r="E377" s="179"/>
      <c r="F377" s="179"/>
      <c r="G377" s="178"/>
      <c r="H377" s="178"/>
      <c r="I377" s="179"/>
      <c r="J377" s="179"/>
      <c r="K377" s="178"/>
      <c r="L377" s="178"/>
      <c r="M377" s="180"/>
      <c r="N377" s="179"/>
      <c r="O377" s="47"/>
      <c r="P377" s="715"/>
    </row>
    <row r="378" spans="1:17">
      <c r="A378" s="52" t="s">
        <v>100</v>
      </c>
      <c r="B378" s="178">
        <f>+'TTA Pivot Table'!M$390</f>
        <v>0</v>
      </c>
      <c r="C378" s="178">
        <f>+'TTA Pivot Table'!M$392</f>
        <v>0</v>
      </c>
      <c r="D378" s="178">
        <f>+'TTA Pivot Table'!M$394</f>
        <v>0</v>
      </c>
      <c r="E378" s="179">
        <f>+'TTA Pivot Table'!M$396</f>
        <v>0</v>
      </c>
      <c r="F378" s="179">
        <f>+'TTA Pivot Table'!M$398</f>
        <v>0</v>
      </c>
      <c r="G378" s="178">
        <f>+'TTA Pivot Table'!M$400</f>
        <v>0</v>
      </c>
      <c r="H378" s="178">
        <f>+'TTA Pivot Table'!M$402</f>
        <v>0</v>
      </c>
      <c r="I378" s="179">
        <f>+'TTA Pivot Table'!M$404</f>
        <v>0</v>
      </c>
      <c r="J378" s="179">
        <f>+'TTA Pivot Table'!M$406</f>
        <v>0</v>
      </c>
      <c r="K378" s="178">
        <f>+'TTA Pivot Table'!M$408</f>
        <v>0</v>
      </c>
      <c r="L378" s="178">
        <f>+'TTA Pivot Table'!M$410</f>
        <v>0</v>
      </c>
      <c r="M378" s="180">
        <f>+'TTA Pivot Table'!M$412</f>
        <v>0</v>
      </c>
      <c r="N378" s="179">
        <f>+'TTA Pivot Table'!M$414</f>
        <v>0</v>
      </c>
      <c r="O378" s="47"/>
      <c r="P378" s="715">
        <f t="shared" si="22"/>
        <v>0</v>
      </c>
    </row>
    <row r="379" spans="1:17">
      <c r="A379" s="52" t="s">
        <v>101</v>
      </c>
      <c r="B379" s="178">
        <f>+'TTA Pivot Table'!M$422</f>
        <v>2.6927536231884059</v>
      </c>
      <c r="C379" s="178">
        <f>+'TTA Pivot Table'!M$424</f>
        <v>3.0166666666666666</v>
      </c>
      <c r="D379" s="178">
        <f>+'TTA Pivot Table'!M$426</f>
        <v>0</v>
      </c>
      <c r="E379" s="179">
        <f>+'TTA Pivot Table'!M$428</f>
        <v>2.8153153153153152</v>
      </c>
      <c r="F379" s="179">
        <f>+'TTA Pivot Table'!M$430</f>
        <v>3.5582500000000006</v>
      </c>
      <c r="G379" s="178">
        <f>+'TTA Pivot Table'!M$432</f>
        <v>4.0957142857142852</v>
      </c>
      <c r="H379" s="178">
        <f>+'TTA Pivot Table'!M$434</f>
        <v>0</v>
      </c>
      <c r="I379" s="179">
        <f>+'TTA Pivot Table'!M$436</f>
        <v>3.7432786885245903</v>
      </c>
      <c r="J379" s="179">
        <f>+'TTA Pivot Table'!M$438</f>
        <v>2.8474999999999997</v>
      </c>
      <c r="K379" s="178">
        <f>+'TTA Pivot Table'!M$440</f>
        <v>3.036986301369863</v>
      </c>
      <c r="L379" s="178">
        <f>+'TTA Pivot Table'!M$442</f>
        <v>0</v>
      </c>
      <c r="M379" s="180">
        <f>+'TTA Pivot Table'!M$444</f>
        <v>2.9515037593984963</v>
      </c>
      <c r="N379" s="179">
        <f>+'TTA Pivot Table'!M$446</f>
        <v>4.9512195121951219</v>
      </c>
      <c r="O379" s="47"/>
      <c r="P379" s="715">
        <f t="shared" si="22"/>
        <v>-0.79177492912609404</v>
      </c>
    </row>
    <row r="380" spans="1:17">
      <c r="A380" s="52" t="s">
        <v>102</v>
      </c>
      <c r="B380" s="178">
        <f>+'TTA Pivot Table'!M$454</f>
        <v>2.4538461538461531</v>
      </c>
      <c r="C380" s="178">
        <f>+'TTA Pivot Table'!M$456</f>
        <v>3.0322580645161272</v>
      </c>
      <c r="D380" s="178">
        <f>+'TTA Pivot Table'!M$458</f>
        <v>0</v>
      </c>
      <c r="E380" s="179">
        <f>+'TTA Pivot Table'!M$460</f>
        <v>2.6406249999999991</v>
      </c>
      <c r="F380" s="179">
        <f>+'TTA Pivot Table'!M$462</f>
        <v>3.9307562229437187</v>
      </c>
      <c r="G380" s="178">
        <f>+'TTA Pivot Table'!M$464</f>
        <v>5.8178368121442059</v>
      </c>
      <c r="H380" s="178">
        <f>+'TTA Pivot Table'!M$466</f>
        <v>0</v>
      </c>
      <c r="I380" s="179">
        <f>+'TTA Pivot Table'!M$468</f>
        <v>5.2549792196263514</v>
      </c>
      <c r="J380" s="179">
        <f>+'TTA Pivot Table'!M$470</f>
        <v>2.6249999999999956</v>
      </c>
      <c r="K380" s="178">
        <f>+'TTA Pivot Table'!M$472</f>
        <v>4.2950819672131129</v>
      </c>
      <c r="L380" s="178">
        <f>+'TTA Pivot Table'!M$474</f>
        <v>0</v>
      </c>
      <c r="M380" s="180">
        <f>+'TTA Pivot Table'!M$476</f>
        <v>3.7870722433460049</v>
      </c>
      <c r="N380" s="179">
        <f>+'TTA Pivot Table'!M$478</f>
        <v>5.5888823873223386</v>
      </c>
      <c r="O380" s="47"/>
      <c r="P380" s="715">
        <f t="shared" si="22"/>
        <v>-1.4679069762803465</v>
      </c>
    </row>
    <row r="381" spans="1:17">
      <c r="A381" s="57" t="s">
        <v>103</v>
      </c>
      <c r="B381" s="181">
        <f>+'TTA Pivot Table'!M$486</f>
        <v>3.55</v>
      </c>
      <c r="C381" s="181">
        <f>+'TTA Pivot Table'!M$488</f>
        <v>4.2142857142857144</v>
      </c>
      <c r="D381" s="181">
        <f>+'TTA Pivot Table'!M$490</f>
        <v>0</v>
      </c>
      <c r="E381" s="182">
        <f>+'TTA Pivot Table'!M$492</f>
        <v>3.5890756302521005</v>
      </c>
      <c r="F381" s="182">
        <f>+'TTA Pivot Table'!M$494</f>
        <v>3.9593750000000001</v>
      </c>
      <c r="G381" s="181">
        <f>+'TTA Pivot Table'!M$496</f>
        <v>4.7426086956521738</v>
      </c>
      <c r="H381" s="181">
        <f>+'TTA Pivot Table'!M$498</f>
        <v>0</v>
      </c>
      <c r="I381" s="182">
        <f>+'TTA Pivot Table'!M$500</f>
        <v>4.1398797595190384</v>
      </c>
      <c r="J381" s="182">
        <f>+'TTA Pivot Table'!M$502</f>
        <v>4.7444444444444445</v>
      </c>
      <c r="K381" s="181">
        <f>+'TTA Pivot Table'!M$504</f>
        <v>3.2592814371257481</v>
      </c>
      <c r="L381" s="181">
        <f>+'TTA Pivot Table'!M$506</f>
        <v>0</v>
      </c>
      <c r="M381" s="183">
        <f>+'TTA Pivot Table'!M$508</f>
        <v>4.3482428115015983</v>
      </c>
      <c r="N381" s="182">
        <f>+'TTA Pivot Table'!M$510</f>
        <v>6.5771428571428574</v>
      </c>
      <c r="O381" s="47"/>
      <c r="P381" s="717">
        <f t="shared" si="22"/>
        <v>0.20836305198255989</v>
      </c>
    </row>
    <row r="382" spans="1:17">
      <c r="A382" s="165" t="s">
        <v>206</v>
      </c>
      <c r="B382" s="165"/>
      <c r="C382" s="165"/>
      <c r="D382" s="165"/>
      <c r="E382" s="165"/>
      <c r="F382" s="166"/>
      <c r="G382" s="166"/>
      <c r="H382" s="166"/>
      <c r="I382" s="166"/>
      <c r="J382" s="166"/>
      <c r="K382" s="166"/>
      <c r="L382" s="166"/>
      <c r="M382" s="166"/>
      <c r="N382" s="166"/>
    </row>
    <row r="383" spans="1:17" s="56" customFormat="1">
      <c r="A383" s="165"/>
      <c r="B383" s="167"/>
      <c r="C383" s="167"/>
      <c r="D383" s="167"/>
      <c r="E383" s="167"/>
      <c r="F383" s="167"/>
      <c r="G383" s="167"/>
      <c r="H383" s="167"/>
      <c r="I383" s="167"/>
      <c r="J383" s="167"/>
      <c r="K383" s="167"/>
      <c r="L383" s="167"/>
      <c r="M383" s="167"/>
      <c r="N383" s="167"/>
      <c r="O383" s="50"/>
    </row>
    <row r="384" spans="1:17">
      <c r="A384" s="165"/>
      <c r="B384" s="165"/>
      <c r="C384" s="165"/>
      <c r="D384" s="165"/>
      <c r="E384" s="165"/>
      <c r="F384" s="166"/>
      <c r="G384" s="166"/>
      <c r="H384" s="166"/>
      <c r="I384" s="166"/>
      <c r="J384" s="166"/>
      <c r="K384" s="166"/>
      <c r="L384" s="166"/>
      <c r="M384" s="166"/>
      <c r="N384" s="718" t="s">
        <v>1156</v>
      </c>
    </row>
  </sheetData>
  <mergeCells count="12">
    <mergeCell ref="N6:N8"/>
    <mergeCell ref="N38:N40"/>
    <mergeCell ref="N70:N72"/>
    <mergeCell ref="N102:N104"/>
    <mergeCell ref="N134:N136"/>
    <mergeCell ref="N326:N328"/>
    <mergeCell ref="N358:N360"/>
    <mergeCell ref="N166:N168"/>
    <mergeCell ref="N198:N200"/>
    <mergeCell ref="N230:N232"/>
    <mergeCell ref="N262:N264"/>
    <mergeCell ref="N294:N296"/>
  </mergeCells>
  <phoneticPr fontId="32" type="noConversion"/>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F28"/>
  <sheetViews>
    <sheetView view="pageLayout" zoomScaleNormal="100" workbookViewId="0">
      <selection activeCell="C44" sqref="C44:C45"/>
    </sheetView>
  </sheetViews>
  <sheetFormatPr defaultRowHeight="15"/>
  <cols>
    <col min="1" max="1" width="11.77734375" customWidth="1"/>
    <col min="2" max="2" width="24" customWidth="1"/>
    <col min="3" max="3" width="27.21875" customWidth="1"/>
  </cols>
  <sheetData>
    <row r="1" spans="1:3" ht="18">
      <c r="A1" s="266" t="s">
        <v>1151</v>
      </c>
      <c r="B1" s="132"/>
      <c r="C1" s="132"/>
    </row>
    <row r="2" spans="1:3" ht="18">
      <c r="A2" s="266"/>
      <c r="B2" s="132"/>
      <c r="C2" s="132"/>
    </row>
    <row r="3" spans="1:3" ht="15.75">
      <c r="A3" s="150" t="s">
        <v>609</v>
      </c>
      <c r="B3" s="132"/>
      <c r="C3" s="132"/>
    </row>
    <row r="4" spans="1:3" ht="15.75">
      <c r="A4" s="150" t="s">
        <v>610</v>
      </c>
      <c r="B4" s="132"/>
      <c r="C4" s="132"/>
    </row>
    <row r="5" spans="1:3" ht="15.75">
      <c r="A5" s="150" t="s">
        <v>1099</v>
      </c>
      <c r="B5" s="132"/>
      <c r="C5" s="132"/>
    </row>
    <row r="6" spans="1:3">
      <c r="A6" s="137"/>
      <c r="B6" s="137"/>
      <c r="C6" s="137"/>
    </row>
    <row r="7" spans="1:3" ht="24">
      <c r="A7" s="289"/>
      <c r="B7" s="152" t="s">
        <v>611</v>
      </c>
      <c r="C7" s="152" t="s">
        <v>612</v>
      </c>
    </row>
    <row r="8" spans="1:3">
      <c r="A8" s="52"/>
      <c r="B8" s="52"/>
      <c r="C8" s="52"/>
    </row>
    <row r="9" spans="1:3">
      <c r="A9" s="52" t="s">
        <v>88</v>
      </c>
      <c r="B9" s="287" t="s">
        <v>613</v>
      </c>
      <c r="C9" s="287" t="s">
        <v>613</v>
      </c>
    </row>
    <row r="10" spans="1:3">
      <c r="A10" s="52" t="s">
        <v>89</v>
      </c>
      <c r="B10" s="287">
        <v>124</v>
      </c>
      <c r="C10" s="287">
        <v>60</v>
      </c>
    </row>
    <row r="11" spans="1:3">
      <c r="A11" s="52" t="s">
        <v>90</v>
      </c>
      <c r="B11" s="287" t="s">
        <v>613</v>
      </c>
      <c r="C11" s="287" t="s">
        <v>613</v>
      </c>
    </row>
    <row r="12" spans="1:3">
      <c r="A12" s="52" t="s">
        <v>91</v>
      </c>
      <c r="B12" s="287">
        <v>120</v>
      </c>
      <c r="C12" s="287">
        <v>60</v>
      </c>
    </row>
    <row r="13" spans="1:3">
      <c r="A13" s="52"/>
      <c r="B13" s="287"/>
      <c r="C13" s="287"/>
    </row>
    <row r="14" spans="1:3">
      <c r="A14" s="52" t="s">
        <v>92</v>
      </c>
      <c r="B14" s="287">
        <v>120</v>
      </c>
      <c r="C14" s="287">
        <v>64</v>
      </c>
    </row>
    <row r="15" spans="1:3">
      <c r="A15" s="52" t="s">
        <v>93</v>
      </c>
      <c r="B15" s="287" t="s">
        <v>613</v>
      </c>
      <c r="C15" s="287" t="s">
        <v>613</v>
      </c>
    </row>
    <row r="16" spans="1:3">
      <c r="A16" s="52" t="s">
        <v>94</v>
      </c>
      <c r="B16" s="287" t="s">
        <v>613</v>
      </c>
      <c r="C16" s="287" t="s">
        <v>613</v>
      </c>
    </row>
    <row r="17" spans="1:6">
      <c r="A17" s="52" t="s">
        <v>95</v>
      </c>
      <c r="B17" s="287" t="s">
        <v>613</v>
      </c>
      <c r="C17" s="287" t="s">
        <v>613</v>
      </c>
    </row>
    <row r="18" spans="1:6">
      <c r="A18" s="52"/>
      <c r="B18" s="287"/>
      <c r="C18" s="287"/>
    </row>
    <row r="19" spans="1:6">
      <c r="A19" s="52" t="s">
        <v>96</v>
      </c>
      <c r="B19" s="287">
        <v>120</v>
      </c>
      <c r="C19" s="287" t="s">
        <v>1100</v>
      </c>
    </row>
    <row r="20" spans="1:6">
      <c r="A20" s="52" t="s">
        <v>97</v>
      </c>
      <c r="B20" s="287" t="s">
        <v>614</v>
      </c>
      <c r="C20" s="287" t="s">
        <v>1153</v>
      </c>
    </row>
    <row r="21" spans="1:6">
      <c r="A21" s="52" t="s">
        <v>98</v>
      </c>
      <c r="B21" s="287">
        <v>120</v>
      </c>
      <c r="C21" s="287">
        <v>60</v>
      </c>
      <c r="E21" s="856"/>
      <c r="F21" s="785"/>
    </row>
    <row r="22" spans="1:6">
      <c r="A22" s="52" t="s">
        <v>99</v>
      </c>
      <c r="B22" s="287" t="s">
        <v>613</v>
      </c>
      <c r="C22" s="287" t="s">
        <v>613</v>
      </c>
    </row>
    <row r="23" spans="1:6">
      <c r="A23" s="52"/>
      <c r="B23" s="287"/>
      <c r="C23" s="287"/>
    </row>
    <row r="24" spans="1:6">
      <c r="A24" s="52" t="s">
        <v>100</v>
      </c>
      <c r="B24" s="287" t="s">
        <v>613</v>
      </c>
      <c r="C24" s="287" t="s">
        <v>613</v>
      </c>
    </row>
    <row r="25" spans="1:6">
      <c r="A25" s="52" t="s">
        <v>101</v>
      </c>
      <c r="B25" s="287" t="s">
        <v>613</v>
      </c>
      <c r="C25" s="287" t="s">
        <v>613</v>
      </c>
    </row>
    <row r="26" spans="1:6">
      <c r="A26" s="148" t="s">
        <v>102</v>
      </c>
      <c r="B26" s="287">
        <v>120</v>
      </c>
      <c r="C26" s="287" t="s">
        <v>516</v>
      </c>
    </row>
    <row r="27" spans="1:6">
      <c r="A27" s="57" t="s">
        <v>103</v>
      </c>
      <c r="B27" s="288">
        <v>120</v>
      </c>
      <c r="C27" s="288">
        <v>60</v>
      </c>
    </row>
    <row r="28" spans="1:6">
      <c r="A28" s="165"/>
      <c r="B28" s="52"/>
      <c r="C28" s="584" t="s">
        <v>1154</v>
      </c>
    </row>
  </sheetData>
  <pageMargins left="0.7" right="0.7" top="0.75" bottom="0.75" header="0.3" footer="0.3"/>
  <pageSetup firstPageNumber="73"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B7"/>
  </sheetPr>
  <dimension ref="A1:F28"/>
  <sheetViews>
    <sheetView showGridLines="0" view="pageLayout" topLeftCell="A37" zoomScaleNormal="100" zoomScaleSheetLayoutView="100" workbookViewId="0">
      <selection activeCell="C44" sqref="C44"/>
    </sheetView>
  </sheetViews>
  <sheetFormatPr defaultColWidth="9" defaultRowHeight="15"/>
  <cols>
    <col min="1" max="1" width="11.77734375" style="61" customWidth="1"/>
    <col min="2" max="3" width="23.88671875" style="61" customWidth="1"/>
    <col min="4" max="16384" width="9" style="61"/>
  </cols>
  <sheetData>
    <row r="1" spans="1:3" ht="18">
      <c r="A1" s="266" t="s">
        <v>1151</v>
      </c>
      <c r="B1" s="132"/>
      <c r="C1" s="132"/>
    </row>
    <row r="2" spans="1:3" ht="18">
      <c r="A2" s="266"/>
      <c r="B2" s="132"/>
      <c r="C2" s="132"/>
    </row>
    <row r="3" spans="1:3" ht="15.75">
      <c r="A3" s="150" t="s">
        <v>609</v>
      </c>
      <c r="B3" s="132"/>
      <c r="C3" s="132"/>
    </row>
    <row r="4" spans="1:3" ht="15.75">
      <c r="A4" s="150" t="s">
        <v>610</v>
      </c>
      <c r="B4" s="132"/>
      <c r="C4" s="132"/>
    </row>
    <row r="5" spans="1:3" ht="15.75">
      <c r="A5" s="150" t="s">
        <v>1152</v>
      </c>
      <c r="B5" s="132"/>
      <c r="C5" s="132"/>
    </row>
    <row r="6" spans="1:3">
      <c r="A6" s="137"/>
      <c r="B6" s="137"/>
      <c r="C6" s="137"/>
    </row>
    <row r="7" spans="1:3" ht="24">
      <c r="A7" s="289"/>
      <c r="B7" s="152" t="s">
        <v>611</v>
      </c>
      <c r="C7" s="152" t="s">
        <v>612</v>
      </c>
    </row>
    <row r="8" spans="1:3">
      <c r="A8" s="52"/>
      <c r="B8" s="52"/>
      <c r="C8" s="52"/>
    </row>
    <row r="9" spans="1:3">
      <c r="A9" s="52" t="s">
        <v>88</v>
      </c>
      <c r="B9" s="287" t="s">
        <v>613</v>
      </c>
      <c r="C9" s="287" t="s">
        <v>613</v>
      </c>
    </row>
    <row r="10" spans="1:3">
      <c r="A10" s="52" t="s">
        <v>89</v>
      </c>
      <c r="B10" s="287">
        <v>124</v>
      </c>
      <c r="C10" s="287">
        <v>60</v>
      </c>
    </row>
    <row r="11" spans="1:3">
      <c r="A11" s="52" t="s">
        <v>90</v>
      </c>
      <c r="B11" s="287" t="s">
        <v>613</v>
      </c>
      <c r="C11" s="287" t="s">
        <v>613</v>
      </c>
    </row>
    <row r="12" spans="1:3">
      <c r="A12" s="52" t="s">
        <v>91</v>
      </c>
      <c r="B12" s="287">
        <v>121</v>
      </c>
      <c r="C12" s="287">
        <v>60</v>
      </c>
    </row>
    <row r="13" spans="1:3">
      <c r="A13" s="52"/>
      <c r="B13" s="287"/>
      <c r="C13" s="287"/>
    </row>
    <row r="14" spans="1:3">
      <c r="A14" s="52" t="s">
        <v>92</v>
      </c>
      <c r="B14" s="287">
        <v>120</v>
      </c>
      <c r="C14" s="287">
        <v>64</v>
      </c>
    </row>
    <row r="15" spans="1:3">
      <c r="A15" s="52" t="s">
        <v>93</v>
      </c>
      <c r="B15" s="287" t="s">
        <v>613</v>
      </c>
      <c r="C15" s="287" t="s">
        <v>613</v>
      </c>
    </row>
    <row r="16" spans="1:3">
      <c r="A16" s="52" t="s">
        <v>94</v>
      </c>
      <c r="B16" s="287" t="s">
        <v>613</v>
      </c>
      <c r="C16" s="287" t="s">
        <v>613</v>
      </c>
    </row>
    <row r="17" spans="1:6">
      <c r="A17" s="52" t="s">
        <v>95</v>
      </c>
      <c r="B17" s="287" t="s">
        <v>613</v>
      </c>
      <c r="C17" s="287" t="s">
        <v>613</v>
      </c>
    </row>
    <row r="18" spans="1:6">
      <c r="A18" s="52"/>
      <c r="B18" s="287"/>
      <c r="C18" s="287"/>
    </row>
    <row r="19" spans="1:6">
      <c r="A19" s="52" t="s">
        <v>96</v>
      </c>
      <c r="B19" s="287">
        <v>120</v>
      </c>
      <c r="C19" s="287" t="s">
        <v>1100</v>
      </c>
    </row>
    <row r="20" spans="1:6">
      <c r="A20" s="52" t="s">
        <v>97</v>
      </c>
      <c r="B20" s="287" t="s">
        <v>614</v>
      </c>
      <c r="C20" s="287" t="s">
        <v>1153</v>
      </c>
    </row>
    <row r="21" spans="1:6">
      <c r="A21" s="52" t="s">
        <v>98</v>
      </c>
      <c r="B21" s="287">
        <v>120</v>
      </c>
      <c r="C21" s="287">
        <v>60</v>
      </c>
      <c r="E21" s="856"/>
      <c r="F21" s="785"/>
    </row>
    <row r="22" spans="1:6">
      <c r="A22" s="52" t="s">
        <v>99</v>
      </c>
      <c r="B22" s="287" t="s">
        <v>613</v>
      </c>
      <c r="C22" s="287" t="s">
        <v>613</v>
      </c>
    </row>
    <row r="23" spans="1:6">
      <c r="A23" s="52"/>
      <c r="B23" s="287"/>
      <c r="C23" s="287"/>
    </row>
    <row r="24" spans="1:6">
      <c r="A24" s="52" t="s">
        <v>100</v>
      </c>
      <c r="B24" s="287" t="s">
        <v>613</v>
      </c>
      <c r="C24" s="287" t="s">
        <v>613</v>
      </c>
    </row>
    <row r="25" spans="1:6">
      <c r="A25" s="52" t="s">
        <v>101</v>
      </c>
      <c r="B25" s="287" t="s">
        <v>613</v>
      </c>
      <c r="C25" s="287" t="s">
        <v>613</v>
      </c>
    </row>
    <row r="26" spans="1:6">
      <c r="A26" s="148" t="s">
        <v>102</v>
      </c>
      <c r="B26" s="287">
        <v>120</v>
      </c>
      <c r="C26" s="287" t="s">
        <v>516</v>
      </c>
    </row>
    <row r="27" spans="1:6">
      <c r="A27" s="57" t="s">
        <v>103</v>
      </c>
      <c r="B27" s="288">
        <v>120</v>
      </c>
      <c r="C27" s="288">
        <v>60</v>
      </c>
    </row>
    <row r="28" spans="1:6">
      <c r="A28" s="165"/>
      <c r="B28" s="52"/>
      <c r="C28" s="584" t="s">
        <v>1154</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sheetPr>
  <dimension ref="A1:P373"/>
  <sheetViews>
    <sheetView showGridLines="0" showZeros="0" view="pageLayout" topLeftCell="A160" zoomScaleNormal="100" zoomScaleSheetLayoutView="100" workbookViewId="0">
      <selection activeCell="B241" sqref="B241:O242"/>
    </sheetView>
  </sheetViews>
  <sheetFormatPr defaultColWidth="9" defaultRowHeight="15"/>
  <cols>
    <col min="1" max="1" width="11.21875" style="10" customWidth="1"/>
    <col min="2" max="2" width="7.21875" style="69" customWidth="1"/>
    <col min="3" max="3" width="7.109375" style="69" customWidth="1"/>
    <col min="4" max="4" width="9" style="69"/>
    <col min="5" max="5" width="7.109375" style="69" customWidth="1"/>
    <col min="6" max="6" width="6.77734375" style="69" customWidth="1"/>
    <col min="7" max="7" width="7.33203125" style="69" customWidth="1"/>
    <col min="8" max="8" width="9" style="69" customWidth="1"/>
    <col min="9" max="9" width="7.88671875" style="69" customWidth="1"/>
    <col min="10" max="10" width="6.109375" style="69" customWidth="1"/>
    <col min="11" max="11" width="6" style="69" customWidth="1"/>
    <col min="12" max="12" width="8.44140625" style="69" customWidth="1"/>
    <col min="13" max="13" width="5.109375" style="69" customWidth="1"/>
    <col min="14" max="14" width="9" style="69"/>
    <col min="15" max="15" width="4.21875" style="10" customWidth="1"/>
    <col min="16" max="16384" width="9" style="61"/>
  </cols>
  <sheetData>
    <row r="1" spans="1:16" ht="18">
      <c r="A1" s="266" t="s">
        <v>330</v>
      </c>
      <c r="B1" s="87"/>
      <c r="C1" s="87"/>
      <c r="D1" s="87"/>
      <c r="E1" s="133"/>
      <c r="F1" s="133"/>
      <c r="G1" s="133"/>
      <c r="H1" s="133"/>
      <c r="I1" s="133"/>
      <c r="J1" s="87"/>
      <c r="K1" s="87"/>
      <c r="L1" s="87"/>
      <c r="M1" s="133"/>
      <c r="N1" s="134"/>
    </row>
    <row r="2" spans="1:16" ht="18">
      <c r="A2" s="266"/>
      <c r="B2" s="87"/>
      <c r="C2" s="87"/>
      <c r="D2" s="87"/>
      <c r="E2" s="133"/>
      <c r="F2" s="133"/>
      <c r="G2" s="133"/>
      <c r="H2" s="133"/>
      <c r="I2" s="133"/>
      <c r="J2" s="87"/>
      <c r="K2" s="87"/>
      <c r="L2" s="87"/>
      <c r="M2" s="133"/>
      <c r="N2" s="134"/>
    </row>
    <row r="3" spans="1:16" ht="15.75">
      <c r="A3" s="150" t="s">
        <v>223</v>
      </c>
      <c r="B3" s="87"/>
      <c r="C3" s="87"/>
      <c r="D3" s="87"/>
      <c r="E3" s="133"/>
      <c r="F3" s="133"/>
      <c r="G3" s="133"/>
      <c r="H3" s="133"/>
      <c r="I3" s="133"/>
      <c r="J3" s="87"/>
      <c r="K3" s="87"/>
      <c r="L3" s="87"/>
      <c r="M3" s="133"/>
      <c r="N3" s="134"/>
    </row>
    <row r="4" spans="1:16" ht="15.75">
      <c r="A4" s="150" t="s">
        <v>1124</v>
      </c>
      <c r="B4" s="87"/>
      <c r="C4" s="87"/>
      <c r="D4" s="87"/>
      <c r="E4" s="133"/>
      <c r="F4" s="133"/>
      <c r="G4" s="133"/>
      <c r="H4" s="133"/>
      <c r="I4" s="133"/>
      <c r="J4" s="87"/>
      <c r="K4" s="87"/>
      <c r="L4" s="87"/>
      <c r="M4" s="133"/>
      <c r="N4" s="134"/>
    </row>
    <row r="5" spans="1:16" ht="15.75" customHeight="1">
      <c r="A5" s="31"/>
      <c r="B5" s="63"/>
      <c r="C5" s="63"/>
      <c r="D5" s="63"/>
      <c r="E5" s="63"/>
      <c r="F5" s="64"/>
      <c r="G5" s="89"/>
      <c r="H5" s="89"/>
      <c r="I5" s="90"/>
      <c r="J5" s="90"/>
      <c r="K5" s="90"/>
      <c r="L5" s="90"/>
      <c r="M5" s="90"/>
      <c r="N5" s="90"/>
      <c r="O5" s="11"/>
    </row>
    <row r="6" spans="1:16" ht="15.75" customHeight="1">
      <c r="A6" s="26"/>
      <c r="B6" s="151" t="s">
        <v>303</v>
      </c>
      <c r="C6" s="184"/>
      <c r="D6" s="184"/>
      <c r="E6" s="184"/>
      <c r="F6" s="184"/>
      <c r="G6" s="184"/>
      <c r="H6" s="184"/>
      <c r="I6" s="185"/>
      <c r="J6" s="186" t="s">
        <v>202</v>
      </c>
      <c r="K6" s="187"/>
      <c r="L6" s="187"/>
      <c r="M6" s="188"/>
      <c r="N6" s="841" t="s">
        <v>302</v>
      </c>
      <c r="O6" s="91"/>
    </row>
    <row r="7" spans="1:16" ht="42" customHeight="1">
      <c r="A7" s="42"/>
      <c r="B7" s="152" t="s">
        <v>344</v>
      </c>
      <c r="C7" s="152"/>
      <c r="D7" s="152"/>
      <c r="E7" s="155"/>
      <c r="F7" s="156" t="s">
        <v>346</v>
      </c>
      <c r="G7" s="152"/>
      <c r="H7" s="152"/>
      <c r="I7" s="153"/>
      <c r="J7" s="157" t="s">
        <v>304</v>
      </c>
      <c r="K7" s="184"/>
      <c r="L7" s="184"/>
      <c r="M7" s="185"/>
      <c r="N7" s="842"/>
      <c r="O7" s="91"/>
    </row>
    <row r="8" spans="1:16" ht="30" customHeight="1">
      <c r="A8" s="31"/>
      <c r="B8" s="189" t="s">
        <v>203</v>
      </c>
      <c r="C8" s="189" t="s">
        <v>204</v>
      </c>
      <c r="D8" s="189" t="s">
        <v>104</v>
      </c>
      <c r="E8" s="190" t="s">
        <v>50</v>
      </c>
      <c r="F8" s="190" t="s">
        <v>203</v>
      </c>
      <c r="G8" s="189" t="s">
        <v>204</v>
      </c>
      <c r="H8" s="189" t="s">
        <v>104</v>
      </c>
      <c r="I8" s="190" t="s">
        <v>50</v>
      </c>
      <c r="J8" s="191" t="s">
        <v>203</v>
      </c>
      <c r="K8" s="192" t="s">
        <v>204</v>
      </c>
      <c r="L8" s="193" t="s">
        <v>104</v>
      </c>
      <c r="M8" s="191" t="s">
        <v>50</v>
      </c>
      <c r="N8" s="843"/>
      <c r="O8" s="91"/>
    </row>
    <row r="9" spans="1:16" ht="15.75" hidden="1" customHeight="1">
      <c r="A9" s="92" t="s">
        <v>87</v>
      </c>
      <c r="B9" s="84"/>
      <c r="C9" s="84"/>
      <c r="D9" s="84"/>
      <c r="E9" s="85"/>
      <c r="F9" s="85"/>
      <c r="G9" s="84"/>
      <c r="H9" s="84"/>
      <c r="I9" s="85"/>
      <c r="J9" s="85"/>
      <c r="K9" s="84"/>
      <c r="L9" s="84"/>
      <c r="M9" s="86"/>
      <c r="N9" s="85"/>
      <c r="O9" s="12"/>
      <c r="P9" s="93"/>
    </row>
    <row r="10" spans="1:16" ht="15.75" hidden="1" customHeight="1">
      <c r="A10" s="92"/>
      <c r="B10" s="84"/>
      <c r="C10" s="84"/>
      <c r="D10" s="84"/>
      <c r="E10" s="85"/>
      <c r="F10" s="85"/>
      <c r="G10" s="94"/>
      <c r="H10" s="95"/>
      <c r="I10" s="85"/>
      <c r="J10" s="85"/>
      <c r="K10" s="84"/>
      <c r="L10" s="84"/>
      <c r="M10" s="86"/>
      <c r="N10" s="85"/>
      <c r="O10" s="12"/>
    </row>
    <row r="11" spans="1:16">
      <c r="A11" s="92" t="s">
        <v>88</v>
      </c>
      <c r="B11" s="194">
        <f>+'CTA Pivot Table'!I$7</f>
        <v>0</v>
      </c>
      <c r="C11" s="194">
        <f>+'CTA Pivot Table'!I$9</f>
        <v>0</v>
      </c>
      <c r="D11" s="194">
        <f>+'CTA Pivot Table'!I$11</f>
        <v>0</v>
      </c>
      <c r="E11" s="195">
        <f>+'CTA Pivot Table'!I$13</f>
        <v>0</v>
      </c>
      <c r="F11" s="195">
        <f>+'CTA Pivot Table'!I$15</f>
        <v>0</v>
      </c>
      <c r="G11" s="194">
        <f>+'CTA Pivot Table'!I$17</f>
        <v>0</v>
      </c>
      <c r="H11" s="194">
        <f>+'CTA Pivot Table'!I$19</f>
        <v>0</v>
      </c>
      <c r="I11" s="195">
        <f>+'CTA Pivot Table'!I$21</f>
        <v>0</v>
      </c>
      <c r="J11" s="195">
        <f>+'CTA Pivot Table'!I$23</f>
        <v>0</v>
      </c>
      <c r="K11" s="194">
        <f>+'CTA Pivot Table'!I$25</f>
        <v>0</v>
      </c>
      <c r="L11" s="194">
        <f>+'CTA Pivot Table'!I$27</f>
        <v>0</v>
      </c>
      <c r="M11" s="196">
        <f>+'CTA Pivot Table'!I$29</f>
        <v>0</v>
      </c>
      <c r="N11" s="195">
        <f>+'CTA Pivot Table'!I$31</f>
        <v>0</v>
      </c>
      <c r="O11" s="12"/>
    </row>
    <row r="12" spans="1:16">
      <c r="A12" s="92" t="s">
        <v>89</v>
      </c>
      <c r="B12" s="194">
        <f>+'CTA Pivot Table'!I$39</f>
        <v>127.82632334581774</v>
      </c>
      <c r="C12" s="194">
        <f>+'CTA Pivot Table'!I$41</f>
        <v>125.21455696202533</v>
      </c>
      <c r="D12" s="194">
        <f>+'CTA Pivot Table'!I$43</f>
        <v>0</v>
      </c>
      <c r="E12" s="195">
        <f>+'CTA Pivot Table'!I$45</f>
        <v>127.70358120166566</v>
      </c>
      <c r="F12" s="195">
        <f>+'CTA Pivot Table'!I$47</f>
        <v>130.04269129916565</v>
      </c>
      <c r="G12" s="194">
        <f>+'CTA Pivot Table'!I$49</f>
        <v>118.28857433808551</v>
      </c>
      <c r="H12" s="194">
        <f>+'CTA Pivot Table'!I$51</f>
        <v>0</v>
      </c>
      <c r="I12" s="195">
        <f>+'CTA Pivot Table'!I$53</f>
        <v>128.81109261630388</v>
      </c>
      <c r="J12" s="195">
        <f>+'CTA Pivot Table'!I$55</f>
        <v>86.27237090909091</v>
      </c>
      <c r="K12" s="194">
        <f>+'CTA Pivot Table'!I$57</f>
        <v>73.187328094302572</v>
      </c>
      <c r="L12" s="194">
        <f>+'CTA Pivot Table'!IR$59</f>
        <v>0</v>
      </c>
      <c r="M12" s="196">
        <f>+'CTA Pivot Table'!I$61</f>
        <v>82.737186836518049</v>
      </c>
      <c r="N12" s="195">
        <f>+'CTA Pivot Table'!I$63</f>
        <v>94.874341085271311</v>
      </c>
      <c r="O12" s="12"/>
    </row>
    <row r="13" spans="1:16">
      <c r="A13" s="92" t="s">
        <v>90</v>
      </c>
      <c r="B13" s="194">
        <f>+'CTA Pivot Table'!I$71</f>
        <v>0</v>
      </c>
      <c r="C13" s="194">
        <f>+'CTA Pivot Table'!I$73</f>
        <v>0</v>
      </c>
      <c r="D13" s="194">
        <f>+'CTA Pivot Table'!I$75</f>
        <v>0</v>
      </c>
      <c r="E13" s="195">
        <f>+'CTA Pivot Table'!I$77</f>
        <v>0</v>
      </c>
      <c r="F13" s="195">
        <f>+'CTA Pivot Table'!I$79</f>
        <v>0</v>
      </c>
      <c r="G13" s="194">
        <f>+'CTA Pivot Table'!I$81</f>
        <v>0</v>
      </c>
      <c r="H13" s="194">
        <f>+'CTA Pivot Table'!I$83</f>
        <v>0</v>
      </c>
      <c r="I13" s="195">
        <f>+'CTA Pivot Table'!I$85</f>
        <v>0</v>
      </c>
      <c r="J13" s="195">
        <f>+'CTA Pivot Table'!I$87</f>
        <v>0</v>
      </c>
      <c r="K13" s="194">
        <f>+'CTA Pivot Table'!I$89</f>
        <v>0</v>
      </c>
      <c r="L13" s="194">
        <f>+'CTA Pivot Table'!I$91</f>
        <v>0</v>
      </c>
      <c r="M13" s="196">
        <f>+'CTA Pivot Table'!I$93</f>
        <v>0</v>
      </c>
      <c r="N13" s="195">
        <f>+'CTA Pivot Table'!I$95</f>
        <v>0</v>
      </c>
      <c r="O13" s="12"/>
    </row>
    <row r="14" spans="1:16">
      <c r="A14" s="92" t="s">
        <v>91</v>
      </c>
      <c r="B14" s="194">
        <f>+'CTA Pivot Table'!I$103</f>
        <v>0</v>
      </c>
      <c r="C14" s="194">
        <f>+'CTA Pivot Table'!I$105</f>
        <v>0</v>
      </c>
      <c r="D14" s="194">
        <f>+'CTA Pivot Table'!I$107</f>
        <v>0</v>
      </c>
      <c r="E14" s="195">
        <f>+'CTA Pivot Table'!I$109</f>
        <v>0</v>
      </c>
      <c r="F14" s="195">
        <f>+'CTA Pivot Table'!I$111</f>
        <v>0</v>
      </c>
      <c r="G14" s="194">
        <f>+'CTA Pivot Table'!I$113</f>
        <v>0</v>
      </c>
      <c r="H14" s="194">
        <f>+'CTA Pivot Table'!I$115</f>
        <v>0</v>
      </c>
      <c r="I14" s="195">
        <f>+'CTA Pivot Table'!I$117</f>
        <v>0</v>
      </c>
      <c r="J14" s="195">
        <f>+'CTA Pivot Table'!I$119</f>
        <v>0</v>
      </c>
      <c r="K14" s="194">
        <f>+'CTA Pivot Table'!I$121</f>
        <v>0</v>
      </c>
      <c r="L14" s="194">
        <f>+'CTA Pivot Table'!I$123</f>
        <v>0</v>
      </c>
      <c r="M14" s="196">
        <f>+'CTA Pivot Table'!I$125</f>
        <v>0</v>
      </c>
      <c r="N14" s="195">
        <f>+'CTA Pivot Table'!I$127</f>
        <v>0</v>
      </c>
      <c r="O14" s="12"/>
    </row>
    <row r="15" spans="1:16">
      <c r="A15" s="92"/>
      <c r="B15" s="194"/>
      <c r="C15" s="194"/>
      <c r="D15" s="194"/>
      <c r="E15" s="195"/>
      <c r="F15" s="195"/>
      <c r="G15" s="194"/>
      <c r="H15" s="194"/>
      <c r="I15" s="195"/>
      <c r="J15" s="195"/>
      <c r="K15" s="194"/>
      <c r="L15" s="194"/>
      <c r="M15" s="196"/>
      <c r="N15" s="195"/>
      <c r="O15" s="12"/>
    </row>
    <row r="16" spans="1:16">
      <c r="A16" s="92" t="s">
        <v>92</v>
      </c>
      <c r="B16" s="194">
        <f>+'CTA Pivot Table'!I$135</f>
        <v>133.62569190600524</v>
      </c>
      <c r="C16" s="194">
        <f>+'CTA Pivot Table'!I$137</f>
        <v>133.17124999999999</v>
      </c>
      <c r="D16" s="194">
        <f>+'CTA Pivot Table'!I$139</f>
        <v>0</v>
      </c>
      <c r="E16" s="195">
        <f>+'CTA Pivot Table'!I$141</f>
        <v>133.55378021978024</v>
      </c>
      <c r="F16" s="195">
        <f>+'CTA Pivot Table'!I$143</f>
        <v>136.89272254619547</v>
      </c>
      <c r="G16" s="194">
        <f>+'CTA Pivot Table'!I$145</f>
        <v>135.27912490650709</v>
      </c>
      <c r="H16" s="194">
        <f>+'CTA Pivot Table'!I$147</f>
        <v>0</v>
      </c>
      <c r="I16" s="195">
        <f>+'CTA Pivot Table'!I$149</f>
        <v>136.75416249197175</v>
      </c>
      <c r="J16" s="195">
        <f>+'CTA Pivot Table'!I$151</f>
        <v>93.301694964028755</v>
      </c>
      <c r="K16" s="194">
        <f>+'CTA Pivot Table'!I$153</f>
        <v>83.917475490196082</v>
      </c>
      <c r="L16" s="194">
        <f>+'CTA Pivot Table'!I$155</f>
        <v>0</v>
      </c>
      <c r="M16" s="196">
        <f>+'CTA Pivot Table'!I$157</f>
        <v>90.857284528623083</v>
      </c>
      <c r="N16" s="195">
        <f>+'CTA Pivot Table'!I$159</f>
        <v>125</v>
      </c>
      <c r="O16" s="12"/>
    </row>
    <row r="17" spans="1:16">
      <c r="A17" s="92" t="s">
        <v>93</v>
      </c>
      <c r="B17" s="194">
        <f>+'CTA Pivot Table'!I$167</f>
        <v>140.66678132678135</v>
      </c>
      <c r="C17" s="194">
        <f>+'CTA Pivot Table'!I$169</f>
        <v>152.97794117647058</v>
      </c>
      <c r="D17" s="194">
        <f>+'CTA Pivot Table'!I$171</f>
        <v>0</v>
      </c>
      <c r="E17" s="195">
        <f>+'CTA Pivot Table'!I$173</f>
        <v>141.06485972420353</v>
      </c>
      <c r="F17" s="195">
        <f>+'CTA Pivot Table'!I$175</f>
        <v>149.93035842809846</v>
      </c>
      <c r="G17" s="194">
        <f>+'CTA Pivot Table'!I$177</f>
        <v>142.29783197831978</v>
      </c>
      <c r="H17" s="194">
        <f>+'CTA Pivot Table'!I$179</f>
        <v>0</v>
      </c>
      <c r="I17" s="195">
        <f>+'CTA Pivot Table'!I$181</f>
        <v>149.54539365773647</v>
      </c>
      <c r="J17" s="195">
        <f>+'CTA Pivot Table'!I$183</f>
        <v>94.741518807665003</v>
      </c>
      <c r="K17" s="194">
        <f>+'CTA Pivot Table'!I$185</f>
        <v>88.017948717948727</v>
      </c>
      <c r="L17" s="194">
        <f>+'CTA Pivot Table'!I$187</f>
        <v>0</v>
      </c>
      <c r="M17" s="196">
        <f>+'CTA Pivot Table'!I$189</f>
        <v>92.996146435452815</v>
      </c>
      <c r="N17" s="195">
        <f>+'CTA Pivot Table'!I$191</f>
        <v>79.476943346508563</v>
      </c>
      <c r="O17" s="12"/>
    </row>
    <row r="18" spans="1:16">
      <c r="A18" s="92" t="s">
        <v>94</v>
      </c>
      <c r="B18" s="194">
        <f>+'CTA Pivot Table'!I$199</f>
        <v>0</v>
      </c>
      <c r="C18" s="194">
        <f>+'CTA Pivot Table'!I$201</f>
        <v>0</v>
      </c>
      <c r="D18" s="194">
        <f>+'CTA Pivot Table'!I$203</f>
        <v>0</v>
      </c>
      <c r="E18" s="195">
        <f>+'CTA Pivot Table'!I$205</f>
        <v>0</v>
      </c>
      <c r="F18" s="195">
        <f>+'CTA Pivot Table'!I$207</f>
        <v>0</v>
      </c>
      <c r="G18" s="194">
        <f>+'CTA Pivot Table'!I$209</f>
        <v>0</v>
      </c>
      <c r="H18" s="194">
        <f>+'CTA Pivot Table'!I$211</f>
        <v>0</v>
      </c>
      <c r="I18" s="195">
        <f>+'CTA Pivot Table'!I$213</f>
        <v>0</v>
      </c>
      <c r="J18" s="195">
        <f>+'CTA Pivot Table'!I$215</f>
        <v>0</v>
      </c>
      <c r="K18" s="194">
        <f>+'CTA Pivot Table'!I$217</f>
        <v>0</v>
      </c>
      <c r="L18" s="194">
        <f>+'CTA Pivot Table'!I$219</f>
        <v>0</v>
      </c>
      <c r="M18" s="196">
        <f>+'CTA Pivot Table'!I$221</f>
        <v>0</v>
      </c>
      <c r="N18" s="195">
        <f>+'CTA Pivot Table'!I$223</f>
        <v>0</v>
      </c>
      <c r="O18" s="12"/>
    </row>
    <row r="19" spans="1:16">
      <c r="A19" s="92" t="s">
        <v>95</v>
      </c>
      <c r="B19" s="194">
        <f>+'CTA Pivot Table'!I$231</f>
        <v>0</v>
      </c>
      <c r="C19" s="194">
        <f>+'CTA Pivot Table'!I$233</f>
        <v>0</v>
      </c>
      <c r="D19" s="194">
        <f>+'CTA Pivot Table'!I$235</f>
        <v>0</v>
      </c>
      <c r="E19" s="195">
        <f>+'CTA Pivot Table'!I$237</f>
        <v>0</v>
      </c>
      <c r="F19" s="195">
        <f>+'CTA Pivot Table'!I$239</f>
        <v>0</v>
      </c>
      <c r="G19" s="194">
        <f>+'CTA Pivot Table'!I$241</f>
        <v>0</v>
      </c>
      <c r="H19" s="194">
        <f>+'CTA Pivot Table'!I$243</f>
        <v>0</v>
      </c>
      <c r="I19" s="195">
        <f>+'CTA Pivot Table'!I$245</f>
        <v>0</v>
      </c>
      <c r="J19" s="195">
        <f>+'CTA Pivot Table'!I$247</f>
        <v>0</v>
      </c>
      <c r="K19" s="194">
        <f>+'CTA Pivot Table'!I$249</f>
        <v>0</v>
      </c>
      <c r="L19" s="194">
        <f>+'CTA Pivot Table'!I$251</f>
        <v>0</v>
      </c>
      <c r="M19" s="196">
        <f>+'CTA Pivot Table'!I$253</f>
        <v>0</v>
      </c>
      <c r="N19" s="195">
        <f>+'CTA Pivot Table'!I$255</f>
        <v>0</v>
      </c>
      <c r="O19" s="12"/>
    </row>
    <row r="20" spans="1:16">
      <c r="A20" s="92"/>
      <c r="B20" s="194"/>
      <c r="C20" s="194"/>
      <c r="D20" s="194"/>
      <c r="E20" s="195"/>
      <c r="F20" s="195"/>
      <c r="G20" s="194"/>
      <c r="H20" s="194"/>
      <c r="I20" s="195"/>
      <c r="J20" s="195"/>
      <c r="K20" s="194"/>
      <c r="L20" s="194"/>
      <c r="M20" s="196"/>
      <c r="N20" s="195"/>
      <c r="O20" s="12"/>
    </row>
    <row r="21" spans="1:16">
      <c r="A21" s="92" t="s">
        <v>96</v>
      </c>
      <c r="B21" s="194">
        <f>+'CTA Pivot Table'!I$263</f>
        <v>0</v>
      </c>
      <c r="C21" s="194">
        <f>+'CTA Pivot Table'!I$265</f>
        <v>0</v>
      </c>
      <c r="D21" s="194">
        <f>+'CTA Pivot Table'!I$267</f>
        <v>0</v>
      </c>
      <c r="E21" s="195">
        <f>+'CTA Pivot Table'!I$269</f>
        <v>0</v>
      </c>
      <c r="F21" s="195">
        <f>+'CTA Pivot Table'!I$271</f>
        <v>0</v>
      </c>
      <c r="G21" s="194">
        <f>+'CTA Pivot Table'!I$273</f>
        <v>0</v>
      </c>
      <c r="H21" s="194">
        <f>+'CTA Pivot Table'!I$275</f>
        <v>0</v>
      </c>
      <c r="I21" s="195">
        <f>+'CTA Pivot Table'!I$277</f>
        <v>0</v>
      </c>
      <c r="J21" s="195">
        <f>+'CTA Pivot Table'!I$279</f>
        <v>0</v>
      </c>
      <c r="K21" s="194">
        <f>+'CTA Pivot Table'!I$281</f>
        <v>0</v>
      </c>
      <c r="L21" s="194">
        <f>+'CTA Pivot Table'!I$283</f>
        <v>0</v>
      </c>
      <c r="M21" s="196">
        <f>+'CTA Pivot Table'!I$285</f>
        <v>0</v>
      </c>
      <c r="N21" s="195">
        <f>+'CTA Pivot Table'!I$287</f>
        <v>0</v>
      </c>
      <c r="O21" s="12"/>
    </row>
    <row r="22" spans="1:16" ht="15.75">
      <c r="A22" s="92" t="s">
        <v>97</v>
      </c>
      <c r="B22" s="194">
        <f>+'CTA Pivot Table'!I$295</f>
        <v>147.49999999999997</v>
      </c>
      <c r="C22" s="194">
        <f>+'CTA Pivot Table'!I$297</f>
        <v>123.5</v>
      </c>
      <c r="D22" s="194">
        <f>+'CTA Pivot Table'!I$299</f>
        <v>0</v>
      </c>
      <c r="E22" s="195">
        <f>+'CTA Pivot Table'!I$301</f>
        <v>145.80088495575222</v>
      </c>
      <c r="F22" s="195">
        <f>+'CTA Pivot Table'!I$303</f>
        <v>140.65122712645891</v>
      </c>
      <c r="G22" s="194">
        <f>+'CTA Pivot Table'!I$305</f>
        <v>120.51509433962266</v>
      </c>
      <c r="H22" s="194">
        <f>+'CTA Pivot Table'!I$307</f>
        <v>147.76060606060608</v>
      </c>
      <c r="I22" s="195">
        <f>+'CTA Pivot Table'!I$309</f>
        <v>140.56058683206109</v>
      </c>
      <c r="J22" s="195">
        <f>+'CTA Pivot Table'!I$311</f>
        <v>97.450118076427643</v>
      </c>
      <c r="K22" s="194">
        <f>+'CTA Pivot Table'!I$313</f>
        <v>72.906660088801175</v>
      </c>
      <c r="L22" s="194">
        <f>+'CTA Pivot Table'!I$315</f>
        <v>109.53719008264461</v>
      </c>
      <c r="M22" s="196">
        <f>+'CTA Pivot Table'!I$317</f>
        <v>93.23805826936497</v>
      </c>
      <c r="N22" s="195">
        <f>+'CTA Pivot Table'!I$319</f>
        <v>106.11744386873922</v>
      </c>
      <c r="O22" s="12"/>
      <c r="P22" s="96"/>
    </row>
    <row r="23" spans="1:16">
      <c r="A23" s="92" t="s">
        <v>98</v>
      </c>
      <c r="B23" s="853">
        <f>+'CTA Pivot Table'!I$327</f>
        <v>0</v>
      </c>
      <c r="C23" s="853">
        <f>+'CTA Pivot Table'!I$329</f>
        <v>0</v>
      </c>
      <c r="D23" s="853">
        <f>+'CTA Pivot Table'!I$331</f>
        <v>0</v>
      </c>
      <c r="E23" s="854">
        <f>+'CTA Pivot Table'!I$333</f>
        <v>0</v>
      </c>
      <c r="F23" s="854">
        <f>+'CTA Pivot Table'!I$335</f>
        <v>0</v>
      </c>
      <c r="G23" s="853">
        <f>+'CTA Pivot Table'!I$337</f>
        <v>0</v>
      </c>
      <c r="H23" s="853">
        <f>+'CTA Pivot Table'!I$339</f>
        <v>0</v>
      </c>
      <c r="I23" s="854">
        <f>+'CTA Pivot Table'!I$341</f>
        <v>0</v>
      </c>
      <c r="J23" s="854">
        <f>+'CTA Pivot Table'!I$343</f>
        <v>0</v>
      </c>
      <c r="K23" s="853">
        <f>+'CTA Pivot Table'!I$345</f>
        <v>0</v>
      </c>
      <c r="L23" s="853">
        <f>+'CTA Pivot Table'!I$347</f>
        <v>0</v>
      </c>
      <c r="M23" s="855">
        <f>+'CTA Pivot Table'!I$349</f>
        <v>0</v>
      </c>
      <c r="N23" s="854">
        <f>+'CTA Pivot Table'!I$351</f>
        <v>0</v>
      </c>
      <c r="O23" s="12"/>
    </row>
    <row r="24" spans="1:16">
      <c r="A24" s="92" t="s">
        <v>99</v>
      </c>
      <c r="B24" s="194">
        <f>+'CTA Pivot Table'!I$359</f>
        <v>0</v>
      </c>
      <c r="C24" s="194">
        <f>+'CTA Pivot Table'!I$361</f>
        <v>0</v>
      </c>
      <c r="D24" s="194">
        <f>+'CTA Pivot Table'!I$363</f>
        <v>0</v>
      </c>
      <c r="E24" s="195">
        <f>+'CTA Pivot Table'!I$365</f>
        <v>0</v>
      </c>
      <c r="F24" s="195">
        <f>+'CTA Pivot Table'!I$367</f>
        <v>0</v>
      </c>
      <c r="G24" s="194">
        <f>+'CTA Pivot Table'!I$369</f>
        <v>0</v>
      </c>
      <c r="H24" s="194">
        <f>+'CTA Pivot Table'!I$371</f>
        <v>0</v>
      </c>
      <c r="I24" s="195">
        <f>+'CTA Pivot Table'!I$373</f>
        <v>0</v>
      </c>
      <c r="J24" s="195">
        <f>+'CTA Pivot Table'!I$375</f>
        <v>0</v>
      </c>
      <c r="K24" s="194">
        <f>+'CTA Pivot Table'!I$377</f>
        <v>0</v>
      </c>
      <c r="L24" s="194">
        <f>+'CTA Pivot Table'!I$379</f>
        <v>0</v>
      </c>
      <c r="M24" s="196">
        <f>+'CTA Pivot Table'!I$381</f>
        <v>0</v>
      </c>
      <c r="N24" s="195">
        <f>+'CTA Pivot Table'!I$383</f>
        <v>0</v>
      </c>
      <c r="O24" s="12"/>
    </row>
    <row r="25" spans="1:16">
      <c r="A25" s="92"/>
      <c r="B25" s="194"/>
      <c r="C25" s="194"/>
      <c r="D25" s="194"/>
      <c r="E25" s="195"/>
      <c r="F25" s="195"/>
      <c r="G25" s="194"/>
      <c r="H25" s="194"/>
      <c r="I25" s="195"/>
      <c r="J25" s="195"/>
      <c r="K25" s="194"/>
      <c r="L25" s="194"/>
      <c r="M25" s="196"/>
      <c r="N25" s="195"/>
      <c r="O25" s="12"/>
    </row>
    <row r="26" spans="1:16">
      <c r="A26" s="92" t="s">
        <v>100</v>
      </c>
      <c r="B26" s="194">
        <f>+'CTA Pivot Table'!I$391</f>
        <v>0</v>
      </c>
      <c r="C26" s="194">
        <f>+'CTA Pivot Table'!I$393</f>
        <v>0</v>
      </c>
      <c r="D26" s="194">
        <f>+'CTA Pivot Table'!I$395</f>
        <v>0</v>
      </c>
      <c r="E26" s="195">
        <f>+'CTA Pivot Table'!I$397</f>
        <v>0</v>
      </c>
      <c r="F26" s="195">
        <f>+'CTA Pivot Table'!I$399</f>
        <v>0</v>
      </c>
      <c r="G26" s="194">
        <f>+'CTA Pivot Table'!I$401</f>
        <v>0</v>
      </c>
      <c r="H26" s="194">
        <f>+'CTA Pivot Table'!I$403</f>
        <v>0</v>
      </c>
      <c r="I26" s="195">
        <f>+'CTA Pivot Table'!I$405</f>
        <v>0</v>
      </c>
      <c r="J26" s="195">
        <f>+'CTA Pivot Table'!I$407</f>
        <v>0</v>
      </c>
      <c r="K26" s="194">
        <f>+'CTA Pivot Table'!I$409</f>
        <v>0</v>
      </c>
      <c r="L26" s="194">
        <f>+'CTA Pivot Table'!I$411</f>
        <v>0</v>
      </c>
      <c r="M26" s="196">
        <f>+'CTA Pivot Table'!I$413</f>
        <v>0</v>
      </c>
      <c r="N26" s="195">
        <f>+'CTA Pivot Table'!I$415</f>
        <v>0</v>
      </c>
      <c r="O26" s="12"/>
    </row>
    <row r="27" spans="1:16">
      <c r="A27" s="92" t="s">
        <v>101</v>
      </c>
      <c r="B27" s="194">
        <f>+'CTA Pivot Table'!I$423</f>
        <v>122.19769367238318</v>
      </c>
      <c r="C27" s="194">
        <f>+'CTA Pivot Table'!I$425</f>
        <v>121.26080536912752</v>
      </c>
      <c r="D27" s="194">
        <f>+'CTA Pivot Table'!I$427</f>
        <v>0</v>
      </c>
      <c r="E27" s="195">
        <f>+'CTA Pivot Table'!I$429</f>
        <v>122.13360572950141</v>
      </c>
      <c r="F27" s="195">
        <f>+'CTA Pivot Table'!I$431</f>
        <v>133.85058727402719</v>
      </c>
      <c r="G27" s="194">
        <f>+'CTA Pivot Table'!I$433</f>
        <v>130.91668797953966</v>
      </c>
      <c r="H27" s="194">
        <f>+'CTA Pivot Table'!I$435</f>
        <v>0</v>
      </c>
      <c r="I27" s="195">
        <f>+'CTA Pivot Table'!I$437</f>
        <v>133.63359027712102</v>
      </c>
      <c r="J27" s="195">
        <f>+'CTA Pivot Table'!I$439</f>
        <v>88.367190136275127</v>
      </c>
      <c r="K27" s="194">
        <f>+'CTA Pivot Table'!I$441</f>
        <v>68.971886568415172</v>
      </c>
      <c r="L27" s="194">
        <f>+'CTA Pivot Table'!I$443</f>
        <v>0</v>
      </c>
      <c r="M27" s="196">
        <f>+'CTA Pivot Table'!I$445</f>
        <v>82.21519595896936</v>
      </c>
      <c r="N27" s="195">
        <f>+'CTA Pivot Table'!I$447</f>
        <v>69.602363558229484</v>
      </c>
      <c r="O27" s="12"/>
    </row>
    <row r="28" spans="1:16">
      <c r="A28" s="92" t="s">
        <v>102</v>
      </c>
      <c r="B28" s="194">
        <f>+'CTA Pivot Table'!I$455</f>
        <v>123.78571428571431</v>
      </c>
      <c r="C28" s="194">
        <f>+'CTA Pivot Table'!I$457</f>
        <v>85.999999999999929</v>
      </c>
      <c r="D28" s="194">
        <f>+'CTA Pivot Table'!I$459</f>
        <v>0</v>
      </c>
      <c r="E28" s="195">
        <f>+'CTA Pivot Table'!I$461</f>
        <v>120.06439393939392</v>
      </c>
      <c r="F28" s="195">
        <f>+'CTA Pivot Table'!I$463</f>
        <v>123.64662145189654</v>
      </c>
      <c r="G28" s="194">
        <f>+'CTA Pivot Table'!I$465</f>
        <v>117.57973333333315</v>
      </c>
      <c r="H28" s="194">
        <f>+'CTA Pivot Table'!I$467</f>
        <v>0</v>
      </c>
      <c r="I28" s="195">
        <f>+'CTA Pivot Table'!I$469</f>
        <v>123.12433425160698</v>
      </c>
      <c r="J28" s="195">
        <f>+'CTA Pivot Table'!I$471</f>
        <v>81.479047198941331</v>
      </c>
      <c r="K28" s="194">
        <f>+'CTA Pivot Table'!I$473</f>
        <v>70.834875444839867</v>
      </c>
      <c r="L28" s="194">
        <f>+'CTA Pivot Table'!I$475</f>
        <v>0</v>
      </c>
      <c r="M28" s="196">
        <f>+'CTA Pivot Table'!I$477</f>
        <v>78.366975340755388</v>
      </c>
      <c r="N28" s="195">
        <f>+'CTA Pivot Table'!I$479</f>
        <v>85.258722013745725</v>
      </c>
      <c r="O28" s="12"/>
    </row>
    <row r="29" spans="1:16">
      <c r="A29" s="97" t="s">
        <v>103</v>
      </c>
      <c r="B29" s="197">
        <f>+'CTA Pivot Table'!I$487</f>
        <v>0</v>
      </c>
      <c r="C29" s="197">
        <f>+'CTA Pivot Table'!I$489</f>
        <v>0</v>
      </c>
      <c r="D29" s="197">
        <f>+'CTA Pivot Table'!I$491</f>
        <v>0</v>
      </c>
      <c r="E29" s="198">
        <f>+'CTA Pivot Table'!I$493</f>
        <v>0</v>
      </c>
      <c r="F29" s="198">
        <f>+'CTA Pivot Table'!I$495</f>
        <v>0</v>
      </c>
      <c r="G29" s="197">
        <f>+'CTA Pivot Table'!I$497</f>
        <v>0</v>
      </c>
      <c r="H29" s="197">
        <f>+'CTA Pivot Table'!I$499</f>
        <v>0</v>
      </c>
      <c r="I29" s="198">
        <f>+'CTA Pivot Table'!I$501</f>
        <v>0</v>
      </c>
      <c r="J29" s="198">
        <f>+'CTA Pivot Table'!I$503</f>
        <v>0</v>
      </c>
      <c r="K29" s="197">
        <f>+'CTA Pivot Table'!I$505</f>
        <v>0</v>
      </c>
      <c r="L29" s="197">
        <f>+'CTA Pivot Table'!I$507</f>
        <v>0</v>
      </c>
      <c r="M29" s="199">
        <f>+'CTA Pivot Table'!I$509</f>
        <v>0</v>
      </c>
      <c r="N29" s="198">
        <f>+'CTA Pivot Table'!I$511</f>
        <v>0</v>
      </c>
      <c r="O29" s="12"/>
    </row>
    <row r="30" spans="1:16">
      <c r="A30" s="165" t="s">
        <v>206</v>
      </c>
      <c r="B30" s="200"/>
      <c r="C30" s="200"/>
      <c r="D30" s="200"/>
      <c r="E30" s="200"/>
      <c r="F30" s="200"/>
      <c r="G30" s="200"/>
      <c r="H30" s="200"/>
      <c r="I30" s="200"/>
      <c r="J30" s="200"/>
      <c r="K30" s="200"/>
      <c r="L30" s="200"/>
      <c r="M30" s="200"/>
      <c r="N30" s="201"/>
    </row>
    <row r="31" spans="1:16">
      <c r="A31" s="165"/>
      <c r="B31" s="200"/>
      <c r="C31" s="200"/>
      <c r="D31" s="200"/>
      <c r="E31" s="200"/>
      <c r="F31" s="200"/>
      <c r="G31" s="200"/>
      <c r="H31" s="200"/>
      <c r="I31" s="200"/>
      <c r="J31" s="200"/>
      <c r="K31" s="200"/>
      <c r="L31" s="200"/>
      <c r="M31" s="200"/>
      <c r="N31" s="718" t="s">
        <v>1156</v>
      </c>
    </row>
    <row r="32" spans="1:16" ht="18">
      <c r="A32" s="266" t="s">
        <v>331</v>
      </c>
      <c r="B32" s="87"/>
      <c r="C32" s="87"/>
      <c r="D32" s="87"/>
      <c r="E32" s="133"/>
      <c r="F32" s="133"/>
      <c r="G32" s="133"/>
      <c r="H32" s="133"/>
      <c r="I32" s="133"/>
      <c r="J32" s="87"/>
      <c r="K32" s="87"/>
      <c r="L32" s="87"/>
      <c r="M32" s="133"/>
      <c r="N32" s="134"/>
    </row>
    <row r="33" spans="1:15" ht="18">
      <c r="A33" s="266"/>
      <c r="B33" s="87"/>
      <c r="C33" s="87"/>
      <c r="D33" s="87"/>
      <c r="E33" s="133"/>
      <c r="F33" s="133"/>
      <c r="G33" s="133"/>
      <c r="H33" s="133"/>
      <c r="I33" s="133"/>
      <c r="J33" s="87"/>
      <c r="K33" s="87"/>
      <c r="L33" s="87"/>
      <c r="M33" s="133"/>
      <c r="N33" s="134"/>
    </row>
    <row r="34" spans="1:15" ht="15.75">
      <c r="A34" s="150" t="s">
        <v>223</v>
      </c>
      <c r="B34" s="87"/>
      <c r="C34" s="87"/>
      <c r="D34" s="87"/>
      <c r="E34" s="133"/>
      <c r="F34" s="133"/>
      <c r="G34" s="133"/>
      <c r="H34" s="133"/>
      <c r="I34" s="133"/>
      <c r="J34" s="87"/>
      <c r="K34" s="87"/>
      <c r="L34" s="87"/>
      <c r="M34" s="133"/>
      <c r="N34" s="134"/>
    </row>
    <row r="35" spans="1:15" ht="15.75">
      <c r="A35" s="150" t="s">
        <v>1125</v>
      </c>
      <c r="B35" s="87"/>
      <c r="C35" s="87"/>
      <c r="D35" s="87"/>
      <c r="E35" s="133"/>
      <c r="F35" s="133"/>
      <c r="G35" s="133"/>
      <c r="H35" s="133"/>
      <c r="I35" s="133"/>
      <c r="J35" s="87"/>
      <c r="K35" s="87"/>
      <c r="L35" s="87"/>
      <c r="M35" s="133"/>
      <c r="N35" s="134"/>
    </row>
    <row r="36" spans="1:15" ht="15.75" customHeight="1">
      <c r="A36" s="31"/>
      <c r="B36" s="63"/>
      <c r="C36" s="63"/>
      <c r="D36" s="63"/>
      <c r="E36" s="63"/>
      <c r="F36" s="64"/>
      <c r="G36" s="89"/>
      <c r="H36" s="89"/>
      <c r="I36" s="90"/>
      <c r="J36" s="90"/>
      <c r="K36" s="90"/>
      <c r="L36" s="90"/>
      <c r="M36" s="90"/>
      <c r="N36" s="90"/>
      <c r="O36" s="11"/>
    </row>
    <row r="37" spans="1:15" ht="15.75" customHeight="1">
      <c r="A37" s="26"/>
      <c r="B37" s="151" t="s">
        <v>303</v>
      </c>
      <c r="C37" s="184"/>
      <c r="D37" s="184"/>
      <c r="E37" s="184"/>
      <c r="F37" s="184"/>
      <c r="G37" s="184"/>
      <c r="H37" s="184"/>
      <c r="I37" s="185"/>
      <c r="J37" s="186" t="s">
        <v>202</v>
      </c>
      <c r="K37" s="187"/>
      <c r="L37" s="187"/>
      <c r="M37" s="188"/>
      <c r="N37" s="841" t="s">
        <v>302</v>
      </c>
      <c r="O37" s="91"/>
    </row>
    <row r="38" spans="1:15" ht="39.75" customHeight="1">
      <c r="A38" s="42"/>
      <c r="B38" s="152" t="s">
        <v>344</v>
      </c>
      <c r="C38" s="152"/>
      <c r="D38" s="152"/>
      <c r="E38" s="155"/>
      <c r="F38" s="156" t="s">
        <v>346</v>
      </c>
      <c r="G38" s="152"/>
      <c r="H38" s="152"/>
      <c r="I38" s="153"/>
      <c r="J38" s="157" t="s">
        <v>304</v>
      </c>
      <c r="K38" s="184"/>
      <c r="L38" s="184"/>
      <c r="M38" s="185"/>
      <c r="N38" s="842"/>
      <c r="O38" s="91"/>
    </row>
    <row r="39" spans="1:15" ht="27.75" customHeight="1">
      <c r="A39" s="31"/>
      <c r="B39" s="189" t="s">
        <v>203</v>
      </c>
      <c r="C39" s="189" t="s">
        <v>204</v>
      </c>
      <c r="D39" s="189" t="s">
        <v>104</v>
      </c>
      <c r="E39" s="190" t="s">
        <v>50</v>
      </c>
      <c r="F39" s="190" t="s">
        <v>203</v>
      </c>
      <c r="G39" s="189" t="s">
        <v>204</v>
      </c>
      <c r="H39" s="189" t="s">
        <v>104</v>
      </c>
      <c r="I39" s="190" t="s">
        <v>50</v>
      </c>
      <c r="J39" s="191" t="s">
        <v>203</v>
      </c>
      <c r="K39" s="192" t="s">
        <v>204</v>
      </c>
      <c r="L39" s="193" t="s">
        <v>104</v>
      </c>
      <c r="M39" s="191" t="s">
        <v>50</v>
      </c>
      <c r="N39" s="843"/>
      <c r="O39" s="91"/>
    </row>
    <row r="40" spans="1:15" ht="15.75" hidden="1" customHeight="1">
      <c r="A40" s="92" t="s">
        <v>87</v>
      </c>
      <c r="B40" s="84"/>
      <c r="C40" s="84"/>
      <c r="D40" s="84"/>
      <c r="E40" s="85"/>
      <c r="F40" s="85"/>
      <c r="G40" s="84"/>
      <c r="H40" s="84"/>
      <c r="I40" s="85"/>
      <c r="J40" s="85"/>
      <c r="K40" s="84"/>
      <c r="L40" s="84"/>
      <c r="M40" s="86"/>
      <c r="N40" s="85"/>
      <c r="O40" s="12"/>
    </row>
    <row r="41" spans="1:15" ht="15.75" hidden="1" customHeight="1">
      <c r="A41" s="92"/>
      <c r="B41" s="84"/>
      <c r="C41" s="84"/>
      <c r="D41" s="84"/>
      <c r="E41" s="85"/>
      <c r="F41" s="85"/>
      <c r="G41" s="94"/>
      <c r="H41" s="95"/>
      <c r="I41" s="85"/>
      <c r="J41" s="85"/>
      <c r="K41" s="84"/>
      <c r="L41" s="84"/>
      <c r="M41" s="86"/>
      <c r="N41" s="85"/>
      <c r="O41" s="12"/>
    </row>
    <row r="42" spans="1:15">
      <c r="A42" s="92" t="s">
        <v>88</v>
      </c>
      <c r="B42" s="194">
        <f>+'CTA Pivot Table'!C$7</f>
        <v>0</v>
      </c>
      <c r="C42" s="194">
        <f>+'CTA Pivot Table'!C$9</f>
        <v>0</v>
      </c>
      <c r="D42" s="194">
        <f>+'CTA Pivot Table'!C$11</f>
        <v>0</v>
      </c>
      <c r="E42" s="195">
        <f>+'CTA Pivot Table'!C$13</f>
        <v>0</v>
      </c>
      <c r="F42" s="195">
        <f>+'CTA Pivot Table'!C$15</f>
        <v>0</v>
      </c>
      <c r="G42" s="194">
        <f>+'CTA Pivot Table'!C$17</f>
        <v>0</v>
      </c>
      <c r="H42" s="194">
        <f>+'CTA Pivot Table'!C$19</f>
        <v>0</v>
      </c>
      <c r="I42" s="195">
        <f>+'CTA Pivot Table'!C$21</f>
        <v>0</v>
      </c>
      <c r="J42" s="195">
        <f>+'CTA Pivot Table'!C$23</f>
        <v>0</v>
      </c>
      <c r="K42" s="194">
        <f>+'CTA Pivot Table'!C$25</f>
        <v>0</v>
      </c>
      <c r="L42" s="194">
        <f>+'CTA Pivot Table'!C$27</f>
        <v>0</v>
      </c>
      <c r="M42" s="196">
        <f>+'CTA Pivot Table'!C$29</f>
        <v>0</v>
      </c>
      <c r="N42" s="195">
        <f>+'CTA Pivot Table'!C$31</f>
        <v>0</v>
      </c>
      <c r="O42" s="12"/>
    </row>
    <row r="43" spans="1:15">
      <c r="A43" s="92" t="s">
        <v>89</v>
      </c>
      <c r="B43" s="194">
        <f>+'CTA Pivot Table'!C$39</f>
        <v>122.95</v>
      </c>
      <c r="C43" s="194">
        <f>+'CTA Pivot Table'!C$41</f>
        <v>117.23</v>
      </c>
      <c r="D43" s="194">
        <f>+'CTA Pivot Table'!C$43</f>
        <v>0</v>
      </c>
      <c r="E43" s="195">
        <f>+'CTA Pivot Table'!C$45</f>
        <v>122.6108695652174</v>
      </c>
      <c r="F43" s="195">
        <f>+'CTA Pivot Table'!C$47</f>
        <v>124.97999999999999</v>
      </c>
      <c r="G43" s="194">
        <f>+'CTA Pivot Table'!C$49</f>
        <v>110.37</v>
      </c>
      <c r="H43" s="194">
        <f>+'CTA Pivot Table'!C$51</f>
        <v>0</v>
      </c>
      <c r="I43" s="195">
        <f>+'CTA Pivot Table'!C$53</f>
        <v>123.75641249999998</v>
      </c>
      <c r="J43" s="195">
        <f>+'CTA Pivot Table'!C$55</f>
        <v>87.56</v>
      </c>
      <c r="K43" s="194">
        <f>+'CTA Pivot Table'!C$57</f>
        <v>69.34</v>
      </c>
      <c r="L43" s="194">
        <f>+'CTA Pivot Table'!CR$59</f>
        <v>0</v>
      </c>
      <c r="M43" s="196">
        <f>+'CTA Pivot Table'!C$61</f>
        <v>81.779710494571773</v>
      </c>
      <c r="N43" s="195">
        <f>+'CTA Pivot Table'!C$63</f>
        <v>0</v>
      </c>
      <c r="O43" s="12"/>
    </row>
    <row r="44" spans="1:15">
      <c r="A44" s="92" t="s">
        <v>90</v>
      </c>
      <c r="B44" s="194">
        <f>+'CTA Pivot Table'!C$71</f>
        <v>0</v>
      </c>
      <c r="C44" s="194">
        <f>+'CTA Pivot Table'!C$73</f>
        <v>0</v>
      </c>
      <c r="D44" s="194">
        <f>+'CTA Pivot Table'!C$75</f>
        <v>0</v>
      </c>
      <c r="E44" s="195">
        <f>+'CTA Pivot Table'!C$77</f>
        <v>0</v>
      </c>
      <c r="F44" s="195">
        <f>+'CTA Pivot Table'!C$79</f>
        <v>0</v>
      </c>
      <c r="G44" s="194">
        <f>+'CTA Pivot Table'!C$81</f>
        <v>0</v>
      </c>
      <c r="H44" s="194">
        <f>+'CTA Pivot Table'!C$83</f>
        <v>0</v>
      </c>
      <c r="I44" s="195">
        <f>+'CTA Pivot Table'!C$85</f>
        <v>0</v>
      </c>
      <c r="J44" s="195">
        <f>+'CTA Pivot Table'!C$87</f>
        <v>0</v>
      </c>
      <c r="K44" s="194">
        <f>+'CTA Pivot Table'!C$89</f>
        <v>0</v>
      </c>
      <c r="L44" s="194">
        <f>+'CTA Pivot Table'!C$91</f>
        <v>0</v>
      </c>
      <c r="M44" s="196">
        <f>+'CTA Pivot Table'!C$93</f>
        <v>0</v>
      </c>
      <c r="N44" s="195">
        <f>+'CTA Pivot Table'!C$95</f>
        <v>0</v>
      </c>
      <c r="O44" s="12"/>
    </row>
    <row r="45" spans="1:15">
      <c r="A45" s="92" t="s">
        <v>91</v>
      </c>
      <c r="B45" s="194">
        <f>+'CTA Pivot Table'!C$103</f>
        <v>0</v>
      </c>
      <c r="C45" s="194">
        <f>+'CTA Pivot Table'!C$105</f>
        <v>0</v>
      </c>
      <c r="D45" s="194">
        <f>+'CTA Pivot Table'!C$107</f>
        <v>0</v>
      </c>
      <c r="E45" s="195">
        <f>+'CTA Pivot Table'!C$109</f>
        <v>0</v>
      </c>
      <c r="F45" s="195">
        <f>+'CTA Pivot Table'!C$111</f>
        <v>0</v>
      </c>
      <c r="G45" s="194">
        <f>+'CTA Pivot Table'!C$113</f>
        <v>0</v>
      </c>
      <c r="H45" s="194">
        <f>+'CTA Pivot Table'!C$115</f>
        <v>0</v>
      </c>
      <c r="I45" s="195">
        <f>+'CTA Pivot Table'!C$117</f>
        <v>0</v>
      </c>
      <c r="J45" s="195">
        <f>+'CTA Pivot Table'!C$119</f>
        <v>0</v>
      </c>
      <c r="K45" s="194">
        <f>+'CTA Pivot Table'!C$121</f>
        <v>0</v>
      </c>
      <c r="L45" s="194">
        <f>+'CTA Pivot Table'!C$123</f>
        <v>0</v>
      </c>
      <c r="M45" s="196">
        <f>+'CTA Pivot Table'!C$125</f>
        <v>0</v>
      </c>
      <c r="N45" s="195">
        <f>+'CTA Pivot Table'!C$127</f>
        <v>0</v>
      </c>
      <c r="O45" s="12"/>
    </row>
    <row r="46" spans="1:15">
      <c r="A46" s="92"/>
      <c r="B46" s="194"/>
      <c r="C46" s="194"/>
      <c r="D46" s="194"/>
      <c r="E46" s="195"/>
      <c r="F46" s="195"/>
      <c r="G46" s="194"/>
      <c r="H46" s="194"/>
      <c r="I46" s="195"/>
      <c r="J46" s="195"/>
      <c r="K46" s="194"/>
      <c r="L46" s="194"/>
      <c r="M46" s="196"/>
      <c r="N46" s="195"/>
      <c r="O46" s="12"/>
    </row>
    <row r="47" spans="1:15">
      <c r="A47" s="92" t="s">
        <v>92</v>
      </c>
      <c r="B47" s="194">
        <f>+'CTA Pivot Table'!C$135</f>
        <v>114.5126050420168</v>
      </c>
      <c r="C47" s="194">
        <f>+'CTA Pivot Table'!C$137</f>
        <v>113.6</v>
      </c>
      <c r="D47" s="194">
        <f>+'CTA Pivot Table'!C$139</f>
        <v>0</v>
      </c>
      <c r="E47" s="195">
        <f>+'CTA Pivot Table'!C$141</f>
        <v>114.35416666666667</v>
      </c>
      <c r="F47" s="195">
        <f>+'CTA Pivot Table'!C$143</f>
        <v>120.96450251889169</v>
      </c>
      <c r="G47" s="194">
        <f>+'CTA Pivot Table'!C$145</f>
        <v>123.44865625</v>
      </c>
      <c r="H47" s="194">
        <f>+'CTA Pivot Table'!C$147</f>
        <v>0</v>
      </c>
      <c r="I47" s="195">
        <f>+'CTA Pivot Table'!C$149</f>
        <v>121.12086152635722</v>
      </c>
      <c r="J47" s="195">
        <f>+'CTA Pivot Table'!C$151</f>
        <v>82.930005050505031</v>
      </c>
      <c r="K47" s="194">
        <f>+'CTA Pivot Table'!C$153</f>
        <v>80.884446366782015</v>
      </c>
      <c r="L47" s="194">
        <f>+'CTA Pivot Table'!C$155</f>
        <v>0</v>
      </c>
      <c r="M47" s="196">
        <f>+'CTA Pivot Table'!C$157</f>
        <v>82.467795152462855</v>
      </c>
      <c r="N47" s="195">
        <f>+'CTA Pivot Table'!C$159</f>
        <v>125</v>
      </c>
      <c r="O47" s="12"/>
    </row>
    <row r="48" spans="1:15">
      <c r="A48" s="92" t="s">
        <v>93</v>
      </c>
      <c r="B48" s="194">
        <f>+'CTA Pivot Table'!C$167</f>
        <v>142.32152866242041</v>
      </c>
      <c r="C48" s="194">
        <f>+'CTA Pivot Table'!C$169</f>
        <v>129.1217391304348</v>
      </c>
      <c r="D48" s="194">
        <f>+'CTA Pivot Table'!C$171</f>
        <v>0</v>
      </c>
      <c r="E48" s="195">
        <f>+'CTA Pivot Table'!C$173</f>
        <v>141.94579207920793</v>
      </c>
      <c r="F48" s="195">
        <f>+'CTA Pivot Table'!C$175</f>
        <v>147.52183544303799</v>
      </c>
      <c r="G48" s="194">
        <f>+'CTA Pivot Table'!C$177</f>
        <v>143.17175572519085</v>
      </c>
      <c r="H48" s="194">
        <f>+'CTA Pivot Table'!C$179</f>
        <v>0</v>
      </c>
      <c r="I48" s="195">
        <f>+'CTA Pivot Table'!C$181</f>
        <v>147.34867821330903</v>
      </c>
      <c r="J48" s="195">
        <f>+'CTA Pivot Table'!C$183</f>
        <v>99.67121820615796</v>
      </c>
      <c r="K48" s="194">
        <f>+'CTA Pivot Table'!C$185</f>
        <v>92.975494071146258</v>
      </c>
      <c r="L48" s="194">
        <f>+'CTA Pivot Table'!C$187</f>
        <v>0</v>
      </c>
      <c r="M48" s="196">
        <f>+'CTA Pivot Table'!C$189</f>
        <v>97.977200000000011</v>
      </c>
      <c r="N48" s="195">
        <f>+'CTA Pivot Table'!C$191</f>
        <v>75.599999999999994</v>
      </c>
      <c r="O48" s="12"/>
    </row>
    <row r="49" spans="1:16">
      <c r="A49" s="92" t="s">
        <v>94</v>
      </c>
      <c r="B49" s="194">
        <f>+'CTA Pivot Table'!C$199</f>
        <v>0</v>
      </c>
      <c r="C49" s="194">
        <f>+'CTA Pivot Table'!C$201</f>
        <v>0</v>
      </c>
      <c r="D49" s="194">
        <f>+'CTA Pivot Table'!C$203</f>
        <v>0</v>
      </c>
      <c r="E49" s="195">
        <f>+'CTA Pivot Table'!C$205</f>
        <v>0</v>
      </c>
      <c r="F49" s="195">
        <f>+'CTA Pivot Table'!C$207</f>
        <v>0</v>
      </c>
      <c r="G49" s="194">
        <f>+'CTA Pivot Table'!C$209</f>
        <v>0</v>
      </c>
      <c r="H49" s="194">
        <f>+'CTA Pivot Table'!C$211</f>
        <v>0</v>
      </c>
      <c r="I49" s="195">
        <f>+'CTA Pivot Table'!C$213</f>
        <v>0</v>
      </c>
      <c r="J49" s="195">
        <f>+'CTA Pivot Table'!C$215</f>
        <v>0</v>
      </c>
      <c r="K49" s="194">
        <f>+'CTA Pivot Table'!C$217</f>
        <v>0</v>
      </c>
      <c r="L49" s="194">
        <f>+'CTA Pivot Table'!C$219</f>
        <v>0</v>
      </c>
      <c r="M49" s="196">
        <f>+'CTA Pivot Table'!C$221</f>
        <v>0</v>
      </c>
      <c r="N49" s="195">
        <f>+'CTA Pivot Table'!C$223</f>
        <v>0</v>
      </c>
      <c r="O49" s="12"/>
    </row>
    <row r="50" spans="1:16">
      <c r="A50" s="92" t="s">
        <v>95</v>
      </c>
      <c r="B50" s="194">
        <f>+'CTA Pivot Table'!C$231</f>
        <v>0</v>
      </c>
      <c r="C50" s="194">
        <f>+'CTA Pivot Table'!C$233</f>
        <v>0</v>
      </c>
      <c r="D50" s="194">
        <f>+'CTA Pivot Table'!C$235</f>
        <v>0</v>
      </c>
      <c r="E50" s="195">
        <f>+'CTA Pivot Table'!C$237</f>
        <v>0</v>
      </c>
      <c r="F50" s="195">
        <f>+'CTA Pivot Table'!C$239</f>
        <v>0</v>
      </c>
      <c r="G50" s="194">
        <f>+'CTA Pivot Table'!C$241</f>
        <v>0</v>
      </c>
      <c r="H50" s="194">
        <f>+'CTA Pivot Table'!C$243</f>
        <v>0</v>
      </c>
      <c r="I50" s="195">
        <f>+'CTA Pivot Table'!C$245</f>
        <v>0</v>
      </c>
      <c r="J50" s="195">
        <f>+'CTA Pivot Table'!C$247</f>
        <v>0</v>
      </c>
      <c r="K50" s="194">
        <f>+'CTA Pivot Table'!C$249</f>
        <v>0</v>
      </c>
      <c r="L50" s="194">
        <f>+'CTA Pivot Table'!C$251</f>
        <v>0</v>
      </c>
      <c r="M50" s="196">
        <f>+'CTA Pivot Table'!C$253</f>
        <v>0</v>
      </c>
      <c r="N50" s="195">
        <f>+'CTA Pivot Table'!C$255</f>
        <v>0</v>
      </c>
      <c r="O50" s="12"/>
    </row>
    <row r="51" spans="1:16">
      <c r="A51" s="92"/>
      <c r="B51" s="194"/>
      <c r="C51" s="194"/>
      <c r="D51" s="194"/>
      <c r="E51" s="195"/>
      <c r="F51" s="195"/>
      <c r="G51" s="194"/>
      <c r="H51" s="194"/>
      <c r="I51" s="195"/>
      <c r="J51" s="195"/>
      <c r="K51" s="194"/>
      <c r="L51" s="194"/>
      <c r="M51" s="196"/>
      <c r="N51" s="195"/>
      <c r="O51" s="12"/>
    </row>
    <row r="52" spans="1:16">
      <c r="A52" s="92" t="s">
        <v>96</v>
      </c>
      <c r="B52" s="194">
        <f>+'CTA Pivot Table'!C$263</f>
        <v>0</v>
      </c>
      <c r="C52" s="194">
        <f>+'CTA Pivot Table'!C$265</f>
        <v>0</v>
      </c>
      <c r="D52" s="194">
        <f>+'CTA Pivot Table'!C$267</f>
        <v>0</v>
      </c>
      <c r="E52" s="195">
        <f>+'CTA Pivot Table'!C$269</f>
        <v>0</v>
      </c>
      <c r="F52" s="195">
        <f>+'CTA Pivot Table'!C$271</f>
        <v>0</v>
      </c>
      <c r="G52" s="194">
        <f>+'CTA Pivot Table'!C$273</f>
        <v>0</v>
      </c>
      <c r="H52" s="194">
        <f>+'CTA Pivot Table'!C$275</f>
        <v>0</v>
      </c>
      <c r="I52" s="195">
        <f>+'CTA Pivot Table'!C$277</f>
        <v>0</v>
      </c>
      <c r="J52" s="195">
        <f>+'CTA Pivot Table'!C$279</f>
        <v>0</v>
      </c>
      <c r="K52" s="194">
        <f>+'CTA Pivot Table'!C$281</f>
        <v>0</v>
      </c>
      <c r="L52" s="194">
        <f>+'CTA Pivot Table'!C$283</f>
        <v>0</v>
      </c>
      <c r="M52" s="196">
        <f>+'CTA Pivot Table'!C$285</f>
        <v>0</v>
      </c>
      <c r="N52" s="195">
        <f>+'CTA Pivot Table'!C$287</f>
        <v>0</v>
      </c>
      <c r="O52" s="12"/>
    </row>
    <row r="53" spans="1:16" ht="15.75">
      <c r="A53" s="92" t="s">
        <v>97</v>
      </c>
      <c r="B53" s="194">
        <f>+'CTA Pivot Table'!C$295</f>
        <v>143.29552238805968</v>
      </c>
      <c r="C53" s="194">
        <f>+'CTA Pivot Table'!C$297</f>
        <v>112.3</v>
      </c>
      <c r="D53" s="194">
        <f>+'CTA Pivot Table'!C$299</f>
        <v>0</v>
      </c>
      <c r="E53" s="195">
        <f>+'CTA Pivot Table'!C$301</f>
        <v>141.96714285714287</v>
      </c>
      <c r="F53" s="195">
        <f>+'CTA Pivot Table'!C$303</f>
        <v>133.18083276759447</v>
      </c>
      <c r="G53" s="194">
        <f>+'CTA Pivot Table'!C$305</f>
        <v>124.20869565217392</v>
      </c>
      <c r="H53" s="194">
        <f>+'CTA Pivot Table'!C$307</f>
        <v>111</v>
      </c>
      <c r="I53" s="195">
        <f>+'CTA Pivot Table'!C$309</f>
        <v>133.1500451263538</v>
      </c>
      <c r="J53" s="195">
        <f>+'CTA Pivot Table'!C$311</f>
        <v>105.90945200441338</v>
      </c>
      <c r="K53" s="194">
        <f>+'CTA Pivot Table'!C$313</f>
        <v>95.798993288590594</v>
      </c>
      <c r="L53" s="194">
        <f>+'CTA Pivot Table'!C$315</f>
        <v>123.34444444444443</v>
      </c>
      <c r="M53" s="196">
        <f>+'CTA Pivot Table'!C$317</f>
        <v>105.02013179571665</v>
      </c>
      <c r="N53" s="195">
        <f>+'CTA Pivot Table'!C$319</f>
        <v>111.27093596059113</v>
      </c>
      <c r="O53" s="12"/>
      <c r="P53" s="96"/>
    </row>
    <row r="54" spans="1:16">
      <c r="A54" s="92" t="s">
        <v>98</v>
      </c>
      <c r="B54" s="853">
        <f>+'CTA Pivot Table'!C$327</f>
        <v>0</v>
      </c>
      <c r="C54" s="853">
        <f>+'CTA Pivot Table'!C$329</f>
        <v>0</v>
      </c>
      <c r="D54" s="853">
        <f>+'CTA Pivot Table'!C$331</f>
        <v>0</v>
      </c>
      <c r="E54" s="854">
        <f>+'CTA Pivot Table'!C$333</f>
        <v>0</v>
      </c>
      <c r="F54" s="854">
        <f>+'CTA Pivot Table'!C$335</f>
        <v>0</v>
      </c>
      <c r="G54" s="853">
        <f>+'CTA Pivot Table'!C$337</f>
        <v>0</v>
      </c>
      <c r="H54" s="853">
        <f>+'CTA Pivot Table'!C$339</f>
        <v>0</v>
      </c>
      <c r="I54" s="854">
        <f>+'CTA Pivot Table'!C$341</f>
        <v>0</v>
      </c>
      <c r="J54" s="854">
        <f>+'CTA Pivot Table'!C$343</f>
        <v>0</v>
      </c>
      <c r="K54" s="853">
        <f>+'CTA Pivot Table'!C$345</f>
        <v>0</v>
      </c>
      <c r="L54" s="853">
        <f>+'CTA Pivot Table'!C$347</f>
        <v>0</v>
      </c>
      <c r="M54" s="855">
        <f>+'CTA Pivot Table'!C$349</f>
        <v>0</v>
      </c>
      <c r="N54" s="854">
        <f>+'CTA Pivot Table'!C$351</f>
        <v>0</v>
      </c>
      <c r="O54" s="636"/>
    </row>
    <row r="55" spans="1:16">
      <c r="A55" s="92" t="s">
        <v>99</v>
      </c>
      <c r="B55" s="194">
        <f>+'CTA Pivot Table'!C$359</f>
        <v>0</v>
      </c>
      <c r="C55" s="194">
        <f>+'CTA Pivot Table'!C$361</f>
        <v>0</v>
      </c>
      <c r="D55" s="194">
        <f>+'CTA Pivot Table'!C$363</f>
        <v>0</v>
      </c>
      <c r="E55" s="195">
        <f>+'CTA Pivot Table'!C$365</f>
        <v>0</v>
      </c>
      <c r="F55" s="195">
        <f>+'CTA Pivot Table'!C$367</f>
        <v>0</v>
      </c>
      <c r="G55" s="194">
        <f>+'CTA Pivot Table'!C$369</f>
        <v>0</v>
      </c>
      <c r="H55" s="194">
        <f>+'CTA Pivot Table'!C$371</f>
        <v>0</v>
      </c>
      <c r="I55" s="195">
        <f>+'CTA Pivot Table'!C$373</f>
        <v>0</v>
      </c>
      <c r="J55" s="195">
        <f>+'CTA Pivot Table'!C$375</f>
        <v>0</v>
      </c>
      <c r="K55" s="194">
        <f>+'CTA Pivot Table'!C$377</f>
        <v>0</v>
      </c>
      <c r="L55" s="194">
        <f>+'CTA Pivot Table'!C$379</f>
        <v>0</v>
      </c>
      <c r="M55" s="196">
        <f>+'CTA Pivot Table'!C$381</f>
        <v>0</v>
      </c>
      <c r="N55" s="195">
        <f>+'CTA Pivot Table'!C$383</f>
        <v>0</v>
      </c>
      <c r="O55" s="12"/>
    </row>
    <row r="56" spans="1:16">
      <c r="A56" s="92"/>
      <c r="B56" s="194"/>
      <c r="C56" s="194"/>
      <c r="D56" s="194"/>
      <c r="E56" s="195"/>
      <c r="F56" s="195"/>
      <c r="G56" s="194"/>
      <c r="H56" s="194"/>
      <c r="I56" s="195"/>
      <c r="J56" s="195"/>
      <c r="K56" s="194"/>
      <c r="L56" s="194"/>
      <c r="M56" s="196"/>
      <c r="N56" s="195"/>
      <c r="O56" s="12"/>
    </row>
    <row r="57" spans="1:16">
      <c r="A57" s="92" t="s">
        <v>100</v>
      </c>
      <c r="B57" s="194">
        <f>+'CTA Pivot Table'!C$391</f>
        <v>0</v>
      </c>
      <c r="C57" s="194">
        <f>+'CTA Pivot Table'!C$393</f>
        <v>0</v>
      </c>
      <c r="D57" s="194">
        <f>+'CTA Pivot Table'!C$395</f>
        <v>0</v>
      </c>
      <c r="E57" s="195">
        <f>+'CTA Pivot Table'!C$397</f>
        <v>0</v>
      </c>
      <c r="F57" s="195">
        <f>+'CTA Pivot Table'!C$399</f>
        <v>0</v>
      </c>
      <c r="G57" s="194">
        <f>+'CTA Pivot Table'!C$401</f>
        <v>0</v>
      </c>
      <c r="H57" s="194">
        <f>+'CTA Pivot Table'!C$403</f>
        <v>0</v>
      </c>
      <c r="I57" s="195">
        <f>+'CTA Pivot Table'!C$405</f>
        <v>0</v>
      </c>
      <c r="J57" s="195">
        <f>+'CTA Pivot Table'!C$407</f>
        <v>0</v>
      </c>
      <c r="K57" s="194">
        <f>+'CTA Pivot Table'!C$409</f>
        <v>0</v>
      </c>
      <c r="L57" s="194">
        <f>+'CTA Pivot Table'!C$411</f>
        <v>0</v>
      </c>
      <c r="M57" s="196">
        <f>+'CTA Pivot Table'!C$413</f>
        <v>0</v>
      </c>
      <c r="N57" s="195">
        <f>+'CTA Pivot Table'!C$415</f>
        <v>0</v>
      </c>
      <c r="O57" s="12"/>
    </row>
    <row r="58" spans="1:16">
      <c r="A58" s="92" t="s">
        <v>101</v>
      </c>
      <c r="B58" s="194">
        <f>+'CTA Pivot Table'!C$423</f>
        <v>119.80897089231748</v>
      </c>
      <c r="C58" s="194">
        <f>+'CTA Pivot Table'!C$425</f>
        <v>118.21491053677934</v>
      </c>
      <c r="D58" s="194">
        <f>+'CTA Pivot Table'!C$427</f>
        <v>0</v>
      </c>
      <c r="E58" s="195">
        <f>+'CTA Pivot Table'!C$429</f>
        <v>119.69088365243005</v>
      </c>
      <c r="F58" s="195">
        <f>+'CTA Pivot Table'!C$431</f>
        <v>128.91004234167895</v>
      </c>
      <c r="G58" s="194">
        <f>+'CTA Pivot Table'!C$433</f>
        <v>128.11158008658009</v>
      </c>
      <c r="H58" s="194">
        <f>+'CTA Pivot Table'!C$435</f>
        <v>0</v>
      </c>
      <c r="I58" s="195">
        <f>+'CTA Pivot Table'!C$437</f>
        <v>128.84745503902272</v>
      </c>
      <c r="J58" s="195">
        <f>+'CTA Pivot Table'!C$439</f>
        <v>90.43055259653795</v>
      </c>
      <c r="K58" s="194">
        <f>+'CTA Pivot Table'!C$441</f>
        <v>69.609948443765518</v>
      </c>
      <c r="L58" s="194">
        <f>+'CTA Pivot Table'!C$443</f>
        <v>0</v>
      </c>
      <c r="M58" s="196">
        <f>+'CTA Pivot Table'!C$445</f>
        <v>85.047845189317272</v>
      </c>
      <c r="N58" s="195">
        <f>+'CTA Pivot Table'!C$447</f>
        <v>60.840928019036291</v>
      </c>
      <c r="O58" s="12"/>
    </row>
    <row r="59" spans="1:16">
      <c r="A59" s="92" t="s">
        <v>102</v>
      </c>
      <c r="B59" s="194">
        <f>+'CTA Pivot Table'!C$455</f>
        <v>121.10377358490555</v>
      </c>
      <c r="C59" s="194">
        <f>+'CTA Pivot Table'!C$457</f>
        <v>92.799999999999798</v>
      </c>
      <c r="D59" s="194">
        <f>+'CTA Pivot Table'!C$459</f>
        <v>0</v>
      </c>
      <c r="E59" s="195">
        <f>+'CTA Pivot Table'!C$461</f>
        <v>118.66379310344816</v>
      </c>
      <c r="F59" s="195">
        <f>+'CTA Pivot Table'!C$463</f>
        <v>123.53217463273324</v>
      </c>
      <c r="G59" s="194">
        <f>+'CTA Pivot Table'!C$465</f>
        <v>117.21495327102788</v>
      </c>
      <c r="H59" s="194">
        <f>+'CTA Pivot Table'!C$467</f>
        <v>0</v>
      </c>
      <c r="I59" s="195">
        <f>+'CTA Pivot Table'!C$469</f>
        <v>122.95982688870068</v>
      </c>
      <c r="J59" s="195">
        <f>+'CTA Pivot Table'!C$471</f>
        <v>80.143178212585909</v>
      </c>
      <c r="K59" s="194">
        <f>+'CTA Pivot Table'!C$473</f>
        <v>71.598187311178251</v>
      </c>
      <c r="L59" s="194">
        <f>+'CTA Pivot Table'!C$475</f>
        <v>0</v>
      </c>
      <c r="M59" s="196">
        <f>+'CTA Pivot Table'!C$477</f>
        <v>77.542118815523239</v>
      </c>
      <c r="N59" s="195">
        <f>+'CTA Pivot Table'!C$479</f>
        <v>86.37922871067137</v>
      </c>
      <c r="O59" s="12"/>
    </row>
    <row r="60" spans="1:16">
      <c r="A60" s="97" t="s">
        <v>103</v>
      </c>
      <c r="B60" s="197">
        <f>+'CTA Pivot Table'!C$487</f>
        <v>0</v>
      </c>
      <c r="C60" s="197">
        <f>+'CTA Pivot Table'!C$489</f>
        <v>0</v>
      </c>
      <c r="D60" s="197">
        <f>+'CTA Pivot Table'!C$491</f>
        <v>0</v>
      </c>
      <c r="E60" s="198">
        <f>+'CTA Pivot Table'!C$493</f>
        <v>0</v>
      </c>
      <c r="F60" s="198">
        <f>+'CTA Pivot Table'!C$495</f>
        <v>0</v>
      </c>
      <c r="G60" s="197">
        <f>+'CTA Pivot Table'!C$497</f>
        <v>0</v>
      </c>
      <c r="H60" s="197">
        <f>+'CTA Pivot Table'!C$499</f>
        <v>0</v>
      </c>
      <c r="I60" s="198">
        <f>+'CTA Pivot Table'!C$501</f>
        <v>0</v>
      </c>
      <c r="J60" s="198">
        <f>+'CTA Pivot Table'!C$503</f>
        <v>0</v>
      </c>
      <c r="K60" s="197">
        <f>+'CTA Pivot Table'!C$505</f>
        <v>0</v>
      </c>
      <c r="L60" s="197">
        <f>+'CTA Pivot Table'!C$507</f>
        <v>0</v>
      </c>
      <c r="M60" s="199">
        <f>+'CTA Pivot Table'!C$509</f>
        <v>0</v>
      </c>
      <c r="N60" s="198">
        <f>+'CTA Pivot Table'!C$511</f>
        <v>0</v>
      </c>
      <c r="O60" s="12"/>
    </row>
    <row r="61" spans="1:16">
      <c r="A61" s="165" t="s">
        <v>206</v>
      </c>
      <c r="B61" s="200"/>
      <c r="C61" s="200"/>
      <c r="D61" s="200"/>
      <c r="E61" s="200"/>
      <c r="F61" s="200"/>
      <c r="G61" s="200"/>
      <c r="H61" s="200"/>
      <c r="I61" s="200"/>
      <c r="J61" s="200"/>
      <c r="K61" s="200"/>
      <c r="L61" s="200"/>
      <c r="M61" s="200"/>
      <c r="N61" s="201"/>
    </row>
    <row r="62" spans="1:16" s="56" customFormat="1" ht="12.75">
      <c r="A62" s="165" t="s">
        <v>348</v>
      </c>
      <c r="B62" s="200"/>
      <c r="C62" s="200"/>
      <c r="D62" s="200"/>
      <c r="E62" s="200"/>
      <c r="F62" s="200"/>
      <c r="G62" s="200"/>
      <c r="H62" s="200"/>
      <c r="I62" s="200"/>
      <c r="J62" s="200"/>
      <c r="K62" s="200"/>
      <c r="L62" s="200"/>
      <c r="M62" s="200"/>
      <c r="N62" s="201"/>
      <c r="O62" s="98"/>
    </row>
    <row r="63" spans="1:16">
      <c r="A63" s="52"/>
      <c r="N63" s="718" t="s">
        <v>1156</v>
      </c>
    </row>
    <row r="64" spans="1:16" ht="18">
      <c r="A64" s="266" t="s">
        <v>332</v>
      </c>
      <c r="B64" s="87"/>
      <c r="C64" s="87"/>
      <c r="D64" s="87"/>
      <c r="E64" s="133"/>
      <c r="F64" s="133"/>
      <c r="G64" s="133"/>
      <c r="H64" s="133"/>
      <c r="I64" s="133"/>
      <c r="J64" s="87"/>
      <c r="K64" s="87"/>
      <c r="L64" s="87"/>
      <c r="M64" s="133"/>
      <c r="N64" s="134"/>
    </row>
    <row r="65" spans="1:15" ht="18">
      <c r="A65" s="266"/>
      <c r="B65" s="87"/>
      <c r="C65" s="87"/>
      <c r="D65" s="87"/>
      <c r="E65" s="133"/>
      <c r="F65" s="133"/>
      <c r="G65" s="133"/>
      <c r="H65" s="133"/>
      <c r="I65" s="133"/>
      <c r="J65" s="87"/>
      <c r="K65" s="87"/>
      <c r="L65" s="87"/>
      <c r="M65" s="133"/>
      <c r="N65" s="134"/>
    </row>
    <row r="66" spans="1:15" ht="15.75">
      <c r="A66" s="150" t="s">
        <v>223</v>
      </c>
      <c r="B66" s="87"/>
      <c r="C66" s="87"/>
      <c r="D66" s="87"/>
      <c r="E66" s="133"/>
      <c r="F66" s="133"/>
      <c r="G66" s="133"/>
      <c r="H66" s="133"/>
      <c r="I66" s="133"/>
      <c r="J66" s="87"/>
      <c r="K66" s="87"/>
      <c r="L66" s="87"/>
      <c r="M66" s="133"/>
      <c r="N66" s="134"/>
    </row>
    <row r="67" spans="1:15" ht="15.75">
      <c r="A67" s="150" t="s">
        <v>1126</v>
      </c>
      <c r="B67" s="87"/>
      <c r="C67" s="87"/>
      <c r="D67" s="87"/>
      <c r="E67" s="133"/>
      <c r="F67" s="133"/>
      <c r="G67" s="133"/>
      <c r="H67" s="133"/>
      <c r="I67" s="133"/>
      <c r="J67" s="87"/>
      <c r="K67" s="87"/>
      <c r="L67" s="87"/>
      <c r="M67" s="133"/>
      <c r="N67" s="134"/>
    </row>
    <row r="68" spans="1:15" ht="15.75" customHeight="1">
      <c r="A68" s="31"/>
      <c r="B68" s="63"/>
      <c r="C68" s="63"/>
      <c r="D68" s="63"/>
      <c r="E68" s="63"/>
      <c r="F68" s="64"/>
      <c r="G68" s="89"/>
      <c r="H68" s="89"/>
      <c r="I68" s="90"/>
      <c r="J68" s="90"/>
      <c r="K68" s="90"/>
      <c r="L68" s="90"/>
      <c r="M68" s="90"/>
      <c r="N68" s="90"/>
      <c r="O68" s="11"/>
    </row>
    <row r="69" spans="1:15" ht="15.75" customHeight="1">
      <c r="A69" s="26"/>
      <c r="B69" s="151" t="s">
        <v>303</v>
      </c>
      <c r="C69" s="184"/>
      <c r="D69" s="184"/>
      <c r="E69" s="184"/>
      <c r="F69" s="184"/>
      <c r="G69" s="184"/>
      <c r="H69" s="184"/>
      <c r="I69" s="185"/>
      <c r="J69" s="186" t="s">
        <v>202</v>
      </c>
      <c r="K69" s="187"/>
      <c r="L69" s="187"/>
      <c r="M69" s="188"/>
      <c r="N69" s="841" t="s">
        <v>302</v>
      </c>
      <c r="O69" s="91"/>
    </row>
    <row r="70" spans="1:15" ht="42.75" customHeight="1">
      <c r="A70" s="42"/>
      <c r="B70" s="152" t="s">
        <v>344</v>
      </c>
      <c r="C70" s="152"/>
      <c r="D70" s="152"/>
      <c r="E70" s="155"/>
      <c r="F70" s="156" t="s">
        <v>346</v>
      </c>
      <c r="G70" s="152"/>
      <c r="H70" s="152"/>
      <c r="I70" s="153"/>
      <c r="J70" s="157" t="s">
        <v>304</v>
      </c>
      <c r="K70" s="184"/>
      <c r="L70" s="184"/>
      <c r="M70" s="185"/>
      <c r="N70" s="842"/>
      <c r="O70" s="91"/>
    </row>
    <row r="71" spans="1:15" ht="28.5" customHeight="1">
      <c r="A71" s="31"/>
      <c r="B71" s="189" t="s">
        <v>203</v>
      </c>
      <c r="C71" s="189" t="s">
        <v>204</v>
      </c>
      <c r="D71" s="189" t="s">
        <v>104</v>
      </c>
      <c r="E71" s="190" t="s">
        <v>50</v>
      </c>
      <c r="F71" s="190" t="s">
        <v>203</v>
      </c>
      <c r="G71" s="189" t="s">
        <v>204</v>
      </c>
      <c r="H71" s="189" t="s">
        <v>104</v>
      </c>
      <c r="I71" s="190" t="s">
        <v>50</v>
      </c>
      <c r="J71" s="191" t="s">
        <v>203</v>
      </c>
      <c r="K71" s="192" t="s">
        <v>204</v>
      </c>
      <c r="L71" s="193" t="s">
        <v>104</v>
      </c>
      <c r="M71" s="191" t="s">
        <v>50</v>
      </c>
      <c r="N71" s="843"/>
      <c r="O71" s="91"/>
    </row>
    <row r="72" spans="1:15" ht="15.75" hidden="1" customHeight="1">
      <c r="A72" s="92" t="s">
        <v>87</v>
      </c>
      <c r="B72" s="66">
        <f>+'CTA Pivot Table'!D$230</f>
        <v>0</v>
      </c>
      <c r="C72" s="66">
        <f>+'CTA Pivot Table'!D$231</f>
        <v>0</v>
      </c>
      <c r="D72" s="66">
        <f>+'CTA Pivot Table'!D$232</f>
        <v>0</v>
      </c>
      <c r="E72" s="65">
        <f>+'CTA Pivot Table'!D$233</f>
        <v>0</v>
      </c>
      <c r="F72" s="65"/>
      <c r="G72" s="65"/>
      <c r="H72" s="65"/>
      <c r="I72" s="65"/>
      <c r="J72" s="65">
        <f>+'CTA Pivot Table'!D$234</f>
        <v>0</v>
      </c>
      <c r="K72" s="66">
        <f>+'CTA Pivot Table'!D$235</f>
        <v>0</v>
      </c>
      <c r="L72" s="66">
        <f>+'CTA Pivot Table'!D$236</f>
        <v>0</v>
      </c>
      <c r="M72" s="67">
        <f>+'CTA Pivot Table'!D$237</f>
        <v>0</v>
      </c>
      <c r="N72" s="65">
        <f>+'CTA Pivot Table'!D$238</f>
        <v>0</v>
      </c>
      <c r="O72" s="12"/>
    </row>
    <row r="73" spans="1:15" ht="15.75" hidden="1" customHeight="1">
      <c r="A73" s="92"/>
      <c r="E73" s="68"/>
      <c r="I73" s="68"/>
      <c r="J73" s="68"/>
      <c r="M73" s="70"/>
      <c r="N73" s="68"/>
      <c r="O73" s="12"/>
    </row>
    <row r="74" spans="1:15">
      <c r="A74" s="92" t="s">
        <v>88</v>
      </c>
      <c r="B74" s="194">
        <f>+'CTA Pivot Table'!D$7</f>
        <v>0</v>
      </c>
      <c r="C74" s="194">
        <f>+'CTA Pivot Table'!D$9</f>
        <v>0</v>
      </c>
      <c r="D74" s="194">
        <f>+'CTA Pivot Table'!D$11</f>
        <v>0</v>
      </c>
      <c r="E74" s="195">
        <f>+'CTA Pivot Table'!D$13</f>
        <v>0</v>
      </c>
      <c r="F74" s="195">
        <f>+'CTA Pivot Table'!D$15</f>
        <v>0</v>
      </c>
      <c r="G74" s="194">
        <f>+'CTA Pivot Table'!D$17</f>
        <v>0</v>
      </c>
      <c r="H74" s="194">
        <f>+'CTA Pivot Table'!D$19</f>
        <v>0</v>
      </c>
      <c r="I74" s="195">
        <f>+'CTA Pivot Table'!D$21</f>
        <v>0</v>
      </c>
      <c r="J74" s="195">
        <f>+'CTA Pivot Table'!D$23</f>
        <v>0</v>
      </c>
      <c r="K74" s="194">
        <f>+'CTA Pivot Table'!D$25</f>
        <v>0</v>
      </c>
      <c r="L74" s="194">
        <f>+'CTA Pivot Table'!D$27</f>
        <v>0</v>
      </c>
      <c r="M74" s="196">
        <f>+'CTA Pivot Table'!D$29</f>
        <v>0</v>
      </c>
      <c r="N74" s="195">
        <f>+'CTA Pivot Table'!D$31</f>
        <v>0</v>
      </c>
      <c r="O74" s="12"/>
    </row>
    <row r="75" spans="1:15">
      <c r="A75" s="92" t="s">
        <v>89</v>
      </c>
      <c r="B75" s="194">
        <f>+'CTA Pivot Table'!D$39</f>
        <v>0</v>
      </c>
      <c r="C75" s="194">
        <f>+'CTA Pivot Table'!D$41</f>
        <v>0</v>
      </c>
      <c r="D75" s="194">
        <f>+'CTA Pivot Table'!D$43</f>
        <v>0</v>
      </c>
      <c r="E75" s="195">
        <f>+'CTA Pivot Table'!D$45</f>
        <v>0</v>
      </c>
      <c r="F75" s="195">
        <f>+'CTA Pivot Table'!D$47</f>
        <v>0</v>
      </c>
      <c r="G75" s="194">
        <f>+'CTA Pivot Table'!D$49</f>
        <v>0</v>
      </c>
      <c r="H75" s="194">
        <f>+'CTA Pivot Table'!D$51</f>
        <v>0</v>
      </c>
      <c r="I75" s="195">
        <f>+'CTA Pivot Table'!D$53</f>
        <v>0</v>
      </c>
      <c r="J75" s="195">
        <f>+'CTA Pivot Table'!D$55</f>
        <v>0</v>
      </c>
      <c r="K75" s="194">
        <f>+'CTA Pivot Table'!D$57</f>
        <v>0</v>
      </c>
      <c r="L75" s="194">
        <f>+'CTA Pivot Table'!DR$59</f>
        <v>0</v>
      </c>
      <c r="M75" s="196">
        <f>+'CTA Pivot Table'!D$61</f>
        <v>0</v>
      </c>
      <c r="N75" s="195">
        <f>+'CTA Pivot Table'!D$63</f>
        <v>0</v>
      </c>
      <c r="O75" s="12"/>
    </row>
    <row r="76" spans="1:15">
      <c r="A76" s="92" t="s">
        <v>90</v>
      </c>
      <c r="B76" s="194">
        <f>+'CTA Pivot Table'!D$71</f>
        <v>0</v>
      </c>
      <c r="C76" s="194">
        <f>+'CTA Pivot Table'!D$73</f>
        <v>0</v>
      </c>
      <c r="D76" s="194">
        <f>+'CTA Pivot Table'!D$75</f>
        <v>0</v>
      </c>
      <c r="E76" s="195">
        <f>+'CTA Pivot Table'!D$77</f>
        <v>0</v>
      </c>
      <c r="F76" s="195">
        <f>+'CTA Pivot Table'!D$79</f>
        <v>0</v>
      </c>
      <c r="G76" s="194">
        <f>+'CTA Pivot Table'!D$81</f>
        <v>0</v>
      </c>
      <c r="H76" s="194">
        <f>+'CTA Pivot Table'!D$83</f>
        <v>0</v>
      </c>
      <c r="I76" s="195">
        <f>+'CTA Pivot Table'!D$85</f>
        <v>0</v>
      </c>
      <c r="J76" s="195">
        <f>+'CTA Pivot Table'!D$87</f>
        <v>0</v>
      </c>
      <c r="K76" s="194">
        <f>+'CTA Pivot Table'!D$89</f>
        <v>0</v>
      </c>
      <c r="L76" s="194">
        <f>+'CTA Pivot Table'!D$91</f>
        <v>0</v>
      </c>
      <c r="M76" s="196">
        <f>+'CTA Pivot Table'!D$93</f>
        <v>0</v>
      </c>
      <c r="N76" s="195">
        <f>+'CTA Pivot Table'!D$95</f>
        <v>0</v>
      </c>
      <c r="O76" s="12"/>
    </row>
    <row r="77" spans="1:15">
      <c r="A77" s="92" t="s">
        <v>91</v>
      </c>
      <c r="B77" s="194">
        <f>+'CTA Pivot Table'!D$103</f>
        <v>0</v>
      </c>
      <c r="C77" s="194">
        <f>+'CTA Pivot Table'!D$105</f>
        <v>0</v>
      </c>
      <c r="D77" s="194">
        <f>+'CTA Pivot Table'!D$107</f>
        <v>0</v>
      </c>
      <c r="E77" s="195">
        <f>+'CTA Pivot Table'!D$109</f>
        <v>0</v>
      </c>
      <c r="F77" s="195">
        <f>+'CTA Pivot Table'!D$111</f>
        <v>0</v>
      </c>
      <c r="G77" s="194">
        <f>+'CTA Pivot Table'!D$113</f>
        <v>0</v>
      </c>
      <c r="H77" s="194">
        <f>+'CTA Pivot Table'!D$115</f>
        <v>0</v>
      </c>
      <c r="I77" s="195">
        <f>+'CTA Pivot Table'!D$117</f>
        <v>0</v>
      </c>
      <c r="J77" s="195">
        <f>+'CTA Pivot Table'!D$119</f>
        <v>0</v>
      </c>
      <c r="K77" s="194">
        <f>+'CTA Pivot Table'!D$121</f>
        <v>0</v>
      </c>
      <c r="L77" s="194">
        <f>+'CTA Pivot Table'!D$123</f>
        <v>0</v>
      </c>
      <c r="M77" s="196">
        <f>+'CTA Pivot Table'!D$125</f>
        <v>0</v>
      </c>
      <c r="N77" s="195">
        <f>+'CTA Pivot Table'!D$127</f>
        <v>0</v>
      </c>
      <c r="O77" s="12"/>
    </row>
    <row r="78" spans="1:15">
      <c r="A78" s="92"/>
      <c r="B78" s="194"/>
      <c r="C78" s="194"/>
      <c r="D78" s="194"/>
      <c r="E78" s="195"/>
      <c r="F78" s="195"/>
      <c r="G78" s="194"/>
      <c r="H78" s="194"/>
      <c r="I78" s="195"/>
      <c r="J78" s="195"/>
      <c r="K78" s="194"/>
      <c r="L78" s="194"/>
      <c r="M78" s="196"/>
      <c r="N78" s="195"/>
      <c r="O78" s="12"/>
    </row>
    <row r="79" spans="1:15">
      <c r="A79" s="92" t="s">
        <v>92</v>
      </c>
      <c r="B79" s="194">
        <f>+'CTA Pivot Table'!D$135</f>
        <v>147.24137931034483</v>
      </c>
      <c r="C79" s="194">
        <f>+'CTA Pivot Table'!D$137</f>
        <v>140.80000000000001</v>
      </c>
      <c r="D79" s="194">
        <f>+'CTA Pivot Table'!D$139</f>
        <v>0</v>
      </c>
      <c r="E79" s="195">
        <f>+'CTA Pivot Table'!D$141</f>
        <v>146.73015873015873</v>
      </c>
      <c r="F79" s="195">
        <f>+'CTA Pivot Table'!D$143</f>
        <v>146.98406402604445</v>
      </c>
      <c r="G79" s="194">
        <f>+'CTA Pivot Table'!D$145</f>
        <v>143.74846625766872</v>
      </c>
      <c r="H79" s="194">
        <f>+'CTA Pivot Table'!D$147</f>
        <v>0</v>
      </c>
      <c r="I79" s="195">
        <f>+'CTA Pivot Table'!D$149</f>
        <v>146.72115154536388</v>
      </c>
      <c r="J79" s="195">
        <f>+'CTA Pivot Table'!D$151</f>
        <v>108.78056234718827</v>
      </c>
      <c r="K79" s="194">
        <f>+'CTA Pivot Table'!D$153</f>
        <v>93.371134020618555</v>
      </c>
      <c r="L79" s="194">
        <f>+'CTA Pivot Table'!D$155</f>
        <v>0</v>
      </c>
      <c r="M79" s="196">
        <f>+'CTA Pivot Table'!D$157</f>
        <v>107.14699453551913</v>
      </c>
      <c r="N79" s="195">
        <f>+'CTA Pivot Table'!D$159</f>
        <v>125</v>
      </c>
      <c r="O79" s="12"/>
    </row>
    <row r="80" spans="1:15">
      <c r="A80" s="92" t="s">
        <v>93</v>
      </c>
      <c r="B80" s="194">
        <f>+'CTA Pivot Table'!D$167</f>
        <v>0</v>
      </c>
      <c r="C80" s="194">
        <f>+'CTA Pivot Table'!D$169</f>
        <v>0</v>
      </c>
      <c r="D80" s="194">
        <f>+'CTA Pivot Table'!D$171</f>
        <v>0</v>
      </c>
      <c r="E80" s="195">
        <f>+'CTA Pivot Table'!D$173</f>
        <v>0</v>
      </c>
      <c r="F80" s="195">
        <f>+'CTA Pivot Table'!D$175</f>
        <v>0</v>
      </c>
      <c r="G80" s="194">
        <f>+'CTA Pivot Table'!D$177</f>
        <v>0</v>
      </c>
      <c r="H80" s="194">
        <f>+'CTA Pivot Table'!D$179</f>
        <v>0</v>
      </c>
      <c r="I80" s="195">
        <f>+'CTA Pivot Table'!D$181</f>
        <v>0</v>
      </c>
      <c r="J80" s="195">
        <f>+'CTA Pivot Table'!D$183</f>
        <v>0</v>
      </c>
      <c r="K80" s="194">
        <f>+'CTA Pivot Table'!D$185</f>
        <v>0</v>
      </c>
      <c r="L80" s="194">
        <f>+'CTA Pivot Table'!D$187</f>
        <v>0</v>
      </c>
      <c r="M80" s="196">
        <f>+'CTA Pivot Table'!D$189</f>
        <v>0</v>
      </c>
      <c r="N80" s="195">
        <f>+'CTA Pivot Table'!D$191</f>
        <v>0</v>
      </c>
      <c r="O80" s="12"/>
    </row>
    <row r="81" spans="1:16">
      <c r="A81" s="92" t="s">
        <v>94</v>
      </c>
      <c r="B81" s="194">
        <f>+'CTA Pivot Table'!D$199</f>
        <v>0</v>
      </c>
      <c r="C81" s="194">
        <f>+'CTA Pivot Table'!D$201</f>
        <v>0</v>
      </c>
      <c r="D81" s="194">
        <f>+'CTA Pivot Table'!D$203</f>
        <v>0</v>
      </c>
      <c r="E81" s="195">
        <f>+'CTA Pivot Table'!D$205</f>
        <v>0</v>
      </c>
      <c r="F81" s="195">
        <f>+'CTA Pivot Table'!D$207</f>
        <v>0</v>
      </c>
      <c r="G81" s="194">
        <f>+'CTA Pivot Table'!D$209</f>
        <v>0</v>
      </c>
      <c r="H81" s="194">
        <f>+'CTA Pivot Table'!D$211</f>
        <v>0</v>
      </c>
      <c r="I81" s="195">
        <f>+'CTA Pivot Table'!D$213</f>
        <v>0</v>
      </c>
      <c r="J81" s="195">
        <f>+'CTA Pivot Table'!D$215</f>
        <v>0</v>
      </c>
      <c r="K81" s="194">
        <f>+'CTA Pivot Table'!D$217</f>
        <v>0</v>
      </c>
      <c r="L81" s="194">
        <f>+'CTA Pivot Table'!D$219</f>
        <v>0</v>
      </c>
      <c r="M81" s="196">
        <f>+'CTA Pivot Table'!D$221</f>
        <v>0</v>
      </c>
      <c r="N81" s="195">
        <f>+'CTA Pivot Table'!D$223</f>
        <v>0</v>
      </c>
      <c r="O81" s="12"/>
    </row>
    <row r="82" spans="1:16">
      <c r="A82" s="92" t="s">
        <v>95</v>
      </c>
      <c r="B82" s="194">
        <f>+'CTA Pivot Table'!D$231</f>
        <v>0</v>
      </c>
      <c r="C82" s="194">
        <f>+'CTA Pivot Table'!D$233</f>
        <v>0</v>
      </c>
      <c r="D82" s="194">
        <f>+'CTA Pivot Table'!D$235</f>
        <v>0</v>
      </c>
      <c r="E82" s="195">
        <f>+'CTA Pivot Table'!D$237</f>
        <v>0</v>
      </c>
      <c r="F82" s="195">
        <f>+'CTA Pivot Table'!D$239</f>
        <v>0</v>
      </c>
      <c r="G82" s="194">
        <f>+'CTA Pivot Table'!D$241</f>
        <v>0</v>
      </c>
      <c r="H82" s="194">
        <f>+'CTA Pivot Table'!D$243</f>
        <v>0</v>
      </c>
      <c r="I82" s="195">
        <f>+'CTA Pivot Table'!D$245</f>
        <v>0</v>
      </c>
      <c r="J82" s="195">
        <f>+'CTA Pivot Table'!D$247</f>
        <v>0</v>
      </c>
      <c r="K82" s="194">
        <f>+'CTA Pivot Table'!D$249</f>
        <v>0</v>
      </c>
      <c r="L82" s="194">
        <f>+'CTA Pivot Table'!D$251</f>
        <v>0</v>
      </c>
      <c r="M82" s="196">
        <f>+'CTA Pivot Table'!D$253</f>
        <v>0</v>
      </c>
      <c r="N82" s="195">
        <f>+'CTA Pivot Table'!D$255</f>
        <v>0</v>
      </c>
      <c r="O82" s="12"/>
    </row>
    <row r="83" spans="1:16">
      <c r="A83" s="92"/>
      <c r="B83" s="194"/>
      <c r="C83" s="194"/>
      <c r="D83" s="194"/>
      <c r="E83" s="195"/>
      <c r="F83" s="195"/>
      <c r="G83" s="194"/>
      <c r="H83" s="194"/>
      <c r="I83" s="195"/>
      <c r="J83" s="195"/>
      <c r="K83" s="194"/>
      <c r="L83" s="194"/>
      <c r="M83" s="196"/>
      <c r="N83" s="195"/>
      <c r="O83" s="12"/>
    </row>
    <row r="84" spans="1:16">
      <c r="A84" s="92" t="s">
        <v>96</v>
      </c>
      <c r="B84" s="194">
        <f>+'CTA Pivot Table'!D$263</f>
        <v>0</v>
      </c>
      <c r="C84" s="194">
        <f>+'CTA Pivot Table'!D$265</f>
        <v>0</v>
      </c>
      <c r="D84" s="194">
        <f>+'CTA Pivot Table'!D$267</f>
        <v>0</v>
      </c>
      <c r="E84" s="195">
        <f>+'CTA Pivot Table'!D$269</f>
        <v>0</v>
      </c>
      <c r="F84" s="195">
        <f>+'CTA Pivot Table'!D$271</f>
        <v>0</v>
      </c>
      <c r="G84" s="194">
        <f>+'CTA Pivot Table'!D$273</f>
        <v>0</v>
      </c>
      <c r="H84" s="194">
        <f>+'CTA Pivot Table'!D$275</f>
        <v>0</v>
      </c>
      <c r="I84" s="195">
        <f>+'CTA Pivot Table'!D$277</f>
        <v>0</v>
      </c>
      <c r="J84" s="195">
        <f>+'CTA Pivot Table'!D$279</f>
        <v>0</v>
      </c>
      <c r="K84" s="194">
        <f>+'CTA Pivot Table'!D$281</f>
        <v>0</v>
      </c>
      <c r="L84" s="194">
        <f>+'CTA Pivot Table'!D$283</f>
        <v>0</v>
      </c>
      <c r="M84" s="196">
        <f>+'CTA Pivot Table'!D$285</f>
        <v>0</v>
      </c>
      <c r="N84" s="195">
        <f>+'CTA Pivot Table'!D$287</f>
        <v>0</v>
      </c>
      <c r="O84" s="12"/>
    </row>
    <row r="85" spans="1:16" ht="15.75">
      <c r="A85" s="92" t="s">
        <v>97</v>
      </c>
      <c r="B85" s="194">
        <f>+'CTA Pivot Table'!D$295</f>
        <v>139.30000000000001</v>
      </c>
      <c r="C85" s="194">
        <f>+'CTA Pivot Table'!D$297</f>
        <v>121</v>
      </c>
      <c r="D85" s="194">
        <f>+'CTA Pivot Table'!D$299</f>
        <v>0</v>
      </c>
      <c r="E85" s="195">
        <f>+'CTA Pivot Table'!D$301</f>
        <v>134.72500000000002</v>
      </c>
      <c r="F85" s="195">
        <f>+'CTA Pivot Table'!D$303</f>
        <v>144.80000000000001</v>
      </c>
      <c r="G85" s="194">
        <f>+'CTA Pivot Table'!D$305</f>
        <v>128.80000000000001</v>
      </c>
      <c r="H85" s="194">
        <f>+'CTA Pivot Table'!D$307</f>
        <v>154.69999999999999</v>
      </c>
      <c r="I85" s="195">
        <f>+'CTA Pivot Table'!D$309</f>
        <v>144.70725714285717</v>
      </c>
      <c r="J85" s="195">
        <f>+'CTA Pivot Table'!D$311</f>
        <v>98.4</v>
      </c>
      <c r="K85" s="194">
        <f>+'CTA Pivot Table'!D$313</f>
        <v>74.599999999999994</v>
      </c>
      <c r="L85" s="194">
        <f>+'CTA Pivot Table'!D$315</f>
        <v>103.4</v>
      </c>
      <c r="M85" s="196">
        <f>+'CTA Pivot Table'!D$317</f>
        <v>93.38322580645162</v>
      </c>
      <c r="N85" s="195">
        <f>+'CTA Pivot Table'!D$319</f>
        <v>122</v>
      </c>
      <c r="O85" s="12"/>
      <c r="P85" s="96"/>
    </row>
    <row r="86" spans="1:16">
      <c r="A86" s="92" t="s">
        <v>98</v>
      </c>
      <c r="B86" s="194">
        <f>+'CTA Pivot Table'!D$327</f>
        <v>0</v>
      </c>
      <c r="C86" s="194">
        <f>+'CTA Pivot Table'!D$329</f>
        <v>0</v>
      </c>
      <c r="D86" s="194">
        <f>+'CTA Pivot Table'!D$331</f>
        <v>0</v>
      </c>
      <c r="E86" s="195">
        <f>+'CTA Pivot Table'!D$333</f>
        <v>0</v>
      </c>
      <c r="F86" s="195">
        <f>+'CTA Pivot Table'!D$335</f>
        <v>0</v>
      </c>
      <c r="G86" s="194">
        <f>+'CTA Pivot Table'!D$337</f>
        <v>0</v>
      </c>
      <c r="H86" s="194">
        <f>+'CTA Pivot Table'!D$339</f>
        <v>0</v>
      </c>
      <c r="I86" s="195">
        <f>+'CTA Pivot Table'!D$341</f>
        <v>0</v>
      </c>
      <c r="J86" s="195">
        <f>+'CTA Pivot Table'!D$343</f>
        <v>0</v>
      </c>
      <c r="K86" s="194">
        <f>+'CTA Pivot Table'!D$345</f>
        <v>0</v>
      </c>
      <c r="L86" s="194">
        <f>+'CTA Pivot Table'!D$347</f>
        <v>0</v>
      </c>
      <c r="M86" s="196">
        <f>+'CTA Pivot Table'!D$349</f>
        <v>0</v>
      </c>
      <c r="N86" s="195">
        <f>+'CTA Pivot Table'!D$351</f>
        <v>0</v>
      </c>
      <c r="O86" s="12"/>
    </row>
    <row r="87" spans="1:16">
      <c r="A87" s="92" t="s">
        <v>99</v>
      </c>
      <c r="B87" s="194">
        <f>+'CTA Pivot Table'!D$359</f>
        <v>0</v>
      </c>
      <c r="C87" s="194">
        <f>+'CTA Pivot Table'!D$361</f>
        <v>0</v>
      </c>
      <c r="D87" s="194">
        <f>+'CTA Pivot Table'!D$363</f>
        <v>0</v>
      </c>
      <c r="E87" s="195">
        <f>+'CTA Pivot Table'!D$365</f>
        <v>0</v>
      </c>
      <c r="F87" s="195">
        <f>+'CTA Pivot Table'!D$367</f>
        <v>0</v>
      </c>
      <c r="G87" s="194">
        <f>+'CTA Pivot Table'!D$369</f>
        <v>0</v>
      </c>
      <c r="H87" s="194">
        <f>+'CTA Pivot Table'!D$371</f>
        <v>0</v>
      </c>
      <c r="I87" s="195">
        <f>+'CTA Pivot Table'!D$373</f>
        <v>0</v>
      </c>
      <c r="J87" s="195">
        <f>+'CTA Pivot Table'!D$375</f>
        <v>0</v>
      </c>
      <c r="K87" s="194">
        <f>+'CTA Pivot Table'!D$377</f>
        <v>0</v>
      </c>
      <c r="L87" s="194">
        <f>+'CTA Pivot Table'!D$379</f>
        <v>0</v>
      </c>
      <c r="M87" s="196">
        <f>+'CTA Pivot Table'!D$381</f>
        <v>0</v>
      </c>
      <c r="N87" s="195">
        <f>+'CTA Pivot Table'!D$383</f>
        <v>0</v>
      </c>
      <c r="O87" s="12"/>
    </row>
    <row r="88" spans="1:16">
      <c r="A88" s="92"/>
      <c r="B88" s="194"/>
      <c r="C88" s="194"/>
      <c r="D88" s="194"/>
      <c r="E88" s="195"/>
      <c r="F88" s="195"/>
      <c r="G88" s="194"/>
      <c r="H88" s="194"/>
      <c r="I88" s="195"/>
      <c r="J88" s="195"/>
      <c r="K88" s="194"/>
      <c r="L88" s="194"/>
      <c r="M88" s="196"/>
      <c r="N88" s="195"/>
      <c r="O88" s="12"/>
    </row>
    <row r="89" spans="1:16">
      <c r="A89" s="92" t="s">
        <v>100</v>
      </c>
      <c r="B89" s="194">
        <f>+'CTA Pivot Table'!D$391</f>
        <v>0</v>
      </c>
      <c r="C89" s="194">
        <f>+'CTA Pivot Table'!D$393</f>
        <v>0</v>
      </c>
      <c r="D89" s="194">
        <f>+'CTA Pivot Table'!D$395</f>
        <v>0</v>
      </c>
      <c r="E89" s="195">
        <f>+'CTA Pivot Table'!D$397</f>
        <v>0</v>
      </c>
      <c r="F89" s="195">
        <f>+'CTA Pivot Table'!D$399</f>
        <v>0</v>
      </c>
      <c r="G89" s="194">
        <f>+'CTA Pivot Table'!D$401</f>
        <v>0</v>
      </c>
      <c r="H89" s="194">
        <f>+'CTA Pivot Table'!D$403</f>
        <v>0</v>
      </c>
      <c r="I89" s="195">
        <f>+'CTA Pivot Table'!D$405</f>
        <v>0</v>
      </c>
      <c r="J89" s="195">
        <f>+'CTA Pivot Table'!D$407</f>
        <v>0</v>
      </c>
      <c r="K89" s="194">
        <f>+'CTA Pivot Table'!D$409</f>
        <v>0</v>
      </c>
      <c r="L89" s="194">
        <f>+'CTA Pivot Table'!D$411</f>
        <v>0</v>
      </c>
      <c r="M89" s="196">
        <f>+'CTA Pivot Table'!D$413</f>
        <v>0</v>
      </c>
      <c r="N89" s="195">
        <f>+'CTA Pivot Table'!D$415</f>
        <v>0</v>
      </c>
      <c r="O89" s="12"/>
    </row>
    <row r="90" spans="1:16">
      <c r="A90" s="92" t="s">
        <v>101</v>
      </c>
      <c r="B90" s="194">
        <f>+'CTA Pivot Table'!D$423</f>
        <v>125.58264580369844</v>
      </c>
      <c r="C90" s="194">
        <f>+'CTA Pivot Table'!D$425</f>
        <v>126.58823529411765</v>
      </c>
      <c r="D90" s="194">
        <f>+'CTA Pivot Table'!D$427</f>
        <v>0</v>
      </c>
      <c r="E90" s="195">
        <f>+'CTA Pivot Table'!D$429</f>
        <v>125.6290366350068</v>
      </c>
      <c r="F90" s="195">
        <f>+'CTA Pivot Table'!D$431</f>
        <v>139.21054670684458</v>
      </c>
      <c r="G90" s="194">
        <f>+'CTA Pivot Table'!D$433</f>
        <v>135.04906832298138</v>
      </c>
      <c r="H90" s="194">
        <f>+'CTA Pivot Table'!D$435</f>
        <v>0</v>
      </c>
      <c r="I90" s="195">
        <f>+'CTA Pivot Table'!D$437</f>
        <v>138.94082125603865</v>
      </c>
      <c r="J90" s="195">
        <f>+'CTA Pivot Table'!D$439</f>
        <v>86.019565217391303</v>
      </c>
      <c r="K90" s="194">
        <f>+'CTA Pivot Table'!D$441</f>
        <v>72.639602868174293</v>
      </c>
      <c r="L90" s="194">
        <f>+'CTA Pivot Table'!D$443</f>
        <v>0</v>
      </c>
      <c r="M90" s="196">
        <f>+'CTA Pivot Table'!D$445</f>
        <v>80.968998542577552</v>
      </c>
      <c r="N90" s="195">
        <f>+'CTA Pivot Table'!D$447</f>
        <v>75.501088270858517</v>
      </c>
      <c r="O90" s="12"/>
    </row>
    <row r="91" spans="1:16">
      <c r="A91" s="92" t="s">
        <v>102</v>
      </c>
      <c r="B91" s="194">
        <f>+'CTA Pivot Table'!D$455</f>
        <v>116.97916666666674</v>
      </c>
      <c r="C91" s="194">
        <f>+'CTA Pivot Table'!D$457</f>
        <v>57</v>
      </c>
      <c r="D91" s="194">
        <f>+'CTA Pivot Table'!D$459</f>
        <v>0</v>
      </c>
      <c r="E91" s="195">
        <f>+'CTA Pivot Table'!D$461</f>
        <v>108.41071428571435</v>
      </c>
      <c r="F91" s="195">
        <f>+'CTA Pivot Table'!D$463</f>
        <v>121.73627608346696</v>
      </c>
      <c r="G91" s="194">
        <f>+'CTA Pivot Table'!D$465</f>
        <v>117.19714285714262</v>
      </c>
      <c r="H91" s="194">
        <f>+'CTA Pivot Table'!D$467</f>
        <v>0</v>
      </c>
      <c r="I91" s="195">
        <f>+'CTA Pivot Table'!D$469</f>
        <v>121.08159340659324</v>
      </c>
      <c r="J91" s="195">
        <f>+'CTA Pivot Table'!D$471</f>
        <v>82.355946398660009</v>
      </c>
      <c r="K91" s="194">
        <f>+'CTA Pivot Table'!D$473</f>
        <v>72.561983471074399</v>
      </c>
      <c r="L91" s="194">
        <f>+'CTA Pivot Table'!D$475</f>
        <v>0</v>
      </c>
      <c r="M91" s="196">
        <f>+'CTA Pivot Table'!D$477</f>
        <v>79.06225680933855</v>
      </c>
      <c r="N91" s="195">
        <f>+'CTA Pivot Table'!D$479</f>
        <v>78.140241346268994</v>
      </c>
      <c r="O91" s="12"/>
    </row>
    <row r="92" spans="1:16">
      <c r="A92" s="97" t="s">
        <v>103</v>
      </c>
      <c r="B92" s="197">
        <f>+'CTA Pivot Table'!D$487</f>
        <v>0</v>
      </c>
      <c r="C92" s="197">
        <f>+'CTA Pivot Table'!D$489</f>
        <v>0</v>
      </c>
      <c r="D92" s="197">
        <f>+'CTA Pivot Table'!D$491</f>
        <v>0</v>
      </c>
      <c r="E92" s="198">
        <f>+'CTA Pivot Table'!D$493</f>
        <v>0</v>
      </c>
      <c r="F92" s="198">
        <f>+'CTA Pivot Table'!D$495</f>
        <v>0</v>
      </c>
      <c r="G92" s="197">
        <f>+'CTA Pivot Table'!D$497</f>
        <v>0</v>
      </c>
      <c r="H92" s="197">
        <f>+'CTA Pivot Table'!D$499</f>
        <v>0</v>
      </c>
      <c r="I92" s="198">
        <f>+'CTA Pivot Table'!D$501</f>
        <v>0</v>
      </c>
      <c r="J92" s="198">
        <f>+'CTA Pivot Table'!D$503</f>
        <v>0</v>
      </c>
      <c r="K92" s="197">
        <f>+'CTA Pivot Table'!D$505</f>
        <v>0</v>
      </c>
      <c r="L92" s="197">
        <f>+'CTA Pivot Table'!D$507</f>
        <v>0</v>
      </c>
      <c r="M92" s="199">
        <f>+'CTA Pivot Table'!D$509</f>
        <v>0</v>
      </c>
      <c r="N92" s="198">
        <f>+'CTA Pivot Table'!D$511</f>
        <v>0</v>
      </c>
      <c r="O92" s="12"/>
    </row>
    <row r="93" spans="1:16">
      <c r="A93" s="165" t="s">
        <v>206</v>
      </c>
      <c r="B93" s="200"/>
      <c r="C93" s="200"/>
      <c r="D93" s="200"/>
      <c r="E93" s="200"/>
      <c r="F93" s="200"/>
      <c r="G93" s="200"/>
      <c r="H93" s="200"/>
      <c r="I93" s="200"/>
      <c r="J93" s="200"/>
      <c r="K93" s="200"/>
      <c r="L93" s="200"/>
      <c r="M93" s="200"/>
      <c r="N93" s="201"/>
    </row>
    <row r="94" spans="1:16">
      <c r="A94" s="202"/>
      <c r="B94" s="200"/>
      <c r="C94" s="200"/>
      <c r="D94" s="200"/>
      <c r="E94" s="200"/>
      <c r="F94" s="200"/>
      <c r="G94" s="200"/>
      <c r="H94" s="200"/>
      <c r="I94" s="200"/>
      <c r="J94" s="200"/>
      <c r="K94" s="200"/>
      <c r="L94" s="200"/>
      <c r="M94" s="200"/>
      <c r="N94" s="718" t="s">
        <v>1156</v>
      </c>
    </row>
    <row r="95" spans="1:16" ht="18">
      <c r="A95" s="266" t="s">
        <v>333</v>
      </c>
      <c r="B95" s="87"/>
      <c r="C95" s="87"/>
      <c r="D95" s="87"/>
      <c r="E95" s="133"/>
      <c r="F95" s="133"/>
      <c r="G95" s="133"/>
      <c r="H95" s="133"/>
      <c r="I95" s="133"/>
      <c r="J95" s="87"/>
      <c r="K95" s="87"/>
      <c r="L95" s="87"/>
      <c r="M95" s="133"/>
      <c r="N95" s="134"/>
    </row>
    <row r="96" spans="1:16" ht="18">
      <c r="A96" s="266"/>
      <c r="B96" s="87"/>
      <c r="C96" s="87"/>
      <c r="D96" s="87"/>
      <c r="E96" s="133"/>
      <c r="F96" s="133"/>
      <c r="G96" s="133"/>
      <c r="H96" s="133"/>
      <c r="I96" s="133"/>
      <c r="J96" s="87"/>
      <c r="K96" s="87"/>
      <c r="L96" s="87"/>
      <c r="M96" s="133"/>
      <c r="N96" s="134"/>
    </row>
    <row r="97" spans="1:15" ht="15.75">
      <c r="A97" s="150" t="s">
        <v>223</v>
      </c>
      <c r="B97" s="87"/>
      <c r="C97" s="87"/>
      <c r="D97" s="87"/>
      <c r="E97" s="133"/>
      <c r="F97" s="133"/>
      <c r="G97" s="133"/>
      <c r="H97" s="133"/>
      <c r="I97" s="133"/>
      <c r="J97" s="87"/>
      <c r="K97" s="87"/>
      <c r="L97" s="87"/>
      <c r="M97" s="133"/>
      <c r="N97" s="134"/>
    </row>
    <row r="98" spans="1:15" ht="15.75">
      <c r="A98" s="150" t="s">
        <v>1127</v>
      </c>
      <c r="B98" s="87"/>
      <c r="C98" s="87"/>
      <c r="D98" s="87"/>
      <c r="E98" s="133"/>
      <c r="F98" s="133"/>
      <c r="G98" s="133"/>
      <c r="H98" s="133"/>
      <c r="I98" s="133"/>
      <c r="J98" s="87"/>
      <c r="K98" s="87"/>
      <c r="L98" s="87"/>
      <c r="M98" s="133"/>
      <c r="N98" s="134"/>
    </row>
    <row r="99" spans="1:15" ht="15.75" customHeight="1">
      <c r="A99" s="31"/>
      <c r="B99" s="63"/>
      <c r="C99" s="63"/>
      <c r="D99" s="63"/>
      <c r="E99" s="63"/>
      <c r="F99" s="64"/>
      <c r="G99" s="89"/>
      <c r="H99" s="89"/>
      <c r="I99" s="90"/>
      <c r="J99" s="90"/>
      <c r="K99" s="90"/>
      <c r="L99" s="90"/>
      <c r="M99" s="90"/>
      <c r="N99" s="90"/>
      <c r="O99" s="11"/>
    </row>
    <row r="100" spans="1:15" ht="15.75" customHeight="1">
      <c r="A100" s="26"/>
      <c r="B100" s="151" t="s">
        <v>303</v>
      </c>
      <c r="C100" s="184"/>
      <c r="D100" s="184"/>
      <c r="E100" s="184"/>
      <c r="F100" s="184"/>
      <c r="G100" s="184"/>
      <c r="H100" s="184"/>
      <c r="I100" s="185"/>
      <c r="J100" s="186" t="s">
        <v>202</v>
      </c>
      <c r="K100" s="187"/>
      <c r="L100" s="187"/>
      <c r="M100" s="188"/>
      <c r="N100" s="841" t="s">
        <v>302</v>
      </c>
      <c r="O100" s="91"/>
    </row>
    <row r="101" spans="1:15" ht="40.5" customHeight="1">
      <c r="A101" s="42"/>
      <c r="B101" s="152" t="s">
        <v>344</v>
      </c>
      <c r="C101" s="152"/>
      <c r="D101" s="152"/>
      <c r="E101" s="155"/>
      <c r="F101" s="156" t="s">
        <v>346</v>
      </c>
      <c r="G101" s="152"/>
      <c r="H101" s="152"/>
      <c r="I101" s="153"/>
      <c r="J101" s="157" t="s">
        <v>304</v>
      </c>
      <c r="K101" s="184"/>
      <c r="L101" s="184"/>
      <c r="M101" s="185"/>
      <c r="N101" s="842"/>
      <c r="O101" s="91"/>
    </row>
    <row r="102" spans="1:15" ht="27" customHeight="1">
      <c r="A102" s="31"/>
      <c r="B102" s="189" t="s">
        <v>203</v>
      </c>
      <c r="C102" s="189" t="s">
        <v>204</v>
      </c>
      <c r="D102" s="189" t="s">
        <v>104</v>
      </c>
      <c r="E102" s="190" t="s">
        <v>50</v>
      </c>
      <c r="F102" s="190" t="s">
        <v>203</v>
      </c>
      <c r="G102" s="189" t="s">
        <v>204</v>
      </c>
      <c r="H102" s="189" t="s">
        <v>104</v>
      </c>
      <c r="I102" s="190" t="s">
        <v>50</v>
      </c>
      <c r="J102" s="191" t="s">
        <v>203</v>
      </c>
      <c r="K102" s="192" t="s">
        <v>204</v>
      </c>
      <c r="L102" s="193" t="s">
        <v>104</v>
      </c>
      <c r="M102" s="191" t="s">
        <v>50</v>
      </c>
      <c r="N102" s="843"/>
      <c r="O102" s="91"/>
    </row>
    <row r="103" spans="1:15" ht="15.75" hidden="1" customHeight="1">
      <c r="A103" s="92" t="s">
        <v>87</v>
      </c>
      <c r="B103" s="66">
        <f>+'CTA Pivot Table'!E$230</f>
        <v>0</v>
      </c>
      <c r="C103" s="66">
        <f>+'CTA Pivot Table'!E$231</f>
        <v>0</v>
      </c>
      <c r="D103" s="66">
        <f>+'CTA Pivot Table'!E$232</f>
        <v>0</v>
      </c>
      <c r="E103" s="65">
        <f>+'CTA Pivot Table'!E$233</f>
        <v>0</v>
      </c>
      <c r="F103" s="65"/>
      <c r="G103" s="65"/>
      <c r="H103" s="65"/>
      <c r="I103" s="65"/>
      <c r="J103" s="65">
        <f>+'CTA Pivot Table'!E$234</f>
        <v>0</v>
      </c>
      <c r="K103" s="66">
        <f>+'CTA Pivot Table'!E$235</f>
        <v>0</v>
      </c>
      <c r="L103" s="66">
        <f>+'CTA Pivot Table'!E$236</f>
        <v>0</v>
      </c>
      <c r="M103" s="67">
        <f>+'CTA Pivot Table'!E$237</f>
        <v>0</v>
      </c>
      <c r="N103" s="65">
        <f>+'CTA Pivot Table'!E$238</f>
        <v>0</v>
      </c>
      <c r="O103" s="12"/>
    </row>
    <row r="104" spans="1:15" ht="15.75" hidden="1" customHeight="1">
      <c r="A104" s="92"/>
      <c r="E104" s="68"/>
      <c r="I104" s="68"/>
      <c r="J104" s="68"/>
      <c r="M104" s="70"/>
      <c r="N104" s="68"/>
      <c r="O104" s="12"/>
    </row>
    <row r="105" spans="1:15">
      <c r="A105" s="92" t="s">
        <v>88</v>
      </c>
      <c r="B105" s="194">
        <f>+'CTA Pivot Table'!E$7</f>
        <v>0</v>
      </c>
      <c r="C105" s="194">
        <f>+'CTA Pivot Table'!E$9</f>
        <v>0</v>
      </c>
      <c r="D105" s="194">
        <f>+'CTA Pivot Table'!E$11</f>
        <v>0</v>
      </c>
      <c r="E105" s="195">
        <f>+'CTA Pivot Table'!E$13</f>
        <v>0</v>
      </c>
      <c r="F105" s="195">
        <f>+'CTA Pivot Table'!E$15</f>
        <v>0</v>
      </c>
      <c r="G105" s="194">
        <f>+'CTA Pivot Table'!E$17</f>
        <v>0</v>
      </c>
      <c r="H105" s="194">
        <f>+'CTA Pivot Table'!E$19</f>
        <v>0</v>
      </c>
      <c r="I105" s="195">
        <f>+'CTA Pivot Table'!E$21</f>
        <v>0</v>
      </c>
      <c r="J105" s="195">
        <f>+'CTA Pivot Table'!E$23</f>
        <v>0</v>
      </c>
      <c r="K105" s="194">
        <f>+'CTA Pivot Table'!E$25</f>
        <v>0</v>
      </c>
      <c r="L105" s="194">
        <f>+'CTA Pivot Table'!E$27</f>
        <v>0</v>
      </c>
      <c r="M105" s="196">
        <f>+'CTA Pivot Table'!E$29</f>
        <v>0</v>
      </c>
      <c r="N105" s="195">
        <f>+'CTA Pivot Table'!E$31</f>
        <v>0</v>
      </c>
      <c r="O105" s="12"/>
    </row>
    <row r="106" spans="1:15">
      <c r="A106" s="92" t="s">
        <v>89</v>
      </c>
      <c r="B106" s="194">
        <f>+'CTA Pivot Table'!E$39</f>
        <v>130.11099056603774</v>
      </c>
      <c r="C106" s="194">
        <f>+'CTA Pivot Table'!E$41</f>
        <v>131.33599999999998</v>
      </c>
      <c r="D106" s="194">
        <f>+'CTA Pivot Table'!E$43</f>
        <v>0</v>
      </c>
      <c r="E106" s="195">
        <f>+'CTA Pivot Table'!E$45</f>
        <v>130.13921658986175</v>
      </c>
      <c r="F106" s="195">
        <f>+'CTA Pivot Table'!E$47</f>
        <v>131.33226217228466</v>
      </c>
      <c r="G106" s="194">
        <f>+'CTA Pivot Table'!E$49</f>
        <v>117.54750000000001</v>
      </c>
      <c r="H106" s="194">
        <f>+'CTA Pivot Table'!E$51</f>
        <v>0</v>
      </c>
      <c r="I106" s="195">
        <f>+'CTA Pivot Table'!E$53</f>
        <v>129.5990111329404</v>
      </c>
      <c r="J106" s="195">
        <f>+'CTA Pivot Table'!E$55</f>
        <v>84.976200145032621</v>
      </c>
      <c r="K106" s="194">
        <f>+'CTA Pivot Table'!E$57</f>
        <v>73.01236051502147</v>
      </c>
      <c r="L106" s="194">
        <f>+'CTA Pivot Table'!ER$59</f>
        <v>0</v>
      </c>
      <c r="M106" s="196">
        <f>+'CTA Pivot Table'!E$61</f>
        <v>81.95443902439024</v>
      </c>
      <c r="N106" s="195">
        <f>+'CTA Pivot Table'!E$63</f>
        <v>95.30543307086613</v>
      </c>
      <c r="O106" s="12"/>
    </row>
    <row r="107" spans="1:15">
      <c r="A107" s="92" t="s">
        <v>90</v>
      </c>
      <c r="B107" s="194">
        <f>+'CTA Pivot Table'!E$71</f>
        <v>0</v>
      </c>
      <c r="C107" s="194">
        <f>+'CTA Pivot Table'!E$73</f>
        <v>0</v>
      </c>
      <c r="D107" s="194">
        <f>+'CTA Pivot Table'!E$75</f>
        <v>0</v>
      </c>
      <c r="E107" s="195">
        <f>+'CTA Pivot Table'!E$77</f>
        <v>0</v>
      </c>
      <c r="F107" s="195">
        <f>+'CTA Pivot Table'!E$79</f>
        <v>0</v>
      </c>
      <c r="G107" s="194">
        <f>+'CTA Pivot Table'!E$81</f>
        <v>0</v>
      </c>
      <c r="H107" s="194">
        <f>+'CTA Pivot Table'!E$83</f>
        <v>0</v>
      </c>
      <c r="I107" s="195">
        <f>+'CTA Pivot Table'!E$85</f>
        <v>0</v>
      </c>
      <c r="J107" s="195">
        <f>+'CTA Pivot Table'!E$87</f>
        <v>0</v>
      </c>
      <c r="K107" s="194">
        <f>+'CTA Pivot Table'!E$89</f>
        <v>0</v>
      </c>
      <c r="L107" s="194">
        <f>+'CTA Pivot Table'!E$91</f>
        <v>0</v>
      </c>
      <c r="M107" s="196">
        <f>+'CTA Pivot Table'!E$93</f>
        <v>0</v>
      </c>
      <c r="N107" s="195">
        <f>+'CTA Pivot Table'!E$95</f>
        <v>0</v>
      </c>
      <c r="O107" s="12"/>
    </row>
    <row r="108" spans="1:15">
      <c r="A108" s="92" t="s">
        <v>91</v>
      </c>
      <c r="B108" s="194">
        <f>+'CTA Pivot Table'!E$103</f>
        <v>0</v>
      </c>
      <c r="C108" s="194">
        <f>+'CTA Pivot Table'!E$105</f>
        <v>0</v>
      </c>
      <c r="D108" s="194">
        <f>+'CTA Pivot Table'!E$107</f>
        <v>0</v>
      </c>
      <c r="E108" s="195">
        <f>+'CTA Pivot Table'!E$109</f>
        <v>0</v>
      </c>
      <c r="F108" s="195">
        <f>+'CTA Pivot Table'!E$111</f>
        <v>0</v>
      </c>
      <c r="G108" s="194">
        <f>+'CTA Pivot Table'!E$113</f>
        <v>0</v>
      </c>
      <c r="H108" s="194">
        <f>+'CTA Pivot Table'!E$115</f>
        <v>0</v>
      </c>
      <c r="I108" s="195">
        <f>+'CTA Pivot Table'!E$117</f>
        <v>0</v>
      </c>
      <c r="J108" s="195">
        <f>+'CTA Pivot Table'!E$119</f>
        <v>0</v>
      </c>
      <c r="K108" s="194">
        <f>+'CTA Pivot Table'!E$121</f>
        <v>0</v>
      </c>
      <c r="L108" s="194">
        <f>+'CTA Pivot Table'!E$123</f>
        <v>0</v>
      </c>
      <c r="M108" s="196">
        <f>+'CTA Pivot Table'!E$125</f>
        <v>0</v>
      </c>
      <c r="N108" s="195">
        <f>+'CTA Pivot Table'!E$127</f>
        <v>0</v>
      </c>
      <c r="O108" s="12"/>
    </row>
    <row r="109" spans="1:15">
      <c r="A109" s="92"/>
      <c r="B109" s="194"/>
      <c r="C109" s="194"/>
      <c r="D109" s="194"/>
      <c r="E109" s="195"/>
      <c r="F109" s="195"/>
      <c r="G109" s="194"/>
      <c r="H109" s="194"/>
      <c r="I109" s="195"/>
      <c r="J109" s="195"/>
      <c r="K109" s="194"/>
      <c r="L109" s="194"/>
      <c r="M109" s="196"/>
      <c r="N109" s="195"/>
      <c r="O109" s="12"/>
    </row>
    <row r="110" spans="1:15">
      <c r="A110" s="92" t="s">
        <v>92</v>
      </c>
      <c r="B110" s="194">
        <f>+'CTA Pivot Table'!E$135</f>
        <v>143.37033333333335</v>
      </c>
      <c r="C110" s="194">
        <f>+'CTA Pivot Table'!E$137</f>
        <v>144.57142857142858</v>
      </c>
      <c r="D110" s="194">
        <f>+'CTA Pivot Table'!E$139</f>
        <v>0</v>
      </c>
      <c r="E110" s="195">
        <f>+'CTA Pivot Table'!E$141</f>
        <v>143.59756756756758</v>
      </c>
      <c r="F110" s="195">
        <f>+'CTA Pivot Table'!E$143</f>
        <v>145.23712558764274</v>
      </c>
      <c r="G110" s="194">
        <f>+'CTA Pivot Table'!E$145</f>
        <v>146.45933554817273</v>
      </c>
      <c r="H110" s="194">
        <f>+'CTA Pivot Table'!E$147</f>
        <v>0</v>
      </c>
      <c r="I110" s="195">
        <f>+'CTA Pivot Table'!E$149</f>
        <v>145.34931991460812</v>
      </c>
      <c r="J110" s="195">
        <f>+'CTA Pivot Table'!E$151</f>
        <v>101.42302452316076</v>
      </c>
      <c r="K110" s="194">
        <f>+'CTA Pivot Table'!E$153</f>
        <v>77.718565488565488</v>
      </c>
      <c r="L110" s="194">
        <f>+'CTA Pivot Table'!E$155</f>
        <v>0</v>
      </c>
      <c r="M110" s="196">
        <f>+'CTA Pivot Table'!E$157</f>
        <v>96.499948186528499</v>
      </c>
      <c r="N110" s="195">
        <f>+'CTA Pivot Table'!E$159</f>
        <v>125</v>
      </c>
      <c r="O110" s="12"/>
    </row>
    <row r="111" spans="1:15">
      <c r="A111" s="92" t="s">
        <v>93</v>
      </c>
      <c r="B111" s="194">
        <f>+'CTA Pivot Table'!E$167</f>
        <v>139.66827768014059</v>
      </c>
      <c r="C111" s="194">
        <f>+'CTA Pivot Table'!E$169</f>
        <v>159.10526315789471</v>
      </c>
      <c r="D111" s="194">
        <f>+'CTA Pivot Table'!E$171</f>
        <v>0</v>
      </c>
      <c r="E111" s="195">
        <f>+'CTA Pivot Table'!E$173</f>
        <v>140.29634353741497</v>
      </c>
      <c r="F111" s="195">
        <f>+'CTA Pivot Table'!E$175</f>
        <v>149.34897248345524</v>
      </c>
      <c r="G111" s="194">
        <f>+'CTA Pivot Table'!E$177</f>
        <v>141.92027027027027</v>
      </c>
      <c r="H111" s="194">
        <f>+'CTA Pivot Table'!E$179</f>
        <v>0</v>
      </c>
      <c r="I111" s="195">
        <f>+'CTA Pivot Table'!E$181</f>
        <v>148.98479629016231</v>
      </c>
      <c r="J111" s="195">
        <f>+'CTA Pivot Table'!E$183</f>
        <v>89.70524326877657</v>
      </c>
      <c r="K111" s="194">
        <f>+'CTA Pivot Table'!E$185</f>
        <v>83.815193370165758</v>
      </c>
      <c r="L111" s="194">
        <f>+'CTA Pivot Table'!E$187</f>
        <v>0</v>
      </c>
      <c r="M111" s="196">
        <f>+'CTA Pivot Table'!E$189</f>
        <v>88.204223864836322</v>
      </c>
      <c r="N111" s="195">
        <f>+'CTA Pivot Table'!E$191</f>
        <v>77.513395638629277</v>
      </c>
      <c r="O111" s="12"/>
    </row>
    <row r="112" spans="1:15">
      <c r="A112" s="92" t="s">
        <v>94</v>
      </c>
      <c r="B112" s="194">
        <f>+'CTA Pivot Table'!E$199</f>
        <v>0</v>
      </c>
      <c r="C112" s="194">
        <f>+'CTA Pivot Table'!E$201</f>
        <v>0</v>
      </c>
      <c r="D112" s="194">
        <f>+'CTA Pivot Table'!E$203</f>
        <v>0</v>
      </c>
      <c r="E112" s="195">
        <f>+'CTA Pivot Table'!E$205</f>
        <v>0</v>
      </c>
      <c r="F112" s="195">
        <f>+'CTA Pivot Table'!E$207</f>
        <v>0</v>
      </c>
      <c r="G112" s="194">
        <f>+'CTA Pivot Table'!E$209</f>
        <v>0</v>
      </c>
      <c r="H112" s="194">
        <f>+'CTA Pivot Table'!E$211</f>
        <v>0</v>
      </c>
      <c r="I112" s="195">
        <f>+'CTA Pivot Table'!E$213</f>
        <v>0</v>
      </c>
      <c r="J112" s="195">
        <f>+'CTA Pivot Table'!E$215</f>
        <v>0</v>
      </c>
      <c r="K112" s="194">
        <f>+'CTA Pivot Table'!E$217</f>
        <v>0</v>
      </c>
      <c r="L112" s="194">
        <f>+'CTA Pivot Table'!E$219</f>
        <v>0</v>
      </c>
      <c r="M112" s="196">
        <f>+'CTA Pivot Table'!E$221</f>
        <v>0</v>
      </c>
      <c r="N112" s="195">
        <f>+'CTA Pivot Table'!E$223</f>
        <v>0</v>
      </c>
      <c r="O112" s="12"/>
    </row>
    <row r="113" spans="1:16">
      <c r="A113" s="92" t="s">
        <v>95</v>
      </c>
      <c r="B113" s="194">
        <f>+'CTA Pivot Table'!E$231</f>
        <v>0</v>
      </c>
      <c r="C113" s="194">
        <f>+'CTA Pivot Table'!E$233</f>
        <v>0</v>
      </c>
      <c r="D113" s="194">
        <f>+'CTA Pivot Table'!E$235</f>
        <v>0</v>
      </c>
      <c r="E113" s="195">
        <f>+'CTA Pivot Table'!E$237</f>
        <v>0</v>
      </c>
      <c r="F113" s="195">
        <f>+'CTA Pivot Table'!E$239</f>
        <v>0</v>
      </c>
      <c r="G113" s="194">
        <f>+'CTA Pivot Table'!E$241</f>
        <v>0</v>
      </c>
      <c r="H113" s="194">
        <f>+'CTA Pivot Table'!E$243</f>
        <v>0</v>
      </c>
      <c r="I113" s="195">
        <f>+'CTA Pivot Table'!E$245</f>
        <v>0</v>
      </c>
      <c r="J113" s="195">
        <f>+'CTA Pivot Table'!E$247</f>
        <v>0</v>
      </c>
      <c r="K113" s="194">
        <f>+'CTA Pivot Table'!E$249</f>
        <v>0</v>
      </c>
      <c r="L113" s="194">
        <f>+'CTA Pivot Table'!E$251</f>
        <v>0</v>
      </c>
      <c r="M113" s="196">
        <f>+'CTA Pivot Table'!E$253</f>
        <v>0</v>
      </c>
      <c r="N113" s="195">
        <f>+'CTA Pivot Table'!E$255</f>
        <v>0</v>
      </c>
      <c r="O113" s="12"/>
    </row>
    <row r="114" spans="1:16">
      <c r="A114" s="92"/>
      <c r="B114" s="194"/>
      <c r="C114" s="194"/>
      <c r="D114" s="194"/>
      <c r="E114" s="195"/>
      <c r="F114" s="195"/>
      <c r="G114" s="194"/>
      <c r="H114" s="194"/>
      <c r="I114" s="195"/>
      <c r="J114" s="195"/>
      <c r="K114" s="194"/>
      <c r="L114" s="194"/>
      <c r="M114" s="196"/>
      <c r="N114" s="195"/>
      <c r="O114" s="12"/>
    </row>
    <row r="115" spans="1:16">
      <c r="A115" s="92" t="s">
        <v>96</v>
      </c>
      <c r="B115" s="194">
        <f>+'CTA Pivot Table'!E$263</f>
        <v>0</v>
      </c>
      <c r="C115" s="194">
        <f>+'CTA Pivot Table'!E$265</f>
        <v>0</v>
      </c>
      <c r="D115" s="194">
        <f>+'CTA Pivot Table'!E$267</f>
        <v>0</v>
      </c>
      <c r="E115" s="195">
        <f>+'CTA Pivot Table'!E$269</f>
        <v>0</v>
      </c>
      <c r="F115" s="195">
        <f>+'CTA Pivot Table'!E$271</f>
        <v>0</v>
      </c>
      <c r="G115" s="194">
        <f>+'CTA Pivot Table'!E$273</f>
        <v>0</v>
      </c>
      <c r="H115" s="194">
        <f>+'CTA Pivot Table'!E$275</f>
        <v>0</v>
      </c>
      <c r="I115" s="195">
        <f>+'CTA Pivot Table'!E$277</f>
        <v>0</v>
      </c>
      <c r="J115" s="195">
        <f>+'CTA Pivot Table'!E$279</f>
        <v>0</v>
      </c>
      <c r="K115" s="194">
        <f>+'CTA Pivot Table'!E$281</f>
        <v>0</v>
      </c>
      <c r="L115" s="194">
        <f>+'CTA Pivot Table'!E$283</f>
        <v>0</v>
      </c>
      <c r="M115" s="196">
        <f>+'CTA Pivot Table'!E$285</f>
        <v>0</v>
      </c>
      <c r="N115" s="195">
        <f>+'CTA Pivot Table'!E$287</f>
        <v>0</v>
      </c>
      <c r="O115" s="12"/>
    </row>
    <row r="116" spans="1:16" ht="15.75">
      <c r="A116" s="92" t="s">
        <v>97</v>
      </c>
      <c r="B116" s="194">
        <f>+'CTA Pivot Table'!E$295</f>
        <v>154.30625000000001</v>
      </c>
      <c r="C116" s="194">
        <f>+'CTA Pivot Table'!E$297</f>
        <v>0</v>
      </c>
      <c r="D116" s="194">
        <f>+'CTA Pivot Table'!E$299</f>
        <v>0</v>
      </c>
      <c r="E116" s="195">
        <f>+'CTA Pivot Table'!E$301</f>
        <v>154.30625000000001</v>
      </c>
      <c r="F116" s="195">
        <f>+'CTA Pivot Table'!E$303</f>
        <v>145.92542148362236</v>
      </c>
      <c r="G116" s="194">
        <f>+'CTA Pivot Table'!E$305</f>
        <v>126.30851063829788</v>
      </c>
      <c r="H116" s="194">
        <f>+'CTA Pivot Table'!E$307</f>
        <v>183.84166666666667</v>
      </c>
      <c r="I116" s="195">
        <f>+'CTA Pivot Table'!E$309</f>
        <v>145.86958029415283</v>
      </c>
      <c r="J116" s="195">
        <f>+'CTA Pivot Table'!E$311</f>
        <v>94.161421595225178</v>
      </c>
      <c r="K116" s="194">
        <f>+'CTA Pivot Table'!E$313</f>
        <v>66.763437139561702</v>
      </c>
      <c r="L116" s="194">
        <f>+'CTA Pivot Table'!E$315</f>
        <v>109.25121951219512</v>
      </c>
      <c r="M116" s="196">
        <f>+'CTA Pivot Table'!E$317</f>
        <v>89.125424466695677</v>
      </c>
      <c r="N116" s="195">
        <f>+'CTA Pivot Table'!E$319</f>
        <v>113.9765625</v>
      </c>
      <c r="O116" s="12"/>
      <c r="P116" s="96"/>
    </row>
    <row r="117" spans="1:16">
      <c r="A117" s="92" t="s">
        <v>98</v>
      </c>
      <c r="B117" s="194">
        <f>+'CTA Pivot Table'!E$327</f>
        <v>0</v>
      </c>
      <c r="C117" s="194">
        <f>+'CTA Pivot Table'!E$329</f>
        <v>0</v>
      </c>
      <c r="D117" s="194">
        <f>+'CTA Pivot Table'!E$331</f>
        <v>0</v>
      </c>
      <c r="E117" s="195">
        <f>+'CTA Pivot Table'!E$333</f>
        <v>0</v>
      </c>
      <c r="F117" s="195">
        <f>+'CTA Pivot Table'!E$335</f>
        <v>0</v>
      </c>
      <c r="G117" s="194">
        <f>+'CTA Pivot Table'!E$337</f>
        <v>0</v>
      </c>
      <c r="H117" s="194">
        <f>+'CTA Pivot Table'!E$339</f>
        <v>0</v>
      </c>
      <c r="I117" s="195">
        <f>+'CTA Pivot Table'!E$341</f>
        <v>0</v>
      </c>
      <c r="J117" s="195">
        <f>+'CTA Pivot Table'!E$343</f>
        <v>0</v>
      </c>
      <c r="K117" s="194">
        <f>+'CTA Pivot Table'!E$345</f>
        <v>0</v>
      </c>
      <c r="L117" s="194">
        <f>+'CTA Pivot Table'!E$347</f>
        <v>0</v>
      </c>
      <c r="M117" s="196">
        <f>+'CTA Pivot Table'!E$349</f>
        <v>0</v>
      </c>
      <c r="N117" s="195">
        <f>+'CTA Pivot Table'!E$351</f>
        <v>0</v>
      </c>
      <c r="O117" s="12"/>
    </row>
    <row r="118" spans="1:16">
      <c r="A118" s="92" t="s">
        <v>99</v>
      </c>
      <c r="B118" s="194">
        <f>+'CTA Pivot Table'!E$359</f>
        <v>0</v>
      </c>
      <c r="C118" s="194">
        <f>+'CTA Pivot Table'!E$361</f>
        <v>0</v>
      </c>
      <c r="D118" s="194">
        <f>+'CTA Pivot Table'!E$363</f>
        <v>0</v>
      </c>
      <c r="E118" s="195">
        <f>+'CTA Pivot Table'!E$365</f>
        <v>0</v>
      </c>
      <c r="F118" s="195">
        <f>+'CTA Pivot Table'!E$367</f>
        <v>0</v>
      </c>
      <c r="G118" s="194">
        <f>+'CTA Pivot Table'!E$369</f>
        <v>0</v>
      </c>
      <c r="H118" s="194">
        <f>+'CTA Pivot Table'!E$371</f>
        <v>0</v>
      </c>
      <c r="I118" s="195">
        <f>+'CTA Pivot Table'!E$373</f>
        <v>0</v>
      </c>
      <c r="J118" s="195">
        <f>+'CTA Pivot Table'!E$375</f>
        <v>0</v>
      </c>
      <c r="K118" s="194">
        <f>+'CTA Pivot Table'!E$377</f>
        <v>0</v>
      </c>
      <c r="L118" s="194">
        <f>+'CTA Pivot Table'!E$379</f>
        <v>0</v>
      </c>
      <c r="M118" s="196">
        <f>+'CTA Pivot Table'!E$381</f>
        <v>0</v>
      </c>
      <c r="N118" s="195">
        <f>+'CTA Pivot Table'!E$383</f>
        <v>0</v>
      </c>
      <c r="O118" s="12"/>
    </row>
    <row r="119" spans="1:16">
      <c r="A119" s="92"/>
      <c r="B119" s="194"/>
      <c r="C119" s="194"/>
      <c r="D119" s="194"/>
      <c r="E119" s="195"/>
      <c r="F119" s="195"/>
      <c r="G119" s="194"/>
      <c r="H119" s="194"/>
      <c r="I119" s="195"/>
      <c r="J119" s="195"/>
      <c r="K119" s="194"/>
      <c r="L119" s="194"/>
      <c r="M119" s="196"/>
      <c r="N119" s="195"/>
      <c r="O119" s="12"/>
    </row>
    <row r="120" spans="1:16">
      <c r="A120" s="92" t="s">
        <v>100</v>
      </c>
      <c r="B120" s="194">
        <f>+'CTA Pivot Table'!E$391</f>
        <v>0</v>
      </c>
      <c r="C120" s="194">
        <f>+'CTA Pivot Table'!E$393</f>
        <v>0</v>
      </c>
      <c r="D120" s="194">
        <f>+'CTA Pivot Table'!E$395</f>
        <v>0</v>
      </c>
      <c r="E120" s="195">
        <f>+'CTA Pivot Table'!E$397</f>
        <v>0</v>
      </c>
      <c r="F120" s="195">
        <f>+'CTA Pivot Table'!E$399</f>
        <v>0</v>
      </c>
      <c r="G120" s="194">
        <f>+'CTA Pivot Table'!E$401</f>
        <v>0</v>
      </c>
      <c r="H120" s="194">
        <f>+'CTA Pivot Table'!E$403</f>
        <v>0</v>
      </c>
      <c r="I120" s="195">
        <f>+'CTA Pivot Table'!E$405</f>
        <v>0</v>
      </c>
      <c r="J120" s="195">
        <f>+'CTA Pivot Table'!E$407</f>
        <v>0</v>
      </c>
      <c r="K120" s="194">
        <f>+'CTA Pivot Table'!E$409</f>
        <v>0</v>
      </c>
      <c r="L120" s="194">
        <f>+'CTA Pivot Table'!E$411</f>
        <v>0</v>
      </c>
      <c r="M120" s="196">
        <f>+'CTA Pivot Table'!E$413</f>
        <v>0</v>
      </c>
      <c r="N120" s="195">
        <f>+'CTA Pivot Table'!E$415</f>
        <v>0</v>
      </c>
      <c r="O120" s="12"/>
    </row>
    <row r="121" spans="1:16">
      <c r="A121" s="92" t="s">
        <v>101</v>
      </c>
      <c r="B121" s="194">
        <f>+'CTA Pivot Table'!E$423</f>
        <v>126.15391052462182</v>
      </c>
      <c r="C121" s="194">
        <f>+'CTA Pivot Table'!E$425</f>
        <v>127.67902439024392</v>
      </c>
      <c r="D121" s="194">
        <f>+'CTA Pivot Table'!E$427</f>
        <v>0</v>
      </c>
      <c r="E121" s="195">
        <f>+'CTA Pivot Table'!E$429</f>
        <v>126.24830917874397</v>
      </c>
      <c r="F121" s="195">
        <f>+'CTA Pivot Table'!E$431</f>
        <v>140.28473545842917</v>
      </c>
      <c r="G121" s="194">
        <f>+'CTA Pivot Table'!E$433</f>
        <v>135.62096774193546</v>
      </c>
      <c r="H121" s="194">
        <f>+'CTA Pivot Table'!E$435</f>
        <v>0</v>
      </c>
      <c r="I121" s="195">
        <f>+'CTA Pivot Table'!E$437</f>
        <v>139.97429447852758</v>
      </c>
      <c r="J121" s="195">
        <f>+'CTA Pivot Table'!E$439</f>
        <v>88.236831926863573</v>
      </c>
      <c r="K121" s="194">
        <f>+'CTA Pivot Table'!E$441</f>
        <v>69.009803220035778</v>
      </c>
      <c r="L121" s="194">
        <f>+'CTA Pivot Table'!E$443</f>
        <v>0</v>
      </c>
      <c r="M121" s="196">
        <f>+'CTA Pivot Table'!E$445</f>
        <v>81.901862548626667</v>
      </c>
      <c r="N121" s="195">
        <f>+'CTA Pivot Table'!E$447</f>
        <v>74.296767355590887</v>
      </c>
      <c r="O121" s="12"/>
    </row>
    <row r="122" spans="1:16">
      <c r="A122" s="92" t="s">
        <v>102</v>
      </c>
      <c r="B122" s="194">
        <f>+'CTA Pivot Table'!E$455</f>
        <v>137.33333333333334</v>
      </c>
      <c r="C122" s="194">
        <f>+'CTA Pivot Table'!E$457</f>
        <v>106.5</v>
      </c>
      <c r="D122" s="194">
        <f>+'CTA Pivot Table'!E$459</f>
        <v>0</v>
      </c>
      <c r="E122" s="195">
        <f>+'CTA Pivot Table'!E$461</f>
        <v>133.70588235294119</v>
      </c>
      <c r="F122" s="195">
        <f>+'CTA Pivot Table'!E$463</f>
        <v>126.08239700374563</v>
      </c>
      <c r="G122" s="194">
        <f>+'CTA Pivot Table'!E$465</f>
        <v>118.77304964539015</v>
      </c>
      <c r="H122" s="194">
        <f>+'CTA Pivot Table'!E$467</f>
        <v>0</v>
      </c>
      <c r="I122" s="195">
        <f>+'CTA Pivot Table'!E$469</f>
        <v>125.7970653377633</v>
      </c>
      <c r="J122" s="195">
        <f>+'CTA Pivot Table'!E$471</f>
        <v>85.967359050445111</v>
      </c>
      <c r="K122" s="194">
        <f>+'CTA Pivot Table'!E$473</f>
        <v>69.197183098591537</v>
      </c>
      <c r="L122" s="194">
        <f>+'CTA Pivot Table'!E$475</f>
        <v>0</v>
      </c>
      <c r="M122" s="196">
        <f>+'CTA Pivot Table'!E$477</f>
        <v>81.940248027057493</v>
      </c>
      <c r="N122" s="195">
        <f>+'CTA Pivot Table'!E$479</f>
        <v>88.321748400852869</v>
      </c>
      <c r="O122" s="12"/>
    </row>
    <row r="123" spans="1:16">
      <c r="A123" s="97" t="s">
        <v>103</v>
      </c>
      <c r="B123" s="197">
        <f>+'CTA Pivot Table'!E$487</f>
        <v>0</v>
      </c>
      <c r="C123" s="197">
        <f>+'CTA Pivot Table'!E$489</f>
        <v>0</v>
      </c>
      <c r="D123" s="197">
        <f>+'CTA Pivot Table'!E$491</f>
        <v>0</v>
      </c>
      <c r="E123" s="198">
        <f>+'CTA Pivot Table'!E$493</f>
        <v>0</v>
      </c>
      <c r="F123" s="198">
        <f>+'CTA Pivot Table'!E$495</f>
        <v>0</v>
      </c>
      <c r="G123" s="197">
        <f>+'CTA Pivot Table'!E$497</f>
        <v>0</v>
      </c>
      <c r="H123" s="197">
        <f>+'CTA Pivot Table'!E$499</f>
        <v>0</v>
      </c>
      <c r="I123" s="198">
        <f>+'CTA Pivot Table'!E$501</f>
        <v>0</v>
      </c>
      <c r="J123" s="198">
        <f>+'CTA Pivot Table'!E$503</f>
        <v>0</v>
      </c>
      <c r="K123" s="197">
        <f>+'CTA Pivot Table'!E$505</f>
        <v>0</v>
      </c>
      <c r="L123" s="197">
        <f>+'CTA Pivot Table'!E$507</f>
        <v>0</v>
      </c>
      <c r="M123" s="199">
        <f>+'CTA Pivot Table'!E$509</f>
        <v>0</v>
      </c>
      <c r="N123" s="198">
        <f>+'CTA Pivot Table'!E$511</f>
        <v>0</v>
      </c>
      <c r="O123" s="12"/>
    </row>
    <row r="124" spans="1:16">
      <c r="A124" s="165" t="s">
        <v>206</v>
      </c>
      <c r="B124" s="200"/>
      <c r="C124" s="200"/>
      <c r="D124" s="200"/>
      <c r="E124" s="200"/>
      <c r="F124" s="200"/>
      <c r="G124" s="200"/>
      <c r="H124" s="200"/>
      <c r="I124" s="200"/>
      <c r="J124" s="200"/>
      <c r="K124" s="200"/>
      <c r="L124" s="200"/>
      <c r="M124" s="200"/>
      <c r="N124" s="201"/>
    </row>
    <row r="125" spans="1:16">
      <c r="A125" s="202"/>
      <c r="B125" s="200"/>
      <c r="C125" s="200"/>
      <c r="D125" s="200"/>
      <c r="E125" s="200"/>
      <c r="F125" s="200"/>
      <c r="G125" s="200"/>
      <c r="H125" s="200"/>
      <c r="I125" s="200"/>
      <c r="J125" s="200"/>
      <c r="K125" s="200"/>
      <c r="L125" s="200"/>
      <c r="M125" s="200"/>
      <c r="N125" s="718" t="s">
        <v>1156</v>
      </c>
    </row>
    <row r="126" spans="1:16" ht="18">
      <c r="A126" s="266" t="s">
        <v>334</v>
      </c>
      <c r="B126" s="87"/>
      <c r="C126" s="87"/>
      <c r="D126" s="87"/>
      <c r="E126" s="133"/>
      <c r="F126" s="133"/>
      <c r="G126" s="133"/>
      <c r="H126" s="133"/>
      <c r="I126" s="133"/>
      <c r="J126" s="87"/>
      <c r="K126" s="87"/>
      <c r="L126" s="87"/>
      <c r="M126" s="133"/>
      <c r="N126" s="134"/>
    </row>
    <row r="127" spans="1:16" ht="18">
      <c r="A127" s="266"/>
      <c r="B127" s="87"/>
      <c r="C127" s="87"/>
      <c r="D127" s="87"/>
      <c r="E127" s="133"/>
      <c r="F127" s="133"/>
      <c r="G127" s="133"/>
      <c r="H127" s="133"/>
      <c r="I127" s="133"/>
      <c r="J127" s="87"/>
      <c r="K127" s="87"/>
      <c r="L127" s="87"/>
      <c r="M127" s="133"/>
      <c r="N127" s="134"/>
    </row>
    <row r="128" spans="1:16" ht="15.75">
      <c r="A128" s="150" t="s">
        <v>223</v>
      </c>
      <c r="B128" s="87"/>
      <c r="C128" s="87"/>
      <c r="D128" s="87"/>
      <c r="E128" s="133"/>
      <c r="F128" s="133"/>
      <c r="G128" s="133"/>
      <c r="H128" s="133"/>
      <c r="I128" s="133"/>
      <c r="J128" s="87"/>
      <c r="K128" s="87"/>
      <c r="L128" s="87"/>
      <c r="M128" s="133"/>
      <c r="N128" s="134"/>
    </row>
    <row r="129" spans="1:15" ht="15.75">
      <c r="A129" s="150" t="s">
        <v>1128</v>
      </c>
      <c r="B129" s="87"/>
      <c r="C129" s="87"/>
      <c r="D129" s="87"/>
      <c r="E129" s="133"/>
      <c r="F129" s="133"/>
      <c r="G129" s="133"/>
      <c r="H129" s="133"/>
      <c r="I129" s="133"/>
      <c r="J129" s="87"/>
      <c r="K129" s="87"/>
      <c r="L129" s="87"/>
      <c r="M129" s="133"/>
      <c r="N129" s="134"/>
    </row>
    <row r="130" spans="1:15" ht="15.75" customHeight="1">
      <c r="A130" s="31"/>
      <c r="B130" s="63"/>
      <c r="C130" s="63"/>
      <c r="D130" s="63"/>
      <c r="E130" s="63"/>
      <c r="F130" s="64"/>
      <c r="G130" s="89"/>
      <c r="H130" s="89"/>
      <c r="I130" s="90"/>
      <c r="J130" s="90"/>
      <c r="K130" s="90"/>
      <c r="L130" s="90"/>
      <c r="M130" s="90"/>
      <c r="N130" s="90"/>
      <c r="O130" s="11"/>
    </row>
    <row r="131" spans="1:15" ht="15.75" customHeight="1">
      <c r="A131" s="26"/>
      <c r="B131" s="151" t="s">
        <v>303</v>
      </c>
      <c r="C131" s="184"/>
      <c r="D131" s="184"/>
      <c r="E131" s="184"/>
      <c r="F131" s="184"/>
      <c r="G131" s="184"/>
      <c r="H131" s="184"/>
      <c r="I131" s="185"/>
      <c r="J131" s="186" t="s">
        <v>202</v>
      </c>
      <c r="K131" s="187"/>
      <c r="L131" s="187"/>
      <c r="M131" s="188"/>
      <c r="N131" s="841" t="s">
        <v>302</v>
      </c>
      <c r="O131" s="91"/>
    </row>
    <row r="132" spans="1:15" ht="42.75" customHeight="1">
      <c r="A132" s="42"/>
      <c r="B132" s="152" t="s">
        <v>344</v>
      </c>
      <c r="C132" s="152"/>
      <c r="D132" s="152"/>
      <c r="E132" s="155"/>
      <c r="F132" s="156" t="s">
        <v>346</v>
      </c>
      <c r="G132" s="152"/>
      <c r="H132" s="152"/>
      <c r="I132" s="153"/>
      <c r="J132" s="157" t="s">
        <v>304</v>
      </c>
      <c r="K132" s="184"/>
      <c r="L132" s="184"/>
      <c r="M132" s="185"/>
      <c r="N132" s="842"/>
      <c r="O132" s="91"/>
    </row>
    <row r="133" spans="1:15" ht="27.75" customHeight="1">
      <c r="A133" s="31"/>
      <c r="B133" s="189" t="s">
        <v>203</v>
      </c>
      <c r="C133" s="189" t="s">
        <v>204</v>
      </c>
      <c r="D133" s="189" t="s">
        <v>104</v>
      </c>
      <c r="E133" s="190" t="s">
        <v>50</v>
      </c>
      <c r="F133" s="190" t="s">
        <v>203</v>
      </c>
      <c r="G133" s="189" t="s">
        <v>204</v>
      </c>
      <c r="H133" s="189" t="s">
        <v>104</v>
      </c>
      <c r="I133" s="190" t="s">
        <v>50</v>
      </c>
      <c r="J133" s="191" t="s">
        <v>203</v>
      </c>
      <c r="K133" s="192" t="s">
        <v>204</v>
      </c>
      <c r="L133" s="193" t="s">
        <v>104</v>
      </c>
      <c r="M133" s="191" t="s">
        <v>50</v>
      </c>
      <c r="N133" s="843"/>
      <c r="O133" s="91"/>
    </row>
    <row r="134" spans="1:15" ht="15.75" hidden="1" customHeight="1">
      <c r="A134" s="92" t="s">
        <v>87</v>
      </c>
      <c r="B134" s="66">
        <f>+'CTA Pivot Table'!F$230</f>
        <v>0</v>
      </c>
      <c r="C134" s="66">
        <f>+'CTA Pivot Table'!F$231</f>
        <v>0</v>
      </c>
      <c r="D134" s="66">
        <f>+'CTA Pivot Table'!F$232</f>
        <v>0</v>
      </c>
      <c r="E134" s="65">
        <f>+'CTA Pivot Table'!F$233</f>
        <v>0</v>
      </c>
      <c r="F134" s="65"/>
      <c r="G134" s="65"/>
      <c r="H134" s="65"/>
      <c r="I134" s="65"/>
      <c r="J134" s="65">
        <f>+'CTA Pivot Table'!F$234</f>
        <v>0</v>
      </c>
      <c r="K134" s="66">
        <f>+'CTA Pivot Table'!F$235</f>
        <v>0</v>
      </c>
      <c r="L134" s="66">
        <f>+'CTA Pivot Table'!F$236</f>
        <v>0</v>
      </c>
      <c r="M134" s="67">
        <f>+'CTA Pivot Table'!F$237</f>
        <v>0</v>
      </c>
      <c r="N134" s="65">
        <f>+'CTA Pivot Table'!F$238</f>
        <v>0</v>
      </c>
      <c r="O134" s="12"/>
    </row>
    <row r="135" spans="1:15" ht="15.75" hidden="1" customHeight="1">
      <c r="A135" s="92"/>
      <c r="E135" s="68"/>
      <c r="I135" s="68"/>
      <c r="J135" s="68"/>
      <c r="M135" s="70"/>
      <c r="N135" s="68"/>
      <c r="O135" s="12"/>
    </row>
    <row r="136" spans="1:15">
      <c r="A136" s="92" t="s">
        <v>88</v>
      </c>
      <c r="B136" s="194">
        <f>+'CTA Pivot Table'!F$7</f>
        <v>0</v>
      </c>
      <c r="C136" s="194">
        <f>+'CTA Pivot Table'!F$9</f>
        <v>0</v>
      </c>
      <c r="D136" s="194">
        <f>+'CTA Pivot Table'!F$11</f>
        <v>0</v>
      </c>
      <c r="E136" s="195">
        <f>+'CTA Pivot Table'!F$13</f>
        <v>0</v>
      </c>
      <c r="F136" s="195">
        <f>+'CTA Pivot Table'!F$15</f>
        <v>0</v>
      </c>
      <c r="G136" s="194">
        <f>+'CTA Pivot Table'!F$17</f>
        <v>0</v>
      </c>
      <c r="H136" s="194">
        <f>+'CTA Pivot Table'!F$19</f>
        <v>0</v>
      </c>
      <c r="I136" s="195">
        <f>+'CTA Pivot Table'!F$21</f>
        <v>0</v>
      </c>
      <c r="J136" s="195">
        <f>+'CTA Pivot Table'!F$23</f>
        <v>0</v>
      </c>
      <c r="K136" s="194">
        <f>+'CTA Pivot Table'!F$25</f>
        <v>0</v>
      </c>
      <c r="L136" s="194">
        <f>+'CTA Pivot Table'!F$27</f>
        <v>0</v>
      </c>
      <c r="M136" s="196">
        <f>+'CTA Pivot Table'!F$29</f>
        <v>0</v>
      </c>
      <c r="N136" s="195">
        <f>+'CTA Pivot Table'!F$31</f>
        <v>0</v>
      </c>
      <c r="O136" s="12"/>
    </row>
    <row r="137" spans="1:15">
      <c r="A137" s="92" t="s">
        <v>89</v>
      </c>
      <c r="B137" s="194">
        <f>+'CTA Pivot Table'!F$39</f>
        <v>128.01744927536231</v>
      </c>
      <c r="C137" s="194">
        <f>+'CTA Pivot Table'!F$41</f>
        <v>118.7604761904762</v>
      </c>
      <c r="D137" s="194">
        <f>+'CTA Pivot Table'!F$43</f>
        <v>0</v>
      </c>
      <c r="E137" s="195">
        <f>+'CTA Pivot Table'!F$45</f>
        <v>127.48631147540981</v>
      </c>
      <c r="F137" s="195">
        <f>+'CTA Pivot Table'!F$47</f>
        <v>133.59804761904763</v>
      </c>
      <c r="G137" s="194">
        <f>+'CTA Pivot Table'!F$49</f>
        <v>118.57127659574469</v>
      </c>
      <c r="H137" s="194">
        <f>+'CTA Pivot Table'!F$51</f>
        <v>0</v>
      </c>
      <c r="I137" s="195">
        <f>+'CTA Pivot Table'!F$53</f>
        <v>132.80181510710261</v>
      </c>
      <c r="J137" s="195">
        <f>+'CTA Pivot Table'!F$55</f>
        <v>84.533141263940522</v>
      </c>
      <c r="K137" s="194">
        <f>+'CTA Pivot Table'!F$57</f>
        <v>63.918352941176465</v>
      </c>
      <c r="L137" s="194">
        <f>+'CTA Pivot Table'!FR$59</f>
        <v>0</v>
      </c>
      <c r="M137" s="196">
        <f>+'CTA Pivot Table'!F$61</f>
        <v>79.583262711864407</v>
      </c>
      <c r="N137" s="195">
        <f>+'CTA Pivot Table'!F$63</f>
        <v>0</v>
      </c>
      <c r="O137" s="12"/>
    </row>
    <row r="138" spans="1:15">
      <c r="A138" s="92" t="s">
        <v>90</v>
      </c>
      <c r="B138" s="194">
        <f>+'CTA Pivot Table'!F$71</f>
        <v>0</v>
      </c>
      <c r="C138" s="194">
        <f>+'CTA Pivot Table'!F$73</f>
        <v>0</v>
      </c>
      <c r="D138" s="194">
        <f>+'CTA Pivot Table'!F$75</f>
        <v>0</v>
      </c>
      <c r="E138" s="195">
        <f>+'CTA Pivot Table'!F$77</f>
        <v>0</v>
      </c>
      <c r="F138" s="195">
        <f>+'CTA Pivot Table'!F$79</f>
        <v>0</v>
      </c>
      <c r="G138" s="194">
        <f>+'CTA Pivot Table'!F$81</f>
        <v>0</v>
      </c>
      <c r="H138" s="194">
        <f>+'CTA Pivot Table'!F$83</f>
        <v>0</v>
      </c>
      <c r="I138" s="195">
        <f>+'CTA Pivot Table'!F$85</f>
        <v>0</v>
      </c>
      <c r="J138" s="195">
        <f>+'CTA Pivot Table'!F$87</f>
        <v>0</v>
      </c>
      <c r="K138" s="194">
        <f>+'CTA Pivot Table'!F$89</f>
        <v>0</v>
      </c>
      <c r="L138" s="194">
        <f>+'CTA Pivot Table'!F$91</f>
        <v>0</v>
      </c>
      <c r="M138" s="196">
        <f>+'CTA Pivot Table'!F$93</f>
        <v>0</v>
      </c>
      <c r="N138" s="195">
        <f>+'CTA Pivot Table'!F$95</f>
        <v>0</v>
      </c>
      <c r="O138" s="12"/>
    </row>
    <row r="139" spans="1:15">
      <c r="A139" s="92" t="s">
        <v>91</v>
      </c>
      <c r="B139" s="194">
        <f>+'CTA Pivot Table'!F$103</f>
        <v>0</v>
      </c>
      <c r="C139" s="194">
        <f>+'CTA Pivot Table'!F$105</f>
        <v>0</v>
      </c>
      <c r="D139" s="194">
        <f>+'CTA Pivot Table'!F$107</f>
        <v>0</v>
      </c>
      <c r="E139" s="195">
        <f>+'CTA Pivot Table'!F$109</f>
        <v>0</v>
      </c>
      <c r="F139" s="195">
        <f>+'CTA Pivot Table'!F$111</f>
        <v>0</v>
      </c>
      <c r="G139" s="194">
        <f>+'CTA Pivot Table'!F$113</f>
        <v>0</v>
      </c>
      <c r="H139" s="194">
        <f>+'CTA Pivot Table'!F$115</f>
        <v>0</v>
      </c>
      <c r="I139" s="195">
        <f>+'CTA Pivot Table'!F$117</f>
        <v>0</v>
      </c>
      <c r="J139" s="195">
        <f>+'CTA Pivot Table'!F$119</f>
        <v>0</v>
      </c>
      <c r="K139" s="194">
        <f>+'CTA Pivot Table'!F$121</f>
        <v>0</v>
      </c>
      <c r="L139" s="194">
        <f>+'CTA Pivot Table'!F$123</f>
        <v>0</v>
      </c>
      <c r="M139" s="196">
        <f>+'CTA Pivot Table'!F$125</f>
        <v>0</v>
      </c>
      <c r="N139" s="195">
        <f>+'CTA Pivot Table'!F$127</f>
        <v>0</v>
      </c>
      <c r="O139" s="12"/>
    </row>
    <row r="140" spans="1:15">
      <c r="A140" s="92"/>
      <c r="B140" s="194"/>
      <c r="C140" s="194"/>
      <c r="D140" s="194"/>
      <c r="E140" s="195"/>
      <c r="F140" s="195"/>
      <c r="G140" s="194"/>
      <c r="H140" s="194"/>
      <c r="I140" s="195"/>
      <c r="J140" s="195"/>
      <c r="K140" s="194"/>
      <c r="L140" s="194"/>
      <c r="M140" s="196"/>
      <c r="N140" s="195"/>
      <c r="O140" s="12"/>
    </row>
    <row r="141" spans="1:15">
      <c r="A141" s="92" t="s">
        <v>92</v>
      </c>
      <c r="B141" s="194">
        <f>+'CTA Pivot Table'!F$135</f>
        <v>135.99551282051283</v>
      </c>
      <c r="C141" s="194">
        <f>+'CTA Pivot Table'!F$137</f>
        <v>141.56384615384616</v>
      </c>
      <c r="D141" s="194">
        <f>+'CTA Pivot Table'!F$139</f>
        <v>0</v>
      </c>
      <c r="E141" s="195">
        <f>+'CTA Pivot Table'!F$141</f>
        <v>136.79098901098899</v>
      </c>
      <c r="F141" s="195">
        <f>+'CTA Pivot Table'!F$143</f>
        <v>142.62328373351369</v>
      </c>
      <c r="G141" s="194">
        <f>+'CTA Pivot Table'!F$145</f>
        <v>131.76980582524271</v>
      </c>
      <c r="H141" s="194">
        <f>+'CTA Pivot Table'!F$147</f>
        <v>0</v>
      </c>
      <c r="I141" s="195">
        <f>+'CTA Pivot Table'!F$149</f>
        <v>141.59642375995102</v>
      </c>
      <c r="J141" s="195">
        <f>+'CTA Pivot Table'!F$151</f>
        <v>98.713051864552071</v>
      </c>
      <c r="K141" s="194">
        <f>+'CTA Pivot Table'!F$153</f>
        <v>90.750065727699536</v>
      </c>
      <c r="L141" s="194">
        <f>+'CTA Pivot Table'!F$155</f>
        <v>0</v>
      </c>
      <c r="M141" s="196">
        <f>+'CTA Pivot Table'!F$157</f>
        <v>96.217295467922312</v>
      </c>
      <c r="N141" s="195">
        <f>+'CTA Pivot Table'!F$159</f>
        <v>125</v>
      </c>
      <c r="O141" s="12"/>
    </row>
    <row r="142" spans="1:15">
      <c r="A142" s="92" t="s">
        <v>93</v>
      </c>
      <c r="B142" s="194">
        <f>+'CTA Pivot Table'!F$167</f>
        <v>139.21428571428569</v>
      </c>
      <c r="C142" s="194">
        <f>+'CTA Pivot Table'!F$169</f>
        <v>198.1</v>
      </c>
      <c r="D142" s="194">
        <f>+'CTA Pivot Table'!F$171</f>
        <v>0</v>
      </c>
      <c r="E142" s="195">
        <f>+'CTA Pivot Table'!F$173</f>
        <v>142.67815126050417</v>
      </c>
      <c r="F142" s="195">
        <f>+'CTA Pivot Table'!F$175</f>
        <v>160.06146288209607</v>
      </c>
      <c r="G142" s="194">
        <f>+'CTA Pivot Table'!F$177</f>
        <v>141.64666666666665</v>
      </c>
      <c r="H142" s="194">
        <f>+'CTA Pivot Table'!F$179</f>
        <v>0</v>
      </c>
      <c r="I142" s="195">
        <f>+'CTA Pivot Table'!F$181</f>
        <v>158.41401590457255</v>
      </c>
      <c r="J142" s="195">
        <f>+'CTA Pivot Table'!F$183</f>
        <v>100.0935064935065</v>
      </c>
      <c r="K142" s="194">
        <f>+'CTA Pivot Table'!F$185</f>
        <v>90.138095238095246</v>
      </c>
      <c r="L142" s="194">
        <f>+'CTA Pivot Table'!F$187</f>
        <v>0</v>
      </c>
      <c r="M142" s="196">
        <f>+'CTA Pivot Table'!F$189</f>
        <v>97.203225806451613</v>
      </c>
      <c r="N142" s="195">
        <f>+'CTA Pivot Table'!F$191</f>
        <v>86.848309178743961</v>
      </c>
      <c r="O142" s="12"/>
    </row>
    <row r="143" spans="1:15">
      <c r="A143" s="92" t="s">
        <v>94</v>
      </c>
      <c r="B143" s="194">
        <f>+'CTA Pivot Table'!F$199</f>
        <v>0</v>
      </c>
      <c r="C143" s="194">
        <f>+'CTA Pivot Table'!F$201</f>
        <v>0</v>
      </c>
      <c r="D143" s="194">
        <f>+'CTA Pivot Table'!F$203</f>
        <v>0</v>
      </c>
      <c r="E143" s="195">
        <f>+'CTA Pivot Table'!F$205</f>
        <v>0</v>
      </c>
      <c r="F143" s="195">
        <f>+'CTA Pivot Table'!F$207</f>
        <v>0</v>
      </c>
      <c r="G143" s="194">
        <f>+'CTA Pivot Table'!F$209</f>
        <v>0</v>
      </c>
      <c r="H143" s="194">
        <f>+'CTA Pivot Table'!F$211</f>
        <v>0</v>
      </c>
      <c r="I143" s="195">
        <f>+'CTA Pivot Table'!F$213</f>
        <v>0</v>
      </c>
      <c r="J143" s="195">
        <f>+'CTA Pivot Table'!F$215</f>
        <v>0</v>
      </c>
      <c r="K143" s="194">
        <f>+'CTA Pivot Table'!F$217</f>
        <v>0</v>
      </c>
      <c r="L143" s="194">
        <f>+'CTA Pivot Table'!F$219</f>
        <v>0</v>
      </c>
      <c r="M143" s="196">
        <f>+'CTA Pivot Table'!F$221</f>
        <v>0</v>
      </c>
      <c r="N143" s="195">
        <f>+'CTA Pivot Table'!F$223</f>
        <v>0</v>
      </c>
      <c r="O143" s="12"/>
    </row>
    <row r="144" spans="1:15" ht="16.5" customHeight="1">
      <c r="A144" s="92" t="s">
        <v>95</v>
      </c>
      <c r="B144" s="194">
        <f>+'CTA Pivot Table'!F$231</f>
        <v>0</v>
      </c>
      <c r="C144" s="194">
        <f>+'CTA Pivot Table'!F$233</f>
        <v>0</v>
      </c>
      <c r="D144" s="194">
        <f>+'CTA Pivot Table'!F$235</f>
        <v>0</v>
      </c>
      <c r="E144" s="195">
        <f>+'CTA Pivot Table'!F$237</f>
        <v>0</v>
      </c>
      <c r="F144" s="195">
        <f>+'CTA Pivot Table'!F$239</f>
        <v>0</v>
      </c>
      <c r="G144" s="194">
        <f>+'CTA Pivot Table'!F$241</f>
        <v>0</v>
      </c>
      <c r="H144" s="194">
        <f>+'CTA Pivot Table'!F$243</f>
        <v>0</v>
      </c>
      <c r="I144" s="195">
        <f>+'CTA Pivot Table'!F$245</f>
        <v>0</v>
      </c>
      <c r="J144" s="195">
        <f>+'CTA Pivot Table'!F$247</f>
        <v>0</v>
      </c>
      <c r="K144" s="194">
        <f>+'CTA Pivot Table'!F$249</f>
        <v>0</v>
      </c>
      <c r="L144" s="194">
        <f>+'CTA Pivot Table'!F$251</f>
        <v>0</v>
      </c>
      <c r="M144" s="196">
        <f>+'CTA Pivot Table'!F$253</f>
        <v>0</v>
      </c>
      <c r="N144" s="195">
        <f>+'CTA Pivot Table'!F$255</f>
        <v>0</v>
      </c>
      <c r="O144" s="12"/>
    </row>
    <row r="145" spans="1:16" ht="16.5" customHeight="1">
      <c r="A145" s="92"/>
      <c r="B145" s="194"/>
      <c r="C145" s="194"/>
      <c r="D145" s="194"/>
      <c r="E145" s="195"/>
      <c r="F145" s="195"/>
      <c r="G145" s="194"/>
      <c r="H145" s="194"/>
      <c r="I145" s="195"/>
      <c r="J145" s="195"/>
      <c r="K145" s="194"/>
      <c r="L145" s="194"/>
      <c r="M145" s="196"/>
      <c r="N145" s="195"/>
      <c r="O145" s="12"/>
    </row>
    <row r="146" spans="1:16">
      <c r="A146" s="92" t="s">
        <v>96</v>
      </c>
      <c r="B146" s="194">
        <f>+'CTA Pivot Table'!F$263</f>
        <v>0</v>
      </c>
      <c r="C146" s="194">
        <f>+'CTA Pivot Table'!F$265</f>
        <v>0</v>
      </c>
      <c r="D146" s="194">
        <f>+'CTA Pivot Table'!F$267</f>
        <v>0</v>
      </c>
      <c r="E146" s="195">
        <f>+'CTA Pivot Table'!F$269</f>
        <v>0</v>
      </c>
      <c r="F146" s="195">
        <f>+'CTA Pivot Table'!F$271</f>
        <v>0</v>
      </c>
      <c r="G146" s="194">
        <f>+'CTA Pivot Table'!F$273</f>
        <v>0</v>
      </c>
      <c r="H146" s="194">
        <f>+'CTA Pivot Table'!F$275</f>
        <v>0</v>
      </c>
      <c r="I146" s="195">
        <f>+'CTA Pivot Table'!F$277</f>
        <v>0</v>
      </c>
      <c r="J146" s="195">
        <f>+'CTA Pivot Table'!F$279</f>
        <v>0</v>
      </c>
      <c r="K146" s="194">
        <f>+'CTA Pivot Table'!F$281</f>
        <v>0</v>
      </c>
      <c r="L146" s="194">
        <f>+'CTA Pivot Table'!F$283</f>
        <v>0</v>
      </c>
      <c r="M146" s="196">
        <f>+'CTA Pivot Table'!F$285</f>
        <v>0</v>
      </c>
      <c r="N146" s="195">
        <f>+'CTA Pivot Table'!F$287</f>
        <v>0</v>
      </c>
      <c r="O146" s="12"/>
    </row>
    <row r="147" spans="1:16" ht="15.75">
      <c r="A147" s="92" t="s">
        <v>97</v>
      </c>
      <c r="B147" s="194">
        <f>+'CTA Pivot Table'!F$295</f>
        <v>196</v>
      </c>
      <c r="C147" s="194">
        <f>+'CTA Pivot Table'!F$297</f>
        <v>137.69999999999999</v>
      </c>
      <c r="D147" s="194">
        <f>+'CTA Pivot Table'!F$299</f>
        <v>0</v>
      </c>
      <c r="E147" s="195">
        <f>+'CTA Pivot Table'!F$301</f>
        <v>152.27499999999998</v>
      </c>
      <c r="F147" s="195">
        <f>+'CTA Pivot Table'!F$303</f>
        <v>158.9</v>
      </c>
      <c r="G147" s="194">
        <f>+'CTA Pivot Table'!F$305</f>
        <v>98.3</v>
      </c>
      <c r="H147" s="194">
        <f>+'CTA Pivot Table'!F$307</f>
        <v>118.19999999999999</v>
      </c>
      <c r="I147" s="195">
        <f>+'CTA Pivot Table'!F$309</f>
        <v>156.85736434108529</v>
      </c>
      <c r="J147" s="195">
        <f>+'CTA Pivot Table'!F$311</f>
        <v>96</v>
      </c>
      <c r="K147" s="194">
        <f>+'CTA Pivot Table'!F$313</f>
        <v>70.5</v>
      </c>
      <c r="L147" s="194">
        <f>+'CTA Pivot Table'!F$315</f>
        <v>111.29999999999998</v>
      </c>
      <c r="M147" s="196">
        <f>+'CTA Pivot Table'!F$317</f>
        <v>89.017289719626177</v>
      </c>
      <c r="N147" s="195">
        <f>+'CTA Pivot Table'!F$319</f>
        <v>85.9</v>
      </c>
      <c r="O147" s="12"/>
      <c r="P147" s="96"/>
    </row>
    <row r="148" spans="1:16">
      <c r="A148" s="92" t="s">
        <v>98</v>
      </c>
      <c r="B148" s="194">
        <f>+'CTA Pivot Table'!F$327</f>
        <v>0</v>
      </c>
      <c r="C148" s="194">
        <f>+'CTA Pivot Table'!F$329</f>
        <v>0</v>
      </c>
      <c r="D148" s="194">
        <f>+'CTA Pivot Table'!F$331</f>
        <v>0</v>
      </c>
      <c r="E148" s="195">
        <f>+'CTA Pivot Table'!F$333</f>
        <v>0</v>
      </c>
      <c r="F148" s="195">
        <f>+'CTA Pivot Table'!F$335</f>
        <v>0</v>
      </c>
      <c r="G148" s="194">
        <f>+'CTA Pivot Table'!F$337</f>
        <v>0</v>
      </c>
      <c r="H148" s="194">
        <f>+'CTA Pivot Table'!F$339</f>
        <v>0</v>
      </c>
      <c r="I148" s="195">
        <f>+'CTA Pivot Table'!F$341</f>
        <v>0</v>
      </c>
      <c r="J148" s="195">
        <f>+'CTA Pivot Table'!F$343</f>
        <v>0</v>
      </c>
      <c r="K148" s="194">
        <f>+'CTA Pivot Table'!F$345</f>
        <v>0</v>
      </c>
      <c r="L148" s="194">
        <f>+'CTA Pivot Table'!F$347</f>
        <v>0</v>
      </c>
      <c r="M148" s="196">
        <f>+'CTA Pivot Table'!F$349</f>
        <v>0</v>
      </c>
      <c r="N148" s="195">
        <f>+'CTA Pivot Table'!F$351</f>
        <v>0</v>
      </c>
      <c r="O148" s="12"/>
    </row>
    <row r="149" spans="1:16">
      <c r="A149" s="92" t="s">
        <v>99</v>
      </c>
      <c r="B149" s="194">
        <f>+'CTA Pivot Table'!F$359</f>
        <v>0</v>
      </c>
      <c r="C149" s="194">
        <f>+'CTA Pivot Table'!F$361</f>
        <v>0</v>
      </c>
      <c r="D149" s="194">
        <f>+'CTA Pivot Table'!F$363</f>
        <v>0</v>
      </c>
      <c r="E149" s="195">
        <f>+'CTA Pivot Table'!F$365</f>
        <v>0</v>
      </c>
      <c r="F149" s="195">
        <f>+'CTA Pivot Table'!F$367</f>
        <v>0</v>
      </c>
      <c r="G149" s="194">
        <f>+'CTA Pivot Table'!F$369</f>
        <v>0</v>
      </c>
      <c r="H149" s="194">
        <f>+'CTA Pivot Table'!F$371</f>
        <v>0</v>
      </c>
      <c r="I149" s="195">
        <f>+'CTA Pivot Table'!F$373</f>
        <v>0</v>
      </c>
      <c r="J149" s="195">
        <f>+'CTA Pivot Table'!F$375</f>
        <v>0</v>
      </c>
      <c r="K149" s="194">
        <f>+'CTA Pivot Table'!F$377</f>
        <v>0</v>
      </c>
      <c r="L149" s="194">
        <f>+'CTA Pivot Table'!F$379</f>
        <v>0</v>
      </c>
      <c r="M149" s="196">
        <f>+'CTA Pivot Table'!F$381</f>
        <v>0</v>
      </c>
      <c r="N149" s="195">
        <f>+'CTA Pivot Table'!F$383</f>
        <v>0</v>
      </c>
      <c r="O149" s="12"/>
    </row>
    <row r="150" spans="1:16">
      <c r="A150" s="92"/>
      <c r="B150" s="194"/>
      <c r="C150" s="194"/>
      <c r="D150" s="194"/>
      <c r="E150" s="195"/>
      <c r="F150" s="195"/>
      <c r="G150" s="194"/>
      <c r="H150" s="194"/>
      <c r="I150" s="195"/>
      <c r="J150" s="195"/>
      <c r="K150" s="194"/>
      <c r="L150" s="194"/>
      <c r="M150" s="196"/>
      <c r="N150" s="195"/>
      <c r="O150" s="12"/>
    </row>
    <row r="151" spans="1:16">
      <c r="A151" s="92" t="s">
        <v>100</v>
      </c>
      <c r="B151" s="194">
        <f>+'CTA Pivot Table'!F$391</f>
        <v>0</v>
      </c>
      <c r="C151" s="194">
        <f>+'CTA Pivot Table'!F$393</f>
        <v>0</v>
      </c>
      <c r="D151" s="194">
        <f>+'CTA Pivot Table'!F$395</f>
        <v>0</v>
      </c>
      <c r="E151" s="195">
        <f>+'CTA Pivot Table'!F$397</f>
        <v>0</v>
      </c>
      <c r="F151" s="195">
        <f>+'CTA Pivot Table'!F$399</f>
        <v>0</v>
      </c>
      <c r="G151" s="194">
        <f>+'CTA Pivot Table'!F$401</f>
        <v>0</v>
      </c>
      <c r="H151" s="194">
        <f>+'CTA Pivot Table'!F$403</f>
        <v>0</v>
      </c>
      <c r="I151" s="195">
        <f>+'CTA Pivot Table'!F$405</f>
        <v>0</v>
      </c>
      <c r="J151" s="195">
        <f>+'CTA Pivot Table'!F$407</f>
        <v>0</v>
      </c>
      <c r="K151" s="194">
        <f>+'CTA Pivot Table'!F$409</f>
        <v>0</v>
      </c>
      <c r="L151" s="194">
        <f>+'CTA Pivot Table'!F$411</f>
        <v>0</v>
      </c>
      <c r="M151" s="196">
        <f>+'CTA Pivot Table'!F$413</f>
        <v>0</v>
      </c>
      <c r="N151" s="195">
        <f>+'CTA Pivot Table'!F$415</f>
        <v>0</v>
      </c>
      <c r="O151" s="12"/>
    </row>
    <row r="152" spans="1:16">
      <c r="A152" s="92" t="s">
        <v>101</v>
      </c>
      <c r="B152" s="194">
        <f>+'CTA Pivot Table'!F$423</f>
        <v>0</v>
      </c>
      <c r="C152" s="194">
        <f>+'CTA Pivot Table'!F$425</f>
        <v>0</v>
      </c>
      <c r="D152" s="194">
        <f>+'CTA Pivot Table'!F$427</f>
        <v>0</v>
      </c>
      <c r="E152" s="195">
        <f>+'CTA Pivot Table'!F$429</f>
        <v>0</v>
      </c>
      <c r="F152" s="195">
        <f>+'CTA Pivot Table'!F$431</f>
        <v>0</v>
      </c>
      <c r="G152" s="194">
        <f>+'CTA Pivot Table'!F$433</f>
        <v>0</v>
      </c>
      <c r="H152" s="194">
        <f>+'CTA Pivot Table'!F$435</f>
        <v>0</v>
      </c>
      <c r="I152" s="195">
        <f>+'CTA Pivot Table'!F$437</f>
        <v>0</v>
      </c>
      <c r="J152" s="195">
        <f>+'CTA Pivot Table'!F$439</f>
        <v>56.683554376657824</v>
      </c>
      <c r="K152" s="194">
        <f>+'CTA Pivot Table'!F$441</f>
        <v>55.875949367088609</v>
      </c>
      <c r="L152" s="194">
        <f>+'CTA Pivot Table'!F$443</f>
        <v>0</v>
      </c>
      <c r="M152" s="196">
        <f>+'CTA Pivot Table'!F$445</f>
        <v>56.233725029377204</v>
      </c>
      <c r="N152" s="195">
        <f>+'CTA Pivot Table'!F$447</f>
        <v>51.185000000000002</v>
      </c>
      <c r="O152" s="12"/>
    </row>
    <row r="153" spans="1:16">
      <c r="A153" s="92" t="s">
        <v>102</v>
      </c>
      <c r="B153" s="194">
        <f>+'CTA Pivot Table'!F$455</f>
        <v>0</v>
      </c>
      <c r="C153" s="194">
        <f>+'CTA Pivot Table'!F$457</f>
        <v>0</v>
      </c>
      <c r="D153" s="194">
        <f>+'CTA Pivot Table'!F$459</f>
        <v>0</v>
      </c>
      <c r="E153" s="195">
        <f>+'CTA Pivot Table'!F$461</f>
        <v>0</v>
      </c>
      <c r="F153" s="195">
        <f>+'CTA Pivot Table'!F$463</f>
        <v>125.29848558866659</v>
      </c>
      <c r="G153" s="194">
        <f>+'CTA Pivot Table'!F$465</f>
        <v>123.60666666666647</v>
      </c>
      <c r="H153" s="194">
        <f>+'CTA Pivot Table'!F$467</f>
        <v>0</v>
      </c>
      <c r="I153" s="195">
        <f>+'CTA Pivot Table'!F$469</f>
        <v>125.18297678652732</v>
      </c>
      <c r="J153" s="195">
        <f>+'CTA Pivot Table'!F$471</f>
        <v>83.516170763260021</v>
      </c>
      <c r="K153" s="194">
        <f>+'CTA Pivot Table'!F$473</f>
        <v>69.489010989010964</v>
      </c>
      <c r="L153" s="194">
        <f>+'CTA Pivot Table'!F$475</f>
        <v>0</v>
      </c>
      <c r="M153" s="196">
        <f>+'CTA Pivot Table'!F$477</f>
        <v>80.842931937172779</v>
      </c>
      <c r="N153" s="195">
        <f>+'CTA Pivot Table'!F$479</f>
        <v>94.846811594202933</v>
      </c>
      <c r="O153" s="12"/>
    </row>
    <row r="154" spans="1:16">
      <c r="A154" s="97" t="s">
        <v>103</v>
      </c>
      <c r="B154" s="197">
        <f>+'CTA Pivot Table'!F$487</f>
        <v>0</v>
      </c>
      <c r="C154" s="197">
        <f>+'CTA Pivot Table'!F$489</f>
        <v>0</v>
      </c>
      <c r="D154" s="197">
        <f>+'CTA Pivot Table'!F$491</f>
        <v>0</v>
      </c>
      <c r="E154" s="198">
        <f>+'CTA Pivot Table'!F$493</f>
        <v>0</v>
      </c>
      <c r="F154" s="198">
        <f>+'CTA Pivot Table'!F$495</f>
        <v>0</v>
      </c>
      <c r="G154" s="197">
        <f>+'CTA Pivot Table'!F$497</f>
        <v>0</v>
      </c>
      <c r="H154" s="197">
        <f>+'CTA Pivot Table'!F$499</f>
        <v>0</v>
      </c>
      <c r="I154" s="198">
        <f>+'CTA Pivot Table'!F$501</f>
        <v>0</v>
      </c>
      <c r="J154" s="198">
        <f>+'CTA Pivot Table'!F$503</f>
        <v>0</v>
      </c>
      <c r="K154" s="197">
        <f>+'CTA Pivot Table'!F$505</f>
        <v>0</v>
      </c>
      <c r="L154" s="197">
        <f>+'CTA Pivot Table'!F$507</f>
        <v>0</v>
      </c>
      <c r="M154" s="199">
        <f>+'CTA Pivot Table'!F$509</f>
        <v>0</v>
      </c>
      <c r="N154" s="198">
        <f>+'CTA Pivot Table'!F$511</f>
        <v>0</v>
      </c>
      <c r="O154" s="12"/>
    </row>
    <row r="155" spans="1:16">
      <c r="A155" s="165" t="s">
        <v>206</v>
      </c>
      <c r="B155" s="200"/>
      <c r="C155" s="200"/>
      <c r="D155" s="200"/>
      <c r="E155" s="200"/>
      <c r="F155" s="200"/>
      <c r="G155" s="200"/>
      <c r="H155" s="200"/>
      <c r="I155" s="200"/>
      <c r="J155" s="200"/>
      <c r="K155" s="200"/>
      <c r="L155" s="200"/>
      <c r="M155" s="200"/>
      <c r="N155" s="201"/>
    </row>
    <row r="156" spans="1:16">
      <c r="A156" s="202"/>
      <c r="B156" s="200"/>
      <c r="C156" s="200"/>
      <c r="D156" s="200"/>
      <c r="E156" s="200"/>
      <c r="F156" s="200"/>
      <c r="G156" s="200"/>
      <c r="H156" s="200"/>
      <c r="I156" s="200"/>
      <c r="J156" s="200"/>
      <c r="K156" s="200"/>
      <c r="L156" s="200"/>
      <c r="M156" s="200"/>
      <c r="N156" s="718" t="s">
        <v>1156</v>
      </c>
    </row>
    <row r="157" spans="1:16" ht="18">
      <c r="A157" s="266" t="s">
        <v>335</v>
      </c>
      <c r="B157" s="87"/>
      <c r="C157" s="87"/>
      <c r="D157" s="87"/>
      <c r="E157" s="133"/>
      <c r="F157" s="133"/>
      <c r="G157" s="133"/>
      <c r="H157" s="133"/>
      <c r="I157" s="133"/>
      <c r="J157" s="87"/>
      <c r="K157" s="87"/>
      <c r="L157" s="87"/>
      <c r="M157" s="133"/>
      <c r="N157" s="134"/>
    </row>
    <row r="158" spans="1:16" ht="18">
      <c r="A158" s="266"/>
      <c r="B158" s="87"/>
      <c r="C158" s="87"/>
      <c r="D158" s="87"/>
      <c r="E158" s="133"/>
      <c r="F158" s="133"/>
      <c r="G158" s="133"/>
      <c r="H158" s="133"/>
      <c r="I158" s="133"/>
      <c r="J158" s="87"/>
      <c r="K158" s="87"/>
      <c r="L158" s="87"/>
      <c r="M158" s="133"/>
      <c r="N158" s="134"/>
    </row>
    <row r="159" spans="1:16" ht="15.75">
      <c r="A159" s="150" t="s">
        <v>223</v>
      </c>
      <c r="B159" s="87"/>
      <c r="C159" s="87"/>
      <c r="D159" s="87"/>
      <c r="E159" s="133"/>
      <c r="F159" s="133"/>
      <c r="G159" s="133"/>
      <c r="H159" s="133"/>
      <c r="I159" s="133"/>
      <c r="J159" s="87"/>
      <c r="K159" s="87"/>
      <c r="L159" s="87"/>
      <c r="M159" s="133"/>
      <c r="N159" s="134"/>
    </row>
    <row r="160" spans="1:16" ht="15.75">
      <c r="A160" s="150" t="s">
        <v>1129</v>
      </c>
      <c r="B160" s="87"/>
      <c r="C160" s="87"/>
      <c r="D160" s="87"/>
      <c r="E160" s="133"/>
      <c r="F160" s="133"/>
      <c r="G160" s="133"/>
      <c r="H160" s="133"/>
      <c r="I160" s="133"/>
      <c r="J160" s="87"/>
      <c r="K160" s="87"/>
      <c r="L160" s="87"/>
      <c r="M160" s="133"/>
      <c r="N160" s="134"/>
    </row>
    <row r="161" spans="1:15" ht="15.75" customHeight="1">
      <c r="A161" s="31"/>
      <c r="B161" s="63"/>
      <c r="C161" s="63"/>
      <c r="D161" s="63"/>
      <c r="E161" s="63"/>
      <c r="F161" s="64"/>
      <c r="G161" s="89"/>
      <c r="H161" s="89"/>
      <c r="I161" s="90"/>
      <c r="J161" s="90"/>
      <c r="K161" s="90"/>
      <c r="L161" s="90"/>
      <c r="M161" s="90"/>
      <c r="N161" s="90"/>
      <c r="O161" s="11"/>
    </row>
    <row r="162" spans="1:15" ht="15.75" customHeight="1">
      <c r="A162" s="26"/>
      <c r="B162" s="151" t="s">
        <v>303</v>
      </c>
      <c r="C162" s="184"/>
      <c r="D162" s="184"/>
      <c r="E162" s="184"/>
      <c r="F162" s="184"/>
      <c r="G162" s="184"/>
      <c r="H162" s="184"/>
      <c r="I162" s="185"/>
      <c r="J162" s="186" t="s">
        <v>202</v>
      </c>
      <c r="K162" s="187"/>
      <c r="L162" s="187"/>
      <c r="M162" s="188"/>
      <c r="N162" s="841" t="s">
        <v>302</v>
      </c>
      <c r="O162" s="91"/>
    </row>
    <row r="163" spans="1:15" ht="46.5" customHeight="1">
      <c r="A163" s="42"/>
      <c r="B163" s="152" t="s">
        <v>344</v>
      </c>
      <c r="C163" s="152"/>
      <c r="D163" s="152"/>
      <c r="E163" s="155"/>
      <c r="F163" s="156" t="s">
        <v>346</v>
      </c>
      <c r="G163" s="152"/>
      <c r="H163" s="152"/>
      <c r="I163" s="153"/>
      <c r="J163" s="157" t="s">
        <v>304</v>
      </c>
      <c r="K163" s="184"/>
      <c r="L163" s="184"/>
      <c r="M163" s="185"/>
      <c r="N163" s="842"/>
      <c r="O163" s="91"/>
    </row>
    <row r="164" spans="1:15" ht="30.75" customHeight="1">
      <c r="A164" s="31"/>
      <c r="B164" s="189" t="s">
        <v>203</v>
      </c>
      <c r="C164" s="189" t="s">
        <v>204</v>
      </c>
      <c r="D164" s="189" t="s">
        <v>104</v>
      </c>
      <c r="E164" s="190" t="s">
        <v>50</v>
      </c>
      <c r="F164" s="190" t="s">
        <v>203</v>
      </c>
      <c r="G164" s="189" t="s">
        <v>204</v>
      </c>
      <c r="H164" s="189" t="s">
        <v>104</v>
      </c>
      <c r="I164" s="190" t="s">
        <v>50</v>
      </c>
      <c r="J164" s="191" t="s">
        <v>203</v>
      </c>
      <c r="K164" s="192" t="s">
        <v>204</v>
      </c>
      <c r="L164" s="193" t="s">
        <v>104</v>
      </c>
      <c r="M164" s="191" t="s">
        <v>50</v>
      </c>
      <c r="N164" s="843"/>
      <c r="O164" s="91"/>
    </row>
    <row r="165" spans="1:15" ht="15.75" hidden="1" customHeight="1">
      <c r="A165" s="92" t="s">
        <v>87</v>
      </c>
      <c r="B165" s="66">
        <f>+'CTA Pivot Table'!G$230</f>
        <v>0</v>
      </c>
      <c r="C165" s="66">
        <f>+'CTA Pivot Table'!G$231</f>
        <v>0</v>
      </c>
      <c r="D165" s="66">
        <f>+'CTA Pivot Table'!G$232</f>
        <v>0</v>
      </c>
      <c r="E165" s="65">
        <f>+'CTA Pivot Table'!G$233</f>
        <v>0</v>
      </c>
      <c r="F165" s="65"/>
      <c r="G165" s="65"/>
      <c r="H165" s="65"/>
      <c r="I165" s="65"/>
      <c r="J165" s="65">
        <f>+'CTA Pivot Table'!G$234</f>
        <v>0</v>
      </c>
      <c r="K165" s="66">
        <f>+'CTA Pivot Table'!G$235</f>
        <v>0</v>
      </c>
      <c r="L165" s="66">
        <f>+'CTA Pivot Table'!G$236</f>
        <v>0</v>
      </c>
      <c r="M165" s="67">
        <f>+'CTA Pivot Table'!G$237</f>
        <v>0</v>
      </c>
      <c r="N165" s="65">
        <f>+'CTA Pivot Table'!G$238</f>
        <v>0</v>
      </c>
      <c r="O165" s="12"/>
    </row>
    <row r="166" spans="1:15" ht="15.75" hidden="1" customHeight="1">
      <c r="A166" s="92"/>
      <c r="E166" s="68"/>
      <c r="I166" s="68"/>
      <c r="J166" s="68"/>
      <c r="M166" s="70"/>
      <c r="N166" s="68"/>
      <c r="O166" s="12"/>
    </row>
    <row r="167" spans="1:15">
      <c r="A167" s="92" t="s">
        <v>88</v>
      </c>
      <c r="B167" s="194">
        <f>+'CTA Pivot Table'!G$7</f>
        <v>0</v>
      </c>
      <c r="C167" s="194">
        <f>+'CTA Pivot Table'!G$9</f>
        <v>0</v>
      </c>
      <c r="D167" s="194">
        <f>+'CTA Pivot Table'!G$11</f>
        <v>0</v>
      </c>
      <c r="E167" s="195">
        <f>+'CTA Pivot Table'!G$13</f>
        <v>0</v>
      </c>
      <c r="F167" s="195">
        <f>+'CTA Pivot Table'!G$15</f>
        <v>0</v>
      </c>
      <c r="G167" s="194">
        <f>+'CTA Pivot Table'!G$17</f>
        <v>0</v>
      </c>
      <c r="H167" s="194">
        <f>+'CTA Pivot Table'!G$19</f>
        <v>0</v>
      </c>
      <c r="I167" s="195">
        <f>+'CTA Pivot Table'!G$21</f>
        <v>0</v>
      </c>
      <c r="J167" s="195">
        <f>+'CTA Pivot Table'!G$23</f>
        <v>0</v>
      </c>
      <c r="K167" s="194">
        <f>+'CTA Pivot Table'!G$25</f>
        <v>0</v>
      </c>
      <c r="L167" s="194">
        <f>+'CTA Pivot Table'!G$27</f>
        <v>0</v>
      </c>
      <c r="M167" s="196">
        <f>+'CTA Pivot Table'!G$29</f>
        <v>0</v>
      </c>
      <c r="N167" s="195">
        <f>+'CTA Pivot Table'!G$31</f>
        <v>0</v>
      </c>
      <c r="O167" s="12"/>
    </row>
    <row r="168" spans="1:15">
      <c r="A168" s="92" t="s">
        <v>89</v>
      </c>
      <c r="B168" s="194">
        <f>+'CTA Pivot Table'!G$39</f>
        <v>128.68</v>
      </c>
      <c r="C168" s="194">
        <f>+'CTA Pivot Table'!G$41</f>
        <v>138.4</v>
      </c>
      <c r="D168" s="194">
        <f>+'CTA Pivot Table'!G$43</f>
        <v>0</v>
      </c>
      <c r="E168" s="195">
        <f>+'CTA Pivot Table'!G$45</f>
        <v>129.37428571428572</v>
      </c>
      <c r="F168" s="195">
        <f>+'CTA Pivot Table'!G$47</f>
        <v>127.74</v>
      </c>
      <c r="G168" s="194">
        <f>+'CTA Pivot Table'!G$49</f>
        <v>98.31</v>
      </c>
      <c r="H168" s="194">
        <f>+'CTA Pivot Table'!G$51</f>
        <v>0</v>
      </c>
      <c r="I168" s="195">
        <f>+'CTA Pivot Table'!G$53</f>
        <v>124.72748031496063</v>
      </c>
      <c r="J168" s="195">
        <f>+'CTA Pivot Table'!G$55</f>
        <v>83.86</v>
      </c>
      <c r="K168" s="194">
        <f>+'CTA Pivot Table'!G$57</f>
        <v>78.959999999999994</v>
      </c>
      <c r="L168" s="194">
        <f>+'CTA Pivot Table'!GR$59</f>
        <v>0</v>
      </c>
      <c r="M168" s="196">
        <f>+'CTA Pivot Table'!G$61</f>
        <v>82.796792452830175</v>
      </c>
      <c r="N168" s="195">
        <f>+'CTA Pivot Table'!G$63</f>
        <v>67.5</v>
      </c>
      <c r="O168" s="12"/>
    </row>
    <row r="169" spans="1:15">
      <c r="A169" s="92" t="s">
        <v>90</v>
      </c>
      <c r="B169" s="194">
        <f>+'CTA Pivot Table'!G$71</f>
        <v>0</v>
      </c>
      <c r="C169" s="194">
        <f>+'CTA Pivot Table'!G$73</f>
        <v>0</v>
      </c>
      <c r="D169" s="194">
        <f>+'CTA Pivot Table'!G$75</f>
        <v>0</v>
      </c>
      <c r="E169" s="195">
        <f>+'CTA Pivot Table'!G$77</f>
        <v>0</v>
      </c>
      <c r="F169" s="195">
        <f>+'CTA Pivot Table'!G$79</f>
        <v>0</v>
      </c>
      <c r="G169" s="194">
        <f>+'CTA Pivot Table'!G$81</f>
        <v>0</v>
      </c>
      <c r="H169" s="194">
        <f>+'CTA Pivot Table'!G$83</f>
        <v>0</v>
      </c>
      <c r="I169" s="195">
        <f>+'CTA Pivot Table'!G$85</f>
        <v>0</v>
      </c>
      <c r="J169" s="195">
        <f>+'CTA Pivot Table'!G$87</f>
        <v>0</v>
      </c>
      <c r="K169" s="194">
        <f>+'CTA Pivot Table'!G$89</f>
        <v>0</v>
      </c>
      <c r="L169" s="194">
        <f>+'CTA Pivot Table'!G$91</f>
        <v>0</v>
      </c>
      <c r="M169" s="196">
        <f>+'CTA Pivot Table'!G$93</f>
        <v>0</v>
      </c>
      <c r="N169" s="195">
        <f>+'CTA Pivot Table'!G$95</f>
        <v>0</v>
      </c>
      <c r="O169" s="12"/>
    </row>
    <row r="170" spans="1:15">
      <c r="A170" s="92" t="s">
        <v>91</v>
      </c>
      <c r="B170" s="194">
        <f>+'CTA Pivot Table'!G$103</f>
        <v>0</v>
      </c>
      <c r="C170" s="194">
        <f>+'CTA Pivot Table'!G$105</f>
        <v>0</v>
      </c>
      <c r="D170" s="194">
        <f>+'CTA Pivot Table'!G$107</f>
        <v>0</v>
      </c>
      <c r="E170" s="195">
        <f>+'CTA Pivot Table'!G$109</f>
        <v>0</v>
      </c>
      <c r="F170" s="195">
        <f>+'CTA Pivot Table'!G$111</f>
        <v>0</v>
      </c>
      <c r="G170" s="194">
        <f>+'CTA Pivot Table'!G$113</f>
        <v>0</v>
      </c>
      <c r="H170" s="194">
        <f>+'CTA Pivot Table'!G$115</f>
        <v>0</v>
      </c>
      <c r="I170" s="195">
        <f>+'CTA Pivot Table'!G$117</f>
        <v>0</v>
      </c>
      <c r="J170" s="195">
        <f>+'CTA Pivot Table'!G$119</f>
        <v>0</v>
      </c>
      <c r="K170" s="194">
        <f>+'CTA Pivot Table'!G$121</f>
        <v>0</v>
      </c>
      <c r="L170" s="194">
        <f>+'CTA Pivot Table'!G$123</f>
        <v>0</v>
      </c>
      <c r="M170" s="196">
        <f>+'CTA Pivot Table'!G$125</f>
        <v>0</v>
      </c>
      <c r="N170" s="195">
        <f>+'CTA Pivot Table'!G$127</f>
        <v>0</v>
      </c>
      <c r="O170" s="12"/>
    </row>
    <row r="171" spans="1:15">
      <c r="A171" s="92"/>
      <c r="B171" s="194"/>
      <c r="C171" s="194"/>
      <c r="D171" s="194"/>
      <c r="E171" s="195"/>
      <c r="F171" s="195"/>
      <c r="G171" s="194"/>
      <c r="H171" s="194"/>
      <c r="I171" s="195"/>
      <c r="J171" s="195"/>
      <c r="K171" s="194"/>
      <c r="L171" s="194"/>
      <c r="M171" s="196"/>
      <c r="N171" s="195"/>
      <c r="O171" s="12"/>
    </row>
    <row r="172" spans="1:15">
      <c r="A172" s="92" t="s">
        <v>92</v>
      </c>
      <c r="B172" s="194">
        <f>+'CTA Pivot Table'!G$135</f>
        <v>148.85999999999999</v>
      </c>
      <c r="C172" s="194">
        <f>+'CTA Pivot Table'!G$137</f>
        <v>148.85714285714286</v>
      </c>
      <c r="D172" s="194">
        <f>+'CTA Pivot Table'!G$139</f>
        <v>0</v>
      </c>
      <c r="E172" s="195">
        <f>+'CTA Pivot Table'!G$141</f>
        <v>148.85947368421051</v>
      </c>
      <c r="F172" s="195">
        <f>+'CTA Pivot Table'!G$143</f>
        <v>146.1823868852459</v>
      </c>
      <c r="G172" s="194">
        <f>+'CTA Pivot Table'!G$145</f>
        <v>135.40743169398908</v>
      </c>
      <c r="H172" s="194">
        <f>+'CTA Pivot Table'!G$147</f>
        <v>0</v>
      </c>
      <c r="I172" s="195">
        <f>+'CTA Pivot Table'!G$149</f>
        <v>145.02792740046837</v>
      </c>
      <c r="J172" s="195">
        <f>+'CTA Pivot Table'!G$151</f>
        <v>93.570057096247965</v>
      </c>
      <c r="K172" s="194">
        <f>+'CTA Pivot Table'!G$153</f>
        <v>82.526919575113808</v>
      </c>
      <c r="L172" s="194">
        <f>+'CTA Pivot Table'!G$155</f>
        <v>0</v>
      </c>
      <c r="M172" s="196">
        <f>+'CTA Pivot Table'!G$157</f>
        <v>89.709352785145882</v>
      </c>
      <c r="N172" s="195">
        <f>+'CTA Pivot Table'!G$159</f>
        <v>125</v>
      </c>
      <c r="O172" s="12"/>
    </row>
    <row r="173" spans="1:15">
      <c r="A173" s="92" t="s">
        <v>93</v>
      </c>
      <c r="B173" s="194">
        <f>+'CTA Pivot Table'!G$167</f>
        <v>0</v>
      </c>
      <c r="C173" s="194">
        <f>+'CTA Pivot Table'!G$169</f>
        <v>0</v>
      </c>
      <c r="D173" s="194">
        <f>+'CTA Pivot Table'!G$171</f>
        <v>0</v>
      </c>
      <c r="E173" s="195">
        <f>+'CTA Pivot Table'!G$173</f>
        <v>0</v>
      </c>
      <c r="F173" s="195">
        <f>+'CTA Pivot Table'!G$175</f>
        <v>0</v>
      </c>
      <c r="G173" s="194">
        <f>+'CTA Pivot Table'!G$177</f>
        <v>0</v>
      </c>
      <c r="H173" s="194">
        <f>+'CTA Pivot Table'!G$179</f>
        <v>0</v>
      </c>
      <c r="I173" s="195">
        <f>+'CTA Pivot Table'!G$181</f>
        <v>0</v>
      </c>
      <c r="J173" s="195">
        <f>+'CTA Pivot Table'!G$183</f>
        <v>0</v>
      </c>
      <c r="K173" s="194">
        <f>+'CTA Pivot Table'!G$185</f>
        <v>0</v>
      </c>
      <c r="L173" s="194">
        <f>+'CTA Pivot Table'!G$187</f>
        <v>0</v>
      </c>
      <c r="M173" s="196">
        <f>+'CTA Pivot Table'!G$189</f>
        <v>0</v>
      </c>
      <c r="N173" s="195">
        <f>+'CTA Pivot Table'!G$191</f>
        <v>0</v>
      </c>
      <c r="O173" s="12"/>
    </row>
    <row r="174" spans="1:15">
      <c r="A174" s="92" t="s">
        <v>94</v>
      </c>
      <c r="B174" s="194">
        <f>+'CTA Pivot Table'!G$199</f>
        <v>0</v>
      </c>
      <c r="C174" s="194">
        <f>+'CTA Pivot Table'!G$201</f>
        <v>0</v>
      </c>
      <c r="D174" s="194">
        <f>+'CTA Pivot Table'!G$203</f>
        <v>0</v>
      </c>
      <c r="E174" s="195">
        <f>+'CTA Pivot Table'!G$205</f>
        <v>0</v>
      </c>
      <c r="F174" s="195">
        <f>+'CTA Pivot Table'!G$207</f>
        <v>0</v>
      </c>
      <c r="G174" s="194">
        <f>+'CTA Pivot Table'!G$209</f>
        <v>0</v>
      </c>
      <c r="H174" s="194">
        <f>+'CTA Pivot Table'!G$211</f>
        <v>0</v>
      </c>
      <c r="I174" s="195">
        <f>+'CTA Pivot Table'!G$213</f>
        <v>0</v>
      </c>
      <c r="J174" s="195">
        <f>+'CTA Pivot Table'!G$215</f>
        <v>0</v>
      </c>
      <c r="K174" s="194">
        <f>+'CTA Pivot Table'!G$217</f>
        <v>0</v>
      </c>
      <c r="L174" s="194">
        <f>+'CTA Pivot Table'!G$219</f>
        <v>0</v>
      </c>
      <c r="M174" s="196">
        <f>+'CTA Pivot Table'!G$221</f>
        <v>0</v>
      </c>
      <c r="N174" s="195">
        <f>+'CTA Pivot Table'!G$223</f>
        <v>0</v>
      </c>
      <c r="O174" s="12"/>
    </row>
    <row r="175" spans="1:15">
      <c r="A175" s="92" t="s">
        <v>95</v>
      </c>
      <c r="B175" s="194">
        <f>+'CTA Pivot Table'!G$231</f>
        <v>0</v>
      </c>
      <c r="C175" s="194">
        <f>+'CTA Pivot Table'!G$233</f>
        <v>0</v>
      </c>
      <c r="D175" s="194">
        <f>+'CTA Pivot Table'!G$235</f>
        <v>0</v>
      </c>
      <c r="E175" s="195">
        <f>+'CTA Pivot Table'!G$237</f>
        <v>0</v>
      </c>
      <c r="F175" s="195">
        <f>+'CTA Pivot Table'!G$239</f>
        <v>0</v>
      </c>
      <c r="G175" s="194">
        <f>+'CTA Pivot Table'!G$241</f>
        <v>0</v>
      </c>
      <c r="H175" s="194">
        <f>+'CTA Pivot Table'!G$243</f>
        <v>0</v>
      </c>
      <c r="I175" s="195">
        <f>+'CTA Pivot Table'!G$245</f>
        <v>0</v>
      </c>
      <c r="J175" s="195">
        <f>+'CTA Pivot Table'!G$247</f>
        <v>0</v>
      </c>
      <c r="K175" s="194">
        <f>+'CTA Pivot Table'!G$249</f>
        <v>0</v>
      </c>
      <c r="L175" s="194">
        <f>+'CTA Pivot Table'!G$251</f>
        <v>0</v>
      </c>
      <c r="M175" s="196">
        <f>+'CTA Pivot Table'!G$253</f>
        <v>0</v>
      </c>
      <c r="N175" s="195">
        <f>+'CTA Pivot Table'!G$255</f>
        <v>0</v>
      </c>
      <c r="O175" s="12"/>
    </row>
    <row r="176" spans="1:15">
      <c r="A176" s="92"/>
      <c r="B176" s="194"/>
      <c r="C176" s="194"/>
      <c r="D176" s="194"/>
      <c r="E176" s="195"/>
      <c r="F176" s="195"/>
      <c r="G176" s="194"/>
      <c r="H176" s="194"/>
      <c r="I176" s="195"/>
      <c r="J176" s="195"/>
      <c r="K176" s="194"/>
      <c r="L176" s="194"/>
      <c r="M176" s="196"/>
      <c r="N176" s="195"/>
      <c r="O176" s="12"/>
    </row>
    <row r="177" spans="1:16">
      <c r="A177" s="92" t="s">
        <v>96</v>
      </c>
      <c r="B177" s="194">
        <f>+'CTA Pivot Table'!G$263</f>
        <v>0</v>
      </c>
      <c r="C177" s="194">
        <f>+'CTA Pivot Table'!G$265</f>
        <v>0</v>
      </c>
      <c r="D177" s="194">
        <f>+'CTA Pivot Table'!G$267</f>
        <v>0</v>
      </c>
      <c r="E177" s="195">
        <f>+'CTA Pivot Table'!G$269</f>
        <v>0</v>
      </c>
      <c r="F177" s="195">
        <f>+'CTA Pivot Table'!G$271</f>
        <v>0</v>
      </c>
      <c r="G177" s="194">
        <f>+'CTA Pivot Table'!G$273</f>
        <v>0</v>
      </c>
      <c r="H177" s="194">
        <f>+'CTA Pivot Table'!G$275</f>
        <v>0</v>
      </c>
      <c r="I177" s="195">
        <f>+'CTA Pivot Table'!G$277</f>
        <v>0</v>
      </c>
      <c r="J177" s="195">
        <f>+'CTA Pivot Table'!G$279</f>
        <v>0</v>
      </c>
      <c r="K177" s="194">
        <f>+'CTA Pivot Table'!G$281</f>
        <v>0</v>
      </c>
      <c r="L177" s="194">
        <f>+'CTA Pivot Table'!G$283</f>
        <v>0</v>
      </c>
      <c r="M177" s="196">
        <f>+'CTA Pivot Table'!G$285</f>
        <v>0</v>
      </c>
      <c r="N177" s="195">
        <f>+'CTA Pivot Table'!G$287</f>
        <v>0</v>
      </c>
      <c r="O177" s="12"/>
    </row>
    <row r="178" spans="1:16" ht="15.75">
      <c r="A178" s="92" t="s">
        <v>97</v>
      </c>
      <c r="B178" s="194">
        <f>+'CTA Pivot Table'!G$295</f>
        <v>167</v>
      </c>
      <c r="C178" s="194">
        <f>+'CTA Pivot Table'!G$297</f>
        <v>117</v>
      </c>
      <c r="D178" s="194">
        <f>+'CTA Pivot Table'!G$299</f>
        <v>0</v>
      </c>
      <c r="E178" s="195">
        <f>+'CTA Pivot Table'!G$301</f>
        <v>142</v>
      </c>
      <c r="F178" s="195">
        <f>+'CTA Pivot Table'!G$303</f>
        <v>148.53378378378378</v>
      </c>
      <c r="G178" s="194">
        <f>+'CTA Pivot Table'!G$305</f>
        <v>101.89999999999999</v>
      </c>
      <c r="H178" s="194">
        <f>+'CTA Pivot Table'!G$307</f>
        <v>122.02000000000001</v>
      </c>
      <c r="I178" s="195">
        <f>+'CTA Pivot Table'!G$309</f>
        <v>147.66780595369352</v>
      </c>
      <c r="J178" s="195">
        <f>+'CTA Pivot Table'!G$311</f>
        <v>81.460000000000008</v>
      </c>
      <c r="K178" s="194">
        <f>+'CTA Pivot Table'!G$313</f>
        <v>64.145918367346937</v>
      </c>
      <c r="L178" s="194">
        <f>+'CTA Pivot Table'!G$315</f>
        <v>109.67272727272729</v>
      </c>
      <c r="M178" s="196">
        <f>+'CTA Pivot Table'!G$317</f>
        <v>77.054470046082955</v>
      </c>
      <c r="N178" s="195">
        <f>+'CTA Pivot Table'!G$319</f>
        <v>87.570270270270271</v>
      </c>
      <c r="O178" s="12"/>
      <c r="P178" s="96"/>
    </row>
    <row r="179" spans="1:16">
      <c r="A179" s="92" t="s">
        <v>98</v>
      </c>
      <c r="B179" s="194">
        <f>+'CTA Pivot Table'!G$327</f>
        <v>0</v>
      </c>
      <c r="C179" s="194">
        <f>+'CTA Pivot Table'!G$329</f>
        <v>0</v>
      </c>
      <c r="D179" s="194">
        <f>+'CTA Pivot Table'!G$331</f>
        <v>0</v>
      </c>
      <c r="E179" s="195">
        <f>+'CTA Pivot Table'!G$333</f>
        <v>0</v>
      </c>
      <c r="F179" s="195">
        <f>+'CTA Pivot Table'!G$335</f>
        <v>0</v>
      </c>
      <c r="G179" s="194">
        <f>+'CTA Pivot Table'!G$337</f>
        <v>0</v>
      </c>
      <c r="H179" s="194">
        <f>+'CTA Pivot Table'!G$339</f>
        <v>0</v>
      </c>
      <c r="I179" s="195">
        <f>+'CTA Pivot Table'!G$341</f>
        <v>0</v>
      </c>
      <c r="J179" s="195">
        <f>+'CTA Pivot Table'!G$343</f>
        <v>0</v>
      </c>
      <c r="K179" s="194">
        <f>+'CTA Pivot Table'!G$345</f>
        <v>0</v>
      </c>
      <c r="L179" s="194">
        <f>+'CTA Pivot Table'!G$347</f>
        <v>0</v>
      </c>
      <c r="M179" s="196">
        <f>+'CTA Pivot Table'!G$349</f>
        <v>0</v>
      </c>
      <c r="N179" s="195">
        <f>+'CTA Pivot Table'!G$351</f>
        <v>0</v>
      </c>
      <c r="O179" s="12"/>
    </row>
    <row r="180" spans="1:16">
      <c r="A180" s="92" t="s">
        <v>99</v>
      </c>
      <c r="B180" s="194">
        <f>+'CTA Pivot Table'!G$359</f>
        <v>0</v>
      </c>
      <c r="C180" s="194">
        <f>+'CTA Pivot Table'!G$361</f>
        <v>0</v>
      </c>
      <c r="D180" s="194">
        <f>+'CTA Pivot Table'!G$363</f>
        <v>0</v>
      </c>
      <c r="E180" s="195">
        <f>+'CTA Pivot Table'!G$365</f>
        <v>0</v>
      </c>
      <c r="F180" s="195">
        <f>+'CTA Pivot Table'!G$367</f>
        <v>0</v>
      </c>
      <c r="G180" s="194">
        <f>+'CTA Pivot Table'!G$369</f>
        <v>0</v>
      </c>
      <c r="H180" s="194">
        <f>+'CTA Pivot Table'!G$371</f>
        <v>0</v>
      </c>
      <c r="I180" s="195">
        <f>+'CTA Pivot Table'!G$373</f>
        <v>0</v>
      </c>
      <c r="J180" s="195">
        <f>+'CTA Pivot Table'!G$375</f>
        <v>0</v>
      </c>
      <c r="K180" s="194">
        <f>+'CTA Pivot Table'!G$377</f>
        <v>0</v>
      </c>
      <c r="L180" s="194">
        <f>+'CTA Pivot Table'!G$379</f>
        <v>0</v>
      </c>
      <c r="M180" s="196">
        <f>+'CTA Pivot Table'!G$381</f>
        <v>0</v>
      </c>
      <c r="N180" s="195">
        <f>+'CTA Pivot Table'!G$383</f>
        <v>0</v>
      </c>
      <c r="O180" s="12"/>
    </row>
    <row r="181" spans="1:16">
      <c r="A181" s="92"/>
      <c r="B181" s="194"/>
      <c r="C181" s="194"/>
      <c r="D181" s="194"/>
      <c r="E181" s="195"/>
      <c r="F181" s="195"/>
      <c r="G181" s="194"/>
      <c r="H181" s="194"/>
      <c r="I181" s="195"/>
      <c r="J181" s="195"/>
      <c r="K181" s="194"/>
      <c r="L181" s="194"/>
      <c r="M181" s="196"/>
      <c r="N181" s="195"/>
      <c r="O181" s="12"/>
    </row>
    <row r="182" spans="1:16">
      <c r="A182" s="92" t="s">
        <v>100</v>
      </c>
      <c r="B182" s="194">
        <f>+'CTA Pivot Table'!G$391</f>
        <v>0</v>
      </c>
      <c r="C182" s="194">
        <f>+'CTA Pivot Table'!G$393</f>
        <v>0</v>
      </c>
      <c r="D182" s="194">
        <f>+'CTA Pivot Table'!G$395</f>
        <v>0</v>
      </c>
      <c r="E182" s="195">
        <f>+'CTA Pivot Table'!G$397</f>
        <v>0</v>
      </c>
      <c r="F182" s="195">
        <f>+'CTA Pivot Table'!G$399</f>
        <v>0</v>
      </c>
      <c r="G182" s="194">
        <f>+'CTA Pivot Table'!G$401</f>
        <v>0</v>
      </c>
      <c r="H182" s="194">
        <f>+'CTA Pivot Table'!G$403</f>
        <v>0</v>
      </c>
      <c r="I182" s="195">
        <f>+'CTA Pivot Table'!G$405</f>
        <v>0</v>
      </c>
      <c r="J182" s="195">
        <f>+'CTA Pivot Table'!G$407</f>
        <v>0</v>
      </c>
      <c r="K182" s="194">
        <f>+'CTA Pivot Table'!G$409</f>
        <v>0</v>
      </c>
      <c r="L182" s="194">
        <f>+'CTA Pivot Table'!G$411</f>
        <v>0</v>
      </c>
      <c r="M182" s="196">
        <f>+'CTA Pivot Table'!G$413</f>
        <v>0</v>
      </c>
      <c r="N182" s="195">
        <f>+'CTA Pivot Table'!G$415</f>
        <v>0</v>
      </c>
      <c r="O182" s="12"/>
    </row>
    <row r="183" spans="1:16">
      <c r="A183" s="92" t="s">
        <v>101</v>
      </c>
      <c r="B183" s="194">
        <f>+'CTA Pivot Table'!G$423</f>
        <v>137.19999999999999</v>
      </c>
      <c r="C183" s="194">
        <f>+'CTA Pivot Table'!G$425</f>
        <v>0</v>
      </c>
      <c r="D183" s="194">
        <f>+'CTA Pivot Table'!G$427</f>
        <v>0</v>
      </c>
      <c r="E183" s="195">
        <f>+'CTA Pivot Table'!G$429</f>
        <v>137.19999999999999</v>
      </c>
      <c r="F183" s="195">
        <f>+'CTA Pivot Table'!G$431</f>
        <v>143.5</v>
      </c>
      <c r="G183" s="194">
        <f>+'CTA Pivot Table'!G$433</f>
        <v>125</v>
      </c>
      <c r="H183" s="194">
        <f>+'CTA Pivot Table'!G$435</f>
        <v>0</v>
      </c>
      <c r="I183" s="195">
        <f>+'CTA Pivot Table'!G$437</f>
        <v>141.25551470588235</v>
      </c>
      <c r="J183" s="195">
        <f>+'CTA Pivot Table'!G$439</f>
        <v>75.40547368421052</v>
      </c>
      <c r="K183" s="194">
        <f>+'CTA Pivot Table'!G$441</f>
        <v>65.40000000000002</v>
      </c>
      <c r="L183" s="194">
        <f>+'CTA Pivot Table'!G$443</f>
        <v>0</v>
      </c>
      <c r="M183" s="196">
        <f>+'CTA Pivot Table'!G$445</f>
        <v>69.837535014005596</v>
      </c>
      <c r="N183" s="195">
        <f>+'CTA Pivot Table'!G$447</f>
        <v>84.381764705882361</v>
      </c>
      <c r="O183" s="12"/>
    </row>
    <row r="184" spans="1:16">
      <c r="A184" s="92" t="s">
        <v>102</v>
      </c>
      <c r="B184" s="194">
        <f>+'CTA Pivot Table'!G$455</f>
        <v>124.4</v>
      </c>
      <c r="C184" s="194">
        <f>+'CTA Pivot Table'!G$457</f>
        <v>106.5</v>
      </c>
      <c r="D184" s="194">
        <f>+'CTA Pivot Table'!G$459</f>
        <v>0</v>
      </c>
      <c r="E184" s="195">
        <f>+'CTA Pivot Table'!G$461</f>
        <v>122.29411764705883</v>
      </c>
      <c r="F184" s="195">
        <f>+'CTA Pivot Table'!G$463</f>
        <v>120.41694687289839</v>
      </c>
      <c r="G184" s="194">
        <f>+'CTA Pivot Table'!G$465</f>
        <v>104.22413793103431</v>
      </c>
      <c r="H184" s="194">
        <f>+'CTA Pivot Table'!G$467</f>
        <v>0</v>
      </c>
      <c r="I184" s="195">
        <f>+'CTA Pivot Table'!G$469</f>
        <v>119.80906148867307</v>
      </c>
      <c r="J184" s="195">
        <f>+'CTA Pivot Table'!G$471</f>
        <v>79.04777070063696</v>
      </c>
      <c r="K184" s="194">
        <f>+'CTA Pivot Table'!G$473</f>
        <v>56.79856115107917</v>
      </c>
      <c r="L184" s="194">
        <f>+'CTA Pivot Table'!G$475</f>
        <v>0</v>
      </c>
      <c r="M184" s="196">
        <f>+'CTA Pivot Table'!G$477</f>
        <v>72.220750551876407</v>
      </c>
      <c r="N184" s="195">
        <f>+'CTA Pivot Table'!G$479</f>
        <v>84.068181818181813</v>
      </c>
      <c r="O184" s="12"/>
    </row>
    <row r="185" spans="1:16">
      <c r="A185" s="97" t="s">
        <v>103</v>
      </c>
      <c r="B185" s="197">
        <f>+'CTA Pivot Table'!G$487</f>
        <v>0</v>
      </c>
      <c r="C185" s="197">
        <f>+'CTA Pivot Table'!G$489</f>
        <v>0</v>
      </c>
      <c r="D185" s="197">
        <f>+'CTA Pivot Table'!G$491</f>
        <v>0</v>
      </c>
      <c r="E185" s="198">
        <f>+'CTA Pivot Table'!G$493</f>
        <v>0</v>
      </c>
      <c r="F185" s="198">
        <f>+'CTA Pivot Table'!G$495</f>
        <v>0</v>
      </c>
      <c r="G185" s="197">
        <f>+'CTA Pivot Table'!G$497</f>
        <v>0</v>
      </c>
      <c r="H185" s="197">
        <f>+'CTA Pivot Table'!G$499</f>
        <v>0</v>
      </c>
      <c r="I185" s="198">
        <f>+'CTA Pivot Table'!G$501</f>
        <v>0</v>
      </c>
      <c r="J185" s="198">
        <f>+'CTA Pivot Table'!G$503</f>
        <v>0</v>
      </c>
      <c r="K185" s="197">
        <f>+'CTA Pivot Table'!G$505</f>
        <v>0</v>
      </c>
      <c r="L185" s="197">
        <f>+'CTA Pivot Table'!G$507</f>
        <v>0</v>
      </c>
      <c r="M185" s="199">
        <f>+'CTA Pivot Table'!G$509</f>
        <v>0</v>
      </c>
      <c r="N185" s="198">
        <f>+'CTA Pivot Table'!G$511</f>
        <v>0</v>
      </c>
      <c r="O185" s="12"/>
    </row>
    <row r="186" spans="1:16">
      <c r="A186" s="165" t="s">
        <v>206</v>
      </c>
      <c r="B186" s="200"/>
      <c r="C186" s="200"/>
      <c r="D186" s="200"/>
      <c r="E186" s="200"/>
      <c r="F186" s="200"/>
      <c r="G186" s="200"/>
      <c r="H186" s="200"/>
      <c r="I186" s="200"/>
      <c r="J186" s="200"/>
      <c r="K186" s="200"/>
      <c r="L186" s="200"/>
      <c r="M186" s="200"/>
      <c r="N186" s="201"/>
    </row>
    <row r="187" spans="1:16">
      <c r="A187" s="202"/>
      <c r="B187" s="200"/>
      <c r="C187" s="200"/>
      <c r="D187" s="200"/>
      <c r="E187" s="200"/>
      <c r="F187" s="200"/>
      <c r="G187" s="200"/>
      <c r="H187" s="200"/>
      <c r="I187" s="200"/>
      <c r="J187" s="200"/>
      <c r="K187" s="200"/>
      <c r="L187" s="200"/>
      <c r="M187" s="200"/>
      <c r="N187" s="718" t="s">
        <v>1156</v>
      </c>
    </row>
    <row r="188" spans="1:16" ht="18">
      <c r="A188" s="266" t="s">
        <v>336</v>
      </c>
      <c r="B188" s="87"/>
      <c r="C188" s="87"/>
      <c r="D188" s="87"/>
      <c r="E188" s="133"/>
      <c r="F188" s="133"/>
      <c r="G188" s="133"/>
      <c r="H188" s="133"/>
      <c r="I188" s="133"/>
      <c r="J188" s="87"/>
      <c r="K188" s="87"/>
      <c r="L188" s="87"/>
      <c r="M188" s="133"/>
      <c r="N188" s="134"/>
    </row>
    <row r="189" spans="1:16" ht="18">
      <c r="A189" s="266"/>
      <c r="B189" s="87"/>
      <c r="C189" s="87"/>
      <c r="D189" s="87"/>
      <c r="E189" s="133"/>
      <c r="F189" s="133"/>
      <c r="G189" s="133"/>
      <c r="H189" s="133"/>
      <c r="I189" s="133"/>
      <c r="J189" s="87"/>
      <c r="K189" s="87"/>
      <c r="L189" s="87"/>
      <c r="M189" s="133"/>
      <c r="N189" s="134"/>
    </row>
    <row r="190" spans="1:16" ht="15.75">
      <c r="A190" s="150" t="s">
        <v>223</v>
      </c>
      <c r="B190" s="87"/>
      <c r="C190" s="87"/>
      <c r="D190" s="87"/>
      <c r="E190" s="133"/>
      <c r="F190" s="133"/>
      <c r="G190" s="133"/>
      <c r="H190" s="133"/>
      <c r="I190" s="133"/>
      <c r="J190" s="87"/>
      <c r="K190" s="87"/>
      <c r="L190" s="87"/>
      <c r="M190" s="133"/>
      <c r="N190" s="134"/>
    </row>
    <row r="191" spans="1:16" ht="15.75">
      <c r="A191" s="150" t="s">
        <v>1130</v>
      </c>
      <c r="B191" s="87"/>
      <c r="C191" s="87"/>
      <c r="D191" s="87"/>
      <c r="E191" s="133"/>
      <c r="F191" s="133"/>
      <c r="G191" s="133"/>
      <c r="H191" s="133"/>
      <c r="I191" s="133"/>
      <c r="J191" s="87"/>
      <c r="K191" s="87"/>
      <c r="L191" s="87"/>
      <c r="M191" s="133"/>
      <c r="N191" s="134"/>
    </row>
    <row r="192" spans="1:16" ht="15.75" customHeight="1">
      <c r="A192" s="31"/>
      <c r="B192" s="63"/>
      <c r="C192" s="63"/>
      <c r="D192" s="63"/>
      <c r="E192" s="63"/>
      <c r="F192" s="64"/>
      <c r="G192" s="89"/>
      <c r="H192" s="89"/>
      <c r="I192" s="90"/>
      <c r="J192" s="90"/>
      <c r="K192" s="90"/>
      <c r="L192" s="90"/>
      <c r="M192" s="90"/>
      <c r="N192" s="90"/>
      <c r="O192" s="11"/>
    </row>
    <row r="193" spans="1:15" ht="15.75" customHeight="1">
      <c r="A193" s="26"/>
      <c r="B193" s="151" t="s">
        <v>303</v>
      </c>
      <c r="C193" s="184"/>
      <c r="D193" s="184"/>
      <c r="E193" s="184"/>
      <c r="F193" s="184"/>
      <c r="G193" s="184"/>
      <c r="H193" s="184"/>
      <c r="I193" s="185"/>
      <c r="J193" s="186" t="s">
        <v>202</v>
      </c>
      <c r="K193" s="187"/>
      <c r="L193" s="187"/>
      <c r="M193" s="188"/>
      <c r="N193" s="841" t="s">
        <v>302</v>
      </c>
      <c r="O193" s="91"/>
    </row>
    <row r="194" spans="1:15" ht="43.5" customHeight="1">
      <c r="A194" s="42"/>
      <c r="B194" s="152" t="s">
        <v>344</v>
      </c>
      <c r="C194" s="152"/>
      <c r="D194" s="152"/>
      <c r="E194" s="155"/>
      <c r="F194" s="156" t="s">
        <v>346</v>
      </c>
      <c r="G194" s="152"/>
      <c r="H194" s="152"/>
      <c r="I194" s="153"/>
      <c r="J194" s="157" t="s">
        <v>304</v>
      </c>
      <c r="K194" s="184"/>
      <c r="L194" s="184"/>
      <c r="M194" s="185"/>
      <c r="N194" s="842"/>
      <c r="O194" s="91"/>
    </row>
    <row r="195" spans="1:15" ht="30" customHeight="1">
      <c r="A195" s="31"/>
      <c r="B195" s="189" t="s">
        <v>203</v>
      </c>
      <c r="C195" s="189" t="s">
        <v>204</v>
      </c>
      <c r="D195" s="189" t="s">
        <v>104</v>
      </c>
      <c r="E195" s="190" t="s">
        <v>50</v>
      </c>
      <c r="F195" s="190" t="s">
        <v>203</v>
      </c>
      <c r="G195" s="189" t="s">
        <v>204</v>
      </c>
      <c r="H195" s="189" t="s">
        <v>104</v>
      </c>
      <c r="I195" s="190" t="s">
        <v>50</v>
      </c>
      <c r="J195" s="191" t="s">
        <v>203</v>
      </c>
      <c r="K195" s="192" t="s">
        <v>204</v>
      </c>
      <c r="L195" s="193" t="s">
        <v>104</v>
      </c>
      <c r="M195" s="191" t="s">
        <v>50</v>
      </c>
      <c r="N195" s="843"/>
      <c r="O195" s="91"/>
    </row>
    <row r="196" spans="1:15" ht="15.75" hidden="1" customHeight="1">
      <c r="A196" s="92" t="s">
        <v>87</v>
      </c>
      <c r="B196" s="66">
        <f>+'CTA Pivot Table'!H$230</f>
        <v>0</v>
      </c>
      <c r="C196" s="66">
        <f>+'CTA Pivot Table'!H$231</f>
        <v>0</v>
      </c>
      <c r="D196" s="66">
        <f>+'CTA Pivot Table'!H$232</f>
        <v>0</v>
      </c>
      <c r="E196" s="65">
        <f>+'CTA Pivot Table'!H$233</f>
        <v>0</v>
      </c>
      <c r="F196" s="65"/>
      <c r="G196" s="65"/>
      <c r="H196" s="65"/>
      <c r="I196" s="65"/>
      <c r="J196" s="65">
        <f>+'CTA Pivot Table'!H$234</f>
        <v>0</v>
      </c>
      <c r="K196" s="66">
        <f>+'CTA Pivot Table'!H$235</f>
        <v>0</v>
      </c>
      <c r="L196" s="66">
        <f>+'CTA Pivot Table'!H$236</f>
        <v>0</v>
      </c>
      <c r="M196" s="67">
        <f>+'CTA Pivot Table'!H$237</f>
        <v>0</v>
      </c>
      <c r="N196" s="65">
        <f>+'CTA Pivot Table'!H$238</f>
        <v>0</v>
      </c>
      <c r="O196" s="12"/>
    </row>
    <row r="197" spans="1:15" ht="15.75" hidden="1" customHeight="1">
      <c r="A197" s="92"/>
      <c r="E197" s="68"/>
      <c r="I197" s="68"/>
      <c r="J197" s="68"/>
      <c r="M197" s="70"/>
      <c r="N197" s="68"/>
      <c r="O197" s="12"/>
    </row>
    <row r="198" spans="1:15">
      <c r="A198" s="92" t="s">
        <v>88</v>
      </c>
      <c r="B198" s="194">
        <f>+'CTA Pivot Table'!H$7</f>
        <v>0</v>
      </c>
      <c r="C198" s="194">
        <f>+'CTA Pivot Table'!H$9</f>
        <v>0</v>
      </c>
      <c r="D198" s="194">
        <f>+'CTA Pivot Table'!H$11</f>
        <v>0</v>
      </c>
      <c r="E198" s="195">
        <f>+'CTA Pivot Table'!H$13</f>
        <v>0</v>
      </c>
      <c r="F198" s="195">
        <f>+'CTA Pivot Table'!H$15</f>
        <v>0</v>
      </c>
      <c r="G198" s="194">
        <f>+'CTA Pivot Table'!H$17</f>
        <v>0</v>
      </c>
      <c r="H198" s="194">
        <f>+'CTA Pivot Table'!H$19</f>
        <v>0</v>
      </c>
      <c r="I198" s="195">
        <f>+'CTA Pivot Table'!H$21</f>
        <v>0</v>
      </c>
      <c r="J198" s="195">
        <f>+'CTA Pivot Table'!H$23</f>
        <v>0</v>
      </c>
      <c r="K198" s="194">
        <f>+'CTA Pivot Table'!H$25</f>
        <v>0</v>
      </c>
      <c r="L198" s="194">
        <f>+'CTA Pivot Table'!H$27</f>
        <v>0</v>
      </c>
      <c r="M198" s="196">
        <f>+'CTA Pivot Table'!H$29</f>
        <v>0</v>
      </c>
      <c r="N198" s="195">
        <f>+'CTA Pivot Table'!H$31</f>
        <v>0</v>
      </c>
      <c r="O198" s="12"/>
    </row>
    <row r="199" spans="1:15">
      <c r="A199" s="92" t="s">
        <v>89</v>
      </c>
      <c r="B199" s="194">
        <f>+'CTA Pivot Table'!H$39</f>
        <v>137.15949999999998</v>
      </c>
      <c r="C199" s="194">
        <f>+'CTA Pivot Table'!H$41</f>
        <v>152.38</v>
      </c>
      <c r="D199" s="194">
        <f>+'CTA Pivot Table'!H$43</f>
        <v>0</v>
      </c>
      <c r="E199" s="195">
        <f>+'CTA Pivot Table'!H$45</f>
        <v>138.54318181818178</v>
      </c>
      <c r="F199" s="195">
        <f>+'CTA Pivot Table'!H$47</f>
        <v>136.8070909090909</v>
      </c>
      <c r="G199" s="194">
        <f>+'CTA Pivot Table'!H$49</f>
        <v>132.09628571428573</v>
      </c>
      <c r="H199" s="194">
        <f>+'CTA Pivot Table'!H$51</f>
        <v>0</v>
      </c>
      <c r="I199" s="195">
        <f>+'CTA Pivot Table'!H$53</f>
        <v>135.89950458715597</v>
      </c>
      <c r="J199" s="195">
        <f>+'CTA Pivot Table'!H$55</f>
        <v>98.199293478260856</v>
      </c>
      <c r="K199" s="194">
        <f>+'CTA Pivot Table'!H$57</f>
        <v>99.607500000000002</v>
      </c>
      <c r="L199" s="194">
        <f>+'CTA Pivot Table'!HR$59</f>
        <v>0</v>
      </c>
      <c r="M199" s="196">
        <f>+'CTA Pivot Table'!H$61</f>
        <v>98.682107142857134</v>
      </c>
      <c r="N199" s="195">
        <f>+'CTA Pivot Table'!H$63</f>
        <v>0</v>
      </c>
      <c r="O199" s="12"/>
    </row>
    <row r="200" spans="1:15">
      <c r="A200" s="92" t="s">
        <v>90</v>
      </c>
      <c r="B200" s="194">
        <f>+'CTA Pivot Table'!H$71</f>
        <v>0</v>
      </c>
      <c r="C200" s="194">
        <f>+'CTA Pivot Table'!H$73</f>
        <v>0</v>
      </c>
      <c r="D200" s="194">
        <f>+'CTA Pivot Table'!H$75</f>
        <v>0</v>
      </c>
      <c r="E200" s="195">
        <f>+'CTA Pivot Table'!H$77</f>
        <v>0</v>
      </c>
      <c r="F200" s="195">
        <f>+'CTA Pivot Table'!H$79</f>
        <v>0</v>
      </c>
      <c r="G200" s="194">
        <f>+'CTA Pivot Table'!H$81</f>
        <v>0</v>
      </c>
      <c r="H200" s="194">
        <f>+'CTA Pivot Table'!H$83</f>
        <v>0</v>
      </c>
      <c r="I200" s="195">
        <f>+'CTA Pivot Table'!H$85</f>
        <v>0</v>
      </c>
      <c r="J200" s="195">
        <f>+'CTA Pivot Table'!H$87</f>
        <v>0</v>
      </c>
      <c r="K200" s="194">
        <f>+'CTA Pivot Table'!H$89</f>
        <v>0</v>
      </c>
      <c r="L200" s="194">
        <f>+'CTA Pivot Table'!H$91</f>
        <v>0</v>
      </c>
      <c r="M200" s="196">
        <f>+'CTA Pivot Table'!H$93</f>
        <v>0</v>
      </c>
      <c r="N200" s="195">
        <f>+'CTA Pivot Table'!H$95</f>
        <v>0</v>
      </c>
      <c r="O200" s="12"/>
    </row>
    <row r="201" spans="1:15">
      <c r="A201" s="92" t="s">
        <v>91</v>
      </c>
      <c r="B201" s="194">
        <f>+'CTA Pivot Table'!H$103</f>
        <v>0</v>
      </c>
      <c r="C201" s="194">
        <f>+'CTA Pivot Table'!H$105</f>
        <v>0</v>
      </c>
      <c r="D201" s="194">
        <f>+'CTA Pivot Table'!H$107</f>
        <v>0</v>
      </c>
      <c r="E201" s="195">
        <f>+'CTA Pivot Table'!H$109</f>
        <v>0</v>
      </c>
      <c r="F201" s="195">
        <f>+'CTA Pivot Table'!H$111</f>
        <v>0</v>
      </c>
      <c r="G201" s="194">
        <f>+'CTA Pivot Table'!H$113</f>
        <v>0</v>
      </c>
      <c r="H201" s="194">
        <f>+'CTA Pivot Table'!H$115</f>
        <v>0</v>
      </c>
      <c r="I201" s="195">
        <f>+'CTA Pivot Table'!H$117</f>
        <v>0</v>
      </c>
      <c r="J201" s="195">
        <f>+'CTA Pivot Table'!H$119</f>
        <v>0</v>
      </c>
      <c r="K201" s="194">
        <f>+'CTA Pivot Table'!H$121</f>
        <v>0</v>
      </c>
      <c r="L201" s="194">
        <f>+'CTA Pivot Table'!H$123</f>
        <v>0</v>
      </c>
      <c r="M201" s="196">
        <f>+'CTA Pivot Table'!H$125</f>
        <v>0</v>
      </c>
      <c r="N201" s="195">
        <f>+'CTA Pivot Table'!H$127</f>
        <v>0</v>
      </c>
      <c r="O201" s="12"/>
    </row>
    <row r="202" spans="1:15">
      <c r="A202" s="92"/>
      <c r="B202" s="194"/>
      <c r="C202" s="194"/>
      <c r="D202" s="194"/>
      <c r="E202" s="195"/>
      <c r="F202" s="195"/>
      <c r="G202" s="194"/>
      <c r="H202" s="194"/>
      <c r="I202" s="195"/>
      <c r="J202" s="195"/>
      <c r="K202" s="194"/>
      <c r="L202" s="194"/>
      <c r="M202" s="196"/>
      <c r="N202" s="195"/>
      <c r="O202" s="12"/>
    </row>
    <row r="203" spans="1:15">
      <c r="A203" s="92" t="s">
        <v>92</v>
      </c>
      <c r="B203" s="194">
        <f>+'CTA Pivot Table'!H$135</f>
        <v>126.57142857142857</v>
      </c>
      <c r="C203" s="194">
        <f>+'CTA Pivot Table'!H$137</f>
        <v>126</v>
      </c>
      <c r="D203" s="194">
        <f>+'CTA Pivot Table'!H$139</f>
        <v>0</v>
      </c>
      <c r="E203" s="195">
        <f>+'CTA Pivot Table'!H$141</f>
        <v>126.5</v>
      </c>
      <c r="F203" s="195">
        <f>+'CTA Pivot Table'!H$143</f>
        <v>144.85692771084339</v>
      </c>
      <c r="G203" s="194">
        <f>+'CTA Pivot Table'!H$145</f>
        <v>136.93327868852458</v>
      </c>
      <c r="H203" s="194">
        <f>+'CTA Pivot Table'!H$147</f>
        <v>0</v>
      </c>
      <c r="I203" s="195">
        <f>+'CTA Pivot Table'!H$149</f>
        <v>142.7276651982379</v>
      </c>
      <c r="J203" s="195">
        <f>+'CTA Pivot Table'!H$151</f>
        <v>95.49075098814231</v>
      </c>
      <c r="K203" s="194">
        <f>+'CTA Pivot Table'!H$153</f>
        <v>80.22831775700935</v>
      </c>
      <c r="L203" s="194">
        <f>+'CTA Pivot Table'!H$155</f>
        <v>0</v>
      </c>
      <c r="M203" s="196">
        <f>+'CTA Pivot Table'!H$157</f>
        <v>88.496830835117763</v>
      </c>
      <c r="N203" s="195">
        <f>+'CTA Pivot Table'!H$159</f>
        <v>0</v>
      </c>
      <c r="O203" s="12"/>
    </row>
    <row r="204" spans="1:15">
      <c r="A204" s="92" t="s">
        <v>93</v>
      </c>
      <c r="B204" s="194">
        <f>+'CTA Pivot Table'!H$167</f>
        <v>0</v>
      </c>
      <c r="C204" s="194">
        <f>+'CTA Pivot Table'!H$169</f>
        <v>0</v>
      </c>
      <c r="D204" s="194">
        <f>+'CTA Pivot Table'!H$171</f>
        <v>0</v>
      </c>
      <c r="E204" s="195">
        <f>+'CTA Pivot Table'!H$173</f>
        <v>0</v>
      </c>
      <c r="F204" s="195">
        <f>+'CTA Pivot Table'!H$175</f>
        <v>0</v>
      </c>
      <c r="G204" s="194">
        <f>+'CTA Pivot Table'!H$177</f>
        <v>0</v>
      </c>
      <c r="H204" s="194">
        <f>+'CTA Pivot Table'!H$179</f>
        <v>0</v>
      </c>
      <c r="I204" s="195">
        <f>+'CTA Pivot Table'!H$181</f>
        <v>0</v>
      </c>
      <c r="J204" s="195">
        <f>+'CTA Pivot Table'!H$183</f>
        <v>0</v>
      </c>
      <c r="K204" s="194">
        <f>+'CTA Pivot Table'!H$185</f>
        <v>0</v>
      </c>
      <c r="L204" s="194">
        <f>+'CTA Pivot Table'!H$187</f>
        <v>0</v>
      </c>
      <c r="M204" s="196">
        <f>+'CTA Pivot Table'!H$189</f>
        <v>0</v>
      </c>
      <c r="N204" s="195">
        <f>+'CTA Pivot Table'!H$191</f>
        <v>0</v>
      </c>
      <c r="O204" s="12"/>
    </row>
    <row r="205" spans="1:15">
      <c r="A205" s="92" t="s">
        <v>94</v>
      </c>
      <c r="B205" s="194">
        <f>+'CTA Pivot Table'!H$199</f>
        <v>0</v>
      </c>
      <c r="C205" s="194">
        <f>+'CTA Pivot Table'!H$201</f>
        <v>0</v>
      </c>
      <c r="D205" s="194">
        <f>+'CTA Pivot Table'!H$203</f>
        <v>0</v>
      </c>
      <c r="E205" s="195">
        <f>+'CTA Pivot Table'!H$205</f>
        <v>0</v>
      </c>
      <c r="F205" s="195">
        <f>+'CTA Pivot Table'!H$207</f>
        <v>0</v>
      </c>
      <c r="G205" s="194">
        <f>+'CTA Pivot Table'!H$209</f>
        <v>0</v>
      </c>
      <c r="H205" s="194">
        <f>+'CTA Pivot Table'!H$211</f>
        <v>0</v>
      </c>
      <c r="I205" s="195">
        <f>+'CTA Pivot Table'!H$213</f>
        <v>0</v>
      </c>
      <c r="J205" s="195">
        <f>+'CTA Pivot Table'!H$215</f>
        <v>0</v>
      </c>
      <c r="K205" s="194">
        <f>+'CTA Pivot Table'!H$217</f>
        <v>0</v>
      </c>
      <c r="L205" s="194">
        <f>+'CTA Pivot Table'!H$219</f>
        <v>0</v>
      </c>
      <c r="M205" s="196">
        <f>+'CTA Pivot Table'!H$221</f>
        <v>0</v>
      </c>
      <c r="N205" s="195">
        <f>+'CTA Pivot Table'!H$223</f>
        <v>0</v>
      </c>
      <c r="O205" s="12"/>
    </row>
    <row r="206" spans="1:15">
      <c r="A206" s="92" t="s">
        <v>95</v>
      </c>
      <c r="B206" s="194">
        <f>+'CTA Pivot Table'!H$231</f>
        <v>0</v>
      </c>
      <c r="C206" s="194">
        <f>+'CTA Pivot Table'!H$233</f>
        <v>0</v>
      </c>
      <c r="D206" s="194">
        <f>+'CTA Pivot Table'!H$235</f>
        <v>0</v>
      </c>
      <c r="E206" s="195">
        <f>+'CTA Pivot Table'!H$237</f>
        <v>0</v>
      </c>
      <c r="F206" s="195">
        <f>+'CTA Pivot Table'!H$239</f>
        <v>0</v>
      </c>
      <c r="G206" s="194">
        <f>+'CTA Pivot Table'!H$241</f>
        <v>0</v>
      </c>
      <c r="H206" s="194">
        <f>+'CTA Pivot Table'!H$243</f>
        <v>0</v>
      </c>
      <c r="I206" s="195">
        <f>+'CTA Pivot Table'!H$245</f>
        <v>0</v>
      </c>
      <c r="J206" s="195">
        <f>+'CTA Pivot Table'!H$247</f>
        <v>0</v>
      </c>
      <c r="K206" s="194">
        <f>+'CTA Pivot Table'!H$249</f>
        <v>0</v>
      </c>
      <c r="L206" s="194">
        <f>+'CTA Pivot Table'!H$251</f>
        <v>0</v>
      </c>
      <c r="M206" s="196">
        <f>+'CTA Pivot Table'!H$253</f>
        <v>0</v>
      </c>
      <c r="N206" s="195">
        <f>+'CTA Pivot Table'!H$255</f>
        <v>0</v>
      </c>
      <c r="O206" s="12"/>
    </row>
    <row r="207" spans="1:15">
      <c r="A207" s="92"/>
      <c r="B207" s="194"/>
      <c r="C207" s="194"/>
      <c r="D207" s="194"/>
      <c r="E207" s="195"/>
      <c r="F207" s="195"/>
      <c r="G207" s="194"/>
      <c r="H207" s="194"/>
      <c r="I207" s="195"/>
      <c r="J207" s="195"/>
      <c r="K207" s="194"/>
      <c r="L207" s="194"/>
      <c r="M207" s="196"/>
      <c r="N207" s="195"/>
      <c r="O207" s="12"/>
    </row>
    <row r="208" spans="1:15">
      <c r="A208" s="92" t="s">
        <v>96</v>
      </c>
      <c r="B208" s="194">
        <f>+'CTA Pivot Table'!H$263</f>
        <v>0</v>
      </c>
      <c r="C208" s="194">
        <f>+'CTA Pivot Table'!H$265</f>
        <v>0</v>
      </c>
      <c r="D208" s="194">
        <f>+'CTA Pivot Table'!H$267</f>
        <v>0</v>
      </c>
      <c r="E208" s="195">
        <f>+'CTA Pivot Table'!H$269</f>
        <v>0</v>
      </c>
      <c r="F208" s="195">
        <f>+'CTA Pivot Table'!H$271</f>
        <v>0</v>
      </c>
      <c r="G208" s="194">
        <f>+'CTA Pivot Table'!H$273</f>
        <v>0</v>
      </c>
      <c r="H208" s="194">
        <f>+'CTA Pivot Table'!H$275</f>
        <v>0</v>
      </c>
      <c r="I208" s="195">
        <f>+'CTA Pivot Table'!H$277</f>
        <v>0</v>
      </c>
      <c r="J208" s="195">
        <f>+'CTA Pivot Table'!H$279</f>
        <v>0</v>
      </c>
      <c r="K208" s="194">
        <f>+'CTA Pivot Table'!H$281</f>
        <v>0</v>
      </c>
      <c r="L208" s="194">
        <f>+'CTA Pivot Table'!H$283</f>
        <v>0</v>
      </c>
      <c r="M208" s="196">
        <f>+'CTA Pivot Table'!H$285</f>
        <v>0</v>
      </c>
      <c r="N208" s="195">
        <f>+'CTA Pivot Table'!H$287</f>
        <v>0</v>
      </c>
      <c r="O208" s="12"/>
    </row>
    <row r="209" spans="1:16" ht="15.75">
      <c r="A209" s="92" t="s">
        <v>97</v>
      </c>
      <c r="B209" s="194">
        <f>+'CTA Pivot Table'!H$295</f>
        <v>168</v>
      </c>
      <c r="C209" s="194">
        <f>+'CTA Pivot Table'!H$297</f>
        <v>0</v>
      </c>
      <c r="D209" s="194">
        <f>+'CTA Pivot Table'!H$299</f>
        <v>0</v>
      </c>
      <c r="E209" s="195">
        <f>+'CTA Pivot Table'!H$301</f>
        <v>168</v>
      </c>
      <c r="F209" s="195">
        <f>+'CTA Pivot Table'!H$303</f>
        <v>142.48817518248174</v>
      </c>
      <c r="G209" s="194">
        <f>+'CTA Pivot Table'!H$305</f>
        <v>107</v>
      </c>
      <c r="H209" s="194">
        <f>+'CTA Pivot Table'!H$307</f>
        <v>199</v>
      </c>
      <c r="I209" s="195">
        <f>+'CTA Pivot Table'!H$309</f>
        <v>142.41567489114658</v>
      </c>
      <c r="J209" s="195">
        <f>+'CTA Pivot Table'!H$311</f>
        <v>99.042372881355931</v>
      </c>
      <c r="K209" s="194">
        <f>+'CTA Pivot Table'!H$313</f>
        <v>88.931818181818187</v>
      </c>
      <c r="L209" s="194">
        <f>+'CTA Pivot Table'!H$315</f>
        <v>97.8</v>
      </c>
      <c r="M209" s="196">
        <f>+'CTA Pivot Table'!H$317</f>
        <v>98.066017316017323</v>
      </c>
      <c r="N209" s="195">
        <f>+'CTA Pivot Table'!H$319</f>
        <v>117.67777777777776</v>
      </c>
      <c r="O209" s="12"/>
      <c r="P209" s="96"/>
    </row>
    <row r="210" spans="1:16">
      <c r="A210" s="92" t="s">
        <v>98</v>
      </c>
      <c r="B210" s="194">
        <f>+'CTA Pivot Table'!H$327</f>
        <v>0</v>
      </c>
      <c r="C210" s="194">
        <f>+'CTA Pivot Table'!H$329</f>
        <v>0</v>
      </c>
      <c r="D210" s="194">
        <f>+'CTA Pivot Table'!H$331</f>
        <v>0</v>
      </c>
      <c r="E210" s="195">
        <f>+'CTA Pivot Table'!H$333</f>
        <v>0</v>
      </c>
      <c r="F210" s="195">
        <f>+'CTA Pivot Table'!H$335</f>
        <v>0</v>
      </c>
      <c r="G210" s="194">
        <f>+'CTA Pivot Table'!H$337</f>
        <v>0</v>
      </c>
      <c r="H210" s="194">
        <f>+'CTA Pivot Table'!H$339</f>
        <v>0</v>
      </c>
      <c r="I210" s="195">
        <f>+'CTA Pivot Table'!H$341</f>
        <v>0</v>
      </c>
      <c r="J210" s="195">
        <f>+'CTA Pivot Table'!H$343</f>
        <v>0</v>
      </c>
      <c r="K210" s="194">
        <f>+'CTA Pivot Table'!H$345</f>
        <v>0</v>
      </c>
      <c r="L210" s="194">
        <f>+'CTA Pivot Table'!H$347</f>
        <v>0</v>
      </c>
      <c r="M210" s="196">
        <f>+'CTA Pivot Table'!H$349</f>
        <v>0</v>
      </c>
      <c r="N210" s="195">
        <f>+'CTA Pivot Table'!H$351</f>
        <v>0</v>
      </c>
      <c r="O210" s="12"/>
    </row>
    <row r="211" spans="1:16">
      <c r="A211" s="92" t="s">
        <v>99</v>
      </c>
      <c r="B211" s="194">
        <f>+'CTA Pivot Table'!H$359</f>
        <v>0</v>
      </c>
      <c r="C211" s="194">
        <f>+'CTA Pivot Table'!H$361</f>
        <v>0</v>
      </c>
      <c r="D211" s="194">
        <f>+'CTA Pivot Table'!H$363</f>
        <v>0</v>
      </c>
      <c r="E211" s="195">
        <f>+'CTA Pivot Table'!H$365</f>
        <v>0</v>
      </c>
      <c r="F211" s="195">
        <f>+'CTA Pivot Table'!H$367</f>
        <v>0</v>
      </c>
      <c r="G211" s="194">
        <f>+'CTA Pivot Table'!H$369</f>
        <v>0</v>
      </c>
      <c r="H211" s="194">
        <f>+'CTA Pivot Table'!H$371</f>
        <v>0</v>
      </c>
      <c r="I211" s="195">
        <f>+'CTA Pivot Table'!H$373</f>
        <v>0</v>
      </c>
      <c r="J211" s="195">
        <f>+'CTA Pivot Table'!H$375</f>
        <v>0</v>
      </c>
      <c r="K211" s="194">
        <f>+'CTA Pivot Table'!H$377</f>
        <v>0</v>
      </c>
      <c r="L211" s="194">
        <f>+'CTA Pivot Table'!H$379</f>
        <v>0</v>
      </c>
      <c r="M211" s="196">
        <f>+'CTA Pivot Table'!H$381</f>
        <v>0</v>
      </c>
      <c r="N211" s="195">
        <f>+'CTA Pivot Table'!H$383</f>
        <v>0</v>
      </c>
      <c r="O211" s="12"/>
    </row>
    <row r="212" spans="1:16">
      <c r="A212" s="92"/>
      <c r="B212" s="194"/>
      <c r="C212" s="194"/>
      <c r="D212" s="194"/>
      <c r="E212" s="195"/>
      <c r="F212" s="195"/>
      <c r="G212" s="194"/>
      <c r="H212" s="194"/>
      <c r="I212" s="195"/>
      <c r="J212" s="195"/>
      <c r="K212" s="194"/>
      <c r="L212" s="194"/>
      <c r="M212" s="196"/>
      <c r="N212" s="195"/>
      <c r="O212" s="12"/>
    </row>
    <row r="213" spans="1:16">
      <c r="A213" s="92" t="s">
        <v>100</v>
      </c>
      <c r="B213" s="194">
        <f>+'CTA Pivot Table'!H$391</f>
        <v>0</v>
      </c>
      <c r="C213" s="194">
        <f>+'CTA Pivot Table'!H$393</f>
        <v>0</v>
      </c>
      <c r="D213" s="194">
        <f>+'CTA Pivot Table'!H$395</f>
        <v>0</v>
      </c>
      <c r="E213" s="195">
        <f>+'CTA Pivot Table'!H$397</f>
        <v>0</v>
      </c>
      <c r="F213" s="195">
        <f>+'CTA Pivot Table'!H$399</f>
        <v>0</v>
      </c>
      <c r="G213" s="194">
        <f>+'CTA Pivot Table'!H$401</f>
        <v>0</v>
      </c>
      <c r="H213" s="194">
        <f>+'CTA Pivot Table'!H$403</f>
        <v>0</v>
      </c>
      <c r="I213" s="195">
        <f>+'CTA Pivot Table'!H$405</f>
        <v>0</v>
      </c>
      <c r="J213" s="195">
        <f>+'CTA Pivot Table'!H$407</f>
        <v>0</v>
      </c>
      <c r="K213" s="194">
        <f>+'CTA Pivot Table'!H$409</f>
        <v>0</v>
      </c>
      <c r="L213" s="194">
        <f>+'CTA Pivot Table'!H$411</f>
        <v>0</v>
      </c>
      <c r="M213" s="196">
        <f>+'CTA Pivot Table'!H$413</f>
        <v>0</v>
      </c>
      <c r="N213" s="195">
        <f>+'CTA Pivot Table'!H$415</f>
        <v>0</v>
      </c>
      <c r="O213" s="12"/>
    </row>
    <row r="214" spans="1:16">
      <c r="A214" s="92" t="s">
        <v>101</v>
      </c>
      <c r="B214" s="194">
        <f>+'CTA Pivot Table'!H$423</f>
        <v>126.40000000000002</v>
      </c>
      <c r="C214" s="194">
        <f>+'CTA Pivot Table'!H$425</f>
        <v>133</v>
      </c>
      <c r="D214" s="194">
        <f>+'CTA Pivot Table'!H$427</f>
        <v>0</v>
      </c>
      <c r="E214" s="195">
        <f>+'CTA Pivot Table'!H$429</f>
        <v>126.90769230769232</v>
      </c>
      <c r="F214" s="195">
        <f>+'CTA Pivot Table'!H$431</f>
        <v>130.4</v>
      </c>
      <c r="G214" s="194">
        <f>+'CTA Pivot Table'!H$433</f>
        <v>137.6</v>
      </c>
      <c r="H214" s="194">
        <f>+'CTA Pivot Table'!H$435</f>
        <v>0</v>
      </c>
      <c r="I214" s="195">
        <f>+'CTA Pivot Table'!H$437</f>
        <v>131.45365853658538</v>
      </c>
      <c r="J214" s="195">
        <f>+'CTA Pivot Table'!H$439</f>
        <v>104.9</v>
      </c>
      <c r="K214" s="194">
        <f>+'CTA Pivot Table'!H$441</f>
        <v>92.8</v>
      </c>
      <c r="L214" s="194">
        <f>+'CTA Pivot Table'!H$443</f>
        <v>0</v>
      </c>
      <c r="M214" s="196">
        <f>+'CTA Pivot Table'!H$445</f>
        <v>103.77203389830508</v>
      </c>
      <c r="N214" s="195">
        <f>+'CTA Pivot Table'!H$447</f>
        <v>64.3</v>
      </c>
      <c r="O214" s="12"/>
    </row>
    <row r="215" spans="1:16">
      <c r="A215" s="92" t="s">
        <v>102</v>
      </c>
      <c r="B215" s="194">
        <f>+'CTA Pivot Table'!H$455</f>
        <v>131.541666666667</v>
      </c>
      <c r="C215" s="194">
        <f>+'CTA Pivot Table'!H$457</f>
        <v>0</v>
      </c>
      <c r="D215" s="194">
        <f>+'CTA Pivot Table'!H$459</f>
        <v>0</v>
      </c>
      <c r="E215" s="195">
        <f>+'CTA Pivot Table'!H$461</f>
        <v>131.541666666667</v>
      </c>
      <c r="F215" s="195">
        <f>+'CTA Pivot Table'!H$463</f>
        <v>123.844537815126</v>
      </c>
      <c r="G215" s="194">
        <f>+'CTA Pivot Table'!H$465</f>
        <v>124.276315789474</v>
      </c>
      <c r="H215" s="194">
        <f>+'CTA Pivot Table'!H$467</f>
        <v>0</v>
      </c>
      <c r="I215" s="195">
        <f>+'CTA Pivot Table'!H$469</f>
        <v>123.94904458598731</v>
      </c>
      <c r="J215" s="195">
        <f>+'CTA Pivot Table'!H$471</f>
        <v>84.1171875</v>
      </c>
      <c r="K215" s="194">
        <f>+'CTA Pivot Table'!H$473</f>
        <v>85.625</v>
      </c>
      <c r="L215" s="194">
        <f>+'CTA Pivot Table'!H$475</f>
        <v>0</v>
      </c>
      <c r="M215" s="196">
        <f>+'CTA Pivot Table'!H$477</f>
        <v>84.418750000000003</v>
      </c>
      <c r="N215" s="195">
        <f>+'CTA Pivot Table'!H$479</f>
        <v>109.35</v>
      </c>
      <c r="O215" s="12"/>
    </row>
    <row r="216" spans="1:16">
      <c r="A216" s="97" t="s">
        <v>103</v>
      </c>
      <c r="B216" s="197">
        <f>+'CTA Pivot Table'!H$487</f>
        <v>0</v>
      </c>
      <c r="C216" s="197">
        <f>+'CTA Pivot Table'!H$489</f>
        <v>0</v>
      </c>
      <c r="D216" s="197">
        <f>+'CTA Pivot Table'!H$491</f>
        <v>0</v>
      </c>
      <c r="E216" s="198">
        <f>+'CTA Pivot Table'!H$493</f>
        <v>0</v>
      </c>
      <c r="F216" s="198">
        <f>+'CTA Pivot Table'!H$495</f>
        <v>0</v>
      </c>
      <c r="G216" s="197">
        <f>+'CTA Pivot Table'!H$497</f>
        <v>0</v>
      </c>
      <c r="H216" s="197">
        <f>+'CTA Pivot Table'!H$499</f>
        <v>0</v>
      </c>
      <c r="I216" s="198">
        <f>+'CTA Pivot Table'!H$501</f>
        <v>0</v>
      </c>
      <c r="J216" s="198">
        <f>+'CTA Pivot Table'!H$503</f>
        <v>0</v>
      </c>
      <c r="K216" s="197">
        <f>+'CTA Pivot Table'!H$505</f>
        <v>0</v>
      </c>
      <c r="L216" s="197">
        <f>+'CTA Pivot Table'!H$507</f>
        <v>0</v>
      </c>
      <c r="M216" s="199">
        <f>+'CTA Pivot Table'!H$509</f>
        <v>0</v>
      </c>
      <c r="N216" s="198">
        <f>+'CTA Pivot Table'!H$511</f>
        <v>0</v>
      </c>
      <c r="O216" s="12"/>
    </row>
    <row r="217" spans="1:16">
      <c r="A217" s="165" t="s">
        <v>206</v>
      </c>
      <c r="B217" s="200"/>
      <c r="C217" s="200"/>
      <c r="D217" s="200"/>
      <c r="E217" s="200"/>
      <c r="F217" s="200"/>
      <c r="G217" s="200"/>
      <c r="H217" s="200"/>
      <c r="I217" s="200"/>
      <c r="J217" s="200"/>
      <c r="K217" s="200"/>
      <c r="L217" s="200"/>
      <c r="M217" s="200"/>
      <c r="N217" s="201"/>
    </row>
    <row r="218" spans="1:16">
      <c r="A218" s="202"/>
      <c r="B218" s="200"/>
      <c r="C218" s="200"/>
      <c r="D218" s="200"/>
      <c r="E218" s="200"/>
      <c r="F218" s="200"/>
      <c r="G218" s="200"/>
      <c r="H218" s="200"/>
      <c r="I218" s="200"/>
      <c r="J218" s="200"/>
      <c r="K218" s="200"/>
      <c r="L218" s="200"/>
      <c r="M218" s="200"/>
      <c r="N218" s="718" t="s">
        <v>1156</v>
      </c>
    </row>
    <row r="219" spans="1:16" ht="18">
      <c r="A219" s="266" t="s">
        <v>337</v>
      </c>
      <c r="B219" s="87"/>
      <c r="C219" s="87"/>
      <c r="D219" s="87"/>
      <c r="E219" s="133"/>
      <c r="F219" s="133"/>
      <c r="G219" s="133"/>
      <c r="H219" s="133"/>
      <c r="I219" s="133"/>
      <c r="J219" s="87"/>
      <c r="K219" s="87"/>
      <c r="L219" s="87"/>
      <c r="M219" s="133"/>
      <c r="N219" s="134"/>
    </row>
    <row r="220" spans="1:16" ht="18">
      <c r="A220" s="266"/>
      <c r="B220" s="87"/>
      <c r="C220" s="87"/>
      <c r="D220" s="87"/>
      <c r="E220" s="133"/>
      <c r="F220" s="133"/>
      <c r="G220" s="133"/>
      <c r="H220" s="133"/>
      <c r="I220" s="133"/>
      <c r="J220" s="87"/>
      <c r="K220" s="87"/>
      <c r="L220" s="87"/>
      <c r="M220" s="133"/>
      <c r="N220" s="134"/>
    </row>
    <row r="221" spans="1:16" ht="15.75">
      <c r="A221" s="150" t="s">
        <v>224</v>
      </c>
      <c r="B221" s="87"/>
      <c r="C221" s="87"/>
      <c r="D221" s="87"/>
      <c r="E221" s="133"/>
      <c r="F221" s="133"/>
      <c r="G221" s="133"/>
      <c r="H221" s="133"/>
      <c r="I221" s="133"/>
      <c r="J221" s="87"/>
      <c r="K221" s="87"/>
      <c r="L221" s="87"/>
      <c r="M221" s="133"/>
      <c r="N221" s="134"/>
    </row>
    <row r="222" spans="1:16" ht="15.75">
      <c r="A222" s="150" t="s">
        <v>1131</v>
      </c>
      <c r="B222" s="87"/>
      <c r="C222" s="87"/>
      <c r="D222" s="87"/>
      <c r="E222" s="133"/>
      <c r="F222" s="133"/>
      <c r="G222" s="133"/>
      <c r="H222" s="133"/>
      <c r="I222" s="133"/>
      <c r="J222" s="87"/>
      <c r="K222" s="87"/>
      <c r="L222" s="87"/>
      <c r="M222" s="133"/>
      <c r="N222" s="134"/>
    </row>
    <row r="223" spans="1:16" ht="15.75" customHeight="1">
      <c r="A223" s="31"/>
      <c r="B223" s="63"/>
      <c r="C223" s="63"/>
      <c r="D223" s="63"/>
      <c r="E223" s="63"/>
      <c r="F223" s="64"/>
      <c r="G223" s="89"/>
      <c r="H223" s="89"/>
      <c r="I223" s="90"/>
      <c r="J223" s="90"/>
      <c r="K223" s="90"/>
      <c r="L223" s="90"/>
      <c r="M223" s="90"/>
      <c r="N223" s="90"/>
      <c r="O223" s="11"/>
    </row>
    <row r="224" spans="1:16" ht="15.75" customHeight="1">
      <c r="A224" s="26"/>
      <c r="B224" s="151" t="s">
        <v>303</v>
      </c>
      <c r="C224" s="184"/>
      <c r="D224" s="184"/>
      <c r="E224" s="184"/>
      <c r="F224" s="184"/>
      <c r="G224" s="184"/>
      <c r="H224" s="184"/>
      <c r="I224" s="185"/>
      <c r="J224" s="186" t="s">
        <v>202</v>
      </c>
      <c r="K224" s="187"/>
      <c r="L224" s="187"/>
      <c r="M224" s="188"/>
      <c r="N224" s="841" t="s">
        <v>302</v>
      </c>
      <c r="O224" s="91"/>
    </row>
    <row r="225" spans="1:15" ht="50.25" customHeight="1">
      <c r="A225" s="42"/>
      <c r="B225" s="152" t="s">
        <v>344</v>
      </c>
      <c r="C225" s="152"/>
      <c r="D225" s="152"/>
      <c r="E225" s="155"/>
      <c r="F225" s="156" t="s">
        <v>346</v>
      </c>
      <c r="G225" s="152"/>
      <c r="H225" s="152"/>
      <c r="I225" s="153"/>
      <c r="J225" s="157" t="s">
        <v>304</v>
      </c>
      <c r="K225" s="184"/>
      <c r="L225" s="184"/>
      <c r="M225" s="185"/>
      <c r="N225" s="842"/>
      <c r="O225" s="91"/>
    </row>
    <row r="226" spans="1:15" ht="30.75" customHeight="1">
      <c r="A226" s="31"/>
      <c r="B226" s="189" t="s">
        <v>203</v>
      </c>
      <c r="C226" s="189" t="s">
        <v>204</v>
      </c>
      <c r="D226" s="189" t="s">
        <v>104</v>
      </c>
      <c r="E226" s="190" t="s">
        <v>50</v>
      </c>
      <c r="F226" s="190" t="s">
        <v>203</v>
      </c>
      <c r="G226" s="189" t="s">
        <v>204</v>
      </c>
      <c r="H226" s="189" t="s">
        <v>104</v>
      </c>
      <c r="I226" s="190" t="s">
        <v>50</v>
      </c>
      <c r="J226" s="191" t="s">
        <v>203</v>
      </c>
      <c r="K226" s="192" t="s">
        <v>204</v>
      </c>
      <c r="L226" s="193" t="s">
        <v>104</v>
      </c>
      <c r="M226" s="191" t="s">
        <v>50</v>
      </c>
      <c r="N226" s="843"/>
      <c r="O226" s="91"/>
    </row>
    <row r="227" spans="1:15" ht="15.75" hidden="1" customHeight="1">
      <c r="A227" s="92" t="s">
        <v>87</v>
      </c>
      <c r="B227" s="69">
        <f>+'CTA Pivot Table'!N$278</f>
        <v>0</v>
      </c>
      <c r="C227" s="69">
        <f>+'CTA Pivot Table'!N$279</f>
        <v>0</v>
      </c>
      <c r="D227" s="69">
        <f>+'CTA Pivot Table'!N$280</f>
        <v>0</v>
      </c>
      <c r="E227" s="68">
        <f>+'CTA Pivot Table'!N$281</f>
        <v>0</v>
      </c>
      <c r="F227" s="68">
        <f>+'CTA Pivot Table'!N$282</f>
        <v>0</v>
      </c>
      <c r="G227" s="69">
        <f>+'CTA Pivot Table'!N$283</f>
        <v>0</v>
      </c>
      <c r="H227" s="69">
        <f>+'CTA Pivot Table'!N$284</f>
        <v>0</v>
      </c>
      <c r="I227" s="68">
        <f>+'CTA Pivot Table'!N$285</f>
        <v>0</v>
      </c>
      <c r="J227" s="68">
        <f>+'CTA Pivot Table'!N$286</f>
        <v>0</v>
      </c>
      <c r="K227" s="69">
        <f>+'CTA Pivot Table'!N$287</f>
        <v>0</v>
      </c>
      <c r="L227" s="69">
        <f>+'CTA Pivot Table'!N$288</f>
        <v>0</v>
      </c>
      <c r="M227" s="70">
        <f>+'CTA Pivot Table'!N$289</f>
        <v>0</v>
      </c>
      <c r="N227" s="68">
        <f>+'CTA Pivot Table'!N$290</f>
        <v>0</v>
      </c>
      <c r="O227" s="12"/>
    </row>
    <row r="228" spans="1:15" ht="15.75" hidden="1" customHeight="1">
      <c r="A228" s="92"/>
      <c r="E228" s="68"/>
      <c r="F228" s="68"/>
      <c r="I228" s="68"/>
      <c r="J228" s="68"/>
      <c r="M228" s="70"/>
      <c r="N228" s="68"/>
      <c r="O228" s="12"/>
    </row>
    <row r="229" spans="1:15">
      <c r="A229" s="92" t="s">
        <v>88</v>
      </c>
      <c r="B229" s="194">
        <f>+'CTA Pivot Table'!N$7</f>
        <v>0</v>
      </c>
      <c r="C229" s="194">
        <f>+'CTA Pivot Table'!N$9</f>
        <v>0</v>
      </c>
      <c r="D229" s="194">
        <f>+'CTA Pivot Table'!N$11</f>
        <v>0</v>
      </c>
      <c r="E229" s="195">
        <f>+'CTA Pivot Table'!N$13</f>
        <v>0</v>
      </c>
      <c r="F229" s="195">
        <f>+'CTA Pivot Table'!N$15</f>
        <v>0</v>
      </c>
      <c r="G229" s="194">
        <f>+'CTA Pivot Table'!N$17</f>
        <v>0</v>
      </c>
      <c r="H229" s="194">
        <f>+'CTA Pivot Table'!N$19</f>
        <v>0</v>
      </c>
      <c r="I229" s="195">
        <f>+'CTA Pivot Table'!N$21</f>
        <v>0</v>
      </c>
      <c r="J229" s="195">
        <f>+'CTA Pivot Table'!N$23</f>
        <v>0</v>
      </c>
      <c r="K229" s="194">
        <f>+'CTA Pivot Table'!N$25</f>
        <v>0</v>
      </c>
      <c r="L229" s="194">
        <f>+'CTA Pivot Table'!N$27</f>
        <v>0</v>
      </c>
      <c r="M229" s="196">
        <f>+'CTA Pivot Table'!N$29</f>
        <v>0</v>
      </c>
      <c r="N229" s="195">
        <f>+'CTA Pivot Table'!N$31</f>
        <v>0</v>
      </c>
      <c r="O229" s="12"/>
    </row>
    <row r="230" spans="1:15">
      <c r="A230" s="92" t="s">
        <v>89</v>
      </c>
      <c r="B230" s="194">
        <f>+'CTA Pivot Table'!N$39</f>
        <v>75.086565420560746</v>
      </c>
      <c r="C230" s="194">
        <f>+'CTA Pivot Table'!N$41</f>
        <v>73.274983922829577</v>
      </c>
      <c r="D230" s="194">
        <f>+'CTA Pivot Table'!N$43</f>
        <v>0</v>
      </c>
      <c r="E230" s="195">
        <f>+'CTA Pivot Table'!N$45</f>
        <v>74.324181326116388</v>
      </c>
      <c r="F230" s="195">
        <f>+'CTA Pivot Table'!N$47</f>
        <v>78.856220437304785</v>
      </c>
      <c r="G230" s="194">
        <f>+'CTA Pivot Table'!N$49</f>
        <v>74.684864620938626</v>
      </c>
      <c r="H230" s="194">
        <f>+'CTA Pivot Table'!N$51</f>
        <v>0</v>
      </c>
      <c r="I230" s="195">
        <f>+'CTA Pivot Table'!N$53</f>
        <v>77.476148103911612</v>
      </c>
      <c r="J230" s="195">
        <f>+'CTA Pivot Table'!N$55</f>
        <v>59.777400581959263</v>
      </c>
      <c r="K230" s="194">
        <f>+'CTA Pivot Table'!N$57</f>
        <v>56.343063583815038</v>
      </c>
      <c r="L230" s="194">
        <f>+'CTA Pivot Table'!NR$59</f>
        <v>0</v>
      </c>
      <c r="M230" s="196">
        <f>+'CTA Pivot Table'!N$61</f>
        <v>58.210574894514771</v>
      </c>
      <c r="N230" s="195">
        <f>+'CTA Pivot Table'!N$63</f>
        <v>56.44</v>
      </c>
      <c r="O230" s="12"/>
    </row>
    <row r="231" spans="1:15">
      <c r="A231" s="92" t="s">
        <v>90</v>
      </c>
      <c r="B231" s="194">
        <f>+'CTA Pivot Table'!N$71</f>
        <v>0</v>
      </c>
      <c r="C231" s="194">
        <f>+'CTA Pivot Table'!N$73</f>
        <v>0</v>
      </c>
      <c r="D231" s="194">
        <f>+'CTA Pivot Table'!N$75</f>
        <v>0</v>
      </c>
      <c r="E231" s="195">
        <f>+'CTA Pivot Table'!N$77</f>
        <v>0</v>
      </c>
      <c r="F231" s="195">
        <f>+'CTA Pivot Table'!N$79</f>
        <v>0</v>
      </c>
      <c r="G231" s="194">
        <f>+'CTA Pivot Table'!N$81</f>
        <v>0</v>
      </c>
      <c r="H231" s="194">
        <f>+'CTA Pivot Table'!N$83</f>
        <v>0</v>
      </c>
      <c r="I231" s="195">
        <f>+'CTA Pivot Table'!N$85</f>
        <v>0</v>
      </c>
      <c r="J231" s="195">
        <f>+'CTA Pivot Table'!N$87</f>
        <v>0</v>
      </c>
      <c r="K231" s="194">
        <f>+'CTA Pivot Table'!N$89</f>
        <v>0</v>
      </c>
      <c r="L231" s="194">
        <f>+'CTA Pivot Table'!N$91</f>
        <v>0</v>
      </c>
      <c r="M231" s="196">
        <f>+'CTA Pivot Table'!N$93</f>
        <v>0</v>
      </c>
      <c r="N231" s="195">
        <f>+'CTA Pivot Table'!N$95</f>
        <v>0</v>
      </c>
      <c r="O231" s="12"/>
    </row>
    <row r="232" spans="1:15">
      <c r="A232" s="92" t="s">
        <v>91</v>
      </c>
      <c r="B232" s="194">
        <f>+'CTA Pivot Table'!N$103</f>
        <v>73.791948310139162</v>
      </c>
      <c r="C232" s="194">
        <f>+'CTA Pivot Table'!N$105</f>
        <v>73.140615615615616</v>
      </c>
      <c r="D232" s="194">
        <f>+'CTA Pivot Table'!N$107</f>
        <v>66.021739130434781</v>
      </c>
      <c r="E232" s="195">
        <f>+'CTA Pivot Table'!N$109</f>
        <v>72.420869974874378</v>
      </c>
      <c r="F232" s="195">
        <f>+'CTA Pivot Table'!N$111</f>
        <v>77.087113699261991</v>
      </c>
      <c r="G232" s="194">
        <f>+'CTA Pivot Table'!N$113</f>
        <v>77.930654536264839</v>
      </c>
      <c r="H232" s="194">
        <f>+'CTA Pivot Table'!N$115</f>
        <v>83.6</v>
      </c>
      <c r="I232" s="195">
        <f>+'CTA Pivot Table'!N$117</f>
        <v>77.353890296026591</v>
      </c>
      <c r="J232" s="195">
        <f>+'CTA Pivot Table'!N$119</f>
        <v>51.661964773762527</v>
      </c>
      <c r="K232" s="194">
        <f>+'CTA Pivot Table'!N$121</f>
        <v>49.62801826175177</v>
      </c>
      <c r="L232" s="194">
        <f>+'CTA Pivot Table'!N$123</f>
        <v>45.166666666666664</v>
      </c>
      <c r="M232" s="196">
        <f>+'CTA Pivot Table'!N$125</f>
        <v>50.697009435470974</v>
      </c>
      <c r="N232" s="195">
        <f>+'CTA Pivot Table'!N$127</f>
        <v>73.539156497538002</v>
      </c>
      <c r="O232" s="12"/>
    </row>
    <row r="233" spans="1:15">
      <c r="A233" s="92"/>
      <c r="B233" s="194"/>
      <c r="C233" s="194"/>
      <c r="D233" s="194"/>
      <c r="E233" s="195"/>
      <c r="F233" s="195"/>
      <c r="G233" s="194"/>
      <c r="H233" s="194"/>
      <c r="I233" s="195"/>
      <c r="J233" s="195"/>
      <c r="K233" s="194"/>
      <c r="L233" s="194"/>
      <c r="M233" s="196"/>
      <c r="N233" s="195"/>
      <c r="O233" s="12"/>
    </row>
    <row r="234" spans="1:15">
      <c r="A234" s="92" t="s">
        <v>92</v>
      </c>
      <c r="B234" s="194">
        <f>+'CTA Pivot Table'!N$135</f>
        <v>80.730224719101116</v>
      </c>
      <c r="C234" s="194">
        <f>+'CTA Pivot Table'!N$137</f>
        <v>78.660357142857137</v>
      </c>
      <c r="D234" s="194">
        <f>+'CTA Pivot Table'!N$139</f>
        <v>0</v>
      </c>
      <c r="E234" s="195">
        <f>+'CTA Pivot Table'!N$141</f>
        <v>79.930827586206888</v>
      </c>
      <c r="F234" s="195">
        <f>+'CTA Pivot Table'!N$143</f>
        <v>85.222909090909098</v>
      </c>
      <c r="G234" s="194">
        <f>+'CTA Pivot Table'!N$145</f>
        <v>84.497533081285439</v>
      </c>
      <c r="H234" s="194">
        <f>+'CTA Pivot Table'!N$147</f>
        <v>0</v>
      </c>
      <c r="I234" s="195">
        <f>+'CTA Pivot Table'!N$149</f>
        <v>85.027031648800417</v>
      </c>
      <c r="J234" s="195">
        <f>+'CTA Pivot Table'!N$151</f>
        <v>67.691217162872178</v>
      </c>
      <c r="K234" s="194">
        <f>+'CTA Pivot Table'!N$153</f>
        <v>58.897798507462689</v>
      </c>
      <c r="L234" s="194">
        <f>+'CTA Pivot Table'!N$155</f>
        <v>0</v>
      </c>
      <c r="M234" s="196">
        <f>+'CTA Pivot Table'!N$157</f>
        <v>62.9437630942788</v>
      </c>
      <c r="N234" s="195">
        <f>+'CTA Pivot Table'!N$159</f>
        <v>64</v>
      </c>
      <c r="O234" s="12"/>
    </row>
    <row r="235" spans="1:15">
      <c r="A235" s="92" t="s">
        <v>93</v>
      </c>
      <c r="B235" s="194">
        <f>+'CTA Pivot Table'!N$167</f>
        <v>81.001920768307329</v>
      </c>
      <c r="C235" s="194">
        <f>+'CTA Pivot Table'!N$169</f>
        <v>80.701098901098902</v>
      </c>
      <c r="D235" s="194">
        <f>+'CTA Pivot Table'!N$171</f>
        <v>0</v>
      </c>
      <c r="E235" s="195">
        <f>+'CTA Pivot Table'!N$173</f>
        <v>80.947980295566509</v>
      </c>
      <c r="F235" s="195">
        <f>+'CTA Pivot Table'!N$175</f>
        <v>91.278964107224013</v>
      </c>
      <c r="G235" s="194">
        <f>+'CTA Pivot Table'!N$177</f>
        <v>82.828937381404188</v>
      </c>
      <c r="H235" s="194">
        <f>+'CTA Pivot Table'!N$179</f>
        <v>0</v>
      </c>
      <c r="I235" s="195">
        <f>+'CTA Pivot Table'!N$181</f>
        <v>88.542764976958551</v>
      </c>
      <c r="J235" s="195">
        <f>+'CTA Pivot Table'!N$183</f>
        <v>62.924019270474894</v>
      </c>
      <c r="K235" s="194">
        <f>+'CTA Pivot Table'!N$185</f>
        <v>61.324224519940906</v>
      </c>
      <c r="L235" s="194">
        <f>+'CTA Pivot Table'!N$187</f>
        <v>0</v>
      </c>
      <c r="M235" s="196">
        <f>+'CTA Pivot Table'!N$189</f>
        <v>62.415539906103291</v>
      </c>
      <c r="N235" s="195">
        <f>+'CTA Pivot Table'!N$191</f>
        <v>68.196835443037969</v>
      </c>
      <c r="O235" s="12"/>
    </row>
    <row r="236" spans="1:15">
      <c r="A236" s="92" t="s">
        <v>94</v>
      </c>
      <c r="B236" s="194">
        <f>+'CTA Pivot Table'!N$199</f>
        <v>0</v>
      </c>
      <c r="C236" s="194">
        <f>+'CTA Pivot Table'!N$201</f>
        <v>0</v>
      </c>
      <c r="D236" s="194">
        <f>+'CTA Pivot Table'!N$203</f>
        <v>0</v>
      </c>
      <c r="E236" s="195">
        <f>+'CTA Pivot Table'!N$205</f>
        <v>0</v>
      </c>
      <c r="F236" s="195">
        <f>+'CTA Pivot Table'!N$207</f>
        <v>0</v>
      </c>
      <c r="G236" s="194">
        <f>+'CTA Pivot Table'!N$209</f>
        <v>0</v>
      </c>
      <c r="H236" s="194">
        <f>+'CTA Pivot Table'!N$211</f>
        <v>0</v>
      </c>
      <c r="I236" s="195">
        <f>+'CTA Pivot Table'!N$213</f>
        <v>0</v>
      </c>
      <c r="J236" s="195">
        <f>+'CTA Pivot Table'!N$215</f>
        <v>0</v>
      </c>
      <c r="K236" s="194">
        <f>+'CTA Pivot Table'!N$217</f>
        <v>0</v>
      </c>
      <c r="L236" s="194">
        <f>+'CTA Pivot Table'!N$219</f>
        <v>0</v>
      </c>
      <c r="M236" s="196">
        <f>+'CTA Pivot Table'!N$221</f>
        <v>0</v>
      </c>
      <c r="N236" s="195">
        <f>+'CTA Pivot Table'!N$223</f>
        <v>0</v>
      </c>
      <c r="O236" s="12"/>
    </row>
    <row r="237" spans="1:15">
      <c r="A237" s="92" t="s">
        <v>95</v>
      </c>
      <c r="B237" s="194">
        <f>+'CTA Pivot Table'!N$231</f>
        <v>0</v>
      </c>
      <c r="C237" s="194">
        <f>+'CTA Pivot Table'!N$233</f>
        <v>0</v>
      </c>
      <c r="D237" s="194">
        <f>+'CTA Pivot Table'!N$235</f>
        <v>0</v>
      </c>
      <c r="E237" s="195">
        <f>+'CTA Pivot Table'!N$237</f>
        <v>0</v>
      </c>
      <c r="F237" s="195">
        <f>+'CTA Pivot Table'!N$239</f>
        <v>0</v>
      </c>
      <c r="G237" s="194">
        <f>+'CTA Pivot Table'!N$241</f>
        <v>0</v>
      </c>
      <c r="H237" s="194">
        <f>+'CTA Pivot Table'!N$243</f>
        <v>0</v>
      </c>
      <c r="I237" s="195">
        <f>+'CTA Pivot Table'!N$245</f>
        <v>0</v>
      </c>
      <c r="J237" s="195">
        <f>+'CTA Pivot Table'!N$247</f>
        <v>0</v>
      </c>
      <c r="K237" s="194">
        <f>+'CTA Pivot Table'!N$249</f>
        <v>0</v>
      </c>
      <c r="L237" s="194">
        <f>+'CTA Pivot Table'!N$251</f>
        <v>0</v>
      </c>
      <c r="M237" s="196">
        <f>+'CTA Pivot Table'!N$253</f>
        <v>0</v>
      </c>
      <c r="N237" s="195">
        <f>+'CTA Pivot Table'!N$255</f>
        <v>0</v>
      </c>
      <c r="O237" s="12"/>
    </row>
    <row r="238" spans="1:15">
      <c r="A238" s="92"/>
      <c r="B238" s="194"/>
      <c r="C238" s="194"/>
      <c r="D238" s="194"/>
      <c r="E238" s="195"/>
      <c r="F238" s="195"/>
      <c r="G238" s="194"/>
      <c r="H238" s="194"/>
      <c r="I238" s="195"/>
      <c r="J238" s="195"/>
      <c r="K238" s="194"/>
      <c r="L238" s="194"/>
      <c r="M238" s="196"/>
      <c r="N238" s="195"/>
      <c r="O238" s="12"/>
    </row>
    <row r="239" spans="1:15">
      <c r="A239" s="92" t="s">
        <v>96</v>
      </c>
      <c r="B239" s="194">
        <f>+'CTA Pivot Table'!N$263</f>
        <v>0</v>
      </c>
      <c r="C239" s="194">
        <f>+'CTA Pivot Table'!N$265</f>
        <v>0</v>
      </c>
      <c r="D239" s="194">
        <f>+'CTA Pivot Table'!N$267</f>
        <v>0</v>
      </c>
      <c r="E239" s="195">
        <f>+'CTA Pivot Table'!N$269</f>
        <v>0</v>
      </c>
      <c r="F239" s="195">
        <f>+'CTA Pivot Table'!N$271</f>
        <v>0</v>
      </c>
      <c r="G239" s="194">
        <f>+'CTA Pivot Table'!N$273</f>
        <v>0</v>
      </c>
      <c r="H239" s="194">
        <f>+'CTA Pivot Table'!N$275</f>
        <v>0</v>
      </c>
      <c r="I239" s="195">
        <f>+'CTA Pivot Table'!N$277</f>
        <v>0</v>
      </c>
      <c r="J239" s="195">
        <f>+'CTA Pivot Table'!N$279</f>
        <v>0</v>
      </c>
      <c r="K239" s="194">
        <f>+'CTA Pivot Table'!N$281</f>
        <v>0</v>
      </c>
      <c r="L239" s="194">
        <f>+'CTA Pivot Table'!N$283</f>
        <v>0</v>
      </c>
      <c r="M239" s="196">
        <f>+'CTA Pivot Table'!N$285</f>
        <v>0</v>
      </c>
      <c r="N239" s="195">
        <f>+'CTA Pivot Table'!N$287</f>
        <v>0</v>
      </c>
      <c r="O239" s="12"/>
    </row>
    <row r="240" spans="1:15">
      <c r="A240" s="92" t="s">
        <v>97</v>
      </c>
      <c r="B240" s="194">
        <f>+'CTA Pivot Table'!N$295</f>
        <v>0</v>
      </c>
      <c r="C240" s="194">
        <f>+'CTA Pivot Table'!N$297</f>
        <v>0</v>
      </c>
      <c r="D240" s="194">
        <f>+'CTA Pivot Table'!N$299</f>
        <v>0</v>
      </c>
      <c r="E240" s="195">
        <f>+'CTA Pivot Table'!N$301</f>
        <v>0</v>
      </c>
      <c r="F240" s="195">
        <f>+'CTA Pivot Table'!N$303</f>
        <v>0</v>
      </c>
      <c r="G240" s="194">
        <f>+'CTA Pivot Table'!N$305</f>
        <v>0</v>
      </c>
      <c r="H240" s="194">
        <f>+'CTA Pivot Table'!N$307</f>
        <v>0</v>
      </c>
      <c r="I240" s="195">
        <f>+'CTA Pivot Table'!N$309</f>
        <v>0</v>
      </c>
      <c r="J240" s="195">
        <f>+'CTA Pivot Table'!N$311</f>
        <v>0</v>
      </c>
      <c r="K240" s="194">
        <f>+'CTA Pivot Table'!N$313</f>
        <v>0</v>
      </c>
      <c r="L240" s="194">
        <f>+'CTA Pivot Table'!N$315</f>
        <v>0</v>
      </c>
      <c r="M240" s="196">
        <f>+'CTA Pivot Table'!N$317</f>
        <v>0</v>
      </c>
      <c r="N240" s="195">
        <f>+'CTA Pivot Table'!N$319</f>
        <v>0</v>
      </c>
      <c r="O240" s="12"/>
    </row>
    <row r="241" spans="1:15">
      <c r="A241" s="92" t="s">
        <v>98</v>
      </c>
      <c r="B241" s="194">
        <f>+'CTA Pivot Table'!N$327</f>
        <v>0</v>
      </c>
      <c r="C241" s="194">
        <f>+'CTA Pivot Table'!N$329</f>
        <v>0</v>
      </c>
      <c r="D241" s="194">
        <f>+'CTA Pivot Table'!N$331</f>
        <v>0</v>
      </c>
      <c r="E241" s="195">
        <f>+'CTA Pivot Table'!N$333</f>
        <v>0</v>
      </c>
      <c r="F241" s="195">
        <f>+'CTA Pivot Table'!N$335</f>
        <v>0</v>
      </c>
      <c r="G241" s="194">
        <f>+'CTA Pivot Table'!N$337</f>
        <v>0</v>
      </c>
      <c r="H241" s="194">
        <f>+'CTA Pivot Table'!N$339</f>
        <v>0</v>
      </c>
      <c r="I241" s="195">
        <f>+'CTA Pivot Table'!N$341</f>
        <v>0</v>
      </c>
      <c r="J241" s="195">
        <f>+'CTA Pivot Table'!N$343</f>
        <v>0</v>
      </c>
      <c r="K241" s="194">
        <f>+'CTA Pivot Table'!N$345</f>
        <v>0</v>
      </c>
      <c r="L241" s="194">
        <f>+'CTA Pivot Table'!N$347</f>
        <v>0</v>
      </c>
      <c r="M241" s="196">
        <f>+'CTA Pivot Table'!N$349</f>
        <v>0</v>
      </c>
      <c r="N241" s="195">
        <f>+'CTA Pivot Table'!N$351</f>
        <v>0</v>
      </c>
      <c r="O241" s="12"/>
    </row>
    <row r="242" spans="1:15">
      <c r="A242" s="92" t="s">
        <v>99</v>
      </c>
      <c r="B242" s="194">
        <f>+'CTA Pivot Table'!N$359</f>
        <v>0</v>
      </c>
      <c r="C242" s="194">
        <f>+'CTA Pivot Table'!N$361</f>
        <v>0</v>
      </c>
      <c r="D242" s="194">
        <f>+'CTA Pivot Table'!N$363</f>
        <v>0</v>
      </c>
      <c r="E242" s="195">
        <f>+'CTA Pivot Table'!N$365</f>
        <v>0</v>
      </c>
      <c r="F242" s="195">
        <f>+'CTA Pivot Table'!N$367</f>
        <v>0</v>
      </c>
      <c r="G242" s="194">
        <f>+'CTA Pivot Table'!N$369</f>
        <v>0</v>
      </c>
      <c r="H242" s="194">
        <f>+'CTA Pivot Table'!N$371</f>
        <v>0</v>
      </c>
      <c r="I242" s="195">
        <f>+'CTA Pivot Table'!N$373</f>
        <v>0</v>
      </c>
      <c r="J242" s="195">
        <f>+'CTA Pivot Table'!N$375</f>
        <v>0</v>
      </c>
      <c r="K242" s="194">
        <f>+'CTA Pivot Table'!N$377</f>
        <v>0</v>
      </c>
      <c r="L242" s="194">
        <f>+'CTA Pivot Table'!N$379</f>
        <v>0</v>
      </c>
      <c r="M242" s="196">
        <f>+'CTA Pivot Table'!N$381</f>
        <v>0</v>
      </c>
      <c r="N242" s="195">
        <f>+'CTA Pivot Table'!N$383</f>
        <v>0</v>
      </c>
      <c r="O242" s="12"/>
    </row>
    <row r="243" spans="1:15">
      <c r="A243" s="92"/>
      <c r="B243" s="194"/>
      <c r="C243" s="194"/>
      <c r="D243" s="194"/>
      <c r="E243" s="195"/>
      <c r="F243" s="195"/>
      <c r="G243" s="194"/>
      <c r="H243" s="194"/>
      <c r="I243" s="195"/>
      <c r="J243" s="195"/>
      <c r="K243" s="194"/>
      <c r="L243" s="194"/>
      <c r="M243" s="196"/>
      <c r="N243" s="195"/>
      <c r="O243" s="12"/>
    </row>
    <row r="244" spans="1:15">
      <c r="A244" s="92" t="s">
        <v>100</v>
      </c>
      <c r="B244" s="194">
        <f>+'CTA Pivot Table'!N$391</f>
        <v>0</v>
      </c>
      <c r="C244" s="194">
        <f>+'CTA Pivot Table'!N$393</f>
        <v>0</v>
      </c>
      <c r="D244" s="194">
        <f>+'CTA Pivot Table'!N$395</f>
        <v>0</v>
      </c>
      <c r="E244" s="195">
        <f>+'CTA Pivot Table'!N$397</f>
        <v>0</v>
      </c>
      <c r="F244" s="195">
        <f>+'CTA Pivot Table'!N$399</f>
        <v>0</v>
      </c>
      <c r="G244" s="194">
        <f>+'CTA Pivot Table'!N$401</f>
        <v>0</v>
      </c>
      <c r="H244" s="194">
        <f>+'CTA Pivot Table'!N$403</f>
        <v>0</v>
      </c>
      <c r="I244" s="195">
        <f>+'CTA Pivot Table'!N$405</f>
        <v>0</v>
      </c>
      <c r="J244" s="195">
        <f>+'CTA Pivot Table'!N$407</f>
        <v>0</v>
      </c>
      <c r="K244" s="194">
        <f>+'CTA Pivot Table'!N$409</f>
        <v>0</v>
      </c>
      <c r="L244" s="194">
        <f>+'CTA Pivot Table'!N$411</f>
        <v>0</v>
      </c>
      <c r="M244" s="196">
        <f>+'CTA Pivot Table'!N$413</f>
        <v>0</v>
      </c>
      <c r="N244" s="195">
        <f>+'CTA Pivot Table'!N$415</f>
        <v>0</v>
      </c>
      <c r="O244" s="12"/>
    </row>
    <row r="245" spans="1:15">
      <c r="A245" s="92" t="s">
        <v>101</v>
      </c>
      <c r="B245" s="194">
        <f>+'CTA Pivot Table'!N$423</f>
        <v>70.25667415730338</v>
      </c>
      <c r="C245" s="194">
        <f>+'CTA Pivot Table'!N$425</f>
        <v>64.206215846994525</v>
      </c>
      <c r="D245" s="194">
        <f>+'CTA Pivot Table'!N$427</f>
        <v>0</v>
      </c>
      <c r="E245" s="195">
        <f>+'CTA Pivot Table'!N$429</f>
        <v>67.855516400108414</v>
      </c>
      <c r="F245" s="195">
        <f>+'CTA Pivot Table'!N$431</f>
        <v>90.028119988680359</v>
      </c>
      <c r="G245" s="194">
        <f>+'CTA Pivot Table'!N$433</f>
        <v>86.579754125595301</v>
      </c>
      <c r="H245" s="194">
        <f>+'CTA Pivot Table'!N$435</f>
        <v>0</v>
      </c>
      <c r="I245" s="195">
        <f>+'CTA Pivot Table'!N$437</f>
        <v>88.442012226184431</v>
      </c>
      <c r="J245" s="195">
        <f>+'CTA Pivot Table'!N$439</f>
        <v>67.65740707487879</v>
      </c>
      <c r="K245" s="194">
        <f>+'CTA Pivot Table'!N$441</f>
        <v>57.833323117785234</v>
      </c>
      <c r="L245" s="194">
        <f>+'CTA Pivot Table'!N$443</f>
        <v>0</v>
      </c>
      <c r="M245" s="196">
        <f>+'CTA Pivot Table'!N$445</f>
        <v>61.3956569865868</v>
      </c>
      <c r="N245" s="195">
        <f>+'CTA Pivot Table'!N$447</f>
        <v>60.047560311989862</v>
      </c>
      <c r="O245" s="12"/>
    </row>
    <row r="246" spans="1:15">
      <c r="A246" s="92" t="s">
        <v>102</v>
      </c>
      <c r="B246" s="194">
        <f>+'CTA Pivot Table'!N$455</f>
        <v>77.175233644859816</v>
      </c>
      <c r="C246" s="194">
        <f>+'CTA Pivot Table'!N$457</f>
        <v>73.276243093922673</v>
      </c>
      <c r="D246" s="194">
        <f>+'CTA Pivot Table'!N$459</f>
        <v>0</v>
      </c>
      <c r="E246" s="195">
        <f>+'CTA Pivot Table'!N$461</f>
        <v>76.016420361247953</v>
      </c>
      <c r="F246" s="195">
        <f>+'CTA Pivot Table'!N$463</f>
        <v>75.900782013685244</v>
      </c>
      <c r="G246" s="194">
        <f>+'CTA Pivot Table'!N$465</f>
        <v>74.72440307567787</v>
      </c>
      <c r="H246" s="194">
        <f>+'CTA Pivot Table'!N$467</f>
        <v>0</v>
      </c>
      <c r="I246" s="195">
        <f>+'CTA Pivot Table'!N$469</f>
        <v>75.068832283915285</v>
      </c>
      <c r="J246" s="195">
        <f>+'CTA Pivot Table'!N$471</f>
        <v>64.002840909090907</v>
      </c>
      <c r="K246" s="194">
        <f>+'CTA Pivot Table'!N$473</f>
        <v>57.717609306056971</v>
      </c>
      <c r="L246" s="194">
        <f>+'CTA Pivot Table'!N$475</f>
        <v>0</v>
      </c>
      <c r="M246" s="196">
        <f>+'CTA Pivot Table'!N$477</f>
        <v>59.587771203155825</v>
      </c>
      <c r="N246" s="195">
        <f>+'CTA Pivot Table'!N$479</f>
        <v>62.231077188598903</v>
      </c>
      <c r="O246" s="12"/>
    </row>
    <row r="247" spans="1:15">
      <c r="A247" s="97" t="s">
        <v>103</v>
      </c>
      <c r="B247" s="197">
        <f>+'CTA Pivot Table'!N$487</f>
        <v>0</v>
      </c>
      <c r="C247" s="197">
        <f>+'CTA Pivot Table'!N$489</f>
        <v>0</v>
      </c>
      <c r="D247" s="197">
        <f>+'CTA Pivot Table'!N$491</f>
        <v>0</v>
      </c>
      <c r="E247" s="198">
        <f>+'CTA Pivot Table'!N$493</f>
        <v>0</v>
      </c>
      <c r="F247" s="198">
        <f>+'CTA Pivot Table'!N$495</f>
        <v>0</v>
      </c>
      <c r="G247" s="197">
        <f>+'CTA Pivot Table'!N$497</f>
        <v>0</v>
      </c>
      <c r="H247" s="197">
        <f>+'CTA Pivot Table'!N$499</f>
        <v>0</v>
      </c>
      <c r="I247" s="198">
        <f>+'CTA Pivot Table'!N$501</f>
        <v>0</v>
      </c>
      <c r="J247" s="198">
        <f>+'CTA Pivot Table'!N$503</f>
        <v>0</v>
      </c>
      <c r="K247" s="197">
        <f>+'CTA Pivot Table'!N$505</f>
        <v>0</v>
      </c>
      <c r="L247" s="197">
        <f>+'CTA Pivot Table'!N$507</f>
        <v>0</v>
      </c>
      <c r="M247" s="199">
        <f>+'CTA Pivot Table'!N$509</f>
        <v>0</v>
      </c>
      <c r="N247" s="198">
        <f>+'CTA Pivot Table'!N$511</f>
        <v>0</v>
      </c>
      <c r="O247" s="12"/>
    </row>
    <row r="248" spans="1:15">
      <c r="A248" s="165" t="s">
        <v>206</v>
      </c>
      <c r="B248" s="200"/>
      <c r="C248" s="200"/>
      <c r="D248" s="200"/>
      <c r="E248" s="200"/>
      <c r="F248" s="200"/>
      <c r="G248" s="200"/>
      <c r="H248" s="200"/>
      <c r="I248" s="200"/>
      <c r="J248" s="200"/>
      <c r="K248" s="200"/>
      <c r="L248" s="200"/>
      <c r="M248" s="200"/>
      <c r="N248" s="201"/>
    </row>
    <row r="249" spans="1:15">
      <c r="A249" s="202"/>
      <c r="B249" s="200"/>
      <c r="C249" s="200"/>
      <c r="D249" s="200"/>
      <c r="E249" s="200"/>
      <c r="F249" s="200"/>
      <c r="G249" s="200"/>
      <c r="H249" s="200"/>
      <c r="I249" s="200"/>
      <c r="J249" s="200"/>
      <c r="K249" s="200"/>
      <c r="L249" s="200"/>
      <c r="M249" s="200"/>
      <c r="N249" s="718" t="s">
        <v>1156</v>
      </c>
    </row>
    <row r="250" spans="1:15" ht="18">
      <c r="A250" s="266" t="s">
        <v>338</v>
      </c>
      <c r="B250" s="87"/>
      <c r="C250" s="87"/>
      <c r="D250" s="87"/>
      <c r="E250" s="133"/>
      <c r="F250" s="133"/>
      <c r="G250" s="133"/>
      <c r="H250" s="133"/>
      <c r="I250" s="133"/>
      <c r="J250" s="87"/>
      <c r="K250" s="87"/>
      <c r="L250" s="87"/>
      <c r="M250" s="133"/>
      <c r="N250" s="134"/>
    </row>
    <row r="251" spans="1:15" ht="18">
      <c r="A251" s="266"/>
      <c r="B251" s="87"/>
      <c r="C251" s="87"/>
      <c r="D251" s="87"/>
      <c r="E251" s="133"/>
      <c r="F251" s="133"/>
      <c r="G251" s="133"/>
      <c r="H251" s="133"/>
      <c r="I251" s="133"/>
      <c r="J251" s="87"/>
      <c r="K251" s="87"/>
      <c r="L251" s="87"/>
      <c r="M251" s="133"/>
      <c r="N251" s="134"/>
    </row>
    <row r="252" spans="1:15" ht="15.75">
      <c r="A252" s="150" t="s">
        <v>224</v>
      </c>
      <c r="B252" s="87"/>
      <c r="C252" s="87"/>
      <c r="D252" s="87"/>
      <c r="E252" s="133"/>
      <c r="F252" s="133"/>
      <c r="G252" s="133"/>
      <c r="H252" s="133"/>
      <c r="I252" s="133"/>
      <c r="J252" s="87"/>
      <c r="K252" s="87"/>
      <c r="L252" s="87"/>
      <c r="M252" s="133"/>
      <c r="N252" s="134"/>
    </row>
    <row r="253" spans="1:15" ht="15.75">
      <c r="A253" s="150" t="s">
        <v>1137</v>
      </c>
      <c r="B253" s="87"/>
      <c r="C253" s="87"/>
      <c r="D253" s="87"/>
      <c r="E253" s="133"/>
      <c r="F253" s="133"/>
      <c r="G253" s="133"/>
      <c r="H253" s="133"/>
      <c r="I253" s="133"/>
      <c r="J253" s="87"/>
      <c r="K253" s="87"/>
      <c r="L253" s="87"/>
      <c r="M253" s="133"/>
      <c r="N253" s="134"/>
    </row>
    <row r="254" spans="1:15" ht="15.75" customHeight="1">
      <c r="A254" s="31"/>
      <c r="B254" s="63"/>
      <c r="C254" s="63"/>
      <c r="D254" s="63"/>
      <c r="E254" s="63"/>
      <c r="F254" s="64"/>
      <c r="G254" s="89"/>
      <c r="H254" s="89"/>
      <c r="I254" s="90"/>
      <c r="J254" s="90"/>
      <c r="K254" s="90"/>
      <c r="L254" s="90"/>
      <c r="M254" s="90"/>
      <c r="N254" s="90"/>
      <c r="O254" s="11"/>
    </row>
    <row r="255" spans="1:15" ht="15.75" customHeight="1">
      <c r="A255" s="26"/>
      <c r="B255" s="151" t="s">
        <v>303</v>
      </c>
      <c r="C255" s="184"/>
      <c r="D255" s="184"/>
      <c r="E255" s="184"/>
      <c r="F255" s="184"/>
      <c r="G255" s="184"/>
      <c r="H255" s="184"/>
      <c r="I255" s="185"/>
      <c r="J255" s="186" t="s">
        <v>202</v>
      </c>
      <c r="K255" s="187"/>
      <c r="L255" s="187"/>
      <c r="M255" s="188"/>
      <c r="N255" s="841" t="s">
        <v>302</v>
      </c>
      <c r="O255" s="91"/>
    </row>
    <row r="256" spans="1:15" ht="49.5" customHeight="1">
      <c r="A256" s="42"/>
      <c r="B256" s="152" t="s">
        <v>344</v>
      </c>
      <c r="C256" s="152"/>
      <c r="D256" s="152"/>
      <c r="E256" s="155"/>
      <c r="F256" s="156" t="s">
        <v>346</v>
      </c>
      <c r="G256" s="152"/>
      <c r="H256" s="152"/>
      <c r="I256" s="153"/>
      <c r="J256" s="157" t="s">
        <v>304</v>
      </c>
      <c r="K256" s="184"/>
      <c r="L256" s="184"/>
      <c r="M256" s="185"/>
      <c r="N256" s="842"/>
      <c r="O256" s="91"/>
    </row>
    <row r="257" spans="1:15" ht="29.25" customHeight="1">
      <c r="A257" s="31"/>
      <c r="B257" s="189" t="s">
        <v>203</v>
      </c>
      <c r="C257" s="189" t="s">
        <v>204</v>
      </c>
      <c r="D257" s="189" t="s">
        <v>104</v>
      </c>
      <c r="E257" s="190" t="s">
        <v>50</v>
      </c>
      <c r="F257" s="190" t="s">
        <v>203</v>
      </c>
      <c r="G257" s="189" t="s">
        <v>204</v>
      </c>
      <c r="H257" s="189" t="s">
        <v>104</v>
      </c>
      <c r="I257" s="190" t="s">
        <v>50</v>
      </c>
      <c r="J257" s="191" t="s">
        <v>203</v>
      </c>
      <c r="K257" s="192" t="s">
        <v>204</v>
      </c>
      <c r="L257" s="193" t="s">
        <v>104</v>
      </c>
      <c r="M257" s="191" t="s">
        <v>50</v>
      </c>
      <c r="N257" s="843"/>
      <c r="O257" s="91"/>
    </row>
    <row r="258" spans="1:15" ht="15.75" hidden="1" customHeight="1">
      <c r="A258" s="92" t="s">
        <v>87</v>
      </c>
      <c r="B258" s="66">
        <f>+'CTA Pivot Table'!J$230</f>
        <v>0</v>
      </c>
      <c r="C258" s="66">
        <f>+'CTA Pivot Table'!J$231</f>
        <v>0</v>
      </c>
      <c r="D258" s="66">
        <f>+'CTA Pivot Table'!J$232</f>
        <v>0</v>
      </c>
      <c r="E258" s="65">
        <f>+'CTA Pivot Table'!J$233</f>
        <v>0</v>
      </c>
      <c r="F258" s="65"/>
      <c r="G258" s="65"/>
      <c r="H258" s="65"/>
      <c r="I258" s="65"/>
      <c r="J258" s="65">
        <f>+'CTA Pivot Table'!J$234</f>
        <v>0</v>
      </c>
      <c r="K258" s="66">
        <f>+'CTA Pivot Table'!J$235</f>
        <v>0</v>
      </c>
      <c r="L258" s="66">
        <f>+'CTA Pivot Table'!J$236</f>
        <v>0</v>
      </c>
      <c r="M258" s="67">
        <f>+'CTA Pivot Table'!J$237</f>
        <v>0</v>
      </c>
      <c r="N258" s="65">
        <f>+'CTA Pivot Table'!J$238</f>
        <v>0</v>
      </c>
      <c r="O258" s="12"/>
    </row>
    <row r="259" spans="1:15" ht="15.75" hidden="1" customHeight="1">
      <c r="A259" s="92"/>
      <c r="E259" s="68"/>
      <c r="I259" s="68"/>
      <c r="J259" s="68"/>
      <c r="M259" s="70"/>
      <c r="N259" s="68"/>
      <c r="O259" s="12"/>
    </row>
    <row r="260" spans="1:15">
      <c r="A260" s="92" t="s">
        <v>88</v>
      </c>
      <c r="B260" s="194">
        <f>+'CTA Pivot Table'!J$7</f>
        <v>0</v>
      </c>
      <c r="C260" s="194">
        <f>+'CTA Pivot Table'!J$9</f>
        <v>0</v>
      </c>
      <c r="D260" s="194">
        <f>+'CTA Pivot Table'!J$11</f>
        <v>0</v>
      </c>
      <c r="E260" s="195">
        <f>+'CTA Pivot Table'!J$13</f>
        <v>0</v>
      </c>
      <c r="F260" s="195">
        <f>+'CTA Pivot Table'!J$15</f>
        <v>0</v>
      </c>
      <c r="G260" s="194">
        <f>+'CTA Pivot Table'!J$17</f>
        <v>0</v>
      </c>
      <c r="H260" s="194">
        <f>+'CTA Pivot Table'!J$19</f>
        <v>0</v>
      </c>
      <c r="I260" s="195">
        <f>+'CTA Pivot Table'!J$21</f>
        <v>0</v>
      </c>
      <c r="J260" s="195">
        <f>+'CTA Pivot Table'!J$23</f>
        <v>0</v>
      </c>
      <c r="K260" s="194">
        <f>+'CTA Pivot Table'!J$25</f>
        <v>0</v>
      </c>
      <c r="L260" s="194">
        <f>+'CTA Pivot Table'!J$27</f>
        <v>0</v>
      </c>
      <c r="M260" s="196">
        <f>+'CTA Pivot Table'!J$29</f>
        <v>0</v>
      </c>
      <c r="N260" s="195">
        <f>+'CTA Pivot Table'!J$31</f>
        <v>0</v>
      </c>
      <c r="O260" s="12"/>
    </row>
    <row r="261" spans="1:15">
      <c r="A261" s="92" t="s">
        <v>89</v>
      </c>
      <c r="B261" s="194">
        <f>+'CTA Pivot Table'!J$39</f>
        <v>0</v>
      </c>
      <c r="C261" s="194">
        <f>+'CTA Pivot Table'!J$41</f>
        <v>0</v>
      </c>
      <c r="D261" s="194">
        <f>+'CTA Pivot Table'!J$43</f>
        <v>0</v>
      </c>
      <c r="E261" s="195">
        <f>+'CTA Pivot Table'!J$45</f>
        <v>0</v>
      </c>
      <c r="F261" s="195">
        <f>+'CTA Pivot Table'!J$47</f>
        <v>0</v>
      </c>
      <c r="G261" s="194">
        <f>+'CTA Pivot Table'!J$49</f>
        <v>0</v>
      </c>
      <c r="H261" s="194">
        <f>+'CTA Pivot Table'!J$51</f>
        <v>0</v>
      </c>
      <c r="I261" s="195">
        <f>+'CTA Pivot Table'!J$53</f>
        <v>0</v>
      </c>
      <c r="J261" s="195">
        <f>+'CTA Pivot Table'!J$55</f>
        <v>0</v>
      </c>
      <c r="K261" s="194">
        <f>+'CTA Pivot Table'!J$57</f>
        <v>0</v>
      </c>
      <c r="L261" s="194">
        <f>+'CTA Pivot Table'!JR$59</f>
        <v>0</v>
      </c>
      <c r="M261" s="196">
        <f>+'CTA Pivot Table'!J$61</f>
        <v>0</v>
      </c>
      <c r="N261" s="195">
        <f>+'CTA Pivot Table'!J$63</f>
        <v>0</v>
      </c>
      <c r="O261" s="12"/>
    </row>
    <row r="262" spans="1:15">
      <c r="A262" s="92" t="s">
        <v>90</v>
      </c>
      <c r="B262" s="194">
        <f>+'CTA Pivot Table'!J$71</f>
        <v>0</v>
      </c>
      <c r="C262" s="194">
        <f>+'CTA Pivot Table'!J$73</f>
        <v>0</v>
      </c>
      <c r="D262" s="194">
        <f>+'CTA Pivot Table'!J$75</f>
        <v>0</v>
      </c>
      <c r="E262" s="195">
        <f>+'CTA Pivot Table'!J$77</f>
        <v>0</v>
      </c>
      <c r="F262" s="195">
        <f>+'CTA Pivot Table'!J$79</f>
        <v>0</v>
      </c>
      <c r="G262" s="194">
        <f>+'CTA Pivot Table'!J$81</f>
        <v>0</v>
      </c>
      <c r="H262" s="194">
        <f>+'CTA Pivot Table'!J$83</f>
        <v>0</v>
      </c>
      <c r="I262" s="195">
        <f>+'CTA Pivot Table'!J$85</f>
        <v>0</v>
      </c>
      <c r="J262" s="195">
        <f>+'CTA Pivot Table'!J$87</f>
        <v>0</v>
      </c>
      <c r="K262" s="194">
        <f>+'CTA Pivot Table'!J$89</f>
        <v>0</v>
      </c>
      <c r="L262" s="194">
        <f>+'CTA Pivot Table'!J$91</f>
        <v>0</v>
      </c>
      <c r="M262" s="196">
        <f>+'CTA Pivot Table'!J$93</f>
        <v>0</v>
      </c>
      <c r="N262" s="195">
        <f>+'CTA Pivot Table'!J$95</f>
        <v>0</v>
      </c>
      <c r="O262" s="12"/>
    </row>
    <row r="263" spans="1:15">
      <c r="A263" s="92" t="s">
        <v>91</v>
      </c>
      <c r="B263" s="194">
        <f>+'CTA Pivot Table'!J$103</f>
        <v>74.855464926590543</v>
      </c>
      <c r="C263" s="194">
        <f>+'CTA Pivot Table'!J$105</f>
        <v>74.589587852494589</v>
      </c>
      <c r="D263" s="194">
        <f>+'CTA Pivot Table'!J$107</f>
        <v>65.290140845070425</v>
      </c>
      <c r="E263" s="195">
        <f>+'CTA Pivot Table'!J$109</f>
        <v>73.132517140058766</v>
      </c>
      <c r="F263" s="195">
        <f>+'CTA Pivot Table'!J$111</f>
        <v>79.757153065599553</v>
      </c>
      <c r="G263" s="194">
        <f>+'CTA Pivot Table'!J$113</f>
        <v>79.191036184210532</v>
      </c>
      <c r="H263" s="194">
        <f>+'CTA Pivot Table'!J$115</f>
        <v>83.111111111111114</v>
      </c>
      <c r="I263" s="195">
        <f>+'CTA Pivot Table'!J$117</f>
        <v>79.566144171203305</v>
      </c>
      <c r="J263" s="195">
        <f>+'CTA Pivot Table'!J$119</f>
        <v>54.434868105515584</v>
      </c>
      <c r="K263" s="194">
        <f>+'CTA Pivot Table'!J$121</f>
        <v>50.425510204081633</v>
      </c>
      <c r="L263" s="194">
        <f>+'CTA Pivot Table'!J$123</f>
        <v>76.5</v>
      </c>
      <c r="M263" s="196">
        <f>+'CTA Pivot Table'!J$125</f>
        <v>52.363234277816176</v>
      </c>
      <c r="N263" s="195">
        <f>+'CTA Pivot Table'!J$127</f>
        <v>75.71611082606465</v>
      </c>
      <c r="O263" s="12"/>
    </row>
    <row r="264" spans="1:15">
      <c r="A264" s="92"/>
      <c r="B264" s="194"/>
      <c r="C264" s="194"/>
      <c r="D264" s="194"/>
      <c r="E264" s="195"/>
      <c r="F264" s="195"/>
      <c r="G264" s="194"/>
      <c r="H264" s="194"/>
      <c r="I264" s="195"/>
      <c r="J264" s="195"/>
      <c r="K264" s="194"/>
      <c r="L264" s="194"/>
      <c r="M264" s="196"/>
      <c r="N264" s="195"/>
      <c r="O264" s="12"/>
    </row>
    <row r="265" spans="1:15">
      <c r="A265" s="92" t="s">
        <v>92</v>
      </c>
      <c r="B265" s="194">
        <f>+'CTA Pivot Table'!J$135</f>
        <v>81.047619047619051</v>
      </c>
      <c r="C265" s="194">
        <f>+'CTA Pivot Table'!J$137</f>
        <v>71</v>
      </c>
      <c r="D265" s="194">
        <f>+'CTA Pivot Table'!J$139</f>
        <v>0</v>
      </c>
      <c r="E265" s="195">
        <f>+'CTA Pivot Table'!J$141</f>
        <v>78.535714285714292</v>
      </c>
      <c r="F265" s="195">
        <f>+'CTA Pivot Table'!J$143</f>
        <v>84.918711734693858</v>
      </c>
      <c r="G265" s="194">
        <f>+'CTA Pivot Table'!J$145</f>
        <v>84.55</v>
      </c>
      <c r="H265" s="194">
        <f>+'CTA Pivot Table'!J$147</f>
        <v>0</v>
      </c>
      <c r="I265" s="195">
        <f>+'CTA Pivot Table'!J$149</f>
        <v>84.845270684371798</v>
      </c>
      <c r="J265" s="195">
        <f>+'CTA Pivot Table'!J$151</f>
        <v>64.943945312500006</v>
      </c>
      <c r="K265" s="194">
        <f>+'CTA Pivot Table'!J$153</f>
        <v>56.16725321888412</v>
      </c>
      <c r="L265" s="194">
        <f>+'CTA Pivot Table'!J$155</f>
        <v>0</v>
      </c>
      <c r="M265" s="196">
        <f>+'CTA Pivot Table'!J$157</f>
        <v>60.762004089979548</v>
      </c>
      <c r="N265" s="195">
        <f>+'CTA Pivot Table'!J$159</f>
        <v>0</v>
      </c>
      <c r="O265" s="12"/>
    </row>
    <row r="266" spans="1:15">
      <c r="A266" s="92" t="s">
        <v>93</v>
      </c>
      <c r="B266" s="194">
        <f>+'CTA Pivot Table'!J$167</f>
        <v>0</v>
      </c>
      <c r="C266" s="194">
        <f>+'CTA Pivot Table'!J$169</f>
        <v>0</v>
      </c>
      <c r="D266" s="194">
        <f>+'CTA Pivot Table'!J$171</f>
        <v>0</v>
      </c>
      <c r="E266" s="195">
        <f>+'CTA Pivot Table'!J$173</f>
        <v>0</v>
      </c>
      <c r="F266" s="195">
        <f>+'CTA Pivot Table'!J$175</f>
        <v>0</v>
      </c>
      <c r="G266" s="194">
        <f>+'CTA Pivot Table'!J$177</f>
        <v>0</v>
      </c>
      <c r="H266" s="194">
        <f>+'CTA Pivot Table'!J$179</f>
        <v>0</v>
      </c>
      <c r="I266" s="195">
        <f>+'CTA Pivot Table'!J$181</f>
        <v>0</v>
      </c>
      <c r="J266" s="195">
        <f>+'CTA Pivot Table'!J$183</f>
        <v>0</v>
      </c>
      <c r="K266" s="194">
        <f>+'CTA Pivot Table'!J$185</f>
        <v>0</v>
      </c>
      <c r="L266" s="194">
        <f>+'CTA Pivot Table'!J$187</f>
        <v>0</v>
      </c>
      <c r="M266" s="196">
        <f>+'CTA Pivot Table'!J$189</f>
        <v>0</v>
      </c>
      <c r="N266" s="195">
        <f>+'CTA Pivot Table'!J$191</f>
        <v>0</v>
      </c>
      <c r="O266" s="12"/>
    </row>
    <row r="267" spans="1:15">
      <c r="A267" s="92" t="s">
        <v>94</v>
      </c>
      <c r="B267" s="194">
        <f>+'CTA Pivot Table'!J$199</f>
        <v>0</v>
      </c>
      <c r="C267" s="194">
        <f>+'CTA Pivot Table'!J$201</f>
        <v>0</v>
      </c>
      <c r="D267" s="194">
        <f>+'CTA Pivot Table'!J$203</f>
        <v>0</v>
      </c>
      <c r="E267" s="195">
        <f>+'CTA Pivot Table'!J$205</f>
        <v>0</v>
      </c>
      <c r="F267" s="195">
        <f>+'CTA Pivot Table'!J$207</f>
        <v>0</v>
      </c>
      <c r="G267" s="194">
        <f>+'CTA Pivot Table'!J$209</f>
        <v>0</v>
      </c>
      <c r="H267" s="194">
        <f>+'CTA Pivot Table'!J$211</f>
        <v>0</v>
      </c>
      <c r="I267" s="195">
        <f>+'CTA Pivot Table'!J$213</f>
        <v>0</v>
      </c>
      <c r="J267" s="195">
        <f>+'CTA Pivot Table'!J$215</f>
        <v>0</v>
      </c>
      <c r="K267" s="194">
        <f>+'CTA Pivot Table'!J$217</f>
        <v>0</v>
      </c>
      <c r="L267" s="194">
        <f>+'CTA Pivot Table'!J$219</f>
        <v>0</v>
      </c>
      <c r="M267" s="196">
        <f>+'CTA Pivot Table'!J$221</f>
        <v>0</v>
      </c>
      <c r="N267" s="195">
        <f>+'CTA Pivot Table'!J$223</f>
        <v>0</v>
      </c>
      <c r="O267" s="12"/>
    </row>
    <row r="268" spans="1:15">
      <c r="A268" s="92" t="s">
        <v>95</v>
      </c>
      <c r="B268" s="194">
        <f>+'CTA Pivot Table'!J$231</f>
        <v>0</v>
      </c>
      <c r="C268" s="194">
        <f>+'CTA Pivot Table'!J$233</f>
        <v>0</v>
      </c>
      <c r="D268" s="194">
        <f>+'CTA Pivot Table'!J$235</f>
        <v>0</v>
      </c>
      <c r="E268" s="195">
        <f>+'CTA Pivot Table'!J$237</f>
        <v>0</v>
      </c>
      <c r="F268" s="195">
        <f>+'CTA Pivot Table'!J$239</f>
        <v>0</v>
      </c>
      <c r="G268" s="194">
        <f>+'CTA Pivot Table'!J$241</f>
        <v>0</v>
      </c>
      <c r="H268" s="194">
        <f>+'CTA Pivot Table'!J$243</f>
        <v>0</v>
      </c>
      <c r="I268" s="195">
        <f>+'CTA Pivot Table'!J$245</f>
        <v>0</v>
      </c>
      <c r="J268" s="195">
        <f>+'CTA Pivot Table'!J$247</f>
        <v>0</v>
      </c>
      <c r="K268" s="194">
        <f>+'CTA Pivot Table'!J$249</f>
        <v>0</v>
      </c>
      <c r="L268" s="194">
        <f>+'CTA Pivot Table'!J$251</f>
        <v>0</v>
      </c>
      <c r="M268" s="196">
        <f>+'CTA Pivot Table'!J$253</f>
        <v>0</v>
      </c>
      <c r="N268" s="195">
        <f>+'CTA Pivot Table'!J$255</f>
        <v>0</v>
      </c>
      <c r="O268" s="12"/>
    </row>
    <row r="269" spans="1:15">
      <c r="A269" s="92"/>
      <c r="B269" s="194"/>
      <c r="C269" s="194"/>
      <c r="D269" s="194"/>
      <c r="E269" s="195"/>
      <c r="F269" s="195"/>
      <c r="G269" s="194"/>
      <c r="H269" s="194"/>
      <c r="I269" s="195"/>
      <c r="J269" s="195"/>
      <c r="K269" s="194"/>
      <c r="L269" s="194"/>
      <c r="M269" s="196"/>
      <c r="N269" s="195"/>
      <c r="O269" s="12"/>
    </row>
    <row r="270" spans="1:15">
      <c r="A270" s="92" t="s">
        <v>96</v>
      </c>
      <c r="B270" s="194">
        <f>+'CTA Pivot Table'!J$263</f>
        <v>0</v>
      </c>
      <c r="C270" s="194">
        <f>+'CTA Pivot Table'!J$265</f>
        <v>0</v>
      </c>
      <c r="D270" s="194">
        <f>+'CTA Pivot Table'!J$267</f>
        <v>0</v>
      </c>
      <c r="E270" s="195">
        <f>+'CTA Pivot Table'!J$269</f>
        <v>0</v>
      </c>
      <c r="F270" s="195">
        <f>+'CTA Pivot Table'!J$271</f>
        <v>0</v>
      </c>
      <c r="G270" s="194">
        <f>+'CTA Pivot Table'!J$273</f>
        <v>0</v>
      </c>
      <c r="H270" s="194">
        <f>+'CTA Pivot Table'!J$275</f>
        <v>0</v>
      </c>
      <c r="I270" s="195">
        <f>+'CTA Pivot Table'!J$277</f>
        <v>0</v>
      </c>
      <c r="J270" s="195">
        <f>+'CTA Pivot Table'!J$279</f>
        <v>0</v>
      </c>
      <c r="K270" s="194">
        <f>+'CTA Pivot Table'!J$281</f>
        <v>0</v>
      </c>
      <c r="L270" s="194">
        <f>+'CTA Pivot Table'!J$283</f>
        <v>0</v>
      </c>
      <c r="M270" s="196">
        <f>+'CTA Pivot Table'!J$285</f>
        <v>0</v>
      </c>
      <c r="N270" s="195">
        <f>+'CTA Pivot Table'!J$287</f>
        <v>0</v>
      </c>
      <c r="O270" s="12"/>
    </row>
    <row r="271" spans="1:15">
      <c r="A271" s="92" t="s">
        <v>97</v>
      </c>
      <c r="B271" s="194">
        <f>+'CTA Pivot Table'!J$295</f>
        <v>0</v>
      </c>
      <c r="C271" s="194">
        <f>+'CTA Pivot Table'!J$297</f>
        <v>0</v>
      </c>
      <c r="D271" s="194">
        <f>+'CTA Pivot Table'!J$299</f>
        <v>0</v>
      </c>
      <c r="E271" s="195">
        <f>+'CTA Pivot Table'!J$301</f>
        <v>0</v>
      </c>
      <c r="F271" s="195">
        <f>+'CTA Pivot Table'!J$303</f>
        <v>0</v>
      </c>
      <c r="G271" s="194">
        <f>+'CTA Pivot Table'!J$305</f>
        <v>0</v>
      </c>
      <c r="H271" s="194">
        <f>+'CTA Pivot Table'!J$307</f>
        <v>0</v>
      </c>
      <c r="I271" s="195">
        <f>+'CTA Pivot Table'!J$309</f>
        <v>0</v>
      </c>
      <c r="J271" s="195">
        <f>+'CTA Pivot Table'!J$311</f>
        <v>0</v>
      </c>
      <c r="K271" s="194">
        <f>+'CTA Pivot Table'!J$313</f>
        <v>0</v>
      </c>
      <c r="L271" s="194">
        <f>+'CTA Pivot Table'!J$315</f>
        <v>0</v>
      </c>
      <c r="M271" s="196">
        <f>+'CTA Pivot Table'!J$317</f>
        <v>0</v>
      </c>
      <c r="N271" s="195">
        <f>+'CTA Pivot Table'!J$319</f>
        <v>0</v>
      </c>
      <c r="O271" s="12"/>
    </row>
    <row r="272" spans="1:15">
      <c r="A272" s="92" t="s">
        <v>98</v>
      </c>
      <c r="B272" s="194">
        <f>+'CTA Pivot Table'!J$327</f>
        <v>0</v>
      </c>
      <c r="C272" s="194">
        <f>+'CTA Pivot Table'!J$329</f>
        <v>0</v>
      </c>
      <c r="D272" s="194">
        <f>+'CTA Pivot Table'!J$331</f>
        <v>0</v>
      </c>
      <c r="E272" s="195">
        <f>+'CTA Pivot Table'!J$333</f>
        <v>0</v>
      </c>
      <c r="F272" s="195">
        <f>+'CTA Pivot Table'!J$335</f>
        <v>0</v>
      </c>
      <c r="G272" s="194">
        <f>+'CTA Pivot Table'!J$337</f>
        <v>0</v>
      </c>
      <c r="H272" s="194">
        <f>+'CTA Pivot Table'!J$339</f>
        <v>0</v>
      </c>
      <c r="I272" s="195">
        <f>+'CTA Pivot Table'!J$341</f>
        <v>0</v>
      </c>
      <c r="J272" s="195">
        <f>+'CTA Pivot Table'!J$343</f>
        <v>0</v>
      </c>
      <c r="K272" s="194">
        <f>+'CTA Pivot Table'!J$345</f>
        <v>0</v>
      </c>
      <c r="L272" s="194">
        <f>+'CTA Pivot Table'!J$347</f>
        <v>0</v>
      </c>
      <c r="M272" s="196">
        <f>+'CTA Pivot Table'!J$349</f>
        <v>0</v>
      </c>
      <c r="N272" s="195">
        <f>+'CTA Pivot Table'!J$351</f>
        <v>0</v>
      </c>
      <c r="O272" s="12"/>
    </row>
    <row r="273" spans="1:15">
      <c r="A273" s="92" t="s">
        <v>99</v>
      </c>
      <c r="B273" s="194">
        <f>+'CTA Pivot Table'!J$359</f>
        <v>0</v>
      </c>
      <c r="C273" s="194">
        <f>+'CTA Pivot Table'!J$361</f>
        <v>0</v>
      </c>
      <c r="D273" s="194">
        <f>+'CTA Pivot Table'!J$363</f>
        <v>0</v>
      </c>
      <c r="E273" s="195">
        <f>+'CTA Pivot Table'!J$365</f>
        <v>0</v>
      </c>
      <c r="F273" s="195">
        <f>+'CTA Pivot Table'!J$367</f>
        <v>0</v>
      </c>
      <c r="G273" s="194">
        <f>+'CTA Pivot Table'!J$369</f>
        <v>0</v>
      </c>
      <c r="H273" s="194">
        <f>+'CTA Pivot Table'!J$371</f>
        <v>0</v>
      </c>
      <c r="I273" s="195">
        <f>+'CTA Pivot Table'!J$373</f>
        <v>0</v>
      </c>
      <c r="J273" s="195">
        <f>+'CTA Pivot Table'!J$375</f>
        <v>0</v>
      </c>
      <c r="K273" s="194">
        <f>+'CTA Pivot Table'!J$377</f>
        <v>0</v>
      </c>
      <c r="L273" s="194">
        <f>+'CTA Pivot Table'!J$379</f>
        <v>0</v>
      </c>
      <c r="M273" s="196">
        <f>+'CTA Pivot Table'!J$381</f>
        <v>0</v>
      </c>
      <c r="N273" s="195">
        <f>+'CTA Pivot Table'!J$383</f>
        <v>0</v>
      </c>
      <c r="O273" s="12"/>
    </row>
    <row r="274" spans="1:15">
      <c r="A274" s="92"/>
      <c r="B274" s="194"/>
      <c r="C274" s="194"/>
      <c r="D274" s="194"/>
      <c r="E274" s="195"/>
      <c r="F274" s="195"/>
      <c r="G274" s="194"/>
      <c r="H274" s="194"/>
      <c r="I274" s="195"/>
      <c r="J274" s="195"/>
      <c r="K274" s="194"/>
      <c r="L274" s="194"/>
      <c r="M274" s="196"/>
      <c r="N274" s="195"/>
      <c r="O274" s="12"/>
    </row>
    <row r="275" spans="1:15">
      <c r="A275" s="92" t="s">
        <v>100</v>
      </c>
      <c r="B275" s="194">
        <f>+'CTA Pivot Table'!J$391</f>
        <v>0</v>
      </c>
      <c r="C275" s="194">
        <f>+'CTA Pivot Table'!J$393</f>
        <v>0</v>
      </c>
      <c r="D275" s="194">
        <f>+'CTA Pivot Table'!J$395</f>
        <v>0</v>
      </c>
      <c r="E275" s="195">
        <f>+'CTA Pivot Table'!J$397</f>
        <v>0</v>
      </c>
      <c r="F275" s="195">
        <f>+'CTA Pivot Table'!J$399</f>
        <v>0</v>
      </c>
      <c r="G275" s="194">
        <f>+'CTA Pivot Table'!J$401</f>
        <v>0</v>
      </c>
      <c r="H275" s="194">
        <f>+'CTA Pivot Table'!J$403</f>
        <v>0</v>
      </c>
      <c r="I275" s="195">
        <f>+'CTA Pivot Table'!J$405</f>
        <v>0</v>
      </c>
      <c r="J275" s="195">
        <f>+'CTA Pivot Table'!J$407</f>
        <v>0</v>
      </c>
      <c r="K275" s="194">
        <f>+'CTA Pivot Table'!J$409</f>
        <v>0</v>
      </c>
      <c r="L275" s="194">
        <f>+'CTA Pivot Table'!J$411</f>
        <v>0</v>
      </c>
      <c r="M275" s="196">
        <f>+'CTA Pivot Table'!J$413</f>
        <v>0</v>
      </c>
      <c r="N275" s="195">
        <f>+'CTA Pivot Table'!J$415</f>
        <v>0</v>
      </c>
      <c r="O275" s="12"/>
    </row>
    <row r="276" spans="1:15">
      <c r="A276" s="92" t="s">
        <v>101</v>
      </c>
      <c r="B276" s="194">
        <f>+'CTA Pivot Table'!J$423</f>
        <v>73.954151624548729</v>
      </c>
      <c r="C276" s="194">
        <f>+'CTA Pivot Table'!J$425</f>
        <v>61.665624999999999</v>
      </c>
      <c r="D276" s="194">
        <f>+'CTA Pivot Table'!J$427</f>
        <v>0</v>
      </c>
      <c r="E276" s="195">
        <f>+'CTA Pivot Table'!J$429</f>
        <v>68.923454157782515</v>
      </c>
      <c r="F276" s="195">
        <f>+'CTA Pivot Table'!J$431</f>
        <v>93.80586206896551</v>
      </c>
      <c r="G276" s="194">
        <f>+'CTA Pivot Table'!J$433</f>
        <v>90.894246575342464</v>
      </c>
      <c r="H276" s="194">
        <f>+'CTA Pivot Table'!J$435</f>
        <v>0</v>
      </c>
      <c r="I276" s="195">
        <f>+'CTA Pivot Table'!J$437</f>
        <v>92.681269841269824</v>
      </c>
      <c r="J276" s="195">
        <f>+'CTA Pivot Table'!J$439</f>
        <v>71.092517006802709</v>
      </c>
      <c r="K276" s="194">
        <f>+'CTA Pivot Table'!J$441</f>
        <v>65.153563218390801</v>
      </c>
      <c r="L276" s="194">
        <f>+'CTA Pivot Table'!J$443</f>
        <v>0</v>
      </c>
      <c r="M276" s="196">
        <f>+'CTA Pivot Table'!J$445</f>
        <v>67.548696844993145</v>
      </c>
      <c r="N276" s="195">
        <f>+'CTA Pivot Table'!J$447</f>
        <v>64.886964285714285</v>
      </c>
      <c r="O276" s="12"/>
    </row>
    <row r="277" spans="1:15">
      <c r="A277" s="92" t="s">
        <v>102</v>
      </c>
      <c r="B277" s="194">
        <f>+'CTA Pivot Table'!J$455</f>
        <v>0</v>
      </c>
      <c r="C277" s="194">
        <f>+'CTA Pivot Table'!J$457</f>
        <v>0</v>
      </c>
      <c r="D277" s="194">
        <f>+'CTA Pivot Table'!J$459</f>
        <v>0</v>
      </c>
      <c r="E277" s="195">
        <f>+'CTA Pivot Table'!J$461</f>
        <v>0</v>
      </c>
      <c r="F277" s="195">
        <f>+'CTA Pivot Table'!J$463</f>
        <v>0</v>
      </c>
      <c r="G277" s="194">
        <f>+'CTA Pivot Table'!J$465</f>
        <v>0</v>
      </c>
      <c r="H277" s="194">
        <f>+'CTA Pivot Table'!J$467</f>
        <v>0</v>
      </c>
      <c r="I277" s="195">
        <f>+'CTA Pivot Table'!J$469</f>
        <v>0</v>
      </c>
      <c r="J277" s="195">
        <f>+'CTA Pivot Table'!J$471</f>
        <v>0</v>
      </c>
      <c r="K277" s="194">
        <f>+'CTA Pivot Table'!J$473</f>
        <v>0</v>
      </c>
      <c r="L277" s="194">
        <f>+'CTA Pivot Table'!J$475</f>
        <v>0</v>
      </c>
      <c r="M277" s="196">
        <f>+'CTA Pivot Table'!J$477</f>
        <v>0</v>
      </c>
      <c r="N277" s="195">
        <f>+'CTA Pivot Table'!J$479</f>
        <v>0</v>
      </c>
      <c r="O277" s="12"/>
    </row>
    <row r="278" spans="1:15">
      <c r="A278" s="97" t="s">
        <v>103</v>
      </c>
      <c r="B278" s="197">
        <f>+'CTA Pivot Table'!J$487</f>
        <v>0</v>
      </c>
      <c r="C278" s="197">
        <f>+'CTA Pivot Table'!J$489</f>
        <v>0</v>
      </c>
      <c r="D278" s="197">
        <f>+'CTA Pivot Table'!J$491</f>
        <v>0</v>
      </c>
      <c r="E278" s="198">
        <f>+'CTA Pivot Table'!J$493</f>
        <v>0</v>
      </c>
      <c r="F278" s="198">
        <f>+'CTA Pivot Table'!J$495</f>
        <v>0</v>
      </c>
      <c r="G278" s="197">
        <f>+'CTA Pivot Table'!J$497</f>
        <v>0</v>
      </c>
      <c r="H278" s="197">
        <f>+'CTA Pivot Table'!J$499</f>
        <v>0</v>
      </c>
      <c r="I278" s="198">
        <f>+'CTA Pivot Table'!J$501</f>
        <v>0</v>
      </c>
      <c r="J278" s="198">
        <f>+'CTA Pivot Table'!J$503</f>
        <v>0</v>
      </c>
      <c r="K278" s="197">
        <f>+'CTA Pivot Table'!J$505</f>
        <v>0</v>
      </c>
      <c r="L278" s="197">
        <f>+'CTA Pivot Table'!J$507</f>
        <v>0</v>
      </c>
      <c r="M278" s="199">
        <f>+'CTA Pivot Table'!J$509</f>
        <v>0</v>
      </c>
      <c r="N278" s="198">
        <f>+'CTA Pivot Table'!J$511</f>
        <v>0</v>
      </c>
      <c r="O278" s="12"/>
    </row>
    <row r="279" spans="1:15">
      <c r="A279" s="165" t="s">
        <v>206</v>
      </c>
      <c r="B279" s="200"/>
      <c r="C279" s="200"/>
      <c r="D279" s="200"/>
      <c r="E279" s="200"/>
      <c r="F279" s="200"/>
      <c r="G279" s="200"/>
      <c r="H279" s="200"/>
      <c r="I279" s="200"/>
      <c r="J279" s="200"/>
      <c r="K279" s="200"/>
      <c r="L279" s="200"/>
      <c r="M279" s="200"/>
      <c r="N279" s="201"/>
    </row>
    <row r="280" spans="1:15">
      <c r="A280" s="202"/>
      <c r="B280" s="200"/>
      <c r="C280" s="200"/>
      <c r="D280" s="200"/>
      <c r="E280" s="200"/>
      <c r="F280" s="200"/>
      <c r="G280" s="200"/>
      <c r="H280" s="200"/>
      <c r="I280" s="200"/>
      <c r="J280" s="200"/>
      <c r="K280" s="200"/>
      <c r="L280" s="200"/>
      <c r="M280" s="200"/>
      <c r="N280" s="718" t="s">
        <v>1156</v>
      </c>
    </row>
    <row r="281" spans="1:15" ht="18">
      <c r="A281" s="266" t="s">
        <v>339</v>
      </c>
      <c r="B281" s="87"/>
      <c r="C281" s="87"/>
      <c r="D281" s="87"/>
      <c r="E281" s="133"/>
      <c r="F281" s="133"/>
      <c r="G281" s="133"/>
      <c r="H281" s="133"/>
      <c r="I281" s="133"/>
      <c r="J281" s="87"/>
      <c r="K281" s="87"/>
      <c r="L281" s="87"/>
      <c r="M281" s="133"/>
      <c r="N281" s="134"/>
    </row>
    <row r="282" spans="1:15" ht="18">
      <c r="A282" s="266"/>
      <c r="B282" s="87"/>
      <c r="C282" s="87"/>
      <c r="D282" s="87"/>
      <c r="E282" s="133"/>
      <c r="F282" s="133"/>
      <c r="G282" s="133"/>
      <c r="H282" s="133"/>
      <c r="I282" s="133"/>
      <c r="J282" s="87"/>
      <c r="K282" s="87"/>
      <c r="L282" s="87"/>
      <c r="M282" s="133"/>
      <c r="N282" s="134"/>
    </row>
    <row r="283" spans="1:15" ht="15.75">
      <c r="A283" s="150" t="s">
        <v>224</v>
      </c>
      <c r="B283" s="87"/>
      <c r="C283" s="87"/>
      <c r="D283" s="87"/>
      <c r="E283" s="133"/>
      <c r="F283" s="133"/>
      <c r="G283" s="133"/>
      <c r="H283" s="133"/>
      <c r="I283" s="133"/>
      <c r="J283" s="87"/>
      <c r="K283" s="87"/>
      <c r="L283" s="87"/>
      <c r="M283" s="133"/>
      <c r="N283" s="134"/>
    </row>
    <row r="284" spans="1:15" ht="15.75">
      <c r="A284" s="150" t="s">
        <v>1138</v>
      </c>
      <c r="B284" s="87"/>
      <c r="C284" s="87"/>
      <c r="D284" s="87"/>
      <c r="E284" s="133"/>
      <c r="F284" s="133"/>
      <c r="G284" s="133"/>
      <c r="H284" s="133"/>
      <c r="I284" s="133"/>
      <c r="J284" s="87"/>
      <c r="K284" s="87"/>
      <c r="L284" s="87"/>
      <c r="M284" s="133"/>
      <c r="N284" s="134"/>
    </row>
    <row r="285" spans="1:15" ht="15.75" customHeight="1">
      <c r="A285" s="31"/>
      <c r="B285" s="63"/>
      <c r="C285" s="63"/>
      <c r="D285" s="63"/>
      <c r="E285" s="63"/>
      <c r="F285" s="64"/>
      <c r="G285" s="89"/>
      <c r="H285" s="89"/>
      <c r="I285" s="90"/>
      <c r="J285" s="90"/>
      <c r="K285" s="90"/>
      <c r="L285" s="90"/>
      <c r="M285" s="90"/>
      <c r="N285" s="90"/>
      <c r="O285" s="11"/>
    </row>
    <row r="286" spans="1:15" ht="15.75" customHeight="1">
      <c r="A286" s="26"/>
      <c r="B286" s="151" t="s">
        <v>303</v>
      </c>
      <c r="C286" s="184"/>
      <c r="D286" s="184"/>
      <c r="E286" s="184"/>
      <c r="F286" s="184"/>
      <c r="G286" s="184"/>
      <c r="H286" s="184"/>
      <c r="I286" s="185"/>
      <c r="J286" s="186" t="s">
        <v>202</v>
      </c>
      <c r="K286" s="187"/>
      <c r="L286" s="187"/>
      <c r="M286" s="188"/>
      <c r="N286" s="841" t="s">
        <v>302</v>
      </c>
      <c r="O286" s="91"/>
    </row>
    <row r="287" spans="1:15" ht="50.25" customHeight="1">
      <c r="A287" s="42"/>
      <c r="B287" s="152" t="s">
        <v>344</v>
      </c>
      <c r="C287" s="152"/>
      <c r="D287" s="152"/>
      <c r="E287" s="155"/>
      <c r="F287" s="156" t="s">
        <v>346</v>
      </c>
      <c r="G287" s="152"/>
      <c r="H287" s="152"/>
      <c r="I287" s="153"/>
      <c r="J287" s="157" t="s">
        <v>304</v>
      </c>
      <c r="K287" s="184"/>
      <c r="L287" s="184"/>
      <c r="M287" s="185"/>
      <c r="N287" s="842"/>
      <c r="O287" s="91"/>
    </row>
    <row r="288" spans="1:15" ht="27" customHeight="1">
      <c r="A288" s="31"/>
      <c r="B288" s="189" t="s">
        <v>203</v>
      </c>
      <c r="C288" s="189" t="s">
        <v>204</v>
      </c>
      <c r="D288" s="189" t="s">
        <v>104</v>
      </c>
      <c r="E288" s="190" t="s">
        <v>50</v>
      </c>
      <c r="F288" s="190" t="s">
        <v>203</v>
      </c>
      <c r="G288" s="189" t="s">
        <v>204</v>
      </c>
      <c r="H288" s="189" t="s">
        <v>104</v>
      </c>
      <c r="I288" s="190" t="s">
        <v>50</v>
      </c>
      <c r="J288" s="191" t="s">
        <v>203</v>
      </c>
      <c r="K288" s="192" t="s">
        <v>204</v>
      </c>
      <c r="L288" s="193" t="s">
        <v>104</v>
      </c>
      <c r="M288" s="191" t="s">
        <v>50</v>
      </c>
      <c r="N288" s="843"/>
      <c r="O288" s="91"/>
    </row>
    <row r="289" spans="1:15" ht="15.75" hidden="1" customHeight="1">
      <c r="A289" s="92" t="s">
        <v>87</v>
      </c>
      <c r="B289" s="66">
        <f>+'CTA Pivot Table'!K$230</f>
        <v>0</v>
      </c>
      <c r="C289" s="66">
        <f>+'CTA Pivot Table'!K$231</f>
        <v>0</v>
      </c>
      <c r="D289" s="66">
        <f>+'CTA Pivot Table'!K$232</f>
        <v>0</v>
      </c>
      <c r="E289" s="65">
        <f>+'CTA Pivot Table'!K$233</f>
        <v>0</v>
      </c>
      <c r="F289" s="65"/>
      <c r="G289" s="65"/>
      <c r="H289" s="65"/>
      <c r="I289" s="65"/>
      <c r="J289" s="65">
        <f>+'CTA Pivot Table'!K$234</f>
        <v>0</v>
      </c>
      <c r="K289" s="66">
        <f>+'CTA Pivot Table'!K$235</f>
        <v>0</v>
      </c>
      <c r="L289" s="66">
        <f>+'CTA Pivot Table'!K$236</f>
        <v>0</v>
      </c>
      <c r="M289" s="67">
        <f>+'CTA Pivot Table'!K$237</f>
        <v>0</v>
      </c>
      <c r="N289" s="65">
        <f>+'CTA Pivot Table'!K$238</f>
        <v>0</v>
      </c>
      <c r="O289" s="12"/>
    </row>
    <row r="290" spans="1:15" ht="15.75" hidden="1" customHeight="1">
      <c r="A290" s="92"/>
      <c r="E290" s="68"/>
      <c r="I290" s="68"/>
      <c r="J290" s="68"/>
      <c r="M290" s="70"/>
      <c r="N290" s="68"/>
      <c r="O290" s="12"/>
    </row>
    <row r="291" spans="1:15">
      <c r="A291" s="92" t="s">
        <v>88</v>
      </c>
      <c r="B291" s="194">
        <f>+'CTA Pivot Table'!K$7</f>
        <v>0</v>
      </c>
      <c r="C291" s="194">
        <f>+'CTA Pivot Table'!K$9</f>
        <v>0</v>
      </c>
      <c r="D291" s="194">
        <f>+'CTA Pivot Table'!K$11</f>
        <v>0</v>
      </c>
      <c r="E291" s="195">
        <f>+'CTA Pivot Table'!K$13</f>
        <v>0</v>
      </c>
      <c r="F291" s="195">
        <f>+'CTA Pivot Table'!K$15</f>
        <v>0</v>
      </c>
      <c r="G291" s="194">
        <f>+'CTA Pivot Table'!K$17</f>
        <v>0</v>
      </c>
      <c r="H291" s="194">
        <f>+'CTA Pivot Table'!K$19</f>
        <v>0</v>
      </c>
      <c r="I291" s="195">
        <f>+'CTA Pivot Table'!K$21</f>
        <v>0</v>
      </c>
      <c r="J291" s="195">
        <f>+'CTA Pivot Table'!K$23</f>
        <v>0</v>
      </c>
      <c r="K291" s="194">
        <f>+'CTA Pivot Table'!K$25</f>
        <v>0</v>
      </c>
      <c r="L291" s="194">
        <f>+'CTA Pivot Table'!K$27</f>
        <v>0</v>
      </c>
      <c r="M291" s="196">
        <f>+'CTA Pivot Table'!K$29</f>
        <v>0</v>
      </c>
      <c r="N291" s="195">
        <f>+'CTA Pivot Table'!K$31</f>
        <v>0</v>
      </c>
      <c r="O291" s="12"/>
    </row>
    <row r="292" spans="1:15">
      <c r="A292" s="92" t="s">
        <v>89</v>
      </c>
      <c r="B292" s="194">
        <f>+'CTA Pivot Table'!K$39</f>
        <v>71.481346153846147</v>
      </c>
      <c r="C292" s="194">
        <f>+'CTA Pivot Table'!K$41</f>
        <v>65.28821428571429</v>
      </c>
      <c r="D292" s="194">
        <f>+'CTA Pivot Table'!K$43</f>
        <v>0</v>
      </c>
      <c r="E292" s="195">
        <f>+'CTA Pivot Table'!K$45</f>
        <v>67.656176470588235</v>
      </c>
      <c r="F292" s="195">
        <f>+'CTA Pivot Table'!K$47</f>
        <v>82.996602658788774</v>
      </c>
      <c r="G292" s="194">
        <f>+'CTA Pivot Table'!K$49</f>
        <v>74.461800433839471</v>
      </c>
      <c r="H292" s="194">
        <f>+'CTA Pivot Table'!K$51</f>
        <v>0</v>
      </c>
      <c r="I292" s="195">
        <f>+'CTA Pivot Table'!K$53</f>
        <v>79.539182776801397</v>
      </c>
      <c r="J292" s="195">
        <f>+'CTA Pivot Table'!K$55</f>
        <v>61.515217391304347</v>
      </c>
      <c r="K292" s="194">
        <f>+'CTA Pivot Table'!K$57</f>
        <v>57.269826589595375</v>
      </c>
      <c r="L292" s="194">
        <f>+'CTA Pivot Table'!KR$59</f>
        <v>0</v>
      </c>
      <c r="M292" s="196">
        <f>+'CTA Pivot Table'!K$61</f>
        <v>59.522130257801898</v>
      </c>
      <c r="N292" s="195">
        <f>+'CTA Pivot Table'!K$63</f>
        <v>50</v>
      </c>
      <c r="O292" s="12"/>
    </row>
    <row r="293" spans="1:15">
      <c r="A293" s="92" t="s">
        <v>90</v>
      </c>
      <c r="B293" s="194">
        <f>+'CTA Pivot Table'!K$71</f>
        <v>0</v>
      </c>
      <c r="C293" s="194">
        <f>+'CTA Pivot Table'!K$73</f>
        <v>0</v>
      </c>
      <c r="D293" s="194">
        <f>+'CTA Pivot Table'!K$75</f>
        <v>0</v>
      </c>
      <c r="E293" s="195">
        <f>+'CTA Pivot Table'!K$77</f>
        <v>0</v>
      </c>
      <c r="F293" s="195">
        <f>+'CTA Pivot Table'!K$79</f>
        <v>0</v>
      </c>
      <c r="G293" s="194">
        <f>+'CTA Pivot Table'!K$81</f>
        <v>0</v>
      </c>
      <c r="H293" s="194">
        <f>+'CTA Pivot Table'!K$83</f>
        <v>0</v>
      </c>
      <c r="I293" s="195">
        <f>+'CTA Pivot Table'!K$85</f>
        <v>0</v>
      </c>
      <c r="J293" s="195">
        <f>+'CTA Pivot Table'!K$87</f>
        <v>0</v>
      </c>
      <c r="K293" s="194">
        <f>+'CTA Pivot Table'!K$89</f>
        <v>0</v>
      </c>
      <c r="L293" s="194">
        <f>+'CTA Pivot Table'!K$91</f>
        <v>0</v>
      </c>
      <c r="M293" s="196">
        <f>+'CTA Pivot Table'!K$93</f>
        <v>0</v>
      </c>
      <c r="N293" s="195">
        <f>+'CTA Pivot Table'!K$95</f>
        <v>0</v>
      </c>
      <c r="O293" s="12"/>
    </row>
    <row r="294" spans="1:15">
      <c r="A294" s="92" t="s">
        <v>91</v>
      </c>
      <c r="B294" s="194">
        <f>+'CTA Pivot Table'!K$103</f>
        <v>73.946672743846861</v>
      </c>
      <c r="C294" s="194">
        <f>+'CTA Pivot Table'!K$105</f>
        <v>73.006206896551731</v>
      </c>
      <c r="D294" s="194">
        <f>+'CTA Pivot Table'!K$107</f>
        <v>67.243066884176187</v>
      </c>
      <c r="E294" s="195">
        <f>+'CTA Pivot Table'!K$109</f>
        <v>72.590175537938848</v>
      </c>
      <c r="F294" s="195">
        <f>+'CTA Pivot Table'!K$111</f>
        <v>75.356471312737341</v>
      </c>
      <c r="G294" s="194">
        <f>+'CTA Pivot Table'!K$113</f>
        <v>76.8434922203013</v>
      </c>
      <c r="H294" s="194">
        <f>+'CTA Pivot Table'!K$115</f>
        <v>88</v>
      </c>
      <c r="I294" s="195">
        <f>+'CTA Pivot Table'!K$117</f>
        <v>75.793909954324661</v>
      </c>
      <c r="J294" s="195">
        <f>+'CTA Pivot Table'!K$119</f>
        <v>50.194033356824058</v>
      </c>
      <c r="K294" s="194">
        <f>+'CTA Pivot Table'!K$121</f>
        <v>49.11473004694836</v>
      </c>
      <c r="L294" s="194">
        <f>+'CTA Pivot Table'!K$123</f>
        <v>29.5</v>
      </c>
      <c r="M294" s="196">
        <f>+'CTA Pivot Table'!K$125</f>
        <v>49.703611944190897</v>
      </c>
      <c r="N294" s="195">
        <f>+'CTA Pivot Table'!K$127</f>
        <v>72.243511146496814</v>
      </c>
      <c r="O294" s="12"/>
    </row>
    <row r="295" spans="1:15">
      <c r="A295" s="92"/>
      <c r="B295" s="194"/>
      <c r="C295" s="194"/>
      <c r="D295" s="194"/>
      <c r="E295" s="195"/>
      <c r="F295" s="195"/>
      <c r="G295" s="194"/>
      <c r="H295" s="194"/>
      <c r="I295" s="195"/>
      <c r="J295" s="195"/>
      <c r="K295" s="194"/>
      <c r="L295" s="194"/>
      <c r="M295" s="196"/>
      <c r="N295" s="195"/>
      <c r="O295" s="12"/>
    </row>
    <row r="296" spans="1:15">
      <c r="A296" s="92" t="s">
        <v>92</v>
      </c>
      <c r="B296" s="194">
        <f>+'CTA Pivot Table'!K$135</f>
        <v>79.333157894736843</v>
      </c>
      <c r="C296" s="194">
        <f>+'CTA Pivot Table'!K$137</f>
        <v>70.86666666666666</v>
      </c>
      <c r="D296" s="194">
        <f>+'CTA Pivot Table'!K$139</f>
        <v>0</v>
      </c>
      <c r="E296" s="195">
        <f>+'CTA Pivot Table'!K$141</f>
        <v>75.597941176470584</v>
      </c>
      <c r="F296" s="195">
        <f>+'CTA Pivot Table'!K$143</f>
        <v>86.671949152542368</v>
      </c>
      <c r="G296" s="194">
        <f>+'CTA Pivot Table'!K$145</f>
        <v>83.598181818181828</v>
      </c>
      <c r="H296" s="194">
        <f>+'CTA Pivot Table'!K$147</f>
        <v>0</v>
      </c>
      <c r="I296" s="195">
        <f>+'CTA Pivot Table'!K$149</f>
        <v>85.546111707841021</v>
      </c>
      <c r="J296" s="195">
        <f>+'CTA Pivot Table'!K$151</f>
        <v>72.217983651226163</v>
      </c>
      <c r="K296" s="194">
        <f>+'CTA Pivot Table'!K$153</f>
        <v>65.751790393013096</v>
      </c>
      <c r="L296" s="194">
        <f>+'CTA Pivot Table'!K$155</f>
        <v>0</v>
      </c>
      <c r="M296" s="196">
        <f>+'CTA Pivot Table'!K$157</f>
        <v>68.628266666666661</v>
      </c>
      <c r="N296" s="195">
        <f>+'CTA Pivot Table'!K$159</f>
        <v>64</v>
      </c>
      <c r="O296" s="12"/>
    </row>
    <row r="297" spans="1:15">
      <c r="A297" s="92" t="s">
        <v>93</v>
      </c>
      <c r="B297" s="194">
        <f>+'CTA Pivot Table'!K$167</f>
        <v>78.607017543859655</v>
      </c>
      <c r="C297" s="194">
        <f>+'CTA Pivot Table'!K$169</f>
        <v>76.7529411764706</v>
      </c>
      <c r="D297" s="194">
        <f>+'CTA Pivot Table'!K$171</f>
        <v>0</v>
      </c>
      <c r="E297" s="195">
        <f>+'CTA Pivot Table'!K$173</f>
        <v>78.181081081081075</v>
      </c>
      <c r="F297" s="195">
        <f>+'CTA Pivot Table'!K$175</f>
        <v>90.415532286212922</v>
      </c>
      <c r="G297" s="194">
        <f>+'CTA Pivot Table'!K$177</f>
        <v>86.940963855421685</v>
      </c>
      <c r="H297" s="194">
        <f>+'CTA Pivot Table'!K$179</f>
        <v>0</v>
      </c>
      <c r="I297" s="195">
        <f>+'CTA Pivot Table'!K$181</f>
        <v>89.140883977900558</v>
      </c>
      <c r="J297" s="195">
        <f>+'CTA Pivot Table'!K$183</f>
        <v>65.258510638297878</v>
      </c>
      <c r="K297" s="194">
        <f>+'CTA Pivot Table'!K$185</f>
        <v>64.820746887966806</v>
      </c>
      <c r="L297" s="194">
        <f>+'CTA Pivot Table'!K$187</f>
        <v>0</v>
      </c>
      <c r="M297" s="196">
        <f>+'CTA Pivot Table'!K$189</f>
        <v>65.127453416149066</v>
      </c>
      <c r="N297" s="195">
        <f>+'CTA Pivot Table'!K$191</f>
        <v>64.38</v>
      </c>
      <c r="O297" s="12"/>
    </row>
    <row r="298" spans="1:15">
      <c r="A298" s="92" t="s">
        <v>94</v>
      </c>
      <c r="B298" s="194">
        <f>+'CTA Pivot Table'!K$199</f>
        <v>0</v>
      </c>
      <c r="C298" s="194">
        <f>+'CTA Pivot Table'!K$201</f>
        <v>0</v>
      </c>
      <c r="D298" s="194">
        <f>+'CTA Pivot Table'!K$203</f>
        <v>0</v>
      </c>
      <c r="E298" s="195">
        <f>+'CTA Pivot Table'!K$205</f>
        <v>0</v>
      </c>
      <c r="F298" s="195">
        <f>+'CTA Pivot Table'!K$207</f>
        <v>0</v>
      </c>
      <c r="G298" s="194">
        <f>+'CTA Pivot Table'!K$209</f>
        <v>0</v>
      </c>
      <c r="H298" s="194">
        <f>+'CTA Pivot Table'!K$211</f>
        <v>0</v>
      </c>
      <c r="I298" s="195">
        <f>+'CTA Pivot Table'!K$213</f>
        <v>0</v>
      </c>
      <c r="J298" s="195">
        <f>+'CTA Pivot Table'!K$215</f>
        <v>0</v>
      </c>
      <c r="K298" s="194">
        <f>+'CTA Pivot Table'!K$217</f>
        <v>0</v>
      </c>
      <c r="L298" s="194">
        <f>+'CTA Pivot Table'!K$219</f>
        <v>0</v>
      </c>
      <c r="M298" s="196">
        <f>+'CTA Pivot Table'!K$221</f>
        <v>0</v>
      </c>
      <c r="N298" s="195">
        <f>+'CTA Pivot Table'!K$223</f>
        <v>0</v>
      </c>
      <c r="O298" s="12"/>
    </row>
    <row r="299" spans="1:15">
      <c r="A299" s="92" t="s">
        <v>95</v>
      </c>
      <c r="B299" s="194">
        <f>+'CTA Pivot Table'!K$231</f>
        <v>0</v>
      </c>
      <c r="C299" s="194">
        <f>+'CTA Pivot Table'!K$233</f>
        <v>0</v>
      </c>
      <c r="D299" s="194">
        <f>+'CTA Pivot Table'!K$235</f>
        <v>0</v>
      </c>
      <c r="E299" s="195">
        <f>+'CTA Pivot Table'!K$237</f>
        <v>0</v>
      </c>
      <c r="F299" s="195">
        <f>+'CTA Pivot Table'!K$239</f>
        <v>0</v>
      </c>
      <c r="G299" s="194">
        <f>+'CTA Pivot Table'!K$241</f>
        <v>0</v>
      </c>
      <c r="H299" s="194">
        <f>+'CTA Pivot Table'!K$243</f>
        <v>0</v>
      </c>
      <c r="I299" s="195">
        <f>+'CTA Pivot Table'!K$245</f>
        <v>0</v>
      </c>
      <c r="J299" s="195">
        <f>+'CTA Pivot Table'!K$247</f>
        <v>0</v>
      </c>
      <c r="K299" s="194">
        <f>+'CTA Pivot Table'!K$249</f>
        <v>0</v>
      </c>
      <c r="L299" s="194">
        <f>+'CTA Pivot Table'!K$251</f>
        <v>0</v>
      </c>
      <c r="M299" s="196">
        <f>+'CTA Pivot Table'!K$253</f>
        <v>0</v>
      </c>
      <c r="N299" s="195">
        <f>+'CTA Pivot Table'!K$255</f>
        <v>0</v>
      </c>
      <c r="O299" s="12"/>
    </row>
    <row r="300" spans="1:15">
      <c r="A300" s="92"/>
      <c r="B300" s="194"/>
      <c r="C300" s="194"/>
      <c r="D300" s="194"/>
      <c r="E300" s="195"/>
      <c r="F300" s="195"/>
      <c r="G300" s="194"/>
      <c r="H300" s="194"/>
      <c r="I300" s="195"/>
      <c r="J300" s="195"/>
      <c r="K300" s="194"/>
      <c r="L300" s="194"/>
      <c r="M300" s="196"/>
      <c r="N300" s="195"/>
      <c r="O300" s="12"/>
    </row>
    <row r="301" spans="1:15">
      <c r="A301" s="92" t="s">
        <v>96</v>
      </c>
      <c r="B301" s="194">
        <f>+'CTA Pivot Table'!K$263</f>
        <v>0</v>
      </c>
      <c r="C301" s="194">
        <f>+'CTA Pivot Table'!K$265</f>
        <v>0</v>
      </c>
      <c r="D301" s="194">
        <f>+'CTA Pivot Table'!K$267</f>
        <v>0</v>
      </c>
      <c r="E301" s="195">
        <f>+'CTA Pivot Table'!K$269</f>
        <v>0</v>
      </c>
      <c r="F301" s="195">
        <f>+'CTA Pivot Table'!K$271</f>
        <v>0</v>
      </c>
      <c r="G301" s="194">
        <f>+'CTA Pivot Table'!K$273</f>
        <v>0</v>
      </c>
      <c r="H301" s="194">
        <f>+'CTA Pivot Table'!K$275</f>
        <v>0</v>
      </c>
      <c r="I301" s="195">
        <f>+'CTA Pivot Table'!K$277</f>
        <v>0</v>
      </c>
      <c r="J301" s="195">
        <f>+'CTA Pivot Table'!K$279</f>
        <v>0</v>
      </c>
      <c r="K301" s="194">
        <f>+'CTA Pivot Table'!K$281</f>
        <v>0</v>
      </c>
      <c r="L301" s="194">
        <f>+'CTA Pivot Table'!K$283</f>
        <v>0</v>
      </c>
      <c r="M301" s="196">
        <f>+'CTA Pivot Table'!K$285</f>
        <v>0</v>
      </c>
      <c r="N301" s="195">
        <f>+'CTA Pivot Table'!K$287</f>
        <v>0</v>
      </c>
      <c r="O301" s="12"/>
    </row>
    <row r="302" spans="1:15">
      <c r="A302" s="92" t="s">
        <v>97</v>
      </c>
      <c r="B302" s="194">
        <f>+'CTA Pivot Table'!K$295</f>
        <v>0</v>
      </c>
      <c r="C302" s="194">
        <f>+'CTA Pivot Table'!K$297</f>
        <v>0</v>
      </c>
      <c r="D302" s="194">
        <f>+'CTA Pivot Table'!K$299</f>
        <v>0</v>
      </c>
      <c r="E302" s="195">
        <f>+'CTA Pivot Table'!K$301</f>
        <v>0</v>
      </c>
      <c r="F302" s="195">
        <f>+'CTA Pivot Table'!K$303</f>
        <v>0</v>
      </c>
      <c r="G302" s="194">
        <f>+'CTA Pivot Table'!K$305</f>
        <v>0</v>
      </c>
      <c r="H302" s="194">
        <f>+'CTA Pivot Table'!K$307</f>
        <v>0</v>
      </c>
      <c r="I302" s="195">
        <f>+'CTA Pivot Table'!K$309</f>
        <v>0</v>
      </c>
      <c r="J302" s="195">
        <f>+'CTA Pivot Table'!K$311</f>
        <v>0</v>
      </c>
      <c r="K302" s="194">
        <f>+'CTA Pivot Table'!K$313</f>
        <v>0</v>
      </c>
      <c r="L302" s="194">
        <f>+'CTA Pivot Table'!K$315</f>
        <v>0</v>
      </c>
      <c r="M302" s="196">
        <f>+'CTA Pivot Table'!K$317</f>
        <v>0</v>
      </c>
      <c r="N302" s="195">
        <f>+'CTA Pivot Table'!K$319</f>
        <v>0</v>
      </c>
      <c r="O302" s="12"/>
    </row>
    <row r="303" spans="1:15">
      <c r="A303" s="92" t="s">
        <v>98</v>
      </c>
      <c r="B303" s="194">
        <f>+'CTA Pivot Table'!K$327</f>
        <v>0</v>
      </c>
      <c r="C303" s="194">
        <f>+'CTA Pivot Table'!K$329</f>
        <v>0</v>
      </c>
      <c r="D303" s="194">
        <f>+'CTA Pivot Table'!K$331</f>
        <v>0</v>
      </c>
      <c r="E303" s="195">
        <f>+'CTA Pivot Table'!K$333</f>
        <v>0</v>
      </c>
      <c r="F303" s="195">
        <f>+'CTA Pivot Table'!K$335</f>
        <v>0</v>
      </c>
      <c r="G303" s="194">
        <f>+'CTA Pivot Table'!K$337</f>
        <v>0</v>
      </c>
      <c r="H303" s="194">
        <f>+'CTA Pivot Table'!K$339</f>
        <v>0</v>
      </c>
      <c r="I303" s="195">
        <f>+'CTA Pivot Table'!K$341</f>
        <v>0</v>
      </c>
      <c r="J303" s="195">
        <f>+'CTA Pivot Table'!K$343</f>
        <v>0</v>
      </c>
      <c r="K303" s="194">
        <f>+'CTA Pivot Table'!K$345</f>
        <v>0</v>
      </c>
      <c r="L303" s="194">
        <f>+'CTA Pivot Table'!K$347</f>
        <v>0</v>
      </c>
      <c r="M303" s="196">
        <f>+'CTA Pivot Table'!K$349</f>
        <v>0</v>
      </c>
      <c r="N303" s="195">
        <f>+'CTA Pivot Table'!K$351</f>
        <v>0</v>
      </c>
      <c r="O303" s="12"/>
    </row>
    <row r="304" spans="1:15">
      <c r="A304" s="92" t="s">
        <v>99</v>
      </c>
      <c r="B304" s="194">
        <f>+'CTA Pivot Table'!K$359</f>
        <v>0</v>
      </c>
      <c r="C304" s="194">
        <f>+'CTA Pivot Table'!K$361</f>
        <v>0</v>
      </c>
      <c r="D304" s="194">
        <f>+'CTA Pivot Table'!K$363</f>
        <v>0</v>
      </c>
      <c r="E304" s="195">
        <f>+'CTA Pivot Table'!K$365</f>
        <v>0</v>
      </c>
      <c r="F304" s="195">
        <f>+'CTA Pivot Table'!K$367</f>
        <v>0</v>
      </c>
      <c r="G304" s="194">
        <f>+'CTA Pivot Table'!K$369</f>
        <v>0</v>
      </c>
      <c r="H304" s="194">
        <f>+'CTA Pivot Table'!K$371</f>
        <v>0</v>
      </c>
      <c r="I304" s="195">
        <f>+'CTA Pivot Table'!K$373</f>
        <v>0</v>
      </c>
      <c r="J304" s="195">
        <f>+'CTA Pivot Table'!K$375</f>
        <v>0</v>
      </c>
      <c r="K304" s="194">
        <f>+'CTA Pivot Table'!K$377</f>
        <v>0</v>
      </c>
      <c r="L304" s="194">
        <f>+'CTA Pivot Table'!K$379</f>
        <v>0</v>
      </c>
      <c r="M304" s="196">
        <f>+'CTA Pivot Table'!K$381</f>
        <v>0</v>
      </c>
      <c r="N304" s="195">
        <f>+'CTA Pivot Table'!K$383</f>
        <v>0</v>
      </c>
      <c r="O304" s="12"/>
    </row>
    <row r="305" spans="1:15">
      <c r="A305" s="92"/>
      <c r="B305" s="194"/>
      <c r="C305" s="194"/>
      <c r="D305" s="194"/>
      <c r="E305" s="195"/>
      <c r="F305" s="195"/>
      <c r="G305" s="194"/>
      <c r="H305" s="194"/>
      <c r="I305" s="195"/>
      <c r="J305" s="195"/>
      <c r="K305" s="194"/>
      <c r="L305" s="194"/>
      <c r="M305" s="196"/>
      <c r="N305" s="195"/>
      <c r="O305" s="12"/>
    </row>
    <row r="306" spans="1:15">
      <c r="A306" s="92" t="s">
        <v>100</v>
      </c>
      <c r="B306" s="194">
        <f>+'CTA Pivot Table'!K$391</f>
        <v>0</v>
      </c>
      <c r="C306" s="194">
        <f>+'CTA Pivot Table'!K$393</f>
        <v>0</v>
      </c>
      <c r="D306" s="194">
        <f>+'CTA Pivot Table'!K$395</f>
        <v>0</v>
      </c>
      <c r="E306" s="195">
        <f>+'CTA Pivot Table'!K$397</f>
        <v>0</v>
      </c>
      <c r="F306" s="195">
        <f>+'CTA Pivot Table'!K$399</f>
        <v>0</v>
      </c>
      <c r="G306" s="194">
        <f>+'CTA Pivot Table'!K$401</f>
        <v>0</v>
      </c>
      <c r="H306" s="194">
        <f>+'CTA Pivot Table'!K$403</f>
        <v>0</v>
      </c>
      <c r="I306" s="195">
        <f>+'CTA Pivot Table'!K$405</f>
        <v>0</v>
      </c>
      <c r="J306" s="195">
        <f>+'CTA Pivot Table'!K$407</f>
        <v>0</v>
      </c>
      <c r="K306" s="194">
        <f>+'CTA Pivot Table'!K$409</f>
        <v>0</v>
      </c>
      <c r="L306" s="194">
        <f>+'CTA Pivot Table'!K$411</f>
        <v>0</v>
      </c>
      <c r="M306" s="196">
        <f>+'CTA Pivot Table'!K$413</f>
        <v>0</v>
      </c>
      <c r="N306" s="195">
        <f>+'CTA Pivot Table'!K$415</f>
        <v>0</v>
      </c>
      <c r="O306" s="12"/>
    </row>
    <row r="307" spans="1:15">
      <c r="A307" s="92" t="s">
        <v>101</v>
      </c>
      <c r="B307" s="194">
        <f>+'CTA Pivot Table'!K$423</f>
        <v>70.364762611275978</v>
      </c>
      <c r="C307" s="194">
        <f>+'CTA Pivot Table'!K$425</f>
        <v>62.611578947368422</v>
      </c>
      <c r="D307" s="194">
        <f>+'CTA Pivot Table'!K$427</f>
        <v>0</v>
      </c>
      <c r="E307" s="195">
        <f>+'CTA Pivot Table'!K$429</f>
        <v>67.159573542210637</v>
      </c>
      <c r="F307" s="195">
        <f>+'CTA Pivot Table'!K$431</f>
        <v>90.950291446387425</v>
      </c>
      <c r="G307" s="194">
        <f>+'CTA Pivot Table'!K$433</f>
        <v>86.886194240542054</v>
      </c>
      <c r="H307" s="194">
        <f>+'CTA Pivot Table'!K$435</f>
        <v>0</v>
      </c>
      <c r="I307" s="195">
        <f>+'CTA Pivot Table'!K$437</f>
        <v>88.959414978217296</v>
      </c>
      <c r="J307" s="195">
        <f>+'CTA Pivot Table'!K$439</f>
        <v>68.697466701488636</v>
      </c>
      <c r="K307" s="194">
        <f>+'CTA Pivot Table'!K$441</f>
        <v>57.893238674780257</v>
      </c>
      <c r="L307" s="194">
        <f>+'CTA Pivot Table'!K$443</f>
        <v>0</v>
      </c>
      <c r="M307" s="196">
        <f>+'CTA Pivot Table'!K$445</f>
        <v>61.579035994297939</v>
      </c>
      <c r="N307" s="195">
        <f>+'CTA Pivot Table'!K$447</f>
        <v>58.815456702253854</v>
      </c>
      <c r="O307" s="12"/>
    </row>
    <row r="308" spans="1:15">
      <c r="A308" s="92" t="s">
        <v>102</v>
      </c>
      <c r="B308" s="194">
        <f>+'CTA Pivot Table'!K$455</f>
        <v>80.742424242424249</v>
      </c>
      <c r="C308" s="194">
        <f>+'CTA Pivot Table'!K$457</f>
        <v>75.289473684210549</v>
      </c>
      <c r="D308" s="194">
        <f>+'CTA Pivot Table'!K$459</f>
        <v>0</v>
      </c>
      <c r="E308" s="195">
        <f>+'CTA Pivot Table'!K$461</f>
        <v>78.750000000000014</v>
      </c>
      <c r="F308" s="195">
        <f>+'CTA Pivot Table'!K$463</f>
        <v>76.649384885764505</v>
      </c>
      <c r="G308" s="194">
        <f>+'CTA Pivot Table'!K$465</f>
        <v>74.342342342342363</v>
      </c>
      <c r="H308" s="194">
        <f>+'CTA Pivot Table'!K$467</f>
        <v>0</v>
      </c>
      <c r="I308" s="195">
        <f>+'CTA Pivot Table'!K$469</f>
        <v>74.994781312127245</v>
      </c>
      <c r="J308" s="195">
        <f>+'CTA Pivot Table'!K$471</f>
        <v>65.993344425956735</v>
      </c>
      <c r="K308" s="194">
        <f>+'CTA Pivot Table'!K$473</f>
        <v>57.902912621359242</v>
      </c>
      <c r="L308" s="194">
        <f>+'CTA Pivot Table'!K$475</f>
        <v>0</v>
      </c>
      <c r="M308" s="196">
        <f>+'CTA Pivot Table'!K$477</f>
        <v>60.16868592730664</v>
      </c>
      <c r="N308" s="195">
        <f>+'CTA Pivot Table'!K$479</f>
        <v>63.114249528872705</v>
      </c>
      <c r="O308" s="12"/>
    </row>
    <row r="309" spans="1:15">
      <c r="A309" s="97" t="s">
        <v>103</v>
      </c>
      <c r="B309" s="197">
        <f>+'CTA Pivot Table'!K$487</f>
        <v>0</v>
      </c>
      <c r="C309" s="197">
        <f>+'CTA Pivot Table'!K$489</f>
        <v>0</v>
      </c>
      <c r="D309" s="197">
        <f>+'CTA Pivot Table'!K$491</f>
        <v>0</v>
      </c>
      <c r="E309" s="198">
        <f>+'CTA Pivot Table'!K$493</f>
        <v>0</v>
      </c>
      <c r="F309" s="198">
        <f>+'CTA Pivot Table'!K$495</f>
        <v>0</v>
      </c>
      <c r="G309" s="197">
        <f>+'CTA Pivot Table'!K$497</f>
        <v>0</v>
      </c>
      <c r="H309" s="197">
        <f>+'CTA Pivot Table'!K$499</f>
        <v>0</v>
      </c>
      <c r="I309" s="198">
        <f>+'CTA Pivot Table'!K$501</f>
        <v>0</v>
      </c>
      <c r="J309" s="198">
        <f>+'CTA Pivot Table'!K$503</f>
        <v>0</v>
      </c>
      <c r="K309" s="197">
        <f>+'CTA Pivot Table'!K$505</f>
        <v>0</v>
      </c>
      <c r="L309" s="197">
        <f>+'CTA Pivot Table'!K$507</f>
        <v>0</v>
      </c>
      <c r="M309" s="199">
        <f>+'CTA Pivot Table'!K$509</f>
        <v>0</v>
      </c>
      <c r="N309" s="198">
        <f>+'CTA Pivot Table'!K$511</f>
        <v>0</v>
      </c>
      <c r="O309" s="12"/>
    </row>
    <row r="310" spans="1:15">
      <c r="A310" s="165" t="s">
        <v>206</v>
      </c>
      <c r="B310" s="200"/>
      <c r="C310" s="200"/>
      <c r="D310" s="200"/>
      <c r="E310" s="200"/>
      <c r="F310" s="200"/>
      <c r="G310" s="200"/>
      <c r="H310" s="200"/>
      <c r="I310" s="200"/>
      <c r="J310" s="200"/>
      <c r="K310" s="200"/>
      <c r="L310" s="200"/>
      <c r="M310" s="200"/>
      <c r="N310" s="201"/>
    </row>
    <row r="311" spans="1:15">
      <c r="A311" s="202"/>
      <c r="B311" s="200"/>
      <c r="C311" s="200"/>
      <c r="D311" s="200"/>
      <c r="E311" s="200"/>
      <c r="F311" s="200"/>
      <c r="G311" s="200"/>
      <c r="H311" s="200"/>
      <c r="I311" s="200"/>
      <c r="J311" s="200"/>
      <c r="K311" s="200"/>
      <c r="L311" s="200"/>
      <c r="M311" s="200"/>
      <c r="N311" s="718" t="s">
        <v>1156</v>
      </c>
    </row>
    <row r="312" spans="1:15" ht="18">
      <c r="A312" s="266" t="s">
        <v>340</v>
      </c>
      <c r="B312" s="87"/>
      <c r="C312" s="87"/>
      <c r="D312" s="87"/>
      <c r="E312" s="133"/>
      <c r="F312" s="133"/>
      <c r="G312" s="133"/>
      <c r="H312" s="133"/>
      <c r="I312" s="133"/>
      <c r="J312" s="87"/>
      <c r="K312" s="87"/>
      <c r="L312" s="87"/>
      <c r="M312" s="133"/>
      <c r="N312" s="134"/>
    </row>
    <row r="313" spans="1:15" ht="18">
      <c r="A313" s="266"/>
      <c r="B313" s="87"/>
      <c r="C313" s="87"/>
      <c r="D313" s="87"/>
      <c r="E313" s="133"/>
      <c r="F313" s="133"/>
      <c r="G313" s="133"/>
      <c r="H313" s="133"/>
      <c r="I313" s="133"/>
      <c r="J313" s="87"/>
      <c r="K313" s="87"/>
      <c r="L313" s="87"/>
      <c r="M313" s="133"/>
      <c r="N313" s="134"/>
    </row>
    <row r="314" spans="1:15" ht="15.75">
      <c r="A314" s="150" t="s">
        <v>224</v>
      </c>
      <c r="B314" s="87"/>
      <c r="C314" s="87"/>
      <c r="D314" s="87"/>
      <c r="E314" s="133"/>
      <c r="F314" s="133"/>
      <c r="G314" s="133"/>
      <c r="H314" s="133"/>
      <c r="I314" s="133"/>
      <c r="J314" s="87"/>
      <c r="K314" s="87"/>
      <c r="L314" s="87"/>
      <c r="M314" s="133"/>
      <c r="N314" s="134"/>
    </row>
    <row r="315" spans="1:15" ht="15.75">
      <c r="A315" s="150" t="s">
        <v>1139</v>
      </c>
      <c r="B315" s="87"/>
      <c r="C315" s="87"/>
      <c r="D315" s="87"/>
      <c r="E315" s="133"/>
      <c r="F315" s="133"/>
      <c r="G315" s="133"/>
      <c r="H315" s="133"/>
      <c r="I315" s="133"/>
      <c r="J315" s="87"/>
      <c r="K315" s="87"/>
      <c r="L315" s="87"/>
      <c r="M315" s="133"/>
      <c r="N315" s="134"/>
    </row>
    <row r="316" spans="1:15" ht="15.75" customHeight="1">
      <c r="A316" s="31"/>
      <c r="B316" s="63"/>
      <c r="C316" s="63"/>
      <c r="D316" s="63"/>
      <c r="E316" s="63"/>
      <c r="F316" s="64"/>
      <c r="G316" s="89"/>
      <c r="H316" s="89"/>
      <c r="I316" s="90"/>
      <c r="J316" s="90"/>
      <c r="K316" s="90"/>
      <c r="L316" s="90"/>
      <c r="M316" s="90"/>
      <c r="N316" s="90"/>
      <c r="O316" s="11"/>
    </row>
    <row r="317" spans="1:15" ht="15.75" customHeight="1">
      <c r="A317" s="26"/>
      <c r="B317" s="151" t="s">
        <v>303</v>
      </c>
      <c r="C317" s="184"/>
      <c r="D317" s="184"/>
      <c r="E317" s="184"/>
      <c r="F317" s="184"/>
      <c r="G317" s="184"/>
      <c r="H317" s="184"/>
      <c r="I317" s="185"/>
      <c r="J317" s="186" t="s">
        <v>202</v>
      </c>
      <c r="K317" s="187"/>
      <c r="L317" s="187"/>
      <c r="M317" s="188"/>
      <c r="N317" s="841" t="s">
        <v>302</v>
      </c>
      <c r="O317" s="91"/>
    </row>
    <row r="318" spans="1:15" ht="45" customHeight="1">
      <c r="A318" s="42"/>
      <c r="B318" s="152" t="s">
        <v>344</v>
      </c>
      <c r="C318" s="152"/>
      <c r="D318" s="152"/>
      <c r="E318" s="155"/>
      <c r="F318" s="156" t="s">
        <v>346</v>
      </c>
      <c r="G318" s="152"/>
      <c r="H318" s="152"/>
      <c r="I318" s="153"/>
      <c r="J318" s="157" t="s">
        <v>304</v>
      </c>
      <c r="K318" s="184"/>
      <c r="L318" s="184"/>
      <c r="M318" s="185"/>
      <c r="N318" s="842"/>
      <c r="O318" s="91"/>
    </row>
    <row r="319" spans="1:15" ht="30" customHeight="1">
      <c r="A319" s="31"/>
      <c r="B319" s="189" t="s">
        <v>203</v>
      </c>
      <c r="C319" s="189" t="s">
        <v>204</v>
      </c>
      <c r="D319" s="189" t="s">
        <v>104</v>
      </c>
      <c r="E319" s="190" t="s">
        <v>50</v>
      </c>
      <c r="F319" s="190" t="s">
        <v>203</v>
      </c>
      <c r="G319" s="189" t="s">
        <v>204</v>
      </c>
      <c r="H319" s="189" t="s">
        <v>104</v>
      </c>
      <c r="I319" s="190" t="s">
        <v>50</v>
      </c>
      <c r="J319" s="191" t="s">
        <v>203</v>
      </c>
      <c r="K319" s="192" t="s">
        <v>204</v>
      </c>
      <c r="L319" s="193" t="s">
        <v>104</v>
      </c>
      <c r="M319" s="191" t="s">
        <v>50</v>
      </c>
      <c r="N319" s="843"/>
      <c r="O319" s="91"/>
    </row>
    <row r="320" spans="1:15" ht="15.75" hidden="1" customHeight="1">
      <c r="A320" s="92" t="s">
        <v>87</v>
      </c>
      <c r="B320" s="66">
        <f>+'CTA Pivot Table'!L$230</f>
        <v>0</v>
      </c>
      <c r="C320" s="66">
        <f>+'CTA Pivot Table'!L$231</f>
        <v>0</v>
      </c>
      <c r="D320" s="66">
        <f>+'CTA Pivot Table'!L$232</f>
        <v>0</v>
      </c>
      <c r="E320" s="65">
        <f>+'CTA Pivot Table'!L$233</f>
        <v>0</v>
      </c>
      <c r="F320" s="65"/>
      <c r="G320" s="65"/>
      <c r="H320" s="65"/>
      <c r="I320" s="65"/>
      <c r="J320" s="65">
        <f>+'CTA Pivot Table'!L$234</f>
        <v>0</v>
      </c>
      <c r="K320" s="66">
        <f>+'CTA Pivot Table'!L$235</f>
        <v>0</v>
      </c>
      <c r="L320" s="66">
        <f>+'CTA Pivot Table'!L$236</f>
        <v>0</v>
      </c>
      <c r="M320" s="67">
        <f>+'CTA Pivot Table'!L$237</f>
        <v>0</v>
      </c>
      <c r="N320" s="65">
        <f>+'CTA Pivot Table'!L$238</f>
        <v>0</v>
      </c>
      <c r="O320" s="12"/>
    </row>
    <row r="321" spans="1:15" ht="15.75" hidden="1" customHeight="1">
      <c r="A321" s="92"/>
      <c r="E321" s="68"/>
      <c r="I321" s="68"/>
      <c r="J321" s="68"/>
      <c r="M321" s="70"/>
      <c r="N321" s="68"/>
      <c r="O321" s="12"/>
    </row>
    <row r="322" spans="1:15">
      <c r="A322" s="92" t="s">
        <v>88</v>
      </c>
      <c r="B322" s="194">
        <f>+'CTA Pivot Table'!L$7</f>
        <v>0</v>
      </c>
      <c r="C322" s="194">
        <f>+'CTA Pivot Table'!L$9</f>
        <v>0</v>
      </c>
      <c r="D322" s="194">
        <f>+'CTA Pivot Table'!L$11</f>
        <v>0</v>
      </c>
      <c r="E322" s="195">
        <f>+'CTA Pivot Table'!L$13</f>
        <v>0</v>
      </c>
      <c r="F322" s="195">
        <f>+'CTA Pivot Table'!L$15</f>
        <v>0</v>
      </c>
      <c r="G322" s="194">
        <f>+'CTA Pivot Table'!L$17</f>
        <v>0</v>
      </c>
      <c r="H322" s="194">
        <f>+'CTA Pivot Table'!L$19</f>
        <v>0</v>
      </c>
      <c r="I322" s="195">
        <f>+'CTA Pivot Table'!L$21</f>
        <v>0</v>
      </c>
      <c r="J322" s="195">
        <f>+'CTA Pivot Table'!L$23</f>
        <v>0</v>
      </c>
      <c r="K322" s="194">
        <f>+'CTA Pivot Table'!L$25</f>
        <v>0</v>
      </c>
      <c r="L322" s="194">
        <f>+'CTA Pivot Table'!L$27</f>
        <v>0</v>
      </c>
      <c r="M322" s="196">
        <f>+'CTA Pivot Table'!L$29</f>
        <v>0</v>
      </c>
      <c r="N322" s="195">
        <f>+'CTA Pivot Table'!L$31</f>
        <v>0</v>
      </c>
      <c r="O322" s="12"/>
    </row>
    <row r="323" spans="1:15">
      <c r="A323" s="92" t="s">
        <v>89</v>
      </c>
      <c r="B323" s="194">
        <f>+'CTA Pivot Table'!L$39</f>
        <v>74.343783783783778</v>
      </c>
      <c r="C323" s="194">
        <f>+'CTA Pivot Table'!L$41</f>
        <v>73.468571428571423</v>
      </c>
      <c r="D323" s="194">
        <f>+'CTA Pivot Table'!L$43</f>
        <v>0</v>
      </c>
      <c r="E323" s="195">
        <f>+'CTA Pivot Table'!L$45</f>
        <v>74.050299401197606</v>
      </c>
      <c r="F323" s="195">
        <f>+'CTA Pivot Table'!L$47</f>
        <v>76.114761904761906</v>
      </c>
      <c r="G323" s="194">
        <f>+'CTA Pivot Table'!L$49</f>
        <v>69.297894736842096</v>
      </c>
      <c r="H323" s="194">
        <f>+'CTA Pivot Table'!L$51</f>
        <v>0</v>
      </c>
      <c r="I323" s="195">
        <f>+'CTA Pivot Table'!L$53</f>
        <v>74.682013274336299</v>
      </c>
      <c r="J323" s="195">
        <f>+'CTA Pivot Table'!L$55</f>
        <v>53.55158273381295</v>
      </c>
      <c r="K323" s="194">
        <f>+'CTA Pivot Table'!L$57</f>
        <v>49.505384615384614</v>
      </c>
      <c r="L323" s="194">
        <f>+'CTA Pivot Table'!LR$59</f>
        <v>0</v>
      </c>
      <c r="M323" s="196">
        <f>+'CTA Pivot Table'!L$61</f>
        <v>51.950695652173913</v>
      </c>
      <c r="N323" s="195">
        <f>+'CTA Pivot Table'!L$63</f>
        <v>0</v>
      </c>
      <c r="O323" s="12"/>
    </row>
    <row r="324" spans="1:15">
      <c r="A324" s="92" t="s">
        <v>90</v>
      </c>
      <c r="B324" s="194">
        <f>+'CTA Pivot Table'!L$71</f>
        <v>0</v>
      </c>
      <c r="C324" s="194">
        <f>+'CTA Pivot Table'!L$73</f>
        <v>0</v>
      </c>
      <c r="D324" s="194">
        <f>+'CTA Pivot Table'!L$75</f>
        <v>0</v>
      </c>
      <c r="E324" s="195">
        <f>+'CTA Pivot Table'!L$77</f>
        <v>0</v>
      </c>
      <c r="F324" s="195">
        <f>+'CTA Pivot Table'!L$79</f>
        <v>0</v>
      </c>
      <c r="G324" s="194">
        <f>+'CTA Pivot Table'!L$81</f>
        <v>0</v>
      </c>
      <c r="H324" s="194">
        <f>+'CTA Pivot Table'!L$83</f>
        <v>0</v>
      </c>
      <c r="I324" s="195">
        <f>+'CTA Pivot Table'!L$85</f>
        <v>0</v>
      </c>
      <c r="J324" s="195">
        <f>+'CTA Pivot Table'!L$87</f>
        <v>0</v>
      </c>
      <c r="K324" s="194">
        <f>+'CTA Pivot Table'!L$89</f>
        <v>0</v>
      </c>
      <c r="L324" s="194">
        <f>+'CTA Pivot Table'!L$91</f>
        <v>0</v>
      </c>
      <c r="M324" s="196">
        <f>+'CTA Pivot Table'!L$93</f>
        <v>0</v>
      </c>
      <c r="N324" s="195">
        <f>+'CTA Pivot Table'!L$95</f>
        <v>0</v>
      </c>
      <c r="O324" s="12"/>
    </row>
    <row r="325" spans="1:15">
      <c r="A325" s="92" t="s">
        <v>91</v>
      </c>
      <c r="B325" s="194">
        <f>+'CTA Pivot Table'!L$103</f>
        <v>70.634719710669074</v>
      </c>
      <c r="C325" s="194">
        <f>+'CTA Pivot Table'!L$105</f>
        <v>69.777777777777771</v>
      </c>
      <c r="D325" s="194">
        <f>+'CTA Pivot Table'!L$107</f>
        <v>52.945945945945944</v>
      </c>
      <c r="E325" s="195">
        <f>+'CTA Pivot Table'!L$109</f>
        <v>69.572413793103451</v>
      </c>
      <c r="F325" s="195">
        <f>+'CTA Pivot Table'!L$111</f>
        <v>74.181651376146789</v>
      </c>
      <c r="G325" s="194">
        <f>+'CTA Pivot Table'!L$113</f>
        <v>77.58461538461539</v>
      </c>
      <c r="H325" s="194">
        <f>+'CTA Pivot Table'!L$115</f>
        <v>0</v>
      </c>
      <c r="I325" s="195">
        <f>+'CTA Pivot Table'!L$117</f>
        <v>75.078378378378375</v>
      </c>
      <c r="J325" s="195">
        <f>+'CTA Pivot Table'!L$119</f>
        <v>53.880184331797238</v>
      </c>
      <c r="K325" s="194">
        <f>+'CTA Pivot Table'!L$121</f>
        <v>50.178571428571431</v>
      </c>
      <c r="L325" s="194">
        <f>+'CTA Pivot Table'!L$123</f>
        <v>0</v>
      </c>
      <c r="M325" s="196">
        <f>+'CTA Pivot Table'!L$125</f>
        <v>52</v>
      </c>
      <c r="N325" s="195">
        <f>+'CTA Pivot Table'!L$127</f>
        <v>68.682795698924735</v>
      </c>
      <c r="O325" s="12"/>
    </row>
    <row r="326" spans="1:15">
      <c r="A326" s="92"/>
      <c r="B326" s="194"/>
      <c r="C326" s="194"/>
      <c r="D326" s="194"/>
      <c r="E326" s="195"/>
      <c r="F326" s="195"/>
      <c r="G326" s="194"/>
      <c r="H326" s="194"/>
      <c r="I326" s="195"/>
      <c r="J326" s="195"/>
      <c r="K326" s="194"/>
      <c r="L326" s="194"/>
      <c r="M326" s="196"/>
      <c r="N326" s="195"/>
      <c r="O326" s="12"/>
    </row>
    <row r="327" spans="1:15">
      <c r="A327" s="92" t="s">
        <v>92</v>
      </c>
      <c r="B327" s="194">
        <f>+'CTA Pivot Table'!L$135</f>
        <v>81.666521739130431</v>
      </c>
      <c r="C327" s="194">
        <f>+'CTA Pivot Table'!L$137</f>
        <v>83.257419354838689</v>
      </c>
      <c r="D327" s="194">
        <f>+'CTA Pivot Table'!L$139</f>
        <v>0</v>
      </c>
      <c r="E327" s="195">
        <f>+'CTA Pivot Table'!L$141</f>
        <v>82.307012987012982</v>
      </c>
      <c r="F327" s="195">
        <f>+'CTA Pivot Table'!L$143</f>
        <v>85.841490683229807</v>
      </c>
      <c r="G327" s="194">
        <f>+'CTA Pivot Table'!L$145</f>
        <v>85.745000000000005</v>
      </c>
      <c r="H327" s="194">
        <f>+'CTA Pivot Table'!L$147</f>
        <v>0</v>
      </c>
      <c r="I327" s="195">
        <f>+'CTA Pivot Table'!L$149</f>
        <v>85.816017142857149</v>
      </c>
      <c r="J327" s="195">
        <f>+'CTA Pivot Table'!L$151</f>
        <v>66.621161825726148</v>
      </c>
      <c r="K327" s="194">
        <f>+'CTA Pivot Table'!L$153</f>
        <v>55.465190082644632</v>
      </c>
      <c r="L327" s="194">
        <f>+'CTA Pivot Table'!L$155</f>
        <v>0</v>
      </c>
      <c r="M327" s="196">
        <f>+'CTA Pivot Table'!L$157</f>
        <v>60.411996320147203</v>
      </c>
      <c r="N327" s="195">
        <f>+'CTA Pivot Table'!L$159</f>
        <v>64</v>
      </c>
      <c r="O327" s="12"/>
    </row>
    <row r="328" spans="1:15">
      <c r="A328" s="92" t="s">
        <v>93</v>
      </c>
      <c r="B328" s="194">
        <f>+'CTA Pivot Table'!L$167</f>
        <v>79.1515923566879</v>
      </c>
      <c r="C328" s="194">
        <f>+'CTA Pivot Table'!L$169</f>
        <v>80.910218978102193</v>
      </c>
      <c r="D328" s="194">
        <f>+'CTA Pivot Table'!L$171</f>
        <v>0</v>
      </c>
      <c r="E328" s="195">
        <f>+'CTA Pivot Table'!L$173</f>
        <v>79.46653594771243</v>
      </c>
      <c r="F328" s="195">
        <f>+'CTA Pivot Table'!L$175</f>
        <v>91.001087695445278</v>
      </c>
      <c r="G328" s="194">
        <f>+'CTA Pivot Table'!L$177</f>
        <v>81.332093023255823</v>
      </c>
      <c r="H328" s="194">
        <f>+'CTA Pivot Table'!L$179</f>
        <v>0</v>
      </c>
      <c r="I328" s="195">
        <f>+'CTA Pivot Table'!L$181</f>
        <v>88.053780718336483</v>
      </c>
      <c r="J328" s="195">
        <f>+'CTA Pivot Table'!L$183</f>
        <v>61.814414414414408</v>
      </c>
      <c r="K328" s="194">
        <f>+'CTA Pivot Table'!L$185</f>
        <v>59.778920308483293</v>
      </c>
      <c r="L328" s="194">
        <f>+'CTA Pivot Table'!L$187</f>
        <v>0</v>
      </c>
      <c r="M328" s="196">
        <f>+'CTA Pivot Table'!L$189</f>
        <v>61.135334476843916</v>
      </c>
      <c r="N328" s="195">
        <f>+'CTA Pivot Table'!L$191</f>
        <v>68.393729372937273</v>
      </c>
      <c r="O328" s="12"/>
    </row>
    <row r="329" spans="1:15">
      <c r="A329" s="92" t="s">
        <v>94</v>
      </c>
      <c r="B329" s="194">
        <f>+'CTA Pivot Table'!L$199</f>
        <v>0</v>
      </c>
      <c r="C329" s="194">
        <f>+'CTA Pivot Table'!L$201</f>
        <v>0</v>
      </c>
      <c r="D329" s="194">
        <f>+'CTA Pivot Table'!L$203</f>
        <v>0</v>
      </c>
      <c r="E329" s="195">
        <f>+'CTA Pivot Table'!L$205</f>
        <v>0</v>
      </c>
      <c r="F329" s="195">
        <f>+'CTA Pivot Table'!L$207</f>
        <v>0</v>
      </c>
      <c r="G329" s="194">
        <f>+'CTA Pivot Table'!L$209</f>
        <v>0</v>
      </c>
      <c r="H329" s="194">
        <f>+'CTA Pivot Table'!L$211</f>
        <v>0</v>
      </c>
      <c r="I329" s="195">
        <f>+'CTA Pivot Table'!L$213</f>
        <v>0</v>
      </c>
      <c r="J329" s="195">
        <f>+'CTA Pivot Table'!L$215</f>
        <v>0</v>
      </c>
      <c r="K329" s="194">
        <f>+'CTA Pivot Table'!L$217</f>
        <v>0</v>
      </c>
      <c r="L329" s="194">
        <f>+'CTA Pivot Table'!L$219</f>
        <v>0</v>
      </c>
      <c r="M329" s="196">
        <f>+'CTA Pivot Table'!L$221</f>
        <v>0</v>
      </c>
      <c r="N329" s="195">
        <f>+'CTA Pivot Table'!L$223</f>
        <v>0</v>
      </c>
      <c r="O329" s="12"/>
    </row>
    <row r="330" spans="1:15">
      <c r="A330" s="92" t="s">
        <v>95</v>
      </c>
      <c r="B330" s="194">
        <f>+'CTA Pivot Table'!L$231</f>
        <v>0</v>
      </c>
      <c r="C330" s="194">
        <f>+'CTA Pivot Table'!L$233</f>
        <v>0</v>
      </c>
      <c r="D330" s="194">
        <f>+'CTA Pivot Table'!L$235</f>
        <v>0</v>
      </c>
      <c r="E330" s="195">
        <f>+'CTA Pivot Table'!L$237</f>
        <v>0</v>
      </c>
      <c r="F330" s="195">
        <f>+'CTA Pivot Table'!L$239</f>
        <v>0</v>
      </c>
      <c r="G330" s="194">
        <f>+'CTA Pivot Table'!L$241</f>
        <v>0</v>
      </c>
      <c r="H330" s="194">
        <f>+'CTA Pivot Table'!L$243</f>
        <v>0</v>
      </c>
      <c r="I330" s="195">
        <f>+'CTA Pivot Table'!L$245</f>
        <v>0</v>
      </c>
      <c r="J330" s="195">
        <f>+'CTA Pivot Table'!L$247</f>
        <v>0</v>
      </c>
      <c r="K330" s="194">
        <f>+'CTA Pivot Table'!L$249</f>
        <v>0</v>
      </c>
      <c r="L330" s="194">
        <f>+'CTA Pivot Table'!L$251</f>
        <v>0</v>
      </c>
      <c r="M330" s="196">
        <f>+'CTA Pivot Table'!L$253</f>
        <v>0</v>
      </c>
      <c r="N330" s="195">
        <f>+'CTA Pivot Table'!L$255</f>
        <v>0</v>
      </c>
      <c r="O330" s="12"/>
    </row>
    <row r="331" spans="1:15">
      <c r="A331" s="92"/>
      <c r="B331" s="194"/>
      <c r="C331" s="194"/>
      <c r="D331" s="194"/>
      <c r="E331" s="195"/>
      <c r="F331" s="195"/>
      <c r="G331" s="194"/>
      <c r="H331" s="194"/>
      <c r="I331" s="195"/>
      <c r="J331" s="195"/>
      <c r="K331" s="194"/>
      <c r="L331" s="194"/>
      <c r="M331" s="196"/>
      <c r="N331" s="195"/>
      <c r="O331" s="12"/>
    </row>
    <row r="332" spans="1:15">
      <c r="A332" s="92" t="s">
        <v>96</v>
      </c>
      <c r="B332" s="194">
        <f>+'CTA Pivot Table'!L$263</f>
        <v>0</v>
      </c>
      <c r="C332" s="194">
        <f>+'CTA Pivot Table'!L$265</f>
        <v>0</v>
      </c>
      <c r="D332" s="194">
        <f>+'CTA Pivot Table'!L$267</f>
        <v>0</v>
      </c>
      <c r="E332" s="195">
        <f>+'CTA Pivot Table'!L$269</f>
        <v>0</v>
      </c>
      <c r="F332" s="195">
        <f>+'CTA Pivot Table'!L$271</f>
        <v>0</v>
      </c>
      <c r="G332" s="194">
        <f>+'CTA Pivot Table'!L$273</f>
        <v>0</v>
      </c>
      <c r="H332" s="194">
        <f>+'CTA Pivot Table'!L$275</f>
        <v>0</v>
      </c>
      <c r="I332" s="195">
        <f>+'CTA Pivot Table'!L$277</f>
        <v>0</v>
      </c>
      <c r="J332" s="195">
        <f>+'CTA Pivot Table'!L$279</f>
        <v>0</v>
      </c>
      <c r="K332" s="194">
        <f>+'CTA Pivot Table'!L$281</f>
        <v>0</v>
      </c>
      <c r="L332" s="194">
        <f>+'CTA Pivot Table'!L$283</f>
        <v>0</v>
      </c>
      <c r="M332" s="196">
        <f>+'CTA Pivot Table'!L$285</f>
        <v>0</v>
      </c>
      <c r="N332" s="195">
        <f>+'CTA Pivot Table'!L$287</f>
        <v>0</v>
      </c>
      <c r="O332" s="12"/>
    </row>
    <row r="333" spans="1:15">
      <c r="A333" s="92" t="s">
        <v>97</v>
      </c>
      <c r="B333" s="194">
        <f>+'CTA Pivot Table'!L$295</f>
        <v>0</v>
      </c>
      <c r="C333" s="194">
        <f>+'CTA Pivot Table'!L$297</f>
        <v>0</v>
      </c>
      <c r="D333" s="194">
        <f>+'CTA Pivot Table'!L$299</f>
        <v>0</v>
      </c>
      <c r="E333" s="195">
        <f>+'CTA Pivot Table'!L$301</f>
        <v>0</v>
      </c>
      <c r="F333" s="195">
        <f>+'CTA Pivot Table'!L$303</f>
        <v>0</v>
      </c>
      <c r="G333" s="194">
        <f>+'CTA Pivot Table'!L$305</f>
        <v>0</v>
      </c>
      <c r="H333" s="194">
        <f>+'CTA Pivot Table'!L$307</f>
        <v>0</v>
      </c>
      <c r="I333" s="195">
        <f>+'CTA Pivot Table'!L$309</f>
        <v>0</v>
      </c>
      <c r="J333" s="195">
        <f>+'CTA Pivot Table'!L$311</f>
        <v>0</v>
      </c>
      <c r="K333" s="194">
        <f>+'CTA Pivot Table'!L$313</f>
        <v>0</v>
      </c>
      <c r="L333" s="194">
        <f>+'CTA Pivot Table'!L$315</f>
        <v>0</v>
      </c>
      <c r="M333" s="196">
        <f>+'CTA Pivot Table'!L$317</f>
        <v>0</v>
      </c>
      <c r="N333" s="195">
        <f>+'CTA Pivot Table'!L$319</f>
        <v>0</v>
      </c>
      <c r="O333" s="12"/>
    </row>
    <row r="334" spans="1:15">
      <c r="A334" s="92" t="s">
        <v>98</v>
      </c>
      <c r="B334" s="194">
        <f>+'CTA Pivot Table'!L$327</f>
        <v>0</v>
      </c>
      <c r="C334" s="194">
        <f>+'CTA Pivot Table'!L$329</f>
        <v>0</v>
      </c>
      <c r="D334" s="194">
        <f>+'CTA Pivot Table'!L$331</f>
        <v>0</v>
      </c>
      <c r="E334" s="195">
        <f>+'CTA Pivot Table'!L$333</f>
        <v>0</v>
      </c>
      <c r="F334" s="195">
        <f>+'CTA Pivot Table'!L$335</f>
        <v>0</v>
      </c>
      <c r="G334" s="194">
        <f>+'CTA Pivot Table'!L$337</f>
        <v>0</v>
      </c>
      <c r="H334" s="194">
        <f>+'CTA Pivot Table'!L$339</f>
        <v>0</v>
      </c>
      <c r="I334" s="195">
        <f>+'CTA Pivot Table'!L$341</f>
        <v>0</v>
      </c>
      <c r="J334" s="195">
        <f>+'CTA Pivot Table'!L$343</f>
        <v>0</v>
      </c>
      <c r="K334" s="194">
        <f>+'CTA Pivot Table'!L$345</f>
        <v>0</v>
      </c>
      <c r="L334" s="194">
        <f>+'CTA Pivot Table'!L$347</f>
        <v>0</v>
      </c>
      <c r="M334" s="196">
        <f>+'CTA Pivot Table'!L$349</f>
        <v>0</v>
      </c>
      <c r="N334" s="195">
        <f>+'CTA Pivot Table'!L$351</f>
        <v>0</v>
      </c>
      <c r="O334" s="12"/>
    </row>
    <row r="335" spans="1:15">
      <c r="A335" s="92" t="s">
        <v>99</v>
      </c>
      <c r="B335" s="194">
        <f>+'CTA Pivot Table'!L$359</f>
        <v>0</v>
      </c>
      <c r="C335" s="194">
        <f>+'CTA Pivot Table'!L$361</f>
        <v>0</v>
      </c>
      <c r="D335" s="194">
        <f>+'CTA Pivot Table'!L$363</f>
        <v>0</v>
      </c>
      <c r="E335" s="195">
        <f>+'CTA Pivot Table'!L$365</f>
        <v>0</v>
      </c>
      <c r="F335" s="195">
        <f>+'CTA Pivot Table'!L$367</f>
        <v>0</v>
      </c>
      <c r="G335" s="194">
        <f>+'CTA Pivot Table'!L$369</f>
        <v>0</v>
      </c>
      <c r="H335" s="194">
        <f>+'CTA Pivot Table'!L$371</f>
        <v>0</v>
      </c>
      <c r="I335" s="195">
        <f>+'CTA Pivot Table'!L$373</f>
        <v>0</v>
      </c>
      <c r="J335" s="195">
        <f>+'CTA Pivot Table'!L$375</f>
        <v>0</v>
      </c>
      <c r="K335" s="194">
        <f>+'CTA Pivot Table'!L$377</f>
        <v>0</v>
      </c>
      <c r="L335" s="194">
        <f>+'CTA Pivot Table'!L$379</f>
        <v>0</v>
      </c>
      <c r="M335" s="196">
        <f>+'CTA Pivot Table'!L$381</f>
        <v>0</v>
      </c>
      <c r="N335" s="195">
        <f>+'CTA Pivot Table'!L$383</f>
        <v>0</v>
      </c>
      <c r="O335" s="12"/>
    </row>
    <row r="336" spans="1:15">
      <c r="A336" s="92"/>
      <c r="B336" s="194"/>
      <c r="C336" s="194"/>
      <c r="D336" s="194"/>
      <c r="E336" s="195"/>
      <c r="F336" s="195"/>
      <c r="G336" s="194"/>
      <c r="H336" s="194"/>
      <c r="I336" s="195"/>
      <c r="J336" s="195"/>
      <c r="K336" s="194"/>
      <c r="L336" s="194"/>
      <c r="M336" s="196"/>
      <c r="N336" s="195"/>
      <c r="O336" s="12"/>
    </row>
    <row r="337" spans="1:15">
      <c r="A337" s="92" t="s">
        <v>100</v>
      </c>
      <c r="B337" s="194">
        <f>+'CTA Pivot Table'!L$391</f>
        <v>0</v>
      </c>
      <c r="C337" s="194">
        <f>+'CTA Pivot Table'!L$393</f>
        <v>0</v>
      </c>
      <c r="D337" s="194">
        <f>+'CTA Pivot Table'!L$395</f>
        <v>0</v>
      </c>
      <c r="E337" s="195">
        <f>+'CTA Pivot Table'!L$397</f>
        <v>0</v>
      </c>
      <c r="F337" s="195">
        <f>+'CTA Pivot Table'!L$399</f>
        <v>0</v>
      </c>
      <c r="G337" s="194">
        <f>+'CTA Pivot Table'!L$401</f>
        <v>0</v>
      </c>
      <c r="H337" s="194">
        <f>+'CTA Pivot Table'!L$403</f>
        <v>0</v>
      </c>
      <c r="I337" s="195">
        <f>+'CTA Pivot Table'!L$405</f>
        <v>0</v>
      </c>
      <c r="J337" s="195">
        <f>+'CTA Pivot Table'!L$407</f>
        <v>0</v>
      </c>
      <c r="K337" s="194">
        <f>+'CTA Pivot Table'!L$409</f>
        <v>0</v>
      </c>
      <c r="L337" s="194">
        <f>+'CTA Pivot Table'!L$411</f>
        <v>0</v>
      </c>
      <c r="M337" s="196">
        <f>+'CTA Pivot Table'!L$413</f>
        <v>0</v>
      </c>
      <c r="N337" s="195">
        <f>+'CTA Pivot Table'!L$415</f>
        <v>0</v>
      </c>
      <c r="O337" s="12"/>
    </row>
    <row r="338" spans="1:15">
      <c r="A338" s="92" t="s">
        <v>101</v>
      </c>
      <c r="B338" s="194">
        <f>+'CTA Pivot Table'!L$423</f>
        <v>68.727066115702485</v>
      </c>
      <c r="C338" s="194">
        <f>+'CTA Pivot Table'!L$425</f>
        <v>70.624041811846695</v>
      </c>
      <c r="D338" s="194">
        <f>+'CTA Pivot Table'!L$427</f>
        <v>0</v>
      </c>
      <c r="E338" s="195">
        <f>+'CTA Pivot Table'!L$429</f>
        <v>69.433203631647217</v>
      </c>
      <c r="F338" s="195">
        <f>+'CTA Pivot Table'!L$431</f>
        <v>87.795334230596666</v>
      </c>
      <c r="G338" s="194">
        <f>+'CTA Pivot Table'!L$433</f>
        <v>85.095775673707209</v>
      </c>
      <c r="H338" s="194">
        <f>+'CTA Pivot Table'!L$435</f>
        <v>0</v>
      </c>
      <c r="I338" s="195">
        <f>+'CTA Pivot Table'!L$437</f>
        <v>86.766324264297609</v>
      </c>
      <c r="J338" s="195">
        <f>+'CTA Pivot Table'!L$439</f>
        <v>64.80890829694323</v>
      </c>
      <c r="K338" s="194">
        <f>+'CTA Pivot Table'!L$441</f>
        <v>56.356518946692354</v>
      </c>
      <c r="L338" s="194">
        <f>+'CTA Pivot Table'!L$443</f>
        <v>0</v>
      </c>
      <c r="M338" s="196">
        <f>+'CTA Pivot Table'!L$445</f>
        <v>59.938304959289411</v>
      </c>
      <c r="N338" s="195">
        <f>+'CTA Pivot Table'!L$447</f>
        <v>63.711630434782613</v>
      </c>
      <c r="O338" s="12"/>
    </row>
    <row r="339" spans="1:15">
      <c r="A339" s="92" t="s">
        <v>102</v>
      </c>
      <c r="B339" s="194">
        <f>+'CTA Pivot Table'!L$455</f>
        <v>76.996078431372553</v>
      </c>
      <c r="C339" s="194">
        <f>+'CTA Pivot Table'!L$457</f>
        <v>73.701923076923094</v>
      </c>
      <c r="D339" s="194">
        <f>+'CTA Pivot Table'!L$459</f>
        <v>0</v>
      </c>
      <c r="E339" s="195">
        <f>+'CTA Pivot Table'!L$461</f>
        <v>76.041782729805007</v>
      </c>
      <c r="F339" s="195">
        <f>+'CTA Pivot Table'!L$463</f>
        <v>75.938530734632678</v>
      </c>
      <c r="G339" s="194">
        <f>+'CTA Pivot Table'!L$465</f>
        <v>75.884467265725291</v>
      </c>
      <c r="H339" s="194">
        <f>+'CTA Pivot Table'!L$467</f>
        <v>0</v>
      </c>
      <c r="I339" s="195">
        <f>+'CTA Pivot Table'!L$469</f>
        <v>75.900674157303385</v>
      </c>
      <c r="J339" s="195">
        <f>+'CTA Pivot Table'!L$471</f>
        <v>60.496021220159129</v>
      </c>
      <c r="K339" s="194">
        <f>+'CTA Pivot Table'!L$473</f>
        <v>57.304516129032258</v>
      </c>
      <c r="L339" s="194">
        <f>+'CTA Pivot Table'!L$475</f>
        <v>0</v>
      </c>
      <c r="M339" s="196">
        <f>+'CTA Pivot Table'!L$477</f>
        <v>58.348958333333321</v>
      </c>
      <c r="N339" s="195">
        <f>+'CTA Pivot Table'!L$479</f>
        <v>59.840010943621415</v>
      </c>
      <c r="O339" s="12"/>
    </row>
    <row r="340" spans="1:15">
      <c r="A340" s="97" t="s">
        <v>103</v>
      </c>
      <c r="B340" s="197">
        <f>+'CTA Pivot Table'!L$487</f>
        <v>0</v>
      </c>
      <c r="C340" s="197">
        <f>+'CTA Pivot Table'!L$489</f>
        <v>0</v>
      </c>
      <c r="D340" s="197">
        <f>+'CTA Pivot Table'!L$491</f>
        <v>0</v>
      </c>
      <c r="E340" s="198">
        <f>+'CTA Pivot Table'!L$493</f>
        <v>0</v>
      </c>
      <c r="F340" s="198">
        <f>+'CTA Pivot Table'!L$495</f>
        <v>0</v>
      </c>
      <c r="G340" s="197">
        <f>+'CTA Pivot Table'!L$497</f>
        <v>0</v>
      </c>
      <c r="H340" s="197">
        <f>+'CTA Pivot Table'!L$499</f>
        <v>0</v>
      </c>
      <c r="I340" s="198">
        <f>+'CTA Pivot Table'!L$501</f>
        <v>0</v>
      </c>
      <c r="J340" s="198">
        <f>+'CTA Pivot Table'!L$503</f>
        <v>0</v>
      </c>
      <c r="K340" s="197">
        <f>+'CTA Pivot Table'!L$505</f>
        <v>0</v>
      </c>
      <c r="L340" s="197">
        <f>+'CTA Pivot Table'!L$507</f>
        <v>0</v>
      </c>
      <c r="M340" s="199">
        <f>+'CTA Pivot Table'!L$509</f>
        <v>0</v>
      </c>
      <c r="N340" s="198">
        <f>+'CTA Pivot Table'!L$511</f>
        <v>0</v>
      </c>
      <c r="O340" s="12"/>
    </row>
    <row r="341" spans="1:15">
      <c r="A341" s="165" t="s">
        <v>206</v>
      </c>
      <c r="B341" s="200"/>
      <c r="C341" s="200"/>
      <c r="D341" s="200"/>
      <c r="E341" s="200"/>
      <c r="F341" s="200"/>
      <c r="G341" s="200"/>
      <c r="H341" s="200"/>
      <c r="I341" s="200"/>
      <c r="J341" s="200"/>
      <c r="K341" s="200"/>
      <c r="L341" s="200"/>
      <c r="M341" s="200"/>
      <c r="N341" s="201"/>
    </row>
    <row r="342" spans="1:15">
      <c r="A342" s="202"/>
      <c r="B342" s="200"/>
      <c r="C342" s="200"/>
      <c r="D342" s="200"/>
      <c r="E342" s="200"/>
      <c r="F342" s="200"/>
      <c r="G342" s="200"/>
      <c r="H342" s="200"/>
      <c r="I342" s="200"/>
      <c r="J342" s="200"/>
      <c r="K342" s="200"/>
      <c r="L342" s="200"/>
      <c r="M342" s="200"/>
      <c r="N342" s="718" t="s">
        <v>1156</v>
      </c>
    </row>
    <row r="343" spans="1:15" ht="18">
      <c r="A343" s="266" t="s">
        <v>341</v>
      </c>
      <c r="B343" s="87"/>
      <c r="C343" s="87"/>
      <c r="D343" s="87"/>
      <c r="E343" s="133"/>
      <c r="F343" s="133"/>
      <c r="G343" s="133"/>
      <c r="H343" s="133"/>
      <c r="I343" s="133"/>
      <c r="J343" s="87"/>
      <c r="K343" s="87"/>
      <c r="L343" s="87"/>
      <c r="M343" s="133"/>
      <c r="N343" s="134"/>
    </row>
    <row r="344" spans="1:15" ht="18">
      <c r="A344" s="266"/>
      <c r="B344" s="87"/>
      <c r="C344" s="87"/>
      <c r="D344" s="87"/>
      <c r="E344" s="133"/>
      <c r="F344" s="133"/>
      <c r="G344" s="133"/>
      <c r="H344" s="133"/>
      <c r="I344" s="133"/>
      <c r="J344" s="87"/>
      <c r="K344" s="87"/>
      <c r="L344" s="87"/>
      <c r="M344" s="133"/>
      <c r="N344" s="134"/>
    </row>
    <row r="345" spans="1:15" ht="15.75">
      <c r="A345" s="150" t="s">
        <v>224</v>
      </c>
      <c r="B345" s="87"/>
      <c r="C345" s="87"/>
      <c r="D345" s="87"/>
      <c r="E345" s="133"/>
      <c r="F345" s="133"/>
      <c r="G345" s="133"/>
      <c r="H345" s="133"/>
      <c r="I345" s="133"/>
      <c r="J345" s="87"/>
      <c r="K345" s="87"/>
      <c r="L345" s="87"/>
      <c r="M345" s="133"/>
      <c r="N345" s="134"/>
    </row>
    <row r="346" spans="1:15" ht="15.75">
      <c r="A346" s="150" t="s">
        <v>1140</v>
      </c>
      <c r="B346" s="87"/>
      <c r="C346" s="87"/>
      <c r="D346" s="87"/>
      <c r="E346" s="133"/>
      <c r="F346" s="133"/>
      <c r="G346" s="133"/>
      <c r="H346" s="133"/>
      <c r="I346" s="133"/>
      <c r="J346" s="87"/>
      <c r="K346" s="87"/>
      <c r="L346" s="87"/>
      <c r="M346" s="133"/>
      <c r="N346" s="134"/>
    </row>
    <row r="347" spans="1:15" ht="15.75" customHeight="1">
      <c r="A347" s="31"/>
      <c r="B347" s="63"/>
      <c r="C347" s="63"/>
      <c r="D347" s="63"/>
      <c r="E347" s="63"/>
      <c r="F347" s="64"/>
      <c r="G347" s="89"/>
      <c r="H347" s="89"/>
      <c r="I347" s="90"/>
      <c r="J347" s="90"/>
      <c r="K347" s="90"/>
      <c r="L347" s="90"/>
      <c r="M347" s="90"/>
      <c r="N347" s="90"/>
      <c r="O347" s="11"/>
    </row>
    <row r="348" spans="1:15" ht="15.75" customHeight="1">
      <c r="A348" s="26"/>
      <c r="B348" s="151" t="s">
        <v>303</v>
      </c>
      <c r="C348" s="184"/>
      <c r="D348" s="184"/>
      <c r="E348" s="184"/>
      <c r="F348" s="184"/>
      <c r="G348" s="184"/>
      <c r="H348" s="184"/>
      <c r="I348" s="185"/>
      <c r="J348" s="186" t="s">
        <v>202</v>
      </c>
      <c r="K348" s="187"/>
      <c r="L348" s="187"/>
      <c r="M348" s="188"/>
      <c r="N348" s="841" t="s">
        <v>302</v>
      </c>
      <c r="O348" s="91"/>
    </row>
    <row r="349" spans="1:15" ht="45.75" customHeight="1">
      <c r="A349" s="42"/>
      <c r="B349" s="152" t="s">
        <v>344</v>
      </c>
      <c r="C349" s="152"/>
      <c r="D349" s="152"/>
      <c r="E349" s="155"/>
      <c r="F349" s="156" t="s">
        <v>346</v>
      </c>
      <c r="G349" s="152"/>
      <c r="H349" s="152"/>
      <c r="I349" s="153"/>
      <c r="J349" s="157" t="s">
        <v>304</v>
      </c>
      <c r="K349" s="184"/>
      <c r="L349" s="184"/>
      <c r="M349" s="185"/>
      <c r="N349" s="842"/>
      <c r="O349" s="91"/>
    </row>
    <row r="350" spans="1:15" ht="29.25" customHeight="1">
      <c r="A350" s="31"/>
      <c r="B350" s="189" t="s">
        <v>203</v>
      </c>
      <c r="C350" s="189" t="s">
        <v>204</v>
      </c>
      <c r="D350" s="189" t="s">
        <v>104</v>
      </c>
      <c r="E350" s="190" t="s">
        <v>50</v>
      </c>
      <c r="F350" s="190" t="s">
        <v>203</v>
      </c>
      <c r="G350" s="189" t="s">
        <v>204</v>
      </c>
      <c r="H350" s="189" t="s">
        <v>104</v>
      </c>
      <c r="I350" s="190" t="s">
        <v>50</v>
      </c>
      <c r="J350" s="191" t="s">
        <v>203</v>
      </c>
      <c r="K350" s="192" t="s">
        <v>204</v>
      </c>
      <c r="L350" s="193" t="s">
        <v>104</v>
      </c>
      <c r="M350" s="191" t="s">
        <v>50</v>
      </c>
      <c r="N350" s="843"/>
      <c r="O350" s="91"/>
    </row>
    <row r="351" spans="1:15" ht="15.75" hidden="1" customHeight="1">
      <c r="A351" s="92" t="s">
        <v>87</v>
      </c>
      <c r="B351" s="66">
        <f>+'CTA Pivot Table'!M$230</f>
        <v>0</v>
      </c>
      <c r="C351" s="66">
        <f>+'CTA Pivot Table'!M$231</f>
        <v>0</v>
      </c>
      <c r="D351" s="66">
        <f>+'CTA Pivot Table'!M$232</f>
        <v>0</v>
      </c>
      <c r="E351" s="65">
        <f>+'CTA Pivot Table'!M$233</f>
        <v>0</v>
      </c>
      <c r="F351" s="65"/>
      <c r="G351" s="65"/>
      <c r="H351" s="65"/>
      <c r="I351" s="65"/>
      <c r="J351" s="65">
        <f>+'CTA Pivot Table'!M$234</f>
        <v>0</v>
      </c>
      <c r="K351" s="66">
        <f>+'CTA Pivot Table'!M$235</f>
        <v>0</v>
      </c>
      <c r="L351" s="66">
        <f>+'CTA Pivot Table'!M$236</f>
        <v>0</v>
      </c>
      <c r="M351" s="67">
        <f>+'CTA Pivot Table'!M$237</f>
        <v>0</v>
      </c>
      <c r="N351" s="65">
        <f>+'CTA Pivot Table'!M$238</f>
        <v>0</v>
      </c>
      <c r="O351" s="12"/>
    </row>
    <row r="352" spans="1:15" ht="15.75" hidden="1" customHeight="1">
      <c r="A352" s="92"/>
      <c r="E352" s="68"/>
      <c r="I352" s="68"/>
      <c r="J352" s="68"/>
      <c r="M352" s="70"/>
      <c r="N352" s="68"/>
      <c r="O352" s="12"/>
    </row>
    <row r="353" spans="1:15">
      <c r="A353" s="92" t="s">
        <v>88</v>
      </c>
      <c r="B353" s="194">
        <f>+'CTA Pivot Table'!M$7</f>
        <v>0</v>
      </c>
      <c r="C353" s="194">
        <f>+'CTA Pivot Table'!M$9</f>
        <v>0</v>
      </c>
      <c r="D353" s="194">
        <f>+'CTA Pivot Table'!M$11</f>
        <v>0</v>
      </c>
      <c r="E353" s="195">
        <f>+'CTA Pivot Table'!M$13</f>
        <v>0</v>
      </c>
      <c r="F353" s="195">
        <f>+'CTA Pivot Table'!M$15</f>
        <v>0</v>
      </c>
      <c r="G353" s="194">
        <f>+'CTA Pivot Table'!M$17</f>
        <v>0</v>
      </c>
      <c r="H353" s="194">
        <f>+'CTA Pivot Table'!M$19</f>
        <v>0</v>
      </c>
      <c r="I353" s="195">
        <f>+'CTA Pivot Table'!M$21</f>
        <v>0</v>
      </c>
      <c r="J353" s="195">
        <f>+'CTA Pivot Table'!M$23</f>
        <v>0</v>
      </c>
      <c r="K353" s="194">
        <f>+'CTA Pivot Table'!M$25</f>
        <v>0</v>
      </c>
      <c r="L353" s="194">
        <f>+'CTA Pivot Table'!M$27</f>
        <v>0</v>
      </c>
      <c r="M353" s="196">
        <f>+'CTA Pivot Table'!M$29</f>
        <v>0</v>
      </c>
      <c r="N353" s="195">
        <f>+'CTA Pivot Table'!M$31</f>
        <v>0</v>
      </c>
      <c r="O353" s="12"/>
    </row>
    <row r="354" spans="1:15">
      <c r="A354" s="92" t="s">
        <v>89</v>
      </c>
      <c r="B354" s="194">
        <f>+'CTA Pivot Table'!M$39</f>
        <v>76.105132075471701</v>
      </c>
      <c r="C354" s="194">
        <f>+'CTA Pivot Table'!M$41</f>
        <v>77.134912280701755</v>
      </c>
      <c r="D354" s="194">
        <f>+'CTA Pivot Table'!M$43</f>
        <v>0</v>
      </c>
      <c r="E354" s="195">
        <f>+'CTA Pivot Table'!M$45</f>
        <v>76.50901376146787</v>
      </c>
      <c r="F354" s="195">
        <f>+'CTA Pivot Table'!M$47</f>
        <v>77.34475559237778</v>
      </c>
      <c r="G354" s="194">
        <f>+'CTA Pivot Table'!M$49</f>
        <v>75.798260869565226</v>
      </c>
      <c r="H354" s="194">
        <f>+'CTA Pivot Table'!M$51</f>
        <v>0</v>
      </c>
      <c r="I354" s="195">
        <f>+'CTA Pivot Table'!M$53</f>
        <v>76.859442865264356</v>
      </c>
      <c r="J354" s="195">
        <f>+'CTA Pivot Table'!M$55</f>
        <v>60.148463073852291</v>
      </c>
      <c r="K354" s="194">
        <f>+'CTA Pivot Table'!M$57</f>
        <v>57.047663551401861</v>
      </c>
      <c r="L354" s="194">
        <f>+'CTA Pivot Table'!MR$59</f>
        <v>0</v>
      </c>
      <c r="M354" s="196">
        <f>+'CTA Pivot Table'!M$61</f>
        <v>58.719892357373517</v>
      </c>
      <c r="N354" s="195">
        <f>+'CTA Pivot Table'!M$63</f>
        <v>58.371999999999993</v>
      </c>
      <c r="O354" s="12"/>
    </row>
    <row r="355" spans="1:15">
      <c r="A355" s="92" t="s">
        <v>90</v>
      </c>
      <c r="B355" s="194">
        <f>+'CTA Pivot Table'!M$71</f>
        <v>0</v>
      </c>
      <c r="C355" s="194">
        <f>+'CTA Pivot Table'!M$73</f>
        <v>0</v>
      </c>
      <c r="D355" s="194">
        <f>+'CTA Pivot Table'!M$75</f>
        <v>0</v>
      </c>
      <c r="E355" s="195">
        <f>+'CTA Pivot Table'!M$77</f>
        <v>0</v>
      </c>
      <c r="F355" s="195">
        <f>+'CTA Pivot Table'!M$79</f>
        <v>0</v>
      </c>
      <c r="G355" s="194">
        <f>+'CTA Pivot Table'!M$81</f>
        <v>0</v>
      </c>
      <c r="H355" s="194">
        <f>+'CTA Pivot Table'!M$83</f>
        <v>0</v>
      </c>
      <c r="I355" s="195">
        <f>+'CTA Pivot Table'!M$85</f>
        <v>0</v>
      </c>
      <c r="J355" s="195">
        <f>+'CTA Pivot Table'!M$87</f>
        <v>0</v>
      </c>
      <c r="K355" s="194">
        <f>+'CTA Pivot Table'!M$89</f>
        <v>0</v>
      </c>
      <c r="L355" s="194">
        <f>+'CTA Pivot Table'!M$91</f>
        <v>0</v>
      </c>
      <c r="M355" s="196">
        <f>+'CTA Pivot Table'!M$93</f>
        <v>0</v>
      </c>
      <c r="N355" s="195">
        <f>+'CTA Pivot Table'!M$95</f>
        <v>0</v>
      </c>
      <c r="O355" s="12"/>
    </row>
    <row r="356" spans="1:15">
      <c r="A356" s="92" t="s">
        <v>91</v>
      </c>
      <c r="B356" s="194">
        <f>+'CTA Pivot Table'!M$103</f>
        <v>75.803921568627459</v>
      </c>
      <c r="C356" s="194">
        <f>+'CTA Pivot Table'!M$105</f>
        <v>62.545454545454547</v>
      </c>
      <c r="D356" s="194">
        <f>+'CTA Pivot Table'!M$107</f>
        <v>65.285714285714292</v>
      </c>
      <c r="E356" s="195">
        <f>+'CTA Pivot Table'!M$109</f>
        <v>72.623188405797094</v>
      </c>
      <c r="F356" s="195">
        <f>+'CTA Pivot Table'!M$111</f>
        <v>73.067796610169495</v>
      </c>
      <c r="G356" s="194">
        <f>+'CTA Pivot Table'!M$113</f>
        <v>72.090909090909093</v>
      </c>
      <c r="H356" s="194">
        <f>+'CTA Pivot Table'!M$115</f>
        <v>0</v>
      </c>
      <c r="I356" s="195">
        <f>+'CTA Pivot Table'!M$117</f>
        <v>72.802469135802468</v>
      </c>
      <c r="J356" s="195">
        <f>+'CTA Pivot Table'!M$119</f>
        <v>51.148148148148145</v>
      </c>
      <c r="K356" s="194">
        <f>+'CTA Pivot Table'!M$121</f>
        <v>43.5</v>
      </c>
      <c r="L356" s="194">
        <f>+'CTA Pivot Table'!M$123</f>
        <v>0</v>
      </c>
      <c r="M356" s="196">
        <f>+'CTA Pivot Table'!M$125</f>
        <v>47.254545454545458</v>
      </c>
      <c r="N356" s="195">
        <f>+'CTA Pivot Table'!M$127</f>
        <v>70</v>
      </c>
      <c r="O356" s="12"/>
    </row>
    <row r="357" spans="1:15">
      <c r="A357" s="92"/>
      <c r="B357" s="194"/>
      <c r="C357" s="194"/>
      <c r="D357" s="194"/>
      <c r="E357" s="195"/>
      <c r="F357" s="195"/>
      <c r="G357" s="194"/>
      <c r="H357" s="194"/>
      <c r="I357" s="195"/>
      <c r="J357" s="195"/>
      <c r="K357" s="194"/>
      <c r="L357" s="194"/>
      <c r="M357" s="196"/>
      <c r="N357" s="195"/>
      <c r="O357" s="12"/>
    </row>
    <row r="358" spans="1:15">
      <c r="A358" s="92" t="s">
        <v>92</v>
      </c>
      <c r="B358" s="194">
        <f>+'CTA Pivot Table'!M$135</f>
        <v>73</v>
      </c>
      <c r="C358" s="194">
        <f>+'CTA Pivot Table'!M$137</f>
        <v>88</v>
      </c>
      <c r="D358" s="194">
        <f>+'CTA Pivot Table'!M$139</f>
        <v>0</v>
      </c>
      <c r="E358" s="195">
        <f>+'CTA Pivot Table'!M$141</f>
        <v>80.5</v>
      </c>
      <c r="F358" s="195">
        <f>+'CTA Pivot Table'!M$143</f>
        <v>78.085656565656564</v>
      </c>
      <c r="G358" s="194">
        <f>+'CTA Pivot Table'!M$145</f>
        <v>79.83283333333334</v>
      </c>
      <c r="H358" s="194">
        <f>+'CTA Pivot Table'!M$147</f>
        <v>0</v>
      </c>
      <c r="I358" s="195">
        <f>+'CTA Pivot Table'!M$149</f>
        <v>78.491976744186047</v>
      </c>
      <c r="J358" s="195">
        <f>+'CTA Pivot Table'!M$151</f>
        <v>55.738378378378371</v>
      </c>
      <c r="K358" s="194">
        <f>+'CTA Pivot Table'!M$153</f>
        <v>49.211818181818174</v>
      </c>
      <c r="L358" s="194">
        <f>+'CTA Pivot Table'!M$155</f>
        <v>0</v>
      </c>
      <c r="M358" s="196">
        <f>+'CTA Pivot Table'!M$157</f>
        <v>52.193086419753079</v>
      </c>
      <c r="N358" s="195">
        <f>+'CTA Pivot Table'!M$159</f>
        <v>64</v>
      </c>
      <c r="O358" s="12"/>
    </row>
    <row r="359" spans="1:15">
      <c r="A359" s="92" t="s">
        <v>93</v>
      </c>
      <c r="B359" s="194">
        <f>+'CTA Pivot Table'!M$167</f>
        <v>96.771428571428586</v>
      </c>
      <c r="C359" s="194">
        <f>+'CTA Pivot Table'!M$169</f>
        <v>90.300000000000011</v>
      </c>
      <c r="D359" s="194">
        <f>+'CTA Pivot Table'!M$171</f>
        <v>0</v>
      </c>
      <c r="E359" s="195">
        <f>+'CTA Pivot Table'!M$173</f>
        <v>96.073529411764724</v>
      </c>
      <c r="F359" s="195">
        <f>+'CTA Pivot Table'!M$175</f>
        <v>97.033757961783436</v>
      </c>
      <c r="G359" s="194">
        <f>+'CTA Pivot Table'!M$177</f>
        <v>77.637662337662348</v>
      </c>
      <c r="H359" s="194">
        <f>+'CTA Pivot Table'!M$179</f>
        <v>0</v>
      </c>
      <c r="I359" s="195">
        <f>+'CTA Pivot Table'!M$181</f>
        <v>90.651282051282053</v>
      </c>
      <c r="J359" s="195">
        <f>+'CTA Pivot Table'!M$183</f>
        <v>58.866071428571431</v>
      </c>
      <c r="K359" s="194">
        <f>+'CTA Pivot Table'!M$185</f>
        <v>56.185106382978717</v>
      </c>
      <c r="L359" s="194">
        <f>+'CTA Pivot Table'!M$187</f>
        <v>0</v>
      </c>
      <c r="M359" s="196">
        <f>+'CTA Pivot Table'!M$189</f>
        <v>58.073584905660383</v>
      </c>
      <c r="N359" s="195">
        <f>+'CTA Pivot Table'!M$191</f>
        <v>75.464485981308414</v>
      </c>
      <c r="O359" s="12"/>
    </row>
    <row r="360" spans="1:15">
      <c r="A360" s="92" t="s">
        <v>94</v>
      </c>
      <c r="B360" s="194">
        <f>+'CTA Pivot Table'!M$199</f>
        <v>0</v>
      </c>
      <c r="C360" s="194">
        <f>+'CTA Pivot Table'!M$201</f>
        <v>0</v>
      </c>
      <c r="D360" s="194">
        <f>+'CTA Pivot Table'!M$203</f>
        <v>0</v>
      </c>
      <c r="E360" s="195">
        <f>+'CTA Pivot Table'!M$205</f>
        <v>0</v>
      </c>
      <c r="F360" s="195">
        <f>+'CTA Pivot Table'!M$207</f>
        <v>0</v>
      </c>
      <c r="G360" s="194">
        <f>+'CTA Pivot Table'!M$209</f>
        <v>0</v>
      </c>
      <c r="H360" s="194">
        <f>+'CTA Pivot Table'!M$211</f>
        <v>0</v>
      </c>
      <c r="I360" s="195">
        <f>+'CTA Pivot Table'!M$213</f>
        <v>0</v>
      </c>
      <c r="J360" s="195">
        <f>+'CTA Pivot Table'!M$215</f>
        <v>0</v>
      </c>
      <c r="K360" s="194">
        <f>+'CTA Pivot Table'!M$217</f>
        <v>0</v>
      </c>
      <c r="L360" s="194">
        <f>+'CTA Pivot Table'!M$219</f>
        <v>0</v>
      </c>
      <c r="M360" s="196">
        <f>+'CTA Pivot Table'!M$221</f>
        <v>0</v>
      </c>
      <c r="N360" s="195">
        <f>+'CTA Pivot Table'!M$223</f>
        <v>0</v>
      </c>
      <c r="O360" s="12"/>
    </row>
    <row r="361" spans="1:15">
      <c r="A361" s="92" t="s">
        <v>95</v>
      </c>
      <c r="B361" s="194">
        <f>+'CTA Pivot Table'!M$231</f>
        <v>0</v>
      </c>
      <c r="C361" s="194">
        <f>+'CTA Pivot Table'!M$233</f>
        <v>0</v>
      </c>
      <c r="D361" s="194">
        <f>+'CTA Pivot Table'!M$235</f>
        <v>0</v>
      </c>
      <c r="E361" s="195">
        <f>+'CTA Pivot Table'!M$237</f>
        <v>0</v>
      </c>
      <c r="F361" s="195">
        <f>+'CTA Pivot Table'!M$239</f>
        <v>0</v>
      </c>
      <c r="G361" s="194">
        <f>+'CTA Pivot Table'!M$241</f>
        <v>0</v>
      </c>
      <c r="H361" s="194">
        <f>+'CTA Pivot Table'!M$243</f>
        <v>0</v>
      </c>
      <c r="I361" s="195">
        <f>+'CTA Pivot Table'!M$245</f>
        <v>0</v>
      </c>
      <c r="J361" s="195">
        <f>+'CTA Pivot Table'!M$247</f>
        <v>0</v>
      </c>
      <c r="K361" s="194">
        <f>+'CTA Pivot Table'!M$249</f>
        <v>0</v>
      </c>
      <c r="L361" s="194">
        <f>+'CTA Pivot Table'!M$251</f>
        <v>0</v>
      </c>
      <c r="M361" s="196">
        <f>+'CTA Pivot Table'!M$253</f>
        <v>0</v>
      </c>
      <c r="N361" s="195">
        <f>+'CTA Pivot Table'!M$255</f>
        <v>0</v>
      </c>
      <c r="O361" s="12"/>
    </row>
    <row r="362" spans="1:15">
      <c r="A362" s="92"/>
      <c r="B362" s="194"/>
      <c r="C362" s="194"/>
      <c r="D362" s="194"/>
      <c r="E362" s="195"/>
      <c r="F362" s="195"/>
      <c r="G362" s="194"/>
      <c r="H362" s="194"/>
      <c r="I362" s="195"/>
      <c r="J362" s="195"/>
      <c r="K362" s="194"/>
      <c r="L362" s="194"/>
      <c r="M362" s="196"/>
      <c r="N362" s="195"/>
      <c r="O362" s="12"/>
    </row>
    <row r="363" spans="1:15">
      <c r="A363" s="92" t="s">
        <v>96</v>
      </c>
      <c r="B363" s="194">
        <f>+'CTA Pivot Table'!M$263</f>
        <v>0</v>
      </c>
      <c r="C363" s="194">
        <f>+'CTA Pivot Table'!M$265</f>
        <v>0</v>
      </c>
      <c r="D363" s="194">
        <f>+'CTA Pivot Table'!M$267</f>
        <v>0</v>
      </c>
      <c r="E363" s="195">
        <f>+'CTA Pivot Table'!M$269</f>
        <v>0</v>
      </c>
      <c r="F363" s="195">
        <f>+'CTA Pivot Table'!M$271</f>
        <v>0</v>
      </c>
      <c r="G363" s="194">
        <f>+'CTA Pivot Table'!M$273</f>
        <v>0</v>
      </c>
      <c r="H363" s="194">
        <f>+'CTA Pivot Table'!M$275</f>
        <v>0</v>
      </c>
      <c r="I363" s="195">
        <f>+'CTA Pivot Table'!M$277</f>
        <v>0</v>
      </c>
      <c r="J363" s="195">
        <f>+'CTA Pivot Table'!M$279</f>
        <v>0</v>
      </c>
      <c r="K363" s="194">
        <f>+'CTA Pivot Table'!M$281</f>
        <v>0</v>
      </c>
      <c r="L363" s="194">
        <f>+'CTA Pivot Table'!M$283</f>
        <v>0</v>
      </c>
      <c r="M363" s="196">
        <f>+'CTA Pivot Table'!M$285</f>
        <v>0</v>
      </c>
      <c r="N363" s="195">
        <f>+'CTA Pivot Table'!M$287</f>
        <v>0</v>
      </c>
      <c r="O363" s="12"/>
    </row>
    <row r="364" spans="1:15">
      <c r="A364" s="92" t="s">
        <v>97</v>
      </c>
      <c r="B364" s="194">
        <f>+'CTA Pivot Table'!M$295</f>
        <v>0</v>
      </c>
      <c r="C364" s="194">
        <f>+'CTA Pivot Table'!M$297</f>
        <v>0</v>
      </c>
      <c r="D364" s="194">
        <f>+'CTA Pivot Table'!M$299</f>
        <v>0</v>
      </c>
      <c r="E364" s="195">
        <f>+'CTA Pivot Table'!M$301</f>
        <v>0</v>
      </c>
      <c r="F364" s="195">
        <f>+'CTA Pivot Table'!M$303</f>
        <v>0</v>
      </c>
      <c r="G364" s="194">
        <f>+'CTA Pivot Table'!M$305</f>
        <v>0</v>
      </c>
      <c r="H364" s="194">
        <f>+'CTA Pivot Table'!M$307</f>
        <v>0</v>
      </c>
      <c r="I364" s="195">
        <f>+'CTA Pivot Table'!M$309</f>
        <v>0</v>
      </c>
      <c r="J364" s="195">
        <f>+'CTA Pivot Table'!M$311</f>
        <v>0</v>
      </c>
      <c r="K364" s="194">
        <f>+'CTA Pivot Table'!M$313</f>
        <v>0</v>
      </c>
      <c r="L364" s="194">
        <f>+'CTA Pivot Table'!M$315</f>
        <v>0</v>
      </c>
      <c r="M364" s="196">
        <f>+'CTA Pivot Table'!M$317</f>
        <v>0</v>
      </c>
      <c r="N364" s="195">
        <f>+'CTA Pivot Table'!M$319</f>
        <v>0</v>
      </c>
      <c r="O364" s="12"/>
    </row>
    <row r="365" spans="1:15">
      <c r="A365" s="92" t="s">
        <v>98</v>
      </c>
      <c r="B365" s="194">
        <f>+'CTA Pivot Table'!M$327</f>
        <v>0</v>
      </c>
      <c r="C365" s="194">
        <f>+'CTA Pivot Table'!M$329</f>
        <v>0</v>
      </c>
      <c r="D365" s="194">
        <f>+'CTA Pivot Table'!M$331</f>
        <v>0</v>
      </c>
      <c r="E365" s="195">
        <f>+'CTA Pivot Table'!M$333</f>
        <v>0</v>
      </c>
      <c r="F365" s="195">
        <f>+'CTA Pivot Table'!M$335</f>
        <v>0</v>
      </c>
      <c r="G365" s="194">
        <f>+'CTA Pivot Table'!M$337</f>
        <v>0</v>
      </c>
      <c r="H365" s="194">
        <f>+'CTA Pivot Table'!M$339</f>
        <v>0</v>
      </c>
      <c r="I365" s="195">
        <f>+'CTA Pivot Table'!M$341</f>
        <v>0</v>
      </c>
      <c r="J365" s="195">
        <f>+'CTA Pivot Table'!M$343</f>
        <v>0</v>
      </c>
      <c r="K365" s="194">
        <f>+'CTA Pivot Table'!M$345</f>
        <v>0</v>
      </c>
      <c r="L365" s="194">
        <f>+'CTA Pivot Table'!M$347</f>
        <v>0</v>
      </c>
      <c r="M365" s="196">
        <f>+'CTA Pivot Table'!M$349</f>
        <v>0</v>
      </c>
      <c r="N365" s="195">
        <f>+'CTA Pivot Table'!M$351</f>
        <v>0</v>
      </c>
      <c r="O365" s="12"/>
    </row>
    <row r="366" spans="1:15">
      <c r="A366" s="92" t="s">
        <v>99</v>
      </c>
      <c r="B366" s="194">
        <f>+'CTA Pivot Table'!M$359</f>
        <v>0</v>
      </c>
      <c r="C366" s="194">
        <f>+'CTA Pivot Table'!M$361</f>
        <v>0</v>
      </c>
      <c r="D366" s="194">
        <f>+'CTA Pivot Table'!M$363</f>
        <v>0</v>
      </c>
      <c r="E366" s="195">
        <f>+'CTA Pivot Table'!M$365</f>
        <v>0</v>
      </c>
      <c r="F366" s="195">
        <f>+'CTA Pivot Table'!M$367</f>
        <v>0</v>
      </c>
      <c r="G366" s="194">
        <f>+'CTA Pivot Table'!M$369</f>
        <v>0</v>
      </c>
      <c r="H366" s="194">
        <f>+'CTA Pivot Table'!M$371</f>
        <v>0</v>
      </c>
      <c r="I366" s="195">
        <f>+'CTA Pivot Table'!M$373</f>
        <v>0</v>
      </c>
      <c r="J366" s="195">
        <f>+'CTA Pivot Table'!M$375</f>
        <v>0</v>
      </c>
      <c r="K366" s="194">
        <f>+'CTA Pivot Table'!M$377</f>
        <v>0</v>
      </c>
      <c r="L366" s="194">
        <f>+'CTA Pivot Table'!M$379</f>
        <v>0</v>
      </c>
      <c r="M366" s="196">
        <f>+'CTA Pivot Table'!M$381</f>
        <v>0</v>
      </c>
      <c r="N366" s="195">
        <f>+'CTA Pivot Table'!M$383</f>
        <v>0</v>
      </c>
      <c r="O366" s="12"/>
    </row>
    <row r="367" spans="1:15">
      <c r="A367" s="92"/>
      <c r="B367" s="194"/>
      <c r="C367" s="194"/>
      <c r="D367" s="194"/>
      <c r="E367" s="195"/>
      <c r="F367" s="195"/>
      <c r="G367" s="194"/>
      <c r="H367" s="194"/>
      <c r="I367" s="195"/>
      <c r="J367" s="195"/>
      <c r="K367" s="194"/>
      <c r="L367" s="194"/>
      <c r="M367" s="196"/>
      <c r="N367" s="195"/>
      <c r="O367" s="12"/>
    </row>
    <row r="368" spans="1:15">
      <c r="A368" s="92" t="s">
        <v>100</v>
      </c>
      <c r="B368" s="194">
        <f>+'CTA Pivot Table'!M$391</f>
        <v>0</v>
      </c>
      <c r="C368" s="194">
        <f>+'CTA Pivot Table'!M$393</f>
        <v>0</v>
      </c>
      <c r="D368" s="194">
        <f>+'CTA Pivot Table'!M$395</f>
        <v>0</v>
      </c>
      <c r="E368" s="195">
        <f>+'CTA Pivot Table'!M$397</f>
        <v>0</v>
      </c>
      <c r="F368" s="195">
        <f>+'CTA Pivot Table'!M$399</f>
        <v>0</v>
      </c>
      <c r="G368" s="194">
        <f>+'CTA Pivot Table'!M$401</f>
        <v>0</v>
      </c>
      <c r="H368" s="194">
        <f>+'CTA Pivot Table'!M$403</f>
        <v>0</v>
      </c>
      <c r="I368" s="195">
        <f>+'CTA Pivot Table'!M$405</f>
        <v>0</v>
      </c>
      <c r="J368" s="195">
        <f>+'CTA Pivot Table'!M$407</f>
        <v>0</v>
      </c>
      <c r="K368" s="194">
        <f>+'CTA Pivot Table'!M$409</f>
        <v>0</v>
      </c>
      <c r="L368" s="194">
        <f>+'CTA Pivot Table'!M$411</f>
        <v>0</v>
      </c>
      <c r="M368" s="196">
        <f>+'CTA Pivot Table'!M$413</f>
        <v>0</v>
      </c>
      <c r="N368" s="195">
        <f>+'CTA Pivot Table'!M$415</f>
        <v>0</v>
      </c>
      <c r="O368" s="12"/>
    </row>
    <row r="369" spans="1:15">
      <c r="A369" s="92" t="s">
        <v>101</v>
      </c>
      <c r="B369" s="194">
        <f>+'CTA Pivot Table'!M$423</f>
        <v>66.553448275862081</v>
      </c>
      <c r="C369" s="194">
        <f>+'CTA Pivot Table'!M$425</f>
        <v>68.8</v>
      </c>
      <c r="D369" s="194">
        <f>+'CTA Pivot Table'!M$427</f>
        <v>0</v>
      </c>
      <c r="E369" s="195">
        <f>+'CTA Pivot Table'!M$429</f>
        <v>67.07417218543047</v>
      </c>
      <c r="F369" s="195">
        <f>+'CTA Pivot Table'!M$431</f>
        <v>80.348433734939775</v>
      </c>
      <c r="G369" s="194">
        <f>+'CTA Pivot Table'!M$433</f>
        <v>78.328019323671498</v>
      </c>
      <c r="H369" s="194">
        <f>+'CTA Pivot Table'!M$435</f>
        <v>0</v>
      </c>
      <c r="I369" s="195">
        <f>+'CTA Pivot Table'!M$437</f>
        <v>79.676045016077168</v>
      </c>
      <c r="J369" s="195">
        <f>+'CTA Pivot Table'!M$439</f>
        <v>61.907308970099663</v>
      </c>
      <c r="K369" s="194">
        <f>+'CTA Pivot Table'!M$441</f>
        <v>54.529850746268664</v>
      </c>
      <c r="L369" s="194">
        <f>+'CTA Pivot Table'!M$443</f>
        <v>0</v>
      </c>
      <c r="M369" s="196">
        <f>+'CTA Pivot Table'!M$445</f>
        <v>57.688620199146513</v>
      </c>
      <c r="N369" s="195">
        <f>+'CTA Pivot Table'!M$447</f>
        <v>64.81632653061223</v>
      </c>
      <c r="O369" s="12"/>
    </row>
    <row r="370" spans="1:15">
      <c r="A370" s="92" t="s">
        <v>102</v>
      </c>
      <c r="B370" s="194">
        <f>+'CTA Pivot Table'!M$455</f>
        <v>75.401869158878512</v>
      </c>
      <c r="C370" s="194">
        <f>+'CTA Pivot Table'!M$457</f>
        <v>70.179487179487211</v>
      </c>
      <c r="D370" s="194">
        <f>+'CTA Pivot Table'!M$459</f>
        <v>0</v>
      </c>
      <c r="E370" s="195">
        <f>+'CTA Pivot Table'!M$461</f>
        <v>74.006849315068493</v>
      </c>
      <c r="F370" s="195">
        <f>+'CTA Pivot Table'!M$463</f>
        <v>72.261410788381738</v>
      </c>
      <c r="G370" s="194">
        <f>+'CTA Pivot Table'!M$465</f>
        <v>73.309236947791163</v>
      </c>
      <c r="H370" s="194">
        <f>+'CTA Pivot Table'!M$467</f>
        <v>0</v>
      </c>
      <c r="I370" s="195">
        <f>+'CTA Pivot Table'!M$469</f>
        <v>72.967523680649521</v>
      </c>
      <c r="J370" s="195">
        <f>+'CTA Pivot Table'!M$471</f>
        <v>65.615384615384599</v>
      </c>
      <c r="K370" s="194">
        <f>+'CTA Pivot Table'!M$473</f>
        <v>57.913294797687882</v>
      </c>
      <c r="L370" s="194">
        <f>+'CTA Pivot Table'!M$475</f>
        <v>0</v>
      </c>
      <c r="M370" s="196">
        <f>+'CTA Pivot Table'!M$477</f>
        <v>60.306772908366547</v>
      </c>
      <c r="N370" s="195">
        <f>+'CTA Pivot Table'!M$479</f>
        <v>67.381474541121321</v>
      </c>
      <c r="O370" s="12"/>
    </row>
    <row r="371" spans="1:15">
      <c r="A371" s="97" t="s">
        <v>103</v>
      </c>
      <c r="B371" s="197">
        <f>+'CTA Pivot Table'!M$487</f>
        <v>0</v>
      </c>
      <c r="C371" s="197">
        <f>+'CTA Pivot Table'!M$489</f>
        <v>0</v>
      </c>
      <c r="D371" s="197">
        <f>+'CTA Pivot Table'!M$491</f>
        <v>0</v>
      </c>
      <c r="E371" s="198">
        <f>+'CTA Pivot Table'!M$493</f>
        <v>0</v>
      </c>
      <c r="F371" s="198">
        <f>+'CTA Pivot Table'!M$495</f>
        <v>0</v>
      </c>
      <c r="G371" s="197">
        <f>+'CTA Pivot Table'!M$497</f>
        <v>0</v>
      </c>
      <c r="H371" s="197">
        <f>+'CTA Pivot Table'!M$499</f>
        <v>0</v>
      </c>
      <c r="I371" s="198">
        <f>+'CTA Pivot Table'!M$501</f>
        <v>0</v>
      </c>
      <c r="J371" s="198">
        <f>+'CTA Pivot Table'!M$503</f>
        <v>0</v>
      </c>
      <c r="K371" s="197">
        <f>+'CTA Pivot Table'!M$505</f>
        <v>0</v>
      </c>
      <c r="L371" s="197">
        <f>+'CTA Pivot Table'!M$507</f>
        <v>0</v>
      </c>
      <c r="M371" s="199">
        <f>+'CTA Pivot Table'!M$509</f>
        <v>0</v>
      </c>
      <c r="N371" s="198">
        <f>+'CTA Pivot Table'!M$511</f>
        <v>0</v>
      </c>
      <c r="O371" s="12"/>
    </row>
    <row r="372" spans="1:15">
      <c r="A372" s="165" t="s">
        <v>206</v>
      </c>
      <c r="B372" s="200"/>
      <c r="C372" s="200"/>
      <c r="D372" s="200"/>
      <c r="E372" s="200"/>
      <c r="F372" s="200"/>
      <c r="G372" s="200"/>
      <c r="H372" s="200"/>
      <c r="I372" s="200"/>
      <c r="J372" s="200"/>
      <c r="K372" s="200"/>
      <c r="L372" s="200"/>
      <c r="M372" s="200"/>
      <c r="N372" s="201"/>
    </row>
    <row r="373" spans="1:15">
      <c r="A373" s="202"/>
      <c r="B373" s="200"/>
      <c r="C373" s="200"/>
      <c r="D373" s="200"/>
      <c r="E373" s="200"/>
      <c r="F373" s="200"/>
      <c r="G373" s="200"/>
      <c r="H373" s="200"/>
      <c r="I373" s="200"/>
      <c r="J373" s="200"/>
      <c r="K373" s="200"/>
      <c r="L373" s="200"/>
      <c r="M373" s="200"/>
      <c r="N373" s="718" t="s">
        <v>1156</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4"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638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tint="0.59999389629810485"/>
  </sheetPr>
  <dimension ref="A1:P373"/>
  <sheetViews>
    <sheetView showGridLines="0" showZeros="0" tabSelected="1" view="pageLayout" topLeftCell="A386" zoomScaleNormal="100" zoomScaleSheetLayoutView="100" workbookViewId="0">
      <selection activeCell="B54" sqref="B54:N56"/>
    </sheetView>
  </sheetViews>
  <sheetFormatPr defaultColWidth="9" defaultRowHeight="15"/>
  <cols>
    <col min="1" max="1" width="11.21875" style="10" customWidth="1"/>
    <col min="2" max="2" width="7.21875" style="69" customWidth="1"/>
    <col min="3" max="3" width="7.109375" style="69" customWidth="1"/>
    <col min="4" max="4" width="9" style="69"/>
    <col min="5" max="5" width="7.109375" style="69" customWidth="1"/>
    <col min="6" max="6" width="6.77734375" style="69" customWidth="1"/>
    <col min="7" max="7" width="7.33203125" style="69" customWidth="1"/>
    <col min="8" max="8" width="9" style="69" customWidth="1"/>
    <col min="9" max="9" width="7.88671875" style="69" customWidth="1"/>
    <col min="10" max="10" width="6.109375" style="69" customWidth="1"/>
    <col min="11" max="11" width="6" style="69" customWidth="1"/>
    <col min="12" max="12" width="8.44140625" style="69" customWidth="1"/>
    <col min="13" max="13" width="5.109375" style="69" customWidth="1"/>
    <col min="14" max="14" width="9" style="88"/>
    <col min="15" max="15" width="4.21875" style="10" customWidth="1"/>
    <col min="16" max="16384" width="9" style="61"/>
  </cols>
  <sheetData>
    <row r="1" spans="1:16" ht="18">
      <c r="A1" s="266" t="s">
        <v>330</v>
      </c>
      <c r="B1" s="87"/>
      <c r="C1" s="87"/>
      <c r="D1" s="87"/>
      <c r="E1" s="133"/>
      <c r="F1" s="133"/>
      <c r="G1" s="133"/>
      <c r="H1" s="133"/>
      <c r="I1" s="133"/>
      <c r="J1" s="87"/>
      <c r="K1" s="87"/>
      <c r="L1" s="87"/>
      <c r="M1" s="133"/>
      <c r="N1" s="134"/>
    </row>
    <row r="2" spans="1:16" ht="18">
      <c r="A2" s="266"/>
      <c r="B2" s="87"/>
      <c r="C2" s="87"/>
      <c r="D2" s="87"/>
      <c r="E2" s="133"/>
      <c r="F2" s="133"/>
      <c r="G2" s="133"/>
      <c r="H2" s="133"/>
      <c r="I2" s="133"/>
      <c r="J2" s="87"/>
      <c r="K2" s="87"/>
      <c r="L2" s="87"/>
      <c r="M2" s="133"/>
      <c r="N2" s="134"/>
    </row>
    <row r="3" spans="1:16" ht="15.75">
      <c r="A3" s="150" t="s">
        <v>223</v>
      </c>
      <c r="B3" s="87"/>
      <c r="C3" s="87"/>
      <c r="D3" s="87"/>
      <c r="E3" s="133"/>
      <c r="F3" s="133"/>
      <c r="G3" s="133"/>
      <c r="H3" s="133"/>
      <c r="I3" s="133"/>
      <c r="J3" s="87"/>
      <c r="K3" s="87"/>
      <c r="L3" s="87"/>
      <c r="M3" s="133"/>
      <c r="N3" s="134"/>
    </row>
    <row r="4" spans="1:16" ht="15.75">
      <c r="A4" s="150" t="s">
        <v>499</v>
      </c>
      <c r="B4" s="87"/>
      <c r="C4" s="87"/>
      <c r="D4" s="87"/>
      <c r="E4" s="133"/>
      <c r="F4" s="133"/>
      <c r="G4" s="133"/>
      <c r="H4" s="133"/>
      <c r="I4" s="133"/>
      <c r="J4" s="87"/>
      <c r="K4" s="87"/>
      <c r="L4" s="87"/>
      <c r="M4" s="133"/>
      <c r="N4" s="134"/>
    </row>
    <row r="5" spans="1:16" ht="15.75" customHeight="1">
      <c r="A5" s="31"/>
      <c r="B5" s="63"/>
      <c r="C5" s="63"/>
      <c r="D5" s="63"/>
      <c r="E5" s="63"/>
      <c r="F5" s="64"/>
      <c r="G5" s="89"/>
      <c r="H5" s="89"/>
      <c r="I5" s="90"/>
      <c r="J5" s="90"/>
      <c r="K5" s="90"/>
      <c r="L5" s="90"/>
      <c r="M5" s="90"/>
      <c r="N5" s="90"/>
      <c r="O5" s="11"/>
    </row>
    <row r="6" spans="1:16" ht="15.75" customHeight="1">
      <c r="A6" s="26"/>
      <c r="B6" s="151" t="s">
        <v>303</v>
      </c>
      <c r="C6" s="184"/>
      <c r="D6" s="184"/>
      <c r="E6" s="184"/>
      <c r="F6" s="184"/>
      <c r="G6" s="184"/>
      <c r="H6" s="184"/>
      <c r="I6" s="185"/>
      <c r="J6" s="186" t="s">
        <v>202</v>
      </c>
      <c r="K6" s="187"/>
      <c r="L6" s="187"/>
      <c r="M6" s="188"/>
      <c r="N6" s="841" t="s">
        <v>302</v>
      </c>
      <c r="O6" s="91"/>
    </row>
    <row r="7" spans="1:16" ht="42" customHeight="1">
      <c r="A7" s="42"/>
      <c r="B7" s="152" t="s">
        <v>344</v>
      </c>
      <c r="C7" s="152"/>
      <c r="D7" s="152"/>
      <c r="E7" s="155"/>
      <c r="F7" s="156" t="s">
        <v>346</v>
      </c>
      <c r="G7" s="152"/>
      <c r="H7" s="152"/>
      <c r="I7" s="153"/>
      <c r="J7" s="157" t="s">
        <v>304</v>
      </c>
      <c r="K7" s="184"/>
      <c r="L7" s="184"/>
      <c r="M7" s="185"/>
      <c r="N7" s="842"/>
      <c r="O7" s="91"/>
    </row>
    <row r="8" spans="1:16" ht="45.75" customHeight="1">
      <c r="A8" s="31"/>
      <c r="B8" s="189" t="s">
        <v>203</v>
      </c>
      <c r="C8" s="189" t="s">
        <v>204</v>
      </c>
      <c r="D8" s="189" t="s">
        <v>104</v>
      </c>
      <c r="E8" s="190" t="s">
        <v>50</v>
      </c>
      <c r="F8" s="190" t="s">
        <v>203</v>
      </c>
      <c r="G8" s="189" t="s">
        <v>204</v>
      </c>
      <c r="H8" s="189" t="s">
        <v>104</v>
      </c>
      <c r="I8" s="190" t="s">
        <v>50</v>
      </c>
      <c r="J8" s="191" t="s">
        <v>203</v>
      </c>
      <c r="K8" s="192" t="s">
        <v>204</v>
      </c>
      <c r="L8" s="193" t="s">
        <v>104</v>
      </c>
      <c r="M8" s="191" t="s">
        <v>50</v>
      </c>
      <c r="N8" s="843"/>
      <c r="O8" s="91"/>
    </row>
    <row r="9" spans="1:16" ht="14.25" hidden="1" customHeight="1">
      <c r="A9" s="92" t="s">
        <v>87</v>
      </c>
      <c r="B9" s="84"/>
      <c r="C9" s="84"/>
      <c r="D9" s="84"/>
      <c r="E9" s="85"/>
      <c r="F9" s="85"/>
      <c r="G9" s="84"/>
      <c r="H9" s="84"/>
      <c r="I9" s="85"/>
      <c r="J9" s="85"/>
      <c r="K9" s="84"/>
      <c r="L9" s="84"/>
      <c r="M9" s="86"/>
      <c r="N9" s="85"/>
      <c r="O9" s="12"/>
      <c r="P9" s="93"/>
    </row>
    <row r="10" spans="1:16" ht="18" hidden="1" customHeight="1">
      <c r="A10" s="92"/>
      <c r="B10" s="84"/>
      <c r="C10" s="84"/>
      <c r="D10" s="84"/>
      <c r="E10" s="85"/>
      <c r="F10" s="85"/>
      <c r="G10" s="94"/>
      <c r="H10" s="95"/>
      <c r="I10" s="85"/>
      <c r="J10" s="85"/>
      <c r="K10" s="84"/>
      <c r="L10" s="84"/>
      <c r="M10" s="86"/>
      <c r="N10" s="85"/>
      <c r="O10" s="12"/>
    </row>
    <row r="11" spans="1:16">
      <c r="A11" s="92" t="s">
        <v>88</v>
      </c>
      <c r="B11" s="194">
        <f>+'CTA Pivot Table'!I$6</f>
        <v>0</v>
      </c>
      <c r="C11" s="194">
        <f>+'CTA Pivot Table'!I$8</f>
        <v>0</v>
      </c>
      <c r="D11" s="194">
        <f>+'CTA Pivot Table'!I$10</f>
        <v>0</v>
      </c>
      <c r="E11" s="195">
        <f>+'CTA Pivot Table'!I$12</f>
        <v>0</v>
      </c>
      <c r="F11" s="195">
        <f>+'CTA Pivot Table'!I$14</f>
        <v>0</v>
      </c>
      <c r="G11" s="194">
        <f>+'CTA Pivot Table'!I$16</f>
        <v>0</v>
      </c>
      <c r="H11" s="194">
        <f>+'CTA Pivot Table'!I$18</f>
        <v>0</v>
      </c>
      <c r="I11" s="195">
        <f>+'CTA Pivot Table'!I$20</f>
        <v>0</v>
      </c>
      <c r="J11" s="195">
        <f>+'CTA Pivot Table'!I$22</f>
        <v>0</v>
      </c>
      <c r="K11" s="194">
        <f>+'CTA Pivot Table'!I$24</f>
        <v>0</v>
      </c>
      <c r="L11" s="194">
        <f>+'CTA Pivot Table'!I$26</f>
        <v>0</v>
      </c>
      <c r="M11" s="196">
        <f>+'CTA Pivot Table'!I$28</f>
        <v>0</v>
      </c>
      <c r="N11" s="195">
        <f>+'CTA Pivot Table'!I$30</f>
        <v>0</v>
      </c>
      <c r="O11" s="12"/>
    </row>
    <row r="12" spans="1:16">
      <c r="A12" s="92" t="s">
        <v>89</v>
      </c>
      <c r="B12" s="194">
        <f>+'CTA Pivot Table'!I$38</f>
        <v>126.9937029431896</v>
      </c>
      <c r="C12" s="194">
        <f>+'CTA Pivot Table'!I$40</f>
        <v>126.92177419354839</v>
      </c>
      <c r="D12" s="194">
        <f>+'CTA Pivot Table'!I$42</f>
        <v>96.38</v>
      </c>
      <c r="E12" s="195">
        <f>+'CTA Pivot Table'!I$44</f>
        <v>124.70333535844473</v>
      </c>
      <c r="F12" s="195">
        <f>+'CTA Pivot Table'!I$46</f>
        <v>129.30385648035147</v>
      </c>
      <c r="G12" s="194">
        <f>+'CTA Pivot Table'!I$48</f>
        <v>117.93167567567568</v>
      </c>
      <c r="H12" s="194">
        <f>+'CTA Pivot Table'!I$50</f>
        <v>88.956346153846155</v>
      </c>
      <c r="I12" s="195">
        <f>+'CTA Pivot Table'!I$52</f>
        <v>125.39282343200165</v>
      </c>
      <c r="J12" s="195">
        <f>+'CTA Pivot Table'!I$54</f>
        <v>88.336523076923072</v>
      </c>
      <c r="K12" s="194">
        <f>+'CTA Pivot Table'!I$56</f>
        <v>76.830881226053634</v>
      </c>
      <c r="L12" s="194">
        <f>+'CTA Pivot Table'!IR$58</f>
        <v>0</v>
      </c>
      <c r="M12" s="196">
        <f>+'CTA Pivot Table'!I$60</f>
        <v>83.844714841218405</v>
      </c>
      <c r="N12" s="195">
        <f>+'CTA Pivot Table'!I$62</f>
        <v>84.549818181818182</v>
      </c>
      <c r="O12" s="12"/>
    </row>
    <row r="13" spans="1:16">
      <c r="A13" s="92" t="s">
        <v>90</v>
      </c>
      <c r="B13" s="194">
        <f>+'CTA Pivot Table'!I$70</f>
        <v>0</v>
      </c>
      <c r="C13" s="194">
        <f>+'CTA Pivot Table'!I$72</f>
        <v>0</v>
      </c>
      <c r="D13" s="194">
        <f>+'CTA Pivot Table'!I$74</f>
        <v>0</v>
      </c>
      <c r="E13" s="195">
        <f>+'CTA Pivot Table'!I$76</f>
        <v>0</v>
      </c>
      <c r="F13" s="195">
        <f>+'CTA Pivot Table'!I$78</f>
        <v>0</v>
      </c>
      <c r="G13" s="194">
        <f>+'CTA Pivot Table'!I$80</f>
        <v>0</v>
      </c>
      <c r="H13" s="194">
        <f>+'CTA Pivot Table'!I$82</f>
        <v>0</v>
      </c>
      <c r="I13" s="195">
        <f>+'CTA Pivot Table'!I$84</f>
        <v>0</v>
      </c>
      <c r="J13" s="195">
        <f>+'CTA Pivot Table'!I$86</f>
        <v>0</v>
      </c>
      <c r="K13" s="194">
        <f>+'CTA Pivot Table'!I$88</f>
        <v>0</v>
      </c>
      <c r="L13" s="194">
        <f>+'CTA Pivot Table'!I$90</f>
        <v>0</v>
      </c>
      <c r="M13" s="196">
        <f>+'CTA Pivot Table'!I$92</f>
        <v>0</v>
      </c>
      <c r="N13" s="195">
        <f>+'CTA Pivot Table'!I$94</f>
        <v>0</v>
      </c>
      <c r="O13" s="12"/>
    </row>
    <row r="14" spans="1:16">
      <c r="A14" s="92" t="s">
        <v>91</v>
      </c>
      <c r="B14" s="194">
        <f>+'CTA Pivot Table'!I$102</f>
        <v>0</v>
      </c>
      <c r="C14" s="194">
        <f>+'CTA Pivot Table'!I$104</f>
        <v>0</v>
      </c>
      <c r="D14" s="194">
        <f>+'CTA Pivot Table'!I$106</f>
        <v>0</v>
      </c>
      <c r="E14" s="195">
        <f>+'CTA Pivot Table'!I$108</f>
        <v>0</v>
      </c>
      <c r="F14" s="195">
        <f>+'CTA Pivot Table'!I$110</f>
        <v>0</v>
      </c>
      <c r="G14" s="194">
        <f>+'CTA Pivot Table'!I$112</f>
        <v>0</v>
      </c>
      <c r="H14" s="194">
        <f>+'CTA Pivot Table'!I$114</f>
        <v>0</v>
      </c>
      <c r="I14" s="195">
        <f>+'CTA Pivot Table'!I$116</f>
        <v>0</v>
      </c>
      <c r="J14" s="195">
        <f>+'CTA Pivot Table'!I$118</f>
        <v>0</v>
      </c>
      <c r="K14" s="194">
        <f>+'CTA Pivot Table'!I$120</f>
        <v>0</v>
      </c>
      <c r="L14" s="194">
        <f>+'CTA Pivot Table'!I$122</f>
        <v>0</v>
      </c>
      <c r="M14" s="196">
        <f>+'CTA Pivot Table'!I$124</f>
        <v>0</v>
      </c>
      <c r="N14" s="195">
        <f>+'CTA Pivot Table'!I$126</f>
        <v>0</v>
      </c>
      <c r="O14" s="12"/>
    </row>
    <row r="15" spans="1:16">
      <c r="A15" s="92"/>
      <c r="B15" s="194"/>
      <c r="C15" s="194"/>
      <c r="D15" s="194"/>
      <c r="E15" s="195"/>
      <c r="F15" s="195"/>
      <c r="G15" s="194"/>
      <c r="H15" s="194"/>
      <c r="I15" s="195"/>
      <c r="J15" s="195"/>
      <c r="K15" s="194"/>
      <c r="L15" s="194"/>
      <c r="M15" s="196"/>
      <c r="N15" s="195"/>
      <c r="O15" s="12"/>
    </row>
    <row r="16" spans="1:16">
      <c r="A16" s="92" t="s">
        <v>92</v>
      </c>
      <c r="B16" s="194">
        <f>+'CTA Pivot Table'!I$134</f>
        <v>131.01018404907978</v>
      </c>
      <c r="C16" s="194">
        <f>+'CTA Pivot Table'!I$136</f>
        <v>126.88707692307692</v>
      </c>
      <c r="D16" s="194">
        <f>+'CTA Pivot Table'!I$138</f>
        <v>0</v>
      </c>
      <c r="E16" s="195">
        <f>+'CTA Pivot Table'!I$140</f>
        <v>130.32475703324809</v>
      </c>
      <c r="F16" s="195">
        <f>+'CTA Pivot Table'!I$142</f>
        <v>137.6038109912686</v>
      </c>
      <c r="G16" s="194">
        <f>+'CTA Pivot Table'!I$144</f>
        <v>135.22113675213677</v>
      </c>
      <c r="H16" s="194">
        <f>+'CTA Pivot Table'!I$146</f>
        <v>0</v>
      </c>
      <c r="I16" s="195">
        <f>+'CTA Pivot Table'!I$148</f>
        <v>137.41543820528412</v>
      </c>
      <c r="J16" s="195">
        <f>+'CTA Pivot Table'!I$150</f>
        <v>94.837143881943021</v>
      </c>
      <c r="K16" s="194">
        <f>+'CTA Pivot Table'!I$152</f>
        <v>84.636994977678569</v>
      </c>
      <c r="L16" s="194">
        <f>+'CTA Pivot Table'!I$154</f>
        <v>0</v>
      </c>
      <c r="M16" s="196">
        <f>+'CTA Pivot Table'!I$156</f>
        <v>92.097124868835252</v>
      </c>
      <c r="N16" s="195">
        <f>+'CTA Pivot Table'!I$158</f>
        <v>71.722777777777779</v>
      </c>
      <c r="O16" s="12"/>
    </row>
    <row r="17" spans="1:16">
      <c r="A17" s="92" t="s">
        <v>93</v>
      </c>
      <c r="B17" s="194">
        <f>+'CTA Pivot Table'!I$166</f>
        <v>137.52346178967994</v>
      </c>
      <c r="C17" s="194">
        <f>+'CTA Pivot Table'!I$168</f>
        <v>141.19483870967741</v>
      </c>
      <c r="D17" s="194">
        <f>+'CTA Pivot Table'!I$170</f>
        <v>0</v>
      </c>
      <c r="E17" s="195">
        <f>+'CTA Pivot Table'!I$172</f>
        <v>137.59632522407171</v>
      </c>
      <c r="F17" s="195">
        <f>+'CTA Pivot Table'!I$174</f>
        <v>143.40555924855494</v>
      </c>
      <c r="G17" s="194">
        <f>+'CTA Pivot Table'!I$176</f>
        <v>138.05748344370861</v>
      </c>
      <c r="H17" s="194">
        <f>+'CTA Pivot Table'!I$178</f>
        <v>0</v>
      </c>
      <c r="I17" s="195">
        <f>+'CTA Pivot Table'!I$180</f>
        <v>143.07697138206973</v>
      </c>
      <c r="J17" s="195">
        <f>+'CTA Pivot Table'!I$182</f>
        <v>99.908807390817486</v>
      </c>
      <c r="K17" s="194">
        <f>+'CTA Pivot Table'!I$184</f>
        <v>83.050770370370373</v>
      </c>
      <c r="L17" s="194">
        <f>+'CTA Pivot Table'!I$186</f>
        <v>0</v>
      </c>
      <c r="M17" s="196">
        <f>+'CTA Pivot Table'!I$188</f>
        <v>95.28500609508329</v>
      </c>
      <c r="N17" s="195">
        <f>+'CTA Pivot Table'!I$190</f>
        <v>96.877895050685737</v>
      </c>
      <c r="O17" s="12"/>
    </row>
    <row r="18" spans="1:16">
      <c r="A18" s="92" t="s">
        <v>94</v>
      </c>
      <c r="B18" s="194">
        <f>+'CTA Pivot Table'!I$198</f>
        <v>0</v>
      </c>
      <c r="C18" s="194">
        <f>+'CTA Pivot Table'!I$200</f>
        <v>0</v>
      </c>
      <c r="D18" s="194">
        <f>+'CTA Pivot Table'!I$202</f>
        <v>0</v>
      </c>
      <c r="E18" s="195">
        <f>+'CTA Pivot Table'!I$204</f>
        <v>0</v>
      </c>
      <c r="F18" s="195">
        <f>+'CTA Pivot Table'!I$206</f>
        <v>0</v>
      </c>
      <c r="G18" s="194">
        <f>+'CTA Pivot Table'!I$208</f>
        <v>0</v>
      </c>
      <c r="H18" s="194">
        <f>+'CTA Pivot Table'!I$210</f>
        <v>0</v>
      </c>
      <c r="I18" s="195">
        <f>+'CTA Pivot Table'!I$212</f>
        <v>0</v>
      </c>
      <c r="J18" s="195">
        <f>+'CTA Pivot Table'!I$214</f>
        <v>0</v>
      </c>
      <c r="K18" s="194">
        <f>+'CTA Pivot Table'!I$216</f>
        <v>0</v>
      </c>
      <c r="L18" s="194">
        <f>+'CTA Pivot Table'!I$218</f>
        <v>0</v>
      </c>
      <c r="M18" s="196">
        <f>+'CTA Pivot Table'!I$220</f>
        <v>0</v>
      </c>
      <c r="N18" s="195">
        <f>+'CTA Pivot Table'!I$222</f>
        <v>0</v>
      </c>
      <c r="O18" s="12"/>
    </row>
    <row r="19" spans="1:16">
      <c r="A19" s="92" t="s">
        <v>95</v>
      </c>
      <c r="B19" s="194">
        <f>+'CTA Pivot Table'!I$230</f>
        <v>0</v>
      </c>
      <c r="C19" s="194">
        <f>+'CTA Pivot Table'!I$232</f>
        <v>0</v>
      </c>
      <c r="D19" s="194">
        <f>+'CTA Pivot Table'!I$234</f>
        <v>0</v>
      </c>
      <c r="E19" s="195">
        <f>+'CTA Pivot Table'!I$236</f>
        <v>0</v>
      </c>
      <c r="F19" s="195">
        <f>+'CTA Pivot Table'!I$238</f>
        <v>0</v>
      </c>
      <c r="G19" s="194">
        <f>+'CTA Pivot Table'!I$240</f>
        <v>0</v>
      </c>
      <c r="H19" s="194">
        <f>+'CTA Pivot Table'!I$242</f>
        <v>0</v>
      </c>
      <c r="I19" s="195">
        <f>+'CTA Pivot Table'!I$244</f>
        <v>0</v>
      </c>
      <c r="J19" s="195">
        <f>+'CTA Pivot Table'!I$246</f>
        <v>0</v>
      </c>
      <c r="K19" s="194">
        <f>+'CTA Pivot Table'!I$248</f>
        <v>0</v>
      </c>
      <c r="L19" s="194">
        <f>+'CTA Pivot Table'!I$250</f>
        <v>0</v>
      </c>
      <c r="M19" s="196">
        <f>+'CTA Pivot Table'!I$252</f>
        <v>0</v>
      </c>
      <c r="N19" s="195">
        <f>+'CTA Pivot Table'!I$254</f>
        <v>0</v>
      </c>
      <c r="O19" s="12"/>
    </row>
    <row r="20" spans="1:16">
      <c r="A20" s="92"/>
      <c r="B20" s="194"/>
      <c r="C20" s="194"/>
      <c r="D20" s="194"/>
      <c r="E20" s="195"/>
      <c r="F20" s="195"/>
      <c r="G20" s="194"/>
      <c r="H20" s="194"/>
      <c r="I20" s="195"/>
      <c r="J20" s="195"/>
      <c r="K20" s="194"/>
      <c r="L20" s="194"/>
      <c r="M20" s="196"/>
      <c r="N20" s="195"/>
      <c r="O20" s="12"/>
    </row>
    <row r="21" spans="1:16">
      <c r="A21" s="92" t="s">
        <v>96</v>
      </c>
      <c r="B21" s="194">
        <f>+'CTA Pivot Table'!I$262</f>
        <v>0</v>
      </c>
      <c r="C21" s="194">
        <f>+'CTA Pivot Table'!I$264</f>
        <v>0</v>
      </c>
      <c r="D21" s="194">
        <f>+'CTA Pivot Table'!I$266</f>
        <v>0</v>
      </c>
      <c r="E21" s="195">
        <f>+'CTA Pivot Table'!I$268</f>
        <v>0</v>
      </c>
      <c r="F21" s="195">
        <f>+'CTA Pivot Table'!I$270</f>
        <v>0</v>
      </c>
      <c r="G21" s="194">
        <f>+'CTA Pivot Table'!I$272</f>
        <v>0</v>
      </c>
      <c r="H21" s="194">
        <f>+'CTA Pivot Table'!I$274</f>
        <v>0</v>
      </c>
      <c r="I21" s="195">
        <f>+'CTA Pivot Table'!I$276</f>
        <v>0</v>
      </c>
      <c r="J21" s="195">
        <f>+'CTA Pivot Table'!I$278</f>
        <v>0</v>
      </c>
      <c r="K21" s="194">
        <f>+'CTA Pivot Table'!I$280</f>
        <v>0</v>
      </c>
      <c r="L21" s="194">
        <f>+'CTA Pivot Table'!I$282</f>
        <v>0</v>
      </c>
      <c r="M21" s="196">
        <f>+'CTA Pivot Table'!I$284</f>
        <v>0</v>
      </c>
      <c r="N21" s="195">
        <f>+'CTA Pivot Table'!I$286</f>
        <v>0</v>
      </c>
      <c r="O21" s="12"/>
    </row>
    <row r="22" spans="1:16" ht="15.75">
      <c r="A22" s="92" t="s">
        <v>97</v>
      </c>
      <c r="B22" s="194">
        <f>+'CTA Pivot Table'!I$294</f>
        <v>155.48055555555558</v>
      </c>
      <c r="C22" s="194">
        <f>+'CTA Pivot Table'!I$296</f>
        <v>136</v>
      </c>
      <c r="D22" s="194">
        <f>+'CTA Pivot Table'!I$298</f>
        <v>0</v>
      </c>
      <c r="E22" s="195">
        <f>+'CTA Pivot Table'!I$300</f>
        <v>155.12636363636366</v>
      </c>
      <c r="F22" s="195">
        <f>+'CTA Pivot Table'!I$302</f>
        <v>145.06432651834035</v>
      </c>
      <c r="G22" s="194">
        <f>+'CTA Pivot Table'!I$304</f>
        <v>126.36630434782612</v>
      </c>
      <c r="H22" s="194">
        <f>+'CTA Pivot Table'!I$306</f>
        <v>145.16250000000002</v>
      </c>
      <c r="I22" s="195">
        <f>+'CTA Pivot Table'!I$308</f>
        <v>144.97881474103582</v>
      </c>
      <c r="J22" s="195">
        <f>+'CTA Pivot Table'!I$310</f>
        <v>98.810960605034438</v>
      </c>
      <c r="K22" s="194">
        <f>+'CTA Pivot Table'!I$312</f>
        <v>69.791480038948393</v>
      </c>
      <c r="L22" s="194">
        <f>+'CTA Pivot Table'!I$314</f>
        <v>98.752469135802471</v>
      </c>
      <c r="M22" s="196">
        <f>+'CTA Pivot Table'!I$316</f>
        <v>93.428072234762979</v>
      </c>
      <c r="N22" s="195">
        <f>+'CTA Pivot Table'!I$318</f>
        <v>105.26929392446634</v>
      </c>
      <c r="O22" s="12"/>
      <c r="P22" s="96"/>
    </row>
    <row r="23" spans="1:16">
      <c r="A23" s="92" t="s">
        <v>98</v>
      </c>
      <c r="B23" s="194">
        <f>+'CTA Pivot Table'!I$326</f>
        <v>0</v>
      </c>
      <c r="C23" s="194">
        <f>+'CTA Pivot Table'!I$328</f>
        <v>0</v>
      </c>
      <c r="D23" s="194">
        <f>+'CTA Pivot Table'!I$330</f>
        <v>0</v>
      </c>
      <c r="E23" s="195">
        <f>+'CTA Pivot Table'!I$332</f>
        <v>0</v>
      </c>
      <c r="F23" s="195">
        <f>+'CTA Pivot Table'!I$334</f>
        <v>0</v>
      </c>
      <c r="G23" s="194">
        <f>+'CTA Pivot Table'!I$336</f>
        <v>0</v>
      </c>
      <c r="H23" s="194">
        <f>+'CTA Pivot Table'!I$338</f>
        <v>0</v>
      </c>
      <c r="I23" s="195">
        <f>+'CTA Pivot Table'!I$340</f>
        <v>0</v>
      </c>
      <c r="J23" s="195">
        <f>+'CTA Pivot Table'!I$342</f>
        <v>0</v>
      </c>
      <c r="K23" s="194">
        <f>+'CTA Pivot Table'!I$344</f>
        <v>0</v>
      </c>
      <c r="L23" s="194">
        <f>+'CTA Pivot Table'!I$346</f>
        <v>0</v>
      </c>
      <c r="M23" s="196">
        <f>+'CTA Pivot Table'!I$348</f>
        <v>0</v>
      </c>
      <c r="N23" s="195">
        <f>+'CTA Pivot Table'!I$350</f>
        <v>0</v>
      </c>
      <c r="O23" s="12"/>
    </row>
    <row r="24" spans="1:16">
      <c r="A24" s="92" t="s">
        <v>99</v>
      </c>
      <c r="B24" s="194">
        <f>+'CTA Pivot Table'!I$358</f>
        <v>0</v>
      </c>
      <c r="C24" s="194">
        <f>+'CTA Pivot Table'!I$360</f>
        <v>0</v>
      </c>
      <c r="D24" s="194">
        <f>+'CTA Pivot Table'!I$362</f>
        <v>0</v>
      </c>
      <c r="E24" s="195">
        <f>+'CTA Pivot Table'!I$364</f>
        <v>0</v>
      </c>
      <c r="F24" s="195">
        <f>+'CTA Pivot Table'!I$366</f>
        <v>0</v>
      </c>
      <c r="G24" s="194">
        <f>+'CTA Pivot Table'!I$368</f>
        <v>0</v>
      </c>
      <c r="H24" s="194">
        <f>+'CTA Pivot Table'!I$370</f>
        <v>0</v>
      </c>
      <c r="I24" s="195">
        <f>+'CTA Pivot Table'!I$372</f>
        <v>0</v>
      </c>
      <c r="J24" s="195">
        <f>+'CTA Pivot Table'!I$374</f>
        <v>0</v>
      </c>
      <c r="K24" s="194">
        <f>+'CTA Pivot Table'!I$376</f>
        <v>0</v>
      </c>
      <c r="L24" s="194">
        <f>+'CTA Pivot Table'!I$378</f>
        <v>0</v>
      </c>
      <c r="M24" s="196">
        <f>+'CTA Pivot Table'!I$380</f>
        <v>0</v>
      </c>
      <c r="N24" s="195">
        <f>+'CTA Pivot Table'!I$382</f>
        <v>0</v>
      </c>
      <c r="O24" s="12"/>
    </row>
    <row r="25" spans="1:16">
      <c r="A25" s="92"/>
      <c r="B25" s="194"/>
      <c r="C25" s="194"/>
      <c r="D25" s="194"/>
      <c r="E25" s="195"/>
      <c r="F25" s="195"/>
      <c r="G25" s="194"/>
      <c r="H25" s="194"/>
      <c r="I25" s="195"/>
      <c r="J25" s="195"/>
      <c r="K25" s="194"/>
      <c r="L25" s="194"/>
      <c r="M25" s="196"/>
      <c r="N25" s="195"/>
      <c r="O25" s="12"/>
    </row>
    <row r="26" spans="1:16">
      <c r="A26" s="92" t="s">
        <v>100</v>
      </c>
      <c r="B26" s="194">
        <f>+'CTA Pivot Table'!I$390</f>
        <v>0</v>
      </c>
      <c r="C26" s="194">
        <f>+'CTA Pivot Table'!I$392</f>
        <v>0</v>
      </c>
      <c r="D26" s="194">
        <f>+'CTA Pivot Table'!I$394</f>
        <v>0</v>
      </c>
      <c r="E26" s="195">
        <f>+'CTA Pivot Table'!I$396</f>
        <v>0</v>
      </c>
      <c r="F26" s="195">
        <f>+'CTA Pivot Table'!I$398</f>
        <v>0</v>
      </c>
      <c r="G26" s="194">
        <f>+'CTA Pivot Table'!I$400</f>
        <v>0</v>
      </c>
      <c r="H26" s="194">
        <f>+'CTA Pivot Table'!I$402</f>
        <v>0</v>
      </c>
      <c r="I26" s="195">
        <f>+'CTA Pivot Table'!I$404</f>
        <v>0</v>
      </c>
      <c r="J26" s="195">
        <f>+'CTA Pivot Table'!I$406</f>
        <v>0</v>
      </c>
      <c r="K26" s="194">
        <f>+'CTA Pivot Table'!I$408</f>
        <v>0</v>
      </c>
      <c r="L26" s="194">
        <f>+'CTA Pivot Table'!I$410</f>
        <v>0</v>
      </c>
      <c r="M26" s="196">
        <f>+'CTA Pivot Table'!I$412</f>
        <v>0</v>
      </c>
      <c r="N26" s="195">
        <f>+'CTA Pivot Table'!I$414</f>
        <v>0</v>
      </c>
      <c r="O26" s="12"/>
    </row>
    <row r="27" spans="1:16">
      <c r="A27" s="92" t="s">
        <v>101</v>
      </c>
      <c r="B27" s="194">
        <f>+'CTA Pivot Table'!I$422</f>
        <v>123.14023944130363</v>
      </c>
      <c r="C27" s="194">
        <f>+'CTA Pivot Table'!I$424</f>
        <v>120.70867430441899</v>
      </c>
      <c r="D27" s="194">
        <f>+'CTA Pivot Table'!I$426</f>
        <v>0</v>
      </c>
      <c r="E27" s="195">
        <f>+'CTA Pivot Table'!I$428</f>
        <v>122.98599460132891</v>
      </c>
      <c r="F27" s="195">
        <f>+'CTA Pivot Table'!I$430</f>
        <v>134.19583875162544</v>
      </c>
      <c r="G27" s="194">
        <f>+'CTA Pivot Table'!I$432</f>
        <v>133.19201759899434</v>
      </c>
      <c r="H27" s="194">
        <f>+'CTA Pivot Table'!I$434</f>
        <v>0</v>
      </c>
      <c r="I27" s="195">
        <f>+'CTA Pivot Table'!I$436</f>
        <v>134.12184850590688</v>
      </c>
      <c r="J27" s="195">
        <f>+'CTA Pivot Table'!I$438</f>
        <v>89.676648278612262</v>
      </c>
      <c r="K27" s="194">
        <f>+'CTA Pivot Table'!I$440</f>
        <v>70.911557006156812</v>
      </c>
      <c r="L27" s="194">
        <f>+'CTA Pivot Table'!I$442</f>
        <v>0</v>
      </c>
      <c r="M27" s="196">
        <f>+'CTA Pivot Table'!I$444</f>
        <v>83.870938425171545</v>
      </c>
      <c r="N27" s="195">
        <f>+'CTA Pivot Table'!I$446</f>
        <v>70.885156971375821</v>
      </c>
      <c r="O27" s="12"/>
    </row>
    <row r="28" spans="1:16">
      <c r="A28" s="92" t="s">
        <v>102</v>
      </c>
      <c r="B28" s="194">
        <f>+'CTA Pivot Table'!I$454</f>
        <v>129.51807228915627</v>
      </c>
      <c r="C28" s="194">
        <f>+'CTA Pivot Table'!I$456</f>
        <v>116.87499999999997</v>
      </c>
      <c r="D28" s="194">
        <f>+'CTA Pivot Table'!I$458</f>
        <v>0</v>
      </c>
      <c r="E28" s="195">
        <f>+'CTA Pivot Table'!I$460</f>
        <v>128.40659340659309</v>
      </c>
      <c r="F28" s="195">
        <f>+'CTA Pivot Table'!I$462</f>
        <v>123.63791234319295</v>
      </c>
      <c r="G28" s="194">
        <f>+'CTA Pivot Table'!I$464</f>
        <v>115.77847113884525</v>
      </c>
      <c r="H28" s="194">
        <f>+'CTA Pivot Table'!I$466</f>
        <v>0</v>
      </c>
      <c r="I28" s="195">
        <f>+'CTA Pivot Table'!I$468</f>
        <v>122.9281487743021</v>
      </c>
      <c r="J28" s="195">
        <f>+'CTA Pivot Table'!I$470</f>
        <v>81.783268482490215</v>
      </c>
      <c r="K28" s="194">
        <f>+'CTA Pivot Table'!I$472</f>
        <v>71.210824540836242</v>
      </c>
      <c r="L28" s="194">
        <f>+'CTA Pivot Table'!I$474</f>
        <v>0</v>
      </c>
      <c r="M28" s="196">
        <f>+'CTA Pivot Table'!I$476</f>
        <v>78.771816562778227</v>
      </c>
      <c r="N28" s="195">
        <f>+'CTA Pivot Table'!I$478</f>
        <v>78.191224268688984</v>
      </c>
      <c r="O28" s="12"/>
    </row>
    <row r="29" spans="1:16">
      <c r="A29" s="97" t="s">
        <v>103</v>
      </c>
      <c r="B29" s="197">
        <f>+'CTA Pivot Table'!I$486</f>
        <v>0</v>
      </c>
      <c r="C29" s="197">
        <f>+'CTA Pivot Table'!I$488</f>
        <v>0</v>
      </c>
      <c r="D29" s="197">
        <f>+'CTA Pivot Table'!I$490</f>
        <v>0</v>
      </c>
      <c r="E29" s="198">
        <f>+'CTA Pivot Table'!I$492</f>
        <v>0</v>
      </c>
      <c r="F29" s="198">
        <f>+'CTA Pivot Table'!I$494</f>
        <v>0</v>
      </c>
      <c r="G29" s="197">
        <f>+'CTA Pivot Table'!I$496</f>
        <v>0</v>
      </c>
      <c r="H29" s="197">
        <f>+'CTA Pivot Table'!I$498</f>
        <v>0</v>
      </c>
      <c r="I29" s="198">
        <f>+'CTA Pivot Table'!I$500</f>
        <v>0</v>
      </c>
      <c r="J29" s="198">
        <f>+'CTA Pivot Table'!I$502</f>
        <v>0</v>
      </c>
      <c r="K29" s="197">
        <f>+'CTA Pivot Table'!I$504</f>
        <v>0</v>
      </c>
      <c r="L29" s="197">
        <f>+'CTA Pivot Table'!I$506</f>
        <v>0</v>
      </c>
      <c r="M29" s="199">
        <f>+'CTA Pivot Table'!I$508</f>
        <v>0</v>
      </c>
      <c r="N29" s="198">
        <f>+'CTA Pivot Table'!I$510</f>
        <v>0</v>
      </c>
      <c r="O29" s="12"/>
    </row>
    <row r="30" spans="1:16">
      <c r="A30" s="165" t="s">
        <v>206</v>
      </c>
      <c r="B30" s="200"/>
      <c r="C30" s="200"/>
      <c r="D30" s="200"/>
      <c r="E30" s="200"/>
      <c r="F30" s="200"/>
      <c r="G30" s="200"/>
      <c r="H30" s="200"/>
      <c r="I30" s="200"/>
      <c r="J30" s="200"/>
      <c r="K30" s="200"/>
      <c r="L30" s="200"/>
      <c r="M30" s="200"/>
      <c r="N30" s="201"/>
    </row>
    <row r="31" spans="1:16">
      <c r="A31" s="165"/>
      <c r="B31" s="200"/>
      <c r="C31" s="200"/>
      <c r="D31" s="200"/>
      <c r="E31" s="200"/>
      <c r="F31" s="200"/>
      <c r="G31" s="200"/>
      <c r="H31" s="200"/>
      <c r="I31" s="200"/>
      <c r="J31" s="200"/>
      <c r="K31" s="200"/>
      <c r="L31" s="200"/>
      <c r="M31" s="200"/>
      <c r="N31" s="718" t="s">
        <v>1156</v>
      </c>
    </row>
    <row r="32" spans="1:16" ht="18">
      <c r="A32" s="266" t="s">
        <v>331</v>
      </c>
      <c r="B32" s="87"/>
      <c r="C32" s="87"/>
      <c r="D32" s="87"/>
      <c r="E32" s="133"/>
      <c r="F32" s="133"/>
      <c r="G32" s="133"/>
      <c r="H32" s="133"/>
      <c r="I32" s="133"/>
      <c r="J32" s="87"/>
      <c r="K32" s="87"/>
      <c r="L32" s="87"/>
      <c r="M32" s="133"/>
      <c r="N32" s="134"/>
    </row>
    <row r="33" spans="1:15" ht="18">
      <c r="A33" s="266"/>
      <c r="B33" s="87"/>
      <c r="C33" s="87"/>
      <c r="D33" s="87"/>
      <c r="E33" s="133"/>
      <c r="F33" s="133"/>
      <c r="G33" s="133"/>
      <c r="H33" s="133"/>
      <c r="I33" s="133"/>
      <c r="J33" s="87"/>
      <c r="K33" s="87"/>
      <c r="L33" s="87"/>
      <c r="M33" s="133"/>
      <c r="N33" s="134"/>
    </row>
    <row r="34" spans="1:15" ht="15.75">
      <c r="A34" s="150" t="s">
        <v>223</v>
      </c>
      <c r="B34" s="87"/>
      <c r="C34" s="87"/>
      <c r="D34" s="87"/>
      <c r="E34" s="133"/>
      <c r="F34" s="133"/>
      <c r="G34" s="133"/>
      <c r="H34" s="133"/>
      <c r="I34" s="133"/>
      <c r="J34" s="87"/>
      <c r="K34" s="87"/>
      <c r="L34" s="87"/>
      <c r="M34" s="133"/>
      <c r="N34" s="134"/>
    </row>
    <row r="35" spans="1:15" ht="15.75">
      <c r="A35" s="150" t="s">
        <v>500</v>
      </c>
      <c r="B35" s="87"/>
      <c r="C35" s="87"/>
      <c r="D35" s="87"/>
      <c r="E35" s="133"/>
      <c r="F35" s="133"/>
      <c r="G35" s="133"/>
      <c r="H35" s="133"/>
      <c r="I35" s="133"/>
      <c r="J35" s="87"/>
      <c r="K35" s="87"/>
      <c r="L35" s="87"/>
      <c r="M35" s="133"/>
      <c r="N35" s="134"/>
    </row>
    <row r="36" spans="1:15" ht="15.75" customHeight="1">
      <c r="A36" s="31"/>
      <c r="B36" s="63"/>
      <c r="C36" s="63"/>
      <c r="D36" s="63"/>
      <c r="E36" s="63"/>
      <c r="F36" s="64"/>
      <c r="G36" s="89"/>
      <c r="H36" s="89"/>
      <c r="I36" s="90"/>
      <c r="J36" s="90"/>
      <c r="K36" s="90"/>
      <c r="L36" s="90"/>
      <c r="M36" s="90"/>
      <c r="N36" s="90"/>
      <c r="O36" s="11"/>
    </row>
    <row r="37" spans="1:15" ht="15.75" customHeight="1">
      <c r="A37" s="26"/>
      <c r="B37" s="151" t="s">
        <v>303</v>
      </c>
      <c r="C37" s="184"/>
      <c r="D37" s="184"/>
      <c r="E37" s="184"/>
      <c r="F37" s="184"/>
      <c r="G37" s="184"/>
      <c r="H37" s="184"/>
      <c r="I37" s="185"/>
      <c r="J37" s="186" t="s">
        <v>202</v>
      </c>
      <c r="K37" s="187"/>
      <c r="L37" s="187"/>
      <c r="M37" s="188"/>
      <c r="N37" s="841" t="s">
        <v>302</v>
      </c>
      <c r="O37" s="91"/>
    </row>
    <row r="38" spans="1:15" ht="39.75" customHeight="1">
      <c r="A38" s="42"/>
      <c r="B38" s="152" t="s">
        <v>344</v>
      </c>
      <c r="C38" s="152"/>
      <c r="D38" s="152"/>
      <c r="E38" s="155"/>
      <c r="F38" s="156" t="s">
        <v>346</v>
      </c>
      <c r="G38" s="152"/>
      <c r="H38" s="152"/>
      <c r="I38" s="153"/>
      <c r="J38" s="157" t="s">
        <v>304</v>
      </c>
      <c r="K38" s="184"/>
      <c r="L38" s="184"/>
      <c r="M38" s="185"/>
      <c r="N38" s="842"/>
      <c r="O38" s="91"/>
    </row>
    <row r="39" spans="1:15" ht="27.75" customHeight="1">
      <c r="A39" s="31"/>
      <c r="B39" s="189" t="s">
        <v>203</v>
      </c>
      <c r="C39" s="189" t="s">
        <v>204</v>
      </c>
      <c r="D39" s="189" t="s">
        <v>104</v>
      </c>
      <c r="E39" s="190" t="s">
        <v>50</v>
      </c>
      <c r="F39" s="190" t="s">
        <v>203</v>
      </c>
      <c r="G39" s="189" t="s">
        <v>204</v>
      </c>
      <c r="H39" s="189" t="s">
        <v>104</v>
      </c>
      <c r="I39" s="190" t="s">
        <v>50</v>
      </c>
      <c r="J39" s="191" t="s">
        <v>203</v>
      </c>
      <c r="K39" s="192" t="s">
        <v>204</v>
      </c>
      <c r="L39" s="193" t="s">
        <v>104</v>
      </c>
      <c r="M39" s="191" t="s">
        <v>50</v>
      </c>
      <c r="N39" s="843"/>
      <c r="O39" s="91"/>
    </row>
    <row r="40" spans="1:15" ht="17.25" hidden="1" customHeight="1">
      <c r="A40" s="92" t="s">
        <v>87</v>
      </c>
      <c r="B40" s="84"/>
      <c r="C40" s="84"/>
      <c r="D40" s="84"/>
      <c r="E40" s="85"/>
      <c r="F40" s="85"/>
      <c r="G40" s="84"/>
      <c r="H40" s="84"/>
      <c r="I40" s="85"/>
      <c r="J40" s="85"/>
      <c r="K40" s="84"/>
      <c r="L40" s="84"/>
      <c r="M40" s="86"/>
      <c r="N40" s="85"/>
      <c r="O40" s="12"/>
    </row>
    <row r="41" spans="1:15" ht="13.5" hidden="1" customHeight="1">
      <c r="A41" s="92"/>
      <c r="B41" s="84"/>
      <c r="C41" s="84"/>
      <c r="D41" s="84"/>
      <c r="E41" s="85"/>
      <c r="F41" s="85"/>
      <c r="G41" s="94"/>
      <c r="H41" s="95"/>
      <c r="I41" s="85"/>
      <c r="J41" s="85"/>
      <c r="K41" s="84"/>
      <c r="L41" s="84"/>
      <c r="M41" s="86"/>
      <c r="N41" s="85"/>
      <c r="O41" s="12"/>
    </row>
    <row r="42" spans="1:15">
      <c r="A42" s="92" t="s">
        <v>88</v>
      </c>
      <c r="B42" s="194">
        <f>+'CTA Pivot Table'!C$6</f>
        <v>0</v>
      </c>
      <c r="C42" s="194">
        <f>+'CTA Pivot Table'!C$8</f>
        <v>0</v>
      </c>
      <c r="D42" s="194">
        <f>+'CTA Pivot Table'!C$10</f>
        <v>0</v>
      </c>
      <c r="E42" s="195">
        <f>+'CTA Pivot Table'!C$12</f>
        <v>0</v>
      </c>
      <c r="F42" s="195">
        <f>+'CTA Pivot Table'!C$14</f>
        <v>0</v>
      </c>
      <c r="G42" s="194">
        <f>+'CTA Pivot Table'!C$16</f>
        <v>0</v>
      </c>
      <c r="H42" s="194">
        <f>+'CTA Pivot Table'!C$18</f>
        <v>0</v>
      </c>
      <c r="I42" s="195">
        <f>+'CTA Pivot Table'!C$20</f>
        <v>0</v>
      </c>
      <c r="J42" s="195">
        <f>+'CTA Pivot Table'!C$22</f>
        <v>0</v>
      </c>
      <c r="K42" s="194">
        <f>+'CTA Pivot Table'!C$24</f>
        <v>0</v>
      </c>
      <c r="L42" s="194">
        <f>+'CTA Pivot Table'!C$26</f>
        <v>0</v>
      </c>
      <c r="M42" s="196">
        <f>+'CTA Pivot Table'!C$28</f>
        <v>0</v>
      </c>
      <c r="N42" s="195">
        <f>+'CTA Pivot Table'!C$30</f>
        <v>0</v>
      </c>
      <c r="O42" s="12"/>
    </row>
    <row r="43" spans="1:15">
      <c r="A43" s="92" t="s">
        <v>89</v>
      </c>
      <c r="B43" s="194">
        <f>+'CTA Pivot Table'!C$38</f>
        <v>122.87</v>
      </c>
      <c r="C43" s="194">
        <f>+'CTA Pivot Table'!C$40</f>
        <v>119.55</v>
      </c>
      <c r="D43" s="194">
        <f>+'CTA Pivot Table'!C$42</f>
        <v>0</v>
      </c>
      <c r="E43" s="195">
        <f>+'CTA Pivot Table'!C$44</f>
        <v>122.62707317073172</v>
      </c>
      <c r="F43" s="195">
        <f>+'CTA Pivot Table'!C$46</f>
        <v>124.78000000000002</v>
      </c>
      <c r="G43" s="194">
        <f>+'CTA Pivot Table'!C$48</f>
        <v>106.71</v>
      </c>
      <c r="H43" s="194">
        <f>+'CTA Pivot Table'!C$50</f>
        <v>0</v>
      </c>
      <c r="I43" s="195">
        <f>+'CTA Pivot Table'!C$52</f>
        <v>123.5631209268646</v>
      </c>
      <c r="J43" s="195">
        <f>+'CTA Pivot Table'!C$54</f>
        <v>89.88</v>
      </c>
      <c r="K43" s="194">
        <f>+'CTA Pivot Table'!C$56</f>
        <v>75.3</v>
      </c>
      <c r="L43" s="194">
        <f>+'CTA Pivot Table'!CR$58</f>
        <v>0</v>
      </c>
      <c r="M43" s="196">
        <f>+'CTA Pivot Table'!C$60</f>
        <v>85.320080536912741</v>
      </c>
      <c r="N43" s="195">
        <f>+'CTA Pivot Table'!C$62</f>
        <v>0</v>
      </c>
      <c r="O43" s="12"/>
    </row>
    <row r="44" spans="1:15">
      <c r="A44" s="92" t="s">
        <v>90</v>
      </c>
      <c r="B44" s="194">
        <f>+'CTA Pivot Table'!C$70</f>
        <v>0</v>
      </c>
      <c r="C44" s="194">
        <f>+'CTA Pivot Table'!C$72</f>
        <v>0</v>
      </c>
      <c r="D44" s="194">
        <f>+'CTA Pivot Table'!C$74</f>
        <v>0</v>
      </c>
      <c r="E44" s="195">
        <f>+'CTA Pivot Table'!C$76</f>
        <v>0</v>
      </c>
      <c r="F44" s="195">
        <f>+'CTA Pivot Table'!C$78</f>
        <v>0</v>
      </c>
      <c r="G44" s="194">
        <f>+'CTA Pivot Table'!C$80</f>
        <v>0</v>
      </c>
      <c r="H44" s="194">
        <f>+'CTA Pivot Table'!C$82</f>
        <v>0</v>
      </c>
      <c r="I44" s="195">
        <f>+'CTA Pivot Table'!C$84</f>
        <v>0</v>
      </c>
      <c r="J44" s="195">
        <f>+'CTA Pivot Table'!C$86</f>
        <v>0</v>
      </c>
      <c r="K44" s="194">
        <f>+'CTA Pivot Table'!C$88</f>
        <v>0</v>
      </c>
      <c r="L44" s="194">
        <f>+'CTA Pivot Table'!C$90</f>
        <v>0</v>
      </c>
      <c r="M44" s="196">
        <f>+'CTA Pivot Table'!C$92</f>
        <v>0</v>
      </c>
      <c r="N44" s="195">
        <f>+'CTA Pivot Table'!C$94</f>
        <v>0</v>
      </c>
      <c r="O44" s="12"/>
    </row>
    <row r="45" spans="1:15">
      <c r="A45" s="92" t="s">
        <v>91</v>
      </c>
      <c r="B45" s="194">
        <f>+'CTA Pivot Table'!C$102</f>
        <v>0</v>
      </c>
      <c r="C45" s="194">
        <f>+'CTA Pivot Table'!C$104</f>
        <v>0</v>
      </c>
      <c r="D45" s="194">
        <f>+'CTA Pivot Table'!C$106</f>
        <v>0</v>
      </c>
      <c r="E45" s="195">
        <f>+'CTA Pivot Table'!C$108</f>
        <v>0</v>
      </c>
      <c r="F45" s="195">
        <f>+'CTA Pivot Table'!C$110</f>
        <v>0</v>
      </c>
      <c r="G45" s="194">
        <f>+'CTA Pivot Table'!C$112</f>
        <v>0</v>
      </c>
      <c r="H45" s="194">
        <f>+'CTA Pivot Table'!C$114</f>
        <v>0</v>
      </c>
      <c r="I45" s="195">
        <f>+'CTA Pivot Table'!C$116</f>
        <v>0</v>
      </c>
      <c r="J45" s="195">
        <f>+'CTA Pivot Table'!C$118</f>
        <v>0</v>
      </c>
      <c r="K45" s="194">
        <f>+'CTA Pivot Table'!C$120</f>
        <v>0</v>
      </c>
      <c r="L45" s="194">
        <f>+'CTA Pivot Table'!C$122</f>
        <v>0</v>
      </c>
      <c r="M45" s="196">
        <f>+'CTA Pivot Table'!C$124</f>
        <v>0</v>
      </c>
      <c r="N45" s="195">
        <f>+'CTA Pivot Table'!C$126</f>
        <v>0</v>
      </c>
      <c r="O45" s="12"/>
    </row>
    <row r="46" spans="1:15">
      <c r="A46" s="92"/>
      <c r="B46" s="194"/>
      <c r="C46" s="194"/>
      <c r="D46" s="194"/>
      <c r="E46" s="195"/>
      <c r="F46" s="195"/>
      <c r="G46" s="194"/>
      <c r="H46" s="194"/>
      <c r="I46" s="195"/>
      <c r="J46" s="195"/>
      <c r="K46" s="194"/>
      <c r="L46" s="194"/>
      <c r="M46" s="196"/>
      <c r="N46" s="195"/>
      <c r="O46" s="12"/>
    </row>
    <row r="47" spans="1:15">
      <c r="A47" s="92" t="s">
        <v>92</v>
      </c>
      <c r="B47" s="194">
        <f>+'CTA Pivot Table'!C$134</f>
        <v>116.48623853211009</v>
      </c>
      <c r="C47" s="194">
        <f>+'CTA Pivot Table'!C$136</f>
        <v>116.5</v>
      </c>
      <c r="D47" s="194">
        <f>+'CTA Pivot Table'!C$138</f>
        <v>0</v>
      </c>
      <c r="E47" s="195">
        <f>+'CTA Pivot Table'!C$140</f>
        <v>116.48837209302326</v>
      </c>
      <c r="F47" s="195">
        <f>+'CTA Pivot Table'!C$142</f>
        <v>123.37815749401784</v>
      </c>
      <c r="G47" s="194">
        <f>+'CTA Pivot Table'!C$144</f>
        <v>125.05193798449612</v>
      </c>
      <c r="H47" s="194">
        <f>+'CTA Pivot Table'!C$146</f>
        <v>0</v>
      </c>
      <c r="I47" s="195">
        <f>+'CTA Pivot Table'!C$148</f>
        <v>123.50812399678972</v>
      </c>
      <c r="J47" s="195">
        <f>+'CTA Pivot Table'!C$150</f>
        <v>85.307648885125602</v>
      </c>
      <c r="K47" s="194">
        <f>+'CTA Pivot Table'!C$152</f>
        <v>81.938364888123928</v>
      </c>
      <c r="L47" s="194">
        <f>+'CTA Pivot Table'!C$154</f>
        <v>0</v>
      </c>
      <c r="M47" s="196">
        <f>+'CTA Pivot Table'!C$156</f>
        <v>84.475532412327311</v>
      </c>
      <c r="N47" s="195">
        <f>+'CTA Pivot Table'!C$158</f>
        <v>73</v>
      </c>
      <c r="O47" s="12"/>
    </row>
    <row r="48" spans="1:15">
      <c r="A48" s="92" t="s">
        <v>93</v>
      </c>
      <c r="B48" s="194">
        <f>+'CTA Pivot Table'!C$166</f>
        <v>136.47933680104032</v>
      </c>
      <c r="C48" s="194">
        <f>+'CTA Pivot Table'!C$168</f>
        <v>129.86799999999999</v>
      </c>
      <c r="D48" s="194">
        <f>+'CTA Pivot Table'!C$170</f>
        <v>0</v>
      </c>
      <c r="E48" s="195">
        <f>+'CTA Pivot Table'!C$172</f>
        <v>136.35284438775511</v>
      </c>
      <c r="F48" s="195">
        <f>+'CTA Pivot Table'!C$174</f>
        <v>139.01126033741318</v>
      </c>
      <c r="G48" s="194">
        <f>+'CTA Pivot Table'!C$176</f>
        <v>130.93540983606556</v>
      </c>
      <c r="H48" s="194">
        <f>+'CTA Pivot Table'!C$178</f>
        <v>0</v>
      </c>
      <c r="I48" s="195">
        <f>+'CTA Pivot Table'!C$180</f>
        <v>138.6979841017488</v>
      </c>
      <c r="J48" s="195">
        <f>+'CTA Pivot Table'!C$182</f>
        <v>100.14185606060606</v>
      </c>
      <c r="K48" s="194">
        <f>+'CTA Pivot Table'!C$184</f>
        <v>86.85288311688312</v>
      </c>
      <c r="L48" s="194">
        <f>+'CTA Pivot Table'!C$186</f>
        <v>0</v>
      </c>
      <c r="M48" s="196">
        <f>+'CTA Pivot Table'!C$188</f>
        <v>97.141120234604102</v>
      </c>
      <c r="N48" s="195">
        <f>+'CTA Pivot Table'!C$190</f>
        <v>85.841716247139587</v>
      </c>
      <c r="O48" s="12"/>
    </row>
    <row r="49" spans="1:16">
      <c r="A49" s="92" t="s">
        <v>94</v>
      </c>
      <c r="B49" s="194">
        <f>+'CTA Pivot Table'!C$198</f>
        <v>0</v>
      </c>
      <c r="C49" s="194">
        <f>+'CTA Pivot Table'!C$200</f>
        <v>0</v>
      </c>
      <c r="D49" s="194">
        <f>+'CTA Pivot Table'!C$202</f>
        <v>0</v>
      </c>
      <c r="E49" s="195">
        <f>+'CTA Pivot Table'!C$204</f>
        <v>0</v>
      </c>
      <c r="F49" s="195">
        <f>+'CTA Pivot Table'!C$206</f>
        <v>0</v>
      </c>
      <c r="G49" s="194">
        <f>+'CTA Pivot Table'!C$208</f>
        <v>0</v>
      </c>
      <c r="H49" s="194">
        <f>+'CTA Pivot Table'!C$210</f>
        <v>0</v>
      </c>
      <c r="I49" s="195">
        <f>+'CTA Pivot Table'!C$212</f>
        <v>0</v>
      </c>
      <c r="J49" s="195">
        <f>+'CTA Pivot Table'!C$214</f>
        <v>0</v>
      </c>
      <c r="K49" s="194">
        <f>+'CTA Pivot Table'!C$216</f>
        <v>0</v>
      </c>
      <c r="L49" s="194">
        <f>+'CTA Pivot Table'!C$218</f>
        <v>0</v>
      </c>
      <c r="M49" s="196">
        <f>+'CTA Pivot Table'!C$220</f>
        <v>0</v>
      </c>
      <c r="N49" s="195">
        <f>+'CTA Pivot Table'!C$222</f>
        <v>0</v>
      </c>
      <c r="O49" s="12"/>
    </row>
    <row r="50" spans="1:16">
      <c r="A50" s="92" t="s">
        <v>95</v>
      </c>
      <c r="B50" s="194">
        <f>+'CTA Pivot Table'!C$230</f>
        <v>0</v>
      </c>
      <c r="C50" s="194">
        <f>+'CTA Pivot Table'!C$232</f>
        <v>0</v>
      </c>
      <c r="D50" s="194">
        <f>+'CTA Pivot Table'!C$234</f>
        <v>0</v>
      </c>
      <c r="E50" s="195">
        <f>+'CTA Pivot Table'!C$236</f>
        <v>0</v>
      </c>
      <c r="F50" s="195">
        <f>+'CTA Pivot Table'!C$238</f>
        <v>0</v>
      </c>
      <c r="G50" s="194">
        <f>+'CTA Pivot Table'!C$240</f>
        <v>0</v>
      </c>
      <c r="H50" s="194">
        <f>+'CTA Pivot Table'!C$242</f>
        <v>0</v>
      </c>
      <c r="I50" s="195">
        <f>+'CTA Pivot Table'!C$244</f>
        <v>0</v>
      </c>
      <c r="J50" s="195">
        <f>+'CTA Pivot Table'!C$246</f>
        <v>0</v>
      </c>
      <c r="K50" s="194">
        <f>+'CTA Pivot Table'!C$248</f>
        <v>0</v>
      </c>
      <c r="L50" s="194">
        <f>+'CTA Pivot Table'!C$250</f>
        <v>0</v>
      </c>
      <c r="M50" s="196">
        <f>+'CTA Pivot Table'!C$252</f>
        <v>0</v>
      </c>
      <c r="N50" s="195">
        <f>+'CTA Pivot Table'!C$254</f>
        <v>0</v>
      </c>
      <c r="O50" s="12"/>
    </row>
    <row r="51" spans="1:16">
      <c r="A51" s="92"/>
      <c r="B51" s="194"/>
      <c r="C51" s="194"/>
      <c r="D51" s="194"/>
      <c r="E51" s="195"/>
      <c r="F51" s="195"/>
      <c r="G51" s="194"/>
      <c r="H51" s="194"/>
      <c r="I51" s="195"/>
      <c r="J51" s="195"/>
      <c r="K51" s="194"/>
      <c r="L51" s="194"/>
      <c r="M51" s="196"/>
      <c r="N51" s="195"/>
      <c r="O51" s="12"/>
    </row>
    <row r="52" spans="1:16">
      <c r="A52" s="92" t="s">
        <v>96</v>
      </c>
      <c r="B52" s="194">
        <f>+'CTA Pivot Table'!C$262</f>
        <v>0</v>
      </c>
      <c r="C52" s="194">
        <f>+'CTA Pivot Table'!C$264</f>
        <v>0</v>
      </c>
      <c r="D52" s="194">
        <f>+'CTA Pivot Table'!C$266</f>
        <v>0</v>
      </c>
      <c r="E52" s="195">
        <f>+'CTA Pivot Table'!C$268</f>
        <v>0</v>
      </c>
      <c r="F52" s="195">
        <f>+'CTA Pivot Table'!C$270</f>
        <v>0</v>
      </c>
      <c r="G52" s="194">
        <f>+'CTA Pivot Table'!C$272</f>
        <v>0</v>
      </c>
      <c r="H52" s="194">
        <f>+'CTA Pivot Table'!C$274</f>
        <v>0</v>
      </c>
      <c r="I52" s="195">
        <f>+'CTA Pivot Table'!C$276</f>
        <v>0</v>
      </c>
      <c r="J52" s="195">
        <f>+'CTA Pivot Table'!C$278</f>
        <v>0</v>
      </c>
      <c r="K52" s="194">
        <f>+'CTA Pivot Table'!C$280</f>
        <v>0</v>
      </c>
      <c r="L52" s="194">
        <f>+'CTA Pivot Table'!C$282</f>
        <v>0</v>
      </c>
      <c r="M52" s="196">
        <f>+'CTA Pivot Table'!C$284</f>
        <v>0</v>
      </c>
      <c r="N52" s="195">
        <f>+'CTA Pivot Table'!C$286</f>
        <v>0</v>
      </c>
      <c r="O52" s="12"/>
    </row>
    <row r="53" spans="1:16" ht="15.75">
      <c r="A53" s="92" t="s">
        <v>97</v>
      </c>
      <c r="B53" s="194">
        <f>+'CTA Pivot Table'!C$294</f>
        <v>150.58688524590164</v>
      </c>
      <c r="C53" s="194">
        <f>+'CTA Pivot Table'!C$296</f>
        <v>0</v>
      </c>
      <c r="D53" s="194">
        <f>+'CTA Pivot Table'!C$298</f>
        <v>0</v>
      </c>
      <c r="E53" s="195">
        <f>+'CTA Pivot Table'!C$300</f>
        <v>150.58688524590164</v>
      </c>
      <c r="F53" s="195">
        <f>+'CTA Pivot Table'!C$302</f>
        <v>145.27320754716979</v>
      </c>
      <c r="G53" s="194">
        <f>+'CTA Pivot Table'!C$304</f>
        <v>129.15</v>
      </c>
      <c r="H53" s="194">
        <f>+'CTA Pivot Table'!C$306</f>
        <v>149</v>
      </c>
      <c r="I53" s="195">
        <f>+'CTA Pivot Table'!C$308</f>
        <v>145.24277905988097</v>
      </c>
      <c r="J53" s="195">
        <f>+'CTA Pivot Table'!C$310</f>
        <v>110.03938558487593</v>
      </c>
      <c r="K53" s="194">
        <f>+'CTA Pivot Table'!C$312</f>
        <v>91.367605633802825</v>
      </c>
      <c r="L53" s="194">
        <f>+'CTA Pivot Table'!C$314</f>
        <v>103.5</v>
      </c>
      <c r="M53" s="196">
        <f>+'CTA Pivot Table'!C$316</f>
        <v>108.12167193537057</v>
      </c>
      <c r="N53" s="195">
        <f>+'CTA Pivot Table'!C$318</f>
        <v>114.85524193548386</v>
      </c>
      <c r="O53" s="12"/>
      <c r="P53" s="96"/>
    </row>
    <row r="54" spans="1:16">
      <c r="A54" s="92" t="s">
        <v>98</v>
      </c>
      <c r="B54" s="194">
        <f>+'CTA Pivot Table'!C$326</f>
        <v>0</v>
      </c>
      <c r="C54" s="194">
        <f>+'CTA Pivot Table'!C$328</f>
        <v>0</v>
      </c>
      <c r="D54" s="194">
        <f>+'CTA Pivot Table'!C$330</f>
        <v>0</v>
      </c>
      <c r="E54" s="195">
        <f>+'CTA Pivot Table'!C$332</f>
        <v>0</v>
      </c>
      <c r="F54" s="195">
        <f>+'CTA Pivot Table'!C$334</f>
        <v>0</v>
      </c>
      <c r="G54" s="194">
        <f>+'CTA Pivot Table'!C$336</f>
        <v>0</v>
      </c>
      <c r="H54" s="194">
        <f>+'CTA Pivot Table'!C$338</f>
        <v>0</v>
      </c>
      <c r="I54" s="195">
        <f>+'CTA Pivot Table'!C$340</f>
        <v>0</v>
      </c>
      <c r="J54" s="195">
        <f>+'CTA Pivot Table'!C$342</f>
        <v>0</v>
      </c>
      <c r="K54" s="194">
        <f>+'CTA Pivot Table'!C$344</f>
        <v>0</v>
      </c>
      <c r="L54" s="194">
        <f>+'CTA Pivot Table'!C$346</f>
        <v>0</v>
      </c>
      <c r="M54" s="196">
        <f>+'CTA Pivot Table'!C$348</f>
        <v>0</v>
      </c>
      <c r="N54" s="195">
        <f>+'CTA Pivot Table'!C$350</f>
        <v>0</v>
      </c>
      <c r="O54" s="12"/>
    </row>
    <row r="55" spans="1:16">
      <c r="A55" s="92" t="s">
        <v>99</v>
      </c>
      <c r="B55" s="194">
        <f>+'CTA Pivot Table'!C$358</f>
        <v>0</v>
      </c>
      <c r="C55" s="194">
        <f>+'CTA Pivot Table'!C$360</f>
        <v>0</v>
      </c>
      <c r="D55" s="194">
        <f>+'CTA Pivot Table'!C$362</f>
        <v>0</v>
      </c>
      <c r="E55" s="195">
        <f>+'CTA Pivot Table'!C$364</f>
        <v>0</v>
      </c>
      <c r="F55" s="195">
        <f>+'CTA Pivot Table'!C$366</f>
        <v>0</v>
      </c>
      <c r="G55" s="194">
        <f>+'CTA Pivot Table'!C$368</f>
        <v>0</v>
      </c>
      <c r="H55" s="194">
        <f>+'CTA Pivot Table'!C$370</f>
        <v>0</v>
      </c>
      <c r="I55" s="195">
        <f>+'CTA Pivot Table'!C$372</f>
        <v>0</v>
      </c>
      <c r="J55" s="195">
        <f>+'CTA Pivot Table'!C$374</f>
        <v>0</v>
      </c>
      <c r="K55" s="194">
        <f>+'CTA Pivot Table'!C$376</f>
        <v>0</v>
      </c>
      <c r="L55" s="194">
        <f>+'CTA Pivot Table'!C$378</f>
        <v>0</v>
      </c>
      <c r="M55" s="196">
        <f>+'CTA Pivot Table'!C$380</f>
        <v>0</v>
      </c>
      <c r="N55" s="195">
        <f>+'CTA Pivot Table'!C$382</f>
        <v>0</v>
      </c>
      <c r="O55" s="12"/>
    </row>
    <row r="56" spans="1:16">
      <c r="A56" s="92"/>
      <c r="B56" s="194"/>
      <c r="C56" s="194"/>
      <c r="D56" s="194"/>
      <c r="E56" s="195"/>
      <c r="F56" s="195"/>
      <c r="G56" s="194"/>
      <c r="H56" s="194"/>
      <c r="I56" s="195"/>
      <c r="J56" s="195"/>
      <c r="K56" s="194"/>
      <c r="L56" s="194"/>
      <c r="M56" s="196"/>
      <c r="N56" s="195"/>
      <c r="O56" s="12"/>
    </row>
    <row r="57" spans="1:16">
      <c r="A57" s="92" t="s">
        <v>100</v>
      </c>
      <c r="B57" s="194">
        <f>+'CTA Pivot Table'!C$390</f>
        <v>0</v>
      </c>
      <c r="C57" s="194">
        <f>+'CTA Pivot Table'!C$392</f>
        <v>0</v>
      </c>
      <c r="D57" s="194">
        <f>+'CTA Pivot Table'!C$394</f>
        <v>0</v>
      </c>
      <c r="E57" s="195">
        <f>+'CTA Pivot Table'!C$396</f>
        <v>0</v>
      </c>
      <c r="F57" s="195">
        <f>+'CTA Pivot Table'!C$398</f>
        <v>0</v>
      </c>
      <c r="G57" s="194">
        <f>+'CTA Pivot Table'!C$400</f>
        <v>0</v>
      </c>
      <c r="H57" s="194">
        <f>+'CTA Pivot Table'!C$402</f>
        <v>0</v>
      </c>
      <c r="I57" s="195">
        <f>+'CTA Pivot Table'!C$404</f>
        <v>0</v>
      </c>
      <c r="J57" s="195">
        <f>+'CTA Pivot Table'!C$406</f>
        <v>0</v>
      </c>
      <c r="K57" s="194">
        <f>+'CTA Pivot Table'!C$408</f>
        <v>0</v>
      </c>
      <c r="L57" s="194">
        <f>+'CTA Pivot Table'!C$410</f>
        <v>0</v>
      </c>
      <c r="M57" s="196">
        <f>+'CTA Pivot Table'!C$412</f>
        <v>0</v>
      </c>
      <c r="N57" s="195">
        <f>+'CTA Pivot Table'!C$414</f>
        <v>0</v>
      </c>
      <c r="O57" s="12"/>
    </row>
    <row r="58" spans="1:16">
      <c r="A58" s="92" t="s">
        <v>101</v>
      </c>
      <c r="B58" s="194">
        <f>+'CTA Pivot Table'!C$422</f>
        <v>120.60601490418736</v>
      </c>
      <c r="C58" s="194">
        <f>+'CTA Pivot Table'!C$424</f>
        <v>117.50268096514745</v>
      </c>
      <c r="D58" s="194">
        <f>+'CTA Pivot Table'!C$426</f>
        <v>0</v>
      </c>
      <c r="E58" s="195">
        <f>+'CTA Pivot Table'!C$428</f>
        <v>120.41337993010484</v>
      </c>
      <c r="F58" s="195">
        <f>+'CTA Pivot Table'!C$430</f>
        <v>128.64679632827409</v>
      </c>
      <c r="G58" s="194">
        <f>+'CTA Pivot Table'!C$432</f>
        <v>128.79295454545453</v>
      </c>
      <c r="H58" s="194">
        <f>+'CTA Pivot Table'!C$434</f>
        <v>0</v>
      </c>
      <c r="I58" s="195">
        <f>+'CTA Pivot Table'!C$436</f>
        <v>128.65762012959689</v>
      </c>
      <c r="J58" s="195">
        <f>+'CTA Pivot Table'!C$438</f>
        <v>91.940251833402527</v>
      </c>
      <c r="K58" s="194">
        <f>+'CTA Pivot Table'!C$440</f>
        <v>74.199398127507806</v>
      </c>
      <c r="L58" s="194">
        <f>+'CTA Pivot Table'!C$442</f>
        <v>0</v>
      </c>
      <c r="M58" s="196">
        <f>+'CTA Pivot Table'!C$444</f>
        <v>87.738273495248151</v>
      </c>
      <c r="N58" s="195">
        <f>+'CTA Pivot Table'!C$446</f>
        <v>63.032942708333337</v>
      </c>
      <c r="O58" s="12"/>
    </row>
    <row r="59" spans="1:16">
      <c r="A59" s="92" t="s">
        <v>102</v>
      </c>
      <c r="B59" s="194">
        <f>+'CTA Pivot Table'!C$454</f>
        <v>120.23809523809472</v>
      </c>
      <c r="C59" s="194">
        <f>+'CTA Pivot Table'!C$456</f>
        <v>103</v>
      </c>
      <c r="D59" s="194">
        <f>+'CTA Pivot Table'!C$458</f>
        <v>0</v>
      </c>
      <c r="E59" s="195">
        <f>+'CTA Pivot Table'!C$460</f>
        <v>118.73913043478214</v>
      </c>
      <c r="F59" s="195">
        <f>+'CTA Pivot Table'!C$462</f>
        <v>123.4210108914026</v>
      </c>
      <c r="G59" s="194">
        <f>+'CTA Pivot Table'!C$464</f>
        <v>113.51528175740174</v>
      </c>
      <c r="H59" s="194">
        <f>+'CTA Pivot Table'!C$466</f>
        <v>0</v>
      </c>
      <c r="I59" s="195">
        <f>+'CTA Pivot Table'!C$468</f>
        <v>122.43364432597048</v>
      </c>
      <c r="J59" s="195">
        <f>+'CTA Pivot Table'!C$470</f>
        <v>79.825516471245052</v>
      </c>
      <c r="K59" s="194">
        <f>+'CTA Pivot Table'!C$472</f>
        <v>71.086162716207539</v>
      </c>
      <c r="L59" s="194">
        <f>+'CTA Pivot Table'!C$474</f>
        <v>0</v>
      </c>
      <c r="M59" s="196">
        <f>+'CTA Pivot Table'!C$476</f>
        <v>77.172953529068579</v>
      </c>
      <c r="N59" s="195">
        <f>+'CTA Pivot Table'!C$478</f>
        <v>81.281857451403823</v>
      </c>
      <c r="O59" s="12"/>
    </row>
    <row r="60" spans="1:16">
      <c r="A60" s="97" t="s">
        <v>103</v>
      </c>
      <c r="B60" s="197">
        <f>+'CTA Pivot Table'!C$486</f>
        <v>0</v>
      </c>
      <c r="C60" s="197">
        <f>+'CTA Pivot Table'!C$488</f>
        <v>0</v>
      </c>
      <c r="D60" s="197">
        <f>+'CTA Pivot Table'!C$490</f>
        <v>0</v>
      </c>
      <c r="E60" s="198">
        <f>+'CTA Pivot Table'!C$492</f>
        <v>0</v>
      </c>
      <c r="F60" s="198">
        <f>+'CTA Pivot Table'!C$494</f>
        <v>0</v>
      </c>
      <c r="G60" s="197">
        <f>+'CTA Pivot Table'!C$496</f>
        <v>0</v>
      </c>
      <c r="H60" s="197">
        <f>+'CTA Pivot Table'!C$498</f>
        <v>0</v>
      </c>
      <c r="I60" s="198">
        <f>+'CTA Pivot Table'!C$500</f>
        <v>0</v>
      </c>
      <c r="J60" s="198">
        <f>+'CTA Pivot Table'!C$502</f>
        <v>0</v>
      </c>
      <c r="K60" s="197">
        <f>+'CTA Pivot Table'!C$504</f>
        <v>0</v>
      </c>
      <c r="L60" s="197">
        <f>+'CTA Pivot Table'!C$506</f>
        <v>0</v>
      </c>
      <c r="M60" s="199">
        <f>+'CTA Pivot Table'!C$508</f>
        <v>0</v>
      </c>
      <c r="N60" s="198">
        <f>+'CTA Pivot Table'!C$510</f>
        <v>0</v>
      </c>
      <c r="O60" s="12"/>
    </row>
    <row r="61" spans="1:16">
      <c r="A61" s="165" t="s">
        <v>206</v>
      </c>
      <c r="B61" s="200"/>
      <c r="C61" s="200"/>
      <c r="D61" s="200"/>
      <c r="E61" s="200"/>
      <c r="F61" s="200"/>
      <c r="G61" s="200"/>
      <c r="H61" s="200"/>
      <c r="I61" s="200"/>
      <c r="J61" s="200"/>
      <c r="K61" s="200"/>
      <c r="L61" s="200"/>
      <c r="M61" s="200"/>
      <c r="N61" s="201"/>
    </row>
    <row r="62" spans="1:16" s="56" customFormat="1" ht="12.75">
      <c r="A62" s="165" t="s">
        <v>348</v>
      </c>
      <c r="B62" s="200"/>
      <c r="C62" s="200"/>
      <c r="D62" s="200"/>
      <c r="E62" s="200"/>
      <c r="F62" s="200"/>
      <c r="G62" s="200"/>
      <c r="H62" s="200"/>
      <c r="I62" s="200"/>
      <c r="J62" s="200"/>
      <c r="K62" s="200"/>
      <c r="L62" s="200"/>
      <c r="M62" s="200"/>
      <c r="N62" s="201"/>
      <c r="O62" s="98"/>
    </row>
    <row r="63" spans="1:16">
      <c r="A63" s="52"/>
      <c r="N63" s="718" t="s">
        <v>1156</v>
      </c>
    </row>
    <row r="64" spans="1:16" ht="18">
      <c r="A64" s="266" t="s">
        <v>332</v>
      </c>
      <c r="B64" s="87"/>
      <c r="C64" s="87"/>
      <c r="D64" s="87"/>
      <c r="E64" s="133"/>
      <c r="F64" s="133"/>
      <c r="G64" s="133"/>
      <c r="H64" s="133"/>
      <c r="I64" s="133"/>
      <c r="J64" s="87"/>
      <c r="K64" s="87"/>
      <c r="L64" s="87"/>
      <c r="M64" s="133"/>
      <c r="N64" s="134"/>
    </row>
    <row r="65" spans="1:15" ht="18">
      <c r="A65" s="266"/>
      <c r="B65" s="87"/>
      <c r="C65" s="87"/>
      <c r="D65" s="87"/>
      <c r="E65" s="133"/>
      <c r="F65" s="133"/>
      <c r="G65" s="133"/>
      <c r="H65" s="133"/>
      <c r="I65" s="133"/>
      <c r="J65" s="87"/>
      <c r="K65" s="87"/>
      <c r="L65" s="87"/>
      <c r="M65" s="133"/>
      <c r="N65" s="134"/>
    </row>
    <row r="66" spans="1:15" ht="15.75">
      <c r="A66" s="150" t="s">
        <v>223</v>
      </c>
      <c r="B66" s="87"/>
      <c r="C66" s="87"/>
      <c r="D66" s="87"/>
      <c r="E66" s="133"/>
      <c r="F66" s="133"/>
      <c r="G66" s="133"/>
      <c r="H66" s="133"/>
      <c r="I66" s="133"/>
      <c r="J66" s="87"/>
      <c r="K66" s="87"/>
      <c r="L66" s="87"/>
      <c r="M66" s="133"/>
      <c r="N66" s="134"/>
    </row>
    <row r="67" spans="1:15" ht="15.75">
      <c r="A67" s="150" t="s">
        <v>501</v>
      </c>
      <c r="B67" s="87"/>
      <c r="C67" s="87"/>
      <c r="D67" s="87"/>
      <c r="E67" s="133"/>
      <c r="F67" s="133"/>
      <c r="G67" s="133"/>
      <c r="H67" s="133"/>
      <c r="I67" s="133"/>
      <c r="J67" s="87"/>
      <c r="K67" s="87"/>
      <c r="L67" s="87"/>
      <c r="M67" s="133"/>
      <c r="N67" s="134"/>
    </row>
    <row r="68" spans="1:15" ht="15.75" customHeight="1">
      <c r="A68" s="31"/>
      <c r="B68" s="63"/>
      <c r="C68" s="63"/>
      <c r="D68" s="63"/>
      <c r="E68" s="63"/>
      <c r="F68" s="64"/>
      <c r="G68" s="89"/>
      <c r="H68" s="89"/>
      <c r="I68" s="90"/>
      <c r="J68" s="90"/>
      <c r="K68" s="90"/>
      <c r="L68" s="90"/>
      <c r="M68" s="90"/>
      <c r="N68" s="90"/>
      <c r="O68" s="11"/>
    </row>
    <row r="69" spans="1:15" ht="15.75" customHeight="1">
      <c r="A69" s="26"/>
      <c r="B69" s="151" t="s">
        <v>303</v>
      </c>
      <c r="C69" s="184"/>
      <c r="D69" s="184"/>
      <c r="E69" s="184"/>
      <c r="F69" s="184"/>
      <c r="G69" s="184"/>
      <c r="H69" s="184"/>
      <c r="I69" s="185"/>
      <c r="J69" s="186" t="s">
        <v>202</v>
      </c>
      <c r="K69" s="187"/>
      <c r="L69" s="187"/>
      <c r="M69" s="188"/>
      <c r="N69" s="841" t="s">
        <v>302</v>
      </c>
      <c r="O69" s="91"/>
    </row>
    <row r="70" spans="1:15" ht="42.75" customHeight="1">
      <c r="A70" s="42"/>
      <c r="B70" s="152" t="s">
        <v>344</v>
      </c>
      <c r="C70" s="152"/>
      <c r="D70" s="152"/>
      <c r="E70" s="155"/>
      <c r="F70" s="156" t="s">
        <v>346</v>
      </c>
      <c r="G70" s="152"/>
      <c r="H70" s="152"/>
      <c r="I70" s="153"/>
      <c r="J70" s="157" t="s">
        <v>304</v>
      </c>
      <c r="K70" s="184"/>
      <c r="L70" s="184"/>
      <c r="M70" s="185"/>
      <c r="N70" s="842"/>
      <c r="O70" s="91"/>
    </row>
    <row r="71" spans="1:15" ht="28.5" customHeight="1">
      <c r="A71" s="31"/>
      <c r="B71" s="189" t="s">
        <v>203</v>
      </c>
      <c r="C71" s="189" t="s">
        <v>204</v>
      </c>
      <c r="D71" s="189" t="s">
        <v>104</v>
      </c>
      <c r="E71" s="190" t="s">
        <v>50</v>
      </c>
      <c r="F71" s="190" t="s">
        <v>203</v>
      </c>
      <c r="G71" s="189" t="s">
        <v>204</v>
      </c>
      <c r="H71" s="189" t="s">
        <v>104</v>
      </c>
      <c r="I71" s="190" t="s">
        <v>50</v>
      </c>
      <c r="J71" s="191" t="s">
        <v>203</v>
      </c>
      <c r="K71" s="192" t="s">
        <v>204</v>
      </c>
      <c r="L71" s="193" t="s">
        <v>104</v>
      </c>
      <c r="M71" s="191" t="s">
        <v>50</v>
      </c>
      <c r="N71" s="843"/>
      <c r="O71" s="91"/>
    </row>
    <row r="72" spans="1:15" ht="15.75" hidden="1" customHeight="1">
      <c r="A72" s="92" t="s">
        <v>87</v>
      </c>
      <c r="B72" s="66">
        <f>+'CTA Pivot Table'!D$230</f>
        <v>0</v>
      </c>
      <c r="C72" s="66">
        <f>+'CTA Pivot Table'!D$231</f>
        <v>0</v>
      </c>
      <c r="D72" s="66">
        <f>+'CTA Pivot Table'!D$232</f>
        <v>0</v>
      </c>
      <c r="E72" s="65">
        <f>+'CTA Pivot Table'!D$233</f>
        <v>0</v>
      </c>
      <c r="F72" s="65"/>
      <c r="G72" s="65"/>
      <c r="H72" s="65"/>
      <c r="I72" s="65"/>
      <c r="J72" s="65">
        <f>+'CTA Pivot Table'!D$234</f>
        <v>0</v>
      </c>
      <c r="K72" s="66">
        <f>+'CTA Pivot Table'!D$235</f>
        <v>0</v>
      </c>
      <c r="L72" s="66">
        <f>+'CTA Pivot Table'!D$236</f>
        <v>0</v>
      </c>
      <c r="M72" s="67">
        <f>+'CTA Pivot Table'!D$237</f>
        <v>0</v>
      </c>
      <c r="N72" s="65">
        <f>+'CTA Pivot Table'!D$238</f>
        <v>0</v>
      </c>
      <c r="O72" s="12"/>
    </row>
    <row r="73" spans="1:15" ht="15.75" hidden="1" customHeight="1">
      <c r="A73" s="92"/>
      <c r="E73" s="68"/>
      <c r="I73" s="68"/>
      <c r="J73" s="68"/>
      <c r="M73" s="70"/>
      <c r="N73" s="68"/>
      <c r="O73" s="12"/>
    </row>
    <row r="74" spans="1:15">
      <c r="A74" s="92" t="s">
        <v>88</v>
      </c>
      <c r="B74" s="194">
        <f>+'CTA Pivot Table'!D$6</f>
        <v>0</v>
      </c>
      <c r="C74" s="194">
        <f>+'CTA Pivot Table'!D$8</f>
        <v>0</v>
      </c>
      <c r="D74" s="194">
        <f>+'CTA Pivot Table'!D$10</f>
        <v>0</v>
      </c>
      <c r="E74" s="195">
        <f>+'CTA Pivot Table'!D$12</f>
        <v>0</v>
      </c>
      <c r="F74" s="195">
        <f>+'CTA Pivot Table'!D$14</f>
        <v>0</v>
      </c>
      <c r="G74" s="194">
        <f>+'CTA Pivot Table'!D$16</f>
        <v>0</v>
      </c>
      <c r="H74" s="194">
        <f>+'CTA Pivot Table'!D$18</f>
        <v>0</v>
      </c>
      <c r="I74" s="195">
        <f>+'CTA Pivot Table'!D$20</f>
        <v>0</v>
      </c>
      <c r="J74" s="195">
        <f>+'CTA Pivot Table'!D$22</f>
        <v>0</v>
      </c>
      <c r="K74" s="194">
        <f>+'CTA Pivot Table'!D$24</f>
        <v>0</v>
      </c>
      <c r="L74" s="194">
        <f>+'CTA Pivot Table'!D$26</f>
        <v>0</v>
      </c>
      <c r="M74" s="196">
        <f>+'CTA Pivot Table'!D$28</f>
        <v>0</v>
      </c>
      <c r="N74" s="195">
        <f>+'CTA Pivot Table'!D$30</f>
        <v>0</v>
      </c>
      <c r="O74" s="12"/>
    </row>
    <row r="75" spans="1:15">
      <c r="A75" s="92" t="s">
        <v>89</v>
      </c>
      <c r="B75" s="194">
        <f>+'CTA Pivot Table'!D$38</f>
        <v>0</v>
      </c>
      <c r="C75" s="194">
        <f>+'CTA Pivot Table'!D$40</f>
        <v>0</v>
      </c>
      <c r="D75" s="194">
        <f>+'CTA Pivot Table'!D$42</f>
        <v>0</v>
      </c>
      <c r="E75" s="195">
        <f>+'CTA Pivot Table'!D$44</f>
        <v>0</v>
      </c>
      <c r="F75" s="195">
        <f>+'CTA Pivot Table'!D$46</f>
        <v>0</v>
      </c>
      <c r="G75" s="194">
        <f>+'CTA Pivot Table'!D$48</f>
        <v>0</v>
      </c>
      <c r="H75" s="194">
        <f>+'CTA Pivot Table'!D$50</f>
        <v>0</v>
      </c>
      <c r="I75" s="195">
        <f>+'CTA Pivot Table'!D$52</f>
        <v>0</v>
      </c>
      <c r="J75" s="195">
        <f>+'CTA Pivot Table'!D$54</f>
        <v>0</v>
      </c>
      <c r="K75" s="194">
        <f>+'CTA Pivot Table'!D$56</f>
        <v>0</v>
      </c>
      <c r="L75" s="194">
        <f>+'CTA Pivot Table'!DR$58</f>
        <v>0</v>
      </c>
      <c r="M75" s="196">
        <f>+'CTA Pivot Table'!D$60</f>
        <v>0</v>
      </c>
      <c r="N75" s="195">
        <f>+'CTA Pivot Table'!D$62</f>
        <v>0</v>
      </c>
      <c r="O75" s="12"/>
    </row>
    <row r="76" spans="1:15">
      <c r="A76" s="92" t="s">
        <v>90</v>
      </c>
      <c r="B76" s="194">
        <f>+'CTA Pivot Table'!D$70</f>
        <v>0</v>
      </c>
      <c r="C76" s="194">
        <f>+'CTA Pivot Table'!D$72</f>
        <v>0</v>
      </c>
      <c r="D76" s="194">
        <f>+'CTA Pivot Table'!D$74</f>
        <v>0</v>
      </c>
      <c r="E76" s="195">
        <f>+'CTA Pivot Table'!D$76</f>
        <v>0</v>
      </c>
      <c r="F76" s="195">
        <f>+'CTA Pivot Table'!D$78</f>
        <v>0</v>
      </c>
      <c r="G76" s="194">
        <f>+'CTA Pivot Table'!D$80</f>
        <v>0</v>
      </c>
      <c r="H76" s="194">
        <f>+'CTA Pivot Table'!D$82</f>
        <v>0</v>
      </c>
      <c r="I76" s="195">
        <f>+'CTA Pivot Table'!D$84</f>
        <v>0</v>
      </c>
      <c r="J76" s="195">
        <f>+'CTA Pivot Table'!D$86</f>
        <v>0</v>
      </c>
      <c r="K76" s="194">
        <f>+'CTA Pivot Table'!D$88</f>
        <v>0</v>
      </c>
      <c r="L76" s="194">
        <f>+'CTA Pivot Table'!D$90</f>
        <v>0</v>
      </c>
      <c r="M76" s="196">
        <f>+'CTA Pivot Table'!D$92</f>
        <v>0</v>
      </c>
      <c r="N76" s="195">
        <f>+'CTA Pivot Table'!D$94</f>
        <v>0</v>
      </c>
      <c r="O76" s="12"/>
    </row>
    <row r="77" spans="1:15">
      <c r="A77" s="92" t="s">
        <v>91</v>
      </c>
      <c r="B77" s="194">
        <f>+'CTA Pivot Table'!D$102</f>
        <v>0</v>
      </c>
      <c r="C77" s="194">
        <f>+'CTA Pivot Table'!D$104</f>
        <v>0</v>
      </c>
      <c r="D77" s="194">
        <f>+'CTA Pivot Table'!D$106</f>
        <v>0</v>
      </c>
      <c r="E77" s="195">
        <f>+'CTA Pivot Table'!D$108</f>
        <v>0</v>
      </c>
      <c r="F77" s="195">
        <f>+'CTA Pivot Table'!D$110</f>
        <v>0</v>
      </c>
      <c r="G77" s="194">
        <f>+'CTA Pivot Table'!D$112</f>
        <v>0</v>
      </c>
      <c r="H77" s="194">
        <f>+'CTA Pivot Table'!D$114</f>
        <v>0</v>
      </c>
      <c r="I77" s="195">
        <f>+'CTA Pivot Table'!D$116</f>
        <v>0</v>
      </c>
      <c r="J77" s="195">
        <f>+'CTA Pivot Table'!D$118</f>
        <v>0</v>
      </c>
      <c r="K77" s="194">
        <f>+'CTA Pivot Table'!D$120</f>
        <v>0</v>
      </c>
      <c r="L77" s="194">
        <f>+'CTA Pivot Table'!D$122</f>
        <v>0</v>
      </c>
      <c r="M77" s="196">
        <f>+'CTA Pivot Table'!D$124</f>
        <v>0</v>
      </c>
      <c r="N77" s="195">
        <f>+'CTA Pivot Table'!D$126</f>
        <v>0</v>
      </c>
      <c r="O77" s="12"/>
    </row>
    <row r="78" spans="1:15">
      <c r="A78" s="92"/>
      <c r="B78" s="194"/>
      <c r="C78" s="194"/>
      <c r="D78" s="194"/>
      <c r="E78" s="195"/>
      <c r="F78" s="195"/>
      <c r="G78" s="194"/>
      <c r="H78" s="194"/>
      <c r="I78" s="195"/>
      <c r="J78" s="195"/>
      <c r="K78" s="194"/>
      <c r="L78" s="194"/>
      <c r="M78" s="196"/>
      <c r="N78" s="195"/>
      <c r="O78" s="12"/>
    </row>
    <row r="79" spans="1:15">
      <c r="A79" s="92" t="s">
        <v>92</v>
      </c>
      <c r="B79" s="194">
        <f>+'CTA Pivot Table'!D$134</f>
        <v>140.92307692307691</v>
      </c>
      <c r="C79" s="194">
        <f>+'CTA Pivot Table'!D$136</f>
        <v>123</v>
      </c>
      <c r="D79" s="194">
        <f>+'CTA Pivot Table'!D$138</f>
        <v>0</v>
      </c>
      <c r="E79" s="195">
        <f>+'CTA Pivot Table'!D$140</f>
        <v>137.87234042553189</v>
      </c>
      <c r="F79" s="195">
        <f>+'CTA Pivot Table'!D$142</f>
        <v>148.30607951408061</v>
      </c>
      <c r="G79" s="194">
        <f>+'CTA Pivot Table'!D$144</f>
        <v>136.45282051282052</v>
      </c>
      <c r="H79" s="194">
        <f>+'CTA Pivot Table'!D$146</f>
        <v>0</v>
      </c>
      <c r="I79" s="195">
        <f>+'CTA Pivot Table'!D$148</f>
        <v>148.05619999999999</v>
      </c>
      <c r="J79" s="195">
        <f>+'CTA Pivot Table'!D$150</f>
        <v>110.59510975609754</v>
      </c>
      <c r="K79" s="194">
        <f>+'CTA Pivot Table'!D$152</f>
        <v>86.790224719101118</v>
      </c>
      <c r="L79" s="194">
        <f>+'CTA Pivot Table'!D$154</f>
        <v>0</v>
      </c>
      <c r="M79" s="196">
        <f>+'CTA Pivot Table'!D$156</f>
        <v>108.26437843784377</v>
      </c>
      <c r="N79" s="195">
        <f>+'CTA Pivot Table'!D$158</f>
        <v>125</v>
      </c>
      <c r="O79" s="12"/>
    </row>
    <row r="80" spans="1:15">
      <c r="A80" s="92" t="s">
        <v>93</v>
      </c>
      <c r="B80" s="194">
        <f>+'CTA Pivot Table'!D$166</f>
        <v>0</v>
      </c>
      <c r="C80" s="194">
        <f>+'CTA Pivot Table'!D$168</f>
        <v>0</v>
      </c>
      <c r="D80" s="194">
        <f>+'CTA Pivot Table'!D$170</f>
        <v>0</v>
      </c>
      <c r="E80" s="195">
        <f>+'CTA Pivot Table'!D$172</f>
        <v>0</v>
      </c>
      <c r="F80" s="195">
        <f>+'CTA Pivot Table'!D$174</f>
        <v>0</v>
      </c>
      <c r="G80" s="194">
        <f>+'CTA Pivot Table'!D$176</f>
        <v>0</v>
      </c>
      <c r="H80" s="194">
        <f>+'CTA Pivot Table'!D$178</f>
        <v>0</v>
      </c>
      <c r="I80" s="195">
        <f>+'CTA Pivot Table'!D$180</f>
        <v>0</v>
      </c>
      <c r="J80" s="195">
        <f>+'CTA Pivot Table'!D$182</f>
        <v>0</v>
      </c>
      <c r="K80" s="194">
        <f>+'CTA Pivot Table'!D$184</f>
        <v>0</v>
      </c>
      <c r="L80" s="194">
        <f>+'CTA Pivot Table'!D$186</f>
        <v>0</v>
      </c>
      <c r="M80" s="196">
        <f>+'CTA Pivot Table'!D$188</f>
        <v>0</v>
      </c>
      <c r="N80" s="195">
        <f>+'CTA Pivot Table'!D$190</f>
        <v>0</v>
      </c>
      <c r="O80" s="12"/>
    </row>
    <row r="81" spans="1:16">
      <c r="A81" s="92" t="s">
        <v>94</v>
      </c>
      <c r="B81" s="194">
        <f>+'CTA Pivot Table'!D$198</f>
        <v>0</v>
      </c>
      <c r="C81" s="194">
        <f>+'CTA Pivot Table'!D$200</f>
        <v>0</v>
      </c>
      <c r="D81" s="194">
        <f>+'CTA Pivot Table'!D$202</f>
        <v>0</v>
      </c>
      <c r="E81" s="195">
        <f>+'CTA Pivot Table'!D$204</f>
        <v>0</v>
      </c>
      <c r="F81" s="195">
        <f>+'CTA Pivot Table'!D$206</f>
        <v>0</v>
      </c>
      <c r="G81" s="194">
        <f>+'CTA Pivot Table'!D$208</f>
        <v>0</v>
      </c>
      <c r="H81" s="194">
        <f>+'CTA Pivot Table'!D$210</f>
        <v>0</v>
      </c>
      <c r="I81" s="195">
        <f>+'CTA Pivot Table'!D$212</f>
        <v>0</v>
      </c>
      <c r="J81" s="195">
        <f>+'CTA Pivot Table'!D$214</f>
        <v>0</v>
      </c>
      <c r="K81" s="194">
        <f>+'CTA Pivot Table'!D$216</f>
        <v>0</v>
      </c>
      <c r="L81" s="194">
        <f>+'CTA Pivot Table'!D$218</f>
        <v>0</v>
      </c>
      <c r="M81" s="196">
        <f>+'CTA Pivot Table'!D$220</f>
        <v>0</v>
      </c>
      <c r="N81" s="195">
        <f>+'CTA Pivot Table'!D$222</f>
        <v>0</v>
      </c>
      <c r="O81" s="12"/>
    </row>
    <row r="82" spans="1:16">
      <c r="A82" s="92" t="s">
        <v>95</v>
      </c>
      <c r="B82" s="194">
        <f>+'CTA Pivot Table'!D$230</f>
        <v>0</v>
      </c>
      <c r="C82" s="194">
        <f>+'CTA Pivot Table'!D$232</f>
        <v>0</v>
      </c>
      <c r="D82" s="194">
        <f>+'CTA Pivot Table'!D$234</f>
        <v>0</v>
      </c>
      <c r="E82" s="195">
        <f>+'CTA Pivot Table'!D$236</f>
        <v>0</v>
      </c>
      <c r="F82" s="195">
        <f>+'CTA Pivot Table'!D$238</f>
        <v>0</v>
      </c>
      <c r="G82" s="194">
        <f>+'CTA Pivot Table'!D$240</f>
        <v>0</v>
      </c>
      <c r="H82" s="194">
        <f>+'CTA Pivot Table'!D$242</f>
        <v>0</v>
      </c>
      <c r="I82" s="195">
        <f>+'CTA Pivot Table'!D$244</f>
        <v>0</v>
      </c>
      <c r="J82" s="195">
        <f>+'CTA Pivot Table'!D$246</f>
        <v>0</v>
      </c>
      <c r="K82" s="194">
        <f>+'CTA Pivot Table'!D$248</f>
        <v>0</v>
      </c>
      <c r="L82" s="194">
        <f>+'CTA Pivot Table'!D$250</f>
        <v>0</v>
      </c>
      <c r="M82" s="196">
        <f>+'CTA Pivot Table'!D$252</f>
        <v>0</v>
      </c>
      <c r="N82" s="195">
        <f>+'CTA Pivot Table'!D$254</f>
        <v>0</v>
      </c>
      <c r="O82" s="12"/>
    </row>
    <row r="83" spans="1:16">
      <c r="A83" s="92"/>
      <c r="B83" s="194"/>
      <c r="C83" s="194"/>
      <c r="D83" s="194"/>
      <c r="E83" s="195"/>
      <c r="F83" s="195"/>
      <c r="G83" s="194"/>
      <c r="H83" s="194"/>
      <c r="I83" s="195"/>
      <c r="J83" s="195"/>
      <c r="K83" s="194"/>
      <c r="L83" s="194"/>
      <c r="M83" s="196"/>
      <c r="N83" s="195"/>
      <c r="O83" s="12"/>
    </row>
    <row r="84" spans="1:16">
      <c r="A84" s="92" t="s">
        <v>96</v>
      </c>
      <c r="B84" s="194">
        <f>+'CTA Pivot Table'!D$262</f>
        <v>0</v>
      </c>
      <c r="C84" s="194">
        <f>+'CTA Pivot Table'!D$264</f>
        <v>0</v>
      </c>
      <c r="D84" s="194">
        <f>+'CTA Pivot Table'!D$266</f>
        <v>0</v>
      </c>
      <c r="E84" s="195">
        <f>+'CTA Pivot Table'!D$268</f>
        <v>0</v>
      </c>
      <c r="F84" s="195">
        <f>+'CTA Pivot Table'!D$270</f>
        <v>0</v>
      </c>
      <c r="G84" s="194">
        <f>+'CTA Pivot Table'!D$272</f>
        <v>0</v>
      </c>
      <c r="H84" s="194">
        <f>+'CTA Pivot Table'!D$274</f>
        <v>0</v>
      </c>
      <c r="I84" s="195">
        <f>+'CTA Pivot Table'!D$276</f>
        <v>0</v>
      </c>
      <c r="J84" s="195">
        <f>+'CTA Pivot Table'!D$278</f>
        <v>0</v>
      </c>
      <c r="K84" s="194">
        <f>+'CTA Pivot Table'!D$280</f>
        <v>0</v>
      </c>
      <c r="L84" s="194">
        <f>+'CTA Pivot Table'!D$282</f>
        <v>0</v>
      </c>
      <c r="M84" s="196">
        <f>+'CTA Pivot Table'!D$284</f>
        <v>0</v>
      </c>
      <c r="N84" s="195">
        <f>+'CTA Pivot Table'!D$286</f>
        <v>0</v>
      </c>
      <c r="O84" s="12"/>
    </row>
    <row r="85" spans="1:16" ht="15.75">
      <c r="A85" s="92" t="s">
        <v>97</v>
      </c>
      <c r="B85" s="194">
        <f>+'CTA Pivot Table'!D$294</f>
        <v>0</v>
      </c>
      <c r="C85" s="194">
        <f>+'CTA Pivot Table'!D$296</f>
        <v>0</v>
      </c>
      <c r="D85" s="194">
        <f>+'CTA Pivot Table'!D$298</f>
        <v>0</v>
      </c>
      <c r="E85" s="195">
        <f>+'CTA Pivot Table'!D$300</f>
        <v>0</v>
      </c>
      <c r="F85" s="195">
        <f>+'CTA Pivot Table'!D$302</f>
        <v>142.69999999999999</v>
      </c>
      <c r="G85" s="194">
        <f>+'CTA Pivot Table'!D$304</f>
        <v>112.4</v>
      </c>
      <c r="H85" s="194">
        <f>+'CTA Pivot Table'!D$306</f>
        <v>159</v>
      </c>
      <c r="I85" s="195">
        <f>+'CTA Pivot Table'!D$308</f>
        <v>142.56980802792322</v>
      </c>
      <c r="J85" s="195">
        <f>+'CTA Pivot Table'!D$310</f>
        <v>95.1</v>
      </c>
      <c r="K85" s="194">
        <f>+'CTA Pivot Table'!D$312</f>
        <v>69.7</v>
      </c>
      <c r="L85" s="194">
        <f>+'CTA Pivot Table'!D$314</f>
        <v>103.60000000000001</v>
      </c>
      <c r="M85" s="196">
        <f>+'CTA Pivot Table'!D$316</f>
        <v>89.93035819142689</v>
      </c>
      <c r="N85" s="195">
        <f>+'CTA Pivot Table'!D$318</f>
        <v>99.3</v>
      </c>
      <c r="O85" s="12"/>
      <c r="P85" s="96"/>
    </row>
    <row r="86" spans="1:16">
      <c r="A86" s="92" t="s">
        <v>98</v>
      </c>
      <c r="B86" s="194">
        <f>+'CTA Pivot Table'!D$326</f>
        <v>0</v>
      </c>
      <c r="C86" s="194">
        <f>+'CTA Pivot Table'!D$328</f>
        <v>0</v>
      </c>
      <c r="D86" s="194">
        <f>+'CTA Pivot Table'!D$330</f>
        <v>0</v>
      </c>
      <c r="E86" s="195">
        <f>+'CTA Pivot Table'!D$332</f>
        <v>0</v>
      </c>
      <c r="F86" s="195">
        <f>+'CTA Pivot Table'!D$334</f>
        <v>0</v>
      </c>
      <c r="G86" s="194">
        <f>+'CTA Pivot Table'!D$336</f>
        <v>0</v>
      </c>
      <c r="H86" s="194">
        <f>+'CTA Pivot Table'!D$338</f>
        <v>0</v>
      </c>
      <c r="I86" s="195">
        <f>+'CTA Pivot Table'!D$340</f>
        <v>0</v>
      </c>
      <c r="J86" s="195">
        <f>+'CTA Pivot Table'!D$342</f>
        <v>0</v>
      </c>
      <c r="K86" s="194">
        <f>+'CTA Pivot Table'!D$344</f>
        <v>0</v>
      </c>
      <c r="L86" s="194">
        <f>+'CTA Pivot Table'!D$346</f>
        <v>0</v>
      </c>
      <c r="M86" s="196">
        <f>+'CTA Pivot Table'!D$348</f>
        <v>0</v>
      </c>
      <c r="N86" s="195">
        <f>+'CTA Pivot Table'!D$350</f>
        <v>0</v>
      </c>
      <c r="O86" s="12"/>
    </row>
    <row r="87" spans="1:16">
      <c r="A87" s="92" t="s">
        <v>99</v>
      </c>
      <c r="B87" s="194">
        <f>+'CTA Pivot Table'!D$358</f>
        <v>0</v>
      </c>
      <c r="C87" s="194">
        <f>+'CTA Pivot Table'!D$360</f>
        <v>0</v>
      </c>
      <c r="D87" s="194">
        <f>+'CTA Pivot Table'!D$362</f>
        <v>0</v>
      </c>
      <c r="E87" s="195">
        <f>+'CTA Pivot Table'!D$364</f>
        <v>0</v>
      </c>
      <c r="F87" s="195">
        <f>+'CTA Pivot Table'!D$366</f>
        <v>0</v>
      </c>
      <c r="G87" s="194">
        <f>+'CTA Pivot Table'!D$368</f>
        <v>0</v>
      </c>
      <c r="H87" s="194">
        <f>+'CTA Pivot Table'!D$370</f>
        <v>0</v>
      </c>
      <c r="I87" s="195">
        <f>+'CTA Pivot Table'!D$372</f>
        <v>0</v>
      </c>
      <c r="J87" s="195">
        <f>+'CTA Pivot Table'!D$374</f>
        <v>0</v>
      </c>
      <c r="K87" s="194">
        <f>+'CTA Pivot Table'!D$376</f>
        <v>0</v>
      </c>
      <c r="L87" s="194">
        <f>+'CTA Pivot Table'!D$378</f>
        <v>0</v>
      </c>
      <c r="M87" s="196">
        <f>+'CTA Pivot Table'!D$380</f>
        <v>0</v>
      </c>
      <c r="N87" s="195">
        <f>+'CTA Pivot Table'!D$382</f>
        <v>0</v>
      </c>
      <c r="O87" s="12"/>
    </row>
    <row r="88" spans="1:16">
      <c r="A88" s="92"/>
      <c r="B88" s="194"/>
      <c r="C88" s="194"/>
      <c r="D88" s="194"/>
      <c r="E88" s="195"/>
      <c r="F88" s="195"/>
      <c r="G88" s="194"/>
      <c r="H88" s="194"/>
      <c r="I88" s="195"/>
      <c r="J88" s="195"/>
      <c r="K88" s="194"/>
      <c r="L88" s="194"/>
      <c r="M88" s="196"/>
      <c r="N88" s="195"/>
      <c r="O88" s="12"/>
    </row>
    <row r="89" spans="1:16">
      <c r="A89" s="92" t="s">
        <v>100</v>
      </c>
      <c r="B89" s="194">
        <f>+'CTA Pivot Table'!D$390</f>
        <v>0</v>
      </c>
      <c r="C89" s="194">
        <f>+'CTA Pivot Table'!D$392</f>
        <v>0</v>
      </c>
      <c r="D89" s="194">
        <f>+'CTA Pivot Table'!D$394</f>
        <v>0</v>
      </c>
      <c r="E89" s="195">
        <f>+'CTA Pivot Table'!D$396</f>
        <v>0</v>
      </c>
      <c r="F89" s="195">
        <f>+'CTA Pivot Table'!D$398</f>
        <v>0</v>
      </c>
      <c r="G89" s="194">
        <f>+'CTA Pivot Table'!D$400</f>
        <v>0</v>
      </c>
      <c r="H89" s="194">
        <f>+'CTA Pivot Table'!D$402</f>
        <v>0</v>
      </c>
      <c r="I89" s="195">
        <f>+'CTA Pivot Table'!D$404</f>
        <v>0</v>
      </c>
      <c r="J89" s="195">
        <f>+'CTA Pivot Table'!D$406</f>
        <v>0</v>
      </c>
      <c r="K89" s="194">
        <f>+'CTA Pivot Table'!D$408</f>
        <v>0</v>
      </c>
      <c r="L89" s="194">
        <f>+'CTA Pivot Table'!D$410</f>
        <v>0</v>
      </c>
      <c r="M89" s="196">
        <f>+'CTA Pivot Table'!D$412</f>
        <v>0</v>
      </c>
      <c r="N89" s="195">
        <f>+'CTA Pivot Table'!D$414</f>
        <v>0</v>
      </c>
      <c r="O89" s="12"/>
    </row>
    <row r="90" spans="1:16">
      <c r="A90" s="92" t="s">
        <v>101</v>
      </c>
      <c r="B90" s="194">
        <f>+'CTA Pivot Table'!D$422</f>
        <v>127.24864864864864</v>
      </c>
      <c r="C90" s="194">
        <f>+'CTA Pivot Table'!D$424</f>
        <v>123.23333333333332</v>
      </c>
      <c r="D90" s="194">
        <f>+'CTA Pivot Table'!D$426</f>
        <v>0</v>
      </c>
      <c r="E90" s="195">
        <f>+'CTA Pivot Table'!D$428</f>
        <v>126.99731743666167</v>
      </c>
      <c r="F90" s="195">
        <f>+'CTA Pivot Table'!D$430</f>
        <v>138.97549783549783</v>
      </c>
      <c r="G90" s="194">
        <f>+'CTA Pivot Table'!D$432</f>
        <v>133.82857142857145</v>
      </c>
      <c r="H90" s="194">
        <f>+'CTA Pivot Table'!D$434</f>
        <v>0</v>
      </c>
      <c r="I90" s="195">
        <f>+'CTA Pivot Table'!D$436</f>
        <v>138.64014569000406</v>
      </c>
      <c r="J90" s="195">
        <f>+'CTA Pivot Table'!D$438</f>
        <v>87.135288237254244</v>
      </c>
      <c r="K90" s="194">
        <f>+'CTA Pivot Table'!D$440</f>
        <v>73.175236505286591</v>
      </c>
      <c r="L90" s="194">
        <f>+'CTA Pivot Table'!D$442</f>
        <v>0</v>
      </c>
      <c r="M90" s="196">
        <f>+'CTA Pivot Table'!D$444</f>
        <v>81.906815339724886</v>
      </c>
      <c r="N90" s="195">
        <f>+'CTA Pivot Table'!D$446</f>
        <v>75.506809583858754</v>
      </c>
      <c r="O90" s="12"/>
    </row>
    <row r="91" spans="1:16">
      <c r="A91" s="92" t="s">
        <v>102</v>
      </c>
      <c r="B91" s="194">
        <f>+'CTA Pivot Table'!D$454</f>
        <v>128.8529411764701</v>
      </c>
      <c r="C91" s="194">
        <f>+'CTA Pivot Table'!D$456</f>
        <v>95.666666666666586</v>
      </c>
      <c r="D91" s="194">
        <f>+'CTA Pivot Table'!D$458</f>
        <v>0</v>
      </c>
      <c r="E91" s="195">
        <f>+'CTA Pivot Table'!D$460</f>
        <v>123.87499999999959</v>
      </c>
      <c r="F91" s="195">
        <f>+'CTA Pivot Table'!D$462</f>
        <v>121.65232793522175</v>
      </c>
      <c r="G91" s="194">
        <f>+'CTA Pivot Table'!D$464</f>
        <v>116.88023952095803</v>
      </c>
      <c r="H91" s="194">
        <f>+'CTA Pivot Table'!D$466</f>
        <v>0</v>
      </c>
      <c r="I91" s="195">
        <f>+'CTA Pivot Table'!D$468</f>
        <v>120.96233766233685</v>
      </c>
      <c r="J91" s="195">
        <f>+'CTA Pivot Table'!D$470</f>
        <v>83.972579263067644</v>
      </c>
      <c r="K91" s="194">
        <f>+'CTA Pivot Table'!D$472</f>
        <v>73.404958677685926</v>
      </c>
      <c r="L91" s="194">
        <f>+'CTA Pivot Table'!D$474</f>
        <v>0</v>
      </c>
      <c r="M91" s="196">
        <f>+'CTA Pivot Table'!D$476</f>
        <v>80.874621441550516</v>
      </c>
      <c r="N91" s="195">
        <f>+'CTA Pivot Table'!D$478</f>
        <v>68.91898148148141</v>
      </c>
      <c r="O91" s="12"/>
    </row>
    <row r="92" spans="1:16">
      <c r="A92" s="97" t="s">
        <v>103</v>
      </c>
      <c r="B92" s="197">
        <f>+'CTA Pivot Table'!D$486</f>
        <v>0</v>
      </c>
      <c r="C92" s="197">
        <f>+'CTA Pivot Table'!D$488</f>
        <v>0</v>
      </c>
      <c r="D92" s="197">
        <f>+'CTA Pivot Table'!D$490</f>
        <v>0</v>
      </c>
      <c r="E92" s="198">
        <f>+'CTA Pivot Table'!D$492</f>
        <v>0</v>
      </c>
      <c r="F92" s="198">
        <f>+'CTA Pivot Table'!D$494</f>
        <v>0</v>
      </c>
      <c r="G92" s="197">
        <f>+'CTA Pivot Table'!D$496</f>
        <v>0</v>
      </c>
      <c r="H92" s="197">
        <f>+'CTA Pivot Table'!D$498</f>
        <v>0</v>
      </c>
      <c r="I92" s="198">
        <f>+'CTA Pivot Table'!D$500</f>
        <v>0</v>
      </c>
      <c r="J92" s="198">
        <f>+'CTA Pivot Table'!D$502</f>
        <v>0</v>
      </c>
      <c r="K92" s="197">
        <f>+'CTA Pivot Table'!D$504</f>
        <v>0</v>
      </c>
      <c r="L92" s="197">
        <f>+'CTA Pivot Table'!D$506</f>
        <v>0</v>
      </c>
      <c r="M92" s="199">
        <f>+'CTA Pivot Table'!D$508</f>
        <v>0</v>
      </c>
      <c r="N92" s="198">
        <f>+'CTA Pivot Table'!D$510</f>
        <v>0</v>
      </c>
      <c r="O92" s="12"/>
    </row>
    <row r="93" spans="1:16">
      <c r="A93" s="165" t="s">
        <v>206</v>
      </c>
      <c r="B93" s="200"/>
      <c r="C93" s="200"/>
      <c r="D93" s="200"/>
      <c r="E93" s="200"/>
      <c r="F93" s="200"/>
      <c r="G93" s="200"/>
      <c r="H93" s="200"/>
      <c r="I93" s="200"/>
      <c r="J93" s="200"/>
      <c r="K93" s="200"/>
      <c r="L93" s="200"/>
      <c r="M93" s="200"/>
      <c r="N93" s="201"/>
    </row>
    <row r="94" spans="1:16">
      <c r="A94" s="202"/>
      <c r="B94" s="200"/>
      <c r="C94" s="200"/>
      <c r="D94" s="200"/>
      <c r="E94" s="200"/>
      <c r="F94" s="200"/>
      <c r="G94" s="200"/>
      <c r="H94" s="200"/>
      <c r="I94" s="200"/>
      <c r="J94" s="200"/>
      <c r="K94" s="200"/>
      <c r="L94" s="200"/>
      <c r="M94" s="200"/>
      <c r="N94" s="718" t="s">
        <v>1156</v>
      </c>
    </row>
    <row r="95" spans="1:16" ht="18">
      <c r="A95" s="266" t="s">
        <v>333</v>
      </c>
      <c r="B95" s="87"/>
      <c r="C95" s="87"/>
      <c r="D95" s="87"/>
      <c r="E95" s="133"/>
      <c r="F95" s="133"/>
      <c r="G95" s="133"/>
      <c r="H95" s="133"/>
      <c r="I95" s="133"/>
      <c r="J95" s="87"/>
      <c r="K95" s="87"/>
      <c r="L95" s="87"/>
      <c r="M95" s="133"/>
      <c r="N95" s="134"/>
    </row>
    <row r="96" spans="1:16" ht="18">
      <c r="A96" s="266"/>
      <c r="B96" s="87"/>
      <c r="C96" s="87"/>
      <c r="D96" s="87"/>
      <c r="E96" s="133"/>
      <c r="F96" s="133"/>
      <c r="G96" s="133"/>
      <c r="H96" s="133"/>
      <c r="I96" s="133"/>
      <c r="J96" s="87"/>
      <c r="K96" s="87"/>
      <c r="L96" s="87"/>
      <c r="M96" s="133"/>
      <c r="N96" s="134"/>
    </row>
    <row r="97" spans="1:15" ht="15.75">
      <c r="A97" s="150" t="s">
        <v>223</v>
      </c>
      <c r="B97" s="87"/>
      <c r="C97" s="87"/>
      <c r="D97" s="87"/>
      <c r="E97" s="133"/>
      <c r="F97" s="133"/>
      <c r="G97" s="133"/>
      <c r="H97" s="133"/>
      <c r="I97" s="133"/>
      <c r="J97" s="87"/>
      <c r="K97" s="87"/>
      <c r="L97" s="87"/>
      <c r="M97" s="133"/>
      <c r="N97" s="134"/>
    </row>
    <row r="98" spans="1:15" ht="15.75">
      <c r="A98" s="150" t="s">
        <v>502</v>
      </c>
      <c r="B98" s="87"/>
      <c r="C98" s="87"/>
      <c r="D98" s="87"/>
      <c r="E98" s="133"/>
      <c r="F98" s="133"/>
      <c r="G98" s="133"/>
      <c r="H98" s="133"/>
      <c r="I98" s="133"/>
      <c r="J98" s="87"/>
      <c r="K98" s="87"/>
      <c r="L98" s="87"/>
      <c r="M98" s="133"/>
      <c r="N98" s="134"/>
    </row>
    <row r="99" spans="1:15" ht="15.75" customHeight="1">
      <c r="A99" s="31"/>
      <c r="B99" s="63"/>
      <c r="C99" s="63"/>
      <c r="D99" s="63"/>
      <c r="E99" s="63"/>
      <c r="F99" s="64"/>
      <c r="G99" s="89"/>
      <c r="H99" s="89"/>
      <c r="I99" s="90"/>
      <c r="J99" s="90"/>
      <c r="K99" s="90"/>
      <c r="L99" s="90"/>
      <c r="M99" s="90"/>
      <c r="N99" s="90"/>
      <c r="O99" s="11"/>
    </row>
    <row r="100" spans="1:15" ht="15.75" customHeight="1">
      <c r="A100" s="26"/>
      <c r="B100" s="151" t="s">
        <v>303</v>
      </c>
      <c r="C100" s="184"/>
      <c r="D100" s="184"/>
      <c r="E100" s="184"/>
      <c r="F100" s="184"/>
      <c r="G100" s="184"/>
      <c r="H100" s="184"/>
      <c r="I100" s="185"/>
      <c r="J100" s="186" t="s">
        <v>202</v>
      </c>
      <c r="K100" s="187"/>
      <c r="L100" s="187"/>
      <c r="M100" s="188"/>
      <c r="N100" s="841" t="s">
        <v>302</v>
      </c>
      <c r="O100" s="91"/>
    </row>
    <row r="101" spans="1:15" ht="40.5" customHeight="1">
      <c r="A101" s="42"/>
      <c r="B101" s="152" t="s">
        <v>344</v>
      </c>
      <c r="C101" s="152"/>
      <c r="D101" s="152"/>
      <c r="E101" s="155"/>
      <c r="F101" s="156" t="s">
        <v>346</v>
      </c>
      <c r="G101" s="152"/>
      <c r="H101" s="152"/>
      <c r="I101" s="153"/>
      <c r="J101" s="157" t="s">
        <v>304</v>
      </c>
      <c r="K101" s="184"/>
      <c r="L101" s="184"/>
      <c r="M101" s="185"/>
      <c r="N101" s="842"/>
      <c r="O101" s="91"/>
    </row>
    <row r="102" spans="1:15" ht="27" customHeight="1">
      <c r="A102" s="31"/>
      <c r="B102" s="189" t="s">
        <v>203</v>
      </c>
      <c r="C102" s="189" t="s">
        <v>204</v>
      </c>
      <c r="D102" s="189" t="s">
        <v>104</v>
      </c>
      <c r="E102" s="190" t="s">
        <v>50</v>
      </c>
      <c r="F102" s="190" t="s">
        <v>203</v>
      </c>
      <c r="G102" s="189" t="s">
        <v>204</v>
      </c>
      <c r="H102" s="189" t="s">
        <v>104</v>
      </c>
      <c r="I102" s="190" t="s">
        <v>50</v>
      </c>
      <c r="J102" s="191" t="s">
        <v>203</v>
      </c>
      <c r="K102" s="192" t="s">
        <v>204</v>
      </c>
      <c r="L102" s="193" t="s">
        <v>104</v>
      </c>
      <c r="M102" s="191" t="s">
        <v>50</v>
      </c>
      <c r="N102" s="843"/>
      <c r="O102" s="91"/>
    </row>
    <row r="103" spans="1:15" hidden="1">
      <c r="A103" s="92" t="s">
        <v>87</v>
      </c>
      <c r="B103" s="66">
        <f>+'CTA Pivot Table'!E$230</f>
        <v>0</v>
      </c>
      <c r="C103" s="66">
        <f>+'CTA Pivot Table'!E$231</f>
        <v>0</v>
      </c>
      <c r="D103" s="66">
        <f>+'CTA Pivot Table'!E$232</f>
        <v>0</v>
      </c>
      <c r="E103" s="65">
        <f>+'CTA Pivot Table'!E$233</f>
        <v>0</v>
      </c>
      <c r="F103" s="65"/>
      <c r="G103" s="65"/>
      <c r="H103" s="65"/>
      <c r="I103" s="65"/>
      <c r="J103" s="65">
        <f>+'CTA Pivot Table'!E$234</f>
        <v>0</v>
      </c>
      <c r="K103" s="66">
        <f>+'CTA Pivot Table'!E$235</f>
        <v>0</v>
      </c>
      <c r="L103" s="66">
        <f>+'CTA Pivot Table'!E$236</f>
        <v>0</v>
      </c>
      <c r="M103" s="67">
        <f>+'CTA Pivot Table'!E$237</f>
        <v>0</v>
      </c>
      <c r="N103" s="65">
        <f>+'CTA Pivot Table'!E$238</f>
        <v>0</v>
      </c>
      <c r="O103" s="12"/>
    </row>
    <row r="104" spans="1:15" hidden="1">
      <c r="A104" s="92"/>
      <c r="E104" s="68"/>
      <c r="I104" s="68"/>
      <c r="J104" s="68"/>
      <c r="M104" s="70"/>
      <c r="N104" s="68"/>
      <c r="O104" s="12"/>
    </row>
    <row r="105" spans="1:15">
      <c r="A105" s="92" t="s">
        <v>88</v>
      </c>
      <c r="B105" s="194">
        <f>+'CTA Pivot Table'!E$6</f>
        <v>0</v>
      </c>
      <c r="C105" s="194">
        <f>+'CTA Pivot Table'!E$8</f>
        <v>0</v>
      </c>
      <c r="D105" s="194">
        <f>+'CTA Pivot Table'!E$10</f>
        <v>0</v>
      </c>
      <c r="E105" s="195">
        <f>+'CTA Pivot Table'!E$12</f>
        <v>0</v>
      </c>
      <c r="F105" s="195">
        <f>+'CTA Pivot Table'!E$14</f>
        <v>0</v>
      </c>
      <c r="G105" s="194">
        <f>+'CTA Pivot Table'!E$16</f>
        <v>0</v>
      </c>
      <c r="H105" s="194">
        <f>+'CTA Pivot Table'!E$18</f>
        <v>0</v>
      </c>
      <c r="I105" s="195">
        <f>+'CTA Pivot Table'!E$20</f>
        <v>0</v>
      </c>
      <c r="J105" s="195">
        <f>+'CTA Pivot Table'!E$22</f>
        <v>0</v>
      </c>
      <c r="K105" s="194">
        <f>+'CTA Pivot Table'!E$24</f>
        <v>0</v>
      </c>
      <c r="L105" s="194">
        <f>+'CTA Pivot Table'!E$26</f>
        <v>0</v>
      </c>
      <c r="M105" s="196">
        <f>+'CTA Pivot Table'!E$28</f>
        <v>0</v>
      </c>
      <c r="N105" s="195">
        <f>+'CTA Pivot Table'!E$30</f>
        <v>0</v>
      </c>
      <c r="O105" s="12"/>
    </row>
    <row r="106" spans="1:15">
      <c r="A106" s="92" t="s">
        <v>89</v>
      </c>
      <c r="B106" s="194">
        <f>+'CTA Pivot Table'!E$38</f>
        <v>128.75939130434784</v>
      </c>
      <c r="C106" s="194">
        <f>+'CTA Pivot Table'!E$40</f>
        <v>138.42571428571429</v>
      </c>
      <c r="D106" s="194">
        <f>+'CTA Pivot Table'!E$42</f>
        <v>88.179999999999993</v>
      </c>
      <c r="E106" s="195">
        <f>+'CTA Pivot Table'!E$44</f>
        <v>124.06797468354431</v>
      </c>
      <c r="F106" s="195">
        <f>+'CTA Pivot Table'!E$46</f>
        <v>129.38932621747833</v>
      </c>
      <c r="G106" s="194">
        <f>+'CTA Pivot Table'!E$48</f>
        <v>120.39483443708609</v>
      </c>
      <c r="H106" s="194">
        <f>+'CTA Pivot Table'!E$50</f>
        <v>88.165685714285715</v>
      </c>
      <c r="I106" s="195">
        <f>+'CTA Pivot Table'!E$52</f>
        <v>121.496105</v>
      </c>
      <c r="J106" s="195">
        <f>+'CTA Pivot Table'!E$54</f>
        <v>0</v>
      </c>
      <c r="K106" s="194">
        <f>+'CTA Pivot Table'!E$56</f>
        <v>0</v>
      </c>
      <c r="L106" s="194">
        <f>+'CTA Pivot Table'!ER$58</f>
        <v>0</v>
      </c>
      <c r="M106" s="196">
        <f>+'CTA Pivot Table'!E$60</f>
        <v>81.144075471698116</v>
      </c>
      <c r="N106" s="195">
        <f>+'CTA Pivot Table'!E$62</f>
        <v>85.517837837837831</v>
      </c>
      <c r="O106" s="12"/>
    </row>
    <row r="107" spans="1:15">
      <c r="A107" s="92" t="s">
        <v>90</v>
      </c>
      <c r="B107" s="194">
        <f>+'CTA Pivot Table'!E$70</f>
        <v>0</v>
      </c>
      <c r="C107" s="194">
        <f>+'CTA Pivot Table'!E$72</f>
        <v>0</v>
      </c>
      <c r="D107" s="194">
        <f>+'CTA Pivot Table'!E$74</f>
        <v>0</v>
      </c>
      <c r="E107" s="195">
        <f>+'CTA Pivot Table'!E$76</f>
        <v>0</v>
      </c>
      <c r="F107" s="195">
        <f>+'CTA Pivot Table'!E$78</f>
        <v>0</v>
      </c>
      <c r="G107" s="194">
        <f>+'CTA Pivot Table'!E$80</f>
        <v>0</v>
      </c>
      <c r="H107" s="194">
        <f>+'CTA Pivot Table'!E$82</f>
        <v>0</v>
      </c>
      <c r="I107" s="195">
        <f>+'CTA Pivot Table'!E$84</f>
        <v>0</v>
      </c>
      <c r="J107" s="195">
        <f>+'CTA Pivot Table'!E$86</f>
        <v>0</v>
      </c>
      <c r="K107" s="194">
        <f>+'CTA Pivot Table'!E$88</f>
        <v>0</v>
      </c>
      <c r="L107" s="194">
        <f>+'CTA Pivot Table'!E$90</f>
        <v>0</v>
      </c>
      <c r="M107" s="196">
        <f>+'CTA Pivot Table'!E$92</f>
        <v>0</v>
      </c>
      <c r="N107" s="195">
        <f>+'CTA Pivot Table'!E$94</f>
        <v>0</v>
      </c>
      <c r="O107" s="12"/>
    </row>
    <row r="108" spans="1:15">
      <c r="A108" s="92" t="s">
        <v>91</v>
      </c>
      <c r="B108" s="194">
        <f>+'CTA Pivot Table'!E$102</f>
        <v>0</v>
      </c>
      <c r="C108" s="194">
        <f>+'CTA Pivot Table'!E$104</f>
        <v>0</v>
      </c>
      <c r="D108" s="194">
        <f>+'CTA Pivot Table'!E$106</f>
        <v>0</v>
      </c>
      <c r="E108" s="195">
        <f>+'CTA Pivot Table'!E$108</f>
        <v>0</v>
      </c>
      <c r="F108" s="195">
        <f>+'CTA Pivot Table'!E$110</f>
        <v>0</v>
      </c>
      <c r="G108" s="194">
        <f>+'CTA Pivot Table'!E$112</f>
        <v>0</v>
      </c>
      <c r="H108" s="194">
        <f>+'CTA Pivot Table'!E$114</f>
        <v>0</v>
      </c>
      <c r="I108" s="195">
        <f>+'CTA Pivot Table'!E$116</f>
        <v>0</v>
      </c>
      <c r="J108" s="195">
        <f>+'CTA Pivot Table'!E$118</f>
        <v>0</v>
      </c>
      <c r="K108" s="194">
        <f>+'CTA Pivot Table'!E$120</f>
        <v>0</v>
      </c>
      <c r="L108" s="194">
        <f>+'CTA Pivot Table'!E$122</f>
        <v>0</v>
      </c>
      <c r="M108" s="196">
        <f>+'CTA Pivot Table'!E$124</f>
        <v>0</v>
      </c>
      <c r="N108" s="195">
        <f>+'CTA Pivot Table'!E$126</f>
        <v>0</v>
      </c>
      <c r="O108" s="12"/>
    </row>
    <row r="109" spans="1:15">
      <c r="A109" s="92"/>
      <c r="B109" s="194"/>
      <c r="C109" s="194"/>
      <c r="D109" s="194"/>
      <c r="E109" s="195"/>
      <c r="F109" s="195"/>
      <c r="G109" s="194"/>
      <c r="H109" s="194"/>
      <c r="I109" s="195"/>
      <c r="J109" s="195"/>
      <c r="K109" s="194"/>
      <c r="L109" s="194"/>
      <c r="M109" s="196"/>
      <c r="N109" s="195"/>
      <c r="O109" s="12"/>
    </row>
    <row r="110" spans="1:15">
      <c r="A110" s="92" t="s">
        <v>92</v>
      </c>
      <c r="B110" s="194">
        <f>+'CTA Pivot Table'!E$134</f>
        <v>140.5792857142857</v>
      </c>
      <c r="C110" s="194">
        <f>+'CTA Pivot Table'!E$136</f>
        <v>131.54545454545453</v>
      </c>
      <c r="D110" s="194">
        <f>+'CTA Pivot Table'!E$138</f>
        <v>0</v>
      </c>
      <c r="E110" s="195">
        <f>+'CTA Pivot Table'!E$140</f>
        <v>139.53326315789474</v>
      </c>
      <c r="F110" s="195">
        <f>+'CTA Pivot Table'!E$142</f>
        <v>145.04419112627986</v>
      </c>
      <c r="G110" s="194">
        <f>+'CTA Pivot Table'!E$144</f>
        <v>141.25439814814817</v>
      </c>
      <c r="H110" s="194">
        <f>+'CTA Pivot Table'!E$146</f>
        <v>0</v>
      </c>
      <c r="I110" s="195">
        <f>+'CTA Pivot Table'!E$148</f>
        <v>144.78398919262554</v>
      </c>
      <c r="J110" s="195">
        <f>+'CTA Pivot Table'!E$150</f>
        <v>100.75653742595584</v>
      </c>
      <c r="K110" s="194">
        <f>+'CTA Pivot Table'!E$152</f>
        <v>78.166957403651111</v>
      </c>
      <c r="L110" s="194">
        <f>+'CTA Pivot Table'!E$154</f>
        <v>0</v>
      </c>
      <c r="M110" s="196">
        <f>+'CTA Pivot Table'!E$156</f>
        <v>96.017531914893624</v>
      </c>
      <c r="N110" s="195">
        <f>+'CTA Pivot Table'!E$158</f>
        <v>64.7</v>
      </c>
      <c r="O110" s="12"/>
    </row>
    <row r="111" spans="1:15">
      <c r="A111" s="92" t="s">
        <v>93</v>
      </c>
      <c r="B111" s="194">
        <f>+'CTA Pivot Table'!E$166</f>
        <v>138.52252824858755</v>
      </c>
      <c r="C111" s="194">
        <f>+'CTA Pivot Table'!E$168</f>
        <v>155.50166666666667</v>
      </c>
      <c r="D111" s="194">
        <f>+'CTA Pivot Table'!E$170</f>
        <v>0</v>
      </c>
      <c r="E111" s="195">
        <f>+'CTA Pivot Table'!E$172</f>
        <v>138.8055138888889</v>
      </c>
      <c r="F111" s="195">
        <f>+'CTA Pivot Table'!E$174</f>
        <v>146.46435967302452</v>
      </c>
      <c r="G111" s="194">
        <f>+'CTA Pivot Table'!E$176</f>
        <v>140.01201005025126</v>
      </c>
      <c r="H111" s="194">
        <f>+'CTA Pivot Table'!E$178</f>
        <v>0</v>
      </c>
      <c r="I111" s="195">
        <f>+'CTA Pivot Table'!E$180</f>
        <v>146.05478468899523</v>
      </c>
      <c r="J111" s="195">
        <f>+'CTA Pivot Table'!E$182</f>
        <v>98.738014874141868</v>
      </c>
      <c r="K111" s="194">
        <f>+'CTA Pivot Table'!E$184</f>
        <v>81.836873385012922</v>
      </c>
      <c r="L111" s="194">
        <f>+'CTA Pivot Table'!E$186</f>
        <v>0</v>
      </c>
      <c r="M111" s="196">
        <f>+'CTA Pivot Table'!E$188</f>
        <v>93.551066613798568</v>
      </c>
      <c r="N111" s="195">
        <f>+'CTA Pivot Table'!E$190</f>
        <v>103.91658757062146</v>
      </c>
      <c r="O111" s="12"/>
    </row>
    <row r="112" spans="1:15">
      <c r="A112" s="92" t="s">
        <v>94</v>
      </c>
      <c r="B112" s="194">
        <f>+'CTA Pivot Table'!E$198</f>
        <v>0</v>
      </c>
      <c r="C112" s="194">
        <f>+'CTA Pivot Table'!E$200</f>
        <v>0</v>
      </c>
      <c r="D112" s="194">
        <f>+'CTA Pivot Table'!E$202</f>
        <v>0</v>
      </c>
      <c r="E112" s="195">
        <f>+'CTA Pivot Table'!E$204</f>
        <v>0</v>
      </c>
      <c r="F112" s="195">
        <f>+'CTA Pivot Table'!E$206</f>
        <v>0</v>
      </c>
      <c r="G112" s="194">
        <f>+'CTA Pivot Table'!E$208</f>
        <v>0</v>
      </c>
      <c r="H112" s="194">
        <f>+'CTA Pivot Table'!E$210</f>
        <v>0</v>
      </c>
      <c r="I112" s="195">
        <f>+'CTA Pivot Table'!E$212</f>
        <v>0</v>
      </c>
      <c r="J112" s="195">
        <f>+'CTA Pivot Table'!E$214</f>
        <v>0</v>
      </c>
      <c r="K112" s="194">
        <f>+'CTA Pivot Table'!E$216</f>
        <v>0</v>
      </c>
      <c r="L112" s="194">
        <f>+'CTA Pivot Table'!E$218</f>
        <v>0</v>
      </c>
      <c r="M112" s="196">
        <f>+'CTA Pivot Table'!E$220</f>
        <v>0</v>
      </c>
      <c r="N112" s="195">
        <f>+'CTA Pivot Table'!E$222</f>
        <v>0</v>
      </c>
      <c r="O112" s="12"/>
    </row>
    <row r="113" spans="1:16">
      <c r="A113" s="92" t="s">
        <v>95</v>
      </c>
      <c r="B113" s="194">
        <f>+'CTA Pivot Table'!E$230</f>
        <v>0</v>
      </c>
      <c r="C113" s="194">
        <f>+'CTA Pivot Table'!E$232</f>
        <v>0</v>
      </c>
      <c r="D113" s="194">
        <f>+'CTA Pivot Table'!E$234</f>
        <v>0</v>
      </c>
      <c r="E113" s="195">
        <f>+'CTA Pivot Table'!E$236</f>
        <v>0</v>
      </c>
      <c r="F113" s="195">
        <f>+'CTA Pivot Table'!E$238</f>
        <v>0</v>
      </c>
      <c r="G113" s="194">
        <f>+'CTA Pivot Table'!E$240</f>
        <v>0</v>
      </c>
      <c r="H113" s="194">
        <f>+'CTA Pivot Table'!E$242</f>
        <v>0</v>
      </c>
      <c r="I113" s="195">
        <f>+'CTA Pivot Table'!E$244</f>
        <v>0</v>
      </c>
      <c r="J113" s="195">
        <f>+'CTA Pivot Table'!E$246</f>
        <v>0</v>
      </c>
      <c r="K113" s="194">
        <f>+'CTA Pivot Table'!E$248</f>
        <v>0</v>
      </c>
      <c r="L113" s="194">
        <f>+'CTA Pivot Table'!E$250</f>
        <v>0</v>
      </c>
      <c r="M113" s="196">
        <f>+'CTA Pivot Table'!E$252</f>
        <v>0</v>
      </c>
      <c r="N113" s="195">
        <f>+'CTA Pivot Table'!E$254</f>
        <v>0</v>
      </c>
      <c r="O113" s="12"/>
    </row>
    <row r="114" spans="1:16">
      <c r="A114" s="92"/>
      <c r="B114" s="194"/>
      <c r="C114" s="194"/>
      <c r="D114" s="194"/>
      <c r="E114" s="195"/>
      <c r="F114" s="195"/>
      <c r="G114" s="194"/>
      <c r="H114" s="194"/>
      <c r="I114" s="195"/>
      <c r="J114" s="195"/>
      <c r="K114" s="194"/>
      <c r="L114" s="194"/>
      <c r="M114" s="196"/>
      <c r="N114" s="195"/>
      <c r="O114" s="12"/>
    </row>
    <row r="115" spans="1:16">
      <c r="A115" s="92" t="s">
        <v>96</v>
      </c>
      <c r="B115" s="194">
        <f>+'CTA Pivot Table'!E$262</f>
        <v>0</v>
      </c>
      <c r="C115" s="194">
        <f>+'CTA Pivot Table'!E$264</f>
        <v>0</v>
      </c>
      <c r="D115" s="194">
        <f>+'CTA Pivot Table'!E$266</f>
        <v>0</v>
      </c>
      <c r="E115" s="195">
        <f>+'CTA Pivot Table'!E$268</f>
        <v>0</v>
      </c>
      <c r="F115" s="195">
        <f>+'CTA Pivot Table'!E$270</f>
        <v>0</v>
      </c>
      <c r="G115" s="194">
        <f>+'CTA Pivot Table'!E$272</f>
        <v>0</v>
      </c>
      <c r="H115" s="194">
        <f>+'CTA Pivot Table'!E$274</f>
        <v>0</v>
      </c>
      <c r="I115" s="195">
        <f>+'CTA Pivot Table'!E$276</f>
        <v>0</v>
      </c>
      <c r="J115" s="195">
        <f>+'CTA Pivot Table'!E$278</f>
        <v>0</v>
      </c>
      <c r="K115" s="194">
        <f>+'CTA Pivot Table'!E$280</f>
        <v>0</v>
      </c>
      <c r="L115" s="194">
        <f>+'CTA Pivot Table'!E$282</f>
        <v>0</v>
      </c>
      <c r="M115" s="196">
        <f>+'CTA Pivot Table'!E$284</f>
        <v>0</v>
      </c>
      <c r="N115" s="195">
        <f>+'CTA Pivot Table'!E$286</f>
        <v>0</v>
      </c>
      <c r="O115" s="12"/>
    </row>
    <row r="116" spans="1:16" ht="15.75">
      <c r="A116" s="92" t="s">
        <v>97</v>
      </c>
      <c r="B116" s="194">
        <f>+'CTA Pivot Table'!E$294</f>
        <v>162.13555555555556</v>
      </c>
      <c r="C116" s="194">
        <f>+'CTA Pivot Table'!E$296</f>
        <v>136</v>
      </c>
      <c r="D116" s="194">
        <f>+'CTA Pivot Table'!E$298</f>
        <v>0</v>
      </c>
      <c r="E116" s="195">
        <f>+'CTA Pivot Table'!E$300</f>
        <v>161.02340425531915</v>
      </c>
      <c r="F116" s="195">
        <f>+'CTA Pivot Table'!E$302</f>
        <v>144.73702755425506</v>
      </c>
      <c r="G116" s="194">
        <f>+'CTA Pivot Table'!E$304</f>
        <v>129.75121951219512</v>
      </c>
      <c r="H116" s="194">
        <f>+'CTA Pivot Table'!E$306</f>
        <v>141.25625000000002</v>
      </c>
      <c r="I116" s="195">
        <f>+'CTA Pivot Table'!E$308</f>
        <v>144.65589054364935</v>
      </c>
      <c r="J116" s="195">
        <f>+'CTA Pivot Table'!E$310</f>
        <v>94.978283810052773</v>
      </c>
      <c r="K116" s="194">
        <f>+'CTA Pivot Table'!E$312</f>
        <v>64.992901878914395</v>
      </c>
      <c r="L116" s="194">
        <f>+'CTA Pivot Table'!E$314</f>
        <v>87.619354838709683</v>
      </c>
      <c r="M116" s="196">
        <f>+'CTA Pivot Table'!E$316</f>
        <v>88.663146505085493</v>
      </c>
      <c r="N116" s="195">
        <f>+'CTA Pivot Table'!E$318</f>
        <v>98.143406593406581</v>
      </c>
      <c r="O116" s="12"/>
      <c r="P116" s="96"/>
    </row>
    <row r="117" spans="1:16">
      <c r="A117" s="92" t="s">
        <v>98</v>
      </c>
      <c r="B117" s="194">
        <f>+'CTA Pivot Table'!E$326</f>
        <v>0</v>
      </c>
      <c r="C117" s="194">
        <f>+'CTA Pivot Table'!E$328</f>
        <v>0</v>
      </c>
      <c r="D117" s="194">
        <f>+'CTA Pivot Table'!E$330</f>
        <v>0</v>
      </c>
      <c r="E117" s="195">
        <f>+'CTA Pivot Table'!E$332</f>
        <v>0</v>
      </c>
      <c r="F117" s="195">
        <f>+'CTA Pivot Table'!E$334</f>
        <v>0</v>
      </c>
      <c r="G117" s="194">
        <f>+'CTA Pivot Table'!E$336</f>
        <v>0</v>
      </c>
      <c r="H117" s="194">
        <f>+'CTA Pivot Table'!E$338</f>
        <v>0</v>
      </c>
      <c r="I117" s="195">
        <f>+'CTA Pivot Table'!E$340</f>
        <v>0</v>
      </c>
      <c r="J117" s="195">
        <f>+'CTA Pivot Table'!E$342</f>
        <v>0</v>
      </c>
      <c r="K117" s="194">
        <f>+'CTA Pivot Table'!E$344</f>
        <v>0</v>
      </c>
      <c r="L117" s="194">
        <f>+'CTA Pivot Table'!E$346</f>
        <v>0</v>
      </c>
      <c r="M117" s="196">
        <f>+'CTA Pivot Table'!E$348</f>
        <v>0</v>
      </c>
      <c r="N117" s="195">
        <f>+'CTA Pivot Table'!E$350</f>
        <v>0</v>
      </c>
      <c r="O117" s="12"/>
    </row>
    <row r="118" spans="1:16">
      <c r="A118" s="92" t="s">
        <v>99</v>
      </c>
      <c r="B118" s="194">
        <f>+'CTA Pivot Table'!E$358</f>
        <v>0</v>
      </c>
      <c r="C118" s="194">
        <f>+'CTA Pivot Table'!E$360</f>
        <v>0</v>
      </c>
      <c r="D118" s="194">
        <f>+'CTA Pivot Table'!E$362</f>
        <v>0</v>
      </c>
      <c r="E118" s="195">
        <f>+'CTA Pivot Table'!E$364</f>
        <v>0</v>
      </c>
      <c r="F118" s="195">
        <f>+'CTA Pivot Table'!E$366</f>
        <v>0</v>
      </c>
      <c r="G118" s="194">
        <f>+'CTA Pivot Table'!E$368</f>
        <v>0</v>
      </c>
      <c r="H118" s="194">
        <f>+'CTA Pivot Table'!E$370</f>
        <v>0</v>
      </c>
      <c r="I118" s="195">
        <f>+'CTA Pivot Table'!E$372</f>
        <v>0</v>
      </c>
      <c r="J118" s="195">
        <f>+'CTA Pivot Table'!E$374</f>
        <v>0</v>
      </c>
      <c r="K118" s="194">
        <f>+'CTA Pivot Table'!E$376</f>
        <v>0</v>
      </c>
      <c r="L118" s="194">
        <f>+'CTA Pivot Table'!E$378</f>
        <v>0</v>
      </c>
      <c r="M118" s="196">
        <f>+'CTA Pivot Table'!E$380</f>
        <v>0</v>
      </c>
      <c r="N118" s="195">
        <f>+'CTA Pivot Table'!E$382</f>
        <v>0</v>
      </c>
      <c r="O118" s="12"/>
    </row>
    <row r="119" spans="1:16">
      <c r="A119" s="92"/>
      <c r="B119" s="194"/>
      <c r="C119" s="194"/>
      <c r="D119" s="194"/>
      <c r="E119" s="195"/>
      <c r="F119" s="195"/>
      <c r="G119" s="194"/>
      <c r="H119" s="194"/>
      <c r="I119" s="195"/>
      <c r="J119" s="195"/>
      <c r="K119" s="194"/>
      <c r="L119" s="194"/>
      <c r="M119" s="196"/>
      <c r="N119" s="195"/>
      <c r="O119" s="12"/>
    </row>
    <row r="120" spans="1:16">
      <c r="A120" s="92" t="s">
        <v>100</v>
      </c>
      <c r="B120" s="194">
        <f>+'CTA Pivot Table'!E$390</f>
        <v>0</v>
      </c>
      <c r="C120" s="194">
        <f>+'CTA Pivot Table'!E$392</f>
        <v>0</v>
      </c>
      <c r="D120" s="194">
        <f>+'CTA Pivot Table'!E$394</f>
        <v>0</v>
      </c>
      <c r="E120" s="195">
        <f>+'CTA Pivot Table'!E$396</f>
        <v>0</v>
      </c>
      <c r="F120" s="195">
        <f>+'CTA Pivot Table'!E$398</f>
        <v>0</v>
      </c>
      <c r="G120" s="194">
        <f>+'CTA Pivot Table'!E$400</f>
        <v>0</v>
      </c>
      <c r="H120" s="194">
        <f>+'CTA Pivot Table'!E$402</f>
        <v>0</v>
      </c>
      <c r="I120" s="195">
        <f>+'CTA Pivot Table'!E$404</f>
        <v>0</v>
      </c>
      <c r="J120" s="195">
        <f>+'CTA Pivot Table'!E$406</f>
        <v>0</v>
      </c>
      <c r="K120" s="194">
        <f>+'CTA Pivot Table'!E$408</f>
        <v>0</v>
      </c>
      <c r="L120" s="194">
        <f>+'CTA Pivot Table'!E$410</f>
        <v>0</v>
      </c>
      <c r="M120" s="196">
        <f>+'CTA Pivot Table'!E$412</f>
        <v>0</v>
      </c>
      <c r="N120" s="195">
        <f>+'CTA Pivot Table'!E$414</f>
        <v>0</v>
      </c>
      <c r="O120" s="12"/>
    </row>
    <row r="121" spans="1:16">
      <c r="A121" s="92" t="s">
        <v>101</v>
      </c>
      <c r="B121" s="194">
        <f>+'CTA Pivot Table'!E$422</f>
        <v>127.42685355957212</v>
      </c>
      <c r="C121" s="194">
        <f>+'CTA Pivot Table'!E$424</f>
        <v>126.43316062176164</v>
      </c>
      <c r="D121" s="194">
        <f>+'CTA Pivot Table'!E$426</f>
        <v>0</v>
      </c>
      <c r="E121" s="195">
        <f>+'CTA Pivot Table'!E$428</f>
        <v>127.36081267217631</v>
      </c>
      <c r="F121" s="195">
        <f>+'CTA Pivot Table'!E$430</f>
        <v>141.73855628313063</v>
      </c>
      <c r="G121" s="194">
        <f>+'CTA Pivot Table'!E$432</f>
        <v>139.80565656565656</v>
      </c>
      <c r="H121" s="194">
        <f>+'CTA Pivot Table'!E$434</f>
        <v>0</v>
      </c>
      <c r="I121" s="195">
        <f>+'CTA Pivot Table'!E$436</f>
        <v>141.60007236937329</v>
      </c>
      <c r="J121" s="195">
        <f>+'CTA Pivot Table'!E$438</f>
        <v>89.464219124567165</v>
      </c>
      <c r="K121" s="194">
        <f>+'CTA Pivot Table'!E$440</f>
        <v>69.835179505682845</v>
      </c>
      <c r="L121" s="194">
        <f>+'CTA Pivot Table'!E$442</f>
        <v>0</v>
      </c>
      <c r="M121" s="196">
        <f>+'CTA Pivot Table'!E$444</f>
        <v>82.990116625014878</v>
      </c>
      <c r="N121" s="195">
        <f>+'CTA Pivot Table'!E$446</f>
        <v>75.981376975169297</v>
      </c>
      <c r="O121" s="12"/>
    </row>
    <row r="122" spans="1:16">
      <c r="A122" s="92" t="s">
        <v>102</v>
      </c>
      <c r="B122" s="194">
        <f>+'CTA Pivot Table'!E$454</f>
        <v>149.08333333333266</v>
      </c>
      <c r="C122" s="194">
        <f>+'CTA Pivot Table'!E$456</f>
        <v>168</v>
      </c>
      <c r="D122" s="194">
        <f>+'CTA Pivot Table'!E$458</f>
        <v>0</v>
      </c>
      <c r="E122" s="195">
        <f>+'CTA Pivot Table'!E$460</f>
        <v>150.53846153846092</v>
      </c>
      <c r="F122" s="195">
        <f>+'CTA Pivot Table'!E$462</f>
        <v>126.45326542840004</v>
      </c>
      <c r="G122" s="194">
        <f>+'CTA Pivot Table'!E$464</f>
        <v>119.72881355932144</v>
      </c>
      <c r="H122" s="194">
        <f>+'CTA Pivot Table'!E$466</f>
        <v>0</v>
      </c>
      <c r="I122" s="195">
        <f>+'CTA Pivot Table'!E$468</f>
        <v>126.22366898148128</v>
      </c>
      <c r="J122" s="195">
        <f>+'CTA Pivot Table'!E$470</f>
        <v>86.242921013412769</v>
      </c>
      <c r="K122" s="194">
        <f>+'CTA Pivot Table'!E$472</f>
        <v>73.765765765765735</v>
      </c>
      <c r="L122" s="194">
        <f>+'CTA Pivot Table'!E$474</f>
        <v>0</v>
      </c>
      <c r="M122" s="196">
        <f>+'CTA Pivot Table'!E$476</f>
        <v>83.141097424412038</v>
      </c>
      <c r="N122" s="195">
        <f>+'CTA Pivot Table'!E$478</f>
        <v>83.349514563106723</v>
      </c>
      <c r="O122" s="12"/>
    </row>
    <row r="123" spans="1:16">
      <c r="A123" s="97" t="s">
        <v>103</v>
      </c>
      <c r="B123" s="197">
        <f>+'CTA Pivot Table'!E$486</f>
        <v>0</v>
      </c>
      <c r="C123" s="197">
        <f>+'CTA Pivot Table'!E$488</f>
        <v>0</v>
      </c>
      <c r="D123" s="197">
        <f>+'CTA Pivot Table'!E$490</f>
        <v>0</v>
      </c>
      <c r="E123" s="198">
        <f>+'CTA Pivot Table'!E$492</f>
        <v>0</v>
      </c>
      <c r="F123" s="198">
        <f>+'CTA Pivot Table'!E$494</f>
        <v>0</v>
      </c>
      <c r="G123" s="197">
        <f>+'CTA Pivot Table'!E$496</f>
        <v>0</v>
      </c>
      <c r="H123" s="197">
        <f>+'CTA Pivot Table'!E$498</f>
        <v>0</v>
      </c>
      <c r="I123" s="198">
        <f>+'CTA Pivot Table'!E$500</f>
        <v>0</v>
      </c>
      <c r="J123" s="198">
        <f>+'CTA Pivot Table'!E$502</f>
        <v>0</v>
      </c>
      <c r="K123" s="197">
        <f>+'CTA Pivot Table'!E$504</f>
        <v>0</v>
      </c>
      <c r="L123" s="197">
        <f>+'CTA Pivot Table'!E$506</f>
        <v>0</v>
      </c>
      <c r="M123" s="199">
        <f>+'CTA Pivot Table'!E$508</f>
        <v>0</v>
      </c>
      <c r="N123" s="198">
        <f>+'CTA Pivot Table'!E$510</f>
        <v>0</v>
      </c>
      <c r="O123" s="12"/>
    </row>
    <row r="124" spans="1:16">
      <c r="A124" s="165" t="s">
        <v>206</v>
      </c>
      <c r="B124" s="200"/>
      <c r="C124" s="200"/>
      <c r="D124" s="200"/>
      <c r="E124" s="200"/>
      <c r="F124" s="200"/>
      <c r="G124" s="200"/>
      <c r="H124" s="200"/>
      <c r="I124" s="200"/>
      <c r="J124" s="200"/>
      <c r="K124" s="200"/>
      <c r="L124" s="200"/>
      <c r="M124" s="200"/>
      <c r="N124" s="201"/>
    </row>
    <row r="125" spans="1:16">
      <c r="A125" s="202"/>
      <c r="B125" s="200"/>
      <c r="C125" s="200"/>
      <c r="D125" s="200"/>
      <c r="E125" s="200"/>
      <c r="F125" s="200"/>
      <c r="G125" s="200"/>
      <c r="H125" s="200"/>
      <c r="I125" s="200"/>
      <c r="J125" s="200"/>
      <c r="K125" s="200"/>
      <c r="L125" s="200"/>
      <c r="M125" s="200"/>
      <c r="N125" s="718" t="s">
        <v>1156</v>
      </c>
    </row>
    <row r="126" spans="1:16" ht="18">
      <c r="A126" s="266" t="s">
        <v>334</v>
      </c>
      <c r="B126" s="87"/>
      <c r="C126" s="87"/>
      <c r="D126" s="87"/>
      <c r="E126" s="133"/>
      <c r="F126" s="133"/>
      <c r="G126" s="133"/>
      <c r="H126" s="133"/>
      <c r="I126" s="133"/>
      <c r="J126" s="87"/>
      <c r="K126" s="87"/>
      <c r="L126" s="87"/>
      <c r="M126" s="133"/>
      <c r="N126" s="134"/>
    </row>
    <row r="127" spans="1:16" ht="18">
      <c r="A127" s="266"/>
      <c r="B127" s="87"/>
      <c r="C127" s="87"/>
      <c r="D127" s="87"/>
      <c r="E127" s="133"/>
      <c r="F127" s="133"/>
      <c r="G127" s="133"/>
      <c r="H127" s="133"/>
      <c r="I127" s="133"/>
      <c r="J127" s="87"/>
      <c r="K127" s="87"/>
      <c r="L127" s="87"/>
      <c r="M127" s="133"/>
      <c r="N127" s="134"/>
    </row>
    <row r="128" spans="1:16" ht="15.75">
      <c r="A128" s="150" t="s">
        <v>223</v>
      </c>
      <c r="B128" s="87"/>
      <c r="C128" s="87"/>
      <c r="D128" s="87"/>
      <c r="E128" s="133"/>
      <c r="F128" s="133"/>
      <c r="G128" s="133"/>
      <c r="H128" s="133"/>
      <c r="I128" s="133"/>
      <c r="J128" s="87"/>
      <c r="K128" s="87"/>
      <c r="L128" s="87"/>
      <c r="M128" s="133"/>
      <c r="N128" s="134"/>
    </row>
    <row r="129" spans="1:15" ht="15.75">
      <c r="A129" s="150" t="s">
        <v>503</v>
      </c>
      <c r="B129" s="87"/>
      <c r="C129" s="87"/>
      <c r="D129" s="87"/>
      <c r="E129" s="133"/>
      <c r="F129" s="133"/>
      <c r="G129" s="133"/>
      <c r="H129" s="133"/>
      <c r="I129" s="133"/>
      <c r="J129" s="87"/>
      <c r="K129" s="87"/>
      <c r="L129" s="87"/>
      <c r="M129" s="133"/>
      <c r="N129" s="134"/>
    </row>
    <row r="130" spans="1:15" ht="15.75" customHeight="1">
      <c r="A130" s="31"/>
      <c r="B130" s="63"/>
      <c r="C130" s="63"/>
      <c r="D130" s="63"/>
      <c r="E130" s="63"/>
      <c r="F130" s="64"/>
      <c r="G130" s="89"/>
      <c r="H130" s="89"/>
      <c r="I130" s="90"/>
      <c r="J130" s="90"/>
      <c r="K130" s="90"/>
      <c r="L130" s="90"/>
      <c r="M130" s="90"/>
      <c r="N130" s="90"/>
      <c r="O130" s="11"/>
    </row>
    <row r="131" spans="1:15" ht="15.75" customHeight="1">
      <c r="A131" s="26"/>
      <c r="B131" s="151" t="s">
        <v>303</v>
      </c>
      <c r="C131" s="184"/>
      <c r="D131" s="184"/>
      <c r="E131" s="184"/>
      <c r="F131" s="184"/>
      <c r="G131" s="184"/>
      <c r="H131" s="184"/>
      <c r="I131" s="185"/>
      <c r="J131" s="186" t="s">
        <v>202</v>
      </c>
      <c r="K131" s="187"/>
      <c r="L131" s="187"/>
      <c r="M131" s="188"/>
      <c r="N131" s="841" t="s">
        <v>302</v>
      </c>
      <c r="O131" s="91"/>
    </row>
    <row r="132" spans="1:15" ht="42.75" customHeight="1">
      <c r="A132" s="42"/>
      <c r="B132" s="152" t="s">
        <v>344</v>
      </c>
      <c r="C132" s="152"/>
      <c r="D132" s="152"/>
      <c r="E132" s="155"/>
      <c r="F132" s="156" t="s">
        <v>346</v>
      </c>
      <c r="G132" s="152"/>
      <c r="H132" s="152"/>
      <c r="I132" s="153"/>
      <c r="J132" s="157" t="s">
        <v>304</v>
      </c>
      <c r="K132" s="184"/>
      <c r="L132" s="184"/>
      <c r="M132" s="185"/>
      <c r="N132" s="842"/>
      <c r="O132" s="91"/>
    </row>
    <row r="133" spans="1:15" ht="27.75" customHeight="1">
      <c r="A133" s="31"/>
      <c r="B133" s="189" t="s">
        <v>203</v>
      </c>
      <c r="C133" s="189" t="s">
        <v>204</v>
      </c>
      <c r="D133" s="189" t="s">
        <v>104</v>
      </c>
      <c r="E133" s="190" t="s">
        <v>50</v>
      </c>
      <c r="F133" s="190" t="s">
        <v>203</v>
      </c>
      <c r="G133" s="189" t="s">
        <v>204</v>
      </c>
      <c r="H133" s="189" t="s">
        <v>104</v>
      </c>
      <c r="I133" s="190" t="s">
        <v>50</v>
      </c>
      <c r="J133" s="191" t="s">
        <v>203</v>
      </c>
      <c r="K133" s="192" t="s">
        <v>204</v>
      </c>
      <c r="L133" s="193" t="s">
        <v>104</v>
      </c>
      <c r="M133" s="191" t="s">
        <v>50</v>
      </c>
      <c r="N133" s="843"/>
      <c r="O133" s="91"/>
    </row>
    <row r="134" spans="1:15" hidden="1">
      <c r="A134" s="92" t="s">
        <v>87</v>
      </c>
      <c r="B134" s="66">
        <f>+'CTA Pivot Table'!F$230</f>
        <v>0</v>
      </c>
      <c r="C134" s="66">
        <f>+'CTA Pivot Table'!F$231</f>
        <v>0</v>
      </c>
      <c r="D134" s="66">
        <f>+'CTA Pivot Table'!F$232</f>
        <v>0</v>
      </c>
      <c r="E134" s="65">
        <f>+'CTA Pivot Table'!F$233</f>
        <v>0</v>
      </c>
      <c r="F134" s="65"/>
      <c r="G134" s="65"/>
      <c r="H134" s="65"/>
      <c r="I134" s="65"/>
      <c r="J134" s="65">
        <f>+'CTA Pivot Table'!F$234</f>
        <v>0</v>
      </c>
      <c r="K134" s="66">
        <f>+'CTA Pivot Table'!F$235</f>
        <v>0</v>
      </c>
      <c r="L134" s="66">
        <f>+'CTA Pivot Table'!F$236</f>
        <v>0</v>
      </c>
      <c r="M134" s="67">
        <f>+'CTA Pivot Table'!F$237</f>
        <v>0</v>
      </c>
      <c r="N134" s="65">
        <f>+'CTA Pivot Table'!F$238</f>
        <v>0</v>
      </c>
      <c r="O134" s="12"/>
    </row>
    <row r="135" spans="1:15" hidden="1">
      <c r="A135" s="92"/>
      <c r="E135" s="68"/>
      <c r="I135" s="68"/>
      <c r="J135" s="68"/>
      <c r="M135" s="70"/>
      <c r="N135" s="68"/>
      <c r="O135" s="12"/>
    </row>
    <row r="136" spans="1:15">
      <c r="A136" s="92" t="s">
        <v>88</v>
      </c>
      <c r="B136" s="194">
        <f>+'CTA Pivot Table'!F$6</f>
        <v>0</v>
      </c>
      <c r="C136" s="194">
        <f>+'CTA Pivot Table'!F$8</f>
        <v>0</v>
      </c>
      <c r="D136" s="194">
        <f>+'CTA Pivot Table'!F$10</f>
        <v>0</v>
      </c>
      <c r="E136" s="195">
        <f>+'CTA Pivot Table'!F$12</f>
        <v>0</v>
      </c>
      <c r="F136" s="195">
        <f>+'CTA Pivot Table'!F$14</f>
        <v>0</v>
      </c>
      <c r="G136" s="194">
        <f>+'CTA Pivot Table'!F$16</f>
        <v>0</v>
      </c>
      <c r="H136" s="194">
        <f>+'CTA Pivot Table'!F$18</f>
        <v>0</v>
      </c>
      <c r="I136" s="195">
        <f>+'CTA Pivot Table'!F$20</f>
        <v>0</v>
      </c>
      <c r="J136" s="195">
        <f>+'CTA Pivot Table'!F$22</f>
        <v>0</v>
      </c>
      <c r="K136" s="194">
        <f>+'CTA Pivot Table'!F$24</f>
        <v>0</v>
      </c>
      <c r="L136" s="194">
        <f>+'CTA Pivot Table'!F$26</f>
        <v>0</v>
      </c>
      <c r="M136" s="196">
        <f>+'CTA Pivot Table'!F$28</f>
        <v>0</v>
      </c>
      <c r="N136" s="195">
        <f>+'CTA Pivot Table'!F$30</f>
        <v>0</v>
      </c>
      <c r="O136" s="12"/>
    </row>
    <row r="137" spans="1:15">
      <c r="A137" s="92" t="s">
        <v>89</v>
      </c>
      <c r="B137" s="194">
        <f>+'CTA Pivot Table'!F$38</f>
        <v>127.64317689530687</v>
      </c>
      <c r="C137" s="194">
        <f>+'CTA Pivot Table'!F$40</f>
        <v>124.68875</v>
      </c>
      <c r="D137" s="194">
        <f>+'CTA Pivot Table'!F$42</f>
        <v>0</v>
      </c>
      <c r="E137" s="195">
        <f>+'CTA Pivot Table'!F$44</f>
        <v>127.48184300341298</v>
      </c>
      <c r="F137" s="195">
        <f>+'CTA Pivot Table'!F$46</f>
        <v>132.06638814016173</v>
      </c>
      <c r="G137" s="194">
        <f>+'CTA Pivot Table'!F$48</f>
        <v>121.67838709677419</v>
      </c>
      <c r="H137" s="194">
        <f>+'CTA Pivot Table'!F$50</f>
        <v>0.1</v>
      </c>
      <c r="I137" s="195">
        <f>+'CTA Pivot Table'!F$52</f>
        <v>131.47983204134368</v>
      </c>
      <c r="J137" s="195">
        <f>+'CTA Pivot Table'!F$54</f>
        <v>82.61</v>
      </c>
      <c r="K137" s="194">
        <f>+'CTA Pivot Table'!F$56</f>
        <v>89.570000000000007</v>
      </c>
      <c r="L137" s="194">
        <f>+'CTA Pivot Table'!FR$58</f>
        <v>0</v>
      </c>
      <c r="M137" s="196">
        <f>+'CTA Pivot Table'!F$60</f>
        <v>82.896167400881055</v>
      </c>
      <c r="N137" s="195">
        <f>+'CTA Pivot Table'!F$62</f>
        <v>82.56</v>
      </c>
      <c r="O137" s="12"/>
    </row>
    <row r="138" spans="1:15">
      <c r="A138" s="92" t="s">
        <v>90</v>
      </c>
      <c r="B138" s="194">
        <f>+'CTA Pivot Table'!F$70</f>
        <v>0</v>
      </c>
      <c r="C138" s="194">
        <f>+'CTA Pivot Table'!F$72</f>
        <v>0</v>
      </c>
      <c r="D138" s="194">
        <f>+'CTA Pivot Table'!F$74</f>
        <v>0</v>
      </c>
      <c r="E138" s="195">
        <f>+'CTA Pivot Table'!F$76</f>
        <v>0</v>
      </c>
      <c r="F138" s="195">
        <f>+'CTA Pivot Table'!F$78</f>
        <v>0</v>
      </c>
      <c r="G138" s="194">
        <f>+'CTA Pivot Table'!F$80</f>
        <v>0</v>
      </c>
      <c r="H138" s="194">
        <f>+'CTA Pivot Table'!F$82</f>
        <v>0</v>
      </c>
      <c r="I138" s="195">
        <f>+'CTA Pivot Table'!F$84</f>
        <v>0</v>
      </c>
      <c r="J138" s="195">
        <f>+'CTA Pivot Table'!F$86</f>
        <v>0</v>
      </c>
      <c r="K138" s="194">
        <f>+'CTA Pivot Table'!F$88</f>
        <v>0</v>
      </c>
      <c r="L138" s="194">
        <f>+'CTA Pivot Table'!F$90</f>
        <v>0</v>
      </c>
      <c r="M138" s="196">
        <f>+'CTA Pivot Table'!F$92</f>
        <v>0</v>
      </c>
      <c r="N138" s="195">
        <f>+'CTA Pivot Table'!F$94</f>
        <v>0</v>
      </c>
      <c r="O138" s="12"/>
    </row>
    <row r="139" spans="1:15">
      <c r="A139" s="92" t="s">
        <v>91</v>
      </c>
      <c r="B139" s="194">
        <f>+'CTA Pivot Table'!F$102</f>
        <v>0</v>
      </c>
      <c r="C139" s="194">
        <f>+'CTA Pivot Table'!F$104</f>
        <v>0</v>
      </c>
      <c r="D139" s="194">
        <f>+'CTA Pivot Table'!F$106</f>
        <v>0</v>
      </c>
      <c r="E139" s="195">
        <f>+'CTA Pivot Table'!F$108</f>
        <v>0</v>
      </c>
      <c r="F139" s="195">
        <f>+'CTA Pivot Table'!F$110</f>
        <v>0</v>
      </c>
      <c r="G139" s="194">
        <f>+'CTA Pivot Table'!F$112</f>
        <v>0</v>
      </c>
      <c r="H139" s="194">
        <f>+'CTA Pivot Table'!F$114</f>
        <v>0</v>
      </c>
      <c r="I139" s="195">
        <f>+'CTA Pivot Table'!F$116</f>
        <v>0</v>
      </c>
      <c r="J139" s="195">
        <f>+'CTA Pivot Table'!F$118</f>
        <v>0</v>
      </c>
      <c r="K139" s="194">
        <f>+'CTA Pivot Table'!F$120</f>
        <v>0</v>
      </c>
      <c r="L139" s="194">
        <f>+'CTA Pivot Table'!F$122</f>
        <v>0</v>
      </c>
      <c r="M139" s="196">
        <f>+'CTA Pivot Table'!F$124</f>
        <v>0</v>
      </c>
      <c r="N139" s="195">
        <f>+'CTA Pivot Table'!F$126</f>
        <v>0</v>
      </c>
      <c r="O139" s="12"/>
    </row>
    <row r="140" spans="1:15">
      <c r="A140" s="92"/>
      <c r="B140" s="194"/>
      <c r="C140" s="194"/>
      <c r="D140" s="194"/>
      <c r="E140" s="195"/>
      <c r="F140" s="195"/>
      <c r="G140" s="194"/>
      <c r="H140" s="194"/>
      <c r="I140" s="195"/>
      <c r="J140" s="195"/>
      <c r="K140" s="194"/>
      <c r="L140" s="194"/>
      <c r="M140" s="196"/>
      <c r="N140" s="195"/>
      <c r="O140" s="12"/>
    </row>
    <row r="141" spans="1:15">
      <c r="A141" s="92" t="s">
        <v>92</v>
      </c>
      <c r="B141" s="194">
        <f>+'CTA Pivot Table'!F$134</f>
        <v>135.0571875</v>
      </c>
      <c r="C141" s="194">
        <f>+'CTA Pivot Table'!F$136</f>
        <v>127.73299999999999</v>
      </c>
      <c r="D141" s="194">
        <f>+'CTA Pivot Table'!F$138</f>
        <v>0</v>
      </c>
      <c r="E141" s="195">
        <f>+'CTA Pivot Table'!F$140</f>
        <v>133.31333333333333</v>
      </c>
      <c r="F141" s="195">
        <f>+'CTA Pivot Table'!F$142</f>
        <v>141.21655982109579</v>
      </c>
      <c r="G141" s="194">
        <f>+'CTA Pivot Table'!F$144</f>
        <v>137.47890365448507</v>
      </c>
      <c r="H141" s="194">
        <f>+'CTA Pivot Table'!F$146</f>
        <v>0</v>
      </c>
      <c r="I141" s="195">
        <f>+'CTA Pivot Table'!F$148</f>
        <v>140.83953753351207</v>
      </c>
      <c r="J141" s="195">
        <f>+'CTA Pivot Table'!F$150</f>
        <v>98.798244584837562</v>
      </c>
      <c r="K141" s="194">
        <f>+'CTA Pivot Table'!F$152</f>
        <v>89.201367924528299</v>
      </c>
      <c r="L141" s="194">
        <f>+'CTA Pivot Table'!F$154</f>
        <v>0</v>
      </c>
      <c r="M141" s="196">
        <f>+'CTA Pivot Table'!F$156</f>
        <v>95.693028083028082</v>
      </c>
      <c r="N141" s="195">
        <f>+'CTA Pivot Table'!F$158</f>
        <v>74.602000000000004</v>
      </c>
      <c r="O141" s="12"/>
    </row>
    <row r="142" spans="1:15">
      <c r="A142" s="92" t="s">
        <v>93</v>
      </c>
      <c r="B142" s="194">
        <f>+'CTA Pivot Table'!F$166</f>
        <v>139.2937037037037</v>
      </c>
      <c r="C142" s="194">
        <f>+'CTA Pivot Table'!F$168</f>
        <v>140.75</v>
      </c>
      <c r="D142" s="194">
        <f>+'CTA Pivot Table'!F$170</f>
        <v>0</v>
      </c>
      <c r="E142" s="195">
        <f>+'CTA Pivot Table'!F$172</f>
        <v>139.39413793103446</v>
      </c>
      <c r="F142" s="195">
        <f>+'CTA Pivot Table'!F$174</f>
        <v>147.88352757544226</v>
      </c>
      <c r="G142" s="194">
        <f>+'CTA Pivot Table'!F$176</f>
        <v>141.69340909090911</v>
      </c>
      <c r="H142" s="194">
        <f>+'CTA Pivot Table'!F$178</f>
        <v>0</v>
      </c>
      <c r="I142" s="195">
        <f>+'CTA Pivot Table'!F$180</f>
        <v>147.13595608417202</v>
      </c>
      <c r="J142" s="195">
        <f>+'CTA Pivot Table'!F$182</f>
        <v>103.35904761904762</v>
      </c>
      <c r="K142" s="194">
        <f>+'CTA Pivot Table'!F$184</f>
        <v>80.305968586387422</v>
      </c>
      <c r="L142" s="194">
        <f>+'CTA Pivot Table'!F$186</f>
        <v>0</v>
      </c>
      <c r="M142" s="196">
        <f>+'CTA Pivot Table'!F$188</f>
        <v>97.023597122302149</v>
      </c>
      <c r="N142" s="195">
        <f>+'CTA Pivot Table'!F$190</f>
        <v>92.916112676056343</v>
      </c>
      <c r="O142" s="12"/>
    </row>
    <row r="143" spans="1:15">
      <c r="A143" s="92" t="s">
        <v>94</v>
      </c>
      <c r="B143" s="194">
        <f>+'CTA Pivot Table'!F$198</f>
        <v>0</v>
      </c>
      <c r="C143" s="194">
        <f>+'CTA Pivot Table'!F$200</f>
        <v>0</v>
      </c>
      <c r="D143" s="194">
        <f>+'CTA Pivot Table'!F$202</f>
        <v>0</v>
      </c>
      <c r="E143" s="195">
        <f>+'CTA Pivot Table'!F$204</f>
        <v>0</v>
      </c>
      <c r="F143" s="195">
        <f>+'CTA Pivot Table'!F$206</f>
        <v>0</v>
      </c>
      <c r="G143" s="194">
        <f>+'CTA Pivot Table'!F$208</f>
        <v>0</v>
      </c>
      <c r="H143" s="194">
        <f>+'CTA Pivot Table'!F$210</f>
        <v>0</v>
      </c>
      <c r="I143" s="195">
        <f>+'CTA Pivot Table'!F$212</f>
        <v>0</v>
      </c>
      <c r="J143" s="195">
        <f>+'CTA Pivot Table'!F$214</f>
        <v>0</v>
      </c>
      <c r="K143" s="194">
        <f>+'CTA Pivot Table'!F$216</f>
        <v>0</v>
      </c>
      <c r="L143" s="194">
        <f>+'CTA Pivot Table'!F$218</f>
        <v>0</v>
      </c>
      <c r="M143" s="196">
        <f>+'CTA Pivot Table'!F$220</f>
        <v>0</v>
      </c>
      <c r="N143" s="195">
        <f>+'CTA Pivot Table'!F$222</f>
        <v>0</v>
      </c>
      <c r="O143" s="12"/>
    </row>
    <row r="144" spans="1:15" ht="16.5" customHeight="1">
      <c r="A144" s="92" t="s">
        <v>95</v>
      </c>
      <c r="B144" s="194">
        <f>+'CTA Pivot Table'!F$230</f>
        <v>0</v>
      </c>
      <c r="C144" s="194">
        <f>+'CTA Pivot Table'!F$232</f>
        <v>0</v>
      </c>
      <c r="D144" s="194">
        <f>+'CTA Pivot Table'!F$234</f>
        <v>0</v>
      </c>
      <c r="E144" s="195">
        <f>+'CTA Pivot Table'!F$236</f>
        <v>0</v>
      </c>
      <c r="F144" s="195">
        <f>+'CTA Pivot Table'!F$238</f>
        <v>0</v>
      </c>
      <c r="G144" s="194">
        <f>+'CTA Pivot Table'!F$240</f>
        <v>0</v>
      </c>
      <c r="H144" s="194">
        <f>+'CTA Pivot Table'!F$242</f>
        <v>0</v>
      </c>
      <c r="I144" s="195">
        <f>+'CTA Pivot Table'!F$244</f>
        <v>0</v>
      </c>
      <c r="J144" s="195">
        <f>+'CTA Pivot Table'!F$246</f>
        <v>0</v>
      </c>
      <c r="K144" s="194">
        <f>+'CTA Pivot Table'!F$248</f>
        <v>0</v>
      </c>
      <c r="L144" s="194">
        <f>+'CTA Pivot Table'!F$250</f>
        <v>0</v>
      </c>
      <c r="M144" s="196">
        <f>+'CTA Pivot Table'!F$252</f>
        <v>0</v>
      </c>
      <c r="N144" s="195">
        <f>+'CTA Pivot Table'!F$254</f>
        <v>0</v>
      </c>
      <c r="O144" s="12"/>
    </row>
    <row r="145" spans="1:16" ht="16.5" customHeight="1">
      <c r="A145" s="92"/>
      <c r="B145" s="194"/>
      <c r="C145" s="194"/>
      <c r="D145" s="194"/>
      <c r="E145" s="195"/>
      <c r="F145" s="195"/>
      <c r="G145" s="194"/>
      <c r="H145" s="194"/>
      <c r="I145" s="195"/>
      <c r="J145" s="195"/>
      <c r="K145" s="194"/>
      <c r="L145" s="194"/>
      <c r="M145" s="196"/>
      <c r="N145" s="195"/>
      <c r="O145" s="12"/>
    </row>
    <row r="146" spans="1:16">
      <c r="A146" s="92" t="s">
        <v>96</v>
      </c>
      <c r="B146" s="194">
        <f>+'CTA Pivot Table'!F$262</f>
        <v>0</v>
      </c>
      <c r="C146" s="194">
        <f>+'CTA Pivot Table'!F$264</f>
        <v>0</v>
      </c>
      <c r="D146" s="194">
        <f>+'CTA Pivot Table'!F$266</f>
        <v>0</v>
      </c>
      <c r="E146" s="195">
        <f>+'CTA Pivot Table'!F$268</f>
        <v>0</v>
      </c>
      <c r="F146" s="195">
        <f>+'CTA Pivot Table'!F$270</f>
        <v>0</v>
      </c>
      <c r="G146" s="194">
        <f>+'CTA Pivot Table'!F$272</f>
        <v>0</v>
      </c>
      <c r="H146" s="194">
        <f>+'CTA Pivot Table'!F$274</f>
        <v>0</v>
      </c>
      <c r="I146" s="195">
        <f>+'CTA Pivot Table'!F$276</f>
        <v>0</v>
      </c>
      <c r="J146" s="195">
        <f>+'CTA Pivot Table'!F$278</f>
        <v>0</v>
      </c>
      <c r="K146" s="194">
        <f>+'CTA Pivot Table'!F$280</f>
        <v>0</v>
      </c>
      <c r="L146" s="194">
        <f>+'CTA Pivot Table'!F$282</f>
        <v>0</v>
      </c>
      <c r="M146" s="196">
        <f>+'CTA Pivot Table'!F$284</f>
        <v>0</v>
      </c>
      <c r="N146" s="195">
        <f>+'CTA Pivot Table'!F$286</f>
        <v>0</v>
      </c>
      <c r="O146" s="12"/>
    </row>
    <row r="147" spans="1:16" ht="15.75">
      <c r="A147" s="92" t="s">
        <v>97</v>
      </c>
      <c r="B147" s="194">
        <f>+'CTA Pivot Table'!F$294</f>
        <v>0</v>
      </c>
      <c r="C147" s="194">
        <f>+'CTA Pivot Table'!F$296</f>
        <v>0</v>
      </c>
      <c r="D147" s="194">
        <f>+'CTA Pivot Table'!F$298</f>
        <v>0</v>
      </c>
      <c r="E147" s="195">
        <f>+'CTA Pivot Table'!F$300</f>
        <v>0</v>
      </c>
      <c r="F147" s="195">
        <f>+'CTA Pivot Table'!F$302</f>
        <v>158.6</v>
      </c>
      <c r="G147" s="194">
        <f>+'CTA Pivot Table'!F$304</f>
        <v>132.30000000000001</v>
      </c>
      <c r="H147" s="194">
        <f>+'CTA Pivot Table'!F$306</f>
        <v>166</v>
      </c>
      <c r="I147" s="195">
        <f>+'CTA Pivot Table'!F$308</f>
        <v>158.37807486631016</v>
      </c>
      <c r="J147" s="195">
        <f>+'CTA Pivot Table'!F$310</f>
        <v>103.3</v>
      </c>
      <c r="K147" s="194">
        <f>+'CTA Pivot Table'!F$312</f>
        <v>73.900000000000006</v>
      </c>
      <c r="L147" s="194">
        <f>+'CTA Pivot Table'!F$314</f>
        <v>118.7</v>
      </c>
      <c r="M147" s="196">
        <f>+'CTA Pivot Table'!F$316</f>
        <v>95.511899313501132</v>
      </c>
      <c r="N147" s="195">
        <f>+'CTA Pivot Table'!F$318</f>
        <v>90.7</v>
      </c>
      <c r="O147" s="12"/>
      <c r="P147" s="96"/>
    </row>
    <row r="148" spans="1:16">
      <c r="A148" s="92" t="s">
        <v>98</v>
      </c>
      <c r="B148" s="194">
        <f>+'CTA Pivot Table'!F$326</f>
        <v>0</v>
      </c>
      <c r="C148" s="194">
        <f>+'CTA Pivot Table'!F$328</f>
        <v>0</v>
      </c>
      <c r="D148" s="194">
        <f>+'CTA Pivot Table'!F$330</f>
        <v>0</v>
      </c>
      <c r="E148" s="195">
        <f>+'CTA Pivot Table'!F$332</f>
        <v>0</v>
      </c>
      <c r="F148" s="195">
        <f>+'CTA Pivot Table'!F$334</f>
        <v>0</v>
      </c>
      <c r="G148" s="194">
        <f>+'CTA Pivot Table'!F$336</f>
        <v>0</v>
      </c>
      <c r="H148" s="194">
        <f>+'CTA Pivot Table'!F$338</f>
        <v>0</v>
      </c>
      <c r="I148" s="195">
        <f>+'CTA Pivot Table'!F$340</f>
        <v>0</v>
      </c>
      <c r="J148" s="195">
        <f>+'CTA Pivot Table'!F$342</f>
        <v>0</v>
      </c>
      <c r="K148" s="194">
        <f>+'CTA Pivot Table'!F$344</f>
        <v>0</v>
      </c>
      <c r="L148" s="194">
        <f>+'CTA Pivot Table'!F$346</f>
        <v>0</v>
      </c>
      <c r="M148" s="196">
        <f>+'CTA Pivot Table'!F$348</f>
        <v>0</v>
      </c>
      <c r="N148" s="195">
        <f>+'CTA Pivot Table'!F$350</f>
        <v>0</v>
      </c>
      <c r="O148" s="12"/>
    </row>
    <row r="149" spans="1:16">
      <c r="A149" s="92" t="s">
        <v>99</v>
      </c>
      <c r="B149" s="194">
        <f>+'CTA Pivot Table'!F$358</f>
        <v>0</v>
      </c>
      <c r="C149" s="194">
        <f>+'CTA Pivot Table'!F$360</f>
        <v>0</v>
      </c>
      <c r="D149" s="194">
        <f>+'CTA Pivot Table'!F$362</f>
        <v>0</v>
      </c>
      <c r="E149" s="195">
        <f>+'CTA Pivot Table'!F$364</f>
        <v>0</v>
      </c>
      <c r="F149" s="195">
        <f>+'CTA Pivot Table'!F$366</f>
        <v>0</v>
      </c>
      <c r="G149" s="194">
        <f>+'CTA Pivot Table'!F$368</f>
        <v>0</v>
      </c>
      <c r="H149" s="194">
        <f>+'CTA Pivot Table'!F$370</f>
        <v>0</v>
      </c>
      <c r="I149" s="195">
        <f>+'CTA Pivot Table'!F$372</f>
        <v>0</v>
      </c>
      <c r="J149" s="195">
        <f>+'CTA Pivot Table'!F$374</f>
        <v>0</v>
      </c>
      <c r="K149" s="194">
        <f>+'CTA Pivot Table'!F$376</f>
        <v>0</v>
      </c>
      <c r="L149" s="194">
        <f>+'CTA Pivot Table'!F$378</f>
        <v>0</v>
      </c>
      <c r="M149" s="196">
        <f>+'CTA Pivot Table'!F$380</f>
        <v>0</v>
      </c>
      <c r="N149" s="195">
        <f>+'CTA Pivot Table'!F$382</f>
        <v>0</v>
      </c>
      <c r="O149" s="12"/>
    </row>
    <row r="150" spans="1:16">
      <c r="A150" s="92"/>
      <c r="B150" s="194"/>
      <c r="C150" s="194"/>
      <c r="D150" s="194"/>
      <c r="E150" s="195"/>
      <c r="F150" s="195"/>
      <c r="G150" s="194"/>
      <c r="H150" s="194"/>
      <c r="I150" s="195"/>
      <c r="J150" s="195"/>
      <c r="K150" s="194"/>
      <c r="L150" s="194"/>
      <c r="M150" s="196"/>
      <c r="N150" s="195"/>
      <c r="O150" s="12"/>
    </row>
    <row r="151" spans="1:16">
      <c r="A151" s="92" t="s">
        <v>100</v>
      </c>
      <c r="B151" s="194">
        <f>+'CTA Pivot Table'!F$390</f>
        <v>0</v>
      </c>
      <c r="C151" s="194">
        <f>+'CTA Pivot Table'!F$392</f>
        <v>0</v>
      </c>
      <c r="D151" s="194">
        <f>+'CTA Pivot Table'!F$394</f>
        <v>0</v>
      </c>
      <c r="E151" s="195">
        <f>+'CTA Pivot Table'!F$396</f>
        <v>0</v>
      </c>
      <c r="F151" s="195">
        <f>+'CTA Pivot Table'!F$398</f>
        <v>0</v>
      </c>
      <c r="G151" s="194">
        <f>+'CTA Pivot Table'!F$400</f>
        <v>0</v>
      </c>
      <c r="H151" s="194">
        <f>+'CTA Pivot Table'!F$402</f>
        <v>0</v>
      </c>
      <c r="I151" s="195">
        <f>+'CTA Pivot Table'!F$404</f>
        <v>0</v>
      </c>
      <c r="J151" s="195">
        <f>+'CTA Pivot Table'!F$406</f>
        <v>0</v>
      </c>
      <c r="K151" s="194">
        <f>+'CTA Pivot Table'!F$408</f>
        <v>0</v>
      </c>
      <c r="L151" s="194">
        <f>+'CTA Pivot Table'!F$410</f>
        <v>0</v>
      </c>
      <c r="M151" s="196">
        <f>+'CTA Pivot Table'!F$412</f>
        <v>0</v>
      </c>
      <c r="N151" s="195">
        <f>+'CTA Pivot Table'!F$414</f>
        <v>0</v>
      </c>
      <c r="O151" s="12"/>
    </row>
    <row r="152" spans="1:16">
      <c r="A152" s="92" t="s">
        <v>101</v>
      </c>
      <c r="B152" s="194">
        <f>+'CTA Pivot Table'!F$422</f>
        <v>0</v>
      </c>
      <c r="C152" s="194">
        <f>+'CTA Pivot Table'!F$424</f>
        <v>0</v>
      </c>
      <c r="D152" s="194">
        <f>+'CTA Pivot Table'!F$426</f>
        <v>0</v>
      </c>
      <c r="E152" s="195">
        <f>+'CTA Pivot Table'!F$428</f>
        <v>0</v>
      </c>
      <c r="F152" s="195">
        <f>+'CTA Pivot Table'!F$430</f>
        <v>0</v>
      </c>
      <c r="G152" s="194">
        <f>+'CTA Pivot Table'!F$432</f>
        <v>52</v>
      </c>
      <c r="H152" s="194">
        <f>+'CTA Pivot Table'!F$434</f>
        <v>0</v>
      </c>
      <c r="I152" s="195">
        <f>+'CTA Pivot Table'!F$436</f>
        <v>52</v>
      </c>
      <c r="J152" s="195">
        <f>+'CTA Pivot Table'!F$438</f>
        <v>61.13082191780822</v>
      </c>
      <c r="K152" s="194">
        <f>+'CTA Pivot Table'!F$440</f>
        <v>54.593333333333341</v>
      </c>
      <c r="L152" s="194">
        <f>+'CTA Pivot Table'!F$442</f>
        <v>0</v>
      </c>
      <c r="M152" s="196">
        <f>+'CTA Pivot Table'!F$444</f>
        <v>57.066062176165801</v>
      </c>
      <c r="N152" s="195">
        <f>+'CTA Pivot Table'!F$446</f>
        <v>44.897058823529413</v>
      </c>
      <c r="O152" s="12"/>
    </row>
    <row r="153" spans="1:16">
      <c r="A153" s="92" t="s">
        <v>102</v>
      </c>
      <c r="B153" s="194">
        <f>+'CTA Pivot Table'!F$454</f>
        <v>124</v>
      </c>
      <c r="C153" s="194">
        <f>+'CTA Pivot Table'!F$456</f>
        <v>137</v>
      </c>
      <c r="D153" s="194">
        <f>+'CTA Pivot Table'!F$458</f>
        <v>0</v>
      </c>
      <c r="E153" s="195">
        <f>+'CTA Pivot Table'!F$460</f>
        <v>130.5</v>
      </c>
      <c r="F153" s="195">
        <f>+'CTA Pivot Table'!F$462</f>
        <v>125.18204001952161</v>
      </c>
      <c r="G153" s="194">
        <f>+'CTA Pivot Table'!F$464</f>
        <v>123.77401129943458</v>
      </c>
      <c r="H153" s="194">
        <f>+'CTA Pivot Table'!F$466</f>
        <v>0</v>
      </c>
      <c r="I153" s="195">
        <f>+'CTA Pivot Table'!F$468</f>
        <v>125.07008086253356</v>
      </c>
      <c r="J153" s="195">
        <f>+'CTA Pivot Table'!F$470</f>
        <v>84.713876967095814</v>
      </c>
      <c r="K153" s="194">
        <f>+'CTA Pivot Table'!F$472</f>
        <v>70.903743315507981</v>
      </c>
      <c r="L153" s="194">
        <f>+'CTA Pivot Table'!F$474</f>
        <v>0</v>
      </c>
      <c r="M153" s="196">
        <f>+'CTA Pivot Table'!F$476</f>
        <v>81.799097065462718</v>
      </c>
      <c r="N153" s="195">
        <f>+'CTA Pivot Table'!F$478</f>
        <v>78.018691588784975</v>
      </c>
      <c r="O153" s="12"/>
    </row>
    <row r="154" spans="1:16">
      <c r="A154" s="97" t="s">
        <v>103</v>
      </c>
      <c r="B154" s="197">
        <f>+'CTA Pivot Table'!F$486</f>
        <v>0</v>
      </c>
      <c r="C154" s="197">
        <f>+'CTA Pivot Table'!F$488</f>
        <v>0</v>
      </c>
      <c r="D154" s="197">
        <f>+'CTA Pivot Table'!F$490</f>
        <v>0</v>
      </c>
      <c r="E154" s="198">
        <f>+'CTA Pivot Table'!F$492</f>
        <v>0</v>
      </c>
      <c r="F154" s="198">
        <f>+'CTA Pivot Table'!F$494</f>
        <v>0</v>
      </c>
      <c r="G154" s="197">
        <f>+'CTA Pivot Table'!F$496</f>
        <v>0</v>
      </c>
      <c r="H154" s="197">
        <f>+'CTA Pivot Table'!F$498</f>
        <v>0</v>
      </c>
      <c r="I154" s="198">
        <f>+'CTA Pivot Table'!F$500</f>
        <v>0</v>
      </c>
      <c r="J154" s="198">
        <f>+'CTA Pivot Table'!F$502</f>
        <v>0</v>
      </c>
      <c r="K154" s="197">
        <f>+'CTA Pivot Table'!F$504</f>
        <v>0</v>
      </c>
      <c r="L154" s="197">
        <f>+'CTA Pivot Table'!F$506</f>
        <v>0</v>
      </c>
      <c r="M154" s="199">
        <f>+'CTA Pivot Table'!F$508</f>
        <v>0</v>
      </c>
      <c r="N154" s="198">
        <f>+'CTA Pivot Table'!F$510</f>
        <v>0</v>
      </c>
      <c r="O154" s="12"/>
    </row>
    <row r="155" spans="1:16">
      <c r="A155" s="165" t="s">
        <v>206</v>
      </c>
      <c r="B155" s="200"/>
      <c r="C155" s="200"/>
      <c r="D155" s="200"/>
      <c r="E155" s="200"/>
      <c r="F155" s="200"/>
      <c r="G155" s="200"/>
      <c r="H155" s="200"/>
      <c r="I155" s="200"/>
      <c r="J155" s="200"/>
      <c r="K155" s="200"/>
      <c r="L155" s="200"/>
      <c r="M155" s="200"/>
      <c r="N155" s="201"/>
    </row>
    <row r="156" spans="1:16">
      <c r="A156" s="202"/>
      <c r="B156" s="200"/>
      <c r="C156" s="200"/>
      <c r="D156" s="200"/>
      <c r="E156" s="200"/>
      <c r="F156" s="200"/>
      <c r="G156" s="200"/>
      <c r="H156" s="200"/>
      <c r="I156" s="200"/>
      <c r="J156" s="200"/>
      <c r="K156" s="200"/>
      <c r="L156" s="200"/>
      <c r="M156" s="200"/>
      <c r="N156" s="718" t="s">
        <v>1156</v>
      </c>
    </row>
    <row r="157" spans="1:16" ht="18">
      <c r="A157" s="266" t="s">
        <v>335</v>
      </c>
      <c r="B157" s="87"/>
      <c r="C157" s="87"/>
      <c r="D157" s="87"/>
      <c r="E157" s="133"/>
      <c r="F157" s="133"/>
      <c r="G157" s="133"/>
      <c r="H157" s="133"/>
      <c r="I157" s="133"/>
      <c r="J157" s="87"/>
      <c r="K157" s="87"/>
      <c r="L157" s="87"/>
      <c r="M157" s="133"/>
      <c r="N157" s="134"/>
    </row>
    <row r="158" spans="1:16" ht="18">
      <c r="A158" s="266"/>
      <c r="B158" s="87"/>
      <c r="C158" s="87"/>
      <c r="D158" s="87"/>
      <c r="E158" s="133"/>
      <c r="F158" s="133"/>
      <c r="G158" s="133"/>
      <c r="H158" s="133"/>
      <c r="I158" s="133"/>
      <c r="J158" s="87"/>
      <c r="K158" s="87"/>
      <c r="L158" s="87"/>
      <c r="M158" s="133"/>
      <c r="N158" s="134"/>
    </row>
    <row r="159" spans="1:16" ht="15.75">
      <c r="A159" s="150" t="s">
        <v>223</v>
      </c>
      <c r="B159" s="87"/>
      <c r="C159" s="87"/>
      <c r="D159" s="87"/>
      <c r="E159" s="133"/>
      <c r="F159" s="133"/>
      <c r="G159" s="133"/>
      <c r="H159" s="133"/>
      <c r="I159" s="133"/>
      <c r="J159" s="87"/>
      <c r="K159" s="87"/>
      <c r="L159" s="87"/>
      <c r="M159" s="133"/>
      <c r="N159" s="134"/>
    </row>
    <row r="160" spans="1:16" ht="15.75">
      <c r="A160" s="150" t="s">
        <v>504</v>
      </c>
      <c r="B160" s="87"/>
      <c r="C160" s="87"/>
      <c r="D160" s="87"/>
      <c r="E160" s="133"/>
      <c r="F160" s="133"/>
      <c r="G160" s="133"/>
      <c r="H160" s="133"/>
      <c r="I160" s="133"/>
      <c r="J160" s="87"/>
      <c r="K160" s="87"/>
      <c r="L160" s="87"/>
      <c r="M160" s="133"/>
      <c r="N160" s="134"/>
    </row>
    <row r="161" spans="1:15" ht="15.75" customHeight="1">
      <c r="A161" s="31"/>
      <c r="B161" s="63"/>
      <c r="C161" s="63"/>
      <c r="D161" s="63"/>
      <c r="E161" s="63"/>
      <c r="F161" s="64"/>
      <c r="G161" s="89"/>
      <c r="H161" s="89"/>
      <c r="I161" s="90"/>
      <c r="J161" s="90"/>
      <c r="K161" s="90"/>
      <c r="L161" s="90"/>
      <c r="M161" s="90"/>
      <c r="N161" s="90"/>
      <c r="O161" s="11"/>
    </row>
    <row r="162" spans="1:15" ht="15.75" customHeight="1">
      <c r="A162" s="26"/>
      <c r="B162" s="151" t="s">
        <v>303</v>
      </c>
      <c r="C162" s="184"/>
      <c r="D162" s="184"/>
      <c r="E162" s="184"/>
      <c r="F162" s="184"/>
      <c r="G162" s="184"/>
      <c r="H162" s="184"/>
      <c r="I162" s="185"/>
      <c r="J162" s="186" t="s">
        <v>202</v>
      </c>
      <c r="K162" s="187"/>
      <c r="L162" s="187"/>
      <c r="M162" s="188"/>
      <c r="N162" s="841" t="s">
        <v>302</v>
      </c>
      <c r="O162" s="91"/>
    </row>
    <row r="163" spans="1:15" ht="46.5" customHeight="1">
      <c r="A163" s="42"/>
      <c r="B163" s="152" t="s">
        <v>344</v>
      </c>
      <c r="C163" s="152"/>
      <c r="D163" s="152"/>
      <c r="E163" s="155"/>
      <c r="F163" s="156" t="s">
        <v>346</v>
      </c>
      <c r="G163" s="152"/>
      <c r="H163" s="152"/>
      <c r="I163" s="153"/>
      <c r="J163" s="157" t="s">
        <v>304</v>
      </c>
      <c r="K163" s="184"/>
      <c r="L163" s="184"/>
      <c r="M163" s="185"/>
      <c r="N163" s="842"/>
      <c r="O163" s="91"/>
    </row>
    <row r="164" spans="1:15" ht="30.75" customHeight="1">
      <c r="A164" s="31"/>
      <c r="B164" s="189" t="s">
        <v>203</v>
      </c>
      <c r="C164" s="189" t="s">
        <v>204</v>
      </c>
      <c r="D164" s="189" t="s">
        <v>104</v>
      </c>
      <c r="E164" s="190" t="s">
        <v>50</v>
      </c>
      <c r="F164" s="190" t="s">
        <v>203</v>
      </c>
      <c r="G164" s="189" t="s">
        <v>204</v>
      </c>
      <c r="H164" s="189" t="s">
        <v>104</v>
      </c>
      <c r="I164" s="190" t="s">
        <v>50</v>
      </c>
      <c r="J164" s="191" t="s">
        <v>203</v>
      </c>
      <c r="K164" s="192" t="s">
        <v>204</v>
      </c>
      <c r="L164" s="193" t="s">
        <v>104</v>
      </c>
      <c r="M164" s="191" t="s">
        <v>50</v>
      </c>
      <c r="N164" s="843"/>
      <c r="O164" s="91"/>
    </row>
    <row r="165" spans="1:15" hidden="1">
      <c r="A165" s="92" t="s">
        <v>87</v>
      </c>
      <c r="B165" s="66">
        <f>+'CTA Pivot Table'!G$230</f>
        <v>0</v>
      </c>
      <c r="C165" s="66">
        <f>+'CTA Pivot Table'!G$231</f>
        <v>0</v>
      </c>
      <c r="D165" s="66">
        <f>+'CTA Pivot Table'!G$232</f>
        <v>0</v>
      </c>
      <c r="E165" s="65">
        <f>+'CTA Pivot Table'!G$233</f>
        <v>0</v>
      </c>
      <c r="F165" s="65"/>
      <c r="G165" s="65"/>
      <c r="H165" s="65"/>
      <c r="I165" s="65"/>
      <c r="J165" s="65">
        <f>+'CTA Pivot Table'!G$234</f>
        <v>0</v>
      </c>
      <c r="K165" s="66">
        <f>+'CTA Pivot Table'!G$235</f>
        <v>0</v>
      </c>
      <c r="L165" s="66">
        <f>+'CTA Pivot Table'!G$236</f>
        <v>0</v>
      </c>
      <c r="M165" s="67">
        <f>+'CTA Pivot Table'!G$237</f>
        <v>0</v>
      </c>
      <c r="N165" s="65">
        <f>+'CTA Pivot Table'!G$238</f>
        <v>0</v>
      </c>
      <c r="O165" s="12"/>
    </row>
    <row r="166" spans="1:15" hidden="1">
      <c r="A166" s="92"/>
      <c r="E166" s="68"/>
      <c r="I166" s="68"/>
      <c r="J166" s="68"/>
      <c r="M166" s="70"/>
      <c r="N166" s="68"/>
      <c r="O166" s="12"/>
    </row>
    <row r="167" spans="1:15">
      <c r="A167" s="92" t="s">
        <v>88</v>
      </c>
      <c r="B167" s="194">
        <f>+'CTA Pivot Table'!G$6</f>
        <v>0</v>
      </c>
      <c r="C167" s="194">
        <f>+'CTA Pivot Table'!G$8</f>
        <v>0</v>
      </c>
      <c r="D167" s="194">
        <f>+'CTA Pivot Table'!G$10</f>
        <v>0</v>
      </c>
      <c r="E167" s="195">
        <f>+'CTA Pivot Table'!G$12</f>
        <v>0</v>
      </c>
      <c r="F167" s="195">
        <f>+'CTA Pivot Table'!G$14</f>
        <v>0</v>
      </c>
      <c r="G167" s="194">
        <f>+'CTA Pivot Table'!G$16</f>
        <v>0</v>
      </c>
      <c r="H167" s="194">
        <f>+'CTA Pivot Table'!G$18</f>
        <v>0</v>
      </c>
      <c r="I167" s="195">
        <f>+'CTA Pivot Table'!G$20</f>
        <v>0</v>
      </c>
      <c r="J167" s="195">
        <f>+'CTA Pivot Table'!G$22</f>
        <v>0</v>
      </c>
      <c r="K167" s="194">
        <f>+'CTA Pivot Table'!G$24</f>
        <v>0</v>
      </c>
      <c r="L167" s="194">
        <f>+'CTA Pivot Table'!G$26</f>
        <v>0</v>
      </c>
      <c r="M167" s="196">
        <f>+'CTA Pivot Table'!G$28</f>
        <v>0</v>
      </c>
      <c r="N167" s="195">
        <f>+'CTA Pivot Table'!G$30</f>
        <v>0</v>
      </c>
      <c r="O167" s="12"/>
    </row>
    <row r="168" spans="1:15">
      <c r="A168" s="92" t="s">
        <v>89</v>
      </c>
      <c r="B168" s="194">
        <f>+'CTA Pivot Table'!G$38</f>
        <v>122.69</v>
      </c>
      <c r="C168" s="194">
        <f>+'CTA Pivot Table'!G$40</f>
        <v>0</v>
      </c>
      <c r="D168" s="194">
        <f>+'CTA Pivot Table'!G$42</f>
        <v>120</v>
      </c>
      <c r="E168" s="195">
        <f>+'CTA Pivot Table'!G$44</f>
        <v>121.27163636363638</v>
      </c>
      <c r="F168" s="195">
        <f>+'CTA Pivot Table'!G$46</f>
        <v>132.69</v>
      </c>
      <c r="G168" s="194">
        <f>+'CTA Pivot Table'!G$48</f>
        <v>110.38</v>
      </c>
      <c r="H168" s="194">
        <f>+'CTA Pivot Table'!G$50</f>
        <v>0</v>
      </c>
      <c r="I168" s="195">
        <f>+'CTA Pivot Table'!G$52</f>
        <v>131.60170731707316</v>
      </c>
      <c r="J168" s="195">
        <f>+'CTA Pivot Table'!G$54</f>
        <v>0</v>
      </c>
      <c r="K168" s="194">
        <f>+'CTA Pivot Table'!G$56</f>
        <v>0</v>
      </c>
      <c r="L168" s="194">
        <f>+'CTA Pivot Table'!GR$58</f>
        <v>0</v>
      </c>
      <c r="M168" s="196">
        <f>+'CTA Pivot Table'!G$60</f>
        <v>85.09</v>
      </c>
      <c r="N168" s="195">
        <f>+'CTA Pivot Table'!G$62</f>
        <v>0</v>
      </c>
      <c r="O168" s="12"/>
    </row>
    <row r="169" spans="1:15">
      <c r="A169" s="92" t="s">
        <v>90</v>
      </c>
      <c r="B169" s="194">
        <f>+'CTA Pivot Table'!G$70</f>
        <v>0</v>
      </c>
      <c r="C169" s="194">
        <f>+'CTA Pivot Table'!G$72</f>
        <v>0</v>
      </c>
      <c r="D169" s="194">
        <f>+'CTA Pivot Table'!G$74</f>
        <v>0</v>
      </c>
      <c r="E169" s="195">
        <f>+'CTA Pivot Table'!G$76</f>
        <v>0</v>
      </c>
      <c r="F169" s="195">
        <f>+'CTA Pivot Table'!G$78</f>
        <v>0</v>
      </c>
      <c r="G169" s="194">
        <f>+'CTA Pivot Table'!G$80</f>
        <v>0</v>
      </c>
      <c r="H169" s="194">
        <f>+'CTA Pivot Table'!G$82</f>
        <v>0</v>
      </c>
      <c r="I169" s="195">
        <f>+'CTA Pivot Table'!G$84</f>
        <v>0</v>
      </c>
      <c r="J169" s="195">
        <f>+'CTA Pivot Table'!G$86</f>
        <v>0</v>
      </c>
      <c r="K169" s="194">
        <f>+'CTA Pivot Table'!G$88</f>
        <v>0</v>
      </c>
      <c r="L169" s="194">
        <f>+'CTA Pivot Table'!G$90</f>
        <v>0</v>
      </c>
      <c r="M169" s="196">
        <f>+'CTA Pivot Table'!G$92</f>
        <v>0</v>
      </c>
      <c r="N169" s="195">
        <f>+'CTA Pivot Table'!G$94</f>
        <v>0</v>
      </c>
      <c r="O169" s="12"/>
    </row>
    <row r="170" spans="1:15">
      <c r="A170" s="92" t="s">
        <v>91</v>
      </c>
      <c r="B170" s="194">
        <f>+'CTA Pivot Table'!G$102</f>
        <v>0</v>
      </c>
      <c r="C170" s="194">
        <f>+'CTA Pivot Table'!G$104</f>
        <v>0</v>
      </c>
      <c r="D170" s="194">
        <f>+'CTA Pivot Table'!G$106</f>
        <v>0</v>
      </c>
      <c r="E170" s="195">
        <f>+'CTA Pivot Table'!G$108</f>
        <v>0</v>
      </c>
      <c r="F170" s="195">
        <f>+'CTA Pivot Table'!G$110</f>
        <v>0</v>
      </c>
      <c r="G170" s="194">
        <f>+'CTA Pivot Table'!G$112</f>
        <v>0</v>
      </c>
      <c r="H170" s="194">
        <f>+'CTA Pivot Table'!G$114</f>
        <v>0</v>
      </c>
      <c r="I170" s="195">
        <f>+'CTA Pivot Table'!G$116</f>
        <v>0</v>
      </c>
      <c r="J170" s="195">
        <f>+'CTA Pivot Table'!G$118</f>
        <v>0</v>
      </c>
      <c r="K170" s="194">
        <f>+'CTA Pivot Table'!G$120</f>
        <v>0</v>
      </c>
      <c r="L170" s="194">
        <f>+'CTA Pivot Table'!G$122</f>
        <v>0</v>
      </c>
      <c r="M170" s="196">
        <f>+'CTA Pivot Table'!G$124</f>
        <v>0</v>
      </c>
      <c r="N170" s="195">
        <f>+'CTA Pivot Table'!G$126</f>
        <v>0</v>
      </c>
      <c r="O170" s="12"/>
    </row>
    <row r="171" spans="1:15">
      <c r="A171" s="92"/>
      <c r="B171" s="194"/>
      <c r="C171" s="194"/>
      <c r="D171" s="194"/>
      <c r="E171" s="195"/>
      <c r="F171" s="195"/>
      <c r="G171" s="194"/>
      <c r="H171" s="194"/>
      <c r="I171" s="195"/>
      <c r="J171" s="195"/>
      <c r="K171" s="194"/>
      <c r="L171" s="194"/>
      <c r="M171" s="196"/>
      <c r="N171" s="195"/>
      <c r="O171" s="12"/>
    </row>
    <row r="172" spans="1:15">
      <c r="A172" s="92" t="s">
        <v>92</v>
      </c>
      <c r="B172" s="194">
        <f>+'CTA Pivot Table'!G$134</f>
        <v>137.5</v>
      </c>
      <c r="C172" s="194">
        <f>+'CTA Pivot Table'!G$136</f>
        <v>171.25</v>
      </c>
      <c r="D172" s="194">
        <f>+'CTA Pivot Table'!G$138</f>
        <v>0</v>
      </c>
      <c r="E172" s="195">
        <f>+'CTA Pivot Table'!G$140</f>
        <v>142.32142857142858</v>
      </c>
      <c r="F172" s="195">
        <f>+'CTA Pivot Table'!G$142</f>
        <v>146.56308423913043</v>
      </c>
      <c r="G172" s="194">
        <f>+'CTA Pivot Table'!G$144</f>
        <v>144.63204819277107</v>
      </c>
      <c r="H172" s="194">
        <f>+'CTA Pivot Table'!G$146</f>
        <v>0</v>
      </c>
      <c r="I172" s="195">
        <f>+'CTA Pivot Table'!G$148</f>
        <v>146.36738705738705</v>
      </c>
      <c r="J172" s="195">
        <f>+'CTA Pivot Table'!G$150</f>
        <v>96.570583115752839</v>
      </c>
      <c r="K172" s="194">
        <f>+'CTA Pivot Table'!G$152</f>
        <v>84.987596153846141</v>
      </c>
      <c r="L172" s="194">
        <f>+'CTA Pivot Table'!G$154</f>
        <v>0</v>
      </c>
      <c r="M172" s="196">
        <f>+'CTA Pivot Table'!G$156</f>
        <v>92.493998871968429</v>
      </c>
      <c r="N172" s="195">
        <f>+'CTA Pivot Table'!G$158</f>
        <v>0</v>
      </c>
      <c r="O172" s="12"/>
    </row>
    <row r="173" spans="1:15">
      <c r="A173" s="92" t="s">
        <v>93</v>
      </c>
      <c r="B173" s="194">
        <f>+'CTA Pivot Table'!G$166</f>
        <v>0</v>
      </c>
      <c r="C173" s="194">
        <f>+'CTA Pivot Table'!G$168</f>
        <v>0</v>
      </c>
      <c r="D173" s="194">
        <f>+'CTA Pivot Table'!G$170</f>
        <v>0</v>
      </c>
      <c r="E173" s="195">
        <f>+'CTA Pivot Table'!G$172</f>
        <v>0</v>
      </c>
      <c r="F173" s="195">
        <f>+'CTA Pivot Table'!G$174</f>
        <v>0</v>
      </c>
      <c r="G173" s="194">
        <f>+'CTA Pivot Table'!G$176</f>
        <v>0</v>
      </c>
      <c r="H173" s="194">
        <f>+'CTA Pivot Table'!G$178</f>
        <v>0</v>
      </c>
      <c r="I173" s="195">
        <f>+'CTA Pivot Table'!G$180</f>
        <v>0</v>
      </c>
      <c r="J173" s="195">
        <f>+'CTA Pivot Table'!G$182</f>
        <v>0</v>
      </c>
      <c r="K173" s="194">
        <f>+'CTA Pivot Table'!G$184</f>
        <v>0</v>
      </c>
      <c r="L173" s="194">
        <f>+'CTA Pivot Table'!G$186</f>
        <v>0</v>
      </c>
      <c r="M173" s="196">
        <f>+'CTA Pivot Table'!G$188</f>
        <v>0</v>
      </c>
      <c r="N173" s="195">
        <f>+'CTA Pivot Table'!G$190</f>
        <v>0</v>
      </c>
      <c r="O173" s="12"/>
    </row>
    <row r="174" spans="1:15">
      <c r="A174" s="92" t="s">
        <v>94</v>
      </c>
      <c r="B174" s="194">
        <f>+'CTA Pivot Table'!G$198</f>
        <v>0</v>
      </c>
      <c r="C174" s="194">
        <f>+'CTA Pivot Table'!G$200</f>
        <v>0</v>
      </c>
      <c r="D174" s="194">
        <f>+'CTA Pivot Table'!G$202</f>
        <v>0</v>
      </c>
      <c r="E174" s="195">
        <f>+'CTA Pivot Table'!G$204</f>
        <v>0</v>
      </c>
      <c r="F174" s="195">
        <f>+'CTA Pivot Table'!G$206</f>
        <v>0</v>
      </c>
      <c r="G174" s="194">
        <f>+'CTA Pivot Table'!G$208</f>
        <v>0</v>
      </c>
      <c r="H174" s="194">
        <f>+'CTA Pivot Table'!G$210</f>
        <v>0</v>
      </c>
      <c r="I174" s="195">
        <f>+'CTA Pivot Table'!G$212</f>
        <v>0</v>
      </c>
      <c r="J174" s="195">
        <f>+'CTA Pivot Table'!G$214</f>
        <v>0</v>
      </c>
      <c r="K174" s="194">
        <f>+'CTA Pivot Table'!G$216</f>
        <v>0</v>
      </c>
      <c r="L174" s="194">
        <f>+'CTA Pivot Table'!G$218</f>
        <v>0</v>
      </c>
      <c r="M174" s="196">
        <f>+'CTA Pivot Table'!G$220</f>
        <v>0</v>
      </c>
      <c r="N174" s="195">
        <f>+'CTA Pivot Table'!G$222</f>
        <v>0</v>
      </c>
      <c r="O174" s="12"/>
    </row>
    <row r="175" spans="1:15">
      <c r="A175" s="92" t="s">
        <v>95</v>
      </c>
      <c r="B175" s="194">
        <f>+'CTA Pivot Table'!G$230</f>
        <v>0</v>
      </c>
      <c r="C175" s="194">
        <f>+'CTA Pivot Table'!G$232</f>
        <v>0</v>
      </c>
      <c r="D175" s="194">
        <f>+'CTA Pivot Table'!G$234</f>
        <v>0</v>
      </c>
      <c r="E175" s="195">
        <f>+'CTA Pivot Table'!G$236</f>
        <v>0</v>
      </c>
      <c r="F175" s="195">
        <f>+'CTA Pivot Table'!G$238</f>
        <v>0</v>
      </c>
      <c r="G175" s="194">
        <f>+'CTA Pivot Table'!G$240</f>
        <v>0</v>
      </c>
      <c r="H175" s="194">
        <f>+'CTA Pivot Table'!G$242</f>
        <v>0</v>
      </c>
      <c r="I175" s="195">
        <f>+'CTA Pivot Table'!G$244</f>
        <v>0</v>
      </c>
      <c r="J175" s="195">
        <f>+'CTA Pivot Table'!G$246</f>
        <v>0</v>
      </c>
      <c r="K175" s="194">
        <f>+'CTA Pivot Table'!G$248</f>
        <v>0</v>
      </c>
      <c r="L175" s="194">
        <f>+'CTA Pivot Table'!G$250</f>
        <v>0</v>
      </c>
      <c r="M175" s="196">
        <f>+'CTA Pivot Table'!G$252</f>
        <v>0</v>
      </c>
      <c r="N175" s="195">
        <f>+'CTA Pivot Table'!G$254</f>
        <v>0</v>
      </c>
      <c r="O175" s="12"/>
    </row>
    <row r="176" spans="1:15">
      <c r="A176" s="92"/>
      <c r="B176" s="194"/>
      <c r="C176" s="194"/>
      <c r="D176" s="194"/>
      <c r="E176" s="195"/>
      <c r="F176" s="195"/>
      <c r="G176" s="194"/>
      <c r="H176" s="194"/>
      <c r="I176" s="195"/>
      <c r="J176" s="195"/>
      <c r="K176" s="194"/>
      <c r="L176" s="194"/>
      <c r="M176" s="196"/>
      <c r="N176" s="195"/>
      <c r="O176" s="12"/>
    </row>
    <row r="177" spans="1:16">
      <c r="A177" s="92" t="s">
        <v>96</v>
      </c>
      <c r="B177" s="194">
        <f>+'CTA Pivot Table'!G$262</f>
        <v>0</v>
      </c>
      <c r="C177" s="194">
        <f>+'CTA Pivot Table'!G$264</f>
        <v>0</v>
      </c>
      <c r="D177" s="194">
        <f>+'CTA Pivot Table'!G$266</f>
        <v>0</v>
      </c>
      <c r="E177" s="195">
        <f>+'CTA Pivot Table'!G$268</f>
        <v>0</v>
      </c>
      <c r="F177" s="195">
        <f>+'CTA Pivot Table'!G$270</f>
        <v>0</v>
      </c>
      <c r="G177" s="194">
        <f>+'CTA Pivot Table'!G$272</f>
        <v>0</v>
      </c>
      <c r="H177" s="194">
        <f>+'CTA Pivot Table'!G$274</f>
        <v>0</v>
      </c>
      <c r="I177" s="195">
        <f>+'CTA Pivot Table'!G$276</f>
        <v>0</v>
      </c>
      <c r="J177" s="195">
        <f>+'CTA Pivot Table'!G$278</f>
        <v>0</v>
      </c>
      <c r="K177" s="194">
        <f>+'CTA Pivot Table'!G$280</f>
        <v>0</v>
      </c>
      <c r="L177" s="194">
        <f>+'CTA Pivot Table'!G$282</f>
        <v>0</v>
      </c>
      <c r="M177" s="196">
        <f>+'CTA Pivot Table'!G$284</f>
        <v>0</v>
      </c>
      <c r="N177" s="195">
        <f>+'CTA Pivot Table'!G$286</f>
        <v>0</v>
      </c>
      <c r="O177" s="12"/>
    </row>
    <row r="178" spans="1:16" ht="15.75">
      <c r="A178" s="92" t="s">
        <v>97</v>
      </c>
      <c r="B178" s="194">
        <f>+'CTA Pivot Table'!G$294</f>
        <v>135</v>
      </c>
      <c r="C178" s="194">
        <f>+'CTA Pivot Table'!G$296</f>
        <v>0</v>
      </c>
      <c r="D178" s="194">
        <f>+'CTA Pivot Table'!G$298</f>
        <v>0</v>
      </c>
      <c r="E178" s="195">
        <f>+'CTA Pivot Table'!G$300</f>
        <v>135</v>
      </c>
      <c r="F178" s="195">
        <f>+'CTA Pivot Table'!G$302</f>
        <v>147.13167259786476</v>
      </c>
      <c r="G178" s="194">
        <f>+'CTA Pivot Table'!G$304</f>
        <v>122.45789473684209</v>
      </c>
      <c r="H178" s="194">
        <f>+'CTA Pivot Table'!G$306</f>
        <v>146.82</v>
      </c>
      <c r="I178" s="195">
        <f>+'CTA Pivot Table'!G$308</f>
        <v>146.58915801614762</v>
      </c>
      <c r="J178" s="195">
        <f>+'CTA Pivot Table'!G$310</f>
        <v>83.123676880222845</v>
      </c>
      <c r="K178" s="194">
        <f>+'CTA Pivot Table'!G$312</f>
        <v>61.591065292096218</v>
      </c>
      <c r="L178" s="194">
        <f>+'CTA Pivot Table'!G$314</f>
        <v>105.46315789473685</v>
      </c>
      <c r="M178" s="196">
        <f>+'CTA Pivot Table'!G$316</f>
        <v>77.44124513618678</v>
      </c>
      <c r="N178" s="195">
        <f>+'CTA Pivot Table'!G$318</f>
        <v>95.399999999999991</v>
      </c>
      <c r="O178" s="12"/>
      <c r="P178" s="96"/>
    </row>
    <row r="179" spans="1:16">
      <c r="A179" s="92" t="s">
        <v>98</v>
      </c>
      <c r="B179" s="194">
        <f>+'CTA Pivot Table'!G$326</f>
        <v>0</v>
      </c>
      <c r="C179" s="194">
        <f>+'CTA Pivot Table'!G$328</f>
        <v>0</v>
      </c>
      <c r="D179" s="194">
        <f>+'CTA Pivot Table'!G$330</f>
        <v>0</v>
      </c>
      <c r="E179" s="195">
        <f>+'CTA Pivot Table'!G$332</f>
        <v>0</v>
      </c>
      <c r="F179" s="195">
        <f>+'CTA Pivot Table'!G$334</f>
        <v>0</v>
      </c>
      <c r="G179" s="194">
        <f>+'CTA Pivot Table'!G$336</f>
        <v>0</v>
      </c>
      <c r="H179" s="194">
        <f>+'CTA Pivot Table'!G$338</f>
        <v>0</v>
      </c>
      <c r="I179" s="195">
        <f>+'CTA Pivot Table'!G$340</f>
        <v>0</v>
      </c>
      <c r="J179" s="195">
        <f>+'CTA Pivot Table'!G$342</f>
        <v>0</v>
      </c>
      <c r="K179" s="194">
        <f>+'CTA Pivot Table'!G$344</f>
        <v>0</v>
      </c>
      <c r="L179" s="194">
        <f>+'CTA Pivot Table'!G$346</f>
        <v>0</v>
      </c>
      <c r="M179" s="196">
        <f>+'CTA Pivot Table'!G$348</f>
        <v>0</v>
      </c>
      <c r="N179" s="195">
        <f>+'CTA Pivot Table'!G$350</f>
        <v>0</v>
      </c>
      <c r="O179" s="12"/>
    </row>
    <row r="180" spans="1:16">
      <c r="A180" s="92" t="s">
        <v>99</v>
      </c>
      <c r="B180" s="194">
        <f>+'CTA Pivot Table'!G$358</f>
        <v>0</v>
      </c>
      <c r="C180" s="194">
        <f>+'CTA Pivot Table'!G$360</f>
        <v>0</v>
      </c>
      <c r="D180" s="194">
        <f>+'CTA Pivot Table'!G$362</f>
        <v>0</v>
      </c>
      <c r="E180" s="195">
        <f>+'CTA Pivot Table'!G$364</f>
        <v>0</v>
      </c>
      <c r="F180" s="195">
        <f>+'CTA Pivot Table'!G$366</f>
        <v>0</v>
      </c>
      <c r="G180" s="194">
        <f>+'CTA Pivot Table'!G$368</f>
        <v>0</v>
      </c>
      <c r="H180" s="194">
        <f>+'CTA Pivot Table'!G$370</f>
        <v>0</v>
      </c>
      <c r="I180" s="195">
        <f>+'CTA Pivot Table'!G$372</f>
        <v>0</v>
      </c>
      <c r="J180" s="195">
        <f>+'CTA Pivot Table'!G$374</f>
        <v>0</v>
      </c>
      <c r="K180" s="194">
        <f>+'CTA Pivot Table'!G$376</f>
        <v>0</v>
      </c>
      <c r="L180" s="194">
        <f>+'CTA Pivot Table'!G$378</f>
        <v>0</v>
      </c>
      <c r="M180" s="196">
        <f>+'CTA Pivot Table'!G$380</f>
        <v>0</v>
      </c>
      <c r="N180" s="195">
        <f>+'CTA Pivot Table'!G$382</f>
        <v>0</v>
      </c>
      <c r="O180" s="12"/>
    </row>
    <row r="181" spans="1:16">
      <c r="A181" s="92"/>
      <c r="B181" s="194"/>
      <c r="C181" s="194"/>
      <c r="D181" s="194"/>
      <c r="E181" s="195"/>
      <c r="F181" s="195"/>
      <c r="G181" s="194"/>
      <c r="H181" s="194"/>
      <c r="I181" s="195"/>
      <c r="J181" s="195"/>
      <c r="K181" s="194"/>
      <c r="L181" s="194"/>
      <c r="M181" s="196"/>
      <c r="N181" s="195"/>
      <c r="O181" s="12"/>
    </row>
    <row r="182" spans="1:16">
      <c r="A182" s="92" t="s">
        <v>100</v>
      </c>
      <c r="B182" s="194">
        <f>+'CTA Pivot Table'!G$390</f>
        <v>0</v>
      </c>
      <c r="C182" s="194">
        <f>+'CTA Pivot Table'!G$392</f>
        <v>0</v>
      </c>
      <c r="D182" s="194">
        <f>+'CTA Pivot Table'!G$394</f>
        <v>0</v>
      </c>
      <c r="E182" s="195">
        <f>+'CTA Pivot Table'!G$396</f>
        <v>0</v>
      </c>
      <c r="F182" s="195">
        <f>+'CTA Pivot Table'!G$398</f>
        <v>0</v>
      </c>
      <c r="G182" s="194">
        <f>+'CTA Pivot Table'!G$400</f>
        <v>0</v>
      </c>
      <c r="H182" s="194">
        <f>+'CTA Pivot Table'!G$402</f>
        <v>0</v>
      </c>
      <c r="I182" s="195">
        <f>+'CTA Pivot Table'!G$404</f>
        <v>0</v>
      </c>
      <c r="J182" s="195">
        <f>+'CTA Pivot Table'!G$406</f>
        <v>0</v>
      </c>
      <c r="K182" s="194">
        <f>+'CTA Pivot Table'!G$408</f>
        <v>0</v>
      </c>
      <c r="L182" s="194">
        <f>+'CTA Pivot Table'!G$410</f>
        <v>0</v>
      </c>
      <c r="M182" s="196">
        <f>+'CTA Pivot Table'!G$412</f>
        <v>0</v>
      </c>
      <c r="N182" s="195">
        <f>+'CTA Pivot Table'!G$414</f>
        <v>0</v>
      </c>
      <c r="O182" s="12"/>
    </row>
    <row r="183" spans="1:16">
      <c r="A183" s="92" t="s">
        <v>101</v>
      </c>
      <c r="B183" s="194">
        <f>+'CTA Pivot Table'!G$422</f>
        <v>135</v>
      </c>
      <c r="C183" s="194">
        <f>+'CTA Pivot Table'!G$424</f>
        <v>0</v>
      </c>
      <c r="D183" s="194">
        <f>+'CTA Pivot Table'!G$426</f>
        <v>0</v>
      </c>
      <c r="E183" s="195">
        <f>+'CTA Pivot Table'!G$428</f>
        <v>135</v>
      </c>
      <c r="F183" s="195">
        <f>+'CTA Pivot Table'!G$430</f>
        <v>142.4</v>
      </c>
      <c r="G183" s="194">
        <f>+'CTA Pivot Table'!G$432</f>
        <v>144.5</v>
      </c>
      <c r="H183" s="194">
        <f>+'CTA Pivot Table'!G$434</f>
        <v>0</v>
      </c>
      <c r="I183" s="195">
        <f>+'CTA Pivot Table'!G$436</f>
        <v>142.6945701357466</v>
      </c>
      <c r="J183" s="195">
        <f>+'CTA Pivot Table'!G$438</f>
        <v>73.822289766970627</v>
      </c>
      <c r="K183" s="194">
        <f>+'CTA Pivot Table'!G$440</f>
        <v>66.301384083044979</v>
      </c>
      <c r="L183" s="194">
        <f>+'CTA Pivot Table'!G$442</f>
        <v>0</v>
      </c>
      <c r="M183" s="196">
        <f>+'CTA Pivot Table'!G$444</f>
        <v>69.765282314512362</v>
      </c>
      <c r="N183" s="195">
        <f>+'CTA Pivot Table'!G$446</f>
        <v>78.5</v>
      </c>
      <c r="O183" s="12"/>
    </row>
    <row r="184" spans="1:16">
      <c r="A184" s="92" t="s">
        <v>102</v>
      </c>
      <c r="B184" s="194">
        <f>+'CTA Pivot Table'!G$454</f>
        <v>127.695652173913</v>
      </c>
      <c r="C184" s="194">
        <f>+'CTA Pivot Table'!G$456</f>
        <v>0</v>
      </c>
      <c r="D184" s="194">
        <f>+'CTA Pivot Table'!G$458</f>
        <v>0</v>
      </c>
      <c r="E184" s="195">
        <f>+'CTA Pivot Table'!G$460</f>
        <v>127.695652173913</v>
      </c>
      <c r="F184" s="195">
        <f>+'CTA Pivot Table'!G$462</f>
        <v>120.28107734806589</v>
      </c>
      <c r="G184" s="194">
        <f>+'CTA Pivot Table'!G$464</f>
        <v>113.59374999999946</v>
      </c>
      <c r="H184" s="194">
        <f>+'CTA Pivot Table'!G$466</f>
        <v>0</v>
      </c>
      <c r="I184" s="195">
        <f>+'CTA Pivot Table'!G$468</f>
        <v>119.99801587301545</v>
      </c>
      <c r="J184" s="195">
        <f>+'CTA Pivot Table'!G$470</f>
        <v>79.844961240310056</v>
      </c>
      <c r="K184" s="194">
        <f>+'CTA Pivot Table'!G$472</f>
        <v>56.402173913043399</v>
      </c>
      <c r="L184" s="194">
        <f>+'CTA Pivot Table'!G$474</f>
        <v>0</v>
      </c>
      <c r="M184" s="196">
        <f>+'CTA Pivot Table'!G$476</f>
        <v>73.682857142857102</v>
      </c>
      <c r="N184" s="195">
        <f>+'CTA Pivot Table'!G$478</f>
        <v>69.652173913043484</v>
      </c>
      <c r="O184" s="12"/>
    </row>
    <row r="185" spans="1:16">
      <c r="A185" s="97" t="s">
        <v>103</v>
      </c>
      <c r="B185" s="197">
        <f>+'CTA Pivot Table'!G$486</f>
        <v>0</v>
      </c>
      <c r="C185" s="197">
        <f>+'CTA Pivot Table'!G$488</f>
        <v>0</v>
      </c>
      <c r="D185" s="197">
        <f>+'CTA Pivot Table'!G$490</f>
        <v>0</v>
      </c>
      <c r="E185" s="198">
        <f>+'CTA Pivot Table'!G$492</f>
        <v>0</v>
      </c>
      <c r="F185" s="198">
        <f>+'CTA Pivot Table'!G$494</f>
        <v>0</v>
      </c>
      <c r="G185" s="197">
        <f>+'CTA Pivot Table'!G$496</f>
        <v>0</v>
      </c>
      <c r="H185" s="197">
        <f>+'CTA Pivot Table'!G$498</f>
        <v>0</v>
      </c>
      <c r="I185" s="198">
        <f>+'CTA Pivot Table'!G$500</f>
        <v>0</v>
      </c>
      <c r="J185" s="198">
        <f>+'CTA Pivot Table'!G$502</f>
        <v>0</v>
      </c>
      <c r="K185" s="197">
        <f>+'CTA Pivot Table'!G$504</f>
        <v>0</v>
      </c>
      <c r="L185" s="197">
        <f>+'CTA Pivot Table'!G$506</f>
        <v>0</v>
      </c>
      <c r="M185" s="199">
        <f>+'CTA Pivot Table'!G$508</f>
        <v>0</v>
      </c>
      <c r="N185" s="198">
        <f>+'CTA Pivot Table'!G$510</f>
        <v>0</v>
      </c>
      <c r="O185" s="12"/>
    </row>
    <row r="186" spans="1:16">
      <c r="A186" s="165" t="s">
        <v>206</v>
      </c>
      <c r="B186" s="200"/>
      <c r="C186" s="200"/>
      <c r="D186" s="200"/>
      <c r="E186" s="200"/>
      <c r="F186" s="200"/>
      <c r="G186" s="200"/>
      <c r="H186" s="200"/>
      <c r="I186" s="200"/>
      <c r="J186" s="200"/>
      <c r="K186" s="200"/>
      <c r="L186" s="200"/>
      <c r="M186" s="200"/>
      <c r="N186" s="201"/>
    </row>
    <row r="187" spans="1:16">
      <c r="A187" s="202"/>
      <c r="B187" s="200"/>
      <c r="C187" s="200"/>
      <c r="D187" s="200"/>
      <c r="E187" s="200"/>
      <c r="F187" s="200"/>
      <c r="G187" s="200"/>
      <c r="H187" s="200"/>
      <c r="I187" s="200"/>
      <c r="J187" s="200"/>
      <c r="K187" s="200"/>
      <c r="L187" s="200"/>
      <c r="M187" s="200"/>
      <c r="N187" s="718" t="s">
        <v>1156</v>
      </c>
    </row>
    <row r="188" spans="1:16" ht="18">
      <c r="A188" s="266" t="s">
        <v>336</v>
      </c>
      <c r="B188" s="87"/>
      <c r="C188" s="87"/>
      <c r="D188" s="87"/>
      <c r="E188" s="133"/>
      <c r="F188" s="133"/>
      <c r="G188" s="133"/>
      <c r="H188" s="133"/>
      <c r="I188" s="133"/>
      <c r="J188" s="87"/>
      <c r="K188" s="87"/>
      <c r="L188" s="87"/>
      <c r="M188" s="133"/>
      <c r="N188" s="134"/>
    </row>
    <row r="189" spans="1:16" ht="18">
      <c r="A189" s="266"/>
      <c r="B189" s="87"/>
      <c r="C189" s="87"/>
      <c r="D189" s="87"/>
      <c r="E189" s="133"/>
      <c r="F189" s="133"/>
      <c r="G189" s="133"/>
      <c r="H189" s="133"/>
      <c r="I189" s="133"/>
      <c r="J189" s="87"/>
      <c r="K189" s="87"/>
      <c r="L189" s="87"/>
      <c r="M189" s="133"/>
      <c r="N189" s="134"/>
    </row>
    <row r="190" spans="1:16" ht="15.75">
      <c r="A190" s="150" t="s">
        <v>223</v>
      </c>
      <c r="B190" s="87"/>
      <c r="C190" s="87"/>
      <c r="D190" s="87"/>
      <c r="E190" s="133"/>
      <c r="F190" s="133"/>
      <c r="G190" s="133"/>
      <c r="H190" s="133"/>
      <c r="I190" s="133"/>
      <c r="J190" s="87"/>
      <c r="K190" s="87"/>
      <c r="L190" s="87"/>
      <c r="M190" s="133"/>
      <c r="N190" s="134"/>
    </row>
    <row r="191" spans="1:16" ht="15.75">
      <c r="A191" s="150" t="s">
        <v>505</v>
      </c>
      <c r="B191" s="87"/>
      <c r="C191" s="87"/>
      <c r="D191" s="87"/>
      <c r="E191" s="133"/>
      <c r="F191" s="133"/>
      <c r="G191" s="133"/>
      <c r="H191" s="133"/>
      <c r="I191" s="133"/>
      <c r="J191" s="87"/>
      <c r="K191" s="87"/>
      <c r="L191" s="87"/>
      <c r="M191" s="133"/>
      <c r="N191" s="134"/>
    </row>
    <row r="192" spans="1:16" ht="15.75" customHeight="1">
      <c r="A192" s="31"/>
      <c r="B192" s="63"/>
      <c r="C192" s="63"/>
      <c r="D192" s="63"/>
      <c r="E192" s="63"/>
      <c r="F192" s="64"/>
      <c r="G192" s="89"/>
      <c r="H192" s="89"/>
      <c r="I192" s="90"/>
      <c r="J192" s="90"/>
      <c r="K192" s="90"/>
      <c r="L192" s="90"/>
      <c r="M192" s="90"/>
      <c r="N192" s="90"/>
      <c r="O192" s="11"/>
    </row>
    <row r="193" spans="1:15" ht="15.75" customHeight="1">
      <c r="A193" s="26"/>
      <c r="B193" s="151" t="s">
        <v>303</v>
      </c>
      <c r="C193" s="184"/>
      <c r="D193" s="184"/>
      <c r="E193" s="184"/>
      <c r="F193" s="184"/>
      <c r="G193" s="184"/>
      <c r="H193" s="184"/>
      <c r="I193" s="185"/>
      <c r="J193" s="186" t="s">
        <v>202</v>
      </c>
      <c r="K193" s="187"/>
      <c r="L193" s="187"/>
      <c r="M193" s="188"/>
      <c r="N193" s="841" t="s">
        <v>302</v>
      </c>
      <c r="O193" s="91"/>
    </row>
    <row r="194" spans="1:15" ht="43.5" customHeight="1">
      <c r="A194" s="42"/>
      <c r="B194" s="152" t="s">
        <v>344</v>
      </c>
      <c r="C194" s="152"/>
      <c r="D194" s="152"/>
      <c r="E194" s="155"/>
      <c r="F194" s="156" t="s">
        <v>346</v>
      </c>
      <c r="G194" s="152"/>
      <c r="H194" s="152"/>
      <c r="I194" s="153"/>
      <c r="J194" s="157" t="s">
        <v>304</v>
      </c>
      <c r="K194" s="184"/>
      <c r="L194" s="184"/>
      <c r="M194" s="185"/>
      <c r="N194" s="842"/>
      <c r="O194" s="91"/>
    </row>
    <row r="195" spans="1:15" ht="30" customHeight="1">
      <c r="A195" s="31"/>
      <c r="B195" s="189" t="s">
        <v>203</v>
      </c>
      <c r="C195" s="189" t="s">
        <v>204</v>
      </c>
      <c r="D195" s="189" t="s">
        <v>104</v>
      </c>
      <c r="E195" s="190" t="s">
        <v>50</v>
      </c>
      <c r="F195" s="190" t="s">
        <v>203</v>
      </c>
      <c r="G195" s="189" t="s">
        <v>204</v>
      </c>
      <c r="H195" s="189" t="s">
        <v>104</v>
      </c>
      <c r="I195" s="190" t="s">
        <v>50</v>
      </c>
      <c r="J195" s="191" t="s">
        <v>203</v>
      </c>
      <c r="K195" s="192" t="s">
        <v>204</v>
      </c>
      <c r="L195" s="193" t="s">
        <v>104</v>
      </c>
      <c r="M195" s="191" t="s">
        <v>50</v>
      </c>
      <c r="N195" s="843"/>
      <c r="O195" s="91"/>
    </row>
    <row r="196" spans="1:15" hidden="1">
      <c r="A196" s="92" t="s">
        <v>87</v>
      </c>
      <c r="B196" s="66">
        <f>+'CTA Pivot Table'!H$230</f>
        <v>0</v>
      </c>
      <c r="C196" s="66">
        <f>+'CTA Pivot Table'!H$231</f>
        <v>0</v>
      </c>
      <c r="D196" s="66">
        <f>+'CTA Pivot Table'!H$232</f>
        <v>0</v>
      </c>
      <c r="E196" s="65">
        <f>+'CTA Pivot Table'!H$233</f>
        <v>0</v>
      </c>
      <c r="F196" s="65"/>
      <c r="G196" s="65"/>
      <c r="H196" s="65"/>
      <c r="I196" s="65"/>
      <c r="J196" s="65">
        <f>+'CTA Pivot Table'!H$234</f>
        <v>0</v>
      </c>
      <c r="K196" s="66">
        <f>+'CTA Pivot Table'!H$235</f>
        <v>0</v>
      </c>
      <c r="L196" s="66">
        <f>+'CTA Pivot Table'!H$236</f>
        <v>0</v>
      </c>
      <c r="M196" s="67">
        <f>+'CTA Pivot Table'!H$237</f>
        <v>0</v>
      </c>
      <c r="N196" s="65">
        <f>+'CTA Pivot Table'!H$238</f>
        <v>0</v>
      </c>
      <c r="O196" s="12"/>
    </row>
    <row r="197" spans="1:15" hidden="1">
      <c r="A197" s="92"/>
      <c r="E197" s="68"/>
      <c r="I197" s="68"/>
      <c r="J197" s="68"/>
      <c r="M197" s="70"/>
      <c r="N197" s="68"/>
      <c r="O197" s="12"/>
    </row>
    <row r="198" spans="1:15">
      <c r="A198" s="92" t="s">
        <v>88</v>
      </c>
      <c r="B198" s="194">
        <f>+'CTA Pivot Table'!H$6</f>
        <v>0</v>
      </c>
      <c r="C198" s="194">
        <f>+'CTA Pivot Table'!H$8</f>
        <v>0</v>
      </c>
      <c r="D198" s="194">
        <f>+'CTA Pivot Table'!H$10</f>
        <v>0</v>
      </c>
      <c r="E198" s="195">
        <f>+'CTA Pivot Table'!H$12</f>
        <v>0</v>
      </c>
      <c r="F198" s="195">
        <f>+'CTA Pivot Table'!H$14</f>
        <v>0</v>
      </c>
      <c r="G198" s="194">
        <f>+'CTA Pivot Table'!H$16</f>
        <v>0</v>
      </c>
      <c r="H198" s="194">
        <f>+'CTA Pivot Table'!H$18</f>
        <v>0</v>
      </c>
      <c r="I198" s="195">
        <f>+'CTA Pivot Table'!H$20</f>
        <v>0</v>
      </c>
      <c r="J198" s="195">
        <f>+'CTA Pivot Table'!H$22</f>
        <v>0</v>
      </c>
      <c r="K198" s="194">
        <f>+'CTA Pivot Table'!H$24</f>
        <v>0</v>
      </c>
      <c r="L198" s="194">
        <f>+'CTA Pivot Table'!H$26</f>
        <v>0</v>
      </c>
      <c r="M198" s="196">
        <f>+'CTA Pivot Table'!H$28</f>
        <v>0</v>
      </c>
      <c r="N198" s="195">
        <f>+'CTA Pivot Table'!H$30</f>
        <v>0</v>
      </c>
      <c r="O198" s="12"/>
    </row>
    <row r="199" spans="1:15">
      <c r="A199" s="92" t="s">
        <v>89</v>
      </c>
      <c r="B199" s="194">
        <f>+'CTA Pivot Table'!H$38</f>
        <v>135.74120000000002</v>
      </c>
      <c r="C199" s="194">
        <f>+'CTA Pivot Table'!H$40</f>
        <v>160</v>
      </c>
      <c r="D199" s="194">
        <f>+'CTA Pivot Table'!H$42</f>
        <v>174</v>
      </c>
      <c r="E199" s="195">
        <f>+'CTA Pivot Table'!H$44</f>
        <v>138.9659649122807</v>
      </c>
      <c r="F199" s="195">
        <f>+'CTA Pivot Table'!H$46</f>
        <v>136.87805825242719</v>
      </c>
      <c r="G199" s="194">
        <f>+'CTA Pivot Table'!H$48</f>
        <v>125.01149425287356</v>
      </c>
      <c r="H199" s="194">
        <f>+'CTA Pivot Table'!H$50</f>
        <v>117.07846153846154</v>
      </c>
      <c r="I199" s="195">
        <f>+'CTA Pivot Table'!H$52</f>
        <v>134.3589453125</v>
      </c>
      <c r="J199" s="195">
        <f>+'CTA Pivot Table'!H$54</f>
        <v>0</v>
      </c>
      <c r="K199" s="194">
        <f>+'CTA Pivot Table'!H$56</f>
        <v>0</v>
      </c>
      <c r="L199" s="194">
        <f>+'CTA Pivot Table'!HR$58</f>
        <v>0</v>
      </c>
      <c r="M199" s="196">
        <f>+'CTA Pivot Table'!H$60</f>
        <v>97.125511111111123</v>
      </c>
      <c r="N199" s="195">
        <f>+'CTA Pivot Table'!H$62</f>
        <v>0</v>
      </c>
      <c r="O199" s="12"/>
    </row>
    <row r="200" spans="1:15">
      <c r="A200" s="92" t="s">
        <v>90</v>
      </c>
      <c r="B200" s="194">
        <f>+'CTA Pivot Table'!H$70</f>
        <v>0</v>
      </c>
      <c r="C200" s="194">
        <f>+'CTA Pivot Table'!H$72</f>
        <v>0</v>
      </c>
      <c r="D200" s="194">
        <f>+'CTA Pivot Table'!H$74</f>
        <v>0</v>
      </c>
      <c r="E200" s="195">
        <f>+'CTA Pivot Table'!H$76</f>
        <v>0</v>
      </c>
      <c r="F200" s="195">
        <f>+'CTA Pivot Table'!H$78</f>
        <v>0</v>
      </c>
      <c r="G200" s="194">
        <f>+'CTA Pivot Table'!H$80</f>
        <v>0</v>
      </c>
      <c r="H200" s="194">
        <f>+'CTA Pivot Table'!H$82</f>
        <v>0</v>
      </c>
      <c r="I200" s="195">
        <f>+'CTA Pivot Table'!H$84</f>
        <v>0</v>
      </c>
      <c r="J200" s="195">
        <f>+'CTA Pivot Table'!H$86</f>
        <v>0</v>
      </c>
      <c r="K200" s="194">
        <f>+'CTA Pivot Table'!H$88</f>
        <v>0</v>
      </c>
      <c r="L200" s="194">
        <f>+'CTA Pivot Table'!H$90</f>
        <v>0</v>
      </c>
      <c r="M200" s="196">
        <f>+'CTA Pivot Table'!H$92</f>
        <v>0</v>
      </c>
      <c r="N200" s="195">
        <f>+'CTA Pivot Table'!H$94</f>
        <v>0</v>
      </c>
      <c r="O200" s="12"/>
    </row>
    <row r="201" spans="1:15">
      <c r="A201" s="92" t="s">
        <v>91</v>
      </c>
      <c r="B201" s="194">
        <f>+'CTA Pivot Table'!H$102</f>
        <v>0</v>
      </c>
      <c r="C201" s="194">
        <f>+'CTA Pivot Table'!H$104</f>
        <v>0</v>
      </c>
      <c r="D201" s="194">
        <f>+'CTA Pivot Table'!H$106</f>
        <v>0</v>
      </c>
      <c r="E201" s="195">
        <f>+'CTA Pivot Table'!H$108</f>
        <v>0</v>
      </c>
      <c r="F201" s="195">
        <f>+'CTA Pivot Table'!H$110</f>
        <v>0</v>
      </c>
      <c r="G201" s="194">
        <f>+'CTA Pivot Table'!H$112</f>
        <v>0</v>
      </c>
      <c r="H201" s="194">
        <f>+'CTA Pivot Table'!H$114</f>
        <v>0</v>
      </c>
      <c r="I201" s="195">
        <f>+'CTA Pivot Table'!H$116</f>
        <v>0</v>
      </c>
      <c r="J201" s="195">
        <f>+'CTA Pivot Table'!H$118</f>
        <v>0</v>
      </c>
      <c r="K201" s="194">
        <f>+'CTA Pivot Table'!H$120</f>
        <v>0</v>
      </c>
      <c r="L201" s="194">
        <f>+'CTA Pivot Table'!H$122</f>
        <v>0</v>
      </c>
      <c r="M201" s="196">
        <f>+'CTA Pivot Table'!H$124</f>
        <v>0</v>
      </c>
      <c r="N201" s="195">
        <f>+'CTA Pivot Table'!H$126</f>
        <v>0</v>
      </c>
      <c r="O201" s="12"/>
    </row>
    <row r="202" spans="1:15">
      <c r="A202" s="92"/>
      <c r="B202" s="194"/>
      <c r="C202" s="194"/>
      <c r="D202" s="194"/>
      <c r="E202" s="195"/>
      <c r="F202" s="195"/>
      <c r="G202" s="194"/>
      <c r="H202" s="194"/>
      <c r="I202" s="195"/>
      <c r="J202" s="195"/>
      <c r="K202" s="194"/>
      <c r="L202" s="194"/>
      <c r="M202" s="196"/>
      <c r="N202" s="195"/>
      <c r="O202" s="12"/>
    </row>
    <row r="203" spans="1:15">
      <c r="A203" s="92" t="s">
        <v>92</v>
      </c>
      <c r="B203" s="194">
        <f>+'CTA Pivot Table'!H$134</f>
        <v>127.33333333333333</v>
      </c>
      <c r="C203" s="194">
        <f>+'CTA Pivot Table'!H$136</f>
        <v>123.5</v>
      </c>
      <c r="D203" s="194">
        <f>+'CTA Pivot Table'!H$138</f>
        <v>0</v>
      </c>
      <c r="E203" s="195">
        <f>+'CTA Pivot Table'!H$140</f>
        <v>126.375</v>
      </c>
      <c r="F203" s="195">
        <f>+'CTA Pivot Table'!H$142</f>
        <v>147.39904411764707</v>
      </c>
      <c r="G203" s="194">
        <f>+'CTA Pivot Table'!H$144</f>
        <v>140.83524590163935</v>
      </c>
      <c r="H203" s="194">
        <f>+'CTA Pivot Table'!H$146</f>
        <v>0</v>
      </c>
      <c r="I203" s="195">
        <f>+'CTA Pivot Table'!H$148</f>
        <v>145.36659898477157</v>
      </c>
      <c r="J203" s="195">
        <f>+'CTA Pivot Table'!H$150</f>
        <v>89.517109826589603</v>
      </c>
      <c r="K203" s="194">
        <f>+'CTA Pivot Table'!H$152</f>
        <v>91.540128205128198</v>
      </c>
      <c r="L203" s="194">
        <f>+'CTA Pivot Table'!H$154</f>
        <v>0</v>
      </c>
      <c r="M203" s="196">
        <f>+'CTA Pivot Table'!H$156</f>
        <v>90.476352583586632</v>
      </c>
      <c r="N203" s="195">
        <f>+'CTA Pivot Table'!H$158</f>
        <v>0</v>
      </c>
      <c r="O203" s="12"/>
    </row>
    <row r="204" spans="1:15">
      <c r="A204" s="92" t="s">
        <v>93</v>
      </c>
      <c r="B204" s="194">
        <f>+'CTA Pivot Table'!H$166</f>
        <v>0</v>
      </c>
      <c r="C204" s="194">
        <f>+'CTA Pivot Table'!H$168</f>
        <v>0</v>
      </c>
      <c r="D204" s="194">
        <f>+'CTA Pivot Table'!H$170</f>
        <v>0</v>
      </c>
      <c r="E204" s="195">
        <f>+'CTA Pivot Table'!H$172</f>
        <v>0</v>
      </c>
      <c r="F204" s="195">
        <f>+'CTA Pivot Table'!H$174</f>
        <v>0</v>
      </c>
      <c r="G204" s="194">
        <f>+'CTA Pivot Table'!H$176</f>
        <v>0</v>
      </c>
      <c r="H204" s="194">
        <f>+'CTA Pivot Table'!H$178</f>
        <v>0</v>
      </c>
      <c r="I204" s="195">
        <f>+'CTA Pivot Table'!H$180</f>
        <v>0</v>
      </c>
      <c r="J204" s="195">
        <f>+'CTA Pivot Table'!H$182</f>
        <v>0</v>
      </c>
      <c r="K204" s="194">
        <f>+'CTA Pivot Table'!H$184</f>
        <v>0</v>
      </c>
      <c r="L204" s="194">
        <f>+'CTA Pivot Table'!H$186</f>
        <v>0</v>
      </c>
      <c r="M204" s="196">
        <f>+'CTA Pivot Table'!H$188</f>
        <v>0</v>
      </c>
      <c r="N204" s="195">
        <f>+'CTA Pivot Table'!H$190</f>
        <v>0</v>
      </c>
      <c r="O204" s="12"/>
    </row>
    <row r="205" spans="1:15">
      <c r="A205" s="92" t="s">
        <v>94</v>
      </c>
      <c r="B205" s="194">
        <f>+'CTA Pivot Table'!H$198</f>
        <v>0</v>
      </c>
      <c r="C205" s="194">
        <f>+'CTA Pivot Table'!H$200</f>
        <v>0</v>
      </c>
      <c r="D205" s="194">
        <f>+'CTA Pivot Table'!H$202</f>
        <v>0</v>
      </c>
      <c r="E205" s="195">
        <f>+'CTA Pivot Table'!H$204</f>
        <v>0</v>
      </c>
      <c r="F205" s="195">
        <f>+'CTA Pivot Table'!H$206</f>
        <v>0</v>
      </c>
      <c r="G205" s="194">
        <f>+'CTA Pivot Table'!H$208</f>
        <v>0</v>
      </c>
      <c r="H205" s="194">
        <f>+'CTA Pivot Table'!H$210</f>
        <v>0</v>
      </c>
      <c r="I205" s="195">
        <f>+'CTA Pivot Table'!H$212</f>
        <v>0</v>
      </c>
      <c r="J205" s="195">
        <f>+'CTA Pivot Table'!H$214</f>
        <v>0</v>
      </c>
      <c r="K205" s="194">
        <f>+'CTA Pivot Table'!H$216</f>
        <v>0</v>
      </c>
      <c r="L205" s="194">
        <f>+'CTA Pivot Table'!H$218</f>
        <v>0</v>
      </c>
      <c r="M205" s="196">
        <f>+'CTA Pivot Table'!H$220</f>
        <v>0</v>
      </c>
      <c r="N205" s="195">
        <f>+'CTA Pivot Table'!H$222</f>
        <v>0</v>
      </c>
      <c r="O205" s="12"/>
    </row>
    <row r="206" spans="1:15">
      <c r="A206" s="92" t="s">
        <v>95</v>
      </c>
      <c r="B206" s="194">
        <f>+'CTA Pivot Table'!H$230</f>
        <v>0</v>
      </c>
      <c r="C206" s="194">
        <f>+'CTA Pivot Table'!H$232</f>
        <v>0</v>
      </c>
      <c r="D206" s="194">
        <f>+'CTA Pivot Table'!H$234</f>
        <v>0</v>
      </c>
      <c r="E206" s="195">
        <f>+'CTA Pivot Table'!H$236</f>
        <v>0</v>
      </c>
      <c r="F206" s="195">
        <f>+'CTA Pivot Table'!H$238</f>
        <v>0</v>
      </c>
      <c r="G206" s="194">
        <f>+'CTA Pivot Table'!H$240</f>
        <v>0</v>
      </c>
      <c r="H206" s="194">
        <f>+'CTA Pivot Table'!H$242</f>
        <v>0</v>
      </c>
      <c r="I206" s="195">
        <f>+'CTA Pivot Table'!H$244</f>
        <v>0</v>
      </c>
      <c r="J206" s="195">
        <f>+'CTA Pivot Table'!H$246</f>
        <v>0</v>
      </c>
      <c r="K206" s="194">
        <f>+'CTA Pivot Table'!H$248</f>
        <v>0</v>
      </c>
      <c r="L206" s="194">
        <f>+'CTA Pivot Table'!H$250</f>
        <v>0</v>
      </c>
      <c r="M206" s="196">
        <f>+'CTA Pivot Table'!H$252</f>
        <v>0</v>
      </c>
      <c r="N206" s="195">
        <f>+'CTA Pivot Table'!H$254</f>
        <v>0</v>
      </c>
      <c r="O206" s="12"/>
    </row>
    <row r="207" spans="1:15">
      <c r="A207" s="92"/>
      <c r="B207" s="194"/>
      <c r="C207" s="194"/>
      <c r="D207" s="194"/>
      <c r="E207" s="195"/>
      <c r="F207" s="195"/>
      <c r="G207" s="194"/>
      <c r="H207" s="194"/>
      <c r="I207" s="195"/>
      <c r="J207" s="195"/>
      <c r="K207" s="194"/>
      <c r="L207" s="194"/>
      <c r="M207" s="196"/>
      <c r="N207" s="195"/>
      <c r="O207" s="12"/>
    </row>
    <row r="208" spans="1:15">
      <c r="A208" s="92" t="s">
        <v>96</v>
      </c>
      <c r="B208" s="194">
        <f>+'CTA Pivot Table'!H$262</f>
        <v>0</v>
      </c>
      <c r="C208" s="194">
        <f>+'CTA Pivot Table'!H$264</f>
        <v>0</v>
      </c>
      <c r="D208" s="194">
        <f>+'CTA Pivot Table'!H$266</f>
        <v>0</v>
      </c>
      <c r="E208" s="195">
        <f>+'CTA Pivot Table'!H$268</f>
        <v>0</v>
      </c>
      <c r="F208" s="195">
        <f>+'CTA Pivot Table'!H$270</f>
        <v>0</v>
      </c>
      <c r="G208" s="194">
        <f>+'CTA Pivot Table'!H$272</f>
        <v>0</v>
      </c>
      <c r="H208" s="194">
        <f>+'CTA Pivot Table'!H$274</f>
        <v>0</v>
      </c>
      <c r="I208" s="195">
        <f>+'CTA Pivot Table'!H$276</f>
        <v>0</v>
      </c>
      <c r="J208" s="195">
        <f>+'CTA Pivot Table'!H$278</f>
        <v>0</v>
      </c>
      <c r="K208" s="194">
        <f>+'CTA Pivot Table'!H$280</f>
        <v>0</v>
      </c>
      <c r="L208" s="194">
        <f>+'CTA Pivot Table'!H$282</f>
        <v>0</v>
      </c>
      <c r="M208" s="196">
        <f>+'CTA Pivot Table'!H$284</f>
        <v>0</v>
      </c>
      <c r="N208" s="195">
        <f>+'CTA Pivot Table'!H$286</f>
        <v>0</v>
      </c>
      <c r="O208" s="12"/>
    </row>
    <row r="209" spans="1:16" ht="15.75">
      <c r="A209" s="92" t="s">
        <v>97</v>
      </c>
      <c r="B209" s="194">
        <f>+'CTA Pivot Table'!H$294</f>
        <v>175</v>
      </c>
      <c r="C209" s="194">
        <f>+'CTA Pivot Table'!H$296</f>
        <v>0</v>
      </c>
      <c r="D209" s="194">
        <f>+'CTA Pivot Table'!H$298</f>
        <v>0</v>
      </c>
      <c r="E209" s="195">
        <f>+'CTA Pivot Table'!H$300</f>
        <v>175</v>
      </c>
      <c r="F209" s="195">
        <f>+'CTA Pivot Table'!H$302</f>
        <v>142.32170418006433</v>
      </c>
      <c r="G209" s="194">
        <f>+'CTA Pivot Table'!H$304</f>
        <v>124</v>
      </c>
      <c r="H209" s="194">
        <f>+'CTA Pivot Table'!H$306</f>
        <v>126</v>
      </c>
      <c r="I209" s="195">
        <f>+'CTA Pivot Table'!H$308</f>
        <v>142.15621019108281</v>
      </c>
      <c r="J209" s="195">
        <f>+'CTA Pivot Table'!H$310</f>
        <v>98.818181818181813</v>
      </c>
      <c r="K209" s="194">
        <f>+'CTA Pivot Table'!H$312</f>
        <v>79.833333333333329</v>
      </c>
      <c r="L209" s="194">
        <f>+'CTA Pivot Table'!H$314</f>
        <v>108.97499999999999</v>
      </c>
      <c r="M209" s="196">
        <f>+'CTA Pivot Table'!H$316</f>
        <v>97.224145785876985</v>
      </c>
      <c r="N209" s="195">
        <f>+'CTA Pivot Table'!H$318</f>
        <v>130.69999999999999</v>
      </c>
      <c r="O209" s="12"/>
      <c r="P209" s="96"/>
    </row>
    <row r="210" spans="1:16">
      <c r="A210" s="92" t="s">
        <v>98</v>
      </c>
      <c r="B210" s="194">
        <f>+'CTA Pivot Table'!H$326</f>
        <v>0</v>
      </c>
      <c r="C210" s="194">
        <f>+'CTA Pivot Table'!H$328</f>
        <v>0</v>
      </c>
      <c r="D210" s="194">
        <f>+'CTA Pivot Table'!H$330</f>
        <v>0</v>
      </c>
      <c r="E210" s="195">
        <f>+'CTA Pivot Table'!H$332</f>
        <v>0</v>
      </c>
      <c r="F210" s="195">
        <f>+'CTA Pivot Table'!H$334</f>
        <v>0</v>
      </c>
      <c r="G210" s="194">
        <f>+'CTA Pivot Table'!H$336</f>
        <v>0</v>
      </c>
      <c r="H210" s="194">
        <f>+'CTA Pivot Table'!H$338</f>
        <v>0</v>
      </c>
      <c r="I210" s="195">
        <f>+'CTA Pivot Table'!H$340</f>
        <v>0</v>
      </c>
      <c r="J210" s="195">
        <f>+'CTA Pivot Table'!H$342</f>
        <v>0</v>
      </c>
      <c r="K210" s="194">
        <f>+'CTA Pivot Table'!H$344</f>
        <v>0</v>
      </c>
      <c r="L210" s="194">
        <f>+'CTA Pivot Table'!H$346</f>
        <v>0</v>
      </c>
      <c r="M210" s="196">
        <f>+'CTA Pivot Table'!H$348</f>
        <v>0</v>
      </c>
      <c r="N210" s="195">
        <f>+'CTA Pivot Table'!H$350</f>
        <v>0</v>
      </c>
      <c r="O210" s="12"/>
    </row>
    <row r="211" spans="1:16">
      <c r="A211" s="92" t="s">
        <v>99</v>
      </c>
      <c r="B211" s="194">
        <f>+'CTA Pivot Table'!H$358</f>
        <v>0</v>
      </c>
      <c r="C211" s="194">
        <f>+'CTA Pivot Table'!H$360</f>
        <v>0</v>
      </c>
      <c r="D211" s="194">
        <f>+'CTA Pivot Table'!H$362</f>
        <v>0</v>
      </c>
      <c r="E211" s="195">
        <f>+'CTA Pivot Table'!H$364</f>
        <v>0</v>
      </c>
      <c r="F211" s="195">
        <f>+'CTA Pivot Table'!H$366</f>
        <v>0</v>
      </c>
      <c r="G211" s="194">
        <f>+'CTA Pivot Table'!H$368</f>
        <v>0</v>
      </c>
      <c r="H211" s="194">
        <f>+'CTA Pivot Table'!H$370</f>
        <v>0</v>
      </c>
      <c r="I211" s="195">
        <f>+'CTA Pivot Table'!H$372</f>
        <v>0</v>
      </c>
      <c r="J211" s="195">
        <f>+'CTA Pivot Table'!H$374</f>
        <v>0</v>
      </c>
      <c r="K211" s="194">
        <f>+'CTA Pivot Table'!H$376</f>
        <v>0</v>
      </c>
      <c r="L211" s="194">
        <f>+'CTA Pivot Table'!H$378</f>
        <v>0</v>
      </c>
      <c r="M211" s="196">
        <f>+'CTA Pivot Table'!H$380</f>
        <v>0</v>
      </c>
      <c r="N211" s="195">
        <f>+'CTA Pivot Table'!H$382</f>
        <v>0</v>
      </c>
      <c r="O211" s="12"/>
    </row>
    <row r="212" spans="1:16">
      <c r="A212" s="92"/>
      <c r="B212" s="194"/>
      <c r="C212" s="194"/>
      <c r="D212" s="194"/>
      <c r="E212" s="195"/>
      <c r="F212" s="195"/>
      <c r="G212" s="194"/>
      <c r="H212" s="194"/>
      <c r="I212" s="195"/>
      <c r="J212" s="195"/>
      <c r="K212" s="194"/>
      <c r="L212" s="194"/>
      <c r="M212" s="196"/>
      <c r="N212" s="195"/>
      <c r="O212" s="12"/>
    </row>
    <row r="213" spans="1:16">
      <c r="A213" s="92" t="s">
        <v>100</v>
      </c>
      <c r="B213" s="194">
        <f>+'CTA Pivot Table'!H$390</f>
        <v>0</v>
      </c>
      <c r="C213" s="194">
        <f>+'CTA Pivot Table'!H$392</f>
        <v>0</v>
      </c>
      <c r="D213" s="194">
        <f>+'CTA Pivot Table'!H$394</f>
        <v>0</v>
      </c>
      <c r="E213" s="195">
        <f>+'CTA Pivot Table'!H$396</f>
        <v>0</v>
      </c>
      <c r="F213" s="195">
        <f>+'CTA Pivot Table'!H$398</f>
        <v>0</v>
      </c>
      <c r="G213" s="194">
        <f>+'CTA Pivot Table'!H$400</f>
        <v>0</v>
      </c>
      <c r="H213" s="194">
        <f>+'CTA Pivot Table'!H$402</f>
        <v>0</v>
      </c>
      <c r="I213" s="195">
        <f>+'CTA Pivot Table'!H$404</f>
        <v>0</v>
      </c>
      <c r="J213" s="195">
        <f>+'CTA Pivot Table'!H$406</f>
        <v>0</v>
      </c>
      <c r="K213" s="194">
        <f>+'CTA Pivot Table'!H$408</f>
        <v>0</v>
      </c>
      <c r="L213" s="194">
        <f>+'CTA Pivot Table'!H$410</f>
        <v>0</v>
      </c>
      <c r="M213" s="196">
        <f>+'CTA Pivot Table'!H$412</f>
        <v>0</v>
      </c>
      <c r="N213" s="195">
        <f>+'CTA Pivot Table'!H$414</f>
        <v>0</v>
      </c>
      <c r="O213" s="12"/>
    </row>
    <row r="214" spans="1:16">
      <c r="A214" s="92" t="s">
        <v>101</v>
      </c>
      <c r="B214" s="194">
        <f>+'CTA Pivot Table'!H$422</f>
        <v>123</v>
      </c>
      <c r="C214" s="194">
        <f>+'CTA Pivot Table'!H$424</f>
        <v>115.7</v>
      </c>
      <c r="D214" s="194">
        <f>+'CTA Pivot Table'!H$426</f>
        <v>0</v>
      </c>
      <c r="E214" s="195">
        <f>+'CTA Pivot Table'!H$428</f>
        <v>122.46585365853659</v>
      </c>
      <c r="F214" s="195">
        <f>+'CTA Pivot Table'!H$430</f>
        <v>135.19999999999999</v>
      </c>
      <c r="G214" s="194">
        <f>+'CTA Pivot Table'!H$432</f>
        <v>143</v>
      </c>
      <c r="H214" s="194">
        <f>+'CTA Pivot Table'!H$434</f>
        <v>0</v>
      </c>
      <c r="I214" s="195">
        <f>+'CTA Pivot Table'!H$436</f>
        <v>136.994</v>
      </c>
      <c r="J214" s="195">
        <f>+'CTA Pivot Table'!H$438</f>
        <v>103.2</v>
      </c>
      <c r="K214" s="194">
        <f>+'CTA Pivot Table'!H$440</f>
        <v>87.3</v>
      </c>
      <c r="L214" s="194">
        <f>+'CTA Pivot Table'!H$442</f>
        <v>0</v>
      </c>
      <c r="M214" s="196">
        <f>+'CTA Pivot Table'!H$444</f>
        <v>100.55000000000001</v>
      </c>
      <c r="N214" s="195">
        <f>+'CTA Pivot Table'!H$446</f>
        <v>63</v>
      </c>
      <c r="O214" s="12"/>
    </row>
    <row r="215" spans="1:16">
      <c r="A215" s="92" t="s">
        <v>102</v>
      </c>
      <c r="B215" s="194">
        <f>+'CTA Pivot Table'!H$454</f>
        <v>131.611111111111</v>
      </c>
      <c r="C215" s="194">
        <f>+'CTA Pivot Table'!H$456</f>
        <v>137</v>
      </c>
      <c r="D215" s="194">
        <f>+'CTA Pivot Table'!H$458</f>
        <v>0</v>
      </c>
      <c r="E215" s="195">
        <f>+'CTA Pivot Table'!H$460</f>
        <v>132.14999999999992</v>
      </c>
      <c r="F215" s="195">
        <f>+'CTA Pivot Table'!H$462</f>
        <v>125.68695652173901</v>
      </c>
      <c r="G215" s="194">
        <f>+'CTA Pivot Table'!H$464</f>
        <v>120.53125</v>
      </c>
      <c r="H215" s="194">
        <f>+'CTA Pivot Table'!H$466</f>
        <v>0</v>
      </c>
      <c r="I215" s="195">
        <f>+'CTA Pivot Table'!H$468</f>
        <v>125.05725190839684</v>
      </c>
      <c r="J215" s="195">
        <f>+'CTA Pivot Table'!H$470</f>
        <v>80.0520833333333</v>
      </c>
      <c r="K215" s="194">
        <f>+'CTA Pivot Table'!H$472</f>
        <v>70.076923076922995</v>
      </c>
      <c r="L215" s="194">
        <f>+'CTA Pivot Table'!H$474</f>
        <v>0</v>
      </c>
      <c r="M215" s="196">
        <f>+'CTA Pivot Table'!H$476</f>
        <v>77.92622950819667</v>
      </c>
      <c r="N215" s="195">
        <f>+'CTA Pivot Table'!H$478</f>
        <v>101.40909090909</v>
      </c>
      <c r="O215" s="12"/>
    </row>
    <row r="216" spans="1:16">
      <c r="A216" s="97" t="s">
        <v>103</v>
      </c>
      <c r="B216" s="197">
        <f>+'CTA Pivot Table'!H$486</f>
        <v>0</v>
      </c>
      <c r="C216" s="197">
        <f>+'CTA Pivot Table'!H$488</f>
        <v>0</v>
      </c>
      <c r="D216" s="197">
        <f>+'CTA Pivot Table'!H$490</f>
        <v>0</v>
      </c>
      <c r="E216" s="198">
        <f>+'CTA Pivot Table'!H$492</f>
        <v>0</v>
      </c>
      <c r="F216" s="198">
        <f>+'CTA Pivot Table'!H$494</f>
        <v>0</v>
      </c>
      <c r="G216" s="197">
        <f>+'CTA Pivot Table'!H$496</f>
        <v>0</v>
      </c>
      <c r="H216" s="197">
        <f>+'CTA Pivot Table'!H$498</f>
        <v>0</v>
      </c>
      <c r="I216" s="198">
        <f>+'CTA Pivot Table'!H$500</f>
        <v>0</v>
      </c>
      <c r="J216" s="198">
        <f>+'CTA Pivot Table'!H$502</f>
        <v>0</v>
      </c>
      <c r="K216" s="197">
        <f>+'CTA Pivot Table'!H$504</f>
        <v>0</v>
      </c>
      <c r="L216" s="197">
        <f>+'CTA Pivot Table'!H$506</f>
        <v>0</v>
      </c>
      <c r="M216" s="199">
        <f>+'CTA Pivot Table'!H$508</f>
        <v>0</v>
      </c>
      <c r="N216" s="198">
        <f>+'CTA Pivot Table'!H$510</f>
        <v>0</v>
      </c>
      <c r="O216" s="12"/>
    </row>
    <row r="217" spans="1:16">
      <c r="A217" s="165" t="s">
        <v>206</v>
      </c>
      <c r="B217" s="200"/>
      <c r="C217" s="200"/>
      <c r="D217" s="200"/>
      <c r="E217" s="200"/>
      <c r="F217" s="200"/>
      <c r="G217" s="200"/>
      <c r="H217" s="200"/>
      <c r="I217" s="200"/>
      <c r="J217" s="200"/>
      <c r="K217" s="200"/>
      <c r="L217" s="200"/>
      <c r="M217" s="200"/>
      <c r="N217" s="201"/>
    </row>
    <row r="218" spans="1:16">
      <c r="A218" s="202"/>
      <c r="B218" s="200"/>
      <c r="C218" s="200"/>
      <c r="D218" s="200"/>
      <c r="E218" s="200"/>
      <c r="F218" s="200"/>
      <c r="G218" s="200"/>
      <c r="H218" s="200"/>
      <c r="I218" s="200"/>
      <c r="J218" s="200"/>
      <c r="K218" s="200"/>
      <c r="L218" s="200"/>
      <c r="M218" s="200"/>
      <c r="N218" s="718" t="s">
        <v>1156</v>
      </c>
    </row>
    <row r="219" spans="1:16" ht="18">
      <c r="A219" s="266" t="s">
        <v>337</v>
      </c>
      <c r="B219" s="87"/>
      <c r="C219" s="87"/>
      <c r="D219" s="87"/>
      <c r="E219" s="133"/>
      <c r="F219" s="133"/>
      <c r="G219" s="133"/>
      <c r="H219" s="133"/>
      <c r="I219" s="133"/>
      <c r="J219" s="87"/>
      <c r="K219" s="87"/>
      <c r="L219" s="87"/>
      <c r="M219" s="133"/>
      <c r="N219" s="134"/>
    </row>
    <row r="220" spans="1:16" ht="18">
      <c r="A220" s="266"/>
      <c r="B220" s="87"/>
      <c r="C220" s="87"/>
      <c r="D220" s="87"/>
      <c r="E220" s="133"/>
      <c r="F220" s="133"/>
      <c r="G220" s="133"/>
      <c r="H220" s="133"/>
      <c r="I220" s="133"/>
      <c r="J220" s="87"/>
      <c r="K220" s="87"/>
      <c r="L220" s="87"/>
      <c r="M220" s="133"/>
      <c r="N220" s="134"/>
    </row>
    <row r="221" spans="1:16" ht="15.75">
      <c r="A221" s="150" t="s">
        <v>224</v>
      </c>
      <c r="B221" s="87"/>
      <c r="C221" s="87"/>
      <c r="D221" s="87"/>
      <c r="E221" s="133"/>
      <c r="F221" s="133"/>
      <c r="G221" s="133"/>
      <c r="H221" s="133"/>
      <c r="I221" s="133"/>
      <c r="J221" s="87"/>
      <c r="K221" s="87"/>
      <c r="L221" s="87"/>
      <c r="M221" s="133"/>
      <c r="N221" s="134"/>
    </row>
    <row r="222" spans="1:16" ht="15.75">
      <c r="A222" s="150" t="s">
        <v>506</v>
      </c>
      <c r="B222" s="87"/>
      <c r="C222" s="87"/>
      <c r="D222" s="87"/>
      <c r="E222" s="133"/>
      <c r="F222" s="133"/>
      <c r="G222" s="133"/>
      <c r="H222" s="133"/>
      <c r="I222" s="133"/>
      <c r="J222" s="87"/>
      <c r="K222" s="87"/>
      <c r="L222" s="87"/>
      <c r="M222" s="133"/>
      <c r="N222" s="134"/>
    </row>
    <row r="223" spans="1:16" ht="15.75" customHeight="1">
      <c r="A223" s="31"/>
      <c r="B223" s="63"/>
      <c r="C223" s="63"/>
      <c r="D223" s="63"/>
      <c r="E223" s="63"/>
      <c r="F223" s="64"/>
      <c r="G223" s="89"/>
      <c r="H223" s="89"/>
      <c r="I223" s="90"/>
      <c r="J223" s="90"/>
      <c r="K223" s="90"/>
      <c r="L223" s="90"/>
      <c r="M223" s="90"/>
      <c r="N223" s="90"/>
      <c r="O223" s="11"/>
    </row>
    <row r="224" spans="1:16" ht="15.75" customHeight="1">
      <c r="A224" s="26"/>
      <c r="B224" s="151" t="s">
        <v>303</v>
      </c>
      <c r="C224" s="184"/>
      <c r="D224" s="184"/>
      <c r="E224" s="184"/>
      <c r="F224" s="184"/>
      <c r="G224" s="184"/>
      <c r="H224" s="184"/>
      <c r="I224" s="185"/>
      <c r="J224" s="186" t="s">
        <v>202</v>
      </c>
      <c r="K224" s="187"/>
      <c r="L224" s="187"/>
      <c r="M224" s="188"/>
      <c r="N224" s="841" t="s">
        <v>302</v>
      </c>
      <c r="O224" s="91"/>
    </row>
    <row r="225" spans="1:15" ht="50.25" customHeight="1">
      <c r="A225" s="42"/>
      <c r="B225" s="152" t="s">
        <v>344</v>
      </c>
      <c r="C225" s="152"/>
      <c r="D225" s="152"/>
      <c r="E225" s="155"/>
      <c r="F225" s="156" t="s">
        <v>346</v>
      </c>
      <c r="G225" s="152"/>
      <c r="H225" s="152"/>
      <c r="I225" s="153"/>
      <c r="J225" s="157" t="s">
        <v>304</v>
      </c>
      <c r="K225" s="184"/>
      <c r="L225" s="184"/>
      <c r="M225" s="185"/>
      <c r="N225" s="842"/>
      <c r="O225" s="91"/>
    </row>
    <row r="226" spans="1:15" ht="30.75" customHeight="1">
      <c r="A226" s="31"/>
      <c r="B226" s="189" t="s">
        <v>203</v>
      </c>
      <c r="C226" s="189" t="s">
        <v>204</v>
      </c>
      <c r="D226" s="189" t="s">
        <v>104</v>
      </c>
      <c r="E226" s="190" t="s">
        <v>50</v>
      </c>
      <c r="F226" s="190" t="s">
        <v>203</v>
      </c>
      <c r="G226" s="189" t="s">
        <v>204</v>
      </c>
      <c r="H226" s="189" t="s">
        <v>104</v>
      </c>
      <c r="I226" s="190" t="s">
        <v>50</v>
      </c>
      <c r="J226" s="191" t="s">
        <v>203</v>
      </c>
      <c r="K226" s="192" t="s">
        <v>204</v>
      </c>
      <c r="L226" s="193" t="s">
        <v>104</v>
      </c>
      <c r="M226" s="191" t="s">
        <v>50</v>
      </c>
      <c r="N226" s="843"/>
      <c r="O226" s="91"/>
    </row>
    <row r="227" spans="1:15" hidden="1">
      <c r="A227" s="92" t="s">
        <v>87</v>
      </c>
      <c r="B227" s="69">
        <f>+'CTA Pivot Table'!N$278</f>
        <v>0</v>
      </c>
      <c r="C227" s="69">
        <f>+'CTA Pivot Table'!N$279</f>
        <v>0</v>
      </c>
      <c r="D227" s="69">
        <f>+'CTA Pivot Table'!N$280</f>
        <v>0</v>
      </c>
      <c r="E227" s="68">
        <f>+'CTA Pivot Table'!N$281</f>
        <v>0</v>
      </c>
      <c r="F227" s="68">
        <f>+'CTA Pivot Table'!N$282</f>
        <v>0</v>
      </c>
      <c r="G227" s="69">
        <f>+'CTA Pivot Table'!N$283</f>
        <v>0</v>
      </c>
      <c r="H227" s="69">
        <f>+'CTA Pivot Table'!N$284</f>
        <v>0</v>
      </c>
      <c r="I227" s="68">
        <f>+'CTA Pivot Table'!N$285</f>
        <v>0</v>
      </c>
      <c r="J227" s="68">
        <f>+'CTA Pivot Table'!N$286</f>
        <v>0</v>
      </c>
      <c r="K227" s="69">
        <f>+'CTA Pivot Table'!N$287</f>
        <v>0</v>
      </c>
      <c r="L227" s="69">
        <f>+'CTA Pivot Table'!N$288</f>
        <v>0</v>
      </c>
      <c r="M227" s="70">
        <f>+'CTA Pivot Table'!N$289</f>
        <v>0</v>
      </c>
      <c r="N227" s="68">
        <f>+'CTA Pivot Table'!N$290</f>
        <v>0</v>
      </c>
      <c r="O227" s="12"/>
    </row>
    <row r="228" spans="1:15" hidden="1">
      <c r="A228" s="92"/>
      <c r="E228" s="68"/>
      <c r="F228" s="68"/>
      <c r="I228" s="68"/>
      <c r="J228" s="68"/>
      <c r="M228" s="70"/>
      <c r="N228" s="68"/>
      <c r="O228" s="12"/>
    </row>
    <row r="229" spans="1:15">
      <c r="A229" s="92" t="s">
        <v>88</v>
      </c>
      <c r="B229" s="194">
        <f>+'CTA Pivot Table'!N$6</f>
        <v>0</v>
      </c>
      <c r="C229" s="194">
        <f>+'CTA Pivot Table'!N$8</f>
        <v>0</v>
      </c>
      <c r="D229" s="194">
        <f>+'CTA Pivot Table'!N$10</f>
        <v>0</v>
      </c>
      <c r="E229" s="195">
        <f>+'CTA Pivot Table'!N$12</f>
        <v>0</v>
      </c>
      <c r="F229" s="195">
        <f>+'CTA Pivot Table'!N$14</f>
        <v>0</v>
      </c>
      <c r="G229" s="194">
        <f>+'CTA Pivot Table'!N$16</f>
        <v>0</v>
      </c>
      <c r="H229" s="194">
        <f>+'CTA Pivot Table'!N$18</f>
        <v>0</v>
      </c>
      <c r="I229" s="195">
        <f>+'CTA Pivot Table'!N$20</f>
        <v>0</v>
      </c>
      <c r="J229" s="195">
        <f>+'CTA Pivot Table'!N$22</f>
        <v>0</v>
      </c>
      <c r="K229" s="194">
        <f>+'CTA Pivot Table'!N$24</f>
        <v>0</v>
      </c>
      <c r="L229" s="194">
        <f>+'CTA Pivot Table'!N$26</f>
        <v>0</v>
      </c>
      <c r="M229" s="196">
        <f>+'CTA Pivot Table'!N$28</f>
        <v>0</v>
      </c>
      <c r="N229" s="195">
        <f>+'CTA Pivot Table'!N$30</f>
        <v>0</v>
      </c>
      <c r="O229" s="12"/>
    </row>
    <row r="230" spans="1:15">
      <c r="A230" s="92" t="s">
        <v>89</v>
      </c>
      <c r="B230" s="194">
        <f>+'CTA Pivot Table'!N$38</f>
        <v>73.832297297297316</v>
      </c>
      <c r="C230" s="194">
        <f>+'CTA Pivot Table'!N$40</f>
        <v>71.355175438596504</v>
      </c>
      <c r="D230" s="194">
        <f>+'CTA Pivot Table'!N$42</f>
        <v>77.910454545454542</v>
      </c>
      <c r="E230" s="195">
        <f>+'CTA Pivot Table'!N$44</f>
        <v>73.066064516129046</v>
      </c>
      <c r="F230" s="195">
        <f>+'CTA Pivot Table'!N$46</f>
        <v>77.545485491071432</v>
      </c>
      <c r="G230" s="194">
        <f>+'CTA Pivot Table'!N$48</f>
        <v>74.176682297772572</v>
      </c>
      <c r="H230" s="194">
        <f>+'CTA Pivot Table'!N$50</f>
        <v>68.50440366972478</v>
      </c>
      <c r="I230" s="195">
        <f>+'CTA Pivot Table'!N$52</f>
        <v>76.144226579520705</v>
      </c>
      <c r="J230" s="195">
        <f>+'CTA Pivot Table'!N$54</f>
        <v>64.884265927977822</v>
      </c>
      <c r="K230" s="194">
        <f>+'CTA Pivot Table'!N$56</f>
        <v>63.234879999999997</v>
      </c>
      <c r="L230" s="194">
        <f>+'CTA Pivot Table'!NR$58</f>
        <v>0</v>
      </c>
      <c r="M230" s="196">
        <f>+'CTA Pivot Table'!N$60</f>
        <v>58.855590256089947</v>
      </c>
      <c r="N230" s="195">
        <f>+'CTA Pivot Table'!N$62</f>
        <v>60.194444444444443</v>
      </c>
      <c r="O230" s="12"/>
    </row>
    <row r="231" spans="1:15">
      <c r="A231" s="92" t="s">
        <v>90</v>
      </c>
      <c r="B231" s="194">
        <f>+'CTA Pivot Table'!N$70</f>
        <v>0</v>
      </c>
      <c r="C231" s="194">
        <f>+'CTA Pivot Table'!N$72</f>
        <v>0</v>
      </c>
      <c r="D231" s="194">
        <f>+'CTA Pivot Table'!N$74</f>
        <v>0</v>
      </c>
      <c r="E231" s="195">
        <f>+'CTA Pivot Table'!N$76</f>
        <v>0</v>
      </c>
      <c r="F231" s="195">
        <f>+'CTA Pivot Table'!N$78</f>
        <v>0</v>
      </c>
      <c r="G231" s="194">
        <f>+'CTA Pivot Table'!N$80</f>
        <v>0</v>
      </c>
      <c r="H231" s="194">
        <f>+'CTA Pivot Table'!N$82</f>
        <v>0</v>
      </c>
      <c r="I231" s="195">
        <f>+'CTA Pivot Table'!N$84</f>
        <v>0</v>
      </c>
      <c r="J231" s="195">
        <f>+'CTA Pivot Table'!N$86</f>
        <v>0</v>
      </c>
      <c r="K231" s="194">
        <f>+'CTA Pivot Table'!N$88</f>
        <v>0</v>
      </c>
      <c r="L231" s="194">
        <f>+'CTA Pivot Table'!N$90</f>
        <v>0</v>
      </c>
      <c r="M231" s="196">
        <f>+'CTA Pivot Table'!N$92</f>
        <v>0</v>
      </c>
      <c r="N231" s="195">
        <f>+'CTA Pivot Table'!N$94</f>
        <v>0</v>
      </c>
      <c r="O231" s="12"/>
    </row>
    <row r="232" spans="1:15">
      <c r="A232" s="92" t="s">
        <v>91</v>
      </c>
      <c r="B232" s="194">
        <f>+'CTA Pivot Table'!N$102</f>
        <v>73.859077733860346</v>
      </c>
      <c r="C232" s="194">
        <f>+'CTA Pivot Table'!N$104</f>
        <v>72.606921241050117</v>
      </c>
      <c r="D232" s="194">
        <f>+'CTA Pivot Table'!N$106</f>
        <v>68.685851318944842</v>
      </c>
      <c r="E232" s="195">
        <f>+'CTA Pivot Table'!N$108</f>
        <v>72.858664627930679</v>
      </c>
      <c r="F232" s="195">
        <f>+'CTA Pivot Table'!N$110</f>
        <v>77.294469385210121</v>
      </c>
      <c r="G232" s="194">
        <f>+'CTA Pivot Table'!N$112</f>
        <v>77.986577925679413</v>
      </c>
      <c r="H232" s="194">
        <f>+'CTA Pivot Table'!N$114</f>
        <v>82.9375</v>
      </c>
      <c r="I232" s="195">
        <f>+'CTA Pivot Table'!N$116</f>
        <v>77.511024163728621</v>
      </c>
      <c r="J232" s="195">
        <f>+'CTA Pivot Table'!N$118</f>
        <v>51.563104045332921</v>
      </c>
      <c r="K232" s="194">
        <f>+'CTA Pivot Table'!N$120</f>
        <v>49.413683662851192</v>
      </c>
      <c r="L232" s="194">
        <f>+'CTA Pivot Table'!N$122</f>
        <v>42.454545454545453</v>
      </c>
      <c r="M232" s="196">
        <f>+'CTA Pivot Table'!N$124</f>
        <v>50.533116240725469</v>
      </c>
      <c r="N232" s="195">
        <f>+'CTA Pivot Table'!N$126</f>
        <v>72.918546759363082</v>
      </c>
      <c r="O232" s="12"/>
    </row>
    <row r="233" spans="1:15">
      <c r="A233" s="92"/>
      <c r="B233" s="194"/>
      <c r="C233" s="194"/>
      <c r="D233" s="194"/>
      <c r="E233" s="195"/>
      <c r="F233" s="195"/>
      <c r="G233" s="194"/>
      <c r="H233" s="194"/>
      <c r="I233" s="195"/>
      <c r="J233" s="195"/>
      <c r="K233" s="194"/>
      <c r="L233" s="194"/>
      <c r="M233" s="196"/>
      <c r="N233" s="195"/>
      <c r="O233" s="12"/>
    </row>
    <row r="234" spans="1:15">
      <c r="A234" s="92" t="s">
        <v>92</v>
      </c>
      <c r="B234" s="194">
        <f>+'CTA Pivot Table'!N$134</f>
        <v>80.005697674418599</v>
      </c>
      <c r="C234" s="194">
        <f>+'CTA Pivot Table'!N$136</f>
        <v>81.66101694915254</v>
      </c>
      <c r="D234" s="194">
        <f>+'CTA Pivot Table'!N$138</f>
        <v>0</v>
      </c>
      <c r="E234" s="195">
        <f>+'CTA Pivot Table'!N$140</f>
        <v>80.679241379310341</v>
      </c>
      <c r="F234" s="195">
        <f>+'CTA Pivot Table'!N$142</f>
        <v>83.848645329363606</v>
      </c>
      <c r="G234" s="194">
        <f>+'CTA Pivot Table'!N$144</f>
        <v>84.659729729729719</v>
      </c>
      <c r="H234" s="194">
        <f>+'CTA Pivot Table'!N$146</f>
        <v>0</v>
      </c>
      <c r="I234" s="195">
        <f>+'CTA Pivot Table'!N$148</f>
        <v>84.074345957561107</v>
      </c>
      <c r="J234" s="195">
        <f>+'CTA Pivot Table'!N$150</f>
        <v>65.066952662721903</v>
      </c>
      <c r="K234" s="194">
        <f>+'CTA Pivot Table'!N$152</f>
        <v>56.979103392568653</v>
      </c>
      <c r="L234" s="194">
        <f>+'CTA Pivot Table'!N$154</f>
        <v>0</v>
      </c>
      <c r="M234" s="196">
        <f>+'CTA Pivot Table'!N$156</f>
        <v>60.62079040852575</v>
      </c>
      <c r="N234" s="195">
        <f>+'CTA Pivot Table'!N$158</f>
        <v>61.613409090909087</v>
      </c>
      <c r="O234" s="12"/>
    </row>
    <row r="235" spans="1:15">
      <c r="A235" s="92" t="s">
        <v>93</v>
      </c>
      <c r="B235" s="194">
        <f>+'CTA Pivot Table'!N$166</f>
        <v>75.059037037037015</v>
      </c>
      <c r="C235" s="194">
        <f>+'CTA Pivot Table'!N$168</f>
        <v>74.727142857142852</v>
      </c>
      <c r="D235" s="194">
        <f>+'CTA Pivot Table'!N$170</f>
        <v>0</v>
      </c>
      <c r="E235" s="195">
        <f>+'CTA Pivot Table'!N$172</f>
        <v>75.014358974358984</v>
      </c>
      <c r="F235" s="195">
        <f>+'CTA Pivot Table'!N$174</f>
        <v>90.590680327868839</v>
      </c>
      <c r="G235" s="194">
        <f>+'CTA Pivot Table'!N$176</f>
        <v>79.713078635014838</v>
      </c>
      <c r="H235" s="194">
        <f>+'CTA Pivot Table'!N$178</f>
        <v>0</v>
      </c>
      <c r="I235" s="195">
        <f>+'CTA Pivot Table'!N$180</f>
        <v>86.719770327349522</v>
      </c>
      <c r="J235" s="195">
        <f>+'CTA Pivot Table'!N$182</f>
        <v>70.61836267605635</v>
      </c>
      <c r="K235" s="194">
        <f>+'CTA Pivot Table'!N$184</f>
        <v>63.163846153846151</v>
      </c>
      <c r="L235" s="194">
        <f>+'CTA Pivot Table'!N$186</f>
        <v>0</v>
      </c>
      <c r="M235" s="196">
        <f>+'CTA Pivot Table'!N$188</f>
        <v>67.15081920903954</v>
      </c>
      <c r="N235" s="195">
        <f>+'CTA Pivot Table'!N$190</f>
        <v>73.761479257641909</v>
      </c>
      <c r="O235" s="12"/>
    </row>
    <row r="236" spans="1:15">
      <c r="A236" s="92" t="s">
        <v>94</v>
      </c>
      <c r="B236" s="194">
        <f>+'CTA Pivot Table'!N$198</f>
        <v>0</v>
      </c>
      <c r="C236" s="194">
        <f>+'CTA Pivot Table'!N$200</f>
        <v>0</v>
      </c>
      <c r="D236" s="194">
        <f>+'CTA Pivot Table'!N$202</f>
        <v>0</v>
      </c>
      <c r="E236" s="195">
        <f>+'CTA Pivot Table'!N$204</f>
        <v>0</v>
      </c>
      <c r="F236" s="195">
        <f>+'CTA Pivot Table'!N$206</f>
        <v>0</v>
      </c>
      <c r="G236" s="194">
        <f>+'CTA Pivot Table'!N$208</f>
        <v>0</v>
      </c>
      <c r="H236" s="194">
        <f>+'CTA Pivot Table'!N$210</f>
        <v>0</v>
      </c>
      <c r="I236" s="195">
        <f>+'CTA Pivot Table'!N$212</f>
        <v>0</v>
      </c>
      <c r="J236" s="195">
        <f>+'CTA Pivot Table'!N$214</f>
        <v>0</v>
      </c>
      <c r="K236" s="194">
        <f>+'CTA Pivot Table'!N$216</f>
        <v>0</v>
      </c>
      <c r="L236" s="194">
        <f>+'CTA Pivot Table'!N$218</f>
        <v>0</v>
      </c>
      <c r="M236" s="196">
        <f>+'CTA Pivot Table'!N$220</f>
        <v>0</v>
      </c>
      <c r="N236" s="195">
        <f>+'CTA Pivot Table'!N$222</f>
        <v>0</v>
      </c>
      <c r="O236" s="12"/>
    </row>
    <row r="237" spans="1:15">
      <c r="A237" s="92" t="s">
        <v>95</v>
      </c>
      <c r="B237" s="194">
        <f>+'CTA Pivot Table'!N$230</f>
        <v>0</v>
      </c>
      <c r="C237" s="194">
        <f>+'CTA Pivot Table'!N$232</f>
        <v>0</v>
      </c>
      <c r="D237" s="194">
        <f>+'CTA Pivot Table'!N$234</f>
        <v>0</v>
      </c>
      <c r="E237" s="195">
        <f>+'CTA Pivot Table'!N$236</f>
        <v>0</v>
      </c>
      <c r="F237" s="195">
        <f>+'CTA Pivot Table'!N$238</f>
        <v>0</v>
      </c>
      <c r="G237" s="194">
        <f>+'CTA Pivot Table'!N$240</f>
        <v>0</v>
      </c>
      <c r="H237" s="194">
        <f>+'CTA Pivot Table'!N$242</f>
        <v>0</v>
      </c>
      <c r="I237" s="195">
        <f>+'CTA Pivot Table'!N$244</f>
        <v>0</v>
      </c>
      <c r="J237" s="195">
        <f>+'CTA Pivot Table'!N$246</f>
        <v>0</v>
      </c>
      <c r="K237" s="194">
        <f>+'CTA Pivot Table'!N$248</f>
        <v>0</v>
      </c>
      <c r="L237" s="194">
        <f>+'CTA Pivot Table'!N$250</f>
        <v>0</v>
      </c>
      <c r="M237" s="196">
        <f>+'CTA Pivot Table'!N$252</f>
        <v>0</v>
      </c>
      <c r="N237" s="195">
        <f>+'CTA Pivot Table'!N$254</f>
        <v>0</v>
      </c>
      <c r="O237" s="12"/>
    </row>
    <row r="238" spans="1:15">
      <c r="A238" s="92"/>
      <c r="B238" s="194"/>
      <c r="C238" s="194"/>
      <c r="D238" s="194"/>
      <c r="E238" s="195"/>
      <c r="F238" s="195"/>
      <c r="G238" s="194"/>
      <c r="H238" s="194"/>
      <c r="I238" s="195"/>
      <c r="J238" s="195"/>
      <c r="K238" s="194"/>
      <c r="L238" s="194"/>
      <c r="M238" s="196"/>
      <c r="N238" s="195"/>
      <c r="O238" s="12"/>
    </row>
    <row r="239" spans="1:15">
      <c r="A239" s="92" t="s">
        <v>96</v>
      </c>
      <c r="B239" s="194">
        <f>+'CTA Pivot Table'!N$262</f>
        <v>0</v>
      </c>
      <c r="C239" s="194">
        <f>+'CTA Pivot Table'!N$264</f>
        <v>0</v>
      </c>
      <c r="D239" s="194">
        <f>+'CTA Pivot Table'!N$266</f>
        <v>0</v>
      </c>
      <c r="E239" s="195">
        <f>+'CTA Pivot Table'!N$268</f>
        <v>0</v>
      </c>
      <c r="F239" s="195">
        <f>+'CTA Pivot Table'!N$270</f>
        <v>0</v>
      </c>
      <c r="G239" s="194">
        <f>+'CTA Pivot Table'!N$272</f>
        <v>0</v>
      </c>
      <c r="H239" s="194">
        <f>+'CTA Pivot Table'!N$274</f>
        <v>0</v>
      </c>
      <c r="I239" s="195">
        <f>+'CTA Pivot Table'!N$276</f>
        <v>0</v>
      </c>
      <c r="J239" s="195">
        <f>+'CTA Pivot Table'!N$278</f>
        <v>0</v>
      </c>
      <c r="K239" s="194">
        <f>+'CTA Pivot Table'!N$280</f>
        <v>0</v>
      </c>
      <c r="L239" s="194">
        <f>+'CTA Pivot Table'!N$282</f>
        <v>0</v>
      </c>
      <c r="M239" s="196">
        <f>+'CTA Pivot Table'!N$284</f>
        <v>0</v>
      </c>
      <c r="N239" s="195">
        <f>+'CTA Pivot Table'!N$286</f>
        <v>0</v>
      </c>
      <c r="O239" s="12"/>
    </row>
    <row r="240" spans="1:15">
      <c r="A240" s="92" t="s">
        <v>97</v>
      </c>
      <c r="B240" s="194">
        <f>+'CTA Pivot Table'!N$294</f>
        <v>88.379142117802573</v>
      </c>
      <c r="C240" s="194">
        <f>+'CTA Pivot Table'!N$296</f>
        <v>87.191570739151871</v>
      </c>
      <c r="D240" s="194">
        <f>+'CTA Pivot Table'!N$298</f>
        <v>85.725939849624055</v>
      </c>
      <c r="E240" s="195">
        <f>+'CTA Pivot Table'!N$300</f>
        <v>87.832221936491038</v>
      </c>
      <c r="F240" s="195">
        <f>+'CTA Pivot Table'!N$302</f>
        <v>90.499697982775956</v>
      </c>
      <c r="G240" s="194">
        <f>+'CTA Pivot Table'!N$304</f>
        <v>81.987015200324521</v>
      </c>
      <c r="H240" s="194">
        <f>+'CTA Pivot Table'!N$306</f>
        <v>80.199970841313686</v>
      </c>
      <c r="I240" s="195">
        <f>+'CTA Pivot Table'!N$308</f>
        <v>85.704175832647806</v>
      </c>
      <c r="J240" s="195">
        <f>+'CTA Pivot Table'!N$310</f>
        <v>85.777541683779404</v>
      </c>
      <c r="K240" s="194">
        <f>+'CTA Pivot Table'!N$312</f>
        <v>76.467550710732652</v>
      </c>
      <c r="L240" s="194">
        <f>+'CTA Pivot Table'!N$314</f>
        <v>73.265819209039535</v>
      </c>
      <c r="M240" s="196">
        <f>+'CTA Pivot Table'!N$316</f>
        <v>79.410883335852077</v>
      </c>
      <c r="N240" s="195">
        <f>+'CTA Pivot Table'!N$318</f>
        <v>0</v>
      </c>
      <c r="O240" s="12"/>
    </row>
    <row r="241" spans="1:15">
      <c r="A241" s="92" t="s">
        <v>98</v>
      </c>
      <c r="B241" s="194">
        <f>+'CTA Pivot Table'!N$326</f>
        <v>0</v>
      </c>
      <c r="C241" s="194">
        <f>+'CTA Pivot Table'!N$328</f>
        <v>0</v>
      </c>
      <c r="D241" s="194">
        <f>+'CTA Pivot Table'!N$330</f>
        <v>0</v>
      </c>
      <c r="E241" s="195">
        <f>+'CTA Pivot Table'!N$332</f>
        <v>0</v>
      </c>
      <c r="F241" s="195">
        <f>+'CTA Pivot Table'!N$334</f>
        <v>0</v>
      </c>
      <c r="G241" s="194">
        <f>+'CTA Pivot Table'!N$336</f>
        <v>0</v>
      </c>
      <c r="H241" s="194">
        <f>+'CTA Pivot Table'!N$338</f>
        <v>0</v>
      </c>
      <c r="I241" s="195">
        <f>+'CTA Pivot Table'!N$340</f>
        <v>0</v>
      </c>
      <c r="J241" s="195">
        <f>+'CTA Pivot Table'!N$342</f>
        <v>0</v>
      </c>
      <c r="K241" s="194">
        <f>+'CTA Pivot Table'!N$344</f>
        <v>0</v>
      </c>
      <c r="L241" s="194">
        <f>+'CTA Pivot Table'!N$346</f>
        <v>0</v>
      </c>
      <c r="M241" s="196">
        <f>+'CTA Pivot Table'!N$348</f>
        <v>0</v>
      </c>
      <c r="N241" s="195">
        <f>+'CTA Pivot Table'!N$350</f>
        <v>0</v>
      </c>
      <c r="O241" s="12"/>
    </row>
    <row r="242" spans="1:15">
      <c r="A242" s="92" t="s">
        <v>99</v>
      </c>
      <c r="B242" s="194">
        <f>+'CTA Pivot Table'!N$358</f>
        <v>0</v>
      </c>
      <c r="C242" s="194">
        <f>+'CTA Pivot Table'!N$360</f>
        <v>0</v>
      </c>
      <c r="D242" s="194">
        <f>+'CTA Pivot Table'!N$362</f>
        <v>0</v>
      </c>
      <c r="E242" s="195">
        <f>+'CTA Pivot Table'!N$364</f>
        <v>0</v>
      </c>
      <c r="F242" s="195">
        <f>+'CTA Pivot Table'!N$366</f>
        <v>0</v>
      </c>
      <c r="G242" s="194">
        <f>+'CTA Pivot Table'!N$368</f>
        <v>0</v>
      </c>
      <c r="H242" s="194">
        <f>+'CTA Pivot Table'!N$370</f>
        <v>0</v>
      </c>
      <c r="I242" s="195">
        <f>+'CTA Pivot Table'!N$372</f>
        <v>0</v>
      </c>
      <c r="J242" s="195">
        <f>+'CTA Pivot Table'!N$374</f>
        <v>0</v>
      </c>
      <c r="K242" s="194">
        <f>+'CTA Pivot Table'!N$376</f>
        <v>0</v>
      </c>
      <c r="L242" s="194">
        <f>+'CTA Pivot Table'!N$378</f>
        <v>0</v>
      </c>
      <c r="M242" s="196">
        <f>+'CTA Pivot Table'!N$380</f>
        <v>0</v>
      </c>
      <c r="N242" s="195">
        <f>+'CTA Pivot Table'!N$382</f>
        <v>0</v>
      </c>
      <c r="O242" s="12"/>
    </row>
    <row r="243" spans="1:15">
      <c r="A243" s="92"/>
      <c r="B243" s="194"/>
      <c r="C243" s="194"/>
      <c r="D243" s="194"/>
      <c r="E243" s="195"/>
      <c r="F243" s="195"/>
      <c r="G243" s="194"/>
      <c r="H243" s="194"/>
      <c r="I243" s="195"/>
      <c r="J243" s="195"/>
      <c r="K243" s="194"/>
      <c r="L243" s="194"/>
      <c r="M243" s="196"/>
      <c r="N243" s="195"/>
      <c r="O243" s="12"/>
    </row>
    <row r="244" spans="1:15">
      <c r="A244" s="92" t="s">
        <v>100</v>
      </c>
      <c r="B244" s="194">
        <f>+'CTA Pivot Table'!N$390</f>
        <v>0</v>
      </c>
      <c r="C244" s="194">
        <f>+'CTA Pivot Table'!N$392</f>
        <v>0</v>
      </c>
      <c r="D244" s="194">
        <f>+'CTA Pivot Table'!N$394</f>
        <v>0</v>
      </c>
      <c r="E244" s="195">
        <f>+'CTA Pivot Table'!N$396</f>
        <v>0</v>
      </c>
      <c r="F244" s="195">
        <f>+'CTA Pivot Table'!N$398</f>
        <v>0</v>
      </c>
      <c r="G244" s="194">
        <f>+'CTA Pivot Table'!N$400</f>
        <v>0</v>
      </c>
      <c r="H244" s="194">
        <f>+'CTA Pivot Table'!N$402</f>
        <v>0</v>
      </c>
      <c r="I244" s="195">
        <f>+'CTA Pivot Table'!N$404</f>
        <v>0</v>
      </c>
      <c r="J244" s="195">
        <f>+'CTA Pivot Table'!N$406</f>
        <v>0</v>
      </c>
      <c r="K244" s="194">
        <f>+'CTA Pivot Table'!N$408</f>
        <v>0</v>
      </c>
      <c r="L244" s="194">
        <f>+'CTA Pivot Table'!N$410</f>
        <v>0</v>
      </c>
      <c r="M244" s="196">
        <f>+'CTA Pivot Table'!N$412</f>
        <v>0</v>
      </c>
      <c r="N244" s="195">
        <f>+'CTA Pivot Table'!N$414</f>
        <v>0</v>
      </c>
      <c r="O244" s="12"/>
    </row>
    <row r="245" spans="1:15">
      <c r="A245" s="92" t="s">
        <v>101</v>
      </c>
      <c r="B245" s="194">
        <f>+'CTA Pivot Table'!N$422</f>
        <v>71.833743016759783</v>
      </c>
      <c r="C245" s="194">
        <f>+'CTA Pivot Table'!N$424</f>
        <v>64.40578373847444</v>
      </c>
      <c r="D245" s="194">
        <f>+'CTA Pivot Table'!N$426</f>
        <v>0</v>
      </c>
      <c r="E245" s="195">
        <f>+'CTA Pivot Table'!N$428</f>
        <v>68.863057324840753</v>
      </c>
      <c r="F245" s="195">
        <f>+'CTA Pivot Table'!N$430</f>
        <v>90.199209448518943</v>
      </c>
      <c r="G245" s="194">
        <f>+'CTA Pivot Table'!N$432</f>
        <v>85.809707724425877</v>
      </c>
      <c r="H245" s="194">
        <f>+'CTA Pivot Table'!N$434</f>
        <v>0</v>
      </c>
      <c r="I245" s="195">
        <f>+'CTA Pivot Table'!N$436</f>
        <v>88.219904816693699</v>
      </c>
      <c r="J245" s="195">
        <f>+'CTA Pivot Table'!N$438</f>
        <v>67.541348747591513</v>
      </c>
      <c r="K245" s="194">
        <f>+'CTA Pivot Table'!N$440</f>
        <v>57.466837074905527</v>
      </c>
      <c r="L245" s="194">
        <f>+'CTA Pivot Table'!N$442</f>
        <v>0</v>
      </c>
      <c r="M245" s="196">
        <f>+'CTA Pivot Table'!N$444</f>
        <v>61.152114462926441</v>
      </c>
      <c r="N245" s="195">
        <f>+'CTA Pivot Table'!N$446</f>
        <v>62.88708738838168</v>
      </c>
      <c r="O245" s="12"/>
    </row>
    <row r="246" spans="1:15">
      <c r="A246" s="92" t="s">
        <v>102</v>
      </c>
      <c r="B246" s="194">
        <f>+'CTA Pivot Table'!N$454</f>
        <v>74.749999999999929</v>
      </c>
      <c r="C246" s="194">
        <f>+'CTA Pivot Table'!N$456</f>
        <v>71.979057591623018</v>
      </c>
      <c r="D246" s="194">
        <f>+'CTA Pivot Table'!N$458</f>
        <v>0</v>
      </c>
      <c r="E246" s="195">
        <f>+'CTA Pivot Table'!N$460</f>
        <v>73.635789473684184</v>
      </c>
      <c r="F246" s="195">
        <f>+'CTA Pivot Table'!N$462</f>
        <v>76.75597269624572</v>
      </c>
      <c r="G246" s="194">
        <f>+'CTA Pivot Table'!N$464</f>
        <v>73.972388213476165</v>
      </c>
      <c r="H246" s="194">
        <f>+'CTA Pivot Table'!N$466</f>
        <v>0</v>
      </c>
      <c r="I246" s="195">
        <f>+'CTA Pivot Table'!N$468</f>
        <v>74.712600211768233</v>
      </c>
      <c r="J246" s="195">
        <f>+'CTA Pivot Table'!N$470</f>
        <v>59.93495934959347</v>
      </c>
      <c r="K246" s="194">
        <f>+'CTA Pivot Table'!N$472</f>
        <v>56.448868778280506</v>
      </c>
      <c r="L246" s="194">
        <f>+'CTA Pivot Table'!N$474</f>
        <v>0</v>
      </c>
      <c r="M246" s="196">
        <f>+'CTA Pivot Table'!N$476</f>
        <v>57.426245522631035</v>
      </c>
      <c r="N246" s="195">
        <f>+'CTA Pivot Table'!N$478</f>
        <v>56.347318157661988</v>
      </c>
      <c r="O246" s="12"/>
    </row>
    <row r="247" spans="1:15">
      <c r="A247" s="97" t="s">
        <v>103</v>
      </c>
      <c r="B247" s="197">
        <f>+'CTA Pivot Table'!N$486</f>
        <v>0</v>
      </c>
      <c r="C247" s="197">
        <f>+'CTA Pivot Table'!N$488</f>
        <v>0</v>
      </c>
      <c r="D247" s="197">
        <f>+'CTA Pivot Table'!N$490</f>
        <v>0</v>
      </c>
      <c r="E247" s="198">
        <f>+'CTA Pivot Table'!N$492</f>
        <v>0</v>
      </c>
      <c r="F247" s="198">
        <f>+'CTA Pivot Table'!N$494</f>
        <v>0</v>
      </c>
      <c r="G247" s="197">
        <f>+'CTA Pivot Table'!N$496</f>
        <v>0</v>
      </c>
      <c r="H247" s="197">
        <f>+'CTA Pivot Table'!N$498</f>
        <v>0</v>
      </c>
      <c r="I247" s="198">
        <f>+'CTA Pivot Table'!N$500</f>
        <v>0</v>
      </c>
      <c r="J247" s="198">
        <f>+'CTA Pivot Table'!N$502</f>
        <v>0</v>
      </c>
      <c r="K247" s="197">
        <f>+'CTA Pivot Table'!N$504</f>
        <v>0</v>
      </c>
      <c r="L247" s="197">
        <f>+'CTA Pivot Table'!N$506</f>
        <v>0</v>
      </c>
      <c r="M247" s="199">
        <f>+'CTA Pivot Table'!N$508</f>
        <v>0</v>
      </c>
      <c r="N247" s="198">
        <f>+'CTA Pivot Table'!N$510</f>
        <v>0</v>
      </c>
      <c r="O247" s="12"/>
    </row>
    <row r="248" spans="1:15">
      <c r="A248" s="165" t="s">
        <v>206</v>
      </c>
      <c r="B248" s="200"/>
      <c r="C248" s="200"/>
      <c r="D248" s="200"/>
      <c r="E248" s="200"/>
      <c r="F248" s="200"/>
      <c r="G248" s="200"/>
      <c r="H248" s="200"/>
      <c r="I248" s="200"/>
      <c r="J248" s="200"/>
      <c r="K248" s="200"/>
      <c r="L248" s="200"/>
      <c r="M248" s="200"/>
      <c r="N248" s="201"/>
    </row>
    <row r="249" spans="1:15">
      <c r="A249" s="202"/>
      <c r="B249" s="200"/>
      <c r="C249" s="200"/>
      <c r="D249" s="200"/>
      <c r="E249" s="200"/>
      <c r="F249" s="200"/>
      <c r="G249" s="200"/>
      <c r="H249" s="200"/>
      <c r="I249" s="200"/>
      <c r="J249" s="200"/>
      <c r="K249" s="200"/>
      <c r="L249" s="200"/>
      <c r="M249" s="200"/>
      <c r="N249" s="718" t="s">
        <v>1156</v>
      </c>
    </row>
    <row r="250" spans="1:15" ht="18">
      <c r="A250" s="266" t="s">
        <v>338</v>
      </c>
      <c r="B250" s="87"/>
      <c r="C250" s="87"/>
      <c r="D250" s="87"/>
      <c r="E250" s="133"/>
      <c r="F250" s="133"/>
      <c r="G250" s="133"/>
      <c r="H250" s="133"/>
      <c r="I250" s="133"/>
      <c r="J250" s="87"/>
      <c r="K250" s="87"/>
      <c r="L250" s="87"/>
      <c r="M250" s="133"/>
      <c r="N250" s="134"/>
    </row>
    <row r="251" spans="1:15" ht="18">
      <c r="A251" s="266"/>
      <c r="B251" s="87"/>
      <c r="C251" s="87"/>
      <c r="D251" s="87"/>
      <c r="E251" s="133"/>
      <c r="F251" s="133"/>
      <c r="G251" s="133"/>
      <c r="H251" s="133"/>
      <c r="I251" s="133"/>
      <c r="J251" s="87"/>
      <c r="K251" s="87"/>
      <c r="L251" s="87"/>
      <c r="M251" s="133"/>
      <c r="N251" s="134"/>
    </row>
    <row r="252" spans="1:15" ht="15.75">
      <c r="A252" s="150" t="s">
        <v>224</v>
      </c>
      <c r="B252" s="87"/>
      <c r="C252" s="87"/>
      <c r="D252" s="87"/>
      <c r="E252" s="133"/>
      <c r="F252" s="133"/>
      <c r="G252" s="133"/>
      <c r="H252" s="133"/>
      <c r="I252" s="133"/>
      <c r="J252" s="87"/>
      <c r="K252" s="87"/>
      <c r="L252" s="87"/>
      <c r="M252" s="133"/>
      <c r="N252" s="134"/>
    </row>
    <row r="253" spans="1:15" ht="15.75">
      <c r="A253" s="150" t="s">
        <v>507</v>
      </c>
      <c r="B253" s="87"/>
      <c r="C253" s="87"/>
      <c r="D253" s="87"/>
      <c r="E253" s="133"/>
      <c r="F253" s="133"/>
      <c r="G253" s="133"/>
      <c r="H253" s="133"/>
      <c r="I253" s="133"/>
      <c r="J253" s="87"/>
      <c r="K253" s="87"/>
      <c r="L253" s="87"/>
      <c r="M253" s="133"/>
      <c r="N253" s="134"/>
    </row>
    <row r="254" spans="1:15" ht="15.75" customHeight="1">
      <c r="A254" s="31"/>
      <c r="B254" s="63"/>
      <c r="C254" s="63"/>
      <c r="D254" s="63"/>
      <c r="E254" s="63"/>
      <c r="F254" s="64"/>
      <c r="G254" s="89"/>
      <c r="H254" s="89"/>
      <c r="I254" s="90"/>
      <c r="J254" s="90"/>
      <c r="K254" s="90"/>
      <c r="L254" s="90"/>
      <c r="M254" s="90"/>
      <c r="N254" s="90"/>
      <c r="O254" s="11"/>
    </row>
    <row r="255" spans="1:15" ht="15.75" customHeight="1">
      <c r="A255" s="26"/>
      <c r="B255" s="151" t="s">
        <v>303</v>
      </c>
      <c r="C255" s="184"/>
      <c r="D255" s="184"/>
      <c r="E255" s="184"/>
      <c r="F255" s="184"/>
      <c r="G255" s="184"/>
      <c r="H255" s="184"/>
      <c r="I255" s="185"/>
      <c r="J255" s="186" t="s">
        <v>202</v>
      </c>
      <c r="K255" s="187"/>
      <c r="L255" s="187"/>
      <c r="M255" s="188"/>
      <c r="N255" s="841" t="s">
        <v>302</v>
      </c>
      <c r="O255" s="91"/>
    </row>
    <row r="256" spans="1:15" ht="49.5" customHeight="1">
      <c r="A256" s="42"/>
      <c r="B256" s="152" t="s">
        <v>344</v>
      </c>
      <c r="C256" s="152"/>
      <c r="D256" s="152"/>
      <c r="E256" s="155"/>
      <c r="F256" s="156" t="s">
        <v>346</v>
      </c>
      <c r="G256" s="152"/>
      <c r="H256" s="152"/>
      <c r="I256" s="153"/>
      <c r="J256" s="157" t="s">
        <v>304</v>
      </c>
      <c r="K256" s="184"/>
      <c r="L256" s="184"/>
      <c r="M256" s="185"/>
      <c r="N256" s="842"/>
      <c r="O256" s="91"/>
    </row>
    <row r="257" spans="1:15" ht="29.25" customHeight="1">
      <c r="A257" s="31"/>
      <c r="B257" s="189" t="s">
        <v>203</v>
      </c>
      <c r="C257" s="189" t="s">
        <v>204</v>
      </c>
      <c r="D257" s="189" t="s">
        <v>104</v>
      </c>
      <c r="E257" s="190" t="s">
        <v>50</v>
      </c>
      <c r="F257" s="190" t="s">
        <v>203</v>
      </c>
      <c r="G257" s="189" t="s">
        <v>204</v>
      </c>
      <c r="H257" s="189" t="s">
        <v>104</v>
      </c>
      <c r="I257" s="190" t="s">
        <v>50</v>
      </c>
      <c r="J257" s="191" t="s">
        <v>203</v>
      </c>
      <c r="K257" s="192" t="s">
        <v>204</v>
      </c>
      <c r="L257" s="193" t="s">
        <v>104</v>
      </c>
      <c r="M257" s="191" t="s">
        <v>50</v>
      </c>
      <c r="N257" s="843"/>
      <c r="O257" s="91"/>
    </row>
    <row r="258" spans="1:15" hidden="1">
      <c r="A258" s="92" t="s">
        <v>87</v>
      </c>
      <c r="B258" s="66">
        <f>+'CTA Pivot Table'!J$230</f>
        <v>0</v>
      </c>
      <c r="C258" s="66">
        <f>+'CTA Pivot Table'!J$231</f>
        <v>0</v>
      </c>
      <c r="D258" s="66">
        <f>+'CTA Pivot Table'!J$232</f>
        <v>0</v>
      </c>
      <c r="E258" s="65">
        <f>+'CTA Pivot Table'!J$233</f>
        <v>0</v>
      </c>
      <c r="F258" s="65"/>
      <c r="G258" s="65"/>
      <c r="H258" s="65"/>
      <c r="I258" s="65"/>
      <c r="J258" s="65">
        <f>+'CTA Pivot Table'!J$234</f>
        <v>0</v>
      </c>
      <c r="K258" s="66">
        <f>+'CTA Pivot Table'!J$235</f>
        <v>0</v>
      </c>
      <c r="L258" s="66">
        <f>+'CTA Pivot Table'!J$236</f>
        <v>0</v>
      </c>
      <c r="M258" s="67">
        <f>+'CTA Pivot Table'!J$237</f>
        <v>0</v>
      </c>
      <c r="N258" s="65">
        <f>+'CTA Pivot Table'!J$238</f>
        <v>0</v>
      </c>
      <c r="O258" s="12"/>
    </row>
    <row r="259" spans="1:15" hidden="1">
      <c r="A259" s="92"/>
      <c r="E259" s="68"/>
      <c r="I259" s="68"/>
      <c r="J259" s="68"/>
      <c r="M259" s="70"/>
      <c r="N259" s="68"/>
      <c r="O259" s="12"/>
    </row>
    <row r="260" spans="1:15">
      <c r="A260" s="92" t="s">
        <v>88</v>
      </c>
      <c r="B260" s="194">
        <f>+'CTA Pivot Table'!J$6</f>
        <v>0</v>
      </c>
      <c r="C260" s="194">
        <f>+'CTA Pivot Table'!J$8</f>
        <v>0</v>
      </c>
      <c r="D260" s="194">
        <f>+'CTA Pivot Table'!J$10</f>
        <v>0</v>
      </c>
      <c r="E260" s="195">
        <f>+'CTA Pivot Table'!J$12</f>
        <v>0</v>
      </c>
      <c r="F260" s="195">
        <f>+'CTA Pivot Table'!J$14</f>
        <v>0</v>
      </c>
      <c r="G260" s="194">
        <f>+'CTA Pivot Table'!J$16</f>
        <v>0</v>
      </c>
      <c r="H260" s="194">
        <f>+'CTA Pivot Table'!J$18</f>
        <v>0</v>
      </c>
      <c r="I260" s="195">
        <f>+'CTA Pivot Table'!J$20</f>
        <v>0</v>
      </c>
      <c r="J260" s="195">
        <f>+'CTA Pivot Table'!J$22</f>
        <v>0</v>
      </c>
      <c r="K260" s="194">
        <f>+'CTA Pivot Table'!J$24</f>
        <v>0</v>
      </c>
      <c r="L260" s="194">
        <f>+'CTA Pivot Table'!J$26</f>
        <v>0</v>
      </c>
      <c r="M260" s="196">
        <f>+'CTA Pivot Table'!J$28</f>
        <v>0</v>
      </c>
      <c r="N260" s="195">
        <f>+'CTA Pivot Table'!J$30</f>
        <v>0</v>
      </c>
      <c r="O260" s="12"/>
    </row>
    <row r="261" spans="1:15">
      <c r="A261" s="92" t="s">
        <v>89</v>
      </c>
      <c r="B261" s="194">
        <f>+'CTA Pivot Table'!J$38</f>
        <v>0</v>
      </c>
      <c r="C261" s="194">
        <f>+'CTA Pivot Table'!J$40</f>
        <v>0</v>
      </c>
      <c r="D261" s="194">
        <f>+'CTA Pivot Table'!J$42</f>
        <v>0</v>
      </c>
      <c r="E261" s="195">
        <f>+'CTA Pivot Table'!J$44</f>
        <v>0</v>
      </c>
      <c r="F261" s="195">
        <f>+'CTA Pivot Table'!J$46</f>
        <v>0</v>
      </c>
      <c r="G261" s="194">
        <f>+'CTA Pivot Table'!J$48</f>
        <v>0</v>
      </c>
      <c r="H261" s="194">
        <f>+'CTA Pivot Table'!J$50</f>
        <v>0</v>
      </c>
      <c r="I261" s="195">
        <f>+'CTA Pivot Table'!J$52</f>
        <v>0</v>
      </c>
      <c r="J261" s="195">
        <f>+'CTA Pivot Table'!J$54</f>
        <v>0</v>
      </c>
      <c r="K261" s="194">
        <f>+'CTA Pivot Table'!J$56</f>
        <v>0</v>
      </c>
      <c r="L261" s="194">
        <f>+'CTA Pivot Table'!JR$58</f>
        <v>0</v>
      </c>
      <c r="M261" s="196">
        <f>+'CTA Pivot Table'!J$60</f>
        <v>0</v>
      </c>
      <c r="N261" s="195">
        <f>+'CTA Pivot Table'!J$62</f>
        <v>0</v>
      </c>
      <c r="O261" s="12"/>
    </row>
    <row r="262" spans="1:15">
      <c r="A262" s="92" t="s">
        <v>90</v>
      </c>
      <c r="B262" s="194">
        <f>+'CTA Pivot Table'!J$70</f>
        <v>0</v>
      </c>
      <c r="C262" s="194">
        <f>+'CTA Pivot Table'!J$72</f>
        <v>0</v>
      </c>
      <c r="D262" s="194">
        <f>+'CTA Pivot Table'!J$74</f>
        <v>0</v>
      </c>
      <c r="E262" s="195">
        <f>+'CTA Pivot Table'!J$76</f>
        <v>0</v>
      </c>
      <c r="F262" s="195">
        <f>+'CTA Pivot Table'!J$78</f>
        <v>0</v>
      </c>
      <c r="G262" s="194">
        <f>+'CTA Pivot Table'!J$80</f>
        <v>0</v>
      </c>
      <c r="H262" s="194">
        <f>+'CTA Pivot Table'!J$82</f>
        <v>0</v>
      </c>
      <c r="I262" s="195">
        <f>+'CTA Pivot Table'!J$84</f>
        <v>0</v>
      </c>
      <c r="J262" s="195">
        <f>+'CTA Pivot Table'!J$86</f>
        <v>0</v>
      </c>
      <c r="K262" s="194">
        <f>+'CTA Pivot Table'!J$88</f>
        <v>0</v>
      </c>
      <c r="L262" s="194">
        <f>+'CTA Pivot Table'!J$90</f>
        <v>0</v>
      </c>
      <c r="M262" s="196">
        <f>+'CTA Pivot Table'!J$92</f>
        <v>0</v>
      </c>
      <c r="N262" s="195">
        <f>+'CTA Pivot Table'!J$94</f>
        <v>0</v>
      </c>
      <c r="O262" s="12"/>
    </row>
    <row r="263" spans="1:15">
      <c r="A263" s="92" t="s">
        <v>91</v>
      </c>
      <c r="B263" s="194">
        <f>+'CTA Pivot Table'!J$102</f>
        <v>74.690310786106025</v>
      </c>
      <c r="C263" s="194">
        <f>+'CTA Pivot Table'!J$104</f>
        <v>73.833485193621868</v>
      </c>
      <c r="D263" s="194">
        <f>+'CTA Pivot Table'!J$106</f>
        <v>70.0785498489426</v>
      </c>
      <c r="E263" s="195">
        <f>+'CTA Pivot Table'!J$108</f>
        <v>73.669581545064375</v>
      </c>
      <c r="F263" s="195">
        <f>+'CTA Pivot Table'!J$110</f>
        <v>80.516905771111837</v>
      </c>
      <c r="G263" s="194">
        <f>+'CTA Pivot Table'!J$112</f>
        <v>79.425539231009694</v>
      </c>
      <c r="H263" s="194">
        <f>+'CTA Pivot Table'!J$114</f>
        <v>74.5</v>
      </c>
      <c r="I263" s="195">
        <f>+'CTA Pivot Table'!J$116</f>
        <v>80.138597430406847</v>
      </c>
      <c r="J263" s="195">
        <f>+'CTA Pivot Table'!J$118</f>
        <v>53.590999476713762</v>
      </c>
      <c r="K263" s="194">
        <f>+'CTA Pivot Table'!J$120</f>
        <v>50.371226415094341</v>
      </c>
      <c r="L263" s="194">
        <f>+'CTA Pivot Table'!J$122</f>
        <v>53.333333333333336</v>
      </c>
      <c r="M263" s="196">
        <f>+'CTA Pivot Table'!J$124</f>
        <v>51.984496732026145</v>
      </c>
      <c r="N263" s="195">
        <f>+'CTA Pivot Table'!J$126</f>
        <v>74.562460567823337</v>
      </c>
      <c r="O263" s="12"/>
    </row>
    <row r="264" spans="1:15">
      <c r="A264" s="92"/>
      <c r="B264" s="194"/>
      <c r="C264" s="194"/>
      <c r="D264" s="194"/>
      <c r="E264" s="195"/>
      <c r="F264" s="195"/>
      <c r="G264" s="194"/>
      <c r="H264" s="194"/>
      <c r="I264" s="195"/>
      <c r="J264" s="195"/>
      <c r="K264" s="194"/>
      <c r="L264" s="194"/>
      <c r="M264" s="196"/>
      <c r="N264" s="195"/>
      <c r="O264" s="12"/>
    </row>
    <row r="265" spans="1:15">
      <c r="A265" s="92" t="s">
        <v>92</v>
      </c>
      <c r="B265" s="194">
        <f>+'CTA Pivot Table'!J$134</f>
        <v>82.86666666666666</v>
      </c>
      <c r="C265" s="194">
        <f>+'CTA Pivot Table'!J$136</f>
        <v>61.2</v>
      </c>
      <c r="D265" s="194">
        <f>+'CTA Pivot Table'!J$138</f>
        <v>0</v>
      </c>
      <c r="E265" s="195">
        <f>+'CTA Pivot Table'!J$140</f>
        <v>74.2</v>
      </c>
      <c r="F265" s="195">
        <f>+'CTA Pivot Table'!J$142</f>
        <v>82.651217391304357</v>
      </c>
      <c r="G265" s="194">
        <f>+'CTA Pivot Table'!J$144</f>
        <v>81.372708333333335</v>
      </c>
      <c r="H265" s="194">
        <f>+'CTA Pivot Table'!J$146</f>
        <v>0</v>
      </c>
      <c r="I265" s="195">
        <f>+'CTA Pivot Table'!J$148</f>
        <v>82.405005015045148</v>
      </c>
      <c r="J265" s="195">
        <f>+'CTA Pivot Table'!J$150</f>
        <v>59.802762645914399</v>
      </c>
      <c r="K265" s="194">
        <f>+'CTA Pivot Table'!J$152</f>
        <v>53.689568965517239</v>
      </c>
      <c r="L265" s="194">
        <f>+'CTA Pivot Table'!J$154</f>
        <v>0</v>
      </c>
      <c r="M265" s="196">
        <f>+'CTA Pivot Table'!J$156</f>
        <v>56.902433537832316</v>
      </c>
      <c r="N265" s="195">
        <f>+'CTA Pivot Table'!J$158</f>
        <v>48</v>
      </c>
      <c r="O265" s="12"/>
    </row>
    <row r="266" spans="1:15">
      <c r="A266" s="92" t="s">
        <v>93</v>
      </c>
      <c r="B266" s="194">
        <f>+'CTA Pivot Table'!J$166</f>
        <v>0</v>
      </c>
      <c r="C266" s="194">
        <f>+'CTA Pivot Table'!J$168</f>
        <v>0</v>
      </c>
      <c r="D266" s="194">
        <f>+'CTA Pivot Table'!J$170</f>
        <v>0</v>
      </c>
      <c r="E266" s="195">
        <f>+'CTA Pivot Table'!J$172</f>
        <v>0</v>
      </c>
      <c r="F266" s="195">
        <f>+'CTA Pivot Table'!J$174</f>
        <v>0</v>
      </c>
      <c r="G266" s="194">
        <f>+'CTA Pivot Table'!J$176</f>
        <v>0</v>
      </c>
      <c r="H266" s="194">
        <f>+'CTA Pivot Table'!J$178</f>
        <v>0</v>
      </c>
      <c r="I266" s="195">
        <f>+'CTA Pivot Table'!J$180</f>
        <v>0</v>
      </c>
      <c r="J266" s="195">
        <f>+'CTA Pivot Table'!J$182</f>
        <v>0</v>
      </c>
      <c r="K266" s="194">
        <f>+'CTA Pivot Table'!J$184</f>
        <v>0</v>
      </c>
      <c r="L266" s="194">
        <f>+'CTA Pivot Table'!J$186</f>
        <v>0</v>
      </c>
      <c r="M266" s="196">
        <f>+'CTA Pivot Table'!J$188</f>
        <v>0</v>
      </c>
      <c r="N266" s="195">
        <f>+'CTA Pivot Table'!J$190</f>
        <v>0</v>
      </c>
      <c r="O266" s="12"/>
    </row>
    <row r="267" spans="1:15">
      <c r="A267" s="92" t="s">
        <v>94</v>
      </c>
      <c r="B267" s="194">
        <f>+'CTA Pivot Table'!J$198</f>
        <v>0</v>
      </c>
      <c r="C267" s="194">
        <f>+'CTA Pivot Table'!J$200</f>
        <v>0</v>
      </c>
      <c r="D267" s="194">
        <f>+'CTA Pivot Table'!J$202</f>
        <v>0</v>
      </c>
      <c r="E267" s="195">
        <f>+'CTA Pivot Table'!J$204</f>
        <v>0</v>
      </c>
      <c r="F267" s="195">
        <f>+'CTA Pivot Table'!J$206</f>
        <v>0</v>
      </c>
      <c r="G267" s="194">
        <f>+'CTA Pivot Table'!J$208</f>
        <v>0</v>
      </c>
      <c r="H267" s="194">
        <f>+'CTA Pivot Table'!J$210</f>
        <v>0</v>
      </c>
      <c r="I267" s="195">
        <f>+'CTA Pivot Table'!J$212</f>
        <v>0</v>
      </c>
      <c r="J267" s="195">
        <f>+'CTA Pivot Table'!J$214</f>
        <v>0</v>
      </c>
      <c r="K267" s="194">
        <f>+'CTA Pivot Table'!J$216</f>
        <v>0</v>
      </c>
      <c r="L267" s="194">
        <f>+'CTA Pivot Table'!J$218</f>
        <v>0</v>
      </c>
      <c r="M267" s="196">
        <f>+'CTA Pivot Table'!J$220</f>
        <v>0</v>
      </c>
      <c r="N267" s="195">
        <f>+'CTA Pivot Table'!J$222</f>
        <v>0</v>
      </c>
      <c r="O267" s="12"/>
    </row>
    <row r="268" spans="1:15">
      <c r="A268" s="92" t="s">
        <v>95</v>
      </c>
      <c r="B268" s="194">
        <f>+'CTA Pivot Table'!J$230</f>
        <v>0</v>
      </c>
      <c r="C268" s="194">
        <f>+'CTA Pivot Table'!J$232</f>
        <v>0</v>
      </c>
      <c r="D268" s="194">
        <f>+'CTA Pivot Table'!J$234</f>
        <v>0</v>
      </c>
      <c r="E268" s="195">
        <f>+'CTA Pivot Table'!J$236</f>
        <v>0</v>
      </c>
      <c r="F268" s="195">
        <f>+'CTA Pivot Table'!J$238</f>
        <v>0</v>
      </c>
      <c r="G268" s="194">
        <f>+'CTA Pivot Table'!J$240</f>
        <v>0</v>
      </c>
      <c r="H268" s="194">
        <f>+'CTA Pivot Table'!J$242</f>
        <v>0</v>
      </c>
      <c r="I268" s="195">
        <f>+'CTA Pivot Table'!J$244</f>
        <v>0</v>
      </c>
      <c r="J268" s="195">
        <f>+'CTA Pivot Table'!J$246</f>
        <v>0</v>
      </c>
      <c r="K268" s="194">
        <f>+'CTA Pivot Table'!J$248</f>
        <v>0</v>
      </c>
      <c r="L268" s="194">
        <f>+'CTA Pivot Table'!J$250</f>
        <v>0</v>
      </c>
      <c r="M268" s="196">
        <f>+'CTA Pivot Table'!J$252</f>
        <v>0</v>
      </c>
      <c r="N268" s="195">
        <f>+'CTA Pivot Table'!J$254</f>
        <v>0</v>
      </c>
      <c r="O268" s="12"/>
    </row>
    <row r="269" spans="1:15">
      <c r="A269" s="92"/>
      <c r="B269" s="194"/>
      <c r="C269" s="194"/>
      <c r="D269" s="194"/>
      <c r="E269" s="195"/>
      <c r="F269" s="195"/>
      <c r="G269" s="194"/>
      <c r="H269" s="194"/>
      <c r="I269" s="195"/>
      <c r="J269" s="195"/>
      <c r="K269" s="194"/>
      <c r="L269" s="194"/>
      <c r="M269" s="196"/>
      <c r="N269" s="195"/>
      <c r="O269" s="12"/>
    </row>
    <row r="270" spans="1:15">
      <c r="A270" s="92" t="s">
        <v>96</v>
      </c>
      <c r="B270" s="194">
        <f>+'CTA Pivot Table'!J$262</f>
        <v>0</v>
      </c>
      <c r="C270" s="194">
        <f>+'CTA Pivot Table'!J$264</f>
        <v>0</v>
      </c>
      <c r="D270" s="194">
        <f>+'CTA Pivot Table'!J$266</f>
        <v>0</v>
      </c>
      <c r="E270" s="195">
        <f>+'CTA Pivot Table'!J$268</f>
        <v>0</v>
      </c>
      <c r="F270" s="195">
        <f>+'CTA Pivot Table'!J$270</f>
        <v>0</v>
      </c>
      <c r="G270" s="194">
        <f>+'CTA Pivot Table'!J$272</f>
        <v>0</v>
      </c>
      <c r="H270" s="194">
        <f>+'CTA Pivot Table'!J$274</f>
        <v>0</v>
      </c>
      <c r="I270" s="195">
        <f>+'CTA Pivot Table'!J$276</f>
        <v>0</v>
      </c>
      <c r="J270" s="195">
        <f>+'CTA Pivot Table'!J$278</f>
        <v>0</v>
      </c>
      <c r="K270" s="194">
        <f>+'CTA Pivot Table'!J$280</f>
        <v>0</v>
      </c>
      <c r="L270" s="194">
        <f>+'CTA Pivot Table'!J$282</f>
        <v>0</v>
      </c>
      <c r="M270" s="196">
        <f>+'CTA Pivot Table'!J$284</f>
        <v>0</v>
      </c>
      <c r="N270" s="195">
        <f>+'CTA Pivot Table'!J$286</f>
        <v>0</v>
      </c>
      <c r="O270" s="12"/>
    </row>
    <row r="271" spans="1:15">
      <c r="A271" s="92" t="s">
        <v>97</v>
      </c>
      <c r="B271" s="194">
        <f>+'CTA Pivot Table'!J$294</f>
        <v>0</v>
      </c>
      <c r="C271" s="194">
        <f>+'CTA Pivot Table'!J$296</f>
        <v>0</v>
      </c>
      <c r="D271" s="194">
        <f>+'CTA Pivot Table'!J$298</f>
        <v>0</v>
      </c>
      <c r="E271" s="195">
        <f>+'CTA Pivot Table'!J$300</f>
        <v>0</v>
      </c>
      <c r="F271" s="195">
        <f>+'CTA Pivot Table'!J$302</f>
        <v>0</v>
      </c>
      <c r="G271" s="194">
        <f>+'CTA Pivot Table'!J$304</f>
        <v>0</v>
      </c>
      <c r="H271" s="194">
        <f>+'CTA Pivot Table'!J$306</f>
        <v>0</v>
      </c>
      <c r="I271" s="195">
        <f>+'CTA Pivot Table'!J$308</f>
        <v>0</v>
      </c>
      <c r="J271" s="195">
        <f>+'CTA Pivot Table'!J$310</f>
        <v>0</v>
      </c>
      <c r="K271" s="194">
        <f>+'CTA Pivot Table'!J$312</f>
        <v>0</v>
      </c>
      <c r="L271" s="194">
        <f>+'CTA Pivot Table'!J$314</f>
        <v>0</v>
      </c>
      <c r="M271" s="196">
        <f>+'CTA Pivot Table'!J$316</f>
        <v>0</v>
      </c>
      <c r="N271" s="195">
        <f>+'CTA Pivot Table'!J$318</f>
        <v>0</v>
      </c>
      <c r="O271" s="12"/>
    </row>
    <row r="272" spans="1:15">
      <c r="A272" s="92" t="s">
        <v>98</v>
      </c>
      <c r="B272" s="194">
        <f>+'CTA Pivot Table'!J$326</f>
        <v>0</v>
      </c>
      <c r="C272" s="194">
        <f>+'CTA Pivot Table'!J$328</f>
        <v>0</v>
      </c>
      <c r="D272" s="194">
        <f>+'CTA Pivot Table'!J$330</f>
        <v>0</v>
      </c>
      <c r="E272" s="195">
        <f>+'CTA Pivot Table'!J$332</f>
        <v>0</v>
      </c>
      <c r="F272" s="195">
        <f>+'CTA Pivot Table'!J$334</f>
        <v>0</v>
      </c>
      <c r="G272" s="194">
        <f>+'CTA Pivot Table'!J$336</f>
        <v>0</v>
      </c>
      <c r="H272" s="194">
        <f>+'CTA Pivot Table'!J$338</f>
        <v>0</v>
      </c>
      <c r="I272" s="195">
        <f>+'CTA Pivot Table'!J$340</f>
        <v>0</v>
      </c>
      <c r="J272" s="195">
        <f>+'CTA Pivot Table'!J$342</f>
        <v>0</v>
      </c>
      <c r="K272" s="194">
        <f>+'CTA Pivot Table'!J$344</f>
        <v>0</v>
      </c>
      <c r="L272" s="194">
        <f>+'CTA Pivot Table'!J$346</f>
        <v>0</v>
      </c>
      <c r="M272" s="196">
        <f>+'CTA Pivot Table'!J$348</f>
        <v>0</v>
      </c>
      <c r="N272" s="195">
        <f>+'CTA Pivot Table'!J$350</f>
        <v>0</v>
      </c>
      <c r="O272" s="12"/>
    </row>
    <row r="273" spans="1:15">
      <c r="A273" s="92" t="s">
        <v>99</v>
      </c>
      <c r="B273" s="194">
        <f>+'CTA Pivot Table'!J$358</f>
        <v>0</v>
      </c>
      <c r="C273" s="194">
        <f>+'CTA Pivot Table'!J$360</f>
        <v>0</v>
      </c>
      <c r="D273" s="194">
        <f>+'CTA Pivot Table'!J$362</f>
        <v>0</v>
      </c>
      <c r="E273" s="195">
        <f>+'CTA Pivot Table'!J$364</f>
        <v>0</v>
      </c>
      <c r="F273" s="195">
        <f>+'CTA Pivot Table'!J$366</f>
        <v>0</v>
      </c>
      <c r="G273" s="194">
        <f>+'CTA Pivot Table'!J$368</f>
        <v>0</v>
      </c>
      <c r="H273" s="194">
        <f>+'CTA Pivot Table'!J$370</f>
        <v>0</v>
      </c>
      <c r="I273" s="195">
        <f>+'CTA Pivot Table'!J$372</f>
        <v>0</v>
      </c>
      <c r="J273" s="195">
        <f>+'CTA Pivot Table'!J$374</f>
        <v>0</v>
      </c>
      <c r="K273" s="194">
        <f>+'CTA Pivot Table'!J$376</f>
        <v>0</v>
      </c>
      <c r="L273" s="194">
        <f>+'CTA Pivot Table'!J$378</f>
        <v>0</v>
      </c>
      <c r="M273" s="196">
        <f>+'CTA Pivot Table'!J$380</f>
        <v>0</v>
      </c>
      <c r="N273" s="195">
        <f>+'CTA Pivot Table'!J$382</f>
        <v>0</v>
      </c>
      <c r="O273" s="12"/>
    </row>
    <row r="274" spans="1:15">
      <c r="A274" s="92"/>
      <c r="B274" s="194"/>
      <c r="C274" s="194"/>
      <c r="D274" s="194"/>
      <c r="E274" s="195"/>
      <c r="F274" s="195"/>
      <c r="G274" s="194"/>
      <c r="H274" s="194"/>
      <c r="I274" s="195"/>
      <c r="J274" s="195"/>
      <c r="K274" s="194"/>
      <c r="L274" s="194"/>
      <c r="M274" s="196"/>
      <c r="N274" s="195"/>
      <c r="O274" s="12"/>
    </row>
    <row r="275" spans="1:15">
      <c r="A275" s="92" t="s">
        <v>100</v>
      </c>
      <c r="B275" s="194">
        <f>+'CTA Pivot Table'!J$390</f>
        <v>0</v>
      </c>
      <c r="C275" s="194">
        <f>+'CTA Pivot Table'!J$392</f>
        <v>0</v>
      </c>
      <c r="D275" s="194">
        <f>+'CTA Pivot Table'!J$394</f>
        <v>0</v>
      </c>
      <c r="E275" s="195">
        <f>+'CTA Pivot Table'!J$396</f>
        <v>0</v>
      </c>
      <c r="F275" s="195">
        <f>+'CTA Pivot Table'!J$398</f>
        <v>0</v>
      </c>
      <c r="G275" s="194">
        <f>+'CTA Pivot Table'!J$400</f>
        <v>0</v>
      </c>
      <c r="H275" s="194">
        <f>+'CTA Pivot Table'!J$402</f>
        <v>0</v>
      </c>
      <c r="I275" s="195">
        <f>+'CTA Pivot Table'!J$404</f>
        <v>0</v>
      </c>
      <c r="J275" s="195">
        <f>+'CTA Pivot Table'!J$406</f>
        <v>0</v>
      </c>
      <c r="K275" s="194">
        <f>+'CTA Pivot Table'!J$408</f>
        <v>0</v>
      </c>
      <c r="L275" s="194">
        <f>+'CTA Pivot Table'!J$410</f>
        <v>0</v>
      </c>
      <c r="M275" s="196">
        <f>+'CTA Pivot Table'!J$412</f>
        <v>0</v>
      </c>
      <c r="N275" s="195">
        <f>+'CTA Pivot Table'!J$414</f>
        <v>0</v>
      </c>
      <c r="O275" s="12"/>
    </row>
    <row r="276" spans="1:15">
      <c r="A276" s="92" t="s">
        <v>101</v>
      </c>
      <c r="B276" s="194">
        <f>+'CTA Pivot Table'!J$422</f>
        <v>74.474336283185849</v>
      </c>
      <c r="C276" s="194">
        <f>+'CTA Pivot Table'!J$424</f>
        <v>65.076428571428579</v>
      </c>
      <c r="D276" s="194">
        <f>+'CTA Pivot Table'!J$426</f>
        <v>0</v>
      </c>
      <c r="E276" s="195">
        <f>+'CTA Pivot Table'!J$428</f>
        <v>70.879508196721304</v>
      </c>
      <c r="F276" s="195">
        <f>+'CTA Pivot Table'!J$430</f>
        <v>94.6328125</v>
      </c>
      <c r="G276" s="194">
        <f>+'CTA Pivot Table'!J$432</f>
        <v>91.462420382165604</v>
      </c>
      <c r="H276" s="194">
        <f>+'CTA Pivot Table'!J$434</f>
        <v>0</v>
      </c>
      <c r="I276" s="195">
        <f>+'CTA Pivot Table'!J$436</f>
        <v>93.51426966292135</v>
      </c>
      <c r="J276" s="195">
        <f>+'CTA Pivot Table'!J$438</f>
        <v>76.040377358490574</v>
      </c>
      <c r="K276" s="194">
        <f>+'CTA Pivot Table'!J$440</f>
        <v>63.320000000000007</v>
      </c>
      <c r="L276" s="194">
        <f>+'CTA Pivot Table'!J$442</f>
        <v>0</v>
      </c>
      <c r="M276" s="196">
        <f>+'CTA Pivot Table'!J$444</f>
        <v>68.17021582733814</v>
      </c>
      <c r="N276" s="195">
        <f>+'CTA Pivot Table'!J$446</f>
        <v>66.992141453831039</v>
      </c>
      <c r="O276" s="12"/>
    </row>
    <row r="277" spans="1:15">
      <c r="A277" s="92" t="s">
        <v>102</v>
      </c>
      <c r="B277" s="194">
        <f>+'CTA Pivot Table'!J$454</f>
        <v>0</v>
      </c>
      <c r="C277" s="194">
        <f>+'CTA Pivot Table'!J$456</f>
        <v>0</v>
      </c>
      <c r="D277" s="194">
        <f>+'CTA Pivot Table'!J$458</f>
        <v>0</v>
      </c>
      <c r="E277" s="195">
        <f>+'CTA Pivot Table'!J$460</f>
        <v>0</v>
      </c>
      <c r="F277" s="195">
        <f>+'CTA Pivot Table'!J$462</f>
        <v>0</v>
      </c>
      <c r="G277" s="194">
        <f>+'CTA Pivot Table'!J$464</f>
        <v>0</v>
      </c>
      <c r="H277" s="194">
        <f>+'CTA Pivot Table'!J$466</f>
        <v>0</v>
      </c>
      <c r="I277" s="195">
        <f>+'CTA Pivot Table'!J$468</f>
        <v>0</v>
      </c>
      <c r="J277" s="195">
        <f>+'CTA Pivot Table'!J$470</f>
        <v>0</v>
      </c>
      <c r="K277" s="194">
        <f>+'CTA Pivot Table'!J$472</f>
        <v>0</v>
      </c>
      <c r="L277" s="194">
        <f>+'CTA Pivot Table'!J$474</f>
        <v>0</v>
      </c>
      <c r="M277" s="196">
        <f>+'CTA Pivot Table'!J$476</f>
        <v>0</v>
      </c>
      <c r="N277" s="195">
        <f>+'CTA Pivot Table'!J$478</f>
        <v>0</v>
      </c>
      <c r="O277" s="12"/>
    </row>
    <row r="278" spans="1:15">
      <c r="A278" s="97" t="s">
        <v>103</v>
      </c>
      <c r="B278" s="197">
        <f>+'CTA Pivot Table'!J$486</f>
        <v>0</v>
      </c>
      <c r="C278" s="197">
        <f>+'CTA Pivot Table'!J$488</f>
        <v>0</v>
      </c>
      <c r="D278" s="197">
        <f>+'CTA Pivot Table'!J$490</f>
        <v>0</v>
      </c>
      <c r="E278" s="198">
        <f>+'CTA Pivot Table'!J$492</f>
        <v>0</v>
      </c>
      <c r="F278" s="198">
        <f>+'CTA Pivot Table'!J$494</f>
        <v>0</v>
      </c>
      <c r="G278" s="197">
        <f>+'CTA Pivot Table'!J$496</f>
        <v>0</v>
      </c>
      <c r="H278" s="197">
        <f>+'CTA Pivot Table'!J$498</f>
        <v>0</v>
      </c>
      <c r="I278" s="198">
        <f>+'CTA Pivot Table'!J$500</f>
        <v>0</v>
      </c>
      <c r="J278" s="198">
        <f>+'CTA Pivot Table'!J$502</f>
        <v>0</v>
      </c>
      <c r="K278" s="197">
        <f>+'CTA Pivot Table'!J$504</f>
        <v>0</v>
      </c>
      <c r="L278" s="197">
        <f>+'CTA Pivot Table'!J$506</f>
        <v>0</v>
      </c>
      <c r="M278" s="199">
        <f>+'CTA Pivot Table'!J$508</f>
        <v>0</v>
      </c>
      <c r="N278" s="198">
        <f>+'CTA Pivot Table'!J$510</f>
        <v>0</v>
      </c>
      <c r="O278" s="12"/>
    </row>
    <row r="279" spans="1:15">
      <c r="A279" s="165" t="s">
        <v>206</v>
      </c>
      <c r="B279" s="200"/>
      <c r="C279" s="200"/>
      <c r="D279" s="200"/>
      <c r="E279" s="200"/>
      <c r="F279" s="200"/>
      <c r="G279" s="200"/>
      <c r="H279" s="200"/>
      <c r="I279" s="200"/>
      <c r="J279" s="200"/>
      <c r="K279" s="200"/>
      <c r="L279" s="200"/>
      <c r="M279" s="200"/>
      <c r="N279" s="201"/>
    </row>
    <row r="280" spans="1:15">
      <c r="A280" s="202"/>
      <c r="B280" s="200"/>
      <c r="C280" s="200"/>
      <c r="D280" s="200"/>
      <c r="E280" s="200"/>
      <c r="F280" s="200"/>
      <c r="G280" s="200"/>
      <c r="H280" s="200"/>
      <c r="I280" s="200"/>
      <c r="J280" s="200"/>
      <c r="K280" s="200"/>
      <c r="L280" s="200"/>
      <c r="M280" s="200"/>
      <c r="N280" s="718" t="s">
        <v>1156</v>
      </c>
    </row>
    <row r="281" spans="1:15" ht="18">
      <c r="A281" s="266" t="s">
        <v>339</v>
      </c>
      <c r="B281" s="87"/>
      <c r="C281" s="87"/>
      <c r="D281" s="87"/>
      <c r="E281" s="133"/>
      <c r="F281" s="133"/>
      <c r="G281" s="133"/>
      <c r="H281" s="133"/>
      <c r="I281" s="133"/>
      <c r="J281" s="87"/>
      <c r="K281" s="87"/>
      <c r="L281" s="87"/>
      <c r="M281" s="133"/>
      <c r="N281" s="134"/>
    </row>
    <row r="282" spans="1:15" ht="18">
      <c r="A282" s="266"/>
      <c r="B282" s="87"/>
      <c r="C282" s="87"/>
      <c r="D282" s="87"/>
      <c r="E282" s="133"/>
      <c r="F282" s="133"/>
      <c r="G282" s="133"/>
      <c r="H282" s="133"/>
      <c r="I282" s="133"/>
      <c r="J282" s="87"/>
      <c r="K282" s="87"/>
      <c r="L282" s="87"/>
      <c r="M282" s="133"/>
      <c r="N282" s="134"/>
    </row>
    <row r="283" spans="1:15" ht="15.75">
      <c r="A283" s="150" t="s">
        <v>224</v>
      </c>
      <c r="B283" s="87"/>
      <c r="C283" s="87"/>
      <c r="D283" s="87"/>
      <c r="E283" s="133"/>
      <c r="F283" s="133"/>
      <c r="G283" s="133"/>
      <c r="H283" s="133"/>
      <c r="I283" s="133"/>
      <c r="J283" s="87"/>
      <c r="K283" s="87"/>
      <c r="L283" s="87"/>
      <c r="M283" s="133"/>
      <c r="N283" s="134"/>
    </row>
    <row r="284" spans="1:15" ht="15.75">
      <c r="A284" s="150" t="s">
        <v>508</v>
      </c>
      <c r="B284" s="87"/>
      <c r="C284" s="87"/>
      <c r="D284" s="87"/>
      <c r="E284" s="133"/>
      <c r="F284" s="133"/>
      <c r="G284" s="133"/>
      <c r="H284" s="133"/>
      <c r="I284" s="133"/>
      <c r="J284" s="87"/>
      <c r="K284" s="87"/>
      <c r="L284" s="87"/>
      <c r="M284" s="133"/>
      <c r="N284" s="134"/>
    </row>
    <row r="285" spans="1:15" ht="15.75" customHeight="1">
      <c r="A285" s="31"/>
      <c r="B285" s="63"/>
      <c r="C285" s="63"/>
      <c r="D285" s="63"/>
      <c r="E285" s="63"/>
      <c r="F285" s="64"/>
      <c r="G285" s="89"/>
      <c r="H285" s="89"/>
      <c r="I285" s="90"/>
      <c r="J285" s="90"/>
      <c r="K285" s="90"/>
      <c r="L285" s="90"/>
      <c r="M285" s="90"/>
      <c r="N285" s="90"/>
      <c r="O285" s="11"/>
    </row>
    <row r="286" spans="1:15" ht="15.75" customHeight="1">
      <c r="A286" s="26"/>
      <c r="B286" s="151" t="s">
        <v>303</v>
      </c>
      <c r="C286" s="184"/>
      <c r="D286" s="184"/>
      <c r="E286" s="184"/>
      <c r="F286" s="184"/>
      <c r="G286" s="184"/>
      <c r="H286" s="184"/>
      <c r="I286" s="185"/>
      <c r="J286" s="186" t="s">
        <v>202</v>
      </c>
      <c r="K286" s="187"/>
      <c r="L286" s="187"/>
      <c r="M286" s="188"/>
      <c r="N286" s="841" t="s">
        <v>302</v>
      </c>
      <c r="O286" s="91"/>
    </row>
    <row r="287" spans="1:15" ht="50.25" customHeight="1">
      <c r="A287" s="42"/>
      <c r="B287" s="152" t="s">
        <v>344</v>
      </c>
      <c r="C287" s="152"/>
      <c r="D287" s="152"/>
      <c r="E287" s="155"/>
      <c r="F287" s="156" t="s">
        <v>346</v>
      </c>
      <c r="G287" s="152"/>
      <c r="H287" s="152"/>
      <c r="I287" s="153"/>
      <c r="J287" s="157" t="s">
        <v>304</v>
      </c>
      <c r="K287" s="184"/>
      <c r="L287" s="184"/>
      <c r="M287" s="185"/>
      <c r="N287" s="842"/>
      <c r="O287" s="91"/>
    </row>
    <row r="288" spans="1:15" ht="27" customHeight="1">
      <c r="A288" s="31"/>
      <c r="B288" s="189" t="s">
        <v>203</v>
      </c>
      <c r="C288" s="189" t="s">
        <v>204</v>
      </c>
      <c r="D288" s="189" t="s">
        <v>104</v>
      </c>
      <c r="E288" s="190" t="s">
        <v>50</v>
      </c>
      <c r="F288" s="190" t="s">
        <v>203</v>
      </c>
      <c r="G288" s="189" t="s">
        <v>204</v>
      </c>
      <c r="H288" s="189" t="s">
        <v>104</v>
      </c>
      <c r="I288" s="190" t="s">
        <v>50</v>
      </c>
      <c r="J288" s="191" t="s">
        <v>203</v>
      </c>
      <c r="K288" s="192" t="s">
        <v>204</v>
      </c>
      <c r="L288" s="193" t="s">
        <v>104</v>
      </c>
      <c r="M288" s="191" t="s">
        <v>50</v>
      </c>
      <c r="N288" s="843"/>
      <c r="O288" s="91"/>
    </row>
    <row r="289" spans="1:15" hidden="1">
      <c r="A289" s="92" t="s">
        <v>87</v>
      </c>
      <c r="B289" s="66">
        <f>+'CTA Pivot Table'!K$230</f>
        <v>0</v>
      </c>
      <c r="C289" s="66">
        <f>+'CTA Pivot Table'!K$231</f>
        <v>0</v>
      </c>
      <c r="D289" s="66">
        <f>+'CTA Pivot Table'!K$232</f>
        <v>0</v>
      </c>
      <c r="E289" s="65">
        <f>+'CTA Pivot Table'!K$233</f>
        <v>0</v>
      </c>
      <c r="F289" s="65"/>
      <c r="G289" s="65"/>
      <c r="H289" s="65"/>
      <c r="I289" s="65"/>
      <c r="J289" s="65">
        <f>+'CTA Pivot Table'!K$234</f>
        <v>0</v>
      </c>
      <c r="K289" s="66">
        <f>+'CTA Pivot Table'!K$235</f>
        <v>0</v>
      </c>
      <c r="L289" s="66">
        <f>+'CTA Pivot Table'!K$236</f>
        <v>0</v>
      </c>
      <c r="M289" s="67">
        <f>+'CTA Pivot Table'!K$237</f>
        <v>0</v>
      </c>
      <c r="N289" s="65">
        <f>+'CTA Pivot Table'!K$238</f>
        <v>0</v>
      </c>
      <c r="O289" s="12"/>
    </row>
    <row r="290" spans="1:15" hidden="1">
      <c r="A290" s="92"/>
      <c r="E290" s="68"/>
      <c r="I290" s="68"/>
      <c r="J290" s="68"/>
      <c r="M290" s="70"/>
      <c r="N290" s="68"/>
      <c r="O290" s="12"/>
    </row>
    <row r="291" spans="1:15">
      <c r="A291" s="92" t="s">
        <v>88</v>
      </c>
      <c r="B291" s="194">
        <f>+'CTA Pivot Table'!K$6</f>
        <v>0</v>
      </c>
      <c r="C291" s="194">
        <f>+'CTA Pivot Table'!K$8</f>
        <v>0</v>
      </c>
      <c r="D291" s="194">
        <f>+'CTA Pivot Table'!K$10</f>
        <v>0</v>
      </c>
      <c r="E291" s="195">
        <f>+'CTA Pivot Table'!K$12</f>
        <v>0</v>
      </c>
      <c r="F291" s="195">
        <f>+'CTA Pivot Table'!K$14</f>
        <v>0</v>
      </c>
      <c r="G291" s="194">
        <f>+'CTA Pivot Table'!K$16</f>
        <v>0</v>
      </c>
      <c r="H291" s="194">
        <f>+'CTA Pivot Table'!K$18</f>
        <v>0</v>
      </c>
      <c r="I291" s="195">
        <f>+'CTA Pivot Table'!K$20</f>
        <v>0</v>
      </c>
      <c r="J291" s="195">
        <f>+'CTA Pivot Table'!K$22</f>
        <v>0</v>
      </c>
      <c r="K291" s="194">
        <f>+'CTA Pivot Table'!K$24</f>
        <v>0</v>
      </c>
      <c r="L291" s="194">
        <f>+'CTA Pivot Table'!K$26</f>
        <v>0</v>
      </c>
      <c r="M291" s="196">
        <f>+'CTA Pivot Table'!K$28</f>
        <v>0</v>
      </c>
      <c r="N291" s="195">
        <f>+'CTA Pivot Table'!K$30</f>
        <v>0</v>
      </c>
      <c r="O291" s="12"/>
    </row>
    <row r="292" spans="1:15">
      <c r="A292" s="92" t="s">
        <v>89</v>
      </c>
      <c r="B292" s="194">
        <f>+'CTA Pivot Table'!K$38</f>
        <v>72.58387096774193</v>
      </c>
      <c r="C292" s="194">
        <f>+'CTA Pivot Table'!K$40</f>
        <v>65.36721518987342</v>
      </c>
      <c r="D292" s="194">
        <f>+'CTA Pivot Table'!K$42</f>
        <v>0</v>
      </c>
      <c r="E292" s="195">
        <f>+'CTA Pivot Table'!K$44</f>
        <v>67.40100000000001</v>
      </c>
      <c r="F292" s="195">
        <f>+'CTA Pivot Table'!K$46</f>
        <v>79.333305439330545</v>
      </c>
      <c r="G292" s="194">
        <f>+'CTA Pivot Table'!K$48</f>
        <v>74.160111420612807</v>
      </c>
      <c r="H292" s="194">
        <f>+'CTA Pivot Table'!K$50</f>
        <v>0</v>
      </c>
      <c r="I292" s="195">
        <f>+'CTA Pivot Table'!K$52</f>
        <v>77.114456391875748</v>
      </c>
      <c r="J292" s="195">
        <f>+'CTA Pivot Table'!K$54</f>
        <v>66.59</v>
      </c>
      <c r="K292" s="194">
        <f>+'CTA Pivot Table'!K$56</f>
        <v>61.72999999999999</v>
      </c>
      <c r="L292" s="194">
        <f>+'CTA Pivot Table'!KR$58</f>
        <v>0</v>
      </c>
      <c r="M292" s="196">
        <f>+'CTA Pivot Table'!K$60</f>
        <v>60.908357142857128</v>
      </c>
      <c r="N292" s="195">
        <f>+'CTA Pivot Table'!K$62</f>
        <v>54.7</v>
      </c>
      <c r="O292" s="12"/>
    </row>
    <row r="293" spans="1:15">
      <c r="A293" s="92" t="s">
        <v>90</v>
      </c>
      <c r="B293" s="194">
        <f>+'CTA Pivot Table'!K$70</f>
        <v>0</v>
      </c>
      <c r="C293" s="194">
        <f>+'CTA Pivot Table'!K$72</f>
        <v>0</v>
      </c>
      <c r="D293" s="194">
        <f>+'CTA Pivot Table'!K$74</f>
        <v>0</v>
      </c>
      <c r="E293" s="195">
        <f>+'CTA Pivot Table'!K$76</f>
        <v>0</v>
      </c>
      <c r="F293" s="195">
        <f>+'CTA Pivot Table'!K$78</f>
        <v>0</v>
      </c>
      <c r="G293" s="194">
        <f>+'CTA Pivot Table'!K$80</f>
        <v>0</v>
      </c>
      <c r="H293" s="194">
        <f>+'CTA Pivot Table'!K$82</f>
        <v>0</v>
      </c>
      <c r="I293" s="195">
        <f>+'CTA Pivot Table'!K$84</f>
        <v>0</v>
      </c>
      <c r="J293" s="195">
        <f>+'CTA Pivot Table'!K$86</f>
        <v>0</v>
      </c>
      <c r="K293" s="194">
        <f>+'CTA Pivot Table'!K$88</f>
        <v>0</v>
      </c>
      <c r="L293" s="194">
        <f>+'CTA Pivot Table'!K$90</f>
        <v>0</v>
      </c>
      <c r="M293" s="196">
        <f>+'CTA Pivot Table'!K$92</f>
        <v>0</v>
      </c>
      <c r="N293" s="195">
        <f>+'CTA Pivot Table'!K$94</f>
        <v>0</v>
      </c>
      <c r="O293" s="12"/>
    </row>
    <row r="294" spans="1:15">
      <c r="A294" s="92" t="s">
        <v>91</v>
      </c>
      <c r="B294" s="194">
        <f>+'CTA Pivot Table'!K$102</f>
        <v>74.189292543021025</v>
      </c>
      <c r="C294" s="194">
        <f>+'CTA Pivot Table'!K$104</f>
        <v>72.429608127721337</v>
      </c>
      <c r="D294" s="194">
        <f>+'CTA Pivot Table'!K$106</f>
        <v>68.415217391304353</v>
      </c>
      <c r="E294" s="195">
        <f>+'CTA Pivot Table'!K$108</f>
        <v>72.995680345572353</v>
      </c>
      <c r="F294" s="195">
        <f>+'CTA Pivot Table'!K$110</f>
        <v>75.328553082191775</v>
      </c>
      <c r="G294" s="194">
        <f>+'CTA Pivot Table'!K$112</f>
        <v>77.032095839915755</v>
      </c>
      <c r="H294" s="194">
        <f>+'CTA Pivot Table'!K$114</f>
        <v>142</v>
      </c>
      <c r="I294" s="195">
        <f>+'CTA Pivot Table'!K$116</f>
        <v>75.825907327094271</v>
      </c>
      <c r="J294" s="195">
        <f>+'CTA Pivot Table'!K$118</f>
        <v>50.706950083592069</v>
      </c>
      <c r="K294" s="194">
        <f>+'CTA Pivot Table'!K$120</f>
        <v>49.124304783092327</v>
      </c>
      <c r="L294" s="194">
        <f>+'CTA Pivot Table'!K$122</f>
        <v>29.4</v>
      </c>
      <c r="M294" s="196">
        <f>+'CTA Pivot Table'!K$124</f>
        <v>49.962506420133536</v>
      </c>
      <c r="N294" s="195">
        <f>+'CTA Pivot Table'!K$126</f>
        <v>71.454775993237533</v>
      </c>
      <c r="O294" s="12"/>
    </row>
    <row r="295" spans="1:15">
      <c r="A295" s="92"/>
      <c r="B295" s="194"/>
      <c r="C295" s="194"/>
      <c r="D295" s="194"/>
      <c r="E295" s="195"/>
      <c r="F295" s="195"/>
      <c r="G295" s="194"/>
      <c r="H295" s="194"/>
      <c r="I295" s="195"/>
      <c r="J295" s="195"/>
      <c r="K295" s="194"/>
      <c r="L295" s="194"/>
      <c r="M295" s="196"/>
      <c r="N295" s="195"/>
      <c r="O295" s="12"/>
    </row>
    <row r="296" spans="1:15">
      <c r="A296" s="92" t="s">
        <v>92</v>
      </c>
      <c r="B296" s="194">
        <f>+'CTA Pivot Table'!K$134</f>
        <v>90.665833333333339</v>
      </c>
      <c r="C296" s="194">
        <f>+'CTA Pivot Table'!K$136</f>
        <v>87.89769230769231</v>
      </c>
      <c r="D296" s="194">
        <f>+'CTA Pivot Table'!K$138</f>
        <v>0</v>
      </c>
      <c r="E296" s="195">
        <f>+'CTA Pivot Table'!K$140</f>
        <v>89.226399999999998</v>
      </c>
      <c r="F296" s="195">
        <f>+'CTA Pivot Table'!K$142</f>
        <v>85.200212014134266</v>
      </c>
      <c r="G296" s="194">
        <f>+'CTA Pivot Table'!K$144</f>
        <v>84.025030864197532</v>
      </c>
      <c r="H296" s="194">
        <f>+'CTA Pivot Table'!K$146</f>
        <v>0</v>
      </c>
      <c r="I296" s="195">
        <f>+'CTA Pivot Table'!K$148</f>
        <v>84.772393258426959</v>
      </c>
      <c r="J296" s="195">
        <f>+'CTA Pivot Table'!K$150</f>
        <v>68.620610932475884</v>
      </c>
      <c r="K296" s="194">
        <f>+'CTA Pivot Table'!K$152</f>
        <v>64.644391408114558</v>
      </c>
      <c r="L296" s="194">
        <f>+'CTA Pivot Table'!K$154</f>
        <v>0</v>
      </c>
      <c r="M296" s="196">
        <f>+'CTA Pivot Table'!K$156</f>
        <v>66.338369863013696</v>
      </c>
      <c r="N296" s="195">
        <f>+'CTA Pivot Table'!K$158</f>
        <v>64</v>
      </c>
      <c r="O296" s="12"/>
    </row>
    <row r="297" spans="1:15">
      <c r="A297" s="92" t="s">
        <v>93</v>
      </c>
      <c r="B297" s="194">
        <f>+'CTA Pivot Table'!K$166</f>
        <v>68.356470588235297</v>
      </c>
      <c r="C297" s="194">
        <f>+'CTA Pivot Table'!K$168</f>
        <v>66.997</v>
      </c>
      <c r="D297" s="194">
        <f>+'CTA Pivot Table'!K$170</f>
        <v>0</v>
      </c>
      <c r="E297" s="195">
        <f>+'CTA Pivot Table'!K$172</f>
        <v>68.047499999999999</v>
      </c>
      <c r="F297" s="195">
        <f>+'CTA Pivot Table'!K$174</f>
        <v>92.593770764119597</v>
      </c>
      <c r="G297" s="194">
        <f>+'CTA Pivot Table'!K$176</f>
        <v>82.411933471933466</v>
      </c>
      <c r="H297" s="194">
        <f>+'CTA Pivot Table'!K$178</f>
        <v>0</v>
      </c>
      <c r="I297" s="195">
        <f>+'CTA Pivot Table'!K$180</f>
        <v>88.071643582640803</v>
      </c>
      <c r="J297" s="195">
        <f>+'CTA Pivot Table'!K$182</f>
        <v>72.547095435684653</v>
      </c>
      <c r="K297" s="194">
        <f>+'CTA Pivot Table'!K$184</f>
        <v>66.898965517241365</v>
      </c>
      <c r="L297" s="194">
        <f>+'CTA Pivot Table'!K$186</f>
        <v>0</v>
      </c>
      <c r="M297" s="196">
        <f>+'CTA Pivot Table'!K$188</f>
        <v>69.776765327695571</v>
      </c>
      <c r="N297" s="195">
        <f>+'CTA Pivot Table'!K$190</f>
        <v>64.234262820512825</v>
      </c>
      <c r="O297" s="12"/>
    </row>
    <row r="298" spans="1:15">
      <c r="A298" s="92" t="s">
        <v>94</v>
      </c>
      <c r="B298" s="194">
        <f>+'CTA Pivot Table'!K$198</f>
        <v>0</v>
      </c>
      <c r="C298" s="194">
        <f>+'CTA Pivot Table'!K$200</f>
        <v>0</v>
      </c>
      <c r="D298" s="194">
        <f>+'CTA Pivot Table'!K$202</f>
        <v>0</v>
      </c>
      <c r="E298" s="195">
        <f>+'CTA Pivot Table'!K$204</f>
        <v>0</v>
      </c>
      <c r="F298" s="195">
        <f>+'CTA Pivot Table'!K$206</f>
        <v>0</v>
      </c>
      <c r="G298" s="194">
        <f>+'CTA Pivot Table'!K$208</f>
        <v>0</v>
      </c>
      <c r="H298" s="194">
        <f>+'CTA Pivot Table'!K$210</f>
        <v>0</v>
      </c>
      <c r="I298" s="195">
        <f>+'CTA Pivot Table'!K$212</f>
        <v>0</v>
      </c>
      <c r="J298" s="195">
        <f>+'CTA Pivot Table'!K$214</f>
        <v>0</v>
      </c>
      <c r="K298" s="194">
        <f>+'CTA Pivot Table'!K$216</f>
        <v>0</v>
      </c>
      <c r="L298" s="194">
        <f>+'CTA Pivot Table'!K$218</f>
        <v>0</v>
      </c>
      <c r="M298" s="196">
        <f>+'CTA Pivot Table'!K$220</f>
        <v>0</v>
      </c>
      <c r="N298" s="195">
        <f>+'CTA Pivot Table'!K$222</f>
        <v>0</v>
      </c>
      <c r="O298" s="12"/>
    </row>
    <row r="299" spans="1:15">
      <c r="A299" s="92" t="s">
        <v>95</v>
      </c>
      <c r="B299" s="194">
        <f>+'CTA Pivot Table'!K$230</f>
        <v>0</v>
      </c>
      <c r="C299" s="194">
        <f>+'CTA Pivot Table'!K$232</f>
        <v>0</v>
      </c>
      <c r="D299" s="194">
        <f>+'CTA Pivot Table'!K$234</f>
        <v>0</v>
      </c>
      <c r="E299" s="195">
        <f>+'CTA Pivot Table'!K$236</f>
        <v>0</v>
      </c>
      <c r="F299" s="195">
        <f>+'CTA Pivot Table'!K$238</f>
        <v>0</v>
      </c>
      <c r="G299" s="194">
        <f>+'CTA Pivot Table'!K$240</f>
        <v>0</v>
      </c>
      <c r="H299" s="194">
        <f>+'CTA Pivot Table'!K$242</f>
        <v>0</v>
      </c>
      <c r="I299" s="195">
        <f>+'CTA Pivot Table'!K$244</f>
        <v>0</v>
      </c>
      <c r="J299" s="195">
        <f>+'CTA Pivot Table'!K$246</f>
        <v>0</v>
      </c>
      <c r="K299" s="194">
        <f>+'CTA Pivot Table'!K$248</f>
        <v>0</v>
      </c>
      <c r="L299" s="194">
        <f>+'CTA Pivot Table'!K$250</f>
        <v>0</v>
      </c>
      <c r="M299" s="196">
        <f>+'CTA Pivot Table'!K$252</f>
        <v>0</v>
      </c>
      <c r="N299" s="195">
        <f>+'CTA Pivot Table'!K$254</f>
        <v>0</v>
      </c>
      <c r="O299" s="12"/>
    </row>
    <row r="300" spans="1:15">
      <c r="A300" s="92"/>
      <c r="B300" s="194"/>
      <c r="C300" s="194"/>
      <c r="D300" s="194"/>
      <c r="E300" s="195"/>
      <c r="F300" s="195"/>
      <c r="G300" s="194"/>
      <c r="H300" s="194"/>
      <c r="I300" s="195"/>
      <c r="J300" s="195"/>
      <c r="K300" s="194"/>
      <c r="L300" s="194"/>
      <c r="M300" s="196"/>
      <c r="N300" s="195"/>
      <c r="O300" s="12"/>
    </row>
    <row r="301" spans="1:15">
      <c r="A301" s="92" t="s">
        <v>96</v>
      </c>
      <c r="B301" s="194">
        <f>+'CTA Pivot Table'!K$262</f>
        <v>0</v>
      </c>
      <c r="C301" s="194">
        <f>+'CTA Pivot Table'!K$264</f>
        <v>0</v>
      </c>
      <c r="D301" s="194">
        <f>+'CTA Pivot Table'!K$266</f>
        <v>0</v>
      </c>
      <c r="E301" s="195">
        <f>+'CTA Pivot Table'!K$268</f>
        <v>0</v>
      </c>
      <c r="F301" s="195">
        <f>+'CTA Pivot Table'!K$270</f>
        <v>0</v>
      </c>
      <c r="G301" s="194">
        <f>+'CTA Pivot Table'!K$272</f>
        <v>0</v>
      </c>
      <c r="H301" s="194">
        <f>+'CTA Pivot Table'!K$274</f>
        <v>0</v>
      </c>
      <c r="I301" s="195">
        <f>+'CTA Pivot Table'!K$276</f>
        <v>0</v>
      </c>
      <c r="J301" s="195">
        <f>+'CTA Pivot Table'!K$278</f>
        <v>0</v>
      </c>
      <c r="K301" s="194">
        <f>+'CTA Pivot Table'!K$280</f>
        <v>0</v>
      </c>
      <c r="L301" s="194">
        <f>+'CTA Pivot Table'!K$282</f>
        <v>0</v>
      </c>
      <c r="M301" s="196">
        <f>+'CTA Pivot Table'!K$284</f>
        <v>0</v>
      </c>
      <c r="N301" s="195">
        <f>+'CTA Pivot Table'!K$286</f>
        <v>0</v>
      </c>
      <c r="O301" s="12"/>
    </row>
    <row r="302" spans="1:15">
      <c r="A302" s="92" t="s">
        <v>97</v>
      </c>
      <c r="B302" s="194">
        <f>+'CTA Pivot Table'!K$294</f>
        <v>87.566024557043448</v>
      </c>
      <c r="C302" s="194">
        <f>+'CTA Pivot Table'!K$296</f>
        <v>86.494133351281022</v>
      </c>
      <c r="D302" s="194">
        <f>+'CTA Pivot Table'!K$298</f>
        <v>85.17763157894737</v>
      </c>
      <c r="E302" s="195">
        <f>+'CTA Pivot Table'!K$300</f>
        <v>86.95034677455854</v>
      </c>
      <c r="F302" s="195">
        <f>+'CTA Pivot Table'!K$302</f>
        <v>88.955618653885026</v>
      </c>
      <c r="G302" s="194">
        <f>+'CTA Pivot Table'!K$304</f>
        <v>79.843594235063421</v>
      </c>
      <c r="H302" s="194">
        <f>+'CTA Pivot Table'!K$306</f>
        <v>79.827801197554564</v>
      </c>
      <c r="I302" s="195">
        <f>+'CTA Pivot Table'!K$308</f>
        <v>83.4009693732024</v>
      </c>
      <c r="J302" s="195">
        <f>+'CTA Pivot Table'!K$310</f>
        <v>83.527284122461253</v>
      </c>
      <c r="K302" s="194">
        <f>+'CTA Pivot Table'!K$312</f>
        <v>72.389595759394808</v>
      </c>
      <c r="L302" s="194">
        <f>+'CTA Pivot Table'!K$314</f>
        <v>76.016269841269832</v>
      </c>
      <c r="M302" s="196">
        <f>+'CTA Pivot Table'!K$316</f>
        <v>76.658467806921024</v>
      </c>
      <c r="N302" s="195">
        <f>+'CTA Pivot Table'!K$318</f>
        <v>0</v>
      </c>
      <c r="O302" s="12"/>
    </row>
    <row r="303" spans="1:15">
      <c r="A303" s="92" t="s">
        <v>98</v>
      </c>
      <c r="B303" s="194">
        <f>+'CTA Pivot Table'!K$326</f>
        <v>0</v>
      </c>
      <c r="C303" s="194">
        <f>+'CTA Pivot Table'!K$328</f>
        <v>0</v>
      </c>
      <c r="D303" s="194">
        <f>+'CTA Pivot Table'!K$330</f>
        <v>0</v>
      </c>
      <c r="E303" s="195">
        <f>+'CTA Pivot Table'!K$332</f>
        <v>0</v>
      </c>
      <c r="F303" s="195">
        <f>+'CTA Pivot Table'!K$334</f>
        <v>0</v>
      </c>
      <c r="G303" s="194">
        <f>+'CTA Pivot Table'!K$336</f>
        <v>0</v>
      </c>
      <c r="H303" s="194">
        <f>+'CTA Pivot Table'!K$338</f>
        <v>0</v>
      </c>
      <c r="I303" s="195">
        <f>+'CTA Pivot Table'!K$340</f>
        <v>0</v>
      </c>
      <c r="J303" s="195">
        <f>+'CTA Pivot Table'!K$342</f>
        <v>0</v>
      </c>
      <c r="K303" s="194">
        <f>+'CTA Pivot Table'!K$344</f>
        <v>0</v>
      </c>
      <c r="L303" s="194">
        <f>+'CTA Pivot Table'!K$346</f>
        <v>0</v>
      </c>
      <c r="M303" s="196">
        <f>+'CTA Pivot Table'!K$348</f>
        <v>0</v>
      </c>
      <c r="N303" s="195">
        <f>+'CTA Pivot Table'!K$350</f>
        <v>0</v>
      </c>
      <c r="O303" s="12"/>
    </row>
    <row r="304" spans="1:15">
      <c r="A304" s="92" t="s">
        <v>99</v>
      </c>
      <c r="B304" s="194">
        <f>+'CTA Pivot Table'!K$358</f>
        <v>0</v>
      </c>
      <c r="C304" s="194">
        <f>+'CTA Pivot Table'!K$360</f>
        <v>0</v>
      </c>
      <c r="D304" s="194">
        <f>+'CTA Pivot Table'!K$362</f>
        <v>0</v>
      </c>
      <c r="E304" s="195">
        <f>+'CTA Pivot Table'!K$364</f>
        <v>0</v>
      </c>
      <c r="F304" s="195">
        <f>+'CTA Pivot Table'!K$366</f>
        <v>0</v>
      </c>
      <c r="G304" s="194">
        <f>+'CTA Pivot Table'!K$368</f>
        <v>0</v>
      </c>
      <c r="H304" s="194">
        <f>+'CTA Pivot Table'!K$370</f>
        <v>0</v>
      </c>
      <c r="I304" s="195">
        <f>+'CTA Pivot Table'!K$372</f>
        <v>0</v>
      </c>
      <c r="J304" s="195">
        <f>+'CTA Pivot Table'!K$374</f>
        <v>0</v>
      </c>
      <c r="K304" s="194">
        <f>+'CTA Pivot Table'!K$376</f>
        <v>0</v>
      </c>
      <c r="L304" s="194">
        <f>+'CTA Pivot Table'!K$378</f>
        <v>0</v>
      </c>
      <c r="M304" s="196">
        <f>+'CTA Pivot Table'!K$380</f>
        <v>0</v>
      </c>
      <c r="N304" s="195">
        <f>+'CTA Pivot Table'!K$382</f>
        <v>0</v>
      </c>
      <c r="O304" s="12"/>
    </row>
    <row r="305" spans="1:15">
      <c r="A305" s="92"/>
      <c r="B305" s="194"/>
      <c r="C305" s="194"/>
      <c r="D305" s="194"/>
      <c r="E305" s="195"/>
      <c r="F305" s="195"/>
      <c r="G305" s="194"/>
      <c r="H305" s="194"/>
      <c r="I305" s="195"/>
      <c r="J305" s="195"/>
      <c r="K305" s="194"/>
      <c r="L305" s="194"/>
      <c r="M305" s="196"/>
      <c r="N305" s="195"/>
      <c r="O305" s="12"/>
    </row>
    <row r="306" spans="1:15">
      <c r="A306" s="92" t="s">
        <v>100</v>
      </c>
      <c r="B306" s="194">
        <f>+'CTA Pivot Table'!K$390</f>
        <v>0</v>
      </c>
      <c r="C306" s="194">
        <f>+'CTA Pivot Table'!K$392</f>
        <v>0</v>
      </c>
      <c r="D306" s="194">
        <f>+'CTA Pivot Table'!K$394</f>
        <v>0</v>
      </c>
      <c r="E306" s="195">
        <f>+'CTA Pivot Table'!K$396</f>
        <v>0</v>
      </c>
      <c r="F306" s="195">
        <f>+'CTA Pivot Table'!K$398</f>
        <v>0</v>
      </c>
      <c r="G306" s="194">
        <f>+'CTA Pivot Table'!K$400</f>
        <v>0</v>
      </c>
      <c r="H306" s="194">
        <f>+'CTA Pivot Table'!K$402</f>
        <v>0</v>
      </c>
      <c r="I306" s="195">
        <f>+'CTA Pivot Table'!K$404</f>
        <v>0</v>
      </c>
      <c r="J306" s="195">
        <f>+'CTA Pivot Table'!K$406</f>
        <v>0</v>
      </c>
      <c r="K306" s="194">
        <f>+'CTA Pivot Table'!K$408</f>
        <v>0</v>
      </c>
      <c r="L306" s="194">
        <f>+'CTA Pivot Table'!K$410</f>
        <v>0</v>
      </c>
      <c r="M306" s="196">
        <f>+'CTA Pivot Table'!K$412</f>
        <v>0</v>
      </c>
      <c r="N306" s="195">
        <f>+'CTA Pivot Table'!K$414</f>
        <v>0</v>
      </c>
      <c r="O306" s="12"/>
    </row>
    <row r="307" spans="1:15">
      <c r="A307" s="92" t="s">
        <v>101</v>
      </c>
      <c r="B307" s="194">
        <f>+'CTA Pivot Table'!K$422</f>
        <v>71.934210526315795</v>
      </c>
      <c r="C307" s="194">
        <f>+'CTA Pivot Table'!K$424</f>
        <v>63.487917737789211</v>
      </c>
      <c r="D307" s="194">
        <f>+'CTA Pivot Table'!K$426</f>
        <v>0</v>
      </c>
      <c r="E307" s="195">
        <f>+'CTA Pivot Table'!K$428</f>
        <v>68.366775244299674</v>
      </c>
      <c r="F307" s="195">
        <f>+'CTA Pivot Table'!K$430</f>
        <v>90.89906914893615</v>
      </c>
      <c r="G307" s="194">
        <f>+'CTA Pivot Table'!K$432</f>
        <v>85.996672065969648</v>
      </c>
      <c r="H307" s="194">
        <f>+'CTA Pivot Table'!K$434</f>
        <v>0</v>
      </c>
      <c r="I307" s="195">
        <f>+'CTA Pivot Table'!K$436</f>
        <v>88.572734260359155</v>
      </c>
      <c r="J307" s="195">
        <f>+'CTA Pivot Table'!K$438</f>
        <v>68.39295274515159</v>
      </c>
      <c r="K307" s="194">
        <f>+'CTA Pivot Table'!K$440</f>
        <v>57.444091104426299</v>
      </c>
      <c r="L307" s="194">
        <f>+'CTA Pivot Table'!K$442</f>
        <v>0</v>
      </c>
      <c r="M307" s="196">
        <f>+'CTA Pivot Table'!K$444</f>
        <v>61.210655891749667</v>
      </c>
      <c r="N307" s="195">
        <f>+'CTA Pivot Table'!K$446</f>
        <v>61.792287581699341</v>
      </c>
      <c r="O307" s="12"/>
    </row>
    <row r="308" spans="1:15">
      <c r="A308" s="92" t="s">
        <v>102</v>
      </c>
      <c r="B308" s="194">
        <f>+'CTA Pivot Table'!K$454</f>
        <v>73.812499999999972</v>
      </c>
      <c r="C308" s="194">
        <f>+'CTA Pivot Table'!K$456</f>
        <v>73.999999999999986</v>
      </c>
      <c r="D308" s="194">
        <f>+'CTA Pivot Table'!K$458</f>
        <v>0</v>
      </c>
      <c r="E308" s="195">
        <f>+'CTA Pivot Table'!K$460</f>
        <v>73.908163265306101</v>
      </c>
      <c r="F308" s="195">
        <f>+'CTA Pivot Table'!K$462</f>
        <v>77.594922737306817</v>
      </c>
      <c r="G308" s="194">
        <f>+'CTA Pivot Table'!K$464</f>
        <v>72.981111111111048</v>
      </c>
      <c r="H308" s="194">
        <f>+'CTA Pivot Table'!K$466</f>
        <v>0</v>
      </c>
      <c r="I308" s="195">
        <f>+'CTA Pivot Table'!K$468</f>
        <v>74.140321686078707</v>
      </c>
      <c r="J308" s="195">
        <f>+'CTA Pivot Table'!K$470</f>
        <v>60.916839916839884</v>
      </c>
      <c r="K308" s="194">
        <f>+'CTA Pivot Table'!K$472</f>
        <v>57.655810510732735</v>
      </c>
      <c r="L308" s="194">
        <f>+'CTA Pivot Table'!K$474</f>
        <v>0</v>
      </c>
      <c r="M308" s="196">
        <f>+'CTA Pivot Table'!K$476</f>
        <v>58.512008733624405</v>
      </c>
      <c r="N308" s="195">
        <f>+'CTA Pivot Table'!K$478</f>
        <v>55.477788094682708</v>
      </c>
      <c r="O308" s="12"/>
    </row>
    <row r="309" spans="1:15">
      <c r="A309" s="97" t="s">
        <v>103</v>
      </c>
      <c r="B309" s="197">
        <f>+'CTA Pivot Table'!K$486</f>
        <v>0</v>
      </c>
      <c r="C309" s="197">
        <f>+'CTA Pivot Table'!K$488</f>
        <v>0</v>
      </c>
      <c r="D309" s="197">
        <f>+'CTA Pivot Table'!K$490</f>
        <v>0</v>
      </c>
      <c r="E309" s="198">
        <f>+'CTA Pivot Table'!K$492</f>
        <v>0</v>
      </c>
      <c r="F309" s="198">
        <f>+'CTA Pivot Table'!K$494</f>
        <v>0</v>
      </c>
      <c r="G309" s="197">
        <f>+'CTA Pivot Table'!K$496</f>
        <v>0</v>
      </c>
      <c r="H309" s="197">
        <f>+'CTA Pivot Table'!K$498</f>
        <v>0</v>
      </c>
      <c r="I309" s="198">
        <f>+'CTA Pivot Table'!K$500</f>
        <v>0</v>
      </c>
      <c r="J309" s="198">
        <f>+'CTA Pivot Table'!K$502</f>
        <v>0</v>
      </c>
      <c r="K309" s="197">
        <f>+'CTA Pivot Table'!K$504</f>
        <v>0</v>
      </c>
      <c r="L309" s="197">
        <f>+'CTA Pivot Table'!K$506</f>
        <v>0</v>
      </c>
      <c r="M309" s="199">
        <f>+'CTA Pivot Table'!K$508</f>
        <v>0</v>
      </c>
      <c r="N309" s="198">
        <f>+'CTA Pivot Table'!K$510</f>
        <v>0</v>
      </c>
      <c r="O309" s="12"/>
    </row>
    <row r="310" spans="1:15">
      <c r="A310" s="165" t="s">
        <v>206</v>
      </c>
      <c r="B310" s="200"/>
      <c r="C310" s="200"/>
      <c r="D310" s="200"/>
      <c r="E310" s="200"/>
      <c r="F310" s="200"/>
      <c r="G310" s="200"/>
      <c r="H310" s="200"/>
      <c r="I310" s="200"/>
      <c r="J310" s="200"/>
      <c r="K310" s="200"/>
      <c r="L310" s="200"/>
      <c r="M310" s="200"/>
      <c r="N310" s="201"/>
    </row>
    <row r="311" spans="1:15">
      <c r="A311" s="202"/>
      <c r="B311" s="200"/>
      <c r="C311" s="200"/>
      <c r="D311" s="200"/>
      <c r="E311" s="200"/>
      <c r="F311" s="200"/>
      <c r="G311" s="200"/>
      <c r="H311" s="200"/>
      <c r="I311" s="200"/>
      <c r="J311" s="200"/>
      <c r="K311" s="200"/>
      <c r="L311" s="200"/>
      <c r="M311" s="200"/>
      <c r="N311" s="718" t="s">
        <v>1156</v>
      </c>
    </row>
    <row r="312" spans="1:15" ht="18">
      <c r="A312" s="266" t="s">
        <v>340</v>
      </c>
      <c r="B312" s="87"/>
      <c r="C312" s="87"/>
      <c r="D312" s="87"/>
      <c r="E312" s="133"/>
      <c r="F312" s="133"/>
      <c r="G312" s="133"/>
      <c r="H312" s="133"/>
      <c r="I312" s="133"/>
      <c r="J312" s="87"/>
      <c r="K312" s="87"/>
      <c r="L312" s="87"/>
      <c r="M312" s="133"/>
      <c r="N312" s="134"/>
    </row>
    <row r="313" spans="1:15" ht="18">
      <c r="A313" s="266"/>
      <c r="B313" s="87"/>
      <c r="C313" s="87"/>
      <c r="D313" s="87"/>
      <c r="E313" s="133"/>
      <c r="F313" s="133"/>
      <c r="G313" s="133"/>
      <c r="H313" s="133"/>
      <c r="I313" s="133"/>
      <c r="J313" s="87"/>
      <c r="K313" s="87"/>
      <c r="L313" s="87"/>
      <c r="M313" s="133"/>
      <c r="N313" s="134"/>
    </row>
    <row r="314" spans="1:15" ht="15.75">
      <c r="A314" s="150" t="s">
        <v>224</v>
      </c>
      <c r="B314" s="87"/>
      <c r="C314" s="87"/>
      <c r="D314" s="87"/>
      <c r="E314" s="133"/>
      <c r="F314" s="133"/>
      <c r="G314" s="133"/>
      <c r="H314" s="133"/>
      <c r="I314" s="133"/>
      <c r="J314" s="87"/>
      <c r="K314" s="87"/>
      <c r="L314" s="87"/>
      <c r="M314" s="133"/>
      <c r="N314" s="134"/>
    </row>
    <row r="315" spans="1:15" ht="15.75">
      <c r="A315" s="150" t="s">
        <v>509</v>
      </c>
      <c r="B315" s="87"/>
      <c r="C315" s="87"/>
      <c r="D315" s="87"/>
      <c r="E315" s="133"/>
      <c r="F315" s="133"/>
      <c r="G315" s="133"/>
      <c r="H315" s="133"/>
      <c r="I315" s="133"/>
      <c r="J315" s="87"/>
      <c r="K315" s="87"/>
      <c r="L315" s="87"/>
      <c r="M315" s="133"/>
      <c r="N315" s="134"/>
    </row>
    <row r="316" spans="1:15" ht="15.75" customHeight="1">
      <c r="A316" s="31"/>
      <c r="B316" s="63"/>
      <c r="C316" s="63"/>
      <c r="D316" s="63"/>
      <c r="E316" s="63"/>
      <c r="F316" s="64"/>
      <c r="G316" s="89"/>
      <c r="H316" s="89"/>
      <c r="I316" s="90"/>
      <c r="J316" s="90"/>
      <c r="K316" s="90"/>
      <c r="L316" s="90"/>
      <c r="M316" s="90"/>
      <c r="N316" s="90"/>
      <c r="O316" s="11"/>
    </row>
    <row r="317" spans="1:15" ht="15.75" customHeight="1">
      <c r="A317" s="26"/>
      <c r="B317" s="151" t="s">
        <v>303</v>
      </c>
      <c r="C317" s="184"/>
      <c r="D317" s="184"/>
      <c r="E317" s="184"/>
      <c r="F317" s="184"/>
      <c r="G317" s="184"/>
      <c r="H317" s="184"/>
      <c r="I317" s="185"/>
      <c r="J317" s="186" t="s">
        <v>202</v>
      </c>
      <c r="K317" s="187"/>
      <c r="L317" s="187"/>
      <c r="M317" s="188"/>
      <c r="N317" s="841" t="s">
        <v>302</v>
      </c>
      <c r="O317" s="91"/>
    </row>
    <row r="318" spans="1:15" ht="45" customHeight="1">
      <c r="A318" s="42"/>
      <c r="B318" s="152" t="s">
        <v>344</v>
      </c>
      <c r="C318" s="152"/>
      <c r="D318" s="152"/>
      <c r="E318" s="155"/>
      <c r="F318" s="156" t="s">
        <v>346</v>
      </c>
      <c r="G318" s="152"/>
      <c r="H318" s="152"/>
      <c r="I318" s="153"/>
      <c r="J318" s="157" t="s">
        <v>304</v>
      </c>
      <c r="K318" s="184"/>
      <c r="L318" s="184"/>
      <c r="M318" s="185"/>
      <c r="N318" s="842"/>
      <c r="O318" s="91"/>
    </row>
    <row r="319" spans="1:15" ht="30" customHeight="1">
      <c r="A319" s="31"/>
      <c r="B319" s="189" t="s">
        <v>203</v>
      </c>
      <c r="C319" s="189" t="s">
        <v>204</v>
      </c>
      <c r="D319" s="189" t="s">
        <v>104</v>
      </c>
      <c r="E319" s="190" t="s">
        <v>50</v>
      </c>
      <c r="F319" s="190" t="s">
        <v>203</v>
      </c>
      <c r="G319" s="189" t="s">
        <v>204</v>
      </c>
      <c r="H319" s="189" t="s">
        <v>104</v>
      </c>
      <c r="I319" s="190" t="s">
        <v>50</v>
      </c>
      <c r="J319" s="191" t="s">
        <v>203</v>
      </c>
      <c r="K319" s="192" t="s">
        <v>204</v>
      </c>
      <c r="L319" s="193" t="s">
        <v>104</v>
      </c>
      <c r="M319" s="191" t="s">
        <v>50</v>
      </c>
      <c r="N319" s="843"/>
      <c r="O319" s="91"/>
    </row>
    <row r="320" spans="1:15" hidden="1">
      <c r="A320" s="92" t="s">
        <v>87</v>
      </c>
      <c r="B320" s="66">
        <f>+'CTA Pivot Table'!L$230</f>
        <v>0</v>
      </c>
      <c r="C320" s="66">
        <f>+'CTA Pivot Table'!L$231</f>
        <v>0</v>
      </c>
      <c r="D320" s="66">
        <f>+'CTA Pivot Table'!L$232</f>
        <v>0</v>
      </c>
      <c r="E320" s="65">
        <f>+'CTA Pivot Table'!L$233</f>
        <v>0</v>
      </c>
      <c r="F320" s="65"/>
      <c r="G320" s="65"/>
      <c r="H320" s="65"/>
      <c r="I320" s="65"/>
      <c r="J320" s="65">
        <f>+'CTA Pivot Table'!L$234</f>
        <v>0</v>
      </c>
      <c r="K320" s="66">
        <f>+'CTA Pivot Table'!L$235</f>
        <v>0</v>
      </c>
      <c r="L320" s="66">
        <f>+'CTA Pivot Table'!L$236</f>
        <v>0</v>
      </c>
      <c r="M320" s="67">
        <f>+'CTA Pivot Table'!L$237</f>
        <v>0</v>
      </c>
      <c r="N320" s="65">
        <f>+'CTA Pivot Table'!L$238</f>
        <v>0</v>
      </c>
      <c r="O320" s="12"/>
    </row>
    <row r="321" spans="1:15" hidden="1">
      <c r="A321" s="92"/>
      <c r="E321" s="68"/>
      <c r="I321" s="68"/>
      <c r="J321" s="68"/>
      <c r="M321" s="70"/>
      <c r="N321" s="68"/>
      <c r="O321" s="12"/>
    </row>
    <row r="322" spans="1:15">
      <c r="A322" s="92" t="s">
        <v>88</v>
      </c>
      <c r="B322" s="194">
        <f>+'CTA Pivot Table'!L$6</f>
        <v>0</v>
      </c>
      <c r="C322" s="194">
        <f>+'CTA Pivot Table'!L$8</f>
        <v>0</v>
      </c>
      <c r="D322" s="194">
        <f>+'CTA Pivot Table'!L$10</f>
        <v>0</v>
      </c>
      <c r="E322" s="195">
        <f>+'CTA Pivot Table'!L$12</f>
        <v>0</v>
      </c>
      <c r="F322" s="195">
        <f>+'CTA Pivot Table'!L$14</f>
        <v>0</v>
      </c>
      <c r="G322" s="194">
        <f>+'CTA Pivot Table'!L$16</f>
        <v>0</v>
      </c>
      <c r="H322" s="194">
        <f>+'CTA Pivot Table'!L$18</f>
        <v>0</v>
      </c>
      <c r="I322" s="195">
        <f>+'CTA Pivot Table'!L$20</f>
        <v>0</v>
      </c>
      <c r="J322" s="195">
        <f>+'CTA Pivot Table'!L$22</f>
        <v>0</v>
      </c>
      <c r="K322" s="194">
        <f>+'CTA Pivot Table'!L$24</f>
        <v>0</v>
      </c>
      <c r="L322" s="194">
        <f>+'CTA Pivot Table'!L$26</f>
        <v>0</v>
      </c>
      <c r="M322" s="196">
        <f>+'CTA Pivot Table'!L$28</f>
        <v>0</v>
      </c>
      <c r="N322" s="195">
        <f>+'CTA Pivot Table'!L$30</f>
        <v>0</v>
      </c>
      <c r="O322" s="12"/>
    </row>
    <row r="323" spans="1:15">
      <c r="A323" s="92" t="s">
        <v>89</v>
      </c>
      <c r="B323" s="194">
        <f>+'CTA Pivot Table'!L$38</f>
        <v>74.157567567567568</v>
      </c>
      <c r="C323" s="194">
        <f>+'CTA Pivot Table'!L$40</f>
        <v>68.689333333333337</v>
      </c>
      <c r="D323" s="194">
        <f>+'CTA Pivot Table'!L$42</f>
        <v>77.002857142857138</v>
      </c>
      <c r="E323" s="195">
        <f>+'CTA Pivot Table'!L$44</f>
        <v>72.770122699386491</v>
      </c>
      <c r="F323" s="195">
        <f>+'CTA Pivot Table'!L$46</f>
        <v>75.407524429967424</v>
      </c>
      <c r="G323" s="194">
        <f>+'CTA Pivot Table'!L$48</f>
        <v>73.232753623188401</v>
      </c>
      <c r="H323" s="194">
        <f>+'CTA Pivot Table'!L$50</f>
        <v>59.8464406779661</v>
      </c>
      <c r="I323" s="195">
        <f>+'CTA Pivot Table'!L$52</f>
        <v>72.951977011494265</v>
      </c>
      <c r="J323" s="195">
        <f>+'CTA Pivot Table'!L$54</f>
        <v>0</v>
      </c>
      <c r="K323" s="194">
        <f>+'CTA Pivot Table'!L$56</f>
        <v>0</v>
      </c>
      <c r="L323" s="194">
        <f>+'CTA Pivot Table'!LR$58</f>
        <v>0</v>
      </c>
      <c r="M323" s="196">
        <f>+'CTA Pivot Table'!L$60</f>
        <v>52.120502092050209</v>
      </c>
      <c r="N323" s="195">
        <f>+'CTA Pivot Table'!L$62</f>
        <v>0</v>
      </c>
      <c r="O323" s="12"/>
    </row>
    <row r="324" spans="1:15">
      <c r="A324" s="92" t="s">
        <v>90</v>
      </c>
      <c r="B324" s="194">
        <f>+'CTA Pivot Table'!L$70</f>
        <v>0</v>
      </c>
      <c r="C324" s="194">
        <f>+'CTA Pivot Table'!L$72</f>
        <v>0</v>
      </c>
      <c r="D324" s="194">
        <f>+'CTA Pivot Table'!L$74</f>
        <v>0</v>
      </c>
      <c r="E324" s="195">
        <f>+'CTA Pivot Table'!L$76</f>
        <v>0</v>
      </c>
      <c r="F324" s="195">
        <f>+'CTA Pivot Table'!L$78</f>
        <v>0</v>
      </c>
      <c r="G324" s="194">
        <f>+'CTA Pivot Table'!L$80</f>
        <v>0</v>
      </c>
      <c r="H324" s="194">
        <f>+'CTA Pivot Table'!L$82</f>
        <v>0</v>
      </c>
      <c r="I324" s="195">
        <f>+'CTA Pivot Table'!L$84</f>
        <v>0</v>
      </c>
      <c r="J324" s="195">
        <f>+'CTA Pivot Table'!L$86</f>
        <v>0</v>
      </c>
      <c r="K324" s="194">
        <f>+'CTA Pivot Table'!L$88</f>
        <v>0</v>
      </c>
      <c r="L324" s="194">
        <f>+'CTA Pivot Table'!L$90</f>
        <v>0</v>
      </c>
      <c r="M324" s="196">
        <f>+'CTA Pivot Table'!L$92</f>
        <v>0</v>
      </c>
      <c r="N324" s="195">
        <f>+'CTA Pivot Table'!L$94</f>
        <v>0</v>
      </c>
      <c r="O324" s="12"/>
    </row>
    <row r="325" spans="1:15">
      <c r="A325" s="92" t="s">
        <v>91</v>
      </c>
      <c r="B325" s="194">
        <f>+'CTA Pivot Table'!L$102</f>
        <v>71.573770491803273</v>
      </c>
      <c r="C325" s="194">
        <f>+'CTA Pivot Table'!L$104</f>
        <v>69.5</v>
      </c>
      <c r="D325" s="194">
        <f>+'CTA Pivot Table'!L$106</f>
        <v>59.6</v>
      </c>
      <c r="E325" s="195">
        <f>+'CTA Pivot Table'!L$108</f>
        <v>70.70386266094421</v>
      </c>
      <c r="F325" s="195">
        <f>+'CTA Pivot Table'!L$110</f>
        <v>74.756972111553779</v>
      </c>
      <c r="G325" s="194">
        <f>+'CTA Pivot Table'!L$112</f>
        <v>74.55670103092784</v>
      </c>
      <c r="H325" s="194">
        <f>+'CTA Pivot Table'!L$114</f>
        <v>0</v>
      </c>
      <c r="I325" s="195">
        <f>+'CTA Pivot Table'!L$116</f>
        <v>74.701149425287355</v>
      </c>
      <c r="J325" s="195">
        <f>+'CTA Pivot Table'!L$118</f>
        <v>51.22072072072072</v>
      </c>
      <c r="K325" s="194">
        <f>+'CTA Pivot Table'!L$120</f>
        <v>46.995762711864408</v>
      </c>
      <c r="L325" s="194">
        <f>+'CTA Pivot Table'!L$122</f>
        <v>0</v>
      </c>
      <c r="M325" s="196">
        <f>+'CTA Pivot Table'!L$124</f>
        <v>49.043668122270745</v>
      </c>
      <c r="N325" s="195">
        <f>+'CTA Pivot Table'!L$126</f>
        <v>74.917647058823533</v>
      </c>
      <c r="O325" s="12"/>
    </row>
    <row r="326" spans="1:15">
      <c r="A326" s="92"/>
      <c r="B326" s="194"/>
      <c r="C326" s="194"/>
      <c r="D326" s="194"/>
      <c r="E326" s="195"/>
      <c r="F326" s="195"/>
      <c r="G326" s="194"/>
      <c r="H326" s="194"/>
      <c r="I326" s="195"/>
      <c r="J326" s="195"/>
      <c r="K326" s="194"/>
      <c r="L326" s="194"/>
      <c r="M326" s="196"/>
      <c r="N326" s="195"/>
      <c r="O326" s="12"/>
    </row>
    <row r="327" spans="1:15">
      <c r="A327" s="92" t="s">
        <v>92</v>
      </c>
      <c r="B327" s="194">
        <f>+'CTA Pivot Table'!L$134</f>
        <v>79.459183673469383</v>
      </c>
      <c r="C327" s="194">
        <f>+'CTA Pivot Table'!L$136</f>
        <v>87.118928571428569</v>
      </c>
      <c r="D327" s="194">
        <f>+'CTA Pivot Table'!L$138</f>
        <v>0</v>
      </c>
      <c r="E327" s="195">
        <f>+'CTA Pivot Table'!L$140</f>
        <v>82.24454545454546</v>
      </c>
      <c r="F327" s="195">
        <f>+'CTA Pivot Table'!L$142</f>
        <v>84.887508865248222</v>
      </c>
      <c r="G327" s="194">
        <f>+'CTA Pivot Table'!L$144</f>
        <v>87.423999999999992</v>
      </c>
      <c r="H327" s="194">
        <f>+'CTA Pivot Table'!L$146</f>
        <v>0</v>
      </c>
      <c r="I327" s="195">
        <f>+'CTA Pivot Table'!L$148</f>
        <v>85.627915881983654</v>
      </c>
      <c r="J327" s="195">
        <f>+'CTA Pivot Table'!L$150</f>
        <v>66.060097799511013</v>
      </c>
      <c r="K327" s="194">
        <f>+'CTA Pivot Table'!L$152</f>
        <v>53.382628676470581</v>
      </c>
      <c r="L327" s="194">
        <f>+'CTA Pivot Table'!L$154</f>
        <v>0</v>
      </c>
      <c r="M327" s="196">
        <f>+'CTA Pivot Table'!L$156</f>
        <v>58.823431269674707</v>
      </c>
      <c r="N327" s="195">
        <f>+'CTA Pivot Table'!L$158</f>
        <v>61.880714285714284</v>
      </c>
      <c r="O327" s="12"/>
    </row>
    <row r="328" spans="1:15">
      <c r="A328" s="92" t="s">
        <v>93</v>
      </c>
      <c r="B328" s="194">
        <f>+'CTA Pivot Table'!L$166</f>
        <v>75.336375000000004</v>
      </c>
      <c r="C328" s="194">
        <f>+'CTA Pivot Table'!L$168</f>
        <v>84.255555555555546</v>
      </c>
      <c r="D328" s="194">
        <f>+'CTA Pivot Table'!L$170</f>
        <v>0</v>
      </c>
      <c r="E328" s="195">
        <f>+'CTA Pivot Table'!L$172</f>
        <v>76.238314606741568</v>
      </c>
      <c r="F328" s="195">
        <f>+'CTA Pivot Table'!L$174</f>
        <v>89.049045346062044</v>
      </c>
      <c r="G328" s="194">
        <f>+'CTA Pivot Table'!L$176</f>
        <v>78.54150773195876</v>
      </c>
      <c r="H328" s="194">
        <f>+'CTA Pivot Table'!L$178</f>
        <v>0</v>
      </c>
      <c r="I328" s="195">
        <f>+'CTA Pivot Table'!L$180</f>
        <v>85.723658238172916</v>
      </c>
      <c r="J328" s="195">
        <f>+'CTA Pivot Table'!L$182</f>
        <v>69.741877133105817</v>
      </c>
      <c r="K328" s="194">
        <f>+'CTA Pivot Table'!L$184</f>
        <v>59.678235294117641</v>
      </c>
      <c r="L328" s="194">
        <f>+'CTA Pivot Table'!L$186</f>
        <v>0</v>
      </c>
      <c r="M328" s="196">
        <f>+'CTA Pivot Table'!L$188</f>
        <v>65.231242937853111</v>
      </c>
      <c r="N328" s="195">
        <f>+'CTA Pivot Table'!L$190</f>
        <v>75.081898928024501</v>
      </c>
      <c r="O328" s="12"/>
    </row>
    <row r="329" spans="1:15">
      <c r="A329" s="92" t="s">
        <v>94</v>
      </c>
      <c r="B329" s="194">
        <f>+'CTA Pivot Table'!L$198</f>
        <v>0</v>
      </c>
      <c r="C329" s="194">
        <f>+'CTA Pivot Table'!L$200</f>
        <v>0</v>
      </c>
      <c r="D329" s="194">
        <f>+'CTA Pivot Table'!L$202</f>
        <v>0</v>
      </c>
      <c r="E329" s="195">
        <f>+'CTA Pivot Table'!L$204</f>
        <v>0</v>
      </c>
      <c r="F329" s="195">
        <f>+'CTA Pivot Table'!L$206</f>
        <v>0</v>
      </c>
      <c r="G329" s="194">
        <f>+'CTA Pivot Table'!L$208</f>
        <v>0</v>
      </c>
      <c r="H329" s="194">
        <f>+'CTA Pivot Table'!L$210</f>
        <v>0</v>
      </c>
      <c r="I329" s="195">
        <f>+'CTA Pivot Table'!L$212</f>
        <v>0</v>
      </c>
      <c r="J329" s="195">
        <f>+'CTA Pivot Table'!L$214</f>
        <v>0</v>
      </c>
      <c r="K329" s="194">
        <f>+'CTA Pivot Table'!L$216</f>
        <v>0</v>
      </c>
      <c r="L329" s="194">
        <f>+'CTA Pivot Table'!L$218</f>
        <v>0</v>
      </c>
      <c r="M329" s="196">
        <f>+'CTA Pivot Table'!L$220</f>
        <v>0</v>
      </c>
      <c r="N329" s="195">
        <f>+'CTA Pivot Table'!L$222</f>
        <v>0</v>
      </c>
      <c r="O329" s="12"/>
    </row>
    <row r="330" spans="1:15">
      <c r="A330" s="92" t="s">
        <v>95</v>
      </c>
      <c r="B330" s="194">
        <f>+'CTA Pivot Table'!L$230</f>
        <v>0</v>
      </c>
      <c r="C330" s="194">
        <f>+'CTA Pivot Table'!L$232</f>
        <v>0</v>
      </c>
      <c r="D330" s="194">
        <f>+'CTA Pivot Table'!L$234</f>
        <v>0</v>
      </c>
      <c r="E330" s="195">
        <f>+'CTA Pivot Table'!L$236</f>
        <v>0</v>
      </c>
      <c r="F330" s="195">
        <f>+'CTA Pivot Table'!L$238</f>
        <v>0</v>
      </c>
      <c r="G330" s="194">
        <f>+'CTA Pivot Table'!L$240</f>
        <v>0</v>
      </c>
      <c r="H330" s="194">
        <f>+'CTA Pivot Table'!L$242</f>
        <v>0</v>
      </c>
      <c r="I330" s="195">
        <f>+'CTA Pivot Table'!L$244</f>
        <v>0</v>
      </c>
      <c r="J330" s="195">
        <f>+'CTA Pivot Table'!L$246</f>
        <v>0</v>
      </c>
      <c r="K330" s="194">
        <f>+'CTA Pivot Table'!L$248</f>
        <v>0</v>
      </c>
      <c r="L330" s="194">
        <f>+'CTA Pivot Table'!L$250</f>
        <v>0</v>
      </c>
      <c r="M330" s="196">
        <f>+'CTA Pivot Table'!L$252</f>
        <v>0</v>
      </c>
      <c r="N330" s="195">
        <f>+'CTA Pivot Table'!L$254</f>
        <v>0</v>
      </c>
      <c r="O330" s="12"/>
    </row>
    <row r="331" spans="1:15">
      <c r="A331" s="92"/>
      <c r="B331" s="194"/>
      <c r="C331" s="194"/>
      <c r="D331" s="194"/>
      <c r="E331" s="195"/>
      <c r="F331" s="195"/>
      <c r="G331" s="194"/>
      <c r="H331" s="194"/>
      <c r="I331" s="195"/>
      <c r="J331" s="195"/>
      <c r="K331" s="194"/>
      <c r="L331" s="194"/>
      <c r="M331" s="196"/>
      <c r="N331" s="195"/>
      <c r="O331" s="12"/>
    </row>
    <row r="332" spans="1:15">
      <c r="A332" s="92" t="s">
        <v>96</v>
      </c>
      <c r="B332" s="194">
        <f>+'CTA Pivot Table'!L$262</f>
        <v>0</v>
      </c>
      <c r="C332" s="194">
        <f>+'CTA Pivot Table'!L$264</f>
        <v>0</v>
      </c>
      <c r="D332" s="194">
        <f>+'CTA Pivot Table'!L$266</f>
        <v>0</v>
      </c>
      <c r="E332" s="195">
        <f>+'CTA Pivot Table'!L$268</f>
        <v>0</v>
      </c>
      <c r="F332" s="195">
        <f>+'CTA Pivot Table'!L$270</f>
        <v>0</v>
      </c>
      <c r="G332" s="194">
        <f>+'CTA Pivot Table'!L$272</f>
        <v>0</v>
      </c>
      <c r="H332" s="194">
        <f>+'CTA Pivot Table'!L$274</f>
        <v>0</v>
      </c>
      <c r="I332" s="195">
        <f>+'CTA Pivot Table'!L$276</f>
        <v>0</v>
      </c>
      <c r="J332" s="195">
        <f>+'CTA Pivot Table'!L$278</f>
        <v>0</v>
      </c>
      <c r="K332" s="194">
        <f>+'CTA Pivot Table'!L$280</f>
        <v>0</v>
      </c>
      <c r="L332" s="194">
        <f>+'CTA Pivot Table'!L$282</f>
        <v>0</v>
      </c>
      <c r="M332" s="196">
        <f>+'CTA Pivot Table'!L$284</f>
        <v>0</v>
      </c>
      <c r="N332" s="195">
        <f>+'CTA Pivot Table'!L$286</f>
        <v>0</v>
      </c>
      <c r="O332" s="12"/>
    </row>
    <row r="333" spans="1:15">
      <c r="A333" s="92" t="s">
        <v>97</v>
      </c>
      <c r="B333" s="194">
        <f>+'CTA Pivot Table'!L$294</f>
        <v>88.341770771536886</v>
      </c>
      <c r="C333" s="194">
        <f>+'CTA Pivot Table'!L$296</f>
        <v>85.910842897281142</v>
      </c>
      <c r="D333" s="194">
        <f>+'CTA Pivot Table'!L$298</f>
        <v>87.409090909090907</v>
      </c>
      <c r="E333" s="195">
        <f>+'CTA Pivot Table'!L$300</f>
        <v>87.458575820574623</v>
      </c>
      <c r="F333" s="195">
        <f>+'CTA Pivot Table'!L$302</f>
        <v>89.91376846153031</v>
      </c>
      <c r="G333" s="194">
        <f>+'CTA Pivot Table'!L$304</f>
        <v>83.407348231835698</v>
      </c>
      <c r="H333" s="194">
        <f>+'CTA Pivot Table'!L$306</f>
        <v>82.032139093782931</v>
      </c>
      <c r="I333" s="195">
        <f>+'CTA Pivot Table'!L$308</f>
        <v>86.477981407350185</v>
      </c>
      <c r="J333" s="195">
        <f>+'CTA Pivot Table'!L$310</f>
        <v>85.843517788649649</v>
      </c>
      <c r="K333" s="194">
        <f>+'CTA Pivot Table'!L$312</f>
        <v>77.912048736881957</v>
      </c>
      <c r="L333" s="194">
        <f>+'CTA Pivot Table'!L$314</f>
        <v>65.375</v>
      </c>
      <c r="M333" s="196">
        <f>+'CTA Pivot Table'!L$316</f>
        <v>79.934467420640175</v>
      </c>
      <c r="N333" s="195">
        <f>+'CTA Pivot Table'!L$318</f>
        <v>0</v>
      </c>
      <c r="O333" s="12"/>
    </row>
    <row r="334" spans="1:15">
      <c r="A334" s="92" t="s">
        <v>98</v>
      </c>
      <c r="B334" s="194">
        <f>+'CTA Pivot Table'!L$326</f>
        <v>0</v>
      </c>
      <c r="C334" s="194">
        <f>+'CTA Pivot Table'!L$328</f>
        <v>0</v>
      </c>
      <c r="D334" s="194">
        <f>+'CTA Pivot Table'!L$330</f>
        <v>0</v>
      </c>
      <c r="E334" s="195">
        <f>+'CTA Pivot Table'!L$332</f>
        <v>0</v>
      </c>
      <c r="F334" s="195">
        <f>+'CTA Pivot Table'!L$334</f>
        <v>0</v>
      </c>
      <c r="G334" s="194">
        <f>+'CTA Pivot Table'!L$336</f>
        <v>0</v>
      </c>
      <c r="H334" s="194">
        <f>+'CTA Pivot Table'!L$338</f>
        <v>0</v>
      </c>
      <c r="I334" s="195">
        <f>+'CTA Pivot Table'!L$340</f>
        <v>0</v>
      </c>
      <c r="J334" s="195">
        <f>+'CTA Pivot Table'!L$342</f>
        <v>0</v>
      </c>
      <c r="K334" s="194">
        <f>+'CTA Pivot Table'!L$344</f>
        <v>0</v>
      </c>
      <c r="L334" s="194">
        <f>+'CTA Pivot Table'!L$346</f>
        <v>0</v>
      </c>
      <c r="M334" s="196">
        <f>+'CTA Pivot Table'!L$348</f>
        <v>0</v>
      </c>
      <c r="N334" s="195">
        <f>+'CTA Pivot Table'!L$350</f>
        <v>0</v>
      </c>
      <c r="O334" s="12"/>
    </row>
    <row r="335" spans="1:15">
      <c r="A335" s="92" t="s">
        <v>99</v>
      </c>
      <c r="B335" s="194">
        <f>+'CTA Pivot Table'!L$358</f>
        <v>0</v>
      </c>
      <c r="C335" s="194">
        <f>+'CTA Pivot Table'!L$360</f>
        <v>0</v>
      </c>
      <c r="D335" s="194">
        <f>+'CTA Pivot Table'!L$362</f>
        <v>0</v>
      </c>
      <c r="E335" s="195">
        <f>+'CTA Pivot Table'!L$364</f>
        <v>0</v>
      </c>
      <c r="F335" s="195">
        <f>+'CTA Pivot Table'!L$366</f>
        <v>0</v>
      </c>
      <c r="G335" s="194">
        <f>+'CTA Pivot Table'!L$368</f>
        <v>0</v>
      </c>
      <c r="H335" s="194">
        <f>+'CTA Pivot Table'!L$370</f>
        <v>0</v>
      </c>
      <c r="I335" s="195">
        <f>+'CTA Pivot Table'!L$372</f>
        <v>0</v>
      </c>
      <c r="J335" s="195">
        <f>+'CTA Pivot Table'!L$374</f>
        <v>0</v>
      </c>
      <c r="K335" s="194">
        <f>+'CTA Pivot Table'!L$376</f>
        <v>0</v>
      </c>
      <c r="L335" s="194">
        <f>+'CTA Pivot Table'!L$378</f>
        <v>0</v>
      </c>
      <c r="M335" s="196">
        <f>+'CTA Pivot Table'!L$380</f>
        <v>0</v>
      </c>
      <c r="N335" s="195">
        <f>+'CTA Pivot Table'!L$382</f>
        <v>0</v>
      </c>
      <c r="O335" s="12"/>
    </row>
    <row r="336" spans="1:15">
      <c r="A336" s="92"/>
      <c r="B336" s="194"/>
      <c r="C336" s="194"/>
      <c r="D336" s="194"/>
      <c r="E336" s="195"/>
      <c r="F336" s="195"/>
      <c r="G336" s="194"/>
      <c r="H336" s="194"/>
      <c r="I336" s="195"/>
      <c r="J336" s="195"/>
      <c r="K336" s="194"/>
      <c r="L336" s="194"/>
      <c r="M336" s="196"/>
      <c r="N336" s="195"/>
      <c r="O336" s="12"/>
    </row>
    <row r="337" spans="1:15">
      <c r="A337" s="92" t="s">
        <v>100</v>
      </c>
      <c r="B337" s="194">
        <f>+'CTA Pivot Table'!L$390</f>
        <v>0</v>
      </c>
      <c r="C337" s="194">
        <f>+'CTA Pivot Table'!L$392</f>
        <v>0</v>
      </c>
      <c r="D337" s="194">
        <f>+'CTA Pivot Table'!L$394</f>
        <v>0</v>
      </c>
      <c r="E337" s="195">
        <f>+'CTA Pivot Table'!L$396</f>
        <v>0</v>
      </c>
      <c r="F337" s="195">
        <f>+'CTA Pivot Table'!L$398</f>
        <v>0</v>
      </c>
      <c r="G337" s="194">
        <f>+'CTA Pivot Table'!L$400</f>
        <v>0</v>
      </c>
      <c r="H337" s="194">
        <f>+'CTA Pivot Table'!L$402</f>
        <v>0</v>
      </c>
      <c r="I337" s="195">
        <f>+'CTA Pivot Table'!L$404</f>
        <v>0</v>
      </c>
      <c r="J337" s="195">
        <f>+'CTA Pivot Table'!L$406</f>
        <v>0</v>
      </c>
      <c r="K337" s="194">
        <f>+'CTA Pivot Table'!L$408</f>
        <v>0</v>
      </c>
      <c r="L337" s="194">
        <f>+'CTA Pivot Table'!L$410</f>
        <v>0</v>
      </c>
      <c r="M337" s="196">
        <f>+'CTA Pivot Table'!L$412</f>
        <v>0</v>
      </c>
      <c r="N337" s="195">
        <f>+'CTA Pivot Table'!L$414</f>
        <v>0</v>
      </c>
      <c r="O337" s="12"/>
    </row>
    <row r="338" spans="1:15">
      <c r="A338" s="92" t="s">
        <v>101</v>
      </c>
      <c r="B338" s="194">
        <f>+'CTA Pivot Table'!L$422</f>
        <v>70.945243619489574</v>
      </c>
      <c r="C338" s="194">
        <f>+'CTA Pivot Table'!L$424</f>
        <v>68.222746781115873</v>
      </c>
      <c r="D338" s="194">
        <f>+'CTA Pivot Table'!L$426</f>
        <v>0</v>
      </c>
      <c r="E338" s="195">
        <f>+'CTA Pivot Table'!L$428</f>
        <v>69.989909638554238</v>
      </c>
      <c r="F338" s="195">
        <f>+'CTA Pivot Table'!L$430</f>
        <v>88.084972541188193</v>
      </c>
      <c r="G338" s="194">
        <f>+'CTA Pivot Table'!L$432</f>
        <v>85.066335118592207</v>
      </c>
      <c r="H338" s="194">
        <f>+'CTA Pivot Table'!L$434</f>
        <v>0</v>
      </c>
      <c r="I338" s="195">
        <f>+'CTA Pivot Table'!L$436</f>
        <v>86.89302114803624</v>
      </c>
      <c r="J338" s="195">
        <f>+'CTA Pivot Table'!L$438</f>
        <v>63.426855468750006</v>
      </c>
      <c r="K338" s="194">
        <f>+'CTA Pivot Table'!L$440</f>
        <v>56.01235521235521</v>
      </c>
      <c r="L338" s="194">
        <f>+'CTA Pivot Table'!L$442</f>
        <v>0</v>
      </c>
      <c r="M338" s="196">
        <f>+'CTA Pivot Table'!L$444</f>
        <v>59.286373436826217</v>
      </c>
      <c r="N338" s="195">
        <f>+'CTA Pivot Table'!L$446</f>
        <v>66.455839416058396</v>
      </c>
      <c r="O338" s="12"/>
    </row>
    <row r="339" spans="1:15">
      <c r="A339" s="92" t="s">
        <v>102</v>
      </c>
      <c r="B339" s="194">
        <f>+'CTA Pivot Table'!L$454</f>
        <v>76.391812865497002</v>
      </c>
      <c r="C339" s="194">
        <f>+'CTA Pivot Table'!L$456</f>
        <v>71.590909090909051</v>
      </c>
      <c r="D339" s="194">
        <f>+'CTA Pivot Table'!L$458</f>
        <v>0</v>
      </c>
      <c r="E339" s="195">
        <f>+'CTA Pivot Table'!L$460</f>
        <v>74.512455516014185</v>
      </c>
      <c r="F339" s="195">
        <f>+'CTA Pivot Table'!L$462</f>
        <v>76.393312101910794</v>
      </c>
      <c r="G339" s="194">
        <f>+'CTA Pivot Table'!L$464</f>
        <v>75.336408364083624</v>
      </c>
      <c r="H339" s="194">
        <f>+'CTA Pivot Table'!L$466</f>
        <v>0</v>
      </c>
      <c r="I339" s="195">
        <f>+'CTA Pivot Table'!L$468</f>
        <v>75.630878438331834</v>
      </c>
      <c r="J339" s="195">
        <f>+'CTA Pivot Table'!L$470</f>
        <v>57.999999999999936</v>
      </c>
      <c r="K339" s="194">
        <f>+'CTA Pivot Table'!L$472</f>
        <v>55.467455621301767</v>
      </c>
      <c r="L339" s="194">
        <f>+'CTA Pivot Table'!L$474</f>
        <v>0</v>
      </c>
      <c r="M339" s="196">
        <f>+'CTA Pivot Table'!L$476</f>
        <v>56.24590163934424</v>
      </c>
      <c r="N339" s="195">
        <f>+'CTA Pivot Table'!L$478</f>
        <v>56.054032799596058</v>
      </c>
      <c r="O339" s="12"/>
    </row>
    <row r="340" spans="1:15">
      <c r="A340" s="97" t="s">
        <v>103</v>
      </c>
      <c r="B340" s="197">
        <f>+'CTA Pivot Table'!L$486</f>
        <v>0</v>
      </c>
      <c r="C340" s="197">
        <f>+'CTA Pivot Table'!L$488</f>
        <v>0</v>
      </c>
      <c r="D340" s="197">
        <f>+'CTA Pivot Table'!L$490</f>
        <v>0</v>
      </c>
      <c r="E340" s="198">
        <f>+'CTA Pivot Table'!L$492</f>
        <v>0</v>
      </c>
      <c r="F340" s="198">
        <f>+'CTA Pivot Table'!L$494</f>
        <v>0</v>
      </c>
      <c r="G340" s="197">
        <f>+'CTA Pivot Table'!L$496</f>
        <v>0</v>
      </c>
      <c r="H340" s="197">
        <f>+'CTA Pivot Table'!L$498</f>
        <v>0</v>
      </c>
      <c r="I340" s="198">
        <f>+'CTA Pivot Table'!L$500</f>
        <v>0</v>
      </c>
      <c r="J340" s="198">
        <f>+'CTA Pivot Table'!L$502</f>
        <v>0</v>
      </c>
      <c r="K340" s="197">
        <f>+'CTA Pivot Table'!L$504</f>
        <v>0</v>
      </c>
      <c r="L340" s="197">
        <f>+'CTA Pivot Table'!L$506</f>
        <v>0</v>
      </c>
      <c r="M340" s="199">
        <f>+'CTA Pivot Table'!L$508</f>
        <v>0</v>
      </c>
      <c r="N340" s="198">
        <f>+'CTA Pivot Table'!L$510</f>
        <v>0</v>
      </c>
      <c r="O340" s="12"/>
    </row>
    <row r="341" spans="1:15">
      <c r="A341" s="165" t="s">
        <v>206</v>
      </c>
      <c r="B341" s="200"/>
      <c r="C341" s="200"/>
      <c r="D341" s="200"/>
      <c r="E341" s="200"/>
      <c r="F341" s="200"/>
      <c r="G341" s="200"/>
      <c r="H341" s="200"/>
      <c r="I341" s="200"/>
      <c r="J341" s="200"/>
      <c r="K341" s="200"/>
      <c r="L341" s="200"/>
      <c r="M341" s="200"/>
      <c r="N341" s="201"/>
    </row>
    <row r="342" spans="1:15">
      <c r="A342" s="202"/>
      <c r="B342" s="200"/>
      <c r="C342" s="200"/>
      <c r="D342" s="200"/>
      <c r="E342" s="200"/>
      <c r="F342" s="200"/>
      <c r="G342" s="200"/>
      <c r="H342" s="200"/>
      <c r="I342" s="200"/>
      <c r="J342" s="200"/>
      <c r="K342" s="200"/>
      <c r="L342" s="200"/>
      <c r="M342" s="200"/>
      <c r="N342" s="718" t="s">
        <v>1156</v>
      </c>
    </row>
    <row r="343" spans="1:15" ht="18">
      <c r="A343" s="266" t="s">
        <v>341</v>
      </c>
      <c r="B343" s="87"/>
      <c r="C343" s="87"/>
      <c r="D343" s="87"/>
      <c r="E343" s="133"/>
      <c r="F343" s="133"/>
      <c r="G343" s="133"/>
      <c r="H343" s="133"/>
      <c r="I343" s="133"/>
      <c r="J343" s="87"/>
      <c r="K343" s="87"/>
      <c r="L343" s="87"/>
      <c r="M343" s="133"/>
      <c r="N343" s="134"/>
    </row>
    <row r="344" spans="1:15" ht="18">
      <c r="A344" s="266"/>
      <c r="B344" s="87"/>
      <c r="C344" s="87"/>
      <c r="D344" s="87"/>
      <c r="E344" s="133"/>
      <c r="F344" s="133"/>
      <c r="G344" s="133"/>
      <c r="H344" s="133"/>
      <c r="I344" s="133"/>
      <c r="J344" s="87"/>
      <c r="K344" s="87"/>
      <c r="L344" s="87"/>
      <c r="M344" s="133"/>
      <c r="N344" s="134"/>
    </row>
    <row r="345" spans="1:15" ht="15.75">
      <c r="A345" s="150" t="s">
        <v>224</v>
      </c>
      <c r="B345" s="87"/>
      <c r="C345" s="87"/>
      <c r="D345" s="87"/>
      <c r="E345" s="133"/>
      <c r="F345" s="133"/>
      <c r="G345" s="133"/>
      <c r="H345" s="133"/>
      <c r="I345" s="133"/>
      <c r="J345" s="87"/>
      <c r="K345" s="87"/>
      <c r="L345" s="87"/>
      <c r="M345" s="133"/>
      <c r="N345" s="134"/>
    </row>
    <row r="346" spans="1:15" ht="15.75">
      <c r="A346" s="150" t="s">
        <v>510</v>
      </c>
      <c r="B346" s="87"/>
      <c r="C346" s="87"/>
      <c r="D346" s="87"/>
      <c r="E346" s="133"/>
      <c r="F346" s="133"/>
      <c r="G346" s="133"/>
      <c r="H346" s="133"/>
      <c r="I346" s="133"/>
      <c r="J346" s="87"/>
      <c r="K346" s="87"/>
      <c r="L346" s="87"/>
      <c r="M346" s="133"/>
      <c r="N346" s="134"/>
    </row>
    <row r="347" spans="1:15" ht="15.75" customHeight="1">
      <c r="A347" s="31"/>
      <c r="B347" s="63"/>
      <c r="C347" s="63"/>
      <c r="D347" s="63"/>
      <c r="E347" s="63"/>
      <c r="F347" s="64"/>
      <c r="G347" s="89"/>
      <c r="H347" s="89"/>
      <c r="I347" s="90"/>
      <c r="J347" s="90"/>
      <c r="K347" s="90"/>
      <c r="L347" s="90"/>
      <c r="M347" s="90"/>
      <c r="N347" s="90"/>
      <c r="O347" s="11"/>
    </row>
    <row r="348" spans="1:15" ht="15.75" customHeight="1">
      <c r="A348" s="26"/>
      <c r="B348" s="151" t="s">
        <v>303</v>
      </c>
      <c r="C348" s="184"/>
      <c r="D348" s="184"/>
      <c r="E348" s="184"/>
      <c r="F348" s="184"/>
      <c r="G348" s="184"/>
      <c r="H348" s="184"/>
      <c r="I348" s="185"/>
      <c r="J348" s="186" t="s">
        <v>202</v>
      </c>
      <c r="K348" s="187"/>
      <c r="L348" s="187"/>
      <c r="M348" s="188"/>
      <c r="N348" s="841" t="s">
        <v>302</v>
      </c>
      <c r="O348" s="91"/>
    </row>
    <row r="349" spans="1:15" ht="45.75" customHeight="1">
      <c r="A349" s="42"/>
      <c r="B349" s="152" t="s">
        <v>344</v>
      </c>
      <c r="C349" s="152"/>
      <c r="D349" s="152"/>
      <c r="E349" s="155"/>
      <c r="F349" s="156" t="s">
        <v>346</v>
      </c>
      <c r="G349" s="152"/>
      <c r="H349" s="152"/>
      <c r="I349" s="153"/>
      <c r="J349" s="157" t="s">
        <v>304</v>
      </c>
      <c r="K349" s="184"/>
      <c r="L349" s="184"/>
      <c r="M349" s="185"/>
      <c r="N349" s="842"/>
      <c r="O349" s="91"/>
    </row>
    <row r="350" spans="1:15" ht="29.25" customHeight="1">
      <c r="A350" s="31"/>
      <c r="B350" s="189" t="s">
        <v>203</v>
      </c>
      <c r="C350" s="189" t="s">
        <v>204</v>
      </c>
      <c r="D350" s="189" t="s">
        <v>104</v>
      </c>
      <c r="E350" s="190" t="s">
        <v>50</v>
      </c>
      <c r="F350" s="190" t="s">
        <v>203</v>
      </c>
      <c r="G350" s="189" t="s">
        <v>204</v>
      </c>
      <c r="H350" s="189" t="s">
        <v>104</v>
      </c>
      <c r="I350" s="190" t="s">
        <v>50</v>
      </c>
      <c r="J350" s="191" t="s">
        <v>203</v>
      </c>
      <c r="K350" s="192" t="s">
        <v>204</v>
      </c>
      <c r="L350" s="193" t="s">
        <v>104</v>
      </c>
      <c r="M350" s="191" t="s">
        <v>50</v>
      </c>
      <c r="N350" s="843"/>
      <c r="O350" s="91"/>
    </row>
    <row r="351" spans="1:15" hidden="1">
      <c r="A351" s="92" t="s">
        <v>87</v>
      </c>
      <c r="B351" s="66">
        <f>+'CTA Pivot Table'!M$230</f>
        <v>0</v>
      </c>
      <c r="C351" s="66">
        <f>+'CTA Pivot Table'!M$231</f>
        <v>0</v>
      </c>
      <c r="D351" s="66">
        <f>+'CTA Pivot Table'!M$232</f>
        <v>0</v>
      </c>
      <c r="E351" s="65">
        <f>+'CTA Pivot Table'!M$233</f>
        <v>0</v>
      </c>
      <c r="F351" s="65"/>
      <c r="G351" s="65"/>
      <c r="H351" s="65"/>
      <c r="I351" s="65"/>
      <c r="J351" s="65">
        <f>+'CTA Pivot Table'!M$234</f>
        <v>0</v>
      </c>
      <c r="K351" s="66">
        <f>+'CTA Pivot Table'!M$235</f>
        <v>0</v>
      </c>
      <c r="L351" s="66">
        <f>+'CTA Pivot Table'!M$236</f>
        <v>0</v>
      </c>
      <c r="M351" s="67">
        <f>+'CTA Pivot Table'!M$237</f>
        <v>0</v>
      </c>
      <c r="N351" s="65">
        <f>+'CTA Pivot Table'!M$238</f>
        <v>0</v>
      </c>
      <c r="O351" s="12"/>
    </row>
    <row r="352" spans="1:15" hidden="1">
      <c r="A352" s="92"/>
      <c r="E352" s="68"/>
      <c r="I352" s="68"/>
      <c r="J352" s="68"/>
      <c r="M352" s="70"/>
      <c r="N352" s="68"/>
      <c r="O352" s="12"/>
    </row>
    <row r="353" spans="1:15">
      <c r="A353" s="92" t="s">
        <v>88</v>
      </c>
      <c r="B353" s="194">
        <f>+'CTA Pivot Table'!M$6</f>
        <v>0</v>
      </c>
      <c r="C353" s="194">
        <f>+'CTA Pivot Table'!M$8</f>
        <v>0</v>
      </c>
      <c r="D353" s="194">
        <f>+'CTA Pivot Table'!M$10</f>
        <v>0</v>
      </c>
      <c r="E353" s="195">
        <f>+'CTA Pivot Table'!M$12</f>
        <v>0</v>
      </c>
      <c r="F353" s="195">
        <f>+'CTA Pivot Table'!M$14</f>
        <v>0</v>
      </c>
      <c r="G353" s="194">
        <f>+'CTA Pivot Table'!M$16</f>
        <v>0</v>
      </c>
      <c r="H353" s="194">
        <f>+'CTA Pivot Table'!M$18</f>
        <v>0</v>
      </c>
      <c r="I353" s="195">
        <f>+'CTA Pivot Table'!M$20</f>
        <v>0</v>
      </c>
      <c r="J353" s="195">
        <f>+'CTA Pivot Table'!M$22</f>
        <v>0</v>
      </c>
      <c r="K353" s="194">
        <f>+'CTA Pivot Table'!M$24</f>
        <v>0</v>
      </c>
      <c r="L353" s="194">
        <f>+'CTA Pivot Table'!M$26</f>
        <v>0</v>
      </c>
      <c r="M353" s="196">
        <f>+'CTA Pivot Table'!M$28</f>
        <v>0</v>
      </c>
      <c r="N353" s="195">
        <f>+'CTA Pivot Table'!M$30</f>
        <v>0</v>
      </c>
      <c r="O353" s="12"/>
    </row>
    <row r="354" spans="1:15">
      <c r="A354" s="92" t="s">
        <v>89</v>
      </c>
      <c r="B354" s="194">
        <f>+'CTA Pivot Table'!M$38</f>
        <v>73.84368421052632</v>
      </c>
      <c r="C354" s="194">
        <f>+'CTA Pivot Table'!M$40</f>
        <v>77.05721153846153</v>
      </c>
      <c r="D354" s="194">
        <f>+'CTA Pivot Table'!M$42</f>
        <v>78.334000000000003</v>
      </c>
      <c r="E354" s="195">
        <f>+'CTA Pivot Table'!M$44</f>
        <v>75.000922190201734</v>
      </c>
      <c r="F354" s="195">
        <f>+'CTA Pivot Table'!M$46</f>
        <v>77.34863952333663</v>
      </c>
      <c r="G354" s="194">
        <f>+'CTA Pivot Table'!M$48</f>
        <v>74.343929411764705</v>
      </c>
      <c r="H354" s="194">
        <f>+'CTA Pivot Table'!M$50</f>
        <v>78.720799999999997</v>
      </c>
      <c r="I354" s="195">
        <f>+'CTA Pivot Table'!M$52</f>
        <v>76.533259109311743</v>
      </c>
      <c r="J354" s="195">
        <f>+'CTA Pivot Table'!M$54</f>
        <v>62.429391891891889</v>
      </c>
      <c r="K354" s="194">
        <f>+'CTA Pivot Table'!M$56</f>
        <v>65.775376344086013</v>
      </c>
      <c r="L354" s="194">
        <f>+'CTA Pivot Table'!MR$58</f>
        <v>0</v>
      </c>
      <c r="M354" s="196">
        <f>+'CTA Pivot Table'!M$60</f>
        <v>59.429326683291769</v>
      </c>
      <c r="N354" s="195">
        <f>+'CTA Pivot Table'!M$62</f>
        <v>67.0625</v>
      </c>
      <c r="O354" s="12"/>
    </row>
    <row r="355" spans="1:15">
      <c r="A355" s="92" t="s">
        <v>90</v>
      </c>
      <c r="B355" s="194">
        <f>+'CTA Pivot Table'!M$70</f>
        <v>0</v>
      </c>
      <c r="C355" s="194">
        <f>+'CTA Pivot Table'!M$72</f>
        <v>0</v>
      </c>
      <c r="D355" s="194">
        <f>+'CTA Pivot Table'!M$74</f>
        <v>0</v>
      </c>
      <c r="E355" s="195">
        <f>+'CTA Pivot Table'!M$76</f>
        <v>0</v>
      </c>
      <c r="F355" s="195">
        <f>+'CTA Pivot Table'!M$78</f>
        <v>0</v>
      </c>
      <c r="G355" s="194">
        <f>+'CTA Pivot Table'!M$80</f>
        <v>0</v>
      </c>
      <c r="H355" s="194">
        <f>+'CTA Pivot Table'!M$82</f>
        <v>0</v>
      </c>
      <c r="I355" s="195">
        <f>+'CTA Pivot Table'!M$84</f>
        <v>0</v>
      </c>
      <c r="J355" s="195">
        <f>+'CTA Pivot Table'!M$86</f>
        <v>0</v>
      </c>
      <c r="K355" s="194">
        <f>+'CTA Pivot Table'!M$88</f>
        <v>0</v>
      </c>
      <c r="L355" s="194">
        <f>+'CTA Pivot Table'!M$90</f>
        <v>0</v>
      </c>
      <c r="M355" s="196">
        <f>+'CTA Pivot Table'!M$92</f>
        <v>0</v>
      </c>
      <c r="N355" s="195">
        <f>+'CTA Pivot Table'!M$94</f>
        <v>0</v>
      </c>
      <c r="O355" s="12"/>
    </row>
    <row r="356" spans="1:15">
      <c r="A356" s="92" t="s">
        <v>91</v>
      </c>
      <c r="B356" s="194">
        <f>+'CTA Pivot Table'!M$102</f>
        <v>68.099999999999994</v>
      </c>
      <c r="C356" s="194">
        <f>+'CTA Pivot Table'!M$104</f>
        <v>67.777777777777771</v>
      </c>
      <c r="D356" s="194">
        <f>+'CTA Pivot Table'!M$106</f>
        <v>63.769230769230766</v>
      </c>
      <c r="E356" s="195">
        <f>+'CTA Pivot Table'!M$108</f>
        <v>67.378048780487802</v>
      </c>
      <c r="F356" s="195">
        <f>+'CTA Pivot Table'!M$110</f>
        <v>75.172413793103445</v>
      </c>
      <c r="G356" s="194">
        <f>+'CTA Pivot Table'!M$112</f>
        <v>63.095238095238095</v>
      </c>
      <c r="H356" s="194">
        <f>+'CTA Pivot Table'!M$114</f>
        <v>0</v>
      </c>
      <c r="I356" s="195">
        <f>+'CTA Pivot Table'!M$116</f>
        <v>71.962025316455694</v>
      </c>
      <c r="J356" s="195">
        <f>+'CTA Pivot Table'!M$118</f>
        <v>45.060606060606062</v>
      </c>
      <c r="K356" s="194">
        <f>+'CTA Pivot Table'!M$120</f>
        <v>41.115384615384613</v>
      </c>
      <c r="L356" s="194">
        <f>+'CTA Pivot Table'!M$122</f>
        <v>0</v>
      </c>
      <c r="M356" s="196">
        <f>+'CTA Pivot Table'!M$124</f>
        <v>43.322033898305087</v>
      </c>
      <c r="N356" s="195">
        <f>+'CTA Pivot Table'!M$126</f>
        <v>72.761904761904759</v>
      </c>
      <c r="O356" s="12"/>
    </row>
    <row r="357" spans="1:15">
      <c r="A357" s="92"/>
      <c r="B357" s="194"/>
      <c r="C357" s="194"/>
      <c r="D357" s="194"/>
      <c r="E357" s="195"/>
      <c r="F357" s="195"/>
      <c r="G357" s="194"/>
      <c r="H357" s="194"/>
      <c r="I357" s="195"/>
      <c r="J357" s="195"/>
      <c r="K357" s="194"/>
      <c r="L357" s="194"/>
      <c r="M357" s="196"/>
      <c r="N357" s="195"/>
      <c r="O357" s="12"/>
    </row>
    <row r="358" spans="1:15">
      <c r="A358" s="92" t="s">
        <v>92</v>
      </c>
      <c r="B358" s="194">
        <f>+'CTA Pivot Table'!M$134</f>
        <v>65.599999999999994</v>
      </c>
      <c r="C358" s="194">
        <f>+'CTA Pivot Table'!M$136</f>
        <v>78</v>
      </c>
      <c r="D358" s="194">
        <f>+'CTA Pivot Table'!M$138</f>
        <v>0</v>
      </c>
      <c r="E358" s="195">
        <f>+'CTA Pivot Table'!M$140</f>
        <v>71.111111111111114</v>
      </c>
      <c r="F358" s="195">
        <f>+'CTA Pivot Table'!M$142</f>
        <v>78.67367021276597</v>
      </c>
      <c r="G358" s="194">
        <f>+'CTA Pivot Table'!M$144</f>
        <v>76.50272727272727</v>
      </c>
      <c r="H358" s="194">
        <f>+'CTA Pivot Table'!M$146</f>
        <v>0</v>
      </c>
      <c r="I358" s="195">
        <f>+'CTA Pivot Table'!M$148</f>
        <v>78.182304526748965</v>
      </c>
      <c r="J358" s="195">
        <f>+'CTA Pivot Table'!M$150</f>
        <v>60.783513513513505</v>
      </c>
      <c r="K358" s="194">
        <f>+'CTA Pivot Table'!M$152</f>
        <v>45.534883720930225</v>
      </c>
      <c r="L358" s="194">
        <f>+'CTA Pivot Table'!M$154</f>
        <v>0</v>
      </c>
      <c r="M358" s="196">
        <f>+'CTA Pivot Table'!M$156</f>
        <v>52.587374999999994</v>
      </c>
      <c r="N358" s="195">
        <f>+'CTA Pivot Table'!M$158</f>
        <v>0</v>
      </c>
      <c r="O358" s="12"/>
    </row>
    <row r="359" spans="1:15">
      <c r="A359" s="92" t="s">
        <v>93</v>
      </c>
      <c r="B359" s="194">
        <f>+'CTA Pivot Table'!M$166</f>
        <v>84.854285714285723</v>
      </c>
      <c r="C359" s="194">
        <f>+'CTA Pivot Table'!M$168</f>
        <v>70.5</v>
      </c>
      <c r="D359" s="194">
        <f>+'CTA Pivot Table'!M$170</f>
        <v>0</v>
      </c>
      <c r="E359" s="195">
        <f>+'CTA Pivot Table'!M$172</f>
        <v>83.606086956521736</v>
      </c>
      <c r="F359" s="195">
        <f>+'CTA Pivot Table'!M$174</f>
        <v>99.096358024691355</v>
      </c>
      <c r="G359" s="194">
        <f>+'CTA Pivot Table'!M$176</f>
        <v>75.438241758241759</v>
      </c>
      <c r="H359" s="194">
        <f>+'CTA Pivot Table'!M$178</f>
        <v>0</v>
      </c>
      <c r="I359" s="195">
        <f>+'CTA Pivot Table'!M$180</f>
        <v>90.586916996047435</v>
      </c>
      <c r="J359" s="195">
        <f>+'CTA Pivot Table'!M$182</f>
        <v>64.500294117647059</v>
      </c>
      <c r="K359" s="194">
        <f>+'CTA Pivot Table'!M$184</f>
        <v>61.623333333333335</v>
      </c>
      <c r="L359" s="194">
        <f>+'CTA Pivot Table'!M$186</f>
        <v>0</v>
      </c>
      <c r="M359" s="196">
        <f>+'CTA Pivot Table'!M$188</f>
        <v>63.3098275862069</v>
      </c>
      <c r="N359" s="195">
        <f>+'CTA Pivot Table'!M$190</f>
        <v>79.593364485981311</v>
      </c>
      <c r="O359" s="12"/>
    </row>
    <row r="360" spans="1:15">
      <c r="A360" s="92" t="s">
        <v>94</v>
      </c>
      <c r="B360" s="194">
        <f>+'CTA Pivot Table'!M$198</f>
        <v>0</v>
      </c>
      <c r="C360" s="194">
        <f>+'CTA Pivot Table'!M$200</f>
        <v>0</v>
      </c>
      <c r="D360" s="194">
        <f>+'CTA Pivot Table'!M$202</f>
        <v>0</v>
      </c>
      <c r="E360" s="195">
        <f>+'CTA Pivot Table'!M$204</f>
        <v>0</v>
      </c>
      <c r="F360" s="195">
        <f>+'CTA Pivot Table'!M$206</f>
        <v>0</v>
      </c>
      <c r="G360" s="194">
        <f>+'CTA Pivot Table'!M$208</f>
        <v>0</v>
      </c>
      <c r="H360" s="194">
        <f>+'CTA Pivot Table'!M$210</f>
        <v>0</v>
      </c>
      <c r="I360" s="195">
        <f>+'CTA Pivot Table'!M$212</f>
        <v>0</v>
      </c>
      <c r="J360" s="195">
        <f>+'CTA Pivot Table'!M$214</f>
        <v>0</v>
      </c>
      <c r="K360" s="194">
        <f>+'CTA Pivot Table'!M$216</f>
        <v>0</v>
      </c>
      <c r="L360" s="194">
        <f>+'CTA Pivot Table'!M$218</f>
        <v>0</v>
      </c>
      <c r="M360" s="196">
        <f>+'CTA Pivot Table'!M$220</f>
        <v>0</v>
      </c>
      <c r="N360" s="195">
        <f>+'CTA Pivot Table'!M$222</f>
        <v>0</v>
      </c>
      <c r="O360" s="12"/>
    </row>
    <row r="361" spans="1:15">
      <c r="A361" s="92" t="s">
        <v>95</v>
      </c>
      <c r="B361" s="194">
        <f>+'CTA Pivot Table'!M$230</f>
        <v>0</v>
      </c>
      <c r="C361" s="194">
        <f>+'CTA Pivot Table'!M$232</f>
        <v>0</v>
      </c>
      <c r="D361" s="194">
        <f>+'CTA Pivot Table'!M$234</f>
        <v>0</v>
      </c>
      <c r="E361" s="195">
        <f>+'CTA Pivot Table'!M$236</f>
        <v>0</v>
      </c>
      <c r="F361" s="195">
        <f>+'CTA Pivot Table'!M$238</f>
        <v>0</v>
      </c>
      <c r="G361" s="194">
        <f>+'CTA Pivot Table'!M$240</f>
        <v>0</v>
      </c>
      <c r="H361" s="194">
        <f>+'CTA Pivot Table'!M$242</f>
        <v>0</v>
      </c>
      <c r="I361" s="195">
        <f>+'CTA Pivot Table'!M$244</f>
        <v>0</v>
      </c>
      <c r="J361" s="195">
        <f>+'CTA Pivot Table'!M$246</f>
        <v>0</v>
      </c>
      <c r="K361" s="194">
        <f>+'CTA Pivot Table'!M$248</f>
        <v>0</v>
      </c>
      <c r="L361" s="194">
        <f>+'CTA Pivot Table'!M$250</f>
        <v>0</v>
      </c>
      <c r="M361" s="196">
        <f>+'CTA Pivot Table'!M$252</f>
        <v>0</v>
      </c>
      <c r="N361" s="195">
        <f>+'CTA Pivot Table'!M$254</f>
        <v>0</v>
      </c>
      <c r="O361" s="12"/>
    </row>
    <row r="362" spans="1:15">
      <c r="A362" s="92"/>
      <c r="B362" s="194"/>
      <c r="C362" s="194"/>
      <c r="D362" s="194"/>
      <c r="E362" s="195"/>
      <c r="F362" s="195"/>
      <c r="G362" s="194"/>
      <c r="H362" s="194"/>
      <c r="I362" s="195"/>
      <c r="J362" s="195"/>
      <c r="K362" s="194"/>
      <c r="L362" s="194"/>
      <c r="M362" s="196"/>
      <c r="N362" s="195"/>
      <c r="O362" s="12"/>
    </row>
    <row r="363" spans="1:15">
      <c r="A363" s="92" t="s">
        <v>96</v>
      </c>
      <c r="B363" s="194">
        <f>+'CTA Pivot Table'!M$262</f>
        <v>0</v>
      </c>
      <c r="C363" s="194">
        <f>+'CTA Pivot Table'!M$264</f>
        <v>0</v>
      </c>
      <c r="D363" s="194">
        <f>+'CTA Pivot Table'!M$266</f>
        <v>0</v>
      </c>
      <c r="E363" s="195">
        <f>+'CTA Pivot Table'!M$268</f>
        <v>0</v>
      </c>
      <c r="F363" s="195">
        <f>+'CTA Pivot Table'!M$270</f>
        <v>0</v>
      </c>
      <c r="G363" s="194">
        <f>+'CTA Pivot Table'!M$272</f>
        <v>0</v>
      </c>
      <c r="H363" s="194">
        <f>+'CTA Pivot Table'!M$274</f>
        <v>0</v>
      </c>
      <c r="I363" s="195">
        <f>+'CTA Pivot Table'!M$276</f>
        <v>0</v>
      </c>
      <c r="J363" s="195">
        <f>+'CTA Pivot Table'!M$278</f>
        <v>0</v>
      </c>
      <c r="K363" s="194">
        <f>+'CTA Pivot Table'!M$280</f>
        <v>0</v>
      </c>
      <c r="L363" s="194">
        <f>+'CTA Pivot Table'!M$282</f>
        <v>0</v>
      </c>
      <c r="M363" s="196">
        <f>+'CTA Pivot Table'!M$284</f>
        <v>0</v>
      </c>
      <c r="N363" s="195">
        <f>+'CTA Pivot Table'!M$286</f>
        <v>0</v>
      </c>
      <c r="O363" s="12"/>
    </row>
    <row r="364" spans="1:15">
      <c r="A364" s="92" t="s">
        <v>97</v>
      </c>
      <c r="B364" s="194">
        <f>+'CTA Pivot Table'!M$294</f>
        <v>89.785186416938203</v>
      </c>
      <c r="C364" s="194">
        <f>+'CTA Pivot Table'!M$296</f>
        <v>90.957142857142856</v>
      </c>
      <c r="D364" s="194">
        <f>+'CTA Pivot Table'!M$298</f>
        <v>82.5</v>
      </c>
      <c r="E364" s="195">
        <f>+'CTA Pivot Table'!M$300</f>
        <v>90.22523261873242</v>
      </c>
      <c r="F364" s="195">
        <f>+'CTA Pivot Table'!M$302</f>
        <v>95.413074859251296</v>
      </c>
      <c r="G364" s="194">
        <f>+'CTA Pivot Table'!M$304</f>
        <v>85.470140797756287</v>
      </c>
      <c r="H364" s="194">
        <f>+'CTA Pivot Table'!M$306</f>
        <v>75.222222222222229</v>
      </c>
      <c r="I364" s="195">
        <f>+'CTA Pivot Table'!M$308</f>
        <v>90.446119921927988</v>
      </c>
      <c r="J364" s="195">
        <f>+'CTA Pivot Table'!M$310</f>
        <v>90.38398065335727</v>
      </c>
      <c r="K364" s="194">
        <f>+'CTA Pivot Table'!M$312</f>
        <v>81.965305847662592</v>
      </c>
      <c r="L364" s="194">
        <f>+'CTA Pivot Table'!M$314</f>
        <v>84</v>
      </c>
      <c r="M364" s="196">
        <f>+'CTA Pivot Table'!M$316</f>
        <v>84.303681658237522</v>
      </c>
      <c r="N364" s="195">
        <f>+'CTA Pivot Table'!M$318</f>
        <v>0</v>
      </c>
      <c r="O364" s="12"/>
    </row>
    <row r="365" spans="1:15">
      <c r="A365" s="92" t="s">
        <v>98</v>
      </c>
      <c r="B365" s="194">
        <f>+'CTA Pivot Table'!M$326</f>
        <v>0</v>
      </c>
      <c r="C365" s="194">
        <f>+'CTA Pivot Table'!M$328</f>
        <v>0</v>
      </c>
      <c r="D365" s="194">
        <f>+'CTA Pivot Table'!M$330</f>
        <v>0</v>
      </c>
      <c r="E365" s="195">
        <f>+'CTA Pivot Table'!M$332</f>
        <v>0</v>
      </c>
      <c r="F365" s="195">
        <f>+'CTA Pivot Table'!M$334</f>
        <v>0</v>
      </c>
      <c r="G365" s="194">
        <f>+'CTA Pivot Table'!M$336</f>
        <v>0</v>
      </c>
      <c r="H365" s="194">
        <f>+'CTA Pivot Table'!M$338</f>
        <v>0</v>
      </c>
      <c r="I365" s="195">
        <f>+'CTA Pivot Table'!M$340</f>
        <v>0</v>
      </c>
      <c r="J365" s="195">
        <f>+'CTA Pivot Table'!M$342</f>
        <v>0</v>
      </c>
      <c r="K365" s="194">
        <f>+'CTA Pivot Table'!M$344</f>
        <v>0</v>
      </c>
      <c r="L365" s="194">
        <f>+'CTA Pivot Table'!M$346</f>
        <v>0</v>
      </c>
      <c r="M365" s="196">
        <f>+'CTA Pivot Table'!M$348</f>
        <v>0</v>
      </c>
      <c r="N365" s="195">
        <f>+'CTA Pivot Table'!M$350</f>
        <v>0</v>
      </c>
      <c r="O365" s="12"/>
    </row>
    <row r="366" spans="1:15">
      <c r="A366" s="92" t="s">
        <v>99</v>
      </c>
      <c r="B366" s="194">
        <f>+'CTA Pivot Table'!M$358</f>
        <v>0</v>
      </c>
      <c r="C366" s="194">
        <f>+'CTA Pivot Table'!M$360</f>
        <v>0</v>
      </c>
      <c r="D366" s="194">
        <f>+'CTA Pivot Table'!M$362</f>
        <v>0</v>
      </c>
      <c r="E366" s="195">
        <f>+'CTA Pivot Table'!M$364</f>
        <v>0</v>
      </c>
      <c r="F366" s="195">
        <f>+'CTA Pivot Table'!M$366</f>
        <v>0</v>
      </c>
      <c r="G366" s="194">
        <f>+'CTA Pivot Table'!M$368</f>
        <v>0</v>
      </c>
      <c r="H366" s="194">
        <f>+'CTA Pivot Table'!M$370</f>
        <v>0</v>
      </c>
      <c r="I366" s="195">
        <f>+'CTA Pivot Table'!M$372</f>
        <v>0</v>
      </c>
      <c r="J366" s="195">
        <f>+'CTA Pivot Table'!M$374</f>
        <v>0</v>
      </c>
      <c r="K366" s="194">
        <f>+'CTA Pivot Table'!M$376</f>
        <v>0</v>
      </c>
      <c r="L366" s="194">
        <f>+'CTA Pivot Table'!M$378</f>
        <v>0</v>
      </c>
      <c r="M366" s="196">
        <f>+'CTA Pivot Table'!M$380</f>
        <v>0</v>
      </c>
      <c r="N366" s="195">
        <f>+'CTA Pivot Table'!M$382</f>
        <v>0</v>
      </c>
      <c r="O366" s="12"/>
    </row>
    <row r="367" spans="1:15">
      <c r="A367" s="92"/>
      <c r="B367" s="194"/>
      <c r="C367" s="194"/>
      <c r="D367" s="194"/>
      <c r="E367" s="195"/>
      <c r="F367" s="195"/>
      <c r="G367" s="194"/>
      <c r="H367" s="194"/>
      <c r="I367" s="195"/>
      <c r="J367" s="195"/>
      <c r="K367" s="194"/>
      <c r="L367" s="194"/>
      <c r="M367" s="196"/>
      <c r="N367" s="195"/>
      <c r="O367" s="12"/>
    </row>
    <row r="368" spans="1:15">
      <c r="A368" s="92" t="s">
        <v>100</v>
      </c>
      <c r="B368" s="194">
        <f>+'CTA Pivot Table'!M$390</f>
        <v>0</v>
      </c>
      <c r="C368" s="194">
        <f>+'CTA Pivot Table'!M$392</f>
        <v>0</v>
      </c>
      <c r="D368" s="194">
        <f>+'CTA Pivot Table'!M$394</f>
        <v>0</v>
      </c>
      <c r="E368" s="195">
        <f>+'CTA Pivot Table'!M$396</f>
        <v>0</v>
      </c>
      <c r="F368" s="195">
        <f>+'CTA Pivot Table'!M$398</f>
        <v>0</v>
      </c>
      <c r="G368" s="194">
        <f>+'CTA Pivot Table'!M$400</f>
        <v>0</v>
      </c>
      <c r="H368" s="194">
        <f>+'CTA Pivot Table'!M$402</f>
        <v>0</v>
      </c>
      <c r="I368" s="195">
        <f>+'CTA Pivot Table'!M$404</f>
        <v>0</v>
      </c>
      <c r="J368" s="195">
        <f>+'CTA Pivot Table'!M$406</f>
        <v>0</v>
      </c>
      <c r="K368" s="194">
        <f>+'CTA Pivot Table'!M$408</f>
        <v>0</v>
      </c>
      <c r="L368" s="194">
        <f>+'CTA Pivot Table'!M$410</f>
        <v>0</v>
      </c>
      <c r="M368" s="196">
        <f>+'CTA Pivot Table'!M$412</f>
        <v>0</v>
      </c>
      <c r="N368" s="195">
        <f>+'CTA Pivot Table'!M$414</f>
        <v>0</v>
      </c>
      <c r="O368" s="12"/>
    </row>
    <row r="369" spans="1:15">
      <c r="A369" s="92" t="s">
        <v>101</v>
      </c>
      <c r="B369" s="194">
        <f>+'CTA Pivot Table'!M$422</f>
        <v>67.185507246376815</v>
      </c>
      <c r="C369" s="194">
        <f>+'CTA Pivot Table'!M$424</f>
        <v>57.99761904761904</v>
      </c>
      <c r="D369" s="194">
        <f>+'CTA Pivot Table'!M$426</f>
        <v>0</v>
      </c>
      <c r="E369" s="195">
        <f>+'CTA Pivot Table'!M$428</f>
        <v>63.709009009009009</v>
      </c>
      <c r="F369" s="195">
        <f>+'CTA Pivot Table'!M$430</f>
        <v>81.244500000000002</v>
      </c>
      <c r="G369" s="194">
        <f>+'CTA Pivot Table'!M$432</f>
        <v>75.938095238095244</v>
      </c>
      <c r="H369" s="194">
        <f>+'CTA Pivot Table'!M$434</f>
        <v>0</v>
      </c>
      <c r="I369" s="195">
        <f>+'CTA Pivot Table'!M$436</f>
        <v>79.417704918032783</v>
      </c>
      <c r="J369" s="195">
        <f>+'CTA Pivot Table'!M$438</f>
        <v>62.721666666666671</v>
      </c>
      <c r="K369" s="194">
        <f>+'CTA Pivot Table'!M$440</f>
        <v>55.841780821917808</v>
      </c>
      <c r="L369" s="194">
        <f>+'CTA Pivot Table'!M$442</f>
        <v>0</v>
      </c>
      <c r="M369" s="196">
        <f>+'CTA Pivot Table'!M$444</f>
        <v>58.945488721804509</v>
      </c>
      <c r="N369" s="195">
        <f>+'CTA Pivot Table'!M$446</f>
        <v>65.440243902439022</v>
      </c>
      <c r="O369" s="12"/>
    </row>
    <row r="370" spans="1:15">
      <c r="A370" s="92" t="s">
        <v>102</v>
      </c>
      <c r="B370" s="194">
        <f>+'CTA Pivot Table'!M$454</f>
        <v>71.123076923076894</v>
      </c>
      <c r="C370" s="194">
        <f>+'CTA Pivot Table'!M$456</f>
        <v>70.096774193548356</v>
      </c>
      <c r="D370" s="194">
        <f>+'CTA Pivot Table'!M$458</f>
        <v>0</v>
      </c>
      <c r="E370" s="195">
        <f>+'CTA Pivot Table'!M$460</f>
        <v>70.791666666666643</v>
      </c>
      <c r="F370" s="195">
        <f>+'CTA Pivot Table'!M$462</f>
        <v>74.379464285714249</v>
      </c>
      <c r="G370" s="194">
        <f>+'CTA Pivot Table'!M$464</f>
        <v>74.842504743832961</v>
      </c>
      <c r="H370" s="194">
        <f>+'CTA Pivot Table'!M$466</f>
        <v>0</v>
      </c>
      <c r="I370" s="195">
        <f>+'CTA Pivot Table'!M$468</f>
        <v>74.704394141145087</v>
      </c>
      <c r="J370" s="195">
        <f>+'CTA Pivot Table'!M$470</f>
        <v>61.287499999999952</v>
      </c>
      <c r="K370" s="194">
        <f>+'CTA Pivot Table'!M$472</f>
        <v>51.163934426229446</v>
      </c>
      <c r="L370" s="194">
        <f>+'CTA Pivot Table'!M$474</f>
        <v>0</v>
      </c>
      <c r="M370" s="196">
        <f>+'CTA Pivot Table'!M$476</f>
        <v>54.243346007604515</v>
      </c>
      <c r="N370" s="195">
        <f>+'CTA Pivot Table'!M$478</f>
        <v>62.695333153493351</v>
      </c>
      <c r="O370" s="12"/>
    </row>
    <row r="371" spans="1:15">
      <c r="A371" s="97" t="s">
        <v>103</v>
      </c>
      <c r="B371" s="197">
        <f>+'CTA Pivot Table'!M$486</f>
        <v>0</v>
      </c>
      <c r="C371" s="197">
        <f>+'CTA Pivot Table'!M$488</f>
        <v>0</v>
      </c>
      <c r="D371" s="197">
        <f>+'CTA Pivot Table'!M$490</f>
        <v>0</v>
      </c>
      <c r="E371" s="198">
        <f>+'CTA Pivot Table'!M$492</f>
        <v>0</v>
      </c>
      <c r="F371" s="198">
        <f>+'CTA Pivot Table'!M$494</f>
        <v>0</v>
      </c>
      <c r="G371" s="197">
        <f>+'CTA Pivot Table'!M$496</f>
        <v>0</v>
      </c>
      <c r="H371" s="197">
        <f>+'CTA Pivot Table'!M$498</f>
        <v>0</v>
      </c>
      <c r="I371" s="198">
        <f>+'CTA Pivot Table'!M$500</f>
        <v>0</v>
      </c>
      <c r="J371" s="198">
        <f>+'CTA Pivot Table'!M$502</f>
        <v>0</v>
      </c>
      <c r="K371" s="197">
        <f>+'CTA Pivot Table'!M$504</f>
        <v>0</v>
      </c>
      <c r="L371" s="197">
        <f>+'CTA Pivot Table'!M$506</f>
        <v>0</v>
      </c>
      <c r="M371" s="199">
        <f>+'CTA Pivot Table'!M$508</f>
        <v>0</v>
      </c>
      <c r="N371" s="198">
        <f>+'CTA Pivot Table'!M$510</f>
        <v>0</v>
      </c>
      <c r="O371" s="12"/>
    </row>
    <row r="372" spans="1:15">
      <c r="A372" s="165" t="s">
        <v>206</v>
      </c>
      <c r="B372" s="200"/>
      <c r="C372" s="200"/>
      <c r="D372" s="200"/>
      <c r="E372" s="200"/>
      <c r="F372" s="200"/>
      <c r="G372" s="200"/>
      <c r="H372" s="200"/>
      <c r="I372" s="200"/>
      <c r="J372" s="200"/>
      <c r="K372" s="200"/>
      <c r="L372" s="200"/>
      <c r="M372" s="200"/>
      <c r="N372" s="201"/>
    </row>
    <row r="373" spans="1:15">
      <c r="A373" s="202"/>
      <c r="B373" s="200"/>
      <c r="C373" s="200"/>
      <c r="D373" s="200"/>
      <c r="E373" s="200"/>
      <c r="F373" s="200"/>
      <c r="G373" s="200"/>
      <c r="H373" s="200"/>
      <c r="I373" s="200"/>
      <c r="J373" s="200"/>
      <c r="K373" s="200"/>
      <c r="L373" s="200"/>
      <c r="M373" s="200"/>
      <c r="N373" s="718" t="s">
        <v>1156</v>
      </c>
    </row>
  </sheetData>
  <mergeCells count="12">
    <mergeCell ref="N6:N8"/>
    <mergeCell ref="N37:N39"/>
    <mergeCell ref="N69:N71"/>
    <mergeCell ref="N100:N102"/>
    <mergeCell ref="N131:N133"/>
    <mergeCell ref="N317:N319"/>
    <mergeCell ref="N348:N350"/>
    <mergeCell ref="N162:N164"/>
    <mergeCell ref="N193:N195"/>
    <mergeCell ref="N224:N226"/>
    <mergeCell ref="N255:N257"/>
    <mergeCell ref="N286:N288"/>
  </mergeCells>
  <phoneticPr fontId="32" type="noConversion"/>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1:AS401"/>
  <sheetViews>
    <sheetView showGridLines="0" zoomScale="80" zoomScaleNormal="80" workbookViewId="0">
      <pane xSplit="2" ySplit="5" topLeftCell="C6" activePane="bottomRight" state="frozen"/>
      <selection pane="topRight" activeCell="C1" sqref="C1"/>
      <selection pane="bottomLeft" activeCell="A6" sqref="A6"/>
      <selection pane="bottomRight" activeCell="W23" sqref="W23"/>
    </sheetView>
  </sheetViews>
  <sheetFormatPr defaultColWidth="5.109375" defaultRowHeight="12.75"/>
  <cols>
    <col min="1" max="1" width="4.109375" style="10" customWidth="1"/>
    <col min="2" max="2" width="20.33203125" style="1" hidden="1" customWidth="1"/>
    <col min="3" max="3" width="8.44140625" style="1" hidden="1" customWidth="1"/>
    <col min="4" max="8" width="7.44140625" style="1" hidden="1" customWidth="1"/>
    <col min="9" max="9" width="8.6640625" style="1" hidden="1" customWidth="1"/>
    <col min="10" max="10" width="7.44140625" style="1" hidden="1" customWidth="1"/>
    <col min="11" max="11" width="8.21875" style="1" hidden="1" customWidth="1"/>
    <col min="12" max="13" width="7.44140625" style="1" hidden="1" customWidth="1"/>
    <col min="14" max="14" width="8.77734375" style="1" hidden="1" customWidth="1"/>
    <col min="15" max="15" width="1.6640625" style="1" hidden="1" customWidth="1"/>
    <col min="16" max="16" width="1.44140625" style="1" hidden="1" customWidth="1"/>
    <col min="17" max="17" width="1.77734375" style="2" hidden="1" customWidth="1"/>
    <col min="18" max="18" width="23.77734375" style="605" customWidth="1"/>
    <col min="19" max="19" width="5.77734375" style="605" customWidth="1"/>
    <col min="20" max="21" width="6.6640625" style="3" customWidth="1"/>
    <col min="22" max="31" width="6.6640625" style="3" bestFit="1" customWidth="1"/>
    <col min="32" max="32" width="2" style="4" customWidth="1"/>
    <col min="33" max="33" width="8.21875" style="271" customWidth="1"/>
    <col min="34" max="34" width="6.44140625" style="271" customWidth="1"/>
    <col min="35" max="35" width="7.44140625" style="271" customWidth="1"/>
    <col min="36" max="36" width="7.77734375" style="271" customWidth="1"/>
    <col min="37" max="37" width="7.109375" style="271" customWidth="1"/>
    <col min="38" max="38" width="7.77734375" style="271" bestFit="1" customWidth="1"/>
    <col min="39" max="39" width="8.44140625" style="271" customWidth="1"/>
    <col min="40" max="40" width="7.77734375" style="271" bestFit="1" customWidth="1"/>
    <col min="41" max="41" width="6.33203125" style="271" bestFit="1" customWidth="1"/>
    <col min="42" max="43" width="6.109375" style="271" customWidth="1"/>
    <col min="44" max="44" width="7.77734375" style="271" bestFit="1" customWidth="1"/>
    <col min="45" max="45" width="5.109375" style="1" customWidth="1"/>
    <col min="46" max="46" width="10.88671875" style="1" customWidth="1"/>
    <col min="47" max="47" width="5.109375" style="1" customWidth="1"/>
    <col min="48" max="48" width="10.88671875" style="1" customWidth="1"/>
    <col min="49" max="49" width="5.109375" style="1" customWidth="1"/>
    <col min="50" max="50" width="10.88671875" style="1" customWidth="1"/>
    <col min="51" max="51" width="5.109375" style="1" customWidth="1"/>
    <col min="52" max="52" width="10.88671875" style="1" customWidth="1"/>
    <col min="53" max="53" width="5.109375" style="1" customWidth="1"/>
    <col min="54" max="54" width="10.88671875" style="1" customWidth="1"/>
    <col min="55" max="55" width="5.109375" style="1" customWidth="1"/>
    <col min="56" max="56" width="10.88671875" style="1" customWidth="1"/>
    <col min="57" max="57" width="5.109375" style="1" customWidth="1"/>
    <col min="58" max="58" width="10.88671875" style="1" customWidth="1"/>
    <col min="59" max="59" width="5.109375" style="1" customWidth="1"/>
    <col min="60" max="60" width="10.88671875" style="1" customWidth="1"/>
    <col min="61" max="62" width="5.109375" style="1" customWidth="1"/>
    <col min="63" max="63" width="10.88671875" style="1" customWidth="1"/>
    <col min="64" max="64" width="5.109375" style="1" customWidth="1"/>
    <col min="65" max="65" width="10.88671875" style="1" customWidth="1"/>
    <col min="66" max="66" width="5.109375" style="1" customWidth="1"/>
    <col min="67" max="67" width="10.88671875" style="1" customWidth="1"/>
    <col min="68" max="68" width="5.109375" style="1" customWidth="1"/>
    <col min="69" max="69" width="10.88671875" style="1" customWidth="1"/>
    <col min="70" max="70" width="5.109375" style="1" customWidth="1"/>
    <col min="71" max="71" width="10.88671875" style="1" customWidth="1"/>
    <col min="72" max="72" width="5.109375" style="1" customWidth="1"/>
    <col min="73" max="73" width="10.88671875" style="1" customWidth="1"/>
    <col min="74" max="74" width="5.109375" style="1" customWidth="1"/>
    <col min="75" max="75" width="10.88671875" style="1" customWidth="1"/>
    <col min="76" max="76" width="5.109375" style="1" customWidth="1"/>
    <col min="77" max="77" width="10.88671875" style="1" customWidth="1"/>
    <col min="78" max="78" width="5.109375" style="1" customWidth="1"/>
    <col min="79" max="79" width="10.88671875" style="1" customWidth="1"/>
    <col min="80" max="80" width="5.109375" style="1" customWidth="1"/>
    <col min="81" max="81" width="10.88671875" style="1" customWidth="1"/>
    <col min="82" max="82" width="5.109375" style="1" customWidth="1"/>
    <col min="83" max="83" width="10.88671875" style="1" customWidth="1"/>
    <col min="84" max="85" width="5.109375" style="1" customWidth="1"/>
    <col min="86" max="86" width="10.88671875" style="1" customWidth="1"/>
    <col min="87" max="87" width="5.109375" style="1" customWidth="1"/>
    <col min="88" max="88" width="10.88671875" style="1" customWidth="1"/>
    <col min="89" max="89" width="5.109375" style="1" customWidth="1"/>
    <col min="90" max="90" width="10.88671875" style="1" customWidth="1"/>
    <col min="91" max="91" width="5.109375" style="1" customWidth="1"/>
    <col min="92" max="92" width="10.88671875" style="1" customWidth="1"/>
    <col min="93" max="93" width="5.109375" style="1" customWidth="1"/>
    <col min="94" max="94" width="10.88671875" style="1" customWidth="1"/>
    <col min="95" max="95" width="5.109375" style="1" customWidth="1"/>
    <col min="96" max="96" width="10.88671875" style="1" customWidth="1"/>
    <col min="97" max="98" width="5.109375" style="1" customWidth="1"/>
    <col min="99" max="99" width="10.88671875" style="1" customWidth="1"/>
    <col min="100" max="100" width="5.109375" style="1" customWidth="1"/>
    <col min="101" max="101" width="10.88671875" style="1" customWidth="1"/>
    <col min="102" max="102" width="5.109375" style="1" customWidth="1"/>
    <col min="103" max="103" width="10.88671875" style="1" customWidth="1"/>
    <col min="104" max="104" width="5.109375" style="1" customWidth="1"/>
    <col min="105" max="105" width="10.88671875" style="1" customWidth="1"/>
    <col min="106" max="106" width="5.109375" style="1" customWidth="1"/>
    <col min="107" max="107" width="10.88671875" style="1" customWidth="1"/>
    <col min="108" max="108" width="5.109375" style="1" customWidth="1"/>
    <col min="109" max="109" width="10.88671875" style="1" customWidth="1"/>
    <col min="110" max="110" width="5.109375" style="1" customWidth="1"/>
    <col min="111" max="111" width="10.88671875" style="1" customWidth="1"/>
    <col min="112" max="112" width="5.109375" style="1" customWidth="1"/>
    <col min="113" max="113" width="10.88671875" style="1" customWidth="1"/>
    <col min="114" max="114" width="5.109375" style="1" customWidth="1"/>
    <col min="115" max="115" width="10.88671875" style="1" customWidth="1"/>
    <col min="116" max="116" width="5.109375" style="1" customWidth="1"/>
    <col min="117" max="117" width="10.88671875" style="1" customWidth="1"/>
    <col min="118" max="118" width="5.109375" style="1" customWidth="1"/>
    <col min="119" max="119" width="10.88671875" style="1" customWidth="1"/>
    <col min="120" max="120" width="5.109375" style="1" customWidth="1"/>
    <col min="121" max="121" width="10.88671875" style="1" customWidth="1"/>
    <col min="122" max="122" width="5.109375" style="1" customWidth="1"/>
    <col min="123" max="123" width="10.88671875" style="1" customWidth="1"/>
    <col min="124" max="124" width="5.109375" style="1" customWidth="1"/>
    <col min="125" max="125" width="10.88671875" style="1" customWidth="1"/>
    <col min="126" max="126" width="5.109375" style="1" customWidth="1"/>
    <col min="127" max="127" width="10.88671875" style="1" customWidth="1"/>
    <col min="128" max="128" width="5.109375" style="1" customWidth="1"/>
    <col min="129" max="129" width="10.88671875" style="1" customWidth="1"/>
    <col min="130" max="131" width="5.109375" style="1" customWidth="1"/>
    <col min="132" max="132" width="10.88671875" style="1" customWidth="1"/>
    <col min="133" max="133" width="5.109375" style="1" customWidth="1"/>
    <col min="134" max="134" width="10.88671875" style="1" customWidth="1"/>
    <col min="135" max="135" width="5.109375" style="1" customWidth="1"/>
    <col min="136" max="136" width="10.88671875" style="1" customWidth="1"/>
    <col min="137" max="137" width="5.109375" style="1" customWidth="1"/>
    <col min="138" max="138" width="10.88671875" style="1" customWidth="1"/>
    <col min="139" max="139" width="5.109375" style="1" customWidth="1"/>
    <col min="140" max="140" width="10.88671875" style="1" customWidth="1"/>
    <col min="141" max="141" width="5.109375" style="1" customWidth="1"/>
    <col min="142" max="142" width="10.88671875" style="1" customWidth="1"/>
    <col min="143" max="143" width="5.109375" style="1" customWidth="1"/>
    <col min="144" max="144" width="10.88671875" style="1" customWidth="1"/>
    <col min="145" max="145" width="5.109375" style="1" customWidth="1"/>
    <col min="146" max="146" width="10.88671875" style="1" customWidth="1"/>
    <col min="147" max="147" width="5.109375" style="1" customWidth="1"/>
    <col min="148" max="148" width="10.88671875" style="1" customWidth="1"/>
    <col min="149" max="149" width="5.109375" style="1" customWidth="1"/>
    <col min="150" max="150" width="10.88671875" style="1" customWidth="1"/>
    <col min="151" max="151" width="5.109375" style="1" customWidth="1"/>
    <col min="152" max="152" width="10.88671875" style="1" customWidth="1"/>
    <col min="153" max="153" width="5.109375" style="1" customWidth="1"/>
    <col min="154" max="154" width="10.88671875" style="1" customWidth="1"/>
    <col min="155" max="155" width="5.109375" style="1" customWidth="1"/>
    <col min="156" max="156" width="10.88671875" style="1" customWidth="1"/>
    <col min="157" max="157" width="5.109375" style="1" customWidth="1"/>
    <col min="158" max="158" width="10.88671875" style="1" customWidth="1"/>
    <col min="159" max="159" width="5.109375" style="1" customWidth="1"/>
    <col min="160" max="160" width="10.88671875" style="1" customWidth="1"/>
    <col min="161" max="161" width="5.109375" style="1" customWidth="1"/>
    <col min="162" max="162" width="10.88671875" style="1" customWidth="1"/>
    <col min="163" max="163" width="5.109375" style="1" customWidth="1"/>
    <col min="164" max="164" width="10.88671875" style="1" customWidth="1"/>
    <col min="165" max="165" width="5.109375" style="1" customWidth="1"/>
    <col min="166" max="166" width="10.88671875" style="1" customWidth="1"/>
    <col min="167" max="167" width="5.109375" style="1" customWidth="1"/>
    <col min="168" max="168" width="10.88671875" style="1" customWidth="1"/>
    <col min="169" max="169" width="5.109375" style="1" customWidth="1"/>
    <col min="170" max="170" width="10.88671875" style="1" customWidth="1"/>
    <col min="171" max="171" width="5.109375" style="1" customWidth="1"/>
    <col min="172" max="172" width="10.88671875" style="1" customWidth="1"/>
    <col min="173" max="173" width="5.109375" style="1" customWidth="1"/>
    <col min="174" max="174" width="10.88671875" style="1" customWidth="1"/>
    <col min="175" max="176" width="5.109375" style="1" customWidth="1"/>
    <col min="177" max="177" width="10.88671875" style="1" customWidth="1"/>
    <col min="178" max="178" width="5.109375" style="1" customWidth="1"/>
    <col min="179" max="179" width="10.88671875" style="1" customWidth="1"/>
    <col min="180" max="180" width="5.109375" style="1" customWidth="1"/>
    <col min="181" max="181" width="10.88671875" style="1" customWidth="1"/>
    <col min="182" max="182" width="5.109375" style="1" customWidth="1"/>
    <col min="183" max="183" width="10.88671875" style="1" customWidth="1"/>
    <col min="184" max="184" width="5.109375" style="1" customWidth="1"/>
    <col min="185" max="185" width="10.88671875" style="1" bestFit="1" customWidth="1"/>
    <col min="186" max="186" width="5.109375" style="1" customWidth="1"/>
    <col min="187" max="187" width="10.88671875" style="1" bestFit="1" customWidth="1"/>
    <col min="188" max="188" width="5.109375" style="1" customWidth="1"/>
    <col min="189" max="189" width="10.88671875" style="1" bestFit="1" customWidth="1"/>
    <col min="190" max="190" width="5.109375" style="1" customWidth="1"/>
    <col min="191" max="191" width="10.88671875" style="1" bestFit="1" customWidth="1"/>
    <col min="192" max="192" width="5.109375" style="1" customWidth="1"/>
    <col min="193" max="193" width="10.88671875" style="1" bestFit="1" customWidth="1"/>
    <col min="194" max="194" width="5.109375" style="1" customWidth="1"/>
    <col min="195" max="195" width="10.88671875" style="1" bestFit="1" customWidth="1"/>
    <col min="196" max="196" width="5.109375" style="1" customWidth="1"/>
    <col min="197" max="197" width="10.88671875" style="1" bestFit="1" customWidth="1"/>
    <col min="198" max="199" width="5.109375" style="1" customWidth="1"/>
    <col min="200" max="200" width="10.88671875" style="1" bestFit="1" customWidth="1"/>
    <col min="201" max="201" width="5.109375" style="1" customWidth="1"/>
    <col min="202" max="202" width="10.88671875" style="1" bestFit="1" customWidth="1"/>
    <col min="203" max="203" width="5.109375" style="1" customWidth="1"/>
    <col min="204" max="204" width="10.88671875" style="1" bestFit="1" customWidth="1"/>
    <col min="205" max="205" width="5.109375" style="1" customWidth="1"/>
    <col min="206" max="206" width="10.88671875" style="1" bestFit="1" customWidth="1"/>
    <col min="207" max="207" width="5.109375" style="1" customWidth="1"/>
    <col min="208" max="208" width="10.88671875" style="1" bestFit="1" customWidth="1"/>
    <col min="209" max="209" width="5.109375" style="1" customWidth="1"/>
    <col min="210" max="210" width="10.88671875" style="1" bestFit="1" customWidth="1"/>
    <col min="211" max="211" width="5.109375" style="1" customWidth="1"/>
    <col min="212" max="212" width="10.88671875" style="1" bestFit="1" customWidth="1"/>
    <col min="213" max="213" width="5.109375" style="1" customWidth="1"/>
    <col min="214" max="214" width="10.88671875" style="1" bestFit="1" customWidth="1"/>
    <col min="215" max="215" width="5.109375" style="1" customWidth="1"/>
    <col min="216" max="216" width="10.88671875" style="1" bestFit="1" customWidth="1"/>
    <col min="217" max="217" width="5.109375" style="1" customWidth="1"/>
    <col min="218" max="218" width="10.88671875" style="1" bestFit="1" customWidth="1"/>
    <col min="219" max="219" width="5.109375" style="1" customWidth="1"/>
    <col min="220" max="220" width="10.88671875" style="1" bestFit="1" customWidth="1"/>
    <col min="221" max="221" width="5.109375" style="1" customWidth="1"/>
    <col min="222" max="222" width="10.88671875" style="1" bestFit="1" customWidth="1"/>
    <col min="223" max="223" width="5.109375" style="1" customWidth="1"/>
    <col min="224" max="224" width="10.88671875" style="1" bestFit="1" customWidth="1"/>
    <col min="225" max="225" width="5.109375" style="1" customWidth="1"/>
    <col min="226" max="226" width="10.88671875" style="1" bestFit="1" customWidth="1"/>
    <col min="227" max="227" width="5.109375" style="1" customWidth="1"/>
    <col min="228" max="228" width="10.88671875" style="1" bestFit="1" customWidth="1"/>
    <col min="229" max="230" width="5.109375" style="1" customWidth="1"/>
    <col min="231" max="231" width="10.88671875" style="1" bestFit="1" customWidth="1"/>
    <col min="232" max="232" width="5.109375" style="1" customWidth="1"/>
    <col min="233" max="233" width="10.88671875" style="1" bestFit="1" customWidth="1"/>
    <col min="234" max="234" width="5.109375" style="1" customWidth="1"/>
    <col min="235" max="235" width="10.88671875" style="1" bestFit="1" customWidth="1"/>
    <col min="236" max="236" width="5.109375" style="1" customWidth="1"/>
    <col min="237" max="237" width="10.88671875" style="1" bestFit="1" customWidth="1"/>
    <col min="238" max="238" width="5.109375" style="1" customWidth="1"/>
    <col min="239" max="239" width="10.88671875" style="1" bestFit="1" customWidth="1"/>
    <col min="240" max="240" width="5.109375" style="1" customWidth="1"/>
    <col min="241" max="241" width="10.88671875" style="1" bestFit="1" customWidth="1"/>
    <col min="242" max="242" width="5.109375" style="1" customWidth="1"/>
    <col min="243" max="243" width="10.88671875" style="1" bestFit="1" customWidth="1"/>
    <col min="244" max="16384" width="5.109375" style="1"/>
  </cols>
  <sheetData>
    <row r="1" spans="1:44">
      <c r="C1" s="13" t="s">
        <v>231</v>
      </c>
      <c r="Q1" s="1"/>
      <c r="R1" s="271"/>
      <c r="S1" s="271"/>
      <c r="T1" s="596"/>
      <c r="Z1" s="3">
        <f>+Z97+Z99+Z101+Z103+Z105+Z107+Z109+Z111+Z113+Z115</f>
        <v>0.99999999999999989</v>
      </c>
      <c r="AG1" s="630" t="s">
        <v>1150</v>
      </c>
    </row>
    <row r="2" spans="1:44" s="2" customFormat="1">
      <c r="A2" s="10"/>
      <c r="R2" s="271"/>
      <c r="S2" s="271"/>
      <c r="T2" s="597"/>
      <c r="U2" s="10"/>
      <c r="V2" s="10"/>
      <c r="W2" s="10"/>
      <c r="X2" s="10"/>
      <c r="Y2" s="10"/>
      <c r="Z2" s="10"/>
      <c r="AA2" s="10"/>
      <c r="AB2" s="10"/>
      <c r="AC2" s="10"/>
      <c r="AD2" s="10"/>
      <c r="AE2" s="10"/>
      <c r="AF2" s="4"/>
      <c r="AG2" s="631" t="s">
        <v>1106</v>
      </c>
      <c r="AH2" s="618"/>
      <c r="AI2" s="618"/>
      <c r="AJ2" s="618"/>
      <c r="AK2" s="618"/>
      <c r="AL2" s="618"/>
      <c r="AM2" s="618"/>
      <c r="AN2" s="618"/>
      <c r="AO2" s="618"/>
      <c r="AP2" s="618"/>
      <c r="AQ2" s="618"/>
      <c r="AR2" s="618"/>
    </row>
    <row r="3" spans="1:44" s="2" customFormat="1" ht="15">
      <c r="A3" s="263"/>
      <c r="B3" s="115"/>
      <c r="C3" s="99" t="s">
        <v>86</v>
      </c>
      <c r="D3" s="100" t="s">
        <v>4</v>
      </c>
      <c r="E3" s="100"/>
      <c r="F3" s="100"/>
      <c r="G3" s="100"/>
      <c r="H3" s="100"/>
      <c r="I3" s="100"/>
      <c r="J3" s="100"/>
      <c r="K3" s="100"/>
      <c r="L3" s="100"/>
      <c r="M3" s="100"/>
      <c r="N3" s="101"/>
      <c r="O3"/>
      <c r="P3"/>
      <c r="Q3"/>
      <c r="R3" s="271"/>
      <c r="S3" s="271"/>
      <c r="T3" s="598" t="s">
        <v>1120</v>
      </c>
      <c r="U3" s="75"/>
      <c r="V3" s="75"/>
      <c r="W3" s="75"/>
      <c r="X3" s="75"/>
      <c r="Y3" s="75"/>
      <c r="Z3" s="75"/>
      <c r="AA3" s="75"/>
      <c r="AB3" s="75"/>
      <c r="AC3" s="75"/>
      <c r="AD3" s="75"/>
      <c r="AE3" s="75"/>
      <c r="AF3" s="4"/>
      <c r="AG3" s="605" t="s">
        <v>85</v>
      </c>
      <c r="AH3" s="605"/>
      <c r="AI3" s="605"/>
      <c r="AJ3" s="605"/>
      <c r="AK3" s="605"/>
      <c r="AL3" s="605"/>
      <c r="AM3" s="605"/>
      <c r="AN3" s="605"/>
      <c r="AO3" s="605"/>
      <c r="AP3" s="605"/>
      <c r="AQ3" s="605"/>
      <c r="AR3" s="605"/>
    </row>
    <row r="4" spans="1:44" ht="25.5">
      <c r="A4" s="114"/>
      <c r="B4" s="103"/>
      <c r="C4" s="99" t="s">
        <v>232</v>
      </c>
      <c r="D4" s="100"/>
      <c r="E4" s="100"/>
      <c r="F4" s="100"/>
      <c r="G4" s="100"/>
      <c r="H4" s="100"/>
      <c r="I4" s="590" t="s">
        <v>233</v>
      </c>
      <c r="J4" s="99" t="s">
        <v>234</v>
      </c>
      <c r="K4" s="100"/>
      <c r="L4" s="100"/>
      <c r="M4" s="100"/>
      <c r="N4" s="591" t="s">
        <v>235</v>
      </c>
      <c r="O4" t="s">
        <v>1101</v>
      </c>
      <c r="P4"/>
      <c r="Q4"/>
      <c r="R4" s="271"/>
      <c r="S4" s="271"/>
      <c r="T4" s="76" t="s">
        <v>232</v>
      </c>
      <c r="U4" s="77"/>
      <c r="V4" s="77"/>
      <c r="W4" s="77"/>
      <c r="X4" s="77"/>
      <c r="Y4" s="77"/>
      <c r="Z4" s="78"/>
      <c r="AA4" s="79" t="s">
        <v>234</v>
      </c>
      <c r="AB4" s="77"/>
      <c r="AC4" s="77"/>
      <c r="AD4" s="77"/>
      <c r="AE4" s="78"/>
      <c r="AF4" s="5"/>
      <c r="AG4" s="619" t="s">
        <v>232</v>
      </c>
      <c r="AH4" s="620"/>
      <c r="AI4" s="620"/>
      <c r="AJ4" s="620"/>
      <c r="AK4" s="620"/>
      <c r="AL4" s="620"/>
      <c r="AM4" s="621" t="s">
        <v>233</v>
      </c>
      <c r="AN4" s="622" t="s">
        <v>234</v>
      </c>
      <c r="AO4" s="620"/>
      <c r="AP4" s="620"/>
      <c r="AQ4" s="620"/>
      <c r="AR4" s="621" t="s">
        <v>235</v>
      </c>
    </row>
    <row r="5" spans="1:44" ht="15">
      <c r="A5" s="113" t="s">
        <v>0</v>
      </c>
      <c r="B5" s="99" t="s">
        <v>82</v>
      </c>
      <c r="C5" s="99">
        <v>1</v>
      </c>
      <c r="D5" s="104">
        <v>2</v>
      </c>
      <c r="E5" s="104">
        <v>3</v>
      </c>
      <c r="F5" s="104">
        <v>4</v>
      </c>
      <c r="G5" s="104">
        <v>5</v>
      </c>
      <c r="H5" s="104">
        <v>6</v>
      </c>
      <c r="I5" s="102"/>
      <c r="J5" s="99">
        <v>7</v>
      </c>
      <c r="K5" s="104">
        <v>8</v>
      </c>
      <c r="L5" s="104">
        <v>9</v>
      </c>
      <c r="M5" s="104">
        <v>10</v>
      </c>
      <c r="N5" s="105"/>
      <c r="O5"/>
      <c r="P5"/>
      <c r="Q5"/>
      <c r="R5" s="271"/>
      <c r="S5" s="271"/>
      <c r="T5" s="80">
        <v>1</v>
      </c>
      <c r="U5" s="81">
        <v>2</v>
      </c>
      <c r="V5" s="81">
        <v>3</v>
      </c>
      <c r="W5" s="81">
        <v>4</v>
      </c>
      <c r="X5" s="81">
        <v>5</v>
      </c>
      <c r="Y5" s="81">
        <v>6</v>
      </c>
      <c r="Z5" s="82" t="s">
        <v>51</v>
      </c>
      <c r="AA5" s="83">
        <v>7</v>
      </c>
      <c r="AB5" s="81">
        <v>8</v>
      </c>
      <c r="AC5" s="81">
        <v>9</v>
      </c>
      <c r="AD5" s="81">
        <v>10</v>
      </c>
      <c r="AE5" s="82" t="s">
        <v>51</v>
      </c>
      <c r="AG5" s="623">
        <v>1</v>
      </c>
      <c r="AH5" s="623">
        <v>2</v>
      </c>
      <c r="AI5" s="623">
        <v>3</v>
      </c>
      <c r="AJ5" s="623">
        <v>4</v>
      </c>
      <c r="AK5" s="623">
        <v>5</v>
      </c>
      <c r="AL5" s="623">
        <v>6</v>
      </c>
      <c r="AM5" s="624"/>
      <c r="AN5" s="625">
        <v>7</v>
      </c>
      <c r="AO5" s="623">
        <v>8</v>
      </c>
      <c r="AP5" s="623">
        <v>9</v>
      </c>
      <c r="AQ5" s="623">
        <v>10</v>
      </c>
      <c r="AR5" s="624"/>
    </row>
    <row r="6" spans="1:44" ht="15">
      <c r="A6" s="608" t="s">
        <v>105</v>
      </c>
      <c r="B6" s="99" t="s">
        <v>140</v>
      </c>
      <c r="C6" s="106"/>
      <c r="D6" s="107"/>
      <c r="E6" s="107"/>
      <c r="F6" s="107"/>
      <c r="G6" s="107"/>
      <c r="H6" s="107"/>
      <c r="I6" s="106"/>
      <c r="J6" s="106"/>
      <c r="K6" s="107"/>
      <c r="L6" s="107"/>
      <c r="M6" s="107"/>
      <c r="N6" s="108"/>
      <c r="O6"/>
      <c r="P6"/>
      <c r="Q6"/>
      <c r="R6" s="599" t="s">
        <v>1109</v>
      </c>
      <c r="S6" s="600" t="s">
        <v>1108</v>
      </c>
      <c r="T6" s="675">
        <f t="shared" ref="T6:AE7" si="0">IF(C6&gt;0,C6/C6,)</f>
        <v>0</v>
      </c>
      <c r="U6" s="676">
        <f t="shared" si="0"/>
        <v>0</v>
      </c>
      <c r="V6" s="676">
        <f t="shared" si="0"/>
        <v>0</v>
      </c>
      <c r="W6" s="676">
        <f t="shared" si="0"/>
        <v>0</v>
      </c>
      <c r="X6" s="676">
        <f t="shared" si="0"/>
        <v>0</v>
      </c>
      <c r="Y6" s="676">
        <f t="shared" si="0"/>
        <v>0</v>
      </c>
      <c r="Z6" s="675">
        <f t="shared" si="0"/>
        <v>0</v>
      </c>
      <c r="AA6" s="675">
        <f t="shared" si="0"/>
        <v>0</v>
      </c>
      <c r="AB6" s="676">
        <f t="shared" si="0"/>
        <v>0</v>
      </c>
      <c r="AC6" s="676">
        <f t="shared" si="0"/>
        <v>0</v>
      </c>
      <c r="AD6" s="676">
        <f t="shared" si="0"/>
        <v>0</v>
      </c>
      <c r="AE6" s="675">
        <f t="shared" si="0"/>
        <v>0</v>
      </c>
      <c r="AG6" s="626">
        <f>+T8+T10+T12+T14+T16+T18+T20+T22+T24+T26</f>
        <v>0</v>
      </c>
      <c r="AH6" s="627">
        <f t="shared" ref="AH6:AH7" si="1">+U8+U10+U12+U14+U16+U18+U20+U22+U24+U26</f>
        <v>0</v>
      </c>
      <c r="AI6" s="627">
        <f t="shared" ref="AI6:AI7" si="2">+V8+V10+V12+V14+V16+V18+V20+V22+V24+V26</f>
        <v>0</v>
      </c>
      <c r="AJ6" s="627">
        <f t="shared" ref="AJ6:AJ7" si="3">+W8+W10+W12+W14+W16+W18+W20+W22+W24+W26</f>
        <v>0</v>
      </c>
      <c r="AK6" s="627">
        <f t="shared" ref="AK6:AK7" si="4">+X8+X10+X12+X14+X16+X18+X20+X22+X24+X26</f>
        <v>0</v>
      </c>
      <c r="AL6" s="627">
        <f t="shared" ref="AL6:AL7" si="5">+Y8+Y10+Y12+Y14+Y16+Y18+Y20+Y22+Y24+Y26</f>
        <v>0</v>
      </c>
      <c r="AM6" s="627">
        <f t="shared" ref="AM6:AM7" si="6">+Z8+Z10+Z12+Z14+Z16+Z18+Z20+Z22+Z24+Z26</f>
        <v>0</v>
      </c>
      <c r="AN6" s="627">
        <f t="shared" ref="AN6:AN7" si="7">+AA8+AA10+AA12+AA14+AA16+AA18+AA20+AA22+AA24+AA26</f>
        <v>0</v>
      </c>
      <c r="AO6" s="627">
        <f t="shared" ref="AO6:AO7" si="8">+AB8+AB10+AB12+AB14+AB16+AB18+AB20+AB22+AB24+AB26</f>
        <v>0</v>
      </c>
      <c r="AP6" s="627">
        <f t="shared" ref="AP6:AP7" si="9">+AC8+AC10+AC12+AC14+AC16+AC18+AC20+AC22+AC24+AC26</f>
        <v>0</v>
      </c>
      <c r="AQ6" s="627">
        <f t="shared" ref="AQ6:AQ7" si="10">+AD8+AD10+AD12+AD14+AD16+AD18+AD20+AD22+AD24+AD26</f>
        <v>0</v>
      </c>
      <c r="AR6" s="627">
        <f t="shared" ref="AR6:AR7" si="11">+AE8+AE10+AE12+AE14+AE16+AE18+AE20+AE22+AE24+AE26</f>
        <v>0</v>
      </c>
    </row>
    <row r="7" spans="1:44" ht="15">
      <c r="A7" s="609"/>
      <c r="B7" s="258" t="s">
        <v>535</v>
      </c>
      <c r="C7" s="259"/>
      <c r="D7" s="260"/>
      <c r="E7" s="260"/>
      <c r="F7" s="260"/>
      <c r="G7" s="260"/>
      <c r="H7" s="260"/>
      <c r="I7" s="259"/>
      <c r="J7" s="259"/>
      <c r="K7" s="260"/>
      <c r="L7" s="260"/>
      <c r="M7" s="260"/>
      <c r="N7" s="261"/>
      <c r="O7"/>
      <c r="P7"/>
      <c r="Q7"/>
      <c r="R7" s="601"/>
      <c r="S7" s="602" t="s">
        <v>607</v>
      </c>
      <c r="T7" s="677">
        <f t="shared" si="0"/>
        <v>0</v>
      </c>
      <c r="U7" s="678">
        <f t="shared" si="0"/>
        <v>0</v>
      </c>
      <c r="V7" s="678">
        <f t="shared" si="0"/>
        <v>0</v>
      </c>
      <c r="W7" s="678">
        <f t="shared" si="0"/>
        <v>0</v>
      </c>
      <c r="X7" s="678">
        <f t="shared" si="0"/>
        <v>0</v>
      </c>
      <c r="Y7" s="678">
        <f t="shared" si="0"/>
        <v>0</v>
      </c>
      <c r="Z7" s="677">
        <f t="shared" si="0"/>
        <v>0</v>
      </c>
      <c r="AA7" s="677">
        <f t="shared" si="0"/>
        <v>0</v>
      </c>
      <c r="AB7" s="678">
        <f t="shared" si="0"/>
        <v>0</v>
      </c>
      <c r="AC7" s="678">
        <f t="shared" si="0"/>
        <v>0</v>
      </c>
      <c r="AD7" s="678">
        <f t="shared" si="0"/>
        <v>0</v>
      </c>
      <c r="AE7" s="677">
        <f t="shared" si="0"/>
        <v>0</v>
      </c>
      <c r="AG7" s="628">
        <f>+T9+T11+T13+T15+T17+T19+T21+T23+T25+T27</f>
        <v>0</v>
      </c>
      <c r="AH7" s="628">
        <f t="shared" si="1"/>
        <v>0</v>
      </c>
      <c r="AI7" s="628">
        <f t="shared" si="2"/>
        <v>0</v>
      </c>
      <c r="AJ7" s="628">
        <f t="shared" si="3"/>
        <v>0</v>
      </c>
      <c r="AK7" s="628">
        <f t="shared" si="4"/>
        <v>0</v>
      </c>
      <c r="AL7" s="628">
        <f t="shared" si="5"/>
        <v>0</v>
      </c>
      <c r="AM7" s="628">
        <f t="shared" si="6"/>
        <v>0</v>
      </c>
      <c r="AN7" s="628">
        <f t="shared" si="7"/>
        <v>0</v>
      </c>
      <c r="AO7" s="628">
        <f t="shared" si="8"/>
        <v>0</v>
      </c>
      <c r="AP7" s="628">
        <f t="shared" si="9"/>
        <v>0</v>
      </c>
      <c r="AQ7" s="628">
        <f t="shared" si="10"/>
        <v>0</v>
      </c>
      <c r="AR7" s="628">
        <f t="shared" si="11"/>
        <v>0</v>
      </c>
    </row>
    <row r="8" spans="1:44" ht="15">
      <c r="A8" s="609"/>
      <c r="B8" s="99" t="s">
        <v>272</v>
      </c>
      <c r="C8" s="106"/>
      <c r="D8" s="107"/>
      <c r="E8" s="107"/>
      <c r="F8" s="107"/>
      <c r="G8" s="107"/>
      <c r="H8" s="107"/>
      <c r="I8" s="106"/>
      <c r="J8" s="106"/>
      <c r="K8" s="107"/>
      <c r="L8" s="107"/>
      <c r="M8" s="107"/>
      <c r="N8" s="108"/>
      <c r="O8"/>
      <c r="P8"/>
      <c r="Q8"/>
      <c r="R8" s="599" t="s">
        <v>1110</v>
      </c>
      <c r="S8" s="600" t="s">
        <v>1108</v>
      </c>
      <c r="T8" s="675">
        <f t="shared" ref="T8:AE9" si="12">IF(C6&gt;0,C8/C6,)</f>
        <v>0</v>
      </c>
      <c r="U8" s="676">
        <f t="shared" si="12"/>
        <v>0</v>
      </c>
      <c r="V8" s="676">
        <f t="shared" si="12"/>
        <v>0</v>
      </c>
      <c r="W8" s="676">
        <f t="shared" si="12"/>
        <v>0</v>
      </c>
      <c r="X8" s="676">
        <f t="shared" si="12"/>
        <v>0</v>
      </c>
      <c r="Y8" s="676">
        <f t="shared" si="12"/>
        <v>0</v>
      </c>
      <c r="Z8" s="675">
        <f t="shared" si="12"/>
        <v>0</v>
      </c>
      <c r="AA8" s="675">
        <f t="shared" si="12"/>
        <v>0</v>
      </c>
      <c r="AB8" s="676">
        <f t="shared" si="12"/>
        <v>0</v>
      </c>
      <c r="AC8" s="676">
        <f t="shared" si="12"/>
        <v>0</v>
      </c>
      <c r="AD8" s="676">
        <f t="shared" si="12"/>
        <v>0</v>
      </c>
      <c r="AE8" s="675">
        <f t="shared" si="12"/>
        <v>0</v>
      </c>
      <c r="AG8" s="730" t="s">
        <v>1107</v>
      </c>
      <c r="AH8" s="627"/>
      <c r="AI8" s="627"/>
      <c r="AJ8" s="627"/>
      <c r="AK8" s="627"/>
      <c r="AL8" s="627"/>
      <c r="AM8" s="627"/>
      <c r="AN8" s="627"/>
      <c r="AO8" s="627"/>
      <c r="AP8" s="627"/>
      <c r="AQ8" s="627"/>
      <c r="AR8" s="627"/>
    </row>
    <row r="9" spans="1:44" ht="15">
      <c r="A9" s="609"/>
      <c r="B9" s="258" t="s">
        <v>517</v>
      </c>
      <c r="C9" s="259"/>
      <c r="D9" s="260"/>
      <c r="E9" s="260"/>
      <c r="F9" s="260"/>
      <c r="G9" s="260"/>
      <c r="H9" s="260"/>
      <c r="I9" s="259"/>
      <c r="J9" s="259"/>
      <c r="K9" s="260"/>
      <c r="L9" s="260"/>
      <c r="M9" s="260"/>
      <c r="N9" s="261"/>
      <c r="O9"/>
      <c r="P9"/>
      <c r="Q9"/>
      <c r="R9" s="601"/>
      <c r="S9" s="602" t="s">
        <v>607</v>
      </c>
      <c r="T9" s="677">
        <f t="shared" si="12"/>
        <v>0</v>
      </c>
      <c r="U9" s="678">
        <f t="shared" si="12"/>
        <v>0</v>
      </c>
      <c r="V9" s="678">
        <f t="shared" si="12"/>
        <v>0</v>
      </c>
      <c r="W9" s="678">
        <f t="shared" si="12"/>
        <v>0</v>
      </c>
      <c r="X9" s="678">
        <f t="shared" si="12"/>
        <v>0</v>
      </c>
      <c r="Y9" s="678">
        <f t="shared" si="12"/>
        <v>0</v>
      </c>
      <c r="Z9" s="677">
        <f t="shared" si="12"/>
        <v>0</v>
      </c>
      <c r="AA9" s="677">
        <f t="shared" si="12"/>
        <v>0</v>
      </c>
      <c r="AB9" s="678">
        <f t="shared" si="12"/>
        <v>0</v>
      </c>
      <c r="AC9" s="678">
        <f t="shared" si="12"/>
        <v>0</v>
      </c>
      <c r="AD9" s="678">
        <f t="shared" si="12"/>
        <v>0</v>
      </c>
      <c r="AE9" s="677">
        <f t="shared" si="12"/>
        <v>0</v>
      </c>
      <c r="AG9" s="637">
        <f>(T9-T8)*100</f>
        <v>0</v>
      </c>
      <c r="AH9" s="637">
        <f t="shared" ref="AH9:AR9" si="13">(U9-U8)*100</f>
        <v>0</v>
      </c>
      <c r="AI9" s="637">
        <f t="shared" si="13"/>
        <v>0</v>
      </c>
      <c r="AJ9" s="637">
        <f t="shared" si="13"/>
        <v>0</v>
      </c>
      <c r="AK9" s="637">
        <f t="shared" si="13"/>
        <v>0</v>
      </c>
      <c r="AL9" s="637">
        <f t="shared" si="13"/>
        <v>0</v>
      </c>
      <c r="AM9" s="637">
        <f t="shared" si="13"/>
        <v>0</v>
      </c>
      <c r="AN9" s="637">
        <f t="shared" si="13"/>
        <v>0</v>
      </c>
      <c r="AO9" s="637">
        <f t="shared" si="13"/>
        <v>0</v>
      </c>
      <c r="AP9" s="637">
        <f t="shared" si="13"/>
        <v>0</v>
      </c>
      <c r="AQ9" s="637">
        <f t="shared" si="13"/>
        <v>0</v>
      </c>
      <c r="AR9" s="637">
        <f t="shared" si="13"/>
        <v>0</v>
      </c>
    </row>
    <row r="10" spans="1:44" ht="15">
      <c r="A10" s="609"/>
      <c r="B10" s="99" t="s">
        <v>274</v>
      </c>
      <c r="C10" s="106"/>
      <c r="D10" s="107"/>
      <c r="E10" s="107"/>
      <c r="F10" s="107"/>
      <c r="G10" s="107"/>
      <c r="H10" s="107"/>
      <c r="I10" s="106"/>
      <c r="J10" s="106"/>
      <c r="K10" s="107"/>
      <c r="L10" s="107"/>
      <c r="M10" s="107"/>
      <c r="N10" s="108"/>
      <c r="O10"/>
      <c r="P10"/>
      <c r="Q10"/>
      <c r="R10" s="599" t="s">
        <v>1111</v>
      </c>
      <c r="S10" s="600" t="s">
        <v>1108</v>
      </c>
      <c r="T10" s="675">
        <f t="shared" ref="T10:AE11" si="14">IF(C6&gt;0,C10/C6,)</f>
        <v>0</v>
      </c>
      <c r="U10" s="676">
        <f t="shared" si="14"/>
        <v>0</v>
      </c>
      <c r="V10" s="676">
        <f t="shared" si="14"/>
        <v>0</v>
      </c>
      <c r="W10" s="676">
        <f t="shared" si="14"/>
        <v>0</v>
      </c>
      <c r="X10" s="676">
        <f t="shared" si="14"/>
        <v>0</v>
      </c>
      <c r="Y10" s="676">
        <f t="shared" si="14"/>
        <v>0</v>
      </c>
      <c r="Z10" s="675">
        <f t="shared" si="14"/>
        <v>0</v>
      </c>
      <c r="AA10" s="675">
        <f t="shared" si="14"/>
        <v>0</v>
      </c>
      <c r="AB10" s="676">
        <f t="shared" si="14"/>
        <v>0</v>
      </c>
      <c r="AC10" s="676">
        <f t="shared" si="14"/>
        <v>0</v>
      </c>
      <c r="AD10" s="676">
        <f t="shared" si="14"/>
        <v>0</v>
      </c>
      <c r="AE10" s="675">
        <f t="shared" si="14"/>
        <v>0</v>
      </c>
      <c r="AG10" s="730" t="s">
        <v>1107</v>
      </c>
      <c r="AH10" s="627"/>
      <c r="AI10" s="627"/>
      <c r="AJ10" s="627"/>
      <c r="AK10" s="627"/>
      <c r="AL10" s="627"/>
      <c r="AM10" s="627"/>
      <c r="AN10" s="627"/>
      <c r="AO10" s="627"/>
      <c r="AP10" s="627"/>
      <c r="AQ10" s="627"/>
      <c r="AR10" s="627"/>
    </row>
    <row r="11" spans="1:44" ht="15">
      <c r="A11" s="609"/>
      <c r="B11" s="258" t="s">
        <v>519</v>
      </c>
      <c r="C11" s="259"/>
      <c r="D11" s="260"/>
      <c r="E11" s="260"/>
      <c r="F11" s="260"/>
      <c r="G11" s="260"/>
      <c r="H11" s="260"/>
      <c r="I11" s="259"/>
      <c r="J11" s="259"/>
      <c r="K11" s="260"/>
      <c r="L11" s="260"/>
      <c r="M11" s="260"/>
      <c r="N11" s="261"/>
      <c r="O11"/>
      <c r="P11"/>
      <c r="Q11"/>
      <c r="R11" s="601"/>
      <c r="S11" s="602" t="s">
        <v>607</v>
      </c>
      <c r="T11" s="677">
        <f t="shared" si="14"/>
        <v>0</v>
      </c>
      <c r="U11" s="678">
        <f t="shared" si="14"/>
        <v>0</v>
      </c>
      <c r="V11" s="678">
        <f t="shared" si="14"/>
        <v>0</v>
      </c>
      <c r="W11" s="678">
        <f t="shared" si="14"/>
        <v>0</v>
      </c>
      <c r="X11" s="678">
        <f t="shared" si="14"/>
        <v>0</v>
      </c>
      <c r="Y11" s="678">
        <f t="shared" si="14"/>
        <v>0</v>
      </c>
      <c r="Z11" s="677">
        <f t="shared" si="14"/>
        <v>0</v>
      </c>
      <c r="AA11" s="677">
        <f t="shared" si="14"/>
        <v>0</v>
      </c>
      <c r="AB11" s="678">
        <f t="shared" si="14"/>
        <v>0</v>
      </c>
      <c r="AC11" s="678">
        <f t="shared" si="14"/>
        <v>0</v>
      </c>
      <c r="AD11" s="678">
        <f t="shared" si="14"/>
        <v>0</v>
      </c>
      <c r="AE11" s="677">
        <f t="shared" si="14"/>
        <v>0</v>
      </c>
      <c r="AG11" s="637">
        <f>(T11-T10)*100</f>
        <v>0</v>
      </c>
      <c r="AH11" s="637">
        <f t="shared" ref="AH11" si="15">(U11-U10)*100</f>
        <v>0</v>
      </c>
      <c r="AI11" s="637">
        <f t="shared" ref="AI11" si="16">(V11-V10)*100</f>
        <v>0</v>
      </c>
      <c r="AJ11" s="637">
        <f t="shared" ref="AJ11" si="17">(W11-W10)*100</f>
        <v>0</v>
      </c>
      <c r="AK11" s="637">
        <f t="shared" ref="AK11" si="18">(X11-X10)*100</f>
        <v>0</v>
      </c>
      <c r="AL11" s="637">
        <f t="shared" ref="AL11" si="19">(Y11-Y10)*100</f>
        <v>0</v>
      </c>
      <c r="AM11" s="637">
        <f t="shared" ref="AM11" si="20">(Z11-Z10)*100</f>
        <v>0</v>
      </c>
      <c r="AN11" s="637">
        <f t="shared" ref="AN11" si="21">(AA11-AA10)*100</f>
        <v>0</v>
      </c>
      <c r="AO11" s="637">
        <f t="shared" ref="AO11" si="22">(AB11-AB10)*100</f>
        <v>0</v>
      </c>
      <c r="AP11" s="637">
        <f t="shared" ref="AP11" si="23">(AC11-AC10)*100</f>
        <v>0</v>
      </c>
      <c r="AQ11" s="637">
        <f t="shared" ref="AQ11" si="24">(AD11-AD10)*100</f>
        <v>0</v>
      </c>
      <c r="AR11" s="637">
        <f t="shared" ref="AR11" si="25">(AE11-AE10)*100</f>
        <v>0</v>
      </c>
    </row>
    <row r="12" spans="1:44" ht="15">
      <c r="A12" s="609"/>
      <c r="B12" s="99" t="s">
        <v>276</v>
      </c>
      <c r="C12" s="106"/>
      <c r="D12" s="107"/>
      <c r="E12" s="107"/>
      <c r="F12" s="107"/>
      <c r="G12" s="107"/>
      <c r="H12" s="107"/>
      <c r="I12" s="106"/>
      <c r="J12" s="106"/>
      <c r="K12" s="107"/>
      <c r="L12" s="107"/>
      <c r="M12" s="107"/>
      <c r="N12" s="108"/>
      <c r="O12"/>
      <c r="P12"/>
      <c r="Q12"/>
      <c r="R12" s="599" t="s">
        <v>1112</v>
      </c>
      <c r="S12" s="600" t="s">
        <v>1108</v>
      </c>
      <c r="T12" s="675">
        <f t="shared" ref="T12:AE13" si="26">IF(C6&gt;0,C12/C6,)</f>
        <v>0</v>
      </c>
      <c r="U12" s="676">
        <f t="shared" si="26"/>
        <v>0</v>
      </c>
      <c r="V12" s="676">
        <f t="shared" si="26"/>
        <v>0</v>
      </c>
      <c r="W12" s="676">
        <f t="shared" si="26"/>
        <v>0</v>
      </c>
      <c r="X12" s="676">
        <f t="shared" si="26"/>
        <v>0</v>
      </c>
      <c r="Y12" s="676">
        <f t="shared" si="26"/>
        <v>0</v>
      </c>
      <c r="Z12" s="675">
        <f t="shared" si="26"/>
        <v>0</v>
      </c>
      <c r="AA12" s="675">
        <f t="shared" si="26"/>
        <v>0</v>
      </c>
      <c r="AB12" s="676">
        <f t="shared" si="26"/>
        <v>0</v>
      </c>
      <c r="AC12" s="676">
        <f t="shared" si="26"/>
        <v>0</v>
      </c>
      <c r="AD12" s="676">
        <f t="shared" si="26"/>
        <v>0</v>
      </c>
      <c r="AE12" s="675">
        <f t="shared" si="26"/>
        <v>0</v>
      </c>
      <c r="AG12" s="730" t="s">
        <v>1107</v>
      </c>
      <c r="AH12" s="627"/>
      <c r="AI12" s="627"/>
      <c r="AJ12" s="627"/>
      <c r="AK12" s="627"/>
      <c r="AL12" s="627"/>
      <c r="AM12" s="627"/>
      <c r="AN12" s="627"/>
      <c r="AO12" s="627"/>
      <c r="AP12" s="627"/>
      <c r="AQ12" s="627"/>
      <c r="AR12" s="627"/>
    </row>
    <row r="13" spans="1:44" ht="15">
      <c r="A13" s="609"/>
      <c r="B13" s="258" t="s">
        <v>521</v>
      </c>
      <c r="C13" s="259"/>
      <c r="D13" s="260"/>
      <c r="E13" s="260"/>
      <c r="F13" s="260"/>
      <c r="G13" s="260"/>
      <c r="H13" s="260"/>
      <c r="I13" s="259"/>
      <c r="J13" s="259"/>
      <c r="K13" s="260"/>
      <c r="L13" s="260"/>
      <c r="M13" s="260"/>
      <c r="N13" s="261"/>
      <c r="O13"/>
      <c r="P13"/>
      <c r="Q13"/>
      <c r="R13" s="601"/>
      <c r="S13" s="602" t="s">
        <v>607</v>
      </c>
      <c r="T13" s="677">
        <f t="shared" si="26"/>
        <v>0</v>
      </c>
      <c r="U13" s="678">
        <f t="shared" si="26"/>
        <v>0</v>
      </c>
      <c r="V13" s="678">
        <f t="shared" si="26"/>
        <v>0</v>
      </c>
      <c r="W13" s="678">
        <f t="shared" si="26"/>
        <v>0</v>
      </c>
      <c r="X13" s="678">
        <f t="shared" si="26"/>
        <v>0</v>
      </c>
      <c r="Y13" s="678">
        <f t="shared" si="26"/>
        <v>0</v>
      </c>
      <c r="Z13" s="677">
        <f t="shared" si="26"/>
        <v>0</v>
      </c>
      <c r="AA13" s="677">
        <f t="shared" si="26"/>
        <v>0</v>
      </c>
      <c r="AB13" s="678">
        <f t="shared" si="26"/>
        <v>0</v>
      </c>
      <c r="AC13" s="678">
        <f t="shared" si="26"/>
        <v>0</v>
      </c>
      <c r="AD13" s="678">
        <f t="shared" si="26"/>
        <v>0</v>
      </c>
      <c r="AE13" s="677">
        <f t="shared" si="26"/>
        <v>0</v>
      </c>
      <c r="AG13" s="629">
        <f>(T13-T12)*100</f>
        <v>0</v>
      </c>
      <c r="AH13" s="629">
        <f t="shared" ref="AH13" si="27">(U13-U12)*100</f>
        <v>0</v>
      </c>
      <c r="AI13" s="629">
        <f t="shared" ref="AI13" si="28">(V13-V12)*100</f>
        <v>0</v>
      </c>
      <c r="AJ13" s="629">
        <f t="shared" ref="AJ13" si="29">(W13-W12)*100</f>
        <v>0</v>
      </c>
      <c r="AK13" s="629">
        <f t="shared" ref="AK13" si="30">(X13-X12)*100</f>
        <v>0</v>
      </c>
      <c r="AL13" s="629">
        <f t="shared" ref="AL13" si="31">(Y13-Y12)*100</f>
        <v>0</v>
      </c>
      <c r="AM13" s="629">
        <f t="shared" ref="AM13" si="32">(Z13-Z12)*100</f>
        <v>0</v>
      </c>
      <c r="AN13" s="629">
        <f t="shared" ref="AN13" si="33">(AA13-AA12)*100</f>
        <v>0</v>
      </c>
      <c r="AO13" s="629">
        <f t="shared" ref="AO13" si="34">(AB13-AB12)*100</f>
        <v>0</v>
      </c>
      <c r="AP13" s="629">
        <f t="shared" ref="AP13" si="35">(AC13-AC12)*100</f>
        <v>0</v>
      </c>
      <c r="AQ13" s="629">
        <f t="shared" ref="AQ13" si="36">(AD13-AD12)*100</f>
        <v>0</v>
      </c>
      <c r="AR13" s="629">
        <f t="shared" ref="AR13" si="37">(AE13-AE12)*100</f>
        <v>0</v>
      </c>
    </row>
    <row r="14" spans="1:44" ht="15">
      <c r="A14" s="609"/>
      <c r="B14" s="99" t="s">
        <v>142</v>
      </c>
      <c r="C14" s="106"/>
      <c r="D14" s="107"/>
      <c r="E14" s="107"/>
      <c r="F14" s="107"/>
      <c r="G14" s="107"/>
      <c r="H14" s="107"/>
      <c r="I14" s="106"/>
      <c r="J14" s="106"/>
      <c r="K14" s="107"/>
      <c r="L14" s="107"/>
      <c r="M14" s="107"/>
      <c r="N14" s="108"/>
      <c r="O14"/>
      <c r="P14"/>
      <c r="Q14"/>
      <c r="R14" s="599" t="s">
        <v>1113</v>
      </c>
      <c r="S14" s="600" t="s">
        <v>1108</v>
      </c>
      <c r="T14" s="675">
        <f t="shared" ref="T14:AE15" si="38">IF(C6&gt;0,C14/C6,)</f>
        <v>0</v>
      </c>
      <c r="U14" s="676">
        <f t="shared" si="38"/>
        <v>0</v>
      </c>
      <c r="V14" s="676">
        <f t="shared" si="38"/>
        <v>0</v>
      </c>
      <c r="W14" s="676">
        <f t="shared" si="38"/>
        <v>0</v>
      </c>
      <c r="X14" s="676">
        <f t="shared" si="38"/>
        <v>0</v>
      </c>
      <c r="Y14" s="676">
        <f t="shared" si="38"/>
        <v>0</v>
      </c>
      <c r="Z14" s="675">
        <f t="shared" si="38"/>
        <v>0</v>
      </c>
      <c r="AA14" s="675">
        <f t="shared" si="38"/>
        <v>0</v>
      </c>
      <c r="AB14" s="676">
        <f t="shared" si="38"/>
        <v>0</v>
      </c>
      <c r="AC14" s="676">
        <f t="shared" si="38"/>
        <v>0</v>
      </c>
      <c r="AD14" s="676">
        <f t="shared" si="38"/>
        <v>0</v>
      </c>
      <c r="AE14" s="675">
        <f t="shared" si="38"/>
        <v>0</v>
      </c>
      <c r="AG14" s="730" t="s">
        <v>1107</v>
      </c>
      <c r="AH14" s="627"/>
      <c r="AI14" s="627"/>
      <c r="AJ14" s="627"/>
      <c r="AK14" s="627"/>
      <c r="AL14" s="627"/>
      <c r="AM14" s="627"/>
      <c r="AN14" s="627"/>
      <c r="AO14" s="627"/>
      <c r="AP14" s="627"/>
      <c r="AQ14" s="627"/>
      <c r="AR14" s="627"/>
    </row>
    <row r="15" spans="1:44" ht="15">
      <c r="A15" s="609"/>
      <c r="B15" s="258" t="s">
        <v>523</v>
      </c>
      <c r="C15" s="259"/>
      <c r="D15" s="260"/>
      <c r="E15" s="260"/>
      <c r="F15" s="260"/>
      <c r="G15" s="260"/>
      <c r="H15" s="260"/>
      <c r="I15" s="259"/>
      <c r="J15" s="259"/>
      <c r="K15" s="260"/>
      <c r="L15" s="260"/>
      <c r="M15" s="260"/>
      <c r="N15" s="261"/>
      <c r="O15"/>
      <c r="P15"/>
      <c r="Q15"/>
      <c r="R15" s="601"/>
      <c r="S15" s="602" t="s">
        <v>607</v>
      </c>
      <c r="T15" s="677">
        <f t="shared" si="38"/>
        <v>0</v>
      </c>
      <c r="U15" s="678">
        <f t="shared" si="38"/>
        <v>0</v>
      </c>
      <c r="V15" s="678">
        <f t="shared" si="38"/>
        <v>0</v>
      </c>
      <c r="W15" s="678">
        <f t="shared" si="38"/>
        <v>0</v>
      </c>
      <c r="X15" s="678">
        <f t="shared" si="38"/>
        <v>0</v>
      </c>
      <c r="Y15" s="678">
        <f t="shared" si="38"/>
        <v>0</v>
      </c>
      <c r="Z15" s="677">
        <f t="shared" si="38"/>
        <v>0</v>
      </c>
      <c r="AA15" s="677">
        <f t="shared" si="38"/>
        <v>0</v>
      </c>
      <c r="AB15" s="678">
        <f t="shared" si="38"/>
        <v>0</v>
      </c>
      <c r="AC15" s="678">
        <f t="shared" si="38"/>
        <v>0</v>
      </c>
      <c r="AD15" s="678">
        <f t="shared" si="38"/>
        <v>0</v>
      </c>
      <c r="AE15" s="677">
        <f t="shared" si="38"/>
        <v>0</v>
      </c>
      <c r="AG15" s="637">
        <f>(T15-T14)*100</f>
        <v>0</v>
      </c>
      <c r="AH15" s="637">
        <f t="shared" ref="AH15" si="39">(U15-U14)*100</f>
        <v>0</v>
      </c>
      <c r="AI15" s="637">
        <f t="shared" ref="AI15" si="40">(V15-V14)*100</f>
        <v>0</v>
      </c>
      <c r="AJ15" s="637">
        <f t="shared" ref="AJ15" si="41">(W15-W14)*100</f>
        <v>0</v>
      </c>
      <c r="AK15" s="637">
        <f t="shared" ref="AK15" si="42">(X15-X14)*100</f>
        <v>0</v>
      </c>
      <c r="AL15" s="637">
        <f t="shared" ref="AL15" si="43">(Y15-Y14)*100</f>
        <v>0</v>
      </c>
      <c r="AM15" s="637">
        <f t="shared" ref="AM15" si="44">(Z15-Z14)*100</f>
        <v>0</v>
      </c>
      <c r="AN15" s="637">
        <f t="shared" ref="AN15" si="45">(AA15-AA14)*100</f>
        <v>0</v>
      </c>
      <c r="AO15" s="637">
        <f t="shared" ref="AO15" si="46">(AB15-AB14)*100</f>
        <v>0</v>
      </c>
      <c r="AP15" s="637">
        <f t="shared" ref="AP15" si="47">(AC15-AC14)*100</f>
        <v>0</v>
      </c>
      <c r="AQ15" s="637">
        <f t="shared" ref="AQ15" si="48">(AD15-AD14)*100</f>
        <v>0</v>
      </c>
      <c r="AR15" s="637">
        <f t="shared" ref="AR15" si="49">(AE15-AE14)*100</f>
        <v>0</v>
      </c>
    </row>
    <row r="16" spans="1:44" ht="15">
      <c r="A16" s="609"/>
      <c r="B16" s="99" t="s">
        <v>144</v>
      </c>
      <c r="C16" s="106"/>
      <c r="D16" s="107"/>
      <c r="E16" s="107"/>
      <c r="F16" s="107"/>
      <c r="G16" s="107"/>
      <c r="H16" s="107"/>
      <c r="I16" s="106"/>
      <c r="J16" s="106"/>
      <c r="K16" s="107"/>
      <c r="L16" s="107"/>
      <c r="M16" s="107"/>
      <c r="N16" s="108"/>
      <c r="O16"/>
      <c r="P16"/>
      <c r="Q16"/>
      <c r="R16" s="599" t="s">
        <v>1114</v>
      </c>
      <c r="S16" s="600" t="s">
        <v>1108</v>
      </c>
      <c r="T16" s="675">
        <f t="shared" ref="T16:AE17" si="50">IF(C6&gt;0,C16/C6,)</f>
        <v>0</v>
      </c>
      <c r="U16" s="676">
        <f t="shared" si="50"/>
        <v>0</v>
      </c>
      <c r="V16" s="676">
        <f t="shared" si="50"/>
        <v>0</v>
      </c>
      <c r="W16" s="676">
        <f t="shared" si="50"/>
        <v>0</v>
      </c>
      <c r="X16" s="676">
        <f t="shared" si="50"/>
        <v>0</v>
      </c>
      <c r="Y16" s="676">
        <f t="shared" si="50"/>
        <v>0</v>
      </c>
      <c r="Z16" s="675">
        <f t="shared" si="50"/>
        <v>0</v>
      </c>
      <c r="AA16" s="675">
        <f t="shared" si="50"/>
        <v>0</v>
      </c>
      <c r="AB16" s="676">
        <f t="shared" si="50"/>
        <v>0</v>
      </c>
      <c r="AC16" s="676">
        <f t="shared" si="50"/>
        <v>0</v>
      </c>
      <c r="AD16" s="676">
        <f t="shared" si="50"/>
        <v>0</v>
      </c>
      <c r="AE16" s="675">
        <f t="shared" si="50"/>
        <v>0</v>
      </c>
      <c r="AG16" s="730" t="s">
        <v>1107</v>
      </c>
      <c r="AH16" s="627"/>
      <c r="AI16" s="627"/>
      <c r="AJ16" s="627"/>
      <c r="AK16" s="627"/>
      <c r="AL16" s="627"/>
      <c r="AM16" s="627"/>
      <c r="AN16" s="627"/>
      <c r="AO16" s="627"/>
      <c r="AP16" s="627"/>
      <c r="AQ16" s="627"/>
      <c r="AR16" s="627"/>
    </row>
    <row r="17" spans="1:45" ht="15">
      <c r="A17" s="609"/>
      <c r="B17" s="258" t="s">
        <v>525</v>
      </c>
      <c r="C17" s="259"/>
      <c r="D17" s="260"/>
      <c r="E17" s="260"/>
      <c r="F17" s="260"/>
      <c r="G17" s="260"/>
      <c r="H17" s="260"/>
      <c r="I17" s="259"/>
      <c r="J17" s="259"/>
      <c r="K17" s="260"/>
      <c r="L17" s="260"/>
      <c r="M17" s="260"/>
      <c r="N17" s="261"/>
      <c r="O17"/>
      <c r="P17"/>
      <c r="Q17"/>
      <c r="R17" s="601"/>
      <c r="S17" s="602" t="s">
        <v>607</v>
      </c>
      <c r="T17" s="677">
        <f t="shared" si="50"/>
        <v>0</v>
      </c>
      <c r="U17" s="678">
        <f t="shared" si="50"/>
        <v>0</v>
      </c>
      <c r="V17" s="678">
        <f t="shared" si="50"/>
        <v>0</v>
      </c>
      <c r="W17" s="678">
        <f t="shared" si="50"/>
        <v>0</v>
      </c>
      <c r="X17" s="678">
        <f t="shared" si="50"/>
        <v>0</v>
      </c>
      <c r="Y17" s="678">
        <f t="shared" si="50"/>
        <v>0</v>
      </c>
      <c r="Z17" s="677">
        <f t="shared" si="50"/>
        <v>0</v>
      </c>
      <c r="AA17" s="677">
        <f t="shared" si="50"/>
        <v>0</v>
      </c>
      <c r="AB17" s="678">
        <f t="shared" si="50"/>
        <v>0</v>
      </c>
      <c r="AC17" s="678">
        <f t="shared" si="50"/>
        <v>0</v>
      </c>
      <c r="AD17" s="678">
        <f t="shared" si="50"/>
        <v>0</v>
      </c>
      <c r="AE17" s="677">
        <f t="shared" si="50"/>
        <v>0</v>
      </c>
      <c r="AG17" s="637">
        <f>(T17-T16)*100</f>
        <v>0</v>
      </c>
      <c r="AH17" s="637">
        <f t="shared" ref="AH17" si="51">(U17-U16)*100</f>
        <v>0</v>
      </c>
      <c r="AI17" s="637">
        <f t="shared" ref="AI17" si="52">(V17-V16)*100</f>
        <v>0</v>
      </c>
      <c r="AJ17" s="637">
        <f t="shared" ref="AJ17" si="53">(W17-W16)*100</f>
        <v>0</v>
      </c>
      <c r="AK17" s="637">
        <f t="shared" ref="AK17" si="54">(X17-X16)*100</f>
        <v>0</v>
      </c>
      <c r="AL17" s="637">
        <f t="shared" ref="AL17" si="55">(Y17-Y16)*100</f>
        <v>0</v>
      </c>
      <c r="AM17" s="637">
        <f t="shared" ref="AM17" si="56">(Z17-Z16)*100</f>
        <v>0</v>
      </c>
      <c r="AN17" s="637">
        <f t="shared" ref="AN17" si="57">(AA17-AA16)*100</f>
        <v>0</v>
      </c>
      <c r="AO17" s="637">
        <f t="shared" ref="AO17" si="58">(AB17-AB16)*100</f>
        <v>0</v>
      </c>
      <c r="AP17" s="637">
        <f t="shared" ref="AP17" si="59">(AC17-AC16)*100</f>
        <v>0</v>
      </c>
      <c r="AQ17" s="637">
        <f t="shared" ref="AQ17" si="60">(AD17-AD16)*100</f>
        <v>0</v>
      </c>
      <c r="AR17" s="637">
        <f t="shared" ref="AR17" si="61">(AE17-AE16)*100</f>
        <v>0</v>
      </c>
    </row>
    <row r="18" spans="1:45" ht="15">
      <c r="A18" s="609"/>
      <c r="B18" s="99" t="s">
        <v>146</v>
      </c>
      <c r="C18" s="106"/>
      <c r="D18" s="107"/>
      <c r="E18" s="107"/>
      <c r="F18" s="107"/>
      <c r="G18" s="107"/>
      <c r="H18" s="107"/>
      <c r="I18" s="106"/>
      <c r="J18" s="106"/>
      <c r="K18" s="107"/>
      <c r="L18" s="107"/>
      <c r="M18" s="107"/>
      <c r="N18" s="108"/>
      <c r="O18"/>
      <c r="P18"/>
      <c r="Q18"/>
      <c r="R18" s="599" t="s">
        <v>1115</v>
      </c>
      <c r="S18" s="600" t="s">
        <v>1108</v>
      </c>
      <c r="T18" s="675">
        <f t="shared" ref="T18:AE19" si="62">IF(C6&gt;0,C18/C6,)</f>
        <v>0</v>
      </c>
      <c r="U18" s="676">
        <f t="shared" si="62"/>
        <v>0</v>
      </c>
      <c r="V18" s="676">
        <f t="shared" si="62"/>
        <v>0</v>
      </c>
      <c r="W18" s="676">
        <f t="shared" si="62"/>
        <v>0</v>
      </c>
      <c r="X18" s="676">
        <f t="shared" si="62"/>
        <v>0</v>
      </c>
      <c r="Y18" s="676">
        <f t="shared" si="62"/>
        <v>0</v>
      </c>
      <c r="Z18" s="675">
        <f t="shared" si="62"/>
        <v>0</v>
      </c>
      <c r="AA18" s="675">
        <f t="shared" si="62"/>
        <v>0</v>
      </c>
      <c r="AB18" s="676">
        <f t="shared" si="62"/>
        <v>0</v>
      </c>
      <c r="AC18" s="676">
        <f t="shared" si="62"/>
        <v>0</v>
      </c>
      <c r="AD18" s="676">
        <f t="shared" si="62"/>
        <v>0</v>
      </c>
      <c r="AE18" s="675">
        <f t="shared" si="62"/>
        <v>0</v>
      </c>
      <c r="AG18" s="730" t="s">
        <v>1107</v>
      </c>
      <c r="AH18" s="627"/>
      <c r="AI18" s="627"/>
      <c r="AJ18" s="627"/>
      <c r="AK18" s="627"/>
      <c r="AL18" s="627"/>
      <c r="AM18" s="627"/>
      <c r="AN18" s="627"/>
      <c r="AO18" s="627"/>
      <c r="AP18" s="627"/>
      <c r="AQ18" s="627"/>
      <c r="AR18" s="627"/>
    </row>
    <row r="19" spans="1:45" ht="15">
      <c r="A19" s="609"/>
      <c r="B19" s="258" t="s">
        <v>527</v>
      </c>
      <c r="C19" s="259"/>
      <c r="D19" s="260"/>
      <c r="E19" s="260"/>
      <c r="F19" s="260"/>
      <c r="G19" s="260"/>
      <c r="H19" s="260"/>
      <c r="I19" s="259"/>
      <c r="J19" s="259"/>
      <c r="K19" s="260"/>
      <c r="L19" s="260"/>
      <c r="M19" s="260"/>
      <c r="N19" s="261"/>
      <c r="O19"/>
      <c r="P19"/>
      <c r="Q19"/>
      <c r="R19" s="601"/>
      <c r="S19" s="602" t="s">
        <v>607</v>
      </c>
      <c r="T19" s="677">
        <f t="shared" si="62"/>
        <v>0</v>
      </c>
      <c r="U19" s="678">
        <f t="shared" si="62"/>
        <v>0</v>
      </c>
      <c r="V19" s="678">
        <f t="shared" si="62"/>
        <v>0</v>
      </c>
      <c r="W19" s="678">
        <f t="shared" si="62"/>
        <v>0</v>
      </c>
      <c r="X19" s="678">
        <f t="shared" si="62"/>
        <v>0</v>
      </c>
      <c r="Y19" s="678">
        <f t="shared" si="62"/>
        <v>0</v>
      </c>
      <c r="Z19" s="677">
        <f t="shared" si="62"/>
        <v>0</v>
      </c>
      <c r="AA19" s="677">
        <f t="shared" si="62"/>
        <v>0</v>
      </c>
      <c r="AB19" s="678">
        <f t="shared" si="62"/>
        <v>0</v>
      </c>
      <c r="AC19" s="678">
        <f t="shared" si="62"/>
        <v>0</v>
      </c>
      <c r="AD19" s="678">
        <f t="shared" si="62"/>
        <v>0</v>
      </c>
      <c r="AE19" s="677">
        <f t="shared" si="62"/>
        <v>0</v>
      </c>
      <c r="AG19" s="637">
        <f>(T19-T18)*100</f>
        <v>0</v>
      </c>
      <c r="AH19" s="637">
        <f t="shared" ref="AH19" si="63">(U19-U18)*100</f>
        <v>0</v>
      </c>
      <c r="AI19" s="637">
        <f t="shared" ref="AI19" si="64">(V19-V18)*100</f>
        <v>0</v>
      </c>
      <c r="AJ19" s="637">
        <f t="shared" ref="AJ19" si="65">(W19-W18)*100</f>
        <v>0</v>
      </c>
      <c r="AK19" s="637">
        <f t="shared" ref="AK19" si="66">(X19-X18)*100</f>
        <v>0</v>
      </c>
      <c r="AL19" s="637">
        <f t="shared" ref="AL19" si="67">(Y19-Y18)*100</f>
        <v>0</v>
      </c>
      <c r="AM19" s="637">
        <f t="shared" ref="AM19" si="68">(Z19-Z18)*100</f>
        <v>0</v>
      </c>
      <c r="AN19" s="637">
        <f t="shared" ref="AN19" si="69">(AA19-AA18)*100</f>
        <v>0</v>
      </c>
      <c r="AO19" s="637">
        <f t="shared" ref="AO19" si="70">(AB19-AB18)*100</f>
        <v>0</v>
      </c>
      <c r="AP19" s="637">
        <f t="shared" ref="AP19" si="71">(AC19-AC18)*100</f>
        <v>0</v>
      </c>
      <c r="AQ19" s="637">
        <f t="shared" ref="AQ19" si="72">(AD19-AD18)*100</f>
        <v>0</v>
      </c>
      <c r="AR19" s="637">
        <f t="shared" ref="AR19" si="73">(AE19-AE18)*100</f>
        <v>0</v>
      </c>
    </row>
    <row r="20" spans="1:45" ht="15">
      <c r="A20" s="609"/>
      <c r="B20" s="99" t="s">
        <v>148</v>
      </c>
      <c r="C20" s="106"/>
      <c r="D20" s="107"/>
      <c r="E20" s="107"/>
      <c r="F20" s="107"/>
      <c r="G20" s="107"/>
      <c r="H20" s="107"/>
      <c r="I20" s="106"/>
      <c r="J20" s="106"/>
      <c r="K20" s="107"/>
      <c r="L20" s="107"/>
      <c r="M20" s="107"/>
      <c r="N20" s="108"/>
      <c r="O20"/>
      <c r="P20"/>
      <c r="Q20"/>
      <c r="R20" s="599" t="s">
        <v>1116</v>
      </c>
      <c r="S20" s="600" t="s">
        <v>1108</v>
      </c>
      <c r="T20" s="675">
        <f t="shared" ref="T20:AE21" si="74">IF(C6&gt;0,C20/C6,)</f>
        <v>0</v>
      </c>
      <c r="U20" s="676">
        <f t="shared" si="74"/>
        <v>0</v>
      </c>
      <c r="V20" s="676">
        <f t="shared" si="74"/>
        <v>0</v>
      </c>
      <c r="W20" s="676">
        <f t="shared" si="74"/>
        <v>0</v>
      </c>
      <c r="X20" s="676">
        <f t="shared" si="74"/>
        <v>0</v>
      </c>
      <c r="Y20" s="676">
        <f t="shared" si="74"/>
        <v>0</v>
      </c>
      <c r="Z20" s="675">
        <f t="shared" si="74"/>
        <v>0</v>
      </c>
      <c r="AA20" s="675">
        <f t="shared" si="74"/>
        <v>0</v>
      </c>
      <c r="AB20" s="676">
        <f t="shared" si="74"/>
        <v>0</v>
      </c>
      <c r="AC20" s="676">
        <f t="shared" si="74"/>
        <v>0</v>
      </c>
      <c r="AD20" s="676">
        <f t="shared" si="74"/>
        <v>0</v>
      </c>
      <c r="AE20" s="675">
        <f t="shared" si="74"/>
        <v>0</v>
      </c>
      <c r="AG20" s="730" t="s">
        <v>1107</v>
      </c>
      <c r="AH20" s="627"/>
      <c r="AI20" s="627"/>
      <c r="AJ20" s="627"/>
      <c r="AK20" s="627"/>
      <c r="AL20" s="627"/>
      <c r="AM20" s="627"/>
      <c r="AN20" s="627"/>
      <c r="AO20" s="627"/>
      <c r="AP20" s="627"/>
      <c r="AQ20" s="627"/>
      <c r="AR20" s="627"/>
    </row>
    <row r="21" spans="1:45" ht="15">
      <c r="A21" s="609"/>
      <c r="B21" s="258" t="s">
        <v>529</v>
      </c>
      <c r="C21" s="259"/>
      <c r="D21" s="260"/>
      <c r="E21" s="260"/>
      <c r="F21" s="260"/>
      <c r="G21" s="260"/>
      <c r="H21" s="260"/>
      <c r="I21" s="259"/>
      <c r="J21" s="259"/>
      <c r="K21" s="260"/>
      <c r="L21" s="260"/>
      <c r="M21" s="260"/>
      <c r="N21" s="261"/>
      <c r="O21"/>
      <c r="P21"/>
      <c r="Q21"/>
      <c r="R21" s="601"/>
      <c r="S21" s="602" t="s">
        <v>607</v>
      </c>
      <c r="T21" s="677">
        <f t="shared" si="74"/>
        <v>0</v>
      </c>
      <c r="U21" s="678">
        <f t="shared" si="74"/>
        <v>0</v>
      </c>
      <c r="V21" s="678">
        <f t="shared" si="74"/>
        <v>0</v>
      </c>
      <c r="W21" s="678">
        <f t="shared" si="74"/>
        <v>0</v>
      </c>
      <c r="X21" s="678">
        <f t="shared" si="74"/>
        <v>0</v>
      </c>
      <c r="Y21" s="678">
        <f t="shared" si="74"/>
        <v>0</v>
      </c>
      <c r="Z21" s="677">
        <f t="shared" si="74"/>
        <v>0</v>
      </c>
      <c r="AA21" s="677">
        <f t="shared" si="74"/>
        <v>0</v>
      </c>
      <c r="AB21" s="678">
        <f t="shared" si="74"/>
        <v>0</v>
      </c>
      <c r="AC21" s="678">
        <f t="shared" si="74"/>
        <v>0</v>
      </c>
      <c r="AD21" s="678">
        <f t="shared" si="74"/>
        <v>0</v>
      </c>
      <c r="AE21" s="677">
        <f t="shared" si="74"/>
        <v>0</v>
      </c>
      <c r="AG21" s="637">
        <f>(T21-T20)*100</f>
        <v>0</v>
      </c>
      <c r="AH21" s="637">
        <f t="shared" ref="AH21" si="75">(U21-U20)*100</f>
        <v>0</v>
      </c>
      <c r="AI21" s="637">
        <f t="shared" ref="AI21" si="76">(V21-V20)*100</f>
        <v>0</v>
      </c>
      <c r="AJ21" s="637">
        <f t="shared" ref="AJ21" si="77">(W21-W20)*100</f>
        <v>0</v>
      </c>
      <c r="AK21" s="637">
        <f t="shared" ref="AK21" si="78">(X21-X20)*100</f>
        <v>0</v>
      </c>
      <c r="AL21" s="637">
        <f t="shared" ref="AL21" si="79">(Y21-Y20)*100</f>
        <v>0</v>
      </c>
      <c r="AM21" s="637">
        <f t="shared" ref="AM21" si="80">(Z21-Z20)*100</f>
        <v>0</v>
      </c>
      <c r="AN21" s="637">
        <f t="shared" ref="AN21" si="81">(AA21-AA20)*100</f>
        <v>0</v>
      </c>
      <c r="AO21" s="637">
        <f t="shared" ref="AO21" si="82">(AB21-AB20)*100</f>
        <v>0</v>
      </c>
      <c r="AP21" s="637">
        <f t="shared" ref="AP21" si="83">(AC21-AC20)*100</f>
        <v>0</v>
      </c>
      <c r="AQ21" s="637">
        <f t="shared" ref="AQ21" si="84">(AD21-AD20)*100</f>
        <v>0</v>
      </c>
      <c r="AR21" s="637">
        <f t="shared" ref="AR21" si="85">(AE21-AE20)*100</f>
        <v>0</v>
      </c>
    </row>
    <row r="22" spans="1:45" ht="15">
      <c r="A22" s="609"/>
      <c r="B22" s="99" t="s">
        <v>150</v>
      </c>
      <c r="C22" s="106"/>
      <c r="D22" s="107"/>
      <c r="E22" s="107"/>
      <c r="F22" s="107"/>
      <c r="G22" s="107"/>
      <c r="H22" s="107"/>
      <c r="I22" s="106"/>
      <c r="J22" s="106"/>
      <c r="K22" s="107"/>
      <c r="L22" s="107"/>
      <c r="M22" s="107"/>
      <c r="N22" s="108"/>
      <c r="O22"/>
      <c r="P22"/>
      <c r="Q22"/>
      <c r="R22" s="599" t="s">
        <v>1117</v>
      </c>
      <c r="S22" s="600" t="s">
        <v>1108</v>
      </c>
      <c r="T22" s="675">
        <f t="shared" ref="T22:AE23" si="86">IF(C6&gt;0,C22/C6,)</f>
        <v>0</v>
      </c>
      <c r="U22" s="676">
        <f t="shared" si="86"/>
        <v>0</v>
      </c>
      <c r="V22" s="676">
        <f t="shared" si="86"/>
        <v>0</v>
      </c>
      <c r="W22" s="676">
        <f t="shared" si="86"/>
        <v>0</v>
      </c>
      <c r="X22" s="676">
        <f t="shared" si="86"/>
        <v>0</v>
      </c>
      <c r="Y22" s="676">
        <f t="shared" si="86"/>
        <v>0</v>
      </c>
      <c r="Z22" s="675">
        <f t="shared" si="86"/>
        <v>0</v>
      </c>
      <c r="AA22" s="675">
        <f t="shared" si="86"/>
        <v>0</v>
      </c>
      <c r="AB22" s="676">
        <f t="shared" si="86"/>
        <v>0</v>
      </c>
      <c r="AC22" s="676">
        <f t="shared" si="86"/>
        <v>0</v>
      </c>
      <c r="AD22" s="676">
        <f t="shared" si="86"/>
        <v>0</v>
      </c>
      <c r="AE22" s="675">
        <f t="shared" si="86"/>
        <v>0</v>
      </c>
      <c r="AG22" s="730" t="s">
        <v>1107</v>
      </c>
      <c r="AH22" s="627"/>
      <c r="AI22" s="627"/>
      <c r="AJ22" s="627"/>
      <c r="AK22" s="627"/>
      <c r="AL22" s="627"/>
      <c r="AM22" s="627"/>
      <c r="AN22" s="627"/>
      <c r="AO22" s="627"/>
      <c r="AP22" s="627"/>
      <c r="AQ22" s="627"/>
      <c r="AR22" s="627"/>
    </row>
    <row r="23" spans="1:45" ht="15">
      <c r="A23" s="609"/>
      <c r="B23" s="258" t="s">
        <v>531</v>
      </c>
      <c r="C23" s="259"/>
      <c r="D23" s="260"/>
      <c r="E23" s="260"/>
      <c r="F23" s="260"/>
      <c r="G23" s="260"/>
      <c r="H23" s="260"/>
      <c r="I23" s="259"/>
      <c r="J23" s="259"/>
      <c r="K23" s="260"/>
      <c r="L23" s="260"/>
      <c r="M23" s="260"/>
      <c r="N23" s="261"/>
      <c r="O23"/>
      <c r="P23"/>
      <c r="Q23"/>
      <c r="R23" s="601"/>
      <c r="S23" s="602" t="s">
        <v>607</v>
      </c>
      <c r="T23" s="677">
        <f t="shared" si="86"/>
        <v>0</v>
      </c>
      <c r="U23" s="678">
        <f t="shared" si="86"/>
        <v>0</v>
      </c>
      <c r="V23" s="678">
        <f t="shared" si="86"/>
        <v>0</v>
      </c>
      <c r="W23" s="678">
        <f t="shared" si="86"/>
        <v>0</v>
      </c>
      <c r="X23" s="678">
        <f t="shared" si="86"/>
        <v>0</v>
      </c>
      <c r="Y23" s="678">
        <f t="shared" si="86"/>
        <v>0</v>
      </c>
      <c r="Z23" s="677">
        <f t="shared" si="86"/>
        <v>0</v>
      </c>
      <c r="AA23" s="677">
        <f t="shared" si="86"/>
        <v>0</v>
      </c>
      <c r="AB23" s="678">
        <f t="shared" si="86"/>
        <v>0</v>
      </c>
      <c r="AC23" s="678">
        <f t="shared" si="86"/>
        <v>0</v>
      </c>
      <c r="AD23" s="678">
        <f t="shared" si="86"/>
        <v>0</v>
      </c>
      <c r="AE23" s="677">
        <f t="shared" si="86"/>
        <v>0</v>
      </c>
      <c r="AG23" s="637">
        <f>(T23-T22)*100</f>
        <v>0</v>
      </c>
      <c r="AH23" s="637">
        <f t="shared" ref="AH23" si="87">(U23-U22)*100</f>
        <v>0</v>
      </c>
      <c r="AI23" s="637">
        <f t="shared" ref="AI23" si="88">(V23-V22)*100</f>
        <v>0</v>
      </c>
      <c r="AJ23" s="637">
        <f t="shared" ref="AJ23" si="89">(W23-W22)*100</f>
        <v>0</v>
      </c>
      <c r="AK23" s="637">
        <f t="shared" ref="AK23" si="90">(X23-X22)*100</f>
        <v>0</v>
      </c>
      <c r="AL23" s="637">
        <f t="shared" ref="AL23" si="91">(Y23-Y22)*100</f>
        <v>0</v>
      </c>
      <c r="AM23" s="637">
        <f t="shared" ref="AM23" si="92">(Z23-Z22)*100</f>
        <v>0</v>
      </c>
      <c r="AN23" s="637">
        <f t="shared" ref="AN23" si="93">(AA23-AA22)*100</f>
        <v>0</v>
      </c>
      <c r="AO23" s="637">
        <f t="shared" ref="AO23" si="94">(AB23-AB22)*100</f>
        <v>0</v>
      </c>
      <c r="AP23" s="637">
        <f t="shared" ref="AP23" si="95">(AC23-AC22)*100</f>
        <v>0</v>
      </c>
      <c r="AQ23" s="637">
        <f t="shared" ref="AQ23" si="96">(AD23-AD22)*100</f>
        <v>0</v>
      </c>
      <c r="AR23" s="637">
        <f t="shared" ref="AR23" si="97">(AE23-AE22)*100</f>
        <v>0</v>
      </c>
    </row>
    <row r="24" spans="1:45" ht="15">
      <c r="A24" s="609"/>
      <c r="B24" s="99" t="s">
        <v>152</v>
      </c>
      <c r="C24" s="106"/>
      <c r="D24" s="107"/>
      <c r="E24" s="107"/>
      <c r="F24" s="107"/>
      <c r="G24" s="107"/>
      <c r="H24" s="107"/>
      <c r="I24" s="106"/>
      <c r="J24" s="106"/>
      <c r="K24" s="107"/>
      <c r="L24" s="107"/>
      <c r="M24" s="107"/>
      <c r="N24" s="108"/>
      <c r="O24"/>
      <c r="P24"/>
      <c r="Q24"/>
      <c r="R24" s="599" t="s">
        <v>1118</v>
      </c>
      <c r="S24" s="600" t="s">
        <v>1108</v>
      </c>
      <c r="T24" s="675">
        <f t="shared" ref="T24:AE25" si="98">IF(C6&gt;0,C24/C6,)</f>
        <v>0</v>
      </c>
      <c r="U24" s="676">
        <f t="shared" si="98"/>
        <v>0</v>
      </c>
      <c r="V24" s="676">
        <f t="shared" si="98"/>
        <v>0</v>
      </c>
      <c r="W24" s="676">
        <f t="shared" si="98"/>
        <v>0</v>
      </c>
      <c r="X24" s="676">
        <f t="shared" si="98"/>
        <v>0</v>
      </c>
      <c r="Y24" s="676">
        <f t="shared" si="98"/>
        <v>0</v>
      </c>
      <c r="Z24" s="675">
        <f t="shared" si="98"/>
        <v>0</v>
      </c>
      <c r="AA24" s="675">
        <f t="shared" si="98"/>
        <v>0</v>
      </c>
      <c r="AB24" s="676">
        <f t="shared" si="98"/>
        <v>0</v>
      </c>
      <c r="AC24" s="676">
        <f t="shared" si="98"/>
        <v>0</v>
      </c>
      <c r="AD24" s="676">
        <f t="shared" si="98"/>
        <v>0</v>
      </c>
      <c r="AE24" s="675">
        <f t="shared" si="98"/>
        <v>0</v>
      </c>
      <c r="AG24" s="730" t="s">
        <v>1107</v>
      </c>
      <c r="AH24" s="627"/>
      <c r="AI24" s="627"/>
      <c r="AJ24" s="627"/>
      <c r="AK24" s="627"/>
      <c r="AL24" s="627"/>
      <c r="AM24" s="627"/>
      <c r="AN24" s="627"/>
      <c r="AO24" s="627"/>
      <c r="AP24" s="627"/>
      <c r="AQ24" s="627"/>
      <c r="AR24" s="627"/>
    </row>
    <row r="25" spans="1:45" ht="15">
      <c r="A25" s="609"/>
      <c r="B25" s="258" t="s">
        <v>533</v>
      </c>
      <c r="C25" s="259"/>
      <c r="D25" s="260"/>
      <c r="E25" s="260"/>
      <c r="F25" s="260"/>
      <c r="G25" s="260"/>
      <c r="H25" s="260"/>
      <c r="I25" s="259"/>
      <c r="J25" s="259"/>
      <c r="K25" s="260"/>
      <c r="L25" s="260"/>
      <c r="M25" s="260"/>
      <c r="N25" s="261"/>
      <c r="O25"/>
      <c r="P25"/>
      <c r="Q25"/>
      <c r="R25" s="601"/>
      <c r="S25" s="602" t="s">
        <v>607</v>
      </c>
      <c r="T25" s="677">
        <f t="shared" si="98"/>
        <v>0</v>
      </c>
      <c r="U25" s="678">
        <f t="shared" si="98"/>
        <v>0</v>
      </c>
      <c r="V25" s="678">
        <f t="shared" si="98"/>
        <v>0</v>
      </c>
      <c r="W25" s="678">
        <f t="shared" si="98"/>
        <v>0</v>
      </c>
      <c r="X25" s="678">
        <f t="shared" si="98"/>
        <v>0</v>
      </c>
      <c r="Y25" s="678">
        <f t="shared" si="98"/>
        <v>0</v>
      </c>
      <c r="Z25" s="677">
        <f t="shared" si="98"/>
        <v>0</v>
      </c>
      <c r="AA25" s="677">
        <f t="shared" si="98"/>
        <v>0</v>
      </c>
      <c r="AB25" s="678">
        <f t="shared" si="98"/>
        <v>0</v>
      </c>
      <c r="AC25" s="678">
        <f t="shared" si="98"/>
        <v>0</v>
      </c>
      <c r="AD25" s="678">
        <f t="shared" si="98"/>
        <v>0</v>
      </c>
      <c r="AE25" s="677">
        <f t="shared" si="98"/>
        <v>0</v>
      </c>
      <c r="AG25" s="637">
        <f>(T25-T24)*100</f>
        <v>0</v>
      </c>
      <c r="AH25" s="637">
        <f t="shared" ref="AH25" si="99">(U25-U24)*100</f>
        <v>0</v>
      </c>
      <c r="AI25" s="637">
        <f t="shared" ref="AI25" si="100">(V25-V24)*100</f>
        <v>0</v>
      </c>
      <c r="AJ25" s="637">
        <f t="shared" ref="AJ25" si="101">(W25-W24)*100</f>
        <v>0</v>
      </c>
      <c r="AK25" s="637">
        <f t="shared" ref="AK25" si="102">(X25-X24)*100</f>
        <v>0</v>
      </c>
      <c r="AL25" s="637">
        <f t="shared" ref="AL25" si="103">(Y25-Y24)*100</f>
        <v>0</v>
      </c>
      <c r="AM25" s="637">
        <f t="shared" ref="AM25" si="104">(Z25-Z24)*100</f>
        <v>0</v>
      </c>
      <c r="AN25" s="637">
        <f t="shared" ref="AN25" si="105">(AA25-AA24)*100</f>
        <v>0</v>
      </c>
      <c r="AO25" s="637">
        <f t="shared" ref="AO25" si="106">(AB25-AB24)*100</f>
        <v>0</v>
      </c>
      <c r="AP25" s="637">
        <f t="shared" ref="AP25" si="107">(AC25-AC24)*100</f>
        <v>0</v>
      </c>
      <c r="AQ25" s="637">
        <f t="shared" ref="AQ25" si="108">(AD25-AD24)*100</f>
        <v>0</v>
      </c>
      <c r="AR25" s="637">
        <f t="shared" ref="AR25" si="109">(AE25-AE24)*100</f>
        <v>0</v>
      </c>
    </row>
    <row r="26" spans="1:45" ht="15">
      <c r="A26" s="609"/>
      <c r="B26" s="99" t="s">
        <v>154</v>
      </c>
      <c r="C26" s="106"/>
      <c r="D26" s="107"/>
      <c r="E26" s="107"/>
      <c r="F26" s="107"/>
      <c r="G26" s="107"/>
      <c r="H26" s="107"/>
      <c r="I26" s="106"/>
      <c r="J26" s="106"/>
      <c r="K26" s="107"/>
      <c r="L26" s="107"/>
      <c r="M26" s="107"/>
      <c r="N26" s="108"/>
      <c r="O26"/>
      <c r="P26"/>
      <c r="Q26"/>
      <c r="R26" s="599" t="s">
        <v>1119</v>
      </c>
      <c r="S26" s="600" t="s">
        <v>1108</v>
      </c>
      <c r="T26" s="675">
        <f t="shared" ref="T26:AE27" si="110">IF(C6&gt;0,C26/C6,)</f>
        <v>0</v>
      </c>
      <c r="U26" s="676">
        <f t="shared" si="110"/>
        <v>0</v>
      </c>
      <c r="V26" s="676">
        <f t="shared" si="110"/>
        <v>0</v>
      </c>
      <c r="W26" s="676">
        <f t="shared" si="110"/>
        <v>0</v>
      </c>
      <c r="X26" s="676">
        <f t="shared" si="110"/>
        <v>0</v>
      </c>
      <c r="Y26" s="676">
        <f t="shared" si="110"/>
        <v>0</v>
      </c>
      <c r="Z26" s="675">
        <f t="shared" si="110"/>
        <v>0</v>
      </c>
      <c r="AA26" s="675">
        <f t="shared" si="110"/>
        <v>0</v>
      </c>
      <c r="AB26" s="676">
        <f t="shared" si="110"/>
        <v>0</v>
      </c>
      <c r="AC26" s="676">
        <f t="shared" si="110"/>
        <v>0</v>
      </c>
      <c r="AD26" s="676">
        <f t="shared" si="110"/>
        <v>0</v>
      </c>
      <c r="AE26" s="675">
        <f t="shared" si="110"/>
        <v>0</v>
      </c>
      <c r="AG26" s="730" t="s">
        <v>1107</v>
      </c>
      <c r="AH26" s="262"/>
      <c r="AI26" s="262"/>
      <c r="AJ26" s="262"/>
      <c r="AK26" s="262"/>
      <c r="AL26" s="262"/>
      <c r="AM26" s="262"/>
      <c r="AN26" s="262"/>
      <c r="AO26" s="262"/>
      <c r="AP26" s="262"/>
      <c r="AQ26" s="262"/>
      <c r="AR26" s="262"/>
    </row>
    <row r="27" spans="1:45" ht="15.75" thickBot="1">
      <c r="A27" s="610"/>
      <c r="B27" s="614" t="s">
        <v>537</v>
      </c>
      <c r="C27" s="611"/>
      <c r="D27" s="612"/>
      <c r="E27" s="612"/>
      <c r="F27" s="612"/>
      <c r="G27" s="612"/>
      <c r="H27" s="612"/>
      <c r="I27" s="611"/>
      <c r="J27" s="611"/>
      <c r="K27" s="612"/>
      <c r="L27" s="612"/>
      <c r="M27" s="612"/>
      <c r="N27" s="613"/>
      <c r="O27"/>
      <c r="P27"/>
      <c r="Q27"/>
      <c r="R27" s="615"/>
      <c r="S27" s="616" t="s">
        <v>607</v>
      </c>
      <c r="T27" s="679">
        <f t="shared" si="110"/>
        <v>0</v>
      </c>
      <c r="U27" s="680">
        <f t="shared" si="110"/>
        <v>0</v>
      </c>
      <c r="V27" s="680">
        <f t="shared" si="110"/>
        <v>0</v>
      </c>
      <c r="W27" s="680">
        <f t="shared" si="110"/>
        <v>0</v>
      </c>
      <c r="X27" s="680">
        <f t="shared" si="110"/>
        <v>0</v>
      </c>
      <c r="Y27" s="680">
        <f t="shared" si="110"/>
        <v>0</v>
      </c>
      <c r="Z27" s="679">
        <f t="shared" si="110"/>
        <v>0</v>
      </c>
      <c r="AA27" s="679">
        <f t="shared" si="110"/>
        <v>0</v>
      </c>
      <c r="AB27" s="680">
        <f t="shared" si="110"/>
        <v>0</v>
      </c>
      <c r="AC27" s="680">
        <f t="shared" si="110"/>
        <v>0</v>
      </c>
      <c r="AD27" s="680">
        <f t="shared" si="110"/>
        <v>0</v>
      </c>
      <c r="AE27" s="679">
        <f t="shared" si="110"/>
        <v>0</v>
      </c>
      <c r="AF27" s="617"/>
      <c r="AG27" s="642">
        <f>(T27-T26)*100</f>
        <v>0</v>
      </c>
      <c r="AH27" s="642">
        <f t="shared" ref="AH27" si="111">(U27-U26)*100</f>
        <v>0</v>
      </c>
      <c r="AI27" s="642">
        <f t="shared" ref="AI27" si="112">(V27-V26)*100</f>
        <v>0</v>
      </c>
      <c r="AJ27" s="642">
        <f t="shared" ref="AJ27" si="113">(W27-W26)*100</f>
        <v>0</v>
      </c>
      <c r="AK27" s="642">
        <f t="shared" ref="AK27" si="114">(X27-X26)*100</f>
        <v>0</v>
      </c>
      <c r="AL27" s="642">
        <f t="shared" ref="AL27" si="115">(Y27-Y26)*100</f>
        <v>0</v>
      </c>
      <c r="AM27" s="642">
        <f t="shared" ref="AM27" si="116">(Z27-Z26)*100</f>
        <v>0</v>
      </c>
      <c r="AN27" s="642">
        <f t="shared" ref="AN27" si="117">(AA27-AA26)*100</f>
        <v>0</v>
      </c>
      <c r="AO27" s="642">
        <f t="shared" ref="AO27" si="118">(AB27-AB26)*100</f>
        <v>0</v>
      </c>
      <c r="AP27" s="642">
        <f t="shared" ref="AP27" si="119">(AC27-AC26)*100</f>
        <v>0</v>
      </c>
      <c r="AQ27" s="642">
        <f t="shared" ref="AQ27" si="120">(AD27-AD26)*100</f>
        <v>0</v>
      </c>
      <c r="AR27" s="642">
        <f t="shared" ref="AR27" si="121">(AE27-AE26)*100</f>
        <v>0</v>
      </c>
    </row>
    <row r="28" spans="1:45" ht="15">
      <c r="A28" s="606" t="s">
        <v>10</v>
      </c>
      <c r="B28" s="585" t="s">
        <v>140</v>
      </c>
      <c r="C28" s="586">
        <v>2577</v>
      </c>
      <c r="D28" s="607"/>
      <c r="E28" s="607">
        <v>4152</v>
      </c>
      <c r="F28" s="607">
        <v>1766</v>
      </c>
      <c r="G28" s="607">
        <v>329</v>
      </c>
      <c r="H28" s="607">
        <v>794</v>
      </c>
      <c r="I28" s="586">
        <v>9618</v>
      </c>
      <c r="J28" s="586"/>
      <c r="K28" s="607">
        <v>1517</v>
      </c>
      <c r="L28" s="607">
        <v>837</v>
      </c>
      <c r="M28" s="607">
        <v>2639</v>
      </c>
      <c r="N28" s="587">
        <v>4993</v>
      </c>
      <c r="O28"/>
      <c r="P28">
        <v>1517</v>
      </c>
      <c r="Q28">
        <f>+P30+P32+P34+P36+P38+P40+P42+P44+P46+P48</f>
        <v>1517</v>
      </c>
      <c r="R28" s="599" t="s">
        <v>1109</v>
      </c>
      <c r="S28" s="600" t="s">
        <v>1108</v>
      </c>
      <c r="T28" s="675">
        <f t="shared" ref="T28:T29" si="122">IF(C28&gt;0,C28/C28,)</f>
        <v>1</v>
      </c>
      <c r="U28" s="676">
        <f t="shared" ref="U28:U29" si="123">IF(D28&gt;0,D28/D28,)</f>
        <v>0</v>
      </c>
      <c r="V28" s="676">
        <f t="shared" ref="V28:V29" si="124">IF(E28&gt;0,E28/E28,)</f>
        <v>1</v>
      </c>
      <c r="W28" s="676">
        <f t="shared" ref="W28:W29" si="125">IF(F28&gt;0,F28/F28,)</f>
        <v>1</v>
      </c>
      <c r="X28" s="676">
        <f t="shared" ref="X28:X29" si="126">IF(G28&gt;0,G28/G28,)</f>
        <v>1</v>
      </c>
      <c r="Y28" s="676">
        <f t="shared" ref="Y28:Y29" si="127">IF(H28&gt;0,H28/H28,)</f>
        <v>1</v>
      </c>
      <c r="Z28" s="675">
        <f t="shared" ref="Z28:Z29" si="128">IF(I28&gt;0,I28/I28,)</f>
        <v>1</v>
      </c>
      <c r="AA28" s="675">
        <f t="shared" ref="AA28:AA29" si="129">IF(J28&gt;0,J28/J28,)</f>
        <v>0</v>
      </c>
      <c r="AB28" s="676">
        <f t="shared" ref="AB28:AB29" si="130">IF(K28&gt;0,K28/K28,)</f>
        <v>1</v>
      </c>
      <c r="AC28" s="676">
        <f t="shared" ref="AC28:AC29" si="131">IF(L28&gt;0,L28/L28,)</f>
        <v>1</v>
      </c>
      <c r="AD28" s="676">
        <f t="shared" ref="AD28:AD29" si="132">IF(M28&gt;0,M28/M28,)</f>
        <v>1</v>
      </c>
      <c r="AE28" s="675">
        <f t="shared" ref="AE28:AE29" si="133">IF(N28&gt;0,N28/N28,)</f>
        <v>1</v>
      </c>
      <c r="AG28" s="626">
        <f>+T30+T32+T34+T36+T38+T40+T42+T44+T46+T48</f>
        <v>1</v>
      </c>
      <c r="AH28" s="627">
        <f t="shared" ref="AH28:AR28" si="134">+U30+U32+U34+U36+U38+U40+U42+U44+U46+U48</f>
        <v>0</v>
      </c>
      <c r="AI28" s="627">
        <f t="shared" si="134"/>
        <v>1</v>
      </c>
      <c r="AJ28" s="627">
        <f t="shared" si="134"/>
        <v>0.99999999999999989</v>
      </c>
      <c r="AK28" s="627">
        <f t="shared" si="134"/>
        <v>1</v>
      </c>
      <c r="AL28" s="627">
        <f t="shared" si="134"/>
        <v>1</v>
      </c>
      <c r="AM28" s="627">
        <f t="shared" si="134"/>
        <v>1</v>
      </c>
      <c r="AN28" s="627">
        <f t="shared" si="134"/>
        <v>0</v>
      </c>
      <c r="AO28" s="627">
        <f t="shared" si="134"/>
        <v>1</v>
      </c>
      <c r="AP28" s="627">
        <f t="shared" si="134"/>
        <v>1</v>
      </c>
      <c r="AQ28" s="627">
        <f t="shared" si="134"/>
        <v>1</v>
      </c>
      <c r="AR28" s="627">
        <f t="shared" si="134"/>
        <v>1</v>
      </c>
    </row>
    <row r="29" spans="1:45" ht="15">
      <c r="A29" s="117"/>
      <c r="B29" s="258" t="s">
        <v>535</v>
      </c>
      <c r="C29" s="259">
        <v>2935</v>
      </c>
      <c r="D29" s="260"/>
      <c r="E29" s="260">
        <v>4150</v>
      </c>
      <c r="F29" s="260">
        <v>1961</v>
      </c>
      <c r="G29" s="260">
        <v>305</v>
      </c>
      <c r="H29" s="260">
        <v>913</v>
      </c>
      <c r="I29" s="259">
        <v>10264</v>
      </c>
      <c r="J29" s="259"/>
      <c r="K29" s="260">
        <v>2020</v>
      </c>
      <c r="L29" s="260">
        <v>849</v>
      </c>
      <c r="M29" s="260">
        <v>3154</v>
      </c>
      <c r="N29" s="261">
        <v>6023</v>
      </c>
      <c r="O29"/>
      <c r="P29">
        <v>2020</v>
      </c>
      <c r="Q29"/>
      <c r="R29" s="601"/>
      <c r="S29" s="602" t="s">
        <v>607</v>
      </c>
      <c r="T29" s="677">
        <f t="shared" si="122"/>
        <v>1</v>
      </c>
      <c r="U29" s="678">
        <f t="shared" si="123"/>
        <v>0</v>
      </c>
      <c r="V29" s="678">
        <f t="shared" si="124"/>
        <v>1</v>
      </c>
      <c r="W29" s="678">
        <f t="shared" si="125"/>
        <v>1</v>
      </c>
      <c r="X29" s="678">
        <f t="shared" si="126"/>
        <v>1</v>
      </c>
      <c r="Y29" s="678">
        <f t="shared" si="127"/>
        <v>1</v>
      </c>
      <c r="Z29" s="677">
        <f t="shared" si="128"/>
        <v>1</v>
      </c>
      <c r="AA29" s="677">
        <f t="shared" si="129"/>
        <v>0</v>
      </c>
      <c r="AB29" s="678">
        <f t="shared" si="130"/>
        <v>1</v>
      </c>
      <c r="AC29" s="678">
        <f t="shared" si="131"/>
        <v>1</v>
      </c>
      <c r="AD29" s="678">
        <f t="shared" si="132"/>
        <v>1</v>
      </c>
      <c r="AE29" s="677">
        <f t="shared" si="133"/>
        <v>1</v>
      </c>
      <c r="AG29" s="628">
        <f>+T31+T33+T35+T37+T39+T41+T43+T45+T47+T49</f>
        <v>1</v>
      </c>
      <c r="AH29" s="628">
        <f t="shared" ref="AH29" si="135">+U31+U33+U35+U37+U39+U41+U43+U45+U47+U49</f>
        <v>0</v>
      </c>
      <c r="AI29" s="628">
        <f t="shared" ref="AI29" si="136">+V31+V33+V35+V37+V39+V41+V43+V45+V47+V49</f>
        <v>1.0000000000000002</v>
      </c>
      <c r="AJ29" s="628">
        <f t="shared" ref="AJ29" si="137">+W31+W33+W35+W37+W39+W41+W43+W45+W47+W49</f>
        <v>1</v>
      </c>
      <c r="AK29" s="628">
        <f t="shared" ref="AK29" si="138">+X31+X33+X35+X37+X39+X41+X43+X45+X47+X49</f>
        <v>1</v>
      </c>
      <c r="AL29" s="628">
        <f t="shared" ref="AL29" si="139">+Y31+Y33+Y35+Y37+Y39+Y41+Y43+Y45+Y47+Y49</f>
        <v>1</v>
      </c>
      <c r="AM29" s="628">
        <f t="shared" ref="AM29" si="140">+Z31+Z33+Z35+Z37+Z39+Z41+Z43+Z45+Z47+Z49</f>
        <v>1</v>
      </c>
      <c r="AN29" s="628">
        <f t="shared" ref="AN29" si="141">+AA31+AA33+AA35+AA37+AA39+AA41+AA43+AA45+AA47+AA49</f>
        <v>0</v>
      </c>
      <c r="AO29" s="628">
        <f t="shared" ref="AO29" si="142">+AB31+AB33+AB35+AB37+AB39+AB41+AB43+AB45+AB47+AB49</f>
        <v>1</v>
      </c>
      <c r="AP29" s="628">
        <f t="shared" ref="AP29" si="143">+AC31+AC33+AC35+AC37+AC39+AC41+AC43+AC45+AC47+AC49</f>
        <v>0.99999999999999989</v>
      </c>
      <c r="AQ29" s="628">
        <f t="shared" ref="AQ29" si="144">+AD31+AD33+AD35+AD37+AD39+AD41+AD43+AD45+AD47+AD49</f>
        <v>1</v>
      </c>
      <c r="AR29" s="628">
        <f t="shared" ref="AR29" si="145">+AE31+AE33+AE35+AE37+AE39+AE41+AE43+AE45+AE47+AE49</f>
        <v>0.99999999999999989</v>
      </c>
    </row>
    <row r="30" spans="1:45" ht="15">
      <c r="A30" s="117"/>
      <c r="B30" s="99" t="s">
        <v>272</v>
      </c>
      <c r="C30" s="106">
        <v>418</v>
      </c>
      <c r="D30" s="107"/>
      <c r="E30" s="107">
        <v>690</v>
      </c>
      <c r="F30" s="107">
        <v>277</v>
      </c>
      <c r="G30" s="107">
        <v>26</v>
      </c>
      <c r="H30" s="107">
        <v>50</v>
      </c>
      <c r="I30" s="106">
        <v>1461</v>
      </c>
      <c r="J30" s="106"/>
      <c r="K30" s="107">
        <v>31</v>
      </c>
      <c r="L30" s="107">
        <v>111</v>
      </c>
      <c r="M30" s="107">
        <v>228</v>
      </c>
      <c r="N30" s="108">
        <v>370</v>
      </c>
      <c r="O30"/>
      <c r="P30">
        <v>31</v>
      </c>
      <c r="Q30"/>
      <c r="R30" s="599" t="s">
        <v>1110</v>
      </c>
      <c r="S30" s="600" t="s">
        <v>1108</v>
      </c>
      <c r="T30" s="675">
        <f t="shared" ref="T30:T31" si="146">IF(C28&gt;0,C30/C28,)</f>
        <v>0.16220411331005044</v>
      </c>
      <c r="U30" s="676">
        <f t="shared" ref="U30:U31" si="147">IF(D28&gt;0,D30/D28,)</f>
        <v>0</v>
      </c>
      <c r="V30" s="676">
        <f t="shared" ref="V30:V31" si="148">IF(E28&gt;0,E30/E28,)</f>
        <v>0.16618497109826588</v>
      </c>
      <c r="W30" s="676">
        <f t="shared" ref="W30:W31" si="149">IF(F28&gt;0,F30/F28,)</f>
        <v>0.15685164212910532</v>
      </c>
      <c r="X30" s="676">
        <f t="shared" ref="X30:X31" si="150">IF(G28&gt;0,G30/G28,)</f>
        <v>7.9027355623100301E-2</v>
      </c>
      <c r="Y30" s="676">
        <f t="shared" ref="Y30:Y31" si="151">IF(H28&gt;0,H30/H28,)</f>
        <v>6.2972292191435769E-2</v>
      </c>
      <c r="Z30" s="675">
        <f t="shared" ref="Z30:Z31" si="152">IF(I28&gt;0,I30/I28,)</f>
        <v>0.15190268247036806</v>
      </c>
      <c r="AA30" s="675">
        <f t="shared" ref="AA30:AA31" si="153">IF(J28&gt;0,J30/J28,)</f>
        <v>0</v>
      </c>
      <c r="AB30" s="676">
        <f t="shared" ref="AB30:AB31" si="154">IF(K28&gt;0,K30/K28,)</f>
        <v>2.043506921555702E-2</v>
      </c>
      <c r="AC30" s="676">
        <f t="shared" ref="AC30:AC31" si="155">IF(L28&gt;0,L30/L28,)</f>
        <v>0.13261648745519714</v>
      </c>
      <c r="AD30" s="676">
        <f t="shared" ref="AD30:AD31" si="156">IF(M28&gt;0,M30/M28,)</f>
        <v>8.6396362258431225E-2</v>
      </c>
      <c r="AE30" s="675">
        <f t="shared" ref="AE30:AE31" si="157">IF(N28&gt;0,N30/N28,)</f>
        <v>7.410374524334068E-2</v>
      </c>
      <c r="AG30" s="730" t="s">
        <v>1107</v>
      </c>
      <c r="AH30" s="627"/>
      <c r="AI30" s="627"/>
      <c r="AJ30" s="627"/>
      <c r="AK30" s="627"/>
      <c r="AL30" s="627"/>
      <c r="AM30" s="627"/>
      <c r="AN30" s="627"/>
      <c r="AO30" s="627"/>
      <c r="AP30" s="627"/>
      <c r="AQ30" s="627"/>
      <c r="AR30" s="627"/>
    </row>
    <row r="31" spans="1:45" ht="15">
      <c r="A31" s="117"/>
      <c r="B31" s="258" t="s">
        <v>517</v>
      </c>
      <c r="C31" s="259">
        <v>476</v>
      </c>
      <c r="D31" s="260"/>
      <c r="E31" s="260">
        <v>636</v>
      </c>
      <c r="F31" s="260">
        <v>345</v>
      </c>
      <c r="G31" s="260">
        <v>65</v>
      </c>
      <c r="H31" s="260">
        <v>80</v>
      </c>
      <c r="I31" s="259">
        <v>1602</v>
      </c>
      <c r="J31" s="259"/>
      <c r="K31" s="260">
        <v>52</v>
      </c>
      <c r="L31" s="260">
        <v>111</v>
      </c>
      <c r="M31" s="260">
        <v>265</v>
      </c>
      <c r="N31" s="261">
        <v>428</v>
      </c>
      <c r="O31"/>
      <c r="P31">
        <v>52</v>
      </c>
      <c r="Q31"/>
      <c r="R31" s="601"/>
      <c r="S31" s="602" t="s">
        <v>607</v>
      </c>
      <c r="T31" s="677">
        <f t="shared" si="146"/>
        <v>0.16218057921635434</v>
      </c>
      <c r="U31" s="678">
        <f t="shared" si="147"/>
        <v>0</v>
      </c>
      <c r="V31" s="678">
        <f t="shared" si="148"/>
        <v>0.15325301204819278</v>
      </c>
      <c r="W31" s="678">
        <f t="shared" si="149"/>
        <v>0.17593064762876084</v>
      </c>
      <c r="X31" s="678">
        <f t="shared" si="150"/>
        <v>0.21311475409836064</v>
      </c>
      <c r="Y31" s="678">
        <f t="shared" si="151"/>
        <v>8.7623220153340634E-2</v>
      </c>
      <c r="Z31" s="677">
        <f t="shared" si="152"/>
        <v>0.15607950116913483</v>
      </c>
      <c r="AA31" s="677">
        <f t="shared" si="153"/>
        <v>0</v>
      </c>
      <c r="AB31" s="678">
        <f t="shared" si="154"/>
        <v>2.5742574257425741E-2</v>
      </c>
      <c r="AC31" s="678">
        <f t="shared" si="155"/>
        <v>0.13074204946996468</v>
      </c>
      <c r="AD31" s="678">
        <f t="shared" si="156"/>
        <v>8.4020291693088139E-2</v>
      </c>
      <c r="AE31" s="677">
        <f t="shared" si="157"/>
        <v>7.1060933089822351E-2</v>
      </c>
      <c r="AG31" s="729">
        <f>(T31-T30)*100</f>
        <v>-2.3534093696098157E-3</v>
      </c>
      <c r="AH31" s="637">
        <f t="shared" ref="AH31" si="158">(U31-U30)*100</f>
        <v>0</v>
      </c>
      <c r="AI31" s="729">
        <f t="shared" ref="AI31" si="159">(V31-V30)*100</f>
        <v>-1.2931959050073105</v>
      </c>
      <c r="AJ31" s="729">
        <f t="shared" ref="AJ31" si="160">(W31-W30)*100</f>
        <v>1.9079005499655521</v>
      </c>
      <c r="AK31" s="729">
        <f t="shared" ref="AK31" si="161">(X31-X30)*100</f>
        <v>13.408739847526036</v>
      </c>
      <c r="AL31" s="729">
        <f t="shared" ref="AL31" si="162">(Y31-Y30)*100</f>
        <v>2.4650927961904863</v>
      </c>
      <c r="AM31" s="729">
        <f t="shared" ref="AM31" si="163">(Z31-Z30)*100</f>
        <v>0.41768186987667655</v>
      </c>
      <c r="AN31" s="637">
        <f t="shared" ref="AN31" si="164">(AA31-AA30)*100</f>
        <v>0</v>
      </c>
      <c r="AO31" s="637">
        <f t="shared" ref="AO31" si="165">(AB31-AB30)*100</f>
        <v>0.53075050418687209</v>
      </c>
      <c r="AP31" s="637">
        <f t="shared" ref="AP31" si="166">(AC31-AC30)*100</f>
        <v>-0.18744379852324577</v>
      </c>
      <c r="AQ31" s="637">
        <f t="shared" ref="AQ31" si="167">(AD31-AD30)*100</f>
        <v>-0.23760705653430858</v>
      </c>
      <c r="AR31" s="637">
        <f t="shared" ref="AR31" si="168">(AE31-AE30)*100</f>
        <v>-0.30428121535183289</v>
      </c>
      <c r="AS31" s="635"/>
    </row>
    <row r="32" spans="1:45" ht="15">
      <c r="A32" s="117"/>
      <c r="B32" s="99" t="s">
        <v>274</v>
      </c>
      <c r="C32" s="106">
        <v>33</v>
      </c>
      <c r="D32" s="107"/>
      <c r="E32" s="107">
        <v>7</v>
      </c>
      <c r="F32" s="107">
        <v>16</v>
      </c>
      <c r="G32" s="107">
        <v>0</v>
      </c>
      <c r="H32" s="107">
        <v>6</v>
      </c>
      <c r="I32" s="106">
        <v>62</v>
      </c>
      <c r="J32" s="106"/>
      <c r="K32" s="107">
        <v>79</v>
      </c>
      <c r="L32" s="107">
        <v>45</v>
      </c>
      <c r="M32" s="107">
        <v>104</v>
      </c>
      <c r="N32" s="108">
        <v>228</v>
      </c>
      <c r="O32"/>
      <c r="P32">
        <v>79</v>
      </c>
      <c r="Q32"/>
      <c r="R32" s="599" t="s">
        <v>1111</v>
      </c>
      <c r="S32" s="600" t="s">
        <v>1108</v>
      </c>
      <c r="T32" s="675">
        <f t="shared" ref="T32:T33" si="169">IF(C28&gt;0,C32/C28,)</f>
        <v>1.2805587892898719E-2</v>
      </c>
      <c r="U32" s="676">
        <f t="shared" ref="U32:U33" si="170">IF(D28&gt;0,D32/D28,)</f>
        <v>0</v>
      </c>
      <c r="V32" s="676">
        <f t="shared" ref="V32:V33" si="171">IF(E28&gt;0,E32/E28,)</f>
        <v>1.6859344894026974E-3</v>
      </c>
      <c r="W32" s="676">
        <f t="shared" ref="W32:W33" si="172">IF(F28&gt;0,F32/F28,)</f>
        <v>9.0600226500566258E-3</v>
      </c>
      <c r="X32" s="676">
        <f t="shared" ref="X32:X33" si="173">IF(G28&gt;0,G32/G28,)</f>
        <v>0</v>
      </c>
      <c r="Y32" s="676">
        <f t="shared" ref="Y32:Y33" si="174">IF(H28&gt;0,H32/H28,)</f>
        <v>7.556675062972292E-3</v>
      </c>
      <c r="Z32" s="675">
        <f t="shared" ref="Z32:Z33" si="175">IF(I28&gt;0,I32/I28,)</f>
        <v>6.4462466209191096E-3</v>
      </c>
      <c r="AA32" s="675">
        <f t="shared" ref="AA32:AA33" si="176">IF(J28&gt;0,J32/J28,)</f>
        <v>0</v>
      </c>
      <c r="AB32" s="676">
        <f t="shared" ref="AB32:AB33" si="177">IF(K28&gt;0,K32/K28,)</f>
        <v>5.2076466710613049E-2</v>
      </c>
      <c r="AC32" s="676">
        <f t="shared" ref="AC32:AC33" si="178">IF(L28&gt;0,L32/L28,)</f>
        <v>5.3763440860215055E-2</v>
      </c>
      <c r="AD32" s="676">
        <f t="shared" ref="AD32:AD33" si="179">IF(M28&gt;0,M32/M28,)</f>
        <v>3.9408866995073892E-2</v>
      </c>
      <c r="AE32" s="675">
        <f t="shared" ref="AE32:AE33" si="180">IF(N28&gt;0,N32/N28,)</f>
        <v>4.5663929501301825E-2</v>
      </c>
      <c r="AG32" s="730" t="s">
        <v>1107</v>
      </c>
      <c r="AH32" s="627"/>
      <c r="AI32" s="627"/>
      <c r="AJ32" s="627"/>
      <c r="AK32" s="627"/>
      <c r="AL32" s="627"/>
      <c r="AM32" s="627"/>
      <c r="AN32" s="627"/>
      <c r="AO32" s="627"/>
      <c r="AP32" s="627"/>
      <c r="AQ32" s="627"/>
      <c r="AR32" s="627"/>
      <c r="AS32" s="635"/>
    </row>
    <row r="33" spans="1:45" ht="15">
      <c r="A33" s="117"/>
      <c r="B33" s="258" t="s">
        <v>519</v>
      </c>
      <c r="C33" s="259">
        <v>30</v>
      </c>
      <c r="D33" s="260"/>
      <c r="E33" s="260">
        <v>15</v>
      </c>
      <c r="F33" s="260">
        <v>21</v>
      </c>
      <c r="G33" s="260">
        <v>5</v>
      </c>
      <c r="H33" s="260">
        <v>8</v>
      </c>
      <c r="I33" s="259">
        <v>79</v>
      </c>
      <c r="J33" s="259"/>
      <c r="K33" s="260">
        <v>84</v>
      </c>
      <c r="L33" s="260">
        <v>56</v>
      </c>
      <c r="M33" s="260">
        <v>171</v>
      </c>
      <c r="N33" s="261">
        <v>311</v>
      </c>
      <c r="O33"/>
      <c r="P33">
        <v>84</v>
      </c>
      <c r="Q33"/>
      <c r="R33" s="601"/>
      <c r="S33" s="602" t="s">
        <v>607</v>
      </c>
      <c r="T33" s="677">
        <f t="shared" si="169"/>
        <v>1.0221465076660987E-2</v>
      </c>
      <c r="U33" s="678">
        <f t="shared" si="170"/>
        <v>0</v>
      </c>
      <c r="V33" s="678">
        <f t="shared" si="171"/>
        <v>3.6144578313253013E-3</v>
      </c>
      <c r="W33" s="678">
        <f t="shared" si="172"/>
        <v>1.0708822029576747E-2</v>
      </c>
      <c r="X33" s="678">
        <f t="shared" si="173"/>
        <v>1.6393442622950821E-2</v>
      </c>
      <c r="Y33" s="678">
        <f t="shared" si="174"/>
        <v>8.7623220153340634E-3</v>
      </c>
      <c r="Z33" s="677">
        <f t="shared" si="175"/>
        <v>7.6968043647700699E-3</v>
      </c>
      <c r="AA33" s="677">
        <f t="shared" si="176"/>
        <v>0</v>
      </c>
      <c r="AB33" s="678">
        <f t="shared" si="177"/>
        <v>4.1584158415841586E-2</v>
      </c>
      <c r="AC33" s="678">
        <f t="shared" si="178"/>
        <v>6.5959952885747936E-2</v>
      </c>
      <c r="AD33" s="678">
        <f t="shared" si="179"/>
        <v>5.4216867469879519E-2</v>
      </c>
      <c r="AE33" s="677">
        <f t="shared" si="180"/>
        <v>5.1635397642370913E-2</v>
      </c>
      <c r="AG33" s="637">
        <f>(T33-T32)*100</f>
        <v>-0.25841228162377317</v>
      </c>
      <c r="AH33" s="637">
        <f t="shared" ref="AH33" si="181">(U33-U32)*100</f>
        <v>0</v>
      </c>
      <c r="AI33" s="637">
        <f t="shared" ref="AI33" si="182">(V33-V32)*100</f>
        <v>0.19285233419226039</v>
      </c>
      <c r="AJ33" s="637">
        <f t="shared" ref="AJ33" si="183">(W33-W32)*100</f>
        <v>0.16487993795201214</v>
      </c>
      <c r="AK33" s="637">
        <f t="shared" ref="AK33" si="184">(X33-X32)*100</f>
        <v>1.639344262295082</v>
      </c>
      <c r="AL33" s="637">
        <f t="shared" ref="AL33" si="185">(Y33-Y32)*100</f>
        <v>0.12056469523617713</v>
      </c>
      <c r="AM33" s="637">
        <f t="shared" ref="AM33" si="186">(Z33-Z32)*100</f>
        <v>0.12505577438509602</v>
      </c>
      <c r="AN33" s="637">
        <f t="shared" ref="AN33" si="187">(AA33-AA32)*100</f>
        <v>0</v>
      </c>
      <c r="AO33" s="637">
        <f t="shared" ref="AO33" si="188">(AB33-AB32)*100</f>
        <v>-1.0492308294771462</v>
      </c>
      <c r="AP33" s="637">
        <f t="shared" ref="AP33" si="189">(AC33-AC32)*100</f>
        <v>1.2196512025532882</v>
      </c>
      <c r="AQ33" s="637">
        <f t="shared" ref="AQ33" si="190">(AD33-AD32)*100</f>
        <v>1.4808000474805627</v>
      </c>
      <c r="AR33" s="637">
        <f t="shared" ref="AR33" si="191">(AE33-AE32)*100</f>
        <v>0.59714681410690873</v>
      </c>
      <c r="AS33" s="635"/>
    </row>
    <row r="34" spans="1:45" ht="15">
      <c r="A34" s="117"/>
      <c r="B34" s="99" t="s">
        <v>276</v>
      </c>
      <c r="C34" s="106">
        <v>0</v>
      </c>
      <c r="D34" s="107"/>
      <c r="E34" s="107">
        <v>93</v>
      </c>
      <c r="F34" s="107">
        <v>0</v>
      </c>
      <c r="G34" s="107">
        <v>29</v>
      </c>
      <c r="H34" s="107">
        <v>1</v>
      </c>
      <c r="I34" s="106">
        <v>123</v>
      </c>
      <c r="J34" s="106"/>
      <c r="K34" s="107">
        <v>0</v>
      </c>
      <c r="L34" s="107">
        <v>7</v>
      </c>
      <c r="M34" s="107">
        <v>15</v>
      </c>
      <c r="N34" s="108">
        <v>22</v>
      </c>
      <c r="O34"/>
      <c r="P34">
        <v>0</v>
      </c>
      <c r="Q34"/>
      <c r="R34" s="599" t="s">
        <v>1112</v>
      </c>
      <c r="S34" s="600" t="s">
        <v>1108</v>
      </c>
      <c r="T34" s="675">
        <f t="shared" ref="T34:T35" si="192">IF(C28&gt;0,C34/C28,)</f>
        <v>0</v>
      </c>
      <c r="U34" s="676">
        <f t="shared" ref="U34:U35" si="193">IF(D28&gt;0,D34/D28,)</f>
        <v>0</v>
      </c>
      <c r="V34" s="676">
        <f t="shared" ref="V34:V35" si="194">IF(E28&gt;0,E34/E28,)</f>
        <v>2.2398843930635837E-2</v>
      </c>
      <c r="W34" s="676">
        <f t="shared" ref="W34:W35" si="195">IF(F28&gt;0,F34/F28,)</f>
        <v>0</v>
      </c>
      <c r="X34" s="676">
        <f t="shared" ref="X34:X35" si="196">IF(G28&gt;0,G34/G28,)</f>
        <v>8.8145896656534953E-2</v>
      </c>
      <c r="Y34" s="676">
        <f t="shared" ref="Y34:Y35" si="197">IF(H28&gt;0,H34/H28,)</f>
        <v>1.2594458438287153E-3</v>
      </c>
      <c r="Z34" s="675">
        <f t="shared" ref="Z34:Z35" si="198">IF(I28&gt;0,I34/I28,)</f>
        <v>1.2788521522145976E-2</v>
      </c>
      <c r="AA34" s="675">
        <f t="shared" ref="AA34:AA35" si="199">IF(J28&gt;0,J34/J28,)</f>
        <v>0</v>
      </c>
      <c r="AB34" s="676">
        <f t="shared" ref="AB34:AB35" si="200">IF(K28&gt;0,K34/K28,)</f>
        <v>0</v>
      </c>
      <c r="AC34" s="676">
        <f t="shared" ref="AC34:AC35" si="201">IF(L28&gt;0,L34/L28,)</f>
        <v>8.3632019115890081E-3</v>
      </c>
      <c r="AD34" s="676">
        <f t="shared" ref="AD34:AD35" si="202">IF(M28&gt;0,M34/M28,)</f>
        <v>5.6839712012125808E-3</v>
      </c>
      <c r="AE34" s="675">
        <f t="shared" ref="AE34:AE35" si="203">IF(N28&gt;0,N34/N28,)</f>
        <v>4.4061686360905268E-3</v>
      </c>
      <c r="AG34" s="730" t="s">
        <v>1107</v>
      </c>
      <c r="AH34" s="627"/>
      <c r="AI34" s="627"/>
      <c r="AJ34" s="627"/>
      <c r="AK34" s="627"/>
      <c r="AL34" s="627"/>
      <c r="AM34" s="627"/>
      <c r="AN34" s="627"/>
      <c r="AO34" s="627"/>
      <c r="AP34" s="627"/>
      <c r="AQ34" s="627"/>
      <c r="AR34" s="627"/>
    </row>
    <row r="35" spans="1:45" ht="15">
      <c r="A35" s="117"/>
      <c r="B35" s="258" t="s">
        <v>521</v>
      </c>
      <c r="C35" s="259">
        <v>0</v>
      </c>
      <c r="D35" s="260"/>
      <c r="E35" s="260">
        <v>0</v>
      </c>
      <c r="F35" s="260">
        <v>0</v>
      </c>
      <c r="G35" s="260">
        <v>0</v>
      </c>
      <c r="H35" s="260">
        <v>0</v>
      </c>
      <c r="I35" s="259">
        <v>0</v>
      </c>
      <c r="J35" s="259"/>
      <c r="K35" s="260">
        <v>0</v>
      </c>
      <c r="L35" s="260">
        <v>0</v>
      </c>
      <c r="M35" s="260">
        <v>0</v>
      </c>
      <c r="N35" s="261">
        <v>0</v>
      </c>
      <c r="O35"/>
      <c r="P35">
        <v>0</v>
      </c>
      <c r="Q35"/>
      <c r="R35" s="601"/>
      <c r="S35" s="602" t="s">
        <v>607</v>
      </c>
      <c r="T35" s="677">
        <f t="shared" si="192"/>
        <v>0</v>
      </c>
      <c r="U35" s="678">
        <f t="shared" si="193"/>
        <v>0</v>
      </c>
      <c r="V35" s="678">
        <f t="shared" si="194"/>
        <v>0</v>
      </c>
      <c r="W35" s="678">
        <f t="shared" si="195"/>
        <v>0</v>
      </c>
      <c r="X35" s="678">
        <f t="shared" si="196"/>
        <v>0</v>
      </c>
      <c r="Y35" s="678">
        <f t="shared" si="197"/>
        <v>0</v>
      </c>
      <c r="Z35" s="677">
        <f t="shared" si="198"/>
        <v>0</v>
      </c>
      <c r="AA35" s="677">
        <f t="shared" si="199"/>
        <v>0</v>
      </c>
      <c r="AB35" s="678">
        <f t="shared" si="200"/>
        <v>0</v>
      </c>
      <c r="AC35" s="678">
        <f t="shared" si="201"/>
        <v>0</v>
      </c>
      <c r="AD35" s="678">
        <f t="shared" si="202"/>
        <v>0</v>
      </c>
      <c r="AE35" s="677">
        <f t="shared" si="203"/>
        <v>0</v>
      </c>
      <c r="AG35" s="629">
        <f>(T35-T34)*100</f>
        <v>0</v>
      </c>
      <c r="AH35" s="629">
        <f t="shared" ref="AH35" si="204">(U35-U34)*100</f>
        <v>0</v>
      </c>
      <c r="AI35" s="629">
        <f t="shared" ref="AI35" si="205">(V35-V34)*100</f>
        <v>-2.2398843930635839</v>
      </c>
      <c r="AJ35" s="629">
        <f t="shared" ref="AJ35" si="206">(W35-W34)*100</f>
        <v>0</v>
      </c>
      <c r="AK35" s="629">
        <f t="shared" ref="AK35" si="207">(X35-X34)*100</f>
        <v>-8.8145896656534948</v>
      </c>
      <c r="AL35" s="629">
        <f t="shared" ref="AL35" si="208">(Y35-Y34)*100</f>
        <v>-0.12594458438287154</v>
      </c>
      <c r="AM35" s="629">
        <f t="shared" ref="AM35" si="209">(Z35-Z34)*100</f>
        <v>-1.2788521522145977</v>
      </c>
      <c r="AN35" s="629">
        <f t="shared" ref="AN35" si="210">(AA35-AA34)*100</f>
        <v>0</v>
      </c>
      <c r="AO35" s="629">
        <f t="shared" ref="AO35" si="211">(AB35-AB34)*100</f>
        <v>0</v>
      </c>
      <c r="AP35" s="629">
        <f t="shared" ref="AP35" si="212">(AC35-AC34)*100</f>
        <v>-0.83632019115890077</v>
      </c>
      <c r="AQ35" s="629">
        <f t="shared" ref="AQ35" si="213">(AD35-AD34)*100</f>
        <v>-0.56839712012125809</v>
      </c>
      <c r="AR35" s="629">
        <f t="shared" ref="AR35" si="214">(AE35-AE34)*100</f>
        <v>-0.44061686360905267</v>
      </c>
    </row>
    <row r="36" spans="1:45" ht="15">
      <c r="A36" s="117"/>
      <c r="B36" s="99" t="s">
        <v>142</v>
      </c>
      <c r="C36" s="106">
        <v>1288</v>
      </c>
      <c r="D36" s="107"/>
      <c r="E36" s="107">
        <v>1499</v>
      </c>
      <c r="F36" s="107">
        <v>742</v>
      </c>
      <c r="G36" s="107">
        <v>156</v>
      </c>
      <c r="H36" s="107">
        <v>412</v>
      </c>
      <c r="I36" s="106">
        <v>4097</v>
      </c>
      <c r="J36" s="106"/>
      <c r="K36" s="107">
        <v>478</v>
      </c>
      <c r="L36" s="107">
        <v>307</v>
      </c>
      <c r="M36" s="107">
        <v>1007</v>
      </c>
      <c r="N36" s="108">
        <v>1792</v>
      </c>
      <c r="O36"/>
      <c r="P36">
        <v>478</v>
      </c>
      <c r="Q36"/>
      <c r="R36" s="599" t="s">
        <v>1113</v>
      </c>
      <c r="S36" s="600" t="s">
        <v>1108</v>
      </c>
      <c r="T36" s="675">
        <f t="shared" ref="T36:T37" si="215">IF(C28&gt;0,C36/C28,)</f>
        <v>0.49980597594101667</v>
      </c>
      <c r="U36" s="676">
        <f t="shared" ref="U36:U37" si="216">IF(D28&gt;0,D36/D28,)</f>
        <v>0</v>
      </c>
      <c r="V36" s="676">
        <f t="shared" ref="V36:V37" si="217">IF(E28&gt;0,E36/E28,)</f>
        <v>0.36103082851637763</v>
      </c>
      <c r="W36" s="676">
        <f t="shared" ref="W36:W37" si="218">IF(F28&gt;0,F36/F28,)</f>
        <v>0.42015855039637601</v>
      </c>
      <c r="X36" s="676">
        <f t="shared" ref="X36:X37" si="219">IF(G28&gt;0,G36/G28,)</f>
        <v>0.47416413373860183</v>
      </c>
      <c r="Y36" s="676">
        <f t="shared" ref="Y36:Y37" si="220">IF(H28&gt;0,H36/H28,)</f>
        <v>0.51889168765743077</v>
      </c>
      <c r="Z36" s="675">
        <f t="shared" ref="Z36:Z37" si="221">IF(I28&gt;0,I36/I28,)</f>
        <v>0.4259721355791225</v>
      </c>
      <c r="AA36" s="675">
        <f t="shared" ref="AA36:AA37" si="222">IF(J28&gt;0,J36/J28,)</f>
        <v>0</v>
      </c>
      <c r="AB36" s="676">
        <f t="shared" ref="AB36:AB37" si="223">IF(K28&gt;0,K36/K28,)</f>
        <v>0.31509558338826632</v>
      </c>
      <c r="AC36" s="676">
        <f t="shared" ref="AC36:AC37" si="224">IF(L28&gt;0,L36/L28,)</f>
        <v>0.36678614097968937</v>
      </c>
      <c r="AD36" s="676">
        <f t="shared" ref="AD36:AD37" si="225">IF(M28&gt;0,M36/M28,)</f>
        <v>0.38158393330807122</v>
      </c>
      <c r="AE36" s="675">
        <f t="shared" ref="AE36:AE37" si="226">IF(N28&gt;0,N36/N28,)</f>
        <v>0.35890246344882837</v>
      </c>
      <c r="AG36" s="730" t="s">
        <v>1107</v>
      </c>
      <c r="AH36" s="627"/>
      <c r="AI36" s="627"/>
      <c r="AJ36" s="627"/>
      <c r="AK36" s="627"/>
      <c r="AL36" s="627"/>
      <c r="AM36" s="627"/>
      <c r="AN36" s="627"/>
      <c r="AO36" s="627"/>
      <c r="AP36" s="627"/>
      <c r="AQ36" s="627"/>
      <c r="AR36" s="627"/>
    </row>
    <row r="37" spans="1:45" ht="15">
      <c r="A37" s="117"/>
      <c r="B37" s="258" t="s">
        <v>523</v>
      </c>
      <c r="C37" s="259">
        <v>1466</v>
      </c>
      <c r="D37" s="260"/>
      <c r="E37" s="260">
        <v>1335</v>
      </c>
      <c r="F37" s="260">
        <v>840</v>
      </c>
      <c r="G37" s="260">
        <v>114</v>
      </c>
      <c r="H37" s="260">
        <v>440</v>
      </c>
      <c r="I37" s="259">
        <v>4195</v>
      </c>
      <c r="J37" s="259"/>
      <c r="K37" s="260">
        <v>677</v>
      </c>
      <c r="L37" s="260">
        <v>357</v>
      </c>
      <c r="M37" s="260">
        <v>1207</v>
      </c>
      <c r="N37" s="261">
        <v>2241</v>
      </c>
      <c r="O37"/>
      <c r="P37">
        <v>677</v>
      </c>
      <c r="Q37"/>
      <c r="R37" s="601"/>
      <c r="S37" s="602" t="s">
        <v>607</v>
      </c>
      <c r="T37" s="677">
        <f t="shared" si="215"/>
        <v>0.49948892674616696</v>
      </c>
      <c r="U37" s="678">
        <f t="shared" si="216"/>
        <v>0</v>
      </c>
      <c r="V37" s="678">
        <f t="shared" si="217"/>
        <v>0.3216867469879518</v>
      </c>
      <c r="W37" s="678">
        <f t="shared" si="218"/>
        <v>0.42835288118306986</v>
      </c>
      <c r="X37" s="678">
        <f t="shared" si="219"/>
        <v>0.3737704918032787</v>
      </c>
      <c r="Y37" s="678">
        <f t="shared" si="220"/>
        <v>0.48192771084337349</v>
      </c>
      <c r="Z37" s="677">
        <f t="shared" si="221"/>
        <v>0.40871005455962589</v>
      </c>
      <c r="AA37" s="677">
        <f t="shared" si="222"/>
        <v>0</v>
      </c>
      <c r="AB37" s="678">
        <f t="shared" si="223"/>
        <v>0.33514851485148517</v>
      </c>
      <c r="AC37" s="678">
        <f t="shared" si="224"/>
        <v>0.4204946996466431</v>
      </c>
      <c r="AD37" s="678">
        <f t="shared" si="225"/>
        <v>0.38268864933417884</v>
      </c>
      <c r="AE37" s="677">
        <f t="shared" si="226"/>
        <v>0.3720737174165698</v>
      </c>
      <c r="AG37" s="729">
        <f>(T37-T36)*100</f>
        <v>-3.1704919484970562E-2</v>
      </c>
      <c r="AH37" s="637">
        <f t="shared" ref="AH37" si="227">(U37-U36)*100</f>
        <v>0</v>
      </c>
      <c r="AI37" s="729">
        <f t="shared" ref="AI37" si="228">(V37-V36)*100</f>
        <v>-3.9344081528425834</v>
      </c>
      <c r="AJ37" s="729">
        <f t="shared" ref="AJ37" si="229">(W37-W36)*100</f>
        <v>0.81943307866938486</v>
      </c>
      <c r="AK37" s="729">
        <f t="shared" ref="AK37" si="230">(X37-X36)*100</f>
        <v>-10.039364193532313</v>
      </c>
      <c r="AL37" s="729">
        <f t="shared" ref="AL37" si="231">(Y37-Y36)*100</f>
        <v>-3.6963976814057276</v>
      </c>
      <c r="AM37" s="729">
        <f t="shared" ref="AM37" si="232">(Z37-Z36)*100</f>
        <v>-1.7262081019496611</v>
      </c>
      <c r="AN37" s="637">
        <f t="shared" ref="AN37" si="233">(AA37-AA36)*100</f>
        <v>0</v>
      </c>
      <c r="AO37" s="637">
        <f t="shared" ref="AO37" si="234">(AB37-AB36)*100</f>
        <v>2.0052931463218848</v>
      </c>
      <c r="AP37" s="637">
        <f t="shared" ref="AP37" si="235">(AC37-AC36)*100</f>
        <v>5.370855866695373</v>
      </c>
      <c r="AQ37" s="637">
        <f t="shared" ref="AQ37" si="236">(AD37-AD36)*100</f>
        <v>0.11047160261076217</v>
      </c>
      <c r="AR37" s="637">
        <f t="shared" ref="AR37" si="237">(AE37-AE36)*100</f>
        <v>1.3171253967741436</v>
      </c>
    </row>
    <row r="38" spans="1:45" ht="15">
      <c r="A38" s="117"/>
      <c r="B38" s="99" t="s">
        <v>144</v>
      </c>
      <c r="C38" s="106">
        <v>93</v>
      </c>
      <c r="D38" s="107"/>
      <c r="E38" s="107">
        <v>151</v>
      </c>
      <c r="F38" s="107">
        <v>31</v>
      </c>
      <c r="G38" s="107">
        <v>8</v>
      </c>
      <c r="H38" s="107">
        <v>87</v>
      </c>
      <c r="I38" s="106">
        <v>370</v>
      </c>
      <c r="J38" s="106"/>
      <c r="K38" s="107">
        <v>359</v>
      </c>
      <c r="L38" s="107">
        <v>69</v>
      </c>
      <c r="M38" s="107">
        <v>425</v>
      </c>
      <c r="N38" s="108">
        <v>853</v>
      </c>
      <c r="O38"/>
      <c r="P38">
        <v>359</v>
      </c>
      <c r="Q38"/>
      <c r="R38" s="599" t="s">
        <v>1114</v>
      </c>
      <c r="S38" s="600" t="s">
        <v>1108</v>
      </c>
      <c r="T38" s="675">
        <f t="shared" ref="T38:T39" si="238">IF(C28&gt;0,C38/C28,)</f>
        <v>3.6088474970896393E-2</v>
      </c>
      <c r="U38" s="676">
        <f t="shared" ref="U38:U39" si="239">IF(D28&gt;0,D38/D28,)</f>
        <v>0</v>
      </c>
      <c r="V38" s="676">
        <f t="shared" ref="V38:V39" si="240">IF(E28&gt;0,E38/E28,)</f>
        <v>3.6368015414258187E-2</v>
      </c>
      <c r="W38" s="676">
        <f t="shared" ref="W38:W39" si="241">IF(F28&gt;0,F38/F28,)</f>
        <v>1.7553793884484713E-2</v>
      </c>
      <c r="X38" s="676">
        <f t="shared" ref="X38:X39" si="242">IF(G28&gt;0,G38/G28,)</f>
        <v>2.4316109422492401E-2</v>
      </c>
      <c r="Y38" s="676">
        <f t="shared" ref="Y38:Y39" si="243">IF(H28&gt;0,H38/H28,)</f>
        <v>0.10957178841309824</v>
      </c>
      <c r="Z38" s="675">
        <f t="shared" ref="Z38:Z39" si="244">IF(I28&gt;0,I38/I28,)</f>
        <v>3.8469536286130174E-2</v>
      </c>
      <c r="AA38" s="675">
        <f t="shared" ref="AA38:AA39" si="245">IF(J28&gt;0,J38/J28,)</f>
        <v>0</v>
      </c>
      <c r="AB38" s="676">
        <f t="shared" ref="AB38:AB39" si="246">IF(K28&gt;0,K38/K28,)</f>
        <v>0.23665128543177325</v>
      </c>
      <c r="AC38" s="676">
        <f t="shared" ref="AC38:AC39" si="247">IF(L28&gt;0,L38/L28,)</f>
        <v>8.2437275985663083E-2</v>
      </c>
      <c r="AD38" s="676">
        <f t="shared" ref="AD38:AD39" si="248">IF(M28&gt;0,M38/M28,)</f>
        <v>0.16104585070102312</v>
      </c>
      <c r="AE38" s="675">
        <f t="shared" ref="AE38:AE39" si="249">IF(N28&gt;0,N38/N28,)</f>
        <v>0.1708391748447827</v>
      </c>
      <c r="AG38" s="730" t="s">
        <v>1107</v>
      </c>
      <c r="AH38" s="627"/>
      <c r="AI38" s="627"/>
      <c r="AJ38" s="627"/>
      <c r="AK38" s="627"/>
      <c r="AL38" s="627"/>
      <c r="AM38" s="627"/>
      <c r="AN38" s="627"/>
      <c r="AO38" s="627"/>
      <c r="AP38" s="627"/>
      <c r="AQ38" s="627"/>
      <c r="AR38" s="627"/>
    </row>
    <row r="39" spans="1:45" ht="15">
      <c r="A39" s="117"/>
      <c r="B39" s="258" t="s">
        <v>525</v>
      </c>
      <c r="C39" s="259">
        <v>134</v>
      </c>
      <c r="D39" s="260"/>
      <c r="E39" s="260">
        <v>192</v>
      </c>
      <c r="F39" s="260">
        <v>47</v>
      </c>
      <c r="G39" s="260">
        <v>13</v>
      </c>
      <c r="H39" s="260">
        <v>105</v>
      </c>
      <c r="I39" s="259">
        <v>491</v>
      </c>
      <c r="J39" s="259"/>
      <c r="K39" s="260">
        <v>461</v>
      </c>
      <c r="L39" s="260">
        <v>95</v>
      </c>
      <c r="M39" s="260">
        <v>552</v>
      </c>
      <c r="N39" s="261">
        <v>1108</v>
      </c>
      <c r="O39"/>
      <c r="P39">
        <v>461</v>
      </c>
      <c r="Q39"/>
      <c r="R39" s="601"/>
      <c r="S39" s="602" t="s">
        <v>607</v>
      </c>
      <c r="T39" s="677">
        <f t="shared" si="238"/>
        <v>4.5655877342419077E-2</v>
      </c>
      <c r="U39" s="678">
        <f t="shared" si="239"/>
        <v>0</v>
      </c>
      <c r="V39" s="678">
        <f t="shared" si="240"/>
        <v>4.6265060240963857E-2</v>
      </c>
      <c r="W39" s="678">
        <f t="shared" si="241"/>
        <v>2.3967363590005099E-2</v>
      </c>
      <c r="X39" s="678">
        <f t="shared" si="242"/>
        <v>4.2622950819672129E-2</v>
      </c>
      <c r="Y39" s="678">
        <f t="shared" si="243"/>
        <v>0.11500547645125958</v>
      </c>
      <c r="Z39" s="677">
        <f t="shared" si="244"/>
        <v>4.7837100545596256E-2</v>
      </c>
      <c r="AA39" s="677">
        <f t="shared" si="245"/>
        <v>0</v>
      </c>
      <c r="AB39" s="678">
        <f t="shared" si="246"/>
        <v>0.22821782178217823</v>
      </c>
      <c r="AC39" s="678">
        <f t="shared" si="247"/>
        <v>0.11189634864546526</v>
      </c>
      <c r="AD39" s="678">
        <f t="shared" si="248"/>
        <v>0.17501585288522511</v>
      </c>
      <c r="AE39" s="677">
        <f t="shared" si="249"/>
        <v>0.1839614809895401</v>
      </c>
      <c r="AG39" s="637">
        <f>(T39-T38)*100</f>
        <v>0.9567402371522683</v>
      </c>
      <c r="AH39" s="637">
        <f t="shared" ref="AH39" si="250">(U39-U38)*100</f>
        <v>0</v>
      </c>
      <c r="AI39" s="637">
        <f t="shared" ref="AI39" si="251">(V39-V38)*100</f>
        <v>0.98970448267056699</v>
      </c>
      <c r="AJ39" s="637">
        <f t="shared" ref="AJ39" si="252">(W39-W38)*100</f>
        <v>0.64135697055203855</v>
      </c>
      <c r="AK39" s="637">
        <f t="shared" ref="AK39" si="253">(X39-X38)*100</f>
        <v>1.8306841397179727</v>
      </c>
      <c r="AL39" s="637">
        <f t="shared" ref="AL39" si="254">(Y39-Y38)*100</f>
        <v>0.54336880381613417</v>
      </c>
      <c r="AM39" s="637">
        <f t="shared" ref="AM39" si="255">(Z39-Z38)*100</f>
        <v>0.93675642594660824</v>
      </c>
      <c r="AN39" s="637">
        <f t="shared" ref="AN39" si="256">(AA39-AA38)*100</f>
        <v>0</v>
      </c>
      <c r="AO39" s="637">
        <f t="shared" ref="AO39" si="257">(AB39-AB38)*100</f>
        <v>-0.84334636495950188</v>
      </c>
      <c r="AP39" s="637">
        <f t="shared" ref="AP39" si="258">(AC39-AC38)*100</f>
        <v>2.9459072659802175</v>
      </c>
      <c r="AQ39" s="637">
        <f t="shared" ref="AQ39" si="259">(AD39-AD38)*100</f>
        <v>1.3970002184201995</v>
      </c>
      <c r="AR39" s="637">
        <f t="shared" ref="AR39" si="260">(AE39-AE38)*100</f>
        <v>1.3122306144757401</v>
      </c>
    </row>
    <row r="40" spans="1:45" ht="15">
      <c r="A40" s="117"/>
      <c r="B40" s="99" t="s">
        <v>146</v>
      </c>
      <c r="C40" s="106">
        <v>0</v>
      </c>
      <c r="D40" s="107"/>
      <c r="E40" s="107">
        <v>350</v>
      </c>
      <c r="F40" s="107">
        <v>1</v>
      </c>
      <c r="G40" s="107">
        <v>0</v>
      </c>
      <c r="H40" s="107">
        <v>13</v>
      </c>
      <c r="I40" s="106">
        <v>364</v>
      </c>
      <c r="J40" s="106"/>
      <c r="K40" s="107">
        <v>0</v>
      </c>
      <c r="L40" s="107">
        <v>59</v>
      </c>
      <c r="M40" s="107">
        <v>50</v>
      </c>
      <c r="N40" s="108">
        <v>109</v>
      </c>
      <c r="O40"/>
      <c r="P40">
        <v>0</v>
      </c>
      <c r="Q40"/>
      <c r="R40" s="599" t="s">
        <v>1115</v>
      </c>
      <c r="S40" s="600" t="s">
        <v>1108</v>
      </c>
      <c r="T40" s="675">
        <f t="shared" ref="T40:T41" si="261">IF(C28&gt;0,C40/C28,)</f>
        <v>0</v>
      </c>
      <c r="U40" s="676">
        <f t="shared" ref="U40:U41" si="262">IF(D28&gt;0,D40/D28,)</f>
        <v>0</v>
      </c>
      <c r="V40" s="676">
        <f t="shared" ref="V40:V41" si="263">IF(E28&gt;0,E40/E28,)</f>
        <v>8.4296724470134879E-2</v>
      </c>
      <c r="W40" s="676">
        <f t="shared" ref="W40:W41" si="264">IF(F28&gt;0,F40/F28,)</f>
        <v>5.6625141562853911E-4</v>
      </c>
      <c r="X40" s="676">
        <f t="shared" ref="X40:X41" si="265">IF(G28&gt;0,G40/G28,)</f>
        <v>0</v>
      </c>
      <c r="Y40" s="676">
        <f t="shared" ref="Y40:Y41" si="266">IF(H28&gt;0,H40/H28,)</f>
        <v>1.6372795969773299E-2</v>
      </c>
      <c r="Z40" s="675">
        <f t="shared" ref="Z40:Z41" si="267">IF(I28&gt;0,I40/I28,)</f>
        <v>3.7845705967976713E-2</v>
      </c>
      <c r="AA40" s="675">
        <f t="shared" ref="AA40:AA41" si="268">IF(J28&gt;0,J40/J28,)</f>
        <v>0</v>
      </c>
      <c r="AB40" s="676">
        <f t="shared" ref="AB40:AB41" si="269">IF(K28&gt;0,K40/K28,)</f>
        <v>0</v>
      </c>
      <c r="AC40" s="676">
        <f t="shared" ref="AC40:AC41" si="270">IF(L28&gt;0,L40/L28,)</f>
        <v>7.0489844683393074E-2</v>
      </c>
      <c r="AD40" s="676">
        <f t="shared" ref="AD40:AD41" si="271">IF(M28&gt;0,M40/M28,)</f>
        <v>1.8946570670708603E-2</v>
      </c>
      <c r="AE40" s="675">
        <f t="shared" ref="AE40:AE41" si="272">IF(N28&gt;0,N40/N28,)</f>
        <v>2.1830562787903064E-2</v>
      </c>
      <c r="AG40" s="730" t="s">
        <v>1107</v>
      </c>
      <c r="AH40" s="627"/>
      <c r="AI40" s="627"/>
      <c r="AJ40" s="627"/>
      <c r="AK40" s="627"/>
      <c r="AL40" s="627"/>
      <c r="AM40" s="627"/>
      <c r="AN40" s="627"/>
      <c r="AO40" s="627"/>
      <c r="AP40" s="627"/>
      <c r="AQ40" s="627"/>
      <c r="AR40" s="627"/>
    </row>
    <row r="41" spans="1:45" ht="15">
      <c r="A41" s="117"/>
      <c r="B41" s="258" t="s">
        <v>527</v>
      </c>
      <c r="C41" s="259">
        <v>0</v>
      </c>
      <c r="D41" s="260"/>
      <c r="E41" s="260">
        <v>0</v>
      </c>
      <c r="F41" s="260">
        <v>0</v>
      </c>
      <c r="G41" s="260">
        <v>0</v>
      </c>
      <c r="H41" s="260">
        <v>0</v>
      </c>
      <c r="I41" s="259">
        <v>0</v>
      </c>
      <c r="J41" s="259"/>
      <c r="K41" s="260">
        <v>0</v>
      </c>
      <c r="L41" s="260">
        <v>0</v>
      </c>
      <c r="M41" s="260">
        <v>0</v>
      </c>
      <c r="N41" s="261">
        <v>0</v>
      </c>
      <c r="O41"/>
      <c r="P41">
        <v>0</v>
      </c>
      <c r="Q41"/>
      <c r="R41" s="601"/>
      <c r="S41" s="602" t="s">
        <v>607</v>
      </c>
      <c r="T41" s="677">
        <f t="shared" si="261"/>
        <v>0</v>
      </c>
      <c r="U41" s="678">
        <f t="shared" si="262"/>
        <v>0</v>
      </c>
      <c r="V41" s="678">
        <f t="shared" si="263"/>
        <v>0</v>
      </c>
      <c r="W41" s="678">
        <f t="shared" si="264"/>
        <v>0</v>
      </c>
      <c r="X41" s="678">
        <f t="shared" si="265"/>
        <v>0</v>
      </c>
      <c r="Y41" s="678">
        <f t="shared" si="266"/>
        <v>0</v>
      </c>
      <c r="Z41" s="677">
        <f t="shared" si="267"/>
        <v>0</v>
      </c>
      <c r="AA41" s="677">
        <f t="shared" si="268"/>
        <v>0</v>
      </c>
      <c r="AB41" s="678">
        <f t="shared" si="269"/>
        <v>0</v>
      </c>
      <c r="AC41" s="678">
        <f t="shared" si="270"/>
        <v>0</v>
      </c>
      <c r="AD41" s="678">
        <f t="shared" si="271"/>
        <v>0</v>
      </c>
      <c r="AE41" s="677">
        <f t="shared" si="272"/>
        <v>0</v>
      </c>
      <c r="AG41" s="637">
        <f>(T41-T40)*100</f>
        <v>0</v>
      </c>
      <c r="AH41" s="637">
        <f t="shared" ref="AH41" si="273">(U41-U40)*100</f>
        <v>0</v>
      </c>
      <c r="AI41" s="637">
        <f t="shared" ref="AI41" si="274">(V41-V40)*100</f>
        <v>-8.4296724470134876</v>
      </c>
      <c r="AJ41" s="637">
        <f t="shared" ref="AJ41" si="275">(W41-W40)*100</f>
        <v>-5.6625141562853913E-2</v>
      </c>
      <c r="AK41" s="637">
        <f t="shared" ref="AK41" si="276">(X41-X40)*100</f>
        <v>0</v>
      </c>
      <c r="AL41" s="637">
        <f t="shared" ref="AL41" si="277">(Y41-Y40)*100</f>
        <v>-1.6372795969773299</v>
      </c>
      <c r="AM41" s="637">
        <f t="shared" ref="AM41" si="278">(Z41-Z40)*100</f>
        <v>-3.7845705967976713</v>
      </c>
      <c r="AN41" s="637">
        <f t="shared" ref="AN41" si="279">(AA41-AA40)*100</f>
        <v>0</v>
      </c>
      <c r="AO41" s="637">
        <f t="shared" ref="AO41" si="280">(AB41-AB40)*100</f>
        <v>0</v>
      </c>
      <c r="AP41" s="637">
        <f t="shared" ref="AP41" si="281">(AC41-AC40)*100</f>
        <v>-7.0489844683393077</v>
      </c>
      <c r="AQ41" s="637">
        <f t="shared" ref="AQ41" si="282">(AD41-AD40)*100</f>
        <v>-1.8946570670708602</v>
      </c>
      <c r="AR41" s="637">
        <f t="shared" ref="AR41" si="283">(AE41-AE40)*100</f>
        <v>-2.1830562787903065</v>
      </c>
    </row>
    <row r="42" spans="1:45" ht="15">
      <c r="A42" s="117"/>
      <c r="B42" s="99" t="s">
        <v>148</v>
      </c>
      <c r="C42" s="106">
        <v>512</v>
      </c>
      <c r="D42" s="107"/>
      <c r="E42" s="107">
        <v>0</v>
      </c>
      <c r="F42" s="107">
        <v>138</v>
      </c>
      <c r="G42" s="107">
        <v>0</v>
      </c>
      <c r="H42" s="107">
        <v>0</v>
      </c>
      <c r="I42" s="106">
        <v>650</v>
      </c>
      <c r="J42" s="106"/>
      <c r="K42" s="107">
        <v>213</v>
      </c>
      <c r="L42" s="107">
        <v>0</v>
      </c>
      <c r="M42" s="107">
        <v>148</v>
      </c>
      <c r="N42" s="108">
        <v>361</v>
      </c>
      <c r="O42"/>
      <c r="P42">
        <v>213</v>
      </c>
      <c r="Q42"/>
      <c r="R42" s="599" t="s">
        <v>1116</v>
      </c>
      <c r="S42" s="600" t="s">
        <v>1108</v>
      </c>
      <c r="T42" s="675">
        <f t="shared" ref="T42:T43" si="284">IF(C28&gt;0,C42/C28,)</f>
        <v>0.19868063639891345</v>
      </c>
      <c r="U42" s="676">
        <f t="shared" ref="U42:U43" si="285">IF(D28&gt;0,D42/D28,)</f>
        <v>0</v>
      </c>
      <c r="V42" s="676">
        <f t="shared" ref="V42:V43" si="286">IF(E28&gt;0,E42/E28,)</f>
        <v>0</v>
      </c>
      <c r="W42" s="676">
        <f t="shared" ref="W42:W43" si="287">IF(F28&gt;0,F42/F28,)</f>
        <v>7.8142695356738387E-2</v>
      </c>
      <c r="X42" s="676">
        <f t="shared" ref="X42:X43" si="288">IF(G28&gt;0,G42/G28,)</f>
        <v>0</v>
      </c>
      <c r="Y42" s="676">
        <f t="shared" ref="Y42:Y43" si="289">IF(H28&gt;0,H42/H28,)</f>
        <v>0</v>
      </c>
      <c r="Z42" s="675">
        <f t="shared" ref="Z42:Z43" si="290">IF(I28&gt;0,I42/I28,)</f>
        <v>6.7581617799958416E-2</v>
      </c>
      <c r="AA42" s="675">
        <f t="shared" ref="AA42:AA43" si="291">IF(J28&gt;0,J42/J28,)</f>
        <v>0</v>
      </c>
      <c r="AB42" s="676">
        <f t="shared" ref="AB42:AB43" si="292">IF(K28&gt;0,K42/K28,)</f>
        <v>0.14040870138431114</v>
      </c>
      <c r="AC42" s="676">
        <f t="shared" ref="AC42:AC43" si="293">IF(L28&gt;0,L42/L28,)</f>
        <v>0</v>
      </c>
      <c r="AD42" s="676">
        <f t="shared" ref="AD42:AD43" si="294">IF(M28&gt;0,M42/M28,)</f>
        <v>5.6081849185297461E-2</v>
      </c>
      <c r="AE42" s="675">
        <f t="shared" ref="AE42:AE43" si="295">IF(N28&gt;0,N42/N28,)</f>
        <v>7.2301221710394548E-2</v>
      </c>
      <c r="AG42" s="730" t="s">
        <v>1107</v>
      </c>
      <c r="AH42" s="627"/>
      <c r="AI42" s="627"/>
      <c r="AJ42" s="627"/>
      <c r="AK42" s="627"/>
      <c r="AL42" s="627"/>
      <c r="AM42" s="627"/>
      <c r="AN42" s="627"/>
      <c r="AO42" s="627"/>
      <c r="AP42" s="627"/>
      <c r="AQ42" s="627"/>
      <c r="AR42" s="627"/>
    </row>
    <row r="43" spans="1:45" ht="15">
      <c r="A43" s="117"/>
      <c r="B43" s="258" t="s">
        <v>529</v>
      </c>
      <c r="C43" s="259">
        <v>566</v>
      </c>
      <c r="D43" s="260"/>
      <c r="E43" s="260">
        <v>1379</v>
      </c>
      <c r="F43" s="260">
        <v>538</v>
      </c>
      <c r="G43" s="260">
        <v>83</v>
      </c>
      <c r="H43" s="260">
        <v>184</v>
      </c>
      <c r="I43" s="259">
        <v>2750</v>
      </c>
      <c r="J43" s="259"/>
      <c r="K43" s="260">
        <v>391</v>
      </c>
      <c r="L43" s="260">
        <v>139</v>
      </c>
      <c r="M43" s="260">
        <v>501</v>
      </c>
      <c r="N43" s="261">
        <v>1031</v>
      </c>
      <c r="O43"/>
      <c r="P43">
        <v>391</v>
      </c>
      <c r="Q43"/>
      <c r="R43" s="601"/>
      <c r="S43" s="602" t="s">
        <v>607</v>
      </c>
      <c r="T43" s="677">
        <f t="shared" si="284"/>
        <v>0.1928449744463373</v>
      </c>
      <c r="U43" s="678">
        <f t="shared" si="285"/>
        <v>0</v>
      </c>
      <c r="V43" s="678">
        <f t="shared" si="286"/>
        <v>0.33228915662650604</v>
      </c>
      <c r="W43" s="678">
        <f t="shared" si="287"/>
        <v>0.27434982151963283</v>
      </c>
      <c r="X43" s="678">
        <f t="shared" si="288"/>
        <v>0.27213114754098361</v>
      </c>
      <c r="Y43" s="678">
        <f t="shared" si="289"/>
        <v>0.20153340635268346</v>
      </c>
      <c r="Z43" s="677">
        <f t="shared" si="290"/>
        <v>0.26792673421667967</v>
      </c>
      <c r="AA43" s="677">
        <f t="shared" si="291"/>
        <v>0</v>
      </c>
      <c r="AB43" s="678">
        <f t="shared" si="292"/>
        <v>0.19356435643564357</v>
      </c>
      <c r="AC43" s="678">
        <f t="shared" si="293"/>
        <v>0.16372202591283863</v>
      </c>
      <c r="AD43" s="678">
        <f t="shared" si="294"/>
        <v>0.15884590995561193</v>
      </c>
      <c r="AE43" s="677">
        <f t="shared" si="295"/>
        <v>0.17117715424207205</v>
      </c>
      <c r="AG43" s="637">
        <f>(T43-T42)*100</f>
        <v>-0.58356619525761488</v>
      </c>
      <c r="AH43" s="637">
        <f t="shared" ref="AH43" si="296">(U43-U42)*100</f>
        <v>0</v>
      </c>
      <c r="AI43" s="729">
        <f t="shared" ref="AI43" si="297">(V43-V42)*100</f>
        <v>33.228915662650607</v>
      </c>
      <c r="AJ43" s="637">
        <f t="shared" ref="AJ43" si="298">(W43-W42)*100</f>
        <v>19.620712616289442</v>
      </c>
      <c r="AK43" s="637">
        <f t="shared" ref="AK43" si="299">(X43-X42)*100</f>
        <v>27.21311475409836</v>
      </c>
      <c r="AL43" s="637">
        <f t="shared" ref="AL43" si="300">(Y43-Y42)*100</f>
        <v>20.153340635268346</v>
      </c>
      <c r="AM43" s="637">
        <f t="shared" ref="AM43" si="301">(Z43-Z42)*100</f>
        <v>20.034511641672125</v>
      </c>
      <c r="AN43" s="637">
        <f t="shared" ref="AN43" si="302">(AA43-AA42)*100</f>
        <v>0</v>
      </c>
      <c r="AO43" s="637">
        <f t="shared" ref="AO43" si="303">(AB43-AB42)*100</f>
        <v>5.3155655051332431</v>
      </c>
      <c r="AP43" s="637">
        <f t="shared" ref="AP43" si="304">(AC43-AC42)*100</f>
        <v>16.372202591283862</v>
      </c>
      <c r="AQ43" s="637">
        <f t="shared" ref="AQ43" si="305">(AD43-AD42)*100</f>
        <v>10.276406077031448</v>
      </c>
      <c r="AR43" s="637">
        <f t="shared" ref="AR43" si="306">(AE43-AE42)*100</f>
        <v>9.8875932531677506</v>
      </c>
      <c r="AS43" s="635" t="s">
        <v>1141</v>
      </c>
    </row>
    <row r="44" spans="1:45" ht="15">
      <c r="A44" s="117"/>
      <c r="B44" s="99" t="s">
        <v>150</v>
      </c>
      <c r="C44" s="106">
        <v>233</v>
      </c>
      <c r="D44" s="107"/>
      <c r="E44" s="107">
        <v>0</v>
      </c>
      <c r="F44" s="107">
        <v>28</v>
      </c>
      <c r="G44" s="107">
        <v>0</v>
      </c>
      <c r="H44" s="107">
        <v>0</v>
      </c>
      <c r="I44" s="106">
        <v>261</v>
      </c>
      <c r="J44" s="106"/>
      <c r="K44" s="107">
        <v>157</v>
      </c>
      <c r="L44" s="107">
        <v>0</v>
      </c>
      <c r="M44" s="107">
        <v>93</v>
      </c>
      <c r="N44" s="108">
        <v>250</v>
      </c>
      <c r="O44"/>
      <c r="P44">
        <v>157</v>
      </c>
      <c r="Q44"/>
      <c r="R44" s="599" t="s">
        <v>1117</v>
      </c>
      <c r="S44" s="600" t="s">
        <v>1108</v>
      </c>
      <c r="T44" s="675">
        <f t="shared" ref="T44:T45" si="307">IF(C28&gt;0,C44/C28,)</f>
        <v>9.0415211486224292E-2</v>
      </c>
      <c r="U44" s="676">
        <f t="shared" ref="U44:U45" si="308">IF(D28&gt;0,D44/D28,)</f>
        <v>0</v>
      </c>
      <c r="V44" s="676">
        <f t="shared" ref="V44:V45" si="309">IF(E28&gt;0,E44/E28,)</f>
        <v>0</v>
      </c>
      <c r="W44" s="676">
        <f t="shared" ref="W44:W45" si="310">IF(F28&gt;0,F44/F28,)</f>
        <v>1.5855039637599093E-2</v>
      </c>
      <c r="X44" s="676">
        <f t="shared" ref="X44:X45" si="311">IF(G28&gt;0,G44/G28,)</f>
        <v>0</v>
      </c>
      <c r="Y44" s="676">
        <f t="shared" ref="Y44:Y45" si="312">IF(H28&gt;0,H44/H28,)</f>
        <v>0</v>
      </c>
      <c r="Z44" s="675">
        <f t="shared" ref="Z44:Z45" si="313">IF(I28&gt;0,I44/I28,)</f>
        <v>2.7136618839675608E-2</v>
      </c>
      <c r="AA44" s="675">
        <f t="shared" ref="AA44:AA45" si="314">IF(J28&gt;0,J44/J28,)</f>
        <v>0</v>
      </c>
      <c r="AB44" s="676">
        <f t="shared" ref="AB44:AB45" si="315">IF(K28&gt;0,K44/K28,)</f>
        <v>0.1034937376400791</v>
      </c>
      <c r="AC44" s="676">
        <f t="shared" ref="AC44:AC45" si="316">IF(L28&gt;0,L44/L28,)</f>
        <v>0</v>
      </c>
      <c r="AD44" s="676">
        <f t="shared" ref="AD44:AD45" si="317">IF(M28&gt;0,M44/M28,)</f>
        <v>3.5240621447518002E-2</v>
      </c>
      <c r="AE44" s="675">
        <f t="shared" ref="AE44:AE45" si="318">IF(N28&gt;0,N44/N28,)</f>
        <v>5.0070098137392348E-2</v>
      </c>
      <c r="AG44" s="730" t="s">
        <v>1107</v>
      </c>
      <c r="AH44" s="627"/>
      <c r="AI44" s="627"/>
      <c r="AJ44" s="627"/>
      <c r="AK44" s="627"/>
      <c r="AL44" s="627"/>
      <c r="AM44" s="627"/>
      <c r="AN44" s="627"/>
      <c r="AO44" s="627"/>
      <c r="AP44" s="627"/>
      <c r="AQ44" s="627"/>
      <c r="AR44" s="627"/>
    </row>
    <row r="45" spans="1:45" ht="15">
      <c r="A45" s="117"/>
      <c r="B45" s="258" t="s">
        <v>531</v>
      </c>
      <c r="C45" s="259">
        <v>263</v>
      </c>
      <c r="D45" s="260"/>
      <c r="E45" s="260">
        <v>466</v>
      </c>
      <c r="F45" s="260">
        <v>170</v>
      </c>
      <c r="G45" s="260">
        <v>23</v>
      </c>
      <c r="H45" s="260">
        <v>96</v>
      </c>
      <c r="I45" s="259">
        <v>1018</v>
      </c>
      <c r="J45" s="259"/>
      <c r="K45" s="260">
        <v>346</v>
      </c>
      <c r="L45" s="260">
        <v>91</v>
      </c>
      <c r="M45" s="260">
        <v>428</v>
      </c>
      <c r="N45" s="261">
        <v>865</v>
      </c>
      <c r="O45"/>
      <c r="P45">
        <v>346</v>
      </c>
      <c r="Q45"/>
      <c r="R45" s="601"/>
      <c r="S45" s="602" t="s">
        <v>607</v>
      </c>
      <c r="T45" s="677">
        <f t="shared" si="307"/>
        <v>8.9608177172061335E-2</v>
      </c>
      <c r="U45" s="678">
        <f t="shared" si="308"/>
        <v>0</v>
      </c>
      <c r="V45" s="678">
        <f t="shared" si="309"/>
        <v>0.11228915662650603</v>
      </c>
      <c r="W45" s="678">
        <f t="shared" si="310"/>
        <v>8.6690464048954613E-2</v>
      </c>
      <c r="X45" s="678">
        <f t="shared" si="311"/>
        <v>7.5409836065573776E-2</v>
      </c>
      <c r="Y45" s="678">
        <f t="shared" si="312"/>
        <v>0.10514786418400876</v>
      </c>
      <c r="Z45" s="677">
        <f t="shared" si="313"/>
        <v>9.9181605611847232E-2</v>
      </c>
      <c r="AA45" s="677">
        <f t="shared" si="314"/>
        <v>0</v>
      </c>
      <c r="AB45" s="678">
        <f t="shared" si="315"/>
        <v>0.1712871287128713</v>
      </c>
      <c r="AC45" s="678">
        <f t="shared" si="316"/>
        <v>0.1071849234393404</v>
      </c>
      <c r="AD45" s="678">
        <f t="shared" si="317"/>
        <v>0.13570069752694991</v>
      </c>
      <c r="AE45" s="677">
        <f t="shared" si="318"/>
        <v>0.14361613813714097</v>
      </c>
      <c r="AG45" s="637">
        <f>(T45-T44)*100</f>
        <v>-8.0703431416295768E-2</v>
      </c>
      <c r="AH45" s="637">
        <f t="shared" ref="AH45" si="319">(U45-U44)*100</f>
        <v>0</v>
      </c>
      <c r="AI45" s="637">
        <f t="shared" ref="AI45" si="320">(V45-V44)*100</f>
        <v>11.228915662650603</v>
      </c>
      <c r="AJ45" s="637">
        <f t="shared" ref="AJ45" si="321">(W45-W44)*100</f>
        <v>7.0835424411355516</v>
      </c>
      <c r="AK45" s="637">
        <f t="shared" ref="AK45" si="322">(X45-X44)*100</f>
        <v>7.5409836065573774</v>
      </c>
      <c r="AL45" s="637">
        <f t="shared" ref="AL45" si="323">(Y45-Y44)*100</f>
        <v>10.514786418400876</v>
      </c>
      <c r="AM45" s="637">
        <f t="shared" ref="AM45" si="324">(Z45-Z44)*100</f>
        <v>7.2044986772171624</v>
      </c>
      <c r="AN45" s="637">
        <f t="shared" ref="AN45" si="325">(AA45-AA44)*100</f>
        <v>0</v>
      </c>
      <c r="AO45" s="637">
        <f t="shared" ref="AO45" si="326">(AB45-AB44)*100</f>
        <v>6.7793391072792195</v>
      </c>
      <c r="AP45" s="637">
        <f t="shared" ref="AP45" si="327">(AC45-AC44)*100</f>
        <v>10.71849234393404</v>
      </c>
      <c r="AQ45" s="637">
        <f t="shared" ref="AQ45" si="328">(AD45-AD44)*100</f>
        <v>10.046007607943192</v>
      </c>
      <c r="AR45" s="637">
        <f t="shared" ref="AR45" si="329">(AE45-AE44)*100</f>
        <v>9.3546039999748611</v>
      </c>
    </row>
    <row r="46" spans="1:45" ht="15">
      <c r="A46" s="117"/>
      <c r="B46" s="99" t="s">
        <v>152</v>
      </c>
      <c r="C46" s="106">
        <v>0</v>
      </c>
      <c r="D46" s="107"/>
      <c r="E46" s="107">
        <v>1325</v>
      </c>
      <c r="F46" s="107">
        <v>515</v>
      </c>
      <c r="G46" s="107">
        <v>110</v>
      </c>
      <c r="H46" s="107">
        <v>225</v>
      </c>
      <c r="I46" s="106">
        <v>2175</v>
      </c>
      <c r="J46" s="106"/>
      <c r="K46" s="107">
        <v>190</v>
      </c>
      <c r="L46" s="107">
        <v>239</v>
      </c>
      <c r="M46" s="107">
        <v>561</v>
      </c>
      <c r="N46" s="108">
        <v>990</v>
      </c>
      <c r="O46"/>
      <c r="P46">
        <v>190</v>
      </c>
      <c r="Q46"/>
      <c r="R46" s="599" t="s">
        <v>1118</v>
      </c>
      <c r="S46" s="600" t="s">
        <v>1108</v>
      </c>
      <c r="T46" s="675">
        <f t="shared" ref="T46:T47" si="330">IF(C28&gt;0,C46/C28,)</f>
        <v>0</v>
      </c>
      <c r="U46" s="676">
        <f t="shared" ref="U46:U47" si="331">IF(D28&gt;0,D46/D28,)</f>
        <v>0</v>
      </c>
      <c r="V46" s="676">
        <f t="shared" ref="V46:V47" si="332">IF(E28&gt;0,E46/E28,)</f>
        <v>0.31912331406551059</v>
      </c>
      <c r="W46" s="676">
        <f t="shared" ref="W46:W47" si="333">IF(F28&gt;0,F46/F28,)</f>
        <v>0.29161947904869762</v>
      </c>
      <c r="X46" s="676">
        <f t="shared" ref="X46:X47" si="334">IF(G28&gt;0,G46/G28,)</f>
        <v>0.33434650455927051</v>
      </c>
      <c r="Y46" s="676">
        <f t="shared" ref="Y46:Y47" si="335">IF(H28&gt;0,H46/H28,)</f>
        <v>0.28337531486146095</v>
      </c>
      <c r="Z46" s="675">
        <f t="shared" ref="Z46:Z47" si="336">IF(I28&gt;0,I46/I28,)</f>
        <v>0.22613849033063008</v>
      </c>
      <c r="AA46" s="675">
        <f t="shared" ref="AA46:AA47" si="337">IF(J28&gt;0,J46/J28,)</f>
        <v>0</v>
      </c>
      <c r="AB46" s="676">
        <f t="shared" ref="AB46:AB47" si="338">IF(K28&gt;0,K46/K28,)</f>
        <v>0.12524719841793014</v>
      </c>
      <c r="AC46" s="676">
        <f t="shared" ref="AC46:AC47" si="339">IF(L28&gt;0,L46/L28,)</f>
        <v>0.28554360812425328</v>
      </c>
      <c r="AD46" s="676">
        <f t="shared" ref="AD46:AD47" si="340">IF(M28&gt;0,M46/M28,)</f>
        <v>0.21258052292535051</v>
      </c>
      <c r="AE46" s="675">
        <f t="shared" ref="AE46:AE47" si="341">IF(N28&gt;0,N46/N28,)</f>
        <v>0.19827758862407371</v>
      </c>
      <c r="AG46" s="730" t="s">
        <v>1107</v>
      </c>
      <c r="AH46" s="627"/>
      <c r="AI46" s="627"/>
      <c r="AJ46" s="627"/>
      <c r="AK46" s="627"/>
      <c r="AL46" s="627"/>
      <c r="AM46" s="627"/>
      <c r="AN46" s="627"/>
      <c r="AO46" s="627"/>
      <c r="AP46" s="627"/>
      <c r="AQ46" s="627"/>
      <c r="AR46" s="627"/>
    </row>
    <row r="47" spans="1:45" ht="15">
      <c r="A47" s="117"/>
      <c r="B47" s="258" t="s">
        <v>533</v>
      </c>
      <c r="C47" s="259">
        <v>0</v>
      </c>
      <c r="D47" s="260"/>
      <c r="E47" s="260">
        <v>0</v>
      </c>
      <c r="F47" s="260">
        <v>0</v>
      </c>
      <c r="G47" s="260">
        <v>0</v>
      </c>
      <c r="H47" s="260">
        <v>0</v>
      </c>
      <c r="I47" s="259">
        <v>0</v>
      </c>
      <c r="J47" s="259"/>
      <c r="K47" s="260">
        <v>0</v>
      </c>
      <c r="L47" s="260">
        <v>0</v>
      </c>
      <c r="M47" s="260">
        <v>0</v>
      </c>
      <c r="N47" s="261">
        <v>0</v>
      </c>
      <c r="O47"/>
      <c r="P47">
        <v>0</v>
      </c>
      <c r="Q47"/>
      <c r="R47" s="601"/>
      <c r="S47" s="602" t="s">
        <v>607</v>
      </c>
      <c r="T47" s="677">
        <f t="shared" si="330"/>
        <v>0</v>
      </c>
      <c r="U47" s="678">
        <f t="shared" si="331"/>
        <v>0</v>
      </c>
      <c r="V47" s="678">
        <f t="shared" si="332"/>
        <v>0</v>
      </c>
      <c r="W47" s="678">
        <f t="shared" si="333"/>
        <v>0</v>
      </c>
      <c r="X47" s="678">
        <f t="shared" si="334"/>
        <v>0</v>
      </c>
      <c r="Y47" s="678">
        <f t="shared" si="335"/>
        <v>0</v>
      </c>
      <c r="Z47" s="677">
        <f t="shared" si="336"/>
        <v>0</v>
      </c>
      <c r="AA47" s="677">
        <f t="shared" si="337"/>
        <v>0</v>
      </c>
      <c r="AB47" s="678">
        <f t="shared" si="338"/>
        <v>0</v>
      </c>
      <c r="AC47" s="678">
        <f t="shared" si="339"/>
        <v>0</v>
      </c>
      <c r="AD47" s="678">
        <f t="shared" si="340"/>
        <v>0</v>
      </c>
      <c r="AE47" s="677">
        <f t="shared" si="341"/>
        <v>0</v>
      </c>
      <c r="AG47" s="637">
        <f>(T47-T46)*100</f>
        <v>0</v>
      </c>
      <c r="AH47" s="637">
        <f t="shared" ref="AH47" si="342">(U47-U46)*100</f>
        <v>0</v>
      </c>
      <c r="AI47" s="637">
        <f t="shared" ref="AI47" si="343">(V47-V46)*100</f>
        <v>-31.912331406551058</v>
      </c>
      <c r="AJ47" s="637">
        <f t="shared" ref="AJ47" si="344">(W47-W46)*100</f>
        <v>-29.161947904869763</v>
      </c>
      <c r="AK47" s="637">
        <f t="shared" ref="AK47" si="345">(X47-X46)*100</f>
        <v>-33.434650455927049</v>
      </c>
      <c r="AL47" s="637">
        <f t="shared" ref="AL47" si="346">(Y47-Y46)*100</f>
        <v>-28.337531486146094</v>
      </c>
      <c r="AM47" s="637">
        <f t="shared" ref="AM47" si="347">(Z47-Z46)*100</f>
        <v>-22.613849033063008</v>
      </c>
      <c r="AN47" s="637">
        <f t="shared" ref="AN47" si="348">(AA47-AA46)*100</f>
        <v>0</v>
      </c>
      <c r="AO47" s="637">
        <f t="shared" ref="AO47" si="349">(AB47-AB46)*100</f>
        <v>-12.524719841793013</v>
      </c>
      <c r="AP47" s="637">
        <f t="shared" ref="AP47" si="350">(AC47-AC46)*100</f>
        <v>-28.55436081242533</v>
      </c>
      <c r="AQ47" s="637">
        <f t="shared" ref="AQ47" si="351">(AD47-AD46)*100</f>
        <v>-21.258052292535051</v>
      </c>
      <c r="AR47" s="637">
        <f t="shared" ref="AR47" si="352">(AE47-AE46)*100</f>
        <v>-19.827758862407372</v>
      </c>
    </row>
    <row r="48" spans="1:45" ht="15">
      <c r="A48" s="117"/>
      <c r="B48" s="99" t="s">
        <v>154</v>
      </c>
      <c r="C48" s="106">
        <v>0</v>
      </c>
      <c r="D48" s="107"/>
      <c r="E48" s="107">
        <v>37</v>
      </c>
      <c r="F48" s="107">
        <v>18</v>
      </c>
      <c r="G48" s="107">
        <v>0</v>
      </c>
      <c r="H48" s="107">
        <v>0</v>
      </c>
      <c r="I48" s="106">
        <v>55</v>
      </c>
      <c r="J48" s="106"/>
      <c r="K48" s="107">
        <v>10</v>
      </c>
      <c r="L48" s="107">
        <v>0</v>
      </c>
      <c r="M48" s="107">
        <v>8</v>
      </c>
      <c r="N48" s="108">
        <v>18</v>
      </c>
      <c r="O48"/>
      <c r="P48">
        <v>10</v>
      </c>
      <c r="Q48"/>
      <c r="R48" s="599" t="s">
        <v>1119</v>
      </c>
      <c r="S48" s="600" t="s">
        <v>1108</v>
      </c>
      <c r="T48" s="675">
        <f t="shared" ref="T48:T49" si="353">IF(C28&gt;0,C48/C28,)</f>
        <v>0</v>
      </c>
      <c r="U48" s="676">
        <f t="shared" ref="U48:U49" si="354">IF(D28&gt;0,D48/D28,)</f>
        <v>0</v>
      </c>
      <c r="V48" s="676">
        <f t="shared" ref="V48:V49" si="355">IF(E28&gt;0,E48/E28,)</f>
        <v>8.9113680154142578E-3</v>
      </c>
      <c r="W48" s="676">
        <f t="shared" ref="W48:W49" si="356">IF(F28&gt;0,F48/F28,)</f>
        <v>1.0192525481313703E-2</v>
      </c>
      <c r="X48" s="676">
        <f t="shared" ref="X48:X49" si="357">IF(G28&gt;0,G48/G28,)</f>
        <v>0</v>
      </c>
      <c r="Y48" s="676">
        <f t="shared" ref="Y48:Y49" si="358">IF(H28&gt;0,H48/H28,)</f>
        <v>0</v>
      </c>
      <c r="Z48" s="675">
        <f t="shared" ref="Z48:Z49" si="359">IF(I28&gt;0,I48/I28,)</f>
        <v>5.7184445830734043E-3</v>
      </c>
      <c r="AA48" s="675">
        <f t="shared" ref="AA48:AA49" si="360">IF(J28&gt;0,J48/J28,)</f>
        <v>0</v>
      </c>
      <c r="AB48" s="676">
        <f t="shared" ref="AB48:AB49" si="361">IF(K28&gt;0,K48/K28,)</f>
        <v>6.5919578114700065E-3</v>
      </c>
      <c r="AC48" s="676">
        <f t="shared" ref="AC48:AC49" si="362">IF(L28&gt;0,L48/L28,)</f>
        <v>0</v>
      </c>
      <c r="AD48" s="676">
        <f t="shared" ref="AD48:AD49" si="363">IF(M28&gt;0,M48/M28,)</f>
        <v>3.0314513073133762E-3</v>
      </c>
      <c r="AE48" s="675">
        <f t="shared" ref="AE48:AE49" si="364">IF(N28&gt;0,N48/N28,)</f>
        <v>3.6050470658922492E-3</v>
      </c>
      <c r="AG48" s="730" t="s">
        <v>1107</v>
      </c>
      <c r="AH48" s="262"/>
      <c r="AI48" s="262"/>
      <c r="AJ48" s="262"/>
      <c r="AK48" s="262"/>
      <c r="AL48" s="262"/>
      <c r="AM48" s="262"/>
      <c r="AN48" s="262"/>
      <c r="AO48" s="262"/>
      <c r="AP48" s="262"/>
      <c r="AQ48" s="262"/>
      <c r="AR48" s="262"/>
    </row>
    <row r="49" spans="1:44" ht="15.75" thickBot="1">
      <c r="A49" s="610"/>
      <c r="B49" s="614" t="s">
        <v>537</v>
      </c>
      <c r="C49" s="611">
        <v>0</v>
      </c>
      <c r="D49" s="612"/>
      <c r="E49" s="612">
        <v>127</v>
      </c>
      <c r="F49" s="612">
        <v>0</v>
      </c>
      <c r="G49" s="612">
        <v>2</v>
      </c>
      <c r="H49" s="612">
        <v>0</v>
      </c>
      <c r="I49" s="611">
        <v>129</v>
      </c>
      <c r="J49" s="611"/>
      <c r="K49" s="612">
        <v>9</v>
      </c>
      <c r="L49" s="612">
        <v>0</v>
      </c>
      <c r="M49" s="612">
        <v>30</v>
      </c>
      <c r="N49" s="613">
        <v>39</v>
      </c>
      <c r="O49"/>
      <c r="P49">
        <v>9</v>
      </c>
      <c r="Q49"/>
      <c r="R49" s="615"/>
      <c r="S49" s="616" t="s">
        <v>607</v>
      </c>
      <c r="T49" s="679">
        <f t="shared" si="353"/>
        <v>0</v>
      </c>
      <c r="U49" s="680">
        <f t="shared" si="354"/>
        <v>0</v>
      </c>
      <c r="V49" s="680">
        <f t="shared" si="355"/>
        <v>3.0602409638554217E-2</v>
      </c>
      <c r="W49" s="680">
        <f t="shared" si="356"/>
        <v>0</v>
      </c>
      <c r="X49" s="680">
        <f t="shared" si="357"/>
        <v>6.5573770491803279E-3</v>
      </c>
      <c r="Y49" s="680">
        <f t="shared" si="358"/>
        <v>0</v>
      </c>
      <c r="Z49" s="679">
        <f t="shared" si="359"/>
        <v>1.2568199532346063E-2</v>
      </c>
      <c r="AA49" s="679">
        <f t="shared" si="360"/>
        <v>0</v>
      </c>
      <c r="AB49" s="680">
        <f t="shared" si="361"/>
        <v>4.4554455445544551E-3</v>
      </c>
      <c r="AC49" s="680">
        <f t="shared" si="362"/>
        <v>0</v>
      </c>
      <c r="AD49" s="680">
        <f t="shared" si="363"/>
        <v>9.5117311350665819E-3</v>
      </c>
      <c r="AE49" s="679">
        <f t="shared" si="364"/>
        <v>6.4751784824838123E-3</v>
      </c>
      <c r="AF49" s="617"/>
      <c r="AG49" s="642">
        <f>(T49-T48)*100</f>
        <v>0</v>
      </c>
      <c r="AH49" s="642">
        <f t="shared" ref="AH49" si="365">(U49-U48)*100</f>
        <v>0</v>
      </c>
      <c r="AI49" s="642">
        <f t="shared" ref="AI49" si="366">(V49-V48)*100</f>
        <v>2.1691041623139959</v>
      </c>
      <c r="AJ49" s="642">
        <f t="shared" ref="AJ49" si="367">(W49-W48)*100</f>
        <v>-1.0192525481313703</v>
      </c>
      <c r="AK49" s="642">
        <f t="shared" ref="AK49" si="368">(X49-X48)*100</f>
        <v>0.65573770491803274</v>
      </c>
      <c r="AL49" s="642">
        <f t="shared" ref="AL49" si="369">(Y49-Y48)*100</f>
        <v>0</v>
      </c>
      <c r="AM49" s="642">
        <f t="shared" ref="AM49" si="370">(Z49-Z48)*100</f>
        <v>0.68497549492726595</v>
      </c>
      <c r="AN49" s="642">
        <f t="shared" ref="AN49" si="371">(AA49-AA48)*100</f>
        <v>0</v>
      </c>
      <c r="AO49" s="642">
        <f t="shared" ref="AO49" si="372">(AB49-AB48)*100</f>
        <v>-0.21365122669155515</v>
      </c>
      <c r="AP49" s="642">
        <f t="shared" ref="AP49" si="373">(AC49-AC48)*100</f>
        <v>0</v>
      </c>
      <c r="AQ49" s="642">
        <f t="shared" ref="AQ49" si="374">(AD49-AD48)*100</f>
        <v>0.64802798277532059</v>
      </c>
      <c r="AR49" s="642">
        <f t="shared" ref="AR49" si="375">(AE49-AE48)*100</f>
        <v>0.28701314165915631</v>
      </c>
    </row>
    <row r="50" spans="1:44" ht="15">
      <c r="A50" s="116" t="s">
        <v>106</v>
      </c>
      <c r="B50" s="99" t="s">
        <v>140</v>
      </c>
      <c r="C50" s="106"/>
      <c r="D50" s="107"/>
      <c r="E50" s="107"/>
      <c r="F50" s="107"/>
      <c r="G50" s="107"/>
      <c r="H50" s="107"/>
      <c r="I50" s="106"/>
      <c r="J50" s="106"/>
      <c r="K50" s="107"/>
      <c r="L50" s="107"/>
      <c r="M50" s="107"/>
      <c r="N50" s="108"/>
      <c r="O50"/>
      <c r="P50"/>
      <c r="Q50"/>
      <c r="R50" s="599" t="s">
        <v>1109</v>
      </c>
      <c r="S50" s="600" t="s">
        <v>1108</v>
      </c>
      <c r="T50" s="675">
        <f t="shared" ref="T50:T51" si="376">IF(C50&gt;0,C50/C50,)</f>
        <v>0</v>
      </c>
      <c r="U50" s="676">
        <f t="shared" ref="U50:U51" si="377">IF(D50&gt;0,D50/D50,)</f>
        <v>0</v>
      </c>
      <c r="V50" s="676">
        <f t="shared" ref="V50:V51" si="378">IF(E50&gt;0,E50/E50,)</f>
        <v>0</v>
      </c>
      <c r="W50" s="676">
        <f t="shared" ref="W50:W51" si="379">IF(F50&gt;0,F50/F50,)</f>
        <v>0</v>
      </c>
      <c r="X50" s="676">
        <f t="shared" ref="X50:X51" si="380">IF(G50&gt;0,G50/G50,)</f>
        <v>0</v>
      </c>
      <c r="Y50" s="676">
        <f t="shared" ref="Y50:Y51" si="381">IF(H50&gt;0,H50/H50,)</f>
        <v>0</v>
      </c>
      <c r="Z50" s="675">
        <f t="shared" ref="Z50:Z51" si="382">IF(I50&gt;0,I50/I50,)</f>
        <v>0</v>
      </c>
      <c r="AA50" s="675">
        <f t="shared" ref="AA50:AA51" si="383">IF(J50&gt;0,J50/J50,)</f>
        <v>0</v>
      </c>
      <c r="AB50" s="676">
        <f t="shared" ref="AB50:AB51" si="384">IF(K50&gt;0,K50/K50,)</f>
        <v>0</v>
      </c>
      <c r="AC50" s="676">
        <f t="shared" ref="AC50:AC51" si="385">IF(L50&gt;0,L50/L50,)</f>
        <v>0</v>
      </c>
      <c r="AD50" s="676">
        <f t="shared" ref="AD50:AD51" si="386">IF(M50&gt;0,M50/M50,)</f>
        <v>0</v>
      </c>
      <c r="AE50" s="675">
        <f t="shared" ref="AE50:AE51" si="387">IF(N50&gt;0,N50/N50,)</f>
        <v>0</v>
      </c>
      <c r="AG50" s="626">
        <f>+T52+T54+T56+T58+T60+T62+T64+T66+T68+T70</f>
        <v>0</v>
      </c>
      <c r="AH50" s="627">
        <f t="shared" ref="AH50:AH51" si="388">+U52+U54+U56+U58+U60+U62+U64+U66+U68+U70</f>
        <v>0</v>
      </c>
      <c r="AI50" s="627">
        <f t="shared" ref="AI50:AI51" si="389">+V52+V54+V56+V58+V60+V62+V64+V66+V68+V70</f>
        <v>0</v>
      </c>
      <c r="AJ50" s="627">
        <f t="shared" ref="AJ50:AJ51" si="390">+W52+W54+W56+W58+W60+W62+W64+W66+W68+W70</f>
        <v>0</v>
      </c>
      <c r="AK50" s="627">
        <f t="shared" ref="AK50:AK51" si="391">+X52+X54+X56+X58+X60+X62+X64+X66+X68+X70</f>
        <v>0</v>
      </c>
      <c r="AL50" s="627">
        <f t="shared" ref="AL50:AL51" si="392">+Y52+Y54+Y56+Y58+Y60+Y62+Y64+Y66+Y68+Y70</f>
        <v>0</v>
      </c>
      <c r="AM50" s="627">
        <f t="shared" ref="AM50:AM51" si="393">+Z52+Z54+Z56+Z58+Z60+Z62+Z64+Z66+Z68+Z70</f>
        <v>0</v>
      </c>
      <c r="AN50" s="627">
        <f t="shared" ref="AN50:AN51" si="394">+AA52+AA54+AA56+AA58+AA60+AA62+AA64+AA66+AA68+AA70</f>
        <v>0</v>
      </c>
      <c r="AO50" s="627">
        <f t="shared" ref="AO50:AO51" si="395">+AB52+AB54+AB56+AB58+AB60+AB62+AB64+AB66+AB68+AB70</f>
        <v>0</v>
      </c>
      <c r="AP50" s="627">
        <f t="shared" ref="AP50:AP51" si="396">+AC52+AC54+AC56+AC58+AC60+AC62+AC64+AC66+AC68+AC70</f>
        <v>0</v>
      </c>
      <c r="AQ50" s="627">
        <f t="shared" ref="AQ50:AQ51" si="397">+AD52+AD54+AD56+AD58+AD60+AD62+AD64+AD66+AD68+AD70</f>
        <v>0</v>
      </c>
      <c r="AR50" s="627">
        <f t="shared" ref="AR50:AR51" si="398">+AE52+AE54+AE56+AE58+AE60+AE62+AE64+AE66+AE68+AE70</f>
        <v>0</v>
      </c>
    </row>
    <row r="51" spans="1:44" ht="15">
      <c r="A51" s="117"/>
      <c r="B51" s="258" t="s">
        <v>535</v>
      </c>
      <c r="C51" s="259"/>
      <c r="D51" s="260"/>
      <c r="E51" s="260"/>
      <c r="F51" s="260"/>
      <c r="G51" s="260"/>
      <c r="H51" s="260"/>
      <c r="I51" s="259"/>
      <c r="J51" s="259"/>
      <c r="K51" s="260"/>
      <c r="L51" s="260"/>
      <c r="M51" s="260"/>
      <c r="N51" s="261"/>
      <c r="O51"/>
      <c r="P51"/>
      <c r="Q51"/>
      <c r="R51" s="601"/>
      <c r="S51" s="602" t="s">
        <v>607</v>
      </c>
      <c r="T51" s="677">
        <f t="shared" si="376"/>
        <v>0</v>
      </c>
      <c r="U51" s="678">
        <f t="shared" si="377"/>
        <v>0</v>
      </c>
      <c r="V51" s="678">
        <f t="shared" si="378"/>
        <v>0</v>
      </c>
      <c r="W51" s="678">
        <f t="shared" si="379"/>
        <v>0</v>
      </c>
      <c r="X51" s="678">
        <f t="shared" si="380"/>
        <v>0</v>
      </c>
      <c r="Y51" s="678">
        <f t="shared" si="381"/>
        <v>0</v>
      </c>
      <c r="Z51" s="677">
        <f t="shared" si="382"/>
        <v>0</v>
      </c>
      <c r="AA51" s="677">
        <f t="shared" si="383"/>
        <v>0</v>
      </c>
      <c r="AB51" s="678">
        <f t="shared" si="384"/>
        <v>0</v>
      </c>
      <c r="AC51" s="678">
        <f t="shared" si="385"/>
        <v>0</v>
      </c>
      <c r="AD51" s="678">
        <f t="shared" si="386"/>
        <v>0</v>
      </c>
      <c r="AE51" s="677">
        <f t="shared" si="387"/>
        <v>0</v>
      </c>
      <c r="AG51" s="628">
        <f>+T53+T55+T57+T59+T61+T63+T65+T67+T69+T71</f>
        <v>0</v>
      </c>
      <c r="AH51" s="628">
        <f t="shared" si="388"/>
        <v>0</v>
      </c>
      <c r="AI51" s="628">
        <f t="shared" si="389"/>
        <v>0</v>
      </c>
      <c r="AJ51" s="628">
        <f t="shared" si="390"/>
        <v>0</v>
      </c>
      <c r="AK51" s="628">
        <f t="shared" si="391"/>
        <v>0</v>
      </c>
      <c r="AL51" s="628">
        <f t="shared" si="392"/>
        <v>0</v>
      </c>
      <c r="AM51" s="628">
        <f t="shared" si="393"/>
        <v>0</v>
      </c>
      <c r="AN51" s="628">
        <f t="shared" si="394"/>
        <v>0</v>
      </c>
      <c r="AO51" s="628">
        <f t="shared" si="395"/>
        <v>0</v>
      </c>
      <c r="AP51" s="628">
        <f t="shared" si="396"/>
        <v>0</v>
      </c>
      <c r="AQ51" s="628">
        <f t="shared" si="397"/>
        <v>0</v>
      </c>
      <c r="AR51" s="628">
        <f t="shared" si="398"/>
        <v>0</v>
      </c>
    </row>
    <row r="52" spans="1:44" ht="15">
      <c r="A52" s="117"/>
      <c r="B52" s="99" t="s">
        <v>272</v>
      </c>
      <c r="C52" s="106"/>
      <c r="D52" s="107"/>
      <c r="E52" s="107"/>
      <c r="F52" s="107"/>
      <c r="G52" s="107"/>
      <c r="H52" s="107"/>
      <c r="I52" s="106"/>
      <c r="J52" s="106"/>
      <c r="K52" s="107"/>
      <c r="L52" s="107"/>
      <c r="M52" s="107"/>
      <c r="N52" s="108"/>
      <c r="O52"/>
      <c r="P52"/>
      <c r="Q52"/>
      <c r="R52" s="599" t="s">
        <v>1110</v>
      </c>
      <c r="S52" s="600" t="s">
        <v>1108</v>
      </c>
      <c r="T52" s="675">
        <f t="shared" ref="T52:T53" si="399">IF(C50&gt;0,C52/C50,)</f>
        <v>0</v>
      </c>
      <c r="U52" s="676">
        <f t="shared" ref="U52:U53" si="400">IF(D50&gt;0,D52/D50,)</f>
        <v>0</v>
      </c>
      <c r="V52" s="676">
        <f t="shared" ref="V52:V53" si="401">IF(E50&gt;0,E52/E50,)</f>
        <v>0</v>
      </c>
      <c r="W52" s="676">
        <f t="shared" ref="W52:W53" si="402">IF(F50&gt;0,F52/F50,)</f>
        <v>0</v>
      </c>
      <c r="X52" s="676">
        <f t="shared" ref="X52:X53" si="403">IF(G50&gt;0,G52/G50,)</f>
        <v>0</v>
      </c>
      <c r="Y52" s="676">
        <f t="shared" ref="Y52:Y53" si="404">IF(H50&gt;0,H52/H50,)</f>
        <v>0</v>
      </c>
      <c r="Z52" s="675">
        <f t="shared" ref="Z52:Z53" si="405">IF(I50&gt;0,I52/I50,)</f>
        <v>0</v>
      </c>
      <c r="AA52" s="675">
        <f t="shared" ref="AA52:AA53" si="406">IF(J50&gt;0,J52/J50,)</f>
        <v>0</v>
      </c>
      <c r="AB52" s="676">
        <f t="shared" ref="AB52:AB53" si="407">IF(K50&gt;0,K52/K50,)</f>
        <v>0</v>
      </c>
      <c r="AC52" s="676">
        <f t="shared" ref="AC52:AC53" si="408">IF(L50&gt;0,L52/L50,)</f>
        <v>0</v>
      </c>
      <c r="AD52" s="676">
        <f t="shared" ref="AD52:AD53" si="409">IF(M50&gt;0,M52/M50,)</f>
        <v>0</v>
      </c>
      <c r="AE52" s="675">
        <f t="shared" ref="AE52:AE53" si="410">IF(N50&gt;0,N52/N50,)</f>
        <v>0</v>
      </c>
      <c r="AG52" s="730" t="s">
        <v>1107</v>
      </c>
      <c r="AH52" s="627"/>
      <c r="AI52" s="627"/>
      <c r="AJ52" s="627"/>
      <c r="AK52" s="627"/>
      <c r="AL52" s="627"/>
      <c r="AM52" s="627"/>
      <c r="AN52" s="627"/>
      <c r="AO52" s="627"/>
      <c r="AP52" s="627"/>
      <c r="AQ52" s="627"/>
      <c r="AR52" s="627"/>
    </row>
    <row r="53" spans="1:44" ht="15">
      <c r="A53" s="117"/>
      <c r="B53" s="258" t="s">
        <v>517</v>
      </c>
      <c r="C53" s="259"/>
      <c r="D53" s="260"/>
      <c r="E53" s="260"/>
      <c r="F53" s="260"/>
      <c r="G53" s="260"/>
      <c r="H53" s="260"/>
      <c r="I53" s="259"/>
      <c r="J53" s="259"/>
      <c r="K53" s="260"/>
      <c r="L53" s="260"/>
      <c r="M53" s="260"/>
      <c r="N53" s="261"/>
      <c r="O53"/>
      <c r="P53"/>
      <c r="Q53"/>
      <c r="R53" s="601"/>
      <c r="S53" s="602" t="s">
        <v>607</v>
      </c>
      <c r="T53" s="677">
        <f t="shared" si="399"/>
        <v>0</v>
      </c>
      <c r="U53" s="678">
        <f t="shared" si="400"/>
        <v>0</v>
      </c>
      <c r="V53" s="678">
        <f t="shared" si="401"/>
        <v>0</v>
      </c>
      <c r="W53" s="678">
        <f t="shared" si="402"/>
        <v>0</v>
      </c>
      <c r="X53" s="678">
        <f t="shared" si="403"/>
        <v>0</v>
      </c>
      <c r="Y53" s="678">
        <f t="shared" si="404"/>
        <v>0</v>
      </c>
      <c r="Z53" s="677">
        <f t="shared" si="405"/>
        <v>0</v>
      </c>
      <c r="AA53" s="677">
        <f t="shared" si="406"/>
        <v>0</v>
      </c>
      <c r="AB53" s="678">
        <f t="shared" si="407"/>
        <v>0</v>
      </c>
      <c r="AC53" s="678">
        <f t="shared" si="408"/>
        <v>0</v>
      </c>
      <c r="AD53" s="678">
        <f t="shared" si="409"/>
        <v>0</v>
      </c>
      <c r="AE53" s="677">
        <f t="shared" si="410"/>
        <v>0</v>
      </c>
      <c r="AG53" s="637">
        <f>(T53-T52)*100</f>
        <v>0</v>
      </c>
      <c r="AH53" s="637">
        <f t="shared" ref="AH53" si="411">(U53-U52)*100</f>
        <v>0</v>
      </c>
      <c r="AI53" s="637">
        <f t="shared" ref="AI53" si="412">(V53-V52)*100</f>
        <v>0</v>
      </c>
      <c r="AJ53" s="637">
        <f t="shared" ref="AJ53" si="413">(W53-W52)*100</f>
        <v>0</v>
      </c>
      <c r="AK53" s="637">
        <f t="shared" ref="AK53" si="414">(X53-X52)*100</f>
        <v>0</v>
      </c>
      <c r="AL53" s="637">
        <f t="shared" ref="AL53" si="415">(Y53-Y52)*100</f>
        <v>0</v>
      </c>
      <c r="AM53" s="637">
        <f t="shared" ref="AM53" si="416">(Z53-Z52)*100</f>
        <v>0</v>
      </c>
      <c r="AN53" s="637">
        <f t="shared" ref="AN53" si="417">(AA53-AA52)*100</f>
        <v>0</v>
      </c>
      <c r="AO53" s="637">
        <f t="shared" ref="AO53" si="418">(AB53-AB52)*100</f>
        <v>0</v>
      </c>
      <c r="AP53" s="637">
        <f t="shared" ref="AP53" si="419">(AC53-AC52)*100</f>
        <v>0</v>
      </c>
      <c r="AQ53" s="637">
        <f t="shared" ref="AQ53" si="420">(AD53-AD52)*100</f>
        <v>0</v>
      </c>
      <c r="AR53" s="637">
        <f t="shared" ref="AR53" si="421">(AE53-AE52)*100</f>
        <v>0</v>
      </c>
    </row>
    <row r="54" spans="1:44" ht="15">
      <c r="A54" s="117"/>
      <c r="B54" s="99" t="s">
        <v>274</v>
      </c>
      <c r="C54" s="106"/>
      <c r="D54" s="107"/>
      <c r="E54" s="107"/>
      <c r="F54" s="107"/>
      <c r="G54" s="107"/>
      <c r="H54" s="107"/>
      <c r="I54" s="106"/>
      <c r="J54" s="106"/>
      <c r="K54" s="107"/>
      <c r="L54" s="107"/>
      <c r="M54" s="107"/>
      <c r="N54" s="108"/>
      <c r="O54"/>
      <c r="P54"/>
      <c r="Q54"/>
      <c r="R54" s="599" t="s">
        <v>1111</v>
      </c>
      <c r="S54" s="600" t="s">
        <v>1108</v>
      </c>
      <c r="T54" s="675">
        <f t="shared" ref="T54:T55" si="422">IF(C50&gt;0,C54/C50,)</f>
        <v>0</v>
      </c>
      <c r="U54" s="676">
        <f t="shared" ref="U54:U55" si="423">IF(D50&gt;0,D54/D50,)</f>
        <v>0</v>
      </c>
      <c r="V54" s="676">
        <f t="shared" ref="V54:V55" si="424">IF(E50&gt;0,E54/E50,)</f>
        <v>0</v>
      </c>
      <c r="W54" s="676">
        <f t="shared" ref="W54:W55" si="425">IF(F50&gt;0,F54/F50,)</f>
        <v>0</v>
      </c>
      <c r="X54" s="676">
        <f t="shared" ref="X54:X55" si="426">IF(G50&gt;0,G54/G50,)</f>
        <v>0</v>
      </c>
      <c r="Y54" s="676">
        <f t="shared" ref="Y54:Y55" si="427">IF(H50&gt;0,H54/H50,)</f>
        <v>0</v>
      </c>
      <c r="Z54" s="675">
        <f t="shared" ref="Z54:Z55" si="428">IF(I50&gt;0,I54/I50,)</f>
        <v>0</v>
      </c>
      <c r="AA54" s="675">
        <f t="shared" ref="AA54:AA55" si="429">IF(J50&gt;0,J54/J50,)</f>
        <v>0</v>
      </c>
      <c r="AB54" s="676">
        <f t="shared" ref="AB54:AB55" si="430">IF(K50&gt;0,K54/K50,)</f>
        <v>0</v>
      </c>
      <c r="AC54" s="676">
        <f t="shared" ref="AC54:AC55" si="431">IF(L50&gt;0,L54/L50,)</f>
        <v>0</v>
      </c>
      <c r="AD54" s="676">
        <f t="shared" ref="AD54:AD55" si="432">IF(M50&gt;0,M54/M50,)</f>
        <v>0</v>
      </c>
      <c r="AE54" s="675">
        <f t="shared" ref="AE54:AE55" si="433">IF(N50&gt;0,N54/N50,)</f>
        <v>0</v>
      </c>
      <c r="AG54" s="730" t="s">
        <v>1107</v>
      </c>
      <c r="AH54" s="627"/>
      <c r="AI54" s="627"/>
      <c r="AJ54" s="627"/>
      <c r="AK54" s="627"/>
      <c r="AL54" s="627"/>
      <c r="AM54" s="627"/>
      <c r="AN54" s="627"/>
      <c r="AO54" s="627"/>
      <c r="AP54" s="627"/>
      <c r="AQ54" s="627"/>
      <c r="AR54" s="627"/>
    </row>
    <row r="55" spans="1:44" ht="15">
      <c r="A55" s="117"/>
      <c r="B55" s="258" t="s">
        <v>519</v>
      </c>
      <c r="C55" s="259"/>
      <c r="D55" s="260"/>
      <c r="E55" s="260"/>
      <c r="F55" s="260"/>
      <c r="G55" s="260"/>
      <c r="H55" s="260"/>
      <c r="I55" s="259"/>
      <c r="J55" s="259"/>
      <c r="K55" s="260"/>
      <c r="L55" s="260"/>
      <c r="M55" s="260"/>
      <c r="N55" s="261"/>
      <c r="O55"/>
      <c r="P55"/>
      <c r="Q55"/>
      <c r="R55" s="601"/>
      <c r="S55" s="602" t="s">
        <v>607</v>
      </c>
      <c r="T55" s="677">
        <f t="shared" si="422"/>
        <v>0</v>
      </c>
      <c r="U55" s="678">
        <f t="shared" si="423"/>
        <v>0</v>
      </c>
      <c r="V55" s="678">
        <f t="shared" si="424"/>
        <v>0</v>
      </c>
      <c r="W55" s="678">
        <f t="shared" si="425"/>
        <v>0</v>
      </c>
      <c r="X55" s="678">
        <f t="shared" si="426"/>
        <v>0</v>
      </c>
      <c r="Y55" s="678">
        <f t="shared" si="427"/>
        <v>0</v>
      </c>
      <c r="Z55" s="677">
        <f t="shared" si="428"/>
        <v>0</v>
      </c>
      <c r="AA55" s="677">
        <f t="shared" si="429"/>
        <v>0</v>
      </c>
      <c r="AB55" s="678">
        <f t="shared" si="430"/>
        <v>0</v>
      </c>
      <c r="AC55" s="678">
        <f t="shared" si="431"/>
        <v>0</v>
      </c>
      <c r="AD55" s="678">
        <f t="shared" si="432"/>
        <v>0</v>
      </c>
      <c r="AE55" s="677">
        <f t="shared" si="433"/>
        <v>0</v>
      </c>
      <c r="AG55" s="637">
        <f>(T55-T54)*100</f>
        <v>0</v>
      </c>
      <c r="AH55" s="637">
        <f t="shared" ref="AH55" si="434">(U55-U54)*100</f>
        <v>0</v>
      </c>
      <c r="AI55" s="637">
        <f t="shared" ref="AI55" si="435">(V55-V54)*100</f>
        <v>0</v>
      </c>
      <c r="AJ55" s="637">
        <f t="shared" ref="AJ55" si="436">(W55-W54)*100</f>
        <v>0</v>
      </c>
      <c r="AK55" s="637">
        <f t="shared" ref="AK55" si="437">(X55-X54)*100</f>
        <v>0</v>
      </c>
      <c r="AL55" s="637">
        <f t="shared" ref="AL55" si="438">(Y55-Y54)*100</f>
        <v>0</v>
      </c>
      <c r="AM55" s="637">
        <f t="shared" ref="AM55" si="439">(Z55-Z54)*100</f>
        <v>0</v>
      </c>
      <c r="AN55" s="637">
        <f t="shared" ref="AN55" si="440">(AA55-AA54)*100</f>
        <v>0</v>
      </c>
      <c r="AO55" s="637">
        <f t="shared" ref="AO55" si="441">(AB55-AB54)*100</f>
        <v>0</v>
      </c>
      <c r="AP55" s="637">
        <f t="shared" ref="AP55" si="442">(AC55-AC54)*100</f>
        <v>0</v>
      </c>
      <c r="AQ55" s="637">
        <f t="shared" ref="AQ55" si="443">(AD55-AD54)*100</f>
        <v>0</v>
      </c>
      <c r="AR55" s="637">
        <f t="shared" ref="AR55" si="444">(AE55-AE54)*100</f>
        <v>0</v>
      </c>
    </row>
    <row r="56" spans="1:44" ht="15">
      <c r="A56" s="117"/>
      <c r="B56" s="99" t="s">
        <v>276</v>
      </c>
      <c r="C56" s="106"/>
      <c r="D56" s="107"/>
      <c r="E56" s="107"/>
      <c r="F56" s="107"/>
      <c r="G56" s="107"/>
      <c r="H56" s="107"/>
      <c r="I56" s="106"/>
      <c r="J56" s="106"/>
      <c r="K56" s="107"/>
      <c r="L56" s="107"/>
      <c r="M56" s="107"/>
      <c r="N56" s="108"/>
      <c r="O56"/>
      <c r="P56"/>
      <c r="Q56"/>
      <c r="R56" s="599" t="s">
        <v>1112</v>
      </c>
      <c r="S56" s="600" t="s">
        <v>1108</v>
      </c>
      <c r="T56" s="675">
        <f t="shared" ref="T56:T57" si="445">IF(C50&gt;0,C56/C50,)</f>
        <v>0</v>
      </c>
      <c r="U56" s="676">
        <f t="shared" ref="U56:U57" si="446">IF(D50&gt;0,D56/D50,)</f>
        <v>0</v>
      </c>
      <c r="V56" s="676">
        <f t="shared" ref="V56:V57" si="447">IF(E50&gt;0,E56/E50,)</f>
        <v>0</v>
      </c>
      <c r="W56" s="676">
        <f t="shared" ref="W56:W57" si="448">IF(F50&gt;0,F56/F50,)</f>
        <v>0</v>
      </c>
      <c r="X56" s="676">
        <f t="shared" ref="X56:X57" si="449">IF(G50&gt;0,G56/G50,)</f>
        <v>0</v>
      </c>
      <c r="Y56" s="676">
        <f t="shared" ref="Y56:Y57" si="450">IF(H50&gt;0,H56/H50,)</f>
        <v>0</v>
      </c>
      <c r="Z56" s="675">
        <f t="shared" ref="Z56:Z57" si="451">IF(I50&gt;0,I56/I50,)</f>
        <v>0</v>
      </c>
      <c r="AA56" s="675">
        <f t="shared" ref="AA56:AA57" si="452">IF(J50&gt;0,J56/J50,)</f>
        <v>0</v>
      </c>
      <c r="AB56" s="676">
        <f t="shared" ref="AB56:AB57" si="453">IF(K50&gt;0,K56/K50,)</f>
        <v>0</v>
      </c>
      <c r="AC56" s="676">
        <f t="shared" ref="AC56:AC57" si="454">IF(L50&gt;0,L56/L50,)</f>
        <v>0</v>
      </c>
      <c r="AD56" s="676">
        <f t="shared" ref="AD56:AD57" si="455">IF(M50&gt;0,M56/M50,)</f>
        <v>0</v>
      </c>
      <c r="AE56" s="675">
        <f t="shared" ref="AE56:AE57" si="456">IF(N50&gt;0,N56/N50,)</f>
        <v>0</v>
      </c>
      <c r="AG56" s="730" t="s">
        <v>1107</v>
      </c>
      <c r="AH56" s="627"/>
      <c r="AI56" s="627"/>
      <c r="AJ56" s="627"/>
      <c r="AK56" s="627"/>
      <c r="AL56" s="627"/>
      <c r="AM56" s="627"/>
      <c r="AN56" s="627"/>
      <c r="AO56" s="627"/>
      <c r="AP56" s="627"/>
      <c r="AQ56" s="627"/>
      <c r="AR56" s="627"/>
    </row>
    <row r="57" spans="1:44" ht="15">
      <c r="A57" s="117"/>
      <c r="B57" s="258" t="s">
        <v>521</v>
      </c>
      <c r="C57" s="259"/>
      <c r="D57" s="260"/>
      <c r="E57" s="260"/>
      <c r="F57" s="260"/>
      <c r="G57" s="260"/>
      <c r="H57" s="260"/>
      <c r="I57" s="259"/>
      <c r="J57" s="259"/>
      <c r="K57" s="260"/>
      <c r="L57" s="260"/>
      <c r="M57" s="260"/>
      <c r="N57" s="261"/>
      <c r="O57"/>
      <c r="P57"/>
      <c r="Q57"/>
      <c r="R57" s="601"/>
      <c r="S57" s="602" t="s">
        <v>607</v>
      </c>
      <c r="T57" s="677">
        <f t="shared" si="445"/>
        <v>0</v>
      </c>
      <c r="U57" s="678">
        <f t="shared" si="446"/>
        <v>0</v>
      </c>
      <c r="V57" s="678">
        <f t="shared" si="447"/>
        <v>0</v>
      </c>
      <c r="W57" s="678">
        <f t="shared" si="448"/>
        <v>0</v>
      </c>
      <c r="X57" s="678">
        <f t="shared" si="449"/>
        <v>0</v>
      </c>
      <c r="Y57" s="678">
        <f t="shared" si="450"/>
        <v>0</v>
      </c>
      <c r="Z57" s="677">
        <f t="shared" si="451"/>
        <v>0</v>
      </c>
      <c r="AA57" s="677">
        <f t="shared" si="452"/>
        <v>0</v>
      </c>
      <c r="AB57" s="678">
        <f t="shared" si="453"/>
        <v>0</v>
      </c>
      <c r="AC57" s="678">
        <f t="shared" si="454"/>
        <v>0</v>
      </c>
      <c r="AD57" s="678">
        <f t="shared" si="455"/>
        <v>0</v>
      </c>
      <c r="AE57" s="677">
        <f t="shared" si="456"/>
        <v>0</v>
      </c>
      <c r="AG57" s="629">
        <f>(T57-T56)*100</f>
        <v>0</v>
      </c>
      <c r="AH57" s="629">
        <f t="shared" ref="AH57" si="457">(U57-U56)*100</f>
        <v>0</v>
      </c>
      <c r="AI57" s="629">
        <f t="shared" ref="AI57" si="458">(V57-V56)*100</f>
        <v>0</v>
      </c>
      <c r="AJ57" s="629">
        <f t="shared" ref="AJ57" si="459">(W57-W56)*100</f>
        <v>0</v>
      </c>
      <c r="AK57" s="629">
        <f t="shared" ref="AK57" si="460">(X57-X56)*100</f>
        <v>0</v>
      </c>
      <c r="AL57" s="629">
        <f t="shared" ref="AL57" si="461">(Y57-Y56)*100</f>
        <v>0</v>
      </c>
      <c r="AM57" s="629">
        <f t="shared" ref="AM57" si="462">(Z57-Z56)*100</f>
        <v>0</v>
      </c>
      <c r="AN57" s="629">
        <f t="shared" ref="AN57" si="463">(AA57-AA56)*100</f>
        <v>0</v>
      </c>
      <c r="AO57" s="629">
        <f t="shared" ref="AO57" si="464">(AB57-AB56)*100</f>
        <v>0</v>
      </c>
      <c r="AP57" s="629">
        <f t="shared" ref="AP57" si="465">(AC57-AC56)*100</f>
        <v>0</v>
      </c>
      <c r="AQ57" s="629">
        <f t="shared" ref="AQ57" si="466">(AD57-AD56)*100</f>
        <v>0</v>
      </c>
      <c r="AR57" s="629">
        <f t="shared" ref="AR57" si="467">(AE57-AE56)*100</f>
        <v>0</v>
      </c>
    </row>
    <row r="58" spans="1:44" ht="15">
      <c r="A58" s="117"/>
      <c r="B58" s="99" t="s">
        <v>142</v>
      </c>
      <c r="C58" s="106"/>
      <c r="D58" s="107"/>
      <c r="E58" s="107"/>
      <c r="F58" s="107"/>
      <c r="G58" s="107"/>
      <c r="H58" s="107"/>
      <c r="I58" s="106"/>
      <c r="J58" s="106"/>
      <c r="K58" s="107"/>
      <c r="L58" s="107"/>
      <c r="M58" s="107"/>
      <c r="N58" s="108"/>
      <c r="O58"/>
      <c r="P58"/>
      <c r="Q58"/>
      <c r="R58" s="599" t="s">
        <v>1113</v>
      </c>
      <c r="S58" s="600" t="s">
        <v>1108</v>
      </c>
      <c r="T58" s="675">
        <f t="shared" ref="T58:T59" si="468">IF(C50&gt;0,C58/C50,)</f>
        <v>0</v>
      </c>
      <c r="U58" s="676">
        <f t="shared" ref="U58:U59" si="469">IF(D50&gt;0,D58/D50,)</f>
        <v>0</v>
      </c>
      <c r="V58" s="676">
        <f t="shared" ref="V58:V59" si="470">IF(E50&gt;0,E58/E50,)</f>
        <v>0</v>
      </c>
      <c r="W58" s="676">
        <f t="shared" ref="W58:W59" si="471">IF(F50&gt;0,F58/F50,)</f>
        <v>0</v>
      </c>
      <c r="X58" s="676">
        <f t="shared" ref="X58:X59" si="472">IF(G50&gt;0,G58/G50,)</f>
        <v>0</v>
      </c>
      <c r="Y58" s="676">
        <f t="shared" ref="Y58:Y59" si="473">IF(H50&gt;0,H58/H50,)</f>
        <v>0</v>
      </c>
      <c r="Z58" s="675">
        <f t="shared" ref="Z58:Z59" si="474">IF(I50&gt;0,I58/I50,)</f>
        <v>0</v>
      </c>
      <c r="AA58" s="675">
        <f t="shared" ref="AA58:AA59" si="475">IF(J50&gt;0,J58/J50,)</f>
        <v>0</v>
      </c>
      <c r="AB58" s="676">
        <f t="shared" ref="AB58:AB59" si="476">IF(K50&gt;0,K58/K50,)</f>
        <v>0</v>
      </c>
      <c r="AC58" s="676">
        <f t="shared" ref="AC58:AC59" si="477">IF(L50&gt;0,L58/L50,)</f>
        <v>0</v>
      </c>
      <c r="AD58" s="676">
        <f t="shared" ref="AD58:AD59" si="478">IF(M50&gt;0,M58/M50,)</f>
        <v>0</v>
      </c>
      <c r="AE58" s="675">
        <f t="shared" ref="AE58:AE59" si="479">IF(N50&gt;0,N58/N50,)</f>
        <v>0</v>
      </c>
      <c r="AG58" s="730" t="s">
        <v>1107</v>
      </c>
      <c r="AH58" s="627"/>
      <c r="AI58" s="627"/>
      <c r="AJ58" s="627"/>
      <c r="AK58" s="627"/>
      <c r="AL58" s="627"/>
      <c r="AM58" s="627"/>
      <c r="AN58" s="627"/>
      <c r="AO58" s="627"/>
      <c r="AP58" s="627"/>
      <c r="AQ58" s="627"/>
      <c r="AR58" s="627"/>
    </row>
    <row r="59" spans="1:44" ht="15">
      <c r="A59" s="117"/>
      <c r="B59" s="258" t="s">
        <v>523</v>
      </c>
      <c r="C59" s="259"/>
      <c r="D59" s="260"/>
      <c r="E59" s="260"/>
      <c r="F59" s="260"/>
      <c r="G59" s="260"/>
      <c r="H59" s="260"/>
      <c r="I59" s="259"/>
      <c r="J59" s="259"/>
      <c r="K59" s="260"/>
      <c r="L59" s="260"/>
      <c r="M59" s="260"/>
      <c r="N59" s="261"/>
      <c r="O59"/>
      <c r="P59"/>
      <c r="Q59"/>
      <c r="R59" s="601"/>
      <c r="S59" s="602" t="s">
        <v>607</v>
      </c>
      <c r="T59" s="677">
        <f t="shared" si="468"/>
        <v>0</v>
      </c>
      <c r="U59" s="678">
        <f t="shared" si="469"/>
        <v>0</v>
      </c>
      <c r="V59" s="678">
        <f t="shared" si="470"/>
        <v>0</v>
      </c>
      <c r="W59" s="678">
        <f t="shared" si="471"/>
        <v>0</v>
      </c>
      <c r="X59" s="678">
        <f t="shared" si="472"/>
        <v>0</v>
      </c>
      <c r="Y59" s="678">
        <f t="shared" si="473"/>
        <v>0</v>
      </c>
      <c r="Z59" s="677">
        <f t="shared" si="474"/>
        <v>0</v>
      </c>
      <c r="AA59" s="677">
        <f t="shared" si="475"/>
        <v>0</v>
      </c>
      <c r="AB59" s="678">
        <f t="shared" si="476"/>
        <v>0</v>
      </c>
      <c r="AC59" s="678">
        <f t="shared" si="477"/>
        <v>0</v>
      </c>
      <c r="AD59" s="678">
        <f t="shared" si="478"/>
        <v>0</v>
      </c>
      <c r="AE59" s="677">
        <f t="shared" si="479"/>
        <v>0</v>
      </c>
      <c r="AG59" s="637">
        <f>(T59-T58)*100</f>
        <v>0</v>
      </c>
      <c r="AH59" s="637">
        <f t="shared" ref="AH59" si="480">(U59-U58)*100</f>
        <v>0</v>
      </c>
      <c r="AI59" s="637">
        <f t="shared" ref="AI59" si="481">(V59-V58)*100</f>
        <v>0</v>
      </c>
      <c r="AJ59" s="637">
        <f t="shared" ref="AJ59" si="482">(W59-W58)*100</f>
        <v>0</v>
      </c>
      <c r="AK59" s="637">
        <f t="shared" ref="AK59" si="483">(X59-X58)*100</f>
        <v>0</v>
      </c>
      <c r="AL59" s="637">
        <f t="shared" ref="AL59" si="484">(Y59-Y58)*100</f>
        <v>0</v>
      </c>
      <c r="AM59" s="637">
        <f t="shared" ref="AM59" si="485">(Z59-Z58)*100</f>
        <v>0</v>
      </c>
      <c r="AN59" s="637">
        <f t="shared" ref="AN59" si="486">(AA59-AA58)*100</f>
        <v>0</v>
      </c>
      <c r="AO59" s="637">
        <f t="shared" ref="AO59" si="487">(AB59-AB58)*100</f>
        <v>0</v>
      </c>
      <c r="AP59" s="637">
        <f t="shared" ref="AP59" si="488">(AC59-AC58)*100</f>
        <v>0</v>
      </c>
      <c r="AQ59" s="637">
        <f t="shared" ref="AQ59" si="489">(AD59-AD58)*100</f>
        <v>0</v>
      </c>
      <c r="AR59" s="637">
        <f t="shared" ref="AR59" si="490">(AE59-AE58)*100</f>
        <v>0</v>
      </c>
    </row>
    <row r="60" spans="1:44" ht="15">
      <c r="A60" s="117"/>
      <c r="B60" s="99" t="s">
        <v>144</v>
      </c>
      <c r="C60" s="106"/>
      <c r="D60" s="107"/>
      <c r="E60" s="107"/>
      <c r="F60" s="107"/>
      <c r="G60" s="107"/>
      <c r="H60" s="107"/>
      <c r="I60" s="106"/>
      <c r="J60" s="106"/>
      <c r="K60" s="107"/>
      <c r="L60" s="107"/>
      <c r="M60" s="107"/>
      <c r="N60" s="108"/>
      <c r="O60"/>
      <c r="P60"/>
      <c r="Q60"/>
      <c r="R60" s="599" t="s">
        <v>1114</v>
      </c>
      <c r="S60" s="600" t="s">
        <v>1108</v>
      </c>
      <c r="T60" s="675">
        <f t="shared" ref="T60:T61" si="491">IF(C50&gt;0,C60/C50,)</f>
        <v>0</v>
      </c>
      <c r="U60" s="676">
        <f t="shared" ref="U60:U61" si="492">IF(D50&gt;0,D60/D50,)</f>
        <v>0</v>
      </c>
      <c r="V60" s="676">
        <f t="shared" ref="V60:V61" si="493">IF(E50&gt;0,E60/E50,)</f>
        <v>0</v>
      </c>
      <c r="W60" s="676">
        <f t="shared" ref="W60:W61" si="494">IF(F50&gt;0,F60/F50,)</f>
        <v>0</v>
      </c>
      <c r="X60" s="676">
        <f t="shared" ref="X60:X61" si="495">IF(G50&gt;0,G60/G50,)</f>
        <v>0</v>
      </c>
      <c r="Y60" s="676">
        <f t="shared" ref="Y60:Y61" si="496">IF(H50&gt;0,H60/H50,)</f>
        <v>0</v>
      </c>
      <c r="Z60" s="675">
        <f t="shared" ref="Z60:Z61" si="497">IF(I50&gt;0,I60/I50,)</f>
        <v>0</v>
      </c>
      <c r="AA60" s="675">
        <f t="shared" ref="AA60:AA61" si="498">IF(J50&gt;0,J60/J50,)</f>
        <v>0</v>
      </c>
      <c r="AB60" s="676">
        <f t="shared" ref="AB60:AB61" si="499">IF(K50&gt;0,K60/K50,)</f>
        <v>0</v>
      </c>
      <c r="AC60" s="676">
        <f t="shared" ref="AC60:AC61" si="500">IF(L50&gt;0,L60/L50,)</f>
        <v>0</v>
      </c>
      <c r="AD60" s="676">
        <f t="shared" ref="AD60:AD61" si="501">IF(M50&gt;0,M60/M50,)</f>
        <v>0</v>
      </c>
      <c r="AE60" s="675">
        <f t="shared" ref="AE60:AE61" si="502">IF(N50&gt;0,N60/N50,)</f>
        <v>0</v>
      </c>
      <c r="AG60" s="730" t="s">
        <v>1107</v>
      </c>
      <c r="AH60" s="627"/>
      <c r="AI60" s="627"/>
      <c r="AJ60" s="627"/>
      <c r="AK60" s="627"/>
      <c r="AL60" s="627"/>
      <c r="AM60" s="627"/>
      <c r="AN60" s="627"/>
      <c r="AO60" s="627"/>
      <c r="AP60" s="627"/>
      <c r="AQ60" s="627"/>
      <c r="AR60" s="627"/>
    </row>
    <row r="61" spans="1:44" ht="15">
      <c r="A61" s="117"/>
      <c r="B61" s="258" t="s">
        <v>525</v>
      </c>
      <c r="C61" s="259"/>
      <c r="D61" s="260"/>
      <c r="E61" s="260"/>
      <c r="F61" s="260"/>
      <c r="G61" s="260"/>
      <c r="H61" s="260"/>
      <c r="I61" s="259"/>
      <c r="J61" s="259"/>
      <c r="K61" s="260"/>
      <c r="L61" s="260"/>
      <c r="M61" s="260"/>
      <c r="N61" s="261"/>
      <c r="O61"/>
      <c r="P61"/>
      <c r="Q61"/>
      <c r="R61" s="601"/>
      <c r="S61" s="602" t="s">
        <v>607</v>
      </c>
      <c r="T61" s="677">
        <f t="shared" si="491"/>
        <v>0</v>
      </c>
      <c r="U61" s="678">
        <f t="shared" si="492"/>
        <v>0</v>
      </c>
      <c r="V61" s="678">
        <f t="shared" si="493"/>
        <v>0</v>
      </c>
      <c r="W61" s="678">
        <f t="shared" si="494"/>
        <v>0</v>
      </c>
      <c r="X61" s="678">
        <f t="shared" si="495"/>
        <v>0</v>
      </c>
      <c r="Y61" s="678">
        <f t="shared" si="496"/>
        <v>0</v>
      </c>
      <c r="Z61" s="677">
        <f t="shared" si="497"/>
        <v>0</v>
      </c>
      <c r="AA61" s="677">
        <f t="shared" si="498"/>
        <v>0</v>
      </c>
      <c r="AB61" s="678">
        <f t="shared" si="499"/>
        <v>0</v>
      </c>
      <c r="AC61" s="678">
        <f t="shared" si="500"/>
        <v>0</v>
      </c>
      <c r="AD61" s="678">
        <f t="shared" si="501"/>
        <v>0</v>
      </c>
      <c r="AE61" s="677">
        <f t="shared" si="502"/>
        <v>0</v>
      </c>
      <c r="AG61" s="637">
        <f>(T61-T60)*100</f>
        <v>0</v>
      </c>
      <c r="AH61" s="637">
        <f t="shared" ref="AH61" si="503">(U61-U60)*100</f>
        <v>0</v>
      </c>
      <c r="AI61" s="637">
        <f t="shared" ref="AI61" si="504">(V61-V60)*100</f>
        <v>0</v>
      </c>
      <c r="AJ61" s="637">
        <f t="shared" ref="AJ61" si="505">(W61-W60)*100</f>
        <v>0</v>
      </c>
      <c r="AK61" s="637">
        <f t="shared" ref="AK61" si="506">(X61-X60)*100</f>
        <v>0</v>
      </c>
      <c r="AL61" s="637">
        <f t="shared" ref="AL61" si="507">(Y61-Y60)*100</f>
        <v>0</v>
      </c>
      <c r="AM61" s="637">
        <f t="shared" ref="AM61" si="508">(Z61-Z60)*100</f>
        <v>0</v>
      </c>
      <c r="AN61" s="637">
        <f t="shared" ref="AN61" si="509">(AA61-AA60)*100</f>
        <v>0</v>
      </c>
      <c r="AO61" s="637">
        <f t="shared" ref="AO61" si="510">(AB61-AB60)*100</f>
        <v>0</v>
      </c>
      <c r="AP61" s="637">
        <f t="shared" ref="AP61" si="511">(AC61-AC60)*100</f>
        <v>0</v>
      </c>
      <c r="AQ61" s="637">
        <f t="shared" ref="AQ61" si="512">(AD61-AD60)*100</f>
        <v>0</v>
      </c>
      <c r="AR61" s="637">
        <f t="shared" ref="AR61" si="513">(AE61-AE60)*100</f>
        <v>0</v>
      </c>
    </row>
    <row r="62" spans="1:44" ht="15">
      <c r="A62" s="117"/>
      <c r="B62" s="99" t="s">
        <v>146</v>
      </c>
      <c r="C62" s="106"/>
      <c r="D62" s="107"/>
      <c r="E62" s="107"/>
      <c r="F62" s="107"/>
      <c r="G62" s="107"/>
      <c r="H62" s="107"/>
      <c r="I62" s="106"/>
      <c r="J62" s="106"/>
      <c r="K62" s="107"/>
      <c r="L62" s="107"/>
      <c r="M62" s="107"/>
      <c r="N62" s="108"/>
      <c r="O62"/>
      <c r="P62"/>
      <c r="Q62"/>
      <c r="R62" s="599" t="s">
        <v>1115</v>
      </c>
      <c r="S62" s="600" t="s">
        <v>1108</v>
      </c>
      <c r="T62" s="675">
        <f t="shared" ref="T62:T63" si="514">IF(C50&gt;0,C62/C50,)</f>
        <v>0</v>
      </c>
      <c r="U62" s="676">
        <f t="shared" ref="U62:U63" si="515">IF(D50&gt;0,D62/D50,)</f>
        <v>0</v>
      </c>
      <c r="V62" s="676">
        <f t="shared" ref="V62:V63" si="516">IF(E50&gt;0,E62/E50,)</f>
        <v>0</v>
      </c>
      <c r="W62" s="676">
        <f t="shared" ref="W62:W63" si="517">IF(F50&gt;0,F62/F50,)</f>
        <v>0</v>
      </c>
      <c r="X62" s="676">
        <f t="shared" ref="X62:X63" si="518">IF(G50&gt;0,G62/G50,)</f>
        <v>0</v>
      </c>
      <c r="Y62" s="676">
        <f t="shared" ref="Y62:Y63" si="519">IF(H50&gt;0,H62/H50,)</f>
        <v>0</v>
      </c>
      <c r="Z62" s="675">
        <f t="shared" ref="Z62:Z63" si="520">IF(I50&gt;0,I62/I50,)</f>
        <v>0</v>
      </c>
      <c r="AA62" s="675">
        <f t="shared" ref="AA62:AA63" si="521">IF(J50&gt;0,J62/J50,)</f>
        <v>0</v>
      </c>
      <c r="AB62" s="676">
        <f t="shared" ref="AB62:AB63" si="522">IF(K50&gt;0,K62/K50,)</f>
        <v>0</v>
      </c>
      <c r="AC62" s="676">
        <f t="shared" ref="AC62:AC63" si="523">IF(L50&gt;0,L62/L50,)</f>
        <v>0</v>
      </c>
      <c r="AD62" s="676">
        <f t="shared" ref="AD62:AD63" si="524">IF(M50&gt;0,M62/M50,)</f>
        <v>0</v>
      </c>
      <c r="AE62" s="675">
        <f t="shared" ref="AE62:AE63" si="525">IF(N50&gt;0,N62/N50,)</f>
        <v>0</v>
      </c>
      <c r="AG62" s="730" t="s">
        <v>1107</v>
      </c>
      <c r="AH62" s="627"/>
      <c r="AI62" s="627"/>
      <c r="AJ62" s="627"/>
      <c r="AK62" s="627"/>
      <c r="AL62" s="627"/>
      <c r="AM62" s="627"/>
      <c r="AN62" s="627"/>
      <c r="AO62" s="627"/>
      <c r="AP62" s="627"/>
      <c r="AQ62" s="627"/>
      <c r="AR62" s="627"/>
    </row>
    <row r="63" spans="1:44" ht="15">
      <c r="A63" s="117"/>
      <c r="B63" s="258" t="s">
        <v>527</v>
      </c>
      <c r="C63" s="259"/>
      <c r="D63" s="260"/>
      <c r="E63" s="260"/>
      <c r="F63" s="260"/>
      <c r="G63" s="260"/>
      <c r="H63" s="260"/>
      <c r="I63" s="259"/>
      <c r="J63" s="259"/>
      <c r="K63" s="260"/>
      <c r="L63" s="260"/>
      <c r="M63" s="260"/>
      <c r="N63" s="261"/>
      <c r="O63"/>
      <c r="P63"/>
      <c r="Q63"/>
      <c r="R63" s="601"/>
      <c r="S63" s="602" t="s">
        <v>607</v>
      </c>
      <c r="T63" s="677">
        <f t="shared" si="514"/>
        <v>0</v>
      </c>
      <c r="U63" s="678">
        <f t="shared" si="515"/>
        <v>0</v>
      </c>
      <c r="V63" s="678">
        <f t="shared" si="516"/>
        <v>0</v>
      </c>
      <c r="W63" s="678">
        <f t="shared" si="517"/>
        <v>0</v>
      </c>
      <c r="X63" s="678">
        <f t="shared" si="518"/>
        <v>0</v>
      </c>
      <c r="Y63" s="678">
        <f t="shared" si="519"/>
        <v>0</v>
      </c>
      <c r="Z63" s="677">
        <f t="shared" si="520"/>
        <v>0</v>
      </c>
      <c r="AA63" s="677">
        <f t="shared" si="521"/>
        <v>0</v>
      </c>
      <c r="AB63" s="678">
        <f t="shared" si="522"/>
        <v>0</v>
      </c>
      <c r="AC63" s="678">
        <f t="shared" si="523"/>
        <v>0</v>
      </c>
      <c r="AD63" s="678">
        <f t="shared" si="524"/>
        <v>0</v>
      </c>
      <c r="AE63" s="677">
        <f t="shared" si="525"/>
        <v>0</v>
      </c>
      <c r="AG63" s="637">
        <f>(T63-T62)*100</f>
        <v>0</v>
      </c>
      <c r="AH63" s="637">
        <f t="shared" ref="AH63" si="526">(U63-U62)*100</f>
        <v>0</v>
      </c>
      <c r="AI63" s="637">
        <f t="shared" ref="AI63" si="527">(V63-V62)*100</f>
        <v>0</v>
      </c>
      <c r="AJ63" s="637">
        <f t="shared" ref="AJ63" si="528">(W63-W62)*100</f>
        <v>0</v>
      </c>
      <c r="AK63" s="637">
        <f t="shared" ref="AK63" si="529">(X63-X62)*100</f>
        <v>0</v>
      </c>
      <c r="AL63" s="637">
        <f t="shared" ref="AL63" si="530">(Y63-Y62)*100</f>
        <v>0</v>
      </c>
      <c r="AM63" s="637">
        <f t="shared" ref="AM63" si="531">(Z63-Z62)*100</f>
        <v>0</v>
      </c>
      <c r="AN63" s="637">
        <f t="shared" ref="AN63" si="532">(AA63-AA62)*100</f>
        <v>0</v>
      </c>
      <c r="AO63" s="637">
        <f t="shared" ref="AO63" si="533">(AB63-AB62)*100</f>
        <v>0</v>
      </c>
      <c r="AP63" s="637">
        <f t="shared" ref="AP63" si="534">(AC63-AC62)*100</f>
        <v>0</v>
      </c>
      <c r="AQ63" s="637">
        <f t="shared" ref="AQ63" si="535">(AD63-AD62)*100</f>
        <v>0</v>
      </c>
      <c r="AR63" s="637">
        <f t="shared" ref="AR63" si="536">(AE63-AE62)*100</f>
        <v>0</v>
      </c>
    </row>
    <row r="64" spans="1:44" ht="15">
      <c r="A64" s="117"/>
      <c r="B64" s="99" t="s">
        <v>148</v>
      </c>
      <c r="C64" s="106"/>
      <c r="D64" s="107"/>
      <c r="E64" s="107"/>
      <c r="F64" s="107"/>
      <c r="G64" s="107"/>
      <c r="H64" s="107"/>
      <c r="I64" s="106"/>
      <c r="J64" s="106"/>
      <c r="K64" s="107"/>
      <c r="L64" s="107"/>
      <c r="M64" s="107"/>
      <c r="N64" s="108"/>
      <c r="O64"/>
      <c r="P64"/>
      <c r="Q64"/>
      <c r="R64" s="599" t="s">
        <v>1116</v>
      </c>
      <c r="S64" s="600" t="s">
        <v>1108</v>
      </c>
      <c r="T64" s="675">
        <f t="shared" ref="T64:T65" si="537">IF(C50&gt;0,C64/C50,)</f>
        <v>0</v>
      </c>
      <c r="U64" s="676">
        <f t="shared" ref="U64:U65" si="538">IF(D50&gt;0,D64/D50,)</f>
        <v>0</v>
      </c>
      <c r="V64" s="676">
        <f t="shared" ref="V64:V65" si="539">IF(E50&gt;0,E64/E50,)</f>
        <v>0</v>
      </c>
      <c r="W64" s="676">
        <f t="shared" ref="W64:W65" si="540">IF(F50&gt;0,F64/F50,)</f>
        <v>0</v>
      </c>
      <c r="X64" s="676">
        <f t="shared" ref="X64:X65" si="541">IF(G50&gt;0,G64/G50,)</f>
        <v>0</v>
      </c>
      <c r="Y64" s="676">
        <f t="shared" ref="Y64:Y65" si="542">IF(H50&gt;0,H64/H50,)</f>
        <v>0</v>
      </c>
      <c r="Z64" s="675">
        <f t="shared" ref="Z64:Z65" si="543">IF(I50&gt;0,I64/I50,)</f>
        <v>0</v>
      </c>
      <c r="AA64" s="675">
        <f t="shared" ref="AA64:AA65" si="544">IF(J50&gt;0,J64/J50,)</f>
        <v>0</v>
      </c>
      <c r="AB64" s="676">
        <f t="shared" ref="AB64:AB65" si="545">IF(K50&gt;0,K64/K50,)</f>
        <v>0</v>
      </c>
      <c r="AC64" s="676">
        <f t="shared" ref="AC64:AC65" si="546">IF(L50&gt;0,L64/L50,)</f>
        <v>0</v>
      </c>
      <c r="AD64" s="676">
        <f t="shared" ref="AD64:AD65" si="547">IF(M50&gt;0,M64/M50,)</f>
        <v>0</v>
      </c>
      <c r="AE64" s="675">
        <f t="shared" ref="AE64:AE65" si="548">IF(N50&gt;0,N64/N50,)</f>
        <v>0</v>
      </c>
      <c r="AG64" s="730" t="s">
        <v>1107</v>
      </c>
      <c r="AH64" s="627"/>
      <c r="AI64" s="627"/>
      <c r="AJ64" s="627"/>
      <c r="AK64" s="627"/>
      <c r="AL64" s="627"/>
      <c r="AM64" s="627"/>
      <c r="AN64" s="627"/>
      <c r="AO64" s="627"/>
      <c r="AP64" s="627"/>
      <c r="AQ64" s="627"/>
      <c r="AR64" s="627"/>
    </row>
    <row r="65" spans="1:45" ht="15">
      <c r="A65" s="117"/>
      <c r="B65" s="258" t="s">
        <v>529</v>
      </c>
      <c r="C65" s="259"/>
      <c r="D65" s="260"/>
      <c r="E65" s="260"/>
      <c r="F65" s="260"/>
      <c r="G65" s="260"/>
      <c r="H65" s="260"/>
      <c r="I65" s="259"/>
      <c r="J65" s="259"/>
      <c r="K65" s="260"/>
      <c r="L65" s="260"/>
      <c r="M65" s="260"/>
      <c r="N65" s="261"/>
      <c r="O65"/>
      <c r="P65"/>
      <c r="Q65"/>
      <c r="R65" s="601"/>
      <c r="S65" s="602" t="s">
        <v>607</v>
      </c>
      <c r="T65" s="677">
        <f t="shared" si="537"/>
        <v>0</v>
      </c>
      <c r="U65" s="678">
        <f t="shared" si="538"/>
        <v>0</v>
      </c>
      <c r="V65" s="678">
        <f t="shared" si="539"/>
        <v>0</v>
      </c>
      <c r="W65" s="678">
        <f t="shared" si="540"/>
        <v>0</v>
      </c>
      <c r="X65" s="678">
        <f t="shared" si="541"/>
        <v>0</v>
      </c>
      <c r="Y65" s="678">
        <f t="shared" si="542"/>
        <v>0</v>
      </c>
      <c r="Z65" s="677">
        <f t="shared" si="543"/>
        <v>0</v>
      </c>
      <c r="AA65" s="677">
        <f t="shared" si="544"/>
        <v>0</v>
      </c>
      <c r="AB65" s="678">
        <f t="shared" si="545"/>
        <v>0</v>
      </c>
      <c r="AC65" s="678">
        <f t="shared" si="546"/>
        <v>0</v>
      </c>
      <c r="AD65" s="678">
        <f t="shared" si="547"/>
        <v>0</v>
      </c>
      <c r="AE65" s="677">
        <f t="shared" si="548"/>
        <v>0</v>
      </c>
      <c r="AG65" s="637">
        <f>(T65-T64)*100</f>
        <v>0</v>
      </c>
      <c r="AH65" s="637">
        <f t="shared" ref="AH65" si="549">(U65-U64)*100</f>
        <v>0</v>
      </c>
      <c r="AI65" s="637">
        <f t="shared" ref="AI65" si="550">(V65-V64)*100</f>
        <v>0</v>
      </c>
      <c r="AJ65" s="637">
        <f t="shared" ref="AJ65" si="551">(W65-W64)*100</f>
        <v>0</v>
      </c>
      <c r="AK65" s="637">
        <f t="shared" ref="AK65" si="552">(X65-X64)*100</f>
        <v>0</v>
      </c>
      <c r="AL65" s="637">
        <f t="shared" ref="AL65" si="553">(Y65-Y64)*100</f>
        <v>0</v>
      </c>
      <c r="AM65" s="637">
        <f t="shared" ref="AM65" si="554">(Z65-Z64)*100</f>
        <v>0</v>
      </c>
      <c r="AN65" s="637">
        <f t="shared" ref="AN65" si="555">(AA65-AA64)*100</f>
        <v>0</v>
      </c>
      <c r="AO65" s="637">
        <f t="shared" ref="AO65" si="556">(AB65-AB64)*100</f>
        <v>0</v>
      </c>
      <c r="AP65" s="637">
        <f t="shared" ref="AP65" si="557">(AC65-AC64)*100</f>
        <v>0</v>
      </c>
      <c r="AQ65" s="637">
        <f t="shared" ref="AQ65" si="558">(AD65-AD64)*100</f>
        <v>0</v>
      </c>
      <c r="AR65" s="637">
        <f t="shared" ref="AR65" si="559">(AE65-AE64)*100</f>
        <v>0</v>
      </c>
    </row>
    <row r="66" spans="1:45" ht="15">
      <c r="A66" s="117"/>
      <c r="B66" s="99" t="s">
        <v>150</v>
      </c>
      <c r="C66" s="106"/>
      <c r="D66" s="107"/>
      <c r="E66" s="107"/>
      <c r="F66" s="107"/>
      <c r="G66" s="107"/>
      <c r="H66" s="107"/>
      <c r="I66" s="106"/>
      <c r="J66" s="106"/>
      <c r="K66" s="107"/>
      <c r="L66" s="107"/>
      <c r="M66" s="107"/>
      <c r="N66" s="108"/>
      <c r="O66"/>
      <c r="P66"/>
      <c r="Q66"/>
      <c r="R66" s="599" t="s">
        <v>1117</v>
      </c>
      <c r="S66" s="600" t="s">
        <v>1108</v>
      </c>
      <c r="T66" s="675">
        <f t="shared" ref="T66:T67" si="560">IF(C50&gt;0,C66/C50,)</f>
        <v>0</v>
      </c>
      <c r="U66" s="676">
        <f t="shared" ref="U66:U67" si="561">IF(D50&gt;0,D66/D50,)</f>
        <v>0</v>
      </c>
      <c r="V66" s="676">
        <f t="shared" ref="V66:V67" si="562">IF(E50&gt;0,E66/E50,)</f>
        <v>0</v>
      </c>
      <c r="W66" s="676">
        <f t="shared" ref="W66:W67" si="563">IF(F50&gt;0,F66/F50,)</f>
        <v>0</v>
      </c>
      <c r="X66" s="676">
        <f t="shared" ref="X66:X67" si="564">IF(G50&gt;0,G66/G50,)</f>
        <v>0</v>
      </c>
      <c r="Y66" s="676">
        <f t="shared" ref="Y66:Y67" si="565">IF(H50&gt;0,H66/H50,)</f>
        <v>0</v>
      </c>
      <c r="Z66" s="675">
        <f t="shared" ref="Z66:Z67" si="566">IF(I50&gt;0,I66/I50,)</f>
        <v>0</v>
      </c>
      <c r="AA66" s="675">
        <f t="shared" ref="AA66:AA67" si="567">IF(J50&gt;0,J66/J50,)</f>
        <v>0</v>
      </c>
      <c r="AB66" s="676">
        <f t="shared" ref="AB66:AB67" si="568">IF(K50&gt;0,K66/K50,)</f>
        <v>0</v>
      </c>
      <c r="AC66" s="676">
        <f t="shared" ref="AC66:AC67" si="569">IF(L50&gt;0,L66/L50,)</f>
        <v>0</v>
      </c>
      <c r="AD66" s="676">
        <f t="shared" ref="AD66:AD67" si="570">IF(M50&gt;0,M66/M50,)</f>
        <v>0</v>
      </c>
      <c r="AE66" s="675">
        <f t="shared" ref="AE66:AE67" si="571">IF(N50&gt;0,N66/N50,)</f>
        <v>0</v>
      </c>
      <c r="AG66" s="730" t="s">
        <v>1107</v>
      </c>
      <c r="AH66" s="627"/>
      <c r="AI66" s="627"/>
      <c r="AJ66" s="627"/>
      <c r="AK66" s="627"/>
      <c r="AL66" s="627"/>
      <c r="AM66" s="627"/>
      <c r="AN66" s="627"/>
      <c r="AO66" s="627"/>
      <c r="AP66" s="627"/>
      <c r="AQ66" s="627"/>
      <c r="AR66" s="627"/>
    </row>
    <row r="67" spans="1:45" ht="15">
      <c r="A67" s="117"/>
      <c r="B67" s="258" t="s">
        <v>531</v>
      </c>
      <c r="C67" s="259"/>
      <c r="D67" s="260"/>
      <c r="E67" s="260"/>
      <c r="F67" s="260"/>
      <c r="G67" s="260"/>
      <c r="H67" s="260"/>
      <c r="I67" s="259"/>
      <c r="J67" s="259"/>
      <c r="K67" s="260"/>
      <c r="L67" s="260"/>
      <c r="M67" s="260"/>
      <c r="N67" s="261"/>
      <c r="O67"/>
      <c r="P67"/>
      <c r="Q67"/>
      <c r="R67" s="601"/>
      <c r="S67" s="602" t="s">
        <v>607</v>
      </c>
      <c r="T67" s="677">
        <f t="shared" si="560"/>
        <v>0</v>
      </c>
      <c r="U67" s="678">
        <f t="shared" si="561"/>
        <v>0</v>
      </c>
      <c r="V67" s="678">
        <f t="shared" si="562"/>
        <v>0</v>
      </c>
      <c r="W67" s="678">
        <f t="shared" si="563"/>
        <v>0</v>
      </c>
      <c r="X67" s="678">
        <f t="shared" si="564"/>
        <v>0</v>
      </c>
      <c r="Y67" s="678">
        <f t="shared" si="565"/>
        <v>0</v>
      </c>
      <c r="Z67" s="677">
        <f t="shared" si="566"/>
        <v>0</v>
      </c>
      <c r="AA67" s="677">
        <f t="shared" si="567"/>
        <v>0</v>
      </c>
      <c r="AB67" s="678">
        <f t="shared" si="568"/>
        <v>0</v>
      </c>
      <c r="AC67" s="678">
        <f t="shared" si="569"/>
        <v>0</v>
      </c>
      <c r="AD67" s="678">
        <f t="shared" si="570"/>
        <v>0</v>
      </c>
      <c r="AE67" s="677">
        <f t="shared" si="571"/>
        <v>0</v>
      </c>
      <c r="AG67" s="637">
        <f>(T67-T66)*100</f>
        <v>0</v>
      </c>
      <c r="AH67" s="637">
        <f t="shared" ref="AH67" si="572">(U67-U66)*100</f>
        <v>0</v>
      </c>
      <c r="AI67" s="637">
        <f t="shared" ref="AI67" si="573">(V67-V66)*100</f>
        <v>0</v>
      </c>
      <c r="AJ67" s="637">
        <f t="shared" ref="AJ67" si="574">(W67-W66)*100</f>
        <v>0</v>
      </c>
      <c r="AK67" s="637">
        <f t="shared" ref="AK67" si="575">(X67-X66)*100</f>
        <v>0</v>
      </c>
      <c r="AL67" s="637">
        <f t="shared" ref="AL67" si="576">(Y67-Y66)*100</f>
        <v>0</v>
      </c>
      <c r="AM67" s="637">
        <f t="shared" ref="AM67" si="577">(Z67-Z66)*100</f>
        <v>0</v>
      </c>
      <c r="AN67" s="637">
        <f t="shared" ref="AN67" si="578">(AA67-AA66)*100</f>
        <v>0</v>
      </c>
      <c r="AO67" s="637">
        <f t="shared" ref="AO67" si="579">(AB67-AB66)*100</f>
        <v>0</v>
      </c>
      <c r="AP67" s="637">
        <f t="shared" ref="AP67" si="580">(AC67-AC66)*100</f>
        <v>0</v>
      </c>
      <c r="AQ67" s="637">
        <f t="shared" ref="AQ67" si="581">(AD67-AD66)*100</f>
        <v>0</v>
      </c>
      <c r="AR67" s="637">
        <f t="shared" ref="AR67" si="582">(AE67-AE66)*100</f>
        <v>0</v>
      </c>
    </row>
    <row r="68" spans="1:45" ht="15">
      <c r="A68" s="117"/>
      <c r="B68" s="99" t="s">
        <v>152</v>
      </c>
      <c r="C68" s="106"/>
      <c r="D68" s="107"/>
      <c r="E68" s="107"/>
      <c r="F68" s="107"/>
      <c r="G68" s="107"/>
      <c r="H68" s="107"/>
      <c r="I68" s="106"/>
      <c r="J68" s="106"/>
      <c r="K68" s="107"/>
      <c r="L68" s="107"/>
      <c r="M68" s="107"/>
      <c r="N68" s="108"/>
      <c r="O68"/>
      <c r="P68"/>
      <c r="Q68"/>
      <c r="R68" s="599" t="s">
        <v>1118</v>
      </c>
      <c r="S68" s="600" t="s">
        <v>1108</v>
      </c>
      <c r="T68" s="675">
        <f t="shared" ref="T68:T69" si="583">IF(C50&gt;0,C68/C50,)</f>
        <v>0</v>
      </c>
      <c r="U68" s="676">
        <f t="shared" ref="U68:U69" si="584">IF(D50&gt;0,D68/D50,)</f>
        <v>0</v>
      </c>
      <c r="V68" s="676">
        <f t="shared" ref="V68:V69" si="585">IF(E50&gt;0,E68/E50,)</f>
        <v>0</v>
      </c>
      <c r="W68" s="676">
        <f t="shared" ref="W68:W69" si="586">IF(F50&gt;0,F68/F50,)</f>
        <v>0</v>
      </c>
      <c r="X68" s="676">
        <f t="shared" ref="X68:X69" si="587">IF(G50&gt;0,G68/G50,)</f>
        <v>0</v>
      </c>
      <c r="Y68" s="676">
        <f t="shared" ref="Y68:Y69" si="588">IF(H50&gt;0,H68/H50,)</f>
        <v>0</v>
      </c>
      <c r="Z68" s="675">
        <f t="shared" ref="Z68:Z69" si="589">IF(I50&gt;0,I68/I50,)</f>
        <v>0</v>
      </c>
      <c r="AA68" s="675">
        <f t="shared" ref="AA68:AA69" si="590">IF(J50&gt;0,J68/J50,)</f>
        <v>0</v>
      </c>
      <c r="AB68" s="676">
        <f t="shared" ref="AB68:AB69" si="591">IF(K50&gt;0,K68/K50,)</f>
        <v>0</v>
      </c>
      <c r="AC68" s="676">
        <f t="shared" ref="AC68:AC69" si="592">IF(L50&gt;0,L68/L50,)</f>
        <v>0</v>
      </c>
      <c r="AD68" s="676">
        <f t="shared" ref="AD68:AD69" si="593">IF(M50&gt;0,M68/M50,)</f>
        <v>0</v>
      </c>
      <c r="AE68" s="675">
        <f t="shared" ref="AE68:AE69" si="594">IF(N50&gt;0,N68/N50,)</f>
        <v>0</v>
      </c>
      <c r="AG68" s="730" t="s">
        <v>1107</v>
      </c>
      <c r="AH68" s="627"/>
      <c r="AI68" s="627"/>
      <c r="AJ68" s="627"/>
      <c r="AK68" s="627"/>
      <c r="AL68" s="627"/>
      <c r="AM68" s="627"/>
      <c r="AN68" s="627"/>
      <c r="AO68" s="627"/>
      <c r="AP68" s="627"/>
      <c r="AQ68" s="627"/>
      <c r="AR68" s="627"/>
    </row>
    <row r="69" spans="1:45" ht="15">
      <c r="A69" s="117"/>
      <c r="B69" s="258" t="s">
        <v>533</v>
      </c>
      <c r="C69" s="259"/>
      <c r="D69" s="260"/>
      <c r="E69" s="260"/>
      <c r="F69" s="260"/>
      <c r="G69" s="260"/>
      <c r="H69" s="260"/>
      <c r="I69" s="259"/>
      <c r="J69" s="259"/>
      <c r="K69" s="260"/>
      <c r="L69" s="260"/>
      <c r="M69" s="260"/>
      <c r="N69" s="261"/>
      <c r="O69"/>
      <c r="P69"/>
      <c r="Q69"/>
      <c r="R69" s="601"/>
      <c r="S69" s="602" t="s">
        <v>607</v>
      </c>
      <c r="T69" s="677">
        <f t="shared" si="583"/>
        <v>0</v>
      </c>
      <c r="U69" s="678">
        <f t="shared" si="584"/>
        <v>0</v>
      </c>
      <c r="V69" s="678">
        <f t="shared" si="585"/>
        <v>0</v>
      </c>
      <c r="W69" s="678">
        <f t="shared" si="586"/>
        <v>0</v>
      </c>
      <c r="X69" s="678">
        <f t="shared" si="587"/>
        <v>0</v>
      </c>
      <c r="Y69" s="678">
        <f t="shared" si="588"/>
        <v>0</v>
      </c>
      <c r="Z69" s="677">
        <f t="shared" si="589"/>
        <v>0</v>
      </c>
      <c r="AA69" s="677">
        <f t="shared" si="590"/>
        <v>0</v>
      </c>
      <c r="AB69" s="678">
        <f t="shared" si="591"/>
        <v>0</v>
      </c>
      <c r="AC69" s="678">
        <f t="shared" si="592"/>
        <v>0</v>
      </c>
      <c r="AD69" s="678">
        <f t="shared" si="593"/>
        <v>0</v>
      </c>
      <c r="AE69" s="677">
        <f t="shared" si="594"/>
        <v>0</v>
      </c>
      <c r="AG69" s="637">
        <f>(T69-T68)*100</f>
        <v>0</v>
      </c>
      <c r="AH69" s="637">
        <f t="shared" ref="AH69" si="595">(U69-U68)*100</f>
        <v>0</v>
      </c>
      <c r="AI69" s="637">
        <f t="shared" ref="AI69" si="596">(V69-V68)*100</f>
        <v>0</v>
      </c>
      <c r="AJ69" s="637">
        <f t="shared" ref="AJ69" si="597">(W69-W68)*100</f>
        <v>0</v>
      </c>
      <c r="AK69" s="637">
        <f t="shared" ref="AK69" si="598">(X69-X68)*100</f>
        <v>0</v>
      </c>
      <c r="AL69" s="637">
        <f t="shared" ref="AL69" si="599">(Y69-Y68)*100</f>
        <v>0</v>
      </c>
      <c r="AM69" s="637">
        <f t="shared" ref="AM69" si="600">(Z69-Z68)*100</f>
        <v>0</v>
      </c>
      <c r="AN69" s="637">
        <f t="shared" ref="AN69" si="601">(AA69-AA68)*100</f>
        <v>0</v>
      </c>
      <c r="AO69" s="637">
        <f t="shared" ref="AO69" si="602">(AB69-AB68)*100</f>
        <v>0</v>
      </c>
      <c r="AP69" s="637">
        <f t="shared" ref="AP69" si="603">(AC69-AC68)*100</f>
        <v>0</v>
      </c>
      <c r="AQ69" s="637">
        <f t="shared" ref="AQ69" si="604">(AD69-AD68)*100</f>
        <v>0</v>
      </c>
      <c r="AR69" s="637">
        <f t="shared" ref="AR69" si="605">(AE69-AE68)*100</f>
        <v>0</v>
      </c>
    </row>
    <row r="70" spans="1:45" ht="15">
      <c r="A70" s="117"/>
      <c r="B70" s="99" t="s">
        <v>154</v>
      </c>
      <c r="C70" s="106"/>
      <c r="D70" s="107"/>
      <c r="E70" s="107"/>
      <c r="F70" s="107"/>
      <c r="G70" s="107"/>
      <c r="H70" s="107"/>
      <c r="I70" s="106"/>
      <c r="J70" s="106"/>
      <c r="K70" s="107"/>
      <c r="L70" s="107"/>
      <c r="M70" s="107"/>
      <c r="N70" s="108"/>
      <c r="O70"/>
      <c r="P70"/>
      <c r="Q70"/>
      <c r="R70" s="599" t="s">
        <v>1119</v>
      </c>
      <c r="S70" s="600" t="s">
        <v>1108</v>
      </c>
      <c r="T70" s="675">
        <f t="shared" ref="T70:T71" si="606">IF(C50&gt;0,C70/C50,)</f>
        <v>0</v>
      </c>
      <c r="U70" s="676">
        <f t="shared" ref="U70:U71" si="607">IF(D50&gt;0,D70/D50,)</f>
        <v>0</v>
      </c>
      <c r="V70" s="676">
        <f t="shared" ref="V70:V71" si="608">IF(E50&gt;0,E70/E50,)</f>
        <v>0</v>
      </c>
      <c r="W70" s="676">
        <f t="shared" ref="W70:W71" si="609">IF(F50&gt;0,F70/F50,)</f>
        <v>0</v>
      </c>
      <c r="X70" s="676">
        <f t="shared" ref="X70:X71" si="610">IF(G50&gt;0,G70/G50,)</f>
        <v>0</v>
      </c>
      <c r="Y70" s="676">
        <f t="shared" ref="Y70:Y71" si="611">IF(H50&gt;0,H70/H50,)</f>
        <v>0</v>
      </c>
      <c r="Z70" s="675">
        <f t="shared" ref="Z70:Z71" si="612">IF(I50&gt;0,I70/I50,)</f>
        <v>0</v>
      </c>
      <c r="AA70" s="675">
        <f t="shared" ref="AA70:AA71" si="613">IF(J50&gt;0,J70/J50,)</f>
        <v>0</v>
      </c>
      <c r="AB70" s="676">
        <f t="shared" ref="AB70:AB71" si="614">IF(K50&gt;0,K70/K50,)</f>
        <v>0</v>
      </c>
      <c r="AC70" s="676">
        <f t="shared" ref="AC70:AC71" si="615">IF(L50&gt;0,L70/L50,)</f>
        <v>0</v>
      </c>
      <c r="AD70" s="676">
        <f t="shared" ref="AD70:AD71" si="616">IF(M50&gt;0,M70/M50,)</f>
        <v>0</v>
      </c>
      <c r="AE70" s="675">
        <f t="shared" ref="AE70:AE71" si="617">IF(N50&gt;0,N70/N50,)</f>
        <v>0</v>
      </c>
      <c r="AG70" s="730" t="s">
        <v>1107</v>
      </c>
      <c r="AH70" s="262"/>
      <c r="AI70" s="262"/>
      <c r="AJ70" s="262"/>
      <c r="AK70" s="262"/>
      <c r="AL70" s="262"/>
      <c r="AM70" s="262"/>
      <c r="AN70" s="262"/>
      <c r="AO70" s="262"/>
      <c r="AP70" s="262"/>
      <c r="AQ70" s="262"/>
      <c r="AR70" s="262"/>
    </row>
    <row r="71" spans="1:45" ht="15.75" thickBot="1">
      <c r="A71" s="610"/>
      <c r="B71" s="614" t="s">
        <v>537</v>
      </c>
      <c r="C71" s="611"/>
      <c r="D71" s="612"/>
      <c r="E71" s="612"/>
      <c r="F71" s="612"/>
      <c r="G71" s="612"/>
      <c r="H71" s="612"/>
      <c r="I71" s="611"/>
      <c r="J71" s="611"/>
      <c r="K71" s="612"/>
      <c r="L71" s="612"/>
      <c r="M71" s="612"/>
      <c r="N71" s="613"/>
      <c r="O71"/>
      <c r="P71"/>
      <c r="Q71"/>
      <c r="R71" s="615"/>
      <c r="S71" s="616" t="s">
        <v>607</v>
      </c>
      <c r="T71" s="679">
        <f t="shared" si="606"/>
        <v>0</v>
      </c>
      <c r="U71" s="680">
        <f t="shared" si="607"/>
        <v>0</v>
      </c>
      <c r="V71" s="680">
        <f t="shared" si="608"/>
        <v>0</v>
      </c>
      <c r="W71" s="680">
        <f t="shared" si="609"/>
        <v>0</v>
      </c>
      <c r="X71" s="680">
        <f t="shared" si="610"/>
        <v>0</v>
      </c>
      <c r="Y71" s="680">
        <f t="shared" si="611"/>
        <v>0</v>
      </c>
      <c r="Z71" s="679">
        <f t="shared" si="612"/>
        <v>0</v>
      </c>
      <c r="AA71" s="679">
        <f t="shared" si="613"/>
        <v>0</v>
      </c>
      <c r="AB71" s="680">
        <f t="shared" si="614"/>
        <v>0</v>
      </c>
      <c r="AC71" s="680">
        <f t="shared" si="615"/>
        <v>0</v>
      </c>
      <c r="AD71" s="680">
        <f t="shared" si="616"/>
        <v>0</v>
      </c>
      <c r="AE71" s="679">
        <f t="shared" si="617"/>
        <v>0</v>
      </c>
      <c r="AF71" s="617"/>
      <c r="AG71" s="642">
        <f>(T71-T70)*100</f>
        <v>0</v>
      </c>
      <c r="AH71" s="642">
        <f t="shared" ref="AH71" si="618">(U71-U70)*100</f>
        <v>0</v>
      </c>
      <c r="AI71" s="642">
        <f t="shared" ref="AI71" si="619">(V71-V70)*100</f>
        <v>0</v>
      </c>
      <c r="AJ71" s="642">
        <f t="shared" ref="AJ71" si="620">(W71-W70)*100</f>
        <v>0</v>
      </c>
      <c r="AK71" s="642">
        <f t="shared" ref="AK71" si="621">(X71-X70)*100</f>
        <v>0</v>
      </c>
      <c r="AL71" s="642">
        <f t="shared" ref="AL71" si="622">(Y71-Y70)*100</f>
        <v>0</v>
      </c>
      <c r="AM71" s="642">
        <f t="shared" ref="AM71" si="623">(Z71-Z70)*100</f>
        <v>0</v>
      </c>
      <c r="AN71" s="642">
        <f t="shared" ref="AN71" si="624">(AA71-AA70)*100</f>
        <v>0</v>
      </c>
      <c r="AO71" s="642">
        <f t="shared" ref="AO71" si="625">(AB71-AB70)*100</f>
        <v>0</v>
      </c>
      <c r="AP71" s="642">
        <f t="shared" ref="AP71" si="626">(AC71-AC70)*100</f>
        <v>0</v>
      </c>
      <c r="AQ71" s="642">
        <f t="shared" ref="AQ71" si="627">(AD71-AD70)*100</f>
        <v>0</v>
      </c>
      <c r="AR71" s="642">
        <f t="shared" ref="AR71" si="628">(AE71-AE70)*100</f>
        <v>0</v>
      </c>
    </row>
    <row r="72" spans="1:45" ht="15">
      <c r="A72" s="116" t="s">
        <v>45</v>
      </c>
      <c r="B72" s="99" t="s">
        <v>140</v>
      </c>
      <c r="C72" s="106">
        <v>40492</v>
      </c>
      <c r="D72" s="107">
        <v>4399</v>
      </c>
      <c r="E72" s="107">
        <v>5871</v>
      </c>
      <c r="F72" s="107">
        <v>1451</v>
      </c>
      <c r="G72" s="107"/>
      <c r="H72" s="107">
        <v>153</v>
      </c>
      <c r="I72" s="106">
        <v>52366</v>
      </c>
      <c r="J72" s="106">
        <v>16931</v>
      </c>
      <c r="K72" s="107">
        <v>26538</v>
      </c>
      <c r="L72" s="107">
        <v>2023</v>
      </c>
      <c r="M72" s="107">
        <v>241</v>
      </c>
      <c r="N72" s="108">
        <v>45733</v>
      </c>
      <c r="O72"/>
      <c r="P72">
        <v>26538</v>
      </c>
      <c r="Q72">
        <f>+P74+P76+P78+P80+P82+P84+P86+P88+P90+P92</f>
        <v>26538</v>
      </c>
      <c r="R72" s="599" t="s">
        <v>1109</v>
      </c>
      <c r="S72" s="600" t="s">
        <v>1108</v>
      </c>
      <c r="T72" s="675">
        <f t="shared" ref="T72:T73" si="629">IF(C72&gt;0,C72/C72,)</f>
        <v>1</v>
      </c>
      <c r="U72" s="676">
        <f t="shared" ref="U72:U73" si="630">IF(D72&gt;0,D72/D72,)</f>
        <v>1</v>
      </c>
      <c r="V72" s="676">
        <f t="shared" ref="V72:V73" si="631">IF(E72&gt;0,E72/E72,)</f>
        <v>1</v>
      </c>
      <c r="W72" s="676">
        <f t="shared" ref="W72:W73" si="632">IF(F72&gt;0,F72/F72,)</f>
        <v>1</v>
      </c>
      <c r="X72" s="676">
        <f t="shared" ref="X72:X73" si="633">IF(G72&gt;0,G72/G72,)</f>
        <v>0</v>
      </c>
      <c r="Y72" s="676">
        <f t="shared" ref="Y72:Y73" si="634">IF(H72&gt;0,H72/H72,)</f>
        <v>1</v>
      </c>
      <c r="Z72" s="675">
        <f t="shared" ref="Z72:Z73" si="635">IF(I72&gt;0,I72/I72,)</f>
        <v>1</v>
      </c>
      <c r="AA72" s="675">
        <f t="shared" ref="AA72:AA73" si="636">IF(J72&gt;0,J72/J72,)</f>
        <v>1</v>
      </c>
      <c r="AB72" s="676">
        <f t="shared" ref="AB72:AB73" si="637">IF(K72&gt;0,K72/K72,)</f>
        <v>1</v>
      </c>
      <c r="AC72" s="676">
        <f t="shared" ref="AC72:AC73" si="638">IF(L72&gt;0,L72/L72,)</f>
        <v>1</v>
      </c>
      <c r="AD72" s="676">
        <f t="shared" ref="AD72:AD73" si="639">IF(M72&gt;0,M72/M72,)</f>
        <v>1</v>
      </c>
      <c r="AE72" s="675">
        <f t="shared" ref="AE72:AE73" si="640">IF(N72&gt;0,N72/N72,)</f>
        <v>1</v>
      </c>
      <c r="AG72" s="626">
        <f>+T74+T76+T78+T80+T82+T84+T86+T88+T90+T92</f>
        <v>1</v>
      </c>
      <c r="AH72" s="627">
        <f t="shared" ref="AH72:AH73" si="641">+U74+U76+U78+U80+U82+U84+U86+U88+U90+U92</f>
        <v>1</v>
      </c>
      <c r="AI72" s="627">
        <f t="shared" ref="AI72:AI73" si="642">+V74+V76+V78+V80+V82+V84+V86+V88+V90+V92</f>
        <v>0.99999999999999989</v>
      </c>
      <c r="AJ72" s="627">
        <f t="shared" ref="AJ72:AJ73" si="643">+W74+W76+W78+W80+W82+W84+W86+W88+W90+W92</f>
        <v>1</v>
      </c>
      <c r="AK72" s="627">
        <f t="shared" ref="AK72:AK73" si="644">+X74+X76+X78+X80+X82+X84+X86+X88+X90+X92</f>
        <v>0</v>
      </c>
      <c r="AL72" s="627">
        <f t="shared" ref="AL72:AL73" si="645">+Y74+Y76+Y78+Y80+Y82+Y84+Y86+Y88+Y90+Y92</f>
        <v>1</v>
      </c>
      <c r="AM72" s="627">
        <f t="shared" ref="AM72:AM73" si="646">+Z74+Z76+Z78+Z80+Z82+Z84+Z86+Z88+Z90+Z92</f>
        <v>1</v>
      </c>
      <c r="AN72" s="627">
        <f t="shared" ref="AN72:AN73" si="647">+AA74+AA76+AA78+AA80+AA82+AA84+AA86+AA88+AA90+AA92</f>
        <v>1</v>
      </c>
      <c r="AO72" s="627">
        <f t="shared" ref="AO72:AO73" si="648">+AB74+AB76+AB78+AB80+AB82+AB84+AB86+AB88+AB90+AB92</f>
        <v>1</v>
      </c>
      <c r="AP72" s="627">
        <f t="shared" ref="AP72:AP73" si="649">+AC74+AC76+AC78+AC80+AC82+AC84+AC86+AC88+AC90+AC92</f>
        <v>1</v>
      </c>
      <c r="AQ72" s="627">
        <f t="shared" ref="AQ72:AQ73" si="650">+AD74+AD76+AD78+AD80+AD82+AD84+AD86+AD88+AD90+AD92</f>
        <v>1</v>
      </c>
      <c r="AR72" s="627">
        <f t="shared" ref="AR72:AR73" si="651">+AE74+AE76+AE78+AE80+AE82+AE84+AE86+AE88+AE90+AE92</f>
        <v>0.99999999999999989</v>
      </c>
    </row>
    <row r="73" spans="1:45" ht="15">
      <c r="A73" s="117"/>
      <c r="B73" s="258" t="s">
        <v>535</v>
      </c>
      <c r="C73" s="259">
        <v>41066</v>
      </c>
      <c r="D73" s="260">
        <v>4467</v>
      </c>
      <c r="E73" s="260">
        <v>6151</v>
      </c>
      <c r="F73" s="260">
        <v>1597</v>
      </c>
      <c r="G73" s="260"/>
      <c r="H73" s="260">
        <v>167</v>
      </c>
      <c r="I73" s="259">
        <v>53448</v>
      </c>
      <c r="J73" s="259">
        <v>18986</v>
      </c>
      <c r="K73" s="260">
        <v>27506</v>
      </c>
      <c r="L73" s="260">
        <v>2092</v>
      </c>
      <c r="M73" s="260">
        <v>229</v>
      </c>
      <c r="N73" s="261">
        <v>48813</v>
      </c>
      <c r="O73"/>
      <c r="P73">
        <v>27506</v>
      </c>
      <c r="Q73"/>
      <c r="R73" s="601"/>
      <c r="S73" s="602" t="s">
        <v>607</v>
      </c>
      <c r="T73" s="677">
        <f t="shared" si="629"/>
        <v>1</v>
      </c>
      <c r="U73" s="678">
        <f t="shared" si="630"/>
        <v>1</v>
      </c>
      <c r="V73" s="678">
        <f t="shared" si="631"/>
        <v>1</v>
      </c>
      <c r="W73" s="678">
        <f t="shared" si="632"/>
        <v>1</v>
      </c>
      <c r="X73" s="678">
        <f t="shared" si="633"/>
        <v>0</v>
      </c>
      <c r="Y73" s="678">
        <f t="shared" si="634"/>
        <v>1</v>
      </c>
      <c r="Z73" s="677">
        <f t="shared" si="635"/>
        <v>1</v>
      </c>
      <c r="AA73" s="677">
        <f t="shared" si="636"/>
        <v>1</v>
      </c>
      <c r="AB73" s="678">
        <f t="shared" si="637"/>
        <v>1</v>
      </c>
      <c r="AC73" s="678">
        <f t="shared" si="638"/>
        <v>1</v>
      </c>
      <c r="AD73" s="678">
        <f t="shared" si="639"/>
        <v>1</v>
      </c>
      <c r="AE73" s="677">
        <f t="shared" si="640"/>
        <v>1</v>
      </c>
      <c r="AG73" s="674">
        <f>+T75+T77+T79+T81+T83+T85+T87+T89+T91+T93</f>
        <v>1</v>
      </c>
      <c r="AH73" s="628">
        <f t="shared" si="641"/>
        <v>1</v>
      </c>
      <c r="AI73" s="628">
        <f t="shared" si="642"/>
        <v>1</v>
      </c>
      <c r="AJ73" s="628">
        <f t="shared" si="643"/>
        <v>1</v>
      </c>
      <c r="AK73" s="628">
        <f t="shared" si="644"/>
        <v>0</v>
      </c>
      <c r="AL73" s="628">
        <f t="shared" si="645"/>
        <v>1</v>
      </c>
      <c r="AM73" s="674">
        <f t="shared" si="646"/>
        <v>0.99999999999999989</v>
      </c>
      <c r="AN73" s="628">
        <f t="shared" si="647"/>
        <v>1</v>
      </c>
      <c r="AO73" s="628">
        <f t="shared" si="648"/>
        <v>0.99999999999999989</v>
      </c>
      <c r="AP73" s="628">
        <f t="shared" si="649"/>
        <v>1</v>
      </c>
      <c r="AQ73" s="628">
        <f t="shared" si="650"/>
        <v>0.99999999999999989</v>
      </c>
      <c r="AR73" s="628">
        <f t="shared" si="651"/>
        <v>1</v>
      </c>
      <c r="AS73" s="635"/>
    </row>
    <row r="74" spans="1:45" ht="15">
      <c r="A74" s="117"/>
      <c r="B74" s="99" t="s">
        <v>272</v>
      </c>
      <c r="C74" s="106">
        <v>5647</v>
      </c>
      <c r="D74" s="107">
        <v>363</v>
      </c>
      <c r="E74" s="107">
        <v>708</v>
      </c>
      <c r="F74" s="107">
        <v>232</v>
      </c>
      <c r="G74" s="107"/>
      <c r="H74" s="107">
        <v>17</v>
      </c>
      <c r="I74" s="106">
        <v>6967</v>
      </c>
      <c r="J74" s="106">
        <v>1094</v>
      </c>
      <c r="K74" s="107">
        <v>2092</v>
      </c>
      <c r="L74" s="107">
        <v>549</v>
      </c>
      <c r="M74" s="107">
        <v>60</v>
      </c>
      <c r="N74" s="108">
        <v>3795</v>
      </c>
      <c r="O74"/>
      <c r="P74">
        <v>2092</v>
      </c>
      <c r="Q74"/>
      <c r="R74" s="599" t="s">
        <v>1110</v>
      </c>
      <c r="S74" s="600" t="s">
        <v>1108</v>
      </c>
      <c r="T74" s="675">
        <f t="shared" ref="T74:T75" si="652">IF(C72&gt;0,C74/C72,)</f>
        <v>0.13945964634989627</v>
      </c>
      <c r="U74" s="676">
        <f t="shared" ref="U74:U75" si="653">IF(D72&gt;0,D74/D72,)</f>
        <v>8.251875426233235E-2</v>
      </c>
      <c r="V74" s="676">
        <f t="shared" ref="V74:V75" si="654">IF(E72&gt;0,E74/E72,)</f>
        <v>0.12059274399591211</v>
      </c>
      <c r="W74" s="676">
        <f t="shared" ref="W74:W75" si="655">IF(F72&gt;0,F74/F72,)</f>
        <v>0.15988973121984837</v>
      </c>
      <c r="X74" s="676">
        <f t="shared" ref="X74:X75" si="656">IF(G72&gt;0,G74/G72,)</f>
        <v>0</v>
      </c>
      <c r="Y74" s="676">
        <f t="shared" ref="Y74:Y75" si="657">IF(H72&gt;0,H74/H72,)</f>
        <v>0.1111111111111111</v>
      </c>
      <c r="Z74" s="675">
        <f t="shared" ref="Z74:Z75" si="658">IF(I72&gt;0,I74/I72,)</f>
        <v>0.13304434174846275</v>
      </c>
      <c r="AA74" s="675">
        <f t="shared" ref="AA74:AA75" si="659">IF(J72&gt;0,J74/J72,)</f>
        <v>6.4615202882286935E-2</v>
      </c>
      <c r="AB74" s="676">
        <f t="shared" ref="AB74:AB75" si="660">IF(K72&gt;0,K74/K72,)</f>
        <v>7.8830356469967597E-2</v>
      </c>
      <c r="AC74" s="676">
        <f t="shared" ref="AC74:AC75" si="661">IF(L72&gt;0,L74/L72,)</f>
        <v>0.27137913989125062</v>
      </c>
      <c r="AD74" s="676">
        <f t="shared" ref="AD74:AD75" si="662">IF(M72&gt;0,M74/M72,)</f>
        <v>0.24896265560165975</v>
      </c>
      <c r="AE74" s="675">
        <f t="shared" ref="AE74:AE75" si="663">IF(N72&gt;0,N74/N72,)</f>
        <v>8.2981654385236039E-2</v>
      </c>
      <c r="AG74" s="730" t="s">
        <v>1107</v>
      </c>
      <c r="AH74" s="627"/>
      <c r="AI74" s="627"/>
      <c r="AJ74" s="627"/>
      <c r="AK74" s="627"/>
      <c r="AL74" s="627"/>
      <c r="AM74" s="627"/>
      <c r="AN74" s="627"/>
      <c r="AO74" s="627"/>
      <c r="AP74" s="627"/>
      <c r="AQ74" s="627"/>
      <c r="AR74" s="627"/>
      <c r="AS74" s="635"/>
    </row>
    <row r="75" spans="1:45" ht="15">
      <c r="A75" s="117"/>
      <c r="B75" s="258" t="s">
        <v>517</v>
      </c>
      <c r="C75" s="259">
        <v>7260</v>
      </c>
      <c r="D75" s="260">
        <v>357</v>
      </c>
      <c r="E75" s="260">
        <v>707</v>
      </c>
      <c r="F75" s="260">
        <v>291</v>
      </c>
      <c r="G75" s="260"/>
      <c r="H75" s="260">
        <v>12</v>
      </c>
      <c r="I75" s="259">
        <v>8627</v>
      </c>
      <c r="J75" s="259">
        <v>1226</v>
      </c>
      <c r="K75" s="260">
        <v>2194</v>
      </c>
      <c r="L75" s="260">
        <v>553</v>
      </c>
      <c r="M75" s="260">
        <v>51</v>
      </c>
      <c r="N75" s="261">
        <v>4024</v>
      </c>
      <c r="O75"/>
      <c r="P75">
        <v>2194</v>
      </c>
      <c r="Q75"/>
      <c r="R75" s="601"/>
      <c r="S75" s="602" t="s">
        <v>607</v>
      </c>
      <c r="T75" s="677">
        <f t="shared" si="652"/>
        <v>0.17678858423026347</v>
      </c>
      <c r="U75" s="678">
        <f t="shared" si="653"/>
        <v>7.9919408999328409E-2</v>
      </c>
      <c r="V75" s="678">
        <f t="shared" si="654"/>
        <v>0.11494066005527556</v>
      </c>
      <c r="W75" s="678">
        <f t="shared" si="655"/>
        <v>0.18221665623043207</v>
      </c>
      <c r="X75" s="678">
        <f t="shared" si="656"/>
        <v>0</v>
      </c>
      <c r="Y75" s="678">
        <f t="shared" si="657"/>
        <v>7.1856287425149698E-2</v>
      </c>
      <c r="Z75" s="677">
        <f t="shared" si="658"/>
        <v>0.16140922017662027</v>
      </c>
      <c r="AA75" s="677">
        <f t="shared" si="659"/>
        <v>6.4573896555356572E-2</v>
      </c>
      <c r="AB75" s="678">
        <f t="shared" si="660"/>
        <v>7.9764415036719258E-2</v>
      </c>
      <c r="AC75" s="678">
        <f t="shared" si="661"/>
        <v>0.26434034416826002</v>
      </c>
      <c r="AD75" s="678">
        <f t="shared" si="662"/>
        <v>0.22270742358078602</v>
      </c>
      <c r="AE75" s="677">
        <f t="shared" si="663"/>
        <v>8.2437055702374362E-2</v>
      </c>
      <c r="AG75" s="637">
        <f>(T75-T74)*100</f>
        <v>3.7328937880367201</v>
      </c>
      <c r="AH75" s="637">
        <f t="shared" ref="AH75" si="664">(U75-U74)*100</f>
        <v>-0.2599345263003941</v>
      </c>
      <c r="AI75" s="637">
        <f t="shared" ref="AI75" si="665">(V75-V74)*100</f>
        <v>-0.56520839406365431</v>
      </c>
      <c r="AJ75" s="637">
        <f t="shared" ref="AJ75" si="666">(W75-W74)*100</f>
        <v>2.23269250105837</v>
      </c>
      <c r="AK75" s="637">
        <f t="shared" ref="AK75" si="667">(X75-X74)*100</f>
        <v>0</v>
      </c>
      <c r="AL75" s="637">
        <f t="shared" ref="AL75" si="668">(Y75-Y74)*100</f>
        <v>-3.9254823685961409</v>
      </c>
      <c r="AM75" s="637">
        <f t="shared" ref="AM75" si="669">(Z75-Z74)*100</f>
        <v>2.8364878428157518</v>
      </c>
      <c r="AN75" s="637">
        <f t="shared" ref="AN75" si="670">(AA75-AA74)*100</f>
        <v>-4.1306326930362625E-3</v>
      </c>
      <c r="AO75" s="637">
        <f t="shared" ref="AO75" si="671">(AB75-AB74)*100</f>
        <v>9.3405856675166099E-2</v>
      </c>
      <c r="AP75" s="637">
        <f t="shared" ref="AP75" si="672">(AC75-AC74)*100</f>
        <v>-0.70387957229905984</v>
      </c>
      <c r="AQ75" s="637">
        <f t="shared" ref="AQ75" si="673">(AD75-AD74)*100</f>
        <v>-2.6255232020873738</v>
      </c>
      <c r="AR75" s="637">
        <f t="shared" ref="AR75" si="674">(AE75-AE74)*100</f>
        <v>-5.4459868286167723E-2</v>
      </c>
    </row>
    <row r="76" spans="1:45" ht="15">
      <c r="A76" s="117"/>
      <c r="B76" s="99" t="s">
        <v>274</v>
      </c>
      <c r="C76" s="106">
        <v>178</v>
      </c>
      <c r="D76" s="107">
        <v>38</v>
      </c>
      <c r="E76" s="107">
        <v>14</v>
      </c>
      <c r="F76" s="107">
        <v>12</v>
      </c>
      <c r="G76" s="107"/>
      <c r="H76" s="107"/>
      <c r="I76" s="106">
        <v>242</v>
      </c>
      <c r="J76" s="106">
        <v>439</v>
      </c>
      <c r="K76" s="107">
        <v>689</v>
      </c>
      <c r="L76" s="107">
        <v>120</v>
      </c>
      <c r="M76" s="107">
        <v>9</v>
      </c>
      <c r="N76" s="108">
        <v>1257</v>
      </c>
      <c r="O76"/>
      <c r="P76">
        <v>689</v>
      </c>
      <c r="Q76"/>
      <c r="R76" s="599" t="s">
        <v>1111</v>
      </c>
      <c r="S76" s="600" t="s">
        <v>1108</v>
      </c>
      <c r="T76" s="675">
        <f t="shared" ref="T76:T77" si="675">IF(C72&gt;0,C76/C72,)</f>
        <v>4.3959300602588163E-3</v>
      </c>
      <c r="U76" s="676">
        <f t="shared" ref="U76:U77" si="676">IF(D72&gt;0,D76/D72,)</f>
        <v>8.6383268924755622E-3</v>
      </c>
      <c r="V76" s="676">
        <f t="shared" ref="V76:V77" si="677">IF(E72&gt;0,E76/E72,)</f>
        <v>2.3846022824050416E-3</v>
      </c>
      <c r="W76" s="676">
        <f t="shared" ref="W76:W77" si="678">IF(F72&gt;0,F76/F72,)</f>
        <v>8.2701585113714674E-3</v>
      </c>
      <c r="X76" s="676">
        <f t="shared" ref="X76:X77" si="679">IF(G72&gt;0,G76/G72,)</f>
        <v>0</v>
      </c>
      <c r="Y76" s="676">
        <f t="shared" ref="Y76:Y77" si="680">IF(H72&gt;0,H76/H72,)</f>
        <v>0</v>
      </c>
      <c r="Z76" s="675">
        <f t="shared" ref="Z76:Z77" si="681">IF(I72&gt;0,I76/I72,)</f>
        <v>4.6213191765649463E-3</v>
      </c>
      <c r="AA76" s="675">
        <f t="shared" ref="AA76:AA77" si="682">IF(J72&gt;0,J76/J72,)</f>
        <v>2.5928769712361941E-2</v>
      </c>
      <c r="AB76" s="676">
        <f t="shared" ref="AB76:AB77" si="683">IF(K72&gt;0,K76/K72,)</f>
        <v>2.5962770367020875E-2</v>
      </c>
      <c r="AC76" s="676">
        <f t="shared" ref="AC76:AC77" si="684">IF(L72&gt;0,L76/L72,)</f>
        <v>5.931784478497281E-2</v>
      </c>
      <c r="AD76" s="676">
        <f t="shared" ref="AD76:AD77" si="685">IF(M72&gt;0,M76/M72,)</f>
        <v>3.7344398340248962E-2</v>
      </c>
      <c r="AE76" s="675">
        <f t="shared" ref="AE76:AE77" si="686">IF(N72&gt;0,N76/N72,)</f>
        <v>2.7485623073054469E-2</v>
      </c>
      <c r="AG76" s="730" t="s">
        <v>1107</v>
      </c>
      <c r="AH76" s="627"/>
      <c r="AI76" s="627"/>
      <c r="AJ76" s="627"/>
      <c r="AK76" s="627"/>
      <c r="AL76" s="627"/>
      <c r="AM76" s="627"/>
      <c r="AN76" s="627"/>
      <c r="AO76" s="627"/>
      <c r="AP76" s="627"/>
      <c r="AQ76" s="627"/>
      <c r="AR76" s="627"/>
    </row>
    <row r="77" spans="1:45" ht="15">
      <c r="A77" s="117"/>
      <c r="B77" s="258" t="s">
        <v>519</v>
      </c>
      <c r="C77" s="259">
        <v>281</v>
      </c>
      <c r="D77" s="260">
        <v>52</v>
      </c>
      <c r="E77" s="260">
        <v>48</v>
      </c>
      <c r="F77" s="260">
        <v>16</v>
      </c>
      <c r="G77" s="260"/>
      <c r="H77" s="260"/>
      <c r="I77" s="259">
        <v>397</v>
      </c>
      <c r="J77" s="259">
        <v>461</v>
      </c>
      <c r="K77" s="260">
        <v>725</v>
      </c>
      <c r="L77" s="260">
        <v>135</v>
      </c>
      <c r="M77" s="260">
        <v>11</v>
      </c>
      <c r="N77" s="261">
        <v>1332</v>
      </c>
      <c r="O77"/>
      <c r="P77">
        <v>725</v>
      </c>
      <c r="Q77"/>
      <c r="R77" s="601"/>
      <c r="S77" s="602" t="s">
        <v>607</v>
      </c>
      <c r="T77" s="677">
        <f t="shared" si="675"/>
        <v>6.8426435494082696E-3</v>
      </c>
      <c r="U77" s="678">
        <f t="shared" si="676"/>
        <v>1.1640922319229908E-2</v>
      </c>
      <c r="V77" s="678">
        <f t="shared" si="677"/>
        <v>7.8036091692407737E-3</v>
      </c>
      <c r="W77" s="678">
        <f t="shared" si="678"/>
        <v>1.0018785222291797E-2</v>
      </c>
      <c r="X77" s="678">
        <f t="shared" si="679"/>
        <v>0</v>
      </c>
      <c r="Y77" s="678">
        <f t="shared" si="680"/>
        <v>0</v>
      </c>
      <c r="Z77" s="677">
        <f t="shared" si="681"/>
        <v>7.4277802724143091E-3</v>
      </c>
      <c r="AA77" s="677">
        <f t="shared" si="682"/>
        <v>2.4281049194143051E-2</v>
      </c>
      <c r="AB77" s="678">
        <f t="shared" si="683"/>
        <v>2.6357885552243148E-2</v>
      </c>
      <c r="AC77" s="678">
        <f t="shared" si="684"/>
        <v>6.4531548757170168E-2</v>
      </c>
      <c r="AD77" s="678">
        <f t="shared" si="685"/>
        <v>4.8034934497816595E-2</v>
      </c>
      <c r="AE77" s="677">
        <f t="shared" si="686"/>
        <v>2.7287812672853542E-2</v>
      </c>
      <c r="AG77" s="637">
        <f>(T77-T76)*100</f>
        <v>0.24467134891494532</v>
      </c>
      <c r="AH77" s="637">
        <f t="shared" ref="AH77" si="687">(U77-U76)*100</f>
        <v>0.30025954267543459</v>
      </c>
      <c r="AI77" s="637">
        <f t="shared" ref="AI77" si="688">(V77-V76)*100</f>
        <v>0.54190068868357322</v>
      </c>
      <c r="AJ77" s="637">
        <f t="shared" ref="AJ77" si="689">(W77-W76)*100</f>
        <v>0.17486267109203291</v>
      </c>
      <c r="AK77" s="637">
        <f t="shared" ref="AK77" si="690">(X77-X76)*100</f>
        <v>0</v>
      </c>
      <c r="AL77" s="637">
        <f t="shared" ref="AL77" si="691">(Y77-Y76)*100</f>
        <v>0</v>
      </c>
      <c r="AM77" s="637">
        <f t="shared" ref="AM77" si="692">(Z77-Z76)*100</f>
        <v>0.2806461095849363</v>
      </c>
      <c r="AN77" s="637">
        <f t="shared" ref="AN77" si="693">(AA77-AA76)*100</f>
        <v>-0.16477205182188898</v>
      </c>
      <c r="AO77" s="637">
        <f t="shared" ref="AO77" si="694">(AB77-AB76)*100</f>
        <v>3.9511518522227299E-2</v>
      </c>
      <c r="AP77" s="637">
        <f t="shared" ref="AP77" si="695">(AC77-AC76)*100</f>
        <v>0.52137039721973577</v>
      </c>
      <c r="AQ77" s="637">
        <f t="shared" ref="AQ77" si="696">(AD77-AD76)*100</f>
        <v>1.0690536157567634</v>
      </c>
      <c r="AR77" s="637">
        <f t="shared" ref="AR77" si="697">(AE77-AE76)*100</f>
        <v>-1.9781040020092761E-2</v>
      </c>
    </row>
    <row r="78" spans="1:45" ht="15">
      <c r="A78" s="117"/>
      <c r="B78" s="99" t="s">
        <v>276</v>
      </c>
      <c r="C78" s="106">
        <v>3</v>
      </c>
      <c r="D78" s="107">
        <v>3</v>
      </c>
      <c r="E78" s="107"/>
      <c r="F78" s="107"/>
      <c r="G78" s="107"/>
      <c r="H78" s="107"/>
      <c r="I78" s="106">
        <v>6</v>
      </c>
      <c r="J78" s="106">
        <v>331</v>
      </c>
      <c r="K78" s="107">
        <v>460</v>
      </c>
      <c r="L78" s="107">
        <v>30</v>
      </c>
      <c r="M78" s="107">
        <v>13</v>
      </c>
      <c r="N78" s="108">
        <v>834</v>
      </c>
      <c r="O78"/>
      <c r="P78">
        <v>460</v>
      </c>
      <c r="Q78"/>
      <c r="R78" s="599" t="s">
        <v>1112</v>
      </c>
      <c r="S78" s="600" t="s">
        <v>1108</v>
      </c>
      <c r="T78" s="675">
        <f t="shared" ref="T78:T79" si="698">IF(C72&gt;0,C78/C72,)</f>
        <v>7.4088708880766573E-5</v>
      </c>
      <c r="U78" s="676">
        <f t="shared" ref="U78:U79" si="699">IF(D72&gt;0,D78/D72,)</f>
        <v>6.8197317572175496E-4</v>
      </c>
      <c r="V78" s="676">
        <f t="shared" ref="V78:V79" si="700">IF(E72&gt;0,E78/E72,)</f>
        <v>0</v>
      </c>
      <c r="W78" s="676">
        <f t="shared" ref="W78:W79" si="701">IF(F72&gt;0,F78/F72,)</f>
        <v>0</v>
      </c>
      <c r="X78" s="676">
        <f t="shared" ref="X78:X79" si="702">IF(G72&gt;0,G78/G72,)</f>
        <v>0</v>
      </c>
      <c r="Y78" s="676">
        <f t="shared" ref="Y78:Y79" si="703">IF(H72&gt;0,H78/H72,)</f>
        <v>0</v>
      </c>
      <c r="Z78" s="675">
        <f t="shared" ref="Z78:Z79" si="704">IF(I72&gt;0,I78/I72,)</f>
        <v>1.1457816140243669E-4</v>
      </c>
      <c r="AA78" s="675">
        <f t="shared" ref="AA78:AA79" si="705">IF(J72&gt;0,J78/J72,)</f>
        <v>1.9549937983580415E-2</v>
      </c>
      <c r="AB78" s="676">
        <f t="shared" ref="AB78:AB79" si="706">IF(K72&gt;0,K78/K72,)</f>
        <v>1.7333634787851382E-2</v>
      </c>
      <c r="AC78" s="676">
        <f t="shared" ref="AC78:AC79" si="707">IF(L72&gt;0,L78/L72,)</f>
        <v>1.4829461196243203E-2</v>
      </c>
      <c r="AD78" s="676">
        <f t="shared" ref="AD78:AD79" si="708">IF(M72&gt;0,M78/M72,)</f>
        <v>5.3941908713692949E-2</v>
      </c>
      <c r="AE78" s="675">
        <f t="shared" ref="AE78:AE79" si="709">IF(N72&gt;0,N78/N72,)</f>
        <v>1.8236284521024205E-2</v>
      </c>
      <c r="AG78" s="730" t="s">
        <v>1107</v>
      </c>
      <c r="AH78" s="627"/>
      <c r="AI78" s="627"/>
      <c r="AJ78" s="627"/>
      <c r="AK78" s="627"/>
      <c r="AL78" s="627"/>
      <c r="AM78" s="627"/>
      <c r="AN78" s="627"/>
      <c r="AO78" s="627"/>
      <c r="AP78" s="627"/>
      <c r="AQ78" s="627"/>
      <c r="AR78" s="627"/>
    </row>
    <row r="79" spans="1:45" ht="15">
      <c r="A79" s="117"/>
      <c r="B79" s="258" t="s">
        <v>521</v>
      </c>
      <c r="C79" s="259">
        <v>5</v>
      </c>
      <c r="D79" s="260">
        <v>5</v>
      </c>
      <c r="E79" s="260">
        <v>3</v>
      </c>
      <c r="F79" s="260"/>
      <c r="G79" s="260"/>
      <c r="H79" s="260"/>
      <c r="I79" s="259">
        <v>13</v>
      </c>
      <c r="J79" s="259">
        <v>355</v>
      </c>
      <c r="K79" s="260">
        <v>613</v>
      </c>
      <c r="L79" s="260">
        <v>37</v>
      </c>
      <c r="M79" s="260">
        <v>7</v>
      </c>
      <c r="N79" s="261">
        <v>1012</v>
      </c>
      <c r="O79"/>
      <c r="P79">
        <v>613</v>
      </c>
      <c r="Q79"/>
      <c r="R79" s="601"/>
      <c r="S79" s="602" t="s">
        <v>607</v>
      </c>
      <c r="T79" s="677">
        <f t="shared" si="698"/>
        <v>1.2175522329907953E-4</v>
      </c>
      <c r="U79" s="678">
        <f t="shared" si="699"/>
        <v>1.1193194537721066E-3</v>
      </c>
      <c r="V79" s="678">
        <f t="shared" si="700"/>
        <v>4.8772557307754836E-4</v>
      </c>
      <c r="W79" s="678">
        <f t="shared" si="701"/>
        <v>0</v>
      </c>
      <c r="X79" s="678">
        <f t="shared" si="702"/>
        <v>0</v>
      </c>
      <c r="Y79" s="678">
        <f t="shared" si="703"/>
        <v>0</v>
      </c>
      <c r="Z79" s="677">
        <f t="shared" si="704"/>
        <v>2.4322706181709324E-4</v>
      </c>
      <c r="AA79" s="677">
        <f t="shared" si="705"/>
        <v>1.8697987991151375E-2</v>
      </c>
      <c r="AB79" s="678">
        <f t="shared" si="706"/>
        <v>2.2286046680724206E-2</v>
      </c>
      <c r="AC79" s="678">
        <f t="shared" si="707"/>
        <v>1.768642447418738E-2</v>
      </c>
      <c r="AD79" s="678">
        <f t="shared" si="708"/>
        <v>3.0567685589519649E-2</v>
      </c>
      <c r="AE79" s="677">
        <f t="shared" si="709"/>
        <v>2.0732182000696535E-2</v>
      </c>
      <c r="AG79" s="629">
        <f>(T79-T78)*100</f>
        <v>4.7666514418312957E-3</v>
      </c>
      <c r="AH79" s="629">
        <f t="shared" ref="AH79" si="710">(U79-U78)*100</f>
        <v>4.3734627805035162E-2</v>
      </c>
      <c r="AI79" s="629">
        <f t="shared" ref="AI79" si="711">(V79-V78)*100</f>
        <v>4.8772557307754837E-2</v>
      </c>
      <c r="AJ79" s="629">
        <f t="shared" ref="AJ79" si="712">(W79-W78)*100</f>
        <v>0</v>
      </c>
      <c r="AK79" s="629">
        <f t="shared" ref="AK79" si="713">(X79-X78)*100</f>
        <v>0</v>
      </c>
      <c r="AL79" s="629">
        <f t="shared" ref="AL79" si="714">(Y79-Y78)*100</f>
        <v>0</v>
      </c>
      <c r="AM79" s="629">
        <f t="shared" ref="AM79" si="715">(Z79-Z78)*100</f>
        <v>1.2864890041465654E-2</v>
      </c>
      <c r="AN79" s="629">
        <f t="shared" ref="AN79" si="716">(AA79-AA78)*100</f>
        <v>-8.519499924290394E-2</v>
      </c>
      <c r="AO79" s="629">
        <f t="shared" ref="AO79" si="717">(AB79-AB78)*100</f>
        <v>0.49524118928728245</v>
      </c>
      <c r="AP79" s="629">
        <f t="shared" ref="AP79" si="718">(AC79-AC78)*100</f>
        <v>0.28569632779441767</v>
      </c>
      <c r="AQ79" s="629">
        <f t="shared" ref="AQ79" si="719">(AD79-AD78)*100</f>
        <v>-2.3374223124173299</v>
      </c>
      <c r="AR79" s="629">
        <f t="shared" ref="AR79" si="720">(AE79-AE78)*100</f>
        <v>0.24958974796723299</v>
      </c>
    </row>
    <row r="80" spans="1:45" ht="15">
      <c r="A80" s="117"/>
      <c r="B80" s="99" t="s">
        <v>142</v>
      </c>
      <c r="C80" s="106">
        <v>14666</v>
      </c>
      <c r="D80" s="107">
        <v>710</v>
      </c>
      <c r="E80" s="107">
        <v>1848</v>
      </c>
      <c r="F80" s="107">
        <v>371</v>
      </c>
      <c r="G80" s="107"/>
      <c r="H80" s="107">
        <v>114</v>
      </c>
      <c r="I80" s="106">
        <v>17709</v>
      </c>
      <c r="J80" s="106">
        <v>6134</v>
      </c>
      <c r="K80" s="107">
        <v>9344</v>
      </c>
      <c r="L80" s="107">
        <v>502</v>
      </c>
      <c r="M80" s="107">
        <v>58</v>
      </c>
      <c r="N80" s="108">
        <v>16038</v>
      </c>
      <c r="O80"/>
      <c r="P80">
        <v>9344</v>
      </c>
      <c r="Q80"/>
      <c r="R80" s="599" t="s">
        <v>1113</v>
      </c>
      <c r="S80" s="600" t="s">
        <v>1108</v>
      </c>
      <c r="T80" s="675">
        <f t="shared" ref="T80:T81" si="721">IF(C72&gt;0,C80/C72,)</f>
        <v>0.36219500148177419</v>
      </c>
      <c r="U80" s="676">
        <f t="shared" ref="U80:U81" si="722">IF(D72&gt;0,D80/D72,)</f>
        <v>0.16140031825414866</v>
      </c>
      <c r="V80" s="676">
        <f t="shared" ref="V80:V81" si="723">IF(E72&gt;0,E80/E72,)</f>
        <v>0.3147675012774655</v>
      </c>
      <c r="W80" s="676">
        <f t="shared" ref="W80:W81" si="724">IF(F72&gt;0,F80/F72,)</f>
        <v>0.25568573397656791</v>
      </c>
      <c r="X80" s="676">
        <f t="shared" ref="X80:X81" si="725">IF(G72&gt;0,G80/G72,)</f>
        <v>0</v>
      </c>
      <c r="Y80" s="676">
        <f t="shared" ref="Y80:Y81" si="726">IF(H72&gt;0,H80/H72,)</f>
        <v>0.74509803921568629</v>
      </c>
      <c r="Z80" s="675">
        <f t="shared" ref="Z80:Z81" si="727">IF(I72&gt;0,I80/I72,)</f>
        <v>0.3381774433792919</v>
      </c>
      <c r="AA80" s="675">
        <f t="shared" ref="AA80:AA81" si="728">IF(J72&gt;0,J80/J72,)</f>
        <v>0.36229401689209145</v>
      </c>
      <c r="AB80" s="676">
        <f t="shared" ref="AB80:AB81" si="729">IF(K72&gt;0,K80/K72,)</f>
        <v>0.35209887708192028</v>
      </c>
      <c r="AC80" s="676">
        <f t="shared" ref="AC80:AC81" si="730">IF(L72&gt;0,L80/L72,)</f>
        <v>0.2481463173504696</v>
      </c>
      <c r="AD80" s="676">
        <f t="shared" ref="AD80:AD81" si="731">IF(M72&gt;0,M80/M72,)</f>
        <v>0.24066390041493776</v>
      </c>
      <c r="AE80" s="675">
        <f t="shared" ref="AE80:AE81" si="732">IF(N72&gt;0,N80/N72,)</f>
        <v>0.350687687228041</v>
      </c>
      <c r="AG80" s="730" t="s">
        <v>1107</v>
      </c>
      <c r="AH80" s="627"/>
      <c r="AI80" s="627"/>
      <c r="AJ80" s="627"/>
      <c r="AK80" s="627"/>
      <c r="AL80" s="627"/>
      <c r="AM80" s="627"/>
      <c r="AN80" s="627"/>
      <c r="AO80" s="627"/>
      <c r="AP80" s="627"/>
      <c r="AQ80" s="627"/>
      <c r="AR80" s="627"/>
    </row>
    <row r="81" spans="1:45" ht="15">
      <c r="A81" s="117"/>
      <c r="B81" s="258" t="s">
        <v>523</v>
      </c>
      <c r="C81" s="259">
        <v>13166</v>
      </c>
      <c r="D81" s="260">
        <v>738</v>
      </c>
      <c r="E81" s="260">
        <v>1868</v>
      </c>
      <c r="F81" s="260">
        <v>467</v>
      </c>
      <c r="G81" s="260"/>
      <c r="H81" s="260">
        <v>129</v>
      </c>
      <c r="I81" s="259">
        <v>16368</v>
      </c>
      <c r="J81" s="259">
        <v>6997</v>
      </c>
      <c r="K81" s="260">
        <v>9743</v>
      </c>
      <c r="L81" s="260">
        <v>545</v>
      </c>
      <c r="M81" s="260">
        <v>59</v>
      </c>
      <c r="N81" s="261">
        <v>17344</v>
      </c>
      <c r="O81"/>
      <c r="P81">
        <v>9743</v>
      </c>
      <c r="Q81"/>
      <c r="R81" s="601"/>
      <c r="S81" s="602" t="s">
        <v>607</v>
      </c>
      <c r="T81" s="677">
        <f t="shared" si="721"/>
        <v>0.32060585399113622</v>
      </c>
      <c r="U81" s="678">
        <f t="shared" si="722"/>
        <v>0.16521155137676294</v>
      </c>
      <c r="V81" s="678">
        <f t="shared" si="723"/>
        <v>0.30369045683628676</v>
      </c>
      <c r="W81" s="678">
        <f t="shared" si="724"/>
        <v>0.29242329367564185</v>
      </c>
      <c r="X81" s="678">
        <f t="shared" si="725"/>
        <v>0</v>
      </c>
      <c r="Y81" s="678">
        <f t="shared" si="726"/>
        <v>0.77245508982035926</v>
      </c>
      <c r="Z81" s="677">
        <f t="shared" si="727"/>
        <v>0.30624158060170631</v>
      </c>
      <c r="AA81" s="677">
        <f t="shared" si="728"/>
        <v>0.36853470978615821</v>
      </c>
      <c r="AB81" s="678">
        <f t="shared" si="729"/>
        <v>0.35421362611793789</v>
      </c>
      <c r="AC81" s="678">
        <f t="shared" si="730"/>
        <v>0.26051625239005738</v>
      </c>
      <c r="AD81" s="678">
        <f t="shared" si="731"/>
        <v>0.2576419213973799</v>
      </c>
      <c r="AE81" s="677">
        <f t="shared" si="732"/>
        <v>0.35531518243090982</v>
      </c>
      <c r="AG81" s="637">
        <f>(T81-T80)*100</f>
        <v>-4.158914749063797</v>
      </c>
      <c r="AH81" s="637">
        <f t="shared" ref="AH81" si="733">(U81-U80)*100</f>
        <v>0.3811233122614277</v>
      </c>
      <c r="AI81" s="637">
        <f t="shared" ref="AI81" si="734">(V81-V80)*100</f>
        <v>-1.1077044441178741</v>
      </c>
      <c r="AJ81" s="637">
        <f t="shared" ref="AJ81" si="735">(W81-W80)*100</f>
        <v>3.6737559699073943</v>
      </c>
      <c r="AK81" s="637">
        <f t="shared" ref="AK81" si="736">(X81-X80)*100</f>
        <v>0</v>
      </c>
      <c r="AL81" s="637">
        <f t="shared" ref="AL81" si="737">(Y81-Y80)*100</f>
        <v>2.7357050604672972</v>
      </c>
      <c r="AM81" s="637">
        <f t="shared" ref="AM81" si="738">(Z81-Z80)*100</f>
        <v>-3.1935862777585591</v>
      </c>
      <c r="AN81" s="637">
        <f t="shared" ref="AN81" si="739">(AA81-AA80)*100</f>
        <v>0.62406928940667572</v>
      </c>
      <c r="AO81" s="637">
        <f t="shared" ref="AO81" si="740">(AB81-AB80)*100</f>
        <v>0.21147490360176047</v>
      </c>
      <c r="AP81" s="637">
        <f t="shared" ref="AP81" si="741">(AC81-AC80)*100</f>
        <v>1.2369935039587776</v>
      </c>
      <c r="AQ81" s="637">
        <f t="shared" ref="AQ81" si="742">(AD81-AD80)*100</f>
        <v>1.6978020982442139</v>
      </c>
      <c r="AR81" s="637">
        <f t="shared" ref="AR81" si="743">(AE81-AE80)*100</f>
        <v>0.46274952028688143</v>
      </c>
    </row>
    <row r="82" spans="1:45" ht="15">
      <c r="A82" s="117"/>
      <c r="B82" s="99" t="s">
        <v>144</v>
      </c>
      <c r="C82" s="106">
        <v>758</v>
      </c>
      <c r="D82" s="107">
        <v>105</v>
      </c>
      <c r="E82" s="107">
        <v>82</v>
      </c>
      <c r="F82" s="107">
        <v>15</v>
      </c>
      <c r="G82" s="107"/>
      <c r="H82" s="107">
        <v>0</v>
      </c>
      <c r="I82" s="106">
        <v>960</v>
      </c>
      <c r="J82" s="106">
        <v>3199</v>
      </c>
      <c r="K82" s="107">
        <v>3798</v>
      </c>
      <c r="L82" s="107">
        <v>194</v>
      </c>
      <c r="M82" s="107">
        <v>21</v>
      </c>
      <c r="N82" s="108">
        <v>7212</v>
      </c>
      <c r="O82"/>
      <c r="P82">
        <v>3798</v>
      </c>
      <c r="Q82"/>
      <c r="R82" s="599" t="s">
        <v>1114</v>
      </c>
      <c r="S82" s="600" t="s">
        <v>1108</v>
      </c>
      <c r="T82" s="675">
        <f t="shared" ref="T82:T83" si="744">IF(C72&gt;0,C82/C72,)</f>
        <v>1.8719747110540353E-2</v>
      </c>
      <c r="U82" s="676">
        <f t="shared" ref="U82:U83" si="745">IF(D72&gt;0,D82/D72,)</f>
        <v>2.3869061150261422E-2</v>
      </c>
      <c r="V82" s="676">
        <f t="shared" ref="V82:V83" si="746">IF(E72&gt;0,E82/E72,)</f>
        <v>1.3966956225515244E-2</v>
      </c>
      <c r="W82" s="676">
        <f t="shared" ref="W82:W83" si="747">IF(F72&gt;0,F82/F72,)</f>
        <v>1.0337698139214336E-2</v>
      </c>
      <c r="X82" s="676">
        <f t="shared" ref="X82:X83" si="748">IF(G72&gt;0,G82/G72,)</f>
        <v>0</v>
      </c>
      <c r="Y82" s="676">
        <f t="shared" ref="Y82:Y83" si="749">IF(H72&gt;0,H82/H72,)</f>
        <v>0</v>
      </c>
      <c r="Z82" s="675">
        <f t="shared" ref="Z82:Z83" si="750">IF(I72&gt;0,I82/I72,)</f>
        <v>1.8332505824389871E-2</v>
      </c>
      <c r="AA82" s="675">
        <f t="shared" ref="AA82:AA83" si="751">IF(J72&gt;0,J82/J72,)</f>
        <v>0.18894335833677869</v>
      </c>
      <c r="AB82" s="676">
        <f t="shared" ref="AB82:AB83" si="752">IF(K72&gt;0,K82/K72,)</f>
        <v>0.14311553244404251</v>
      </c>
      <c r="AC82" s="676">
        <f t="shared" ref="AC82:AC83" si="753">IF(L72&gt;0,L82/L72,)</f>
        <v>9.5897182402372716E-2</v>
      </c>
      <c r="AD82" s="676">
        <f t="shared" ref="AD82:AD83" si="754">IF(M72&gt;0,M82/M72,)</f>
        <v>8.7136929460580909E-2</v>
      </c>
      <c r="AE82" s="675">
        <f t="shared" ref="AE82:AE83" si="755">IF(N72&gt;0,N82/N72,)</f>
        <v>0.15769794240482801</v>
      </c>
      <c r="AG82" s="730" t="s">
        <v>1107</v>
      </c>
      <c r="AH82" s="627"/>
      <c r="AI82" s="627"/>
      <c r="AJ82" s="627"/>
      <c r="AK82" s="627"/>
      <c r="AL82" s="627"/>
      <c r="AM82" s="627"/>
      <c r="AN82" s="627"/>
      <c r="AO82" s="627"/>
      <c r="AP82" s="627"/>
      <c r="AQ82" s="627"/>
      <c r="AR82" s="627"/>
    </row>
    <row r="83" spans="1:45" ht="15">
      <c r="A83" s="117"/>
      <c r="B83" s="258" t="s">
        <v>525</v>
      </c>
      <c r="C83" s="259">
        <v>294</v>
      </c>
      <c r="D83" s="260">
        <v>55</v>
      </c>
      <c r="E83" s="260">
        <v>97</v>
      </c>
      <c r="F83" s="260">
        <v>23</v>
      </c>
      <c r="G83" s="260"/>
      <c r="H83" s="260"/>
      <c r="I83" s="259">
        <v>469</v>
      </c>
      <c r="J83" s="259">
        <v>3648</v>
      </c>
      <c r="K83" s="260">
        <v>4049</v>
      </c>
      <c r="L83" s="260">
        <v>195</v>
      </c>
      <c r="M83" s="260">
        <v>22</v>
      </c>
      <c r="N83" s="261">
        <v>7914</v>
      </c>
      <c r="O83"/>
      <c r="P83">
        <v>4049</v>
      </c>
      <c r="Q83"/>
      <c r="R83" s="601"/>
      <c r="S83" s="602" t="s">
        <v>607</v>
      </c>
      <c r="T83" s="677">
        <f t="shared" si="744"/>
        <v>7.1592071299858761E-3</v>
      </c>
      <c r="U83" s="678">
        <f t="shared" si="745"/>
        <v>1.2312513991493173E-2</v>
      </c>
      <c r="V83" s="678">
        <f t="shared" si="746"/>
        <v>1.5769793529507397E-2</v>
      </c>
      <c r="W83" s="678">
        <f t="shared" si="747"/>
        <v>1.4402003757044458E-2</v>
      </c>
      <c r="X83" s="678">
        <f t="shared" si="748"/>
        <v>0</v>
      </c>
      <c r="Y83" s="678">
        <f t="shared" si="749"/>
        <v>0</v>
      </c>
      <c r="Z83" s="677">
        <f t="shared" si="750"/>
        <v>8.7748839994012864E-3</v>
      </c>
      <c r="AA83" s="677">
        <f t="shared" si="751"/>
        <v>0.19214157800484569</v>
      </c>
      <c r="AB83" s="678">
        <f t="shared" si="752"/>
        <v>0.14720424634625173</v>
      </c>
      <c r="AC83" s="678">
        <f t="shared" si="753"/>
        <v>9.3212237093690253E-2</v>
      </c>
      <c r="AD83" s="678">
        <f t="shared" si="754"/>
        <v>9.606986899563319E-2</v>
      </c>
      <c r="AE83" s="677">
        <f t="shared" si="755"/>
        <v>0.16212894106078299</v>
      </c>
      <c r="AG83" s="637">
        <f>(T83-T82)*100</f>
        <v>-1.1560539980554476</v>
      </c>
      <c r="AH83" s="637">
        <f t="shared" ref="AH83" si="756">(U83-U82)*100</f>
        <v>-1.1556547158768249</v>
      </c>
      <c r="AI83" s="637">
        <f t="shared" ref="AI83" si="757">(V83-V82)*100</f>
        <v>0.18028373039921525</v>
      </c>
      <c r="AJ83" s="637">
        <f t="shared" ref="AJ83" si="758">(W83-W82)*100</f>
        <v>0.40643056178301229</v>
      </c>
      <c r="AK83" s="637">
        <f t="shared" ref="AK83" si="759">(X83-X82)*100</f>
        <v>0</v>
      </c>
      <c r="AL83" s="637">
        <f t="shared" ref="AL83" si="760">(Y83-Y82)*100</f>
        <v>0</v>
      </c>
      <c r="AM83" s="637">
        <f t="shared" ref="AM83" si="761">(Z83-Z82)*100</f>
        <v>-0.95576218249885847</v>
      </c>
      <c r="AN83" s="637">
        <f t="shared" ref="AN83" si="762">(AA83-AA82)*100</f>
        <v>0.31982196680669928</v>
      </c>
      <c r="AO83" s="637">
        <f t="shared" ref="AO83" si="763">(AB83-AB82)*100</f>
        <v>0.40887139022092178</v>
      </c>
      <c r="AP83" s="637">
        <f t="shared" ref="AP83" si="764">(AC83-AC82)*100</f>
        <v>-0.26849453086824626</v>
      </c>
      <c r="AQ83" s="637">
        <f t="shared" ref="AQ83" si="765">(AD83-AD82)*100</f>
        <v>0.89329395350522811</v>
      </c>
      <c r="AR83" s="637">
        <f t="shared" ref="AR83" si="766">(AE83-AE82)*100</f>
        <v>0.44309986559549763</v>
      </c>
    </row>
    <row r="84" spans="1:45" ht="15">
      <c r="A84" s="117"/>
      <c r="B84" s="99" t="s">
        <v>146</v>
      </c>
      <c r="C84" s="106">
        <v>630</v>
      </c>
      <c r="D84" s="107">
        <v>32</v>
      </c>
      <c r="E84" s="107">
        <v>41</v>
      </c>
      <c r="F84" s="107">
        <v>5</v>
      </c>
      <c r="G84" s="107"/>
      <c r="H84" s="107">
        <v>2</v>
      </c>
      <c r="I84" s="106">
        <v>710</v>
      </c>
      <c r="J84" s="106">
        <v>7</v>
      </c>
      <c r="K84" s="107">
        <v>1</v>
      </c>
      <c r="L84" s="107"/>
      <c r="M84" s="107"/>
      <c r="N84" s="108">
        <v>8</v>
      </c>
      <c r="O84"/>
      <c r="P84">
        <v>1</v>
      </c>
      <c r="Q84"/>
      <c r="R84" s="599" t="s">
        <v>1115</v>
      </c>
      <c r="S84" s="600" t="s">
        <v>1108</v>
      </c>
      <c r="T84" s="675">
        <f t="shared" ref="T84:T85" si="767">IF(C72&gt;0,C84/C72,)</f>
        <v>1.5558628864960979E-2</v>
      </c>
      <c r="U84" s="676">
        <f t="shared" ref="U84:U85" si="768">IF(D72&gt;0,D84/D72,)</f>
        <v>7.2743805410320529E-3</v>
      </c>
      <c r="V84" s="676">
        <f t="shared" ref="V84:V85" si="769">IF(E72&gt;0,E84/E72,)</f>
        <v>6.9834781127576222E-3</v>
      </c>
      <c r="W84" s="676">
        <f t="shared" ref="W84:W85" si="770">IF(F72&gt;0,F84/F72,)</f>
        <v>3.4458993797381117E-3</v>
      </c>
      <c r="X84" s="676">
        <f t="shared" ref="X84:X85" si="771">IF(G72&gt;0,G84/G72,)</f>
        <v>0</v>
      </c>
      <c r="Y84" s="676">
        <f t="shared" ref="Y84:Y85" si="772">IF(H72&gt;0,H84/H72,)</f>
        <v>1.3071895424836602E-2</v>
      </c>
      <c r="Z84" s="675">
        <f t="shared" ref="Z84:Z85" si="773">IF(I72&gt;0,I84/I72,)</f>
        <v>1.3558415765955008E-2</v>
      </c>
      <c r="AA84" s="675">
        <f t="shared" ref="AA84:AA85" si="774">IF(J72&gt;0,J84/J72,)</f>
        <v>4.134427972358396E-4</v>
      </c>
      <c r="AB84" s="676">
        <f t="shared" ref="AB84:AB85" si="775">IF(K72&gt;0,K84/K72,)</f>
        <v>3.7681814756198659E-5</v>
      </c>
      <c r="AC84" s="676">
        <f t="shared" ref="AC84:AC85" si="776">IF(L72&gt;0,L84/L72,)</f>
        <v>0</v>
      </c>
      <c r="AD84" s="676">
        <f t="shared" ref="AD84:AD85" si="777">IF(M72&gt;0,M84/M72,)</f>
        <v>0</v>
      </c>
      <c r="AE84" s="675">
        <f t="shared" ref="AE84:AE85" si="778">IF(N72&gt;0,N84/N72,)</f>
        <v>1.7492838869087967E-4</v>
      </c>
      <c r="AG84" s="730" t="s">
        <v>1107</v>
      </c>
      <c r="AH84" s="627"/>
      <c r="AI84" s="627"/>
      <c r="AJ84" s="627"/>
      <c r="AK84" s="627"/>
      <c r="AL84" s="627"/>
      <c r="AM84" s="627"/>
      <c r="AN84" s="627"/>
      <c r="AO84" s="627"/>
      <c r="AP84" s="627"/>
      <c r="AQ84" s="627"/>
      <c r="AR84" s="627"/>
    </row>
    <row r="85" spans="1:45" ht="15">
      <c r="A85" s="117"/>
      <c r="B85" s="258" t="s">
        <v>527</v>
      </c>
      <c r="C85" s="259">
        <v>125</v>
      </c>
      <c r="D85" s="260">
        <v>3</v>
      </c>
      <c r="E85" s="260">
        <v>5</v>
      </c>
      <c r="F85" s="260">
        <v>2</v>
      </c>
      <c r="G85" s="260"/>
      <c r="H85" s="260">
        <v>2</v>
      </c>
      <c r="I85" s="259">
        <v>137</v>
      </c>
      <c r="J85" s="259">
        <v>9</v>
      </c>
      <c r="K85" s="260">
        <v>1</v>
      </c>
      <c r="L85" s="260"/>
      <c r="M85" s="260"/>
      <c r="N85" s="261">
        <v>10</v>
      </c>
      <c r="O85"/>
      <c r="P85">
        <v>1</v>
      </c>
      <c r="Q85"/>
      <c r="R85" s="601"/>
      <c r="S85" s="602" t="s">
        <v>607</v>
      </c>
      <c r="T85" s="677">
        <f t="shared" si="767"/>
        <v>3.0438805824769882E-3</v>
      </c>
      <c r="U85" s="678">
        <f t="shared" si="768"/>
        <v>6.7159167226326397E-4</v>
      </c>
      <c r="V85" s="678">
        <f t="shared" si="769"/>
        <v>8.128759551292473E-4</v>
      </c>
      <c r="W85" s="678">
        <f t="shared" si="770"/>
        <v>1.2523481527864746E-3</v>
      </c>
      <c r="X85" s="678">
        <f t="shared" si="771"/>
        <v>0</v>
      </c>
      <c r="Y85" s="678">
        <f t="shared" si="772"/>
        <v>1.1976047904191617E-2</v>
      </c>
      <c r="Z85" s="677">
        <f t="shared" si="773"/>
        <v>2.5632390360724442E-3</v>
      </c>
      <c r="AA85" s="677">
        <f t="shared" si="774"/>
        <v>4.7403349836721794E-4</v>
      </c>
      <c r="AB85" s="678">
        <f t="shared" si="775"/>
        <v>3.6355704209990546E-5</v>
      </c>
      <c r="AC85" s="678">
        <f t="shared" si="776"/>
        <v>0</v>
      </c>
      <c r="AD85" s="678">
        <f t="shared" si="777"/>
        <v>0</v>
      </c>
      <c r="AE85" s="677">
        <f t="shared" si="778"/>
        <v>2.0486345850490647E-4</v>
      </c>
      <c r="AG85" s="637">
        <f>(T85-T84)*100</f>
        <v>-1.251474828248399</v>
      </c>
      <c r="AH85" s="637">
        <f t="shared" ref="AH85" si="779">(U85-U84)*100</f>
        <v>-0.66027888687687886</v>
      </c>
      <c r="AI85" s="637">
        <f t="shared" ref="AI85" si="780">(V85-V84)*100</f>
        <v>-0.61706021576283743</v>
      </c>
      <c r="AJ85" s="637">
        <f t="shared" ref="AJ85" si="781">(W85-W84)*100</f>
        <v>-0.21935512269516375</v>
      </c>
      <c r="AK85" s="637">
        <f t="shared" ref="AK85" si="782">(X85-X84)*100</f>
        <v>0</v>
      </c>
      <c r="AL85" s="637">
        <f t="shared" ref="AL85" si="783">(Y85-Y84)*100</f>
        <v>-0.10958475206449841</v>
      </c>
      <c r="AM85" s="637">
        <f t="shared" ref="AM85" si="784">(Z85-Z84)*100</f>
        <v>-1.0995176729882565</v>
      </c>
      <c r="AN85" s="637">
        <f t="shared" ref="AN85" si="785">(AA85-AA84)*100</f>
        <v>6.0590701131378339E-3</v>
      </c>
      <c r="AO85" s="637">
        <f t="shared" ref="AO85" si="786">(AB85-AB84)*100</f>
        <v>-1.3261105462081133E-4</v>
      </c>
      <c r="AP85" s="637">
        <f t="shared" ref="AP85" si="787">(AC85-AC84)*100</f>
        <v>0</v>
      </c>
      <c r="AQ85" s="637">
        <f t="shared" ref="AQ85" si="788">(AD85-AD84)*100</f>
        <v>0</v>
      </c>
      <c r="AR85" s="637">
        <f t="shared" ref="AR85" si="789">(AE85-AE84)*100</f>
        <v>2.9935069814026796E-3</v>
      </c>
    </row>
    <row r="86" spans="1:45" ht="15">
      <c r="A86" s="117"/>
      <c r="B86" s="99" t="s">
        <v>148</v>
      </c>
      <c r="C86" s="106">
        <v>9046</v>
      </c>
      <c r="D86" s="107">
        <v>1156</v>
      </c>
      <c r="E86" s="107">
        <v>1726</v>
      </c>
      <c r="F86" s="107">
        <v>408</v>
      </c>
      <c r="G86" s="107"/>
      <c r="H86" s="107">
        <v>19</v>
      </c>
      <c r="I86" s="106">
        <v>12355</v>
      </c>
      <c r="J86" s="106">
        <v>1911</v>
      </c>
      <c r="K86" s="107">
        <v>4187</v>
      </c>
      <c r="L86" s="107">
        <v>222</v>
      </c>
      <c r="M86" s="107">
        <v>33</v>
      </c>
      <c r="N86" s="108">
        <v>6353</v>
      </c>
      <c r="O86"/>
      <c r="P86">
        <v>4187</v>
      </c>
      <c r="Q86"/>
      <c r="R86" s="599" t="s">
        <v>1116</v>
      </c>
      <c r="S86" s="600" t="s">
        <v>1108</v>
      </c>
      <c r="T86" s="675">
        <f t="shared" ref="T86:T87" si="790">IF(C72&gt;0,C86/C72,)</f>
        <v>0.22340215351180481</v>
      </c>
      <c r="U86" s="676">
        <f t="shared" ref="U86:U87" si="791">IF(D72&gt;0,D86/D72,)</f>
        <v>0.26278699704478292</v>
      </c>
      <c r="V86" s="676">
        <f t="shared" ref="V86:V87" si="792">IF(E72&gt;0,E86/E72,)</f>
        <v>0.29398739567365012</v>
      </c>
      <c r="W86" s="676">
        <f t="shared" ref="W86:W87" si="793">IF(F72&gt;0,F86/F72,)</f>
        <v>0.2811853893866299</v>
      </c>
      <c r="X86" s="676">
        <f t="shared" ref="X86:X87" si="794">IF(G72&gt;0,G86/G72,)</f>
        <v>0</v>
      </c>
      <c r="Y86" s="676">
        <f t="shared" ref="Y86:Y87" si="795">IF(H72&gt;0,H86/H72,)</f>
        <v>0.12418300653594772</v>
      </c>
      <c r="Z86" s="675">
        <f t="shared" ref="Z86:Z87" si="796">IF(I72&gt;0,I86/I72,)</f>
        <v>0.23593553068785089</v>
      </c>
      <c r="AA86" s="675">
        <f t="shared" ref="AA86:AA87" si="797">IF(J72&gt;0,J86/J72,)</f>
        <v>0.11286988364538421</v>
      </c>
      <c r="AB86" s="676">
        <f t="shared" ref="AB86:AB87" si="798">IF(K72&gt;0,K86/K72,)</f>
        <v>0.15777375838420379</v>
      </c>
      <c r="AC86" s="676">
        <f t="shared" ref="AC86:AC87" si="799">IF(L72&gt;0,L86/L72,)</f>
        <v>0.10973801285219971</v>
      </c>
      <c r="AD86" s="676">
        <f t="shared" ref="AD86:AD87" si="800">IF(M72&gt;0,M86/M72,)</f>
        <v>0.13692946058091288</v>
      </c>
      <c r="AE86" s="675">
        <f t="shared" ref="AE86:AE87" si="801">IF(N72&gt;0,N86/N72,)</f>
        <v>0.13891500666914483</v>
      </c>
      <c r="AG86" s="730" t="s">
        <v>1107</v>
      </c>
      <c r="AH86" s="627"/>
      <c r="AI86" s="627"/>
      <c r="AJ86" s="627"/>
      <c r="AK86" s="627"/>
      <c r="AL86" s="627"/>
      <c r="AM86" s="627"/>
      <c r="AN86" s="627"/>
      <c r="AO86" s="627"/>
      <c r="AP86" s="627"/>
      <c r="AQ86" s="627"/>
      <c r="AR86" s="627"/>
    </row>
    <row r="87" spans="1:45" ht="15">
      <c r="A87" s="117"/>
      <c r="B87" s="258" t="s">
        <v>529</v>
      </c>
      <c r="C87" s="259">
        <v>12791</v>
      </c>
      <c r="D87" s="260">
        <v>1629</v>
      </c>
      <c r="E87" s="260">
        <v>2432</v>
      </c>
      <c r="F87" s="260">
        <v>563</v>
      </c>
      <c r="G87" s="260"/>
      <c r="H87" s="260">
        <v>23</v>
      </c>
      <c r="I87" s="259">
        <v>17438</v>
      </c>
      <c r="J87" s="259">
        <v>2085</v>
      </c>
      <c r="K87" s="260">
        <v>4257</v>
      </c>
      <c r="L87" s="260">
        <v>217</v>
      </c>
      <c r="M87" s="260">
        <v>27</v>
      </c>
      <c r="N87" s="261">
        <v>6586</v>
      </c>
      <c r="O87"/>
      <c r="P87">
        <v>4257</v>
      </c>
      <c r="Q87"/>
      <c r="R87" s="601"/>
      <c r="S87" s="602" t="s">
        <v>607</v>
      </c>
      <c r="T87" s="677">
        <f t="shared" si="790"/>
        <v>0.31147421224370525</v>
      </c>
      <c r="U87" s="678">
        <f t="shared" si="791"/>
        <v>0.3646742780389523</v>
      </c>
      <c r="V87" s="678">
        <f t="shared" si="792"/>
        <v>0.39538286457486588</v>
      </c>
      <c r="W87" s="678">
        <f t="shared" si="793"/>
        <v>0.35253600500939258</v>
      </c>
      <c r="X87" s="678">
        <f t="shared" si="794"/>
        <v>0</v>
      </c>
      <c r="Y87" s="678">
        <f t="shared" si="795"/>
        <v>0.1377245508982036</v>
      </c>
      <c r="Z87" s="677">
        <f t="shared" si="796"/>
        <v>0.32626103876665169</v>
      </c>
      <c r="AA87" s="677">
        <f t="shared" si="797"/>
        <v>0.10981776045507216</v>
      </c>
      <c r="AB87" s="678">
        <f t="shared" si="798"/>
        <v>0.15476623282192975</v>
      </c>
      <c r="AC87" s="678">
        <f t="shared" si="799"/>
        <v>0.1037284894837476</v>
      </c>
      <c r="AD87" s="678">
        <f t="shared" si="800"/>
        <v>0.11790393013100436</v>
      </c>
      <c r="AE87" s="677">
        <f t="shared" si="801"/>
        <v>0.13492307377133142</v>
      </c>
      <c r="AG87" s="637">
        <f>(T87-T86)*100</f>
        <v>8.8072058731900444</v>
      </c>
      <c r="AH87" s="637">
        <f t="shared" ref="AH87" si="802">(U87-U86)*100</f>
        <v>10.188728099416938</v>
      </c>
      <c r="AI87" s="637">
        <f t="shared" ref="AI87" si="803">(V87-V86)*100</f>
        <v>10.139546890121576</v>
      </c>
      <c r="AJ87" s="637">
        <f t="shared" ref="AJ87" si="804">(W87-W86)*100</f>
        <v>7.1350615622762685</v>
      </c>
      <c r="AK87" s="637">
        <f t="shared" ref="AK87" si="805">(X87-X86)*100</f>
        <v>0</v>
      </c>
      <c r="AL87" s="637">
        <f t="shared" ref="AL87" si="806">(Y87-Y86)*100</f>
        <v>1.354154436225588</v>
      </c>
      <c r="AM87" s="637">
        <f t="shared" ref="AM87" si="807">(Z87-Z86)*100</f>
        <v>9.0325508078800798</v>
      </c>
      <c r="AN87" s="637">
        <f t="shared" ref="AN87" si="808">(AA87-AA86)*100</f>
        <v>-0.30521231903120477</v>
      </c>
      <c r="AO87" s="637">
        <f t="shared" ref="AO87" si="809">(AB87-AB86)*100</f>
        <v>-0.30075255622740438</v>
      </c>
      <c r="AP87" s="637">
        <f t="shared" ref="AP87" si="810">(AC87-AC86)*100</f>
        <v>-0.60095233684521054</v>
      </c>
      <c r="AQ87" s="637">
        <f t="shared" ref="AQ87" si="811">(AD87-AD86)*100</f>
        <v>-1.9025530449908512</v>
      </c>
      <c r="AR87" s="637">
        <f t="shared" ref="AR87" si="812">(AE87-AE86)*100</f>
        <v>-0.39919328978134105</v>
      </c>
    </row>
    <row r="88" spans="1:45" ht="15">
      <c r="A88" s="117"/>
      <c r="B88" s="99" t="s">
        <v>150</v>
      </c>
      <c r="C88" s="106">
        <v>5376</v>
      </c>
      <c r="D88" s="107">
        <v>1440</v>
      </c>
      <c r="E88" s="107">
        <v>807</v>
      </c>
      <c r="F88" s="107">
        <v>257</v>
      </c>
      <c r="G88" s="107"/>
      <c r="H88" s="107"/>
      <c r="I88" s="106">
        <v>7880</v>
      </c>
      <c r="J88" s="106">
        <v>1908</v>
      </c>
      <c r="K88" s="107">
        <v>3596</v>
      </c>
      <c r="L88" s="107">
        <v>236</v>
      </c>
      <c r="M88" s="107">
        <v>26</v>
      </c>
      <c r="N88" s="108">
        <v>5766</v>
      </c>
      <c r="O88"/>
      <c r="P88">
        <v>3596</v>
      </c>
      <c r="Q88"/>
      <c r="R88" s="599" t="s">
        <v>1117</v>
      </c>
      <c r="S88" s="600" t="s">
        <v>1108</v>
      </c>
      <c r="T88" s="675">
        <f t="shared" ref="T88:T89" si="813">IF(C72&gt;0,C88/C72,)</f>
        <v>0.13276696631433368</v>
      </c>
      <c r="U88" s="676">
        <f t="shared" ref="U88:U89" si="814">IF(D72&gt;0,D88/D72,)</f>
        <v>0.32734712434644236</v>
      </c>
      <c r="V88" s="676">
        <f t="shared" ref="V88:V89" si="815">IF(E72&gt;0,E88/E72,)</f>
        <v>0.13745528870720491</v>
      </c>
      <c r="W88" s="676">
        <f t="shared" ref="W88:W89" si="816">IF(F72&gt;0,F88/F72,)</f>
        <v>0.17711922811853895</v>
      </c>
      <c r="X88" s="676">
        <f t="shared" ref="X88:X89" si="817">IF(G72&gt;0,G88/G72,)</f>
        <v>0</v>
      </c>
      <c r="Y88" s="676">
        <f t="shared" ref="Y88:Y89" si="818">IF(H72&gt;0,H88/H72,)</f>
        <v>0</v>
      </c>
      <c r="Z88" s="675">
        <f t="shared" ref="Z88:Z89" si="819">IF(I72&gt;0,I88/I72,)</f>
        <v>0.15047931864186687</v>
      </c>
      <c r="AA88" s="675">
        <f t="shared" ref="AA88:AA89" si="820">IF(J72&gt;0,J88/J72,)</f>
        <v>0.11269269387514028</v>
      </c>
      <c r="AB88" s="676">
        <f t="shared" ref="AB88:AB89" si="821">IF(K72&gt;0,K88/K72,)</f>
        <v>0.13550380586329039</v>
      </c>
      <c r="AC88" s="676">
        <f t="shared" ref="AC88:AC89" si="822">IF(L72&gt;0,L88/L72,)</f>
        <v>0.1166584280771132</v>
      </c>
      <c r="AD88" s="676">
        <f t="shared" ref="AD88:AD89" si="823">IF(M72&gt;0,M88/M72,)</f>
        <v>0.1078838174273859</v>
      </c>
      <c r="AE88" s="675">
        <f t="shared" ref="AE88:AE89" si="824">IF(N72&gt;0,N88/N72,)</f>
        <v>0.12607963614895151</v>
      </c>
      <c r="AG88" s="730" t="s">
        <v>1107</v>
      </c>
      <c r="AH88" s="627"/>
      <c r="AI88" s="627"/>
      <c r="AJ88" s="627"/>
      <c r="AK88" s="627"/>
      <c r="AL88" s="627"/>
      <c r="AM88" s="627"/>
      <c r="AN88" s="627"/>
      <c r="AO88" s="627"/>
      <c r="AP88" s="627"/>
      <c r="AQ88" s="627"/>
      <c r="AR88" s="627"/>
    </row>
    <row r="89" spans="1:45" ht="15">
      <c r="A89" s="117"/>
      <c r="B89" s="258" t="s">
        <v>531</v>
      </c>
      <c r="C89" s="259">
        <v>5079</v>
      </c>
      <c r="D89" s="260">
        <v>1322</v>
      </c>
      <c r="E89" s="260">
        <v>828</v>
      </c>
      <c r="F89" s="260">
        <v>188</v>
      </c>
      <c r="G89" s="260"/>
      <c r="H89" s="260">
        <v>1</v>
      </c>
      <c r="I89" s="259">
        <v>7418</v>
      </c>
      <c r="J89" s="259">
        <v>2254</v>
      </c>
      <c r="K89" s="260">
        <v>3408</v>
      </c>
      <c r="L89" s="260">
        <v>224</v>
      </c>
      <c r="M89" s="260">
        <v>28</v>
      </c>
      <c r="N89" s="261">
        <v>5914</v>
      </c>
      <c r="O89"/>
      <c r="P89">
        <v>3408</v>
      </c>
      <c r="Q89"/>
      <c r="R89" s="601"/>
      <c r="S89" s="602" t="s">
        <v>607</v>
      </c>
      <c r="T89" s="677">
        <f t="shared" si="813"/>
        <v>0.12367895582720499</v>
      </c>
      <c r="U89" s="678">
        <f t="shared" si="814"/>
        <v>0.29594806357734499</v>
      </c>
      <c r="V89" s="678">
        <f t="shared" si="815"/>
        <v>0.13461225816940334</v>
      </c>
      <c r="W89" s="678">
        <f t="shared" si="816"/>
        <v>0.11772072636192861</v>
      </c>
      <c r="X89" s="678">
        <f t="shared" si="817"/>
        <v>0</v>
      </c>
      <c r="Y89" s="678">
        <f t="shared" si="818"/>
        <v>5.9880239520958087E-3</v>
      </c>
      <c r="Z89" s="677">
        <f t="shared" si="819"/>
        <v>0.13878910342763059</v>
      </c>
      <c r="AA89" s="677">
        <f t="shared" si="820"/>
        <v>0.11871905614663436</v>
      </c>
      <c r="AB89" s="678">
        <f t="shared" si="821"/>
        <v>0.12390023994764779</v>
      </c>
      <c r="AC89" s="678">
        <f t="shared" si="822"/>
        <v>0.10707456978967496</v>
      </c>
      <c r="AD89" s="678">
        <f t="shared" si="823"/>
        <v>0.1222707423580786</v>
      </c>
      <c r="AE89" s="677">
        <f t="shared" si="824"/>
        <v>0.1211562493598017</v>
      </c>
      <c r="AG89" s="637">
        <f>(T89-T88)*100</f>
        <v>-0.90880104871286926</v>
      </c>
      <c r="AH89" s="637">
        <f t="shared" ref="AH89" si="825">(U89-U88)*100</f>
        <v>-3.1399060769097376</v>
      </c>
      <c r="AI89" s="637">
        <f t="shared" ref="AI89" si="826">(V89-V88)*100</f>
        <v>-0.28430305378015774</v>
      </c>
      <c r="AJ89" s="637">
        <f t="shared" ref="AJ89" si="827">(W89-W88)*100</f>
        <v>-5.939850175661034</v>
      </c>
      <c r="AK89" s="637">
        <f t="shared" ref="AK89" si="828">(X89-X88)*100</f>
        <v>0</v>
      </c>
      <c r="AL89" s="637">
        <f t="shared" ref="AL89" si="829">(Y89-Y88)*100</f>
        <v>0.5988023952095809</v>
      </c>
      <c r="AM89" s="637">
        <f t="shared" ref="AM89" si="830">(Z89-Z88)*100</f>
        <v>-1.1690215214236273</v>
      </c>
      <c r="AN89" s="637">
        <f t="shared" ref="AN89" si="831">(AA89-AA88)*100</f>
        <v>0.60263622714940845</v>
      </c>
      <c r="AO89" s="637">
        <f t="shared" ref="AO89" si="832">(AB89-AB88)*100</f>
        <v>-1.16035659156426</v>
      </c>
      <c r="AP89" s="637">
        <f t="shared" ref="AP89" si="833">(AC89-AC88)*100</f>
        <v>-0.95838582874382405</v>
      </c>
      <c r="AQ89" s="637">
        <f t="shared" ref="AQ89" si="834">(AD89-AD88)*100</f>
        <v>1.4386924930692699</v>
      </c>
      <c r="AR89" s="637">
        <f t="shared" ref="AR89" si="835">(AE89-AE88)*100</f>
        <v>-0.49233867891498168</v>
      </c>
    </row>
    <row r="90" spans="1:45" ht="15">
      <c r="A90" s="117"/>
      <c r="B90" s="99" t="s">
        <v>152</v>
      </c>
      <c r="C90" s="106">
        <v>4188</v>
      </c>
      <c r="D90" s="107">
        <v>552</v>
      </c>
      <c r="E90" s="107">
        <v>645</v>
      </c>
      <c r="F90" s="107">
        <v>151</v>
      </c>
      <c r="G90" s="107"/>
      <c r="H90" s="107">
        <v>1</v>
      </c>
      <c r="I90" s="106">
        <v>5537</v>
      </c>
      <c r="J90" s="106">
        <v>6</v>
      </c>
      <c r="K90" s="107">
        <v>5</v>
      </c>
      <c r="L90" s="107"/>
      <c r="M90" s="107"/>
      <c r="N90" s="108">
        <v>11</v>
      </c>
      <c r="O90"/>
      <c r="P90">
        <v>5</v>
      </c>
      <c r="Q90"/>
      <c r="R90" s="599" t="s">
        <v>1118</v>
      </c>
      <c r="S90" s="600" t="s">
        <v>1108</v>
      </c>
      <c r="T90" s="675">
        <f t="shared" ref="T90:T91" si="836">IF(C72&gt;0,C90/C72,)</f>
        <v>0.10342783759755013</v>
      </c>
      <c r="U90" s="676">
        <f t="shared" ref="U90:U91" si="837">IF(D72&gt;0,D90/D72,)</f>
        <v>0.1254830643328029</v>
      </c>
      <c r="V90" s="676">
        <f t="shared" ref="V90:V91" si="838">IF(E72&gt;0,E90/E72,)</f>
        <v>0.10986203372508942</v>
      </c>
      <c r="W90" s="676">
        <f t="shared" ref="W90:W91" si="839">IF(F72&gt;0,F90/F72,)</f>
        <v>0.10406616126809097</v>
      </c>
      <c r="X90" s="676">
        <f t="shared" ref="X90:X91" si="840">IF(G72&gt;0,G90/G72,)</f>
        <v>0</v>
      </c>
      <c r="Y90" s="676">
        <f t="shared" ref="Y90:Y91" si="841">IF(H72&gt;0,H90/H72,)</f>
        <v>6.5359477124183009E-3</v>
      </c>
      <c r="Z90" s="675">
        <f t="shared" ref="Z90:Z91" si="842">IF(I72&gt;0,I90/I72,)</f>
        <v>0.10573654661421533</v>
      </c>
      <c r="AA90" s="675">
        <f t="shared" ref="AA90:AA91" si="843">IF(J72&gt;0,J90/J72,)</f>
        <v>3.5437954048786252E-4</v>
      </c>
      <c r="AB90" s="676">
        <f t="shared" ref="AB90:AB91" si="844">IF(K72&gt;0,K90/K72,)</f>
        <v>1.8840907378099328E-4</v>
      </c>
      <c r="AC90" s="676">
        <f t="shared" ref="AC90:AC91" si="845">IF(L72&gt;0,L90/L72,)</f>
        <v>0</v>
      </c>
      <c r="AD90" s="676">
        <f t="shared" ref="AD90:AD91" si="846">IF(M72&gt;0,M90/M72,)</f>
        <v>0</v>
      </c>
      <c r="AE90" s="675">
        <f t="shared" ref="AE90:AE91" si="847">IF(N72&gt;0,N90/N72,)</f>
        <v>2.4052653444995954E-4</v>
      </c>
      <c r="AG90" s="730" t="s">
        <v>1107</v>
      </c>
      <c r="AH90" s="627"/>
      <c r="AI90" s="627"/>
      <c r="AJ90" s="627"/>
      <c r="AK90" s="627"/>
      <c r="AL90" s="627"/>
      <c r="AM90" s="627"/>
      <c r="AN90" s="627"/>
      <c r="AO90" s="627"/>
      <c r="AP90" s="627"/>
      <c r="AQ90" s="627"/>
      <c r="AR90" s="627"/>
    </row>
    <row r="91" spans="1:45" ht="15">
      <c r="A91" s="117"/>
      <c r="B91" s="258" t="s">
        <v>533</v>
      </c>
      <c r="C91" s="259">
        <v>18</v>
      </c>
      <c r="D91" s="260">
        <v>2</v>
      </c>
      <c r="E91" s="260">
        <v>14</v>
      </c>
      <c r="F91" s="260"/>
      <c r="G91" s="260"/>
      <c r="H91" s="260"/>
      <c r="I91" s="259">
        <v>34</v>
      </c>
      <c r="J91" s="259">
        <v>2</v>
      </c>
      <c r="K91" s="260">
        <v>4</v>
      </c>
      <c r="L91" s="260"/>
      <c r="M91" s="260"/>
      <c r="N91" s="261">
        <v>6</v>
      </c>
      <c r="O91"/>
      <c r="P91">
        <v>4</v>
      </c>
      <c r="Q91"/>
      <c r="R91" s="601"/>
      <c r="S91" s="602" t="s">
        <v>607</v>
      </c>
      <c r="T91" s="677">
        <f t="shared" si="836"/>
        <v>4.3831880387668629E-4</v>
      </c>
      <c r="U91" s="678">
        <f t="shared" si="837"/>
        <v>4.4772778150884264E-4</v>
      </c>
      <c r="V91" s="678">
        <f t="shared" si="838"/>
        <v>2.2760526743618925E-3</v>
      </c>
      <c r="W91" s="678">
        <f t="shared" si="839"/>
        <v>0</v>
      </c>
      <c r="X91" s="678">
        <f t="shared" si="840"/>
        <v>0</v>
      </c>
      <c r="Y91" s="678">
        <f t="shared" si="841"/>
        <v>0</v>
      </c>
      <c r="Z91" s="677">
        <f t="shared" si="842"/>
        <v>6.3613231552162855E-4</v>
      </c>
      <c r="AA91" s="677">
        <f t="shared" si="843"/>
        <v>1.0534077741493732E-4</v>
      </c>
      <c r="AB91" s="678">
        <f t="shared" si="844"/>
        <v>1.4542281683996218E-4</v>
      </c>
      <c r="AC91" s="678">
        <f t="shared" si="845"/>
        <v>0</v>
      </c>
      <c r="AD91" s="678">
        <f t="shared" si="846"/>
        <v>0</v>
      </c>
      <c r="AE91" s="677">
        <f t="shared" si="847"/>
        <v>1.2291807510294387E-4</v>
      </c>
      <c r="AG91" s="637">
        <f>(T91-T90)*100</f>
        <v>-10.298951879367344</v>
      </c>
      <c r="AH91" s="637">
        <f t="shared" ref="AH91" si="848">(U91-U90)*100</f>
        <v>-12.503533655129406</v>
      </c>
      <c r="AI91" s="637">
        <f t="shared" ref="AI91" si="849">(V91-V90)*100</f>
        <v>-10.758598105072753</v>
      </c>
      <c r="AJ91" s="637">
        <f t="shared" ref="AJ91" si="850">(W91-W90)*100</f>
        <v>-10.406616126809096</v>
      </c>
      <c r="AK91" s="637">
        <f t="shared" ref="AK91" si="851">(X91-X90)*100</f>
        <v>0</v>
      </c>
      <c r="AL91" s="637">
        <f t="shared" ref="AL91" si="852">(Y91-Y90)*100</f>
        <v>-0.65359477124183007</v>
      </c>
      <c r="AM91" s="637">
        <f t="shared" ref="AM91" si="853">(Z91-Z90)*100</f>
        <v>-10.51004142986937</v>
      </c>
      <c r="AN91" s="637">
        <f t="shared" ref="AN91" si="854">(AA91-AA90)*100</f>
        <v>-2.490387630729252E-2</v>
      </c>
      <c r="AO91" s="637">
        <f t="shared" ref="AO91" si="855">(AB91-AB90)*100</f>
        <v>-4.2986256941031096E-3</v>
      </c>
      <c r="AP91" s="637">
        <f t="shared" ref="AP91" si="856">(AC91-AC90)*100</f>
        <v>0</v>
      </c>
      <c r="AQ91" s="637">
        <f t="shared" ref="AQ91" si="857">(AD91-AD90)*100</f>
        <v>0</v>
      </c>
      <c r="AR91" s="637">
        <f t="shared" ref="AR91" si="858">(AE91-AE90)*100</f>
        <v>-1.1760845934701567E-2</v>
      </c>
    </row>
    <row r="92" spans="1:45" ht="15">
      <c r="A92" s="117"/>
      <c r="B92" s="99" t="s">
        <v>154</v>
      </c>
      <c r="C92" s="106"/>
      <c r="D92" s="107"/>
      <c r="E92" s="107"/>
      <c r="F92" s="107"/>
      <c r="G92" s="107"/>
      <c r="H92" s="107"/>
      <c r="I92" s="106"/>
      <c r="J92" s="106">
        <v>1902</v>
      </c>
      <c r="K92" s="107">
        <v>2366</v>
      </c>
      <c r="L92" s="107">
        <v>170</v>
      </c>
      <c r="M92" s="107">
        <v>21</v>
      </c>
      <c r="N92" s="108">
        <v>4459</v>
      </c>
      <c r="O92"/>
      <c r="P92">
        <v>2366</v>
      </c>
      <c r="Q92"/>
      <c r="R92" s="599" t="s">
        <v>1119</v>
      </c>
      <c r="S92" s="600" t="s">
        <v>1108</v>
      </c>
      <c r="T92" s="675">
        <f t="shared" ref="T92:T93" si="859">IF(C72&gt;0,C92/C72,)</f>
        <v>0</v>
      </c>
      <c r="U92" s="676">
        <f t="shared" ref="U92:U93" si="860">IF(D72&gt;0,D92/D72,)</f>
        <v>0</v>
      </c>
      <c r="V92" s="676">
        <f t="shared" ref="V92:V93" si="861">IF(E72&gt;0,E92/E72,)</f>
        <v>0</v>
      </c>
      <c r="W92" s="676">
        <f t="shared" ref="W92:W93" si="862">IF(F72&gt;0,F92/F72,)</f>
        <v>0</v>
      </c>
      <c r="X92" s="676">
        <f t="shared" ref="X92:X93" si="863">IF(G72&gt;0,G92/G72,)</f>
        <v>0</v>
      </c>
      <c r="Y92" s="676">
        <f t="shared" ref="Y92:Y93" si="864">IF(H72&gt;0,H92/H72,)</f>
        <v>0</v>
      </c>
      <c r="Z92" s="675">
        <f t="shared" ref="Z92:Z93" si="865">IF(I72&gt;0,I92/I72,)</f>
        <v>0</v>
      </c>
      <c r="AA92" s="675">
        <f t="shared" ref="AA92:AA93" si="866">IF(J72&gt;0,J92/J72,)</f>
        <v>0.11233831433465241</v>
      </c>
      <c r="AB92" s="676">
        <f t="shared" ref="AB92:AB93" si="867">IF(K72&gt;0,K92/K72,)</f>
        <v>8.915517371316603E-2</v>
      </c>
      <c r="AC92" s="676">
        <f t="shared" ref="AC92:AC93" si="868">IF(L72&gt;0,L92/L72,)</f>
        <v>8.4033613445378158E-2</v>
      </c>
      <c r="AD92" s="676">
        <f t="shared" ref="AD92:AD93" si="869">IF(M72&gt;0,M92/M72,)</f>
        <v>8.7136929460580909E-2</v>
      </c>
      <c r="AE92" s="675">
        <f t="shared" ref="AE92:AE93" si="870">IF(N72&gt;0,N92/N72,)</f>
        <v>9.7500710646579059E-2</v>
      </c>
      <c r="AG92" s="730" t="s">
        <v>1107</v>
      </c>
      <c r="AH92" s="262"/>
      <c r="AI92" s="262"/>
      <c r="AJ92" s="262"/>
      <c r="AK92" s="262"/>
      <c r="AL92" s="262"/>
      <c r="AM92" s="262"/>
      <c r="AN92" s="262"/>
      <c r="AO92" s="262"/>
      <c r="AP92" s="262"/>
      <c r="AQ92" s="262"/>
      <c r="AR92" s="262"/>
    </row>
    <row r="93" spans="1:45" ht="15.75" thickBot="1">
      <c r="A93" s="610"/>
      <c r="B93" s="614" t="s">
        <v>537</v>
      </c>
      <c r="C93" s="611">
        <v>2047</v>
      </c>
      <c r="D93" s="612">
        <v>304</v>
      </c>
      <c r="E93" s="612">
        <v>149</v>
      </c>
      <c r="F93" s="612">
        <v>47</v>
      </c>
      <c r="G93" s="612"/>
      <c r="H93" s="612">
        <v>0</v>
      </c>
      <c r="I93" s="611">
        <v>2547</v>
      </c>
      <c r="J93" s="611">
        <v>1949</v>
      </c>
      <c r="K93" s="612">
        <v>2512</v>
      </c>
      <c r="L93" s="612">
        <v>186</v>
      </c>
      <c r="M93" s="612">
        <v>24</v>
      </c>
      <c r="N93" s="613">
        <v>4671</v>
      </c>
      <c r="O93"/>
      <c r="P93">
        <v>2512</v>
      </c>
      <c r="Q93"/>
      <c r="R93" s="615"/>
      <c r="S93" s="616" t="s">
        <v>607</v>
      </c>
      <c r="T93" s="679">
        <f t="shared" si="859"/>
        <v>4.9846588418643159E-2</v>
      </c>
      <c r="U93" s="680">
        <f t="shared" si="860"/>
        <v>6.8054622789344085E-2</v>
      </c>
      <c r="V93" s="680">
        <f t="shared" si="861"/>
        <v>2.4223703462851569E-2</v>
      </c>
      <c r="W93" s="680">
        <f t="shared" si="862"/>
        <v>2.9430181590482152E-2</v>
      </c>
      <c r="X93" s="680">
        <f t="shared" si="863"/>
        <v>0</v>
      </c>
      <c r="Y93" s="680">
        <f t="shared" si="864"/>
        <v>0</v>
      </c>
      <c r="Z93" s="679">
        <f t="shared" si="865"/>
        <v>4.7653794342164345E-2</v>
      </c>
      <c r="AA93" s="679">
        <f t="shared" si="866"/>
        <v>0.10265458759085642</v>
      </c>
      <c r="AB93" s="680">
        <f t="shared" si="867"/>
        <v>9.1325528975496256E-2</v>
      </c>
      <c r="AC93" s="680">
        <f t="shared" si="868"/>
        <v>8.8910133843212238E-2</v>
      </c>
      <c r="AD93" s="680">
        <f t="shared" si="869"/>
        <v>0.10480349344978165</v>
      </c>
      <c r="AE93" s="679">
        <f t="shared" si="870"/>
        <v>9.5691721467641822E-2</v>
      </c>
      <c r="AF93" s="617"/>
      <c r="AG93" s="642">
        <f>(T93-T92)*100</f>
        <v>4.9846588418643156</v>
      </c>
      <c r="AH93" s="642">
        <f t="shared" ref="AH93" si="871">(U93-U92)*100</f>
        <v>6.8054622789344084</v>
      </c>
      <c r="AI93" s="642">
        <f t="shared" ref="AI93" si="872">(V93-V92)*100</f>
        <v>2.4223703462851569</v>
      </c>
      <c r="AJ93" s="642">
        <f t="shared" ref="AJ93" si="873">(W93-W92)*100</f>
        <v>2.9430181590482154</v>
      </c>
      <c r="AK93" s="642">
        <f t="shared" ref="AK93" si="874">(X93-X92)*100</f>
        <v>0</v>
      </c>
      <c r="AL93" s="642">
        <f t="shared" ref="AL93" si="875">(Y93-Y92)*100</f>
        <v>0</v>
      </c>
      <c r="AM93" s="642">
        <f t="shared" ref="AM93" si="876">(Z93-Z92)*100</f>
        <v>4.7653794342164346</v>
      </c>
      <c r="AN93" s="642">
        <f t="shared" ref="AN93" si="877">(AA93-AA92)*100</f>
        <v>-0.96837267437959862</v>
      </c>
      <c r="AO93" s="642">
        <f t="shared" ref="AO93" si="878">(AB93-AB92)*100</f>
        <v>0.21703552623302258</v>
      </c>
      <c r="AP93" s="642">
        <f t="shared" ref="AP93" si="879">(AC93-AC92)*100</f>
        <v>0.48765203978340804</v>
      </c>
      <c r="AQ93" s="642">
        <f t="shared" ref="AQ93" si="880">(AD93-AD92)*100</f>
        <v>1.7666563989200745</v>
      </c>
      <c r="AR93" s="642">
        <f t="shared" ref="AR93" si="881">(AE93-AE92)*100</f>
        <v>-0.1808989178937237</v>
      </c>
    </row>
    <row r="94" spans="1:45" ht="15">
      <c r="A94" s="116" t="s">
        <v>44</v>
      </c>
      <c r="B94" s="99" t="s">
        <v>140</v>
      </c>
      <c r="C94" s="106">
        <v>9820</v>
      </c>
      <c r="D94" s="107">
        <v>2807</v>
      </c>
      <c r="E94" s="107">
        <v>5601</v>
      </c>
      <c r="F94" s="107">
        <v>6349</v>
      </c>
      <c r="G94" s="107">
        <v>3439</v>
      </c>
      <c r="H94" s="107">
        <v>534</v>
      </c>
      <c r="I94" s="106">
        <v>28550</v>
      </c>
      <c r="J94" s="106">
        <v>1512</v>
      </c>
      <c r="K94" s="107">
        <v>1646</v>
      </c>
      <c r="L94" s="107">
        <v>2665</v>
      </c>
      <c r="M94" s="107">
        <v>341</v>
      </c>
      <c r="N94" s="108">
        <v>6164</v>
      </c>
      <c r="O94"/>
      <c r="P94">
        <v>1646</v>
      </c>
      <c r="Q94">
        <f>+P96+P98+P100+P102+P104+P106+P108+P110+P112+P114</f>
        <v>1646</v>
      </c>
      <c r="R94" s="599" t="s">
        <v>1109</v>
      </c>
      <c r="S94" s="600" t="s">
        <v>1108</v>
      </c>
      <c r="T94" s="675">
        <f t="shared" ref="T94:T95" si="882">IF(C94&gt;0,C94/C94,)</f>
        <v>1</v>
      </c>
      <c r="U94" s="676">
        <f t="shared" ref="U94:U95" si="883">IF(D94&gt;0,D94/D94,)</f>
        <v>1</v>
      </c>
      <c r="V94" s="676">
        <f t="shared" ref="V94:V95" si="884">IF(E94&gt;0,E94/E94,)</f>
        <v>1</v>
      </c>
      <c r="W94" s="676">
        <f t="shared" ref="W94:W95" si="885">IF(F94&gt;0,F94/F94,)</f>
        <v>1</v>
      </c>
      <c r="X94" s="676">
        <f t="shared" ref="X94:X95" si="886">IF(G94&gt;0,G94/G94,)</f>
        <v>1</v>
      </c>
      <c r="Y94" s="676">
        <f t="shared" ref="Y94:Y95" si="887">IF(H94&gt;0,H94/H94,)</f>
        <v>1</v>
      </c>
      <c r="Z94" s="675">
        <f t="shared" ref="Z94:Z95" si="888">IF(I94&gt;0,I94/I94,)</f>
        <v>1</v>
      </c>
      <c r="AA94" s="675">
        <f t="shared" ref="AA94:AA95" si="889">IF(J94&gt;0,J94/J94,)</f>
        <v>1</v>
      </c>
      <c r="AB94" s="676">
        <f t="shared" ref="AB94:AB95" si="890">IF(K94&gt;0,K94/K94,)</f>
        <v>1</v>
      </c>
      <c r="AC94" s="676">
        <f t="shared" ref="AC94:AC95" si="891">IF(L94&gt;0,L94/L94,)</f>
        <v>1</v>
      </c>
      <c r="AD94" s="676">
        <f t="shared" ref="AD94:AD95" si="892">IF(M94&gt;0,M94/M94,)</f>
        <v>1</v>
      </c>
      <c r="AE94" s="675">
        <f t="shared" ref="AE94:AE95" si="893">IF(N94&gt;0,N94/N94,)</f>
        <v>1</v>
      </c>
      <c r="AG94" s="626">
        <f>+T96+T98+T100+T102+T104+T106+T108+T110+T112+T114</f>
        <v>1</v>
      </c>
      <c r="AH94" s="627">
        <f t="shared" ref="AH94:AH95" si="894">+U96+U98+U100+U102+U104+U106+U108+U110+U112+U114</f>
        <v>1</v>
      </c>
      <c r="AI94" s="627">
        <f t="shared" ref="AI94:AI95" si="895">+V96+V98+V100+V102+V104+V106+V108+V110+V112+V114</f>
        <v>1.0000000000000002</v>
      </c>
      <c r="AJ94" s="627">
        <f t="shared" ref="AJ94:AJ95" si="896">+W96+W98+W100+W102+W104+W106+W108+W110+W112+W114</f>
        <v>1</v>
      </c>
      <c r="AK94" s="627">
        <f t="shared" ref="AK94:AK95" si="897">+X96+X98+X100+X102+X104+X106+X108+X110+X112+X114</f>
        <v>1</v>
      </c>
      <c r="AL94" s="627">
        <f t="shared" ref="AL94:AL95" si="898">+Y96+Y98+Y100+Y102+Y104+Y106+Y108+Y110+Y112+Y114</f>
        <v>1</v>
      </c>
      <c r="AM94" s="627">
        <f t="shared" ref="AM94:AM95" si="899">+Z96+Z98+Z100+Z102+Z104+Z106+Z108+Z110+Z112+Z114</f>
        <v>1</v>
      </c>
      <c r="AN94" s="627">
        <f t="shared" ref="AN94:AN95" si="900">+AA96+AA98+AA100+AA102+AA104+AA106+AA108+AA110+AA112+AA114</f>
        <v>1</v>
      </c>
      <c r="AO94" s="627">
        <f t="shared" ref="AO94:AO95" si="901">+AB96+AB98+AB100+AB102+AB104+AB106+AB108+AB110+AB112+AB114</f>
        <v>1</v>
      </c>
      <c r="AP94" s="627">
        <f t="shared" ref="AP94:AP95" si="902">+AC96+AC98+AC100+AC102+AC104+AC106+AC108+AC110+AC112+AC114</f>
        <v>1</v>
      </c>
      <c r="AQ94" s="627">
        <f t="shared" ref="AQ94:AQ95" si="903">+AD96+AD98+AD100+AD102+AD104+AD106+AD108+AD110+AD112+AD114</f>
        <v>0.99999999999999989</v>
      </c>
      <c r="AR94" s="627">
        <f t="shared" ref="AR94" si="904">+AE96+AE98+AE100+AE102+AE104+AE106+AE108+AE110+AE112+AE114</f>
        <v>1</v>
      </c>
    </row>
    <row r="95" spans="1:45" ht="15">
      <c r="A95" s="117"/>
      <c r="B95" s="258" t="s">
        <v>535</v>
      </c>
      <c r="C95" s="259">
        <v>10349</v>
      </c>
      <c r="D95" s="260">
        <v>2986</v>
      </c>
      <c r="E95" s="260">
        <v>5709</v>
      </c>
      <c r="F95" s="260">
        <v>6757</v>
      </c>
      <c r="G95" s="260">
        <v>3633</v>
      </c>
      <c r="H95" s="260">
        <v>702</v>
      </c>
      <c r="I95" s="259">
        <v>30136</v>
      </c>
      <c r="J95" s="259">
        <v>1496</v>
      </c>
      <c r="K95" s="260">
        <v>1791</v>
      </c>
      <c r="L95" s="260">
        <v>2943</v>
      </c>
      <c r="M95" s="260">
        <v>348</v>
      </c>
      <c r="N95" s="261">
        <v>6578</v>
      </c>
      <c r="O95"/>
      <c r="P95">
        <v>1791</v>
      </c>
      <c r="Q95"/>
      <c r="R95" s="601"/>
      <c r="S95" s="602" t="s">
        <v>607</v>
      </c>
      <c r="T95" s="677">
        <f t="shared" si="882"/>
        <v>1</v>
      </c>
      <c r="U95" s="678">
        <f t="shared" si="883"/>
        <v>1</v>
      </c>
      <c r="V95" s="678">
        <f t="shared" si="884"/>
        <v>1</v>
      </c>
      <c r="W95" s="678">
        <f t="shared" si="885"/>
        <v>1</v>
      </c>
      <c r="X95" s="678">
        <f t="shared" si="886"/>
        <v>1</v>
      </c>
      <c r="Y95" s="678">
        <f t="shared" si="887"/>
        <v>1</v>
      </c>
      <c r="Z95" s="677">
        <f t="shared" si="888"/>
        <v>1</v>
      </c>
      <c r="AA95" s="677">
        <f t="shared" si="889"/>
        <v>1</v>
      </c>
      <c r="AB95" s="678">
        <f t="shared" si="890"/>
        <v>1</v>
      </c>
      <c r="AC95" s="678">
        <f t="shared" si="891"/>
        <v>1</v>
      </c>
      <c r="AD95" s="678">
        <f t="shared" si="892"/>
        <v>1</v>
      </c>
      <c r="AE95" s="677">
        <f t="shared" si="893"/>
        <v>1</v>
      </c>
      <c r="AG95" s="673">
        <f>+T97+T99+T101+T103+T105+T107+T109+T111+T113+T115</f>
        <v>1</v>
      </c>
      <c r="AH95" s="673">
        <f t="shared" si="894"/>
        <v>0.99999999999999989</v>
      </c>
      <c r="AI95" s="673">
        <f t="shared" si="895"/>
        <v>1.0000000000000002</v>
      </c>
      <c r="AJ95" s="674">
        <f t="shared" si="896"/>
        <v>0.99999999999999989</v>
      </c>
      <c r="AK95" s="673">
        <f t="shared" si="897"/>
        <v>1</v>
      </c>
      <c r="AL95" s="628">
        <f t="shared" si="898"/>
        <v>1</v>
      </c>
      <c r="AM95" s="674">
        <f t="shared" si="899"/>
        <v>0.99999999999999989</v>
      </c>
      <c r="AN95" s="628">
        <f t="shared" si="900"/>
        <v>1</v>
      </c>
      <c r="AO95" s="673">
        <f t="shared" si="901"/>
        <v>1</v>
      </c>
      <c r="AP95" s="628">
        <f t="shared" si="902"/>
        <v>1</v>
      </c>
      <c r="AQ95" s="628">
        <f t="shared" si="903"/>
        <v>1</v>
      </c>
      <c r="AR95" s="628">
        <f>+AE97+AE99+AE101+AE103+AE105+AE107+AE109+AE111+AE113+AE115</f>
        <v>0.99999999999999989</v>
      </c>
      <c r="AS95" s="635"/>
    </row>
    <row r="96" spans="1:45" ht="15">
      <c r="A96" s="117"/>
      <c r="B96" s="99" t="s">
        <v>272</v>
      </c>
      <c r="C96" s="106">
        <v>109</v>
      </c>
      <c r="D96" s="107">
        <v>39</v>
      </c>
      <c r="E96" s="107">
        <v>84</v>
      </c>
      <c r="F96" s="107">
        <v>64</v>
      </c>
      <c r="G96" s="107">
        <v>24</v>
      </c>
      <c r="H96" s="107">
        <v>6</v>
      </c>
      <c r="I96" s="106">
        <v>326</v>
      </c>
      <c r="J96" s="106">
        <v>15</v>
      </c>
      <c r="K96" s="107">
        <v>12</v>
      </c>
      <c r="L96" s="107">
        <v>49</v>
      </c>
      <c r="M96" s="107">
        <v>10</v>
      </c>
      <c r="N96" s="108">
        <v>86</v>
      </c>
      <c r="O96"/>
      <c r="P96">
        <v>12</v>
      </c>
      <c r="Q96"/>
      <c r="R96" s="599" t="s">
        <v>1110</v>
      </c>
      <c r="S96" s="600" t="s">
        <v>1108</v>
      </c>
      <c r="T96" s="675">
        <f t="shared" ref="T96:T97" si="905">IF(C94&gt;0,C96/C94,)</f>
        <v>1.1099796334012219E-2</v>
      </c>
      <c r="U96" s="676">
        <f t="shared" ref="U96:U97" si="906">IF(D94&gt;0,D96/D94,)</f>
        <v>1.3893836836480229E-2</v>
      </c>
      <c r="V96" s="676">
        <f t="shared" ref="V96:V97" si="907">IF(E94&gt;0,E96/E94,)</f>
        <v>1.4997321906802356E-2</v>
      </c>
      <c r="W96" s="676">
        <f t="shared" ref="W96:W97" si="908">IF(F94&gt;0,F96/F94,)</f>
        <v>1.0080327610647345E-2</v>
      </c>
      <c r="X96" s="676">
        <f t="shared" ref="X96:X97" si="909">IF(G94&gt;0,G96/G94,)</f>
        <v>6.9787728990985754E-3</v>
      </c>
      <c r="Y96" s="676">
        <f t="shared" ref="Y96:Y97" si="910">IF(H94&gt;0,H96/H94,)</f>
        <v>1.1235955056179775E-2</v>
      </c>
      <c r="Z96" s="675">
        <f t="shared" ref="Z96:Z97" si="911">IF(I94&gt;0,I96/I94,)</f>
        <v>1.1418563922942207E-2</v>
      </c>
      <c r="AA96" s="675">
        <f t="shared" ref="AA96:AA97" si="912">IF(J94&gt;0,J96/J94,)</f>
        <v>9.9206349206349201E-3</v>
      </c>
      <c r="AB96" s="676">
        <f t="shared" ref="AB96:AB97" si="913">IF(K94&gt;0,K96/K94,)</f>
        <v>7.2904009720534627E-3</v>
      </c>
      <c r="AC96" s="676">
        <f t="shared" ref="AC96:AC97" si="914">IF(L94&gt;0,L96/L94,)</f>
        <v>1.8386491557223265E-2</v>
      </c>
      <c r="AD96" s="676">
        <f t="shared" ref="AD96:AD97" si="915">IF(M94&gt;0,M96/M94,)</f>
        <v>2.932551319648094E-2</v>
      </c>
      <c r="AE96" s="675">
        <f t="shared" ref="AE96:AE97" si="916">IF(N94&gt;0,N96/N94,)</f>
        <v>1.3951979234263466E-2</v>
      </c>
      <c r="AG96" s="730" t="s">
        <v>1107</v>
      </c>
      <c r="AH96" s="627"/>
      <c r="AI96" s="627"/>
      <c r="AJ96" s="627"/>
      <c r="AK96" s="627"/>
      <c r="AL96" s="627"/>
      <c r="AM96" s="627"/>
      <c r="AN96" s="627"/>
      <c r="AO96" s="627"/>
      <c r="AP96" s="627"/>
      <c r="AQ96" s="627"/>
      <c r="AR96" s="627"/>
    </row>
    <row r="97" spans="1:44" ht="15">
      <c r="A97" s="117"/>
      <c r="B97" s="258" t="s">
        <v>517</v>
      </c>
      <c r="C97" s="259">
        <v>119</v>
      </c>
      <c r="D97" s="260">
        <v>58</v>
      </c>
      <c r="E97" s="260">
        <v>90</v>
      </c>
      <c r="F97" s="260">
        <v>78</v>
      </c>
      <c r="G97" s="260">
        <v>31</v>
      </c>
      <c r="H97" s="260">
        <v>7</v>
      </c>
      <c r="I97" s="259">
        <v>383</v>
      </c>
      <c r="J97" s="259">
        <v>21</v>
      </c>
      <c r="K97" s="260">
        <v>19</v>
      </c>
      <c r="L97" s="260">
        <v>46</v>
      </c>
      <c r="M97" s="260">
        <v>3</v>
      </c>
      <c r="N97" s="261">
        <v>89</v>
      </c>
      <c r="O97"/>
      <c r="P97">
        <v>19</v>
      </c>
      <c r="Q97"/>
      <c r="R97" s="601"/>
      <c r="S97" s="602" t="s">
        <v>607</v>
      </c>
      <c r="T97" s="677">
        <f t="shared" si="905"/>
        <v>1.1498695526137791E-2</v>
      </c>
      <c r="U97" s="678">
        <f t="shared" si="906"/>
        <v>1.9423978566644341E-2</v>
      </c>
      <c r="V97" s="678">
        <f t="shared" si="907"/>
        <v>1.5764582238570676E-2</v>
      </c>
      <c r="W97" s="678">
        <f t="shared" si="908"/>
        <v>1.1543584430960485E-2</v>
      </c>
      <c r="X97" s="678">
        <f t="shared" si="909"/>
        <v>8.5328929259565096E-3</v>
      </c>
      <c r="Y97" s="678">
        <f t="shared" si="910"/>
        <v>9.9715099715099714E-3</v>
      </c>
      <c r="Z97" s="677">
        <f t="shared" si="911"/>
        <v>1.2709052296256969E-2</v>
      </c>
      <c r="AA97" s="677">
        <f t="shared" si="912"/>
        <v>1.4037433155080214E-2</v>
      </c>
      <c r="AB97" s="678">
        <f t="shared" si="913"/>
        <v>1.060859854829704E-2</v>
      </c>
      <c r="AC97" s="678">
        <f t="shared" si="914"/>
        <v>1.5630309208290859E-2</v>
      </c>
      <c r="AD97" s="678">
        <f t="shared" si="915"/>
        <v>8.6206896551724137E-3</v>
      </c>
      <c r="AE97" s="677">
        <f t="shared" si="916"/>
        <v>1.3529948312557008E-2</v>
      </c>
      <c r="AG97" s="637">
        <f>(T97-T96)*100</f>
        <v>3.9889919212557183E-2</v>
      </c>
      <c r="AH97" s="637">
        <f t="shared" ref="AH97" si="917">(U97-U96)*100</f>
        <v>0.5530141730164112</v>
      </c>
      <c r="AI97" s="637">
        <f t="shared" ref="AI97" si="918">(V97-V96)*100</f>
        <v>7.6726033176831993E-2</v>
      </c>
      <c r="AJ97" s="637">
        <f t="shared" ref="AJ97" si="919">(W97-W96)*100</f>
        <v>0.14632568203131399</v>
      </c>
      <c r="AK97" s="637">
        <f t="shared" ref="AK97" si="920">(X97-X96)*100</f>
        <v>0.15541200268579342</v>
      </c>
      <c r="AL97" s="637">
        <f t="shared" ref="AL97" si="921">(Y97-Y96)*100</f>
        <v>-0.12644450846698035</v>
      </c>
      <c r="AM97" s="637">
        <f t="shared" ref="AM97" si="922">(Z97-Z96)*100</f>
        <v>0.12904883733147621</v>
      </c>
      <c r="AN97" s="637">
        <f t="shared" ref="AN97" si="923">(AA97-AA96)*100</f>
        <v>0.41167982344452947</v>
      </c>
      <c r="AO97" s="637">
        <f t="shared" ref="AO97" si="924">(AB97-AB96)*100</f>
        <v>0.33181975762435773</v>
      </c>
      <c r="AP97" s="637">
        <f t="shared" ref="AP97" si="925">(AC97-AC96)*100</f>
        <v>-0.27561823489324067</v>
      </c>
      <c r="AQ97" s="637">
        <f t="shared" ref="AQ97" si="926">(AD97-AD96)*100</f>
        <v>-2.0704823541308528</v>
      </c>
      <c r="AR97" s="637">
        <f t="shared" ref="AR97" si="927">(AE97-AE96)*100</f>
        <v>-4.2203092170645801E-2</v>
      </c>
    </row>
    <row r="98" spans="1:44" ht="15">
      <c r="A98" s="117"/>
      <c r="B98" s="99" t="s">
        <v>274</v>
      </c>
      <c r="C98" s="106">
        <v>20</v>
      </c>
      <c r="D98" s="107">
        <v>8</v>
      </c>
      <c r="E98" s="107">
        <v>11</v>
      </c>
      <c r="F98" s="107">
        <v>20</v>
      </c>
      <c r="G98" s="107">
        <v>4</v>
      </c>
      <c r="H98" s="107">
        <v>2</v>
      </c>
      <c r="I98" s="106">
        <v>65</v>
      </c>
      <c r="J98" s="106">
        <v>10</v>
      </c>
      <c r="K98" s="107">
        <v>13</v>
      </c>
      <c r="L98" s="107">
        <v>28</v>
      </c>
      <c r="M98" s="107">
        <v>8</v>
      </c>
      <c r="N98" s="108">
        <v>59</v>
      </c>
      <c r="O98"/>
      <c r="P98">
        <v>13</v>
      </c>
      <c r="Q98"/>
      <c r="R98" s="599" t="s">
        <v>1111</v>
      </c>
      <c r="S98" s="600" t="s">
        <v>1108</v>
      </c>
      <c r="T98" s="675">
        <f t="shared" ref="T98:T99" si="928">IF(C94&gt;0,C98/C94,)</f>
        <v>2.0366598778004071E-3</v>
      </c>
      <c r="U98" s="676">
        <f t="shared" ref="U98:U99" si="929">IF(D94&gt;0,D98/D94,)</f>
        <v>2.8500178126113287E-3</v>
      </c>
      <c r="V98" s="676">
        <f t="shared" ref="V98:V99" si="930">IF(E94&gt;0,E98/E94,)</f>
        <v>1.9639350116050706E-3</v>
      </c>
      <c r="W98" s="676">
        <f t="shared" ref="W98:W99" si="931">IF(F94&gt;0,F98/F94,)</f>
        <v>3.1501023783272958E-3</v>
      </c>
      <c r="X98" s="676">
        <f t="shared" ref="X98:X99" si="932">IF(G94&gt;0,G98/G94,)</f>
        <v>1.1631288165164292E-3</v>
      </c>
      <c r="Y98" s="676">
        <f t="shared" ref="Y98:Y99" si="933">IF(H94&gt;0,H98/H94,)</f>
        <v>3.7453183520599251E-3</v>
      </c>
      <c r="Z98" s="675">
        <f t="shared" ref="Z98:Z99" si="934">IF(I94&gt;0,I98/I94,)</f>
        <v>2.2767075306479858E-3</v>
      </c>
      <c r="AA98" s="675">
        <f t="shared" ref="AA98:AA99" si="935">IF(J94&gt;0,J98/J94,)</f>
        <v>6.6137566137566134E-3</v>
      </c>
      <c r="AB98" s="676">
        <f t="shared" ref="AB98:AB99" si="936">IF(K94&gt;0,K98/K94,)</f>
        <v>7.8979343863912511E-3</v>
      </c>
      <c r="AC98" s="676">
        <f t="shared" ref="AC98:AC99" si="937">IF(L94&gt;0,L98/L94,)</f>
        <v>1.050656660412758E-2</v>
      </c>
      <c r="AD98" s="676">
        <f t="shared" ref="AD98:AD99" si="938">IF(M94&gt;0,M98/M94,)</f>
        <v>2.3460410557184751E-2</v>
      </c>
      <c r="AE98" s="675">
        <f t="shared" ref="AE98:AE99" si="939">IF(N94&gt;0,N98/N94,)</f>
        <v>9.5717066839714465E-3</v>
      </c>
      <c r="AG98" s="730" t="s">
        <v>1107</v>
      </c>
      <c r="AH98" s="627"/>
      <c r="AI98" s="627"/>
      <c r="AJ98" s="627"/>
      <c r="AK98" s="627"/>
      <c r="AL98" s="627"/>
      <c r="AM98" s="627"/>
      <c r="AN98" s="627"/>
      <c r="AO98" s="627"/>
      <c r="AP98" s="627"/>
      <c r="AQ98" s="627"/>
      <c r="AR98" s="627"/>
    </row>
    <row r="99" spans="1:44" ht="15">
      <c r="A99" s="117"/>
      <c r="B99" s="258" t="s">
        <v>519</v>
      </c>
      <c r="C99" s="259">
        <v>25</v>
      </c>
      <c r="D99" s="260">
        <v>5</v>
      </c>
      <c r="E99" s="260">
        <v>21</v>
      </c>
      <c r="F99" s="260">
        <v>13</v>
      </c>
      <c r="G99" s="260">
        <v>7</v>
      </c>
      <c r="H99" s="260">
        <v>1</v>
      </c>
      <c r="I99" s="259">
        <v>72</v>
      </c>
      <c r="J99" s="259">
        <v>7</v>
      </c>
      <c r="K99" s="260">
        <v>15</v>
      </c>
      <c r="L99" s="260">
        <v>31</v>
      </c>
      <c r="M99" s="260">
        <v>3</v>
      </c>
      <c r="N99" s="261">
        <v>56</v>
      </c>
      <c r="O99"/>
      <c r="P99">
        <v>15</v>
      </c>
      <c r="Q99"/>
      <c r="R99" s="601"/>
      <c r="S99" s="602" t="s">
        <v>607</v>
      </c>
      <c r="T99" s="677">
        <f t="shared" si="928"/>
        <v>2.4156923374239058E-3</v>
      </c>
      <c r="U99" s="678">
        <f t="shared" si="929"/>
        <v>1.6744809109176155E-3</v>
      </c>
      <c r="V99" s="678">
        <f t="shared" si="930"/>
        <v>3.6784025223331584E-3</v>
      </c>
      <c r="W99" s="678">
        <f t="shared" si="931"/>
        <v>1.9239307384934143E-3</v>
      </c>
      <c r="X99" s="678">
        <f t="shared" si="932"/>
        <v>1.9267822736030828E-3</v>
      </c>
      <c r="Y99" s="678">
        <f t="shared" si="933"/>
        <v>1.4245014245014246E-3</v>
      </c>
      <c r="Z99" s="677">
        <f t="shared" si="934"/>
        <v>2.389169100079639E-3</v>
      </c>
      <c r="AA99" s="677">
        <f t="shared" si="935"/>
        <v>4.6791443850267376E-3</v>
      </c>
      <c r="AB99" s="678">
        <f t="shared" si="936"/>
        <v>8.3752093802345051E-3</v>
      </c>
      <c r="AC99" s="678">
        <f t="shared" si="937"/>
        <v>1.0533469249065579E-2</v>
      </c>
      <c r="AD99" s="678">
        <f t="shared" si="938"/>
        <v>8.6206896551724137E-3</v>
      </c>
      <c r="AE99" s="677">
        <f t="shared" si="939"/>
        <v>8.513225904530252E-3</v>
      </c>
      <c r="AG99" s="637">
        <f>(T99-T98)*100</f>
        <v>3.7903245962349862E-2</v>
      </c>
      <c r="AH99" s="637">
        <f t="shared" ref="AH99" si="940">(U99-U98)*100</f>
        <v>-0.11755369016937132</v>
      </c>
      <c r="AI99" s="637">
        <f t="shared" ref="AI99" si="941">(V99-V98)*100</f>
        <v>0.17144675107280877</v>
      </c>
      <c r="AJ99" s="637">
        <f t="shared" ref="AJ99" si="942">(W99-W98)*100</f>
        <v>-0.12261716398338815</v>
      </c>
      <c r="AK99" s="637">
        <f t="shared" ref="AK99" si="943">(X99-X98)*100</f>
        <v>7.6365345708665364E-2</v>
      </c>
      <c r="AL99" s="637">
        <f t="shared" ref="AL99" si="944">(Y99-Y98)*100</f>
        <v>-0.23208169275585003</v>
      </c>
      <c r="AM99" s="637">
        <f t="shared" ref="AM99" si="945">(Z99-Z98)*100</f>
        <v>1.124615694316532E-2</v>
      </c>
      <c r="AN99" s="637">
        <f t="shared" ref="AN99" si="946">(AA99-AA98)*100</f>
        <v>-0.19346122287298759</v>
      </c>
      <c r="AO99" s="637">
        <f t="shared" ref="AO99" si="947">(AB99-AB98)*100</f>
        <v>4.7727499384325398E-2</v>
      </c>
      <c r="AP99" s="637">
        <f t="shared" ref="AP99" si="948">(AC99-AC98)*100</f>
        <v>2.6902644937999362E-3</v>
      </c>
      <c r="AQ99" s="637">
        <f t="shared" ref="AQ99" si="949">(AD99-AD98)*100</f>
        <v>-1.4839720902012337</v>
      </c>
      <c r="AR99" s="637">
        <f t="shared" ref="AR99" si="950">(AE99-AE98)*100</f>
        <v>-0.10584807794411943</v>
      </c>
    </row>
    <row r="100" spans="1:44" ht="15">
      <c r="A100" s="117"/>
      <c r="B100" s="99" t="s">
        <v>276</v>
      </c>
      <c r="C100" s="106"/>
      <c r="D100" s="107"/>
      <c r="E100" s="107"/>
      <c r="F100" s="107"/>
      <c r="G100" s="107"/>
      <c r="H100" s="107"/>
      <c r="I100" s="106"/>
      <c r="J100" s="106"/>
      <c r="K100" s="107"/>
      <c r="L100" s="107"/>
      <c r="M100" s="107"/>
      <c r="N100" s="108"/>
      <c r="O100"/>
      <c r="P100"/>
      <c r="Q100"/>
      <c r="R100" s="599" t="s">
        <v>1112</v>
      </c>
      <c r="S100" s="600" t="s">
        <v>1108</v>
      </c>
      <c r="T100" s="675">
        <f t="shared" ref="T100:T101" si="951">IF(C94&gt;0,C100/C94,)</f>
        <v>0</v>
      </c>
      <c r="U100" s="676">
        <f t="shared" ref="U100:U101" si="952">IF(D94&gt;0,D100/D94,)</f>
        <v>0</v>
      </c>
      <c r="V100" s="676">
        <f t="shared" ref="V100:V101" si="953">IF(E94&gt;0,E100/E94,)</f>
        <v>0</v>
      </c>
      <c r="W100" s="676">
        <f t="shared" ref="W100:W101" si="954">IF(F94&gt;0,F100/F94,)</f>
        <v>0</v>
      </c>
      <c r="X100" s="676">
        <f t="shared" ref="X100:X101" si="955">IF(G94&gt;0,G100/G94,)</f>
        <v>0</v>
      </c>
      <c r="Y100" s="676">
        <f t="shared" ref="Y100:Y101" si="956">IF(H94&gt;0,H100/H94,)</f>
        <v>0</v>
      </c>
      <c r="Z100" s="675">
        <f t="shared" ref="Z100:Z101" si="957">IF(I94&gt;0,I100/I94,)</f>
        <v>0</v>
      </c>
      <c r="AA100" s="675">
        <f t="shared" ref="AA100:AA101" si="958">IF(J94&gt;0,J100/J94,)</f>
        <v>0</v>
      </c>
      <c r="AB100" s="676">
        <f t="shared" ref="AB100:AB101" si="959">IF(K94&gt;0,K100/K94,)</f>
        <v>0</v>
      </c>
      <c r="AC100" s="676">
        <f t="shared" ref="AC100:AC101" si="960">IF(L94&gt;0,L100/L94,)</f>
        <v>0</v>
      </c>
      <c r="AD100" s="676">
        <f t="shared" ref="AD100:AD101" si="961">IF(M94&gt;0,M100/M94,)</f>
        <v>0</v>
      </c>
      <c r="AE100" s="675">
        <f t="shared" ref="AE100:AE101" si="962">IF(N94&gt;0,N100/N94,)</f>
        <v>0</v>
      </c>
      <c r="AG100" s="730" t="s">
        <v>1107</v>
      </c>
      <c r="AH100" s="627"/>
      <c r="AI100" s="627"/>
      <c r="AJ100" s="627"/>
      <c r="AK100" s="627"/>
      <c r="AL100" s="627"/>
      <c r="AM100" s="627"/>
      <c r="AN100" s="627"/>
      <c r="AO100" s="627"/>
      <c r="AP100" s="627"/>
      <c r="AQ100" s="627"/>
      <c r="AR100" s="627"/>
    </row>
    <row r="101" spans="1:44" ht="15">
      <c r="A101" s="117"/>
      <c r="B101" s="258" t="s">
        <v>521</v>
      </c>
      <c r="C101" s="259"/>
      <c r="D101" s="260"/>
      <c r="E101" s="260"/>
      <c r="F101" s="260"/>
      <c r="G101" s="260"/>
      <c r="H101" s="260"/>
      <c r="I101" s="259"/>
      <c r="J101" s="259"/>
      <c r="K101" s="260"/>
      <c r="L101" s="260"/>
      <c r="M101" s="260"/>
      <c r="N101" s="261"/>
      <c r="O101"/>
      <c r="P101"/>
      <c r="Q101"/>
      <c r="R101" s="601"/>
      <c r="S101" s="602" t="s">
        <v>607</v>
      </c>
      <c r="T101" s="677">
        <f t="shared" si="951"/>
        <v>0</v>
      </c>
      <c r="U101" s="678">
        <f t="shared" si="952"/>
        <v>0</v>
      </c>
      <c r="V101" s="678">
        <f t="shared" si="953"/>
        <v>0</v>
      </c>
      <c r="W101" s="678">
        <f t="shared" si="954"/>
        <v>0</v>
      </c>
      <c r="X101" s="678">
        <f t="shared" si="955"/>
        <v>0</v>
      </c>
      <c r="Y101" s="678">
        <f t="shared" si="956"/>
        <v>0</v>
      </c>
      <c r="Z101" s="677">
        <f t="shared" si="957"/>
        <v>0</v>
      </c>
      <c r="AA101" s="677">
        <f t="shared" si="958"/>
        <v>0</v>
      </c>
      <c r="AB101" s="678">
        <f t="shared" si="959"/>
        <v>0</v>
      </c>
      <c r="AC101" s="678">
        <f t="shared" si="960"/>
        <v>0</v>
      </c>
      <c r="AD101" s="678">
        <f t="shared" si="961"/>
        <v>0</v>
      </c>
      <c r="AE101" s="677">
        <f t="shared" si="962"/>
        <v>0</v>
      </c>
      <c r="AG101" s="629">
        <f>(T101-T100)*100</f>
        <v>0</v>
      </c>
      <c r="AH101" s="629">
        <f t="shared" ref="AH101" si="963">(U101-U100)*100</f>
        <v>0</v>
      </c>
      <c r="AI101" s="629">
        <f t="shared" ref="AI101" si="964">(V101-V100)*100</f>
        <v>0</v>
      </c>
      <c r="AJ101" s="629">
        <f t="shared" ref="AJ101" si="965">(W101-W100)*100</f>
        <v>0</v>
      </c>
      <c r="AK101" s="629">
        <f t="shared" ref="AK101" si="966">(X101-X100)*100</f>
        <v>0</v>
      </c>
      <c r="AL101" s="629">
        <f t="shared" ref="AL101" si="967">(Y101-Y100)*100</f>
        <v>0</v>
      </c>
      <c r="AM101" s="629">
        <f t="shared" ref="AM101" si="968">(Z101-Z100)*100</f>
        <v>0</v>
      </c>
      <c r="AN101" s="629">
        <f t="shared" ref="AN101" si="969">(AA101-AA100)*100</f>
        <v>0</v>
      </c>
      <c r="AO101" s="629">
        <f t="shared" ref="AO101" si="970">(AB101-AB100)*100</f>
        <v>0</v>
      </c>
      <c r="AP101" s="629">
        <f t="shared" ref="AP101" si="971">(AC101-AC100)*100</f>
        <v>0</v>
      </c>
      <c r="AQ101" s="629">
        <f t="shared" ref="AQ101" si="972">(AD101-AD100)*100</f>
        <v>0</v>
      </c>
      <c r="AR101" s="629">
        <f t="shared" ref="AR101" si="973">(AE101-AE100)*100</f>
        <v>0</v>
      </c>
    </row>
    <row r="102" spans="1:44" ht="15">
      <c r="A102" s="117"/>
      <c r="B102" s="99" t="s">
        <v>142</v>
      </c>
      <c r="C102" s="106">
        <v>4597</v>
      </c>
      <c r="D102" s="107">
        <v>1811</v>
      </c>
      <c r="E102" s="107">
        <v>2930</v>
      </c>
      <c r="F102" s="107">
        <v>2683</v>
      </c>
      <c r="G102" s="107">
        <v>1472</v>
      </c>
      <c r="H102" s="107">
        <v>136</v>
      </c>
      <c r="I102" s="106">
        <v>13629</v>
      </c>
      <c r="J102" s="106">
        <v>805</v>
      </c>
      <c r="K102" s="107">
        <v>566</v>
      </c>
      <c r="L102" s="107">
        <v>1128</v>
      </c>
      <c r="M102" s="107">
        <v>188</v>
      </c>
      <c r="N102" s="108">
        <v>2687</v>
      </c>
      <c r="O102"/>
      <c r="P102">
        <v>566</v>
      </c>
      <c r="Q102"/>
      <c r="R102" s="599" t="s">
        <v>1113</v>
      </c>
      <c r="S102" s="600" t="s">
        <v>1108</v>
      </c>
      <c r="T102" s="675">
        <f t="shared" ref="T102:T103" si="974">IF(C94&gt;0,C102/C94,)</f>
        <v>0.46812627291242365</v>
      </c>
      <c r="U102" s="676">
        <f t="shared" ref="U102:U103" si="975">IF(D94&gt;0,D102/D94,)</f>
        <v>0.64517278232988962</v>
      </c>
      <c r="V102" s="676">
        <f t="shared" ref="V102:V103" si="976">IF(E94&gt;0,E102/E94,)</f>
        <v>0.52312087127298701</v>
      </c>
      <c r="W102" s="676">
        <f t="shared" ref="W102:W103" si="977">IF(F94&gt;0,F102/F94,)</f>
        <v>0.4225862340526067</v>
      </c>
      <c r="X102" s="676">
        <f t="shared" ref="X102:X103" si="978">IF(G94&gt;0,G102/G94,)</f>
        <v>0.42803140447804594</v>
      </c>
      <c r="Y102" s="676">
        <f t="shared" ref="Y102:Y103" si="979">IF(H94&gt;0,H102/H94,)</f>
        <v>0.25468164794007492</v>
      </c>
      <c r="Z102" s="675">
        <f t="shared" ref="Z102:Z103" si="980">IF(I94&gt;0,I102/I94,)</f>
        <v>0.47737302977232926</v>
      </c>
      <c r="AA102" s="675">
        <f t="shared" ref="AA102:AA103" si="981">IF(J94&gt;0,J102/J94,)</f>
        <v>0.53240740740740744</v>
      </c>
      <c r="AB102" s="676">
        <f t="shared" ref="AB102:AB103" si="982">IF(K94&gt;0,K102/K94,)</f>
        <v>0.34386391251518833</v>
      </c>
      <c r="AC102" s="676">
        <f t="shared" ref="AC102:AC103" si="983">IF(L94&gt;0,L102/L94,)</f>
        <v>0.42326454033771105</v>
      </c>
      <c r="AD102" s="676">
        <f t="shared" ref="AD102:AD103" si="984">IF(M94&gt;0,M102/M94,)</f>
        <v>0.5513196480938416</v>
      </c>
      <c r="AE102" s="675">
        <f t="shared" ref="AE102:AE103" si="985">IF(N94&gt;0,N102/N94,)</f>
        <v>0.43591823491239456</v>
      </c>
      <c r="AG102" s="730" t="s">
        <v>1107</v>
      </c>
      <c r="AH102" s="627"/>
      <c r="AI102" s="627"/>
      <c r="AJ102" s="627"/>
      <c r="AK102" s="627"/>
      <c r="AL102" s="627"/>
      <c r="AM102" s="627"/>
      <c r="AN102" s="627"/>
      <c r="AO102" s="627"/>
      <c r="AP102" s="627"/>
      <c r="AQ102" s="627"/>
      <c r="AR102" s="627"/>
    </row>
    <row r="103" spans="1:44" ht="15">
      <c r="A103" s="117"/>
      <c r="B103" s="258" t="s">
        <v>523</v>
      </c>
      <c r="C103" s="259">
        <v>4764</v>
      </c>
      <c r="D103" s="260">
        <v>1843</v>
      </c>
      <c r="E103" s="260">
        <v>2978</v>
      </c>
      <c r="F103" s="260">
        <v>2957</v>
      </c>
      <c r="G103" s="260">
        <v>1525</v>
      </c>
      <c r="H103" s="260">
        <v>166</v>
      </c>
      <c r="I103" s="259">
        <v>14233</v>
      </c>
      <c r="J103" s="259">
        <v>784</v>
      </c>
      <c r="K103" s="260">
        <v>590</v>
      </c>
      <c r="L103" s="260">
        <v>1288</v>
      </c>
      <c r="M103" s="260">
        <v>198</v>
      </c>
      <c r="N103" s="261">
        <v>2860</v>
      </c>
      <c r="O103"/>
      <c r="P103">
        <v>590</v>
      </c>
      <c r="Q103"/>
      <c r="R103" s="601"/>
      <c r="S103" s="602" t="s">
        <v>607</v>
      </c>
      <c r="T103" s="677">
        <f t="shared" si="974"/>
        <v>0.46033433181949945</v>
      </c>
      <c r="U103" s="678">
        <f t="shared" si="975"/>
        <v>0.61721366376423303</v>
      </c>
      <c r="V103" s="678">
        <f t="shared" si="976"/>
        <v>0.52163251007181644</v>
      </c>
      <c r="W103" s="678">
        <f t="shared" si="977"/>
        <v>0.43762024567115582</v>
      </c>
      <c r="X103" s="678">
        <f t="shared" si="978"/>
        <v>0.41976328103495736</v>
      </c>
      <c r="Y103" s="678">
        <f t="shared" si="979"/>
        <v>0.23646723646723647</v>
      </c>
      <c r="Z103" s="677">
        <f t="shared" si="980"/>
        <v>0.47229227501990972</v>
      </c>
      <c r="AA103" s="677">
        <f t="shared" si="981"/>
        <v>0.52406417112299464</v>
      </c>
      <c r="AB103" s="678">
        <f t="shared" si="982"/>
        <v>0.32942490228922389</v>
      </c>
      <c r="AC103" s="678">
        <f t="shared" si="983"/>
        <v>0.43764865783214407</v>
      </c>
      <c r="AD103" s="678">
        <f t="shared" si="984"/>
        <v>0.56896551724137934</v>
      </c>
      <c r="AE103" s="677">
        <f t="shared" si="985"/>
        <v>0.43478260869565216</v>
      </c>
      <c r="AG103" s="637">
        <f>(T103-T102)*100</f>
        <v>-0.77919410929241928</v>
      </c>
      <c r="AH103" s="637">
        <f t="shared" ref="AH103" si="986">(U103-U102)*100</f>
        <v>-2.7959118565656582</v>
      </c>
      <c r="AI103" s="637">
        <f t="shared" ref="AI103" si="987">(V103-V102)*100</f>
        <v>-0.14883612011705738</v>
      </c>
      <c r="AJ103" s="637">
        <f t="shared" ref="AJ103" si="988">(W103-W102)*100</f>
        <v>1.5034011618549115</v>
      </c>
      <c r="AK103" s="637">
        <f t="shared" ref="AK103" si="989">(X103-X102)*100</f>
        <v>-0.82681234430885819</v>
      </c>
      <c r="AL103" s="637">
        <f t="shared" ref="AL103" si="990">(Y103-Y102)*100</f>
        <v>-1.8214411472838448</v>
      </c>
      <c r="AM103" s="637">
        <f t="shared" ref="AM103" si="991">(Z103-Z102)*100</f>
        <v>-0.50807547524195362</v>
      </c>
      <c r="AN103" s="637">
        <f t="shared" ref="AN103" si="992">(AA103-AA102)*100</f>
        <v>-0.83432362844128027</v>
      </c>
      <c r="AO103" s="637">
        <f t="shared" ref="AO103" si="993">(AB103-AB102)*100</f>
        <v>-1.4439010225964444</v>
      </c>
      <c r="AP103" s="637">
        <f t="shared" ref="AP103" si="994">(AC103-AC102)*100</f>
        <v>1.4384117494433024</v>
      </c>
      <c r="AQ103" s="637">
        <f t="shared" ref="AQ103" si="995">(AD103-AD102)*100</f>
        <v>1.764586914753774</v>
      </c>
      <c r="AR103" s="637">
        <f t="shared" ref="AR103" si="996">(AE103-AE102)*100</f>
        <v>-0.11356262167424025</v>
      </c>
    </row>
    <row r="104" spans="1:44" ht="15">
      <c r="A104" s="117"/>
      <c r="B104" s="99" t="s">
        <v>144</v>
      </c>
      <c r="C104" s="106">
        <v>387</v>
      </c>
      <c r="D104" s="107">
        <v>39</v>
      </c>
      <c r="E104" s="107">
        <v>216</v>
      </c>
      <c r="F104" s="107">
        <v>301</v>
      </c>
      <c r="G104" s="107">
        <v>166</v>
      </c>
      <c r="H104" s="107">
        <v>61</v>
      </c>
      <c r="I104" s="106">
        <v>1170</v>
      </c>
      <c r="J104" s="106">
        <v>192</v>
      </c>
      <c r="K104" s="107">
        <v>324</v>
      </c>
      <c r="L104" s="107">
        <v>465</v>
      </c>
      <c r="M104" s="107">
        <v>55</v>
      </c>
      <c r="N104" s="108">
        <v>1036</v>
      </c>
      <c r="O104"/>
      <c r="P104">
        <v>324</v>
      </c>
      <c r="Q104"/>
      <c r="R104" s="599" t="s">
        <v>1114</v>
      </c>
      <c r="S104" s="600" t="s">
        <v>1108</v>
      </c>
      <c r="T104" s="675">
        <f t="shared" ref="T104:T105" si="997">IF(C94&gt;0,C104/C94,)</f>
        <v>3.9409368635437883E-2</v>
      </c>
      <c r="U104" s="676">
        <f t="shared" ref="U104:U105" si="998">IF(D94&gt;0,D104/D94,)</f>
        <v>1.3893836836480229E-2</v>
      </c>
      <c r="V104" s="676">
        <f t="shared" ref="V104:V105" si="999">IF(E94&gt;0,E104/E94,)</f>
        <v>3.8564542046063202E-2</v>
      </c>
      <c r="W104" s="676">
        <f t="shared" ref="W104:W105" si="1000">IF(F94&gt;0,F104/F94,)</f>
        <v>4.7409040793825796E-2</v>
      </c>
      <c r="X104" s="676">
        <f t="shared" ref="X104:X105" si="1001">IF(G94&gt;0,G104/G94,)</f>
        <v>4.826984588543181E-2</v>
      </c>
      <c r="Y104" s="676">
        <f t="shared" ref="Y104:Y105" si="1002">IF(H94&gt;0,H104/H94,)</f>
        <v>0.11423220973782772</v>
      </c>
      <c r="Z104" s="675">
        <f t="shared" ref="Z104:Z105" si="1003">IF(I94&gt;0,I104/I94,)</f>
        <v>4.0980735551663747E-2</v>
      </c>
      <c r="AA104" s="675">
        <f t="shared" ref="AA104:AA105" si="1004">IF(J94&gt;0,J104/J94,)</f>
        <v>0.12698412698412698</v>
      </c>
      <c r="AB104" s="676">
        <f t="shared" ref="AB104:AB105" si="1005">IF(K94&gt;0,K104/K94,)</f>
        <v>0.1968408262454435</v>
      </c>
      <c r="AC104" s="676">
        <f t="shared" ref="AC104:AC105" si="1006">IF(L94&gt;0,L104/L94,)</f>
        <v>0.17448405253283303</v>
      </c>
      <c r="AD104" s="676">
        <f t="shared" ref="AD104:AD105" si="1007">IF(M94&gt;0,M104/M94,)</f>
        <v>0.16129032258064516</v>
      </c>
      <c r="AE104" s="675">
        <f t="shared" ref="AE104:AE105" si="1008">IF(N94&gt;0,N104/N94,)</f>
        <v>0.16807268007787152</v>
      </c>
      <c r="AG104" s="730" t="s">
        <v>1107</v>
      </c>
      <c r="AH104" s="627"/>
      <c r="AI104" s="627"/>
      <c r="AJ104" s="627"/>
      <c r="AK104" s="627"/>
      <c r="AL104" s="627"/>
      <c r="AM104" s="627"/>
      <c r="AN104" s="627"/>
      <c r="AO104" s="627"/>
      <c r="AP104" s="627"/>
      <c r="AQ104" s="627"/>
      <c r="AR104" s="627"/>
    </row>
    <row r="105" spans="1:44" ht="15">
      <c r="A105" s="117"/>
      <c r="B105" s="258" t="s">
        <v>525</v>
      </c>
      <c r="C105" s="259">
        <v>320</v>
      </c>
      <c r="D105" s="260">
        <v>163</v>
      </c>
      <c r="E105" s="260">
        <v>301</v>
      </c>
      <c r="F105" s="260">
        <v>309</v>
      </c>
      <c r="G105" s="260">
        <v>183</v>
      </c>
      <c r="H105" s="260">
        <v>61</v>
      </c>
      <c r="I105" s="259">
        <v>1337</v>
      </c>
      <c r="J105" s="259">
        <v>195</v>
      </c>
      <c r="K105" s="260">
        <v>341</v>
      </c>
      <c r="L105" s="260">
        <v>462</v>
      </c>
      <c r="M105" s="260">
        <v>60</v>
      </c>
      <c r="N105" s="261">
        <v>1058</v>
      </c>
      <c r="O105"/>
      <c r="P105">
        <v>341</v>
      </c>
      <c r="Q105"/>
      <c r="R105" s="601"/>
      <c r="S105" s="602" t="s">
        <v>607</v>
      </c>
      <c r="T105" s="677">
        <f t="shared" si="997"/>
        <v>3.0920861919025992E-2</v>
      </c>
      <c r="U105" s="678">
        <f t="shared" si="998"/>
        <v>5.4588077695914269E-2</v>
      </c>
      <c r="V105" s="678">
        <f t="shared" si="999"/>
        <v>5.272376948677527E-2</v>
      </c>
      <c r="W105" s="678">
        <f t="shared" si="1000"/>
        <v>4.5730353707266538E-2</v>
      </c>
      <c r="X105" s="678">
        <f t="shared" si="1001"/>
        <v>5.0371593724194877E-2</v>
      </c>
      <c r="Y105" s="678">
        <f t="shared" si="1002"/>
        <v>8.68945868945869E-2</v>
      </c>
      <c r="Z105" s="677">
        <f t="shared" si="1003"/>
        <v>4.4365542872312182E-2</v>
      </c>
      <c r="AA105" s="677">
        <f t="shared" si="1004"/>
        <v>0.13034759358288769</v>
      </c>
      <c r="AB105" s="678">
        <f t="shared" si="1005"/>
        <v>0.19039642657733111</v>
      </c>
      <c r="AC105" s="678">
        <f t="shared" si="1006"/>
        <v>0.15698267074413863</v>
      </c>
      <c r="AD105" s="678">
        <f t="shared" si="1007"/>
        <v>0.17241379310344829</v>
      </c>
      <c r="AE105" s="677">
        <f t="shared" si="1008"/>
        <v>0.16083916083916083</v>
      </c>
      <c r="AG105" s="637">
        <f>(T105-T104)*100</f>
        <v>-0.8488506716411891</v>
      </c>
      <c r="AH105" s="637">
        <f t="shared" ref="AH105" si="1009">(U105-U104)*100</f>
        <v>4.0694240859434041</v>
      </c>
      <c r="AI105" s="637">
        <f t="shared" ref="AI105" si="1010">(V105-V104)*100</f>
        <v>1.4159227440712068</v>
      </c>
      <c r="AJ105" s="637">
        <f t="shared" ref="AJ105" si="1011">(W105-W104)*100</f>
        <v>-0.16786870865592579</v>
      </c>
      <c r="AK105" s="637">
        <f t="shared" ref="AK105" si="1012">(X105-X104)*100</f>
        <v>0.2101747838763067</v>
      </c>
      <c r="AL105" s="637">
        <f t="shared" ref="AL105" si="1013">(Y105-Y104)*100</f>
        <v>-2.7337622843240816</v>
      </c>
      <c r="AM105" s="637">
        <f t="shared" ref="AM105" si="1014">(Z105-Z104)*100</f>
        <v>0.33848073206484353</v>
      </c>
      <c r="AN105" s="637">
        <f t="shared" ref="AN105" si="1015">(AA105-AA104)*100</f>
        <v>0.33634665987607171</v>
      </c>
      <c r="AO105" s="637">
        <f t="shared" ref="AO105" si="1016">(AB105-AB104)*100</f>
        <v>-0.64443996681123883</v>
      </c>
      <c r="AP105" s="637">
        <f t="shared" ref="AP105" si="1017">(AC105-AC104)*100</f>
        <v>-1.7501381788694399</v>
      </c>
      <c r="AQ105" s="637">
        <f t="shared" ref="AQ105" si="1018">(AD105-AD104)*100</f>
        <v>1.1123470522803132</v>
      </c>
      <c r="AR105" s="637">
        <f t="shared" ref="AR105" si="1019">(AE105-AE104)*100</f>
        <v>-0.72335192387106839</v>
      </c>
    </row>
    <row r="106" spans="1:44" ht="15">
      <c r="A106" s="117"/>
      <c r="B106" s="99" t="s">
        <v>146</v>
      </c>
      <c r="C106" s="106"/>
      <c r="D106" s="107"/>
      <c r="E106" s="107"/>
      <c r="F106" s="107"/>
      <c r="G106" s="107"/>
      <c r="H106" s="107"/>
      <c r="I106" s="106"/>
      <c r="J106" s="106"/>
      <c r="K106" s="107"/>
      <c r="L106" s="107"/>
      <c r="M106" s="107"/>
      <c r="N106" s="108"/>
      <c r="O106"/>
      <c r="P106"/>
      <c r="Q106"/>
      <c r="R106" s="599" t="s">
        <v>1115</v>
      </c>
      <c r="S106" s="600" t="s">
        <v>1108</v>
      </c>
      <c r="T106" s="675">
        <f t="shared" ref="T106:T107" si="1020">IF(C94&gt;0,C106/C94,)</f>
        <v>0</v>
      </c>
      <c r="U106" s="676">
        <f t="shared" ref="U106:U107" si="1021">IF(D94&gt;0,D106/D94,)</f>
        <v>0</v>
      </c>
      <c r="V106" s="676">
        <f t="shared" ref="V106:V107" si="1022">IF(E94&gt;0,E106/E94,)</f>
        <v>0</v>
      </c>
      <c r="W106" s="676">
        <f t="shared" ref="W106:W107" si="1023">IF(F94&gt;0,F106/F94,)</f>
        <v>0</v>
      </c>
      <c r="X106" s="676">
        <f t="shared" ref="X106:X107" si="1024">IF(G94&gt;0,G106/G94,)</f>
        <v>0</v>
      </c>
      <c r="Y106" s="676">
        <f t="shared" ref="Y106:Y107" si="1025">IF(H94&gt;0,H106/H94,)</f>
        <v>0</v>
      </c>
      <c r="Z106" s="675">
        <f t="shared" ref="Z106:Z107" si="1026">IF(I94&gt;0,I106/I94,)</f>
        <v>0</v>
      </c>
      <c r="AA106" s="675">
        <f t="shared" ref="AA106:AA107" si="1027">IF(J94&gt;0,J106/J94,)</f>
        <v>0</v>
      </c>
      <c r="AB106" s="676">
        <f t="shared" ref="AB106:AB107" si="1028">IF(K94&gt;0,K106/K94,)</f>
        <v>0</v>
      </c>
      <c r="AC106" s="676">
        <f t="shared" ref="AC106:AC107" si="1029">IF(L94&gt;0,L106/L94,)</f>
        <v>0</v>
      </c>
      <c r="AD106" s="676">
        <f t="shared" ref="AD106:AD107" si="1030">IF(M94&gt;0,M106/M94,)</f>
        <v>0</v>
      </c>
      <c r="AE106" s="675">
        <f t="shared" ref="AE106:AE107" si="1031">IF(N94&gt;0,N106/N94,)</f>
        <v>0</v>
      </c>
      <c r="AG106" s="730" t="s">
        <v>1107</v>
      </c>
      <c r="AH106" s="627"/>
      <c r="AI106" s="627"/>
      <c r="AJ106" s="627"/>
      <c r="AK106" s="627"/>
      <c r="AL106" s="627"/>
      <c r="AM106" s="627"/>
      <c r="AN106" s="627"/>
      <c r="AO106" s="627"/>
      <c r="AP106" s="627"/>
      <c r="AQ106" s="627"/>
      <c r="AR106" s="627"/>
    </row>
    <row r="107" spans="1:44" ht="15">
      <c r="A107" s="117"/>
      <c r="B107" s="258" t="s">
        <v>527</v>
      </c>
      <c r="C107" s="259"/>
      <c r="D107" s="260"/>
      <c r="E107" s="260"/>
      <c r="F107" s="260"/>
      <c r="G107" s="260"/>
      <c r="H107" s="260"/>
      <c r="I107" s="259"/>
      <c r="J107" s="259"/>
      <c r="K107" s="260"/>
      <c r="L107" s="260"/>
      <c r="M107" s="260"/>
      <c r="N107" s="261"/>
      <c r="O107"/>
      <c r="P107"/>
      <c r="Q107"/>
      <c r="R107" s="601"/>
      <c r="S107" s="602" t="s">
        <v>607</v>
      </c>
      <c r="T107" s="677">
        <f t="shared" si="1020"/>
        <v>0</v>
      </c>
      <c r="U107" s="678">
        <f t="shared" si="1021"/>
        <v>0</v>
      </c>
      <c r="V107" s="678">
        <f t="shared" si="1022"/>
        <v>0</v>
      </c>
      <c r="W107" s="678">
        <f t="shared" si="1023"/>
        <v>0</v>
      </c>
      <c r="X107" s="678">
        <f t="shared" si="1024"/>
        <v>0</v>
      </c>
      <c r="Y107" s="678">
        <f t="shared" si="1025"/>
        <v>0</v>
      </c>
      <c r="Z107" s="677">
        <f t="shared" si="1026"/>
        <v>0</v>
      </c>
      <c r="AA107" s="677">
        <f t="shared" si="1027"/>
        <v>0</v>
      </c>
      <c r="AB107" s="678">
        <f t="shared" si="1028"/>
        <v>0</v>
      </c>
      <c r="AC107" s="678">
        <f t="shared" si="1029"/>
        <v>0</v>
      </c>
      <c r="AD107" s="678">
        <f t="shared" si="1030"/>
        <v>0</v>
      </c>
      <c r="AE107" s="677">
        <f t="shared" si="1031"/>
        <v>0</v>
      </c>
      <c r="AG107" s="637">
        <f>(T107-T106)*100</f>
        <v>0</v>
      </c>
      <c r="AH107" s="637">
        <f t="shared" ref="AH107" si="1032">(U107-U106)*100</f>
        <v>0</v>
      </c>
      <c r="AI107" s="637">
        <f t="shared" ref="AI107" si="1033">(V107-V106)*100</f>
        <v>0</v>
      </c>
      <c r="AJ107" s="637">
        <f t="shared" ref="AJ107" si="1034">(W107-W106)*100</f>
        <v>0</v>
      </c>
      <c r="AK107" s="637">
        <f t="shared" ref="AK107" si="1035">(X107-X106)*100</f>
        <v>0</v>
      </c>
      <c r="AL107" s="637">
        <f t="shared" ref="AL107" si="1036">(Y107-Y106)*100</f>
        <v>0</v>
      </c>
      <c r="AM107" s="637">
        <f t="shared" ref="AM107" si="1037">(Z107-Z106)*100</f>
        <v>0</v>
      </c>
      <c r="AN107" s="637">
        <f t="shared" ref="AN107" si="1038">(AA107-AA106)*100</f>
        <v>0</v>
      </c>
      <c r="AO107" s="637">
        <f t="shared" ref="AO107" si="1039">(AB107-AB106)*100</f>
        <v>0</v>
      </c>
      <c r="AP107" s="637">
        <f t="shared" ref="AP107" si="1040">(AC107-AC106)*100</f>
        <v>0</v>
      </c>
      <c r="AQ107" s="637">
        <f t="shared" ref="AQ107" si="1041">(AD107-AD106)*100</f>
        <v>0</v>
      </c>
      <c r="AR107" s="637">
        <f t="shared" ref="AR107" si="1042">(AE107-AE106)*100</f>
        <v>0</v>
      </c>
    </row>
    <row r="108" spans="1:44" ht="15">
      <c r="A108" s="117"/>
      <c r="B108" s="99" t="s">
        <v>148</v>
      </c>
      <c r="C108" s="106">
        <v>3543</v>
      </c>
      <c r="D108" s="107">
        <v>820</v>
      </c>
      <c r="E108" s="107">
        <v>1857</v>
      </c>
      <c r="F108" s="107">
        <v>2216</v>
      </c>
      <c r="G108" s="107">
        <v>1149</v>
      </c>
      <c r="H108" s="107">
        <v>173</v>
      </c>
      <c r="I108" s="106">
        <v>9758</v>
      </c>
      <c r="J108" s="106">
        <v>257</v>
      </c>
      <c r="K108" s="107">
        <v>311</v>
      </c>
      <c r="L108" s="107">
        <v>409</v>
      </c>
      <c r="M108" s="107">
        <v>37</v>
      </c>
      <c r="N108" s="108">
        <v>1014</v>
      </c>
      <c r="O108"/>
      <c r="P108">
        <v>311</v>
      </c>
      <c r="Q108"/>
      <c r="R108" s="599" t="s">
        <v>1116</v>
      </c>
      <c r="S108" s="600" t="s">
        <v>1108</v>
      </c>
      <c r="T108" s="675">
        <f t="shared" ref="T108:T109" si="1043">IF(C94&gt;0,C108/C94,)</f>
        <v>0.36079429735234214</v>
      </c>
      <c r="U108" s="676">
        <f t="shared" ref="U108:U109" si="1044">IF(D94&gt;0,D108/D94,)</f>
        <v>0.29212682579266119</v>
      </c>
      <c r="V108" s="676">
        <f t="shared" ref="V108:V109" si="1045">IF(E94&gt;0,E108/E94,)</f>
        <v>0.33154793786823783</v>
      </c>
      <c r="W108" s="676">
        <f t="shared" ref="W108:W109" si="1046">IF(F94&gt;0,F108/F94,)</f>
        <v>0.34903134351866438</v>
      </c>
      <c r="X108" s="676">
        <f t="shared" ref="X108:X109" si="1047">IF(G94&gt;0,G108/G94,)</f>
        <v>0.3341087525443443</v>
      </c>
      <c r="Y108" s="676">
        <f t="shared" ref="Y108:Y109" si="1048">IF(H94&gt;0,H108/H94,)</f>
        <v>0.32397003745318353</v>
      </c>
      <c r="Z108" s="675">
        <f t="shared" ref="Z108:Z109" si="1049">IF(I94&gt;0,I108/I94,)</f>
        <v>0.34178633975481609</v>
      </c>
      <c r="AA108" s="675">
        <f t="shared" ref="AA108:AA109" si="1050">IF(J94&gt;0,J108/J94,)</f>
        <v>0.16997354497354497</v>
      </c>
      <c r="AB108" s="676">
        <f t="shared" ref="AB108:AB109" si="1051">IF(K94&gt;0,K108/K94,)</f>
        <v>0.18894289185905225</v>
      </c>
      <c r="AC108" s="676">
        <f t="shared" ref="AC108:AC109" si="1052">IF(L94&gt;0,L108/L94,)</f>
        <v>0.15347091932457785</v>
      </c>
      <c r="AD108" s="676">
        <f t="shared" ref="AD108:AD109" si="1053">IF(M94&gt;0,M108/M94,)</f>
        <v>0.10850439882697947</v>
      </c>
      <c r="AE108" s="675">
        <f t="shared" ref="AE108:AE109" si="1054">IF(N94&gt;0,N108/N94,)</f>
        <v>0.16450356911096692</v>
      </c>
      <c r="AG108" s="730" t="s">
        <v>1107</v>
      </c>
      <c r="AH108" s="627"/>
      <c r="AI108" s="627"/>
      <c r="AJ108" s="627"/>
      <c r="AK108" s="627"/>
      <c r="AL108" s="627"/>
      <c r="AM108" s="627"/>
      <c r="AN108" s="627"/>
      <c r="AO108" s="627"/>
      <c r="AP108" s="627"/>
      <c r="AQ108" s="627"/>
      <c r="AR108" s="627"/>
    </row>
    <row r="109" spans="1:44" ht="15">
      <c r="A109" s="117"/>
      <c r="B109" s="258" t="s">
        <v>529</v>
      </c>
      <c r="C109" s="259">
        <v>3960</v>
      </c>
      <c r="D109" s="260">
        <v>818</v>
      </c>
      <c r="E109" s="260">
        <v>1835</v>
      </c>
      <c r="F109" s="260">
        <v>2333</v>
      </c>
      <c r="G109" s="260">
        <v>1226</v>
      </c>
      <c r="H109" s="260">
        <v>253</v>
      </c>
      <c r="I109" s="259">
        <v>10425</v>
      </c>
      <c r="J109" s="259">
        <v>256</v>
      </c>
      <c r="K109" s="260">
        <v>367</v>
      </c>
      <c r="L109" s="260">
        <v>482</v>
      </c>
      <c r="M109" s="260">
        <v>37</v>
      </c>
      <c r="N109" s="261">
        <v>1142</v>
      </c>
      <c r="O109"/>
      <c r="P109">
        <v>367</v>
      </c>
      <c r="Q109"/>
      <c r="R109" s="601"/>
      <c r="S109" s="602" t="s">
        <v>607</v>
      </c>
      <c r="T109" s="677">
        <f t="shared" si="1043"/>
        <v>0.38264566624794666</v>
      </c>
      <c r="U109" s="678">
        <f t="shared" si="1044"/>
        <v>0.27394507702612192</v>
      </c>
      <c r="V109" s="678">
        <f t="shared" si="1045"/>
        <v>0.32142231564196883</v>
      </c>
      <c r="W109" s="678">
        <f t="shared" si="1046"/>
        <v>0.34527157022347194</v>
      </c>
      <c r="X109" s="678">
        <f t="shared" si="1047"/>
        <v>0.33746215249105421</v>
      </c>
      <c r="Y109" s="678">
        <f t="shared" si="1048"/>
        <v>0.36039886039886038</v>
      </c>
      <c r="Z109" s="677">
        <f t="shared" si="1049"/>
        <v>0.34593177594903107</v>
      </c>
      <c r="AA109" s="677">
        <f t="shared" si="1050"/>
        <v>0.17112299465240641</v>
      </c>
      <c r="AB109" s="678">
        <f t="shared" si="1051"/>
        <v>0.20491345616973758</v>
      </c>
      <c r="AC109" s="678">
        <f t="shared" si="1052"/>
        <v>0.16377845735643901</v>
      </c>
      <c r="AD109" s="678">
        <f t="shared" si="1053"/>
        <v>0.10632183908045977</v>
      </c>
      <c r="AE109" s="677">
        <f t="shared" si="1054"/>
        <v>0.17360899969595622</v>
      </c>
      <c r="AG109" s="637">
        <f>(T109-T108)*100</f>
        <v>2.1851368895604519</v>
      </c>
      <c r="AH109" s="637">
        <f t="shared" ref="AH109" si="1055">(U109-U108)*100</f>
        <v>-1.8181748766539274</v>
      </c>
      <c r="AI109" s="637">
        <f t="shared" ref="AI109" si="1056">(V109-V108)*100</f>
        <v>-1.0125622226269004</v>
      </c>
      <c r="AJ109" s="637">
        <f t="shared" ref="AJ109" si="1057">(W109-W108)*100</f>
        <v>-0.37597732951924479</v>
      </c>
      <c r="AK109" s="637">
        <f t="shared" ref="AK109" si="1058">(X109-X108)*100</f>
        <v>0.33533999467099118</v>
      </c>
      <c r="AL109" s="637">
        <f t="shared" ref="AL109" si="1059">(Y109-Y108)*100</f>
        <v>3.6428822945676842</v>
      </c>
      <c r="AM109" s="637">
        <f t="shared" ref="AM109" si="1060">(Z109-Z108)*100</f>
        <v>0.41454361942149798</v>
      </c>
      <c r="AN109" s="637">
        <f t="shared" ref="AN109" si="1061">(AA109-AA108)*100</f>
        <v>0.11494496788614361</v>
      </c>
      <c r="AO109" s="637">
        <f t="shared" ref="AO109" si="1062">(AB109-AB108)*100</f>
        <v>1.5970564310685331</v>
      </c>
      <c r="AP109" s="637">
        <f t="shared" ref="AP109" si="1063">(AC109-AC108)*100</f>
        <v>1.0307538031861156</v>
      </c>
      <c r="AQ109" s="637">
        <f t="shared" ref="AQ109" si="1064">(AD109-AD108)*100</f>
        <v>-0.21825597465197077</v>
      </c>
      <c r="AR109" s="637">
        <f t="shared" ref="AR109" si="1065">(AE109-AE108)*100</f>
        <v>0.91054305849893047</v>
      </c>
    </row>
    <row r="110" spans="1:44" ht="15">
      <c r="A110" s="117"/>
      <c r="B110" s="99" t="s">
        <v>150</v>
      </c>
      <c r="C110" s="106">
        <v>1162</v>
      </c>
      <c r="D110" s="107">
        <v>89</v>
      </c>
      <c r="E110" s="107">
        <v>493</v>
      </c>
      <c r="F110" s="107">
        <v>1060</v>
      </c>
      <c r="G110" s="107">
        <v>624</v>
      </c>
      <c r="H110" s="107">
        <v>156</v>
      </c>
      <c r="I110" s="106">
        <v>3584</v>
      </c>
      <c r="J110" s="106">
        <v>232</v>
      </c>
      <c r="K110" s="107">
        <v>419</v>
      </c>
      <c r="L110" s="107">
        <v>544</v>
      </c>
      <c r="M110" s="107">
        <v>43</v>
      </c>
      <c r="N110" s="108">
        <v>1238</v>
      </c>
      <c r="O110"/>
      <c r="P110">
        <v>419</v>
      </c>
      <c r="Q110"/>
      <c r="R110" s="599" t="s">
        <v>1117</v>
      </c>
      <c r="S110" s="600" t="s">
        <v>1108</v>
      </c>
      <c r="T110" s="675">
        <f t="shared" ref="T110:T111" si="1066">IF(C94&gt;0,C110/C94,)</f>
        <v>0.11832993890020367</v>
      </c>
      <c r="U110" s="676">
        <f t="shared" ref="U110:U111" si="1067">IF(D94&gt;0,D110/D94,)</f>
        <v>3.1706448165301035E-2</v>
      </c>
      <c r="V110" s="676">
        <f t="shared" ref="V110:V111" si="1068">IF(E94&gt;0,E110/E94,)</f>
        <v>8.8019996429209074E-2</v>
      </c>
      <c r="W110" s="676">
        <f t="shared" ref="W110:W111" si="1069">IF(F94&gt;0,F110/F94,)</f>
        <v>0.16695542605134667</v>
      </c>
      <c r="X110" s="676">
        <f t="shared" ref="X110:X111" si="1070">IF(G94&gt;0,G110/G94,)</f>
        <v>0.18144809537656295</v>
      </c>
      <c r="Y110" s="676">
        <f t="shared" ref="Y110:Y111" si="1071">IF(H94&gt;0,H110/H94,)</f>
        <v>0.29213483146067415</v>
      </c>
      <c r="Z110" s="675">
        <f t="shared" ref="Z110:Z111" si="1072">IF(I94&gt;0,I110/I94,)</f>
        <v>0.12553415061295972</v>
      </c>
      <c r="AA110" s="675">
        <f t="shared" ref="AA110:AA111" si="1073">IF(J94&gt;0,J110/J94,)</f>
        <v>0.15343915343915343</v>
      </c>
      <c r="AB110" s="676">
        <f t="shared" ref="AB110:AB111" si="1074">IF(K94&gt;0,K110/K94,)</f>
        <v>0.25455650060753343</v>
      </c>
      <c r="AC110" s="676">
        <f t="shared" ref="AC110:AC111" si="1075">IF(L94&gt;0,L110/L94,)</f>
        <v>0.20412757973733583</v>
      </c>
      <c r="AD110" s="676">
        <f t="shared" ref="AD110:AD111" si="1076">IF(M94&gt;0,M110/M94,)</f>
        <v>0.12609970674486803</v>
      </c>
      <c r="AE110" s="675">
        <f t="shared" ref="AE110:AE111" si="1077">IF(N94&gt;0,N110/N94,)</f>
        <v>0.20084360804672291</v>
      </c>
      <c r="AG110" s="730" t="s">
        <v>1107</v>
      </c>
      <c r="AH110" s="627"/>
      <c r="AI110" s="627"/>
      <c r="AJ110" s="627"/>
      <c r="AK110" s="627"/>
      <c r="AL110" s="627"/>
      <c r="AM110" s="627"/>
      <c r="AN110" s="627"/>
      <c r="AO110" s="627"/>
      <c r="AP110" s="627"/>
      <c r="AQ110" s="627"/>
      <c r="AR110" s="627"/>
    </row>
    <row r="111" spans="1:44" ht="15">
      <c r="A111" s="117"/>
      <c r="B111" s="258" t="s">
        <v>531</v>
      </c>
      <c r="C111" s="259">
        <v>1156</v>
      </c>
      <c r="D111" s="260">
        <v>97</v>
      </c>
      <c r="E111" s="260">
        <v>481</v>
      </c>
      <c r="F111" s="260">
        <v>1065</v>
      </c>
      <c r="G111" s="260">
        <v>659</v>
      </c>
      <c r="H111" s="260">
        <v>214</v>
      </c>
      <c r="I111" s="259">
        <v>3672</v>
      </c>
      <c r="J111" s="259">
        <v>233</v>
      </c>
      <c r="K111" s="260">
        <v>458</v>
      </c>
      <c r="L111" s="260">
        <v>605</v>
      </c>
      <c r="M111" s="260">
        <v>44</v>
      </c>
      <c r="N111" s="261">
        <v>1340</v>
      </c>
      <c r="O111"/>
      <c r="P111">
        <v>458</v>
      </c>
      <c r="Q111"/>
      <c r="R111" s="601"/>
      <c r="S111" s="602" t="s">
        <v>607</v>
      </c>
      <c r="T111" s="677">
        <f t="shared" si="1066"/>
        <v>0.1117016136824814</v>
      </c>
      <c r="U111" s="678">
        <f t="shared" si="1067"/>
        <v>3.2484929671801742E-2</v>
      </c>
      <c r="V111" s="678">
        <f t="shared" si="1068"/>
        <v>8.4252933963916629E-2</v>
      </c>
      <c r="W111" s="678">
        <f t="shared" si="1069"/>
        <v>0.15761432588426816</v>
      </c>
      <c r="X111" s="678">
        <f t="shared" si="1070"/>
        <v>0.18139278832920452</v>
      </c>
      <c r="Y111" s="678">
        <f t="shared" si="1071"/>
        <v>0.30484330484330485</v>
      </c>
      <c r="Z111" s="677">
        <f t="shared" si="1072"/>
        <v>0.12184762410406159</v>
      </c>
      <c r="AA111" s="677">
        <f t="shared" si="1073"/>
        <v>0.15574866310160429</v>
      </c>
      <c r="AB111" s="678">
        <f t="shared" si="1074"/>
        <v>0.25572305974316023</v>
      </c>
      <c r="AC111" s="678">
        <f t="shared" si="1075"/>
        <v>0.2055725450220863</v>
      </c>
      <c r="AD111" s="678">
        <f t="shared" si="1076"/>
        <v>0.12643678160919541</v>
      </c>
      <c r="AE111" s="677">
        <f t="shared" si="1077"/>
        <v>0.20370933414411677</v>
      </c>
      <c r="AG111" s="637">
        <f>(T111-T110)*100</f>
        <v>-0.66283252177222751</v>
      </c>
      <c r="AH111" s="637">
        <f t="shared" ref="AH111" si="1078">(U111-U110)*100</f>
        <v>7.7848150650070697E-2</v>
      </c>
      <c r="AI111" s="637">
        <f t="shared" ref="AI111" si="1079">(V111-V110)*100</f>
        <v>-0.3767062465292445</v>
      </c>
      <c r="AJ111" s="637">
        <f t="shared" ref="AJ111" si="1080">(W111-W110)*100</f>
        <v>-0.93411001670785088</v>
      </c>
      <c r="AK111" s="637">
        <f t="shared" ref="AK111" si="1081">(X111-X110)*100</f>
        <v>-5.5307047358427175E-3</v>
      </c>
      <c r="AL111" s="637">
        <f t="shared" ref="AL111" si="1082">(Y111-Y110)*100</f>
        <v>1.2708473382630703</v>
      </c>
      <c r="AM111" s="637">
        <f t="shared" ref="AM111" si="1083">(Z111-Z110)*100</f>
        <v>-0.36865265088981275</v>
      </c>
      <c r="AN111" s="637">
        <f t="shared" ref="AN111" si="1084">(AA111-AA110)*100</f>
        <v>0.23095096624508593</v>
      </c>
      <c r="AO111" s="637">
        <f t="shared" ref="AO111" si="1085">(AB111-AB110)*100</f>
        <v>0.1166559135626799</v>
      </c>
      <c r="AP111" s="637">
        <f t="shared" ref="AP111" si="1086">(AC111-AC110)*100</f>
        <v>0.14449652847504657</v>
      </c>
      <c r="AQ111" s="637">
        <f t="shared" ref="AQ111" si="1087">(AD111-AD110)*100</f>
        <v>3.3707486432738021E-2</v>
      </c>
      <c r="AR111" s="637">
        <f t="shared" ref="AR111" si="1088">(AE111-AE110)*100</f>
        <v>0.28657260973938559</v>
      </c>
    </row>
    <row r="112" spans="1:44" ht="15">
      <c r="A112" s="117"/>
      <c r="B112" s="99" t="s">
        <v>152</v>
      </c>
      <c r="C112" s="106"/>
      <c r="D112" s="107"/>
      <c r="E112" s="107"/>
      <c r="F112" s="107"/>
      <c r="G112" s="107"/>
      <c r="H112" s="107"/>
      <c r="I112" s="106"/>
      <c r="J112" s="106"/>
      <c r="K112" s="107"/>
      <c r="L112" s="107"/>
      <c r="M112" s="107"/>
      <c r="N112" s="108"/>
      <c r="O112"/>
      <c r="P112"/>
      <c r="Q112"/>
      <c r="R112" s="599" t="s">
        <v>1118</v>
      </c>
      <c r="S112" s="600" t="s">
        <v>1108</v>
      </c>
      <c r="T112" s="675">
        <f t="shared" ref="T112:T113" si="1089">IF(C94&gt;0,C112/C94,)</f>
        <v>0</v>
      </c>
      <c r="U112" s="676">
        <f t="shared" ref="U112:U113" si="1090">IF(D94&gt;0,D112/D94,)</f>
        <v>0</v>
      </c>
      <c r="V112" s="676">
        <f t="shared" ref="V112:V113" si="1091">IF(E94&gt;0,E112/E94,)</f>
        <v>0</v>
      </c>
      <c r="W112" s="676">
        <f t="shared" ref="W112:W113" si="1092">IF(F94&gt;0,F112/F94,)</f>
        <v>0</v>
      </c>
      <c r="X112" s="676">
        <f t="shared" ref="X112:X113" si="1093">IF(G94&gt;0,G112/G94,)</f>
        <v>0</v>
      </c>
      <c r="Y112" s="676">
        <f t="shared" ref="Y112:Y113" si="1094">IF(H94&gt;0,H112/H94,)</f>
        <v>0</v>
      </c>
      <c r="Z112" s="675">
        <f t="shared" ref="Z112:Z113" si="1095">IF(I94&gt;0,I112/I94,)</f>
        <v>0</v>
      </c>
      <c r="AA112" s="675">
        <f t="shared" ref="AA112:AA113" si="1096">IF(J94&gt;0,J112/J94,)</f>
        <v>0</v>
      </c>
      <c r="AB112" s="676">
        <f t="shared" ref="AB112:AB113" si="1097">IF(K94&gt;0,K112/K94,)</f>
        <v>0</v>
      </c>
      <c r="AC112" s="676">
        <f t="shared" ref="AC112:AC113" si="1098">IF(L94&gt;0,L112/L94,)</f>
        <v>0</v>
      </c>
      <c r="AD112" s="676">
        <f t="shared" ref="AD112:AD113" si="1099">IF(M94&gt;0,M112/M94,)</f>
        <v>0</v>
      </c>
      <c r="AE112" s="675">
        <f t="shared" ref="AE112:AE113" si="1100">IF(N94&gt;0,N112/N94,)</f>
        <v>0</v>
      </c>
      <c r="AG112" s="730" t="s">
        <v>1107</v>
      </c>
      <c r="AH112" s="627"/>
      <c r="AI112" s="627"/>
      <c r="AJ112" s="627"/>
      <c r="AK112" s="627"/>
      <c r="AL112" s="627"/>
      <c r="AM112" s="627"/>
      <c r="AN112" s="627"/>
      <c r="AO112" s="627"/>
      <c r="AP112" s="627"/>
      <c r="AQ112" s="627"/>
      <c r="AR112" s="627"/>
    </row>
    <row r="113" spans="1:45" ht="15">
      <c r="A113" s="117"/>
      <c r="B113" s="258" t="s">
        <v>533</v>
      </c>
      <c r="C113" s="259"/>
      <c r="D113" s="260"/>
      <c r="E113" s="260"/>
      <c r="F113" s="260"/>
      <c r="G113" s="260"/>
      <c r="H113" s="260"/>
      <c r="I113" s="259"/>
      <c r="J113" s="259"/>
      <c r="K113" s="260"/>
      <c r="L113" s="260"/>
      <c r="M113" s="260"/>
      <c r="N113" s="261"/>
      <c r="O113"/>
      <c r="P113"/>
      <c r="Q113"/>
      <c r="R113" s="601"/>
      <c r="S113" s="602" t="s">
        <v>607</v>
      </c>
      <c r="T113" s="677">
        <f t="shared" si="1089"/>
        <v>0</v>
      </c>
      <c r="U113" s="678">
        <f t="shared" si="1090"/>
        <v>0</v>
      </c>
      <c r="V113" s="678">
        <f t="shared" si="1091"/>
        <v>0</v>
      </c>
      <c r="W113" s="678">
        <f t="shared" si="1092"/>
        <v>0</v>
      </c>
      <c r="X113" s="678">
        <f t="shared" si="1093"/>
        <v>0</v>
      </c>
      <c r="Y113" s="678">
        <f t="shared" si="1094"/>
        <v>0</v>
      </c>
      <c r="Z113" s="677">
        <f t="shared" si="1095"/>
        <v>0</v>
      </c>
      <c r="AA113" s="677">
        <f t="shared" si="1096"/>
        <v>0</v>
      </c>
      <c r="AB113" s="678">
        <f t="shared" si="1097"/>
        <v>0</v>
      </c>
      <c r="AC113" s="678">
        <f t="shared" si="1098"/>
        <v>0</v>
      </c>
      <c r="AD113" s="678">
        <f t="shared" si="1099"/>
        <v>0</v>
      </c>
      <c r="AE113" s="677">
        <f t="shared" si="1100"/>
        <v>0</v>
      </c>
      <c r="AG113" s="637">
        <f>(T113-T112)*100</f>
        <v>0</v>
      </c>
      <c r="AH113" s="637">
        <f t="shared" ref="AH113" si="1101">(U113-U112)*100</f>
        <v>0</v>
      </c>
      <c r="AI113" s="637">
        <f t="shared" ref="AI113" si="1102">(V113-V112)*100</f>
        <v>0</v>
      </c>
      <c r="AJ113" s="637">
        <f t="shared" ref="AJ113" si="1103">(W113-W112)*100</f>
        <v>0</v>
      </c>
      <c r="AK113" s="637">
        <f t="shared" ref="AK113" si="1104">(X113-X112)*100</f>
        <v>0</v>
      </c>
      <c r="AL113" s="637">
        <f t="shared" ref="AL113" si="1105">(Y113-Y112)*100</f>
        <v>0</v>
      </c>
      <c r="AM113" s="637">
        <f t="shared" ref="AM113" si="1106">(Z113-Z112)*100</f>
        <v>0</v>
      </c>
      <c r="AN113" s="637">
        <f t="shared" ref="AN113" si="1107">(AA113-AA112)*100</f>
        <v>0</v>
      </c>
      <c r="AO113" s="637">
        <f t="shared" ref="AO113" si="1108">(AB113-AB112)*100</f>
        <v>0</v>
      </c>
      <c r="AP113" s="637">
        <f t="shared" ref="AP113" si="1109">(AC113-AC112)*100</f>
        <v>0</v>
      </c>
      <c r="AQ113" s="637">
        <f t="shared" ref="AQ113" si="1110">(AD113-AD112)*100</f>
        <v>0</v>
      </c>
      <c r="AR113" s="637">
        <f t="shared" ref="AR113" si="1111">(AE113-AE112)*100</f>
        <v>0</v>
      </c>
    </row>
    <row r="114" spans="1:45" ht="15">
      <c r="A114" s="117"/>
      <c r="B114" s="99" t="s">
        <v>154</v>
      </c>
      <c r="C114" s="106">
        <v>2</v>
      </c>
      <c r="D114" s="107">
        <v>1</v>
      </c>
      <c r="E114" s="107">
        <v>10</v>
      </c>
      <c r="F114" s="107">
        <v>5</v>
      </c>
      <c r="G114" s="107"/>
      <c r="H114" s="107"/>
      <c r="I114" s="106">
        <v>18</v>
      </c>
      <c r="J114" s="106">
        <v>1</v>
      </c>
      <c r="K114" s="107">
        <v>1</v>
      </c>
      <c r="L114" s="107">
        <v>42</v>
      </c>
      <c r="M114" s="107"/>
      <c r="N114" s="108">
        <v>44</v>
      </c>
      <c r="O114"/>
      <c r="P114">
        <v>1</v>
      </c>
      <c r="Q114"/>
      <c r="R114" s="599" t="s">
        <v>1119</v>
      </c>
      <c r="S114" s="600" t="s">
        <v>1108</v>
      </c>
      <c r="T114" s="675">
        <f t="shared" ref="T114:T115" si="1112">IF(C94&gt;0,C114/C94,)</f>
        <v>2.0366598778004074E-4</v>
      </c>
      <c r="U114" s="676">
        <f t="shared" ref="U114:U115" si="1113">IF(D94&gt;0,D114/D94,)</f>
        <v>3.5625222657641609E-4</v>
      </c>
      <c r="V114" s="676">
        <f t="shared" ref="V114:V115" si="1114">IF(E94&gt;0,E114/E94,)</f>
        <v>1.7853954650955187E-3</v>
      </c>
      <c r="W114" s="676">
        <f t="shared" ref="W114:W115" si="1115">IF(F94&gt;0,F114/F94,)</f>
        <v>7.8752559458182395E-4</v>
      </c>
      <c r="X114" s="676">
        <f t="shared" ref="X114:X115" si="1116">IF(G94&gt;0,G114/G94,)</f>
        <v>0</v>
      </c>
      <c r="Y114" s="676">
        <f t="shared" ref="Y114:Y115" si="1117">IF(H94&gt;0,H114/H94,)</f>
        <v>0</v>
      </c>
      <c r="Z114" s="675">
        <f t="shared" ref="Z114:Z115" si="1118">IF(I94&gt;0,I114/I94,)</f>
        <v>6.3047285464098068E-4</v>
      </c>
      <c r="AA114" s="675">
        <f t="shared" ref="AA114:AA115" si="1119">IF(J94&gt;0,J114/J94,)</f>
        <v>6.6137566137566134E-4</v>
      </c>
      <c r="AB114" s="676">
        <f t="shared" ref="AB114:AB115" si="1120">IF(K94&gt;0,K114/K94,)</f>
        <v>6.0753341433778852E-4</v>
      </c>
      <c r="AC114" s="676">
        <f t="shared" ref="AC114:AC115" si="1121">IF(L94&gt;0,L114/L94,)</f>
        <v>1.5759849906191371E-2</v>
      </c>
      <c r="AD114" s="676">
        <f t="shared" ref="AD114:AD115" si="1122">IF(M94&gt;0,M114/M94,)</f>
        <v>0</v>
      </c>
      <c r="AE114" s="675">
        <f t="shared" ref="AE114:AE115" si="1123">IF(N94&gt;0,N114/N94,)</f>
        <v>7.138221933809215E-3</v>
      </c>
      <c r="AG114" s="730" t="s">
        <v>1107</v>
      </c>
      <c r="AH114" s="262"/>
      <c r="AI114" s="262"/>
      <c r="AJ114" s="262"/>
      <c r="AK114" s="262"/>
      <c r="AL114" s="262"/>
      <c r="AM114" s="262"/>
      <c r="AN114" s="262"/>
      <c r="AO114" s="262"/>
      <c r="AP114" s="262"/>
      <c r="AQ114" s="262"/>
      <c r="AR114" s="262"/>
    </row>
    <row r="115" spans="1:45" ht="15.75" thickBot="1">
      <c r="A115" s="610"/>
      <c r="B115" s="614" t="s">
        <v>537</v>
      </c>
      <c r="C115" s="611">
        <v>5</v>
      </c>
      <c r="D115" s="612">
        <v>2</v>
      </c>
      <c r="E115" s="612">
        <v>3</v>
      </c>
      <c r="F115" s="612">
        <v>2</v>
      </c>
      <c r="G115" s="612">
        <v>2</v>
      </c>
      <c r="H115" s="612"/>
      <c r="I115" s="611">
        <v>14</v>
      </c>
      <c r="J115" s="611"/>
      <c r="K115" s="612">
        <v>1</v>
      </c>
      <c r="L115" s="612">
        <v>29</v>
      </c>
      <c r="M115" s="612">
        <v>3</v>
      </c>
      <c r="N115" s="613">
        <v>33</v>
      </c>
      <c r="O115"/>
      <c r="P115">
        <v>1</v>
      </c>
      <c r="Q115"/>
      <c r="R115" s="615"/>
      <c r="S115" s="616" t="s">
        <v>607</v>
      </c>
      <c r="T115" s="679">
        <f t="shared" si="1112"/>
        <v>4.8313846748478112E-4</v>
      </c>
      <c r="U115" s="680">
        <f t="shared" si="1113"/>
        <v>6.6979236436704619E-4</v>
      </c>
      <c r="V115" s="680">
        <f t="shared" si="1114"/>
        <v>5.2548607461902258E-4</v>
      </c>
      <c r="W115" s="680">
        <f t="shared" si="1115"/>
        <v>2.9598934438360218E-4</v>
      </c>
      <c r="X115" s="680">
        <f t="shared" si="1116"/>
        <v>5.5050922102945225E-4</v>
      </c>
      <c r="Y115" s="680">
        <f t="shared" si="1117"/>
        <v>0</v>
      </c>
      <c r="Z115" s="679">
        <f t="shared" si="1118"/>
        <v>4.645606583488187E-4</v>
      </c>
      <c r="AA115" s="679">
        <f t="shared" si="1119"/>
        <v>0</v>
      </c>
      <c r="AB115" s="680">
        <f t="shared" si="1120"/>
        <v>5.5834729201563373E-4</v>
      </c>
      <c r="AC115" s="680">
        <f t="shared" si="1121"/>
        <v>9.8538905878355412E-3</v>
      </c>
      <c r="AD115" s="680">
        <f t="shared" si="1122"/>
        <v>8.6206896551724137E-3</v>
      </c>
      <c r="AE115" s="679">
        <f t="shared" si="1123"/>
        <v>5.016722408026756E-3</v>
      </c>
      <c r="AF115" s="617"/>
      <c r="AG115" s="642">
        <f>(T115-T114)*100</f>
        <v>2.7947247970474036E-2</v>
      </c>
      <c r="AH115" s="642">
        <f t="shared" ref="AH115" si="1124">(U115-U114)*100</f>
        <v>3.1354013779063009E-2</v>
      </c>
      <c r="AI115" s="642">
        <f t="shared" ref="AI115" si="1125">(V115-V114)*100</f>
        <v>-0.12599093904764963</v>
      </c>
      <c r="AJ115" s="642">
        <f t="shared" ref="AJ115" si="1126">(W115-W114)*100</f>
        <v>-4.9153625019822185E-2</v>
      </c>
      <c r="AK115" s="642">
        <f t="shared" ref="AK115" si="1127">(X115-X114)*100</f>
        <v>5.5050922102945224E-2</v>
      </c>
      <c r="AL115" s="642">
        <f t="shared" ref="AL115" si="1128">(Y115-Y114)*100</f>
        <v>0</v>
      </c>
      <c r="AM115" s="642">
        <f t="shared" ref="AM115" si="1129">(Z115-Z114)*100</f>
        <v>-1.6591219629216197E-2</v>
      </c>
      <c r="AN115" s="642">
        <f t="shared" ref="AN115" si="1130">(AA115-AA114)*100</f>
        <v>-6.6137566137566134E-2</v>
      </c>
      <c r="AO115" s="642">
        <f t="shared" ref="AO115" si="1131">(AB115-AB114)*100</f>
        <v>-4.9186122322154788E-3</v>
      </c>
      <c r="AP115" s="642">
        <f t="shared" ref="AP115" si="1132">(AC115-AC114)*100</f>
        <v>-0.59059593183558301</v>
      </c>
      <c r="AQ115" s="642">
        <f t="shared" ref="AQ115" si="1133">(AD115-AD114)*100</f>
        <v>0.86206896551724133</v>
      </c>
      <c r="AR115" s="642">
        <f t="shared" ref="AR115" si="1134">(AE115-AE114)*100</f>
        <v>-0.2121499525782459</v>
      </c>
    </row>
    <row r="116" spans="1:45" ht="15">
      <c r="A116" s="116" t="s">
        <v>83</v>
      </c>
      <c r="B116" s="99" t="s">
        <v>140</v>
      </c>
      <c r="C116" s="106">
        <v>6071</v>
      </c>
      <c r="D116" s="107"/>
      <c r="E116" s="107">
        <v>7262</v>
      </c>
      <c r="F116" s="107">
        <v>2201</v>
      </c>
      <c r="G116" s="107"/>
      <c r="H116" s="107"/>
      <c r="I116" s="106">
        <v>15534</v>
      </c>
      <c r="J116" s="106"/>
      <c r="K116" s="107">
        <v>1912</v>
      </c>
      <c r="L116" s="107">
        <v>4378</v>
      </c>
      <c r="M116" s="107">
        <v>548</v>
      </c>
      <c r="N116" s="108">
        <v>6838</v>
      </c>
      <c r="O116"/>
      <c r="P116">
        <v>1912</v>
      </c>
      <c r="Q116">
        <f>+P118+P120+P122+P124+P126+P128+P130+P132+P134+P136</f>
        <v>1912</v>
      </c>
      <c r="R116" s="599" t="s">
        <v>1109</v>
      </c>
      <c r="S116" s="600" t="s">
        <v>1108</v>
      </c>
      <c r="T116" s="675">
        <f t="shared" ref="T116:T117" si="1135">IF(C116&gt;0,C116/C116,)</f>
        <v>1</v>
      </c>
      <c r="U116" s="676">
        <f t="shared" ref="U116:U117" si="1136">IF(D116&gt;0,D116/D116,)</f>
        <v>0</v>
      </c>
      <c r="V116" s="676">
        <f t="shared" ref="V116:V117" si="1137">IF(E116&gt;0,E116/E116,)</f>
        <v>1</v>
      </c>
      <c r="W116" s="676">
        <f t="shared" ref="W116:W117" si="1138">IF(F116&gt;0,F116/F116,)</f>
        <v>1</v>
      </c>
      <c r="X116" s="676">
        <f t="shared" ref="X116:X117" si="1139">IF(G116&gt;0,G116/G116,)</f>
        <v>0</v>
      </c>
      <c r="Y116" s="676">
        <f t="shared" ref="Y116:Y117" si="1140">IF(H116&gt;0,H116/H116,)</f>
        <v>0</v>
      </c>
      <c r="Z116" s="675">
        <f t="shared" ref="Z116:Z117" si="1141">IF(I116&gt;0,I116/I116,)</f>
        <v>1</v>
      </c>
      <c r="AA116" s="675">
        <f t="shared" ref="AA116:AA117" si="1142">IF(J116&gt;0,J116/J116,)</f>
        <v>0</v>
      </c>
      <c r="AB116" s="676">
        <f t="shared" ref="AB116:AB117" si="1143">IF(K116&gt;0,K116/K116,)</f>
        <v>1</v>
      </c>
      <c r="AC116" s="676">
        <f t="shared" ref="AC116:AC117" si="1144">IF(L116&gt;0,L116/L116,)</f>
        <v>1</v>
      </c>
      <c r="AD116" s="676">
        <f t="shared" ref="AD116:AD117" si="1145">IF(M116&gt;0,M116/M116,)</f>
        <v>1</v>
      </c>
      <c r="AE116" s="675">
        <f t="shared" ref="AE116:AE117" si="1146">IF(N116&gt;0,N116/N116,)</f>
        <v>1</v>
      </c>
      <c r="AG116" s="626">
        <f>+T118+T120+T122+T124+T126+T128+T130+T132+T134+T136</f>
        <v>1</v>
      </c>
      <c r="AH116" s="627">
        <f t="shared" ref="AH116:AH117" si="1147">+U118+U120+U122+U124+U126+U128+U130+U132+U134+U136</f>
        <v>0</v>
      </c>
      <c r="AI116" s="627">
        <f t="shared" ref="AI116:AI117" si="1148">+V118+V120+V122+V124+V126+V128+V130+V132+V134+V136</f>
        <v>0.99999999999999989</v>
      </c>
      <c r="AJ116" s="627">
        <f t="shared" ref="AJ116:AJ117" si="1149">+W118+W120+W122+W124+W126+W128+W130+W132+W134+W136</f>
        <v>0.99999999999999989</v>
      </c>
      <c r="AK116" s="627">
        <f t="shared" ref="AK116:AK117" si="1150">+X118+X120+X122+X124+X126+X128+X130+X132+X134+X136</f>
        <v>0</v>
      </c>
      <c r="AL116" s="627">
        <f t="shared" ref="AL116:AL117" si="1151">+Y118+Y120+Y122+Y124+Y126+Y128+Y130+Y132+Y134+Y136</f>
        <v>0</v>
      </c>
      <c r="AM116" s="627">
        <f t="shared" ref="AM116:AM117" si="1152">+Z118+Z120+Z122+Z124+Z126+Z128+Z130+Z132+Z134+Z136</f>
        <v>1</v>
      </c>
      <c r="AN116" s="627">
        <f t="shared" ref="AN116:AN117" si="1153">+AA118+AA120+AA122+AA124+AA126+AA128+AA130+AA132+AA134+AA136</f>
        <v>0</v>
      </c>
      <c r="AO116" s="627">
        <f t="shared" ref="AO116:AO117" si="1154">+AB118+AB120+AB122+AB124+AB126+AB128+AB130+AB132+AB134+AB136</f>
        <v>1</v>
      </c>
      <c r="AP116" s="627">
        <f t="shared" ref="AP116:AP117" si="1155">+AC118+AC120+AC122+AC124+AC126+AC128+AC130+AC132+AC134+AC136</f>
        <v>1</v>
      </c>
      <c r="AQ116" s="627">
        <f t="shared" ref="AQ116:AQ117" si="1156">+AD118+AD120+AD122+AD124+AD126+AD128+AD130+AD132+AD134+AD136</f>
        <v>1</v>
      </c>
      <c r="AR116" s="627">
        <f t="shared" ref="AR116:AR117" si="1157">+AE118+AE120+AE122+AE124+AE126+AE128+AE130+AE132+AE134+AE136</f>
        <v>1</v>
      </c>
    </row>
    <row r="117" spans="1:45" ht="15">
      <c r="A117" s="117"/>
      <c r="B117" s="258" t="s">
        <v>535</v>
      </c>
      <c r="C117" s="259">
        <v>6330</v>
      </c>
      <c r="D117" s="260"/>
      <c r="E117" s="260">
        <v>7357</v>
      </c>
      <c r="F117" s="260">
        <v>2200</v>
      </c>
      <c r="G117" s="260"/>
      <c r="H117" s="260"/>
      <c r="I117" s="259">
        <v>15887</v>
      </c>
      <c r="J117" s="259"/>
      <c r="K117" s="260">
        <v>2093</v>
      </c>
      <c r="L117" s="260">
        <v>4653</v>
      </c>
      <c r="M117" s="260">
        <v>602</v>
      </c>
      <c r="N117" s="261">
        <v>7348</v>
      </c>
      <c r="O117"/>
      <c r="P117">
        <v>2093</v>
      </c>
      <c r="Q117"/>
      <c r="R117" s="601"/>
      <c r="S117" s="602" t="s">
        <v>607</v>
      </c>
      <c r="T117" s="677">
        <f t="shared" si="1135"/>
        <v>1</v>
      </c>
      <c r="U117" s="678">
        <f t="shared" si="1136"/>
        <v>0</v>
      </c>
      <c r="V117" s="678">
        <f t="shared" si="1137"/>
        <v>1</v>
      </c>
      <c r="W117" s="678">
        <f t="shared" si="1138"/>
        <v>1</v>
      </c>
      <c r="X117" s="678">
        <f t="shared" si="1139"/>
        <v>0</v>
      </c>
      <c r="Y117" s="678">
        <f t="shared" si="1140"/>
        <v>0</v>
      </c>
      <c r="Z117" s="677">
        <f t="shared" si="1141"/>
        <v>1</v>
      </c>
      <c r="AA117" s="677">
        <f t="shared" si="1142"/>
        <v>0</v>
      </c>
      <c r="AB117" s="678">
        <f t="shared" si="1143"/>
        <v>1</v>
      </c>
      <c r="AC117" s="678">
        <f t="shared" si="1144"/>
        <v>1</v>
      </c>
      <c r="AD117" s="678">
        <f t="shared" si="1145"/>
        <v>1</v>
      </c>
      <c r="AE117" s="677">
        <f t="shared" si="1146"/>
        <v>1</v>
      </c>
      <c r="AG117" s="628">
        <f>+T119+T121+T123+T125+T127+T129+T131+T133+T135+T137</f>
        <v>1</v>
      </c>
      <c r="AH117" s="628">
        <f t="shared" si="1147"/>
        <v>0</v>
      </c>
      <c r="AI117" s="628">
        <f t="shared" si="1148"/>
        <v>1</v>
      </c>
      <c r="AJ117" s="628">
        <f t="shared" si="1149"/>
        <v>1</v>
      </c>
      <c r="AK117" s="628">
        <f t="shared" si="1150"/>
        <v>0</v>
      </c>
      <c r="AL117" s="628">
        <f t="shared" si="1151"/>
        <v>0</v>
      </c>
      <c r="AM117" s="628">
        <f t="shared" si="1152"/>
        <v>0.99999999999999989</v>
      </c>
      <c r="AN117" s="628">
        <f t="shared" si="1153"/>
        <v>0</v>
      </c>
      <c r="AO117" s="628">
        <f t="shared" si="1154"/>
        <v>0.99999999999999989</v>
      </c>
      <c r="AP117" s="628">
        <f t="shared" si="1155"/>
        <v>1</v>
      </c>
      <c r="AQ117" s="628">
        <f t="shared" si="1156"/>
        <v>1</v>
      </c>
      <c r="AR117" s="628">
        <f t="shared" si="1157"/>
        <v>1</v>
      </c>
      <c r="AS117" s="635" t="s">
        <v>1136</v>
      </c>
    </row>
    <row r="118" spans="1:45" ht="15">
      <c r="A118" s="117"/>
      <c r="B118" s="99" t="s">
        <v>272</v>
      </c>
      <c r="C118" s="106">
        <v>769</v>
      </c>
      <c r="D118" s="107"/>
      <c r="E118" s="107">
        <v>708</v>
      </c>
      <c r="F118" s="107">
        <v>54</v>
      </c>
      <c r="G118" s="107"/>
      <c r="H118" s="107"/>
      <c r="I118" s="106">
        <v>1531</v>
      </c>
      <c r="J118" s="106"/>
      <c r="K118" s="107">
        <v>34</v>
      </c>
      <c r="L118" s="107">
        <v>80</v>
      </c>
      <c r="M118" s="107">
        <v>21</v>
      </c>
      <c r="N118" s="108">
        <v>135</v>
      </c>
      <c r="O118"/>
      <c r="P118">
        <v>34</v>
      </c>
      <c r="Q118"/>
      <c r="R118" s="599" t="s">
        <v>1110</v>
      </c>
      <c r="S118" s="600" t="s">
        <v>1108</v>
      </c>
      <c r="T118" s="675">
        <f t="shared" ref="T118:T119" si="1158">IF(C116&gt;0,C118/C116,)</f>
        <v>0.12666776478339647</v>
      </c>
      <c r="U118" s="676">
        <f t="shared" ref="U118:U119" si="1159">IF(D116&gt;0,D118/D116,)</f>
        <v>0</v>
      </c>
      <c r="V118" s="676">
        <f t="shared" ref="V118:V119" si="1160">IF(E116&gt;0,E118/E116,)</f>
        <v>9.749380335995593E-2</v>
      </c>
      <c r="W118" s="676">
        <f t="shared" ref="W118:W119" si="1161">IF(F116&gt;0,F118/F116,)</f>
        <v>2.4534302589731941E-2</v>
      </c>
      <c r="X118" s="676">
        <f t="shared" ref="X118:X119" si="1162">IF(G116&gt;0,G118/G116,)</f>
        <v>0</v>
      </c>
      <c r="Y118" s="676">
        <f t="shared" ref="Y118:Y119" si="1163">IF(H116&gt;0,H118/H116,)</f>
        <v>0</v>
      </c>
      <c r="Z118" s="675">
        <f t="shared" ref="Z118:Z119" si="1164">IF(I116&gt;0,I118/I116,)</f>
        <v>9.8558001802497741E-2</v>
      </c>
      <c r="AA118" s="675">
        <f t="shared" ref="AA118:AA119" si="1165">IF(J116&gt;0,J118/J116,)</f>
        <v>0</v>
      </c>
      <c r="AB118" s="676">
        <f t="shared" ref="AB118:AB119" si="1166">IF(K116&gt;0,K118/K116,)</f>
        <v>1.7782426778242679E-2</v>
      </c>
      <c r="AC118" s="676">
        <f t="shared" ref="AC118:AC119" si="1167">IF(L116&gt;0,L118/L116,)</f>
        <v>1.827318410232983E-2</v>
      </c>
      <c r="AD118" s="676">
        <f t="shared" ref="AD118:AD119" si="1168">IF(M116&gt;0,M118/M116,)</f>
        <v>3.8321167883211681E-2</v>
      </c>
      <c r="AE118" s="675">
        <f t="shared" ref="AE118:AE119" si="1169">IF(N116&gt;0,N118/N116,)</f>
        <v>1.9742614799649019E-2</v>
      </c>
      <c r="AG118" s="730" t="s">
        <v>1107</v>
      </c>
      <c r="AH118" s="627"/>
      <c r="AI118" s="627"/>
      <c r="AJ118" s="627"/>
      <c r="AK118" s="627"/>
      <c r="AL118" s="627"/>
      <c r="AM118" s="627"/>
      <c r="AN118" s="627"/>
      <c r="AO118" s="627"/>
      <c r="AP118" s="627"/>
      <c r="AQ118" s="627"/>
      <c r="AR118" s="627"/>
    </row>
    <row r="119" spans="1:45" ht="15">
      <c r="A119" s="117"/>
      <c r="B119" s="258" t="s">
        <v>517</v>
      </c>
      <c r="C119" s="259">
        <v>785</v>
      </c>
      <c r="D119" s="260"/>
      <c r="E119" s="260">
        <v>1138</v>
      </c>
      <c r="F119" s="260">
        <v>112</v>
      </c>
      <c r="G119" s="260"/>
      <c r="H119" s="260"/>
      <c r="I119" s="259">
        <v>2035</v>
      </c>
      <c r="J119" s="259"/>
      <c r="K119" s="260">
        <v>114</v>
      </c>
      <c r="L119" s="260">
        <v>628</v>
      </c>
      <c r="M119" s="260">
        <v>91</v>
      </c>
      <c r="N119" s="261">
        <v>833</v>
      </c>
      <c r="O119"/>
      <c r="P119">
        <v>114</v>
      </c>
      <c r="Q119"/>
      <c r="R119" s="601"/>
      <c r="S119" s="602" t="s">
        <v>607</v>
      </c>
      <c r="T119" s="677">
        <f t="shared" si="1158"/>
        <v>0.1240126382306477</v>
      </c>
      <c r="U119" s="678">
        <f t="shared" si="1159"/>
        <v>0</v>
      </c>
      <c r="V119" s="678">
        <f t="shared" si="1160"/>
        <v>0.15468261519641158</v>
      </c>
      <c r="W119" s="678">
        <f t="shared" si="1161"/>
        <v>5.0909090909090911E-2</v>
      </c>
      <c r="X119" s="678">
        <f t="shared" si="1162"/>
        <v>0</v>
      </c>
      <c r="Y119" s="678">
        <f t="shared" si="1163"/>
        <v>0</v>
      </c>
      <c r="Z119" s="677">
        <f t="shared" si="1164"/>
        <v>0.12809215081513187</v>
      </c>
      <c r="AA119" s="677">
        <f t="shared" si="1165"/>
        <v>0</v>
      </c>
      <c r="AB119" s="678">
        <f t="shared" si="1166"/>
        <v>5.4467271858576208E-2</v>
      </c>
      <c r="AC119" s="678">
        <f t="shared" si="1167"/>
        <v>0.13496668815817753</v>
      </c>
      <c r="AD119" s="678">
        <f t="shared" si="1168"/>
        <v>0.15116279069767441</v>
      </c>
      <c r="AE119" s="677">
        <f t="shared" si="1169"/>
        <v>0.11336418072945019</v>
      </c>
      <c r="AG119" s="637">
        <f>(T119-T118)*100</f>
        <v>-0.26551265527487711</v>
      </c>
      <c r="AH119" s="637">
        <f t="shared" ref="AH119" si="1170">(U119-U118)*100</f>
        <v>0</v>
      </c>
      <c r="AI119" s="637">
        <f t="shared" ref="AI119" si="1171">(V119-V118)*100</f>
        <v>5.7188811836455651</v>
      </c>
      <c r="AJ119" s="637">
        <f t="shared" ref="AJ119" si="1172">(W119-W118)*100</f>
        <v>2.6374788319358968</v>
      </c>
      <c r="AK119" s="637">
        <f t="shared" ref="AK119" si="1173">(X119-X118)*100</f>
        <v>0</v>
      </c>
      <c r="AL119" s="637">
        <f t="shared" ref="AL119" si="1174">(Y119-Y118)*100</f>
        <v>0</v>
      </c>
      <c r="AM119" s="637">
        <f t="shared" ref="AM119" si="1175">(Z119-Z118)*100</f>
        <v>2.9534149012634128</v>
      </c>
      <c r="AN119" s="637">
        <f t="shared" ref="AN119" si="1176">(AA119-AA118)*100</f>
        <v>0</v>
      </c>
      <c r="AO119" s="637">
        <f t="shared" ref="AO119" si="1177">(AB119-AB118)*100</f>
        <v>3.6684845080333526</v>
      </c>
      <c r="AP119" s="637">
        <f t="shared" ref="AP119" si="1178">(AC119-AC118)*100</f>
        <v>11.669350405584769</v>
      </c>
      <c r="AQ119" s="637">
        <f t="shared" ref="AQ119" si="1179">(AD119-AD118)*100</f>
        <v>11.284162281446273</v>
      </c>
      <c r="AR119" s="637">
        <f t="shared" ref="AR119" si="1180">(AE119-AE118)*100</f>
        <v>9.3621565929801172</v>
      </c>
    </row>
    <row r="120" spans="1:45" ht="15">
      <c r="A120" s="117"/>
      <c r="B120" s="99" t="s">
        <v>274</v>
      </c>
      <c r="C120" s="106">
        <v>15</v>
      </c>
      <c r="D120" s="107"/>
      <c r="E120" s="107">
        <v>12</v>
      </c>
      <c r="F120" s="107">
        <v>4</v>
      </c>
      <c r="G120" s="107"/>
      <c r="H120" s="107"/>
      <c r="I120" s="106">
        <v>31</v>
      </c>
      <c r="J120" s="106"/>
      <c r="K120" s="107">
        <v>10</v>
      </c>
      <c r="L120" s="107">
        <v>9</v>
      </c>
      <c r="M120" s="107">
        <v>2</v>
      </c>
      <c r="N120" s="108">
        <v>21</v>
      </c>
      <c r="O120"/>
      <c r="P120">
        <v>10</v>
      </c>
      <c r="Q120"/>
      <c r="R120" s="599" t="s">
        <v>1111</v>
      </c>
      <c r="S120" s="600" t="s">
        <v>1108</v>
      </c>
      <c r="T120" s="675">
        <f t="shared" ref="T120:T121" si="1181">IF(C116&gt;0,C120/C116,)</f>
        <v>2.4707626420688521E-3</v>
      </c>
      <c r="U120" s="676">
        <f t="shared" ref="U120:U121" si="1182">IF(D116&gt;0,D120/D116,)</f>
        <v>0</v>
      </c>
      <c r="V120" s="676">
        <f t="shared" ref="V120:V121" si="1183">IF(E116&gt;0,E120/E116,)</f>
        <v>1.6524373450839988E-3</v>
      </c>
      <c r="W120" s="676">
        <f t="shared" ref="W120:W121" si="1184">IF(F116&gt;0,F120/F116,)</f>
        <v>1.817355747387551E-3</v>
      </c>
      <c r="X120" s="676">
        <f t="shared" ref="X120:X121" si="1185">IF(G116&gt;0,G120/G116,)</f>
        <v>0</v>
      </c>
      <c r="Y120" s="676">
        <f t="shared" ref="Y120:Y121" si="1186">IF(H116&gt;0,H120/H116,)</f>
        <v>0</v>
      </c>
      <c r="Z120" s="675">
        <f t="shared" ref="Z120:Z121" si="1187">IF(I116&gt;0,I120/I116,)</f>
        <v>1.9956225054718682E-3</v>
      </c>
      <c r="AA120" s="675">
        <f t="shared" ref="AA120:AA121" si="1188">IF(J116&gt;0,J120/J116,)</f>
        <v>0</v>
      </c>
      <c r="AB120" s="676">
        <f t="shared" ref="AB120:AB121" si="1189">IF(K116&gt;0,K120/K116,)</f>
        <v>5.2301255230125521E-3</v>
      </c>
      <c r="AC120" s="676">
        <f t="shared" ref="AC120:AC121" si="1190">IF(L116&gt;0,L120/L116,)</f>
        <v>2.0557332115121061E-3</v>
      </c>
      <c r="AD120" s="676">
        <f t="shared" ref="AD120:AD121" si="1191">IF(M116&gt;0,M120/M116,)</f>
        <v>3.6496350364963502E-3</v>
      </c>
      <c r="AE120" s="675">
        <f t="shared" ref="AE120:AE121" si="1192">IF(N116&gt;0,N120/N116,)</f>
        <v>3.0710734132787364E-3</v>
      </c>
      <c r="AG120" s="730" t="s">
        <v>1107</v>
      </c>
      <c r="AH120" s="627"/>
      <c r="AI120" s="627"/>
      <c r="AJ120" s="627"/>
      <c r="AK120" s="627"/>
      <c r="AL120" s="627"/>
      <c r="AM120" s="627"/>
      <c r="AN120" s="627"/>
      <c r="AO120" s="627"/>
      <c r="AP120" s="627"/>
      <c r="AQ120" s="627"/>
      <c r="AR120" s="627"/>
    </row>
    <row r="121" spans="1:45" ht="15">
      <c r="A121" s="117"/>
      <c r="B121" s="258" t="s">
        <v>519</v>
      </c>
      <c r="C121" s="259">
        <v>23</v>
      </c>
      <c r="D121" s="260"/>
      <c r="E121" s="260">
        <v>38</v>
      </c>
      <c r="F121" s="260">
        <v>7</v>
      </c>
      <c r="G121" s="260"/>
      <c r="H121" s="260"/>
      <c r="I121" s="259">
        <v>68</v>
      </c>
      <c r="J121" s="259"/>
      <c r="K121" s="260">
        <v>34</v>
      </c>
      <c r="L121" s="260">
        <v>137</v>
      </c>
      <c r="M121" s="260">
        <v>11</v>
      </c>
      <c r="N121" s="261">
        <v>182</v>
      </c>
      <c r="O121"/>
      <c r="P121">
        <v>34</v>
      </c>
      <c r="Q121"/>
      <c r="R121" s="601"/>
      <c r="S121" s="602" t="s">
        <v>607</v>
      </c>
      <c r="T121" s="677">
        <f t="shared" si="1181"/>
        <v>3.6334913112164298E-3</v>
      </c>
      <c r="U121" s="678">
        <f t="shared" si="1182"/>
        <v>0</v>
      </c>
      <c r="V121" s="678">
        <f t="shared" si="1183"/>
        <v>5.1651488378415111E-3</v>
      </c>
      <c r="W121" s="678">
        <f t="shared" si="1184"/>
        <v>3.1818181818181819E-3</v>
      </c>
      <c r="X121" s="678">
        <f t="shared" si="1185"/>
        <v>0</v>
      </c>
      <c r="Y121" s="678">
        <f t="shared" si="1186"/>
        <v>0</v>
      </c>
      <c r="Z121" s="677">
        <f t="shared" si="1187"/>
        <v>4.2802291181469124E-3</v>
      </c>
      <c r="AA121" s="677">
        <f t="shared" si="1188"/>
        <v>0</v>
      </c>
      <c r="AB121" s="678">
        <f t="shared" si="1189"/>
        <v>1.6244624940277116E-2</v>
      </c>
      <c r="AC121" s="678">
        <f t="shared" si="1190"/>
        <v>2.9443369868901784E-2</v>
      </c>
      <c r="AD121" s="678">
        <f t="shared" si="1191"/>
        <v>1.8272425249169437E-2</v>
      </c>
      <c r="AE121" s="677">
        <f t="shared" si="1192"/>
        <v>2.4768644529123571E-2</v>
      </c>
      <c r="AG121" s="637">
        <f>(T121-T120)*100</f>
        <v>0.11627286691475777</v>
      </c>
      <c r="AH121" s="637">
        <f t="shared" ref="AH121" si="1193">(U121-U120)*100</f>
        <v>0</v>
      </c>
      <c r="AI121" s="637">
        <f t="shared" ref="AI121" si="1194">(V121-V120)*100</f>
        <v>0.3512711492757512</v>
      </c>
      <c r="AJ121" s="637">
        <f t="shared" ref="AJ121" si="1195">(W121-W120)*100</f>
        <v>0.13644624344306308</v>
      </c>
      <c r="AK121" s="637">
        <f t="shared" ref="AK121" si="1196">(X121-X120)*100</f>
        <v>0</v>
      </c>
      <c r="AL121" s="637">
        <f t="shared" ref="AL121" si="1197">(Y121-Y120)*100</f>
        <v>0</v>
      </c>
      <c r="AM121" s="637">
        <f t="shared" ref="AM121" si="1198">(Z121-Z120)*100</f>
        <v>0.22846066126750442</v>
      </c>
      <c r="AN121" s="637">
        <f t="shared" ref="AN121" si="1199">(AA121-AA120)*100</f>
        <v>0</v>
      </c>
      <c r="AO121" s="637">
        <f t="shared" ref="AO121" si="1200">(AB121-AB120)*100</f>
        <v>1.1014499417264563</v>
      </c>
      <c r="AP121" s="637">
        <f t="shared" ref="AP121" si="1201">(AC121-AC120)*100</f>
        <v>2.7387636657389676</v>
      </c>
      <c r="AQ121" s="637">
        <f t="shared" ref="AQ121" si="1202">(AD121-AD120)*100</f>
        <v>1.4622790212673087</v>
      </c>
      <c r="AR121" s="637">
        <f t="shared" ref="AR121" si="1203">(AE121-AE120)*100</f>
        <v>2.1697571115844831</v>
      </c>
    </row>
    <row r="122" spans="1:45" ht="15">
      <c r="A122" s="117"/>
      <c r="B122" s="99" t="s">
        <v>276</v>
      </c>
      <c r="C122" s="106"/>
      <c r="D122" s="107"/>
      <c r="E122" s="107"/>
      <c r="F122" s="107"/>
      <c r="G122" s="107"/>
      <c r="H122" s="107"/>
      <c r="I122" s="106"/>
      <c r="J122" s="106"/>
      <c r="K122" s="107"/>
      <c r="L122" s="107"/>
      <c r="M122" s="107"/>
      <c r="N122" s="108"/>
      <c r="O122"/>
      <c r="P122"/>
      <c r="Q122"/>
      <c r="R122" s="599" t="s">
        <v>1112</v>
      </c>
      <c r="S122" s="600" t="s">
        <v>1108</v>
      </c>
      <c r="T122" s="675">
        <f t="shared" ref="T122:T123" si="1204">IF(C116&gt;0,C122/C116,)</f>
        <v>0</v>
      </c>
      <c r="U122" s="676">
        <f t="shared" ref="U122:U123" si="1205">IF(D116&gt;0,D122/D116,)</f>
        <v>0</v>
      </c>
      <c r="V122" s="676">
        <f t="shared" ref="V122:V123" si="1206">IF(E116&gt;0,E122/E116,)</f>
        <v>0</v>
      </c>
      <c r="W122" s="676">
        <f t="shared" ref="W122:W123" si="1207">IF(F116&gt;0,F122/F116,)</f>
        <v>0</v>
      </c>
      <c r="X122" s="676">
        <f t="shared" ref="X122:X123" si="1208">IF(G116&gt;0,G122/G116,)</f>
        <v>0</v>
      </c>
      <c r="Y122" s="676">
        <f t="shared" ref="Y122:Y123" si="1209">IF(H116&gt;0,H122/H116,)</f>
        <v>0</v>
      </c>
      <c r="Z122" s="675">
        <f t="shared" ref="Z122:Z123" si="1210">IF(I116&gt;0,I122/I116,)</f>
        <v>0</v>
      </c>
      <c r="AA122" s="675">
        <f t="shared" ref="AA122:AA123" si="1211">IF(J116&gt;0,J122/J116,)</f>
        <v>0</v>
      </c>
      <c r="AB122" s="676">
        <f t="shared" ref="AB122:AB123" si="1212">IF(K116&gt;0,K122/K116,)</f>
        <v>0</v>
      </c>
      <c r="AC122" s="676">
        <f t="shared" ref="AC122:AC123" si="1213">IF(L116&gt;0,L122/L116,)</f>
        <v>0</v>
      </c>
      <c r="AD122" s="676">
        <f t="shared" ref="AD122:AD123" si="1214">IF(M116&gt;0,M122/M116,)</f>
        <v>0</v>
      </c>
      <c r="AE122" s="675">
        <f t="shared" ref="AE122:AE123" si="1215">IF(N116&gt;0,N122/N116,)</f>
        <v>0</v>
      </c>
      <c r="AG122" s="730" t="s">
        <v>1107</v>
      </c>
      <c r="AH122" s="627"/>
      <c r="AI122" s="627"/>
      <c r="AJ122" s="627"/>
      <c r="AK122" s="627"/>
      <c r="AL122" s="627"/>
      <c r="AM122" s="627"/>
      <c r="AN122" s="627"/>
      <c r="AO122" s="627"/>
      <c r="AP122" s="627"/>
      <c r="AQ122" s="627"/>
      <c r="AR122" s="627"/>
    </row>
    <row r="123" spans="1:45" ht="15">
      <c r="A123" s="117"/>
      <c r="B123" s="258" t="s">
        <v>521</v>
      </c>
      <c r="C123" s="259"/>
      <c r="D123" s="260"/>
      <c r="E123" s="260"/>
      <c r="F123" s="260"/>
      <c r="G123" s="260"/>
      <c r="H123" s="260"/>
      <c r="I123" s="259"/>
      <c r="J123" s="259"/>
      <c r="K123" s="260"/>
      <c r="L123" s="260"/>
      <c r="M123" s="260"/>
      <c r="N123" s="261"/>
      <c r="O123"/>
      <c r="P123"/>
      <c r="Q123"/>
      <c r="R123" s="601"/>
      <c r="S123" s="602" t="s">
        <v>607</v>
      </c>
      <c r="T123" s="677">
        <f t="shared" si="1204"/>
        <v>0</v>
      </c>
      <c r="U123" s="678">
        <f t="shared" si="1205"/>
        <v>0</v>
      </c>
      <c r="V123" s="678">
        <f t="shared" si="1206"/>
        <v>0</v>
      </c>
      <c r="W123" s="678">
        <f t="shared" si="1207"/>
        <v>0</v>
      </c>
      <c r="X123" s="678">
        <f t="shared" si="1208"/>
        <v>0</v>
      </c>
      <c r="Y123" s="678">
        <f t="shared" si="1209"/>
        <v>0</v>
      </c>
      <c r="Z123" s="677">
        <f t="shared" si="1210"/>
        <v>0</v>
      </c>
      <c r="AA123" s="677">
        <f t="shared" si="1211"/>
        <v>0</v>
      </c>
      <c r="AB123" s="678">
        <f t="shared" si="1212"/>
        <v>0</v>
      </c>
      <c r="AC123" s="678">
        <f t="shared" si="1213"/>
        <v>0</v>
      </c>
      <c r="AD123" s="678">
        <f t="shared" si="1214"/>
        <v>0</v>
      </c>
      <c r="AE123" s="677">
        <f t="shared" si="1215"/>
        <v>0</v>
      </c>
      <c r="AG123" s="629">
        <f>(T123-T122)*100</f>
        <v>0</v>
      </c>
      <c r="AH123" s="629">
        <f t="shared" ref="AH123" si="1216">(U123-U122)*100</f>
        <v>0</v>
      </c>
      <c r="AI123" s="629">
        <f t="shared" ref="AI123" si="1217">(V123-V122)*100</f>
        <v>0</v>
      </c>
      <c r="AJ123" s="629">
        <f t="shared" ref="AJ123" si="1218">(W123-W122)*100</f>
        <v>0</v>
      </c>
      <c r="AK123" s="629">
        <f t="shared" ref="AK123" si="1219">(X123-X122)*100</f>
        <v>0</v>
      </c>
      <c r="AL123" s="629">
        <f t="shared" ref="AL123" si="1220">(Y123-Y122)*100</f>
        <v>0</v>
      </c>
      <c r="AM123" s="629">
        <f t="shared" ref="AM123" si="1221">(Z123-Z122)*100</f>
        <v>0</v>
      </c>
      <c r="AN123" s="629">
        <f t="shared" ref="AN123" si="1222">(AA123-AA122)*100</f>
        <v>0</v>
      </c>
      <c r="AO123" s="629">
        <f t="shared" ref="AO123" si="1223">(AB123-AB122)*100</f>
        <v>0</v>
      </c>
      <c r="AP123" s="629">
        <f t="shared" ref="AP123" si="1224">(AC123-AC122)*100</f>
        <v>0</v>
      </c>
      <c r="AQ123" s="629">
        <f t="shared" ref="AQ123" si="1225">(AD123-AD122)*100</f>
        <v>0</v>
      </c>
      <c r="AR123" s="629">
        <f t="shared" ref="AR123" si="1226">(AE123-AE122)*100</f>
        <v>0</v>
      </c>
    </row>
    <row r="124" spans="1:45" ht="15">
      <c r="A124" s="117"/>
      <c r="B124" s="99" t="s">
        <v>142</v>
      </c>
      <c r="C124" s="106">
        <v>3023</v>
      </c>
      <c r="D124" s="107"/>
      <c r="E124" s="107">
        <v>2936</v>
      </c>
      <c r="F124" s="107">
        <v>961</v>
      </c>
      <c r="G124" s="107"/>
      <c r="H124" s="107"/>
      <c r="I124" s="106">
        <v>6920</v>
      </c>
      <c r="J124" s="106"/>
      <c r="K124" s="107">
        <v>602</v>
      </c>
      <c r="L124" s="107">
        <v>1676</v>
      </c>
      <c r="M124" s="107">
        <v>162</v>
      </c>
      <c r="N124" s="108">
        <v>2440</v>
      </c>
      <c r="O124"/>
      <c r="P124">
        <v>602</v>
      </c>
      <c r="Q124"/>
      <c r="R124" s="599" t="s">
        <v>1113</v>
      </c>
      <c r="S124" s="600" t="s">
        <v>1108</v>
      </c>
      <c r="T124" s="675">
        <f t="shared" ref="T124:T125" si="1227">IF(C116&gt;0,C124/C116,)</f>
        <v>0.49794103113160931</v>
      </c>
      <c r="U124" s="676">
        <f t="shared" ref="U124:U125" si="1228">IF(D116&gt;0,D124/D116,)</f>
        <v>0</v>
      </c>
      <c r="V124" s="676">
        <f t="shared" ref="V124:V125" si="1229">IF(E116&gt;0,E124/E116,)</f>
        <v>0.40429633709721841</v>
      </c>
      <c r="W124" s="676">
        <f t="shared" ref="W124:W125" si="1230">IF(F116&gt;0,F124/F116,)</f>
        <v>0.43661971830985913</v>
      </c>
      <c r="X124" s="676">
        <f t="shared" ref="X124:X125" si="1231">IF(G116&gt;0,G124/G116,)</f>
        <v>0</v>
      </c>
      <c r="Y124" s="676">
        <f t="shared" ref="Y124:Y125" si="1232">IF(H116&gt;0,H124/H116,)</f>
        <v>0</v>
      </c>
      <c r="Z124" s="675">
        <f t="shared" ref="Z124:Z125" si="1233">IF(I116&gt;0,I124/I116,)</f>
        <v>0.44547444315694606</v>
      </c>
      <c r="AA124" s="675">
        <f t="shared" ref="AA124:AA125" si="1234">IF(J116&gt;0,J124/J116,)</f>
        <v>0</v>
      </c>
      <c r="AB124" s="676">
        <f t="shared" ref="AB124:AB125" si="1235">IF(K116&gt;0,K124/K116,)</f>
        <v>0.31485355648535562</v>
      </c>
      <c r="AC124" s="676">
        <f t="shared" ref="AC124:AC125" si="1236">IF(L116&gt;0,L124/L116,)</f>
        <v>0.38282320694380995</v>
      </c>
      <c r="AD124" s="676">
        <f t="shared" ref="AD124:AD125" si="1237">IF(M116&gt;0,M124/M116,)</f>
        <v>0.29562043795620441</v>
      </c>
      <c r="AE124" s="675">
        <f t="shared" ref="AE124:AE125" si="1238">IF(N116&gt;0,N124/N116,)</f>
        <v>0.35682948230476746</v>
      </c>
      <c r="AG124" s="730" t="s">
        <v>1107</v>
      </c>
      <c r="AH124" s="627"/>
      <c r="AI124" s="627"/>
      <c r="AJ124" s="627"/>
      <c r="AK124" s="627"/>
      <c r="AL124" s="627"/>
      <c r="AM124" s="627"/>
      <c r="AN124" s="627"/>
      <c r="AO124" s="627"/>
      <c r="AP124" s="627"/>
      <c r="AQ124" s="627"/>
      <c r="AR124" s="627"/>
    </row>
    <row r="125" spans="1:45" ht="15">
      <c r="A125" s="117"/>
      <c r="B125" s="258" t="s">
        <v>523</v>
      </c>
      <c r="C125" s="259">
        <v>3160</v>
      </c>
      <c r="D125" s="260"/>
      <c r="E125" s="260">
        <v>2871</v>
      </c>
      <c r="F125" s="260">
        <v>916</v>
      </c>
      <c r="G125" s="260"/>
      <c r="H125" s="260"/>
      <c r="I125" s="259">
        <v>6947</v>
      </c>
      <c r="J125" s="259"/>
      <c r="K125" s="260">
        <v>573</v>
      </c>
      <c r="L125" s="260">
        <v>1471</v>
      </c>
      <c r="M125" s="260">
        <v>157</v>
      </c>
      <c r="N125" s="261">
        <v>2201</v>
      </c>
      <c r="O125"/>
      <c r="P125">
        <v>573</v>
      </c>
      <c r="Q125"/>
      <c r="R125" s="601"/>
      <c r="S125" s="602" t="s">
        <v>607</v>
      </c>
      <c r="T125" s="677">
        <f t="shared" si="1227"/>
        <v>0.49921011058451814</v>
      </c>
      <c r="U125" s="678">
        <f t="shared" si="1228"/>
        <v>0</v>
      </c>
      <c r="V125" s="678">
        <f t="shared" si="1229"/>
        <v>0.39024058719586791</v>
      </c>
      <c r="W125" s="678">
        <f t="shared" si="1230"/>
        <v>0.41636363636363638</v>
      </c>
      <c r="X125" s="678">
        <f t="shared" si="1231"/>
        <v>0</v>
      </c>
      <c r="Y125" s="678">
        <f t="shared" si="1232"/>
        <v>0</v>
      </c>
      <c r="Z125" s="677">
        <f t="shared" si="1233"/>
        <v>0.4372757600553912</v>
      </c>
      <c r="AA125" s="677">
        <f t="shared" si="1234"/>
        <v>0</v>
      </c>
      <c r="AB125" s="678">
        <f t="shared" si="1235"/>
        <v>0.27376970855231725</v>
      </c>
      <c r="AC125" s="678">
        <f t="shared" si="1236"/>
        <v>0.31614012465076297</v>
      </c>
      <c r="AD125" s="678">
        <f t="shared" si="1237"/>
        <v>0.26079734219269102</v>
      </c>
      <c r="AE125" s="677">
        <f t="shared" si="1238"/>
        <v>0.29953728905824717</v>
      </c>
      <c r="AG125" s="637">
        <f>(T125-T124)*100</f>
        <v>0.12690794529088278</v>
      </c>
      <c r="AH125" s="637">
        <f t="shared" ref="AH125" si="1239">(U125-U124)*100</f>
        <v>0</v>
      </c>
      <c r="AI125" s="637">
        <f t="shared" ref="AI125" si="1240">(V125-V124)*100</f>
        <v>-1.4055749901350501</v>
      </c>
      <c r="AJ125" s="637">
        <f t="shared" ref="AJ125" si="1241">(W125-W124)*100</f>
        <v>-2.0256081946222748</v>
      </c>
      <c r="AK125" s="637">
        <f t="shared" ref="AK125" si="1242">(X125-X124)*100</f>
        <v>0</v>
      </c>
      <c r="AL125" s="637">
        <f t="shared" ref="AL125" si="1243">(Y125-Y124)*100</f>
        <v>0</v>
      </c>
      <c r="AM125" s="637">
        <f t="shared" ref="AM125" si="1244">(Z125-Z124)*100</f>
        <v>-0.819868310155486</v>
      </c>
      <c r="AN125" s="637">
        <f t="shared" ref="AN125" si="1245">(AA125-AA124)*100</f>
        <v>0</v>
      </c>
      <c r="AO125" s="637">
        <f t="shared" ref="AO125" si="1246">(AB125-AB124)*100</f>
        <v>-4.1083847933038378</v>
      </c>
      <c r="AP125" s="637">
        <f t="shared" ref="AP125" si="1247">(AC125-AC124)*100</f>
        <v>-6.6683082293046976</v>
      </c>
      <c r="AQ125" s="637">
        <f t="shared" ref="AQ125" si="1248">(AD125-AD124)*100</f>
        <v>-3.482309576351339</v>
      </c>
      <c r="AR125" s="637">
        <f t="shared" ref="AR125" si="1249">(AE125-AE124)*100</f>
        <v>-5.7292193246520293</v>
      </c>
      <c r="AS125" s="635"/>
    </row>
    <row r="126" spans="1:45" ht="15">
      <c r="A126" s="117"/>
      <c r="B126" s="99" t="s">
        <v>144</v>
      </c>
      <c r="C126" s="106">
        <v>122</v>
      </c>
      <c r="D126" s="107"/>
      <c r="E126" s="107">
        <v>199</v>
      </c>
      <c r="F126" s="107">
        <v>132</v>
      </c>
      <c r="G126" s="107"/>
      <c r="H126" s="107"/>
      <c r="I126" s="106">
        <v>453</v>
      </c>
      <c r="J126" s="106"/>
      <c r="K126" s="107">
        <v>481</v>
      </c>
      <c r="L126" s="107">
        <v>776</v>
      </c>
      <c r="M126" s="107">
        <v>91</v>
      </c>
      <c r="N126" s="108">
        <v>1348</v>
      </c>
      <c r="O126"/>
      <c r="P126">
        <v>481</v>
      </c>
      <c r="Q126"/>
      <c r="R126" s="599" t="s">
        <v>1114</v>
      </c>
      <c r="S126" s="600" t="s">
        <v>1108</v>
      </c>
      <c r="T126" s="675">
        <f t="shared" ref="T126:T127" si="1250">IF(C116&gt;0,C126/C116,)</f>
        <v>2.0095536155493331E-2</v>
      </c>
      <c r="U126" s="676">
        <f t="shared" ref="U126:U127" si="1251">IF(D116&gt;0,D126/D116,)</f>
        <v>0</v>
      </c>
      <c r="V126" s="676">
        <f t="shared" ref="V126:V127" si="1252">IF(E116&gt;0,E126/E116,)</f>
        <v>2.7402919305976315E-2</v>
      </c>
      <c r="W126" s="676">
        <f t="shared" ref="W126:W127" si="1253">IF(F116&gt;0,F126/F116,)</f>
        <v>5.9972739663789187E-2</v>
      </c>
      <c r="X126" s="676">
        <f t="shared" ref="X126:X127" si="1254">IF(G116&gt;0,G126/G116,)</f>
        <v>0</v>
      </c>
      <c r="Y126" s="676">
        <f t="shared" ref="Y126:Y127" si="1255">IF(H116&gt;0,H126/H116,)</f>
        <v>0</v>
      </c>
      <c r="Z126" s="675">
        <f t="shared" ref="Z126:Z127" si="1256">IF(I116&gt;0,I126/I116,)</f>
        <v>2.9161838547701817E-2</v>
      </c>
      <c r="AA126" s="675">
        <f t="shared" ref="AA126:AA127" si="1257">IF(J116&gt;0,J126/J116,)</f>
        <v>0</v>
      </c>
      <c r="AB126" s="676">
        <f t="shared" ref="AB126:AB127" si="1258">IF(K116&gt;0,K126/K116,)</f>
        <v>0.25156903765690375</v>
      </c>
      <c r="AC126" s="676">
        <f t="shared" ref="AC126:AC127" si="1259">IF(L116&gt;0,L126/L116,)</f>
        <v>0.17724988579259937</v>
      </c>
      <c r="AD126" s="676">
        <f t="shared" ref="AD126:AD127" si="1260">IF(M116&gt;0,M126/M116,)</f>
        <v>0.16605839416058393</v>
      </c>
      <c r="AE126" s="675">
        <f t="shared" ref="AE126:AE127" si="1261">IF(N116&gt;0,N126/N116,)</f>
        <v>0.19713366481427319</v>
      </c>
      <c r="AG126" s="730" t="s">
        <v>1107</v>
      </c>
      <c r="AH126" s="627"/>
      <c r="AI126" s="627"/>
      <c r="AJ126" s="627"/>
      <c r="AK126" s="627"/>
      <c r="AL126" s="627"/>
      <c r="AM126" s="627"/>
      <c r="AN126" s="627"/>
      <c r="AO126" s="627"/>
      <c r="AP126" s="627"/>
      <c r="AQ126" s="627"/>
      <c r="AR126" s="627"/>
    </row>
    <row r="127" spans="1:45" ht="15">
      <c r="A127" s="117"/>
      <c r="B127" s="258" t="s">
        <v>525</v>
      </c>
      <c r="C127" s="259">
        <v>131</v>
      </c>
      <c r="D127" s="260"/>
      <c r="E127" s="260">
        <v>148</v>
      </c>
      <c r="F127" s="260">
        <v>90</v>
      </c>
      <c r="G127" s="260"/>
      <c r="H127" s="260"/>
      <c r="I127" s="259">
        <v>369</v>
      </c>
      <c r="J127" s="259"/>
      <c r="K127" s="260">
        <v>332</v>
      </c>
      <c r="L127" s="260">
        <v>645</v>
      </c>
      <c r="M127" s="260">
        <v>77</v>
      </c>
      <c r="N127" s="261">
        <v>1054</v>
      </c>
      <c r="O127"/>
      <c r="P127">
        <v>332</v>
      </c>
      <c r="Q127"/>
      <c r="R127" s="601"/>
      <c r="S127" s="602" t="s">
        <v>607</v>
      </c>
      <c r="T127" s="677">
        <f t="shared" si="1250"/>
        <v>2.0695102685624012E-2</v>
      </c>
      <c r="U127" s="678">
        <f t="shared" si="1251"/>
        <v>0</v>
      </c>
      <c r="V127" s="678">
        <f t="shared" si="1252"/>
        <v>2.0116895473698517E-2</v>
      </c>
      <c r="W127" s="678">
        <f t="shared" si="1253"/>
        <v>4.0909090909090909E-2</v>
      </c>
      <c r="X127" s="678">
        <f t="shared" si="1254"/>
        <v>0</v>
      </c>
      <c r="Y127" s="678">
        <f t="shared" si="1255"/>
        <v>0</v>
      </c>
      <c r="Z127" s="677">
        <f t="shared" si="1256"/>
        <v>2.322653742053251E-2</v>
      </c>
      <c r="AA127" s="677">
        <f t="shared" si="1257"/>
        <v>0</v>
      </c>
      <c r="AB127" s="678">
        <f t="shared" si="1258"/>
        <v>0.15862398471094125</v>
      </c>
      <c r="AC127" s="678">
        <f t="shared" si="1259"/>
        <v>0.13862024500322373</v>
      </c>
      <c r="AD127" s="678">
        <f t="shared" si="1260"/>
        <v>0.12790697674418605</v>
      </c>
      <c r="AE127" s="677">
        <f t="shared" si="1261"/>
        <v>0.14344039194338595</v>
      </c>
      <c r="AG127" s="637">
        <f>(T127-T126)*100</f>
        <v>5.995665301306817E-2</v>
      </c>
      <c r="AH127" s="637">
        <f t="shared" ref="AH127" si="1262">(U127-U126)*100</f>
        <v>0</v>
      </c>
      <c r="AI127" s="637">
        <f t="shared" ref="AI127" si="1263">(V127-V126)*100</f>
        <v>-0.72860238322777982</v>
      </c>
      <c r="AJ127" s="637">
        <f t="shared" ref="AJ127" si="1264">(W127-W126)*100</f>
        <v>-1.9063648754698279</v>
      </c>
      <c r="AK127" s="637">
        <f t="shared" ref="AK127" si="1265">(X127-X126)*100</f>
        <v>0</v>
      </c>
      <c r="AL127" s="637">
        <f t="shared" ref="AL127" si="1266">(Y127-Y126)*100</f>
        <v>0</v>
      </c>
      <c r="AM127" s="637">
        <f t="shared" ref="AM127" si="1267">(Z127-Z126)*100</f>
        <v>-0.59353011271693068</v>
      </c>
      <c r="AN127" s="637">
        <f t="shared" ref="AN127" si="1268">(AA127-AA126)*100</f>
        <v>0</v>
      </c>
      <c r="AO127" s="637">
        <f t="shared" ref="AO127" si="1269">(AB127-AB126)*100</f>
        <v>-9.2945052945962505</v>
      </c>
      <c r="AP127" s="637">
        <f t="shared" ref="AP127" si="1270">(AC127-AC126)*100</f>
        <v>-3.8629640789375639</v>
      </c>
      <c r="AQ127" s="637">
        <f t="shared" ref="AQ127" si="1271">(AD127-AD126)*100</f>
        <v>-3.8151417416397884</v>
      </c>
      <c r="AR127" s="637">
        <f t="shared" ref="AR127" si="1272">(AE127-AE126)*100</f>
        <v>-5.3693272870887236</v>
      </c>
    </row>
    <row r="128" spans="1:45" ht="15">
      <c r="A128" s="117"/>
      <c r="B128" s="99" t="s">
        <v>146</v>
      </c>
      <c r="C128" s="106"/>
      <c r="D128" s="107"/>
      <c r="E128" s="107"/>
      <c r="F128" s="107"/>
      <c r="G128" s="107"/>
      <c r="H128" s="107"/>
      <c r="I128" s="106"/>
      <c r="J128" s="106"/>
      <c r="K128" s="107"/>
      <c r="L128" s="107"/>
      <c r="M128" s="107"/>
      <c r="N128" s="108"/>
      <c r="O128"/>
      <c r="P128"/>
      <c r="Q128"/>
      <c r="R128" s="599" t="s">
        <v>1115</v>
      </c>
      <c r="S128" s="600" t="s">
        <v>1108</v>
      </c>
      <c r="T128" s="675">
        <f t="shared" ref="T128:T129" si="1273">IF(C116&gt;0,C128/C116,)</f>
        <v>0</v>
      </c>
      <c r="U128" s="676">
        <f t="shared" ref="U128:U129" si="1274">IF(D116&gt;0,D128/D116,)</f>
        <v>0</v>
      </c>
      <c r="V128" s="676">
        <f t="shared" ref="V128:V129" si="1275">IF(E116&gt;0,E128/E116,)</f>
        <v>0</v>
      </c>
      <c r="W128" s="676">
        <f t="shared" ref="W128:W129" si="1276">IF(F116&gt;0,F128/F116,)</f>
        <v>0</v>
      </c>
      <c r="X128" s="676">
        <f t="shared" ref="X128:X129" si="1277">IF(G116&gt;0,G128/G116,)</f>
        <v>0</v>
      </c>
      <c r="Y128" s="676">
        <f t="shared" ref="Y128:Y129" si="1278">IF(H116&gt;0,H128/H116,)</f>
        <v>0</v>
      </c>
      <c r="Z128" s="675">
        <f t="shared" ref="Z128:Z129" si="1279">IF(I116&gt;0,I128/I116,)</f>
        <v>0</v>
      </c>
      <c r="AA128" s="675">
        <f t="shared" ref="AA128:AA129" si="1280">IF(J116&gt;0,J128/J116,)</f>
        <v>0</v>
      </c>
      <c r="AB128" s="676">
        <f t="shared" ref="AB128:AB129" si="1281">IF(K116&gt;0,K128/K116,)</f>
        <v>0</v>
      </c>
      <c r="AC128" s="676">
        <f t="shared" ref="AC128:AC129" si="1282">IF(L116&gt;0,L128/L116,)</f>
        <v>0</v>
      </c>
      <c r="AD128" s="676">
        <f t="shared" ref="AD128:AD129" si="1283">IF(M116&gt;0,M128/M116,)</f>
        <v>0</v>
      </c>
      <c r="AE128" s="675">
        <f t="shared" ref="AE128:AE129" si="1284">IF(N116&gt;0,N128/N116,)</f>
        <v>0</v>
      </c>
      <c r="AG128" s="730" t="s">
        <v>1107</v>
      </c>
      <c r="AH128" s="627"/>
      <c r="AI128" s="627"/>
      <c r="AJ128" s="627"/>
      <c r="AK128" s="627"/>
      <c r="AL128" s="627"/>
      <c r="AM128" s="627"/>
      <c r="AN128" s="627"/>
      <c r="AO128" s="627"/>
      <c r="AP128" s="627"/>
      <c r="AQ128" s="627"/>
      <c r="AR128" s="627"/>
    </row>
    <row r="129" spans="1:44" ht="15">
      <c r="A129" s="117"/>
      <c r="B129" s="258" t="s">
        <v>527</v>
      </c>
      <c r="C129" s="259"/>
      <c r="D129" s="260"/>
      <c r="E129" s="260"/>
      <c r="F129" s="260"/>
      <c r="G129" s="260"/>
      <c r="H129" s="260"/>
      <c r="I129" s="259"/>
      <c r="J129" s="259"/>
      <c r="K129" s="260"/>
      <c r="L129" s="260"/>
      <c r="M129" s="260"/>
      <c r="N129" s="261"/>
      <c r="O129"/>
      <c r="P129"/>
      <c r="Q129"/>
      <c r="R129" s="601"/>
      <c r="S129" s="602" t="s">
        <v>607</v>
      </c>
      <c r="T129" s="677">
        <f t="shared" si="1273"/>
        <v>0</v>
      </c>
      <c r="U129" s="678">
        <f t="shared" si="1274"/>
        <v>0</v>
      </c>
      <c r="V129" s="678">
        <f t="shared" si="1275"/>
        <v>0</v>
      </c>
      <c r="W129" s="678">
        <f t="shared" si="1276"/>
        <v>0</v>
      </c>
      <c r="X129" s="678">
        <f t="shared" si="1277"/>
        <v>0</v>
      </c>
      <c r="Y129" s="678">
        <f t="shared" si="1278"/>
        <v>0</v>
      </c>
      <c r="Z129" s="677">
        <f t="shared" si="1279"/>
        <v>0</v>
      </c>
      <c r="AA129" s="677">
        <f t="shared" si="1280"/>
        <v>0</v>
      </c>
      <c r="AB129" s="678">
        <f t="shared" si="1281"/>
        <v>0</v>
      </c>
      <c r="AC129" s="678">
        <f t="shared" si="1282"/>
        <v>0</v>
      </c>
      <c r="AD129" s="678">
        <f t="shared" si="1283"/>
        <v>0</v>
      </c>
      <c r="AE129" s="677">
        <f t="shared" si="1284"/>
        <v>0</v>
      </c>
      <c r="AG129" s="637">
        <f>(T129-T128)*100</f>
        <v>0</v>
      </c>
      <c r="AH129" s="637">
        <f t="shared" ref="AH129" si="1285">(U129-U128)*100</f>
        <v>0</v>
      </c>
      <c r="AI129" s="637">
        <f t="shared" ref="AI129" si="1286">(V129-V128)*100</f>
        <v>0</v>
      </c>
      <c r="AJ129" s="637">
        <f t="shared" ref="AJ129" si="1287">(W129-W128)*100</f>
        <v>0</v>
      </c>
      <c r="AK129" s="637">
        <f t="shared" ref="AK129" si="1288">(X129-X128)*100</f>
        <v>0</v>
      </c>
      <c r="AL129" s="637">
        <f t="shared" ref="AL129" si="1289">(Y129-Y128)*100</f>
        <v>0</v>
      </c>
      <c r="AM129" s="637">
        <f t="shared" ref="AM129" si="1290">(Z129-Z128)*100</f>
        <v>0</v>
      </c>
      <c r="AN129" s="637">
        <f t="shared" ref="AN129" si="1291">(AA129-AA128)*100</f>
        <v>0</v>
      </c>
      <c r="AO129" s="637">
        <f t="shared" ref="AO129" si="1292">(AB129-AB128)*100</f>
        <v>0</v>
      </c>
      <c r="AP129" s="637">
        <f t="shared" ref="AP129" si="1293">(AC129-AC128)*100</f>
        <v>0</v>
      </c>
      <c r="AQ129" s="637">
        <f t="shared" ref="AQ129" si="1294">(AD129-AD128)*100</f>
        <v>0</v>
      </c>
      <c r="AR129" s="637">
        <f t="shared" ref="AR129" si="1295">(AE129-AE128)*100</f>
        <v>0</v>
      </c>
    </row>
    <row r="130" spans="1:44" ht="15">
      <c r="A130" s="117"/>
      <c r="B130" s="99" t="s">
        <v>148</v>
      </c>
      <c r="C130" s="106">
        <v>1320</v>
      </c>
      <c r="D130" s="107"/>
      <c r="E130" s="107">
        <v>1748</v>
      </c>
      <c r="F130" s="107">
        <v>504</v>
      </c>
      <c r="G130" s="107"/>
      <c r="H130" s="107"/>
      <c r="I130" s="106">
        <v>3572</v>
      </c>
      <c r="J130" s="106"/>
      <c r="K130" s="107">
        <v>241</v>
      </c>
      <c r="L130" s="107">
        <v>293</v>
      </c>
      <c r="M130" s="107">
        <v>34</v>
      </c>
      <c r="N130" s="108">
        <v>568</v>
      </c>
      <c r="O130"/>
      <c r="P130">
        <v>241</v>
      </c>
      <c r="Q130"/>
      <c r="R130" s="599" t="s">
        <v>1116</v>
      </c>
      <c r="S130" s="600" t="s">
        <v>1108</v>
      </c>
      <c r="T130" s="675">
        <f t="shared" ref="T130:T131" si="1296">IF(C116&gt;0,C130/C116,)</f>
        <v>0.21742711250205896</v>
      </c>
      <c r="U130" s="676">
        <f t="shared" ref="U130:U131" si="1297">IF(D116&gt;0,D130/D116,)</f>
        <v>0</v>
      </c>
      <c r="V130" s="676">
        <f t="shared" ref="V130:V131" si="1298">IF(E116&gt;0,E130/E116,)</f>
        <v>0.24070503993390249</v>
      </c>
      <c r="W130" s="676">
        <f t="shared" ref="W130:W131" si="1299">IF(F116&gt;0,F130/F116,)</f>
        <v>0.22898682417083144</v>
      </c>
      <c r="X130" s="676">
        <f t="shared" ref="X130:X131" si="1300">IF(G116&gt;0,G130/G116,)</f>
        <v>0</v>
      </c>
      <c r="Y130" s="676">
        <f t="shared" ref="Y130:Y131" si="1301">IF(H116&gt;0,H130/H116,)</f>
        <v>0</v>
      </c>
      <c r="Z130" s="675">
        <f t="shared" ref="Z130:Z131" si="1302">IF(I116&gt;0,I130/I116,)</f>
        <v>0.2299472125659843</v>
      </c>
      <c r="AA130" s="675">
        <f t="shared" ref="AA130:AA131" si="1303">IF(J116&gt;0,J130/J116,)</f>
        <v>0</v>
      </c>
      <c r="AB130" s="676">
        <f t="shared" ref="AB130:AB131" si="1304">IF(K116&gt;0,K130/K116,)</f>
        <v>0.1260460251046025</v>
      </c>
      <c r="AC130" s="676">
        <f t="shared" ref="AC130:AC131" si="1305">IF(L116&gt;0,L130/L116,)</f>
        <v>6.6925536774783009E-2</v>
      </c>
      <c r="AD130" s="676">
        <f t="shared" ref="AD130:AD131" si="1306">IF(M116&gt;0,M130/M116,)</f>
        <v>6.2043795620437957E-2</v>
      </c>
      <c r="AE130" s="675">
        <f t="shared" ref="AE130:AE131" si="1307">IF(N116&gt;0,N130/N116,)</f>
        <v>8.306522374963439E-2</v>
      </c>
      <c r="AG130" s="730" t="s">
        <v>1107</v>
      </c>
      <c r="AH130" s="627"/>
      <c r="AI130" s="627"/>
      <c r="AJ130" s="627"/>
      <c r="AK130" s="627"/>
      <c r="AL130" s="627"/>
      <c r="AM130" s="627"/>
      <c r="AN130" s="627"/>
      <c r="AO130" s="627"/>
      <c r="AP130" s="627"/>
      <c r="AQ130" s="627"/>
      <c r="AR130" s="627"/>
    </row>
    <row r="131" spans="1:44" ht="15">
      <c r="A131" s="117"/>
      <c r="B131" s="258" t="s">
        <v>529</v>
      </c>
      <c r="C131" s="259">
        <v>1494</v>
      </c>
      <c r="D131" s="260"/>
      <c r="E131" s="260">
        <v>2117</v>
      </c>
      <c r="F131" s="260">
        <v>616</v>
      </c>
      <c r="G131" s="260"/>
      <c r="H131" s="260"/>
      <c r="I131" s="259">
        <v>4227</v>
      </c>
      <c r="J131" s="259"/>
      <c r="K131" s="260">
        <v>564</v>
      </c>
      <c r="L131" s="260">
        <v>777</v>
      </c>
      <c r="M131" s="260">
        <v>112</v>
      </c>
      <c r="N131" s="261">
        <v>1453</v>
      </c>
      <c r="O131"/>
      <c r="P131">
        <v>564</v>
      </c>
      <c r="Q131"/>
      <c r="R131" s="601"/>
      <c r="S131" s="602" t="s">
        <v>607</v>
      </c>
      <c r="T131" s="677">
        <f t="shared" si="1296"/>
        <v>0.23601895734597156</v>
      </c>
      <c r="U131" s="678">
        <f t="shared" si="1297"/>
        <v>0</v>
      </c>
      <c r="V131" s="678">
        <f t="shared" si="1298"/>
        <v>0.28775316025553893</v>
      </c>
      <c r="W131" s="678">
        <f t="shared" si="1299"/>
        <v>0.28000000000000003</v>
      </c>
      <c r="X131" s="678">
        <f t="shared" si="1300"/>
        <v>0</v>
      </c>
      <c r="Y131" s="678">
        <f t="shared" si="1301"/>
        <v>0</v>
      </c>
      <c r="Z131" s="677">
        <f t="shared" si="1302"/>
        <v>0.26606659532951471</v>
      </c>
      <c r="AA131" s="677">
        <f t="shared" si="1303"/>
        <v>0</v>
      </c>
      <c r="AB131" s="678">
        <f t="shared" si="1304"/>
        <v>0.26946966077400858</v>
      </c>
      <c r="AC131" s="678">
        <f t="shared" si="1305"/>
        <v>0.16698903932946485</v>
      </c>
      <c r="AD131" s="678">
        <f t="shared" si="1306"/>
        <v>0.18604651162790697</v>
      </c>
      <c r="AE131" s="677">
        <f t="shared" si="1307"/>
        <v>0.1977408818726184</v>
      </c>
      <c r="AG131" s="637">
        <f>(T131-T130)*100</f>
        <v>1.8591844843912604</v>
      </c>
      <c r="AH131" s="637">
        <f t="shared" ref="AH131" si="1308">(U131-U130)*100</f>
        <v>0</v>
      </c>
      <c r="AI131" s="637">
        <f t="shared" ref="AI131" si="1309">(V131-V130)*100</f>
        <v>4.7048120321636437</v>
      </c>
      <c r="AJ131" s="637">
        <f t="shared" ref="AJ131" si="1310">(W131-W130)*100</f>
        <v>5.1013175829168587</v>
      </c>
      <c r="AK131" s="637">
        <f t="shared" ref="AK131" si="1311">(X131-X130)*100</f>
        <v>0</v>
      </c>
      <c r="AL131" s="637">
        <f t="shared" ref="AL131" si="1312">(Y131-Y130)*100</f>
        <v>0</v>
      </c>
      <c r="AM131" s="637">
        <f t="shared" ref="AM131" si="1313">(Z131-Z130)*100</f>
        <v>3.6119382763530412</v>
      </c>
      <c r="AN131" s="637">
        <f t="shared" ref="AN131" si="1314">(AA131-AA130)*100</f>
        <v>0</v>
      </c>
      <c r="AO131" s="637">
        <f t="shared" ref="AO131" si="1315">(AB131-AB130)*100</f>
        <v>14.342363566940609</v>
      </c>
      <c r="AP131" s="637">
        <f t="shared" ref="AP131" si="1316">(AC131-AC130)*100</f>
        <v>10.006350255468185</v>
      </c>
      <c r="AQ131" s="637">
        <f t="shared" ref="AQ131" si="1317">(AD131-AD130)*100</f>
        <v>12.400271600746901</v>
      </c>
      <c r="AR131" s="637">
        <f t="shared" ref="AR131" si="1318">(AE131-AE130)*100</f>
        <v>11.467565812298401</v>
      </c>
    </row>
    <row r="132" spans="1:44" ht="15">
      <c r="A132" s="117"/>
      <c r="B132" s="99" t="s">
        <v>150</v>
      </c>
      <c r="C132" s="106">
        <v>385</v>
      </c>
      <c r="D132" s="107"/>
      <c r="E132" s="107">
        <v>774</v>
      </c>
      <c r="F132" s="107">
        <v>191</v>
      </c>
      <c r="G132" s="107"/>
      <c r="H132" s="107"/>
      <c r="I132" s="106">
        <v>1350</v>
      </c>
      <c r="J132" s="106"/>
      <c r="K132" s="107">
        <v>232</v>
      </c>
      <c r="L132" s="107">
        <v>238</v>
      </c>
      <c r="M132" s="107">
        <v>24</v>
      </c>
      <c r="N132" s="108">
        <v>494</v>
      </c>
      <c r="O132"/>
      <c r="P132">
        <v>232</v>
      </c>
      <c r="Q132"/>
      <c r="R132" s="599" t="s">
        <v>1117</v>
      </c>
      <c r="S132" s="600" t="s">
        <v>1108</v>
      </c>
      <c r="T132" s="675">
        <f t="shared" ref="T132:T133" si="1319">IF(C116&gt;0,C132/C116,)</f>
        <v>6.3416241146433863E-2</v>
      </c>
      <c r="U132" s="676">
        <f t="shared" ref="U132:U133" si="1320">IF(D116&gt;0,D132/D116,)</f>
        <v>0</v>
      </c>
      <c r="V132" s="676">
        <f t="shared" ref="V132:V133" si="1321">IF(E116&gt;0,E132/E116,)</f>
        <v>0.10658220875791793</v>
      </c>
      <c r="W132" s="676">
        <f t="shared" ref="W132:W133" si="1322">IF(F116&gt;0,F132/F116,)</f>
        <v>8.6778736937755563E-2</v>
      </c>
      <c r="X132" s="676">
        <f t="shared" ref="X132:X133" si="1323">IF(G116&gt;0,G132/G116,)</f>
        <v>0</v>
      </c>
      <c r="Y132" s="676">
        <f t="shared" ref="Y132:Y133" si="1324">IF(H116&gt;0,H132/H116,)</f>
        <v>0</v>
      </c>
      <c r="Z132" s="675">
        <f t="shared" ref="Z132:Z133" si="1325">IF(I116&gt;0,I132/I116,)</f>
        <v>8.6906141367323289E-2</v>
      </c>
      <c r="AA132" s="675">
        <f t="shared" ref="AA132:AA133" si="1326">IF(J116&gt;0,J132/J116,)</f>
        <v>0</v>
      </c>
      <c r="AB132" s="676">
        <f t="shared" ref="AB132:AB133" si="1327">IF(K116&gt;0,K132/K116,)</f>
        <v>0.12133891213389121</v>
      </c>
      <c r="AC132" s="676">
        <f t="shared" ref="AC132:AC133" si="1328">IF(L116&gt;0,L132/L116,)</f>
        <v>5.4362722704431245E-2</v>
      </c>
      <c r="AD132" s="676">
        <f t="shared" ref="AD132:AD133" si="1329">IF(M116&gt;0,M132/M116,)</f>
        <v>4.3795620437956206E-2</v>
      </c>
      <c r="AE132" s="675">
        <f t="shared" ref="AE132:AE133" si="1330">IF(N116&gt;0,N132/N116,)</f>
        <v>7.2243346007604556E-2</v>
      </c>
      <c r="AG132" s="730" t="s">
        <v>1107</v>
      </c>
      <c r="AH132" s="627"/>
      <c r="AI132" s="627"/>
      <c r="AJ132" s="627"/>
      <c r="AK132" s="627"/>
      <c r="AL132" s="627"/>
      <c r="AM132" s="627"/>
      <c r="AN132" s="627"/>
      <c r="AO132" s="627"/>
      <c r="AP132" s="627"/>
      <c r="AQ132" s="627"/>
      <c r="AR132" s="627"/>
    </row>
    <row r="133" spans="1:44" ht="15">
      <c r="A133" s="117"/>
      <c r="B133" s="258" t="s">
        <v>531</v>
      </c>
      <c r="C133" s="259">
        <v>506</v>
      </c>
      <c r="D133" s="260"/>
      <c r="E133" s="260">
        <v>724</v>
      </c>
      <c r="F133" s="260">
        <v>252</v>
      </c>
      <c r="G133" s="260"/>
      <c r="H133" s="260"/>
      <c r="I133" s="259">
        <v>1482</v>
      </c>
      <c r="J133" s="259"/>
      <c r="K133" s="260">
        <v>241</v>
      </c>
      <c r="L133" s="260">
        <v>389</v>
      </c>
      <c r="M133" s="260">
        <v>47</v>
      </c>
      <c r="N133" s="261">
        <v>677</v>
      </c>
      <c r="O133"/>
      <c r="P133">
        <v>241</v>
      </c>
      <c r="Q133"/>
      <c r="R133" s="601"/>
      <c r="S133" s="602" t="s">
        <v>607</v>
      </c>
      <c r="T133" s="677">
        <f t="shared" si="1319"/>
        <v>7.9936808846761451E-2</v>
      </c>
      <c r="U133" s="678">
        <f t="shared" si="1320"/>
        <v>0</v>
      </c>
      <c r="V133" s="678">
        <f t="shared" si="1321"/>
        <v>9.8409677857822481E-2</v>
      </c>
      <c r="W133" s="678">
        <f t="shared" si="1322"/>
        <v>0.11454545454545455</v>
      </c>
      <c r="X133" s="678">
        <f t="shared" si="1323"/>
        <v>0</v>
      </c>
      <c r="Y133" s="678">
        <f t="shared" si="1324"/>
        <v>0</v>
      </c>
      <c r="Z133" s="677">
        <f t="shared" si="1325"/>
        <v>9.3283816957260651E-2</v>
      </c>
      <c r="AA133" s="677">
        <f t="shared" si="1326"/>
        <v>0</v>
      </c>
      <c r="AB133" s="678">
        <f t="shared" si="1327"/>
        <v>0.11514572384137602</v>
      </c>
      <c r="AC133" s="678">
        <f t="shared" si="1328"/>
        <v>8.3601977218998494E-2</v>
      </c>
      <c r="AD133" s="678">
        <f t="shared" si="1329"/>
        <v>7.8073089700996676E-2</v>
      </c>
      <c r="AE133" s="677">
        <f t="shared" si="1330"/>
        <v>9.2133913990201419E-2</v>
      </c>
      <c r="AG133" s="637">
        <f>(T133-T132)*100</f>
        <v>1.6520567700327589</v>
      </c>
      <c r="AH133" s="637">
        <f t="shared" ref="AH133" si="1331">(U133-U132)*100</f>
        <v>0</v>
      </c>
      <c r="AI133" s="637">
        <f t="shared" ref="AI133" si="1332">(V133-V132)*100</f>
        <v>-0.81725309000954538</v>
      </c>
      <c r="AJ133" s="637">
        <f t="shared" ref="AJ133" si="1333">(W133-W132)*100</f>
        <v>2.7766717607698985</v>
      </c>
      <c r="AK133" s="637">
        <f t="shared" ref="AK133" si="1334">(X133-X132)*100</f>
        <v>0</v>
      </c>
      <c r="AL133" s="637">
        <f t="shared" ref="AL133" si="1335">(Y133-Y132)*100</f>
        <v>0</v>
      </c>
      <c r="AM133" s="637">
        <f t="shared" ref="AM133" si="1336">(Z133-Z132)*100</f>
        <v>0.63776755899373616</v>
      </c>
      <c r="AN133" s="637">
        <f t="shared" ref="AN133" si="1337">(AA133-AA132)*100</f>
        <v>0</v>
      </c>
      <c r="AO133" s="637">
        <f t="shared" ref="AO133" si="1338">(AB133-AB132)*100</f>
        <v>-0.61931882925151949</v>
      </c>
      <c r="AP133" s="637">
        <f t="shared" ref="AP133" si="1339">(AC133-AC132)*100</f>
        <v>2.923925451456725</v>
      </c>
      <c r="AQ133" s="637">
        <f t="shared" ref="AQ133" si="1340">(AD133-AD132)*100</f>
        <v>3.4277469263040468</v>
      </c>
      <c r="AR133" s="637">
        <f t="shared" ref="AR133" si="1341">(AE133-AE132)*100</f>
        <v>1.9890567982596863</v>
      </c>
    </row>
    <row r="134" spans="1:44" ht="15">
      <c r="A134" s="117"/>
      <c r="B134" s="99" t="s">
        <v>152</v>
      </c>
      <c r="C134" s="106"/>
      <c r="D134" s="107"/>
      <c r="E134" s="107"/>
      <c r="F134" s="107"/>
      <c r="G134" s="107"/>
      <c r="H134" s="107"/>
      <c r="I134" s="106"/>
      <c r="J134" s="106"/>
      <c r="K134" s="107"/>
      <c r="L134" s="107"/>
      <c r="M134" s="107"/>
      <c r="N134" s="108"/>
      <c r="O134"/>
      <c r="P134"/>
      <c r="Q134"/>
      <c r="R134" s="599" t="s">
        <v>1118</v>
      </c>
      <c r="S134" s="600" t="s">
        <v>1108</v>
      </c>
      <c r="T134" s="675">
        <f t="shared" ref="T134:T135" si="1342">IF(C116&gt;0,C134/C116,)</f>
        <v>0</v>
      </c>
      <c r="U134" s="676">
        <f t="shared" ref="U134:U135" si="1343">IF(D116&gt;0,D134/D116,)</f>
        <v>0</v>
      </c>
      <c r="V134" s="676">
        <f t="shared" ref="V134:V135" si="1344">IF(E116&gt;0,E134/E116,)</f>
        <v>0</v>
      </c>
      <c r="W134" s="676">
        <f t="shared" ref="W134:W135" si="1345">IF(F116&gt;0,F134/F116,)</f>
        <v>0</v>
      </c>
      <c r="X134" s="676">
        <f t="shared" ref="X134:X135" si="1346">IF(G116&gt;0,G134/G116,)</f>
        <v>0</v>
      </c>
      <c r="Y134" s="676">
        <f t="shared" ref="Y134:Y135" si="1347">IF(H116&gt;0,H134/H116,)</f>
        <v>0</v>
      </c>
      <c r="Z134" s="675">
        <f t="shared" ref="Z134:Z135" si="1348">IF(I116&gt;0,I134/I116,)</f>
        <v>0</v>
      </c>
      <c r="AA134" s="675">
        <f t="shared" ref="AA134:AA135" si="1349">IF(J116&gt;0,J134/J116,)</f>
        <v>0</v>
      </c>
      <c r="AB134" s="676">
        <f t="shared" ref="AB134:AB135" si="1350">IF(K116&gt;0,K134/K116,)</f>
        <v>0</v>
      </c>
      <c r="AC134" s="676">
        <f t="shared" ref="AC134:AC135" si="1351">IF(L116&gt;0,L134/L116,)</f>
        <v>0</v>
      </c>
      <c r="AD134" s="676">
        <f t="shared" ref="AD134:AD135" si="1352">IF(M116&gt;0,M134/M116,)</f>
        <v>0</v>
      </c>
      <c r="AE134" s="675">
        <f t="shared" ref="AE134:AE135" si="1353">IF(N116&gt;0,N134/N116,)</f>
        <v>0</v>
      </c>
      <c r="AG134" s="730" t="s">
        <v>1107</v>
      </c>
      <c r="AH134" s="627"/>
      <c r="AI134" s="627"/>
      <c r="AJ134" s="627"/>
      <c r="AK134" s="627"/>
      <c r="AL134" s="627"/>
      <c r="AM134" s="627"/>
      <c r="AN134" s="627"/>
      <c r="AO134" s="627"/>
      <c r="AP134" s="627"/>
      <c r="AQ134" s="627"/>
      <c r="AR134" s="627"/>
    </row>
    <row r="135" spans="1:44" ht="15">
      <c r="A135" s="117"/>
      <c r="B135" s="258" t="s">
        <v>533</v>
      </c>
      <c r="C135" s="259"/>
      <c r="D135" s="260"/>
      <c r="E135" s="260"/>
      <c r="F135" s="260"/>
      <c r="G135" s="260"/>
      <c r="H135" s="260"/>
      <c r="I135" s="259"/>
      <c r="J135" s="259"/>
      <c r="K135" s="260"/>
      <c r="L135" s="260"/>
      <c r="M135" s="260"/>
      <c r="N135" s="261"/>
      <c r="O135"/>
      <c r="P135"/>
      <c r="Q135"/>
      <c r="R135" s="601"/>
      <c r="S135" s="602" t="s">
        <v>607</v>
      </c>
      <c r="T135" s="677">
        <f t="shared" si="1342"/>
        <v>0</v>
      </c>
      <c r="U135" s="678">
        <f t="shared" si="1343"/>
        <v>0</v>
      </c>
      <c r="V135" s="678">
        <f t="shared" si="1344"/>
        <v>0</v>
      </c>
      <c r="W135" s="678">
        <f t="shared" si="1345"/>
        <v>0</v>
      </c>
      <c r="X135" s="678">
        <f t="shared" si="1346"/>
        <v>0</v>
      </c>
      <c r="Y135" s="678">
        <f t="shared" si="1347"/>
        <v>0</v>
      </c>
      <c r="Z135" s="677">
        <f t="shared" si="1348"/>
        <v>0</v>
      </c>
      <c r="AA135" s="677">
        <f t="shared" si="1349"/>
        <v>0</v>
      </c>
      <c r="AB135" s="678">
        <f t="shared" si="1350"/>
        <v>0</v>
      </c>
      <c r="AC135" s="678">
        <f t="shared" si="1351"/>
        <v>0</v>
      </c>
      <c r="AD135" s="678">
        <f t="shared" si="1352"/>
        <v>0</v>
      </c>
      <c r="AE135" s="677">
        <f t="shared" si="1353"/>
        <v>0</v>
      </c>
      <c r="AG135" s="637">
        <f>(T135-T134)*100</f>
        <v>0</v>
      </c>
      <c r="AH135" s="637">
        <f t="shared" ref="AH135" si="1354">(U135-U134)*100</f>
        <v>0</v>
      </c>
      <c r="AI135" s="637">
        <f t="shared" ref="AI135" si="1355">(V135-V134)*100</f>
        <v>0</v>
      </c>
      <c r="AJ135" s="637">
        <f t="shared" ref="AJ135" si="1356">(W135-W134)*100</f>
        <v>0</v>
      </c>
      <c r="AK135" s="637">
        <f t="shared" ref="AK135" si="1357">(X135-X134)*100</f>
        <v>0</v>
      </c>
      <c r="AL135" s="637">
        <f t="shared" ref="AL135" si="1358">(Y135-Y134)*100</f>
        <v>0</v>
      </c>
      <c r="AM135" s="637">
        <f t="shared" ref="AM135" si="1359">(Z135-Z134)*100</f>
        <v>0</v>
      </c>
      <c r="AN135" s="637">
        <f t="shared" ref="AN135" si="1360">(AA135-AA134)*100</f>
        <v>0</v>
      </c>
      <c r="AO135" s="637">
        <f t="shared" ref="AO135" si="1361">(AB135-AB134)*100</f>
        <v>0</v>
      </c>
      <c r="AP135" s="637">
        <f t="shared" ref="AP135" si="1362">(AC135-AC134)*100</f>
        <v>0</v>
      </c>
      <c r="AQ135" s="637">
        <f t="shared" ref="AQ135" si="1363">(AD135-AD134)*100</f>
        <v>0</v>
      </c>
      <c r="AR135" s="637">
        <f t="shared" ref="AR135" si="1364">(AE135-AE134)*100</f>
        <v>0</v>
      </c>
    </row>
    <row r="136" spans="1:44" ht="15">
      <c r="A136" s="117"/>
      <c r="B136" s="99" t="s">
        <v>154</v>
      </c>
      <c r="C136" s="106">
        <v>437</v>
      </c>
      <c r="D136" s="107"/>
      <c r="E136" s="107">
        <v>885</v>
      </c>
      <c r="F136" s="107">
        <v>355</v>
      </c>
      <c r="G136" s="107"/>
      <c r="H136" s="107"/>
      <c r="I136" s="106">
        <v>1677</v>
      </c>
      <c r="J136" s="106"/>
      <c r="K136" s="107">
        <v>312</v>
      </c>
      <c r="L136" s="107">
        <v>1306</v>
      </c>
      <c r="M136" s="107">
        <v>214</v>
      </c>
      <c r="N136" s="108">
        <v>1832</v>
      </c>
      <c r="O136"/>
      <c r="P136">
        <v>312</v>
      </c>
      <c r="Q136"/>
      <c r="R136" s="599" t="s">
        <v>1119</v>
      </c>
      <c r="S136" s="600" t="s">
        <v>1108</v>
      </c>
      <c r="T136" s="675">
        <f t="shared" ref="T136:T137" si="1365">IF(C116&gt;0,C136/C116,)</f>
        <v>7.1981551638939226E-2</v>
      </c>
      <c r="U136" s="676">
        <f t="shared" ref="U136:U137" si="1366">IF(D116&gt;0,D136/D116,)</f>
        <v>0</v>
      </c>
      <c r="V136" s="676">
        <f t="shared" ref="V136:V137" si="1367">IF(E116&gt;0,E136/E116,)</f>
        <v>0.12186725419994492</v>
      </c>
      <c r="W136" s="676">
        <f t="shared" ref="W136:W137" si="1368">IF(F116&gt;0,F136/F116,)</f>
        <v>0.16129032258064516</v>
      </c>
      <c r="X136" s="676">
        <f t="shared" ref="X136:X137" si="1369">IF(G116&gt;0,G136/G116,)</f>
        <v>0</v>
      </c>
      <c r="Y136" s="676">
        <f t="shared" ref="Y136:Y137" si="1370">IF(H116&gt;0,H136/H116,)</f>
        <v>0</v>
      </c>
      <c r="Z136" s="675">
        <f t="shared" ref="Z136:Z137" si="1371">IF(I116&gt;0,I136/I116,)</f>
        <v>0.10795674005407493</v>
      </c>
      <c r="AA136" s="675">
        <f t="shared" ref="AA136:AA137" si="1372">IF(J116&gt;0,J136/J116,)</f>
        <v>0</v>
      </c>
      <c r="AB136" s="676">
        <f t="shared" ref="AB136:AB137" si="1373">IF(K116&gt;0,K136/K116,)</f>
        <v>0.16317991631799164</v>
      </c>
      <c r="AC136" s="676">
        <f t="shared" ref="AC136:AC137" si="1374">IF(L116&gt;0,L136/L116,)</f>
        <v>0.2983097304705345</v>
      </c>
      <c r="AD136" s="676">
        <f t="shared" ref="AD136:AD137" si="1375">IF(M116&gt;0,M136/M116,)</f>
        <v>0.39051094890510951</v>
      </c>
      <c r="AE136" s="675">
        <f t="shared" ref="AE136:AE137" si="1376">IF(N116&gt;0,N136/N116,)</f>
        <v>0.26791459491079261</v>
      </c>
      <c r="AG136" s="730" t="s">
        <v>1107</v>
      </c>
      <c r="AH136" s="262"/>
      <c r="AI136" s="262"/>
      <c r="AJ136" s="262"/>
      <c r="AK136" s="262"/>
      <c r="AL136" s="262"/>
      <c r="AM136" s="262"/>
      <c r="AN136" s="262"/>
      <c r="AO136" s="262"/>
      <c r="AP136" s="262"/>
      <c r="AQ136" s="262"/>
      <c r="AR136" s="262"/>
    </row>
    <row r="137" spans="1:44" ht="15.75" thickBot="1">
      <c r="A137" s="610"/>
      <c r="B137" s="614" t="s">
        <v>537</v>
      </c>
      <c r="C137" s="611">
        <v>231</v>
      </c>
      <c r="D137" s="612"/>
      <c r="E137" s="612">
        <v>321</v>
      </c>
      <c r="F137" s="612">
        <v>207</v>
      </c>
      <c r="G137" s="612"/>
      <c r="H137" s="612"/>
      <c r="I137" s="611">
        <v>759</v>
      </c>
      <c r="J137" s="611"/>
      <c r="K137" s="612">
        <v>235</v>
      </c>
      <c r="L137" s="612">
        <v>606</v>
      </c>
      <c r="M137" s="612">
        <v>107</v>
      </c>
      <c r="N137" s="613">
        <v>948</v>
      </c>
      <c r="O137"/>
      <c r="P137">
        <v>235</v>
      </c>
      <c r="Q137"/>
      <c r="R137" s="615"/>
      <c r="S137" s="616" t="s">
        <v>607</v>
      </c>
      <c r="T137" s="679">
        <f t="shared" si="1365"/>
        <v>3.6492890995260666E-2</v>
      </c>
      <c r="U137" s="680">
        <f t="shared" si="1366"/>
        <v>0</v>
      </c>
      <c r="V137" s="680">
        <f t="shared" si="1367"/>
        <v>4.3631915182819087E-2</v>
      </c>
      <c r="W137" s="680">
        <f t="shared" si="1368"/>
        <v>9.4090909090909086E-2</v>
      </c>
      <c r="X137" s="680">
        <f t="shared" si="1369"/>
        <v>0</v>
      </c>
      <c r="Y137" s="680">
        <f t="shared" si="1370"/>
        <v>0</v>
      </c>
      <c r="Z137" s="679">
        <f t="shared" si="1371"/>
        <v>4.7774910304022158E-2</v>
      </c>
      <c r="AA137" s="679">
        <f t="shared" si="1372"/>
        <v>0</v>
      </c>
      <c r="AB137" s="680">
        <f t="shared" si="1373"/>
        <v>0.11227902532250358</v>
      </c>
      <c r="AC137" s="680">
        <f t="shared" si="1374"/>
        <v>0.13023855577047067</v>
      </c>
      <c r="AD137" s="680">
        <f t="shared" si="1375"/>
        <v>0.17774086378737541</v>
      </c>
      <c r="AE137" s="679">
        <f t="shared" si="1376"/>
        <v>0.12901469787697334</v>
      </c>
      <c r="AF137" s="617"/>
      <c r="AG137" s="642">
        <f>(T137-T136)*100</f>
        <v>-3.5488660643678562</v>
      </c>
      <c r="AH137" s="642">
        <f t="shared" ref="AH137" si="1377">(U137-U136)*100</f>
        <v>0</v>
      </c>
      <c r="AI137" s="642">
        <f t="shared" ref="AI137" si="1378">(V137-V136)*100</f>
        <v>-7.8235339017125831</v>
      </c>
      <c r="AJ137" s="642">
        <f t="shared" ref="AJ137" si="1379">(W137-W136)*100</f>
        <v>-6.7199413489736068</v>
      </c>
      <c r="AK137" s="642">
        <f t="shared" ref="AK137" si="1380">(X137-X136)*100</f>
        <v>0</v>
      </c>
      <c r="AL137" s="642">
        <f t="shared" ref="AL137" si="1381">(Y137-Y136)*100</f>
        <v>0</v>
      </c>
      <c r="AM137" s="642">
        <f t="shared" ref="AM137" si="1382">(Z137-Z136)*100</f>
        <v>-6.0181829750052778</v>
      </c>
      <c r="AN137" s="642">
        <f t="shared" ref="AN137" si="1383">(AA137-AA136)*100</f>
        <v>0</v>
      </c>
      <c r="AO137" s="642">
        <f t="shared" ref="AO137" si="1384">(AB137-AB136)*100</f>
        <v>-5.0900890995488055</v>
      </c>
      <c r="AP137" s="642">
        <f t="shared" ref="AP137" si="1385">(AC137-AC136)*100</f>
        <v>-16.807117470006382</v>
      </c>
      <c r="AQ137" s="642">
        <f t="shared" ref="AQ137" si="1386">(AD137-AD136)*100</f>
        <v>-21.27700851177341</v>
      </c>
      <c r="AR137" s="642">
        <f t="shared" ref="AR137" si="1387">(AE137-AE136)*100</f>
        <v>-13.889989703381927</v>
      </c>
    </row>
    <row r="138" spans="1:44" ht="15">
      <c r="A138" s="116" t="s">
        <v>84</v>
      </c>
      <c r="B138" s="99" t="s">
        <v>140</v>
      </c>
      <c r="C138" s="106">
        <v>4314</v>
      </c>
      <c r="D138" s="107">
        <v>4699</v>
      </c>
      <c r="E138" s="107">
        <v>3840</v>
      </c>
      <c r="F138" s="107">
        <v>4385</v>
      </c>
      <c r="G138" s="107"/>
      <c r="H138" s="107">
        <v>137</v>
      </c>
      <c r="I138" s="106">
        <v>17375</v>
      </c>
      <c r="J138" s="106"/>
      <c r="K138" s="107">
        <v>1316</v>
      </c>
      <c r="L138" s="107">
        <v>908</v>
      </c>
      <c r="M138" s="107">
        <v>498</v>
      </c>
      <c r="N138" s="108">
        <v>2722</v>
      </c>
      <c r="O138"/>
      <c r="P138">
        <v>1316</v>
      </c>
      <c r="Q138">
        <f>+P140+P142+P144+P146+P148+P150+P152+P154+P156+P158</f>
        <v>1316</v>
      </c>
      <c r="R138" s="599" t="s">
        <v>1109</v>
      </c>
      <c r="S138" s="600" t="s">
        <v>1108</v>
      </c>
      <c r="T138" s="675">
        <f t="shared" ref="T138:T139" si="1388">IF(C138&gt;0,C138/C138,)</f>
        <v>1</v>
      </c>
      <c r="U138" s="676">
        <f t="shared" ref="U138:U139" si="1389">IF(D138&gt;0,D138/D138,)</f>
        <v>1</v>
      </c>
      <c r="V138" s="676">
        <f t="shared" ref="V138:V139" si="1390">IF(E138&gt;0,E138/E138,)</f>
        <v>1</v>
      </c>
      <c r="W138" s="676">
        <f t="shared" ref="W138:W139" si="1391">IF(F138&gt;0,F138/F138,)</f>
        <v>1</v>
      </c>
      <c r="X138" s="676">
        <f t="shared" ref="X138:X139" si="1392">IF(G138&gt;0,G138/G138,)</f>
        <v>0</v>
      </c>
      <c r="Y138" s="676">
        <f t="shared" ref="Y138:Y139" si="1393">IF(H138&gt;0,H138/H138,)</f>
        <v>1</v>
      </c>
      <c r="Z138" s="675">
        <f t="shared" ref="Z138:Z139" si="1394">IF(I138&gt;0,I138/I138,)</f>
        <v>1</v>
      </c>
      <c r="AA138" s="675">
        <f t="shared" ref="AA138:AA139" si="1395">IF(J138&gt;0,J138/J138,)</f>
        <v>0</v>
      </c>
      <c r="AB138" s="676">
        <f t="shared" ref="AB138:AB139" si="1396">IF(K138&gt;0,K138/K138,)</f>
        <v>1</v>
      </c>
      <c r="AC138" s="676">
        <f t="shared" ref="AC138:AC139" si="1397">IF(L138&gt;0,L138/L138,)</f>
        <v>1</v>
      </c>
      <c r="AD138" s="676">
        <f t="shared" ref="AD138:AD139" si="1398">IF(M138&gt;0,M138/M138,)</f>
        <v>1</v>
      </c>
      <c r="AE138" s="675">
        <f t="shared" ref="AE138:AE139" si="1399">IF(N138&gt;0,N138/N138,)</f>
        <v>1</v>
      </c>
      <c r="AG138" s="626">
        <f>+T140+T142+T144+T146+T148+T150+T152+T154+T156+T158</f>
        <v>0.99999999999999989</v>
      </c>
      <c r="AH138" s="627">
        <f t="shared" ref="AH138:AH139" si="1400">+U140+U142+U144+U146+U148+U150+U152+U154+U156+U158</f>
        <v>0.99999999999999989</v>
      </c>
      <c r="AI138" s="627">
        <f t="shared" ref="AI138:AI139" si="1401">+V140+V142+V144+V146+V148+V150+V152+V154+V156+V158</f>
        <v>0.99999999999999978</v>
      </c>
      <c r="AJ138" s="627">
        <f t="shared" ref="AJ138:AJ139" si="1402">+W140+W142+W144+W146+W148+W150+W152+W154+W156+W158</f>
        <v>1</v>
      </c>
      <c r="AK138" s="627">
        <f t="shared" ref="AK138:AK139" si="1403">+X140+X142+X144+X146+X148+X150+X152+X154+X156+X158</f>
        <v>0</v>
      </c>
      <c r="AL138" s="627">
        <f t="shared" ref="AL138:AL139" si="1404">+Y140+Y142+Y144+Y146+Y148+Y150+Y152+Y154+Y156+Y158</f>
        <v>1</v>
      </c>
      <c r="AM138" s="627">
        <f t="shared" ref="AM138:AM139" si="1405">+Z140+Z142+Z144+Z146+Z148+Z150+Z152+Z154+Z156+Z158</f>
        <v>1</v>
      </c>
      <c r="AN138" s="627">
        <f t="shared" ref="AN138:AN139" si="1406">+AA140+AA142+AA144+AA146+AA148+AA150+AA152+AA154+AA156+AA158</f>
        <v>0</v>
      </c>
      <c r="AO138" s="627">
        <f t="shared" ref="AO138:AO139" si="1407">+AB140+AB142+AB144+AB146+AB148+AB150+AB152+AB154+AB156+AB158</f>
        <v>1</v>
      </c>
      <c r="AP138" s="627">
        <f t="shared" ref="AP138:AP139" si="1408">+AC140+AC142+AC144+AC146+AC148+AC150+AC152+AC154+AC156+AC158</f>
        <v>1</v>
      </c>
      <c r="AQ138" s="627">
        <f t="shared" ref="AQ138:AQ139" si="1409">+AD140+AD142+AD144+AD146+AD148+AD150+AD152+AD154+AD156+AD158</f>
        <v>1</v>
      </c>
      <c r="AR138" s="627">
        <f t="shared" ref="AR138:AR139" si="1410">+AE140+AE142+AE144+AE146+AE148+AE150+AE152+AE154+AE156+AE158</f>
        <v>1</v>
      </c>
    </row>
    <row r="139" spans="1:44" ht="15">
      <c r="A139" s="117"/>
      <c r="B139" s="258" t="s">
        <v>535</v>
      </c>
      <c r="C139" s="259">
        <v>4347</v>
      </c>
      <c r="D139" s="260">
        <v>4845</v>
      </c>
      <c r="E139" s="260">
        <v>3840</v>
      </c>
      <c r="F139" s="260">
        <v>4496</v>
      </c>
      <c r="G139" s="260"/>
      <c r="H139" s="260">
        <v>160</v>
      </c>
      <c r="I139" s="259">
        <v>17688</v>
      </c>
      <c r="J139" s="259"/>
      <c r="K139" s="260">
        <v>1459</v>
      </c>
      <c r="L139" s="260">
        <v>1029</v>
      </c>
      <c r="M139" s="260">
        <v>605</v>
      </c>
      <c r="N139" s="261">
        <v>3093</v>
      </c>
      <c r="O139"/>
      <c r="P139">
        <v>1459</v>
      </c>
      <c r="Q139"/>
      <c r="R139" s="601"/>
      <c r="S139" s="602" t="s">
        <v>607</v>
      </c>
      <c r="T139" s="677">
        <f t="shared" si="1388"/>
        <v>1</v>
      </c>
      <c r="U139" s="678">
        <f t="shared" si="1389"/>
        <v>1</v>
      </c>
      <c r="V139" s="678">
        <f t="shared" si="1390"/>
        <v>1</v>
      </c>
      <c r="W139" s="678">
        <f t="shared" si="1391"/>
        <v>1</v>
      </c>
      <c r="X139" s="678">
        <f t="shared" si="1392"/>
        <v>0</v>
      </c>
      <c r="Y139" s="678">
        <f t="shared" si="1393"/>
        <v>1</v>
      </c>
      <c r="Z139" s="677">
        <f t="shared" si="1394"/>
        <v>1</v>
      </c>
      <c r="AA139" s="677">
        <f t="shared" si="1395"/>
        <v>0</v>
      </c>
      <c r="AB139" s="678">
        <f t="shared" si="1396"/>
        <v>1</v>
      </c>
      <c r="AC139" s="678">
        <f t="shared" si="1397"/>
        <v>1</v>
      </c>
      <c r="AD139" s="678">
        <f t="shared" si="1398"/>
        <v>1</v>
      </c>
      <c r="AE139" s="677">
        <f t="shared" si="1399"/>
        <v>1</v>
      </c>
      <c r="AG139" s="628">
        <f>+T141+T143+T145+T147+T149+T151+T153+T155+T157+T159</f>
        <v>1</v>
      </c>
      <c r="AH139" s="628">
        <f t="shared" si="1400"/>
        <v>1</v>
      </c>
      <c r="AI139" s="628">
        <f t="shared" si="1401"/>
        <v>1</v>
      </c>
      <c r="AJ139" s="628">
        <f t="shared" si="1402"/>
        <v>1</v>
      </c>
      <c r="AK139" s="628">
        <f t="shared" si="1403"/>
        <v>0</v>
      </c>
      <c r="AL139" s="628">
        <f t="shared" si="1404"/>
        <v>1</v>
      </c>
      <c r="AM139" s="628">
        <f t="shared" si="1405"/>
        <v>1</v>
      </c>
      <c r="AN139" s="628">
        <f t="shared" si="1406"/>
        <v>0</v>
      </c>
      <c r="AO139" s="628">
        <f t="shared" si="1407"/>
        <v>1</v>
      </c>
      <c r="AP139" s="628">
        <f t="shared" si="1408"/>
        <v>1</v>
      </c>
      <c r="AQ139" s="628">
        <f t="shared" si="1409"/>
        <v>1</v>
      </c>
      <c r="AR139" s="628">
        <f t="shared" si="1410"/>
        <v>1</v>
      </c>
    </row>
    <row r="140" spans="1:44" ht="15">
      <c r="A140" s="117"/>
      <c r="B140" s="99" t="s">
        <v>272</v>
      </c>
      <c r="C140" s="106">
        <v>131</v>
      </c>
      <c r="D140" s="107">
        <v>201</v>
      </c>
      <c r="E140" s="107">
        <v>82</v>
      </c>
      <c r="F140" s="107">
        <v>163</v>
      </c>
      <c r="G140" s="107"/>
      <c r="H140" s="107">
        <v>2</v>
      </c>
      <c r="I140" s="106">
        <v>579</v>
      </c>
      <c r="J140" s="106"/>
      <c r="K140" s="107">
        <v>18</v>
      </c>
      <c r="L140" s="107">
        <v>18</v>
      </c>
      <c r="M140" s="107">
        <v>7</v>
      </c>
      <c r="N140" s="108">
        <v>43</v>
      </c>
      <c r="O140"/>
      <c r="P140">
        <v>18</v>
      </c>
      <c r="Q140"/>
      <c r="R140" s="599" t="s">
        <v>1110</v>
      </c>
      <c r="S140" s="600" t="s">
        <v>1108</v>
      </c>
      <c r="T140" s="675">
        <f t="shared" ref="T140:T141" si="1411">IF(C138&gt;0,C140/C138,)</f>
        <v>3.0366249420491424E-2</v>
      </c>
      <c r="U140" s="676">
        <f t="shared" ref="U140:U141" si="1412">IF(D138&gt;0,D140/D138,)</f>
        <v>4.277505852309002E-2</v>
      </c>
      <c r="V140" s="676">
        <f t="shared" ref="V140:V141" si="1413">IF(E138&gt;0,E140/E138,)</f>
        <v>2.1354166666666667E-2</v>
      </c>
      <c r="W140" s="676">
        <f t="shared" ref="W140:W141" si="1414">IF(F138&gt;0,F140/F138,)</f>
        <v>3.7172177879133413E-2</v>
      </c>
      <c r="X140" s="676">
        <f t="shared" ref="X140:X141" si="1415">IF(G138&gt;0,G140/G138,)</f>
        <v>0</v>
      </c>
      <c r="Y140" s="676">
        <f t="shared" ref="Y140:Y141" si="1416">IF(H138&gt;0,H140/H138,)</f>
        <v>1.4598540145985401E-2</v>
      </c>
      <c r="Z140" s="675">
        <f t="shared" ref="Z140:Z141" si="1417">IF(I138&gt;0,I140/I138,)</f>
        <v>3.3323741007194242E-2</v>
      </c>
      <c r="AA140" s="675">
        <f t="shared" ref="AA140:AA141" si="1418">IF(J138&gt;0,J140/J138,)</f>
        <v>0</v>
      </c>
      <c r="AB140" s="676">
        <f t="shared" ref="AB140:AB141" si="1419">IF(K138&gt;0,K140/K138,)</f>
        <v>1.3677811550151976E-2</v>
      </c>
      <c r="AC140" s="676">
        <f t="shared" ref="AC140:AC141" si="1420">IF(L138&gt;0,L140/L138,)</f>
        <v>1.9823788546255508E-2</v>
      </c>
      <c r="AD140" s="676">
        <f t="shared" ref="AD140:AD141" si="1421">IF(M138&gt;0,M140/M138,)</f>
        <v>1.4056224899598393E-2</v>
      </c>
      <c r="AE140" s="675">
        <f t="shared" ref="AE140:AE141" si="1422">IF(N138&gt;0,N140/N138,)</f>
        <v>1.5797207935341659E-2</v>
      </c>
      <c r="AG140" s="730" t="s">
        <v>1107</v>
      </c>
      <c r="AH140" s="627"/>
      <c r="AI140" s="627"/>
      <c r="AJ140" s="627"/>
      <c r="AK140" s="627"/>
      <c r="AL140" s="627"/>
      <c r="AM140" s="627"/>
      <c r="AN140" s="627"/>
      <c r="AO140" s="627"/>
      <c r="AP140" s="627"/>
      <c r="AQ140" s="627"/>
      <c r="AR140" s="627"/>
    </row>
    <row r="141" spans="1:44" ht="15">
      <c r="A141" s="117"/>
      <c r="B141" s="258" t="s">
        <v>517</v>
      </c>
      <c r="C141" s="259">
        <v>165</v>
      </c>
      <c r="D141" s="260">
        <v>268</v>
      </c>
      <c r="E141" s="260">
        <v>190</v>
      </c>
      <c r="F141" s="260">
        <v>181</v>
      </c>
      <c r="G141" s="260"/>
      <c r="H141" s="260">
        <v>0</v>
      </c>
      <c r="I141" s="259">
        <v>804</v>
      </c>
      <c r="J141" s="259"/>
      <c r="K141" s="260">
        <v>17</v>
      </c>
      <c r="L141" s="260">
        <v>39</v>
      </c>
      <c r="M141" s="260">
        <v>16</v>
      </c>
      <c r="N141" s="261">
        <v>72</v>
      </c>
      <c r="O141"/>
      <c r="P141">
        <v>17</v>
      </c>
      <c r="Q141"/>
      <c r="R141" s="601"/>
      <c r="S141" s="602" t="s">
        <v>607</v>
      </c>
      <c r="T141" s="677">
        <f t="shared" si="1411"/>
        <v>3.7957211870255352E-2</v>
      </c>
      <c r="U141" s="678">
        <f t="shared" si="1412"/>
        <v>5.5314757481940147E-2</v>
      </c>
      <c r="V141" s="678">
        <f t="shared" si="1413"/>
        <v>4.9479166666666664E-2</v>
      </c>
      <c r="W141" s="678">
        <f t="shared" si="1414"/>
        <v>4.0258007117437725E-2</v>
      </c>
      <c r="X141" s="678">
        <f t="shared" si="1415"/>
        <v>0</v>
      </c>
      <c r="Y141" s="678">
        <f t="shared" si="1416"/>
        <v>0</v>
      </c>
      <c r="Z141" s="677">
        <f t="shared" si="1417"/>
        <v>4.5454545454545456E-2</v>
      </c>
      <c r="AA141" s="677">
        <f t="shared" si="1418"/>
        <v>0</v>
      </c>
      <c r="AB141" s="678">
        <f t="shared" si="1419"/>
        <v>1.1651816312542838E-2</v>
      </c>
      <c r="AC141" s="678">
        <f t="shared" si="1420"/>
        <v>3.7900874635568516E-2</v>
      </c>
      <c r="AD141" s="678">
        <f t="shared" si="1421"/>
        <v>2.6446280991735537E-2</v>
      </c>
      <c r="AE141" s="677">
        <f t="shared" si="1422"/>
        <v>2.3278370514064017E-2</v>
      </c>
      <c r="AG141" s="637">
        <f>(T141-T140)*100</f>
        <v>0.75909624497639272</v>
      </c>
      <c r="AH141" s="637">
        <f t="shared" ref="AH141" si="1423">(U141-U140)*100</f>
        <v>1.2539698958850125</v>
      </c>
      <c r="AI141" s="637">
        <f t="shared" ref="AI141" si="1424">(V141-V140)*100</f>
        <v>2.8124999999999996</v>
      </c>
      <c r="AJ141" s="637">
        <f t="shared" ref="AJ141" si="1425">(W141-W140)*100</f>
        <v>0.30858292383043118</v>
      </c>
      <c r="AK141" s="637">
        <f t="shared" ref="AK141" si="1426">(X141-X140)*100</f>
        <v>0</v>
      </c>
      <c r="AL141" s="637">
        <f t="shared" ref="AL141" si="1427">(Y141-Y140)*100</f>
        <v>-1.4598540145985401</v>
      </c>
      <c r="AM141" s="637">
        <f t="shared" ref="AM141" si="1428">(Z141-Z140)*100</f>
        <v>1.2130804447351213</v>
      </c>
      <c r="AN141" s="637">
        <f t="shared" ref="AN141" si="1429">(AA141-AA140)*100</f>
        <v>0</v>
      </c>
      <c r="AO141" s="637">
        <f t="shared" ref="AO141" si="1430">(AB141-AB140)*100</f>
        <v>-0.20259952376091381</v>
      </c>
      <c r="AP141" s="637">
        <f t="shared" ref="AP141" si="1431">(AC141-AC140)*100</f>
        <v>1.8077086089313008</v>
      </c>
      <c r="AQ141" s="637">
        <f t="shared" ref="AQ141" si="1432">(AD141-AD140)*100</f>
        <v>1.2390056092137143</v>
      </c>
      <c r="AR141" s="637">
        <f t="shared" ref="AR141" si="1433">(AE141-AE140)*100</f>
        <v>0.74811625787223579</v>
      </c>
    </row>
    <row r="142" spans="1:44" ht="15">
      <c r="A142" s="117"/>
      <c r="B142" s="99" t="s">
        <v>274</v>
      </c>
      <c r="C142" s="106"/>
      <c r="D142" s="107">
        <v>4</v>
      </c>
      <c r="E142" s="107"/>
      <c r="F142" s="107">
        <v>1</v>
      </c>
      <c r="G142" s="107"/>
      <c r="H142" s="107"/>
      <c r="I142" s="106">
        <v>5</v>
      </c>
      <c r="J142" s="106"/>
      <c r="K142" s="107">
        <v>5</v>
      </c>
      <c r="L142" s="107">
        <v>1</v>
      </c>
      <c r="M142" s="107">
        <v>2</v>
      </c>
      <c r="N142" s="108">
        <v>8</v>
      </c>
      <c r="O142"/>
      <c r="P142">
        <v>5</v>
      </c>
      <c r="Q142"/>
      <c r="R142" s="599" t="s">
        <v>1111</v>
      </c>
      <c r="S142" s="600" t="s">
        <v>1108</v>
      </c>
      <c r="T142" s="675">
        <f t="shared" ref="T142:T143" si="1434">IF(C138&gt;0,C142/C138,)</f>
        <v>0</v>
      </c>
      <c r="U142" s="676">
        <f t="shared" ref="U142:U143" si="1435">IF(D138&gt;0,D142/D138,)</f>
        <v>8.5124494573313473E-4</v>
      </c>
      <c r="V142" s="676">
        <f t="shared" ref="V142:V143" si="1436">IF(E138&gt;0,E142/E138,)</f>
        <v>0</v>
      </c>
      <c r="W142" s="676">
        <f t="shared" ref="W142:W143" si="1437">IF(F138&gt;0,F142/F138,)</f>
        <v>2.2805017103762827E-4</v>
      </c>
      <c r="X142" s="676">
        <f t="shared" ref="X142:X143" si="1438">IF(G138&gt;0,G142/G138,)</f>
        <v>0</v>
      </c>
      <c r="Y142" s="676">
        <f t="shared" ref="Y142:Y143" si="1439">IF(H138&gt;0,H142/H138,)</f>
        <v>0</v>
      </c>
      <c r="Z142" s="675">
        <f t="shared" ref="Z142:Z143" si="1440">IF(I138&gt;0,I142/I138,)</f>
        <v>2.8776978417266187E-4</v>
      </c>
      <c r="AA142" s="675">
        <f t="shared" ref="AA142:AA143" si="1441">IF(J138&gt;0,J142/J138,)</f>
        <v>0</v>
      </c>
      <c r="AB142" s="676">
        <f t="shared" ref="AB142:AB143" si="1442">IF(K138&gt;0,K142/K138,)</f>
        <v>3.7993920972644378E-3</v>
      </c>
      <c r="AC142" s="676">
        <f t="shared" ref="AC142:AC143" si="1443">IF(L138&gt;0,L142/L138,)</f>
        <v>1.1013215859030838E-3</v>
      </c>
      <c r="AD142" s="676">
        <f t="shared" ref="AD142:AD143" si="1444">IF(M138&gt;0,M142/M138,)</f>
        <v>4.0160642570281121E-3</v>
      </c>
      <c r="AE142" s="675">
        <f t="shared" ref="AE142:AE143" si="1445">IF(N138&gt;0,N142/N138,)</f>
        <v>2.9390154298310064E-3</v>
      </c>
      <c r="AG142" s="730" t="s">
        <v>1107</v>
      </c>
      <c r="AH142" s="627"/>
      <c r="AI142" s="627"/>
      <c r="AJ142" s="627"/>
      <c r="AK142" s="627"/>
      <c r="AL142" s="627"/>
      <c r="AM142" s="627"/>
      <c r="AN142" s="627"/>
      <c r="AO142" s="627"/>
      <c r="AP142" s="627"/>
      <c r="AQ142" s="627"/>
      <c r="AR142" s="627"/>
    </row>
    <row r="143" spans="1:44" ht="15">
      <c r="A143" s="117"/>
      <c r="B143" s="258" t="s">
        <v>519</v>
      </c>
      <c r="C143" s="259"/>
      <c r="D143" s="260"/>
      <c r="E143" s="260"/>
      <c r="F143" s="260">
        <v>4</v>
      </c>
      <c r="G143" s="260"/>
      <c r="H143" s="260"/>
      <c r="I143" s="259">
        <v>4</v>
      </c>
      <c r="J143" s="259"/>
      <c r="K143" s="260">
        <v>4</v>
      </c>
      <c r="L143" s="260">
        <v>3</v>
      </c>
      <c r="M143" s="260">
        <v>2</v>
      </c>
      <c r="N143" s="261">
        <v>9</v>
      </c>
      <c r="O143"/>
      <c r="P143">
        <v>4</v>
      </c>
      <c r="Q143"/>
      <c r="R143" s="601"/>
      <c r="S143" s="602" t="s">
        <v>607</v>
      </c>
      <c r="T143" s="677">
        <f t="shared" si="1434"/>
        <v>0</v>
      </c>
      <c r="U143" s="678">
        <f t="shared" si="1435"/>
        <v>0</v>
      </c>
      <c r="V143" s="678">
        <f t="shared" si="1436"/>
        <v>0</v>
      </c>
      <c r="W143" s="678">
        <f t="shared" si="1437"/>
        <v>8.8967971530249106E-4</v>
      </c>
      <c r="X143" s="678">
        <f t="shared" si="1438"/>
        <v>0</v>
      </c>
      <c r="Y143" s="678">
        <f t="shared" si="1439"/>
        <v>0</v>
      </c>
      <c r="Z143" s="677">
        <f t="shared" si="1440"/>
        <v>2.2614201718679331E-4</v>
      </c>
      <c r="AA143" s="677">
        <f t="shared" si="1441"/>
        <v>0</v>
      </c>
      <c r="AB143" s="678">
        <f t="shared" si="1442"/>
        <v>2.7416038382453737E-3</v>
      </c>
      <c r="AC143" s="678">
        <f t="shared" si="1443"/>
        <v>2.9154518950437317E-3</v>
      </c>
      <c r="AD143" s="678">
        <f t="shared" si="1444"/>
        <v>3.3057851239669421E-3</v>
      </c>
      <c r="AE143" s="677">
        <f t="shared" si="1445"/>
        <v>2.9097963142580021E-3</v>
      </c>
      <c r="AG143" s="637">
        <f>(T143-T142)*100</f>
        <v>0</v>
      </c>
      <c r="AH143" s="637">
        <f t="shared" ref="AH143" si="1446">(U143-U142)*100</f>
        <v>-8.5124494573313475E-2</v>
      </c>
      <c r="AI143" s="637">
        <f t="shared" ref="AI143" si="1447">(V143-V142)*100</f>
        <v>0</v>
      </c>
      <c r="AJ143" s="637">
        <f t="shared" ref="AJ143" si="1448">(W143-W142)*100</f>
        <v>6.6162954426486273E-2</v>
      </c>
      <c r="AK143" s="637">
        <f t="shared" ref="AK143" si="1449">(X143-X142)*100</f>
        <v>0</v>
      </c>
      <c r="AL143" s="637">
        <f t="shared" ref="AL143" si="1450">(Y143-Y142)*100</f>
        <v>0</v>
      </c>
      <c r="AM143" s="637">
        <f t="shared" ref="AM143" si="1451">(Z143-Z142)*100</f>
        <v>-6.1627766985868559E-3</v>
      </c>
      <c r="AN143" s="637">
        <f t="shared" ref="AN143" si="1452">(AA143-AA142)*100</f>
        <v>0</v>
      </c>
      <c r="AO143" s="637">
        <f t="shared" ref="AO143" si="1453">(AB143-AB142)*100</f>
        <v>-0.1057788259019064</v>
      </c>
      <c r="AP143" s="637">
        <f t="shared" ref="AP143" si="1454">(AC143-AC142)*100</f>
        <v>0.1814130309140648</v>
      </c>
      <c r="AQ143" s="637">
        <f t="shared" ref="AQ143" si="1455">(AD143-AD142)*100</f>
        <v>-7.1027913306117005E-2</v>
      </c>
      <c r="AR143" s="637">
        <f t="shared" ref="AR143" si="1456">(AE143-AE142)*100</f>
        <v>-2.9219115573004325E-3</v>
      </c>
    </row>
    <row r="144" spans="1:44" ht="15">
      <c r="A144" s="117"/>
      <c r="B144" s="99" t="s">
        <v>276</v>
      </c>
      <c r="C144" s="106"/>
      <c r="D144" s="107"/>
      <c r="E144" s="107"/>
      <c r="F144" s="107"/>
      <c r="G144" s="107"/>
      <c r="H144" s="107"/>
      <c r="I144" s="106"/>
      <c r="J144" s="106"/>
      <c r="K144" s="107"/>
      <c r="L144" s="107"/>
      <c r="M144" s="107"/>
      <c r="N144" s="108"/>
      <c r="O144"/>
      <c r="P144"/>
      <c r="Q144"/>
      <c r="R144" s="599" t="s">
        <v>1112</v>
      </c>
      <c r="S144" s="600" t="s">
        <v>1108</v>
      </c>
      <c r="T144" s="675">
        <f t="shared" ref="T144:T145" si="1457">IF(C138&gt;0,C144/C138,)</f>
        <v>0</v>
      </c>
      <c r="U144" s="676">
        <f t="shared" ref="U144:U145" si="1458">IF(D138&gt;0,D144/D138,)</f>
        <v>0</v>
      </c>
      <c r="V144" s="676">
        <f t="shared" ref="V144:V145" si="1459">IF(E138&gt;0,E144/E138,)</f>
        <v>0</v>
      </c>
      <c r="W144" s="676">
        <f t="shared" ref="W144:W145" si="1460">IF(F138&gt;0,F144/F138,)</f>
        <v>0</v>
      </c>
      <c r="X144" s="676">
        <f t="shared" ref="X144:X145" si="1461">IF(G138&gt;0,G144/G138,)</f>
        <v>0</v>
      </c>
      <c r="Y144" s="676">
        <f t="shared" ref="Y144:Y145" si="1462">IF(H138&gt;0,H144/H138,)</f>
        <v>0</v>
      </c>
      <c r="Z144" s="675">
        <f t="shared" ref="Z144:Z145" si="1463">IF(I138&gt;0,I144/I138,)</f>
        <v>0</v>
      </c>
      <c r="AA144" s="675">
        <f t="shared" ref="AA144:AA145" si="1464">IF(J138&gt;0,J144/J138,)</f>
        <v>0</v>
      </c>
      <c r="AB144" s="676">
        <f t="shared" ref="AB144:AB145" si="1465">IF(K138&gt;0,K144/K138,)</f>
        <v>0</v>
      </c>
      <c r="AC144" s="676">
        <f t="shared" ref="AC144:AC145" si="1466">IF(L138&gt;0,L144/L138,)</f>
        <v>0</v>
      </c>
      <c r="AD144" s="676">
        <f t="shared" ref="AD144:AD145" si="1467">IF(M138&gt;0,M144/M138,)</f>
        <v>0</v>
      </c>
      <c r="AE144" s="675">
        <f t="shared" ref="AE144:AE145" si="1468">IF(N138&gt;0,N144/N138,)</f>
        <v>0</v>
      </c>
      <c r="AG144" s="730" t="s">
        <v>1107</v>
      </c>
      <c r="AH144" s="627"/>
      <c r="AI144" s="627"/>
      <c r="AJ144" s="627"/>
      <c r="AK144" s="627"/>
      <c r="AL144" s="627"/>
      <c r="AM144" s="627"/>
      <c r="AN144" s="627"/>
      <c r="AO144" s="627"/>
      <c r="AP144" s="627"/>
      <c r="AQ144" s="627"/>
      <c r="AR144" s="627"/>
    </row>
    <row r="145" spans="1:44" ht="15">
      <c r="A145" s="117"/>
      <c r="B145" s="258" t="s">
        <v>521</v>
      </c>
      <c r="C145" s="259"/>
      <c r="D145" s="260"/>
      <c r="E145" s="260"/>
      <c r="F145" s="260"/>
      <c r="G145" s="260"/>
      <c r="H145" s="260"/>
      <c r="I145" s="259"/>
      <c r="J145" s="259"/>
      <c r="K145" s="260"/>
      <c r="L145" s="260"/>
      <c r="M145" s="260"/>
      <c r="N145" s="261"/>
      <c r="O145"/>
      <c r="P145"/>
      <c r="Q145"/>
      <c r="R145" s="601"/>
      <c r="S145" s="602" t="s">
        <v>607</v>
      </c>
      <c r="T145" s="677">
        <f t="shared" si="1457"/>
        <v>0</v>
      </c>
      <c r="U145" s="678">
        <f t="shared" si="1458"/>
        <v>0</v>
      </c>
      <c r="V145" s="678">
        <f t="shared" si="1459"/>
        <v>0</v>
      </c>
      <c r="W145" s="678">
        <f t="shared" si="1460"/>
        <v>0</v>
      </c>
      <c r="X145" s="678">
        <f t="shared" si="1461"/>
        <v>0</v>
      </c>
      <c r="Y145" s="678">
        <f t="shared" si="1462"/>
        <v>0</v>
      </c>
      <c r="Z145" s="677">
        <f t="shared" si="1463"/>
        <v>0</v>
      </c>
      <c r="AA145" s="677">
        <f t="shared" si="1464"/>
        <v>0</v>
      </c>
      <c r="AB145" s="678">
        <f t="shared" si="1465"/>
        <v>0</v>
      </c>
      <c r="AC145" s="678">
        <f t="shared" si="1466"/>
        <v>0</v>
      </c>
      <c r="AD145" s="678">
        <f t="shared" si="1467"/>
        <v>0</v>
      </c>
      <c r="AE145" s="677">
        <f t="shared" si="1468"/>
        <v>0</v>
      </c>
      <c r="AG145" s="629">
        <f>(T145-T144)*100</f>
        <v>0</v>
      </c>
      <c r="AH145" s="629">
        <f t="shared" ref="AH145" si="1469">(U145-U144)*100</f>
        <v>0</v>
      </c>
      <c r="AI145" s="629">
        <f t="shared" ref="AI145" si="1470">(V145-V144)*100</f>
        <v>0</v>
      </c>
      <c r="AJ145" s="629">
        <f t="shared" ref="AJ145" si="1471">(W145-W144)*100</f>
        <v>0</v>
      </c>
      <c r="AK145" s="629">
        <f t="shared" ref="AK145" si="1472">(X145-X144)*100</f>
        <v>0</v>
      </c>
      <c r="AL145" s="629">
        <f t="shared" ref="AL145" si="1473">(Y145-Y144)*100</f>
        <v>0</v>
      </c>
      <c r="AM145" s="629">
        <f t="shared" ref="AM145" si="1474">(Z145-Z144)*100</f>
        <v>0</v>
      </c>
      <c r="AN145" s="629">
        <f t="shared" ref="AN145" si="1475">(AA145-AA144)*100</f>
        <v>0</v>
      </c>
      <c r="AO145" s="629">
        <f t="shared" ref="AO145" si="1476">(AB145-AB144)*100</f>
        <v>0</v>
      </c>
      <c r="AP145" s="629">
        <f t="shared" ref="AP145" si="1477">(AC145-AC144)*100</f>
        <v>0</v>
      </c>
      <c r="AQ145" s="629">
        <f t="shared" ref="AQ145" si="1478">(AD145-AD144)*100</f>
        <v>0</v>
      </c>
      <c r="AR145" s="629">
        <f t="shared" ref="AR145" si="1479">(AE145-AE144)*100</f>
        <v>0</v>
      </c>
    </row>
    <row r="146" spans="1:44" ht="15">
      <c r="A146" s="117"/>
      <c r="B146" s="99" t="s">
        <v>142</v>
      </c>
      <c r="C146" s="106">
        <v>3336</v>
      </c>
      <c r="D146" s="107">
        <v>2575</v>
      </c>
      <c r="E146" s="107">
        <v>2260</v>
      </c>
      <c r="F146" s="107">
        <v>2340</v>
      </c>
      <c r="G146" s="107"/>
      <c r="H146" s="107">
        <v>52</v>
      </c>
      <c r="I146" s="106">
        <v>10563</v>
      </c>
      <c r="J146" s="106"/>
      <c r="K146" s="107">
        <v>382</v>
      </c>
      <c r="L146" s="107">
        <v>309</v>
      </c>
      <c r="M146" s="107">
        <v>144</v>
      </c>
      <c r="N146" s="108">
        <v>835</v>
      </c>
      <c r="O146"/>
      <c r="P146">
        <v>382</v>
      </c>
      <c r="Q146"/>
      <c r="R146" s="599" t="s">
        <v>1113</v>
      </c>
      <c r="S146" s="600" t="s">
        <v>1108</v>
      </c>
      <c r="T146" s="675">
        <f t="shared" ref="T146:T147" si="1480">IF(C138&gt;0,C146/C138,)</f>
        <v>0.77329624478442283</v>
      </c>
      <c r="U146" s="676">
        <f t="shared" ref="U146:U147" si="1481">IF(D138&gt;0,D146/D138,)</f>
        <v>0.54798893381570546</v>
      </c>
      <c r="V146" s="676">
        <f t="shared" ref="V146:V147" si="1482">IF(E138&gt;0,E146/E138,)</f>
        <v>0.58854166666666663</v>
      </c>
      <c r="W146" s="676">
        <f t="shared" ref="W146:W147" si="1483">IF(F138&gt;0,F146/F138,)</f>
        <v>0.53363740022805017</v>
      </c>
      <c r="X146" s="676">
        <f t="shared" ref="X146:X147" si="1484">IF(G138&gt;0,G146/G138,)</f>
        <v>0</v>
      </c>
      <c r="Y146" s="676">
        <f t="shared" ref="Y146:Y147" si="1485">IF(H138&gt;0,H146/H138,)</f>
        <v>0.37956204379562042</v>
      </c>
      <c r="Z146" s="675">
        <f t="shared" ref="Z146:Z147" si="1486">IF(I138&gt;0,I146/I138,)</f>
        <v>0.6079424460431655</v>
      </c>
      <c r="AA146" s="675">
        <f t="shared" ref="AA146:AA147" si="1487">IF(J138&gt;0,J146/J138,)</f>
        <v>0</v>
      </c>
      <c r="AB146" s="676">
        <f t="shared" ref="AB146:AB147" si="1488">IF(K138&gt;0,K146/K138,)</f>
        <v>0.29027355623100304</v>
      </c>
      <c r="AC146" s="676">
        <f t="shared" ref="AC146:AC147" si="1489">IF(L138&gt;0,L146/L138,)</f>
        <v>0.34030837004405284</v>
      </c>
      <c r="AD146" s="676">
        <f t="shared" ref="AD146:AD147" si="1490">IF(M138&gt;0,M146/M138,)</f>
        <v>0.28915662650602408</v>
      </c>
      <c r="AE146" s="675">
        <f t="shared" ref="AE146:AE147" si="1491">IF(N138&gt;0,N146/N138,)</f>
        <v>0.3067597354886113</v>
      </c>
      <c r="AG146" s="730" t="s">
        <v>1107</v>
      </c>
      <c r="AH146" s="627"/>
      <c r="AI146" s="627"/>
      <c r="AJ146" s="627"/>
      <c r="AK146" s="627"/>
      <c r="AL146" s="627"/>
      <c r="AM146" s="627"/>
      <c r="AN146" s="627"/>
      <c r="AO146" s="627"/>
      <c r="AP146" s="627"/>
      <c r="AQ146" s="627"/>
      <c r="AR146" s="627"/>
    </row>
    <row r="147" spans="1:44" ht="15">
      <c r="A147" s="117"/>
      <c r="B147" s="258" t="s">
        <v>523</v>
      </c>
      <c r="C147" s="259">
        <v>3278</v>
      </c>
      <c r="D147" s="260">
        <v>2613</v>
      </c>
      <c r="E147" s="260">
        <v>2232</v>
      </c>
      <c r="F147" s="260">
        <v>2391</v>
      </c>
      <c r="G147" s="260"/>
      <c r="H147" s="260">
        <v>61</v>
      </c>
      <c r="I147" s="259">
        <v>10575</v>
      </c>
      <c r="J147" s="259"/>
      <c r="K147" s="260">
        <v>422</v>
      </c>
      <c r="L147" s="260">
        <v>420</v>
      </c>
      <c r="M147" s="260">
        <v>191</v>
      </c>
      <c r="N147" s="261">
        <v>1033</v>
      </c>
      <c r="O147"/>
      <c r="P147">
        <v>422</v>
      </c>
      <c r="Q147"/>
      <c r="R147" s="601"/>
      <c r="S147" s="602" t="s">
        <v>607</v>
      </c>
      <c r="T147" s="677">
        <f t="shared" si="1480"/>
        <v>0.75408327582240631</v>
      </c>
      <c r="U147" s="678">
        <f t="shared" si="1481"/>
        <v>0.53931888544891637</v>
      </c>
      <c r="V147" s="678">
        <f t="shared" si="1482"/>
        <v>0.58125000000000004</v>
      </c>
      <c r="W147" s="678">
        <f t="shared" si="1483"/>
        <v>0.53180604982206403</v>
      </c>
      <c r="X147" s="678">
        <f t="shared" si="1484"/>
        <v>0</v>
      </c>
      <c r="Y147" s="678">
        <f t="shared" si="1485"/>
        <v>0.38124999999999998</v>
      </c>
      <c r="Z147" s="677">
        <f t="shared" si="1486"/>
        <v>0.59786295793758482</v>
      </c>
      <c r="AA147" s="677">
        <f t="shared" si="1487"/>
        <v>0</v>
      </c>
      <c r="AB147" s="678">
        <f t="shared" si="1488"/>
        <v>0.28923920493488692</v>
      </c>
      <c r="AC147" s="678">
        <f t="shared" si="1489"/>
        <v>0.40816326530612246</v>
      </c>
      <c r="AD147" s="678">
        <f t="shared" si="1490"/>
        <v>0.31570247933884299</v>
      </c>
      <c r="AE147" s="677">
        <f t="shared" si="1491"/>
        <v>0.33397995473650177</v>
      </c>
      <c r="AG147" s="637">
        <f>(T147-T146)*100</f>
        <v>-1.9212968962016519</v>
      </c>
      <c r="AH147" s="637">
        <f t="shared" ref="AH147" si="1492">(U147-U146)*100</f>
        <v>-0.86700483667890849</v>
      </c>
      <c r="AI147" s="637">
        <f t="shared" ref="AI147" si="1493">(V147-V146)*100</f>
        <v>-0.72916666666665853</v>
      </c>
      <c r="AJ147" s="637">
        <f t="shared" ref="AJ147" si="1494">(W147-W146)*100</f>
        <v>-0.1831350405986143</v>
      </c>
      <c r="AK147" s="637">
        <f t="shared" ref="AK147" si="1495">(X147-X146)*100</f>
        <v>0</v>
      </c>
      <c r="AL147" s="637">
        <f t="shared" ref="AL147" si="1496">(Y147-Y146)*100</f>
        <v>0.16879562043795593</v>
      </c>
      <c r="AM147" s="637">
        <f t="shared" ref="AM147" si="1497">(Z147-Z146)*100</f>
        <v>-1.0079488105580681</v>
      </c>
      <c r="AN147" s="637">
        <f t="shared" ref="AN147" si="1498">(AA147-AA146)*100</f>
        <v>0</v>
      </c>
      <c r="AO147" s="637">
        <f t="shared" ref="AO147" si="1499">(AB147-AB146)*100</f>
        <v>-0.10343512961161205</v>
      </c>
      <c r="AP147" s="637">
        <f t="shared" ref="AP147" si="1500">(AC147-AC146)*100</f>
        <v>6.7854895262069617</v>
      </c>
      <c r="AQ147" s="637">
        <f t="shared" ref="AQ147" si="1501">(AD147-AD146)*100</f>
        <v>2.6545852832818904</v>
      </c>
      <c r="AR147" s="637">
        <f t="shared" ref="AR147" si="1502">(AE147-AE146)*100</f>
        <v>2.7220219247890478</v>
      </c>
    </row>
    <row r="148" spans="1:44" ht="15">
      <c r="A148" s="117"/>
      <c r="B148" s="99" t="s">
        <v>144</v>
      </c>
      <c r="C148" s="106">
        <v>10</v>
      </c>
      <c r="D148" s="107">
        <v>101</v>
      </c>
      <c r="E148" s="107">
        <v>56</v>
      </c>
      <c r="F148" s="107">
        <v>69</v>
      </c>
      <c r="G148" s="107"/>
      <c r="H148" s="107">
        <v>10</v>
      </c>
      <c r="I148" s="106">
        <v>246</v>
      </c>
      <c r="J148" s="106"/>
      <c r="K148" s="107">
        <v>138</v>
      </c>
      <c r="L148" s="107">
        <v>101</v>
      </c>
      <c r="M148" s="107">
        <v>54</v>
      </c>
      <c r="N148" s="108">
        <v>293</v>
      </c>
      <c r="O148"/>
      <c r="P148">
        <v>138</v>
      </c>
      <c r="Q148"/>
      <c r="R148" s="599" t="s">
        <v>1114</v>
      </c>
      <c r="S148" s="600" t="s">
        <v>1108</v>
      </c>
      <c r="T148" s="675">
        <f t="shared" ref="T148:T149" si="1503">IF(C138&gt;0,C148/C138,)</f>
        <v>2.3180343069077423E-3</v>
      </c>
      <c r="U148" s="676">
        <f t="shared" ref="U148:U149" si="1504">IF(D138&gt;0,D148/D138,)</f>
        <v>2.1493934879761652E-2</v>
      </c>
      <c r="V148" s="676">
        <f t="shared" ref="V148:V149" si="1505">IF(E138&gt;0,E148/E138,)</f>
        <v>1.4583333333333334E-2</v>
      </c>
      <c r="W148" s="676">
        <f t="shared" ref="W148:W149" si="1506">IF(F138&gt;0,F148/F138,)</f>
        <v>1.5735461801596351E-2</v>
      </c>
      <c r="X148" s="676">
        <f t="shared" ref="X148:X149" si="1507">IF(G138&gt;0,G148/G138,)</f>
        <v>0</v>
      </c>
      <c r="Y148" s="676">
        <f t="shared" ref="Y148:Y149" si="1508">IF(H138&gt;0,H148/H138,)</f>
        <v>7.2992700729927001E-2</v>
      </c>
      <c r="Z148" s="675">
        <f t="shared" ref="Z148:Z149" si="1509">IF(I138&gt;0,I148/I138,)</f>
        <v>1.4158273381294963E-2</v>
      </c>
      <c r="AA148" s="675">
        <f t="shared" ref="AA148:AA149" si="1510">IF(J138&gt;0,J148/J138,)</f>
        <v>0</v>
      </c>
      <c r="AB148" s="676">
        <f t="shared" ref="AB148:AB149" si="1511">IF(K138&gt;0,K148/K138,)</f>
        <v>0.10486322188449848</v>
      </c>
      <c r="AC148" s="676">
        <f t="shared" ref="AC148:AC149" si="1512">IF(L138&gt;0,L148/L138,)</f>
        <v>0.11123348017621146</v>
      </c>
      <c r="AD148" s="676">
        <f t="shared" ref="AD148:AD149" si="1513">IF(M138&gt;0,M148/M138,)</f>
        <v>0.10843373493975904</v>
      </c>
      <c r="AE148" s="675">
        <f t="shared" ref="AE148:AE149" si="1514">IF(N138&gt;0,N148/N138,)</f>
        <v>0.10764144011756062</v>
      </c>
      <c r="AG148" s="730" t="s">
        <v>1107</v>
      </c>
      <c r="AH148" s="627"/>
      <c r="AI148" s="627"/>
      <c r="AJ148" s="627"/>
      <c r="AK148" s="627"/>
      <c r="AL148" s="627"/>
      <c r="AM148" s="627"/>
      <c r="AN148" s="627"/>
      <c r="AO148" s="627"/>
      <c r="AP148" s="627"/>
      <c r="AQ148" s="627"/>
      <c r="AR148" s="627"/>
    </row>
    <row r="149" spans="1:44" ht="15">
      <c r="A149" s="117"/>
      <c r="B149" s="258" t="s">
        <v>525</v>
      </c>
      <c r="C149" s="259">
        <v>8</v>
      </c>
      <c r="D149" s="260">
        <v>86</v>
      </c>
      <c r="E149" s="260">
        <v>81</v>
      </c>
      <c r="F149" s="260">
        <v>74</v>
      </c>
      <c r="G149" s="260"/>
      <c r="H149" s="260">
        <v>17</v>
      </c>
      <c r="I149" s="259">
        <v>266</v>
      </c>
      <c r="J149" s="259"/>
      <c r="K149" s="260">
        <v>152</v>
      </c>
      <c r="L149" s="260">
        <v>95</v>
      </c>
      <c r="M149" s="260">
        <v>45</v>
      </c>
      <c r="N149" s="261">
        <v>292</v>
      </c>
      <c r="O149"/>
      <c r="P149">
        <v>152</v>
      </c>
      <c r="Q149"/>
      <c r="R149" s="601"/>
      <c r="S149" s="602" t="s">
        <v>607</v>
      </c>
      <c r="T149" s="677">
        <f t="shared" si="1503"/>
        <v>1.8403496664366229E-3</v>
      </c>
      <c r="U149" s="678">
        <f t="shared" si="1504"/>
        <v>1.7750257997936017E-2</v>
      </c>
      <c r="V149" s="678">
        <f t="shared" si="1505"/>
        <v>2.1093750000000001E-2</v>
      </c>
      <c r="W149" s="678">
        <f t="shared" si="1506"/>
        <v>1.6459074733096084E-2</v>
      </c>
      <c r="X149" s="678">
        <f t="shared" si="1507"/>
        <v>0</v>
      </c>
      <c r="Y149" s="678">
        <f t="shared" si="1508"/>
        <v>0.10625</v>
      </c>
      <c r="Z149" s="677">
        <f t="shared" si="1509"/>
        <v>1.5038444142921754E-2</v>
      </c>
      <c r="AA149" s="677">
        <f t="shared" si="1510"/>
        <v>0</v>
      </c>
      <c r="AB149" s="678">
        <f t="shared" si="1511"/>
        <v>0.1041809458533242</v>
      </c>
      <c r="AC149" s="678">
        <f t="shared" si="1512"/>
        <v>9.23226433430515E-2</v>
      </c>
      <c r="AD149" s="678">
        <f t="shared" si="1513"/>
        <v>7.43801652892562E-2</v>
      </c>
      <c r="AE149" s="677">
        <f t="shared" si="1514"/>
        <v>9.4406724862592953E-2</v>
      </c>
      <c r="AG149" s="637">
        <f>(T149-T148)*100</f>
        <v>-4.7768464047111943E-2</v>
      </c>
      <c r="AH149" s="637">
        <f t="shared" ref="AH149" si="1515">(U149-U148)*100</f>
        <v>-0.3743676881825635</v>
      </c>
      <c r="AI149" s="637">
        <f t="shared" ref="AI149" si="1516">(V149-V148)*100</f>
        <v>0.65104166666666674</v>
      </c>
      <c r="AJ149" s="637">
        <f t="shared" ref="AJ149" si="1517">(W149-W148)*100</f>
        <v>7.2361293149973346E-2</v>
      </c>
      <c r="AK149" s="637">
        <f t="shared" ref="AK149" si="1518">(X149-X148)*100</f>
        <v>0</v>
      </c>
      <c r="AL149" s="637">
        <f t="shared" ref="AL149" si="1519">(Y149-Y148)*100</f>
        <v>3.3257299270072997</v>
      </c>
      <c r="AM149" s="637">
        <f t="shared" ref="AM149" si="1520">(Z149-Z148)*100</f>
        <v>8.8017076162679064E-2</v>
      </c>
      <c r="AN149" s="637">
        <f t="shared" ref="AN149" si="1521">(AA149-AA148)*100</f>
        <v>0</v>
      </c>
      <c r="AO149" s="637">
        <f t="shared" ref="AO149" si="1522">(AB149-AB148)*100</f>
        <v>-6.8227603117428093E-2</v>
      </c>
      <c r="AP149" s="637">
        <f t="shared" ref="AP149" si="1523">(AC149-AC148)*100</f>
        <v>-1.8910836833159959</v>
      </c>
      <c r="AQ149" s="637">
        <f t="shared" ref="AQ149" si="1524">(AD149-AD148)*100</f>
        <v>-3.405356965050284</v>
      </c>
      <c r="AR149" s="637">
        <f t="shared" ref="AR149" si="1525">(AE149-AE148)*100</f>
        <v>-1.3234715254967666</v>
      </c>
    </row>
    <row r="150" spans="1:44" ht="15">
      <c r="A150" s="117"/>
      <c r="B150" s="99" t="s">
        <v>146</v>
      </c>
      <c r="C150" s="106"/>
      <c r="D150" s="107"/>
      <c r="E150" s="107"/>
      <c r="F150" s="107"/>
      <c r="G150" s="107"/>
      <c r="H150" s="107"/>
      <c r="I150" s="106"/>
      <c r="J150" s="106"/>
      <c r="K150" s="107"/>
      <c r="L150" s="107"/>
      <c r="M150" s="107"/>
      <c r="N150" s="108"/>
      <c r="O150"/>
      <c r="P150"/>
      <c r="Q150"/>
      <c r="R150" s="599" t="s">
        <v>1115</v>
      </c>
      <c r="S150" s="600" t="s">
        <v>1108</v>
      </c>
      <c r="T150" s="675">
        <f t="shared" ref="T150:T151" si="1526">IF(C138&gt;0,C150/C138,)</f>
        <v>0</v>
      </c>
      <c r="U150" s="676">
        <f t="shared" ref="U150:U151" si="1527">IF(D138&gt;0,D150/D138,)</f>
        <v>0</v>
      </c>
      <c r="V150" s="676">
        <f t="shared" ref="V150:V151" si="1528">IF(E138&gt;0,E150/E138,)</f>
        <v>0</v>
      </c>
      <c r="W150" s="676">
        <f t="shared" ref="W150:W151" si="1529">IF(F138&gt;0,F150/F138,)</f>
        <v>0</v>
      </c>
      <c r="X150" s="676">
        <f t="shared" ref="X150:X151" si="1530">IF(G138&gt;0,G150/G138,)</f>
        <v>0</v>
      </c>
      <c r="Y150" s="676">
        <f t="shared" ref="Y150:Y151" si="1531">IF(H138&gt;0,H150/H138,)</f>
        <v>0</v>
      </c>
      <c r="Z150" s="675">
        <f t="shared" ref="Z150:Z151" si="1532">IF(I138&gt;0,I150/I138,)</f>
        <v>0</v>
      </c>
      <c r="AA150" s="675">
        <f t="shared" ref="AA150:AA151" si="1533">IF(J138&gt;0,J150/J138,)</f>
        <v>0</v>
      </c>
      <c r="AB150" s="676">
        <f t="shared" ref="AB150:AB151" si="1534">IF(K138&gt;0,K150/K138,)</f>
        <v>0</v>
      </c>
      <c r="AC150" s="676">
        <f t="shared" ref="AC150:AC151" si="1535">IF(L138&gt;0,L150/L138,)</f>
        <v>0</v>
      </c>
      <c r="AD150" s="676">
        <f t="shared" ref="AD150:AD151" si="1536">IF(M138&gt;0,M150/M138,)</f>
        <v>0</v>
      </c>
      <c r="AE150" s="675">
        <f t="shared" ref="AE150:AE151" si="1537">IF(N138&gt;0,N150/N138,)</f>
        <v>0</v>
      </c>
      <c r="AG150" s="730" t="s">
        <v>1107</v>
      </c>
      <c r="AH150" s="627"/>
      <c r="AI150" s="627"/>
      <c r="AJ150" s="627"/>
      <c r="AK150" s="627"/>
      <c r="AL150" s="627"/>
      <c r="AM150" s="627"/>
      <c r="AN150" s="627"/>
      <c r="AO150" s="627"/>
      <c r="AP150" s="627"/>
      <c r="AQ150" s="627"/>
      <c r="AR150" s="627"/>
    </row>
    <row r="151" spans="1:44" ht="15">
      <c r="A151" s="117"/>
      <c r="B151" s="258" t="s">
        <v>527</v>
      </c>
      <c r="C151" s="259"/>
      <c r="D151" s="260"/>
      <c r="E151" s="260"/>
      <c r="F151" s="260"/>
      <c r="G151" s="260"/>
      <c r="H151" s="260"/>
      <c r="I151" s="259"/>
      <c r="J151" s="259"/>
      <c r="K151" s="260"/>
      <c r="L151" s="260"/>
      <c r="M151" s="260"/>
      <c r="N151" s="261"/>
      <c r="O151"/>
      <c r="P151"/>
      <c r="Q151"/>
      <c r="R151" s="601"/>
      <c r="S151" s="602" t="s">
        <v>607</v>
      </c>
      <c r="T151" s="677">
        <f t="shared" si="1526"/>
        <v>0</v>
      </c>
      <c r="U151" s="678">
        <f t="shared" si="1527"/>
        <v>0</v>
      </c>
      <c r="V151" s="678">
        <f t="shared" si="1528"/>
        <v>0</v>
      </c>
      <c r="W151" s="678">
        <f t="shared" si="1529"/>
        <v>0</v>
      </c>
      <c r="X151" s="678">
        <f t="shared" si="1530"/>
        <v>0</v>
      </c>
      <c r="Y151" s="678">
        <f t="shared" si="1531"/>
        <v>0</v>
      </c>
      <c r="Z151" s="677">
        <f t="shared" si="1532"/>
        <v>0</v>
      </c>
      <c r="AA151" s="677">
        <f t="shared" si="1533"/>
        <v>0</v>
      </c>
      <c r="AB151" s="678">
        <f t="shared" si="1534"/>
        <v>0</v>
      </c>
      <c r="AC151" s="678">
        <f t="shared" si="1535"/>
        <v>0</v>
      </c>
      <c r="AD151" s="678">
        <f t="shared" si="1536"/>
        <v>0</v>
      </c>
      <c r="AE151" s="677">
        <f t="shared" si="1537"/>
        <v>0</v>
      </c>
      <c r="AG151" s="637">
        <f>(T151-T150)*100</f>
        <v>0</v>
      </c>
      <c r="AH151" s="637">
        <f t="shared" ref="AH151" si="1538">(U151-U150)*100</f>
        <v>0</v>
      </c>
      <c r="AI151" s="637">
        <f t="shared" ref="AI151" si="1539">(V151-V150)*100</f>
        <v>0</v>
      </c>
      <c r="AJ151" s="637">
        <f t="shared" ref="AJ151" si="1540">(W151-W150)*100</f>
        <v>0</v>
      </c>
      <c r="AK151" s="637">
        <f t="shared" ref="AK151" si="1541">(X151-X150)*100</f>
        <v>0</v>
      </c>
      <c r="AL151" s="637">
        <f t="shared" ref="AL151" si="1542">(Y151-Y150)*100</f>
        <v>0</v>
      </c>
      <c r="AM151" s="637">
        <f t="shared" ref="AM151" si="1543">(Z151-Z150)*100</f>
        <v>0</v>
      </c>
      <c r="AN151" s="637">
        <f t="shared" ref="AN151" si="1544">(AA151-AA150)*100</f>
        <v>0</v>
      </c>
      <c r="AO151" s="637">
        <f t="shared" ref="AO151" si="1545">(AB151-AB150)*100</f>
        <v>0</v>
      </c>
      <c r="AP151" s="637">
        <f t="shared" ref="AP151" si="1546">(AC151-AC150)*100</f>
        <v>0</v>
      </c>
      <c r="AQ151" s="637">
        <f t="shared" ref="AQ151" si="1547">(AD151-AD150)*100</f>
        <v>0</v>
      </c>
      <c r="AR151" s="637">
        <f t="shared" ref="AR151" si="1548">(AE151-AE150)*100</f>
        <v>0</v>
      </c>
    </row>
    <row r="152" spans="1:44" ht="15">
      <c r="A152" s="117"/>
      <c r="B152" s="99" t="s">
        <v>148</v>
      </c>
      <c r="C152" s="106">
        <v>787</v>
      </c>
      <c r="D152" s="107">
        <v>1563</v>
      </c>
      <c r="E152" s="107">
        <v>1228</v>
      </c>
      <c r="F152" s="107">
        <v>1416</v>
      </c>
      <c r="G152" s="107"/>
      <c r="H152" s="107">
        <v>54</v>
      </c>
      <c r="I152" s="106">
        <v>5048</v>
      </c>
      <c r="J152" s="106"/>
      <c r="K152" s="107">
        <v>417</v>
      </c>
      <c r="L152" s="107">
        <v>220</v>
      </c>
      <c r="M152" s="107">
        <v>186</v>
      </c>
      <c r="N152" s="108">
        <v>823</v>
      </c>
      <c r="O152"/>
      <c r="P152">
        <v>417</v>
      </c>
      <c r="Q152"/>
      <c r="R152" s="599" t="s">
        <v>1116</v>
      </c>
      <c r="S152" s="600" t="s">
        <v>1108</v>
      </c>
      <c r="T152" s="675">
        <f t="shared" ref="T152:T153" si="1549">IF(C138&gt;0,C152/C138,)</f>
        <v>0.18242929995363932</v>
      </c>
      <c r="U152" s="676">
        <f t="shared" ref="U152:U153" si="1550">IF(D138&gt;0,D152/D138,)</f>
        <v>0.33262396254522236</v>
      </c>
      <c r="V152" s="676">
        <f t="shared" ref="V152:V153" si="1551">IF(E138&gt;0,E152/E138,)</f>
        <v>0.31979166666666664</v>
      </c>
      <c r="W152" s="676">
        <f t="shared" ref="W152:W153" si="1552">IF(F138&gt;0,F152/F138,)</f>
        <v>0.32291904218928164</v>
      </c>
      <c r="X152" s="676">
        <f t="shared" ref="X152:X153" si="1553">IF(G138&gt;0,G152/G138,)</f>
        <v>0</v>
      </c>
      <c r="Y152" s="676">
        <f t="shared" ref="Y152:Y153" si="1554">IF(H138&gt;0,H152/H138,)</f>
        <v>0.39416058394160586</v>
      </c>
      <c r="Z152" s="675">
        <f t="shared" ref="Z152:Z153" si="1555">IF(I138&gt;0,I152/I138,)</f>
        <v>0.29053237410071941</v>
      </c>
      <c r="AA152" s="675">
        <f t="shared" ref="AA152:AA153" si="1556">IF(J138&gt;0,J152/J138,)</f>
        <v>0</v>
      </c>
      <c r="AB152" s="676">
        <f t="shared" ref="AB152:AB153" si="1557">IF(K138&gt;0,K152/K138,)</f>
        <v>0.31686930091185411</v>
      </c>
      <c r="AC152" s="676">
        <f t="shared" ref="AC152:AC153" si="1558">IF(L138&gt;0,L152/L138,)</f>
        <v>0.24229074889867841</v>
      </c>
      <c r="AD152" s="676">
        <f t="shared" ref="AD152:AD153" si="1559">IF(M138&gt;0,M152/M138,)</f>
        <v>0.37349397590361444</v>
      </c>
      <c r="AE152" s="675">
        <f t="shared" ref="AE152:AE153" si="1560">IF(N138&gt;0,N152/N138,)</f>
        <v>0.30235121234386481</v>
      </c>
      <c r="AG152" s="730" t="s">
        <v>1107</v>
      </c>
      <c r="AH152" s="627"/>
      <c r="AI152" s="627"/>
      <c r="AJ152" s="627"/>
      <c r="AK152" s="627"/>
      <c r="AL152" s="627"/>
      <c r="AM152" s="627"/>
      <c r="AN152" s="627"/>
      <c r="AO152" s="627"/>
      <c r="AP152" s="627"/>
      <c r="AQ152" s="627"/>
      <c r="AR152" s="627"/>
    </row>
    <row r="153" spans="1:44" ht="15">
      <c r="A153" s="117"/>
      <c r="B153" s="258" t="s">
        <v>529</v>
      </c>
      <c r="C153" s="259">
        <v>822</v>
      </c>
      <c r="D153" s="260">
        <v>1585</v>
      </c>
      <c r="E153" s="260">
        <v>1112</v>
      </c>
      <c r="F153" s="260">
        <v>1427</v>
      </c>
      <c r="G153" s="260"/>
      <c r="H153" s="260">
        <v>62</v>
      </c>
      <c r="I153" s="259">
        <v>5008</v>
      </c>
      <c r="J153" s="259"/>
      <c r="K153" s="260">
        <v>469</v>
      </c>
      <c r="L153" s="260">
        <v>280</v>
      </c>
      <c r="M153" s="260">
        <v>235</v>
      </c>
      <c r="N153" s="261">
        <v>984</v>
      </c>
      <c r="O153"/>
      <c r="P153">
        <v>469</v>
      </c>
      <c r="Q153"/>
      <c r="R153" s="601"/>
      <c r="S153" s="602" t="s">
        <v>607</v>
      </c>
      <c r="T153" s="677">
        <f t="shared" si="1549"/>
        <v>0.18909592822636301</v>
      </c>
      <c r="U153" s="678">
        <f t="shared" si="1550"/>
        <v>0.32714138286893707</v>
      </c>
      <c r="V153" s="678">
        <f t="shared" si="1551"/>
        <v>0.28958333333333336</v>
      </c>
      <c r="W153" s="678">
        <f t="shared" si="1552"/>
        <v>0.31739323843416373</v>
      </c>
      <c r="X153" s="678">
        <f t="shared" si="1553"/>
        <v>0</v>
      </c>
      <c r="Y153" s="678">
        <f t="shared" si="1554"/>
        <v>0.38750000000000001</v>
      </c>
      <c r="Z153" s="677">
        <f t="shared" si="1555"/>
        <v>0.28312980551786521</v>
      </c>
      <c r="AA153" s="677">
        <f t="shared" si="1556"/>
        <v>0</v>
      </c>
      <c r="AB153" s="678">
        <f t="shared" si="1557"/>
        <v>0.32145305003427005</v>
      </c>
      <c r="AC153" s="678">
        <f t="shared" si="1558"/>
        <v>0.27210884353741499</v>
      </c>
      <c r="AD153" s="678">
        <f t="shared" si="1559"/>
        <v>0.38842975206611569</v>
      </c>
      <c r="AE153" s="677">
        <f t="shared" si="1560"/>
        <v>0.31813773035887488</v>
      </c>
      <c r="AG153" s="637">
        <f>(T153-T152)*100</f>
        <v>0.66666282727236847</v>
      </c>
      <c r="AH153" s="637">
        <f t="shared" ref="AH153" si="1561">(U153-U152)*100</f>
        <v>-0.5482579676285293</v>
      </c>
      <c r="AI153" s="637">
        <f t="shared" ref="AI153" si="1562">(V153-V152)*100</f>
        <v>-3.0208333333333282</v>
      </c>
      <c r="AJ153" s="637">
        <f t="shared" ref="AJ153" si="1563">(W153-W152)*100</f>
        <v>-0.55258037551179084</v>
      </c>
      <c r="AK153" s="637">
        <f t="shared" ref="AK153" si="1564">(X153-X152)*100</f>
        <v>0</v>
      </c>
      <c r="AL153" s="637">
        <f t="shared" ref="AL153" si="1565">(Y153-Y152)*100</f>
        <v>-0.66605839416058465</v>
      </c>
      <c r="AM153" s="637">
        <f t="shared" ref="AM153" si="1566">(Z153-Z152)*100</f>
        <v>-0.74025685828542076</v>
      </c>
      <c r="AN153" s="637">
        <f t="shared" ref="AN153" si="1567">(AA153-AA152)*100</f>
        <v>0</v>
      </c>
      <c r="AO153" s="637">
        <f t="shared" ref="AO153" si="1568">(AB153-AB152)*100</f>
        <v>0.45837491224159366</v>
      </c>
      <c r="AP153" s="637">
        <f t="shared" ref="AP153" si="1569">(AC153-AC152)*100</f>
        <v>2.9818094638736579</v>
      </c>
      <c r="AQ153" s="637">
        <f t="shared" ref="AQ153" si="1570">(AD153-AD152)*100</f>
        <v>1.4935776162501246</v>
      </c>
      <c r="AR153" s="637">
        <f t="shared" ref="AR153" si="1571">(AE153-AE152)*100</f>
        <v>1.5786518015010076</v>
      </c>
    </row>
    <row r="154" spans="1:44" ht="15">
      <c r="A154" s="117"/>
      <c r="B154" s="99" t="s">
        <v>150</v>
      </c>
      <c r="C154" s="106">
        <v>50</v>
      </c>
      <c r="D154" s="107">
        <v>254</v>
      </c>
      <c r="E154" s="107">
        <v>203</v>
      </c>
      <c r="F154" s="107">
        <v>353</v>
      </c>
      <c r="G154" s="107"/>
      <c r="H154" s="107">
        <v>19</v>
      </c>
      <c r="I154" s="106">
        <v>879</v>
      </c>
      <c r="J154" s="106"/>
      <c r="K154" s="107">
        <v>328</v>
      </c>
      <c r="L154" s="107">
        <v>189</v>
      </c>
      <c r="M154" s="107">
        <v>83</v>
      </c>
      <c r="N154" s="108">
        <v>600</v>
      </c>
      <c r="O154"/>
      <c r="P154">
        <v>328</v>
      </c>
      <c r="Q154"/>
      <c r="R154" s="599" t="s">
        <v>1117</v>
      </c>
      <c r="S154" s="600" t="s">
        <v>1108</v>
      </c>
      <c r="T154" s="675">
        <f t="shared" ref="T154:T155" si="1572">IF(C138&gt;0,C154/C138,)</f>
        <v>1.1590171534538712E-2</v>
      </c>
      <c r="U154" s="676">
        <f t="shared" ref="U154:U155" si="1573">IF(D138&gt;0,D154/D138,)</f>
        <v>5.4054054054054057E-2</v>
      </c>
      <c r="V154" s="676">
        <f t="shared" ref="V154:V155" si="1574">IF(E138&gt;0,E154/E138,)</f>
        <v>5.2864583333333333E-2</v>
      </c>
      <c r="W154" s="676">
        <f t="shared" ref="W154:W155" si="1575">IF(F138&gt;0,F154/F138,)</f>
        <v>8.0501710376282787E-2</v>
      </c>
      <c r="X154" s="676">
        <f t="shared" ref="X154:X155" si="1576">IF(G138&gt;0,G154/G138,)</f>
        <v>0</v>
      </c>
      <c r="Y154" s="676">
        <f t="shared" ref="Y154:Y155" si="1577">IF(H138&gt;0,H154/H138,)</f>
        <v>0.13868613138686131</v>
      </c>
      <c r="Z154" s="675">
        <f t="shared" ref="Z154:Z155" si="1578">IF(I138&gt;0,I154/I138,)</f>
        <v>5.0589928057553954E-2</v>
      </c>
      <c r="AA154" s="675">
        <f t="shared" ref="AA154:AA155" si="1579">IF(J138&gt;0,J154/J138,)</f>
        <v>0</v>
      </c>
      <c r="AB154" s="676">
        <f t="shared" ref="AB154:AB155" si="1580">IF(K138&gt;0,K154/K138,)</f>
        <v>0.24924012158054712</v>
      </c>
      <c r="AC154" s="676">
        <f t="shared" ref="AC154:AC155" si="1581">IF(L138&gt;0,L154/L138,)</f>
        <v>0.20814977973568283</v>
      </c>
      <c r="AD154" s="676">
        <f t="shared" ref="AD154:AD155" si="1582">IF(M138&gt;0,M154/M138,)</f>
        <v>0.16666666666666666</v>
      </c>
      <c r="AE154" s="675">
        <f t="shared" ref="AE154:AE155" si="1583">IF(N138&gt;0,N154/N138,)</f>
        <v>0.2204261572373255</v>
      </c>
      <c r="AG154" s="730" t="s">
        <v>1107</v>
      </c>
      <c r="AH154" s="627"/>
      <c r="AI154" s="627"/>
      <c r="AJ154" s="627"/>
      <c r="AK154" s="627"/>
      <c r="AL154" s="627"/>
      <c r="AM154" s="627"/>
      <c r="AN154" s="627"/>
      <c r="AO154" s="627"/>
      <c r="AP154" s="627"/>
      <c r="AQ154" s="627"/>
      <c r="AR154" s="627"/>
    </row>
    <row r="155" spans="1:44" ht="15">
      <c r="A155" s="117"/>
      <c r="B155" s="258" t="s">
        <v>531</v>
      </c>
      <c r="C155" s="259">
        <v>73</v>
      </c>
      <c r="D155" s="260">
        <v>290</v>
      </c>
      <c r="E155" s="260">
        <v>224</v>
      </c>
      <c r="F155" s="260">
        <v>413</v>
      </c>
      <c r="G155" s="260"/>
      <c r="H155" s="260">
        <v>20</v>
      </c>
      <c r="I155" s="259">
        <v>1020</v>
      </c>
      <c r="J155" s="259"/>
      <c r="K155" s="260">
        <v>395</v>
      </c>
      <c r="L155" s="260">
        <v>187</v>
      </c>
      <c r="M155" s="260">
        <v>116</v>
      </c>
      <c r="N155" s="261">
        <v>698</v>
      </c>
      <c r="O155"/>
      <c r="P155">
        <v>395</v>
      </c>
      <c r="Q155"/>
      <c r="R155" s="601"/>
      <c r="S155" s="602" t="s">
        <v>607</v>
      </c>
      <c r="T155" s="677">
        <f t="shared" si="1572"/>
        <v>1.6793190706234185E-2</v>
      </c>
      <c r="U155" s="678">
        <f t="shared" si="1573"/>
        <v>5.9855521155830753E-2</v>
      </c>
      <c r="V155" s="678">
        <f t="shared" si="1574"/>
        <v>5.8333333333333334E-2</v>
      </c>
      <c r="W155" s="678">
        <f t="shared" si="1575"/>
        <v>9.1859430604982209E-2</v>
      </c>
      <c r="X155" s="678">
        <f t="shared" si="1576"/>
        <v>0</v>
      </c>
      <c r="Y155" s="678">
        <f t="shared" si="1577"/>
        <v>0.125</v>
      </c>
      <c r="Z155" s="677">
        <f t="shared" si="1578"/>
        <v>5.7666214382632294E-2</v>
      </c>
      <c r="AA155" s="677">
        <f t="shared" si="1579"/>
        <v>0</v>
      </c>
      <c r="AB155" s="678">
        <f t="shared" si="1580"/>
        <v>0.27073337902673061</v>
      </c>
      <c r="AC155" s="678">
        <f t="shared" si="1581"/>
        <v>0.18172983479105928</v>
      </c>
      <c r="AD155" s="678">
        <f t="shared" si="1582"/>
        <v>0.19173553719008266</v>
      </c>
      <c r="AE155" s="677">
        <f t="shared" si="1583"/>
        <v>0.22567086970578726</v>
      </c>
      <c r="AG155" s="637">
        <f>(T155-T154)*100</f>
        <v>0.52030191716954732</v>
      </c>
      <c r="AH155" s="637">
        <f t="shared" ref="AH155" si="1584">(U155-U154)*100</f>
        <v>0.58014671017766961</v>
      </c>
      <c r="AI155" s="637">
        <f t="shared" ref="AI155" si="1585">(V155-V154)*100</f>
        <v>0.54687500000000011</v>
      </c>
      <c r="AJ155" s="637">
        <f t="shared" ref="AJ155" si="1586">(W155-W154)*100</f>
        <v>1.1357720228699422</v>
      </c>
      <c r="AK155" s="637">
        <f t="shared" ref="AK155" si="1587">(X155-X154)*100</f>
        <v>0</v>
      </c>
      <c r="AL155" s="637">
        <f t="shared" ref="AL155" si="1588">(Y155-Y154)*100</f>
        <v>-1.3686131386861311</v>
      </c>
      <c r="AM155" s="637">
        <f t="shared" ref="AM155" si="1589">(Z155-Z154)*100</f>
        <v>0.70762863250783403</v>
      </c>
      <c r="AN155" s="637">
        <f t="shared" ref="AN155" si="1590">(AA155-AA154)*100</f>
        <v>0</v>
      </c>
      <c r="AO155" s="637">
        <f t="shared" ref="AO155" si="1591">(AB155-AB154)*100</f>
        <v>2.1493257446183494</v>
      </c>
      <c r="AP155" s="637">
        <f t="shared" ref="AP155" si="1592">(AC155-AC154)*100</f>
        <v>-2.6419944944623546</v>
      </c>
      <c r="AQ155" s="637">
        <f t="shared" ref="AQ155" si="1593">(AD155-AD154)*100</f>
        <v>2.5068870523415998</v>
      </c>
      <c r="AR155" s="637">
        <f t="shared" ref="AR155" si="1594">(AE155-AE154)*100</f>
        <v>0.52447124684617541</v>
      </c>
    </row>
    <row r="156" spans="1:44" ht="15">
      <c r="A156" s="117"/>
      <c r="B156" s="99" t="s">
        <v>152</v>
      </c>
      <c r="C156" s="106"/>
      <c r="D156" s="107"/>
      <c r="E156" s="107"/>
      <c r="F156" s="107"/>
      <c r="G156" s="107"/>
      <c r="H156" s="107"/>
      <c r="I156" s="106"/>
      <c r="J156" s="106"/>
      <c r="K156" s="107"/>
      <c r="L156" s="107"/>
      <c r="M156" s="107"/>
      <c r="N156" s="108"/>
      <c r="O156"/>
      <c r="P156"/>
      <c r="Q156"/>
      <c r="R156" s="599" t="s">
        <v>1118</v>
      </c>
      <c r="S156" s="600" t="s">
        <v>1108</v>
      </c>
      <c r="T156" s="675">
        <f t="shared" ref="T156:T157" si="1595">IF(C138&gt;0,C156/C138,)</f>
        <v>0</v>
      </c>
      <c r="U156" s="676">
        <f t="shared" ref="U156:U157" si="1596">IF(D138&gt;0,D156/D138,)</f>
        <v>0</v>
      </c>
      <c r="V156" s="676">
        <f t="shared" ref="V156:V157" si="1597">IF(E138&gt;0,E156/E138,)</f>
        <v>0</v>
      </c>
      <c r="W156" s="676">
        <f t="shared" ref="W156:W157" si="1598">IF(F138&gt;0,F156/F138,)</f>
        <v>0</v>
      </c>
      <c r="X156" s="676">
        <f t="shared" ref="X156:X157" si="1599">IF(G138&gt;0,G156/G138,)</f>
        <v>0</v>
      </c>
      <c r="Y156" s="676">
        <f t="shared" ref="Y156:Y157" si="1600">IF(H138&gt;0,H156/H138,)</f>
        <v>0</v>
      </c>
      <c r="Z156" s="675">
        <f t="shared" ref="Z156:Z157" si="1601">IF(I138&gt;0,I156/I138,)</f>
        <v>0</v>
      </c>
      <c r="AA156" s="675">
        <f t="shared" ref="AA156:AA157" si="1602">IF(J138&gt;0,J156/J138,)</f>
        <v>0</v>
      </c>
      <c r="AB156" s="676">
        <f t="shared" ref="AB156:AB157" si="1603">IF(K138&gt;0,K156/K138,)</f>
        <v>0</v>
      </c>
      <c r="AC156" s="676">
        <f t="shared" ref="AC156:AC157" si="1604">IF(L138&gt;0,L156/L138,)</f>
        <v>0</v>
      </c>
      <c r="AD156" s="676">
        <f t="shared" ref="AD156:AD157" si="1605">IF(M138&gt;0,M156/M138,)</f>
        <v>0</v>
      </c>
      <c r="AE156" s="675">
        <f t="shared" ref="AE156:AE157" si="1606">IF(N138&gt;0,N156/N138,)</f>
        <v>0</v>
      </c>
      <c r="AG156" s="730" t="s">
        <v>1107</v>
      </c>
      <c r="AH156" s="627"/>
      <c r="AI156" s="627"/>
      <c r="AJ156" s="627"/>
      <c r="AK156" s="627"/>
      <c r="AL156" s="627"/>
      <c r="AM156" s="627"/>
      <c r="AN156" s="627"/>
      <c r="AO156" s="627"/>
      <c r="AP156" s="627"/>
      <c r="AQ156" s="627"/>
      <c r="AR156" s="627"/>
    </row>
    <row r="157" spans="1:44" ht="15">
      <c r="A157" s="117"/>
      <c r="B157" s="258" t="s">
        <v>533</v>
      </c>
      <c r="C157" s="259"/>
      <c r="D157" s="260"/>
      <c r="E157" s="260"/>
      <c r="F157" s="260"/>
      <c r="G157" s="260"/>
      <c r="H157" s="260"/>
      <c r="I157" s="259"/>
      <c r="J157" s="259"/>
      <c r="K157" s="260"/>
      <c r="L157" s="260"/>
      <c r="M157" s="260"/>
      <c r="N157" s="261"/>
      <c r="O157"/>
      <c r="P157"/>
      <c r="Q157"/>
      <c r="R157" s="601"/>
      <c r="S157" s="602" t="s">
        <v>607</v>
      </c>
      <c r="T157" s="677">
        <f t="shared" si="1595"/>
        <v>0</v>
      </c>
      <c r="U157" s="678">
        <f t="shared" si="1596"/>
        <v>0</v>
      </c>
      <c r="V157" s="678">
        <f t="shared" si="1597"/>
        <v>0</v>
      </c>
      <c r="W157" s="678">
        <f t="shared" si="1598"/>
        <v>0</v>
      </c>
      <c r="X157" s="678">
        <f t="shared" si="1599"/>
        <v>0</v>
      </c>
      <c r="Y157" s="678">
        <f t="shared" si="1600"/>
        <v>0</v>
      </c>
      <c r="Z157" s="677">
        <f t="shared" si="1601"/>
        <v>0</v>
      </c>
      <c r="AA157" s="677">
        <f t="shared" si="1602"/>
        <v>0</v>
      </c>
      <c r="AB157" s="678">
        <f t="shared" si="1603"/>
        <v>0</v>
      </c>
      <c r="AC157" s="678">
        <f t="shared" si="1604"/>
        <v>0</v>
      </c>
      <c r="AD157" s="678">
        <f t="shared" si="1605"/>
        <v>0</v>
      </c>
      <c r="AE157" s="677">
        <f t="shared" si="1606"/>
        <v>0</v>
      </c>
      <c r="AG157" s="637">
        <f>(T157-T156)*100</f>
        <v>0</v>
      </c>
      <c r="AH157" s="637">
        <f t="shared" ref="AH157" si="1607">(U157-U156)*100</f>
        <v>0</v>
      </c>
      <c r="AI157" s="637">
        <f t="shared" ref="AI157" si="1608">(V157-V156)*100</f>
        <v>0</v>
      </c>
      <c r="AJ157" s="637">
        <f t="shared" ref="AJ157" si="1609">(W157-W156)*100</f>
        <v>0</v>
      </c>
      <c r="AK157" s="637">
        <f t="shared" ref="AK157" si="1610">(X157-X156)*100</f>
        <v>0</v>
      </c>
      <c r="AL157" s="637">
        <f t="shared" ref="AL157" si="1611">(Y157-Y156)*100</f>
        <v>0</v>
      </c>
      <c r="AM157" s="637">
        <f t="shared" ref="AM157" si="1612">(Z157-Z156)*100</f>
        <v>0</v>
      </c>
      <c r="AN157" s="637">
        <f t="shared" ref="AN157" si="1613">(AA157-AA156)*100</f>
        <v>0</v>
      </c>
      <c r="AO157" s="637">
        <f t="shared" ref="AO157" si="1614">(AB157-AB156)*100</f>
        <v>0</v>
      </c>
      <c r="AP157" s="637">
        <f t="shared" ref="AP157" si="1615">(AC157-AC156)*100</f>
        <v>0</v>
      </c>
      <c r="AQ157" s="637">
        <f t="shared" ref="AQ157" si="1616">(AD157-AD156)*100</f>
        <v>0</v>
      </c>
      <c r="AR157" s="637">
        <f t="shared" ref="AR157" si="1617">(AE157-AE156)*100</f>
        <v>0</v>
      </c>
    </row>
    <row r="158" spans="1:44" ht="15">
      <c r="A158" s="117"/>
      <c r="B158" s="99" t="s">
        <v>154</v>
      </c>
      <c r="C158" s="106"/>
      <c r="D158" s="107">
        <v>1</v>
      </c>
      <c r="E158" s="107">
        <v>11</v>
      </c>
      <c r="F158" s="107">
        <v>43</v>
      </c>
      <c r="G158" s="107"/>
      <c r="H158" s="107">
        <v>0</v>
      </c>
      <c r="I158" s="106">
        <v>55</v>
      </c>
      <c r="J158" s="106"/>
      <c r="K158" s="107">
        <v>28</v>
      </c>
      <c r="L158" s="107">
        <v>70</v>
      </c>
      <c r="M158" s="107">
        <v>22</v>
      </c>
      <c r="N158" s="108">
        <v>120</v>
      </c>
      <c r="O158"/>
      <c r="P158">
        <v>28</v>
      </c>
      <c r="Q158"/>
      <c r="R158" s="599" t="s">
        <v>1119</v>
      </c>
      <c r="S158" s="600" t="s">
        <v>1108</v>
      </c>
      <c r="T158" s="675">
        <f t="shared" ref="T158:T159" si="1618">IF(C138&gt;0,C158/C138,)</f>
        <v>0</v>
      </c>
      <c r="U158" s="676">
        <f t="shared" ref="U158:U159" si="1619">IF(D138&gt;0,D158/D138,)</f>
        <v>2.1281123643328368E-4</v>
      </c>
      <c r="V158" s="676">
        <f t="shared" ref="V158:V159" si="1620">IF(E138&gt;0,E158/E138,)</f>
        <v>2.8645833333333331E-3</v>
      </c>
      <c r="W158" s="676">
        <f t="shared" ref="W158:W159" si="1621">IF(F138&gt;0,F158/F138,)</f>
        <v>9.8061573546180166E-3</v>
      </c>
      <c r="X158" s="676">
        <f t="shared" ref="X158:X159" si="1622">IF(G138&gt;0,G158/G138,)</f>
        <v>0</v>
      </c>
      <c r="Y158" s="676">
        <f t="shared" ref="Y158:Y159" si="1623">IF(H138&gt;0,H158/H138,)</f>
        <v>0</v>
      </c>
      <c r="Z158" s="675">
        <f t="shared" ref="Z158:Z159" si="1624">IF(I138&gt;0,I158/I138,)</f>
        <v>3.1654676258992807E-3</v>
      </c>
      <c r="AA158" s="675">
        <f t="shared" ref="AA158:AA159" si="1625">IF(J138&gt;0,J158/J138,)</f>
        <v>0</v>
      </c>
      <c r="AB158" s="676">
        <f t="shared" ref="AB158:AB159" si="1626">IF(K138&gt;0,K158/K138,)</f>
        <v>2.1276595744680851E-2</v>
      </c>
      <c r="AC158" s="676">
        <f t="shared" ref="AC158:AC159" si="1627">IF(L138&gt;0,L158/L138,)</f>
        <v>7.7092511013215861E-2</v>
      </c>
      <c r="AD158" s="676">
        <f t="shared" ref="AD158:AD159" si="1628">IF(M138&gt;0,M158/M138,)</f>
        <v>4.4176706827309238E-2</v>
      </c>
      <c r="AE158" s="675">
        <f t="shared" ref="AE158:AE159" si="1629">IF(N138&gt;0,N158/N138,)</f>
        <v>4.4085231447465102E-2</v>
      </c>
      <c r="AG158" s="730" t="s">
        <v>1107</v>
      </c>
      <c r="AH158" s="262"/>
      <c r="AI158" s="262"/>
      <c r="AJ158" s="262"/>
      <c r="AK158" s="262"/>
      <c r="AL158" s="262"/>
      <c r="AM158" s="262"/>
      <c r="AN158" s="262"/>
      <c r="AO158" s="262"/>
      <c r="AP158" s="262"/>
      <c r="AQ158" s="262"/>
      <c r="AR158" s="262"/>
    </row>
    <row r="159" spans="1:44" ht="15.75" thickBot="1">
      <c r="A159" s="610"/>
      <c r="B159" s="614" t="s">
        <v>537</v>
      </c>
      <c r="C159" s="611">
        <v>1</v>
      </c>
      <c r="D159" s="612">
        <v>3</v>
      </c>
      <c r="E159" s="612">
        <v>1</v>
      </c>
      <c r="F159" s="612">
        <v>6</v>
      </c>
      <c r="G159" s="612"/>
      <c r="H159" s="612"/>
      <c r="I159" s="611">
        <v>11</v>
      </c>
      <c r="J159" s="611"/>
      <c r="K159" s="612"/>
      <c r="L159" s="612">
        <v>5</v>
      </c>
      <c r="M159" s="612"/>
      <c r="N159" s="613">
        <v>5</v>
      </c>
      <c r="O159"/>
      <c r="P159"/>
      <c r="Q159"/>
      <c r="R159" s="615"/>
      <c r="S159" s="616" t="s">
        <v>607</v>
      </c>
      <c r="T159" s="679">
        <f t="shared" si="1618"/>
        <v>2.3004370830457787E-4</v>
      </c>
      <c r="U159" s="680">
        <f t="shared" si="1619"/>
        <v>6.1919504643962852E-4</v>
      </c>
      <c r="V159" s="680">
        <f t="shared" si="1620"/>
        <v>2.6041666666666666E-4</v>
      </c>
      <c r="W159" s="680">
        <f t="shared" si="1621"/>
        <v>1.3345195729537367E-3</v>
      </c>
      <c r="X159" s="680">
        <f t="shared" si="1622"/>
        <v>0</v>
      </c>
      <c r="Y159" s="680">
        <f t="shared" si="1623"/>
        <v>0</v>
      </c>
      <c r="Z159" s="679">
        <f t="shared" si="1624"/>
        <v>6.2189054726368158E-4</v>
      </c>
      <c r="AA159" s="679">
        <f t="shared" si="1625"/>
        <v>0</v>
      </c>
      <c r="AB159" s="680">
        <f t="shared" si="1626"/>
        <v>0</v>
      </c>
      <c r="AC159" s="680">
        <f t="shared" si="1627"/>
        <v>4.859086491739553E-3</v>
      </c>
      <c r="AD159" s="680">
        <f t="shared" si="1628"/>
        <v>0</v>
      </c>
      <c r="AE159" s="679">
        <f t="shared" si="1629"/>
        <v>1.6165535079211122E-3</v>
      </c>
      <c r="AF159" s="617"/>
      <c r="AG159" s="642">
        <f>(T159-T158)*100</f>
        <v>2.3004370830457786E-2</v>
      </c>
      <c r="AH159" s="642">
        <f t="shared" ref="AH159" si="1630">(U159-U158)*100</f>
        <v>4.0638381000634487E-2</v>
      </c>
      <c r="AI159" s="642">
        <f t="shared" ref="AI159" si="1631">(V159-V158)*100</f>
        <v>-0.26041666666666663</v>
      </c>
      <c r="AJ159" s="642">
        <f t="shared" ref="AJ159" si="1632">(W159-W158)*100</f>
        <v>-0.84716377816642785</v>
      </c>
      <c r="AK159" s="642">
        <f t="shared" ref="AK159" si="1633">(X159-X158)*100</f>
        <v>0</v>
      </c>
      <c r="AL159" s="642">
        <f t="shared" ref="AL159" si="1634">(Y159-Y158)*100</f>
        <v>0</v>
      </c>
      <c r="AM159" s="642">
        <f t="shared" ref="AM159" si="1635">(Z159-Z158)*100</f>
        <v>-0.25435770786355988</v>
      </c>
      <c r="AN159" s="642">
        <f t="shared" ref="AN159" si="1636">(AA159-AA158)*100</f>
        <v>0</v>
      </c>
      <c r="AO159" s="642">
        <f t="shared" ref="AO159" si="1637">(AB159-AB158)*100</f>
        <v>-2.1276595744680851</v>
      </c>
      <c r="AP159" s="642">
        <f t="shared" ref="AP159" si="1638">(AC159-AC158)*100</f>
        <v>-7.223342452147631</v>
      </c>
      <c r="AQ159" s="642">
        <f t="shared" ref="AQ159" si="1639">(AD159-AD158)*100</f>
        <v>-4.4176706827309236</v>
      </c>
      <c r="AR159" s="642">
        <f t="shared" ref="AR159" si="1640">(AE159-AE158)*100</f>
        <v>-4.2468677939543991</v>
      </c>
    </row>
    <row r="160" spans="1:44" ht="15">
      <c r="A160" s="116" t="s">
        <v>107</v>
      </c>
      <c r="B160" s="99" t="s">
        <v>140</v>
      </c>
      <c r="C160" s="106"/>
      <c r="D160" s="107"/>
      <c r="E160" s="107"/>
      <c r="F160" s="107"/>
      <c r="G160" s="107"/>
      <c r="H160" s="107"/>
      <c r="I160" s="106"/>
      <c r="J160" s="106"/>
      <c r="K160" s="107"/>
      <c r="L160" s="107"/>
      <c r="M160" s="107"/>
      <c r="N160" s="108"/>
      <c r="O160"/>
      <c r="P160"/>
      <c r="Q160"/>
      <c r="R160" s="599" t="s">
        <v>1109</v>
      </c>
      <c r="S160" s="600" t="s">
        <v>1108</v>
      </c>
      <c r="T160" s="675">
        <f t="shared" ref="T160:T161" si="1641">IF(C160&gt;0,C160/C160,)</f>
        <v>0</v>
      </c>
      <c r="U160" s="676">
        <f t="shared" ref="U160:U161" si="1642">IF(D160&gt;0,D160/D160,)</f>
        <v>0</v>
      </c>
      <c r="V160" s="676">
        <f t="shared" ref="V160:V161" si="1643">IF(E160&gt;0,E160/E160,)</f>
        <v>0</v>
      </c>
      <c r="W160" s="676">
        <f t="shared" ref="W160:W161" si="1644">IF(F160&gt;0,F160/F160,)</f>
        <v>0</v>
      </c>
      <c r="X160" s="676">
        <f t="shared" ref="X160:X161" si="1645">IF(G160&gt;0,G160/G160,)</f>
        <v>0</v>
      </c>
      <c r="Y160" s="676">
        <f t="shared" ref="Y160:Y161" si="1646">IF(H160&gt;0,H160/H160,)</f>
        <v>0</v>
      </c>
      <c r="Z160" s="675">
        <f t="shared" ref="Z160:Z161" si="1647">IF(I160&gt;0,I160/I160,)</f>
        <v>0</v>
      </c>
      <c r="AA160" s="675">
        <f t="shared" ref="AA160:AA161" si="1648">IF(J160&gt;0,J160/J160,)</f>
        <v>0</v>
      </c>
      <c r="AB160" s="676">
        <f t="shared" ref="AB160:AB161" si="1649">IF(K160&gt;0,K160/K160,)</f>
        <v>0</v>
      </c>
      <c r="AC160" s="676">
        <f t="shared" ref="AC160:AC161" si="1650">IF(L160&gt;0,L160/L160,)</f>
        <v>0</v>
      </c>
      <c r="AD160" s="676">
        <f t="shared" ref="AD160:AD161" si="1651">IF(M160&gt;0,M160/M160,)</f>
        <v>0</v>
      </c>
      <c r="AE160" s="675">
        <f t="shared" ref="AE160:AE161" si="1652">IF(N160&gt;0,N160/N160,)</f>
        <v>0</v>
      </c>
      <c r="AG160" s="626">
        <f>+T162+T164+T166+T168+T170+T172+T174+T176+T178+T180</f>
        <v>0</v>
      </c>
      <c r="AH160" s="627">
        <f t="shared" ref="AH160:AH161" si="1653">+U162+U164+U166+U168+U170+U172+U174+U176+U178+U180</f>
        <v>0</v>
      </c>
      <c r="AI160" s="627">
        <f t="shared" ref="AI160:AI161" si="1654">+V162+V164+V166+V168+V170+V172+V174+V176+V178+V180</f>
        <v>0</v>
      </c>
      <c r="AJ160" s="627">
        <f t="shared" ref="AJ160:AJ161" si="1655">+W162+W164+W166+W168+W170+W172+W174+W176+W178+W180</f>
        <v>0</v>
      </c>
      <c r="AK160" s="627">
        <f t="shared" ref="AK160:AK161" si="1656">+X162+X164+X166+X168+X170+X172+X174+X176+X178+X180</f>
        <v>0</v>
      </c>
      <c r="AL160" s="627">
        <f t="shared" ref="AL160:AL161" si="1657">+Y162+Y164+Y166+Y168+Y170+Y172+Y174+Y176+Y178+Y180</f>
        <v>0</v>
      </c>
      <c r="AM160" s="627">
        <f t="shared" ref="AM160:AM161" si="1658">+Z162+Z164+Z166+Z168+Z170+Z172+Z174+Z176+Z178+Z180</f>
        <v>0</v>
      </c>
      <c r="AN160" s="627">
        <f t="shared" ref="AN160:AN161" si="1659">+AA162+AA164+AA166+AA168+AA170+AA172+AA174+AA176+AA178+AA180</f>
        <v>0</v>
      </c>
      <c r="AO160" s="627">
        <f t="shared" ref="AO160:AO161" si="1660">+AB162+AB164+AB166+AB168+AB170+AB172+AB174+AB176+AB178+AB180</f>
        <v>0</v>
      </c>
      <c r="AP160" s="627">
        <f t="shared" ref="AP160:AP161" si="1661">+AC162+AC164+AC166+AC168+AC170+AC172+AC174+AC176+AC178+AC180</f>
        <v>0</v>
      </c>
      <c r="AQ160" s="627">
        <f t="shared" ref="AQ160:AQ161" si="1662">+AD162+AD164+AD166+AD168+AD170+AD172+AD174+AD176+AD178+AD180</f>
        <v>0</v>
      </c>
      <c r="AR160" s="627">
        <f t="shared" ref="AR160:AR161" si="1663">+AE162+AE164+AE166+AE168+AE170+AE172+AE174+AE176+AE178+AE180</f>
        <v>0</v>
      </c>
    </row>
    <row r="161" spans="1:45" ht="15">
      <c r="A161" s="117"/>
      <c r="B161" s="258" t="s">
        <v>535</v>
      </c>
      <c r="C161" s="259"/>
      <c r="D161" s="260"/>
      <c r="E161" s="260"/>
      <c r="F161" s="260"/>
      <c r="G161" s="260"/>
      <c r="H161" s="260"/>
      <c r="I161" s="259"/>
      <c r="J161" s="259"/>
      <c r="K161" s="260"/>
      <c r="L161" s="260"/>
      <c r="M161" s="260"/>
      <c r="N161" s="261"/>
      <c r="O161"/>
      <c r="P161"/>
      <c r="Q161"/>
      <c r="R161" s="601"/>
      <c r="S161" s="602" t="s">
        <v>607</v>
      </c>
      <c r="T161" s="677">
        <f t="shared" si="1641"/>
        <v>0</v>
      </c>
      <c r="U161" s="678">
        <f t="shared" si="1642"/>
        <v>0</v>
      </c>
      <c r="V161" s="678">
        <f t="shared" si="1643"/>
        <v>0</v>
      </c>
      <c r="W161" s="678">
        <f t="shared" si="1644"/>
        <v>0</v>
      </c>
      <c r="X161" s="678">
        <f t="shared" si="1645"/>
        <v>0</v>
      </c>
      <c r="Y161" s="678">
        <f t="shared" si="1646"/>
        <v>0</v>
      </c>
      <c r="Z161" s="677">
        <f t="shared" si="1647"/>
        <v>0</v>
      </c>
      <c r="AA161" s="677">
        <f t="shared" si="1648"/>
        <v>0</v>
      </c>
      <c r="AB161" s="678">
        <f t="shared" si="1649"/>
        <v>0</v>
      </c>
      <c r="AC161" s="678">
        <f t="shared" si="1650"/>
        <v>0</v>
      </c>
      <c r="AD161" s="678">
        <f t="shared" si="1651"/>
        <v>0</v>
      </c>
      <c r="AE161" s="677">
        <f t="shared" si="1652"/>
        <v>0</v>
      </c>
      <c r="AG161" s="628">
        <f>+T163+T165+T167+T169+T171+T173+T175+T177+T179+T181</f>
        <v>0</v>
      </c>
      <c r="AH161" s="628">
        <f t="shared" si="1653"/>
        <v>0</v>
      </c>
      <c r="AI161" s="628">
        <f t="shared" si="1654"/>
        <v>0</v>
      </c>
      <c r="AJ161" s="628">
        <f t="shared" si="1655"/>
        <v>0</v>
      </c>
      <c r="AK161" s="628">
        <f t="shared" si="1656"/>
        <v>0</v>
      </c>
      <c r="AL161" s="628">
        <f t="shared" si="1657"/>
        <v>0</v>
      </c>
      <c r="AM161" s="628">
        <f t="shared" si="1658"/>
        <v>0</v>
      </c>
      <c r="AN161" s="628">
        <f t="shared" si="1659"/>
        <v>0</v>
      </c>
      <c r="AO161" s="628">
        <f t="shared" si="1660"/>
        <v>0</v>
      </c>
      <c r="AP161" s="628">
        <f t="shared" si="1661"/>
        <v>0</v>
      </c>
      <c r="AQ161" s="628">
        <f t="shared" si="1662"/>
        <v>0</v>
      </c>
      <c r="AR161" s="628">
        <f t="shared" si="1663"/>
        <v>0</v>
      </c>
      <c r="AS161" s="635"/>
    </row>
    <row r="162" spans="1:45" ht="15">
      <c r="A162" s="117"/>
      <c r="B162" s="99" t="s">
        <v>272</v>
      </c>
      <c r="C162" s="106"/>
      <c r="D162" s="107"/>
      <c r="E162" s="107"/>
      <c r="F162" s="107"/>
      <c r="G162" s="107"/>
      <c r="H162" s="107"/>
      <c r="I162" s="106"/>
      <c r="J162" s="106"/>
      <c r="K162" s="107"/>
      <c r="L162" s="107"/>
      <c r="M162" s="107"/>
      <c r="N162" s="108"/>
      <c r="O162"/>
      <c r="P162"/>
      <c r="Q162"/>
      <c r="R162" s="599" t="s">
        <v>1110</v>
      </c>
      <c r="S162" s="600" t="s">
        <v>1108</v>
      </c>
      <c r="T162" s="675">
        <f t="shared" ref="T162:T163" si="1664">IF(C160&gt;0,C162/C160,)</f>
        <v>0</v>
      </c>
      <c r="U162" s="676">
        <f t="shared" ref="U162:U163" si="1665">IF(D160&gt;0,D162/D160,)</f>
        <v>0</v>
      </c>
      <c r="V162" s="676">
        <f t="shared" ref="V162:V163" si="1666">IF(E160&gt;0,E162/E160,)</f>
        <v>0</v>
      </c>
      <c r="W162" s="676">
        <f t="shared" ref="W162:W163" si="1667">IF(F160&gt;0,F162/F160,)</f>
        <v>0</v>
      </c>
      <c r="X162" s="676">
        <f t="shared" ref="X162:X163" si="1668">IF(G160&gt;0,G162/G160,)</f>
        <v>0</v>
      </c>
      <c r="Y162" s="676">
        <f t="shared" ref="Y162:Y163" si="1669">IF(H160&gt;0,H162/H160,)</f>
        <v>0</v>
      </c>
      <c r="Z162" s="675">
        <f t="shared" ref="Z162:Z163" si="1670">IF(I160&gt;0,I162/I160,)</f>
        <v>0</v>
      </c>
      <c r="AA162" s="675">
        <f t="shared" ref="AA162:AA163" si="1671">IF(J160&gt;0,J162/J160,)</f>
        <v>0</v>
      </c>
      <c r="AB162" s="676">
        <f t="shared" ref="AB162:AB163" si="1672">IF(K160&gt;0,K162/K160,)</f>
        <v>0</v>
      </c>
      <c r="AC162" s="676">
        <f t="shared" ref="AC162:AC163" si="1673">IF(L160&gt;0,L162/L160,)</f>
        <v>0</v>
      </c>
      <c r="AD162" s="676">
        <f t="shared" ref="AD162:AD163" si="1674">IF(M160&gt;0,M162/M160,)</f>
        <v>0</v>
      </c>
      <c r="AE162" s="675">
        <f t="shared" ref="AE162:AE163" si="1675">IF(N160&gt;0,N162/N160,)</f>
        <v>0</v>
      </c>
      <c r="AG162" s="730" t="s">
        <v>1107</v>
      </c>
      <c r="AH162" s="627"/>
      <c r="AI162" s="627"/>
      <c r="AJ162" s="627"/>
      <c r="AK162" s="627"/>
      <c r="AL162" s="627"/>
      <c r="AM162" s="627"/>
      <c r="AN162" s="627"/>
      <c r="AO162" s="627"/>
      <c r="AP162" s="627"/>
      <c r="AQ162" s="627"/>
      <c r="AR162" s="627"/>
    </row>
    <row r="163" spans="1:45" ht="15">
      <c r="A163" s="117"/>
      <c r="B163" s="258" t="s">
        <v>517</v>
      </c>
      <c r="C163" s="259"/>
      <c r="D163" s="260"/>
      <c r="E163" s="260"/>
      <c r="F163" s="260"/>
      <c r="G163" s="260"/>
      <c r="H163" s="260"/>
      <c r="I163" s="259"/>
      <c r="J163" s="259"/>
      <c r="K163" s="260"/>
      <c r="L163" s="260"/>
      <c r="M163" s="260"/>
      <c r="N163" s="261"/>
      <c r="O163"/>
      <c r="P163"/>
      <c r="Q163"/>
      <c r="R163" s="601"/>
      <c r="S163" s="602" t="s">
        <v>607</v>
      </c>
      <c r="T163" s="677">
        <f t="shared" si="1664"/>
        <v>0</v>
      </c>
      <c r="U163" s="678">
        <f t="shared" si="1665"/>
        <v>0</v>
      </c>
      <c r="V163" s="678">
        <f t="shared" si="1666"/>
        <v>0</v>
      </c>
      <c r="W163" s="678">
        <f t="shared" si="1667"/>
        <v>0</v>
      </c>
      <c r="X163" s="678">
        <f t="shared" si="1668"/>
        <v>0</v>
      </c>
      <c r="Y163" s="678">
        <f t="shared" si="1669"/>
        <v>0</v>
      </c>
      <c r="Z163" s="677">
        <f t="shared" si="1670"/>
        <v>0</v>
      </c>
      <c r="AA163" s="677">
        <f t="shared" si="1671"/>
        <v>0</v>
      </c>
      <c r="AB163" s="678">
        <f t="shared" si="1672"/>
        <v>0</v>
      </c>
      <c r="AC163" s="678">
        <f t="shared" si="1673"/>
        <v>0</v>
      </c>
      <c r="AD163" s="678">
        <f t="shared" si="1674"/>
        <v>0</v>
      </c>
      <c r="AE163" s="677">
        <f t="shared" si="1675"/>
        <v>0</v>
      </c>
      <c r="AG163" s="637">
        <f>(T163-T162)*100</f>
        <v>0</v>
      </c>
      <c r="AH163" s="637">
        <f t="shared" ref="AH163" si="1676">(U163-U162)*100</f>
        <v>0</v>
      </c>
      <c r="AI163" s="637">
        <f t="shared" ref="AI163" si="1677">(V163-V162)*100</f>
        <v>0</v>
      </c>
      <c r="AJ163" s="637">
        <f t="shared" ref="AJ163" si="1678">(W163-W162)*100</f>
        <v>0</v>
      </c>
      <c r="AK163" s="637">
        <f t="shared" ref="AK163" si="1679">(X163-X162)*100</f>
        <v>0</v>
      </c>
      <c r="AL163" s="637">
        <f t="shared" ref="AL163" si="1680">(Y163-Y162)*100</f>
        <v>0</v>
      </c>
      <c r="AM163" s="637">
        <f t="shared" ref="AM163" si="1681">(Z163-Z162)*100</f>
        <v>0</v>
      </c>
      <c r="AN163" s="637">
        <f t="shared" ref="AN163" si="1682">(AA163-AA162)*100</f>
        <v>0</v>
      </c>
      <c r="AO163" s="637">
        <f t="shared" ref="AO163" si="1683">(AB163-AB162)*100</f>
        <v>0</v>
      </c>
      <c r="AP163" s="637">
        <f t="shared" ref="AP163" si="1684">(AC163-AC162)*100</f>
        <v>0</v>
      </c>
      <c r="AQ163" s="637">
        <f t="shared" ref="AQ163" si="1685">(AD163-AD162)*100</f>
        <v>0</v>
      </c>
      <c r="AR163" s="637">
        <f t="shared" ref="AR163" si="1686">(AE163-AE162)*100</f>
        <v>0</v>
      </c>
    </row>
    <row r="164" spans="1:45" ht="15">
      <c r="A164" s="117"/>
      <c r="B164" s="99" t="s">
        <v>274</v>
      </c>
      <c r="C164" s="106"/>
      <c r="D164" s="107"/>
      <c r="E164" s="107"/>
      <c r="F164" s="107"/>
      <c r="G164" s="107"/>
      <c r="H164" s="107"/>
      <c r="I164" s="106"/>
      <c r="J164" s="106"/>
      <c r="K164" s="107"/>
      <c r="L164" s="107"/>
      <c r="M164" s="107"/>
      <c r="N164" s="108"/>
      <c r="O164"/>
      <c r="P164"/>
      <c r="Q164"/>
      <c r="R164" s="599" t="s">
        <v>1111</v>
      </c>
      <c r="S164" s="600" t="s">
        <v>1108</v>
      </c>
      <c r="T164" s="675">
        <f t="shared" ref="T164:T165" si="1687">IF(C160&gt;0,C164/C160,)</f>
        <v>0</v>
      </c>
      <c r="U164" s="676">
        <f t="shared" ref="U164:U165" si="1688">IF(D160&gt;0,D164/D160,)</f>
        <v>0</v>
      </c>
      <c r="V164" s="676">
        <f t="shared" ref="V164:V165" si="1689">IF(E160&gt;0,E164/E160,)</f>
        <v>0</v>
      </c>
      <c r="W164" s="676">
        <f t="shared" ref="W164:W165" si="1690">IF(F160&gt;0,F164/F160,)</f>
        <v>0</v>
      </c>
      <c r="X164" s="676">
        <f t="shared" ref="X164:X165" si="1691">IF(G160&gt;0,G164/G160,)</f>
        <v>0</v>
      </c>
      <c r="Y164" s="676">
        <f t="shared" ref="Y164:Y165" si="1692">IF(H160&gt;0,H164/H160,)</f>
        <v>0</v>
      </c>
      <c r="Z164" s="675">
        <f t="shared" ref="Z164:Z165" si="1693">IF(I160&gt;0,I164/I160,)</f>
        <v>0</v>
      </c>
      <c r="AA164" s="675">
        <f t="shared" ref="AA164:AA165" si="1694">IF(J160&gt;0,J164/J160,)</f>
        <v>0</v>
      </c>
      <c r="AB164" s="676">
        <f t="shared" ref="AB164:AB165" si="1695">IF(K160&gt;0,K164/K160,)</f>
        <v>0</v>
      </c>
      <c r="AC164" s="676">
        <f t="shared" ref="AC164:AC165" si="1696">IF(L160&gt;0,L164/L160,)</f>
        <v>0</v>
      </c>
      <c r="AD164" s="676">
        <f t="shared" ref="AD164:AD165" si="1697">IF(M160&gt;0,M164/M160,)</f>
        <v>0</v>
      </c>
      <c r="AE164" s="675">
        <f t="shared" ref="AE164:AE165" si="1698">IF(N160&gt;0,N164/N160,)</f>
        <v>0</v>
      </c>
      <c r="AG164" s="730" t="s">
        <v>1107</v>
      </c>
      <c r="AH164" s="627"/>
      <c r="AI164" s="627"/>
      <c r="AJ164" s="627"/>
      <c r="AK164" s="627"/>
      <c r="AL164" s="627"/>
      <c r="AM164" s="627"/>
      <c r="AN164" s="627"/>
      <c r="AO164" s="627"/>
      <c r="AP164" s="627"/>
      <c r="AQ164" s="627"/>
      <c r="AR164" s="627"/>
    </row>
    <row r="165" spans="1:45" ht="15">
      <c r="A165" s="117"/>
      <c r="B165" s="258" t="s">
        <v>519</v>
      </c>
      <c r="C165" s="259"/>
      <c r="D165" s="260"/>
      <c r="E165" s="260"/>
      <c r="F165" s="260"/>
      <c r="G165" s="260"/>
      <c r="H165" s="260"/>
      <c r="I165" s="259"/>
      <c r="J165" s="259"/>
      <c r="K165" s="260"/>
      <c r="L165" s="260"/>
      <c r="M165" s="260"/>
      <c r="N165" s="261"/>
      <c r="O165"/>
      <c r="P165"/>
      <c r="Q165"/>
      <c r="R165" s="601"/>
      <c r="S165" s="602" t="s">
        <v>607</v>
      </c>
      <c r="T165" s="677">
        <f t="shared" si="1687"/>
        <v>0</v>
      </c>
      <c r="U165" s="678">
        <f t="shared" si="1688"/>
        <v>0</v>
      </c>
      <c r="V165" s="678">
        <f t="shared" si="1689"/>
        <v>0</v>
      </c>
      <c r="W165" s="678">
        <f t="shared" si="1690"/>
        <v>0</v>
      </c>
      <c r="X165" s="678">
        <f t="shared" si="1691"/>
        <v>0</v>
      </c>
      <c r="Y165" s="678">
        <f t="shared" si="1692"/>
        <v>0</v>
      </c>
      <c r="Z165" s="677">
        <f t="shared" si="1693"/>
        <v>0</v>
      </c>
      <c r="AA165" s="677">
        <f t="shared" si="1694"/>
        <v>0</v>
      </c>
      <c r="AB165" s="678">
        <f t="shared" si="1695"/>
        <v>0</v>
      </c>
      <c r="AC165" s="678">
        <f t="shared" si="1696"/>
        <v>0</v>
      </c>
      <c r="AD165" s="678">
        <f t="shared" si="1697"/>
        <v>0</v>
      </c>
      <c r="AE165" s="677">
        <f t="shared" si="1698"/>
        <v>0</v>
      </c>
      <c r="AG165" s="637">
        <f>(T165-T164)*100</f>
        <v>0</v>
      </c>
      <c r="AH165" s="637">
        <f t="shared" ref="AH165" si="1699">(U165-U164)*100</f>
        <v>0</v>
      </c>
      <c r="AI165" s="637">
        <f t="shared" ref="AI165" si="1700">(V165-V164)*100</f>
        <v>0</v>
      </c>
      <c r="AJ165" s="637">
        <f t="shared" ref="AJ165" si="1701">(W165-W164)*100</f>
        <v>0</v>
      </c>
      <c r="AK165" s="637">
        <f t="shared" ref="AK165" si="1702">(X165-X164)*100</f>
        <v>0</v>
      </c>
      <c r="AL165" s="637">
        <f t="shared" ref="AL165" si="1703">(Y165-Y164)*100</f>
        <v>0</v>
      </c>
      <c r="AM165" s="637">
        <f t="shared" ref="AM165" si="1704">(Z165-Z164)*100</f>
        <v>0</v>
      </c>
      <c r="AN165" s="637">
        <f t="shared" ref="AN165" si="1705">(AA165-AA164)*100</f>
        <v>0</v>
      </c>
      <c r="AO165" s="637">
        <f t="shared" ref="AO165" si="1706">(AB165-AB164)*100</f>
        <v>0</v>
      </c>
      <c r="AP165" s="637">
        <f t="shared" ref="AP165" si="1707">(AC165-AC164)*100</f>
        <v>0</v>
      </c>
      <c r="AQ165" s="637">
        <f t="shared" ref="AQ165" si="1708">(AD165-AD164)*100</f>
        <v>0</v>
      </c>
      <c r="AR165" s="637">
        <f t="shared" ref="AR165" si="1709">(AE165-AE164)*100</f>
        <v>0</v>
      </c>
    </row>
    <row r="166" spans="1:45" ht="15">
      <c r="A166" s="117"/>
      <c r="B166" s="99" t="s">
        <v>276</v>
      </c>
      <c r="C166" s="106"/>
      <c r="D166" s="107"/>
      <c r="E166" s="107"/>
      <c r="F166" s="107"/>
      <c r="G166" s="107"/>
      <c r="H166" s="107"/>
      <c r="I166" s="106"/>
      <c r="J166" s="106"/>
      <c r="K166" s="107"/>
      <c r="L166" s="107"/>
      <c r="M166" s="107"/>
      <c r="N166" s="108"/>
      <c r="O166"/>
      <c r="P166"/>
      <c r="Q166"/>
      <c r="R166" s="599" t="s">
        <v>1112</v>
      </c>
      <c r="S166" s="600" t="s">
        <v>1108</v>
      </c>
      <c r="T166" s="675">
        <f t="shared" ref="T166:T167" si="1710">IF(C160&gt;0,C166/C160,)</f>
        <v>0</v>
      </c>
      <c r="U166" s="676">
        <f t="shared" ref="U166:U167" si="1711">IF(D160&gt;0,D166/D160,)</f>
        <v>0</v>
      </c>
      <c r="V166" s="676">
        <f t="shared" ref="V166:V167" si="1712">IF(E160&gt;0,E166/E160,)</f>
        <v>0</v>
      </c>
      <c r="W166" s="676">
        <f t="shared" ref="W166:W167" si="1713">IF(F160&gt;0,F166/F160,)</f>
        <v>0</v>
      </c>
      <c r="X166" s="676">
        <f t="shared" ref="X166:X167" si="1714">IF(G160&gt;0,G166/G160,)</f>
        <v>0</v>
      </c>
      <c r="Y166" s="676">
        <f t="shared" ref="Y166:Y167" si="1715">IF(H160&gt;0,H166/H160,)</f>
        <v>0</v>
      </c>
      <c r="Z166" s="675">
        <f t="shared" ref="Z166:Z167" si="1716">IF(I160&gt;0,I166/I160,)</f>
        <v>0</v>
      </c>
      <c r="AA166" s="675">
        <f t="shared" ref="AA166:AA167" si="1717">IF(J160&gt;0,J166/J160,)</f>
        <v>0</v>
      </c>
      <c r="AB166" s="676">
        <f t="shared" ref="AB166:AB167" si="1718">IF(K160&gt;0,K166/K160,)</f>
        <v>0</v>
      </c>
      <c r="AC166" s="676">
        <f t="shared" ref="AC166:AC167" si="1719">IF(L160&gt;0,L166/L160,)</f>
        <v>0</v>
      </c>
      <c r="AD166" s="676">
        <f t="shared" ref="AD166:AD167" si="1720">IF(M160&gt;0,M166/M160,)</f>
        <v>0</v>
      </c>
      <c r="AE166" s="675">
        <f t="shared" ref="AE166:AE167" si="1721">IF(N160&gt;0,N166/N160,)</f>
        <v>0</v>
      </c>
      <c r="AG166" s="730" t="s">
        <v>1107</v>
      </c>
      <c r="AH166" s="627"/>
      <c r="AI166" s="627"/>
      <c r="AJ166" s="627"/>
      <c r="AK166" s="627"/>
      <c r="AL166" s="627"/>
      <c r="AM166" s="627"/>
      <c r="AN166" s="627"/>
      <c r="AO166" s="627"/>
      <c r="AP166" s="627"/>
      <c r="AQ166" s="627"/>
      <c r="AR166" s="627"/>
    </row>
    <row r="167" spans="1:45" ht="15">
      <c r="A167" s="117"/>
      <c r="B167" s="258" t="s">
        <v>521</v>
      </c>
      <c r="C167" s="259"/>
      <c r="D167" s="260"/>
      <c r="E167" s="260"/>
      <c r="F167" s="260"/>
      <c r="G167" s="260"/>
      <c r="H167" s="260"/>
      <c r="I167" s="259"/>
      <c r="J167" s="259"/>
      <c r="K167" s="260"/>
      <c r="L167" s="260"/>
      <c r="M167" s="260"/>
      <c r="N167" s="261"/>
      <c r="O167"/>
      <c r="P167"/>
      <c r="Q167"/>
      <c r="R167" s="601"/>
      <c r="S167" s="602" t="s">
        <v>607</v>
      </c>
      <c r="T167" s="677">
        <f t="shared" si="1710"/>
        <v>0</v>
      </c>
      <c r="U167" s="678">
        <f t="shared" si="1711"/>
        <v>0</v>
      </c>
      <c r="V167" s="678">
        <f t="shared" si="1712"/>
        <v>0</v>
      </c>
      <c r="W167" s="678">
        <f t="shared" si="1713"/>
        <v>0</v>
      </c>
      <c r="X167" s="678">
        <f t="shared" si="1714"/>
        <v>0</v>
      </c>
      <c r="Y167" s="678">
        <f t="shared" si="1715"/>
        <v>0</v>
      </c>
      <c r="Z167" s="677">
        <f t="shared" si="1716"/>
        <v>0</v>
      </c>
      <c r="AA167" s="677">
        <f t="shared" si="1717"/>
        <v>0</v>
      </c>
      <c r="AB167" s="678">
        <f t="shared" si="1718"/>
        <v>0</v>
      </c>
      <c r="AC167" s="678">
        <f t="shared" si="1719"/>
        <v>0</v>
      </c>
      <c r="AD167" s="678">
        <f t="shared" si="1720"/>
        <v>0</v>
      </c>
      <c r="AE167" s="677">
        <f t="shared" si="1721"/>
        <v>0</v>
      </c>
      <c r="AG167" s="629">
        <f>(T167-T166)*100</f>
        <v>0</v>
      </c>
      <c r="AH167" s="629">
        <f t="shared" ref="AH167" si="1722">(U167-U166)*100</f>
        <v>0</v>
      </c>
      <c r="AI167" s="629">
        <f t="shared" ref="AI167" si="1723">(V167-V166)*100</f>
        <v>0</v>
      </c>
      <c r="AJ167" s="629">
        <f t="shared" ref="AJ167" si="1724">(W167-W166)*100</f>
        <v>0</v>
      </c>
      <c r="AK167" s="629">
        <f t="shared" ref="AK167" si="1725">(X167-X166)*100</f>
        <v>0</v>
      </c>
      <c r="AL167" s="629">
        <f t="shared" ref="AL167" si="1726">(Y167-Y166)*100</f>
        <v>0</v>
      </c>
      <c r="AM167" s="629">
        <f t="shared" ref="AM167" si="1727">(Z167-Z166)*100</f>
        <v>0</v>
      </c>
      <c r="AN167" s="629">
        <f t="shared" ref="AN167" si="1728">(AA167-AA166)*100</f>
        <v>0</v>
      </c>
      <c r="AO167" s="629">
        <f t="shared" ref="AO167" si="1729">(AB167-AB166)*100</f>
        <v>0</v>
      </c>
      <c r="AP167" s="629">
        <f t="shared" ref="AP167" si="1730">(AC167-AC166)*100</f>
        <v>0</v>
      </c>
      <c r="AQ167" s="629">
        <f t="shared" ref="AQ167" si="1731">(AD167-AD166)*100</f>
        <v>0</v>
      </c>
      <c r="AR167" s="629">
        <f t="shared" ref="AR167" si="1732">(AE167-AE166)*100</f>
        <v>0</v>
      </c>
    </row>
    <row r="168" spans="1:45" ht="15">
      <c r="A168" s="117"/>
      <c r="B168" s="99" t="s">
        <v>142</v>
      </c>
      <c r="C168" s="106"/>
      <c r="D168" s="107"/>
      <c r="E168" s="107"/>
      <c r="F168" s="107"/>
      <c r="G168" s="107"/>
      <c r="H168" s="107"/>
      <c r="I168" s="106"/>
      <c r="J168" s="106"/>
      <c r="K168" s="107"/>
      <c r="L168" s="107"/>
      <c r="M168" s="107"/>
      <c r="N168" s="108"/>
      <c r="O168"/>
      <c r="P168"/>
      <c r="Q168"/>
      <c r="R168" s="599" t="s">
        <v>1113</v>
      </c>
      <c r="S168" s="600" t="s">
        <v>1108</v>
      </c>
      <c r="T168" s="675">
        <f t="shared" ref="T168:T169" si="1733">IF(C160&gt;0,C168/C160,)</f>
        <v>0</v>
      </c>
      <c r="U168" s="676">
        <f t="shared" ref="U168:U169" si="1734">IF(D160&gt;0,D168/D160,)</f>
        <v>0</v>
      </c>
      <c r="V168" s="676">
        <f t="shared" ref="V168:V169" si="1735">IF(E160&gt;0,E168/E160,)</f>
        <v>0</v>
      </c>
      <c r="W168" s="676">
        <f t="shared" ref="W168:W169" si="1736">IF(F160&gt;0,F168/F160,)</f>
        <v>0</v>
      </c>
      <c r="X168" s="676">
        <f t="shared" ref="X168:X169" si="1737">IF(G160&gt;0,G168/G160,)</f>
        <v>0</v>
      </c>
      <c r="Y168" s="676">
        <f t="shared" ref="Y168:Y169" si="1738">IF(H160&gt;0,H168/H160,)</f>
        <v>0</v>
      </c>
      <c r="Z168" s="675">
        <f t="shared" ref="Z168:Z169" si="1739">IF(I160&gt;0,I168/I160,)</f>
        <v>0</v>
      </c>
      <c r="AA168" s="675">
        <f t="shared" ref="AA168:AA169" si="1740">IF(J160&gt;0,J168/J160,)</f>
        <v>0</v>
      </c>
      <c r="AB168" s="676">
        <f t="shared" ref="AB168:AB169" si="1741">IF(K160&gt;0,K168/K160,)</f>
        <v>0</v>
      </c>
      <c r="AC168" s="676">
        <f t="shared" ref="AC168:AC169" si="1742">IF(L160&gt;0,L168/L160,)</f>
        <v>0</v>
      </c>
      <c r="AD168" s="676">
        <f t="shared" ref="AD168:AD169" si="1743">IF(M160&gt;0,M168/M160,)</f>
        <v>0</v>
      </c>
      <c r="AE168" s="675">
        <f t="shared" ref="AE168:AE169" si="1744">IF(N160&gt;0,N168/N160,)</f>
        <v>0</v>
      </c>
      <c r="AG168" s="730" t="s">
        <v>1107</v>
      </c>
      <c r="AH168" s="627"/>
      <c r="AI168" s="627"/>
      <c r="AJ168" s="627"/>
      <c r="AK168" s="627"/>
      <c r="AL168" s="627"/>
      <c r="AM168" s="627"/>
      <c r="AN168" s="627"/>
      <c r="AO168" s="627"/>
      <c r="AP168" s="627"/>
      <c r="AQ168" s="627"/>
      <c r="AR168" s="627"/>
    </row>
    <row r="169" spans="1:45" ht="15">
      <c r="A169" s="117"/>
      <c r="B169" s="258" t="s">
        <v>523</v>
      </c>
      <c r="C169" s="259"/>
      <c r="D169" s="260"/>
      <c r="E169" s="260"/>
      <c r="F169" s="260"/>
      <c r="G169" s="260"/>
      <c r="H169" s="260"/>
      <c r="I169" s="259"/>
      <c r="J169" s="259"/>
      <c r="K169" s="260"/>
      <c r="L169" s="260"/>
      <c r="M169" s="260"/>
      <c r="N169" s="261"/>
      <c r="O169"/>
      <c r="P169"/>
      <c r="Q169"/>
      <c r="R169" s="601"/>
      <c r="S169" s="602" t="s">
        <v>607</v>
      </c>
      <c r="T169" s="677">
        <f t="shared" si="1733"/>
        <v>0</v>
      </c>
      <c r="U169" s="678">
        <f t="shared" si="1734"/>
        <v>0</v>
      </c>
      <c r="V169" s="678">
        <f t="shared" si="1735"/>
        <v>0</v>
      </c>
      <c r="W169" s="678">
        <f t="shared" si="1736"/>
        <v>0</v>
      </c>
      <c r="X169" s="678">
        <f t="shared" si="1737"/>
        <v>0</v>
      </c>
      <c r="Y169" s="678">
        <f t="shared" si="1738"/>
        <v>0</v>
      </c>
      <c r="Z169" s="677">
        <f t="shared" si="1739"/>
        <v>0</v>
      </c>
      <c r="AA169" s="677">
        <f t="shared" si="1740"/>
        <v>0</v>
      </c>
      <c r="AB169" s="678">
        <f t="shared" si="1741"/>
        <v>0</v>
      </c>
      <c r="AC169" s="678">
        <f t="shared" si="1742"/>
        <v>0</v>
      </c>
      <c r="AD169" s="678">
        <f t="shared" si="1743"/>
        <v>0</v>
      </c>
      <c r="AE169" s="677">
        <f t="shared" si="1744"/>
        <v>0</v>
      </c>
      <c r="AG169" s="637">
        <f>(T169-T168)*100</f>
        <v>0</v>
      </c>
      <c r="AH169" s="637">
        <f t="shared" ref="AH169" si="1745">(U169-U168)*100</f>
        <v>0</v>
      </c>
      <c r="AI169" s="637">
        <f t="shared" ref="AI169" si="1746">(V169-V168)*100</f>
        <v>0</v>
      </c>
      <c r="AJ169" s="637">
        <f t="shared" ref="AJ169" si="1747">(W169-W168)*100</f>
        <v>0</v>
      </c>
      <c r="AK169" s="637">
        <f t="shared" ref="AK169" si="1748">(X169-X168)*100</f>
        <v>0</v>
      </c>
      <c r="AL169" s="637">
        <f t="shared" ref="AL169" si="1749">(Y169-Y168)*100</f>
        <v>0</v>
      </c>
      <c r="AM169" s="637">
        <f t="shared" ref="AM169" si="1750">(Z169-Z168)*100</f>
        <v>0</v>
      </c>
      <c r="AN169" s="637">
        <f t="shared" ref="AN169" si="1751">(AA169-AA168)*100</f>
        <v>0</v>
      </c>
      <c r="AO169" s="637">
        <f t="shared" ref="AO169" si="1752">(AB169-AB168)*100</f>
        <v>0</v>
      </c>
      <c r="AP169" s="637">
        <f t="shared" ref="AP169" si="1753">(AC169-AC168)*100</f>
        <v>0</v>
      </c>
      <c r="AQ169" s="637">
        <f t="shared" ref="AQ169" si="1754">(AD169-AD168)*100</f>
        <v>0</v>
      </c>
      <c r="AR169" s="637">
        <f t="shared" ref="AR169" si="1755">(AE169-AE168)*100</f>
        <v>0</v>
      </c>
    </row>
    <row r="170" spans="1:45" ht="15">
      <c r="A170" s="117"/>
      <c r="B170" s="99" t="s">
        <v>144</v>
      </c>
      <c r="C170" s="106"/>
      <c r="D170" s="107"/>
      <c r="E170" s="107"/>
      <c r="F170" s="107"/>
      <c r="G170" s="107"/>
      <c r="H170" s="107"/>
      <c r="I170" s="106"/>
      <c r="J170" s="106"/>
      <c r="K170" s="107"/>
      <c r="L170" s="107"/>
      <c r="M170" s="107"/>
      <c r="N170" s="108"/>
      <c r="O170"/>
      <c r="P170"/>
      <c r="Q170"/>
      <c r="R170" s="599" t="s">
        <v>1114</v>
      </c>
      <c r="S170" s="600" t="s">
        <v>1108</v>
      </c>
      <c r="T170" s="675">
        <f t="shared" ref="T170:T171" si="1756">IF(C160&gt;0,C170/C160,)</f>
        <v>0</v>
      </c>
      <c r="U170" s="676">
        <f t="shared" ref="U170:U171" si="1757">IF(D160&gt;0,D170/D160,)</f>
        <v>0</v>
      </c>
      <c r="V170" s="676">
        <f t="shared" ref="V170:V171" si="1758">IF(E160&gt;0,E170/E160,)</f>
        <v>0</v>
      </c>
      <c r="W170" s="676">
        <f t="shared" ref="W170:W171" si="1759">IF(F160&gt;0,F170/F160,)</f>
        <v>0</v>
      </c>
      <c r="X170" s="676">
        <f t="shared" ref="X170:X171" si="1760">IF(G160&gt;0,G170/G160,)</f>
        <v>0</v>
      </c>
      <c r="Y170" s="676">
        <f t="shared" ref="Y170:Y171" si="1761">IF(H160&gt;0,H170/H160,)</f>
        <v>0</v>
      </c>
      <c r="Z170" s="675">
        <f t="shared" ref="Z170:Z171" si="1762">IF(I160&gt;0,I170/I160,)</f>
        <v>0</v>
      </c>
      <c r="AA170" s="675">
        <f t="shared" ref="AA170:AA171" si="1763">IF(J160&gt;0,J170/J160,)</f>
        <v>0</v>
      </c>
      <c r="AB170" s="676">
        <f t="shared" ref="AB170:AB171" si="1764">IF(K160&gt;0,K170/K160,)</f>
        <v>0</v>
      </c>
      <c r="AC170" s="676">
        <f t="shared" ref="AC170:AC171" si="1765">IF(L160&gt;0,L170/L160,)</f>
        <v>0</v>
      </c>
      <c r="AD170" s="676">
        <f t="shared" ref="AD170:AD171" si="1766">IF(M160&gt;0,M170/M160,)</f>
        <v>0</v>
      </c>
      <c r="AE170" s="675">
        <f t="shared" ref="AE170:AE171" si="1767">IF(N160&gt;0,N170/N160,)</f>
        <v>0</v>
      </c>
      <c r="AG170" s="730" t="s">
        <v>1107</v>
      </c>
      <c r="AH170" s="627"/>
      <c r="AI170" s="627"/>
      <c r="AJ170" s="627"/>
      <c r="AK170" s="627"/>
      <c r="AL170" s="627"/>
      <c r="AM170" s="627"/>
      <c r="AN170" s="627"/>
      <c r="AO170" s="627"/>
      <c r="AP170" s="627"/>
      <c r="AQ170" s="627"/>
      <c r="AR170" s="627"/>
    </row>
    <row r="171" spans="1:45" ht="15">
      <c r="A171" s="117"/>
      <c r="B171" s="258" t="s">
        <v>525</v>
      </c>
      <c r="C171" s="259"/>
      <c r="D171" s="260"/>
      <c r="E171" s="260"/>
      <c r="F171" s="260"/>
      <c r="G171" s="260"/>
      <c r="H171" s="260"/>
      <c r="I171" s="259"/>
      <c r="J171" s="259"/>
      <c r="K171" s="260"/>
      <c r="L171" s="260"/>
      <c r="M171" s="260"/>
      <c r="N171" s="261"/>
      <c r="O171"/>
      <c r="P171"/>
      <c r="Q171"/>
      <c r="R171" s="601"/>
      <c r="S171" s="602" t="s">
        <v>607</v>
      </c>
      <c r="T171" s="677">
        <f t="shared" si="1756"/>
        <v>0</v>
      </c>
      <c r="U171" s="678">
        <f t="shared" si="1757"/>
        <v>0</v>
      </c>
      <c r="V171" s="678">
        <f t="shared" si="1758"/>
        <v>0</v>
      </c>
      <c r="W171" s="678">
        <f t="shared" si="1759"/>
        <v>0</v>
      </c>
      <c r="X171" s="678">
        <f t="shared" si="1760"/>
        <v>0</v>
      </c>
      <c r="Y171" s="678">
        <f t="shared" si="1761"/>
        <v>0</v>
      </c>
      <c r="Z171" s="677">
        <f t="shared" si="1762"/>
        <v>0</v>
      </c>
      <c r="AA171" s="677">
        <f t="shared" si="1763"/>
        <v>0</v>
      </c>
      <c r="AB171" s="678">
        <f t="shared" si="1764"/>
        <v>0</v>
      </c>
      <c r="AC171" s="678">
        <f t="shared" si="1765"/>
        <v>0</v>
      </c>
      <c r="AD171" s="678">
        <f t="shared" si="1766"/>
        <v>0</v>
      </c>
      <c r="AE171" s="677">
        <f t="shared" si="1767"/>
        <v>0</v>
      </c>
      <c r="AG171" s="637">
        <f>(T171-T170)*100</f>
        <v>0</v>
      </c>
      <c r="AH171" s="637">
        <f t="shared" ref="AH171" si="1768">(U171-U170)*100</f>
        <v>0</v>
      </c>
      <c r="AI171" s="637">
        <f t="shared" ref="AI171" si="1769">(V171-V170)*100</f>
        <v>0</v>
      </c>
      <c r="AJ171" s="637">
        <f t="shared" ref="AJ171" si="1770">(W171-W170)*100</f>
        <v>0</v>
      </c>
      <c r="AK171" s="637">
        <f t="shared" ref="AK171" si="1771">(X171-X170)*100</f>
        <v>0</v>
      </c>
      <c r="AL171" s="637">
        <f t="shared" ref="AL171" si="1772">(Y171-Y170)*100</f>
        <v>0</v>
      </c>
      <c r="AM171" s="637">
        <f t="shared" ref="AM171" si="1773">(Z171-Z170)*100</f>
        <v>0</v>
      </c>
      <c r="AN171" s="637">
        <f t="shared" ref="AN171" si="1774">(AA171-AA170)*100</f>
        <v>0</v>
      </c>
      <c r="AO171" s="637">
        <f t="shared" ref="AO171" si="1775">(AB171-AB170)*100</f>
        <v>0</v>
      </c>
      <c r="AP171" s="637">
        <f t="shared" ref="AP171" si="1776">(AC171-AC170)*100</f>
        <v>0</v>
      </c>
      <c r="AQ171" s="637">
        <f t="shared" ref="AQ171" si="1777">(AD171-AD170)*100</f>
        <v>0</v>
      </c>
      <c r="AR171" s="637">
        <f t="shared" ref="AR171" si="1778">(AE171-AE170)*100</f>
        <v>0</v>
      </c>
    </row>
    <row r="172" spans="1:45" ht="15">
      <c r="A172" s="117"/>
      <c r="B172" s="99" t="s">
        <v>146</v>
      </c>
      <c r="C172" s="106"/>
      <c r="D172" s="107"/>
      <c r="E172" s="107"/>
      <c r="F172" s="107"/>
      <c r="G172" s="107"/>
      <c r="H172" s="107"/>
      <c r="I172" s="106"/>
      <c r="J172" s="106"/>
      <c r="K172" s="107"/>
      <c r="L172" s="107"/>
      <c r="M172" s="107"/>
      <c r="N172" s="108"/>
      <c r="O172"/>
      <c r="P172"/>
      <c r="Q172"/>
      <c r="R172" s="599" t="s">
        <v>1115</v>
      </c>
      <c r="S172" s="600" t="s">
        <v>1108</v>
      </c>
      <c r="T172" s="675">
        <f t="shared" ref="T172:T173" si="1779">IF(C160&gt;0,C172/C160,)</f>
        <v>0</v>
      </c>
      <c r="U172" s="676">
        <f t="shared" ref="U172:U173" si="1780">IF(D160&gt;0,D172/D160,)</f>
        <v>0</v>
      </c>
      <c r="V172" s="676">
        <f t="shared" ref="V172:V173" si="1781">IF(E160&gt;0,E172/E160,)</f>
        <v>0</v>
      </c>
      <c r="W172" s="676">
        <f t="shared" ref="W172:W173" si="1782">IF(F160&gt;0,F172/F160,)</f>
        <v>0</v>
      </c>
      <c r="X172" s="676">
        <f t="shared" ref="X172:X173" si="1783">IF(G160&gt;0,G172/G160,)</f>
        <v>0</v>
      </c>
      <c r="Y172" s="676">
        <f t="shared" ref="Y172:Y173" si="1784">IF(H160&gt;0,H172/H160,)</f>
        <v>0</v>
      </c>
      <c r="Z172" s="675">
        <f t="shared" ref="Z172:Z173" si="1785">IF(I160&gt;0,I172/I160,)</f>
        <v>0</v>
      </c>
      <c r="AA172" s="675">
        <f t="shared" ref="AA172:AA173" si="1786">IF(J160&gt;0,J172/J160,)</f>
        <v>0</v>
      </c>
      <c r="AB172" s="676">
        <f t="shared" ref="AB172:AB173" si="1787">IF(K160&gt;0,K172/K160,)</f>
        <v>0</v>
      </c>
      <c r="AC172" s="676">
        <f t="shared" ref="AC172:AC173" si="1788">IF(L160&gt;0,L172/L160,)</f>
        <v>0</v>
      </c>
      <c r="AD172" s="676">
        <f t="shared" ref="AD172:AD173" si="1789">IF(M160&gt;0,M172/M160,)</f>
        <v>0</v>
      </c>
      <c r="AE172" s="675">
        <f t="shared" ref="AE172:AE173" si="1790">IF(N160&gt;0,N172/N160,)</f>
        <v>0</v>
      </c>
      <c r="AG172" s="730" t="s">
        <v>1107</v>
      </c>
      <c r="AH172" s="627"/>
      <c r="AI172" s="627"/>
      <c r="AJ172" s="627"/>
      <c r="AK172" s="627"/>
      <c r="AL172" s="627"/>
      <c r="AM172" s="627"/>
      <c r="AN172" s="627"/>
      <c r="AO172" s="627"/>
      <c r="AP172" s="627"/>
      <c r="AQ172" s="627"/>
      <c r="AR172" s="627"/>
    </row>
    <row r="173" spans="1:45" ht="15">
      <c r="A173" s="117"/>
      <c r="B173" s="258" t="s">
        <v>527</v>
      </c>
      <c r="C173" s="259"/>
      <c r="D173" s="260"/>
      <c r="E173" s="260"/>
      <c r="F173" s="260"/>
      <c r="G173" s="260"/>
      <c r="H173" s="260"/>
      <c r="I173" s="259"/>
      <c r="J173" s="259"/>
      <c r="K173" s="260"/>
      <c r="L173" s="260"/>
      <c r="M173" s="260"/>
      <c r="N173" s="261"/>
      <c r="O173"/>
      <c r="P173"/>
      <c r="Q173"/>
      <c r="R173" s="601"/>
      <c r="S173" s="602" t="s">
        <v>607</v>
      </c>
      <c r="T173" s="677">
        <f t="shared" si="1779"/>
        <v>0</v>
      </c>
      <c r="U173" s="678">
        <f t="shared" si="1780"/>
        <v>0</v>
      </c>
      <c r="V173" s="678">
        <f t="shared" si="1781"/>
        <v>0</v>
      </c>
      <c r="W173" s="678">
        <f t="shared" si="1782"/>
        <v>0</v>
      </c>
      <c r="X173" s="678">
        <f t="shared" si="1783"/>
        <v>0</v>
      </c>
      <c r="Y173" s="678">
        <f t="shared" si="1784"/>
        <v>0</v>
      </c>
      <c r="Z173" s="677">
        <f t="shared" si="1785"/>
        <v>0</v>
      </c>
      <c r="AA173" s="677">
        <f t="shared" si="1786"/>
        <v>0</v>
      </c>
      <c r="AB173" s="678">
        <f t="shared" si="1787"/>
        <v>0</v>
      </c>
      <c r="AC173" s="678">
        <f t="shared" si="1788"/>
        <v>0</v>
      </c>
      <c r="AD173" s="678">
        <f t="shared" si="1789"/>
        <v>0</v>
      </c>
      <c r="AE173" s="677">
        <f t="shared" si="1790"/>
        <v>0</v>
      </c>
      <c r="AG173" s="637">
        <f>(T173-T172)*100</f>
        <v>0</v>
      </c>
      <c r="AH173" s="637">
        <f t="shared" ref="AH173" si="1791">(U173-U172)*100</f>
        <v>0</v>
      </c>
      <c r="AI173" s="637">
        <f t="shared" ref="AI173" si="1792">(V173-V172)*100</f>
        <v>0</v>
      </c>
      <c r="AJ173" s="637">
        <f t="shared" ref="AJ173" si="1793">(W173-W172)*100</f>
        <v>0</v>
      </c>
      <c r="AK173" s="637">
        <f t="shared" ref="AK173" si="1794">(X173-X172)*100</f>
        <v>0</v>
      </c>
      <c r="AL173" s="637">
        <f t="shared" ref="AL173" si="1795">(Y173-Y172)*100</f>
        <v>0</v>
      </c>
      <c r="AM173" s="637">
        <f t="shared" ref="AM173" si="1796">(Z173-Z172)*100</f>
        <v>0</v>
      </c>
      <c r="AN173" s="637">
        <f t="shared" ref="AN173" si="1797">(AA173-AA172)*100</f>
        <v>0</v>
      </c>
      <c r="AO173" s="637">
        <f t="shared" ref="AO173" si="1798">(AB173-AB172)*100</f>
        <v>0</v>
      </c>
      <c r="AP173" s="637">
        <f t="shared" ref="AP173" si="1799">(AC173-AC172)*100</f>
        <v>0</v>
      </c>
      <c r="AQ173" s="637">
        <f t="shared" ref="AQ173" si="1800">(AD173-AD172)*100</f>
        <v>0</v>
      </c>
      <c r="AR173" s="637">
        <f t="shared" ref="AR173" si="1801">(AE173-AE172)*100</f>
        <v>0</v>
      </c>
    </row>
    <row r="174" spans="1:45" ht="15">
      <c r="A174" s="117"/>
      <c r="B174" s="99" t="s">
        <v>148</v>
      </c>
      <c r="C174" s="106"/>
      <c r="D174" s="107"/>
      <c r="E174" s="107"/>
      <c r="F174" s="107"/>
      <c r="G174" s="107"/>
      <c r="H174" s="107"/>
      <c r="I174" s="106"/>
      <c r="J174" s="106"/>
      <c r="K174" s="107"/>
      <c r="L174" s="107"/>
      <c r="M174" s="107"/>
      <c r="N174" s="108"/>
      <c r="O174"/>
      <c r="P174"/>
      <c r="Q174"/>
      <c r="R174" s="599" t="s">
        <v>1116</v>
      </c>
      <c r="S174" s="600" t="s">
        <v>1108</v>
      </c>
      <c r="T174" s="675">
        <f t="shared" ref="T174:T175" si="1802">IF(C160&gt;0,C174/C160,)</f>
        <v>0</v>
      </c>
      <c r="U174" s="676">
        <f t="shared" ref="U174:U175" si="1803">IF(D160&gt;0,D174/D160,)</f>
        <v>0</v>
      </c>
      <c r="V174" s="676">
        <f t="shared" ref="V174:V175" si="1804">IF(E160&gt;0,E174/E160,)</f>
        <v>0</v>
      </c>
      <c r="W174" s="676">
        <f t="shared" ref="W174:W175" si="1805">IF(F160&gt;0,F174/F160,)</f>
        <v>0</v>
      </c>
      <c r="X174" s="676">
        <f t="shared" ref="X174:X175" si="1806">IF(G160&gt;0,G174/G160,)</f>
        <v>0</v>
      </c>
      <c r="Y174" s="676">
        <f t="shared" ref="Y174:Y175" si="1807">IF(H160&gt;0,H174/H160,)</f>
        <v>0</v>
      </c>
      <c r="Z174" s="675">
        <f t="shared" ref="Z174:Z175" si="1808">IF(I160&gt;0,I174/I160,)</f>
        <v>0</v>
      </c>
      <c r="AA174" s="675">
        <f t="shared" ref="AA174:AA175" si="1809">IF(J160&gt;0,J174/J160,)</f>
        <v>0</v>
      </c>
      <c r="AB174" s="676">
        <f t="shared" ref="AB174:AB175" si="1810">IF(K160&gt;0,K174/K160,)</f>
        <v>0</v>
      </c>
      <c r="AC174" s="676">
        <f t="shared" ref="AC174:AC175" si="1811">IF(L160&gt;0,L174/L160,)</f>
        <v>0</v>
      </c>
      <c r="AD174" s="676">
        <f t="shared" ref="AD174:AD175" si="1812">IF(M160&gt;0,M174/M160,)</f>
        <v>0</v>
      </c>
      <c r="AE174" s="675">
        <f t="shared" ref="AE174:AE175" si="1813">IF(N160&gt;0,N174/N160,)</f>
        <v>0</v>
      </c>
      <c r="AG174" s="730" t="s">
        <v>1107</v>
      </c>
      <c r="AH174" s="627"/>
      <c r="AI174" s="627"/>
      <c r="AJ174" s="627"/>
      <c r="AK174" s="627"/>
      <c r="AL174" s="627"/>
      <c r="AM174" s="627"/>
      <c r="AN174" s="627"/>
      <c r="AO174" s="627"/>
      <c r="AP174" s="627"/>
      <c r="AQ174" s="627"/>
      <c r="AR174" s="627"/>
    </row>
    <row r="175" spans="1:45" ht="15">
      <c r="A175" s="117"/>
      <c r="B175" s="258" t="s">
        <v>529</v>
      </c>
      <c r="C175" s="259"/>
      <c r="D175" s="260"/>
      <c r="E175" s="260"/>
      <c r="F175" s="260"/>
      <c r="G175" s="260"/>
      <c r="H175" s="260"/>
      <c r="I175" s="259"/>
      <c r="J175" s="259"/>
      <c r="K175" s="260"/>
      <c r="L175" s="260"/>
      <c r="M175" s="260"/>
      <c r="N175" s="261"/>
      <c r="O175"/>
      <c r="P175"/>
      <c r="Q175"/>
      <c r="R175" s="601"/>
      <c r="S175" s="602" t="s">
        <v>607</v>
      </c>
      <c r="T175" s="677">
        <f t="shared" si="1802"/>
        <v>0</v>
      </c>
      <c r="U175" s="678">
        <f t="shared" si="1803"/>
        <v>0</v>
      </c>
      <c r="V175" s="678">
        <f t="shared" si="1804"/>
        <v>0</v>
      </c>
      <c r="W175" s="678">
        <f t="shared" si="1805"/>
        <v>0</v>
      </c>
      <c r="X175" s="678">
        <f t="shared" si="1806"/>
        <v>0</v>
      </c>
      <c r="Y175" s="678">
        <f t="shared" si="1807"/>
        <v>0</v>
      </c>
      <c r="Z175" s="677">
        <f t="shared" si="1808"/>
        <v>0</v>
      </c>
      <c r="AA175" s="677">
        <f t="shared" si="1809"/>
        <v>0</v>
      </c>
      <c r="AB175" s="678">
        <f t="shared" si="1810"/>
        <v>0</v>
      </c>
      <c r="AC175" s="678">
        <f t="shared" si="1811"/>
        <v>0</v>
      </c>
      <c r="AD175" s="678">
        <f t="shared" si="1812"/>
        <v>0</v>
      </c>
      <c r="AE175" s="677">
        <f t="shared" si="1813"/>
        <v>0</v>
      </c>
      <c r="AG175" s="637">
        <f>(T175-T174)*100</f>
        <v>0</v>
      </c>
      <c r="AH175" s="637">
        <f t="shared" ref="AH175" si="1814">(U175-U174)*100</f>
        <v>0</v>
      </c>
      <c r="AI175" s="637">
        <f t="shared" ref="AI175" si="1815">(V175-V174)*100</f>
        <v>0</v>
      </c>
      <c r="AJ175" s="637">
        <f t="shared" ref="AJ175" si="1816">(W175-W174)*100</f>
        <v>0</v>
      </c>
      <c r="AK175" s="637">
        <f t="shared" ref="AK175" si="1817">(X175-X174)*100</f>
        <v>0</v>
      </c>
      <c r="AL175" s="637">
        <f t="shared" ref="AL175" si="1818">(Y175-Y174)*100</f>
        <v>0</v>
      </c>
      <c r="AM175" s="637">
        <f t="shared" ref="AM175" si="1819">(Z175-Z174)*100</f>
        <v>0</v>
      </c>
      <c r="AN175" s="637">
        <f t="shared" ref="AN175" si="1820">(AA175-AA174)*100</f>
        <v>0</v>
      </c>
      <c r="AO175" s="637">
        <f t="shared" ref="AO175" si="1821">(AB175-AB174)*100</f>
        <v>0</v>
      </c>
      <c r="AP175" s="637">
        <f t="shared" ref="AP175" si="1822">(AC175-AC174)*100</f>
        <v>0</v>
      </c>
      <c r="AQ175" s="637">
        <f t="shared" ref="AQ175" si="1823">(AD175-AD174)*100</f>
        <v>0</v>
      </c>
      <c r="AR175" s="637">
        <f t="shared" ref="AR175" si="1824">(AE175-AE174)*100</f>
        <v>0</v>
      </c>
    </row>
    <row r="176" spans="1:45" ht="15">
      <c r="A176" s="117"/>
      <c r="B176" s="99" t="s">
        <v>150</v>
      </c>
      <c r="C176" s="106"/>
      <c r="D176" s="107"/>
      <c r="E176" s="107"/>
      <c r="F176" s="107"/>
      <c r="G176" s="107"/>
      <c r="H176" s="107"/>
      <c r="I176" s="106"/>
      <c r="J176" s="106"/>
      <c r="K176" s="107"/>
      <c r="L176" s="107"/>
      <c r="M176" s="107"/>
      <c r="N176" s="108"/>
      <c r="O176"/>
      <c r="P176"/>
      <c r="Q176"/>
      <c r="R176" s="599" t="s">
        <v>1117</v>
      </c>
      <c r="S176" s="600" t="s">
        <v>1108</v>
      </c>
      <c r="T176" s="675">
        <f t="shared" ref="T176:T177" si="1825">IF(C160&gt;0,C176/C160,)</f>
        <v>0</v>
      </c>
      <c r="U176" s="676">
        <f t="shared" ref="U176:U177" si="1826">IF(D160&gt;0,D176/D160,)</f>
        <v>0</v>
      </c>
      <c r="V176" s="676">
        <f t="shared" ref="V176:V177" si="1827">IF(E160&gt;0,E176/E160,)</f>
        <v>0</v>
      </c>
      <c r="W176" s="676">
        <f t="shared" ref="W176:W177" si="1828">IF(F160&gt;0,F176/F160,)</f>
        <v>0</v>
      </c>
      <c r="X176" s="676">
        <f t="shared" ref="X176:X177" si="1829">IF(G160&gt;0,G176/G160,)</f>
        <v>0</v>
      </c>
      <c r="Y176" s="676">
        <f t="shared" ref="Y176:Y177" si="1830">IF(H160&gt;0,H176/H160,)</f>
        <v>0</v>
      </c>
      <c r="Z176" s="675">
        <f t="shared" ref="Z176:Z177" si="1831">IF(I160&gt;0,I176/I160,)</f>
        <v>0</v>
      </c>
      <c r="AA176" s="675">
        <f t="shared" ref="AA176:AA177" si="1832">IF(J160&gt;0,J176/J160,)</f>
        <v>0</v>
      </c>
      <c r="AB176" s="676">
        <f t="shared" ref="AB176:AB177" si="1833">IF(K160&gt;0,K176/K160,)</f>
        <v>0</v>
      </c>
      <c r="AC176" s="676">
        <f t="shared" ref="AC176:AC177" si="1834">IF(L160&gt;0,L176/L160,)</f>
        <v>0</v>
      </c>
      <c r="AD176" s="676">
        <f t="shared" ref="AD176:AD177" si="1835">IF(M160&gt;0,M176/M160,)</f>
        <v>0</v>
      </c>
      <c r="AE176" s="675">
        <f t="shared" ref="AE176:AE177" si="1836">IF(N160&gt;0,N176/N160,)</f>
        <v>0</v>
      </c>
      <c r="AG176" s="730" t="s">
        <v>1107</v>
      </c>
      <c r="AH176" s="627"/>
      <c r="AI176" s="627"/>
      <c r="AJ176" s="627"/>
      <c r="AK176" s="627"/>
      <c r="AL176" s="627"/>
      <c r="AM176" s="627"/>
      <c r="AN176" s="627"/>
      <c r="AO176" s="627"/>
      <c r="AP176" s="627"/>
      <c r="AQ176" s="627"/>
      <c r="AR176" s="627"/>
    </row>
    <row r="177" spans="1:45" ht="15">
      <c r="A177" s="117"/>
      <c r="B177" s="258" t="s">
        <v>531</v>
      </c>
      <c r="C177" s="259"/>
      <c r="D177" s="260"/>
      <c r="E177" s="260"/>
      <c r="F177" s="260"/>
      <c r="G177" s="260"/>
      <c r="H177" s="260"/>
      <c r="I177" s="259"/>
      <c r="J177" s="259"/>
      <c r="K177" s="260"/>
      <c r="L177" s="260"/>
      <c r="M177" s="260"/>
      <c r="N177" s="261"/>
      <c r="O177"/>
      <c r="P177"/>
      <c r="Q177"/>
      <c r="R177" s="601"/>
      <c r="S177" s="602" t="s">
        <v>607</v>
      </c>
      <c r="T177" s="677">
        <f t="shared" si="1825"/>
        <v>0</v>
      </c>
      <c r="U177" s="678">
        <f t="shared" si="1826"/>
        <v>0</v>
      </c>
      <c r="V177" s="678">
        <f t="shared" si="1827"/>
        <v>0</v>
      </c>
      <c r="W177" s="678">
        <f t="shared" si="1828"/>
        <v>0</v>
      </c>
      <c r="X177" s="678">
        <f t="shared" si="1829"/>
        <v>0</v>
      </c>
      <c r="Y177" s="678">
        <f t="shared" si="1830"/>
        <v>0</v>
      </c>
      <c r="Z177" s="677">
        <f t="shared" si="1831"/>
        <v>0</v>
      </c>
      <c r="AA177" s="677">
        <f t="shared" si="1832"/>
        <v>0</v>
      </c>
      <c r="AB177" s="678">
        <f t="shared" si="1833"/>
        <v>0</v>
      </c>
      <c r="AC177" s="678">
        <f t="shared" si="1834"/>
        <v>0</v>
      </c>
      <c r="AD177" s="678">
        <f t="shared" si="1835"/>
        <v>0</v>
      </c>
      <c r="AE177" s="677">
        <f t="shared" si="1836"/>
        <v>0</v>
      </c>
      <c r="AG177" s="637">
        <f>(T177-T176)*100</f>
        <v>0</v>
      </c>
      <c r="AH177" s="637">
        <f t="shared" ref="AH177" si="1837">(U177-U176)*100</f>
        <v>0</v>
      </c>
      <c r="AI177" s="637">
        <f t="shared" ref="AI177" si="1838">(V177-V176)*100</f>
        <v>0</v>
      </c>
      <c r="AJ177" s="637">
        <f t="shared" ref="AJ177" si="1839">(W177-W176)*100</f>
        <v>0</v>
      </c>
      <c r="AK177" s="637">
        <f t="shared" ref="AK177" si="1840">(X177-X176)*100</f>
        <v>0</v>
      </c>
      <c r="AL177" s="637">
        <f t="shared" ref="AL177" si="1841">(Y177-Y176)*100</f>
        <v>0</v>
      </c>
      <c r="AM177" s="637">
        <f t="shared" ref="AM177" si="1842">(Z177-Z176)*100</f>
        <v>0</v>
      </c>
      <c r="AN177" s="637">
        <f t="shared" ref="AN177" si="1843">(AA177-AA176)*100</f>
        <v>0</v>
      </c>
      <c r="AO177" s="637">
        <f t="shared" ref="AO177" si="1844">(AB177-AB176)*100</f>
        <v>0</v>
      </c>
      <c r="AP177" s="637">
        <f t="shared" ref="AP177" si="1845">(AC177-AC176)*100</f>
        <v>0</v>
      </c>
      <c r="AQ177" s="637">
        <f t="shared" ref="AQ177" si="1846">(AD177-AD176)*100</f>
        <v>0</v>
      </c>
      <c r="AR177" s="637">
        <f t="shared" ref="AR177" si="1847">(AE177-AE176)*100</f>
        <v>0</v>
      </c>
    </row>
    <row r="178" spans="1:45" ht="15">
      <c r="A178" s="117"/>
      <c r="B178" s="99" t="s">
        <v>152</v>
      </c>
      <c r="C178" s="106"/>
      <c r="D178" s="107"/>
      <c r="E178" s="107"/>
      <c r="F178" s="107"/>
      <c r="G178" s="107"/>
      <c r="H178" s="107"/>
      <c r="I178" s="106"/>
      <c r="J178" s="106"/>
      <c r="K178" s="107"/>
      <c r="L178" s="107"/>
      <c r="M178" s="107"/>
      <c r="N178" s="108"/>
      <c r="O178"/>
      <c r="P178"/>
      <c r="Q178"/>
      <c r="R178" s="599" t="s">
        <v>1118</v>
      </c>
      <c r="S178" s="600" t="s">
        <v>1108</v>
      </c>
      <c r="T178" s="675">
        <f t="shared" ref="T178:T179" si="1848">IF(C160&gt;0,C178/C160,)</f>
        <v>0</v>
      </c>
      <c r="U178" s="676">
        <f t="shared" ref="U178:U179" si="1849">IF(D160&gt;0,D178/D160,)</f>
        <v>0</v>
      </c>
      <c r="V178" s="676">
        <f t="shared" ref="V178:V179" si="1850">IF(E160&gt;0,E178/E160,)</f>
        <v>0</v>
      </c>
      <c r="W178" s="676">
        <f t="shared" ref="W178:W179" si="1851">IF(F160&gt;0,F178/F160,)</f>
        <v>0</v>
      </c>
      <c r="X178" s="676">
        <f t="shared" ref="X178:X179" si="1852">IF(G160&gt;0,G178/G160,)</f>
        <v>0</v>
      </c>
      <c r="Y178" s="676">
        <f t="shared" ref="Y178:Y179" si="1853">IF(H160&gt;0,H178/H160,)</f>
        <v>0</v>
      </c>
      <c r="Z178" s="675">
        <f t="shared" ref="Z178:Z179" si="1854">IF(I160&gt;0,I178/I160,)</f>
        <v>0</v>
      </c>
      <c r="AA178" s="675">
        <f t="shared" ref="AA178:AA179" si="1855">IF(J160&gt;0,J178/J160,)</f>
        <v>0</v>
      </c>
      <c r="AB178" s="676">
        <f t="shared" ref="AB178:AB179" si="1856">IF(K160&gt;0,K178/K160,)</f>
        <v>0</v>
      </c>
      <c r="AC178" s="676">
        <f t="shared" ref="AC178:AC179" si="1857">IF(L160&gt;0,L178/L160,)</f>
        <v>0</v>
      </c>
      <c r="AD178" s="676">
        <f t="shared" ref="AD178:AD179" si="1858">IF(M160&gt;0,M178/M160,)</f>
        <v>0</v>
      </c>
      <c r="AE178" s="675">
        <f t="shared" ref="AE178:AE179" si="1859">IF(N160&gt;0,N178/N160,)</f>
        <v>0</v>
      </c>
      <c r="AG178" s="730" t="s">
        <v>1107</v>
      </c>
      <c r="AH178" s="627"/>
      <c r="AI178" s="627"/>
      <c r="AJ178" s="627"/>
      <c r="AK178" s="627"/>
      <c r="AL178" s="627"/>
      <c r="AM178" s="627"/>
      <c r="AN178" s="627"/>
      <c r="AO178" s="627"/>
      <c r="AP178" s="627"/>
      <c r="AQ178" s="627"/>
      <c r="AR178" s="627"/>
    </row>
    <row r="179" spans="1:45" ht="15">
      <c r="A179" s="117"/>
      <c r="B179" s="258" t="s">
        <v>533</v>
      </c>
      <c r="C179" s="259"/>
      <c r="D179" s="260"/>
      <c r="E179" s="260"/>
      <c r="F179" s="260"/>
      <c r="G179" s="260"/>
      <c r="H179" s="260"/>
      <c r="I179" s="259"/>
      <c r="J179" s="259"/>
      <c r="K179" s="260"/>
      <c r="L179" s="260"/>
      <c r="M179" s="260"/>
      <c r="N179" s="261"/>
      <c r="O179"/>
      <c r="P179"/>
      <c r="Q179"/>
      <c r="R179" s="601"/>
      <c r="S179" s="602" t="s">
        <v>607</v>
      </c>
      <c r="T179" s="677">
        <f t="shared" si="1848"/>
        <v>0</v>
      </c>
      <c r="U179" s="678">
        <f t="shared" si="1849"/>
        <v>0</v>
      </c>
      <c r="V179" s="678">
        <f t="shared" si="1850"/>
        <v>0</v>
      </c>
      <c r="W179" s="678">
        <f t="shared" si="1851"/>
        <v>0</v>
      </c>
      <c r="X179" s="678">
        <f t="shared" si="1852"/>
        <v>0</v>
      </c>
      <c r="Y179" s="678">
        <f t="shared" si="1853"/>
        <v>0</v>
      </c>
      <c r="Z179" s="677">
        <f t="shared" si="1854"/>
        <v>0</v>
      </c>
      <c r="AA179" s="677">
        <f t="shared" si="1855"/>
        <v>0</v>
      </c>
      <c r="AB179" s="678">
        <f t="shared" si="1856"/>
        <v>0</v>
      </c>
      <c r="AC179" s="678">
        <f t="shared" si="1857"/>
        <v>0</v>
      </c>
      <c r="AD179" s="678">
        <f t="shared" si="1858"/>
        <v>0</v>
      </c>
      <c r="AE179" s="677">
        <f t="shared" si="1859"/>
        <v>0</v>
      </c>
      <c r="AG179" s="637">
        <f>(T179-T178)*100</f>
        <v>0</v>
      </c>
      <c r="AH179" s="637">
        <f t="shared" ref="AH179" si="1860">(U179-U178)*100</f>
        <v>0</v>
      </c>
      <c r="AI179" s="637">
        <f t="shared" ref="AI179" si="1861">(V179-V178)*100</f>
        <v>0</v>
      </c>
      <c r="AJ179" s="637">
        <f t="shared" ref="AJ179" si="1862">(W179-W178)*100</f>
        <v>0</v>
      </c>
      <c r="AK179" s="637">
        <f t="shared" ref="AK179" si="1863">(X179-X178)*100</f>
        <v>0</v>
      </c>
      <c r="AL179" s="637">
        <f t="shared" ref="AL179" si="1864">(Y179-Y178)*100</f>
        <v>0</v>
      </c>
      <c r="AM179" s="637">
        <f t="shared" ref="AM179" si="1865">(Z179-Z178)*100</f>
        <v>0</v>
      </c>
      <c r="AN179" s="637">
        <f t="shared" ref="AN179" si="1866">(AA179-AA178)*100</f>
        <v>0</v>
      </c>
      <c r="AO179" s="637">
        <f t="shared" ref="AO179" si="1867">(AB179-AB178)*100</f>
        <v>0</v>
      </c>
      <c r="AP179" s="637">
        <f t="shared" ref="AP179" si="1868">(AC179-AC178)*100</f>
        <v>0</v>
      </c>
      <c r="AQ179" s="637">
        <f t="shared" ref="AQ179" si="1869">(AD179-AD178)*100</f>
        <v>0</v>
      </c>
      <c r="AR179" s="637">
        <f t="shared" ref="AR179" si="1870">(AE179-AE178)*100</f>
        <v>0</v>
      </c>
    </row>
    <row r="180" spans="1:45" ht="15">
      <c r="A180" s="117"/>
      <c r="B180" s="99" t="s">
        <v>154</v>
      </c>
      <c r="C180" s="106"/>
      <c r="D180" s="107"/>
      <c r="E180" s="107"/>
      <c r="F180" s="107"/>
      <c r="G180" s="107"/>
      <c r="H180" s="107"/>
      <c r="I180" s="106"/>
      <c r="J180" s="106"/>
      <c r="K180" s="107"/>
      <c r="L180" s="107"/>
      <c r="M180" s="107"/>
      <c r="N180" s="108"/>
      <c r="O180"/>
      <c r="P180"/>
      <c r="Q180"/>
      <c r="R180" s="599" t="s">
        <v>1119</v>
      </c>
      <c r="S180" s="600" t="s">
        <v>1108</v>
      </c>
      <c r="T180" s="675">
        <f t="shared" ref="T180:T181" si="1871">IF(C160&gt;0,C180/C160,)</f>
        <v>0</v>
      </c>
      <c r="U180" s="676">
        <f t="shared" ref="U180:U181" si="1872">IF(D160&gt;0,D180/D160,)</f>
        <v>0</v>
      </c>
      <c r="V180" s="676">
        <f t="shared" ref="V180:V181" si="1873">IF(E160&gt;0,E180/E160,)</f>
        <v>0</v>
      </c>
      <c r="W180" s="676">
        <f t="shared" ref="W180:W181" si="1874">IF(F160&gt;0,F180/F160,)</f>
        <v>0</v>
      </c>
      <c r="X180" s="676">
        <f t="shared" ref="X180:X181" si="1875">IF(G160&gt;0,G180/G160,)</f>
        <v>0</v>
      </c>
      <c r="Y180" s="676">
        <f t="shared" ref="Y180:Y181" si="1876">IF(H160&gt;0,H180/H160,)</f>
        <v>0</v>
      </c>
      <c r="Z180" s="675">
        <f t="shared" ref="Z180:Z181" si="1877">IF(I160&gt;0,I180/I160,)</f>
        <v>0</v>
      </c>
      <c r="AA180" s="675">
        <f t="shared" ref="AA180:AA181" si="1878">IF(J160&gt;0,J180/J160,)</f>
        <v>0</v>
      </c>
      <c r="AB180" s="676">
        <f t="shared" ref="AB180:AB181" si="1879">IF(K160&gt;0,K180/K160,)</f>
        <v>0</v>
      </c>
      <c r="AC180" s="676">
        <f t="shared" ref="AC180:AC181" si="1880">IF(L160&gt;0,L180/L160,)</f>
        <v>0</v>
      </c>
      <c r="AD180" s="676">
        <f t="shared" ref="AD180:AD181" si="1881">IF(M160&gt;0,M180/M160,)</f>
        <v>0</v>
      </c>
      <c r="AE180" s="675">
        <f t="shared" ref="AE180:AE181" si="1882">IF(N160&gt;0,N180/N160,)</f>
        <v>0</v>
      </c>
      <c r="AG180" s="730" t="s">
        <v>1107</v>
      </c>
      <c r="AH180" s="262"/>
      <c r="AI180" s="262"/>
      <c r="AJ180" s="262"/>
      <c r="AK180" s="262"/>
      <c r="AL180" s="262"/>
      <c r="AM180" s="262"/>
      <c r="AN180" s="262"/>
      <c r="AO180" s="262"/>
      <c r="AP180" s="262"/>
      <c r="AQ180" s="262"/>
      <c r="AR180" s="262"/>
    </row>
    <row r="181" spans="1:45" ht="15.75" thickBot="1">
      <c r="A181" s="610"/>
      <c r="B181" s="614" t="s">
        <v>537</v>
      </c>
      <c r="C181" s="611"/>
      <c r="D181" s="612"/>
      <c r="E181" s="612"/>
      <c r="F181" s="612"/>
      <c r="G181" s="612"/>
      <c r="H181" s="612"/>
      <c r="I181" s="611"/>
      <c r="J181" s="611"/>
      <c r="K181" s="612"/>
      <c r="L181" s="612"/>
      <c r="M181" s="612"/>
      <c r="N181" s="613"/>
      <c r="O181"/>
      <c r="P181"/>
      <c r="Q181"/>
      <c r="R181" s="615"/>
      <c r="S181" s="616" t="s">
        <v>607</v>
      </c>
      <c r="T181" s="679">
        <f t="shared" si="1871"/>
        <v>0</v>
      </c>
      <c r="U181" s="680">
        <f t="shared" si="1872"/>
        <v>0</v>
      </c>
      <c r="V181" s="680">
        <f t="shared" si="1873"/>
        <v>0</v>
      </c>
      <c r="W181" s="680">
        <f t="shared" si="1874"/>
        <v>0</v>
      </c>
      <c r="X181" s="680">
        <f t="shared" si="1875"/>
        <v>0</v>
      </c>
      <c r="Y181" s="680">
        <f t="shared" si="1876"/>
        <v>0</v>
      </c>
      <c r="Z181" s="679">
        <f t="shared" si="1877"/>
        <v>0</v>
      </c>
      <c r="AA181" s="679">
        <f t="shared" si="1878"/>
        <v>0</v>
      </c>
      <c r="AB181" s="680">
        <f t="shared" si="1879"/>
        <v>0</v>
      </c>
      <c r="AC181" s="680">
        <f t="shared" si="1880"/>
        <v>0</v>
      </c>
      <c r="AD181" s="680">
        <f t="shared" si="1881"/>
        <v>0</v>
      </c>
      <c r="AE181" s="679">
        <f t="shared" si="1882"/>
        <v>0</v>
      </c>
      <c r="AF181" s="617"/>
      <c r="AG181" s="642">
        <f>(T181-T180)*100</f>
        <v>0</v>
      </c>
      <c r="AH181" s="642">
        <f t="shared" ref="AH181" si="1883">(U181-U180)*100</f>
        <v>0</v>
      </c>
      <c r="AI181" s="642">
        <f t="shared" ref="AI181" si="1884">(V181-V180)*100</f>
        <v>0</v>
      </c>
      <c r="AJ181" s="642">
        <f t="shared" ref="AJ181" si="1885">(W181-W180)*100</f>
        <v>0</v>
      </c>
      <c r="AK181" s="642">
        <f t="shared" ref="AK181" si="1886">(X181-X180)*100</f>
        <v>0</v>
      </c>
      <c r="AL181" s="642">
        <f t="shared" ref="AL181" si="1887">(Y181-Y180)*100</f>
        <v>0</v>
      </c>
      <c r="AM181" s="642">
        <f t="shared" ref="AM181" si="1888">(Z181-Z180)*100</f>
        <v>0</v>
      </c>
      <c r="AN181" s="642">
        <f t="shared" ref="AN181" si="1889">(AA181-AA180)*100</f>
        <v>0</v>
      </c>
      <c r="AO181" s="642">
        <f t="shared" ref="AO181" si="1890">(AB181-AB180)*100</f>
        <v>0</v>
      </c>
      <c r="AP181" s="642">
        <f t="shared" ref="AP181" si="1891">(AC181-AC180)*100</f>
        <v>0</v>
      </c>
      <c r="AQ181" s="642">
        <f t="shared" ref="AQ181" si="1892">(AD181-AD180)*100</f>
        <v>0</v>
      </c>
      <c r="AR181" s="642">
        <f t="shared" ref="AR181" si="1893">(AE181-AE180)*100</f>
        <v>0</v>
      </c>
    </row>
    <row r="182" spans="1:45" ht="15">
      <c r="A182" s="116" t="s">
        <v>108</v>
      </c>
      <c r="B182" s="99" t="s">
        <v>140</v>
      </c>
      <c r="C182" s="106">
        <v>5223</v>
      </c>
      <c r="D182" s="107">
        <v>3501</v>
      </c>
      <c r="E182" s="107"/>
      <c r="F182" s="107">
        <v>1188</v>
      </c>
      <c r="G182" s="107">
        <v>434</v>
      </c>
      <c r="H182" s="107"/>
      <c r="I182" s="106">
        <v>10346</v>
      </c>
      <c r="J182" s="106"/>
      <c r="K182" s="107">
        <v>0</v>
      </c>
      <c r="L182" s="107">
        <v>0</v>
      </c>
      <c r="M182" s="107">
        <v>0</v>
      </c>
      <c r="N182" s="108">
        <v>0</v>
      </c>
      <c r="O182"/>
      <c r="P182">
        <v>3950</v>
      </c>
      <c r="Q182">
        <f>+P184+P186+P188+P190+P192+P194+P196+P198+P200+P202</f>
        <v>0</v>
      </c>
      <c r="R182" s="599" t="s">
        <v>1109</v>
      </c>
      <c r="S182" s="600" t="s">
        <v>1108</v>
      </c>
      <c r="T182" s="675">
        <f t="shared" ref="T182:T183" si="1894">IF(C182&gt;0,C182/C182,)</f>
        <v>1</v>
      </c>
      <c r="U182" s="676">
        <f t="shared" ref="U182:U183" si="1895">IF(D182&gt;0,D182/D182,)</f>
        <v>1</v>
      </c>
      <c r="V182" s="676">
        <f t="shared" ref="V182:V183" si="1896">IF(E182&gt;0,E182/E182,)</f>
        <v>0</v>
      </c>
      <c r="W182" s="676">
        <f t="shared" ref="W182:W183" si="1897">IF(F182&gt;0,F182/F182,)</f>
        <v>1</v>
      </c>
      <c r="X182" s="676">
        <f t="shared" ref="X182:X183" si="1898">IF(G182&gt;0,G182/G182,)</f>
        <v>1</v>
      </c>
      <c r="Y182" s="676">
        <f t="shared" ref="Y182:Y183" si="1899">IF(H182&gt;0,H182/H182,)</f>
        <v>0</v>
      </c>
      <c r="Z182" s="675">
        <f t="shared" ref="Z182:Z183" si="1900">IF(I182&gt;0,I182/I182,)</f>
        <v>1</v>
      </c>
      <c r="AA182" s="675">
        <f t="shared" ref="AA182:AA183" si="1901">IF(J182&gt;0,J182/J182,)</f>
        <v>0</v>
      </c>
      <c r="AB182" s="676">
        <f t="shared" ref="AB182:AB183" si="1902">IF(K182&gt;0,K182/K182,)</f>
        <v>0</v>
      </c>
      <c r="AC182" s="676">
        <f t="shared" ref="AC182:AC183" si="1903">IF(L182&gt;0,L182/L182,)</f>
        <v>0</v>
      </c>
      <c r="AD182" s="676">
        <f t="shared" ref="AD182:AD183" si="1904">IF(M182&gt;0,M182/M182,)</f>
        <v>0</v>
      </c>
      <c r="AE182" s="675">
        <f t="shared" ref="AE182:AE183" si="1905">IF(N182&gt;0,N182/N182,)</f>
        <v>0</v>
      </c>
      <c r="AG182" s="626">
        <f>+T184+T186+T188+T190+T192+T194+T196+T198+T200+T202</f>
        <v>1</v>
      </c>
      <c r="AH182" s="627">
        <f t="shared" ref="AH182:AH183" si="1906">+U184+U186+U188+U190+U192+U194+U196+U198+U200+U202</f>
        <v>0.99999999999999989</v>
      </c>
      <c r="AI182" s="627">
        <f t="shared" ref="AI182:AI183" si="1907">+V184+V186+V188+V190+V192+V194+V196+V198+V200+V202</f>
        <v>0</v>
      </c>
      <c r="AJ182" s="627">
        <f t="shared" ref="AJ182:AJ183" si="1908">+W184+W186+W188+W190+W192+W194+W196+W198+W200+W202</f>
        <v>1</v>
      </c>
      <c r="AK182" s="627">
        <f t="shared" ref="AK182:AK183" si="1909">+X184+X186+X188+X190+X192+X194+X196+X198+X200+X202</f>
        <v>1</v>
      </c>
      <c r="AL182" s="627">
        <f t="shared" ref="AL182:AL183" si="1910">+Y184+Y186+Y188+Y190+Y192+Y194+Y196+Y198+Y200+Y202</f>
        <v>0</v>
      </c>
      <c r="AM182" s="627">
        <f t="shared" ref="AM182:AM183" si="1911">+Z184+Z186+Z188+Z190+Z192+Z194+Z196+Z198+Z200+Z202</f>
        <v>1</v>
      </c>
      <c r="AN182" s="627">
        <f t="shared" ref="AN182:AN183" si="1912">+AA184+AA186+AA188+AA190+AA192+AA194+AA196+AA198+AA200+AA202</f>
        <v>0</v>
      </c>
      <c r="AO182" s="627">
        <f t="shared" ref="AO182:AO183" si="1913">+AB184+AB186+AB188+AB190+AB192+AB194+AB196+AB198+AB200+AB202</f>
        <v>0</v>
      </c>
      <c r="AP182" s="627">
        <f t="shared" ref="AP182:AP183" si="1914">+AC184+AC186+AC188+AC190+AC192+AC194+AC196+AC198+AC200+AC202</f>
        <v>0</v>
      </c>
      <c r="AQ182" s="627">
        <f t="shared" ref="AQ182:AQ183" si="1915">+AD184+AD186+AD188+AD190+AD192+AD194+AD196+AD198+AD200+AD202</f>
        <v>0</v>
      </c>
      <c r="AR182" s="627">
        <f t="shared" ref="AR182:AR183" si="1916">+AE184+AE186+AE188+AE190+AE192+AE194+AE196+AE198+AE200+AE202</f>
        <v>0</v>
      </c>
    </row>
    <row r="183" spans="1:45" ht="15">
      <c r="A183" s="117"/>
      <c r="B183" s="258" t="s">
        <v>535</v>
      </c>
      <c r="C183" s="259">
        <v>5057</v>
      </c>
      <c r="D183" s="260">
        <v>3836</v>
      </c>
      <c r="E183" s="260"/>
      <c r="F183" s="260">
        <v>1221</v>
      </c>
      <c r="G183" s="260">
        <v>460</v>
      </c>
      <c r="H183" s="260"/>
      <c r="I183" s="259">
        <v>10574</v>
      </c>
      <c r="J183" s="259"/>
      <c r="K183" s="260">
        <v>5674</v>
      </c>
      <c r="L183" s="260">
        <v>5100</v>
      </c>
      <c r="M183" s="260">
        <v>522</v>
      </c>
      <c r="N183" s="261">
        <v>11296</v>
      </c>
      <c r="O183"/>
      <c r="P183">
        <v>5674</v>
      </c>
      <c r="Q183"/>
      <c r="R183" s="601"/>
      <c r="S183" s="602" t="s">
        <v>607</v>
      </c>
      <c r="T183" s="677">
        <f t="shared" si="1894"/>
        <v>1</v>
      </c>
      <c r="U183" s="678">
        <f t="shared" si="1895"/>
        <v>1</v>
      </c>
      <c r="V183" s="678">
        <f t="shared" si="1896"/>
        <v>0</v>
      </c>
      <c r="W183" s="678">
        <f t="shared" si="1897"/>
        <v>1</v>
      </c>
      <c r="X183" s="678">
        <f t="shared" si="1898"/>
        <v>1</v>
      </c>
      <c r="Y183" s="678">
        <f t="shared" si="1899"/>
        <v>0</v>
      </c>
      <c r="Z183" s="677">
        <f t="shared" si="1900"/>
        <v>1</v>
      </c>
      <c r="AA183" s="677">
        <f t="shared" si="1901"/>
        <v>0</v>
      </c>
      <c r="AB183" s="678">
        <f t="shared" si="1902"/>
        <v>1</v>
      </c>
      <c r="AC183" s="678">
        <f t="shared" si="1903"/>
        <v>1</v>
      </c>
      <c r="AD183" s="678">
        <f t="shared" si="1904"/>
        <v>1</v>
      </c>
      <c r="AE183" s="677">
        <f t="shared" si="1905"/>
        <v>1</v>
      </c>
      <c r="AG183" s="628">
        <f>+T185+T187+T189+T191+T193+T195+T197+T199+T201+T203</f>
        <v>1</v>
      </c>
      <c r="AH183" s="628">
        <f t="shared" si="1906"/>
        <v>0.99999999999999989</v>
      </c>
      <c r="AI183" s="628">
        <f t="shared" si="1907"/>
        <v>0</v>
      </c>
      <c r="AJ183" s="628">
        <f t="shared" si="1908"/>
        <v>1</v>
      </c>
      <c r="AK183" s="628">
        <f t="shared" si="1909"/>
        <v>1</v>
      </c>
      <c r="AL183" s="628">
        <f t="shared" si="1910"/>
        <v>0</v>
      </c>
      <c r="AM183" s="628">
        <f t="shared" si="1911"/>
        <v>1</v>
      </c>
      <c r="AN183" s="628">
        <f t="shared" si="1912"/>
        <v>0</v>
      </c>
      <c r="AO183" s="628">
        <f t="shared" si="1913"/>
        <v>0.99999999999999989</v>
      </c>
      <c r="AP183" s="628">
        <f t="shared" si="1914"/>
        <v>1</v>
      </c>
      <c r="AQ183" s="628">
        <f t="shared" si="1915"/>
        <v>1</v>
      </c>
      <c r="AR183" s="628">
        <f t="shared" si="1916"/>
        <v>1</v>
      </c>
      <c r="AS183" s="635"/>
    </row>
    <row r="184" spans="1:45" ht="15">
      <c r="A184" s="117"/>
      <c r="B184" s="99" t="s">
        <v>272</v>
      </c>
      <c r="C184" s="106">
        <v>270</v>
      </c>
      <c r="D184" s="107">
        <v>71</v>
      </c>
      <c r="E184" s="107"/>
      <c r="F184" s="107">
        <v>88</v>
      </c>
      <c r="G184" s="107">
        <v>5</v>
      </c>
      <c r="H184" s="107"/>
      <c r="I184" s="106">
        <v>434</v>
      </c>
      <c r="J184" s="106"/>
      <c r="K184" s="107"/>
      <c r="L184" s="107"/>
      <c r="M184" s="107"/>
      <c r="N184" s="108"/>
      <c r="O184"/>
      <c r="P184"/>
      <c r="Q184"/>
      <c r="R184" s="599" t="s">
        <v>1110</v>
      </c>
      <c r="S184" s="600" t="s">
        <v>1108</v>
      </c>
      <c r="T184" s="675">
        <f t="shared" ref="T184:T185" si="1917">IF(C182&gt;0,C184/C182,)</f>
        <v>5.1694428489373924E-2</v>
      </c>
      <c r="U184" s="676">
        <f t="shared" ref="U184:U185" si="1918">IF(D182&gt;0,D184/D182,)</f>
        <v>2.0279920022850614E-2</v>
      </c>
      <c r="V184" s="676">
        <f t="shared" ref="V184:V185" si="1919">IF(E182&gt;0,E184/E182,)</f>
        <v>0</v>
      </c>
      <c r="W184" s="676">
        <f t="shared" ref="W184:W185" si="1920">IF(F182&gt;0,F184/F182,)</f>
        <v>7.407407407407407E-2</v>
      </c>
      <c r="X184" s="676">
        <f t="shared" ref="X184:X185" si="1921">IF(G182&gt;0,G184/G182,)</f>
        <v>1.1520737327188941E-2</v>
      </c>
      <c r="Y184" s="676">
        <f t="shared" ref="Y184:Y185" si="1922">IF(H182&gt;0,H184/H182,)</f>
        <v>0</v>
      </c>
      <c r="Z184" s="675">
        <f t="shared" ref="Z184:Z185" si="1923">IF(I182&gt;0,I184/I182,)</f>
        <v>4.1948579161028419E-2</v>
      </c>
      <c r="AA184" s="675">
        <f t="shared" ref="AA184:AA185" si="1924">IF(J182&gt;0,J184/J182,)</f>
        <v>0</v>
      </c>
      <c r="AB184" s="676">
        <f t="shared" ref="AB184:AB185" si="1925">IF(K182&gt;0,K184/K182,)</f>
        <v>0</v>
      </c>
      <c r="AC184" s="676">
        <f t="shared" ref="AC184:AC185" si="1926">IF(L182&gt;0,L184/L182,)</f>
        <v>0</v>
      </c>
      <c r="AD184" s="676">
        <f t="shared" ref="AD184:AD185" si="1927">IF(M182&gt;0,M184/M182,)</f>
        <v>0</v>
      </c>
      <c r="AE184" s="675">
        <f t="shared" ref="AE184:AE185" si="1928">IF(N182&gt;0,N184/N182,)</f>
        <v>0</v>
      </c>
      <c r="AG184" s="730" t="s">
        <v>1107</v>
      </c>
      <c r="AH184" s="627"/>
      <c r="AI184" s="627"/>
      <c r="AJ184" s="627"/>
      <c r="AK184" s="627"/>
      <c r="AL184" s="627"/>
      <c r="AM184" s="627"/>
      <c r="AN184" s="627"/>
      <c r="AO184" s="627"/>
      <c r="AP184" s="627"/>
      <c r="AQ184" s="627"/>
      <c r="AR184" s="627"/>
    </row>
    <row r="185" spans="1:45" ht="15">
      <c r="A185" s="117"/>
      <c r="B185" s="258" t="s">
        <v>517</v>
      </c>
      <c r="C185" s="259">
        <v>154</v>
      </c>
      <c r="D185" s="260">
        <v>64</v>
      </c>
      <c r="E185" s="260"/>
      <c r="F185" s="260">
        <v>137</v>
      </c>
      <c r="G185" s="260">
        <v>6</v>
      </c>
      <c r="H185" s="260"/>
      <c r="I185" s="259">
        <v>361</v>
      </c>
      <c r="J185" s="259"/>
      <c r="K185" s="260">
        <v>2</v>
      </c>
      <c r="L185" s="260">
        <v>3</v>
      </c>
      <c r="M185" s="260">
        <v>0</v>
      </c>
      <c r="N185" s="261">
        <v>5</v>
      </c>
      <c r="O185"/>
      <c r="P185">
        <v>2</v>
      </c>
      <c r="Q185"/>
      <c r="R185" s="601"/>
      <c r="S185" s="602" t="s">
        <v>607</v>
      </c>
      <c r="T185" s="677">
        <f t="shared" si="1917"/>
        <v>3.0452837650781096E-2</v>
      </c>
      <c r="U185" s="678">
        <f t="shared" si="1918"/>
        <v>1.6684045881126174E-2</v>
      </c>
      <c r="V185" s="678">
        <f t="shared" si="1919"/>
        <v>0</v>
      </c>
      <c r="W185" s="678">
        <f t="shared" si="1920"/>
        <v>0.1122031122031122</v>
      </c>
      <c r="X185" s="678">
        <f t="shared" si="1921"/>
        <v>1.3043478260869565E-2</v>
      </c>
      <c r="Y185" s="678">
        <f t="shared" si="1922"/>
        <v>0</v>
      </c>
      <c r="Z185" s="677">
        <f t="shared" si="1923"/>
        <v>3.4140344240590127E-2</v>
      </c>
      <c r="AA185" s="677">
        <f t="shared" si="1924"/>
        <v>0</v>
      </c>
      <c r="AB185" s="678">
        <f t="shared" si="1925"/>
        <v>3.5248501938667606E-4</v>
      </c>
      <c r="AC185" s="678">
        <f t="shared" si="1926"/>
        <v>5.8823529411764701E-4</v>
      </c>
      <c r="AD185" s="678">
        <f t="shared" si="1927"/>
        <v>0</v>
      </c>
      <c r="AE185" s="677">
        <f t="shared" si="1928"/>
        <v>4.4263456090651559E-4</v>
      </c>
      <c r="AG185" s="637">
        <f>(T185-T184)*100</f>
        <v>-2.1241590838592828</v>
      </c>
      <c r="AH185" s="637">
        <f t="shared" ref="AH185" si="1929">(U185-U184)*100</f>
        <v>-0.359587414172444</v>
      </c>
      <c r="AI185" s="637">
        <f t="shared" ref="AI185" si="1930">(V185-V184)*100</f>
        <v>0</v>
      </c>
      <c r="AJ185" s="637">
        <f t="shared" ref="AJ185" si="1931">(W185-W184)*100</f>
        <v>3.8129038129038131</v>
      </c>
      <c r="AK185" s="637">
        <f t="shared" ref="AK185" si="1932">(X185-X184)*100</f>
        <v>0.15227409336806241</v>
      </c>
      <c r="AL185" s="637">
        <f t="shared" ref="AL185" si="1933">(Y185-Y184)*100</f>
        <v>0</v>
      </c>
      <c r="AM185" s="637">
        <f t="shared" ref="AM185" si="1934">(Z185-Z184)*100</f>
        <v>-0.78082349204382928</v>
      </c>
      <c r="AN185" s="637">
        <f t="shared" ref="AN185" si="1935">(AA185-AA184)*100</f>
        <v>0</v>
      </c>
      <c r="AO185" s="637">
        <f t="shared" ref="AO185" si="1936">(AB185-AB184)*100</f>
        <v>3.5248501938667604E-2</v>
      </c>
      <c r="AP185" s="637">
        <f t="shared" ref="AP185" si="1937">(AC185-AC184)*100</f>
        <v>5.8823529411764698E-2</v>
      </c>
      <c r="AQ185" s="637">
        <f t="shared" ref="AQ185" si="1938">(AD185-AD184)*100</f>
        <v>0</v>
      </c>
      <c r="AR185" s="637">
        <f t="shared" ref="AR185" si="1939">(AE185-AE184)*100</f>
        <v>4.4263456090651562E-2</v>
      </c>
    </row>
    <row r="186" spans="1:45" ht="15">
      <c r="A186" s="117"/>
      <c r="B186" s="99" t="s">
        <v>274</v>
      </c>
      <c r="C186" s="106">
        <v>5</v>
      </c>
      <c r="D186" s="107">
        <v>25</v>
      </c>
      <c r="E186" s="107"/>
      <c r="F186" s="107">
        <v>36</v>
      </c>
      <c r="G186" s="107">
        <v>9</v>
      </c>
      <c r="H186" s="107"/>
      <c r="I186" s="106">
        <v>75</v>
      </c>
      <c r="J186" s="106"/>
      <c r="K186" s="107"/>
      <c r="L186" s="107"/>
      <c r="M186" s="107"/>
      <c r="N186" s="108"/>
      <c r="O186"/>
      <c r="P186"/>
      <c r="Q186"/>
      <c r="R186" s="599" t="s">
        <v>1111</v>
      </c>
      <c r="S186" s="600" t="s">
        <v>1108</v>
      </c>
      <c r="T186" s="675">
        <f t="shared" ref="T186:T187" si="1940">IF(C182&gt;0,C186/C182,)</f>
        <v>9.5730423128470229E-4</v>
      </c>
      <c r="U186" s="676">
        <f t="shared" ref="U186:U187" si="1941">IF(D182&gt;0,D186/D182,)</f>
        <v>7.1408169094544418E-3</v>
      </c>
      <c r="V186" s="676">
        <f t="shared" ref="V186:V187" si="1942">IF(E182&gt;0,E186/E182,)</f>
        <v>0</v>
      </c>
      <c r="W186" s="676">
        <f t="shared" ref="W186:W187" si="1943">IF(F182&gt;0,F186/F182,)</f>
        <v>3.0303030303030304E-2</v>
      </c>
      <c r="X186" s="676">
        <f t="shared" ref="X186:X187" si="1944">IF(G182&gt;0,G186/G182,)</f>
        <v>2.0737327188940093E-2</v>
      </c>
      <c r="Y186" s="676">
        <f t="shared" ref="Y186:Y187" si="1945">IF(H182&gt;0,H186/H182,)</f>
        <v>0</v>
      </c>
      <c r="Z186" s="675">
        <f t="shared" ref="Z186:Z187" si="1946">IF(I182&gt;0,I186/I182,)</f>
        <v>7.2491784264450028E-3</v>
      </c>
      <c r="AA186" s="675">
        <f t="shared" ref="AA186:AA187" si="1947">IF(J182&gt;0,J186/J182,)</f>
        <v>0</v>
      </c>
      <c r="AB186" s="676">
        <f t="shared" ref="AB186:AB187" si="1948">IF(K182&gt;0,K186/K182,)</f>
        <v>0</v>
      </c>
      <c r="AC186" s="676">
        <f t="shared" ref="AC186:AC187" si="1949">IF(L182&gt;0,L186/L182,)</f>
        <v>0</v>
      </c>
      <c r="AD186" s="676">
        <f t="shared" ref="AD186:AD187" si="1950">IF(M182&gt;0,M186/M182,)</f>
        <v>0</v>
      </c>
      <c r="AE186" s="675">
        <f t="shared" ref="AE186:AE187" si="1951">IF(N182&gt;0,N186/N182,)</f>
        <v>0</v>
      </c>
      <c r="AG186" s="730" t="s">
        <v>1107</v>
      </c>
      <c r="AH186" s="627"/>
      <c r="AI186" s="627"/>
      <c r="AJ186" s="627"/>
      <c r="AK186" s="627"/>
      <c r="AL186" s="627"/>
      <c r="AM186" s="627"/>
      <c r="AN186" s="627"/>
      <c r="AO186" s="627"/>
      <c r="AP186" s="627"/>
      <c r="AQ186" s="627"/>
      <c r="AR186" s="627"/>
    </row>
    <row r="187" spans="1:45" ht="15">
      <c r="A187" s="117"/>
      <c r="B187" s="258" t="s">
        <v>519</v>
      </c>
      <c r="C187" s="259">
        <v>7</v>
      </c>
      <c r="D187" s="260">
        <v>31</v>
      </c>
      <c r="E187" s="260"/>
      <c r="F187" s="260">
        <v>28</v>
      </c>
      <c r="G187" s="260">
        <v>7</v>
      </c>
      <c r="H187" s="260"/>
      <c r="I187" s="259">
        <v>73</v>
      </c>
      <c r="J187" s="259"/>
      <c r="K187" s="260">
        <v>63</v>
      </c>
      <c r="L187" s="260">
        <v>133</v>
      </c>
      <c r="M187" s="260">
        <v>0</v>
      </c>
      <c r="N187" s="261">
        <v>196</v>
      </c>
      <c r="O187"/>
      <c r="P187">
        <v>63</v>
      </c>
      <c r="Q187"/>
      <c r="R187" s="601"/>
      <c r="S187" s="602" t="s">
        <v>607</v>
      </c>
      <c r="T187" s="677">
        <f t="shared" si="1940"/>
        <v>1.3842198932173225E-3</v>
      </c>
      <c r="U187" s="678">
        <f t="shared" si="1941"/>
        <v>8.0813347236704906E-3</v>
      </c>
      <c r="V187" s="678">
        <f t="shared" si="1942"/>
        <v>0</v>
      </c>
      <c r="W187" s="678">
        <f t="shared" si="1943"/>
        <v>2.2932022932022931E-2</v>
      </c>
      <c r="X187" s="678">
        <f t="shared" si="1944"/>
        <v>1.5217391304347827E-2</v>
      </c>
      <c r="Y187" s="678">
        <f t="shared" si="1945"/>
        <v>0</v>
      </c>
      <c r="Z187" s="677">
        <f t="shared" si="1946"/>
        <v>6.9037261206733496E-3</v>
      </c>
      <c r="AA187" s="677">
        <f t="shared" si="1947"/>
        <v>0</v>
      </c>
      <c r="AB187" s="678">
        <f t="shared" si="1948"/>
        <v>1.1103278110680296E-2</v>
      </c>
      <c r="AC187" s="678">
        <f t="shared" si="1949"/>
        <v>2.6078431372549019E-2</v>
      </c>
      <c r="AD187" s="678">
        <f t="shared" si="1950"/>
        <v>0</v>
      </c>
      <c r="AE187" s="677">
        <f t="shared" si="1951"/>
        <v>1.7351274787535412E-2</v>
      </c>
      <c r="AG187" s="637">
        <f>(T187-T186)*100</f>
        <v>4.2691566193262018E-2</v>
      </c>
      <c r="AH187" s="637">
        <f t="shared" ref="AH187" si="1952">(U187-U186)*100</f>
        <v>9.4051781421604891E-2</v>
      </c>
      <c r="AI187" s="637">
        <f t="shared" ref="AI187" si="1953">(V187-V186)*100</f>
        <v>0</v>
      </c>
      <c r="AJ187" s="637">
        <f t="shared" ref="AJ187" si="1954">(W187-W186)*100</f>
        <v>-0.73710073710073731</v>
      </c>
      <c r="AK187" s="637">
        <f t="shared" ref="AK187" si="1955">(X187-X186)*100</f>
        <v>-0.55199358845922664</v>
      </c>
      <c r="AL187" s="637">
        <f t="shared" ref="AL187" si="1956">(Y187-Y186)*100</f>
        <v>0</v>
      </c>
      <c r="AM187" s="637">
        <f t="shared" ref="AM187" si="1957">(Z187-Z186)*100</f>
        <v>-3.4545230577165326E-2</v>
      </c>
      <c r="AN187" s="637">
        <f t="shared" ref="AN187" si="1958">(AA187-AA186)*100</f>
        <v>0</v>
      </c>
      <c r="AO187" s="637">
        <f t="shared" ref="AO187" si="1959">(AB187-AB186)*100</f>
        <v>1.1103278110680297</v>
      </c>
      <c r="AP187" s="637">
        <f t="shared" ref="AP187" si="1960">(AC187-AC186)*100</f>
        <v>2.607843137254902</v>
      </c>
      <c r="AQ187" s="637">
        <f t="shared" ref="AQ187" si="1961">(AD187-AD186)*100</f>
        <v>0</v>
      </c>
      <c r="AR187" s="637">
        <f t="shared" ref="AR187" si="1962">(AE187-AE186)*100</f>
        <v>1.7351274787535411</v>
      </c>
    </row>
    <row r="188" spans="1:45" ht="15">
      <c r="A188" s="117"/>
      <c r="B188" s="99" t="s">
        <v>276</v>
      </c>
      <c r="C188" s="106"/>
      <c r="D188" s="107"/>
      <c r="E188" s="107"/>
      <c r="F188" s="107"/>
      <c r="G188" s="107"/>
      <c r="H188" s="107"/>
      <c r="I188" s="106"/>
      <c r="J188" s="106"/>
      <c r="K188" s="107"/>
      <c r="L188" s="107"/>
      <c r="M188" s="107"/>
      <c r="N188" s="108"/>
      <c r="O188"/>
      <c r="P188"/>
      <c r="Q188"/>
      <c r="R188" s="599" t="s">
        <v>1112</v>
      </c>
      <c r="S188" s="600" t="s">
        <v>1108</v>
      </c>
      <c r="T188" s="675">
        <f t="shared" ref="T188:T189" si="1963">IF(C182&gt;0,C188/C182,)</f>
        <v>0</v>
      </c>
      <c r="U188" s="676">
        <f t="shared" ref="U188:U189" si="1964">IF(D182&gt;0,D188/D182,)</f>
        <v>0</v>
      </c>
      <c r="V188" s="676">
        <f t="shared" ref="V188:V189" si="1965">IF(E182&gt;0,E188/E182,)</f>
        <v>0</v>
      </c>
      <c r="W188" s="676">
        <f t="shared" ref="W188:W189" si="1966">IF(F182&gt;0,F188/F182,)</f>
        <v>0</v>
      </c>
      <c r="X188" s="676">
        <f t="shared" ref="X188:X189" si="1967">IF(G182&gt;0,G188/G182,)</f>
        <v>0</v>
      </c>
      <c r="Y188" s="676">
        <f t="shared" ref="Y188:Y189" si="1968">IF(H182&gt;0,H188/H182,)</f>
        <v>0</v>
      </c>
      <c r="Z188" s="675">
        <f t="shared" ref="Z188:Z189" si="1969">IF(I182&gt;0,I188/I182,)</f>
        <v>0</v>
      </c>
      <c r="AA188" s="675">
        <f t="shared" ref="AA188:AA189" si="1970">IF(J182&gt;0,J188/J182,)</f>
        <v>0</v>
      </c>
      <c r="AB188" s="676">
        <f t="shared" ref="AB188:AB189" si="1971">IF(K182&gt;0,K188/K182,)</f>
        <v>0</v>
      </c>
      <c r="AC188" s="676">
        <f t="shared" ref="AC188:AC189" si="1972">IF(L182&gt;0,L188/L182,)</f>
        <v>0</v>
      </c>
      <c r="AD188" s="676">
        <f t="shared" ref="AD188:AD189" si="1973">IF(M182&gt;0,M188/M182,)</f>
        <v>0</v>
      </c>
      <c r="AE188" s="675">
        <f t="shared" ref="AE188:AE189" si="1974">IF(N182&gt;0,N188/N182,)</f>
        <v>0</v>
      </c>
      <c r="AG188" s="730" t="s">
        <v>1107</v>
      </c>
      <c r="AH188" s="627"/>
      <c r="AI188" s="627"/>
      <c r="AJ188" s="627"/>
      <c r="AK188" s="627"/>
      <c r="AL188" s="627"/>
      <c r="AM188" s="627"/>
      <c r="AN188" s="627"/>
      <c r="AO188" s="627"/>
      <c r="AP188" s="627"/>
      <c r="AQ188" s="627"/>
      <c r="AR188" s="627"/>
    </row>
    <row r="189" spans="1:45" ht="15">
      <c r="A189" s="117"/>
      <c r="B189" s="258" t="s">
        <v>521</v>
      </c>
      <c r="C189" s="259"/>
      <c r="D189" s="260"/>
      <c r="E189" s="260"/>
      <c r="F189" s="260"/>
      <c r="G189" s="260"/>
      <c r="H189" s="260"/>
      <c r="I189" s="259"/>
      <c r="J189" s="259"/>
      <c r="K189" s="260">
        <v>0</v>
      </c>
      <c r="L189" s="260">
        <v>0</v>
      </c>
      <c r="M189" s="260">
        <v>0</v>
      </c>
      <c r="N189" s="261">
        <v>0</v>
      </c>
      <c r="O189"/>
      <c r="P189">
        <v>0</v>
      </c>
      <c r="Q189"/>
      <c r="R189" s="601"/>
      <c r="S189" s="602" t="s">
        <v>607</v>
      </c>
      <c r="T189" s="677">
        <f t="shared" si="1963"/>
        <v>0</v>
      </c>
      <c r="U189" s="678">
        <f t="shared" si="1964"/>
        <v>0</v>
      </c>
      <c r="V189" s="678">
        <f t="shared" si="1965"/>
        <v>0</v>
      </c>
      <c r="W189" s="678">
        <f t="shared" si="1966"/>
        <v>0</v>
      </c>
      <c r="X189" s="678">
        <f t="shared" si="1967"/>
        <v>0</v>
      </c>
      <c r="Y189" s="678">
        <f t="shared" si="1968"/>
        <v>0</v>
      </c>
      <c r="Z189" s="677">
        <f t="shared" si="1969"/>
        <v>0</v>
      </c>
      <c r="AA189" s="677">
        <f t="shared" si="1970"/>
        <v>0</v>
      </c>
      <c r="AB189" s="678">
        <f t="shared" si="1971"/>
        <v>0</v>
      </c>
      <c r="AC189" s="678">
        <f t="shared" si="1972"/>
        <v>0</v>
      </c>
      <c r="AD189" s="678">
        <f t="shared" si="1973"/>
        <v>0</v>
      </c>
      <c r="AE189" s="677">
        <f t="shared" si="1974"/>
        <v>0</v>
      </c>
      <c r="AG189" s="629">
        <f>(T189-T188)*100</f>
        <v>0</v>
      </c>
      <c r="AH189" s="629">
        <f t="shared" ref="AH189" si="1975">(U189-U188)*100</f>
        <v>0</v>
      </c>
      <c r="AI189" s="629">
        <f t="shared" ref="AI189" si="1976">(V189-V188)*100</f>
        <v>0</v>
      </c>
      <c r="AJ189" s="629">
        <f t="shared" ref="AJ189" si="1977">(W189-W188)*100</f>
        <v>0</v>
      </c>
      <c r="AK189" s="629">
        <f t="shared" ref="AK189" si="1978">(X189-X188)*100</f>
        <v>0</v>
      </c>
      <c r="AL189" s="629">
        <f t="shared" ref="AL189" si="1979">(Y189-Y188)*100</f>
        <v>0</v>
      </c>
      <c r="AM189" s="629">
        <f t="shared" ref="AM189" si="1980">(Z189-Z188)*100</f>
        <v>0</v>
      </c>
      <c r="AN189" s="629">
        <f t="shared" ref="AN189" si="1981">(AA189-AA188)*100</f>
        <v>0</v>
      </c>
      <c r="AO189" s="629">
        <f t="shared" ref="AO189" si="1982">(AB189-AB188)*100</f>
        <v>0</v>
      </c>
      <c r="AP189" s="629">
        <f t="shared" ref="AP189" si="1983">(AC189-AC188)*100</f>
        <v>0</v>
      </c>
      <c r="AQ189" s="629">
        <f t="shared" ref="AQ189" si="1984">(AD189-AD188)*100</f>
        <v>0</v>
      </c>
      <c r="AR189" s="629">
        <f t="shared" ref="AR189" si="1985">(AE189-AE188)*100</f>
        <v>0</v>
      </c>
    </row>
    <row r="190" spans="1:45" ht="15">
      <c r="A190" s="117"/>
      <c r="B190" s="99" t="s">
        <v>142</v>
      </c>
      <c r="C190" s="106">
        <v>1787</v>
      </c>
      <c r="D190" s="107">
        <v>1698</v>
      </c>
      <c r="E190" s="107"/>
      <c r="F190" s="107">
        <v>366</v>
      </c>
      <c r="G190" s="107">
        <v>96</v>
      </c>
      <c r="H190" s="107"/>
      <c r="I190" s="106">
        <v>3947</v>
      </c>
      <c r="J190" s="106"/>
      <c r="K190" s="107"/>
      <c r="L190" s="107"/>
      <c r="M190" s="107"/>
      <c r="N190" s="108"/>
      <c r="O190"/>
      <c r="P190"/>
      <c r="Q190"/>
      <c r="R190" s="599" t="s">
        <v>1113</v>
      </c>
      <c r="S190" s="600" t="s">
        <v>1108</v>
      </c>
      <c r="T190" s="675">
        <f t="shared" ref="T190:T191" si="1986">IF(C182&gt;0,C190/C182,)</f>
        <v>0.3421405322611526</v>
      </c>
      <c r="U190" s="676">
        <f t="shared" ref="U190:U191" si="1987">IF(D182&gt;0,D190/D182,)</f>
        <v>0.48500428449014565</v>
      </c>
      <c r="V190" s="676">
        <f t="shared" ref="V190:V191" si="1988">IF(E182&gt;0,E190/E182,)</f>
        <v>0</v>
      </c>
      <c r="W190" s="676">
        <f t="shared" ref="W190:W191" si="1989">IF(F182&gt;0,F190/F182,)</f>
        <v>0.30808080808080807</v>
      </c>
      <c r="X190" s="676">
        <f t="shared" ref="X190:X191" si="1990">IF(G182&gt;0,G190/G182,)</f>
        <v>0.22119815668202766</v>
      </c>
      <c r="Y190" s="676">
        <f t="shared" ref="Y190:Y191" si="1991">IF(H182&gt;0,H190/H182,)</f>
        <v>0</v>
      </c>
      <c r="Z190" s="675">
        <f t="shared" ref="Z190:Z191" si="1992">IF(I182&gt;0,I190/I182,)</f>
        <v>0.38150009665571233</v>
      </c>
      <c r="AA190" s="675">
        <f t="shared" ref="AA190:AA191" si="1993">IF(J182&gt;0,J190/J182,)</f>
        <v>0</v>
      </c>
      <c r="AB190" s="676">
        <f t="shared" ref="AB190:AB191" si="1994">IF(K182&gt;0,K190/K182,)</f>
        <v>0</v>
      </c>
      <c r="AC190" s="676">
        <f t="shared" ref="AC190:AC191" si="1995">IF(L182&gt;0,L190/L182,)</f>
        <v>0</v>
      </c>
      <c r="AD190" s="676">
        <f t="shared" ref="AD190:AD191" si="1996">IF(M182&gt;0,M190/M182,)</f>
        <v>0</v>
      </c>
      <c r="AE190" s="675">
        <f t="shared" ref="AE190:AE191" si="1997">IF(N182&gt;0,N190/N182,)</f>
        <v>0</v>
      </c>
      <c r="AG190" s="730" t="s">
        <v>1107</v>
      </c>
      <c r="AH190" s="627"/>
      <c r="AI190" s="627"/>
      <c r="AJ190" s="627"/>
      <c r="AK190" s="627"/>
      <c r="AL190" s="627"/>
      <c r="AM190" s="627"/>
      <c r="AN190" s="627"/>
      <c r="AO190" s="627"/>
      <c r="AP190" s="627"/>
      <c r="AQ190" s="627"/>
      <c r="AR190" s="627"/>
    </row>
    <row r="191" spans="1:45" ht="15">
      <c r="A191" s="117"/>
      <c r="B191" s="258" t="s">
        <v>523</v>
      </c>
      <c r="C191" s="259">
        <v>1839</v>
      </c>
      <c r="D191" s="260">
        <v>1784</v>
      </c>
      <c r="E191" s="260"/>
      <c r="F191" s="260">
        <v>371</v>
      </c>
      <c r="G191" s="260">
        <v>83</v>
      </c>
      <c r="H191" s="260"/>
      <c r="I191" s="259">
        <v>4077</v>
      </c>
      <c r="J191" s="259"/>
      <c r="K191" s="260">
        <v>1724</v>
      </c>
      <c r="L191" s="260">
        <v>1339</v>
      </c>
      <c r="M191" s="260">
        <v>112</v>
      </c>
      <c r="N191" s="261">
        <v>3175</v>
      </c>
      <c r="O191"/>
      <c r="P191">
        <v>1724</v>
      </c>
      <c r="Q191"/>
      <c r="R191" s="601"/>
      <c r="S191" s="602" t="s">
        <v>607</v>
      </c>
      <c r="T191" s="677">
        <f t="shared" si="1986"/>
        <v>0.36365434051809375</v>
      </c>
      <c r="U191" s="678">
        <f t="shared" si="1987"/>
        <v>0.46506777893639206</v>
      </c>
      <c r="V191" s="678">
        <f t="shared" si="1988"/>
        <v>0</v>
      </c>
      <c r="W191" s="678">
        <f t="shared" si="1989"/>
        <v>0.30384930384930386</v>
      </c>
      <c r="X191" s="678">
        <f t="shared" si="1990"/>
        <v>0.18043478260869567</v>
      </c>
      <c r="Y191" s="678">
        <f t="shared" si="1991"/>
        <v>0</v>
      </c>
      <c r="Z191" s="677">
        <f t="shared" si="1992"/>
        <v>0.38556837526007187</v>
      </c>
      <c r="AA191" s="677">
        <f t="shared" si="1993"/>
        <v>0</v>
      </c>
      <c r="AB191" s="678">
        <f t="shared" si="1994"/>
        <v>0.3038420867113148</v>
      </c>
      <c r="AC191" s="678">
        <f t="shared" si="1995"/>
        <v>0.26254901960784316</v>
      </c>
      <c r="AD191" s="678">
        <f t="shared" si="1996"/>
        <v>0.21455938697318008</v>
      </c>
      <c r="AE191" s="677">
        <f t="shared" si="1997"/>
        <v>0.28107294617563738</v>
      </c>
      <c r="AG191" s="637">
        <f>(T191-T190)*100</f>
        <v>2.1513808256941158</v>
      </c>
      <c r="AH191" s="637">
        <f t="shared" ref="AH191" si="1998">(U191-U190)*100</f>
        <v>-1.9936505553753592</v>
      </c>
      <c r="AI191" s="637">
        <f t="shared" ref="AI191" si="1999">(V191-V190)*100</f>
        <v>0</v>
      </c>
      <c r="AJ191" s="637">
        <f t="shared" ref="AJ191" si="2000">(W191-W190)*100</f>
        <v>-0.42315042315042017</v>
      </c>
      <c r="AK191" s="637">
        <f t="shared" ref="AK191" si="2001">(X191-X190)*100</f>
        <v>-4.0763374073331997</v>
      </c>
      <c r="AL191" s="637">
        <f t="shared" ref="AL191" si="2002">(Y191-Y190)*100</f>
        <v>0</v>
      </c>
      <c r="AM191" s="637">
        <f t="shared" ref="AM191" si="2003">(Z191-Z190)*100</f>
        <v>0.40682786043595431</v>
      </c>
      <c r="AN191" s="637">
        <f t="shared" ref="AN191" si="2004">(AA191-AA190)*100</f>
        <v>0</v>
      </c>
      <c r="AO191" s="729">
        <f t="shared" ref="AO191" si="2005">(AB191-AB190)*100</f>
        <v>30.384208671131478</v>
      </c>
      <c r="AP191" s="729">
        <f t="shared" ref="AP191" si="2006">(AC191-AC190)*100</f>
        <v>26.254901960784316</v>
      </c>
      <c r="AQ191" s="729">
        <f t="shared" ref="AQ191" si="2007">(AD191-AD190)*100</f>
        <v>21.455938697318008</v>
      </c>
      <c r="AR191" s="729">
        <f t="shared" ref="AR191" si="2008">(AE191-AE190)*100</f>
        <v>28.107294617563738</v>
      </c>
      <c r="AS191" s="635" t="s">
        <v>1121</v>
      </c>
    </row>
    <row r="192" spans="1:45" ht="15">
      <c r="A192" s="117"/>
      <c r="B192" s="99" t="s">
        <v>144</v>
      </c>
      <c r="C192" s="106">
        <v>100</v>
      </c>
      <c r="D192" s="107">
        <v>143</v>
      </c>
      <c r="E192" s="107"/>
      <c r="F192" s="107">
        <v>9</v>
      </c>
      <c r="G192" s="107">
        <v>2</v>
      </c>
      <c r="H192" s="107"/>
      <c r="I192" s="106">
        <v>254</v>
      </c>
      <c r="J192" s="106"/>
      <c r="K192" s="107"/>
      <c r="L192" s="107"/>
      <c r="M192" s="107"/>
      <c r="N192" s="108"/>
      <c r="O192"/>
      <c r="P192"/>
      <c r="Q192"/>
      <c r="R192" s="599" t="s">
        <v>1114</v>
      </c>
      <c r="S192" s="600" t="s">
        <v>1108</v>
      </c>
      <c r="T192" s="675">
        <f t="shared" ref="T192:T193" si="2009">IF(C182&gt;0,C192/C182,)</f>
        <v>1.9146084625694046E-2</v>
      </c>
      <c r="U192" s="676">
        <f t="shared" ref="U192:U193" si="2010">IF(D182&gt;0,D192/D182,)</f>
        <v>4.0845472722079404E-2</v>
      </c>
      <c r="V192" s="676">
        <f t="shared" ref="V192:V193" si="2011">IF(E182&gt;0,E192/E182,)</f>
        <v>0</v>
      </c>
      <c r="W192" s="676">
        <f t="shared" ref="W192:W193" si="2012">IF(F182&gt;0,F192/F182,)</f>
        <v>7.575757575757576E-3</v>
      </c>
      <c r="X192" s="676">
        <f t="shared" ref="X192:X193" si="2013">IF(G182&gt;0,G192/G182,)</f>
        <v>4.608294930875576E-3</v>
      </c>
      <c r="Y192" s="676">
        <f t="shared" ref="Y192:Y193" si="2014">IF(H182&gt;0,H192/H182,)</f>
        <v>0</v>
      </c>
      <c r="Z192" s="675">
        <f t="shared" ref="Z192:Z193" si="2015">IF(I182&gt;0,I192/I182,)</f>
        <v>2.4550550937560409E-2</v>
      </c>
      <c r="AA192" s="675">
        <f t="shared" ref="AA192:AA193" si="2016">IF(J182&gt;0,J192/J182,)</f>
        <v>0</v>
      </c>
      <c r="AB192" s="676">
        <f t="shared" ref="AB192:AB193" si="2017">IF(K182&gt;0,K192/K182,)</f>
        <v>0</v>
      </c>
      <c r="AC192" s="676">
        <f t="shared" ref="AC192:AC193" si="2018">IF(L182&gt;0,L192/L182,)</f>
        <v>0</v>
      </c>
      <c r="AD192" s="676">
        <f t="shared" ref="AD192:AD193" si="2019">IF(M182&gt;0,M192/M182,)</f>
        <v>0</v>
      </c>
      <c r="AE192" s="675">
        <f t="shared" ref="AE192:AE193" si="2020">IF(N182&gt;0,N192/N182,)</f>
        <v>0</v>
      </c>
      <c r="AG192" s="730" t="s">
        <v>1107</v>
      </c>
      <c r="AH192" s="627"/>
      <c r="AI192" s="627"/>
      <c r="AJ192" s="627"/>
      <c r="AK192" s="627"/>
      <c r="AL192" s="627"/>
      <c r="AM192" s="627"/>
      <c r="AN192" s="627"/>
      <c r="AO192" s="627"/>
      <c r="AP192" s="627"/>
      <c r="AQ192" s="627"/>
      <c r="AR192" s="627"/>
    </row>
    <row r="193" spans="1:45" ht="15">
      <c r="A193" s="117"/>
      <c r="B193" s="258" t="s">
        <v>525</v>
      </c>
      <c r="C193" s="259">
        <v>98</v>
      </c>
      <c r="D193" s="260">
        <v>160</v>
      </c>
      <c r="E193" s="260"/>
      <c r="F193" s="260">
        <v>7</v>
      </c>
      <c r="G193" s="260">
        <v>2</v>
      </c>
      <c r="H193" s="260"/>
      <c r="I193" s="259">
        <v>267</v>
      </c>
      <c r="J193" s="259"/>
      <c r="K193" s="260">
        <v>157</v>
      </c>
      <c r="L193" s="260">
        <v>164</v>
      </c>
      <c r="M193" s="260">
        <v>10</v>
      </c>
      <c r="N193" s="261">
        <v>331</v>
      </c>
      <c r="O193"/>
      <c r="P193">
        <v>157</v>
      </c>
      <c r="R193" s="601"/>
      <c r="S193" s="602" t="s">
        <v>607</v>
      </c>
      <c r="T193" s="677">
        <f t="shared" si="2009"/>
        <v>1.9379078505042516E-2</v>
      </c>
      <c r="U193" s="678">
        <f t="shared" si="2010"/>
        <v>4.171011470281543E-2</v>
      </c>
      <c r="V193" s="678">
        <f t="shared" si="2011"/>
        <v>0</v>
      </c>
      <c r="W193" s="678">
        <f t="shared" si="2012"/>
        <v>5.7330057330057327E-3</v>
      </c>
      <c r="X193" s="678">
        <f t="shared" si="2013"/>
        <v>4.3478260869565218E-3</v>
      </c>
      <c r="Y193" s="678">
        <f t="shared" si="2014"/>
        <v>0</v>
      </c>
      <c r="Z193" s="677">
        <f t="shared" si="2015"/>
        <v>2.5250614715339511E-2</v>
      </c>
      <c r="AA193" s="677">
        <f t="shared" si="2016"/>
        <v>0</v>
      </c>
      <c r="AB193" s="678">
        <f t="shared" si="2017"/>
        <v>2.767007402185407E-2</v>
      </c>
      <c r="AC193" s="678">
        <f t="shared" si="2018"/>
        <v>3.215686274509804E-2</v>
      </c>
      <c r="AD193" s="678">
        <f t="shared" si="2019"/>
        <v>1.9157088122605363E-2</v>
      </c>
      <c r="AE193" s="677">
        <f t="shared" si="2020"/>
        <v>2.9302407932011332E-2</v>
      </c>
      <c r="AG193" s="637">
        <f>(T193-T192)*100</f>
        <v>2.3299387934846982E-2</v>
      </c>
      <c r="AH193" s="637">
        <f t="shared" ref="AH193" si="2021">(U193-U192)*100</f>
        <v>8.6464198073602644E-2</v>
      </c>
      <c r="AI193" s="637">
        <f t="shared" ref="AI193" si="2022">(V193-V192)*100</f>
        <v>0</v>
      </c>
      <c r="AJ193" s="637">
        <f t="shared" ref="AJ193" si="2023">(W193-W192)*100</f>
        <v>-0.18427518427518433</v>
      </c>
      <c r="AK193" s="637">
        <f t="shared" ref="AK193" si="2024">(X193-X192)*100</f>
        <v>-2.6046884391905424E-2</v>
      </c>
      <c r="AL193" s="637">
        <f t="shared" ref="AL193" si="2025">(Y193-Y192)*100</f>
        <v>0</v>
      </c>
      <c r="AM193" s="637">
        <f t="shared" ref="AM193" si="2026">(Z193-Z192)*100</f>
        <v>7.0006377777910231E-2</v>
      </c>
      <c r="AN193" s="637">
        <f t="shared" ref="AN193" si="2027">(AA193-AA192)*100</f>
        <v>0</v>
      </c>
      <c r="AO193" s="637">
        <f t="shared" ref="AO193" si="2028">(AB193-AB192)*100</f>
        <v>2.7670074021854072</v>
      </c>
      <c r="AP193" s="637">
        <f t="shared" ref="AP193" si="2029">(AC193-AC192)*100</f>
        <v>3.215686274509804</v>
      </c>
      <c r="AQ193" s="637">
        <f t="shared" ref="AQ193" si="2030">(AD193-AD192)*100</f>
        <v>1.9157088122605364</v>
      </c>
      <c r="AR193" s="637">
        <f t="shared" ref="AR193" si="2031">(AE193-AE192)*100</f>
        <v>2.9302407932011332</v>
      </c>
    </row>
    <row r="194" spans="1:45" ht="15">
      <c r="A194" s="117"/>
      <c r="B194" s="99" t="s">
        <v>146</v>
      </c>
      <c r="C194" s="106"/>
      <c r="D194" s="107"/>
      <c r="E194" s="107"/>
      <c r="F194" s="107"/>
      <c r="G194" s="107"/>
      <c r="H194" s="107"/>
      <c r="I194" s="106"/>
      <c r="J194" s="106"/>
      <c r="K194" s="107"/>
      <c r="L194" s="107"/>
      <c r="M194" s="107"/>
      <c r="N194" s="108"/>
      <c r="O194"/>
      <c r="P194"/>
      <c r="R194" s="599" t="s">
        <v>1115</v>
      </c>
      <c r="S194" s="600" t="s">
        <v>1108</v>
      </c>
      <c r="T194" s="675">
        <f t="shared" ref="T194:T195" si="2032">IF(C182&gt;0,C194/C182,)</f>
        <v>0</v>
      </c>
      <c r="U194" s="676">
        <f t="shared" ref="U194:U195" si="2033">IF(D182&gt;0,D194/D182,)</f>
        <v>0</v>
      </c>
      <c r="V194" s="676">
        <f t="shared" ref="V194:V195" si="2034">IF(E182&gt;0,E194/E182,)</f>
        <v>0</v>
      </c>
      <c r="W194" s="676">
        <f t="shared" ref="W194:W195" si="2035">IF(F182&gt;0,F194/F182,)</f>
        <v>0</v>
      </c>
      <c r="X194" s="676">
        <f t="shared" ref="X194:X195" si="2036">IF(G182&gt;0,G194/G182,)</f>
        <v>0</v>
      </c>
      <c r="Y194" s="676">
        <f t="shared" ref="Y194:Y195" si="2037">IF(H182&gt;0,H194/H182,)</f>
        <v>0</v>
      </c>
      <c r="Z194" s="675">
        <f t="shared" ref="Z194:Z195" si="2038">IF(I182&gt;0,I194/I182,)</f>
        <v>0</v>
      </c>
      <c r="AA194" s="675">
        <f t="shared" ref="AA194:AA195" si="2039">IF(J182&gt;0,J194/J182,)</f>
        <v>0</v>
      </c>
      <c r="AB194" s="676">
        <f t="shared" ref="AB194:AB195" si="2040">IF(K182&gt;0,K194/K182,)</f>
        <v>0</v>
      </c>
      <c r="AC194" s="676">
        <f t="shared" ref="AC194:AC195" si="2041">IF(L182&gt;0,L194/L182,)</f>
        <v>0</v>
      </c>
      <c r="AD194" s="676">
        <f t="shared" ref="AD194:AD195" si="2042">IF(M182&gt;0,M194/M182,)</f>
        <v>0</v>
      </c>
      <c r="AE194" s="675">
        <f t="shared" ref="AE194:AE195" si="2043">IF(N182&gt;0,N194/N182,)</f>
        <v>0</v>
      </c>
      <c r="AG194" s="730" t="s">
        <v>1107</v>
      </c>
      <c r="AH194" s="627"/>
      <c r="AI194" s="627"/>
      <c r="AJ194" s="627"/>
      <c r="AK194" s="627"/>
      <c r="AL194" s="627"/>
      <c r="AM194" s="627"/>
      <c r="AN194" s="627"/>
      <c r="AO194" s="627"/>
      <c r="AP194" s="627"/>
      <c r="AQ194" s="627"/>
      <c r="AR194" s="627"/>
    </row>
    <row r="195" spans="1:45" ht="15">
      <c r="A195" s="117"/>
      <c r="B195" s="258" t="s">
        <v>527</v>
      </c>
      <c r="C195" s="259"/>
      <c r="D195" s="260"/>
      <c r="E195" s="260"/>
      <c r="F195" s="260"/>
      <c r="G195" s="260"/>
      <c r="H195" s="260"/>
      <c r="I195" s="259"/>
      <c r="J195" s="259"/>
      <c r="K195" s="260">
        <v>0</v>
      </c>
      <c r="L195" s="260">
        <v>0</v>
      </c>
      <c r="M195" s="260">
        <v>0</v>
      </c>
      <c r="N195" s="261">
        <v>0</v>
      </c>
      <c r="O195"/>
      <c r="P195">
        <v>0</v>
      </c>
      <c r="R195" s="601"/>
      <c r="S195" s="602" t="s">
        <v>607</v>
      </c>
      <c r="T195" s="677">
        <f t="shared" si="2032"/>
        <v>0</v>
      </c>
      <c r="U195" s="678">
        <f t="shared" si="2033"/>
        <v>0</v>
      </c>
      <c r="V195" s="678">
        <f t="shared" si="2034"/>
        <v>0</v>
      </c>
      <c r="W195" s="678">
        <f t="shared" si="2035"/>
        <v>0</v>
      </c>
      <c r="X195" s="678">
        <f t="shared" si="2036"/>
        <v>0</v>
      </c>
      <c r="Y195" s="678">
        <f t="shared" si="2037"/>
        <v>0</v>
      </c>
      <c r="Z195" s="677">
        <f t="shared" si="2038"/>
        <v>0</v>
      </c>
      <c r="AA195" s="677">
        <f t="shared" si="2039"/>
        <v>0</v>
      </c>
      <c r="AB195" s="678">
        <f t="shared" si="2040"/>
        <v>0</v>
      </c>
      <c r="AC195" s="678">
        <f t="shared" si="2041"/>
        <v>0</v>
      </c>
      <c r="AD195" s="678">
        <f t="shared" si="2042"/>
        <v>0</v>
      </c>
      <c r="AE195" s="677">
        <f t="shared" si="2043"/>
        <v>0</v>
      </c>
      <c r="AG195" s="637">
        <f>(T195-T194)*100</f>
        <v>0</v>
      </c>
      <c r="AH195" s="637">
        <f t="shared" ref="AH195" si="2044">(U195-U194)*100</f>
        <v>0</v>
      </c>
      <c r="AI195" s="637">
        <f t="shared" ref="AI195" si="2045">(V195-V194)*100</f>
        <v>0</v>
      </c>
      <c r="AJ195" s="637">
        <f t="shared" ref="AJ195" si="2046">(W195-W194)*100</f>
        <v>0</v>
      </c>
      <c r="AK195" s="637">
        <f t="shared" ref="AK195" si="2047">(X195-X194)*100</f>
        <v>0</v>
      </c>
      <c r="AL195" s="637">
        <f t="shared" ref="AL195" si="2048">(Y195-Y194)*100</f>
        <v>0</v>
      </c>
      <c r="AM195" s="637">
        <f t="shared" ref="AM195" si="2049">(Z195-Z194)*100</f>
        <v>0</v>
      </c>
      <c r="AN195" s="637">
        <f t="shared" ref="AN195" si="2050">(AA195-AA194)*100</f>
        <v>0</v>
      </c>
      <c r="AO195" s="637">
        <f t="shared" ref="AO195" si="2051">(AB195-AB194)*100</f>
        <v>0</v>
      </c>
      <c r="AP195" s="637">
        <f t="shared" ref="AP195" si="2052">(AC195-AC194)*100</f>
        <v>0</v>
      </c>
      <c r="AQ195" s="637">
        <f t="shared" ref="AQ195" si="2053">(AD195-AD194)*100</f>
        <v>0</v>
      </c>
      <c r="AR195" s="637">
        <f t="shared" ref="AR195" si="2054">(AE195-AE194)*100</f>
        <v>0</v>
      </c>
    </row>
    <row r="196" spans="1:45" ht="15">
      <c r="A196" s="117"/>
      <c r="B196" s="99" t="s">
        <v>148</v>
      </c>
      <c r="C196" s="106">
        <v>2362</v>
      </c>
      <c r="D196" s="107">
        <v>1098</v>
      </c>
      <c r="E196" s="107"/>
      <c r="F196" s="107">
        <v>474</v>
      </c>
      <c r="G196" s="107">
        <v>225</v>
      </c>
      <c r="H196" s="107"/>
      <c r="I196" s="106">
        <v>4159</v>
      </c>
      <c r="J196" s="106"/>
      <c r="K196" s="107"/>
      <c r="L196" s="107"/>
      <c r="M196" s="107"/>
      <c r="N196" s="108"/>
      <c r="O196"/>
      <c r="P196"/>
      <c r="R196" s="599" t="s">
        <v>1116</v>
      </c>
      <c r="S196" s="600" t="s">
        <v>1108</v>
      </c>
      <c r="T196" s="675">
        <f t="shared" ref="T196:T197" si="2055">IF(C182&gt;0,C196/C182,)</f>
        <v>0.45223051885889337</v>
      </c>
      <c r="U196" s="676">
        <f t="shared" ref="U196:U197" si="2056">IF(D182&gt;0,D196/D182,)</f>
        <v>0.31362467866323906</v>
      </c>
      <c r="V196" s="676">
        <f t="shared" ref="V196:V197" si="2057">IF(E182&gt;0,E196/E182,)</f>
        <v>0</v>
      </c>
      <c r="W196" s="676">
        <f t="shared" ref="W196:W197" si="2058">IF(F182&gt;0,F196/F182,)</f>
        <v>0.39898989898989901</v>
      </c>
      <c r="X196" s="676">
        <f t="shared" ref="X196:X197" si="2059">IF(G182&gt;0,G196/G182,)</f>
        <v>0.51843317972350234</v>
      </c>
      <c r="Y196" s="676">
        <f t="shared" ref="Y196:Y197" si="2060">IF(H182&gt;0,H196/H182,)</f>
        <v>0</v>
      </c>
      <c r="Z196" s="675">
        <f t="shared" ref="Z196:Z197" si="2061">IF(I182&gt;0,I196/I182,)</f>
        <v>0.40199110767446355</v>
      </c>
      <c r="AA196" s="675">
        <f t="shared" ref="AA196:AA197" si="2062">IF(J182&gt;0,J196/J182,)</f>
        <v>0</v>
      </c>
      <c r="AB196" s="676">
        <f t="shared" ref="AB196:AB197" si="2063">IF(K182&gt;0,K196/K182,)</f>
        <v>0</v>
      </c>
      <c r="AC196" s="676">
        <f t="shared" ref="AC196:AC197" si="2064">IF(L182&gt;0,L196/L182,)</f>
        <v>0</v>
      </c>
      <c r="AD196" s="676">
        <f t="shared" ref="AD196:AD197" si="2065">IF(M182&gt;0,M196/M182,)</f>
        <v>0</v>
      </c>
      <c r="AE196" s="675">
        <f t="shared" ref="AE196:AE197" si="2066">IF(N182&gt;0,N196/N182,)</f>
        <v>0</v>
      </c>
      <c r="AG196" s="730" t="s">
        <v>1107</v>
      </c>
      <c r="AH196" s="627"/>
      <c r="AI196" s="627"/>
      <c r="AJ196" s="627"/>
      <c r="AK196" s="627"/>
      <c r="AL196" s="627"/>
      <c r="AM196" s="627"/>
      <c r="AN196" s="627"/>
      <c r="AO196" s="627"/>
      <c r="AP196" s="627"/>
      <c r="AQ196" s="627"/>
      <c r="AR196" s="627"/>
    </row>
    <row r="197" spans="1:45" ht="15">
      <c r="A197" s="117"/>
      <c r="B197" s="258" t="s">
        <v>529</v>
      </c>
      <c r="C197" s="259">
        <v>2256</v>
      </c>
      <c r="D197" s="260">
        <v>1171</v>
      </c>
      <c r="E197" s="260"/>
      <c r="F197" s="260">
        <v>462</v>
      </c>
      <c r="G197" s="260">
        <v>245</v>
      </c>
      <c r="H197" s="260"/>
      <c r="I197" s="259">
        <v>4134</v>
      </c>
      <c r="J197" s="259"/>
      <c r="K197" s="260">
        <v>1006</v>
      </c>
      <c r="L197" s="260">
        <v>853</v>
      </c>
      <c r="M197" s="260">
        <v>59</v>
      </c>
      <c r="N197" s="261">
        <v>1918</v>
      </c>
      <c r="O197"/>
      <c r="P197">
        <v>1006</v>
      </c>
      <c r="R197" s="601"/>
      <c r="S197" s="602" t="s">
        <v>607</v>
      </c>
      <c r="T197" s="677">
        <f t="shared" si="2055"/>
        <v>0.44611429701403993</v>
      </c>
      <c r="U197" s="678">
        <f t="shared" si="2056"/>
        <v>0.30526590198123044</v>
      </c>
      <c r="V197" s="678">
        <f t="shared" si="2057"/>
        <v>0</v>
      </c>
      <c r="W197" s="678">
        <f t="shared" si="2058"/>
        <v>0.3783783783783784</v>
      </c>
      <c r="X197" s="678">
        <f t="shared" si="2059"/>
        <v>0.53260869565217395</v>
      </c>
      <c r="Y197" s="678">
        <f t="shared" si="2060"/>
        <v>0</v>
      </c>
      <c r="Z197" s="677">
        <f t="shared" si="2061"/>
        <v>0.39095895592963875</v>
      </c>
      <c r="AA197" s="677">
        <f t="shared" si="2062"/>
        <v>0</v>
      </c>
      <c r="AB197" s="678">
        <f t="shared" si="2063"/>
        <v>0.17729996475149806</v>
      </c>
      <c r="AC197" s="678">
        <f t="shared" si="2064"/>
        <v>0.16725490196078432</v>
      </c>
      <c r="AD197" s="678">
        <f t="shared" si="2065"/>
        <v>0.11302681992337164</v>
      </c>
      <c r="AE197" s="677">
        <f t="shared" si="2066"/>
        <v>0.16979461756373937</v>
      </c>
      <c r="AG197" s="637">
        <f>(T197-T196)*100</f>
        <v>-0.61162218448534422</v>
      </c>
      <c r="AH197" s="637">
        <f t="shared" ref="AH197" si="2067">(U197-U196)*100</f>
        <v>-0.83587766820086284</v>
      </c>
      <c r="AI197" s="637">
        <f t="shared" ref="AI197" si="2068">(V197-V196)*100</f>
        <v>0</v>
      </c>
      <c r="AJ197" s="637">
        <f t="shared" ref="AJ197" si="2069">(W197-W196)*100</f>
        <v>-2.0611520611520606</v>
      </c>
      <c r="AK197" s="637">
        <f t="shared" ref="AK197" si="2070">(X197-X196)*100</f>
        <v>1.4175515928671611</v>
      </c>
      <c r="AL197" s="637">
        <f t="shared" ref="AL197" si="2071">(Y197-Y196)*100</f>
        <v>0</v>
      </c>
      <c r="AM197" s="637">
        <f t="shared" ref="AM197" si="2072">(Z197-Z196)*100</f>
        <v>-1.1032151744824803</v>
      </c>
      <c r="AN197" s="637">
        <f t="shared" ref="AN197" si="2073">(AA197-AA196)*100</f>
        <v>0</v>
      </c>
      <c r="AO197" s="637">
        <f t="shared" ref="AO197" si="2074">(AB197-AB196)*100</f>
        <v>17.729996475149807</v>
      </c>
      <c r="AP197" s="637">
        <f t="shared" ref="AP197" si="2075">(AC197-AC196)*100</f>
        <v>16.725490196078432</v>
      </c>
      <c r="AQ197" s="637">
        <f t="shared" ref="AQ197" si="2076">(AD197-AD196)*100</f>
        <v>11.302681992337165</v>
      </c>
      <c r="AR197" s="637">
        <f t="shared" ref="AR197" si="2077">(AE197-AE196)*100</f>
        <v>16.979461756373937</v>
      </c>
    </row>
    <row r="198" spans="1:45" ht="15">
      <c r="A198" s="117"/>
      <c r="B198" s="99" t="s">
        <v>150</v>
      </c>
      <c r="C198" s="106">
        <v>493</v>
      </c>
      <c r="D198" s="107">
        <v>211</v>
      </c>
      <c r="E198" s="107"/>
      <c r="F198" s="107">
        <v>106</v>
      </c>
      <c r="G198" s="107">
        <v>70</v>
      </c>
      <c r="H198" s="107"/>
      <c r="I198" s="106">
        <v>880</v>
      </c>
      <c r="J198" s="106"/>
      <c r="K198" s="107"/>
      <c r="L198" s="107"/>
      <c r="M198" s="107"/>
      <c r="N198" s="108"/>
      <c r="O198"/>
      <c r="P198"/>
      <c r="R198" s="599" t="s">
        <v>1117</v>
      </c>
      <c r="S198" s="600" t="s">
        <v>1108</v>
      </c>
      <c r="T198" s="675">
        <f t="shared" ref="T198:T199" si="2078">IF(C182&gt;0,C198/C182,)</f>
        <v>9.439019720467165E-2</v>
      </c>
      <c r="U198" s="676">
        <f t="shared" ref="U198:U199" si="2079">IF(D182&gt;0,D198/D182,)</f>
        <v>6.0268494715795484E-2</v>
      </c>
      <c r="V198" s="676">
        <f t="shared" ref="V198:V199" si="2080">IF(E182&gt;0,E198/E182,)</f>
        <v>0</v>
      </c>
      <c r="W198" s="676">
        <f t="shared" ref="W198:W199" si="2081">IF(F182&gt;0,F198/F182,)</f>
        <v>8.9225589225589222E-2</v>
      </c>
      <c r="X198" s="676">
        <f t="shared" ref="X198:X199" si="2082">IF(G182&gt;0,G198/G182,)</f>
        <v>0.16129032258064516</v>
      </c>
      <c r="Y198" s="676">
        <f t="shared" ref="Y198:Y199" si="2083">IF(H182&gt;0,H198/H182,)</f>
        <v>0</v>
      </c>
      <c r="Z198" s="675">
        <f t="shared" ref="Z198:Z199" si="2084">IF(I182&gt;0,I198/I182,)</f>
        <v>8.505702687028803E-2</v>
      </c>
      <c r="AA198" s="675">
        <f t="shared" ref="AA198:AA199" si="2085">IF(J182&gt;0,J198/J182,)</f>
        <v>0</v>
      </c>
      <c r="AB198" s="676">
        <f t="shared" ref="AB198:AB199" si="2086">IF(K182&gt;0,K198/K182,)</f>
        <v>0</v>
      </c>
      <c r="AC198" s="676">
        <f t="shared" ref="AC198:AC199" si="2087">IF(L182&gt;0,L198/L182,)</f>
        <v>0</v>
      </c>
      <c r="AD198" s="676">
        <f t="shared" ref="AD198:AD199" si="2088">IF(M182&gt;0,M198/M182,)</f>
        <v>0</v>
      </c>
      <c r="AE198" s="675">
        <f t="shared" ref="AE198:AE199" si="2089">IF(N182&gt;0,N198/N182,)</f>
        <v>0</v>
      </c>
      <c r="AG198" s="730" t="s">
        <v>1107</v>
      </c>
      <c r="AH198" s="627"/>
      <c r="AI198" s="627"/>
      <c r="AJ198" s="627"/>
      <c r="AK198" s="627"/>
      <c r="AL198" s="627"/>
      <c r="AM198" s="627"/>
      <c r="AN198" s="627"/>
      <c r="AO198" s="627"/>
      <c r="AP198" s="627"/>
      <c r="AQ198" s="627"/>
      <c r="AR198" s="627"/>
    </row>
    <row r="199" spans="1:45" ht="15">
      <c r="A199" s="117"/>
      <c r="B199" s="258" t="s">
        <v>531</v>
      </c>
      <c r="C199" s="259">
        <v>493</v>
      </c>
      <c r="D199" s="260">
        <v>243</v>
      </c>
      <c r="E199" s="260"/>
      <c r="F199" s="260">
        <v>114</v>
      </c>
      <c r="G199" s="260">
        <v>97</v>
      </c>
      <c r="H199" s="260"/>
      <c r="I199" s="259">
        <v>947</v>
      </c>
      <c r="J199" s="259"/>
      <c r="K199" s="260">
        <v>696</v>
      </c>
      <c r="L199" s="260">
        <v>370</v>
      </c>
      <c r="M199" s="260">
        <v>31</v>
      </c>
      <c r="N199" s="261">
        <v>1097</v>
      </c>
      <c r="O199"/>
      <c r="P199">
        <v>696</v>
      </c>
      <c r="R199" s="601"/>
      <c r="S199" s="602" t="s">
        <v>607</v>
      </c>
      <c r="T199" s="677">
        <f t="shared" si="2078"/>
        <v>9.7488629622305714E-2</v>
      </c>
      <c r="U199" s="678">
        <f t="shared" si="2079"/>
        <v>6.3347236704900944E-2</v>
      </c>
      <c r="V199" s="678">
        <f t="shared" si="2080"/>
        <v>0</v>
      </c>
      <c r="W199" s="678">
        <f t="shared" si="2081"/>
        <v>9.3366093366093361E-2</v>
      </c>
      <c r="X199" s="678">
        <f t="shared" si="2082"/>
        <v>0.21086956521739131</v>
      </c>
      <c r="Y199" s="678">
        <f t="shared" si="2083"/>
        <v>0</v>
      </c>
      <c r="Z199" s="677">
        <f t="shared" si="2084"/>
        <v>8.9559296387365234E-2</v>
      </c>
      <c r="AA199" s="677">
        <f t="shared" si="2085"/>
        <v>0</v>
      </c>
      <c r="AB199" s="678">
        <f t="shared" si="2086"/>
        <v>0.12266478674656327</v>
      </c>
      <c r="AC199" s="678">
        <f t="shared" si="2087"/>
        <v>7.2549019607843143E-2</v>
      </c>
      <c r="AD199" s="678">
        <f t="shared" si="2088"/>
        <v>5.938697318007663E-2</v>
      </c>
      <c r="AE199" s="677">
        <f t="shared" si="2089"/>
        <v>9.7114022662889515E-2</v>
      </c>
      <c r="AG199" s="637">
        <f>(T199-T198)*100</f>
        <v>0.30984324176340644</v>
      </c>
      <c r="AH199" s="637">
        <f t="shared" ref="AH199" si="2090">(U199-U198)*100</f>
        <v>0.30787419891054602</v>
      </c>
      <c r="AI199" s="637">
        <f t="shared" ref="AI199" si="2091">(V199-V198)*100</f>
        <v>0</v>
      </c>
      <c r="AJ199" s="637">
        <f t="shared" ref="AJ199" si="2092">(W199-W198)*100</f>
        <v>0.41405041405041393</v>
      </c>
      <c r="AK199" s="637">
        <f t="shared" ref="AK199" si="2093">(X199-X198)*100</f>
        <v>4.9579242636746148</v>
      </c>
      <c r="AL199" s="637">
        <f t="shared" ref="AL199" si="2094">(Y199-Y198)*100</f>
        <v>0</v>
      </c>
      <c r="AM199" s="637">
        <f t="shared" ref="AM199" si="2095">(Z199-Z198)*100</f>
        <v>0.45022695170772037</v>
      </c>
      <c r="AN199" s="637">
        <f t="shared" ref="AN199" si="2096">(AA199-AA198)*100</f>
        <v>0</v>
      </c>
      <c r="AO199" s="637">
        <f t="shared" ref="AO199" si="2097">(AB199-AB198)*100</f>
        <v>12.266478674656327</v>
      </c>
      <c r="AP199" s="637">
        <f t="shared" ref="AP199" si="2098">(AC199-AC198)*100</f>
        <v>7.2549019607843146</v>
      </c>
      <c r="AQ199" s="637">
        <f t="shared" ref="AQ199" si="2099">(AD199-AD198)*100</f>
        <v>5.9386973180076632</v>
      </c>
      <c r="AR199" s="637">
        <f t="shared" ref="AR199" si="2100">(AE199-AE198)*100</f>
        <v>9.7114022662889514</v>
      </c>
    </row>
    <row r="200" spans="1:45" ht="15">
      <c r="A200" s="117"/>
      <c r="B200" s="99" t="s">
        <v>152</v>
      </c>
      <c r="C200" s="106"/>
      <c r="D200" s="107">
        <v>7</v>
      </c>
      <c r="E200" s="107"/>
      <c r="F200" s="107"/>
      <c r="G200" s="107"/>
      <c r="H200" s="107"/>
      <c r="I200" s="106">
        <v>7</v>
      </c>
      <c r="J200" s="106"/>
      <c r="K200" s="107"/>
      <c r="L200" s="107"/>
      <c r="M200" s="107"/>
      <c r="N200" s="108"/>
      <c r="O200"/>
      <c r="P200"/>
      <c r="R200" s="599" t="s">
        <v>1118</v>
      </c>
      <c r="S200" s="600" t="s">
        <v>1108</v>
      </c>
      <c r="T200" s="675">
        <f t="shared" ref="T200:T201" si="2101">IF(C182&gt;0,C200/C182,)</f>
        <v>0</v>
      </c>
      <c r="U200" s="676">
        <f t="shared" ref="U200:U201" si="2102">IF(D182&gt;0,D200/D182,)</f>
        <v>1.9994287346472438E-3</v>
      </c>
      <c r="V200" s="676">
        <f t="shared" ref="V200:V201" si="2103">IF(E182&gt;0,E200/E182,)</f>
        <v>0</v>
      </c>
      <c r="W200" s="676">
        <f t="shared" ref="W200:W201" si="2104">IF(F182&gt;0,F200/F182,)</f>
        <v>0</v>
      </c>
      <c r="X200" s="676">
        <f t="shared" ref="X200:X201" si="2105">IF(G182&gt;0,G200/G182,)</f>
        <v>0</v>
      </c>
      <c r="Y200" s="676">
        <f t="shared" ref="Y200:Y201" si="2106">IF(H182&gt;0,H200/H182,)</f>
        <v>0</v>
      </c>
      <c r="Z200" s="675">
        <f t="shared" ref="Z200:Z201" si="2107">IF(I182&gt;0,I200/I182,)</f>
        <v>6.7658998646820032E-4</v>
      </c>
      <c r="AA200" s="675">
        <f t="shared" ref="AA200:AA201" si="2108">IF(J182&gt;0,J200/J182,)</f>
        <v>0</v>
      </c>
      <c r="AB200" s="676">
        <f t="shared" ref="AB200:AB201" si="2109">IF(K182&gt;0,K200/K182,)</f>
        <v>0</v>
      </c>
      <c r="AC200" s="676">
        <f t="shared" ref="AC200:AC201" si="2110">IF(L182&gt;0,L200/L182,)</f>
        <v>0</v>
      </c>
      <c r="AD200" s="676">
        <f t="shared" ref="AD200:AD201" si="2111">IF(M182&gt;0,M200/M182,)</f>
        <v>0</v>
      </c>
      <c r="AE200" s="675">
        <f t="shared" ref="AE200:AE201" si="2112">IF(N182&gt;0,N200/N182,)</f>
        <v>0</v>
      </c>
      <c r="AG200" s="730" t="s">
        <v>1107</v>
      </c>
      <c r="AH200" s="627"/>
      <c r="AI200" s="627"/>
      <c r="AJ200" s="627"/>
      <c r="AK200" s="627"/>
      <c r="AL200" s="627"/>
      <c r="AM200" s="627"/>
      <c r="AN200" s="627"/>
      <c r="AO200" s="627"/>
      <c r="AP200" s="627"/>
      <c r="AQ200" s="627"/>
      <c r="AR200" s="627"/>
    </row>
    <row r="201" spans="1:45" ht="15">
      <c r="A201" s="117"/>
      <c r="B201" s="258" t="s">
        <v>533</v>
      </c>
      <c r="C201" s="259"/>
      <c r="D201" s="260">
        <v>100</v>
      </c>
      <c r="E201" s="260"/>
      <c r="F201" s="260"/>
      <c r="G201" s="260"/>
      <c r="H201" s="260"/>
      <c r="I201" s="259">
        <v>100</v>
      </c>
      <c r="J201" s="259"/>
      <c r="K201" s="260">
        <v>0</v>
      </c>
      <c r="L201" s="260">
        <v>0</v>
      </c>
      <c r="M201" s="260">
        <v>0</v>
      </c>
      <c r="N201" s="261">
        <v>0</v>
      </c>
      <c r="O201"/>
      <c r="P201">
        <v>0</v>
      </c>
      <c r="R201" s="601"/>
      <c r="S201" s="602" t="s">
        <v>607</v>
      </c>
      <c r="T201" s="677">
        <f t="shared" si="2101"/>
        <v>0</v>
      </c>
      <c r="U201" s="678">
        <f t="shared" si="2102"/>
        <v>2.6068821689259645E-2</v>
      </c>
      <c r="V201" s="678">
        <f t="shared" si="2103"/>
        <v>0</v>
      </c>
      <c r="W201" s="678">
        <f t="shared" si="2104"/>
        <v>0</v>
      </c>
      <c r="X201" s="678">
        <f t="shared" si="2105"/>
        <v>0</v>
      </c>
      <c r="Y201" s="678">
        <f t="shared" si="2106"/>
        <v>0</v>
      </c>
      <c r="Z201" s="677">
        <f t="shared" si="2107"/>
        <v>9.4571590694155477E-3</v>
      </c>
      <c r="AA201" s="677">
        <f t="shared" si="2108"/>
        <v>0</v>
      </c>
      <c r="AB201" s="678">
        <f t="shared" si="2109"/>
        <v>0</v>
      </c>
      <c r="AC201" s="678">
        <f t="shared" si="2110"/>
        <v>0</v>
      </c>
      <c r="AD201" s="678">
        <f t="shared" si="2111"/>
        <v>0</v>
      </c>
      <c r="AE201" s="677">
        <f t="shared" si="2112"/>
        <v>0</v>
      </c>
      <c r="AG201" s="637">
        <f>(T201-T200)*100</f>
        <v>0</v>
      </c>
      <c r="AH201" s="637">
        <f t="shared" ref="AH201" si="2113">(U201-U200)*100</f>
        <v>2.4069392954612403</v>
      </c>
      <c r="AI201" s="637">
        <f t="shared" ref="AI201" si="2114">(V201-V200)*100</f>
        <v>0</v>
      </c>
      <c r="AJ201" s="637">
        <f t="shared" ref="AJ201" si="2115">(W201-W200)*100</f>
        <v>0</v>
      </c>
      <c r="AK201" s="637">
        <f t="shared" ref="AK201" si="2116">(X201-X200)*100</f>
        <v>0</v>
      </c>
      <c r="AL201" s="637">
        <f t="shared" ref="AL201" si="2117">(Y201-Y200)*100</f>
        <v>0</v>
      </c>
      <c r="AM201" s="637">
        <f t="shared" ref="AM201" si="2118">(Z201-Z200)*100</f>
        <v>0.87805690829473471</v>
      </c>
      <c r="AN201" s="637">
        <f t="shared" ref="AN201" si="2119">(AA201-AA200)*100</f>
        <v>0</v>
      </c>
      <c r="AO201" s="637">
        <f t="shared" ref="AO201" si="2120">(AB201-AB200)*100</f>
        <v>0</v>
      </c>
      <c r="AP201" s="637">
        <f t="shared" ref="AP201" si="2121">(AC201-AC200)*100</f>
        <v>0</v>
      </c>
      <c r="AQ201" s="637">
        <f t="shared" ref="AQ201" si="2122">(AD201-AD200)*100</f>
        <v>0</v>
      </c>
      <c r="AR201" s="637">
        <f t="shared" ref="AR201" si="2123">(AE201-AE200)*100</f>
        <v>0</v>
      </c>
    </row>
    <row r="202" spans="1:45" ht="15">
      <c r="A202" s="117"/>
      <c r="B202" s="99" t="s">
        <v>154</v>
      </c>
      <c r="C202" s="106">
        <v>206</v>
      </c>
      <c r="D202" s="107">
        <v>248</v>
      </c>
      <c r="E202" s="107"/>
      <c r="F202" s="107">
        <v>109</v>
      </c>
      <c r="G202" s="107">
        <v>27</v>
      </c>
      <c r="H202" s="107"/>
      <c r="I202" s="106">
        <v>590</v>
      </c>
      <c r="J202" s="106"/>
      <c r="K202" s="107"/>
      <c r="L202" s="107"/>
      <c r="M202" s="107"/>
      <c r="N202" s="108"/>
      <c r="O202"/>
      <c r="P202"/>
      <c r="R202" s="599" t="s">
        <v>1119</v>
      </c>
      <c r="S202" s="600" t="s">
        <v>1108</v>
      </c>
      <c r="T202" s="675">
        <f t="shared" ref="T202:T203" si="2124">IF(C182&gt;0,C202/C182,)</f>
        <v>3.9440934328929735E-2</v>
      </c>
      <c r="U202" s="676">
        <f t="shared" ref="U202:U203" si="2125">IF(D182&gt;0,D202/D182,)</f>
        <v>7.0836903741788054E-2</v>
      </c>
      <c r="V202" s="676">
        <f t="shared" ref="V202:V203" si="2126">IF(E182&gt;0,E202/E182,)</f>
        <v>0</v>
      </c>
      <c r="W202" s="676">
        <f t="shared" ref="W202:W203" si="2127">IF(F182&gt;0,F202/F182,)</f>
        <v>9.175084175084175E-2</v>
      </c>
      <c r="X202" s="676">
        <f t="shared" ref="X202:X203" si="2128">IF(G182&gt;0,G202/G182,)</f>
        <v>6.2211981566820278E-2</v>
      </c>
      <c r="Y202" s="676">
        <f t="shared" ref="Y202:Y203" si="2129">IF(H182&gt;0,H202/H182,)</f>
        <v>0</v>
      </c>
      <c r="Z202" s="675">
        <f t="shared" ref="Z202:Z203" si="2130">IF(I182&gt;0,I202/I182,)</f>
        <v>5.7026870288034021E-2</v>
      </c>
      <c r="AA202" s="675">
        <f t="shared" ref="AA202:AA203" si="2131">IF(J182&gt;0,J202/J182,)</f>
        <v>0</v>
      </c>
      <c r="AB202" s="676">
        <f t="shared" ref="AB202:AB203" si="2132">IF(K182&gt;0,K202/K182,)</f>
        <v>0</v>
      </c>
      <c r="AC202" s="676">
        <f t="shared" ref="AC202:AC203" si="2133">IF(L182&gt;0,L202/L182,)</f>
        <v>0</v>
      </c>
      <c r="AD202" s="676">
        <f t="shared" ref="AD202:AD203" si="2134">IF(M182&gt;0,M202/M182,)</f>
        <v>0</v>
      </c>
      <c r="AE202" s="675">
        <f t="shared" ref="AE202:AE203" si="2135">IF(N182&gt;0,N202/N182,)</f>
        <v>0</v>
      </c>
      <c r="AG202" s="730" t="s">
        <v>1107</v>
      </c>
      <c r="AH202" s="262"/>
      <c r="AI202" s="262"/>
      <c r="AJ202" s="262"/>
      <c r="AK202" s="262"/>
      <c r="AL202" s="262"/>
      <c r="AM202" s="262"/>
      <c r="AN202" s="262"/>
      <c r="AO202" s="262"/>
      <c r="AP202" s="262"/>
      <c r="AQ202" s="262"/>
      <c r="AR202" s="262"/>
    </row>
    <row r="203" spans="1:45" ht="15.75" thickBot="1">
      <c r="A203" s="610"/>
      <c r="B203" s="614" t="s">
        <v>537</v>
      </c>
      <c r="C203" s="611">
        <v>210</v>
      </c>
      <c r="D203" s="612">
        <v>283</v>
      </c>
      <c r="E203" s="612"/>
      <c r="F203" s="612">
        <v>102</v>
      </c>
      <c r="G203" s="612">
        <v>20</v>
      </c>
      <c r="H203" s="612"/>
      <c r="I203" s="611">
        <v>615</v>
      </c>
      <c r="J203" s="611"/>
      <c r="K203" s="612">
        <v>2026</v>
      </c>
      <c r="L203" s="612">
        <v>2238</v>
      </c>
      <c r="M203" s="612">
        <v>310</v>
      </c>
      <c r="N203" s="613">
        <v>4574</v>
      </c>
      <c r="O203"/>
      <c r="P203">
        <v>2026</v>
      </c>
      <c r="Q203"/>
      <c r="R203" s="615"/>
      <c r="S203" s="616" t="s">
        <v>607</v>
      </c>
      <c r="T203" s="679">
        <f t="shared" si="2124"/>
        <v>4.1526596796519676E-2</v>
      </c>
      <c r="U203" s="680">
        <f t="shared" si="2125"/>
        <v>7.377476538060479E-2</v>
      </c>
      <c r="V203" s="680">
        <f t="shared" si="2126"/>
        <v>0</v>
      </c>
      <c r="W203" s="680">
        <f t="shared" si="2127"/>
        <v>8.3538083538083535E-2</v>
      </c>
      <c r="X203" s="680">
        <f t="shared" si="2128"/>
        <v>4.3478260869565216E-2</v>
      </c>
      <c r="Y203" s="680">
        <f t="shared" si="2129"/>
        <v>0</v>
      </c>
      <c r="Z203" s="679">
        <f t="shared" si="2130"/>
        <v>5.816152827690562E-2</v>
      </c>
      <c r="AA203" s="679">
        <f t="shared" si="2131"/>
        <v>0</v>
      </c>
      <c r="AB203" s="680">
        <f t="shared" si="2132"/>
        <v>0.35706732463870283</v>
      </c>
      <c r="AC203" s="680">
        <f t="shared" si="2133"/>
        <v>0.43882352941176472</v>
      </c>
      <c r="AD203" s="680">
        <f t="shared" si="2134"/>
        <v>0.5938697318007663</v>
      </c>
      <c r="AE203" s="679">
        <f t="shared" si="2135"/>
        <v>0.40492209631728043</v>
      </c>
      <c r="AF203" s="617"/>
      <c r="AG203" s="642">
        <f>(T203-T202)*100</f>
        <v>0.2085662467589941</v>
      </c>
      <c r="AH203" s="642">
        <f t="shared" ref="AH203" si="2136">(U203-U202)*100</f>
        <v>0.29378616388167356</v>
      </c>
      <c r="AI203" s="642">
        <f t="shared" ref="AI203" si="2137">(V203-V202)*100</f>
        <v>0</v>
      </c>
      <c r="AJ203" s="642">
        <f t="shared" ref="AJ203" si="2138">(W203-W202)*100</f>
        <v>-0.82127582127582144</v>
      </c>
      <c r="AK203" s="642">
        <f t="shared" ref="AK203" si="2139">(X203-X202)*100</f>
        <v>-1.8733720697255061</v>
      </c>
      <c r="AL203" s="642">
        <f t="shared" ref="AL203" si="2140">(Y203-Y202)*100</f>
        <v>0</v>
      </c>
      <c r="AM203" s="642">
        <f t="shared" ref="AM203" si="2141">(Z203-Z202)*100</f>
        <v>0.11346579888715999</v>
      </c>
      <c r="AN203" s="642">
        <f t="shared" ref="AN203" si="2142">(AA203-AA202)*100</f>
        <v>0</v>
      </c>
      <c r="AO203" s="642">
        <f t="shared" ref="AO203" si="2143">(AB203-AB202)*100</f>
        <v>35.706732463870281</v>
      </c>
      <c r="AP203" s="642">
        <f t="shared" ref="AP203" si="2144">(AC203-AC202)*100</f>
        <v>43.882352941176471</v>
      </c>
      <c r="AQ203" s="642">
        <f t="shared" ref="AQ203" si="2145">(AD203-AD202)*100</f>
        <v>59.38697318007663</v>
      </c>
      <c r="AR203" s="642">
        <f t="shared" ref="AR203" si="2146">(AE203-AE202)*100</f>
        <v>40.492209631728045</v>
      </c>
      <c r="AS203" s="2"/>
    </row>
    <row r="204" spans="1:45" ht="15">
      <c r="A204" s="116" t="s">
        <v>42</v>
      </c>
      <c r="B204" s="99" t="s">
        <v>140</v>
      </c>
      <c r="C204" s="106">
        <v>11389</v>
      </c>
      <c r="D204" s="107">
        <v>3450</v>
      </c>
      <c r="E204" s="107">
        <v>13109</v>
      </c>
      <c r="F204" s="107">
        <v>876</v>
      </c>
      <c r="G204" s="107">
        <v>1957</v>
      </c>
      <c r="H204" s="107">
        <v>1093</v>
      </c>
      <c r="I204" s="106">
        <v>31874</v>
      </c>
      <c r="J204" s="106"/>
      <c r="K204" s="107">
        <v>7808</v>
      </c>
      <c r="L204" s="107">
        <v>7778</v>
      </c>
      <c r="M204" s="107">
        <v>2952</v>
      </c>
      <c r="N204" s="108">
        <v>18538</v>
      </c>
      <c r="O204"/>
      <c r="P204">
        <v>7808</v>
      </c>
      <c r="R204" s="599" t="s">
        <v>1109</v>
      </c>
      <c r="S204" s="600" t="s">
        <v>1108</v>
      </c>
      <c r="T204" s="675">
        <f t="shared" ref="T204:T205" si="2147">IF(C204&gt;0,C204/C204,)</f>
        <v>1</v>
      </c>
      <c r="U204" s="676">
        <f t="shared" ref="U204:U205" si="2148">IF(D204&gt;0,D204/D204,)</f>
        <v>1</v>
      </c>
      <c r="V204" s="676">
        <f t="shared" ref="V204:V205" si="2149">IF(E204&gt;0,E204/E204,)</f>
        <v>1</v>
      </c>
      <c r="W204" s="676">
        <f t="shared" ref="W204:W205" si="2150">IF(F204&gt;0,F204/F204,)</f>
        <v>1</v>
      </c>
      <c r="X204" s="676">
        <f t="shared" ref="X204:X205" si="2151">IF(G204&gt;0,G204/G204,)</f>
        <v>1</v>
      </c>
      <c r="Y204" s="676">
        <f t="shared" ref="Y204:Y205" si="2152">IF(H204&gt;0,H204/H204,)</f>
        <v>1</v>
      </c>
      <c r="Z204" s="675">
        <f t="shared" ref="Z204:Z205" si="2153">IF(I204&gt;0,I204/I204,)</f>
        <v>1</v>
      </c>
      <c r="AA204" s="675">
        <f t="shared" ref="AA204:AA205" si="2154">IF(J204&gt;0,J204/J204,)</f>
        <v>0</v>
      </c>
      <c r="AB204" s="676">
        <f t="shared" ref="AB204:AB205" si="2155">IF(K204&gt;0,K204/K204,)</f>
        <v>1</v>
      </c>
      <c r="AC204" s="676">
        <f t="shared" ref="AC204:AC205" si="2156">IF(L204&gt;0,L204/L204,)</f>
        <v>1</v>
      </c>
      <c r="AD204" s="676">
        <f t="shared" ref="AD204:AD205" si="2157">IF(M204&gt;0,M204/M204,)</f>
        <v>1</v>
      </c>
      <c r="AE204" s="675">
        <f t="shared" ref="AE204:AE205" si="2158">IF(N204&gt;0,N204/N204,)</f>
        <v>1</v>
      </c>
      <c r="AG204" s="626">
        <f>+T206+T208+T210+T212+T214+T216+T218+T220+T222+T224</f>
        <v>1</v>
      </c>
      <c r="AH204" s="627">
        <f t="shared" ref="AH204:AH205" si="2159">+U206+U208+U210+U212+U214+U216+U218+U220+U222+U224</f>
        <v>1</v>
      </c>
      <c r="AI204" s="627">
        <f t="shared" ref="AI204:AI205" si="2160">+V206+V208+V210+V212+V214+V216+V218+V220+V222+V224</f>
        <v>1</v>
      </c>
      <c r="AJ204" s="627">
        <f t="shared" ref="AJ204:AJ205" si="2161">+W206+W208+W210+W212+W214+W216+W218+W220+W222+W224</f>
        <v>1</v>
      </c>
      <c r="AK204" s="627">
        <f t="shared" ref="AK204:AK205" si="2162">+X206+X208+X210+X212+X214+X216+X218+X220+X222+X224</f>
        <v>1</v>
      </c>
      <c r="AL204" s="627">
        <f t="shared" ref="AL204:AL205" si="2163">+Y206+Y208+Y210+Y212+Y214+Y216+Y218+Y220+Y222+Y224</f>
        <v>0.99999999999999989</v>
      </c>
      <c r="AM204" s="627">
        <f t="shared" ref="AM204:AM205" si="2164">+Z206+Z208+Z210+Z212+Z214+Z216+Z218+Z220+Z222+Z224</f>
        <v>1</v>
      </c>
      <c r="AN204" s="627">
        <f t="shared" ref="AN204:AN205" si="2165">+AA206+AA208+AA210+AA212+AA214+AA216+AA218+AA220+AA222+AA224</f>
        <v>0</v>
      </c>
      <c r="AO204" s="627">
        <f t="shared" ref="AO204:AO205" si="2166">+AB206+AB208+AB210+AB212+AB214+AB216+AB218+AB220+AB222+AB224</f>
        <v>1</v>
      </c>
      <c r="AP204" s="627">
        <f t="shared" ref="AP204:AP205" si="2167">+AC206+AC208+AC210+AC212+AC214+AC216+AC218+AC220+AC222+AC224</f>
        <v>1</v>
      </c>
      <c r="AQ204" s="627">
        <f t="shared" ref="AQ204:AQ205" si="2168">+AD206+AD208+AD210+AD212+AD214+AD216+AD218+AD220+AD222+AD224</f>
        <v>1</v>
      </c>
      <c r="AR204" s="627">
        <f t="shared" ref="AR204:AR205" si="2169">+AE206+AE208+AE210+AE212+AE214+AE216+AE218+AE220+AE222+AE224</f>
        <v>0.99999999999999989</v>
      </c>
      <c r="AS204" s="2"/>
    </row>
    <row r="205" spans="1:45" ht="15">
      <c r="A205" s="117"/>
      <c r="B205" s="258" t="s">
        <v>535</v>
      </c>
      <c r="C205" s="259">
        <v>12172</v>
      </c>
      <c r="D205" s="260">
        <v>3627</v>
      </c>
      <c r="E205" s="260">
        <v>13181</v>
      </c>
      <c r="F205" s="260">
        <v>898</v>
      </c>
      <c r="G205" s="260">
        <v>2068</v>
      </c>
      <c r="H205" s="260">
        <v>1170</v>
      </c>
      <c r="I205" s="259">
        <v>33116</v>
      </c>
      <c r="J205" s="259"/>
      <c r="K205" s="260">
        <v>9274</v>
      </c>
      <c r="L205" s="260">
        <v>8480</v>
      </c>
      <c r="M205" s="260">
        <v>3223</v>
      </c>
      <c r="N205" s="261">
        <v>20977</v>
      </c>
      <c r="O205"/>
      <c r="P205">
        <v>9274</v>
      </c>
      <c r="R205" s="601"/>
      <c r="S205" s="602" t="s">
        <v>607</v>
      </c>
      <c r="T205" s="677">
        <f t="shared" si="2147"/>
        <v>1</v>
      </c>
      <c r="U205" s="678">
        <f t="shared" si="2148"/>
        <v>1</v>
      </c>
      <c r="V205" s="678">
        <f t="shared" si="2149"/>
        <v>1</v>
      </c>
      <c r="W205" s="678">
        <f t="shared" si="2150"/>
        <v>1</v>
      </c>
      <c r="X205" s="678">
        <f t="shared" si="2151"/>
        <v>1</v>
      </c>
      <c r="Y205" s="678">
        <f t="shared" si="2152"/>
        <v>1</v>
      </c>
      <c r="Z205" s="677">
        <f t="shared" si="2153"/>
        <v>1</v>
      </c>
      <c r="AA205" s="677">
        <f t="shared" si="2154"/>
        <v>0</v>
      </c>
      <c r="AB205" s="678">
        <f t="shared" si="2155"/>
        <v>1</v>
      </c>
      <c r="AC205" s="678">
        <f t="shared" si="2156"/>
        <v>1</v>
      </c>
      <c r="AD205" s="678">
        <f t="shared" si="2157"/>
        <v>1</v>
      </c>
      <c r="AE205" s="677">
        <f t="shared" si="2158"/>
        <v>1</v>
      </c>
      <c r="AG205" s="628">
        <f>+T207+T209+T211+T213+T215+T217+T219+T221+T223+T225</f>
        <v>1</v>
      </c>
      <c r="AH205" s="673">
        <f t="shared" si="2159"/>
        <v>1</v>
      </c>
      <c r="AI205" s="628">
        <f t="shared" si="2160"/>
        <v>1</v>
      </c>
      <c r="AJ205" s="628">
        <f t="shared" si="2161"/>
        <v>0.99999999999999989</v>
      </c>
      <c r="AK205" s="628">
        <f t="shared" si="2162"/>
        <v>1</v>
      </c>
      <c r="AL205" s="628">
        <f t="shared" si="2163"/>
        <v>1</v>
      </c>
      <c r="AM205" s="628">
        <f t="shared" si="2164"/>
        <v>1</v>
      </c>
      <c r="AN205" s="628">
        <f t="shared" si="2165"/>
        <v>0</v>
      </c>
      <c r="AO205" s="628">
        <f t="shared" si="2166"/>
        <v>1</v>
      </c>
      <c r="AP205" s="628">
        <f t="shared" si="2167"/>
        <v>1</v>
      </c>
      <c r="AQ205" s="628">
        <f t="shared" si="2168"/>
        <v>1</v>
      </c>
      <c r="AR205" s="628">
        <f t="shared" si="2169"/>
        <v>1</v>
      </c>
      <c r="AS205" s="635"/>
    </row>
    <row r="206" spans="1:45" ht="15">
      <c r="A206" s="117"/>
      <c r="B206" s="99" t="s">
        <v>272</v>
      </c>
      <c r="C206" s="106">
        <v>61</v>
      </c>
      <c r="D206" s="107">
        <v>0</v>
      </c>
      <c r="E206" s="107">
        <v>45</v>
      </c>
      <c r="F206" s="107">
        <v>0</v>
      </c>
      <c r="G206" s="107">
        <v>1</v>
      </c>
      <c r="H206" s="107">
        <v>1</v>
      </c>
      <c r="I206" s="106">
        <v>108</v>
      </c>
      <c r="J206" s="106"/>
      <c r="K206" s="107">
        <v>375</v>
      </c>
      <c r="L206" s="107">
        <v>720</v>
      </c>
      <c r="M206" s="107">
        <v>236</v>
      </c>
      <c r="N206" s="108">
        <v>1331</v>
      </c>
      <c r="O206"/>
      <c r="P206">
        <v>375</v>
      </c>
      <c r="R206" s="599" t="s">
        <v>1110</v>
      </c>
      <c r="S206" s="600" t="s">
        <v>1108</v>
      </c>
      <c r="T206" s="675">
        <f t="shared" ref="T206:T207" si="2170">IF(C204&gt;0,C206/C204,)</f>
        <v>5.3560453068750551E-3</v>
      </c>
      <c r="U206" s="676">
        <f t="shared" ref="U206:U207" si="2171">IF(D204&gt;0,D206/D204,)</f>
        <v>0</v>
      </c>
      <c r="V206" s="676">
        <f t="shared" ref="V206:V207" si="2172">IF(E204&gt;0,E206/E204,)</f>
        <v>3.4327561217484173E-3</v>
      </c>
      <c r="W206" s="676">
        <f t="shared" ref="W206:W207" si="2173">IF(F204&gt;0,F206/F204,)</f>
        <v>0</v>
      </c>
      <c r="X206" s="676">
        <f t="shared" ref="X206:X207" si="2174">IF(G204&gt;0,G206/G204,)</f>
        <v>5.1098620337250899E-4</v>
      </c>
      <c r="Y206" s="676">
        <f t="shared" ref="Y206:Y207" si="2175">IF(H204&gt;0,H206/H204,)</f>
        <v>9.1491308325709062E-4</v>
      </c>
      <c r="Z206" s="675">
        <f t="shared" ref="Z206:Z207" si="2176">IF(I204&gt;0,I206/I204,)</f>
        <v>3.3883415950304325E-3</v>
      </c>
      <c r="AA206" s="675">
        <f t="shared" ref="AA206:AA207" si="2177">IF(J204&gt;0,J206/J204,)</f>
        <v>0</v>
      </c>
      <c r="AB206" s="676">
        <f t="shared" ref="AB206:AB207" si="2178">IF(K204&gt;0,K206/K204,)</f>
        <v>4.8027663934426229E-2</v>
      </c>
      <c r="AC206" s="676">
        <f t="shared" ref="AC206:AC207" si="2179">IF(L204&gt;0,L206/L204,)</f>
        <v>9.2568783749035738E-2</v>
      </c>
      <c r="AD206" s="676">
        <f t="shared" ref="AD206:AD207" si="2180">IF(M204&gt;0,M206/M204,)</f>
        <v>7.9945799457994585E-2</v>
      </c>
      <c r="AE206" s="675">
        <f t="shared" ref="AE206:AE207" si="2181">IF(N204&gt;0,N206/N204,)</f>
        <v>7.1798468011651739E-2</v>
      </c>
      <c r="AG206" s="730" t="s">
        <v>1107</v>
      </c>
      <c r="AH206" s="627"/>
      <c r="AI206" s="627"/>
      <c r="AJ206" s="627"/>
      <c r="AK206" s="627"/>
      <c r="AL206" s="627"/>
      <c r="AM206" s="627"/>
      <c r="AN206" s="627"/>
      <c r="AO206" s="627"/>
      <c r="AP206" s="627"/>
      <c r="AQ206" s="627"/>
      <c r="AR206" s="627"/>
      <c r="AS206" s="2"/>
    </row>
    <row r="207" spans="1:45" ht="15">
      <c r="A207" s="117"/>
      <c r="B207" s="258" t="s">
        <v>517</v>
      </c>
      <c r="C207" s="259">
        <v>67</v>
      </c>
      <c r="D207" s="260">
        <v>3</v>
      </c>
      <c r="E207" s="260">
        <v>32</v>
      </c>
      <c r="F207" s="260">
        <v>1</v>
      </c>
      <c r="G207" s="260">
        <v>1</v>
      </c>
      <c r="H207" s="260">
        <v>1</v>
      </c>
      <c r="I207" s="259">
        <v>105</v>
      </c>
      <c r="J207" s="259"/>
      <c r="K207" s="260">
        <v>453</v>
      </c>
      <c r="L207" s="260">
        <v>737</v>
      </c>
      <c r="M207" s="260">
        <v>278</v>
      </c>
      <c r="N207" s="261">
        <v>1468</v>
      </c>
      <c r="O207"/>
      <c r="P207">
        <v>453</v>
      </c>
      <c r="R207" s="601"/>
      <c r="S207" s="602" t="s">
        <v>607</v>
      </c>
      <c r="T207" s="677">
        <f t="shared" si="2170"/>
        <v>5.5044364114360828E-3</v>
      </c>
      <c r="U207" s="678">
        <f t="shared" si="2171"/>
        <v>8.271298593879239E-4</v>
      </c>
      <c r="V207" s="678">
        <f t="shared" si="2172"/>
        <v>2.4277368940141112E-3</v>
      </c>
      <c r="W207" s="678">
        <f t="shared" si="2173"/>
        <v>1.1135857461024498E-3</v>
      </c>
      <c r="X207" s="678">
        <f t="shared" si="2174"/>
        <v>4.8355899419729207E-4</v>
      </c>
      <c r="Y207" s="678">
        <f t="shared" si="2175"/>
        <v>8.547008547008547E-4</v>
      </c>
      <c r="Z207" s="677">
        <f t="shared" si="2176"/>
        <v>3.1706727865684261E-3</v>
      </c>
      <c r="AA207" s="677">
        <f t="shared" si="2177"/>
        <v>0</v>
      </c>
      <c r="AB207" s="678">
        <f t="shared" si="2178"/>
        <v>4.8846236791028681E-2</v>
      </c>
      <c r="AC207" s="678">
        <f t="shared" si="2179"/>
        <v>8.6910377358490568E-2</v>
      </c>
      <c r="AD207" s="678">
        <f t="shared" si="2180"/>
        <v>8.6255041886441203E-2</v>
      </c>
      <c r="AE207" s="677">
        <f t="shared" si="2181"/>
        <v>6.9981408208990806E-2</v>
      </c>
      <c r="AG207" s="637">
        <f>(T207-T206)*100</f>
        <v>1.4839110456102769E-2</v>
      </c>
      <c r="AH207" s="637">
        <f t="shared" ref="AH207" si="2182">(U207-U206)*100</f>
        <v>8.2712985938792394E-2</v>
      </c>
      <c r="AI207" s="637">
        <f t="shared" ref="AI207" si="2183">(V207-V206)*100</f>
        <v>-0.1005019227734306</v>
      </c>
      <c r="AJ207" s="637">
        <f t="shared" ref="AJ207" si="2184">(W207-W206)*100</f>
        <v>0.11135857461024498</v>
      </c>
      <c r="AK207" s="637">
        <f t="shared" ref="AK207" si="2185">(X207-X206)*100</f>
        <v>-2.742720917521692E-3</v>
      </c>
      <c r="AL207" s="637">
        <f t="shared" ref="AL207" si="2186">(Y207-Y206)*100</f>
        <v>-6.0212228556235925E-3</v>
      </c>
      <c r="AM207" s="637">
        <f t="shared" ref="AM207" si="2187">(Z207-Z206)*100</f>
        <v>-2.176688084620064E-2</v>
      </c>
      <c r="AN207" s="637">
        <f t="shared" ref="AN207" si="2188">(AA207-AA206)*100</f>
        <v>0</v>
      </c>
      <c r="AO207" s="637">
        <f t="shared" ref="AO207" si="2189">(AB207-AB206)*100</f>
        <v>8.1857285660245221E-2</v>
      </c>
      <c r="AP207" s="637">
        <f t="shared" ref="AP207" si="2190">(AC207-AC206)*100</f>
        <v>-0.56584063905451698</v>
      </c>
      <c r="AQ207" s="637">
        <f t="shared" ref="AQ207" si="2191">(AD207-AD206)*100</f>
        <v>0.63092424284466175</v>
      </c>
      <c r="AR207" s="637">
        <f t="shared" ref="AR207" si="2192">(AE207-AE206)*100</f>
        <v>-0.18170598026609336</v>
      </c>
    </row>
    <row r="208" spans="1:45" ht="15">
      <c r="A208" s="117"/>
      <c r="B208" s="99" t="s">
        <v>274</v>
      </c>
      <c r="C208" s="106">
        <v>0</v>
      </c>
      <c r="D208" s="107">
        <v>0</v>
      </c>
      <c r="E208" s="107">
        <v>2</v>
      </c>
      <c r="F208" s="107">
        <v>0</v>
      </c>
      <c r="G208" s="107">
        <v>0</v>
      </c>
      <c r="H208" s="107">
        <v>0</v>
      </c>
      <c r="I208" s="106">
        <v>2</v>
      </c>
      <c r="J208" s="106"/>
      <c r="K208" s="107">
        <v>230</v>
      </c>
      <c r="L208" s="107">
        <v>354</v>
      </c>
      <c r="M208" s="107">
        <v>163</v>
      </c>
      <c r="N208" s="108">
        <v>747</v>
      </c>
      <c r="O208"/>
      <c r="P208">
        <v>230</v>
      </c>
      <c r="R208" s="599" t="s">
        <v>1111</v>
      </c>
      <c r="S208" s="600" t="s">
        <v>1108</v>
      </c>
      <c r="T208" s="675">
        <f t="shared" ref="T208:T209" si="2193">IF(C204&gt;0,C208/C204,)</f>
        <v>0</v>
      </c>
      <c r="U208" s="676">
        <f t="shared" ref="U208:U209" si="2194">IF(D204&gt;0,D208/D204,)</f>
        <v>0</v>
      </c>
      <c r="V208" s="676">
        <f t="shared" ref="V208:V209" si="2195">IF(E204&gt;0,E208/E204,)</f>
        <v>1.5256693874437409E-4</v>
      </c>
      <c r="W208" s="676">
        <f t="shared" ref="W208:W209" si="2196">IF(F204&gt;0,F208/F204,)</f>
        <v>0</v>
      </c>
      <c r="X208" s="676">
        <f t="shared" ref="X208:X209" si="2197">IF(G204&gt;0,G208/G204,)</f>
        <v>0</v>
      </c>
      <c r="Y208" s="676">
        <f t="shared" ref="Y208:Y209" si="2198">IF(H204&gt;0,H208/H204,)</f>
        <v>0</v>
      </c>
      <c r="Z208" s="675">
        <f t="shared" ref="Z208:Z209" si="2199">IF(I204&gt;0,I208/I204,)</f>
        <v>6.2747066574637636E-5</v>
      </c>
      <c r="AA208" s="675">
        <f t="shared" ref="AA208:AA209" si="2200">IF(J204&gt;0,J208/J204,)</f>
        <v>0</v>
      </c>
      <c r="AB208" s="676">
        <f t="shared" ref="AB208:AB209" si="2201">IF(K204&gt;0,K208/K204,)</f>
        <v>2.9456967213114756E-2</v>
      </c>
      <c r="AC208" s="676">
        <f t="shared" ref="AC208:AC209" si="2202">IF(L204&gt;0,L208/L204,)</f>
        <v>4.5512985343275907E-2</v>
      </c>
      <c r="AD208" s="676">
        <f t="shared" ref="AD208:AD209" si="2203">IF(M204&gt;0,M208/M204,)</f>
        <v>5.5216802168021682E-2</v>
      </c>
      <c r="AE208" s="675">
        <f t="shared" ref="AE208:AE209" si="2204">IF(N204&gt;0,N208/N204,)</f>
        <v>4.0295609019311687E-2</v>
      </c>
      <c r="AG208" s="730" t="s">
        <v>1107</v>
      </c>
      <c r="AH208" s="627"/>
      <c r="AI208" s="627"/>
      <c r="AJ208" s="627"/>
      <c r="AK208" s="627"/>
      <c r="AL208" s="627"/>
      <c r="AM208" s="627"/>
      <c r="AN208" s="627"/>
      <c r="AO208" s="627"/>
      <c r="AP208" s="627"/>
      <c r="AQ208" s="627"/>
      <c r="AR208" s="627"/>
    </row>
    <row r="209" spans="1:44" ht="15">
      <c r="A209" s="117"/>
      <c r="B209" s="258" t="s">
        <v>519</v>
      </c>
      <c r="C209" s="259">
        <v>3</v>
      </c>
      <c r="D209" s="260">
        <v>1</v>
      </c>
      <c r="E209" s="260">
        <v>0</v>
      </c>
      <c r="F209" s="260">
        <v>3</v>
      </c>
      <c r="G209" s="260">
        <v>1</v>
      </c>
      <c r="H209" s="260">
        <v>0</v>
      </c>
      <c r="I209" s="259">
        <v>8</v>
      </c>
      <c r="J209" s="259"/>
      <c r="K209" s="260">
        <v>328</v>
      </c>
      <c r="L209" s="260">
        <v>437</v>
      </c>
      <c r="M209" s="260">
        <v>170</v>
      </c>
      <c r="N209" s="261">
        <v>935</v>
      </c>
      <c r="O209"/>
      <c r="P209">
        <v>328</v>
      </c>
      <c r="R209" s="601"/>
      <c r="S209" s="602" t="s">
        <v>607</v>
      </c>
      <c r="T209" s="677">
        <f t="shared" si="2193"/>
        <v>2.4646730200460074E-4</v>
      </c>
      <c r="U209" s="678">
        <f t="shared" si="2194"/>
        <v>2.7570995312930797E-4</v>
      </c>
      <c r="V209" s="678">
        <f t="shared" si="2195"/>
        <v>0</v>
      </c>
      <c r="W209" s="678">
        <f t="shared" si="2196"/>
        <v>3.3407572383073497E-3</v>
      </c>
      <c r="X209" s="678">
        <f t="shared" si="2197"/>
        <v>4.8355899419729207E-4</v>
      </c>
      <c r="Y209" s="678">
        <f t="shared" si="2198"/>
        <v>0</v>
      </c>
      <c r="Z209" s="677">
        <f t="shared" si="2199"/>
        <v>2.4157506945283246E-4</v>
      </c>
      <c r="AA209" s="677">
        <f t="shared" si="2200"/>
        <v>0</v>
      </c>
      <c r="AB209" s="678">
        <f t="shared" si="2201"/>
        <v>3.5367694630148806E-2</v>
      </c>
      <c r="AC209" s="678">
        <f t="shared" si="2202"/>
        <v>5.1533018867924531E-2</v>
      </c>
      <c r="AD209" s="678">
        <f t="shared" si="2203"/>
        <v>5.2745888923363328E-2</v>
      </c>
      <c r="AE209" s="677">
        <f t="shared" si="2204"/>
        <v>4.4572627163083377E-2</v>
      </c>
      <c r="AG209" s="637">
        <f>(T209-T208)*100</f>
        <v>2.4646730200460074E-2</v>
      </c>
      <c r="AH209" s="637">
        <f t="shared" ref="AH209" si="2205">(U209-U208)*100</f>
        <v>2.7570995312930797E-2</v>
      </c>
      <c r="AI209" s="637">
        <f t="shared" ref="AI209" si="2206">(V209-V208)*100</f>
        <v>-1.525669387443741E-2</v>
      </c>
      <c r="AJ209" s="637">
        <f t="shared" ref="AJ209" si="2207">(W209-W208)*100</f>
        <v>0.33407572383073497</v>
      </c>
      <c r="AK209" s="637">
        <f t="shared" ref="AK209" si="2208">(X209-X208)*100</f>
        <v>4.8355899419729211E-2</v>
      </c>
      <c r="AL209" s="637">
        <f t="shared" ref="AL209" si="2209">(Y209-Y208)*100</f>
        <v>0</v>
      </c>
      <c r="AM209" s="637">
        <f t="shared" ref="AM209" si="2210">(Z209-Z208)*100</f>
        <v>1.7882800287819481E-2</v>
      </c>
      <c r="AN209" s="637">
        <f t="shared" ref="AN209" si="2211">(AA209-AA208)*100</f>
        <v>0</v>
      </c>
      <c r="AO209" s="637">
        <f t="shared" ref="AO209" si="2212">(AB209-AB208)*100</f>
        <v>0.59107274170340507</v>
      </c>
      <c r="AP209" s="637">
        <f t="shared" ref="AP209" si="2213">(AC209-AC208)*100</f>
        <v>0.60200335246486247</v>
      </c>
      <c r="AQ209" s="637">
        <f t="shared" ref="AQ209" si="2214">(AD209-AD208)*100</f>
        <v>-0.24709132446583543</v>
      </c>
      <c r="AR209" s="637">
        <f t="shared" ref="AR209" si="2215">(AE209-AE208)*100</f>
        <v>0.42770181437716892</v>
      </c>
    </row>
    <row r="210" spans="1:44" ht="15">
      <c r="A210" s="117"/>
      <c r="B210" s="99" t="s">
        <v>276</v>
      </c>
      <c r="C210" s="106">
        <v>0</v>
      </c>
      <c r="D210" s="107">
        <v>0</v>
      </c>
      <c r="E210" s="107">
        <v>0</v>
      </c>
      <c r="F210" s="107">
        <v>0</v>
      </c>
      <c r="G210" s="107">
        <v>0</v>
      </c>
      <c r="H210" s="107">
        <v>0</v>
      </c>
      <c r="I210" s="106">
        <v>0</v>
      </c>
      <c r="J210" s="106"/>
      <c r="K210" s="107">
        <v>23</v>
      </c>
      <c r="L210" s="107">
        <v>12</v>
      </c>
      <c r="M210" s="107">
        <v>2</v>
      </c>
      <c r="N210" s="108">
        <v>37</v>
      </c>
      <c r="O210"/>
      <c r="P210">
        <v>23</v>
      </c>
      <c r="R210" s="599" t="s">
        <v>1112</v>
      </c>
      <c r="S210" s="600" t="s">
        <v>1108</v>
      </c>
      <c r="T210" s="675">
        <f t="shared" ref="T210:T211" si="2216">IF(C204&gt;0,C210/C204,)</f>
        <v>0</v>
      </c>
      <c r="U210" s="676">
        <f t="shared" ref="U210:U211" si="2217">IF(D204&gt;0,D210/D204,)</f>
        <v>0</v>
      </c>
      <c r="V210" s="676">
        <f t="shared" ref="V210:V211" si="2218">IF(E204&gt;0,E210/E204,)</f>
        <v>0</v>
      </c>
      <c r="W210" s="676">
        <f t="shared" ref="W210:W211" si="2219">IF(F204&gt;0,F210/F204,)</f>
        <v>0</v>
      </c>
      <c r="X210" s="676">
        <f t="shared" ref="X210:X211" si="2220">IF(G204&gt;0,G210/G204,)</f>
        <v>0</v>
      </c>
      <c r="Y210" s="676">
        <f t="shared" ref="Y210:Y211" si="2221">IF(H204&gt;0,H210/H204,)</f>
        <v>0</v>
      </c>
      <c r="Z210" s="675">
        <f t="shared" ref="Z210:Z211" si="2222">IF(I204&gt;0,I210/I204,)</f>
        <v>0</v>
      </c>
      <c r="AA210" s="675">
        <f t="shared" ref="AA210:AA211" si="2223">IF(J204&gt;0,J210/J204,)</f>
        <v>0</v>
      </c>
      <c r="AB210" s="676">
        <f t="shared" ref="AB210:AB211" si="2224">IF(K204&gt;0,K210/K204,)</f>
        <v>2.9456967213114752E-3</v>
      </c>
      <c r="AC210" s="676">
        <f t="shared" ref="AC210:AC211" si="2225">IF(L204&gt;0,L210/L204,)</f>
        <v>1.5428130624839291E-3</v>
      </c>
      <c r="AD210" s="676">
        <f t="shared" ref="AD210:AD211" si="2226">IF(M204&gt;0,M210/M204,)</f>
        <v>6.7750677506775068E-4</v>
      </c>
      <c r="AE210" s="675">
        <f t="shared" ref="AE210:AE211" si="2227">IF(N204&gt;0,N210/N204,)</f>
        <v>1.99590031287086E-3</v>
      </c>
      <c r="AG210" s="730" t="s">
        <v>1107</v>
      </c>
      <c r="AH210" s="627"/>
      <c r="AI210" s="627"/>
      <c r="AJ210" s="627"/>
      <c r="AK210" s="627"/>
      <c r="AL210" s="627"/>
      <c r="AM210" s="627"/>
      <c r="AN210" s="627"/>
      <c r="AO210" s="627"/>
      <c r="AP210" s="627"/>
      <c r="AQ210" s="627"/>
      <c r="AR210" s="627"/>
    </row>
    <row r="211" spans="1:44" ht="15">
      <c r="A211" s="117"/>
      <c r="B211" s="258" t="s">
        <v>521</v>
      </c>
      <c r="C211" s="259">
        <v>0</v>
      </c>
      <c r="D211" s="260">
        <v>0</v>
      </c>
      <c r="E211" s="260">
        <v>0</v>
      </c>
      <c r="F211" s="260">
        <v>0</v>
      </c>
      <c r="G211" s="260">
        <v>0</v>
      </c>
      <c r="H211" s="260">
        <v>0</v>
      </c>
      <c r="I211" s="259">
        <v>0</v>
      </c>
      <c r="J211" s="259"/>
      <c r="K211" s="260">
        <v>27</v>
      </c>
      <c r="L211" s="260">
        <v>16</v>
      </c>
      <c r="M211" s="260">
        <v>2</v>
      </c>
      <c r="N211" s="261">
        <v>45</v>
      </c>
      <c r="O211"/>
      <c r="P211">
        <v>27</v>
      </c>
      <c r="R211" s="601"/>
      <c r="S211" s="602" t="s">
        <v>607</v>
      </c>
      <c r="T211" s="677">
        <f t="shared" si="2216"/>
        <v>0</v>
      </c>
      <c r="U211" s="678">
        <f t="shared" si="2217"/>
        <v>0</v>
      </c>
      <c r="V211" s="678">
        <f t="shared" si="2218"/>
        <v>0</v>
      </c>
      <c r="W211" s="678">
        <f t="shared" si="2219"/>
        <v>0</v>
      </c>
      <c r="X211" s="678">
        <f t="shared" si="2220"/>
        <v>0</v>
      </c>
      <c r="Y211" s="678">
        <f t="shared" si="2221"/>
        <v>0</v>
      </c>
      <c r="Z211" s="677">
        <f t="shared" si="2222"/>
        <v>0</v>
      </c>
      <c r="AA211" s="677">
        <f t="shared" si="2223"/>
        <v>0</v>
      </c>
      <c r="AB211" s="678">
        <f t="shared" si="2224"/>
        <v>2.9113651067500541E-3</v>
      </c>
      <c r="AC211" s="678">
        <f t="shared" si="2225"/>
        <v>1.8867924528301887E-3</v>
      </c>
      <c r="AD211" s="678">
        <f t="shared" si="2226"/>
        <v>6.2053986968662732E-4</v>
      </c>
      <c r="AE211" s="677">
        <f t="shared" si="2227"/>
        <v>2.1452066549077563E-3</v>
      </c>
      <c r="AG211" s="629">
        <f>(T211-T210)*100</f>
        <v>0</v>
      </c>
      <c r="AH211" s="629">
        <f t="shared" ref="AH211" si="2228">(U211-U210)*100</f>
        <v>0</v>
      </c>
      <c r="AI211" s="629">
        <f t="shared" ref="AI211" si="2229">(V211-V210)*100</f>
        <v>0</v>
      </c>
      <c r="AJ211" s="629">
        <f t="shared" ref="AJ211" si="2230">(W211-W210)*100</f>
        <v>0</v>
      </c>
      <c r="AK211" s="629">
        <f t="shared" ref="AK211" si="2231">(X211-X210)*100</f>
        <v>0</v>
      </c>
      <c r="AL211" s="629">
        <f t="shared" ref="AL211" si="2232">(Y211-Y210)*100</f>
        <v>0</v>
      </c>
      <c r="AM211" s="629">
        <f t="shared" ref="AM211" si="2233">(Z211-Z210)*100</f>
        <v>0</v>
      </c>
      <c r="AN211" s="629">
        <f t="shared" ref="AN211" si="2234">(AA211-AA210)*100</f>
        <v>0</v>
      </c>
      <c r="AO211" s="629">
        <f t="shared" ref="AO211" si="2235">(AB211-AB210)*100</f>
        <v>-3.4331614561421142E-3</v>
      </c>
      <c r="AP211" s="629">
        <f t="shared" ref="AP211" si="2236">(AC211-AC210)*100</f>
        <v>3.4397939034625957E-2</v>
      </c>
      <c r="AQ211" s="629">
        <f t="shared" ref="AQ211" si="2237">(AD211-AD210)*100</f>
        <v>-5.696690538112335E-3</v>
      </c>
      <c r="AR211" s="629">
        <f t="shared" ref="AR211" si="2238">(AE211-AE210)*100</f>
        <v>1.4930634203689629E-2</v>
      </c>
    </row>
    <row r="212" spans="1:44" ht="15">
      <c r="A212" s="117"/>
      <c r="B212" s="99" t="s">
        <v>142</v>
      </c>
      <c r="C212" s="106">
        <v>8215</v>
      </c>
      <c r="D212" s="107">
        <v>1707</v>
      </c>
      <c r="E212" s="107">
        <v>8202</v>
      </c>
      <c r="F212" s="107">
        <v>367</v>
      </c>
      <c r="G212" s="107">
        <v>843</v>
      </c>
      <c r="H212" s="107">
        <v>622</v>
      </c>
      <c r="I212" s="106">
        <v>19956</v>
      </c>
      <c r="J212" s="106"/>
      <c r="K212" s="107">
        <v>2406</v>
      </c>
      <c r="L212" s="107">
        <v>2607</v>
      </c>
      <c r="M212" s="107">
        <v>1067</v>
      </c>
      <c r="N212" s="108">
        <v>6080</v>
      </c>
      <c r="O212"/>
      <c r="P212">
        <v>2406</v>
      </c>
      <c r="R212" s="599" t="s">
        <v>1113</v>
      </c>
      <c r="S212" s="600" t="s">
        <v>1108</v>
      </c>
      <c r="T212" s="675">
        <f t="shared" ref="T212:T213" si="2239">IF(C204&gt;0,C212/C204,)</f>
        <v>0.72131003599964882</v>
      </c>
      <c r="U212" s="676">
        <f t="shared" ref="U212:U213" si="2240">IF(D204&gt;0,D212/D204,)</f>
        <v>0.49478260869565216</v>
      </c>
      <c r="V212" s="676">
        <f t="shared" ref="V212:V213" si="2241">IF(E204&gt;0,E212/E204,)</f>
        <v>0.62567701579067814</v>
      </c>
      <c r="W212" s="676">
        <f t="shared" ref="W212:W213" si="2242">IF(F204&gt;0,F212/F204,)</f>
        <v>0.41894977168949771</v>
      </c>
      <c r="X212" s="676">
        <f t="shared" ref="X212:X213" si="2243">IF(G204&gt;0,G212/G204,)</f>
        <v>0.43076136944302501</v>
      </c>
      <c r="Y212" s="676">
        <f t="shared" ref="Y212:Y213" si="2244">IF(H204&gt;0,H212/H204,)</f>
        <v>0.56907593778591037</v>
      </c>
      <c r="Z212" s="675">
        <f t="shared" ref="Z212:Z213" si="2245">IF(I204&gt;0,I212/I204,)</f>
        <v>0.62609023028173438</v>
      </c>
      <c r="AA212" s="675">
        <f t="shared" ref="AA212:AA213" si="2246">IF(J204&gt;0,J212/J204,)</f>
        <v>0</v>
      </c>
      <c r="AB212" s="676">
        <f t="shared" ref="AB212:AB213" si="2247">IF(K204&gt;0,K212/K204,)</f>
        <v>0.30814549180327871</v>
      </c>
      <c r="AC212" s="676">
        <f t="shared" ref="AC212:AC213" si="2248">IF(L204&gt;0,L212/L204,)</f>
        <v>0.33517613782463357</v>
      </c>
      <c r="AD212" s="676">
        <f t="shared" ref="AD212:AD213" si="2249">IF(M204&gt;0,M212/M204,)</f>
        <v>0.36144986449864497</v>
      </c>
      <c r="AE212" s="675">
        <f t="shared" ref="AE212:AE213" si="2250">IF(N204&gt;0,N212/N204,)</f>
        <v>0.32797497033121159</v>
      </c>
      <c r="AG212" s="730" t="s">
        <v>1107</v>
      </c>
      <c r="AH212" s="627"/>
      <c r="AI212" s="627"/>
      <c r="AJ212" s="627"/>
      <c r="AK212" s="627"/>
      <c r="AL212" s="627"/>
      <c r="AM212" s="627"/>
      <c r="AN212" s="627"/>
      <c r="AO212" s="627"/>
      <c r="AP212" s="627"/>
      <c r="AQ212" s="627"/>
      <c r="AR212" s="627"/>
    </row>
    <row r="213" spans="1:44" ht="15">
      <c r="A213" s="117"/>
      <c r="B213" s="258" t="s">
        <v>523</v>
      </c>
      <c r="C213" s="259">
        <v>8838</v>
      </c>
      <c r="D213" s="260">
        <v>1735</v>
      </c>
      <c r="E213" s="260">
        <v>8304</v>
      </c>
      <c r="F213" s="260">
        <v>371</v>
      </c>
      <c r="G213" s="260">
        <v>888</v>
      </c>
      <c r="H213" s="260">
        <v>685</v>
      </c>
      <c r="I213" s="259">
        <v>20821</v>
      </c>
      <c r="J213" s="259"/>
      <c r="K213" s="260">
        <v>2317</v>
      </c>
      <c r="L213" s="260">
        <v>2406</v>
      </c>
      <c r="M213" s="260">
        <v>1023</v>
      </c>
      <c r="N213" s="261">
        <v>5746</v>
      </c>
      <c r="O213"/>
      <c r="P213">
        <v>2317</v>
      </c>
      <c r="R213" s="601"/>
      <c r="S213" s="602" t="s">
        <v>607</v>
      </c>
      <c r="T213" s="677">
        <f t="shared" si="2239"/>
        <v>0.72609267170555369</v>
      </c>
      <c r="U213" s="678">
        <f t="shared" si="2240"/>
        <v>0.47835676867934934</v>
      </c>
      <c r="V213" s="678">
        <f t="shared" si="2241"/>
        <v>0.62999772399666187</v>
      </c>
      <c r="W213" s="678">
        <f t="shared" si="2242"/>
        <v>0.4131403118040089</v>
      </c>
      <c r="X213" s="678">
        <f t="shared" si="2243"/>
        <v>0.42940038684719534</v>
      </c>
      <c r="Y213" s="678">
        <f t="shared" si="2244"/>
        <v>0.5854700854700855</v>
      </c>
      <c r="Z213" s="677">
        <f t="shared" si="2245"/>
        <v>0.62872931513467811</v>
      </c>
      <c r="AA213" s="677">
        <f t="shared" si="2246"/>
        <v>0</v>
      </c>
      <c r="AB213" s="678">
        <f t="shared" si="2247"/>
        <v>0.24983825749406943</v>
      </c>
      <c r="AC213" s="678">
        <f t="shared" si="2248"/>
        <v>0.2837264150943396</v>
      </c>
      <c r="AD213" s="678">
        <f t="shared" si="2249"/>
        <v>0.3174061433447099</v>
      </c>
      <c r="AE213" s="677">
        <f t="shared" si="2250"/>
        <v>0.27391905420222146</v>
      </c>
      <c r="AG213" s="637">
        <f>(T213-T212)*100</f>
        <v>0.47826357059048696</v>
      </c>
      <c r="AH213" s="637">
        <f t="shared" ref="AH213" si="2251">(U213-U212)*100</f>
        <v>-1.6425840016302817</v>
      </c>
      <c r="AI213" s="637">
        <f t="shared" ref="AI213" si="2252">(V213-V212)*100</f>
        <v>0.43207082059837365</v>
      </c>
      <c r="AJ213" s="637">
        <f t="shared" ref="AJ213" si="2253">(W213-W212)*100</f>
        <v>-0.58094598854888102</v>
      </c>
      <c r="AK213" s="637">
        <f t="shared" ref="AK213" si="2254">(X213-X212)*100</f>
        <v>-0.1360982595829674</v>
      </c>
      <c r="AL213" s="637">
        <f t="shared" ref="AL213" si="2255">(Y213-Y212)*100</f>
        <v>1.6394147684175131</v>
      </c>
      <c r="AM213" s="637">
        <f t="shared" ref="AM213" si="2256">(Z213-Z212)*100</f>
        <v>0.26390848529437294</v>
      </c>
      <c r="AN213" s="637">
        <f t="shared" ref="AN213" si="2257">(AA213-AA212)*100</f>
        <v>0</v>
      </c>
      <c r="AO213" s="637">
        <f t="shared" ref="AO213" si="2258">(AB213-AB212)*100</f>
        <v>-5.8307234309209282</v>
      </c>
      <c r="AP213" s="637">
        <f t="shared" ref="AP213" si="2259">(AC213-AC212)*100</f>
        <v>-5.1449722730293965</v>
      </c>
      <c r="AQ213" s="637">
        <f t="shared" ref="AQ213" si="2260">(AD213-AD212)*100</f>
        <v>-4.4043721153935067</v>
      </c>
      <c r="AR213" s="637">
        <f t="shared" ref="AR213" si="2261">(AE213-AE212)*100</f>
        <v>-5.4055916128990136</v>
      </c>
    </row>
    <row r="214" spans="1:44" ht="15">
      <c r="A214" s="117"/>
      <c r="B214" s="99" t="s">
        <v>144</v>
      </c>
      <c r="C214" s="106">
        <v>16</v>
      </c>
      <c r="D214" s="107">
        <v>9</v>
      </c>
      <c r="E214" s="107">
        <v>41</v>
      </c>
      <c r="F214" s="107">
        <v>4</v>
      </c>
      <c r="G214" s="107">
        <v>19</v>
      </c>
      <c r="H214" s="107">
        <v>3</v>
      </c>
      <c r="I214" s="106">
        <v>92</v>
      </c>
      <c r="J214" s="106"/>
      <c r="K214" s="107">
        <v>3423</v>
      </c>
      <c r="L214" s="107">
        <v>2755</v>
      </c>
      <c r="M214" s="107">
        <v>983</v>
      </c>
      <c r="N214" s="108">
        <v>7161</v>
      </c>
      <c r="O214"/>
      <c r="P214">
        <v>3423</v>
      </c>
      <c r="R214" s="599" t="s">
        <v>1114</v>
      </c>
      <c r="S214" s="600" t="s">
        <v>1108</v>
      </c>
      <c r="T214" s="675">
        <f t="shared" ref="T214:T215" si="2262">IF(C204&gt;0,C214/C204,)</f>
        <v>1.4048643427868996E-3</v>
      </c>
      <c r="U214" s="676">
        <f t="shared" ref="U214:U215" si="2263">IF(D204&gt;0,D214/D204,)</f>
        <v>2.6086956521739132E-3</v>
      </c>
      <c r="V214" s="676">
        <f t="shared" ref="V214:V215" si="2264">IF(E204&gt;0,E214/E204,)</f>
        <v>3.127622244259669E-3</v>
      </c>
      <c r="W214" s="676">
        <f t="shared" ref="W214:W215" si="2265">IF(F204&gt;0,F214/F204,)</f>
        <v>4.5662100456621002E-3</v>
      </c>
      <c r="X214" s="676">
        <f t="shared" ref="X214:X215" si="2266">IF(G204&gt;0,G214/G204,)</f>
        <v>9.7087378640776691E-3</v>
      </c>
      <c r="Y214" s="676">
        <f t="shared" ref="Y214:Y215" si="2267">IF(H204&gt;0,H214/H204,)</f>
        <v>2.7447392497712718E-3</v>
      </c>
      <c r="Z214" s="675">
        <f t="shared" ref="Z214:Z215" si="2268">IF(I204&gt;0,I214/I204,)</f>
        <v>2.8863650624333312E-3</v>
      </c>
      <c r="AA214" s="675">
        <f t="shared" ref="AA214:AA215" si="2269">IF(J204&gt;0,J214/J204,)</f>
        <v>0</v>
      </c>
      <c r="AB214" s="676">
        <f t="shared" ref="AB214:AB215" si="2270">IF(K204&gt;0,K214/K204,)</f>
        <v>0.43839651639344263</v>
      </c>
      <c r="AC214" s="676">
        <f t="shared" ref="AC214:AC215" si="2271">IF(L204&gt;0,L214/L204,)</f>
        <v>0.35420416559526868</v>
      </c>
      <c r="AD214" s="676">
        <f t="shared" ref="AD214:AD215" si="2272">IF(M204&gt;0,M214/M204,)</f>
        <v>0.33299457994579945</v>
      </c>
      <c r="AE214" s="675">
        <f t="shared" ref="AE214:AE215" si="2273">IF(N204&gt;0,N214/N204,)</f>
        <v>0.38628762541806022</v>
      </c>
      <c r="AG214" s="730" t="s">
        <v>1107</v>
      </c>
      <c r="AH214" s="627"/>
      <c r="AI214" s="627"/>
      <c r="AJ214" s="627"/>
      <c r="AK214" s="627"/>
      <c r="AL214" s="627"/>
      <c r="AM214" s="627"/>
      <c r="AN214" s="627"/>
      <c r="AO214" s="627"/>
      <c r="AP214" s="627"/>
      <c r="AQ214" s="627"/>
      <c r="AR214" s="627"/>
    </row>
    <row r="215" spans="1:44" ht="15">
      <c r="A215" s="117"/>
      <c r="B215" s="258" t="s">
        <v>525</v>
      </c>
      <c r="C215" s="259">
        <v>23</v>
      </c>
      <c r="D215" s="260">
        <v>12</v>
      </c>
      <c r="E215" s="260">
        <v>47</v>
      </c>
      <c r="F215" s="260">
        <v>7</v>
      </c>
      <c r="G215" s="260">
        <v>14</v>
      </c>
      <c r="H215" s="260">
        <v>3</v>
      </c>
      <c r="I215" s="259">
        <v>106</v>
      </c>
      <c r="J215" s="259"/>
      <c r="K215" s="260">
        <v>2986</v>
      </c>
      <c r="L215" s="260">
        <v>2360</v>
      </c>
      <c r="M215" s="260">
        <v>910</v>
      </c>
      <c r="N215" s="261">
        <v>6256</v>
      </c>
      <c r="O215"/>
      <c r="P215">
        <v>2986</v>
      </c>
      <c r="R215" s="601"/>
      <c r="S215" s="602" t="s">
        <v>607</v>
      </c>
      <c r="T215" s="677">
        <f t="shared" si="2262"/>
        <v>1.8895826487019388E-3</v>
      </c>
      <c r="U215" s="678">
        <f t="shared" si="2263"/>
        <v>3.3085194375516956E-3</v>
      </c>
      <c r="V215" s="678">
        <f t="shared" si="2264"/>
        <v>3.565738563083226E-3</v>
      </c>
      <c r="W215" s="678">
        <f t="shared" si="2265"/>
        <v>7.7951002227171495E-3</v>
      </c>
      <c r="X215" s="678">
        <f t="shared" si="2266"/>
        <v>6.7698259187620891E-3</v>
      </c>
      <c r="Y215" s="678">
        <f t="shared" si="2267"/>
        <v>2.5641025641025641E-3</v>
      </c>
      <c r="Z215" s="677">
        <f t="shared" si="2268"/>
        <v>3.2008696702500302E-3</v>
      </c>
      <c r="AA215" s="677">
        <f t="shared" si="2269"/>
        <v>0</v>
      </c>
      <c r="AB215" s="678">
        <f t="shared" si="2270"/>
        <v>0.32197541513909855</v>
      </c>
      <c r="AC215" s="678">
        <f t="shared" si="2271"/>
        <v>0.27830188679245282</v>
      </c>
      <c r="AD215" s="678">
        <f t="shared" si="2272"/>
        <v>0.28234564070741547</v>
      </c>
      <c r="AE215" s="677">
        <f t="shared" si="2273"/>
        <v>0.29823139629117607</v>
      </c>
      <c r="AG215" s="637">
        <f>(T215-T214)*100</f>
        <v>4.8471830591503923E-2</v>
      </c>
      <c r="AH215" s="637">
        <f t="shared" ref="AH215" si="2274">(U215-U214)*100</f>
        <v>6.9982378537778236E-2</v>
      </c>
      <c r="AI215" s="637">
        <f t="shared" ref="AI215" si="2275">(V215-V214)*100</f>
        <v>4.3811631882355706E-2</v>
      </c>
      <c r="AJ215" s="637">
        <f t="shared" ref="AJ215" si="2276">(W215-W214)*100</f>
        <v>0.32288901770550493</v>
      </c>
      <c r="AK215" s="637">
        <f t="shared" ref="AK215" si="2277">(X215-X214)*100</f>
        <v>-0.29389119453155799</v>
      </c>
      <c r="AL215" s="637">
        <f t="shared" ref="AL215" si="2278">(Y215-Y214)*100</f>
        <v>-1.8063668566870764E-2</v>
      </c>
      <c r="AM215" s="637">
        <f t="shared" ref="AM215" si="2279">(Z215-Z214)*100</f>
        <v>3.1450460781669909E-2</v>
      </c>
      <c r="AN215" s="637">
        <f t="shared" ref="AN215" si="2280">(AA215-AA214)*100</f>
        <v>0</v>
      </c>
      <c r="AO215" s="637">
        <f t="shared" ref="AO215" si="2281">(AB215-AB214)*100</f>
        <v>-11.642110125434407</v>
      </c>
      <c r="AP215" s="637">
        <f t="shared" ref="AP215" si="2282">(AC215-AC214)*100</f>
        <v>-7.5902278802815859</v>
      </c>
      <c r="AQ215" s="637">
        <f t="shared" ref="AQ215" si="2283">(AD215-AD214)*100</f>
        <v>-5.0648939238383983</v>
      </c>
      <c r="AR215" s="637">
        <f t="shared" ref="AR215" si="2284">(AE215-AE214)*100</f>
        <v>-8.8056229126884151</v>
      </c>
    </row>
    <row r="216" spans="1:44" ht="15">
      <c r="A216" s="117"/>
      <c r="B216" s="99" t="s">
        <v>146</v>
      </c>
      <c r="C216" s="106">
        <v>2</v>
      </c>
      <c r="D216" s="107">
        <v>3</v>
      </c>
      <c r="E216" s="107">
        <v>16</v>
      </c>
      <c r="F216" s="107">
        <v>3</v>
      </c>
      <c r="G216" s="107">
        <v>5</v>
      </c>
      <c r="H216" s="107">
        <v>3</v>
      </c>
      <c r="I216" s="106">
        <v>32</v>
      </c>
      <c r="J216" s="106"/>
      <c r="K216" s="107">
        <v>243</v>
      </c>
      <c r="L216" s="107">
        <v>75</v>
      </c>
      <c r="M216" s="107">
        <v>12</v>
      </c>
      <c r="N216" s="108">
        <v>330</v>
      </c>
      <c r="O216"/>
      <c r="P216">
        <v>243</v>
      </c>
      <c r="R216" s="599" t="s">
        <v>1115</v>
      </c>
      <c r="S216" s="600" t="s">
        <v>1108</v>
      </c>
      <c r="T216" s="675">
        <f t="shared" ref="T216:T217" si="2285">IF(C204&gt;0,C216/C204,)</f>
        <v>1.7560804284836245E-4</v>
      </c>
      <c r="U216" s="676">
        <f t="shared" ref="U216:U217" si="2286">IF(D204&gt;0,D216/D204,)</f>
        <v>8.6956521739130438E-4</v>
      </c>
      <c r="V216" s="676">
        <f t="shared" ref="V216:V217" si="2287">IF(E204&gt;0,E216/E204,)</f>
        <v>1.2205355099549928E-3</v>
      </c>
      <c r="W216" s="676">
        <f t="shared" ref="W216:W217" si="2288">IF(F204&gt;0,F216/F204,)</f>
        <v>3.4246575342465752E-3</v>
      </c>
      <c r="X216" s="676">
        <f t="shared" ref="X216:X217" si="2289">IF(G204&gt;0,G216/G204,)</f>
        <v>2.5549310168625446E-3</v>
      </c>
      <c r="Y216" s="676">
        <f t="shared" ref="Y216:Y217" si="2290">IF(H204&gt;0,H216/H204,)</f>
        <v>2.7447392497712718E-3</v>
      </c>
      <c r="Z216" s="675">
        <f t="shared" ref="Z216:Z217" si="2291">IF(I204&gt;0,I216/I204,)</f>
        <v>1.0039530651942022E-3</v>
      </c>
      <c r="AA216" s="675">
        <f t="shared" ref="AA216:AA217" si="2292">IF(J204&gt;0,J216/J204,)</f>
        <v>0</v>
      </c>
      <c r="AB216" s="676">
        <f t="shared" ref="AB216:AB217" si="2293">IF(K204&gt;0,K216/K204,)</f>
        <v>3.1121926229508198E-2</v>
      </c>
      <c r="AC216" s="676">
        <f t="shared" ref="AC216:AC217" si="2294">IF(L204&gt;0,L216/L204,)</f>
        <v>9.642581640524556E-3</v>
      </c>
      <c r="AD216" s="676">
        <f t="shared" ref="AD216:AD217" si="2295">IF(M204&gt;0,M216/M204,)</f>
        <v>4.0650406504065045E-3</v>
      </c>
      <c r="AE216" s="675">
        <f t="shared" ref="AE216:AE217" si="2296">IF(N204&gt;0,N216/N204,)</f>
        <v>1.78012730607401E-2</v>
      </c>
      <c r="AG216" s="730" t="s">
        <v>1107</v>
      </c>
      <c r="AH216" s="627"/>
      <c r="AI216" s="627"/>
      <c r="AJ216" s="627"/>
      <c r="AK216" s="627"/>
      <c r="AL216" s="627"/>
      <c r="AM216" s="627"/>
      <c r="AN216" s="627"/>
      <c r="AO216" s="627"/>
      <c r="AP216" s="627"/>
      <c r="AQ216" s="627"/>
      <c r="AR216" s="627"/>
    </row>
    <row r="217" spans="1:44" ht="15">
      <c r="A217" s="117"/>
      <c r="B217" s="258" t="s">
        <v>527</v>
      </c>
      <c r="C217" s="259">
        <v>3</v>
      </c>
      <c r="D217" s="260">
        <v>3</v>
      </c>
      <c r="E217" s="260">
        <v>12</v>
      </c>
      <c r="F217" s="260">
        <v>9</v>
      </c>
      <c r="G217" s="260">
        <v>5</v>
      </c>
      <c r="H217" s="260">
        <v>1</v>
      </c>
      <c r="I217" s="259">
        <v>33</v>
      </c>
      <c r="J217" s="259"/>
      <c r="K217" s="260">
        <v>155</v>
      </c>
      <c r="L217" s="260">
        <v>110</v>
      </c>
      <c r="M217" s="260">
        <v>26</v>
      </c>
      <c r="N217" s="261">
        <v>291</v>
      </c>
      <c r="O217"/>
      <c r="P217">
        <v>155</v>
      </c>
      <c r="R217" s="601"/>
      <c r="S217" s="602" t="s">
        <v>607</v>
      </c>
      <c r="T217" s="677">
        <f t="shared" si="2285"/>
        <v>2.4646730200460074E-4</v>
      </c>
      <c r="U217" s="678">
        <f t="shared" si="2286"/>
        <v>8.271298593879239E-4</v>
      </c>
      <c r="V217" s="678">
        <f t="shared" si="2287"/>
        <v>9.1040133525529165E-4</v>
      </c>
      <c r="W217" s="678">
        <f t="shared" si="2288"/>
        <v>1.002227171492205E-2</v>
      </c>
      <c r="X217" s="678">
        <f t="shared" si="2289"/>
        <v>2.4177949709864605E-3</v>
      </c>
      <c r="Y217" s="678">
        <f t="shared" si="2290"/>
        <v>8.547008547008547E-4</v>
      </c>
      <c r="Z217" s="677">
        <f t="shared" si="2291"/>
        <v>9.9649716149293388E-4</v>
      </c>
      <c r="AA217" s="677">
        <f t="shared" si="2292"/>
        <v>0</v>
      </c>
      <c r="AB217" s="678">
        <f t="shared" si="2293"/>
        <v>1.6713392279491049E-2</v>
      </c>
      <c r="AC217" s="678">
        <f t="shared" si="2294"/>
        <v>1.2971698113207548E-2</v>
      </c>
      <c r="AD217" s="678">
        <f t="shared" si="2295"/>
        <v>8.0670183059261564E-3</v>
      </c>
      <c r="AE217" s="677">
        <f t="shared" si="2296"/>
        <v>1.3872336368403489E-2</v>
      </c>
      <c r="AG217" s="637">
        <f>(T217-T216)*100</f>
        <v>7.0859259156238292E-3</v>
      </c>
      <c r="AH217" s="637">
        <f t="shared" ref="AH217" si="2297">(U217-U216)*100</f>
        <v>-4.2435358003380472E-3</v>
      </c>
      <c r="AI217" s="637">
        <f t="shared" ref="AI217" si="2298">(V217-V216)*100</f>
        <v>-3.1013417469970109E-2</v>
      </c>
      <c r="AJ217" s="637">
        <f t="shared" ref="AJ217" si="2299">(W217-W216)*100</f>
        <v>0.6597614180675474</v>
      </c>
      <c r="AK217" s="637">
        <f t="shared" ref="AK217" si="2300">(X217-X216)*100</f>
        <v>-1.3713604587608412E-2</v>
      </c>
      <c r="AL217" s="637">
        <f t="shared" ref="AL217" si="2301">(Y217-Y216)*100</f>
        <v>-0.18900383950704169</v>
      </c>
      <c r="AM217" s="637">
        <f t="shared" ref="AM217" si="2302">(Z217-Z216)*100</f>
        <v>-7.4559037012682933E-4</v>
      </c>
      <c r="AN217" s="637">
        <f t="shared" ref="AN217" si="2303">(AA217-AA216)*100</f>
        <v>0</v>
      </c>
      <c r="AO217" s="637">
        <f t="shared" ref="AO217" si="2304">(AB217-AB216)*100</f>
        <v>-1.4408533950017151</v>
      </c>
      <c r="AP217" s="637">
        <f t="shared" ref="AP217" si="2305">(AC217-AC216)*100</f>
        <v>0.33291164726829919</v>
      </c>
      <c r="AQ217" s="637">
        <f t="shared" ref="AQ217" si="2306">(AD217-AD216)*100</f>
        <v>0.40019776555196518</v>
      </c>
      <c r="AR217" s="637">
        <f t="shared" ref="AR217" si="2307">(AE217-AE216)*100</f>
        <v>-0.39289366923366109</v>
      </c>
    </row>
    <row r="218" spans="1:44" ht="15">
      <c r="A218" s="117"/>
      <c r="B218" s="99" t="s">
        <v>148</v>
      </c>
      <c r="C218" s="106">
        <v>2539</v>
      </c>
      <c r="D218" s="107">
        <v>1299</v>
      </c>
      <c r="E218" s="107">
        <v>3601</v>
      </c>
      <c r="F218" s="107">
        <v>306</v>
      </c>
      <c r="G218" s="107">
        <v>718</v>
      </c>
      <c r="H218" s="107">
        <v>396</v>
      </c>
      <c r="I218" s="106">
        <v>8859</v>
      </c>
      <c r="J218" s="106"/>
      <c r="K218" s="107">
        <v>411</v>
      </c>
      <c r="L218" s="107">
        <v>473</v>
      </c>
      <c r="M218" s="107">
        <v>194</v>
      </c>
      <c r="N218" s="108">
        <v>1078</v>
      </c>
      <c r="O218"/>
      <c r="P218">
        <v>411</v>
      </c>
      <c r="R218" s="599" t="s">
        <v>1116</v>
      </c>
      <c r="S218" s="600" t="s">
        <v>1108</v>
      </c>
      <c r="T218" s="675">
        <f t="shared" ref="T218:T219" si="2308">IF(C204&gt;0,C218/C204,)</f>
        <v>0.22293441039599612</v>
      </c>
      <c r="U218" s="676">
        <f t="shared" ref="U218:U219" si="2309">IF(D204&gt;0,D218/D204,)</f>
        <v>0.3765217391304348</v>
      </c>
      <c r="V218" s="676">
        <f t="shared" ref="V218:V219" si="2310">IF(E204&gt;0,E218/E204,)</f>
        <v>0.27469677320924557</v>
      </c>
      <c r="W218" s="676">
        <f t="shared" ref="W218:W219" si="2311">IF(F204&gt;0,F218/F204,)</f>
        <v>0.34931506849315069</v>
      </c>
      <c r="X218" s="676">
        <f t="shared" ref="X218:X219" si="2312">IF(G204&gt;0,G218/G204,)</f>
        <v>0.36688809402146144</v>
      </c>
      <c r="Y218" s="676">
        <f t="shared" ref="Y218:Y219" si="2313">IF(H204&gt;0,H218/H204,)</f>
        <v>0.36230558096980786</v>
      </c>
      <c r="Z218" s="675">
        <f t="shared" ref="Z218:Z219" si="2314">IF(I204&gt;0,I218/I204,)</f>
        <v>0.2779381313923574</v>
      </c>
      <c r="AA218" s="675">
        <f t="shared" ref="AA218:AA219" si="2315">IF(J204&gt;0,J218/J204,)</f>
        <v>0</v>
      </c>
      <c r="AB218" s="676">
        <f t="shared" ref="AB218:AB219" si="2316">IF(K204&gt;0,K218/K204,)</f>
        <v>5.2638319672131145E-2</v>
      </c>
      <c r="AC218" s="676">
        <f t="shared" ref="AC218:AC219" si="2317">IF(L204&gt;0,L218/L204,)</f>
        <v>6.0812548212908206E-2</v>
      </c>
      <c r="AD218" s="676">
        <f t="shared" ref="AD218:AD219" si="2318">IF(M204&gt;0,M218/M204,)</f>
        <v>6.5718157181571812E-2</v>
      </c>
      <c r="AE218" s="675">
        <f t="shared" ref="AE218:AE219" si="2319">IF(N204&gt;0,N218/N204,)</f>
        <v>5.8150825331750998E-2</v>
      </c>
      <c r="AG218" s="730" t="s">
        <v>1107</v>
      </c>
      <c r="AH218" s="627"/>
      <c r="AI218" s="627"/>
      <c r="AJ218" s="627"/>
      <c r="AK218" s="627"/>
      <c r="AL218" s="627"/>
      <c r="AM218" s="627"/>
      <c r="AN218" s="627"/>
      <c r="AO218" s="627"/>
      <c r="AP218" s="627"/>
      <c r="AQ218" s="627"/>
      <c r="AR218" s="627"/>
    </row>
    <row r="219" spans="1:44" ht="15">
      <c r="A219" s="117"/>
      <c r="B219" s="258" t="s">
        <v>529</v>
      </c>
      <c r="C219" s="259">
        <v>2719</v>
      </c>
      <c r="D219" s="260">
        <v>1428</v>
      </c>
      <c r="E219" s="260">
        <v>3686</v>
      </c>
      <c r="F219" s="260">
        <v>290</v>
      </c>
      <c r="G219" s="260">
        <v>780</v>
      </c>
      <c r="H219" s="260">
        <v>413</v>
      </c>
      <c r="I219" s="259">
        <v>9316</v>
      </c>
      <c r="J219" s="259"/>
      <c r="K219" s="260">
        <v>1154</v>
      </c>
      <c r="L219" s="260">
        <v>1022</v>
      </c>
      <c r="M219" s="260">
        <v>354</v>
      </c>
      <c r="N219" s="261">
        <v>2530</v>
      </c>
      <c r="O219"/>
      <c r="P219">
        <v>1154</v>
      </c>
      <c r="R219" s="601"/>
      <c r="S219" s="602" t="s">
        <v>607</v>
      </c>
      <c r="T219" s="677">
        <f t="shared" si="2308"/>
        <v>0.22338153138350311</v>
      </c>
      <c r="U219" s="678">
        <f t="shared" si="2309"/>
        <v>0.39371381306865177</v>
      </c>
      <c r="V219" s="678">
        <f t="shared" si="2310"/>
        <v>0.27964494347925045</v>
      </c>
      <c r="W219" s="678">
        <f t="shared" si="2311"/>
        <v>0.32293986636971045</v>
      </c>
      <c r="X219" s="678">
        <f t="shared" si="2312"/>
        <v>0.37717601547388779</v>
      </c>
      <c r="Y219" s="678">
        <f t="shared" si="2313"/>
        <v>0.35299145299145301</v>
      </c>
      <c r="Z219" s="677">
        <f t="shared" si="2314"/>
        <v>0.28131416837782341</v>
      </c>
      <c r="AA219" s="677">
        <f t="shared" si="2315"/>
        <v>0</v>
      </c>
      <c r="AB219" s="678">
        <f t="shared" si="2316"/>
        <v>0.12443390122924304</v>
      </c>
      <c r="AC219" s="678">
        <f t="shared" si="2317"/>
        <v>0.1205188679245283</v>
      </c>
      <c r="AD219" s="678">
        <f t="shared" si="2318"/>
        <v>0.10983555693453305</v>
      </c>
      <c r="AE219" s="677">
        <f t="shared" si="2319"/>
        <v>0.12060828526481385</v>
      </c>
      <c r="AG219" s="637">
        <f>(T219-T218)*100</f>
        <v>4.4712098750698814E-2</v>
      </c>
      <c r="AH219" s="637">
        <f t="shared" ref="AH219" si="2320">(U219-U218)*100</f>
        <v>1.7192073938216978</v>
      </c>
      <c r="AI219" s="637">
        <f t="shared" ref="AI219" si="2321">(V219-V218)*100</f>
        <v>0.49481702700048813</v>
      </c>
      <c r="AJ219" s="637">
        <f t="shared" ref="AJ219" si="2322">(W219-W218)*100</f>
        <v>-2.6375202123440245</v>
      </c>
      <c r="AK219" s="637">
        <f t="shared" ref="AK219" si="2323">(X219-X218)*100</f>
        <v>1.0287921452426352</v>
      </c>
      <c r="AL219" s="637">
        <f t="shared" ref="AL219" si="2324">(Y219-Y218)*100</f>
        <v>-0.9314127978354847</v>
      </c>
      <c r="AM219" s="637">
        <f t="shared" ref="AM219" si="2325">(Z219-Z218)*100</f>
        <v>0.33760369854660133</v>
      </c>
      <c r="AN219" s="637">
        <f t="shared" ref="AN219" si="2326">(AA219-AA218)*100</f>
        <v>0</v>
      </c>
      <c r="AO219" s="637">
        <f t="shared" ref="AO219" si="2327">(AB219-AB218)*100</f>
        <v>7.1795581557111898</v>
      </c>
      <c r="AP219" s="637">
        <f t="shared" ref="AP219" si="2328">(AC219-AC218)*100</f>
        <v>5.9706319711620095</v>
      </c>
      <c r="AQ219" s="637">
        <f t="shared" ref="AQ219" si="2329">(AD219-AD218)*100</f>
        <v>4.4117399752961237</v>
      </c>
      <c r="AR219" s="637">
        <f t="shared" ref="AR219" si="2330">(AE219-AE218)*100</f>
        <v>6.2457459933062847</v>
      </c>
    </row>
    <row r="220" spans="1:44" ht="15">
      <c r="A220" s="117"/>
      <c r="B220" s="99" t="s">
        <v>150</v>
      </c>
      <c r="C220" s="106">
        <v>284</v>
      </c>
      <c r="D220" s="107">
        <v>361</v>
      </c>
      <c r="E220" s="107">
        <v>958</v>
      </c>
      <c r="F220" s="107">
        <v>121</v>
      </c>
      <c r="G220" s="107">
        <v>291</v>
      </c>
      <c r="H220" s="107">
        <v>39</v>
      </c>
      <c r="I220" s="106">
        <v>2054</v>
      </c>
      <c r="J220" s="106"/>
      <c r="K220" s="107">
        <v>655</v>
      </c>
      <c r="L220" s="107">
        <v>753</v>
      </c>
      <c r="M220" s="107">
        <v>288</v>
      </c>
      <c r="N220" s="108">
        <v>1696</v>
      </c>
      <c r="O220"/>
      <c r="P220">
        <v>655</v>
      </c>
      <c r="R220" s="599" t="s">
        <v>1117</v>
      </c>
      <c r="S220" s="600" t="s">
        <v>1108</v>
      </c>
      <c r="T220" s="675">
        <f t="shared" ref="T220:T221" si="2331">IF(C204&gt;0,C220/C204,)</f>
        <v>2.4936342084467468E-2</v>
      </c>
      <c r="U220" s="676">
        <f t="shared" ref="U220:U221" si="2332">IF(D204&gt;0,D220/D204,)</f>
        <v>0.10463768115942029</v>
      </c>
      <c r="V220" s="676">
        <f t="shared" ref="V220:V221" si="2333">IF(E204&gt;0,E220/E204,)</f>
        <v>7.3079563658555197E-2</v>
      </c>
      <c r="W220" s="676">
        <f t="shared" ref="W220:W221" si="2334">IF(F204&gt;0,F220/F204,)</f>
        <v>0.13812785388127855</v>
      </c>
      <c r="X220" s="676">
        <f t="shared" ref="X220:X221" si="2335">IF(G204&gt;0,G220/G204,)</f>
        <v>0.14869698518140009</v>
      </c>
      <c r="Y220" s="676">
        <f t="shared" ref="Y220:Y221" si="2336">IF(H204&gt;0,H220/H204,)</f>
        <v>3.5681610247026534E-2</v>
      </c>
      <c r="Z220" s="675">
        <f t="shared" ref="Z220:Z221" si="2337">IF(I204&gt;0,I220/I204,)</f>
        <v>6.4441237372152849E-2</v>
      </c>
      <c r="AA220" s="675">
        <f t="shared" ref="AA220:AA221" si="2338">IF(J204&gt;0,J220/J204,)</f>
        <v>0</v>
      </c>
      <c r="AB220" s="676">
        <f t="shared" ref="AB220:AB221" si="2339">IF(K204&gt;0,K220/K204,)</f>
        <v>8.3888319672131145E-2</v>
      </c>
      <c r="AC220" s="676">
        <f t="shared" ref="AC220:AC221" si="2340">IF(L204&gt;0,L220/L204,)</f>
        <v>9.6811519670866542E-2</v>
      </c>
      <c r="AD220" s="676">
        <f t="shared" ref="AD220:AD221" si="2341">IF(M204&gt;0,M220/M204,)</f>
        <v>9.7560975609756101E-2</v>
      </c>
      <c r="AE220" s="675">
        <f t="shared" ref="AE220:AE221" si="2342">IF(N204&gt;0,N220/N204,)</f>
        <v>9.1487754881864281E-2</v>
      </c>
      <c r="AG220" s="730" t="s">
        <v>1107</v>
      </c>
      <c r="AH220" s="627"/>
      <c r="AI220" s="627"/>
      <c r="AJ220" s="627"/>
      <c r="AK220" s="627"/>
      <c r="AL220" s="627"/>
      <c r="AM220" s="627"/>
      <c r="AN220" s="627"/>
      <c r="AO220" s="627"/>
      <c r="AP220" s="627"/>
      <c r="AQ220" s="627"/>
      <c r="AR220" s="627"/>
    </row>
    <row r="221" spans="1:44" ht="15">
      <c r="A221" s="117"/>
      <c r="B221" s="258" t="s">
        <v>531</v>
      </c>
      <c r="C221" s="259">
        <v>298</v>
      </c>
      <c r="D221" s="260">
        <v>399</v>
      </c>
      <c r="E221" s="260">
        <v>867</v>
      </c>
      <c r="F221" s="260">
        <v>125</v>
      </c>
      <c r="G221" s="260">
        <v>294</v>
      </c>
      <c r="H221" s="260">
        <v>44</v>
      </c>
      <c r="I221" s="259">
        <v>2027</v>
      </c>
      <c r="J221" s="259"/>
      <c r="K221" s="260">
        <v>1732</v>
      </c>
      <c r="L221" s="260">
        <v>1345</v>
      </c>
      <c r="M221" s="260">
        <v>450</v>
      </c>
      <c r="N221" s="261">
        <v>3527</v>
      </c>
      <c r="O221"/>
      <c r="P221">
        <v>1732</v>
      </c>
      <c r="R221" s="601"/>
      <c r="S221" s="602" t="s">
        <v>607</v>
      </c>
      <c r="T221" s="677">
        <f t="shared" si="2331"/>
        <v>2.4482418665790338E-2</v>
      </c>
      <c r="U221" s="678">
        <f t="shared" si="2332"/>
        <v>0.11000827129859388</v>
      </c>
      <c r="V221" s="678">
        <f t="shared" si="2333"/>
        <v>6.5776496472194829E-2</v>
      </c>
      <c r="W221" s="678">
        <f t="shared" si="2334"/>
        <v>0.13919821826280623</v>
      </c>
      <c r="X221" s="678">
        <f t="shared" si="2335"/>
        <v>0.14216634429400388</v>
      </c>
      <c r="Y221" s="678">
        <f t="shared" si="2336"/>
        <v>3.7606837606837605E-2</v>
      </c>
      <c r="Z221" s="677">
        <f t="shared" si="2337"/>
        <v>6.1209083222611427E-2</v>
      </c>
      <c r="AA221" s="677">
        <f t="shared" si="2338"/>
        <v>0</v>
      </c>
      <c r="AB221" s="678">
        <f t="shared" si="2339"/>
        <v>0.1867586801811516</v>
      </c>
      <c r="AC221" s="678">
        <f t="shared" si="2340"/>
        <v>0.15860849056603774</v>
      </c>
      <c r="AD221" s="678">
        <f t="shared" si="2341"/>
        <v>0.13962147067949116</v>
      </c>
      <c r="AE221" s="677">
        <f t="shared" si="2342"/>
        <v>0.16813653048577012</v>
      </c>
      <c r="AG221" s="637">
        <f>(T221-T220)*100</f>
        <v>-4.539234186771296E-2</v>
      </c>
      <c r="AH221" s="637">
        <f t="shared" ref="AH221" si="2343">(U221-U220)*100</f>
        <v>0.53705901391735833</v>
      </c>
      <c r="AI221" s="637">
        <f t="shared" ref="AI221" si="2344">(V221-V220)*100</f>
        <v>-0.7303067186360368</v>
      </c>
      <c r="AJ221" s="637">
        <f t="shared" ref="AJ221" si="2345">(W221-W220)*100</f>
        <v>0.10703643815276886</v>
      </c>
      <c r="AK221" s="637">
        <f t="shared" ref="AK221" si="2346">(X221-X220)*100</f>
        <v>-0.65306408873962163</v>
      </c>
      <c r="AL221" s="637">
        <f t="shared" ref="AL221" si="2347">(Y221-Y220)*100</f>
        <v>0.19252273598110714</v>
      </c>
      <c r="AM221" s="637">
        <f t="shared" ref="AM221" si="2348">(Z221-Z220)*100</f>
        <v>-0.32321541495414219</v>
      </c>
      <c r="AN221" s="637">
        <f t="shared" ref="AN221" si="2349">(AA221-AA220)*100</f>
        <v>0</v>
      </c>
      <c r="AO221" s="637">
        <f t="shared" ref="AO221" si="2350">(AB221-AB220)*100</f>
        <v>10.287036050902046</v>
      </c>
      <c r="AP221" s="637">
        <f t="shared" ref="AP221" si="2351">(AC221-AC220)*100</f>
        <v>6.179697089517119</v>
      </c>
      <c r="AQ221" s="637">
        <f t="shared" ref="AQ221" si="2352">(AD221-AD220)*100</f>
        <v>4.2060495069735051</v>
      </c>
      <c r="AR221" s="637">
        <f t="shared" ref="AR221" si="2353">(AE221-AE220)*100</f>
        <v>7.6648775603905843</v>
      </c>
    </row>
    <row r="222" spans="1:44" ht="15">
      <c r="A222" s="117"/>
      <c r="B222" s="99" t="s">
        <v>152</v>
      </c>
      <c r="C222" s="106">
        <v>24</v>
      </c>
      <c r="D222" s="107">
        <v>43</v>
      </c>
      <c r="E222" s="107">
        <v>62</v>
      </c>
      <c r="F222" s="107">
        <v>10</v>
      </c>
      <c r="G222" s="107">
        <v>19</v>
      </c>
      <c r="H222" s="107">
        <v>4</v>
      </c>
      <c r="I222" s="106">
        <v>162</v>
      </c>
      <c r="J222" s="106"/>
      <c r="K222" s="107">
        <v>42</v>
      </c>
      <c r="L222" s="107">
        <v>29</v>
      </c>
      <c r="M222" s="107">
        <v>7</v>
      </c>
      <c r="N222" s="108">
        <v>78</v>
      </c>
      <c r="O222"/>
      <c r="P222">
        <v>42</v>
      </c>
      <c r="R222" s="599" t="s">
        <v>1118</v>
      </c>
      <c r="S222" s="600" t="s">
        <v>1108</v>
      </c>
      <c r="T222" s="675">
        <f t="shared" ref="T222:T223" si="2354">IF(C204&gt;0,C222/C204,)</f>
        <v>2.1072965141803496E-3</v>
      </c>
      <c r="U222" s="676">
        <f t="shared" ref="U222:U223" si="2355">IF(D204&gt;0,D222/D204,)</f>
        <v>1.2463768115942029E-2</v>
      </c>
      <c r="V222" s="676">
        <f t="shared" ref="V222:V223" si="2356">IF(E204&gt;0,E222/E204,)</f>
        <v>4.7295751010755973E-3</v>
      </c>
      <c r="W222" s="676">
        <f t="shared" ref="W222:W223" si="2357">IF(F204&gt;0,F222/F204,)</f>
        <v>1.1415525114155251E-2</v>
      </c>
      <c r="X222" s="676">
        <f t="shared" ref="X222:X223" si="2358">IF(G204&gt;0,G222/G204,)</f>
        <v>9.7087378640776691E-3</v>
      </c>
      <c r="Y222" s="676">
        <f t="shared" ref="Y222:Y223" si="2359">IF(H204&gt;0,H222/H204,)</f>
        <v>3.6596523330283625E-3</v>
      </c>
      <c r="Z222" s="675">
        <f t="shared" ref="Z222:Z223" si="2360">IF(I204&gt;0,I222/I204,)</f>
        <v>5.0825123925456487E-3</v>
      </c>
      <c r="AA222" s="675">
        <f t="shared" ref="AA222:AA223" si="2361">IF(J204&gt;0,J222/J204,)</f>
        <v>0</v>
      </c>
      <c r="AB222" s="676">
        <f t="shared" ref="AB222:AB223" si="2362">IF(K204&gt;0,K222/K204,)</f>
        <v>5.3790983606557376E-3</v>
      </c>
      <c r="AC222" s="676">
        <f t="shared" ref="AC222:AC223" si="2363">IF(L204&gt;0,L222/L204,)</f>
        <v>3.7284649010028287E-3</v>
      </c>
      <c r="AD222" s="676">
        <f t="shared" ref="AD222:AD223" si="2364">IF(M204&gt;0,M222/M204,)</f>
        <v>2.3712737127371273E-3</v>
      </c>
      <c r="AE222" s="675">
        <f t="shared" ref="AE222:AE223" si="2365">IF(N204&gt;0,N222/N204,)</f>
        <v>4.2075736325385693E-3</v>
      </c>
      <c r="AG222" s="730" t="s">
        <v>1107</v>
      </c>
      <c r="AH222" s="627"/>
      <c r="AI222" s="627"/>
      <c r="AJ222" s="627"/>
      <c r="AK222" s="627"/>
      <c r="AL222" s="627"/>
      <c r="AM222" s="627"/>
      <c r="AN222" s="627"/>
      <c r="AO222" s="627"/>
      <c r="AP222" s="627"/>
      <c r="AQ222" s="627"/>
      <c r="AR222" s="627"/>
    </row>
    <row r="223" spans="1:44" ht="15">
      <c r="A223" s="117"/>
      <c r="B223" s="258" t="s">
        <v>533</v>
      </c>
      <c r="C223" s="259">
        <v>18</v>
      </c>
      <c r="D223" s="260">
        <v>33</v>
      </c>
      <c r="E223" s="260">
        <v>41</v>
      </c>
      <c r="F223" s="260">
        <v>13</v>
      </c>
      <c r="G223" s="260">
        <v>11</v>
      </c>
      <c r="H223" s="260">
        <v>5</v>
      </c>
      <c r="I223" s="259">
        <v>121</v>
      </c>
      <c r="J223" s="259"/>
      <c r="K223" s="260">
        <v>122</v>
      </c>
      <c r="L223" s="260">
        <v>47</v>
      </c>
      <c r="M223" s="260">
        <v>10</v>
      </c>
      <c r="N223" s="261">
        <v>179</v>
      </c>
      <c r="O223"/>
      <c r="P223">
        <v>122</v>
      </c>
      <c r="R223" s="601"/>
      <c r="S223" s="602" t="s">
        <v>607</v>
      </c>
      <c r="T223" s="677">
        <f t="shared" si="2354"/>
        <v>1.4788038120276043E-3</v>
      </c>
      <c r="U223" s="678">
        <f t="shared" si="2355"/>
        <v>9.0984284532671638E-3</v>
      </c>
      <c r="V223" s="678">
        <f t="shared" si="2356"/>
        <v>3.1105378954555799E-3</v>
      </c>
      <c r="W223" s="678">
        <f t="shared" si="2357"/>
        <v>1.4476614699331848E-2</v>
      </c>
      <c r="X223" s="678">
        <f t="shared" si="2358"/>
        <v>5.3191489361702126E-3</v>
      </c>
      <c r="Y223" s="678">
        <f t="shared" si="2359"/>
        <v>4.2735042735042739E-3</v>
      </c>
      <c r="Z223" s="677">
        <f t="shared" si="2360"/>
        <v>3.6538229254740912E-3</v>
      </c>
      <c r="AA223" s="677">
        <f t="shared" si="2361"/>
        <v>0</v>
      </c>
      <c r="AB223" s="678">
        <f t="shared" si="2362"/>
        <v>1.3155057149018762E-2</v>
      </c>
      <c r="AC223" s="678">
        <f t="shared" si="2363"/>
        <v>5.5424528301886789E-3</v>
      </c>
      <c r="AD223" s="678">
        <f t="shared" si="2364"/>
        <v>3.1026993484331369E-3</v>
      </c>
      <c r="AE223" s="677">
        <f t="shared" si="2365"/>
        <v>8.5331553606330744E-3</v>
      </c>
      <c r="AG223" s="637">
        <f>(T223-T222)*100</f>
        <v>-6.2849270215274533E-2</v>
      </c>
      <c r="AH223" s="637">
        <f t="shared" ref="AH223" si="2366">(U223-U222)*100</f>
        <v>-0.3365339662674865</v>
      </c>
      <c r="AI223" s="637">
        <f t="shared" ref="AI223" si="2367">(V223-V222)*100</f>
        <v>-0.16190372056200172</v>
      </c>
      <c r="AJ223" s="637">
        <f t="shared" ref="AJ223" si="2368">(W223-W222)*100</f>
        <v>0.30610895851765973</v>
      </c>
      <c r="AK223" s="637">
        <f t="shared" ref="AK223" si="2369">(X223-X222)*100</f>
        <v>-0.43895889279074563</v>
      </c>
      <c r="AL223" s="637">
        <f t="shared" ref="AL223" si="2370">(Y223-Y222)*100</f>
        <v>6.1385194047591143E-2</v>
      </c>
      <c r="AM223" s="637">
        <f t="shared" ref="AM223" si="2371">(Z223-Z222)*100</f>
        <v>-0.14286894670715575</v>
      </c>
      <c r="AN223" s="637">
        <f t="shared" ref="AN223" si="2372">(AA223-AA222)*100</f>
        <v>0</v>
      </c>
      <c r="AO223" s="637">
        <f t="shared" ref="AO223" si="2373">(AB223-AB222)*100</f>
        <v>0.77759587883630243</v>
      </c>
      <c r="AP223" s="637">
        <f t="shared" ref="AP223" si="2374">(AC223-AC222)*100</f>
        <v>0.18139879291858502</v>
      </c>
      <c r="AQ223" s="637">
        <f t="shared" ref="AQ223" si="2375">(AD223-AD222)*100</f>
        <v>7.3142563569600971E-2</v>
      </c>
      <c r="AR223" s="637">
        <f t="shared" ref="AR223" si="2376">(AE223-AE222)*100</f>
        <v>0.43255817280945053</v>
      </c>
    </row>
    <row r="224" spans="1:44" ht="15">
      <c r="A224" s="117"/>
      <c r="B224" s="99" t="s">
        <v>154</v>
      </c>
      <c r="C224" s="106">
        <v>248</v>
      </c>
      <c r="D224" s="107">
        <v>28</v>
      </c>
      <c r="E224" s="107">
        <v>182</v>
      </c>
      <c r="F224" s="107">
        <v>65</v>
      </c>
      <c r="G224" s="107">
        <v>61</v>
      </c>
      <c r="H224" s="107">
        <v>25</v>
      </c>
      <c r="I224" s="106">
        <v>609</v>
      </c>
      <c r="J224" s="106"/>
      <c r="K224" s="107"/>
      <c r="L224" s="107"/>
      <c r="M224" s="107"/>
      <c r="N224" s="108"/>
      <c r="O224"/>
      <c r="P224"/>
      <c r="R224" s="599" t="s">
        <v>1119</v>
      </c>
      <c r="S224" s="600" t="s">
        <v>1108</v>
      </c>
      <c r="T224" s="675">
        <f t="shared" ref="T224:T225" si="2377">IF(C204&gt;0,C224/C204,)</f>
        <v>2.1775397313196946E-2</v>
      </c>
      <c r="U224" s="676">
        <f t="shared" ref="U224:U225" si="2378">IF(D204&gt;0,D224/D204,)</f>
        <v>8.1159420289855077E-3</v>
      </c>
      <c r="V224" s="676">
        <f t="shared" ref="V224:V225" si="2379">IF(E204&gt;0,E224/E204,)</f>
        <v>1.3883591425738043E-2</v>
      </c>
      <c r="W224" s="676">
        <f t="shared" ref="W224:W225" si="2380">IF(F204&gt;0,F224/F204,)</f>
        <v>7.4200913242009128E-2</v>
      </c>
      <c r="X224" s="676">
        <f t="shared" ref="X224:X225" si="2381">IF(G204&gt;0,G224/G204,)</f>
        <v>3.1170158405723045E-2</v>
      </c>
      <c r="Y224" s="676">
        <f t="shared" ref="Y224:Y225" si="2382">IF(H204&gt;0,H224/H204,)</f>
        <v>2.2872827081427266E-2</v>
      </c>
      <c r="Z224" s="675">
        <f t="shared" ref="Z224:Z225" si="2383">IF(I204&gt;0,I224/I204,)</f>
        <v>1.9106481771977161E-2</v>
      </c>
      <c r="AA224" s="675">
        <f t="shared" ref="AA224:AA225" si="2384">IF(J204&gt;0,J224/J204,)</f>
        <v>0</v>
      </c>
      <c r="AB224" s="676">
        <f t="shared" ref="AB224:AB225" si="2385">IF(K204&gt;0,K224/K204,)</f>
        <v>0</v>
      </c>
      <c r="AC224" s="676">
        <f t="shared" ref="AC224:AC225" si="2386">IF(L204&gt;0,L224/L204,)</f>
        <v>0</v>
      </c>
      <c r="AD224" s="676">
        <f t="shared" ref="AD224:AD225" si="2387">IF(M204&gt;0,M224/M204,)</f>
        <v>0</v>
      </c>
      <c r="AE224" s="675">
        <f t="shared" ref="AE224:AE225" si="2388">IF(N204&gt;0,N224/N204,)</f>
        <v>0</v>
      </c>
      <c r="AG224" s="730" t="s">
        <v>1107</v>
      </c>
      <c r="AH224" s="262"/>
      <c r="AI224" s="262"/>
      <c r="AJ224" s="262"/>
      <c r="AK224" s="262"/>
      <c r="AL224" s="262"/>
      <c r="AM224" s="262"/>
      <c r="AN224" s="262"/>
      <c r="AO224" s="262"/>
      <c r="AP224" s="262"/>
      <c r="AQ224" s="262"/>
      <c r="AR224" s="262"/>
    </row>
    <row r="225" spans="1:45" ht="15.75" thickBot="1">
      <c r="A225" s="610"/>
      <c r="B225" s="614" t="s">
        <v>537</v>
      </c>
      <c r="C225" s="611">
        <v>203</v>
      </c>
      <c r="D225" s="612">
        <v>13</v>
      </c>
      <c r="E225" s="612">
        <v>192</v>
      </c>
      <c r="F225" s="612">
        <v>79</v>
      </c>
      <c r="G225" s="612">
        <v>74</v>
      </c>
      <c r="H225" s="612">
        <v>18</v>
      </c>
      <c r="I225" s="611">
        <v>579</v>
      </c>
      <c r="J225" s="611"/>
      <c r="K225" s="612"/>
      <c r="L225" s="612"/>
      <c r="M225" s="612"/>
      <c r="N225" s="613"/>
      <c r="O225"/>
      <c r="P225"/>
      <c r="Q225"/>
      <c r="R225" s="615"/>
      <c r="S225" s="616" t="s">
        <v>607</v>
      </c>
      <c r="T225" s="679">
        <f t="shared" si="2377"/>
        <v>1.6677620768977983E-2</v>
      </c>
      <c r="U225" s="680">
        <f t="shared" si="2378"/>
        <v>3.5842293906810036E-3</v>
      </c>
      <c r="V225" s="680">
        <f t="shared" si="2379"/>
        <v>1.4566421364084666E-2</v>
      </c>
      <c r="W225" s="680">
        <f t="shared" si="2380"/>
        <v>8.7973273942093547E-2</v>
      </c>
      <c r="X225" s="680">
        <f t="shared" si="2381"/>
        <v>3.5783365570599614E-2</v>
      </c>
      <c r="Y225" s="680">
        <f t="shared" si="2382"/>
        <v>1.5384615384615385E-2</v>
      </c>
      <c r="Z225" s="679">
        <f t="shared" si="2383"/>
        <v>1.7483995651648751E-2</v>
      </c>
      <c r="AA225" s="679">
        <f t="shared" si="2384"/>
        <v>0</v>
      </c>
      <c r="AB225" s="680">
        <f t="shared" si="2385"/>
        <v>0</v>
      </c>
      <c r="AC225" s="680">
        <f t="shared" si="2386"/>
        <v>0</v>
      </c>
      <c r="AD225" s="680">
        <f t="shared" si="2387"/>
        <v>0</v>
      </c>
      <c r="AE225" s="679">
        <f t="shared" si="2388"/>
        <v>0</v>
      </c>
      <c r="AF225" s="617"/>
      <c r="AG225" s="642">
        <f>(T225-T224)*100</f>
        <v>-0.50977765442189638</v>
      </c>
      <c r="AH225" s="642">
        <f t="shared" ref="AH225" si="2389">(U225-U224)*100</f>
        <v>-0.45317126383045042</v>
      </c>
      <c r="AI225" s="642">
        <f t="shared" ref="AI225" si="2390">(V225-V224)*100</f>
        <v>6.8282993834662381E-2</v>
      </c>
      <c r="AJ225" s="642">
        <f t="shared" ref="AJ225" si="2391">(W225-W224)*100</f>
        <v>1.3772360700084418</v>
      </c>
      <c r="AK225" s="642">
        <f t="shared" ref="AK225" si="2392">(X225-X224)*100</f>
        <v>0.46132071648765682</v>
      </c>
      <c r="AL225" s="642">
        <f t="shared" ref="AL225" si="2393">(Y225-Y224)*100</f>
        <v>-0.74882116968118806</v>
      </c>
      <c r="AM225" s="642">
        <f t="shared" ref="AM225" si="2394">(Z225-Z224)*100</f>
        <v>-0.16224861203284097</v>
      </c>
      <c r="AN225" s="642">
        <f t="shared" ref="AN225" si="2395">(AA225-AA224)*100</f>
        <v>0</v>
      </c>
      <c r="AO225" s="642">
        <f t="shared" ref="AO225" si="2396">(AB225-AB224)*100</f>
        <v>0</v>
      </c>
      <c r="AP225" s="642">
        <f t="shared" ref="AP225" si="2397">(AC225-AC224)*100</f>
        <v>0</v>
      </c>
      <c r="AQ225" s="642">
        <f t="shared" ref="AQ225" si="2398">(AD225-AD224)*100</f>
        <v>0</v>
      </c>
      <c r="AR225" s="642">
        <f t="shared" ref="AR225" si="2399">(AE225-AE224)*100</f>
        <v>0</v>
      </c>
    </row>
    <row r="226" spans="1:45" ht="15">
      <c r="A226" s="116" t="s">
        <v>47</v>
      </c>
      <c r="B226" s="99" t="s">
        <v>140</v>
      </c>
      <c r="C226" s="106">
        <v>8089</v>
      </c>
      <c r="D226" s="107"/>
      <c r="E226" s="107">
        <v>3680</v>
      </c>
      <c r="F226" s="107"/>
      <c r="G226" s="107">
        <v>3053</v>
      </c>
      <c r="H226" s="107">
        <v>582</v>
      </c>
      <c r="I226" s="106">
        <v>15404</v>
      </c>
      <c r="J226" s="106">
        <v>1153</v>
      </c>
      <c r="K226" s="107">
        <v>3509</v>
      </c>
      <c r="L226" s="107">
        <v>609</v>
      </c>
      <c r="M226" s="107">
        <v>2366</v>
      </c>
      <c r="N226" s="108">
        <v>7637</v>
      </c>
      <c r="O226"/>
      <c r="P226">
        <v>3509</v>
      </c>
      <c r="R226" s="599" t="s">
        <v>1109</v>
      </c>
      <c r="S226" s="600" t="s">
        <v>1108</v>
      </c>
      <c r="T226" s="675">
        <f t="shared" ref="T226:T227" si="2400">IF(C226&gt;0,C226/C226,)</f>
        <v>1</v>
      </c>
      <c r="U226" s="676">
        <f t="shared" ref="U226:U227" si="2401">IF(D226&gt;0,D226/D226,)</f>
        <v>0</v>
      </c>
      <c r="V226" s="676">
        <f t="shared" ref="V226:V227" si="2402">IF(E226&gt;0,E226/E226,)</f>
        <v>1</v>
      </c>
      <c r="W226" s="676">
        <f t="shared" ref="W226:W227" si="2403">IF(F226&gt;0,F226/F226,)</f>
        <v>0</v>
      </c>
      <c r="X226" s="676">
        <f t="shared" ref="X226:X227" si="2404">IF(G226&gt;0,G226/G226,)</f>
        <v>1</v>
      </c>
      <c r="Y226" s="676">
        <f t="shared" ref="Y226:Y227" si="2405">IF(H226&gt;0,H226/H226,)</f>
        <v>1</v>
      </c>
      <c r="Z226" s="675">
        <f t="shared" ref="Z226:Z227" si="2406">IF(I226&gt;0,I226/I226,)</f>
        <v>1</v>
      </c>
      <c r="AA226" s="675">
        <f t="shared" ref="AA226:AA227" si="2407">IF(J226&gt;0,J226/J226,)</f>
        <v>1</v>
      </c>
      <c r="AB226" s="676">
        <f t="shared" ref="AB226:AB227" si="2408">IF(K226&gt;0,K226/K226,)</f>
        <v>1</v>
      </c>
      <c r="AC226" s="676">
        <f t="shared" ref="AC226:AC227" si="2409">IF(L226&gt;0,L226/L226,)</f>
        <v>1</v>
      </c>
      <c r="AD226" s="676">
        <f t="shared" ref="AD226:AD227" si="2410">IF(M226&gt;0,M226/M226,)</f>
        <v>1</v>
      </c>
      <c r="AE226" s="675">
        <f t="shared" ref="AE226:AE227" si="2411">IF(N226&gt;0,N226/N226,)</f>
        <v>1</v>
      </c>
      <c r="AG226" s="626">
        <f>+T228+T230+T232+T234+T236+T238+T240+T242+T244+T246</f>
        <v>1</v>
      </c>
      <c r="AH226" s="627">
        <f t="shared" ref="AH226:AH227" si="2412">+U228+U230+U232+U234+U236+U238+U240+U242+U244+U246</f>
        <v>0</v>
      </c>
      <c r="AI226" s="627">
        <f t="shared" ref="AI226:AI227" si="2413">+V228+V230+V232+V234+V236+V238+V240+V242+V244+V246</f>
        <v>1</v>
      </c>
      <c r="AJ226" s="627">
        <f t="shared" ref="AJ226:AJ227" si="2414">+W228+W230+W232+W234+W236+W238+W240+W242+W244+W246</f>
        <v>0</v>
      </c>
      <c r="AK226" s="627">
        <f t="shared" ref="AK226:AK227" si="2415">+X228+X230+X232+X234+X236+X238+X240+X242+X244+X246</f>
        <v>1</v>
      </c>
      <c r="AL226" s="627">
        <f t="shared" ref="AL226:AL227" si="2416">+Y228+Y230+Y232+Y234+Y236+Y238+Y240+Y242+Y244+Y246</f>
        <v>1</v>
      </c>
      <c r="AM226" s="627">
        <f t="shared" ref="AM226:AM227" si="2417">+Z228+Z230+Z232+Z234+Z236+Z238+Z240+Z242+Z244+Z246</f>
        <v>1</v>
      </c>
      <c r="AN226" s="627">
        <f t="shared" ref="AN226:AN227" si="2418">+AA228+AA230+AA232+AA234+AA236+AA238+AA240+AA242+AA244+AA246</f>
        <v>0.99999999999999989</v>
      </c>
      <c r="AO226" s="627">
        <f t="shared" ref="AO226:AO227" si="2419">+AB228+AB230+AB232+AB234+AB236+AB238+AB240+AB242+AB244+AB246</f>
        <v>1</v>
      </c>
      <c r="AP226" s="627">
        <f t="shared" ref="AP226:AP227" si="2420">+AC228+AC230+AC232+AC234+AC236+AC238+AC240+AC242+AC244+AC246</f>
        <v>1</v>
      </c>
      <c r="AQ226" s="627">
        <f t="shared" ref="AQ226:AQ227" si="2421">+AD228+AD230+AD232+AD234+AD236+AD238+AD240+AD242+AD244+AD246</f>
        <v>0.99999999999999989</v>
      </c>
      <c r="AR226" s="627">
        <f t="shared" ref="AR226:AR227" si="2422">+AE228+AE230+AE232+AE234+AE236+AE238+AE240+AE242+AE244+AE246</f>
        <v>1</v>
      </c>
    </row>
    <row r="227" spans="1:45" ht="15">
      <c r="A227" s="117"/>
      <c r="B227" s="258" t="s">
        <v>535</v>
      </c>
      <c r="C227" s="259">
        <v>7946</v>
      </c>
      <c r="D227" s="260"/>
      <c r="E227" s="260">
        <v>3669</v>
      </c>
      <c r="F227" s="260"/>
      <c r="G227" s="260">
        <v>2975</v>
      </c>
      <c r="H227" s="260">
        <v>673</v>
      </c>
      <c r="I227" s="259">
        <v>15263</v>
      </c>
      <c r="J227" s="259">
        <v>1241</v>
      </c>
      <c r="K227" s="260">
        <v>3727</v>
      </c>
      <c r="L227" s="260">
        <v>721</v>
      </c>
      <c r="M227" s="260">
        <v>2474</v>
      </c>
      <c r="N227" s="261">
        <v>8163</v>
      </c>
      <c r="O227"/>
      <c r="P227">
        <v>3727</v>
      </c>
      <c r="R227" s="601"/>
      <c r="S227" s="602" t="s">
        <v>607</v>
      </c>
      <c r="T227" s="677">
        <f t="shared" si="2400"/>
        <v>1</v>
      </c>
      <c r="U227" s="678">
        <f t="shared" si="2401"/>
        <v>0</v>
      </c>
      <c r="V227" s="678">
        <f t="shared" si="2402"/>
        <v>1</v>
      </c>
      <c r="W227" s="678">
        <f t="shared" si="2403"/>
        <v>0</v>
      </c>
      <c r="X227" s="678">
        <f t="shared" si="2404"/>
        <v>1</v>
      </c>
      <c r="Y227" s="678">
        <f t="shared" si="2405"/>
        <v>1</v>
      </c>
      <c r="Z227" s="677">
        <f t="shared" si="2406"/>
        <v>1</v>
      </c>
      <c r="AA227" s="677">
        <f t="shared" si="2407"/>
        <v>1</v>
      </c>
      <c r="AB227" s="678">
        <f t="shared" si="2408"/>
        <v>1</v>
      </c>
      <c r="AC227" s="678">
        <f t="shared" si="2409"/>
        <v>1</v>
      </c>
      <c r="AD227" s="678">
        <f t="shared" si="2410"/>
        <v>1</v>
      </c>
      <c r="AE227" s="677">
        <f t="shared" si="2411"/>
        <v>1</v>
      </c>
      <c r="AG227" s="628">
        <f>+T229+T231+T233+T235+T237+T239+T241+T243+T245+T247</f>
        <v>1.0000000000000002</v>
      </c>
      <c r="AH227" s="628">
        <f t="shared" si="2412"/>
        <v>0</v>
      </c>
      <c r="AI227" s="628">
        <f t="shared" si="2413"/>
        <v>1</v>
      </c>
      <c r="AJ227" s="628">
        <f t="shared" si="2414"/>
        <v>0</v>
      </c>
      <c r="AK227" s="628">
        <f t="shared" si="2415"/>
        <v>1</v>
      </c>
      <c r="AL227" s="628">
        <f t="shared" si="2416"/>
        <v>0.99999999999999989</v>
      </c>
      <c r="AM227" s="628">
        <f t="shared" si="2417"/>
        <v>1</v>
      </c>
      <c r="AN227" s="628">
        <f t="shared" si="2418"/>
        <v>1</v>
      </c>
      <c r="AO227" s="628">
        <f t="shared" si="2419"/>
        <v>1</v>
      </c>
      <c r="AP227" s="628">
        <f t="shared" si="2420"/>
        <v>1</v>
      </c>
      <c r="AQ227" s="628">
        <f t="shared" si="2421"/>
        <v>0.99999999999999989</v>
      </c>
      <c r="AR227" s="628">
        <f t="shared" si="2422"/>
        <v>0.99999999999999989</v>
      </c>
      <c r="AS227" s="635"/>
    </row>
    <row r="228" spans="1:45" ht="15">
      <c r="A228" s="117"/>
      <c r="B228" s="99" t="s">
        <v>272</v>
      </c>
      <c r="C228" s="106">
        <v>976</v>
      </c>
      <c r="D228" s="107"/>
      <c r="E228" s="107">
        <v>319</v>
      </c>
      <c r="F228" s="107"/>
      <c r="G228" s="107">
        <v>274</v>
      </c>
      <c r="H228" s="107">
        <v>43</v>
      </c>
      <c r="I228" s="106">
        <v>1612</v>
      </c>
      <c r="J228" s="106">
        <v>47</v>
      </c>
      <c r="K228" s="107">
        <v>181</v>
      </c>
      <c r="L228" s="107">
        <v>94</v>
      </c>
      <c r="M228" s="107">
        <v>237</v>
      </c>
      <c r="N228" s="108">
        <v>559</v>
      </c>
      <c r="O228"/>
      <c r="P228">
        <v>181</v>
      </c>
      <c r="R228" s="599" t="s">
        <v>1110</v>
      </c>
      <c r="S228" s="600" t="s">
        <v>1108</v>
      </c>
      <c r="T228" s="675">
        <f t="shared" ref="T228:T229" si="2423">IF(C226&gt;0,C228/C226,)</f>
        <v>0.12065768327358141</v>
      </c>
      <c r="U228" s="676">
        <f t="shared" ref="U228:U229" si="2424">IF(D226&gt;0,D228/D226,)</f>
        <v>0</v>
      </c>
      <c r="V228" s="676">
        <f t="shared" ref="V228:V229" si="2425">IF(E226&gt;0,E228/E226,)</f>
        <v>8.6684782608695651E-2</v>
      </c>
      <c r="W228" s="676">
        <f t="shared" ref="W228:W229" si="2426">IF(F226&gt;0,F228/F226,)</f>
        <v>0</v>
      </c>
      <c r="X228" s="676">
        <f t="shared" ref="X228:X229" si="2427">IF(G226&gt;0,G228/G226,)</f>
        <v>8.9747789059941047E-2</v>
      </c>
      <c r="Y228" s="676">
        <f t="shared" ref="Y228:Y229" si="2428">IF(H226&gt;0,H228/H226,)</f>
        <v>7.3883161512027493E-2</v>
      </c>
      <c r="Z228" s="675">
        <f t="shared" ref="Z228:Z229" si="2429">IF(I226&gt;0,I228/I226,)</f>
        <v>0.10464814333939236</v>
      </c>
      <c r="AA228" s="675">
        <f t="shared" ref="AA228:AA229" si="2430">IF(J226&gt;0,J228/J226,)</f>
        <v>4.0763226366001735E-2</v>
      </c>
      <c r="AB228" s="676">
        <f t="shared" ref="AB228:AB229" si="2431">IF(K226&gt;0,K228/K226,)</f>
        <v>5.1581647192932456E-2</v>
      </c>
      <c r="AC228" s="676">
        <f t="shared" ref="AC228:AC229" si="2432">IF(L226&gt;0,L228/L226,)</f>
        <v>0.15435139573070608</v>
      </c>
      <c r="AD228" s="676">
        <f t="shared" ref="AD228:AD229" si="2433">IF(M226&gt;0,M228/M226,)</f>
        <v>0.10016906170752325</v>
      </c>
      <c r="AE228" s="675">
        <f t="shared" ref="AE228:AE229" si="2434">IF(N226&gt;0,N228/N226,)</f>
        <v>7.3196281262275759E-2</v>
      </c>
      <c r="AG228" s="730" t="s">
        <v>1107</v>
      </c>
      <c r="AH228" s="627"/>
      <c r="AI228" s="627"/>
      <c r="AJ228" s="627"/>
      <c r="AK228" s="627"/>
      <c r="AL228" s="627"/>
      <c r="AM228" s="627"/>
      <c r="AN228" s="627"/>
      <c r="AO228" s="627"/>
      <c r="AP228" s="627"/>
      <c r="AQ228" s="627"/>
      <c r="AR228" s="627"/>
    </row>
    <row r="229" spans="1:45" ht="15">
      <c r="A229" s="117"/>
      <c r="B229" s="258" t="s">
        <v>517</v>
      </c>
      <c r="C229" s="259">
        <v>1144</v>
      </c>
      <c r="D229" s="260"/>
      <c r="E229" s="260">
        <v>382</v>
      </c>
      <c r="F229" s="260"/>
      <c r="G229" s="260">
        <v>336</v>
      </c>
      <c r="H229" s="260">
        <v>61</v>
      </c>
      <c r="I229" s="259">
        <v>1923</v>
      </c>
      <c r="J229" s="259">
        <v>76</v>
      </c>
      <c r="K229" s="260">
        <v>195</v>
      </c>
      <c r="L229" s="260">
        <v>108</v>
      </c>
      <c r="M229" s="260">
        <v>267</v>
      </c>
      <c r="N229" s="261">
        <v>646</v>
      </c>
      <c r="O229"/>
      <c r="P229">
        <v>195</v>
      </c>
      <c r="R229" s="601"/>
      <c r="S229" s="602" t="s">
        <v>607</v>
      </c>
      <c r="T229" s="677">
        <f t="shared" si="2423"/>
        <v>0.14397180971558016</v>
      </c>
      <c r="U229" s="678">
        <f t="shared" si="2424"/>
        <v>0</v>
      </c>
      <c r="V229" s="678">
        <f t="shared" si="2425"/>
        <v>0.10411556282365768</v>
      </c>
      <c r="W229" s="678">
        <f t="shared" si="2426"/>
        <v>0</v>
      </c>
      <c r="X229" s="678">
        <f t="shared" si="2427"/>
        <v>0.11294117647058824</v>
      </c>
      <c r="Y229" s="678">
        <f t="shared" si="2428"/>
        <v>9.0638930163447248E-2</v>
      </c>
      <c r="Z229" s="677">
        <f t="shared" si="2429"/>
        <v>0.12599095852715717</v>
      </c>
      <c r="AA229" s="677">
        <f t="shared" si="2430"/>
        <v>6.1240934730056408E-2</v>
      </c>
      <c r="AB229" s="678">
        <f t="shared" si="2431"/>
        <v>5.2320901529380195E-2</v>
      </c>
      <c r="AC229" s="678">
        <f t="shared" si="2432"/>
        <v>0.14979195561719832</v>
      </c>
      <c r="AD229" s="678">
        <f t="shared" si="2433"/>
        <v>0.10792239288601455</v>
      </c>
      <c r="AE229" s="677">
        <f t="shared" si="2434"/>
        <v>7.913757197108906E-2</v>
      </c>
      <c r="AG229" s="637">
        <f>(T229-T228)*100</f>
        <v>2.3314126441998746</v>
      </c>
      <c r="AH229" s="637">
        <f t="shared" ref="AH229" si="2435">(U229-U228)*100</f>
        <v>0</v>
      </c>
      <c r="AI229" s="637">
        <f t="shared" ref="AI229" si="2436">(V229-V228)*100</f>
        <v>1.7430780214962027</v>
      </c>
      <c r="AJ229" s="637">
        <f t="shared" ref="AJ229" si="2437">(W229-W228)*100</f>
        <v>0</v>
      </c>
      <c r="AK229" s="637">
        <f t="shared" ref="AK229" si="2438">(X229-X228)*100</f>
        <v>2.319338741064719</v>
      </c>
      <c r="AL229" s="637">
        <f t="shared" ref="AL229" si="2439">(Y229-Y228)*100</f>
        <v>1.6755768651419756</v>
      </c>
      <c r="AM229" s="637">
        <f t="shared" ref="AM229" si="2440">(Z229-Z228)*100</f>
        <v>2.1342815187764805</v>
      </c>
      <c r="AN229" s="637">
        <f t="shared" ref="AN229" si="2441">(AA229-AA228)*100</f>
        <v>2.0477708364054674</v>
      </c>
      <c r="AO229" s="637">
        <f t="shared" ref="AO229" si="2442">(AB229-AB228)*100</f>
        <v>7.3925433644773941E-2</v>
      </c>
      <c r="AP229" s="637">
        <f t="shared" ref="AP229" si="2443">(AC229-AC228)*100</f>
        <v>-0.45594401135077567</v>
      </c>
      <c r="AQ229" s="637">
        <f t="shared" ref="AQ229" si="2444">(AD229-AD228)*100</f>
        <v>0.77533311784912939</v>
      </c>
      <c r="AR229" s="637">
        <f t="shared" ref="AR229" si="2445">(AE229-AE228)*100</f>
        <v>0.59412907088133016</v>
      </c>
    </row>
    <row r="230" spans="1:45" ht="15">
      <c r="A230" s="117"/>
      <c r="B230" s="99" t="s">
        <v>274</v>
      </c>
      <c r="C230" s="106">
        <v>134</v>
      </c>
      <c r="D230" s="107"/>
      <c r="E230" s="107">
        <v>87</v>
      </c>
      <c r="F230" s="107"/>
      <c r="G230" s="107">
        <v>35</v>
      </c>
      <c r="H230" s="107">
        <v>6</v>
      </c>
      <c r="I230" s="106">
        <v>262</v>
      </c>
      <c r="J230" s="106">
        <v>36</v>
      </c>
      <c r="K230" s="107">
        <v>144</v>
      </c>
      <c r="L230" s="107">
        <v>29</v>
      </c>
      <c r="M230" s="107">
        <v>82</v>
      </c>
      <c r="N230" s="108">
        <v>291</v>
      </c>
      <c r="O230"/>
      <c r="P230">
        <v>144</v>
      </c>
      <c r="R230" s="599" t="s">
        <v>1111</v>
      </c>
      <c r="S230" s="600" t="s">
        <v>1108</v>
      </c>
      <c r="T230" s="675">
        <f t="shared" ref="T230:T231" si="2446">IF(C226&gt;0,C230/C226,)</f>
        <v>1.6565706515020397E-2</v>
      </c>
      <c r="U230" s="676">
        <f t="shared" ref="U230:U231" si="2447">IF(D226&gt;0,D230/D226,)</f>
        <v>0</v>
      </c>
      <c r="V230" s="676">
        <f t="shared" ref="V230:V231" si="2448">IF(E226&gt;0,E230/E226,)</f>
        <v>2.3641304347826086E-2</v>
      </c>
      <c r="W230" s="676">
        <f t="shared" ref="W230:W231" si="2449">IF(F226&gt;0,F230/F226,)</f>
        <v>0</v>
      </c>
      <c r="X230" s="676">
        <f t="shared" ref="X230:X231" si="2450">IF(G226&gt;0,G230/G226,)</f>
        <v>1.1464133639043564E-2</v>
      </c>
      <c r="Y230" s="676">
        <f t="shared" ref="Y230:Y231" si="2451">IF(H226&gt;0,H230/H226,)</f>
        <v>1.0309278350515464E-2</v>
      </c>
      <c r="Z230" s="675">
        <f t="shared" ref="Z230:Z231" si="2452">IF(I226&gt;0,I230/I226,)</f>
        <v>1.7008569202804465E-2</v>
      </c>
      <c r="AA230" s="675">
        <f t="shared" ref="AA230:AA231" si="2453">IF(J226&gt;0,J230/J226,)</f>
        <v>3.1222896790980052E-2</v>
      </c>
      <c r="AB230" s="676">
        <f t="shared" ref="AB230:AB231" si="2454">IF(K226&gt;0,K230/K226,)</f>
        <v>4.1037332573382733E-2</v>
      </c>
      <c r="AC230" s="676">
        <f t="shared" ref="AC230:AC231" si="2455">IF(L226&gt;0,L230/L226,)</f>
        <v>4.7619047619047616E-2</v>
      </c>
      <c r="AD230" s="676">
        <f t="shared" ref="AD230:AD231" si="2456">IF(M226&gt;0,M230/M226,)</f>
        <v>3.4657650042265425E-2</v>
      </c>
      <c r="AE230" s="675">
        <f t="shared" ref="AE230:AE231" si="2457">IF(N226&gt;0,N230/N226,)</f>
        <v>3.8103967526515646E-2</v>
      </c>
      <c r="AG230" s="730" t="s">
        <v>1107</v>
      </c>
      <c r="AH230" s="627"/>
      <c r="AI230" s="627"/>
      <c r="AJ230" s="627"/>
      <c r="AK230" s="627"/>
      <c r="AL230" s="627"/>
      <c r="AM230" s="627"/>
      <c r="AN230" s="627"/>
      <c r="AO230" s="627"/>
      <c r="AP230" s="627"/>
      <c r="AQ230" s="627"/>
      <c r="AR230" s="627"/>
    </row>
    <row r="231" spans="1:45" ht="15">
      <c r="A231" s="117"/>
      <c r="B231" s="258" t="s">
        <v>519</v>
      </c>
      <c r="C231" s="259">
        <v>157</v>
      </c>
      <c r="D231" s="260"/>
      <c r="E231" s="260">
        <v>114</v>
      </c>
      <c r="F231" s="260"/>
      <c r="G231" s="260">
        <v>52</v>
      </c>
      <c r="H231" s="260">
        <v>12</v>
      </c>
      <c r="I231" s="259">
        <v>335</v>
      </c>
      <c r="J231" s="259">
        <v>28</v>
      </c>
      <c r="K231" s="260">
        <v>163</v>
      </c>
      <c r="L231" s="260">
        <v>26</v>
      </c>
      <c r="M231" s="260">
        <v>107</v>
      </c>
      <c r="N231" s="261">
        <v>324</v>
      </c>
      <c r="O231"/>
      <c r="P231">
        <v>163</v>
      </c>
      <c r="R231" s="601"/>
      <c r="S231" s="602" t="s">
        <v>607</v>
      </c>
      <c r="T231" s="677">
        <f t="shared" si="2446"/>
        <v>1.9758368990687138E-2</v>
      </c>
      <c r="U231" s="678">
        <f t="shared" si="2447"/>
        <v>0</v>
      </c>
      <c r="V231" s="678">
        <f t="shared" si="2448"/>
        <v>3.1071136549468518E-2</v>
      </c>
      <c r="W231" s="678">
        <f t="shared" si="2449"/>
        <v>0</v>
      </c>
      <c r="X231" s="678">
        <f t="shared" si="2450"/>
        <v>1.7478991596638654E-2</v>
      </c>
      <c r="Y231" s="678">
        <f t="shared" si="2451"/>
        <v>1.7830609212481426E-2</v>
      </c>
      <c r="Z231" s="677">
        <f t="shared" si="2452"/>
        <v>2.1948502915547403E-2</v>
      </c>
      <c r="AA231" s="677">
        <f t="shared" si="2453"/>
        <v>2.2562449637389202E-2</v>
      </c>
      <c r="AB231" s="678">
        <f t="shared" si="2454"/>
        <v>4.3734907432251141E-2</v>
      </c>
      <c r="AC231" s="678">
        <f t="shared" si="2455"/>
        <v>3.6061026352288486E-2</v>
      </c>
      <c r="AD231" s="678">
        <f t="shared" si="2456"/>
        <v>4.3249797898140666E-2</v>
      </c>
      <c r="AE231" s="677">
        <f t="shared" si="2457"/>
        <v>3.9691289966923927E-2</v>
      </c>
      <c r="AG231" s="637">
        <f>(T231-T230)*100</f>
        <v>0.3192662475666741</v>
      </c>
      <c r="AH231" s="637">
        <f t="shared" ref="AH231" si="2458">(U231-U230)*100</f>
        <v>0</v>
      </c>
      <c r="AI231" s="637">
        <f t="shared" ref="AI231" si="2459">(V231-V230)*100</f>
        <v>0.74298322016424323</v>
      </c>
      <c r="AJ231" s="637">
        <f t="shared" ref="AJ231" si="2460">(W231-W230)*100</f>
        <v>0</v>
      </c>
      <c r="AK231" s="637">
        <f t="shared" ref="AK231" si="2461">(X231-X230)*100</f>
        <v>0.601485795759509</v>
      </c>
      <c r="AL231" s="637">
        <f t="shared" ref="AL231" si="2462">(Y231-Y230)*100</f>
        <v>0.75213308619659613</v>
      </c>
      <c r="AM231" s="637">
        <f t="shared" ref="AM231" si="2463">(Z231-Z230)*100</f>
        <v>0.49399337127429382</v>
      </c>
      <c r="AN231" s="637">
        <f t="shared" ref="AN231" si="2464">(AA231-AA230)*100</f>
        <v>-0.866044715359085</v>
      </c>
      <c r="AO231" s="637">
        <f t="shared" ref="AO231" si="2465">(AB231-AB230)*100</f>
        <v>0.26975748588684079</v>
      </c>
      <c r="AP231" s="637">
        <f t="shared" ref="AP231" si="2466">(AC231-AC230)*100</f>
        <v>-1.1558021266759131</v>
      </c>
      <c r="AQ231" s="637">
        <f t="shared" ref="AQ231" si="2467">(AD231-AD230)*100</f>
        <v>0.85921478558752407</v>
      </c>
      <c r="AR231" s="637">
        <f t="shared" ref="AR231" si="2468">(AE231-AE230)*100</f>
        <v>0.15873224404082814</v>
      </c>
    </row>
    <row r="232" spans="1:45" ht="15">
      <c r="A232" s="117"/>
      <c r="B232" s="99" t="s">
        <v>276</v>
      </c>
      <c r="C232" s="106"/>
      <c r="D232" s="107"/>
      <c r="E232" s="107"/>
      <c r="F232" s="107"/>
      <c r="G232" s="107"/>
      <c r="H232" s="107"/>
      <c r="I232" s="106"/>
      <c r="J232" s="106"/>
      <c r="K232" s="107"/>
      <c r="L232" s="107"/>
      <c r="M232" s="107"/>
      <c r="N232" s="108"/>
      <c r="O232"/>
      <c r="P232"/>
      <c r="R232" s="599" t="s">
        <v>1112</v>
      </c>
      <c r="S232" s="600" t="s">
        <v>1108</v>
      </c>
      <c r="T232" s="675">
        <f t="shared" ref="T232:T233" si="2469">IF(C226&gt;0,C232/C226,)</f>
        <v>0</v>
      </c>
      <c r="U232" s="676">
        <f t="shared" ref="U232:U233" si="2470">IF(D226&gt;0,D232/D226,)</f>
        <v>0</v>
      </c>
      <c r="V232" s="676">
        <f t="shared" ref="V232:V233" si="2471">IF(E226&gt;0,E232/E226,)</f>
        <v>0</v>
      </c>
      <c r="W232" s="676">
        <f t="shared" ref="W232:W233" si="2472">IF(F226&gt;0,F232/F226,)</f>
        <v>0</v>
      </c>
      <c r="X232" s="676">
        <f t="shared" ref="X232:X233" si="2473">IF(G226&gt;0,G232/G226,)</f>
        <v>0</v>
      </c>
      <c r="Y232" s="676">
        <f t="shared" ref="Y232:Y233" si="2474">IF(H226&gt;0,H232/H226,)</f>
        <v>0</v>
      </c>
      <c r="Z232" s="675">
        <f t="shared" ref="Z232:Z233" si="2475">IF(I226&gt;0,I232/I226,)</f>
        <v>0</v>
      </c>
      <c r="AA232" s="675">
        <f t="shared" ref="AA232:AA233" si="2476">IF(J226&gt;0,J232/J226,)</f>
        <v>0</v>
      </c>
      <c r="AB232" s="676">
        <f t="shared" ref="AB232:AB233" si="2477">IF(K226&gt;0,K232/K226,)</f>
        <v>0</v>
      </c>
      <c r="AC232" s="676">
        <f t="shared" ref="AC232:AC233" si="2478">IF(L226&gt;0,L232/L226,)</f>
        <v>0</v>
      </c>
      <c r="AD232" s="676">
        <f t="shared" ref="AD232:AD233" si="2479">IF(M226&gt;0,M232/M226,)</f>
        <v>0</v>
      </c>
      <c r="AE232" s="675">
        <f t="shared" ref="AE232:AE233" si="2480">IF(N226&gt;0,N232/N226,)</f>
        <v>0</v>
      </c>
      <c r="AG232" s="730" t="s">
        <v>1107</v>
      </c>
      <c r="AH232" s="627"/>
      <c r="AI232" s="627"/>
      <c r="AJ232" s="627"/>
      <c r="AK232" s="627"/>
      <c r="AL232" s="627"/>
      <c r="AM232" s="627"/>
      <c r="AN232" s="627"/>
      <c r="AO232" s="627"/>
      <c r="AP232" s="627"/>
      <c r="AQ232" s="627"/>
      <c r="AR232" s="627"/>
    </row>
    <row r="233" spans="1:45" ht="15">
      <c r="A233" s="117"/>
      <c r="B233" s="258" t="s">
        <v>521</v>
      </c>
      <c r="C233" s="259"/>
      <c r="D233" s="260"/>
      <c r="E233" s="260"/>
      <c r="F233" s="260"/>
      <c r="G233" s="260"/>
      <c r="H233" s="260"/>
      <c r="I233" s="259"/>
      <c r="J233" s="259"/>
      <c r="K233" s="260"/>
      <c r="L233" s="260"/>
      <c r="M233" s="260"/>
      <c r="N233" s="261"/>
      <c r="O233"/>
      <c r="P233"/>
      <c r="R233" s="601"/>
      <c r="S233" s="602" t="s">
        <v>607</v>
      </c>
      <c r="T233" s="677">
        <f t="shared" si="2469"/>
        <v>0</v>
      </c>
      <c r="U233" s="678">
        <f t="shared" si="2470"/>
        <v>0</v>
      </c>
      <c r="V233" s="678">
        <f t="shared" si="2471"/>
        <v>0</v>
      </c>
      <c r="W233" s="678">
        <f t="shared" si="2472"/>
        <v>0</v>
      </c>
      <c r="X233" s="678">
        <f t="shared" si="2473"/>
        <v>0</v>
      </c>
      <c r="Y233" s="678">
        <f t="shared" si="2474"/>
        <v>0</v>
      </c>
      <c r="Z233" s="677">
        <f t="shared" si="2475"/>
        <v>0</v>
      </c>
      <c r="AA233" s="677">
        <f t="shared" si="2476"/>
        <v>0</v>
      </c>
      <c r="AB233" s="678">
        <f t="shared" si="2477"/>
        <v>0</v>
      </c>
      <c r="AC233" s="678">
        <f t="shared" si="2478"/>
        <v>0</v>
      </c>
      <c r="AD233" s="678">
        <f t="shared" si="2479"/>
        <v>0</v>
      </c>
      <c r="AE233" s="677">
        <f t="shared" si="2480"/>
        <v>0</v>
      </c>
      <c r="AG233" s="629">
        <f>(T233-T232)*100</f>
        <v>0</v>
      </c>
      <c r="AH233" s="629">
        <f t="shared" ref="AH233" si="2481">(U233-U232)*100</f>
        <v>0</v>
      </c>
      <c r="AI233" s="629">
        <f t="shared" ref="AI233" si="2482">(V233-V232)*100</f>
        <v>0</v>
      </c>
      <c r="AJ233" s="629">
        <f t="shared" ref="AJ233" si="2483">(W233-W232)*100</f>
        <v>0</v>
      </c>
      <c r="AK233" s="629">
        <f t="shared" ref="AK233" si="2484">(X233-X232)*100</f>
        <v>0</v>
      </c>
      <c r="AL233" s="629">
        <f t="shared" ref="AL233" si="2485">(Y233-Y232)*100</f>
        <v>0</v>
      </c>
      <c r="AM233" s="629">
        <f t="shared" ref="AM233" si="2486">(Z233-Z232)*100</f>
        <v>0</v>
      </c>
      <c r="AN233" s="629">
        <f t="shared" ref="AN233" si="2487">(AA233-AA232)*100</f>
        <v>0</v>
      </c>
      <c r="AO233" s="629">
        <f t="shared" ref="AO233" si="2488">(AB233-AB232)*100</f>
        <v>0</v>
      </c>
      <c r="AP233" s="629">
        <f t="shared" ref="AP233" si="2489">(AC233-AC232)*100</f>
        <v>0</v>
      </c>
      <c r="AQ233" s="629">
        <f t="shared" ref="AQ233" si="2490">(AD233-AD232)*100</f>
        <v>0</v>
      </c>
      <c r="AR233" s="629">
        <f t="shared" ref="AR233" si="2491">(AE233-AE232)*100</f>
        <v>0</v>
      </c>
    </row>
    <row r="234" spans="1:45" ht="15">
      <c r="A234" s="117"/>
      <c r="B234" s="99" t="s">
        <v>142</v>
      </c>
      <c r="C234" s="106">
        <v>3569</v>
      </c>
      <c r="D234" s="107"/>
      <c r="E234" s="107">
        <v>945</v>
      </c>
      <c r="F234" s="107"/>
      <c r="G234" s="107">
        <v>1112</v>
      </c>
      <c r="H234" s="107">
        <v>198</v>
      </c>
      <c r="I234" s="106">
        <v>5824</v>
      </c>
      <c r="J234" s="106">
        <v>398</v>
      </c>
      <c r="K234" s="107">
        <v>1043</v>
      </c>
      <c r="L234" s="107">
        <v>236</v>
      </c>
      <c r="M234" s="107">
        <v>1037</v>
      </c>
      <c r="N234" s="108">
        <v>2714</v>
      </c>
      <c r="O234"/>
      <c r="P234">
        <v>1043</v>
      </c>
      <c r="R234" s="599" t="s">
        <v>1113</v>
      </c>
      <c r="S234" s="600" t="s">
        <v>1108</v>
      </c>
      <c r="T234" s="675">
        <f t="shared" ref="T234:T235" si="2492">IF(C226&gt;0,C234/C226,)</f>
        <v>0.44121646680677462</v>
      </c>
      <c r="U234" s="676">
        <f t="shared" ref="U234:U235" si="2493">IF(D226&gt;0,D234/D226,)</f>
        <v>0</v>
      </c>
      <c r="V234" s="676">
        <f t="shared" ref="V234:V235" si="2494">IF(E226&gt;0,E234/E226,)</f>
        <v>0.25679347826086957</v>
      </c>
      <c r="W234" s="676">
        <f t="shared" ref="W234:W235" si="2495">IF(F226&gt;0,F234/F226,)</f>
        <v>0</v>
      </c>
      <c r="X234" s="676">
        <f t="shared" ref="X234:X235" si="2496">IF(G226&gt;0,G234/G226,)</f>
        <v>0.36423190304618408</v>
      </c>
      <c r="Y234" s="676">
        <f t="shared" ref="Y234:Y235" si="2497">IF(H226&gt;0,H234/H226,)</f>
        <v>0.34020618556701032</v>
      </c>
      <c r="Z234" s="675">
        <f t="shared" ref="Z234:Z235" si="2498">IF(I226&gt;0,I234/I226,)</f>
        <v>0.37808361464554663</v>
      </c>
      <c r="AA234" s="675">
        <f t="shared" ref="AA234:AA235" si="2499">IF(J226&gt;0,J234/J226,)</f>
        <v>0.34518647007805725</v>
      </c>
      <c r="AB234" s="676">
        <f t="shared" ref="AB234:AB235" si="2500">IF(K226&gt;0,K234/K226,)</f>
        <v>0.29723567968082076</v>
      </c>
      <c r="AC234" s="676">
        <f t="shared" ref="AC234:AC235" si="2501">IF(L226&gt;0,L234/L226,)</f>
        <v>0.38752052545155996</v>
      </c>
      <c r="AD234" s="676">
        <f t="shared" ref="AD234:AD235" si="2502">IF(M226&gt;0,M234/M226,)</f>
        <v>0.43829247675401523</v>
      </c>
      <c r="AE234" s="675">
        <f t="shared" ref="AE234:AE235" si="2503">IF(N226&gt;0,N234/N226,)</f>
        <v>0.35537514730915282</v>
      </c>
      <c r="AG234" s="730" t="s">
        <v>1107</v>
      </c>
      <c r="AH234" s="627"/>
      <c r="AI234" s="627"/>
      <c r="AJ234" s="627"/>
      <c r="AK234" s="627"/>
      <c r="AL234" s="627"/>
      <c r="AM234" s="627"/>
      <c r="AN234" s="627"/>
      <c r="AO234" s="627"/>
      <c r="AP234" s="627"/>
      <c r="AQ234" s="627"/>
      <c r="AR234" s="627"/>
    </row>
    <row r="235" spans="1:45" ht="15">
      <c r="A235" s="117"/>
      <c r="B235" s="258" t="s">
        <v>523</v>
      </c>
      <c r="C235" s="259">
        <v>3444</v>
      </c>
      <c r="D235" s="260"/>
      <c r="E235" s="260">
        <v>946</v>
      </c>
      <c r="F235" s="260"/>
      <c r="G235" s="260">
        <v>1080</v>
      </c>
      <c r="H235" s="260">
        <v>214</v>
      </c>
      <c r="I235" s="259">
        <v>5684</v>
      </c>
      <c r="J235" s="259">
        <v>399</v>
      </c>
      <c r="K235" s="260">
        <v>1188</v>
      </c>
      <c r="L235" s="260">
        <v>262</v>
      </c>
      <c r="M235" s="260">
        <v>1050</v>
      </c>
      <c r="N235" s="261">
        <v>2899</v>
      </c>
      <c r="O235"/>
      <c r="P235">
        <v>1188</v>
      </c>
      <c r="R235" s="601"/>
      <c r="S235" s="602" t="s">
        <v>607</v>
      </c>
      <c r="T235" s="677">
        <f t="shared" si="2492"/>
        <v>0.43342562295494591</v>
      </c>
      <c r="U235" s="678">
        <f t="shared" si="2493"/>
        <v>0</v>
      </c>
      <c r="V235" s="678">
        <f t="shared" si="2494"/>
        <v>0.25783592259471244</v>
      </c>
      <c r="W235" s="678">
        <f t="shared" si="2495"/>
        <v>0</v>
      </c>
      <c r="X235" s="678">
        <f t="shared" si="2496"/>
        <v>0.3630252100840336</v>
      </c>
      <c r="Y235" s="678">
        <f t="shared" si="2497"/>
        <v>0.31797919762258542</v>
      </c>
      <c r="Z235" s="677">
        <f t="shared" si="2498"/>
        <v>0.37240385245364604</v>
      </c>
      <c r="AA235" s="677">
        <f t="shared" si="2499"/>
        <v>0.32151490733279614</v>
      </c>
      <c r="AB235" s="678">
        <f t="shared" si="2500"/>
        <v>0.31875503085591628</v>
      </c>
      <c r="AC235" s="678">
        <f t="shared" si="2501"/>
        <v>0.36338418862690708</v>
      </c>
      <c r="AD235" s="678">
        <f t="shared" si="2502"/>
        <v>0.42441390460792239</v>
      </c>
      <c r="AE235" s="677">
        <f t="shared" si="2503"/>
        <v>0.35513904201886559</v>
      </c>
      <c r="AG235" s="637">
        <f>(T235-T234)*100</f>
        <v>-0.77908438518287104</v>
      </c>
      <c r="AH235" s="637">
        <f t="shared" ref="AH235" si="2504">(U235-U234)*100</f>
        <v>0</v>
      </c>
      <c r="AI235" s="637">
        <f t="shared" ref="AI235" si="2505">(V235-V234)*100</f>
        <v>0.10424443338428735</v>
      </c>
      <c r="AJ235" s="637">
        <f t="shared" ref="AJ235" si="2506">(W235-W234)*100</f>
        <v>0</v>
      </c>
      <c r="AK235" s="637">
        <f t="shared" ref="AK235" si="2507">(X235-X234)*100</f>
        <v>-0.12066929621504796</v>
      </c>
      <c r="AL235" s="637">
        <f t="shared" ref="AL235" si="2508">(Y235-Y234)*100</f>
        <v>-2.2226987944424903</v>
      </c>
      <c r="AM235" s="637">
        <f t="shared" ref="AM235" si="2509">(Z235-Z234)*100</f>
        <v>-0.56797621919005836</v>
      </c>
      <c r="AN235" s="637">
        <f t="shared" ref="AN235" si="2510">(AA235-AA234)*100</f>
        <v>-2.3671562745261108</v>
      </c>
      <c r="AO235" s="637">
        <f t="shared" ref="AO235" si="2511">(AB235-AB234)*100</f>
        <v>2.1519351175095514</v>
      </c>
      <c r="AP235" s="637">
        <f t="shared" ref="AP235" si="2512">(AC235-AC234)*100</f>
        <v>-2.4136336824652882</v>
      </c>
      <c r="AQ235" s="637">
        <f t="shared" ref="AQ235" si="2513">(AD235-AD234)*100</f>
        <v>-1.3878572146092838</v>
      </c>
      <c r="AR235" s="637">
        <f t="shared" ref="AR235" si="2514">(AE235-AE234)*100</f>
        <v>-2.3610529028722516E-2</v>
      </c>
    </row>
    <row r="236" spans="1:45" ht="15">
      <c r="A236" s="117"/>
      <c r="B236" s="99" t="s">
        <v>144</v>
      </c>
      <c r="C236" s="106">
        <v>116</v>
      </c>
      <c r="D236" s="107"/>
      <c r="E236" s="107">
        <v>155</v>
      </c>
      <c r="F236" s="107"/>
      <c r="G236" s="107">
        <v>123</v>
      </c>
      <c r="H236" s="107">
        <v>25</v>
      </c>
      <c r="I236" s="106">
        <v>419</v>
      </c>
      <c r="J236" s="106">
        <v>146</v>
      </c>
      <c r="K236" s="107">
        <v>748</v>
      </c>
      <c r="L236" s="107">
        <v>77</v>
      </c>
      <c r="M236" s="107">
        <v>307</v>
      </c>
      <c r="N236" s="108">
        <v>1278</v>
      </c>
      <c r="O236"/>
      <c r="P236">
        <v>748</v>
      </c>
      <c r="R236" s="599" t="s">
        <v>1114</v>
      </c>
      <c r="S236" s="600" t="s">
        <v>1108</v>
      </c>
      <c r="T236" s="675">
        <f t="shared" ref="T236:T237" si="2515">IF(C226&gt;0,C236/C226,)</f>
        <v>1.4340462356286315E-2</v>
      </c>
      <c r="U236" s="676">
        <f t="shared" ref="U236:U237" si="2516">IF(D226&gt;0,D236/D226,)</f>
        <v>0</v>
      </c>
      <c r="V236" s="676">
        <f t="shared" ref="V236:V237" si="2517">IF(E226&gt;0,E236/E226,)</f>
        <v>4.2119565217391304E-2</v>
      </c>
      <c r="W236" s="676">
        <f t="shared" ref="W236:W237" si="2518">IF(F226&gt;0,F236/F226,)</f>
        <v>0</v>
      </c>
      <c r="X236" s="676">
        <f t="shared" ref="X236:X237" si="2519">IF(G226&gt;0,G236/G226,)</f>
        <v>4.0288241074353096E-2</v>
      </c>
      <c r="Y236" s="676">
        <f t="shared" ref="Y236:Y237" si="2520">IF(H226&gt;0,H236/H226,)</f>
        <v>4.29553264604811E-2</v>
      </c>
      <c r="Z236" s="675">
        <f t="shared" ref="Z236:Z237" si="2521">IF(I226&gt;0,I236/I226,)</f>
        <v>2.7200727083874318E-2</v>
      </c>
      <c r="AA236" s="675">
        <f t="shared" ref="AA236:AA237" si="2522">IF(J226&gt;0,J236/J226,)</f>
        <v>0.12662619254119689</v>
      </c>
      <c r="AB236" s="676">
        <f t="shared" ref="AB236:AB237" si="2523">IF(K226&gt;0,K236/K226,)</f>
        <v>0.21316614420062696</v>
      </c>
      <c r="AC236" s="676">
        <f t="shared" ref="AC236:AC237" si="2524">IF(L226&gt;0,L236/L226,)</f>
        <v>0.12643678160919541</v>
      </c>
      <c r="AD236" s="676">
        <f t="shared" ref="AD236:AD237" si="2525">IF(M226&gt;0,M236/M226,)</f>
        <v>0.1297548605240913</v>
      </c>
      <c r="AE236" s="675">
        <f t="shared" ref="AE236:AE237" si="2526">IF(N226&gt;0,N236/N226,)</f>
        <v>0.16734319759067698</v>
      </c>
      <c r="AG236" s="730" t="s">
        <v>1107</v>
      </c>
      <c r="AH236" s="627"/>
      <c r="AI236" s="627"/>
      <c r="AJ236" s="627"/>
      <c r="AK236" s="627"/>
      <c r="AL236" s="627"/>
      <c r="AM236" s="627"/>
      <c r="AN236" s="627"/>
      <c r="AO236" s="627"/>
      <c r="AP236" s="627"/>
      <c r="AQ236" s="627"/>
      <c r="AR236" s="627"/>
    </row>
    <row r="237" spans="1:45" ht="15">
      <c r="A237" s="117"/>
      <c r="B237" s="258" t="s">
        <v>525</v>
      </c>
      <c r="C237" s="259">
        <v>105</v>
      </c>
      <c r="D237" s="260"/>
      <c r="E237" s="260">
        <v>147</v>
      </c>
      <c r="F237" s="260"/>
      <c r="G237" s="260">
        <v>130</v>
      </c>
      <c r="H237" s="260">
        <v>33</v>
      </c>
      <c r="I237" s="259">
        <v>415</v>
      </c>
      <c r="J237" s="259">
        <v>195</v>
      </c>
      <c r="K237" s="260">
        <v>756</v>
      </c>
      <c r="L237" s="260">
        <v>67</v>
      </c>
      <c r="M237" s="260">
        <v>291</v>
      </c>
      <c r="N237" s="261">
        <v>1309</v>
      </c>
      <c r="O237"/>
      <c r="P237">
        <v>756</v>
      </c>
      <c r="R237" s="601"/>
      <c r="S237" s="602" t="s">
        <v>607</v>
      </c>
      <c r="T237" s="677">
        <f t="shared" si="2515"/>
        <v>1.321419582179713E-2</v>
      </c>
      <c r="U237" s="678">
        <f t="shared" si="2516"/>
        <v>0</v>
      </c>
      <c r="V237" s="678">
        <f t="shared" si="2517"/>
        <v>4.006541291905151E-2</v>
      </c>
      <c r="W237" s="678">
        <f t="shared" si="2518"/>
        <v>0</v>
      </c>
      <c r="X237" s="678">
        <f t="shared" si="2519"/>
        <v>4.3697478991596636E-2</v>
      </c>
      <c r="Y237" s="678">
        <f t="shared" si="2520"/>
        <v>4.9034175334323922E-2</v>
      </c>
      <c r="Z237" s="677">
        <f t="shared" si="2521"/>
        <v>2.7189936447618423E-2</v>
      </c>
      <c r="AA237" s="677">
        <f t="shared" si="2522"/>
        <v>0.15713134568896051</v>
      </c>
      <c r="AB237" s="678">
        <f t="shared" si="2523"/>
        <v>0.20284411054467399</v>
      </c>
      <c r="AC237" s="678">
        <f t="shared" si="2524"/>
        <v>9.2926490984743412E-2</v>
      </c>
      <c r="AD237" s="678">
        <f t="shared" si="2525"/>
        <v>0.11762328213419564</v>
      </c>
      <c r="AE237" s="677">
        <f t="shared" si="2526"/>
        <v>0.16035771162562784</v>
      </c>
      <c r="AG237" s="637">
        <f>(T237-T236)*100</f>
        <v>-0.11262665344891845</v>
      </c>
      <c r="AH237" s="637">
        <f t="shared" ref="AH237" si="2527">(U237-U236)*100</f>
        <v>0</v>
      </c>
      <c r="AI237" s="637">
        <f t="shared" ref="AI237" si="2528">(V237-V236)*100</f>
        <v>-0.20541522983397939</v>
      </c>
      <c r="AJ237" s="637">
        <f t="shared" ref="AJ237" si="2529">(W237-W236)*100</f>
        <v>0</v>
      </c>
      <c r="AK237" s="637">
        <f t="shared" ref="AK237" si="2530">(X237-X236)*100</f>
        <v>0.34092379172435405</v>
      </c>
      <c r="AL237" s="637">
        <f t="shared" ref="AL237" si="2531">(Y237-Y236)*100</f>
        <v>0.60788488738428226</v>
      </c>
      <c r="AM237" s="637">
        <f t="shared" ref="AM237" si="2532">(Z237-Z236)*100</f>
        <v>-1.0790636255895297E-3</v>
      </c>
      <c r="AN237" s="637">
        <f t="shared" ref="AN237" si="2533">(AA237-AA236)*100</f>
        <v>3.0505153147763613</v>
      </c>
      <c r="AO237" s="637">
        <f t="shared" ref="AO237" si="2534">(AB237-AB236)*100</f>
        <v>-1.0322033655952967</v>
      </c>
      <c r="AP237" s="637">
        <f t="shared" ref="AP237" si="2535">(AC237-AC236)*100</f>
        <v>-3.3510290624452002</v>
      </c>
      <c r="AQ237" s="637">
        <f t="shared" ref="AQ237" si="2536">(AD237-AD236)*100</f>
        <v>-1.2131578389895661</v>
      </c>
      <c r="AR237" s="637">
        <f t="shared" ref="AR237" si="2537">(AE237-AE236)*100</f>
        <v>-0.69854859650491374</v>
      </c>
    </row>
    <row r="238" spans="1:45" ht="15">
      <c r="A238" s="117"/>
      <c r="B238" s="99" t="s">
        <v>146</v>
      </c>
      <c r="C238" s="106"/>
      <c r="D238" s="107"/>
      <c r="E238" s="107"/>
      <c r="F238" s="107"/>
      <c r="G238" s="107"/>
      <c r="H238" s="107"/>
      <c r="I238" s="106"/>
      <c r="J238" s="106"/>
      <c r="K238" s="107"/>
      <c r="L238" s="107"/>
      <c r="M238" s="107"/>
      <c r="N238" s="108"/>
      <c r="O238"/>
      <c r="P238"/>
      <c r="R238" s="599" t="s">
        <v>1115</v>
      </c>
      <c r="S238" s="600" t="s">
        <v>1108</v>
      </c>
      <c r="T238" s="675">
        <f t="shared" ref="T238:T239" si="2538">IF(C226&gt;0,C238/C226,)</f>
        <v>0</v>
      </c>
      <c r="U238" s="676">
        <f t="shared" ref="U238:U239" si="2539">IF(D226&gt;0,D238/D226,)</f>
        <v>0</v>
      </c>
      <c r="V238" s="676">
        <f t="shared" ref="V238:V239" si="2540">IF(E226&gt;0,E238/E226,)</f>
        <v>0</v>
      </c>
      <c r="W238" s="676">
        <f t="shared" ref="W238:W239" si="2541">IF(F226&gt;0,F238/F226,)</f>
        <v>0</v>
      </c>
      <c r="X238" s="676">
        <f t="shared" ref="X238:X239" si="2542">IF(G226&gt;0,G238/G226,)</f>
        <v>0</v>
      </c>
      <c r="Y238" s="676">
        <f t="shared" ref="Y238:Y239" si="2543">IF(H226&gt;0,H238/H226,)</f>
        <v>0</v>
      </c>
      <c r="Z238" s="675">
        <f t="shared" ref="Z238:Z239" si="2544">IF(I226&gt;0,I238/I226,)</f>
        <v>0</v>
      </c>
      <c r="AA238" s="675">
        <f t="shared" ref="AA238:AA239" si="2545">IF(J226&gt;0,J238/J226,)</f>
        <v>0</v>
      </c>
      <c r="AB238" s="676">
        <f t="shared" ref="AB238:AB239" si="2546">IF(K226&gt;0,K238/K226,)</f>
        <v>0</v>
      </c>
      <c r="AC238" s="676">
        <f t="shared" ref="AC238:AC239" si="2547">IF(L226&gt;0,L238/L226,)</f>
        <v>0</v>
      </c>
      <c r="AD238" s="676">
        <f t="shared" ref="AD238:AD239" si="2548">IF(M226&gt;0,M238/M226,)</f>
        <v>0</v>
      </c>
      <c r="AE238" s="675">
        <f t="shared" ref="AE238:AE239" si="2549">IF(N226&gt;0,N238/N226,)</f>
        <v>0</v>
      </c>
      <c r="AG238" s="730" t="s">
        <v>1107</v>
      </c>
      <c r="AH238" s="627"/>
      <c r="AI238" s="627"/>
      <c r="AJ238" s="627"/>
      <c r="AK238" s="627"/>
      <c r="AL238" s="627"/>
      <c r="AM238" s="627"/>
      <c r="AN238" s="627"/>
      <c r="AO238" s="627"/>
      <c r="AP238" s="627"/>
      <c r="AQ238" s="627"/>
      <c r="AR238" s="627"/>
    </row>
    <row r="239" spans="1:45" ht="15">
      <c r="A239" s="117"/>
      <c r="B239" s="258" t="s">
        <v>527</v>
      </c>
      <c r="C239" s="259">
        <v>9</v>
      </c>
      <c r="D239" s="260"/>
      <c r="E239" s="260">
        <v>3</v>
      </c>
      <c r="F239" s="260"/>
      <c r="G239" s="260">
        <v>0</v>
      </c>
      <c r="H239" s="260">
        <v>1</v>
      </c>
      <c r="I239" s="259">
        <v>13</v>
      </c>
      <c r="J239" s="259">
        <v>0</v>
      </c>
      <c r="K239" s="260">
        <v>5</v>
      </c>
      <c r="L239" s="260">
        <v>1</v>
      </c>
      <c r="M239" s="260">
        <v>1</v>
      </c>
      <c r="N239" s="261">
        <v>7</v>
      </c>
      <c r="O239"/>
      <c r="P239">
        <v>5</v>
      </c>
      <c r="R239" s="601"/>
      <c r="S239" s="602" t="s">
        <v>607</v>
      </c>
      <c r="T239" s="677">
        <f t="shared" si="2538"/>
        <v>1.1326453561540397E-3</v>
      </c>
      <c r="U239" s="678">
        <f t="shared" si="2539"/>
        <v>0</v>
      </c>
      <c r="V239" s="678">
        <f t="shared" si="2540"/>
        <v>8.1766148814390845E-4</v>
      </c>
      <c r="W239" s="678">
        <f t="shared" si="2541"/>
        <v>0</v>
      </c>
      <c r="X239" s="678">
        <f t="shared" si="2542"/>
        <v>0</v>
      </c>
      <c r="Y239" s="678">
        <f t="shared" si="2543"/>
        <v>1.4858841010401188E-3</v>
      </c>
      <c r="Z239" s="677">
        <f t="shared" si="2544"/>
        <v>8.5173294896154098E-4</v>
      </c>
      <c r="AA239" s="677">
        <f t="shared" si="2545"/>
        <v>0</v>
      </c>
      <c r="AB239" s="678">
        <f t="shared" si="2546"/>
        <v>1.3415615776764154E-3</v>
      </c>
      <c r="AC239" s="678">
        <f t="shared" si="2547"/>
        <v>1.3869625520110957E-3</v>
      </c>
      <c r="AD239" s="678">
        <f t="shared" si="2548"/>
        <v>4.0420371867421178E-4</v>
      </c>
      <c r="AE239" s="677">
        <f t="shared" si="2549"/>
        <v>8.5752786965576382E-4</v>
      </c>
      <c r="AG239" s="637">
        <f>(T239-T238)*100</f>
        <v>0.11326453561540396</v>
      </c>
      <c r="AH239" s="637">
        <f t="shared" ref="AH239" si="2550">(U239-U238)*100</f>
        <v>0</v>
      </c>
      <c r="AI239" s="637">
        <f t="shared" ref="AI239" si="2551">(V239-V238)*100</f>
        <v>8.1766148814390843E-2</v>
      </c>
      <c r="AJ239" s="637">
        <f t="shared" ref="AJ239" si="2552">(W239-W238)*100</f>
        <v>0</v>
      </c>
      <c r="AK239" s="637">
        <f t="shared" ref="AK239" si="2553">(X239-X238)*100</f>
        <v>0</v>
      </c>
      <c r="AL239" s="637">
        <f t="shared" ref="AL239" si="2554">(Y239-Y238)*100</f>
        <v>0.14858841010401189</v>
      </c>
      <c r="AM239" s="637">
        <f t="shared" ref="AM239" si="2555">(Z239-Z238)*100</f>
        <v>8.5173294896154092E-2</v>
      </c>
      <c r="AN239" s="637">
        <f t="shared" ref="AN239" si="2556">(AA239-AA238)*100</f>
        <v>0</v>
      </c>
      <c r="AO239" s="637">
        <f t="shared" ref="AO239" si="2557">(AB239-AB238)*100</f>
        <v>0.13415615776764153</v>
      </c>
      <c r="AP239" s="637">
        <f t="shared" ref="AP239" si="2558">(AC239-AC238)*100</f>
        <v>0.13869625520110956</v>
      </c>
      <c r="AQ239" s="637">
        <f t="shared" ref="AQ239" si="2559">(AD239-AD238)*100</f>
        <v>4.042037186742118E-2</v>
      </c>
      <c r="AR239" s="637">
        <f t="shared" ref="AR239" si="2560">(AE239-AE238)*100</f>
        <v>8.575278696557638E-2</v>
      </c>
    </row>
    <row r="240" spans="1:45" ht="15">
      <c r="A240" s="117"/>
      <c r="B240" s="99" t="s">
        <v>148</v>
      </c>
      <c r="C240" s="106">
        <v>2239</v>
      </c>
      <c r="D240" s="107"/>
      <c r="E240" s="107">
        <v>1294</v>
      </c>
      <c r="F240" s="107"/>
      <c r="G240" s="107">
        <v>996</v>
      </c>
      <c r="H240" s="107">
        <v>208</v>
      </c>
      <c r="I240" s="106">
        <v>4737</v>
      </c>
      <c r="J240" s="106">
        <v>256</v>
      </c>
      <c r="K240" s="107">
        <v>519</v>
      </c>
      <c r="L240" s="107">
        <v>121</v>
      </c>
      <c r="M240" s="107">
        <v>383</v>
      </c>
      <c r="N240" s="108">
        <v>1279</v>
      </c>
      <c r="O240"/>
      <c r="P240">
        <v>519</v>
      </c>
      <c r="R240" s="599" t="s">
        <v>1116</v>
      </c>
      <c r="S240" s="600" t="s">
        <v>1108</v>
      </c>
      <c r="T240" s="675">
        <f t="shared" ref="T240:T241" si="2561">IF(C226&gt;0,C240/C226,)</f>
        <v>0.2767956484114229</v>
      </c>
      <c r="U240" s="676">
        <f t="shared" ref="U240:U241" si="2562">IF(D226&gt;0,D240/D226,)</f>
        <v>0</v>
      </c>
      <c r="V240" s="676">
        <f t="shared" ref="V240:V241" si="2563">IF(E226&gt;0,E240/E226,)</f>
        <v>0.35163043478260869</v>
      </c>
      <c r="W240" s="676">
        <f t="shared" ref="W240:W241" si="2564">IF(F226&gt;0,F240/F226,)</f>
        <v>0</v>
      </c>
      <c r="X240" s="676">
        <f t="shared" ref="X240:X241" si="2565">IF(G226&gt;0,G240/G226,)</f>
        <v>0.32623648869963973</v>
      </c>
      <c r="Y240" s="676">
        <f t="shared" ref="Y240:Y241" si="2566">IF(H226&gt;0,H240/H226,)</f>
        <v>0.35738831615120276</v>
      </c>
      <c r="Z240" s="675">
        <f t="shared" ref="Z240:Z241" si="2567">IF(I226&gt;0,I240/I226,)</f>
        <v>0.30751752791482734</v>
      </c>
      <c r="AA240" s="675">
        <f t="shared" ref="AA240:AA241" si="2568">IF(J226&gt;0,J240/J226,)</f>
        <v>0.2220294882914137</v>
      </c>
      <c r="AB240" s="676">
        <f t="shared" ref="AB240:AB241" si="2569">IF(K226&gt;0,K240/K226,)</f>
        <v>0.14790538614990026</v>
      </c>
      <c r="AC240" s="676">
        <f t="shared" ref="AC240:AC241" si="2570">IF(L226&gt;0,L240/L226,)</f>
        <v>0.19868637110016421</v>
      </c>
      <c r="AD240" s="676">
        <f t="shared" ref="AD240:AD241" si="2571">IF(M226&gt;0,M240/M226,)</f>
        <v>0.16187658495350804</v>
      </c>
      <c r="AE240" s="675">
        <f t="shared" ref="AE240:AE241" si="2572">IF(N226&gt;0,N240/N226,)</f>
        <v>0.16747413905984024</v>
      </c>
      <c r="AG240" s="730" t="s">
        <v>1107</v>
      </c>
      <c r="AH240" s="627"/>
      <c r="AI240" s="627"/>
      <c r="AJ240" s="627"/>
      <c r="AK240" s="627"/>
      <c r="AL240" s="627"/>
      <c r="AM240" s="627"/>
      <c r="AN240" s="627"/>
      <c r="AO240" s="627"/>
      <c r="AP240" s="627"/>
      <c r="AQ240" s="627"/>
      <c r="AR240" s="627"/>
    </row>
    <row r="241" spans="1:44" ht="15">
      <c r="A241" s="117"/>
      <c r="B241" s="258" t="s">
        <v>529</v>
      </c>
      <c r="C241" s="259">
        <v>2095</v>
      </c>
      <c r="D241" s="260"/>
      <c r="E241" s="260">
        <v>1182</v>
      </c>
      <c r="F241" s="260"/>
      <c r="G241" s="260">
        <v>982</v>
      </c>
      <c r="H241" s="260">
        <v>238</v>
      </c>
      <c r="I241" s="259">
        <v>4497</v>
      </c>
      <c r="J241" s="259">
        <v>384</v>
      </c>
      <c r="K241" s="260">
        <v>551</v>
      </c>
      <c r="L241" s="260">
        <v>150</v>
      </c>
      <c r="M241" s="260">
        <v>380</v>
      </c>
      <c r="N241" s="261">
        <v>1465</v>
      </c>
      <c r="O241"/>
      <c r="P241">
        <v>551</v>
      </c>
      <c r="R241" s="601"/>
      <c r="S241" s="602" t="s">
        <v>607</v>
      </c>
      <c r="T241" s="677">
        <f t="shared" si="2561"/>
        <v>0.26365466901585705</v>
      </c>
      <c r="U241" s="678">
        <f t="shared" si="2562"/>
        <v>0</v>
      </c>
      <c r="V241" s="678">
        <f t="shared" si="2563"/>
        <v>0.3221586263286999</v>
      </c>
      <c r="W241" s="678">
        <f t="shared" si="2564"/>
        <v>0</v>
      </c>
      <c r="X241" s="678">
        <f t="shared" si="2565"/>
        <v>0.3300840336134454</v>
      </c>
      <c r="Y241" s="678">
        <f t="shared" si="2566"/>
        <v>0.35364041604754831</v>
      </c>
      <c r="Z241" s="677">
        <f t="shared" si="2567"/>
        <v>0.29463408242154226</v>
      </c>
      <c r="AA241" s="677">
        <f t="shared" si="2568"/>
        <v>0.30942788074133765</v>
      </c>
      <c r="AB241" s="678">
        <f t="shared" si="2569"/>
        <v>0.14784008585994096</v>
      </c>
      <c r="AC241" s="678">
        <f t="shared" si="2570"/>
        <v>0.20804438280166435</v>
      </c>
      <c r="AD241" s="678">
        <f t="shared" si="2571"/>
        <v>0.15359741309620048</v>
      </c>
      <c r="AE241" s="677">
        <f t="shared" si="2572"/>
        <v>0.17946833272081342</v>
      </c>
      <c r="AG241" s="637">
        <f>(T241-T240)*100</f>
        <v>-1.3140979395565855</v>
      </c>
      <c r="AH241" s="637">
        <f t="shared" ref="AH241" si="2573">(U241-U240)*100</f>
        <v>0</v>
      </c>
      <c r="AI241" s="637">
        <f t="shared" ref="AI241" si="2574">(V241-V240)*100</f>
        <v>-2.9471808453908785</v>
      </c>
      <c r="AJ241" s="637">
        <f t="shared" ref="AJ241" si="2575">(W241-W240)*100</f>
        <v>0</v>
      </c>
      <c r="AK241" s="637">
        <f t="shared" ref="AK241" si="2576">(X241-X240)*100</f>
        <v>0.38475449138056783</v>
      </c>
      <c r="AL241" s="637">
        <f t="shared" ref="AL241" si="2577">(Y241-Y240)*100</f>
        <v>-0.37479001036544446</v>
      </c>
      <c r="AM241" s="637">
        <f t="shared" ref="AM241" si="2578">(Z241-Z240)*100</f>
        <v>-1.2883445493285073</v>
      </c>
      <c r="AN241" s="637">
        <f t="shared" ref="AN241" si="2579">(AA241-AA240)*100</f>
        <v>8.7398392449923943</v>
      </c>
      <c r="AO241" s="637">
        <f t="shared" ref="AO241" si="2580">(AB241-AB240)*100</f>
        <v>-6.5300289959296931E-3</v>
      </c>
      <c r="AP241" s="637">
        <f t="shared" ref="AP241" si="2581">(AC241-AC240)*100</f>
        <v>0.93580117015001352</v>
      </c>
      <c r="AQ241" s="637">
        <f t="shared" ref="AQ241" si="2582">(AD241-AD240)*100</f>
        <v>-0.82791718573075601</v>
      </c>
      <c r="AR241" s="637">
        <f t="shared" ref="AR241" si="2583">(AE241-AE240)*100</f>
        <v>1.199419366097318</v>
      </c>
    </row>
    <row r="242" spans="1:44" ht="15">
      <c r="A242" s="117"/>
      <c r="B242" s="99" t="s">
        <v>150</v>
      </c>
      <c r="C242" s="106">
        <v>1013</v>
      </c>
      <c r="D242" s="107"/>
      <c r="E242" s="107">
        <v>832</v>
      </c>
      <c r="F242" s="107"/>
      <c r="G242" s="107">
        <v>490</v>
      </c>
      <c r="H242" s="107">
        <v>99</v>
      </c>
      <c r="I242" s="106">
        <v>2434</v>
      </c>
      <c r="J242" s="106">
        <v>269</v>
      </c>
      <c r="K242" s="107">
        <v>863</v>
      </c>
      <c r="L242" s="107">
        <v>52</v>
      </c>
      <c r="M242" s="107">
        <v>309</v>
      </c>
      <c r="N242" s="108">
        <v>1493</v>
      </c>
      <c r="O242"/>
      <c r="P242">
        <v>863</v>
      </c>
      <c r="R242" s="599" t="s">
        <v>1117</v>
      </c>
      <c r="S242" s="600" t="s">
        <v>1108</v>
      </c>
      <c r="T242" s="675">
        <f t="shared" ref="T242:T243" si="2584">IF(C226&gt;0,C242/C226,)</f>
        <v>0.1252317962665348</v>
      </c>
      <c r="U242" s="676">
        <f t="shared" ref="U242:U243" si="2585">IF(D226&gt;0,D242/D226,)</f>
        <v>0</v>
      </c>
      <c r="V242" s="676">
        <f t="shared" ref="V242:V243" si="2586">IF(E226&gt;0,E242/E226,)</f>
        <v>0.22608695652173913</v>
      </c>
      <c r="W242" s="676">
        <f t="shared" ref="W242:W243" si="2587">IF(F226&gt;0,F242/F226,)</f>
        <v>0</v>
      </c>
      <c r="X242" s="676">
        <f t="shared" ref="X242:X243" si="2588">IF(G226&gt;0,G242/G226,)</f>
        <v>0.16049787094660989</v>
      </c>
      <c r="Y242" s="676">
        <f t="shared" ref="Y242:Y243" si="2589">IF(H226&gt;0,H242/H226,)</f>
        <v>0.17010309278350516</v>
      </c>
      <c r="Z242" s="675">
        <f t="shared" ref="Z242:Z243" si="2590">IF(I226&gt;0,I242/I226,)</f>
        <v>0.15801090625811479</v>
      </c>
      <c r="AA242" s="675">
        <f t="shared" ref="AA242:AA243" si="2591">IF(J226&gt;0,J242/J226,)</f>
        <v>0.23330442324371206</v>
      </c>
      <c r="AB242" s="676">
        <f t="shared" ref="AB242:AB243" si="2592">IF(K226&gt;0,K242/K226,)</f>
        <v>0.24593901396409235</v>
      </c>
      <c r="AC242" s="676">
        <f t="shared" ref="AC242:AC243" si="2593">IF(L226&gt;0,L242/L226,)</f>
        <v>8.5385878489326772E-2</v>
      </c>
      <c r="AD242" s="676">
        <f t="shared" ref="AD242:AD243" si="2594">IF(M226&gt;0,M242/M226,)</f>
        <v>0.13060016906170752</v>
      </c>
      <c r="AE242" s="675">
        <f t="shared" ref="AE242:AE243" si="2595">IF(N226&gt;0,N242/N226,)</f>
        <v>0.19549561346078304</v>
      </c>
      <c r="AG242" s="730" t="s">
        <v>1107</v>
      </c>
      <c r="AH242" s="627"/>
      <c r="AI242" s="627"/>
      <c r="AJ242" s="627"/>
      <c r="AK242" s="627"/>
      <c r="AL242" s="627"/>
      <c r="AM242" s="627"/>
      <c r="AN242" s="627"/>
      <c r="AO242" s="627"/>
      <c r="AP242" s="627"/>
      <c r="AQ242" s="627"/>
      <c r="AR242" s="627"/>
    </row>
    <row r="243" spans="1:44" ht="15">
      <c r="A243" s="117"/>
      <c r="B243" s="258" t="s">
        <v>531</v>
      </c>
      <c r="C243" s="259">
        <v>945</v>
      </c>
      <c r="D243" s="260"/>
      <c r="E243" s="260">
        <v>853</v>
      </c>
      <c r="F243" s="260"/>
      <c r="G243" s="260">
        <v>373</v>
      </c>
      <c r="H243" s="260">
        <v>107</v>
      </c>
      <c r="I243" s="259">
        <v>2278</v>
      </c>
      <c r="J243" s="259">
        <v>150</v>
      </c>
      <c r="K243" s="260">
        <v>846</v>
      </c>
      <c r="L243" s="260">
        <v>106</v>
      </c>
      <c r="M243" s="260">
        <v>351</v>
      </c>
      <c r="N243" s="261">
        <v>1453</v>
      </c>
      <c r="O243"/>
      <c r="P243">
        <v>846</v>
      </c>
      <c r="R243" s="601"/>
      <c r="S243" s="602" t="s">
        <v>607</v>
      </c>
      <c r="T243" s="677">
        <f t="shared" si="2584"/>
        <v>0.11892776239617417</v>
      </c>
      <c r="U243" s="678">
        <f t="shared" si="2585"/>
        <v>0</v>
      </c>
      <c r="V243" s="678">
        <f t="shared" si="2586"/>
        <v>0.2324884164622513</v>
      </c>
      <c r="W243" s="678">
        <f t="shared" si="2587"/>
        <v>0</v>
      </c>
      <c r="X243" s="678">
        <f t="shared" si="2588"/>
        <v>0.12537815126050419</v>
      </c>
      <c r="Y243" s="678">
        <f t="shared" si="2589"/>
        <v>0.15898959881129271</v>
      </c>
      <c r="Z243" s="677">
        <f t="shared" si="2590"/>
        <v>0.14924981982572233</v>
      </c>
      <c r="AA243" s="677">
        <f t="shared" si="2591"/>
        <v>0.12087026591458501</v>
      </c>
      <c r="AB243" s="678">
        <f t="shared" si="2592"/>
        <v>0.22699221894284949</v>
      </c>
      <c r="AC243" s="678">
        <f t="shared" si="2593"/>
        <v>0.14701803051317613</v>
      </c>
      <c r="AD243" s="678">
        <f t="shared" si="2594"/>
        <v>0.14187550525464834</v>
      </c>
      <c r="AE243" s="677">
        <f t="shared" si="2595"/>
        <v>0.17799828494426068</v>
      </c>
      <c r="AG243" s="637">
        <f>(T243-T242)*100</f>
        <v>-0.63040338703606313</v>
      </c>
      <c r="AH243" s="637">
        <f t="shared" ref="AH243" si="2596">(U243-U242)*100</f>
        <v>0</v>
      </c>
      <c r="AI243" s="637">
        <f t="shared" ref="AI243" si="2597">(V243-V242)*100</f>
        <v>0.64014599405121664</v>
      </c>
      <c r="AJ243" s="637">
        <f t="shared" ref="AJ243" si="2598">(W243-W242)*100</f>
        <v>0</v>
      </c>
      <c r="AK243" s="637">
        <f t="shared" ref="AK243" si="2599">(X243-X242)*100</f>
        <v>-3.5119719686105695</v>
      </c>
      <c r="AL243" s="637">
        <f t="shared" ref="AL243" si="2600">(Y243-Y242)*100</f>
        <v>-1.1113493972212451</v>
      </c>
      <c r="AM243" s="637">
        <f t="shared" ref="AM243" si="2601">(Z243-Z242)*100</f>
        <v>-0.87610864323924564</v>
      </c>
      <c r="AN243" s="637">
        <f t="shared" ref="AN243" si="2602">(AA243-AA242)*100</f>
        <v>-11.243415732912705</v>
      </c>
      <c r="AO243" s="637">
        <f t="shared" ref="AO243" si="2603">(AB243-AB242)*100</f>
        <v>-1.8946795021242857</v>
      </c>
      <c r="AP243" s="637">
        <f t="shared" ref="AP243" si="2604">(AC243-AC242)*100</f>
        <v>6.1632152023849365</v>
      </c>
      <c r="AQ243" s="637">
        <f t="shared" ref="AQ243" si="2605">(AD243-AD242)*100</f>
        <v>1.1275336192940828</v>
      </c>
      <c r="AR243" s="637">
        <f t="shared" ref="AR243" si="2606">(AE243-AE242)*100</f>
        <v>-1.7497328516522359</v>
      </c>
    </row>
    <row r="244" spans="1:44" ht="15">
      <c r="A244" s="117"/>
      <c r="B244" s="99" t="s">
        <v>152</v>
      </c>
      <c r="C244" s="106"/>
      <c r="D244" s="107"/>
      <c r="E244" s="107"/>
      <c r="F244" s="107"/>
      <c r="G244" s="107"/>
      <c r="H244" s="107"/>
      <c r="I244" s="106"/>
      <c r="J244" s="106"/>
      <c r="K244" s="107"/>
      <c r="L244" s="107"/>
      <c r="M244" s="107"/>
      <c r="N244" s="108"/>
      <c r="O244"/>
      <c r="P244"/>
      <c r="R244" s="599" t="s">
        <v>1118</v>
      </c>
      <c r="S244" s="600" t="s">
        <v>1108</v>
      </c>
      <c r="T244" s="675">
        <f t="shared" ref="T244:T245" si="2607">IF(C226&gt;0,C244/C226,)</f>
        <v>0</v>
      </c>
      <c r="U244" s="676">
        <f t="shared" ref="U244:U245" si="2608">IF(D226&gt;0,D244/D226,)</f>
        <v>0</v>
      </c>
      <c r="V244" s="676">
        <f t="shared" ref="V244:V245" si="2609">IF(E226&gt;0,E244/E226,)</f>
        <v>0</v>
      </c>
      <c r="W244" s="676">
        <f t="shared" ref="W244:W245" si="2610">IF(F226&gt;0,F244/F226,)</f>
        <v>0</v>
      </c>
      <c r="X244" s="676">
        <f t="shared" ref="X244:X245" si="2611">IF(G226&gt;0,G244/G226,)</f>
        <v>0</v>
      </c>
      <c r="Y244" s="676">
        <f t="shared" ref="Y244:Y245" si="2612">IF(H226&gt;0,H244/H226,)</f>
        <v>0</v>
      </c>
      <c r="Z244" s="675">
        <f t="shared" ref="Z244:Z245" si="2613">IF(I226&gt;0,I244/I226,)</f>
        <v>0</v>
      </c>
      <c r="AA244" s="675">
        <f t="shared" ref="AA244:AA245" si="2614">IF(J226&gt;0,J244/J226,)</f>
        <v>0</v>
      </c>
      <c r="AB244" s="676">
        <f t="shared" ref="AB244:AB245" si="2615">IF(K226&gt;0,K244/K226,)</f>
        <v>0</v>
      </c>
      <c r="AC244" s="676">
        <f t="shared" ref="AC244:AC245" si="2616">IF(L226&gt;0,L244/L226,)</f>
        <v>0</v>
      </c>
      <c r="AD244" s="676">
        <f t="shared" ref="AD244:AD245" si="2617">IF(M226&gt;0,M244/M226,)</f>
        <v>0</v>
      </c>
      <c r="AE244" s="675">
        <f t="shared" ref="AE244:AE245" si="2618">IF(N226&gt;0,N244/N226,)</f>
        <v>0</v>
      </c>
      <c r="AG244" s="730" t="s">
        <v>1107</v>
      </c>
      <c r="AH244" s="627"/>
      <c r="AI244" s="627"/>
      <c r="AJ244" s="627"/>
      <c r="AK244" s="627"/>
      <c r="AL244" s="627"/>
      <c r="AM244" s="627"/>
      <c r="AN244" s="627"/>
      <c r="AO244" s="627"/>
      <c r="AP244" s="627"/>
      <c r="AQ244" s="627"/>
      <c r="AR244" s="627"/>
    </row>
    <row r="245" spans="1:44" ht="15">
      <c r="A245" s="117"/>
      <c r="B245" s="258" t="s">
        <v>533</v>
      </c>
      <c r="C245" s="259"/>
      <c r="D245" s="260"/>
      <c r="E245" s="260"/>
      <c r="F245" s="260"/>
      <c r="G245" s="260"/>
      <c r="H245" s="260"/>
      <c r="I245" s="259"/>
      <c r="J245" s="259"/>
      <c r="K245" s="260"/>
      <c r="L245" s="260"/>
      <c r="M245" s="260"/>
      <c r="N245" s="261"/>
      <c r="O245"/>
      <c r="P245"/>
      <c r="R245" s="601"/>
      <c r="S245" s="602" t="s">
        <v>607</v>
      </c>
      <c r="T245" s="677">
        <f t="shared" si="2607"/>
        <v>0</v>
      </c>
      <c r="U245" s="678">
        <f t="shared" si="2608"/>
        <v>0</v>
      </c>
      <c r="V245" s="678">
        <f t="shared" si="2609"/>
        <v>0</v>
      </c>
      <c r="W245" s="678">
        <f t="shared" si="2610"/>
        <v>0</v>
      </c>
      <c r="X245" s="678">
        <f t="shared" si="2611"/>
        <v>0</v>
      </c>
      <c r="Y245" s="678">
        <f t="shared" si="2612"/>
        <v>0</v>
      </c>
      <c r="Z245" s="677">
        <f t="shared" si="2613"/>
        <v>0</v>
      </c>
      <c r="AA245" s="677">
        <f t="shared" si="2614"/>
        <v>0</v>
      </c>
      <c r="AB245" s="678">
        <f t="shared" si="2615"/>
        <v>0</v>
      </c>
      <c r="AC245" s="678">
        <f t="shared" si="2616"/>
        <v>0</v>
      </c>
      <c r="AD245" s="678">
        <f t="shared" si="2617"/>
        <v>0</v>
      </c>
      <c r="AE245" s="677">
        <f t="shared" si="2618"/>
        <v>0</v>
      </c>
      <c r="AG245" s="637">
        <f>(T245-T244)*100</f>
        <v>0</v>
      </c>
      <c r="AH245" s="637">
        <f t="shared" ref="AH245" si="2619">(U245-U244)*100</f>
        <v>0</v>
      </c>
      <c r="AI245" s="637">
        <f t="shared" ref="AI245" si="2620">(V245-V244)*100</f>
        <v>0</v>
      </c>
      <c r="AJ245" s="637">
        <f t="shared" ref="AJ245" si="2621">(W245-W244)*100</f>
        <v>0</v>
      </c>
      <c r="AK245" s="637">
        <f t="shared" ref="AK245" si="2622">(X245-X244)*100</f>
        <v>0</v>
      </c>
      <c r="AL245" s="637">
        <f t="shared" ref="AL245" si="2623">(Y245-Y244)*100</f>
        <v>0</v>
      </c>
      <c r="AM245" s="637">
        <f t="shared" ref="AM245" si="2624">(Z245-Z244)*100</f>
        <v>0</v>
      </c>
      <c r="AN245" s="637">
        <f t="shared" ref="AN245" si="2625">(AA245-AA244)*100</f>
        <v>0</v>
      </c>
      <c r="AO245" s="637">
        <f t="shared" ref="AO245" si="2626">(AB245-AB244)*100</f>
        <v>0</v>
      </c>
      <c r="AP245" s="637">
        <f t="shared" ref="AP245" si="2627">(AC245-AC244)*100</f>
        <v>0</v>
      </c>
      <c r="AQ245" s="637">
        <f t="shared" ref="AQ245" si="2628">(AD245-AD244)*100</f>
        <v>0</v>
      </c>
      <c r="AR245" s="637">
        <f t="shared" ref="AR245" si="2629">(AE245-AE244)*100</f>
        <v>0</v>
      </c>
    </row>
    <row r="246" spans="1:44" ht="15">
      <c r="A246" s="117"/>
      <c r="B246" s="99" t="s">
        <v>154</v>
      </c>
      <c r="C246" s="106">
        <v>42</v>
      </c>
      <c r="D246" s="107"/>
      <c r="E246" s="107">
        <v>48</v>
      </c>
      <c r="F246" s="107"/>
      <c r="G246" s="107">
        <v>23</v>
      </c>
      <c r="H246" s="107">
        <v>3</v>
      </c>
      <c r="I246" s="106">
        <v>116</v>
      </c>
      <c r="J246" s="106">
        <v>1</v>
      </c>
      <c r="K246" s="107">
        <v>11</v>
      </c>
      <c r="L246" s="107"/>
      <c r="M246" s="107">
        <v>11</v>
      </c>
      <c r="N246" s="108">
        <v>23</v>
      </c>
      <c r="O246"/>
      <c r="P246">
        <v>11</v>
      </c>
      <c r="R246" s="599" t="s">
        <v>1119</v>
      </c>
      <c r="S246" s="600" t="s">
        <v>1108</v>
      </c>
      <c r="T246" s="675">
        <f t="shared" ref="T246:T247" si="2630">IF(C226&gt;0,C246/C226,)</f>
        <v>5.1922363703795276E-3</v>
      </c>
      <c r="U246" s="676">
        <f t="shared" ref="U246:U247" si="2631">IF(D226&gt;0,D246/D226,)</f>
        <v>0</v>
      </c>
      <c r="V246" s="676">
        <f t="shared" ref="V246:V247" si="2632">IF(E226&gt;0,E246/E226,)</f>
        <v>1.3043478260869565E-2</v>
      </c>
      <c r="W246" s="676">
        <f t="shared" ref="W246:W247" si="2633">IF(F226&gt;0,F246/F226,)</f>
        <v>0</v>
      </c>
      <c r="X246" s="676">
        <f t="shared" ref="X246:X247" si="2634">IF(G226&gt;0,G246/G226,)</f>
        <v>7.5335735342286275E-3</v>
      </c>
      <c r="Y246" s="676">
        <f t="shared" ref="Y246:Y247" si="2635">IF(H226&gt;0,H246/H226,)</f>
        <v>5.1546391752577319E-3</v>
      </c>
      <c r="Z246" s="675">
        <f t="shared" ref="Z246:Z247" si="2636">IF(I226&gt;0,I246/I226,)</f>
        <v>7.5305115554401454E-3</v>
      </c>
      <c r="AA246" s="675">
        <f t="shared" ref="AA246:AA247" si="2637">IF(J226&gt;0,J246/J226,)</f>
        <v>8.6730268863833475E-4</v>
      </c>
      <c r="AB246" s="676">
        <f t="shared" ref="AB246:AB247" si="2638">IF(K226&gt;0,K246/K226,)</f>
        <v>3.134796238244514E-3</v>
      </c>
      <c r="AC246" s="676">
        <f t="shared" ref="AC246:AC247" si="2639">IF(L226&gt;0,L246/L226,)</f>
        <v>0</v>
      </c>
      <c r="AD246" s="676">
        <f t="shared" ref="AD246:AD247" si="2640">IF(M226&gt;0,M246/M226,)</f>
        <v>4.6491969568892644E-3</v>
      </c>
      <c r="AE246" s="675">
        <f t="shared" ref="AE246:AE247" si="2641">IF(N226&gt;0,N246/N226,)</f>
        <v>3.0116537907555322E-3</v>
      </c>
      <c r="AG246" s="730" t="s">
        <v>1107</v>
      </c>
      <c r="AH246" s="262"/>
      <c r="AI246" s="262"/>
      <c r="AJ246" s="262"/>
      <c r="AK246" s="262"/>
      <c r="AL246" s="262"/>
      <c r="AM246" s="262"/>
      <c r="AN246" s="262"/>
      <c r="AO246" s="262"/>
      <c r="AP246" s="262"/>
      <c r="AQ246" s="262"/>
      <c r="AR246" s="262"/>
    </row>
    <row r="247" spans="1:44" ht="15.75" thickBot="1">
      <c r="A247" s="610"/>
      <c r="B247" s="614" t="s">
        <v>537</v>
      </c>
      <c r="C247" s="611">
        <v>47</v>
      </c>
      <c r="D247" s="612"/>
      <c r="E247" s="612">
        <v>42</v>
      </c>
      <c r="F247" s="612"/>
      <c r="G247" s="612">
        <v>22</v>
      </c>
      <c r="H247" s="612">
        <v>7</v>
      </c>
      <c r="I247" s="611">
        <v>118</v>
      </c>
      <c r="J247" s="611">
        <v>9</v>
      </c>
      <c r="K247" s="612">
        <v>23</v>
      </c>
      <c r="L247" s="612">
        <v>1</v>
      </c>
      <c r="M247" s="612">
        <v>27</v>
      </c>
      <c r="N247" s="613">
        <v>60</v>
      </c>
      <c r="O247"/>
      <c r="P247">
        <v>23</v>
      </c>
      <c r="Q247"/>
      <c r="R247" s="615"/>
      <c r="S247" s="616" t="s">
        <v>607</v>
      </c>
      <c r="T247" s="679">
        <f t="shared" si="2630"/>
        <v>5.9149257488044296E-3</v>
      </c>
      <c r="U247" s="680">
        <f t="shared" si="2631"/>
        <v>0</v>
      </c>
      <c r="V247" s="680">
        <f t="shared" si="2632"/>
        <v>1.1447260834014717E-2</v>
      </c>
      <c r="W247" s="680">
        <f t="shared" si="2633"/>
        <v>0</v>
      </c>
      <c r="X247" s="680">
        <f t="shared" si="2634"/>
        <v>7.3949579831932774E-3</v>
      </c>
      <c r="Y247" s="680">
        <f t="shared" si="2635"/>
        <v>1.0401188707280832E-2</v>
      </c>
      <c r="Z247" s="679">
        <f t="shared" si="2636"/>
        <v>7.7311144598047566E-3</v>
      </c>
      <c r="AA247" s="679">
        <f t="shared" si="2637"/>
        <v>7.2522159548751011E-3</v>
      </c>
      <c r="AB247" s="680">
        <f t="shared" si="2638"/>
        <v>6.1711832573115109E-3</v>
      </c>
      <c r="AC247" s="680">
        <f t="shared" si="2639"/>
        <v>1.3869625520110957E-3</v>
      </c>
      <c r="AD247" s="680">
        <f t="shared" si="2640"/>
        <v>1.0913500404203719E-2</v>
      </c>
      <c r="AE247" s="679">
        <f t="shared" si="2641"/>
        <v>7.3502388827636897E-3</v>
      </c>
      <c r="AF247" s="617"/>
      <c r="AG247" s="642">
        <f>(T247-T246)*100</f>
        <v>7.2268937842490194E-2</v>
      </c>
      <c r="AH247" s="642">
        <f t="shared" ref="AH247" si="2642">(U247-U246)*100</f>
        <v>0</v>
      </c>
      <c r="AI247" s="642">
        <f t="shared" ref="AI247" si="2643">(V247-V246)*100</f>
        <v>-0.15962174268548471</v>
      </c>
      <c r="AJ247" s="642">
        <f t="shared" ref="AJ247" si="2644">(W247-W246)*100</f>
        <v>0</v>
      </c>
      <c r="AK247" s="642">
        <f t="shared" ref="AK247" si="2645">(X247-X246)*100</f>
        <v>-1.3861555103535008E-2</v>
      </c>
      <c r="AL247" s="642">
        <f t="shared" ref="AL247" si="2646">(Y247-Y246)*100</f>
        <v>0.52465495320230993</v>
      </c>
      <c r="AM247" s="642">
        <f t="shared" ref="AM247" si="2647">(Z247-Z246)*100</f>
        <v>2.0060290436461122E-2</v>
      </c>
      <c r="AN247" s="642">
        <f t="shared" ref="AN247" si="2648">(AA247-AA246)*100</f>
        <v>0.63849132662367658</v>
      </c>
      <c r="AO247" s="642">
        <f t="shared" ref="AO247" si="2649">(AB247-AB246)*100</f>
        <v>0.30363870190669967</v>
      </c>
      <c r="AP247" s="642">
        <f t="shared" ref="AP247" si="2650">(AC247-AC246)*100</f>
        <v>0.13869625520110956</v>
      </c>
      <c r="AQ247" s="642">
        <f t="shared" ref="AQ247" si="2651">(AD247-AD246)*100</f>
        <v>0.62643034473144543</v>
      </c>
      <c r="AR247" s="642">
        <f t="shared" ref="AR247" si="2652">(AE247-AE246)*100</f>
        <v>0.4338585092008157</v>
      </c>
    </row>
    <row r="248" spans="1:44" ht="15">
      <c r="A248" s="116" t="s">
        <v>109</v>
      </c>
      <c r="B248" s="99" t="s">
        <v>140</v>
      </c>
      <c r="C248" s="106"/>
      <c r="D248" s="107"/>
      <c r="E248" s="107"/>
      <c r="F248" s="107"/>
      <c r="G248" s="107"/>
      <c r="H248" s="107"/>
      <c r="I248" s="106"/>
      <c r="J248" s="106"/>
      <c r="K248" s="107"/>
      <c r="L248" s="107"/>
      <c r="M248" s="107"/>
      <c r="N248" s="108"/>
      <c r="O248"/>
      <c r="P248"/>
      <c r="R248" s="599" t="s">
        <v>1109</v>
      </c>
      <c r="S248" s="600" t="s">
        <v>1108</v>
      </c>
      <c r="T248" s="675">
        <f t="shared" ref="T248:T249" si="2653">IF(C248&gt;0,C248/C248,)</f>
        <v>0</v>
      </c>
      <c r="U248" s="676">
        <f t="shared" ref="U248:U249" si="2654">IF(D248&gt;0,D248/D248,)</f>
        <v>0</v>
      </c>
      <c r="V248" s="676">
        <f t="shared" ref="V248:V249" si="2655">IF(E248&gt;0,E248/E248,)</f>
        <v>0</v>
      </c>
      <c r="W248" s="676">
        <f t="shared" ref="W248:W249" si="2656">IF(F248&gt;0,F248/F248,)</f>
        <v>0</v>
      </c>
      <c r="X248" s="676">
        <f t="shared" ref="X248:X249" si="2657">IF(G248&gt;0,G248/G248,)</f>
        <v>0</v>
      </c>
      <c r="Y248" s="676">
        <f t="shared" ref="Y248:Y249" si="2658">IF(H248&gt;0,H248/H248,)</f>
        <v>0</v>
      </c>
      <c r="Z248" s="675">
        <f t="shared" ref="Z248:Z249" si="2659">IF(I248&gt;0,I248/I248,)</f>
        <v>0</v>
      </c>
      <c r="AA248" s="675">
        <f t="shared" ref="AA248:AA249" si="2660">IF(J248&gt;0,J248/J248,)</f>
        <v>0</v>
      </c>
      <c r="AB248" s="676">
        <f t="shared" ref="AB248:AB249" si="2661">IF(K248&gt;0,K248/K248,)</f>
        <v>0</v>
      </c>
      <c r="AC248" s="676">
        <f t="shared" ref="AC248:AC249" si="2662">IF(L248&gt;0,L248/L248,)</f>
        <v>0</v>
      </c>
      <c r="AD248" s="676">
        <f t="shared" ref="AD248:AD249" si="2663">IF(M248&gt;0,M248/M248,)</f>
        <v>0</v>
      </c>
      <c r="AE248" s="675">
        <f t="shared" ref="AE248:AE249" si="2664">IF(N248&gt;0,N248/N248,)</f>
        <v>0</v>
      </c>
      <c r="AG248" s="626">
        <f>+T250+T252+T254+T256+T258+T260+T262+T264+T266+T268</f>
        <v>0</v>
      </c>
      <c r="AH248" s="627">
        <f t="shared" ref="AH248:AH249" si="2665">+U250+U252+U254+U256+U258+U260+U262+U264+U266+U268</f>
        <v>0</v>
      </c>
      <c r="AI248" s="627">
        <f t="shared" ref="AI248:AI249" si="2666">+V250+V252+V254+V256+V258+V260+V262+V264+V266+V268</f>
        <v>0</v>
      </c>
      <c r="AJ248" s="627">
        <f t="shared" ref="AJ248:AJ249" si="2667">+W250+W252+W254+W256+W258+W260+W262+W264+W266+W268</f>
        <v>0</v>
      </c>
      <c r="AK248" s="627">
        <f t="shared" ref="AK248:AK249" si="2668">+X250+X252+X254+X256+X258+X260+X262+X264+X266+X268</f>
        <v>0</v>
      </c>
      <c r="AL248" s="627">
        <f t="shared" ref="AL248:AL249" si="2669">+Y250+Y252+Y254+Y256+Y258+Y260+Y262+Y264+Y266+Y268</f>
        <v>0</v>
      </c>
      <c r="AM248" s="627">
        <f t="shared" ref="AM248:AM249" si="2670">+Z250+Z252+Z254+Z256+Z258+Z260+Z262+Z264+Z266+Z268</f>
        <v>0</v>
      </c>
      <c r="AN248" s="627">
        <f t="shared" ref="AN248:AN249" si="2671">+AA250+AA252+AA254+AA256+AA258+AA260+AA262+AA264+AA266+AA268</f>
        <v>0</v>
      </c>
      <c r="AO248" s="627">
        <f t="shared" ref="AO248:AO249" si="2672">+AB250+AB252+AB254+AB256+AB258+AB260+AB262+AB264+AB266+AB268</f>
        <v>0</v>
      </c>
      <c r="AP248" s="627">
        <f t="shared" ref="AP248:AP249" si="2673">+AC250+AC252+AC254+AC256+AC258+AC260+AC262+AC264+AC266+AC268</f>
        <v>0</v>
      </c>
      <c r="AQ248" s="627">
        <f t="shared" ref="AQ248:AQ249" si="2674">+AD250+AD252+AD254+AD256+AD258+AD260+AD262+AD264+AD266+AD268</f>
        <v>0</v>
      </c>
      <c r="AR248" s="627">
        <f t="shared" ref="AR248:AR249" si="2675">+AE250+AE252+AE254+AE256+AE258+AE260+AE262+AE264+AE266+AE268</f>
        <v>0</v>
      </c>
    </row>
    <row r="249" spans="1:44" ht="15">
      <c r="A249" s="117"/>
      <c r="B249" s="258" t="s">
        <v>535</v>
      </c>
      <c r="C249" s="259"/>
      <c r="D249" s="260"/>
      <c r="E249" s="260"/>
      <c r="F249" s="260"/>
      <c r="G249" s="260"/>
      <c r="H249" s="260"/>
      <c r="I249" s="259"/>
      <c r="J249" s="259"/>
      <c r="K249" s="260"/>
      <c r="L249" s="260"/>
      <c r="M249" s="260"/>
      <c r="N249" s="261"/>
      <c r="O249"/>
      <c r="P249"/>
      <c r="R249" s="601"/>
      <c r="S249" s="602" t="s">
        <v>607</v>
      </c>
      <c r="T249" s="677">
        <f t="shared" si="2653"/>
        <v>0</v>
      </c>
      <c r="U249" s="678">
        <f t="shared" si="2654"/>
        <v>0</v>
      </c>
      <c r="V249" s="678">
        <f t="shared" si="2655"/>
        <v>0</v>
      </c>
      <c r="W249" s="678">
        <f t="shared" si="2656"/>
        <v>0</v>
      </c>
      <c r="X249" s="678">
        <f t="shared" si="2657"/>
        <v>0</v>
      </c>
      <c r="Y249" s="678">
        <f t="shared" si="2658"/>
        <v>0</v>
      </c>
      <c r="Z249" s="677">
        <f t="shared" si="2659"/>
        <v>0</v>
      </c>
      <c r="AA249" s="677">
        <f t="shared" si="2660"/>
        <v>0</v>
      </c>
      <c r="AB249" s="678">
        <f t="shared" si="2661"/>
        <v>0</v>
      </c>
      <c r="AC249" s="678">
        <f t="shared" si="2662"/>
        <v>0</v>
      </c>
      <c r="AD249" s="678">
        <f t="shared" si="2663"/>
        <v>0</v>
      </c>
      <c r="AE249" s="677">
        <f t="shared" si="2664"/>
        <v>0</v>
      </c>
      <c r="AG249" s="628">
        <f>+T251+T253+T255+T257+T259+T261+T263+T265+T267+T269</f>
        <v>0</v>
      </c>
      <c r="AH249" s="628">
        <f t="shared" si="2665"/>
        <v>0</v>
      </c>
      <c r="AI249" s="628">
        <f t="shared" si="2666"/>
        <v>0</v>
      </c>
      <c r="AJ249" s="628">
        <f t="shared" si="2667"/>
        <v>0</v>
      </c>
      <c r="AK249" s="628">
        <f t="shared" si="2668"/>
        <v>0</v>
      </c>
      <c r="AL249" s="628">
        <f t="shared" si="2669"/>
        <v>0</v>
      </c>
      <c r="AM249" s="628">
        <f t="shared" si="2670"/>
        <v>0</v>
      </c>
      <c r="AN249" s="628">
        <f t="shared" si="2671"/>
        <v>0</v>
      </c>
      <c r="AO249" s="628">
        <f t="shared" si="2672"/>
        <v>0</v>
      </c>
      <c r="AP249" s="628">
        <f t="shared" si="2673"/>
        <v>0</v>
      </c>
      <c r="AQ249" s="628">
        <f t="shared" si="2674"/>
        <v>0</v>
      </c>
      <c r="AR249" s="628">
        <f t="shared" si="2675"/>
        <v>0</v>
      </c>
    </row>
    <row r="250" spans="1:44" ht="15">
      <c r="A250" s="117"/>
      <c r="B250" s="99" t="s">
        <v>272</v>
      </c>
      <c r="C250" s="106"/>
      <c r="D250" s="107"/>
      <c r="E250" s="107"/>
      <c r="F250" s="107"/>
      <c r="G250" s="107"/>
      <c r="H250" s="107"/>
      <c r="I250" s="106"/>
      <c r="J250" s="106"/>
      <c r="K250" s="107"/>
      <c r="L250" s="107"/>
      <c r="M250" s="107"/>
      <c r="N250" s="108"/>
      <c r="O250"/>
      <c r="P250"/>
      <c r="R250" s="599" t="s">
        <v>1110</v>
      </c>
      <c r="S250" s="600" t="s">
        <v>1108</v>
      </c>
      <c r="T250" s="675">
        <f t="shared" ref="T250:T251" si="2676">IF(C248&gt;0,C250/C248,)</f>
        <v>0</v>
      </c>
      <c r="U250" s="676">
        <f t="shared" ref="U250:U251" si="2677">IF(D248&gt;0,D250/D248,)</f>
        <v>0</v>
      </c>
      <c r="V250" s="676">
        <f t="shared" ref="V250:V251" si="2678">IF(E248&gt;0,E250/E248,)</f>
        <v>0</v>
      </c>
      <c r="W250" s="676">
        <f t="shared" ref="W250:W251" si="2679">IF(F248&gt;0,F250/F248,)</f>
        <v>0</v>
      </c>
      <c r="X250" s="676">
        <f t="shared" ref="X250:X251" si="2680">IF(G248&gt;0,G250/G248,)</f>
        <v>0</v>
      </c>
      <c r="Y250" s="676">
        <f t="shared" ref="Y250:Y251" si="2681">IF(H248&gt;0,H250/H248,)</f>
        <v>0</v>
      </c>
      <c r="Z250" s="675">
        <f t="shared" ref="Z250:Z251" si="2682">IF(I248&gt;0,I250/I248,)</f>
        <v>0</v>
      </c>
      <c r="AA250" s="675">
        <f t="shared" ref="AA250:AA251" si="2683">IF(J248&gt;0,J250/J248,)</f>
        <v>0</v>
      </c>
      <c r="AB250" s="676">
        <f t="shared" ref="AB250:AB251" si="2684">IF(K248&gt;0,K250/K248,)</f>
        <v>0</v>
      </c>
      <c r="AC250" s="676">
        <f t="shared" ref="AC250:AC251" si="2685">IF(L248&gt;0,L250/L248,)</f>
        <v>0</v>
      </c>
      <c r="AD250" s="676">
        <f t="shared" ref="AD250:AD251" si="2686">IF(M248&gt;0,M250/M248,)</f>
        <v>0</v>
      </c>
      <c r="AE250" s="675">
        <f t="shared" ref="AE250:AE251" si="2687">IF(N248&gt;0,N250/N248,)</f>
        <v>0</v>
      </c>
      <c r="AG250" s="730" t="s">
        <v>1107</v>
      </c>
      <c r="AH250" s="627"/>
      <c r="AI250" s="627"/>
      <c r="AJ250" s="627"/>
      <c r="AK250" s="627"/>
      <c r="AL250" s="627"/>
      <c r="AM250" s="627"/>
      <c r="AN250" s="627"/>
      <c r="AO250" s="627"/>
      <c r="AP250" s="627"/>
      <c r="AQ250" s="627"/>
      <c r="AR250" s="627"/>
    </row>
    <row r="251" spans="1:44" ht="15">
      <c r="A251" s="117"/>
      <c r="B251" s="258" t="s">
        <v>517</v>
      </c>
      <c r="C251" s="259"/>
      <c r="D251" s="260"/>
      <c r="E251" s="260"/>
      <c r="F251" s="260"/>
      <c r="G251" s="260"/>
      <c r="H251" s="260"/>
      <c r="I251" s="259"/>
      <c r="J251" s="259"/>
      <c r="K251" s="260"/>
      <c r="L251" s="260"/>
      <c r="M251" s="260"/>
      <c r="N251" s="261"/>
      <c r="O251"/>
      <c r="P251"/>
      <c r="R251" s="601"/>
      <c r="S251" s="602" t="s">
        <v>607</v>
      </c>
      <c r="T251" s="677">
        <f t="shared" si="2676"/>
        <v>0</v>
      </c>
      <c r="U251" s="678">
        <f t="shared" si="2677"/>
        <v>0</v>
      </c>
      <c r="V251" s="678">
        <f t="shared" si="2678"/>
        <v>0</v>
      </c>
      <c r="W251" s="678">
        <f t="shared" si="2679"/>
        <v>0</v>
      </c>
      <c r="X251" s="678">
        <f t="shared" si="2680"/>
        <v>0</v>
      </c>
      <c r="Y251" s="678">
        <f t="shared" si="2681"/>
        <v>0</v>
      </c>
      <c r="Z251" s="677">
        <f t="shared" si="2682"/>
        <v>0</v>
      </c>
      <c r="AA251" s="677">
        <f t="shared" si="2683"/>
        <v>0</v>
      </c>
      <c r="AB251" s="678">
        <f t="shared" si="2684"/>
        <v>0</v>
      </c>
      <c r="AC251" s="678">
        <f t="shared" si="2685"/>
        <v>0</v>
      </c>
      <c r="AD251" s="678">
        <f t="shared" si="2686"/>
        <v>0</v>
      </c>
      <c r="AE251" s="677">
        <f t="shared" si="2687"/>
        <v>0</v>
      </c>
      <c r="AG251" s="637">
        <f>(T251-T250)*100</f>
        <v>0</v>
      </c>
      <c r="AH251" s="637">
        <f t="shared" ref="AH251" si="2688">(U251-U250)*100</f>
        <v>0</v>
      </c>
      <c r="AI251" s="637">
        <f t="shared" ref="AI251" si="2689">(V251-V250)*100</f>
        <v>0</v>
      </c>
      <c r="AJ251" s="637">
        <f t="shared" ref="AJ251" si="2690">(W251-W250)*100</f>
        <v>0</v>
      </c>
      <c r="AK251" s="637">
        <f t="shared" ref="AK251" si="2691">(X251-X250)*100</f>
        <v>0</v>
      </c>
      <c r="AL251" s="637">
        <f t="shared" ref="AL251" si="2692">(Y251-Y250)*100</f>
        <v>0</v>
      </c>
      <c r="AM251" s="637">
        <f t="shared" ref="AM251" si="2693">(Z251-Z250)*100</f>
        <v>0</v>
      </c>
      <c r="AN251" s="637">
        <f t="shared" ref="AN251" si="2694">(AA251-AA250)*100</f>
        <v>0</v>
      </c>
      <c r="AO251" s="637">
        <f t="shared" ref="AO251" si="2695">(AB251-AB250)*100</f>
        <v>0</v>
      </c>
      <c r="AP251" s="637">
        <f t="shared" ref="AP251" si="2696">(AC251-AC250)*100</f>
        <v>0</v>
      </c>
      <c r="AQ251" s="637">
        <f t="shared" ref="AQ251" si="2697">(AD251-AD250)*100</f>
        <v>0</v>
      </c>
      <c r="AR251" s="637">
        <f t="shared" ref="AR251" si="2698">(AE251-AE250)*100</f>
        <v>0</v>
      </c>
    </row>
    <row r="252" spans="1:44" ht="15">
      <c r="A252" s="117"/>
      <c r="B252" s="99" t="s">
        <v>274</v>
      </c>
      <c r="C252" s="106"/>
      <c r="D252" s="107"/>
      <c r="E252" s="107"/>
      <c r="F252" s="107"/>
      <c r="G252" s="107"/>
      <c r="H252" s="107"/>
      <c r="I252" s="106"/>
      <c r="J252" s="106"/>
      <c r="K252" s="107"/>
      <c r="L252" s="107"/>
      <c r="M252" s="107"/>
      <c r="N252" s="108"/>
      <c r="O252"/>
      <c r="P252"/>
      <c r="R252" s="599" t="s">
        <v>1111</v>
      </c>
      <c r="S252" s="600" t="s">
        <v>1108</v>
      </c>
      <c r="T252" s="675">
        <f t="shared" ref="T252:T253" si="2699">IF(C248&gt;0,C252/C248,)</f>
        <v>0</v>
      </c>
      <c r="U252" s="676">
        <f t="shared" ref="U252:U253" si="2700">IF(D248&gt;0,D252/D248,)</f>
        <v>0</v>
      </c>
      <c r="V252" s="676">
        <f t="shared" ref="V252:V253" si="2701">IF(E248&gt;0,E252/E248,)</f>
        <v>0</v>
      </c>
      <c r="W252" s="676">
        <f t="shared" ref="W252:W253" si="2702">IF(F248&gt;0,F252/F248,)</f>
        <v>0</v>
      </c>
      <c r="X252" s="676">
        <f t="shared" ref="X252:X253" si="2703">IF(G248&gt;0,G252/G248,)</f>
        <v>0</v>
      </c>
      <c r="Y252" s="676">
        <f t="shared" ref="Y252:Y253" si="2704">IF(H248&gt;0,H252/H248,)</f>
        <v>0</v>
      </c>
      <c r="Z252" s="675">
        <f t="shared" ref="Z252:Z253" si="2705">IF(I248&gt;0,I252/I248,)</f>
        <v>0</v>
      </c>
      <c r="AA252" s="675">
        <f t="shared" ref="AA252:AA253" si="2706">IF(J248&gt;0,J252/J248,)</f>
        <v>0</v>
      </c>
      <c r="AB252" s="676">
        <f t="shared" ref="AB252:AB253" si="2707">IF(K248&gt;0,K252/K248,)</f>
        <v>0</v>
      </c>
      <c r="AC252" s="676">
        <f t="shared" ref="AC252:AC253" si="2708">IF(L248&gt;0,L252/L248,)</f>
        <v>0</v>
      </c>
      <c r="AD252" s="676">
        <f t="shared" ref="AD252:AD253" si="2709">IF(M248&gt;0,M252/M248,)</f>
        <v>0</v>
      </c>
      <c r="AE252" s="675">
        <f t="shared" ref="AE252:AE253" si="2710">IF(N248&gt;0,N252/N248,)</f>
        <v>0</v>
      </c>
      <c r="AG252" s="730" t="s">
        <v>1107</v>
      </c>
      <c r="AH252" s="627"/>
      <c r="AI252" s="627"/>
      <c r="AJ252" s="627"/>
      <c r="AK252" s="627"/>
      <c r="AL252" s="627"/>
      <c r="AM252" s="627"/>
      <c r="AN252" s="627"/>
      <c r="AO252" s="627"/>
      <c r="AP252" s="627"/>
      <c r="AQ252" s="627"/>
      <c r="AR252" s="627"/>
    </row>
    <row r="253" spans="1:44" ht="15">
      <c r="A253" s="117"/>
      <c r="B253" s="258" t="s">
        <v>519</v>
      </c>
      <c r="C253" s="259"/>
      <c r="D253" s="260"/>
      <c r="E253" s="260"/>
      <c r="F253" s="260"/>
      <c r="G253" s="260"/>
      <c r="H253" s="260"/>
      <c r="I253" s="259"/>
      <c r="J253" s="259"/>
      <c r="K253" s="260"/>
      <c r="L253" s="260"/>
      <c r="M253" s="260"/>
      <c r="N253" s="261"/>
      <c r="O253"/>
      <c r="P253"/>
      <c r="R253" s="601"/>
      <c r="S253" s="602" t="s">
        <v>607</v>
      </c>
      <c r="T253" s="677">
        <f t="shared" si="2699"/>
        <v>0</v>
      </c>
      <c r="U253" s="678">
        <f t="shared" si="2700"/>
        <v>0</v>
      </c>
      <c r="V253" s="678">
        <f t="shared" si="2701"/>
        <v>0</v>
      </c>
      <c r="W253" s="678">
        <f t="shared" si="2702"/>
        <v>0</v>
      </c>
      <c r="X253" s="678">
        <f t="shared" si="2703"/>
        <v>0</v>
      </c>
      <c r="Y253" s="678">
        <f t="shared" si="2704"/>
        <v>0</v>
      </c>
      <c r="Z253" s="677">
        <f t="shared" si="2705"/>
        <v>0</v>
      </c>
      <c r="AA253" s="677">
        <f t="shared" si="2706"/>
        <v>0</v>
      </c>
      <c r="AB253" s="678">
        <f t="shared" si="2707"/>
        <v>0</v>
      </c>
      <c r="AC253" s="678">
        <f t="shared" si="2708"/>
        <v>0</v>
      </c>
      <c r="AD253" s="678">
        <f t="shared" si="2709"/>
        <v>0</v>
      </c>
      <c r="AE253" s="677">
        <f t="shared" si="2710"/>
        <v>0</v>
      </c>
      <c r="AG253" s="637">
        <f>(T253-T252)*100</f>
        <v>0</v>
      </c>
      <c r="AH253" s="637">
        <f t="shared" ref="AH253" si="2711">(U253-U252)*100</f>
        <v>0</v>
      </c>
      <c r="AI253" s="637">
        <f t="shared" ref="AI253" si="2712">(V253-V252)*100</f>
        <v>0</v>
      </c>
      <c r="AJ253" s="637">
        <f t="shared" ref="AJ253" si="2713">(W253-W252)*100</f>
        <v>0</v>
      </c>
      <c r="AK253" s="637">
        <f t="shared" ref="AK253" si="2714">(X253-X252)*100</f>
        <v>0</v>
      </c>
      <c r="AL253" s="637">
        <f t="shared" ref="AL253" si="2715">(Y253-Y252)*100</f>
        <v>0</v>
      </c>
      <c r="AM253" s="637">
        <f t="shared" ref="AM253" si="2716">(Z253-Z252)*100</f>
        <v>0</v>
      </c>
      <c r="AN253" s="637">
        <f t="shared" ref="AN253" si="2717">(AA253-AA252)*100</f>
        <v>0</v>
      </c>
      <c r="AO253" s="637">
        <f t="shared" ref="AO253" si="2718">(AB253-AB252)*100</f>
        <v>0</v>
      </c>
      <c r="AP253" s="637">
        <f t="shared" ref="AP253" si="2719">(AC253-AC252)*100</f>
        <v>0</v>
      </c>
      <c r="AQ253" s="637">
        <f t="shared" ref="AQ253" si="2720">(AD253-AD252)*100</f>
        <v>0</v>
      </c>
      <c r="AR253" s="637">
        <f t="shared" ref="AR253" si="2721">(AE253-AE252)*100</f>
        <v>0</v>
      </c>
    </row>
    <row r="254" spans="1:44" ht="15">
      <c r="A254" s="117"/>
      <c r="B254" s="99" t="s">
        <v>276</v>
      </c>
      <c r="C254" s="106"/>
      <c r="D254" s="107"/>
      <c r="E254" s="107"/>
      <c r="F254" s="107"/>
      <c r="G254" s="107"/>
      <c r="H254" s="107"/>
      <c r="I254" s="106"/>
      <c r="J254" s="106"/>
      <c r="K254" s="107"/>
      <c r="L254" s="107"/>
      <c r="M254" s="107"/>
      <c r="N254" s="108"/>
      <c r="O254"/>
      <c r="P254"/>
      <c r="R254" s="599" t="s">
        <v>1112</v>
      </c>
      <c r="S254" s="600" t="s">
        <v>1108</v>
      </c>
      <c r="T254" s="675">
        <f t="shared" ref="T254:T255" si="2722">IF(C248&gt;0,C254/C248,)</f>
        <v>0</v>
      </c>
      <c r="U254" s="676">
        <f t="shared" ref="U254:U255" si="2723">IF(D248&gt;0,D254/D248,)</f>
        <v>0</v>
      </c>
      <c r="V254" s="676">
        <f t="shared" ref="V254:V255" si="2724">IF(E248&gt;0,E254/E248,)</f>
        <v>0</v>
      </c>
      <c r="W254" s="676">
        <f t="shared" ref="W254:W255" si="2725">IF(F248&gt;0,F254/F248,)</f>
        <v>0</v>
      </c>
      <c r="X254" s="676">
        <f t="shared" ref="X254:X255" si="2726">IF(G248&gt;0,G254/G248,)</f>
        <v>0</v>
      </c>
      <c r="Y254" s="676">
        <f t="shared" ref="Y254:Y255" si="2727">IF(H248&gt;0,H254/H248,)</f>
        <v>0</v>
      </c>
      <c r="Z254" s="675">
        <f t="shared" ref="Z254:Z255" si="2728">IF(I248&gt;0,I254/I248,)</f>
        <v>0</v>
      </c>
      <c r="AA254" s="675">
        <f t="shared" ref="AA254:AA255" si="2729">IF(J248&gt;0,J254/J248,)</f>
        <v>0</v>
      </c>
      <c r="AB254" s="676">
        <f t="shared" ref="AB254:AB255" si="2730">IF(K248&gt;0,K254/K248,)</f>
        <v>0</v>
      </c>
      <c r="AC254" s="676">
        <f t="shared" ref="AC254:AC255" si="2731">IF(L248&gt;0,L254/L248,)</f>
        <v>0</v>
      </c>
      <c r="AD254" s="676">
        <f t="shared" ref="AD254:AD255" si="2732">IF(M248&gt;0,M254/M248,)</f>
        <v>0</v>
      </c>
      <c r="AE254" s="675">
        <f t="shared" ref="AE254:AE255" si="2733">IF(N248&gt;0,N254/N248,)</f>
        <v>0</v>
      </c>
      <c r="AG254" s="730" t="s">
        <v>1107</v>
      </c>
      <c r="AH254" s="627"/>
      <c r="AI254" s="627"/>
      <c r="AJ254" s="627"/>
      <c r="AK254" s="627"/>
      <c r="AL254" s="627"/>
      <c r="AM254" s="627"/>
      <c r="AN254" s="627"/>
      <c r="AO254" s="627"/>
      <c r="AP254" s="627"/>
      <c r="AQ254" s="627"/>
      <c r="AR254" s="627"/>
    </row>
    <row r="255" spans="1:44" ht="15">
      <c r="A255" s="117"/>
      <c r="B255" s="258" t="s">
        <v>521</v>
      </c>
      <c r="C255" s="259"/>
      <c r="D255" s="260"/>
      <c r="E255" s="260"/>
      <c r="F255" s="260"/>
      <c r="G255" s="260"/>
      <c r="H255" s="260"/>
      <c r="I255" s="259"/>
      <c r="J255" s="259"/>
      <c r="K255" s="260"/>
      <c r="L255" s="260"/>
      <c r="M255" s="260"/>
      <c r="N255" s="261"/>
      <c r="O255"/>
      <c r="P255"/>
      <c r="R255" s="601"/>
      <c r="S255" s="602" t="s">
        <v>607</v>
      </c>
      <c r="T255" s="677">
        <f t="shared" si="2722"/>
        <v>0</v>
      </c>
      <c r="U255" s="678">
        <f t="shared" si="2723"/>
        <v>0</v>
      </c>
      <c r="V255" s="678">
        <f t="shared" si="2724"/>
        <v>0</v>
      </c>
      <c r="W255" s="678">
        <f t="shared" si="2725"/>
        <v>0</v>
      </c>
      <c r="X255" s="678">
        <f t="shared" si="2726"/>
        <v>0</v>
      </c>
      <c r="Y255" s="678">
        <f t="shared" si="2727"/>
        <v>0</v>
      </c>
      <c r="Z255" s="677">
        <f t="shared" si="2728"/>
        <v>0</v>
      </c>
      <c r="AA255" s="677">
        <f t="shared" si="2729"/>
        <v>0</v>
      </c>
      <c r="AB255" s="678">
        <f t="shared" si="2730"/>
        <v>0</v>
      </c>
      <c r="AC255" s="678">
        <f t="shared" si="2731"/>
        <v>0</v>
      </c>
      <c r="AD255" s="678">
        <f t="shared" si="2732"/>
        <v>0</v>
      </c>
      <c r="AE255" s="677">
        <f t="shared" si="2733"/>
        <v>0</v>
      </c>
      <c r="AG255" s="629">
        <f>(T255-T254)*100</f>
        <v>0</v>
      </c>
      <c r="AH255" s="629">
        <f t="shared" ref="AH255" si="2734">(U255-U254)*100</f>
        <v>0</v>
      </c>
      <c r="AI255" s="629">
        <f t="shared" ref="AI255" si="2735">(V255-V254)*100</f>
        <v>0</v>
      </c>
      <c r="AJ255" s="629">
        <f t="shared" ref="AJ255" si="2736">(W255-W254)*100</f>
        <v>0</v>
      </c>
      <c r="AK255" s="629">
        <f t="shared" ref="AK255" si="2737">(X255-X254)*100</f>
        <v>0</v>
      </c>
      <c r="AL255" s="629">
        <f t="shared" ref="AL255" si="2738">(Y255-Y254)*100</f>
        <v>0</v>
      </c>
      <c r="AM255" s="629">
        <f t="shared" ref="AM255" si="2739">(Z255-Z254)*100</f>
        <v>0</v>
      </c>
      <c r="AN255" s="629">
        <f t="shared" ref="AN255" si="2740">(AA255-AA254)*100</f>
        <v>0</v>
      </c>
      <c r="AO255" s="629">
        <f t="shared" ref="AO255" si="2741">(AB255-AB254)*100</f>
        <v>0</v>
      </c>
      <c r="AP255" s="629">
        <f t="shared" ref="AP255" si="2742">(AC255-AC254)*100</f>
        <v>0</v>
      </c>
      <c r="AQ255" s="629">
        <f t="shared" ref="AQ255" si="2743">(AD255-AD254)*100</f>
        <v>0</v>
      </c>
      <c r="AR255" s="629">
        <f t="shared" ref="AR255" si="2744">(AE255-AE254)*100</f>
        <v>0</v>
      </c>
    </row>
    <row r="256" spans="1:44" ht="15">
      <c r="A256" s="117"/>
      <c r="B256" s="99" t="s">
        <v>142</v>
      </c>
      <c r="C256" s="106"/>
      <c r="D256" s="107"/>
      <c r="E256" s="107"/>
      <c r="F256" s="107"/>
      <c r="G256" s="107"/>
      <c r="H256" s="107"/>
      <c r="I256" s="106"/>
      <c r="J256" s="106"/>
      <c r="K256" s="107"/>
      <c r="L256" s="107"/>
      <c r="M256" s="107"/>
      <c r="N256" s="108"/>
      <c r="O256"/>
      <c r="P256"/>
      <c r="R256" s="599" t="s">
        <v>1113</v>
      </c>
      <c r="S256" s="600" t="s">
        <v>1108</v>
      </c>
      <c r="T256" s="675">
        <f t="shared" ref="T256:T257" si="2745">IF(C248&gt;0,C256/C248,)</f>
        <v>0</v>
      </c>
      <c r="U256" s="676">
        <f t="shared" ref="U256:U257" si="2746">IF(D248&gt;0,D256/D248,)</f>
        <v>0</v>
      </c>
      <c r="V256" s="676">
        <f t="shared" ref="V256:V257" si="2747">IF(E248&gt;0,E256/E248,)</f>
        <v>0</v>
      </c>
      <c r="W256" s="676">
        <f t="shared" ref="W256:W257" si="2748">IF(F248&gt;0,F256/F248,)</f>
        <v>0</v>
      </c>
      <c r="X256" s="676">
        <f t="shared" ref="X256:X257" si="2749">IF(G248&gt;0,G256/G248,)</f>
        <v>0</v>
      </c>
      <c r="Y256" s="676">
        <f t="shared" ref="Y256:Y257" si="2750">IF(H248&gt;0,H256/H248,)</f>
        <v>0</v>
      </c>
      <c r="Z256" s="675">
        <f t="shared" ref="Z256:Z257" si="2751">IF(I248&gt;0,I256/I248,)</f>
        <v>0</v>
      </c>
      <c r="AA256" s="675">
        <f t="shared" ref="AA256:AA257" si="2752">IF(J248&gt;0,J256/J248,)</f>
        <v>0</v>
      </c>
      <c r="AB256" s="676">
        <f t="shared" ref="AB256:AB257" si="2753">IF(K248&gt;0,K256/K248,)</f>
        <v>0</v>
      </c>
      <c r="AC256" s="676">
        <f t="shared" ref="AC256:AC257" si="2754">IF(L248&gt;0,L256/L248,)</f>
        <v>0</v>
      </c>
      <c r="AD256" s="676">
        <f t="shared" ref="AD256:AD257" si="2755">IF(M248&gt;0,M256/M248,)</f>
        <v>0</v>
      </c>
      <c r="AE256" s="675">
        <f t="shared" ref="AE256:AE257" si="2756">IF(N248&gt;0,N256/N248,)</f>
        <v>0</v>
      </c>
      <c r="AG256" s="730" t="s">
        <v>1107</v>
      </c>
      <c r="AH256" s="627"/>
      <c r="AI256" s="627"/>
      <c r="AJ256" s="627"/>
      <c r="AK256" s="627"/>
      <c r="AL256" s="627"/>
      <c r="AM256" s="627"/>
      <c r="AN256" s="627"/>
      <c r="AO256" s="627"/>
      <c r="AP256" s="627"/>
      <c r="AQ256" s="627"/>
      <c r="AR256" s="627"/>
    </row>
    <row r="257" spans="1:45" ht="15">
      <c r="A257" s="117"/>
      <c r="B257" s="258" t="s">
        <v>523</v>
      </c>
      <c r="C257" s="259"/>
      <c r="D257" s="260"/>
      <c r="E257" s="260"/>
      <c r="F257" s="260"/>
      <c r="G257" s="260"/>
      <c r="H257" s="260"/>
      <c r="I257" s="259"/>
      <c r="J257" s="259"/>
      <c r="K257" s="260"/>
      <c r="L257" s="260"/>
      <c r="M257" s="260"/>
      <c r="N257" s="261"/>
      <c r="O257"/>
      <c r="P257"/>
      <c r="R257" s="601"/>
      <c r="S257" s="602" t="s">
        <v>607</v>
      </c>
      <c r="T257" s="677">
        <f t="shared" si="2745"/>
        <v>0</v>
      </c>
      <c r="U257" s="678">
        <f t="shared" si="2746"/>
        <v>0</v>
      </c>
      <c r="V257" s="678">
        <f t="shared" si="2747"/>
        <v>0</v>
      </c>
      <c r="W257" s="678">
        <f t="shared" si="2748"/>
        <v>0</v>
      </c>
      <c r="X257" s="678">
        <f t="shared" si="2749"/>
        <v>0</v>
      </c>
      <c r="Y257" s="678">
        <f t="shared" si="2750"/>
        <v>0</v>
      </c>
      <c r="Z257" s="677">
        <f t="shared" si="2751"/>
        <v>0</v>
      </c>
      <c r="AA257" s="677">
        <f t="shared" si="2752"/>
        <v>0</v>
      </c>
      <c r="AB257" s="678">
        <f t="shared" si="2753"/>
        <v>0</v>
      </c>
      <c r="AC257" s="678">
        <f t="shared" si="2754"/>
        <v>0</v>
      </c>
      <c r="AD257" s="678">
        <f t="shared" si="2755"/>
        <v>0</v>
      </c>
      <c r="AE257" s="677">
        <f t="shared" si="2756"/>
        <v>0</v>
      </c>
      <c r="AG257" s="637">
        <f>(T257-T256)*100</f>
        <v>0</v>
      </c>
      <c r="AH257" s="637">
        <f t="shared" ref="AH257" si="2757">(U257-U256)*100</f>
        <v>0</v>
      </c>
      <c r="AI257" s="637">
        <f t="shared" ref="AI257" si="2758">(V257-V256)*100</f>
        <v>0</v>
      </c>
      <c r="AJ257" s="637">
        <f t="shared" ref="AJ257" si="2759">(W257-W256)*100</f>
        <v>0</v>
      </c>
      <c r="AK257" s="637">
        <f t="shared" ref="AK257" si="2760">(X257-X256)*100</f>
        <v>0</v>
      </c>
      <c r="AL257" s="637">
        <f t="shared" ref="AL257" si="2761">(Y257-Y256)*100</f>
        <v>0</v>
      </c>
      <c r="AM257" s="637">
        <f t="shared" ref="AM257" si="2762">(Z257-Z256)*100</f>
        <v>0</v>
      </c>
      <c r="AN257" s="637">
        <f t="shared" ref="AN257" si="2763">(AA257-AA256)*100</f>
        <v>0</v>
      </c>
      <c r="AO257" s="637">
        <f t="shared" ref="AO257" si="2764">(AB257-AB256)*100</f>
        <v>0</v>
      </c>
      <c r="AP257" s="637">
        <f t="shared" ref="AP257" si="2765">(AC257-AC256)*100</f>
        <v>0</v>
      </c>
      <c r="AQ257" s="637">
        <f t="shared" ref="AQ257" si="2766">(AD257-AD256)*100</f>
        <v>0</v>
      </c>
      <c r="AR257" s="637">
        <f t="shared" ref="AR257" si="2767">(AE257-AE256)*100</f>
        <v>0</v>
      </c>
    </row>
    <row r="258" spans="1:45" ht="15">
      <c r="A258" s="117"/>
      <c r="B258" s="99" t="s">
        <v>144</v>
      </c>
      <c r="C258" s="106"/>
      <c r="D258" s="107"/>
      <c r="E258" s="107"/>
      <c r="F258" s="107"/>
      <c r="G258" s="107"/>
      <c r="H258" s="107"/>
      <c r="I258" s="106"/>
      <c r="J258" s="106"/>
      <c r="K258" s="107"/>
      <c r="L258" s="107"/>
      <c r="M258" s="107"/>
      <c r="N258" s="108"/>
      <c r="O258"/>
      <c r="P258"/>
      <c r="R258" s="599" t="s">
        <v>1114</v>
      </c>
      <c r="S258" s="600" t="s">
        <v>1108</v>
      </c>
      <c r="T258" s="675">
        <f t="shared" ref="T258:T259" si="2768">IF(C248&gt;0,C258/C248,)</f>
        <v>0</v>
      </c>
      <c r="U258" s="676">
        <f t="shared" ref="U258:U259" si="2769">IF(D248&gt;0,D258/D248,)</f>
        <v>0</v>
      </c>
      <c r="V258" s="676">
        <f t="shared" ref="V258:V259" si="2770">IF(E248&gt;0,E258/E248,)</f>
        <v>0</v>
      </c>
      <c r="W258" s="676">
        <f t="shared" ref="W258:W259" si="2771">IF(F248&gt;0,F258/F248,)</f>
        <v>0</v>
      </c>
      <c r="X258" s="676">
        <f t="shared" ref="X258:X259" si="2772">IF(G248&gt;0,G258/G248,)</f>
        <v>0</v>
      </c>
      <c r="Y258" s="676">
        <f t="shared" ref="Y258:Y259" si="2773">IF(H248&gt;0,H258/H248,)</f>
        <v>0</v>
      </c>
      <c r="Z258" s="675">
        <f t="shared" ref="Z258:Z259" si="2774">IF(I248&gt;0,I258/I248,)</f>
        <v>0</v>
      </c>
      <c r="AA258" s="675">
        <f t="shared" ref="AA258:AA259" si="2775">IF(J248&gt;0,J258/J248,)</f>
        <v>0</v>
      </c>
      <c r="AB258" s="676">
        <f t="shared" ref="AB258:AB259" si="2776">IF(K248&gt;0,K258/K248,)</f>
        <v>0</v>
      </c>
      <c r="AC258" s="676">
        <f t="shared" ref="AC258:AC259" si="2777">IF(L248&gt;0,L258/L248,)</f>
        <v>0</v>
      </c>
      <c r="AD258" s="676">
        <f t="shared" ref="AD258:AD259" si="2778">IF(M248&gt;0,M258/M248,)</f>
        <v>0</v>
      </c>
      <c r="AE258" s="675">
        <f t="shared" ref="AE258:AE259" si="2779">IF(N248&gt;0,N258/N248,)</f>
        <v>0</v>
      </c>
      <c r="AG258" s="730" t="s">
        <v>1107</v>
      </c>
      <c r="AH258" s="627"/>
      <c r="AI258" s="627"/>
      <c r="AJ258" s="627"/>
      <c r="AK258" s="627"/>
      <c r="AL258" s="627"/>
      <c r="AM258" s="627"/>
      <c r="AN258" s="627"/>
      <c r="AO258" s="627"/>
      <c r="AP258" s="627"/>
      <c r="AQ258" s="627"/>
      <c r="AR258" s="627"/>
    </row>
    <row r="259" spans="1:45" ht="15">
      <c r="A259" s="117"/>
      <c r="B259" s="258" t="s">
        <v>525</v>
      </c>
      <c r="C259" s="259"/>
      <c r="D259" s="260"/>
      <c r="E259" s="260"/>
      <c r="F259" s="260"/>
      <c r="G259" s="260"/>
      <c r="H259" s="260"/>
      <c r="I259" s="259"/>
      <c r="J259" s="259"/>
      <c r="K259" s="260"/>
      <c r="L259" s="260"/>
      <c r="M259" s="260"/>
      <c r="N259" s="261"/>
      <c r="O259"/>
      <c r="P259"/>
      <c r="R259" s="601"/>
      <c r="S259" s="602" t="s">
        <v>607</v>
      </c>
      <c r="T259" s="677">
        <f t="shared" si="2768"/>
        <v>0</v>
      </c>
      <c r="U259" s="678">
        <f t="shared" si="2769"/>
        <v>0</v>
      </c>
      <c r="V259" s="678">
        <f t="shared" si="2770"/>
        <v>0</v>
      </c>
      <c r="W259" s="678">
        <f t="shared" si="2771"/>
        <v>0</v>
      </c>
      <c r="X259" s="678">
        <f t="shared" si="2772"/>
        <v>0</v>
      </c>
      <c r="Y259" s="678">
        <f t="shared" si="2773"/>
        <v>0</v>
      </c>
      <c r="Z259" s="677">
        <f t="shared" si="2774"/>
        <v>0</v>
      </c>
      <c r="AA259" s="677">
        <f t="shared" si="2775"/>
        <v>0</v>
      </c>
      <c r="AB259" s="678">
        <f t="shared" si="2776"/>
        <v>0</v>
      </c>
      <c r="AC259" s="678">
        <f t="shared" si="2777"/>
        <v>0</v>
      </c>
      <c r="AD259" s="678">
        <f t="shared" si="2778"/>
        <v>0</v>
      </c>
      <c r="AE259" s="677">
        <f t="shared" si="2779"/>
        <v>0</v>
      </c>
      <c r="AG259" s="637">
        <f>(T259-T258)*100</f>
        <v>0</v>
      </c>
      <c r="AH259" s="637">
        <f t="shared" ref="AH259" si="2780">(U259-U258)*100</f>
        <v>0</v>
      </c>
      <c r="AI259" s="637">
        <f t="shared" ref="AI259" si="2781">(V259-V258)*100</f>
        <v>0</v>
      </c>
      <c r="AJ259" s="637">
        <f t="shared" ref="AJ259" si="2782">(W259-W258)*100</f>
        <v>0</v>
      </c>
      <c r="AK259" s="637">
        <f t="shared" ref="AK259" si="2783">(X259-X258)*100</f>
        <v>0</v>
      </c>
      <c r="AL259" s="637">
        <f t="shared" ref="AL259" si="2784">(Y259-Y258)*100</f>
        <v>0</v>
      </c>
      <c r="AM259" s="637">
        <f t="shared" ref="AM259" si="2785">(Z259-Z258)*100</f>
        <v>0</v>
      </c>
      <c r="AN259" s="637">
        <f t="shared" ref="AN259" si="2786">(AA259-AA258)*100</f>
        <v>0</v>
      </c>
      <c r="AO259" s="637">
        <f t="shared" ref="AO259" si="2787">(AB259-AB258)*100</f>
        <v>0</v>
      </c>
      <c r="AP259" s="637">
        <f t="shared" ref="AP259" si="2788">(AC259-AC258)*100</f>
        <v>0</v>
      </c>
      <c r="AQ259" s="637">
        <f t="shared" ref="AQ259" si="2789">(AD259-AD258)*100</f>
        <v>0</v>
      </c>
      <c r="AR259" s="637">
        <f t="shared" ref="AR259" si="2790">(AE259-AE258)*100</f>
        <v>0</v>
      </c>
    </row>
    <row r="260" spans="1:45" ht="15">
      <c r="A260" s="117"/>
      <c r="B260" s="99" t="s">
        <v>146</v>
      </c>
      <c r="C260" s="106"/>
      <c r="D260" s="107"/>
      <c r="E260" s="107"/>
      <c r="F260" s="107"/>
      <c r="G260" s="107"/>
      <c r="H260" s="107"/>
      <c r="I260" s="106"/>
      <c r="J260" s="106"/>
      <c r="K260" s="107"/>
      <c r="L260" s="107"/>
      <c r="M260" s="107"/>
      <c r="N260" s="108"/>
      <c r="O260"/>
      <c r="P260"/>
      <c r="R260" s="599" t="s">
        <v>1115</v>
      </c>
      <c r="S260" s="600" t="s">
        <v>1108</v>
      </c>
      <c r="T260" s="675">
        <f t="shared" ref="T260:T261" si="2791">IF(C248&gt;0,C260/C248,)</f>
        <v>0</v>
      </c>
      <c r="U260" s="676">
        <f t="shared" ref="U260:U261" si="2792">IF(D248&gt;0,D260/D248,)</f>
        <v>0</v>
      </c>
      <c r="V260" s="676">
        <f t="shared" ref="V260:V261" si="2793">IF(E248&gt;0,E260/E248,)</f>
        <v>0</v>
      </c>
      <c r="W260" s="676">
        <f t="shared" ref="W260:W261" si="2794">IF(F248&gt;0,F260/F248,)</f>
        <v>0</v>
      </c>
      <c r="X260" s="676">
        <f t="shared" ref="X260:X261" si="2795">IF(G248&gt;0,G260/G248,)</f>
        <v>0</v>
      </c>
      <c r="Y260" s="676">
        <f t="shared" ref="Y260:Y261" si="2796">IF(H248&gt;0,H260/H248,)</f>
        <v>0</v>
      </c>
      <c r="Z260" s="675">
        <f t="shared" ref="Z260:Z261" si="2797">IF(I248&gt;0,I260/I248,)</f>
        <v>0</v>
      </c>
      <c r="AA260" s="675">
        <f t="shared" ref="AA260:AA261" si="2798">IF(J248&gt;0,J260/J248,)</f>
        <v>0</v>
      </c>
      <c r="AB260" s="676">
        <f t="shared" ref="AB260:AB261" si="2799">IF(K248&gt;0,K260/K248,)</f>
        <v>0</v>
      </c>
      <c r="AC260" s="676">
        <f t="shared" ref="AC260:AC261" si="2800">IF(L248&gt;0,L260/L248,)</f>
        <v>0</v>
      </c>
      <c r="AD260" s="676">
        <f t="shared" ref="AD260:AD261" si="2801">IF(M248&gt;0,M260/M248,)</f>
        <v>0</v>
      </c>
      <c r="AE260" s="675">
        <f t="shared" ref="AE260:AE261" si="2802">IF(N248&gt;0,N260/N248,)</f>
        <v>0</v>
      </c>
      <c r="AG260" s="730" t="s">
        <v>1107</v>
      </c>
      <c r="AH260" s="627"/>
      <c r="AI260" s="627"/>
      <c r="AJ260" s="627"/>
      <c r="AK260" s="627"/>
      <c r="AL260" s="627"/>
      <c r="AM260" s="627"/>
      <c r="AN260" s="627"/>
      <c r="AO260" s="627"/>
      <c r="AP260" s="627"/>
      <c r="AQ260" s="627"/>
      <c r="AR260" s="627"/>
    </row>
    <row r="261" spans="1:45" ht="15">
      <c r="A261" s="117"/>
      <c r="B261" s="258" t="s">
        <v>527</v>
      </c>
      <c r="C261" s="259"/>
      <c r="D261" s="260"/>
      <c r="E261" s="260"/>
      <c r="F261" s="260"/>
      <c r="G261" s="260"/>
      <c r="H261" s="260"/>
      <c r="I261" s="259"/>
      <c r="J261" s="259"/>
      <c r="K261" s="260"/>
      <c r="L261" s="260"/>
      <c r="M261" s="260"/>
      <c r="N261" s="261"/>
      <c r="O261"/>
      <c r="P261"/>
      <c r="R261" s="601"/>
      <c r="S261" s="602" t="s">
        <v>607</v>
      </c>
      <c r="T261" s="677">
        <f t="shared" si="2791"/>
        <v>0</v>
      </c>
      <c r="U261" s="678">
        <f t="shared" si="2792"/>
        <v>0</v>
      </c>
      <c r="V261" s="678">
        <f t="shared" si="2793"/>
        <v>0</v>
      </c>
      <c r="W261" s="678">
        <f t="shared" si="2794"/>
        <v>0</v>
      </c>
      <c r="X261" s="678">
        <f t="shared" si="2795"/>
        <v>0</v>
      </c>
      <c r="Y261" s="678">
        <f t="shared" si="2796"/>
        <v>0</v>
      </c>
      <c r="Z261" s="677">
        <f t="shared" si="2797"/>
        <v>0</v>
      </c>
      <c r="AA261" s="677">
        <f t="shared" si="2798"/>
        <v>0</v>
      </c>
      <c r="AB261" s="678">
        <f t="shared" si="2799"/>
        <v>0</v>
      </c>
      <c r="AC261" s="678">
        <f t="shared" si="2800"/>
        <v>0</v>
      </c>
      <c r="AD261" s="678">
        <f t="shared" si="2801"/>
        <v>0</v>
      </c>
      <c r="AE261" s="677">
        <f t="shared" si="2802"/>
        <v>0</v>
      </c>
      <c r="AG261" s="637">
        <f>(T261-T260)*100</f>
        <v>0</v>
      </c>
      <c r="AH261" s="637">
        <f t="shared" ref="AH261" si="2803">(U261-U260)*100</f>
        <v>0</v>
      </c>
      <c r="AI261" s="637">
        <f t="shared" ref="AI261" si="2804">(V261-V260)*100</f>
        <v>0</v>
      </c>
      <c r="AJ261" s="637">
        <f t="shared" ref="AJ261" si="2805">(W261-W260)*100</f>
        <v>0</v>
      </c>
      <c r="AK261" s="637">
        <f t="shared" ref="AK261" si="2806">(X261-X260)*100</f>
        <v>0</v>
      </c>
      <c r="AL261" s="637">
        <f t="shared" ref="AL261" si="2807">(Y261-Y260)*100</f>
        <v>0</v>
      </c>
      <c r="AM261" s="637">
        <f t="shared" ref="AM261" si="2808">(Z261-Z260)*100</f>
        <v>0</v>
      </c>
      <c r="AN261" s="637">
        <f t="shared" ref="AN261" si="2809">(AA261-AA260)*100</f>
        <v>0</v>
      </c>
      <c r="AO261" s="637">
        <f t="shared" ref="AO261" si="2810">(AB261-AB260)*100</f>
        <v>0</v>
      </c>
      <c r="AP261" s="637">
        <f t="shared" ref="AP261" si="2811">(AC261-AC260)*100</f>
        <v>0</v>
      </c>
      <c r="AQ261" s="637">
        <f t="shared" ref="AQ261" si="2812">(AD261-AD260)*100</f>
        <v>0</v>
      </c>
      <c r="AR261" s="637">
        <f t="shared" ref="AR261" si="2813">(AE261-AE260)*100</f>
        <v>0</v>
      </c>
    </row>
    <row r="262" spans="1:45" ht="15">
      <c r="A262" s="117"/>
      <c r="B262" s="99" t="s">
        <v>148</v>
      </c>
      <c r="C262" s="106"/>
      <c r="D262" s="107"/>
      <c r="E262" s="107"/>
      <c r="F262" s="107"/>
      <c r="G262" s="107"/>
      <c r="H262" s="107"/>
      <c r="I262" s="106"/>
      <c r="J262" s="106"/>
      <c r="K262" s="107"/>
      <c r="L262" s="107"/>
      <c r="M262" s="107"/>
      <c r="N262" s="108"/>
      <c r="O262"/>
      <c r="P262"/>
      <c r="R262" s="599" t="s">
        <v>1116</v>
      </c>
      <c r="S262" s="600" t="s">
        <v>1108</v>
      </c>
      <c r="T262" s="675">
        <f t="shared" ref="T262:T263" si="2814">IF(C248&gt;0,C262/C248,)</f>
        <v>0</v>
      </c>
      <c r="U262" s="676">
        <f t="shared" ref="U262:U263" si="2815">IF(D248&gt;0,D262/D248,)</f>
        <v>0</v>
      </c>
      <c r="V262" s="676">
        <f t="shared" ref="V262:V263" si="2816">IF(E248&gt;0,E262/E248,)</f>
        <v>0</v>
      </c>
      <c r="W262" s="676">
        <f t="shared" ref="W262:W263" si="2817">IF(F248&gt;0,F262/F248,)</f>
        <v>0</v>
      </c>
      <c r="X262" s="676">
        <f t="shared" ref="X262:X263" si="2818">IF(G248&gt;0,G262/G248,)</f>
        <v>0</v>
      </c>
      <c r="Y262" s="676">
        <f t="shared" ref="Y262:Y263" si="2819">IF(H248&gt;0,H262/H248,)</f>
        <v>0</v>
      </c>
      <c r="Z262" s="675">
        <f t="shared" ref="Z262:Z263" si="2820">IF(I248&gt;0,I262/I248,)</f>
        <v>0</v>
      </c>
      <c r="AA262" s="675">
        <f t="shared" ref="AA262:AA263" si="2821">IF(J248&gt;0,J262/J248,)</f>
        <v>0</v>
      </c>
      <c r="AB262" s="676">
        <f t="shared" ref="AB262:AB263" si="2822">IF(K248&gt;0,K262/K248,)</f>
        <v>0</v>
      </c>
      <c r="AC262" s="676">
        <f t="shared" ref="AC262:AC263" si="2823">IF(L248&gt;0,L262/L248,)</f>
        <v>0</v>
      </c>
      <c r="AD262" s="676">
        <f t="shared" ref="AD262:AD263" si="2824">IF(M248&gt;0,M262/M248,)</f>
        <v>0</v>
      </c>
      <c r="AE262" s="675">
        <f t="shared" ref="AE262:AE263" si="2825">IF(N248&gt;0,N262/N248,)</f>
        <v>0</v>
      </c>
      <c r="AG262" s="730" t="s">
        <v>1107</v>
      </c>
      <c r="AH262" s="627"/>
      <c r="AI262" s="627"/>
      <c r="AJ262" s="627"/>
      <c r="AK262" s="627"/>
      <c r="AL262" s="627"/>
      <c r="AM262" s="627"/>
      <c r="AN262" s="627"/>
      <c r="AO262" s="627"/>
      <c r="AP262" s="627"/>
      <c r="AQ262" s="627"/>
      <c r="AR262" s="627"/>
    </row>
    <row r="263" spans="1:45" ht="15">
      <c r="A263" s="117"/>
      <c r="B263" s="258" t="s">
        <v>529</v>
      </c>
      <c r="C263" s="259"/>
      <c r="D263" s="260"/>
      <c r="E263" s="260"/>
      <c r="F263" s="260"/>
      <c r="G263" s="260"/>
      <c r="H263" s="260"/>
      <c r="I263" s="259"/>
      <c r="J263" s="259"/>
      <c r="K263" s="260"/>
      <c r="L263" s="260"/>
      <c r="M263" s="260"/>
      <c r="N263" s="261"/>
      <c r="O263"/>
      <c r="P263"/>
      <c r="R263" s="601"/>
      <c r="S263" s="602" t="s">
        <v>607</v>
      </c>
      <c r="T263" s="677">
        <f t="shared" si="2814"/>
        <v>0</v>
      </c>
      <c r="U263" s="678">
        <f t="shared" si="2815"/>
        <v>0</v>
      </c>
      <c r="V263" s="678">
        <f t="shared" si="2816"/>
        <v>0</v>
      </c>
      <c r="W263" s="678">
        <f t="shared" si="2817"/>
        <v>0</v>
      </c>
      <c r="X263" s="678">
        <f t="shared" si="2818"/>
        <v>0</v>
      </c>
      <c r="Y263" s="678">
        <f t="shared" si="2819"/>
        <v>0</v>
      </c>
      <c r="Z263" s="677">
        <f t="shared" si="2820"/>
        <v>0</v>
      </c>
      <c r="AA263" s="677">
        <f t="shared" si="2821"/>
        <v>0</v>
      </c>
      <c r="AB263" s="678">
        <f t="shared" si="2822"/>
        <v>0</v>
      </c>
      <c r="AC263" s="678">
        <f t="shared" si="2823"/>
        <v>0</v>
      </c>
      <c r="AD263" s="678">
        <f t="shared" si="2824"/>
        <v>0</v>
      </c>
      <c r="AE263" s="677">
        <f t="shared" si="2825"/>
        <v>0</v>
      </c>
      <c r="AG263" s="637">
        <f>(T263-T262)*100</f>
        <v>0</v>
      </c>
      <c r="AH263" s="637">
        <f t="shared" ref="AH263" si="2826">(U263-U262)*100</f>
        <v>0</v>
      </c>
      <c r="AI263" s="637">
        <f t="shared" ref="AI263" si="2827">(V263-V262)*100</f>
        <v>0</v>
      </c>
      <c r="AJ263" s="637">
        <f t="shared" ref="AJ263" si="2828">(W263-W262)*100</f>
        <v>0</v>
      </c>
      <c r="AK263" s="637">
        <f t="shared" ref="AK263" si="2829">(X263-X262)*100</f>
        <v>0</v>
      </c>
      <c r="AL263" s="637">
        <f t="shared" ref="AL263" si="2830">(Y263-Y262)*100</f>
        <v>0</v>
      </c>
      <c r="AM263" s="637">
        <f t="shared" ref="AM263" si="2831">(Z263-Z262)*100</f>
        <v>0</v>
      </c>
      <c r="AN263" s="637">
        <f t="shared" ref="AN263" si="2832">(AA263-AA262)*100</f>
        <v>0</v>
      </c>
      <c r="AO263" s="637">
        <f t="shared" ref="AO263" si="2833">(AB263-AB262)*100</f>
        <v>0</v>
      </c>
      <c r="AP263" s="637">
        <f t="shared" ref="AP263" si="2834">(AC263-AC262)*100</f>
        <v>0</v>
      </c>
      <c r="AQ263" s="637">
        <f t="shared" ref="AQ263" si="2835">(AD263-AD262)*100</f>
        <v>0</v>
      </c>
      <c r="AR263" s="637">
        <f t="shared" ref="AR263" si="2836">(AE263-AE262)*100</f>
        <v>0</v>
      </c>
    </row>
    <row r="264" spans="1:45" ht="15">
      <c r="A264" s="117"/>
      <c r="B264" s="99" t="s">
        <v>150</v>
      </c>
      <c r="C264" s="106"/>
      <c r="D264" s="107"/>
      <c r="E264" s="107"/>
      <c r="F264" s="107"/>
      <c r="G264" s="107"/>
      <c r="H264" s="107"/>
      <c r="I264" s="106"/>
      <c r="J264" s="106"/>
      <c r="K264" s="107"/>
      <c r="L264" s="107"/>
      <c r="M264" s="107"/>
      <c r="N264" s="108"/>
      <c r="O264"/>
      <c r="P264"/>
      <c r="R264" s="599" t="s">
        <v>1117</v>
      </c>
      <c r="S264" s="600" t="s">
        <v>1108</v>
      </c>
      <c r="T264" s="675">
        <f t="shared" ref="T264:T265" si="2837">IF(C248&gt;0,C264/C248,)</f>
        <v>0</v>
      </c>
      <c r="U264" s="676">
        <f t="shared" ref="U264:U265" si="2838">IF(D248&gt;0,D264/D248,)</f>
        <v>0</v>
      </c>
      <c r="V264" s="676">
        <f t="shared" ref="V264:V265" si="2839">IF(E248&gt;0,E264/E248,)</f>
        <v>0</v>
      </c>
      <c r="W264" s="676">
        <f t="shared" ref="W264:W265" si="2840">IF(F248&gt;0,F264/F248,)</f>
        <v>0</v>
      </c>
      <c r="X264" s="676">
        <f t="shared" ref="X264:X265" si="2841">IF(G248&gt;0,G264/G248,)</f>
        <v>0</v>
      </c>
      <c r="Y264" s="676">
        <f t="shared" ref="Y264:Y265" si="2842">IF(H248&gt;0,H264/H248,)</f>
        <v>0</v>
      </c>
      <c r="Z264" s="675">
        <f t="shared" ref="Z264:Z265" si="2843">IF(I248&gt;0,I264/I248,)</f>
        <v>0</v>
      </c>
      <c r="AA264" s="675">
        <f t="shared" ref="AA264:AA265" si="2844">IF(J248&gt;0,J264/J248,)</f>
        <v>0</v>
      </c>
      <c r="AB264" s="676">
        <f t="shared" ref="AB264:AB265" si="2845">IF(K248&gt;0,K264/K248,)</f>
        <v>0</v>
      </c>
      <c r="AC264" s="676">
        <f t="shared" ref="AC264:AC265" si="2846">IF(L248&gt;0,L264/L248,)</f>
        <v>0</v>
      </c>
      <c r="AD264" s="676">
        <f t="shared" ref="AD264:AD265" si="2847">IF(M248&gt;0,M264/M248,)</f>
        <v>0</v>
      </c>
      <c r="AE264" s="675">
        <f t="shared" ref="AE264:AE265" si="2848">IF(N248&gt;0,N264/N248,)</f>
        <v>0</v>
      </c>
      <c r="AG264" s="730" t="s">
        <v>1107</v>
      </c>
      <c r="AH264" s="627"/>
      <c r="AI264" s="627"/>
      <c r="AJ264" s="627"/>
      <c r="AK264" s="627"/>
      <c r="AL264" s="627"/>
      <c r="AM264" s="627"/>
      <c r="AN264" s="627"/>
      <c r="AO264" s="627"/>
      <c r="AP264" s="627"/>
      <c r="AQ264" s="627"/>
      <c r="AR264" s="627"/>
    </row>
    <row r="265" spans="1:45" ht="15">
      <c r="A265" s="117"/>
      <c r="B265" s="258" t="s">
        <v>531</v>
      </c>
      <c r="C265" s="259"/>
      <c r="D265" s="260"/>
      <c r="E265" s="260"/>
      <c r="F265" s="260"/>
      <c r="G265" s="260"/>
      <c r="H265" s="260"/>
      <c r="I265" s="259"/>
      <c r="J265" s="259"/>
      <c r="K265" s="260"/>
      <c r="L265" s="260"/>
      <c r="M265" s="260"/>
      <c r="N265" s="261"/>
      <c r="O265"/>
      <c r="P265"/>
      <c r="R265" s="601"/>
      <c r="S265" s="602" t="s">
        <v>607</v>
      </c>
      <c r="T265" s="677">
        <f t="shared" si="2837"/>
        <v>0</v>
      </c>
      <c r="U265" s="678">
        <f t="shared" si="2838"/>
        <v>0</v>
      </c>
      <c r="V265" s="678">
        <f t="shared" si="2839"/>
        <v>0</v>
      </c>
      <c r="W265" s="678">
        <f t="shared" si="2840"/>
        <v>0</v>
      </c>
      <c r="X265" s="678">
        <f t="shared" si="2841"/>
        <v>0</v>
      </c>
      <c r="Y265" s="678">
        <f t="shared" si="2842"/>
        <v>0</v>
      </c>
      <c r="Z265" s="677">
        <f t="shared" si="2843"/>
        <v>0</v>
      </c>
      <c r="AA265" s="677">
        <f t="shared" si="2844"/>
        <v>0</v>
      </c>
      <c r="AB265" s="678">
        <f t="shared" si="2845"/>
        <v>0</v>
      </c>
      <c r="AC265" s="678">
        <f t="shared" si="2846"/>
        <v>0</v>
      </c>
      <c r="AD265" s="678">
        <f t="shared" si="2847"/>
        <v>0</v>
      </c>
      <c r="AE265" s="677">
        <f t="shared" si="2848"/>
        <v>0</v>
      </c>
      <c r="AG265" s="637">
        <f>(T265-T264)*100</f>
        <v>0</v>
      </c>
      <c r="AH265" s="637">
        <f t="shared" ref="AH265" si="2849">(U265-U264)*100</f>
        <v>0</v>
      </c>
      <c r="AI265" s="637">
        <f t="shared" ref="AI265" si="2850">(V265-V264)*100</f>
        <v>0</v>
      </c>
      <c r="AJ265" s="637">
        <f t="shared" ref="AJ265" si="2851">(W265-W264)*100</f>
        <v>0</v>
      </c>
      <c r="AK265" s="637">
        <f t="shared" ref="AK265" si="2852">(X265-X264)*100</f>
        <v>0</v>
      </c>
      <c r="AL265" s="637">
        <f t="shared" ref="AL265" si="2853">(Y265-Y264)*100</f>
        <v>0</v>
      </c>
      <c r="AM265" s="637">
        <f t="shared" ref="AM265" si="2854">(Z265-Z264)*100</f>
        <v>0</v>
      </c>
      <c r="AN265" s="637">
        <f t="shared" ref="AN265" si="2855">(AA265-AA264)*100</f>
        <v>0</v>
      </c>
      <c r="AO265" s="637">
        <f t="shared" ref="AO265" si="2856">(AB265-AB264)*100</f>
        <v>0</v>
      </c>
      <c r="AP265" s="637">
        <f t="shared" ref="AP265" si="2857">(AC265-AC264)*100</f>
        <v>0</v>
      </c>
      <c r="AQ265" s="637">
        <f t="shared" ref="AQ265" si="2858">(AD265-AD264)*100</f>
        <v>0</v>
      </c>
      <c r="AR265" s="637">
        <f t="shared" ref="AR265" si="2859">(AE265-AE264)*100</f>
        <v>0</v>
      </c>
    </row>
    <row r="266" spans="1:45" ht="15">
      <c r="A266" s="117"/>
      <c r="B266" s="99" t="s">
        <v>152</v>
      </c>
      <c r="C266" s="106"/>
      <c r="D266" s="107"/>
      <c r="E266" s="107"/>
      <c r="F266" s="107"/>
      <c r="G266" s="107"/>
      <c r="H266" s="107"/>
      <c r="I266" s="106"/>
      <c r="J266" s="106"/>
      <c r="K266" s="107"/>
      <c r="L266" s="107"/>
      <c r="M266" s="107"/>
      <c r="N266" s="108"/>
      <c r="O266"/>
      <c r="P266"/>
      <c r="R266" s="599" t="s">
        <v>1118</v>
      </c>
      <c r="S266" s="600" t="s">
        <v>1108</v>
      </c>
      <c r="T266" s="675">
        <f t="shared" ref="T266:T267" si="2860">IF(C248&gt;0,C266/C248,)</f>
        <v>0</v>
      </c>
      <c r="U266" s="676">
        <f t="shared" ref="U266:U267" si="2861">IF(D248&gt;0,D266/D248,)</f>
        <v>0</v>
      </c>
      <c r="V266" s="676">
        <f t="shared" ref="V266:V267" si="2862">IF(E248&gt;0,E266/E248,)</f>
        <v>0</v>
      </c>
      <c r="W266" s="676">
        <f t="shared" ref="W266:W267" si="2863">IF(F248&gt;0,F266/F248,)</f>
        <v>0</v>
      </c>
      <c r="X266" s="676">
        <f t="shared" ref="X266:X267" si="2864">IF(G248&gt;0,G266/G248,)</f>
        <v>0</v>
      </c>
      <c r="Y266" s="676">
        <f t="shared" ref="Y266:Y267" si="2865">IF(H248&gt;0,H266/H248,)</f>
        <v>0</v>
      </c>
      <c r="Z266" s="675">
        <f t="shared" ref="Z266:Z267" si="2866">IF(I248&gt;0,I266/I248,)</f>
        <v>0</v>
      </c>
      <c r="AA266" s="675">
        <f t="shared" ref="AA266:AA267" si="2867">IF(J248&gt;0,J266/J248,)</f>
        <v>0</v>
      </c>
      <c r="AB266" s="676">
        <f t="shared" ref="AB266:AB267" si="2868">IF(K248&gt;0,K266/K248,)</f>
        <v>0</v>
      </c>
      <c r="AC266" s="676">
        <f t="shared" ref="AC266:AC267" si="2869">IF(L248&gt;0,L266/L248,)</f>
        <v>0</v>
      </c>
      <c r="AD266" s="676">
        <f t="shared" ref="AD266:AD267" si="2870">IF(M248&gt;0,M266/M248,)</f>
        <v>0</v>
      </c>
      <c r="AE266" s="675">
        <f t="shared" ref="AE266:AE267" si="2871">IF(N248&gt;0,N266/N248,)</f>
        <v>0</v>
      </c>
      <c r="AG266" s="730" t="s">
        <v>1107</v>
      </c>
      <c r="AH266" s="627"/>
      <c r="AI266" s="627"/>
      <c r="AJ266" s="627"/>
      <c r="AK266" s="627"/>
      <c r="AL266" s="627"/>
      <c r="AM266" s="627"/>
      <c r="AN266" s="627"/>
      <c r="AO266" s="627"/>
      <c r="AP266" s="627"/>
      <c r="AQ266" s="627"/>
      <c r="AR266" s="627"/>
    </row>
    <row r="267" spans="1:45" ht="15">
      <c r="A267" s="117"/>
      <c r="B267" s="258" t="s">
        <v>533</v>
      </c>
      <c r="C267" s="259"/>
      <c r="D267" s="260"/>
      <c r="E267" s="260"/>
      <c r="F267" s="260"/>
      <c r="G267" s="260"/>
      <c r="H267" s="260"/>
      <c r="I267" s="259"/>
      <c r="J267" s="259"/>
      <c r="K267" s="260"/>
      <c r="L267" s="260"/>
      <c r="M267" s="260"/>
      <c r="N267" s="261"/>
      <c r="O267"/>
      <c r="P267"/>
      <c r="R267" s="601"/>
      <c r="S267" s="602" t="s">
        <v>607</v>
      </c>
      <c r="T267" s="677">
        <f t="shared" si="2860"/>
        <v>0</v>
      </c>
      <c r="U267" s="678">
        <f t="shared" si="2861"/>
        <v>0</v>
      </c>
      <c r="V267" s="678">
        <f t="shared" si="2862"/>
        <v>0</v>
      </c>
      <c r="W267" s="678">
        <f t="shared" si="2863"/>
        <v>0</v>
      </c>
      <c r="X267" s="678">
        <f t="shared" si="2864"/>
        <v>0</v>
      </c>
      <c r="Y267" s="678">
        <f t="shared" si="2865"/>
        <v>0</v>
      </c>
      <c r="Z267" s="677">
        <f t="shared" si="2866"/>
        <v>0</v>
      </c>
      <c r="AA267" s="677">
        <f t="shared" si="2867"/>
        <v>0</v>
      </c>
      <c r="AB267" s="678">
        <f t="shared" si="2868"/>
        <v>0</v>
      </c>
      <c r="AC267" s="678">
        <f t="shared" si="2869"/>
        <v>0</v>
      </c>
      <c r="AD267" s="678">
        <f t="shared" si="2870"/>
        <v>0</v>
      </c>
      <c r="AE267" s="677">
        <f t="shared" si="2871"/>
        <v>0</v>
      </c>
      <c r="AG267" s="637">
        <f>(T267-T266)*100</f>
        <v>0</v>
      </c>
      <c r="AH267" s="637">
        <f t="shared" ref="AH267" si="2872">(U267-U266)*100</f>
        <v>0</v>
      </c>
      <c r="AI267" s="637">
        <f t="shared" ref="AI267" si="2873">(V267-V266)*100</f>
        <v>0</v>
      </c>
      <c r="AJ267" s="637">
        <f t="shared" ref="AJ267" si="2874">(W267-W266)*100</f>
        <v>0</v>
      </c>
      <c r="AK267" s="637">
        <f t="shared" ref="AK267" si="2875">(X267-X266)*100</f>
        <v>0</v>
      </c>
      <c r="AL267" s="637">
        <f t="shared" ref="AL267" si="2876">(Y267-Y266)*100</f>
        <v>0</v>
      </c>
      <c r="AM267" s="637">
        <f t="shared" ref="AM267" si="2877">(Z267-Z266)*100</f>
        <v>0</v>
      </c>
      <c r="AN267" s="637">
        <f t="shared" ref="AN267" si="2878">(AA267-AA266)*100</f>
        <v>0</v>
      </c>
      <c r="AO267" s="637">
        <f t="shared" ref="AO267" si="2879">(AB267-AB266)*100</f>
        <v>0</v>
      </c>
      <c r="AP267" s="637">
        <f t="shared" ref="AP267" si="2880">(AC267-AC266)*100</f>
        <v>0</v>
      </c>
      <c r="AQ267" s="637">
        <f t="shared" ref="AQ267" si="2881">(AD267-AD266)*100</f>
        <v>0</v>
      </c>
      <c r="AR267" s="637">
        <f t="shared" ref="AR267" si="2882">(AE267-AE266)*100</f>
        <v>0</v>
      </c>
    </row>
    <row r="268" spans="1:45" ht="15">
      <c r="A268" s="117"/>
      <c r="B268" s="99" t="s">
        <v>154</v>
      </c>
      <c r="C268" s="106"/>
      <c r="D268" s="107"/>
      <c r="E268" s="107"/>
      <c r="F268" s="107"/>
      <c r="G268" s="107"/>
      <c r="H268" s="107"/>
      <c r="I268" s="106"/>
      <c r="J268" s="106"/>
      <c r="K268" s="107"/>
      <c r="L268" s="107"/>
      <c r="M268" s="107"/>
      <c r="N268" s="108"/>
      <c r="O268"/>
      <c r="P268"/>
      <c r="R268" s="599" t="s">
        <v>1119</v>
      </c>
      <c r="S268" s="600" t="s">
        <v>1108</v>
      </c>
      <c r="T268" s="675">
        <f t="shared" ref="T268:T269" si="2883">IF(C248&gt;0,C268/C248,)</f>
        <v>0</v>
      </c>
      <c r="U268" s="676">
        <f t="shared" ref="U268:U269" si="2884">IF(D248&gt;0,D268/D248,)</f>
        <v>0</v>
      </c>
      <c r="V268" s="676">
        <f t="shared" ref="V268:V269" si="2885">IF(E248&gt;0,E268/E248,)</f>
        <v>0</v>
      </c>
      <c r="W268" s="676">
        <f t="shared" ref="W268:W269" si="2886">IF(F248&gt;0,F268/F248,)</f>
        <v>0</v>
      </c>
      <c r="X268" s="676">
        <f t="shared" ref="X268:X269" si="2887">IF(G248&gt;0,G268/G248,)</f>
        <v>0</v>
      </c>
      <c r="Y268" s="676">
        <f t="shared" ref="Y268:Y269" si="2888">IF(H248&gt;0,H268/H248,)</f>
        <v>0</v>
      </c>
      <c r="Z268" s="675">
        <f t="shared" ref="Z268:Z269" si="2889">IF(I248&gt;0,I268/I248,)</f>
        <v>0</v>
      </c>
      <c r="AA268" s="675">
        <f t="shared" ref="AA268:AA269" si="2890">IF(J248&gt;0,J268/J248,)</f>
        <v>0</v>
      </c>
      <c r="AB268" s="676">
        <f t="shared" ref="AB268:AB269" si="2891">IF(K248&gt;0,K268/K248,)</f>
        <v>0</v>
      </c>
      <c r="AC268" s="676">
        <f t="shared" ref="AC268:AC269" si="2892">IF(L248&gt;0,L268/L248,)</f>
        <v>0</v>
      </c>
      <c r="AD268" s="676">
        <f t="shared" ref="AD268:AD269" si="2893">IF(M248&gt;0,M268/M248,)</f>
        <v>0</v>
      </c>
      <c r="AE268" s="675">
        <f t="shared" ref="AE268:AE269" si="2894">IF(N248&gt;0,N268/N248,)</f>
        <v>0</v>
      </c>
      <c r="AG268" s="730" t="s">
        <v>1107</v>
      </c>
      <c r="AH268" s="262"/>
      <c r="AI268" s="262"/>
      <c r="AJ268" s="262"/>
      <c r="AK268" s="262"/>
      <c r="AL268" s="262"/>
      <c r="AM268" s="262"/>
      <c r="AN268" s="262"/>
      <c r="AO268" s="262"/>
      <c r="AP268" s="262"/>
      <c r="AQ268" s="262"/>
      <c r="AR268" s="262"/>
    </row>
    <row r="269" spans="1:45" ht="15.75" thickBot="1">
      <c r="A269" s="610"/>
      <c r="B269" s="614" t="s">
        <v>537</v>
      </c>
      <c r="C269" s="611"/>
      <c r="D269" s="612"/>
      <c r="E269" s="612"/>
      <c r="F269" s="612"/>
      <c r="G269" s="612"/>
      <c r="H269" s="612"/>
      <c r="I269" s="611"/>
      <c r="J269" s="611"/>
      <c r="K269" s="612"/>
      <c r="L269" s="612"/>
      <c r="M269" s="612"/>
      <c r="N269" s="613"/>
      <c r="O269"/>
      <c r="P269"/>
      <c r="Q269"/>
      <c r="R269" s="615"/>
      <c r="S269" s="616" t="s">
        <v>607</v>
      </c>
      <c r="T269" s="679">
        <f t="shared" si="2883"/>
        <v>0</v>
      </c>
      <c r="U269" s="680">
        <f t="shared" si="2884"/>
        <v>0</v>
      </c>
      <c r="V269" s="680">
        <f t="shared" si="2885"/>
        <v>0</v>
      </c>
      <c r="W269" s="680">
        <f t="shared" si="2886"/>
        <v>0</v>
      </c>
      <c r="X269" s="680">
        <f t="shared" si="2887"/>
        <v>0</v>
      </c>
      <c r="Y269" s="680">
        <f t="shared" si="2888"/>
        <v>0</v>
      </c>
      <c r="Z269" s="679">
        <f t="shared" si="2889"/>
        <v>0</v>
      </c>
      <c r="AA269" s="679">
        <f t="shared" si="2890"/>
        <v>0</v>
      </c>
      <c r="AB269" s="680">
        <f t="shared" si="2891"/>
        <v>0</v>
      </c>
      <c r="AC269" s="680">
        <f t="shared" si="2892"/>
        <v>0</v>
      </c>
      <c r="AD269" s="680">
        <f t="shared" si="2893"/>
        <v>0</v>
      </c>
      <c r="AE269" s="679">
        <f t="shared" si="2894"/>
        <v>0</v>
      </c>
      <c r="AF269" s="617"/>
      <c r="AG269" s="642">
        <f>(T269-T268)*100</f>
        <v>0</v>
      </c>
      <c r="AH269" s="642">
        <f t="shared" ref="AH269" si="2895">(U269-U268)*100</f>
        <v>0</v>
      </c>
      <c r="AI269" s="642">
        <f t="shared" ref="AI269" si="2896">(V269-V268)*100</f>
        <v>0</v>
      </c>
      <c r="AJ269" s="642">
        <f t="shared" ref="AJ269" si="2897">(W269-W268)*100</f>
        <v>0</v>
      </c>
      <c r="AK269" s="642">
        <f t="shared" ref="AK269" si="2898">(X269-X268)*100</f>
        <v>0</v>
      </c>
      <c r="AL269" s="642">
        <f t="shared" ref="AL269" si="2899">(Y269-Y268)*100</f>
        <v>0</v>
      </c>
      <c r="AM269" s="642">
        <f t="shared" ref="AM269" si="2900">(Z269-Z268)*100</f>
        <v>0</v>
      </c>
      <c r="AN269" s="642">
        <f t="shared" ref="AN269" si="2901">(AA269-AA268)*100</f>
        <v>0</v>
      </c>
      <c r="AO269" s="642">
        <f t="shared" ref="AO269" si="2902">(AB269-AB268)*100</f>
        <v>0</v>
      </c>
      <c r="AP269" s="642">
        <f t="shared" ref="AP269" si="2903">(AC269-AC268)*100</f>
        <v>0</v>
      </c>
      <c r="AQ269" s="642">
        <f t="shared" ref="AQ269" si="2904">(AD269-AD268)*100</f>
        <v>0</v>
      </c>
      <c r="AR269" s="642">
        <f t="shared" ref="AR269" si="2905">(AE269-AE268)*100</f>
        <v>0</v>
      </c>
    </row>
    <row r="270" spans="1:45" ht="15">
      <c r="A270" s="116" t="s">
        <v>46</v>
      </c>
      <c r="B270" s="99" t="s">
        <v>140</v>
      </c>
      <c r="C270" s="106">
        <v>6626</v>
      </c>
      <c r="D270" s="107">
        <v>1046</v>
      </c>
      <c r="E270" s="107">
        <v>9383</v>
      </c>
      <c r="F270" s="107"/>
      <c r="G270" s="107">
        <v>1017</v>
      </c>
      <c r="H270" s="107"/>
      <c r="I270" s="106">
        <v>18072</v>
      </c>
      <c r="J270" s="106"/>
      <c r="K270" s="107">
        <v>3051</v>
      </c>
      <c r="L270" s="107">
        <v>3939</v>
      </c>
      <c r="M270" s="107"/>
      <c r="N270" s="108">
        <v>6990</v>
      </c>
      <c r="O270"/>
      <c r="P270">
        <v>3051</v>
      </c>
      <c r="R270" s="599" t="s">
        <v>1109</v>
      </c>
      <c r="S270" s="600" t="s">
        <v>1108</v>
      </c>
      <c r="T270" s="675">
        <f t="shared" ref="T270:T271" si="2906">IF(C270&gt;0,C270/C270,)</f>
        <v>1</v>
      </c>
      <c r="U270" s="676">
        <f t="shared" ref="U270:U271" si="2907">IF(D270&gt;0,D270/D270,)</f>
        <v>1</v>
      </c>
      <c r="V270" s="676">
        <f t="shared" ref="V270:V271" si="2908">IF(E270&gt;0,E270/E270,)</f>
        <v>1</v>
      </c>
      <c r="W270" s="676">
        <f t="shared" ref="W270:W271" si="2909">IF(F270&gt;0,F270/F270,)</f>
        <v>0</v>
      </c>
      <c r="X270" s="676">
        <f t="shared" ref="X270:X271" si="2910">IF(G270&gt;0,G270/G270,)</f>
        <v>1</v>
      </c>
      <c r="Y270" s="676">
        <f t="shared" ref="Y270:Y271" si="2911">IF(H270&gt;0,H270/H270,)</f>
        <v>0</v>
      </c>
      <c r="Z270" s="675">
        <f t="shared" ref="Z270:Z271" si="2912">IF(I270&gt;0,I270/I270,)</f>
        <v>1</v>
      </c>
      <c r="AA270" s="675">
        <f t="shared" ref="AA270:AA271" si="2913">IF(J270&gt;0,J270/J270,)</f>
        <v>0</v>
      </c>
      <c r="AB270" s="676">
        <f t="shared" ref="AB270:AB271" si="2914">IF(K270&gt;0,K270/K270,)</f>
        <v>1</v>
      </c>
      <c r="AC270" s="676">
        <f t="shared" ref="AC270:AC271" si="2915">IF(L270&gt;0,L270/L270,)</f>
        <v>1</v>
      </c>
      <c r="AD270" s="676">
        <f t="shared" ref="AD270:AD271" si="2916">IF(M270&gt;0,M270/M270,)</f>
        <v>0</v>
      </c>
      <c r="AE270" s="675">
        <f t="shared" ref="AE270:AE271" si="2917">IF(N270&gt;0,N270/N270,)</f>
        <v>1</v>
      </c>
      <c r="AG270" s="626">
        <f>+T272+T274+T276+T278+T280+T282+T284+T286+T288+T290</f>
        <v>1</v>
      </c>
      <c r="AH270" s="627">
        <f t="shared" ref="AH270:AH271" si="2918">+U272+U274+U276+U278+U280+U282+U284+U286+U288+U290</f>
        <v>1</v>
      </c>
      <c r="AI270" s="627">
        <f t="shared" ref="AI270:AI271" si="2919">+V272+V274+V276+V278+V280+V282+V284+V286+V288+V290</f>
        <v>1</v>
      </c>
      <c r="AJ270" s="627">
        <f t="shared" ref="AJ270:AJ271" si="2920">+W272+W274+W276+W278+W280+W282+W284+W286+W288+W290</f>
        <v>0</v>
      </c>
      <c r="AK270" s="627">
        <f t="shared" ref="AK270:AK271" si="2921">+X272+X274+X276+X278+X280+X282+X284+X286+X288+X290</f>
        <v>1</v>
      </c>
      <c r="AL270" s="627">
        <f t="shared" ref="AL270:AL271" si="2922">+Y272+Y274+Y276+Y278+Y280+Y282+Y284+Y286+Y288+Y290</f>
        <v>0</v>
      </c>
      <c r="AM270" s="627">
        <f t="shared" ref="AM270:AM271" si="2923">+Z272+Z274+Z276+Z278+Z280+Z282+Z284+Z286+Z288+Z290</f>
        <v>1.0000000000000002</v>
      </c>
      <c r="AN270" s="627">
        <f t="shared" ref="AN270:AN271" si="2924">+AA272+AA274+AA276+AA278+AA280+AA282+AA284+AA286+AA288+AA290</f>
        <v>0</v>
      </c>
      <c r="AO270" s="627">
        <f t="shared" ref="AO270:AO271" si="2925">+AB272+AB274+AB276+AB278+AB280+AB282+AB284+AB286+AB288+AB290</f>
        <v>1</v>
      </c>
      <c r="AP270" s="627">
        <f t="shared" ref="AP270:AP271" si="2926">+AC272+AC274+AC276+AC278+AC280+AC282+AC284+AC286+AC288+AC290</f>
        <v>1</v>
      </c>
      <c r="AQ270" s="627">
        <f t="shared" ref="AQ270:AQ271" si="2927">+AD272+AD274+AD276+AD278+AD280+AD282+AD284+AD286+AD288+AD290</f>
        <v>0</v>
      </c>
      <c r="AR270" s="627">
        <f t="shared" ref="AR270:AR271" si="2928">+AE272+AE274+AE276+AE278+AE280+AE282+AE284+AE286+AE288+AE290</f>
        <v>1</v>
      </c>
    </row>
    <row r="271" spans="1:45" ht="15">
      <c r="A271" s="117"/>
      <c r="B271" s="258" t="s">
        <v>535</v>
      </c>
      <c r="C271" s="259">
        <v>6963</v>
      </c>
      <c r="D271" s="260">
        <v>962</v>
      </c>
      <c r="E271" s="260">
        <v>10007</v>
      </c>
      <c r="F271" s="260"/>
      <c r="G271" s="260">
        <v>1027</v>
      </c>
      <c r="H271" s="260"/>
      <c r="I271" s="259">
        <v>18959</v>
      </c>
      <c r="J271" s="259"/>
      <c r="K271" s="260">
        <v>3839</v>
      </c>
      <c r="L271" s="260">
        <v>4412</v>
      </c>
      <c r="M271" s="260"/>
      <c r="N271" s="261">
        <v>8251</v>
      </c>
      <c r="O271"/>
      <c r="P271">
        <v>3839</v>
      </c>
      <c r="R271" s="601"/>
      <c r="S271" s="602" t="s">
        <v>607</v>
      </c>
      <c r="T271" s="677">
        <f t="shared" si="2906"/>
        <v>1</v>
      </c>
      <c r="U271" s="678">
        <f t="shared" si="2907"/>
        <v>1</v>
      </c>
      <c r="V271" s="678">
        <f t="shared" si="2908"/>
        <v>1</v>
      </c>
      <c r="W271" s="678">
        <f t="shared" si="2909"/>
        <v>0</v>
      </c>
      <c r="X271" s="678">
        <f t="shared" si="2910"/>
        <v>1</v>
      </c>
      <c r="Y271" s="678">
        <f t="shared" si="2911"/>
        <v>0</v>
      </c>
      <c r="Z271" s="677">
        <f t="shared" si="2912"/>
        <v>1</v>
      </c>
      <c r="AA271" s="677">
        <f t="shared" si="2913"/>
        <v>0</v>
      </c>
      <c r="AB271" s="678">
        <f t="shared" si="2914"/>
        <v>1</v>
      </c>
      <c r="AC271" s="678">
        <f t="shared" si="2915"/>
        <v>1</v>
      </c>
      <c r="AD271" s="678">
        <f t="shared" si="2916"/>
        <v>0</v>
      </c>
      <c r="AE271" s="677">
        <f t="shared" si="2917"/>
        <v>1</v>
      </c>
      <c r="AG271" s="628">
        <f>+T273+T275+T277+T279+T281+T283+T285+T287+T289+T291</f>
        <v>1</v>
      </c>
      <c r="AH271" s="628">
        <f t="shared" si="2918"/>
        <v>1</v>
      </c>
      <c r="AI271" s="628">
        <f t="shared" si="2919"/>
        <v>1</v>
      </c>
      <c r="AJ271" s="628">
        <f t="shared" si="2920"/>
        <v>0</v>
      </c>
      <c r="AK271" s="628">
        <f t="shared" si="2921"/>
        <v>0.99999999999999989</v>
      </c>
      <c r="AL271" s="628">
        <f t="shared" si="2922"/>
        <v>0</v>
      </c>
      <c r="AM271" s="628">
        <f t="shared" si="2923"/>
        <v>1</v>
      </c>
      <c r="AN271" s="628">
        <f t="shared" si="2924"/>
        <v>0</v>
      </c>
      <c r="AO271" s="628">
        <f t="shared" si="2925"/>
        <v>1</v>
      </c>
      <c r="AP271" s="628">
        <f t="shared" si="2926"/>
        <v>1</v>
      </c>
      <c r="AQ271" s="628">
        <f t="shared" si="2927"/>
        <v>0</v>
      </c>
      <c r="AR271" s="628">
        <f t="shared" si="2928"/>
        <v>1</v>
      </c>
      <c r="AS271" s="635"/>
    </row>
    <row r="272" spans="1:45" ht="15">
      <c r="A272" s="117"/>
      <c r="B272" s="99" t="s">
        <v>272</v>
      </c>
      <c r="C272" s="106">
        <v>397</v>
      </c>
      <c r="D272" s="107">
        <v>28</v>
      </c>
      <c r="E272" s="107">
        <v>1275</v>
      </c>
      <c r="F272" s="107"/>
      <c r="G272" s="107">
        <v>171</v>
      </c>
      <c r="H272" s="107"/>
      <c r="I272" s="106">
        <v>1871</v>
      </c>
      <c r="J272" s="106"/>
      <c r="K272" s="107">
        <v>125</v>
      </c>
      <c r="L272" s="107">
        <v>278</v>
      </c>
      <c r="M272" s="107"/>
      <c r="N272" s="108">
        <v>403</v>
      </c>
      <c r="O272"/>
      <c r="P272">
        <v>125</v>
      </c>
      <c r="R272" s="599" t="s">
        <v>1110</v>
      </c>
      <c r="S272" s="600" t="s">
        <v>1108</v>
      </c>
      <c r="T272" s="675">
        <f t="shared" ref="T272:T273" si="2929">IF(C270&gt;0,C272/C270,)</f>
        <v>5.9915484455176575E-2</v>
      </c>
      <c r="U272" s="676">
        <f t="shared" ref="U272:U273" si="2930">IF(D270&gt;0,D272/D270,)</f>
        <v>2.676864244741874E-2</v>
      </c>
      <c r="V272" s="676">
        <f t="shared" ref="V272:V273" si="2931">IF(E270&gt;0,E272/E270,)</f>
        <v>0.13588404561440903</v>
      </c>
      <c r="W272" s="676">
        <f t="shared" ref="W272:W273" si="2932">IF(F270&gt;0,F272/F270,)</f>
        <v>0</v>
      </c>
      <c r="X272" s="676">
        <f t="shared" ref="X272:X273" si="2933">IF(G270&gt;0,G272/G270,)</f>
        <v>0.16814159292035399</v>
      </c>
      <c r="Y272" s="676">
        <f t="shared" ref="Y272:Y273" si="2934">IF(H270&gt;0,H272/H270,)</f>
        <v>0</v>
      </c>
      <c r="Z272" s="675">
        <f t="shared" ref="Z272:Z273" si="2935">IF(I270&gt;0,I272/I270,)</f>
        <v>0.10353032315183709</v>
      </c>
      <c r="AA272" s="675">
        <f t="shared" ref="AA272:AA273" si="2936">IF(J270&gt;0,J272/J270,)</f>
        <v>0</v>
      </c>
      <c r="AB272" s="676">
        <f t="shared" ref="AB272:AB273" si="2937">IF(K270&gt;0,K272/K270,)</f>
        <v>4.0970173713536548E-2</v>
      </c>
      <c r="AC272" s="676">
        <f t="shared" ref="AC272:AC273" si="2938">IF(L270&gt;0,L272/L270,)</f>
        <v>7.0576288398070577E-2</v>
      </c>
      <c r="AD272" s="676">
        <f t="shared" ref="AD272:AD273" si="2939">IF(M270&gt;0,M272/M270,)</f>
        <v>0</v>
      </c>
      <c r="AE272" s="675">
        <f t="shared" ref="AE272:AE273" si="2940">IF(N270&gt;0,N272/N270,)</f>
        <v>5.7653791130185983E-2</v>
      </c>
      <c r="AG272" s="730" t="s">
        <v>1107</v>
      </c>
      <c r="AH272" s="627"/>
      <c r="AI272" s="627"/>
      <c r="AJ272" s="627"/>
      <c r="AK272" s="627"/>
      <c r="AL272" s="627"/>
      <c r="AM272" s="627"/>
      <c r="AN272" s="627"/>
      <c r="AO272" s="627"/>
      <c r="AP272" s="627"/>
      <c r="AQ272" s="627"/>
      <c r="AR272" s="627"/>
    </row>
    <row r="273" spans="1:44" ht="15">
      <c r="A273" s="117"/>
      <c r="B273" s="258" t="s">
        <v>517</v>
      </c>
      <c r="C273" s="259">
        <v>617</v>
      </c>
      <c r="D273" s="260">
        <v>15</v>
      </c>
      <c r="E273" s="260">
        <v>761</v>
      </c>
      <c r="F273" s="260"/>
      <c r="G273" s="260">
        <v>73</v>
      </c>
      <c r="H273" s="260"/>
      <c r="I273" s="259">
        <v>1466</v>
      </c>
      <c r="J273" s="259"/>
      <c r="K273" s="260">
        <v>4</v>
      </c>
      <c r="L273" s="260">
        <v>32</v>
      </c>
      <c r="M273" s="260"/>
      <c r="N273" s="261">
        <v>36</v>
      </c>
      <c r="O273"/>
      <c r="P273">
        <v>4</v>
      </c>
      <c r="R273" s="601"/>
      <c r="S273" s="602" t="s">
        <v>607</v>
      </c>
      <c r="T273" s="677">
        <f t="shared" si="2929"/>
        <v>8.8611230791325574E-2</v>
      </c>
      <c r="U273" s="678">
        <f t="shared" si="2930"/>
        <v>1.5592515592515593E-2</v>
      </c>
      <c r="V273" s="678">
        <f t="shared" si="2931"/>
        <v>7.6046767262915954E-2</v>
      </c>
      <c r="W273" s="678">
        <f t="shared" si="2932"/>
        <v>0</v>
      </c>
      <c r="X273" s="678">
        <f t="shared" si="2933"/>
        <v>7.108081791626096E-2</v>
      </c>
      <c r="Y273" s="678">
        <f t="shared" si="2934"/>
        <v>0</v>
      </c>
      <c r="Z273" s="677">
        <f t="shared" si="2935"/>
        <v>7.7324753415264513E-2</v>
      </c>
      <c r="AA273" s="677">
        <f t="shared" si="2936"/>
        <v>0</v>
      </c>
      <c r="AB273" s="678">
        <f t="shared" si="2937"/>
        <v>1.041938004688721E-3</v>
      </c>
      <c r="AC273" s="678">
        <f t="shared" si="2938"/>
        <v>7.2529465095194923E-3</v>
      </c>
      <c r="AD273" s="678">
        <f t="shared" si="2939"/>
        <v>0</v>
      </c>
      <c r="AE273" s="677">
        <f t="shared" si="2940"/>
        <v>4.3631075021209548E-3</v>
      </c>
      <c r="AG273" s="637">
        <f>(T273-T272)*100</f>
        <v>2.8695746336148997</v>
      </c>
      <c r="AH273" s="637">
        <f t="shared" ref="AH273" si="2941">(U273-U272)*100</f>
        <v>-1.1176126854903146</v>
      </c>
      <c r="AI273" s="637">
        <f t="shared" ref="AI273" si="2942">(V273-V272)*100</f>
        <v>-5.9837278351493079</v>
      </c>
      <c r="AJ273" s="637">
        <f t="shared" ref="AJ273" si="2943">(W273-W272)*100</f>
        <v>0</v>
      </c>
      <c r="AK273" s="637">
        <f t="shared" ref="AK273" si="2944">(X273-X272)*100</f>
        <v>-9.7060775004093038</v>
      </c>
      <c r="AL273" s="637">
        <f t="shared" ref="AL273" si="2945">(Y273-Y272)*100</f>
        <v>0</v>
      </c>
      <c r="AM273" s="637">
        <f t="shared" ref="AM273" si="2946">(Z273-Z272)*100</f>
        <v>-2.620556973657258</v>
      </c>
      <c r="AN273" s="637">
        <f t="shared" ref="AN273" si="2947">(AA273-AA272)*100</f>
        <v>0</v>
      </c>
      <c r="AO273" s="637">
        <f t="shared" ref="AO273" si="2948">(AB273-AB272)*100</f>
        <v>-3.9928235708847826</v>
      </c>
      <c r="AP273" s="637">
        <f t="shared" ref="AP273" si="2949">(AC273-AC272)*100</f>
        <v>-6.3323341888551088</v>
      </c>
      <c r="AQ273" s="637">
        <f t="shared" ref="AQ273" si="2950">(AD273-AD272)*100</f>
        <v>0</v>
      </c>
      <c r="AR273" s="637">
        <f t="shared" ref="AR273" si="2951">(AE273-AE272)*100</f>
        <v>-5.3290683628065025</v>
      </c>
    </row>
    <row r="274" spans="1:44" ht="15">
      <c r="A274" s="117"/>
      <c r="B274" s="99" t="s">
        <v>274</v>
      </c>
      <c r="C274" s="106">
        <v>21</v>
      </c>
      <c r="D274" s="107">
        <v>4</v>
      </c>
      <c r="E274" s="107">
        <v>50</v>
      </c>
      <c r="F274" s="107"/>
      <c r="G274" s="107">
        <v>23</v>
      </c>
      <c r="H274" s="107"/>
      <c r="I274" s="106">
        <v>98</v>
      </c>
      <c r="J274" s="106"/>
      <c r="K274" s="107">
        <v>91</v>
      </c>
      <c r="L274" s="107">
        <v>107</v>
      </c>
      <c r="M274" s="107"/>
      <c r="N274" s="108">
        <v>198</v>
      </c>
      <c r="O274"/>
      <c r="P274">
        <v>91</v>
      </c>
      <c r="R274" s="599" t="s">
        <v>1111</v>
      </c>
      <c r="S274" s="600" t="s">
        <v>1108</v>
      </c>
      <c r="T274" s="675">
        <f t="shared" ref="T274:T275" si="2952">IF(C270&gt;0,C274/C270,)</f>
        <v>3.1693329308783579E-3</v>
      </c>
      <c r="U274" s="676">
        <f t="shared" ref="U274:U275" si="2953">IF(D270&gt;0,D274/D270,)</f>
        <v>3.8240917782026767E-3</v>
      </c>
      <c r="V274" s="676">
        <f t="shared" ref="V274:V275" si="2954">IF(E270&gt;0,E274/E270,)</f>
        <v>5.3287861025258449E-3</v>
      </c>
      <c r="W274" s="676">
        <f t="shared" ref="W274:W275" si="2955">IF(F270&gt;0,F274/F270,)</f>
        <v>0</v>
      </c>
      <c r="X274" s="676">
        <f t="shared" ref="X274:X275" si="2956">IF(G270&gt;0,G274/G270,)</f>
        <v>2.2615535889872172E-2</v>
      </c>
      <c r="Y274" s="676">
        <f t="shared" ref="Y274:Y275" si="2957">IF(H270&gt;0,H274/H270,)</f>
        <v>0</v>
      </c>
      <c r="Z274" s="675">
        <f t="shared" ref="Z274:Z275" si="2958">IF(I270&gt;0,I274/I270,)</f>
        <v>5.422753430721558E-3</v>
      </c>
      <c r="AA274" s="675">
        <f t="shared" ref="AA274:AA275" si="2959">IF(J270&gt;0,J274/J270,)</f>
        <v>0</v>
      </c>
      <c r="AB274" s="676">
        <f t="shared" ref="AB274:AB275" si="2960">IF(K270&gt;0,K274/K270,)</f>
        <v>2.9826286463454605E-2</v>
      </c>
      <c r="AC274" s="676">
        <f t="shared" ref="AC274:AC275" si="2961">IF(L270&gt;0,L274/L270,)</f>
        <v>2.7164254887027166E-2</v>
      </c>
      <c r="AD274" s="676">
        <f t="shared" ref="AD274:AD275" si="2962">IF(M270&gt;0,M274/M270,)</f>
        <v>0</v>
      </c>
      <c r="AE274" s="675">
        <f t="shared" ref="AE274:AE275" si="2963">IF(N270&gt;0,N274/N270,)</f>
        <v>2.8326180257510731E-2</v>
      </c>
      <c r="AG274" s="730" t="s">
        <v>1107</v>
      </c>
      <c r="AH274" s="627"/>
      <c r="AI274" s="627"/>
      <c r="AJ274" s="627"/>
      <c r="AK274" s="627"/>
      <c r="AL274" s="627"/>
      <c r="AM274" s="627"/>
      <c r="AN274" s="627"/>
      <c r="AO274" s="627"/>
      <c r="AP274" s="627"/>
      <c r="AQ274" s="627"/>
      <c r="AR274" s="627"/>
    </row>
    <row r="275" spans="1:44" ht="15">
      <c r="A275" s="117"/>
      <c r="B275" s="258" t="s">
        <v>519</v>
      </c>
      <c r="C275" s="259">
        <v>13</v>
      </c>
      <c r="D275" s="260">
        <v>0</v>
      </c>
      <c r="E275" s="260">
        <v>9</v>
      </c>
      <c r="F275" s="260"/>
      <c r="G275" s="260">
        <v>1</v>
      </c>
      <c r="H275" s="260"/>
      <c r="I275" s="259">
        <v>23</v>
      </c>
      <c r="J275" s="259"/>
      <c r="K275" s="260">
        <v>2</v>
      </c>
      <c r="L275" s="260">
        <v>7</v>
      </c>
      <c r="M275" s="260"/>
      <c r="N275" s="261">
        <v>9</v>
      </c>
      <c r="O275"/>
      <c r="P275">
        <v>2</v>
      </c>
      <c r="R275" s="601"/>
      <c r="S275" s="602" t="s">
        <v>607</v>
      </c>
      <c r="T275" s="677">
        <f t="shared" si="2952"/>
        <v>1.8670113456843314E-3</v>
      </c>
      <c r="U275" s="678">
        <f t="shared" si="2953"/>
        <v>0</v>
      </c>
      <c r="V275" s="678">
        <f t="shared" si="2954"/>
        <v>8.9937044069151597E-4</v>
      </c>
      <c r="W275" s="678">
        <f t="shared" si="2955"/>
        <v>0</v>
      </c>
      <c r="X275" s="678">
        <f t="shared" si="2956"/>
        <v>9.7370983446932818E-4</v>
      </c>
      <c r="Y275" s="678">
        <f t="shared" si="2957"/>
        <v>0</v>
      </c>
      <c r="Z275" s="677">
        <f t="shared" si="2958"/>
        <v>1.2131441531726356E-3</v>
      </c>
      <c r="AA275" s="677">
        <f t="shared" si="2959"/>
        <v>0</v>
      </c>
      <c r="AB275" s="678">
        <f t="shared" si="2960"/>
        <v>5.2096900234436052E-4</v>
      </c>
      <c r="AC275" s="678">
        <f t="shared" si="2961"/>
        <v>1.5865820489573889E-3</v>
      </c>
      <c r="AD275" s="678">
        <f t="shared" si="2962"/>
        <v>0</v>
      </c>
      <c r="AE275" s="677">
        <f t="shared" si="2963"/>
        <v>1.0907768755302387E-3</v>
      </c>
      <c r="AG275" s="637">
        <f>(T275-T274)*100</f>
        <v>-0.13023215851940265</v>
      </c>
      <c r="AH275" s="637">
        <f t="shared" ref="AH275" si="2964">(U275-U274)*100</f>
        <v>-0.38240917782026768</v>
      </c>
      <c r="AI275" s="637">
        <f t="shared" ref="AI275" si="2965">(V275-V274)*100</f>
        <v>-0.44294156618343283</v>
      </c>
      <c r="AJ275" s="637">
        <f t="shared" ref="AJ275" si="2966">(W275-W274)*100</f>
        <v>0</v>
      </c>
      <c r="AK275" s="637">
        <f t="shared" ref="AK275" si="2967">(X275-X274)*100</f>
        <v>-2.1641826055402844</v>
      </c>
      <c r="AL275" s="637">
        <f t="shared" ref="AL275" si="2968">(Y275-Y274)*100</f>
        <v>0</v>
      </c>
      <c r="AM275" s="637">
        <f t="shared" ref="AM275" si="2969">(Z275-Z274)*100</f>
        <v>-0.42096092775489224</v>
      </c>
      <c r="AN275" s="637">
        <f t="shared" ref="AN275" si="2970">(AA275-AA274)*100</f>
        <v>0</v>
      </c>
      <c r="AO275" s="637">
        <f t="shared" ref="AO275" si="2971">(AB275-AB274)*100</f>
        <v>-2.9305317461110243</v>
      </c>
      <c r="AP275" s="637">
        <f t="shared" ref="AP275" si="2972">(AC275-AC274)*100</f>
        <v>-2.5577672838069776</v>
      </c>
      <c r="AQ275" s="637">
        <f t="shared" ref="AQ275" si="2973">(AD275-AD274)*100</f>
        <v>0</v>
      </c>
      <c r="AR275" s="637">
        <f t="shared" ref="AR275" si="2974">(AE275-AE274)*100</f>
        <v>-2.723540338198049</v>
      </c>
    </row>
    <row r="276" spans="1:44" ht="15">
      <c r="A276" s="117"/>
      <c r="B276" s="99" t="s">
        <v>276</v>
      </c>
      <c r="C276" s="106">
        <v>0</v>
      </c>
      <c r="D276" s="107">
        <v>0</v>
      </c>
      <c r="E276" s="107">
        <v>0</v>
      </c>
      <c r="F276" s="107"/>
      <c r="G276" s="107">
        <v>0</v>
      </c>
      <c r="H276" s="107"/>
      <c r="I276" s="106">
        <v>0</v>
      </c>
      <c r="J276" s="106"/>
      <c r="K276" s="107">
        <v>0</v>
      </c>
      <c r="L276" s="107">
        <v>0</v>
      </c>
      <c r="M276" s="107"/>
      <c r="N276" s="108">
        <v>0</v>
      </c>
      <c r="O276"/>
      <c r="P276">
        <v>0</v>
      </c>
      <c r="R276" s="599" t="s">
        <v>1112</v>
      </c>
      <c r="S276" s="600" t="s">
        <v>1108</v>
      </c>
      <c r="T276" s="675">
        <f t="shared" ref="T276:T277" si="2975">IF(C270&gt;0,C276/C270,)</f>
        <v>0</v>
      </c>
      <c r="U276" s="676">
        <f t="shared" ref="U276:U277" si="2976">IF(D270&gt;0,D276/D270,)</f>
        <v>0</v>
      </c>
      <c r="V276" s="676">
        <f t="shared" ref="V276:V277" si="2977">IF(E270&gt;0,E276/E270,)</f>
        <v>0</v>
      </c>
      <c r="W276" s="676">
        <f t="shared" ref="W276:W277" si="2978">IF(F270&gt;0,F276/F270,)</f>
        <v>0</v>
      </c>
      <c r="X276" s="676">
        <f t="shared" ref="X276:X277" si="2979">IF(G270&gt;0,G276/G270,)</f>
        <v>0</v>
      </c>
      <c r="Y276" s="676">
        <f t="shared" ref="Y276:Y277" si="2980">IF(H270&gt;0,H276/H270,)</f>
        <v>0</v>
      </c>
      <c r="Z276" s="675">
        <f t="shared" ref="Z276:Z277" si="2981">IF(I270&gt;0,I276/I270,)</f>
        <v>0</v>
      </c>
      <c r="AA276" s="675">
        <f t="shared" ref="AA276:AA277" si="2982">IF(J270&gt;0,J276/J270,)</f>
        <v>0</v>
      </c>
      <c r="AB276" s="676">
        <f t="shared" ref="AB276:AB277" si="2983">IF(K270&gt;0,K276/K270,)</f>
        <v>0</v>
      </c>
      <c r="AC276" s="676">
        <f t="shared" ref="AC276:AC277" si="2984">IF(L270&gt;0,L276/L270,)</f>
        <v>0</v>
      </c>
      <c r="AD276" s="676">
        <f t="shared" ref="AD276:AD277" si="2985">IF(M270&gt;0,M276/M270,)</f>
        <v>0</v>
      </c>
      <c r="AE276" s="675">
        <f t="shared" ref="AE276:AE277" si="2986">IF(N270&gt;0,N276/N270,)</f>
        <v>0</v>
      </c>
      <c r="AG276" s="730" t="s">
        <v>1107</v>
      </c>
      <c r="AH276" s="627"/>
      <c r="AI276" s="627"/>
      <c r="AJ276" s="627"/>
      <c r="AK276" s="627"/>
      <c r="AL276" s="627"/>
      <c r="AM276" s="627"/>
      <c r="AN276" s="627"/>
      <c r="AO276" s="627"/>
      <c r="AP276" s="627"/>
      <c r="AQ276" s="627"/>
      <c r="AR276" s="627"/>
    </row>
    <row r="277" spans="1:44" ht="15">
      <c r="A277" s="117"/>
      <c r="B277" s="258" t="s">
        <v>521</v>
      </c>
      <c r="C277" s="259"/>
      <c r="D277" s="260"/>
      <c r="E277" s="260"/>
      <c r="F277" s="260"/>
      <c r="G277" s="260"/>
      <c r="H277" s="260"/>
      <c r="I277" s="259"/>
      <c r="J277" s="259"/>
      <c r="K277" s="260"/>
      <c r="L277" s="260"/>
      <c r="M277" s="260"/>
      <c r="N277" s="261"/>
      <c r="O277"/>
      <c r="P277"/>
      <c r="R277" s="601"/>
      <c r="S277" s="602" t="s">
        <v>607</v>
      </c>
      <c r="T277" s="677">
        <f t="shared" si="2975"/>
        <v>0</v>
      </c>
      <c r="U277" s="678">
        <f t="shared" si="2976"/>
        <v>0</v>
      </c>
      <c r="V277" s="678">
        <f t="shared" si="2977"/>
        <v>0</v>
      </c>
      <c r="W277" s="678">
        <f t="shared" si="2978"/>
        <v>0</v>
      </c>
      <c r="X277" s="678">
        <f t="shared" si="2979"/>
        <v>0</v>
      </c>
      <c r="Y277" s="678">
        <f t="shared" si="2980"/>
        <v>0</v>
      </c>
      <c r="Z277" s="677">
        <f t="shared" si="2981"/>
        <v>0</v>
      </c>
      <c r="AA277" s="677">
        <f t="shared" si="2982"/>
        <v>0</v>
      </c>
      <c r="AB277" s="678">
        <f t="shared" si="2983"/>
        <v>0</v>
      </c>
      <c r="AC277" s="678">
        <f t="shared" si="2984"/>
        <v>0</v>
      </c>
      <c r="AD277" s="678">
        <f t="shared" si="2985"/>
        <v>0</v>
      </c>
      <c r="AE277" s="677">
        <f t="shared" si="2986"/>
        <v>0</v>
      </c>
      <c r="AG277" s="629">
        <f>(T277-T276)*100</f>
        <v>0</v>
      </c>
      <c r="AH277" s="629">
        <f t="shared" ref="AH277" si="2987">(U277-U276)*100</f>
        <v>0</v>
      </c>
      <c r="AI277" s="629">
        <f t="shared" ref="AI277" si="2988">(V277-V276)*100</f>
        <v>0</v>
      </c>
      <c r="AJ277" s="629">
        <f t="shared" ref="AJ277" si="2989">(W277-W276)*100</f>
        <v>0</v>
      </c>
      <c r="AK277" s="629">
        <f t="shared" ref="AK277" si="2990">(X277-X276)*100</f>
        <v>0</v>
      </c>
      <c r="AL277" s="629">
        <f t="shared" ref="AL277" si="2991">(Y277-Y276)*100</f>
        <v>0</v>
      </c>
      <c r="AM277" s="629">
        <f t="shared" ref="AM277" si="2992">(Z277-Z276)*100</f>
        <v>0</v>
      </c>
      <c r="AN277" s="629">
        <f t="shared" ref="AN277" si="2993">(AA277-AA276)*100</f>
        <v>0</v>
      </c>
      <c r="AO277" s="629">
        <f t="shared" ref="AO277" si="2994">(AB277-AB276)*100</f>
        <v>0</v>
      </c>
      <c r="AP277" s="629">
        <f t="shared" ref="AP277" si="2995">(AC277-AC276)*100</f>
        <v>0</v>
      </c>
      <c r="AQ277" s="629">
        <f t="shared" ref="AQ277" si="2996">(AD277-AD276)*100</f>
        <v>0</v>
      </c>
      <c r="AR277" s="629">
        <f t="shared" ref="AR277" si="2997">(AE277-AE276)*100</f>
        <v>0</v>
      </c>
    </row>
    <row r="278" spans="1:44" ht="15">
      <c r="A278" s="117"/>
      <c r="B278" s="99" t="s">
        <v>142</v>
      </c>
      <c r="C278" s="106">
        <v>3718</v>
      </c>
      <c r="D278" s="107">
        <v>507</v>
      </c>
      <c r="E278" s="107">
        <v>3319</v>
      </c>
      <c r="F278" s="107"/>
      <c r="G278" s="107">
        <v>516</v>
      </c>
      <c r="H278" s="107"/>
      <c r="I278" s="106">
        <v>8060</v>
      </c>
      <c r="J278" s="106"/>
      <c r="K278" s="107">
        <v>1031</v>
      </c>
      <c r="L278" s="107">
        <v>1673</v>
      </c>
      <c r="M278" s="107"/>
      <c r="N278" s="108">
        <v>2704</v>
      </c>
      <c r="O278"/>
      <c r="P278">
        <v>1031</v>
      </c>
      <c r="R278" s="599" t="s">
        <v>1113</v>
      </c>
      <c r="S278" s="600" t="s">
        <v>1108</v>
      </c>
      <c r="T278" s="675">
        <f t="shared" ref="T278:T279" si="2998">IF(C270&gt;0,C278/C270,)</f>
        <v>0.56112284938122547</v>
      </c>
      <c r="U278" s="676">
        <f t="shared" ref="U278:U279" si="2999">IF(D270&gt;0,D278/D270,)</f>
        <v>0.48470363288718932</v>
      </c>
      <c r="V278" s="676">
        <f t="shared" ref="V278:V279" si="3000">IF(E270&gt;0,E278/E270,)</f>
        <v>0.35372482148566559</v>
      </c>
      <c r="W278" s="676">
        <f t="shared" ref="W278:W279" si="3001">IF(F270&gt;0,F278/F270,)</f>
        <v>0</v>
      </c>
      <c r="X278" s="676">
        <f t="shared" ref="X278:X279" si="3002">IF(G270&gt;0,G278/G270,)</f>
        <v>0.50737463126843663</v>
      </c>
      <c r="Y278" s="676">
        <f t="shared" ref="Y278:Y279" si="3003">IF(H270&gt;0,H278/H270,)</f>
        <v>0</v>
      </c>
      <c r="Z278" s="675">
        <f t="shared" ref="Z278:Z279" si="3004">IF(I270&gt;0,I278/I270,)</f>
        <v>0.44599380256750776</v>
      </c>
      <c r="AA278" s="675">
        <f t="shared" ref="AA278:AA279" si="3005">IF(J270&gt;0,J278/J270,)</f>
        <v>0</v>
      </c>
      <c r="AB278" s="676">
        <f t="shared" ref="AB278:AB279" si="3006">IF(K270&gt;0,K278/K270,)</f>
        <v>0.33792199278924945</v>
      </c>
      <c r="AC278" s="676">
        <f t="shared" ref="AC278:AC279" si="3007">IF(L270&gt;0,L278/L270,)</f>
        <v>0.42472708809342474</v>
      </c>
      <c r="AD278" s="676">
        <f t="shared" ref="AD278:AD279" si="3008">IF(M270&gt;0,M278/M270,)</f>
        <v>0</v>
      </c>
      <c r="AE278" s="675">
        <f t="shared" ref="AE278:AE279" si="3009">IF(N270&gt;0,N278/N270,)</f>
        <v>0.38683834048640914</v>
      </c>
      <c r="AG278" s="730" t="s">
        <v>1107</v>
      </c>
      <c r="AH278" s="627"/>
      <c r="AI278" s="627"/>
      <c r="AJ278" s="627"/>
      <c r="AK278" s="627"/>
      <c r="AL278" s="627"/>
      <c r="AM278" s="627"/>
      <c r="AN278" s="627"/>
      <c r="AO278" s="627"/>
      <c r="AP278" s="627"/>
      <c r="AQ278" s="627"/>
      <c r="AR278" s="627"/>
    </row>
    <row r="279" spans="1:44" ht="15">
      <c r="A279" s="117"/>
      <c r="B279" s="258" t="s">
        <v>523</v>
      </c>
      <c r="C279" s="259">
        <v>3443</v>
      </c>
      <c r="D279" s="260">
        <v>476</v>
      </c>
      <c r="E279" s="260">
        <v>3950</v>
      </c>
      <c r="F279" s="260"/>
      <c r="G279" s="260">
        <v>477</v>
      </c>
      <c r="H279" s="260"/>
      <c r="I279" s="259">
        <v>8346</v>
      </c>
      <c r="J279" s="259"/>
      <c r="K279" s="260">
        <v>1190</v>
      </c>
      <c r="L279" s="260">
        <v>1730</v>
      </c>
      <c r="M279" s="260"/>
      <c r="N279" s="261">
        <v>2920</v>
      </c>
      <c r="O279"/>
      <c r="P279">
        <v>1190</v>
      </c>
      <c r="R279" s="601"/>
      <c r="S279" s="602" t="s">
        <v>607</v>
      </c>
      <c r="T279" s="677">
        <f t="shared" si="2998"/>
        <v>0.49447077409162715</v>
      </c>
      <c r="U279" s="678">
        <f t="shared" si="2999"/>
        <v>0.49480249480249483</v>
      </c>
      <c r="V279" s="678">
        <f t="shared" si="3000"/>
        <v>0.39472369341460978</v>
      </c>
      <c r="W279" s="678">
        <f t="shared" si="3001"/>
        <v>0</v>
      </c>
      <c r="X279" s="678">
        <f t="shared" si="3002"/>
        <v>0.46445959104186951</v>
      </c>
      <c r="Y279" s="678">
        <f t="shared" si="3003"/>
        <v>0</v>
      </c>
      <c r="Z279" s="677">
        <f t="shared" si="3004"/>
        <v>0.44021309140777465</v>
      </c>
      <c r="AA279" s="677">
        <f t="shared" si="3005"/>
        <v>0</v>
      </c>
      <c r="AB279" s="678">
        <f t="shared" si="3006"/>
        <v>0.30997655639489452</v>
      </c>
      <c r="AC279" s="678">
        <f t="shared" si="3007"/>
        <v>0.39211242067089758</v>
      </c>
      <c r="AD279" s="678">
        <f t="shared" si="3008"/>
        <v>0</v>
      </c>
      <c r="AE279" s="677">
        <f t="shared" si="3009"/>
        <v>0.35389649739425522</v>
      </c>
      <c r="AG279" s="729">
        <f>(T279-T278)*100</f>
        <v>-6.665207528959832</v>
      </c>
      <c r="AH279" s="729">
        <f t="shared" ref="AH279" si="3010">(U279-U278)*100</f>
        <v>1.0098861915305513</v>
      </c>
      <c r="AI279" s="729">
        <f t="shared" ref="AI279" si="3011">(V279-V278)*100</f>
        <v>4.0998871928944194</v>
      </c>
      <c r="AJ279" s="637">
        <f t="shared" ref="AJ279" si="3012">(W279-W278)*100</f>
        <v>0</v>
      </c>
      <c r="AK279" s="637">
        <f t="shared" ref="AK279" si="3013">(X279-X278)*100</f>
        <v>-4.2915040226567118</v>
      </c>
      <c r="AL279" s="637">
        <f t="shared" ref="AL279" si="3014">(Y279-Y278)*100</f>
        <v>0</v>
      </c>
      <c r="AM279" s="729">
        <f>(Z279-Z278)*100</f>
        <v>-0.57807111597331096</v>
      </c>
      <c r="AN279" s="637">
        <f t="shared" ref="AN279" si="3015">(AA279-AA278)*100</f>
        <v>0</v>
      </c>
      <c r="AO279" s="637">
        <f t="shared" ref="AO279" si="3016">(AB279-AB278)*100</f>
        <v>-2.794543639435493</v>
      </c>
      <c r="AP279" s="637">
        <f t="shared" ref="AP279" si="3017">(AC279-AC278)*100</f>
        <v>-3.2614667422527166</v>
      </c>
      <c r="AQ279" s="637">
        <f t="shared" ref="AQ279" si="3018">(AD279-AD278)*100</f>
        <v>0</v>
      </c>
      <c r="AR279" s="637">
        <f t="shared" ref="AR279" si="3019">(AE279-AE278)*100</f>
        <v>-3.2941843092153924</v>
      </c>
    </row>
    <row r="280" spans="1:44" ht="15">
      <c r="A280" s="117"/>
      <c r="B280" s="99" t="s">
        <v>144</v>
      </c>
      <c r="C280" s="106">
        <v>115</v>
      </c>
      <c r="D280" s="107">
        <v>9</v>
      </c>
      <c r="E280" s="107">
        <v>114</v>
      </c>
      <c r="F280" s="107"/>
      <c r="G280" s="107">
        <v>18</v>
      </c>
      <c r="H280" s="107"/>
      <c r="I280" s="106">
        <v>256</v>
      </c>
      <c r="J280" s="106"/>
      <c r="K280" s="107">
        <v>331</v>
      </c>
      <c r="L280" s="107">
        <v>379</v>
      </c>
      <c r="M280" s="107"/>
      <c r="N280" s="108">
        <v>710</v>
      </c>
      <c r="O280"/>
      <c r="P280">
        <v>331</v>
      </c>
      <c r="R280" s="599" t="s">
        <v>1114</v>
      </c>
      <c r="S280" s="600" t="s">
        <v>1108</v>
      </c>
      <c r="T280" s="675">
        <f t="shared" ref="T280:T281" si="3020">IF(C270&gt;0,C280/C270,)</f>
        <v>1.7355870811952914E-2</v>
      </c>
      <c r="U280" s="676">
        <f t="shared" ref="U280:U281" si="3021">IF(D270&gt;0,D280/D270,)</f>
        <v>8.6042065009560229E-3</v>
      </c>
      <c r="V280" s="676">
        <f t="shared" ref="V280:V281" si="3022">IF(E270&gt;0,E280/E270,)</f>
        <v>1.2149632313758926E-2</v>
      </c>
      <c r="W280" s="676">
        <f t="shared" ref="W280:W281" si="3023">IF(F270&gt;0,F280/F270,)</f>
        <v>0</v>
      </c>
      <c r="X280" s="676">
        <f t="shared" ref="X280:X281" si="3024">IF(G270&gt;0,G280/G270,)</f>
        <v>1.7699115044247787E-2</v>
      </c>
      <c r="Y280" s="676">
        <f t="shared" ref="Y280:Y281" si="3025">IF(H270&gt;0,H280/H270,)</f>
        <v>0</v>
      </c>
      <c r="Z280" s="675">
        <f t="shared" ref="Z280:Z281" si="3026">IF(I270&gt;0,I280/I270,)</f>
        <v>1.416555998229305E-2</v>
      </c>
      <c r="AA280" s="675">
        <f t="shared" ref="AA280:AA281" si="3027">IF(J270&gt;0,J280/J270,)</f>
        <v>0</v>
      </c>
      <c r="AB280" s="676">
        <f t="shared" ref="AB280:AB281" si="3028">IF(K270&gt;0,K280/K270,)</f>
        <v>0.10848901999344478</v>
      </c>
      <c r="AC280" s="676">
        <f t="shared" ref="AC280:AC281" si="3029">IF(L270&gt;0,L280/L270,)</f>
        <v>9.6217314039096211E-2</v>
      </c>
      <c r="AD280" s="676">
        <f t="shared" ref="AD280:AD281" si="3030">IF(M270&gt;0,M280/M270,)</f>
        <v>0</v>
      </c>
      <c r="AE280" s="675">
        <f t="shared" ref="AE280:AE281" si="3031">IF(N270&gt;0,N280/N270,)</f>
        <v>0.10157367668097282</v>
      </c>
      <c r="AG280" s="730" t="s">
        <v>1107</v>
      </c>
      <c r="AH280" s="627"/>
      <c r="AI280" s="627"/>
      <c r="AJ280" s="627"/>
      <c r="AK280" s="627"/>
      <c r="AL280" s="627"/>
      <c r="AM280" s="627"/>
      <c r="AN280" s="627"/>
      <c r="AO280" s="627"/>
      <c r="AP280" s="627"/>
      <c r="AQ280" s="627"/>
      <c r="AR280" s="627"/>
    </row>
    <row r="281" spans="1:44" ht="15">
      <c r="A281" s="117"/>
      <c r="B281" s="258" t="s">
        <v>525</v>
      </c>
      <c r="C281" s="259">
        <v>86</v>
      </c>
      <c r="D281" s="260">
        <v>13</v>
      </c>
      <c r="E281" s="260">
        <v>172</v>
      </c>
      <c r="F281" s="260"/>
      <c r="G281" s="260">
        <v>20</v>
      </c>
      <c r="H281" s="260"/>
      <c r="I281" s="259">
        <v>291</v>
      </c>
      <c r="J281" s="259"/>
      <c r="K281" s="260">
        <v>439</v>
      </c>
      <c r="L281" s="260">
        <v>432</v>
      </c>
      <c r="M281" s="260"/>
      <c r="N281" s="261">
        <v>871</v>
      </c>
      <c r="O281"/>
      <c r="P281">
        <v>439</v>
      </c>
      <c r="R281" s="601"/>
      <c r="S281" s="602" t="s">
        <v>607</v>
      </c>
      <c r="T281" s="677">
        <f t="shared" si="3020"/>
        <v>1.2350998132988655E-2</v>
      </c>
      <c r="U281" s="678">
        <f t="shared" si="3021"/>
        <v>1.3513513513513514E-2</v>
      </c>
      <c r="V281" s="678">
        <f t="shared" si="3022"/>
        <v>1.7187968422104526E-2</v>
      </c>
      <c r="W281" s="678">
        <f t="shared" si="3023"/>
        <v>0</v>
      </c>
      <c r="X281" s="678">
        <f t="shared" si="3024"/>
        <v>1.9474196689386564E-2</v>
      </c>
      <c r="Y281" s="678">
        <f t="shared" si="3025"/>
        <v>0</v>
      </c>
      <c r="Z281" s="677">
        <f t="shared" si="3026"/>
        <v>1.5348910807532043E-2</v>
      </c>
      <c r="AA281" s="677">
        <f t="shared" si="3027"/>
        <v>0</v>
      </c>
      <c r="AB281" s="678">
        <f t="shared" si="3028"/>
        <v>0.11435269601458713</v>
      </c>
      <c r="AC281" s="678">
        <f t="shared" si="3029"/>
        <v>9.7914777878513146E-2</v>
      </c>
      <c r="AD281" s="678">
        <f t="shared" si="3030"/>
        <v>0</v>
      </c>
      <c r="AE281" s="677">
        <f t="shared" si="3031"/>
        <v>0.10556296206520421</v>
      </c>
      <c r="AG281" s="637">
        <f>(T281-T280)*100</f>
        <v>-0.50048726789642584</v>
      </c>
      <c r="AH281" s="637">
        <f t="shared" ref="AH281" si="3032">(U281-U280)*100</f>
        <v>0.49093070125574911</v>
      </c>
      <c r="AI281" s="637">
        <f t="shared" ref="AI281" si="3033">(V281-V280)*100</f>
        <v>0.50383361083456002</v>
      </c>
      <c r="AJ281" s="637">
        <f t="shared" ref="AJ281" si="3034">(W281-W280)*100</f>
        <v>0</v>
      </c>
      <c r="AK281" s="637">
        <f t="shared" ref="AK281" si="3035">(X281-X280)*100</f>
        <v>0.17750816451387769</v>
      </c>
      <c r="AL281" s="637">
        <f t="shared" ref="AL281" si="3036">(Y281-Y280)*100</f>
        <v>0</v>
      </c>
      <c r="AM281" s="637">
        <f t="shared" ref="AM281" si="3037">(Z281-Z280)*100</f>
        <v>0.11833508252389932</v>
      </c>
      <c r="AN281" s="637">
        <f t="shared" ref="AN281" si="3038">(AA281-AA280)*100</f>
        <v>0</v>
      </c>
      <c r="AO281" s="637">
        <f t="shared" ref="AO281" si="3039">(AB281-AB280)*100</f>
        <v>0.586367602114235</v>
      </c>
      <c r="AP281" s="637">
        <f t="shared" ref="AP281" si="3040">(AC281-AC280)*100</f>
        <v>0.1697463839416935</v>
      </c>
      <c r="AQ281" s="637">
        <f t="shared" ref="AQ281" si="3041">(AD281-AD280)*100</f>
        <v>0</v>
      </c>
      <c r="AR281" s="637">
        <f t="shared" ref="AR281" si="3042">(AE281-AE280)*100</f>
        <v>0.39892853842313919</v>
      </c>
    </row>
    <row r="282" spans="1:44" ht="15">
      <c r="A282" s="117"/>
      <c r="B282" s="99" t="s">
        <v>146</v>
      </c>
      <c r="C282" s="106"/>
      <c r="D282" s="107"/>
      <c r="E282" s="107"/>
      <c r="F282" s="107"/>
      <c r="G282" s="107"/>
      <c r="H282" s="107"/>
      <c r="I282" s="106"/>
      <c r="J282" s="106"/>
      <c r="K282" s="107"/>
      <c r="L282" s="107"/>
      <c r="M282" s="107"/>
      <c r="N282" s="108"/>
      <c r="O282"/>
      <c r="P282"/>
      <c r="R282" s="599" t="s">
        <v>1115</v>
      </c>
      <c r="S282" s="600" t="s">
        <v>1108</v>
      </c>
      <c r="T282" s="675">
        <f t="shared" ref="T282:T283" si="3043">IF(C270&gt;0,C282/C270,)</f>
        <v>0</v>
      </c>
      <c r="U282" s="676">
        <f t="shared" ref="U282:U283" si="3044">IF(D270&gt;0,D282/D270,)</f>
        <v>0</v>
      </c>
      <c r="V282" s="676">
        <f t="shared" ref="V282:V283" si="3045">IF(E270&gt;0,E282/E270,)</f>
        <v>0</v>
      </c>
      <c r="W282" s="676">
        <f t="shared" ref="W282:W283" si="3046">IF(F270&gt;0,F282/F270,)</f>
        <v>0</v>
      </c>
      <c r="X282" s="676">
        <f t="shared" ref="X282:X283" si="3047">IF(G270&gt;0,G282/G270,)</f>
        <v>0</v>
      </c>
      <c r="Y282" s="676">
        <f t="shared" ref="Y282:Y283" si="3048">IF(H270&gt;0,H282/H270,)</f>
        <v>0</v>
      </c>
      <c r="Z282" s="675">
        <f t="shared" ref="Z282:Z283" si="3049">IF(I270&gt;0,I282/I270,)</f>
        <v>0</v>
      </c>
      <c r="AA282" s="675">
        <f t="shared" ref="AA282:AA283" si="3050">IF(J270&gt;0,J282/J270,)</f>
        <v>0</v>
      </c>
      <c r="AB282" s="676">
        <f t="shared" ref="AB282:AB283" si="3051">IF(K270&gt;0,K282/K270,)</f>
        <v>0</v>
      </c>
      <c r="AC282" s="676">
        <f t="shared" ref="AC282:AC283" si="3052">IF(L270&gt;0,L282/L270,)</f>
        <v>0</v>
      </c>
      <c r="AD282" s="676">
        <f t="shared" ref="AD282:AD283" si="3053">IF(M270&gt;0,M282/M270,)</f>
        <v>0</v>
      </c>
      <c r="AE282" s="675">
        <f t="shared" ref="AE282:AE283" si="3054">IF(N270&gt;0,N282/N270,)</f>
        <v>0</v>
      </c>
      <c r="AG282" s="730" t="s">
        <v>1107</v>
      </c>
      <c r="AH282" s="627"/>
      <c r="AI282" s="627"/>
      <c r="AJ282" s="627"/>
      <c r="AK282" s="627"/>
      <c r="AL282" s="627"/>
      <c r="AM282" s="627"/>
      <c r="AN282" s="627"/>
      <c r="AO282" s="627"/>
      <c r="AP282" s="627"/>
      <c r="AQ282" s="627"/>
      <c r="AR282" s="627"/>
    </row>
    <row r="283" spans="1:44" ht="15">
      <c r="A283" s="117"/>
      <c r="B283" s="258" t="s">
        <v>527</v>
      </c>
      <c r="C283" s="259"/>
      <c r="D283" s="260"/>
      <c r="E283" s="260"/>
      <c r="F283" s="260"/>
      <c r="G283" s="260"/>
      <c r="H283" s="260"/>
      <c r="I283" s="259"/>
      <c r="J283" s="259"/>
      <c r="K283" s="260"/>
      <c r="L283" s="260"/>
      <c r="M283" s="260"/>
      <c r="N283" s="261"/>
      <c r="O283"/>
      <c r="P283"/>
      <c r="R283" s="601"/>
      <c r="S283" s="602" t="s">
        <v>607</v>
      </c>
      <c r="T283" s="677">
        <f t="shared" si="3043"/>
        <v>0</v>
      </c>
      <c r="U283" s="678">
        <f t="shared" si="3044"/>
        <v>0</v>
      </c>
      <c r="V283" s="678">
        <f t="shared" si="3045"/>
        <v>0</v>
      </c>
      <c r="W283" s="678">
        <f t="shared" si="3046"/>
        <v>0</v>
      </c>
      <c r="X283" s="678">
        <f t="shared" si="3047"/>
        <v>0</v>
      </c>
      <c r="Y283" s="678">
        <f t="shared" si="3048"/>
        <v>0</v>
      </c>
      <c r="Z283" s="677">
        <f t="shared" si="3049"/>
        <v>0</v>
      </c>
      <c r="AA283" s="677">
        <f t="shared" si="3050"/>
        <v>0</v>
      </c>
      <c r="AB283" s="678">
        <f t="shared" si="3051"/>
        <v>0</v>
      </c>
      <c r="AC283" s="678">
        <f t="shared" si="3052"/>
        <v>0</v>
      </c>
      <c r="AD283" s="678">
        <f t="shared" si="3053"/>
        <v>0</v>
      </c>
      <c r="AE283" s="677">
        <f t="shared" si="3054"/>
        <v>0</v>
      </c>
      <c r="AG283" s="637">
        <f>(T283-T282)*100</f>
        <v>0</v>
      </c>
      <c r="AH283" s="637">
        <f t="shared" ref="AH283" si="3055">(U283-U282)*100</f>
        <v>0</v>
      </c>
      <c r="AI283" s="637">
        <f t="shared" ref="AI283" si="3056">(V283-V282)*100</f>
        <v>0</v>
      </c>
      <c r="AJ283" s="637">
        <f t="shared" ref="AJ283" si="3057">(W283-W282)*100</f>
        <v>0</v>
      </c>
      <c r="AK283" s="637">
        <f t="shared" ref="AK283" si="3058">(X283-X282)*100</f>
        <v>0</v>
      </c>
      <c r="AL283" s="637">
        <f t="shared" ref="AL283" si="3059">(Y283-Y282)*100</f>
        <v>0</v>
      </c>
      <c r="AM283" s="637">
        <f t="shared" ref="AM283" si="3060">(Z283-Z282)*100</f>
        <v>0</v>
      </c>
      <c r="AN283" s="637">
        <f t="shared" ref="AN283" si="3061">(AA283-AA282)*100</f>
        <v>0</v>
      </c>
      <c r="AO283" s="637">
        <f t="shared" ref="AO283" si="3062">(AB283-AB282)*100</f>
        <v>0</v>
      </c>
      <c r="AP283" s="637">
        <f t="shared" ref="AP283" si="3063">(AC283-AC282)*100</f>
        <v>0</v>
      </c>
      <c r="AQ283" s="637">
        <f t="shared" ref="AQ283" si="3064">(AD283-AD282)*100</f>
        <v>0</v>
      </c>
      <c r="AR283" s="637">
        <f t="shared" ref="AR283" si="3065">(AE283-AE282)*100</f>
        <v>0</v>
      </c>
    </row>
    <row r="284" spans="1:44" ht="15">
      <c r="A284" s="117"/>
      <c r="B284" s="99" t="s">
        <v>148</v>
      </c>
      <c r="C284" s="106">
        <v>1829</v>
      </c>
      <c r="D284" s="107">
        <v>429</v>
      </c>
      <c r="E284" s="107">
        <v>3616</v>
      </c>
      <c r="F284" s="107"/>
      <c r="G284" s="107">
        <v>228</v>
      </c>
      <c r="H284" s="107"/>
      <c r="I284" s="106">
        <v>6102</v>
      </c>
      <c r="J284" s="106"/>
      <c r="K284" s="107">
        <v>600</v>
      </c>
      <c r="L284" s="107">
        <v>617</v>
      </c>
      <c r="M284" s="107"/>
      <c r="N284" s="108">
        <v>1217</v>
      </c>
      <c r="O284"/>
      <c r="P284">
        <v>600</v>
      </c>
      <c r="R284" s="599" t="s">
        <v>1116</v>
      </c>
      <c r="S284" s="600" t="s">
        <v>1108</v>
      </c>
      <c r="T284" s="675">
        <f t="shared" ref="T284:T285" si="3066">IF(C270&gt;0,C284/C270,)</f>
        <v>0.27603380621792939</v>
      </c>
      <c r="U284" s="676">
        <f t="shared" ref="U284:U285" si="3067">IF(D270&gt;0,D284/D270,)</f>
        <v>0.41013384321223711</v>
      </c>
      <c r="V284" s="676">
        <f t="shared" ref="V284:V285" si="3068">IF(E270&gt;0,E284/E270,)</f>
        <v>0.38537781093466911</v>
      </c>
      <c r="W284" s="676">
        <f t="shared" ref="W284:W285" si="3069">IF(F270&gt;0,F284/F270,)</f>
        <v>0</v>
      </c>
      <c r="X284" s="676">
        <f t="shared" ref="X284:X285" si="3070">IF(G270&gt;0,G284/G270,)</f>
        <v>0.22418879056047197</v>
      </c>
      <c r="Y284" s="676">
        <f t="shared" ref="Y284:Y285" si="3071">IF(H270&gt;0,H284/H270,)</f>
        <v>0</v>
      </c>
      <c r="Z284" s="675">
        <f t="shared" ref="Z284:Z285" si="3072">IF(I270&gt;0,I284/I270,)</f>
        <v>0.33764940239043822</v>
      </c>
      <c r="AA284" s="675">
        <f t="shared" ref="AA284:AA285" si="3073">IF(J270&gt;0,J284/J270,)</f>
        <v>0</v>
      </c>
      <c r="AB284" s="676">
        <f t="shared" ref="AB284:AB285" si="3074">IF(K270&gt;0,K284/K270,)</f>
        <v>0.19665683382497542</v>
      </c>
      <c r="AC284" s="676">
        <f t="shared" ref="AC284:AC285" si="3075">IF(L270&gt;0,L284/L270,)</f>
        <v>0.15663874079715664</v>
      </c>
      <c r="AD284" s="676">
        <f t="shared" ref="AD284:AD285" si="3076">IF(M270&gt;0,M284/M270,)</f>
        <v>0</v>
      </c>
      <c r="AE284" s="675">
        <f t="shared" ref="AE284:AE285" si="3077">IF(N270&gt;0,N284/N270,)</f>
        <v>0.17410586552217452</v>
      </c>
      <c r="AG284" s="730" t="s">
        <v>1107</v>
      </c>
      <c r="AH284" s="627"/>
      <c r="AI284" s="627"/>
      <c r="AJ284" s="627"/>
      <c r="AK284" s="627"/>
      <c r="AL284" s="627"/>
      <c r="AM284" s="627"/>
      <c r="AN284" s="627"/>
      <c r="AO284" s="627"/>
      <c r="AP284" s="627"/>
      <c r="AQ284" s="627"/>
      <c r="AR284" s="627"/>
    </row>
    <row r="285" spans="1:44" ht="15">
      <c r="A285" s="117"/>
      <c r="B285" s="258" t="s">
        <v>529</v>
      </c>
      <c r="C285" s="259">
        <v>1240</v>
      </c>
      <c r="D285" s="260">
        <v>177</v>
      </c>
      <c r="E285" s="260">
        <v>2573</v>
      </c>
      <c r="F285" s="260"/>
      <c r="G285" s="260">
        <v>180</v>
      </c>
      <c r="H285" s="260"/>
      <c r="I285" s="259">
        <v>4170</v>
      </c>
      <c r="J285" s="259"/>
      <c r="K285" s="260">
        <v>333</v>
      </c>
      <c r="L285" s="260">
        <v>348</v>
      </c>
      <c r="M285" s="260"/>
      <c r="N285" s="261">
        <v>681</v>
      </c>
      <c r="O285"/>
      <c r="P285">
        <v>333</v>
      </c>
      <c r="R285" s="601"/>
      <c r="S285" s="602" t="s">
        <v>607</v>
      </c>
      <c r="T285" s="677">
        <f t="shared" si="3066"/>
        <v>0.17808415912681316</v>
      </c>
      <c r="U285" s="678">
        <f t="shared" si="3067"/>
        <v>0.183991683991684</v>
      </c>
      <c r="V285" s="678">
        <f t="shared" si="3068"/>
        <v>0.25712001598880785</v>
      </c>
      <c r="W285" s="678">
        <f t="shared" si="3069"/>
        <v>0</v>
      </c>
      <c r="X285" s="678">
        <f t="shared" si="3070"/>
        <v>0.17526777020447906</v>
      </c>
      <c r="Y285" s="678">
        <f t="shared" si="3071"/>
        <v>0</v>
      </c>
      <c r="Z285" s="677">
        <f t="shared" si="3072"/>
        <v>0.21994830950999525</v>
      </c>
      <c r="AA285" s="677">
        <f t="shared" si="3073"/>
        <v>0</v>
      </c>
      <c r="AB285" s="678">
        <f t="shared" si="3074"/>
        <v>8.6741338890336028E-2</v>
      </c>
      <c r="AC285" s="678">
        <f t="shared" si="3075"/>
        <v>7.8875793291024482E-2</v>
      </c>
      <c r="AD285" s="678">
        <f t="shared" si="3076"/>
        <v>0</v>
      </c>
      <c r="AE285" s="677">
        <f t="shared" si="3077"/>
        <v>8.2535450248454739E-2</v>
      </c>
      <c r="AG285" s="637">
        <f>(T285-T284)*100</f>
        <v>-9.794964709111623</v>
      </c>
      <c r="AH285" s="637">
        <f t="shared" ref="AH285" si="3078">(U285-U284)*100</f>
        <v>-22.614215922055312</v>
      </c>
      <c r="AI285" s="637">
        <f t="shared" ref="AI285" si="3079">(V285-V284)*100</f>
        <v>-12.825779494586126</v>
      </c>
      <c r="AJ285" s="637">
        <f t="shared" ref="AJ285" si="3080">(W285-W284)*100</f>
        <v>0</v>
      </c>
      <c r="AK285" s="637">
        <f t="shared" ref="AK285" si="3081">(X285-X284)*100</f>
        <v>-4.892102035599291</v>
      </c>
      <c r="AL285" s="637">
        <f t="shared" ref="AL285" si="3082">(Y285-Y284)*100</f>
        <v>0</v>
      </c>
      <c r="AM285" s="637">
        <f t="shared" ref="AM285" si="3083">(Z285-Z284)*100</f>
        <v>-11.770109288044297</v>
      </c>
      <c r="AN285" s="637">
        <f t="shared" ref="AN285" si="3084">(AA285-AA284)*100</f>
        <v>0</v>
      </c>
      <c r="AO285" s="637">
        <f t="shared" ref="AO285" si="3085">(AB285-AB284)*100</f>
        <v>-10.991549493463939</v>
      </c>
      <c r="AP285" s="637">
        <f t="shared" ref="AP285" si="3086">(AC285-AC284)*100</f>
        <v>-7.7762947506132161</v>
      </c>
      <c r="AQ285" s="637">
        <f t="shared" ref="AQ285" si="3087">(AD285-AD284)*100</f>
        <v>0</v>
      </c>
      <c r="AR285" s="637">
        <f t="shared" ref="AR285" si="3088">(AE285-AE284)*100</f>
        <v>-9.1570415273719785</v>
      </c>
    </row>
    <row r="286" spans="1:44" ht="15">
      <c r="A286" s="117"/>
      <c r="B286" s="99" t="s">
        <v>150</v>
      </c>
      <c r="C286" s="106">
        <v>546</v>
      </c>
      <c r="D286" s="107">
        <v>69</v>
      </c>
      <c r="E286" s="107">
        <v>1009</v>
      </c>
      <c r="F286" s="107"/>
      <c r="G286" s="107">
        <v>61</v>
      </c>
      <c r="H286" s="107"/>
      <c r="I286" s="106">
        <v>1685</v>
      </c>
      <c r="J286" s="106"/>
      <c r="K286" s="107">
        <v>873</v>
      </c>
      <c r="L286" s="107">
        <v>885</v>
      </c>
      <c r="M286" s="107"/>
      <c r="N286" s="108">
        <v>1758</v>
      </c>
      <c r="O286"/>
      <c r="P286">
        <v>873</v>
      </c>
      <c r="R286" s="599" t="s">
        <v>1117</v>
      </c>
      <c r="S286" s="600" t="s">
        <v>1108</v>
      </c>
      <c r="T286" s="675">
        <f t="shared" ref="T286:T287" si="3089">IF(C270&gt;0,C286/C270,)</f>
        <v>8.2402656202837307E-2</v>
      </c>
      <c r="U286" s="676">
        <f t="shared" ref="U286:U287" si="3090">IF(D270&gt;0,D286/D270,)</f>
        <v>6.5965583173996173E-2</v>
      </c>
      <c r="V286" s="676">
        <f t="shared" ref="V286:V287" si="3091">IF(E270&gt;0,E286/E270,)</f>
        <v>0.10753490354897155</v>
      </c>
      <c r="W286" s="676">
        <f t="shared" ref="W286:W287" si="3092">IF(F270&gt;0,F286/F270,)</f>
        <v>0</v>
      </c>
      <c r="X286" s="676">
        <f t="shared" ref="X286:X287" si="3093">IF(G270&gt;0,G286/G270,)</f>
        <v>5.9980334316617499E-2</v>
      </c>
      <c r="Y286" s="676">
        <f t="shared" ref="Y286:Y287" si="3094">IF(H270&gt;0,H286/H270,)</f>
        <v>0</v>
      </c>
      <c r="Z286" s="675">
        <f t="shared" ref="Z286:Z287" si="3095">IF(I270&gt;0,I286/I270,)</f>
        <v>9.3238158477202307E-2</v>
      </c>
      <c r="AA286" s="675">
        <f t="shared" ref="AA286:AA287" si="3096">IF(J270&gt;0,J286/J270,)</f>
        <v>0</v>
      </c>
      <c r="AB286" s="676">
        <f t="shared" ref="AB286:AB287" si="3097">IF(K270&gt;0,K286/K270,)</f>
        <v>0.28613569321533922</v>
      </c>
      <c r="AC286" s="676">
        <f t="shared" ref="AC286:AC287" si="3098">IF(L270&gt;0,L286/L270,)</f>
        <v>0.22467631378522468</v>
      </c>
      <c r="AD286" s="676">
        <f t="shared" ref="AD286:AD287" si="3099">IF(M270&gt;0,M286/M270,)</f>
        <v>0</v>
      </c>
      <c r="AE286" s="675">
        <f t="shared" ref="AE286:AE287" si="3100">IF(N270&gt;0,N286/N270,)</f>
        <v>0.25150214592274678</v>
      </c>
      <c r="AG286" s="730" t="s">
        <v>1107</v>
      </c>
      <c r="AH286" s="627"/>
      <c r="AI286" s="627"/>
      <c r="AJ286" s="627"/>
      <c r="AK286" s="627"/>
      <c r="AL286" s="627"/>
      <c r="AM286" s="627"/>
      <c r="AN286" s="627"/>
      <c r="AO286" s="627"/>
      <c r="AP286" s="627"/>
      <c r="AQ286" s="627"/>
      <c r="AR286" s="627"/>
    </row>
    <row r="287" spans="1:44" ht="15">
      <c r="A287" s="117"/>
      <c r="B287" s="258" t="s">
        <v>531</v>
      </c>
      <c r="C287" s="259">
        <v>302</v>
      </c>
      <c r="D287" s="260">
        <v>75</v>
      </c>
      <c r="E287" s="260">
        <v>498</v>
      </c>
      <c r="F287" s="260"/>
      <c r="G287" s="260">
        <v>50</v>
      </c>
      <c r="H287" s="260"/>
      <c r="I287" s="259">
        <v>925</v>
      </c>
      <c r="J287" s="259"/>
      <c r="K287" s="260">
        <v>265</v>
      </c>
      <c r="L287" s="260">
        <v>288</v>
      </c>
      <c r="M287" s="260"/>
      <c r="N287" s="261">
        <v>553</v>
      </c>
      <c r="O287"/>
      <c r="P287">
        <v>265</v>
      </c>
      <c r="R287" s="601"/>
      <c r="S287" s="602" t="s">
        <v>607</v>
      </c>
      <c r="T287" s="677">
        <f t="shared" si="3089"/>
        <v>4.3372109722820622E-2</v>
      </c>
      <c r="U287" s="678">
        <f t="shared" si="3090"/>
        <v>7.7962577962577967E-2</v>
      </c>
      <c r="V287" s="678">
        <f t="shared" si="3091"/>
        <v>4.9765164384930546E-2</v>
      </c>
      <c r="W287" s="678">
        <f t="shared" si="3092"/>
        <v>0</v>
      </c>
      <c r="X287" s="678">
        <f t="shared" si="3093"/>
        <v>4.8685491723466409E-2</v>
      </c>
      <c r="Y287" s="678">
        <f t="shared" si="3094"/>
        <v>0</v>
      </c>
      <c r="Z287" s="677">
        <f t="shared" si="3095"/>
        <v>4.8789493116725563E-2</v>
      </c>
      <c r="AA287" s="677">
        <f t="shared" si="3096"/>
        <v>0</v>
      </c>
      <c r="AB287" s="678">
        <f t="shared" si="3097"/>
        <v>6.9028392810627767E-2</v>
      </c>
      <c r="AC287" s="678">
        <f t="shared" si="3098"/>
        <v>6.527651858567543E-2</v>
      </c>
      <c r="AD287" s="678">
        <f t="shared" si="3099"/>
        <v>0</v>
      </c>
      <c r="AE287" s="677">
        <f t="shared" si="3100"/>
        <v>6.7022179129802448E-2</v>
      </c>
      <c r="AG287" s="637">
        <f>(T287-T286)*100</f>
        <v>-3.9030546480016683</v>
      </c>
      <c r="AH287" s="729">
        <f t="shared" ref="AH287" si="3101">(U287-U286)*100</f>
        <v>1.1996994788581794</v>
      </c>
      <c r="AI287" s="637">
        <f t="shared" ref="AI287" si="3102">(V287-V286)*100</f>
        <v>-5.7769739164041001</v>
      </c>
      <c r="AJ287" s="637">
        <f t="shared" ref="AJ287" si="3103">(W287-W286)*100</f>
        <v>0</v>
      </c>
      <c r="AK287" s="637">
        <f t="shared" ref="AK287" si="3104">(X287-X286)*100</f>
        <v>-1.1294842593151091</v>
      </c>
      <c r="AL287" s="637">
        <f t="shared" ref="AL287" si="3105">(Y287-Y286)*100</f>
        <v>0</v>
      </c>
      <c r="AM287" s="637">
        <f t="shared" ref="AM287" si="3106">(Z287-Z286)*100</f>
        <v>-4.444866536047674</v>
      </c>
      <c r="AN287" s="637">
        <f t="shared" ref="AN287" si="3107">(AA287-AA286)*100</f>
        <v>0</v>
      </c>
      <c r="AO287" s="637">
        <f t="shared" ref="AO287" si="3108">(AB287-AB286)*100</f>
        <v>-21.710730040471145</v>
      </c>
      <c r="AP287" s="637">
        <f t="shared" ref="AP287" si="3109">(AC287-AC286)*100</f>
        <v>-15.939979519954925</v>
      </c>
      <c r="AQ287" s="637">
        <f t="shared" ref="AQ287" si="3110">(AD287-AD286)*100</f>
        <v>0</v>
      </c>
      <c r="AR287" s="637">
        <f t="shared" ref="AR287" si="3111">(AE287-AE286)*100</f>
        <v>-18.44799667929443</v>
      </c>
    </row>
    <row r="288" spans="1:44" ht="15">
      <c r="A288" s="117"/>
      <c r="B288" s="99" t="s">
        <v>152</v>
      </c>
      <c r="C288" s="106">
        <v>0</v>
      </c>
      <c r="D288" s="107">
        <v>0</v>
      </c>
      <c r="E288" s="107">
        <v>0</v>
      </c>
      <c r="F288" s="107"/>
      <c r="G288" s="107">
        <v>0</v>
      </c>
      <c r="H288" s="107"/>
      <c r="I288" s="106">
        <v>0</v>
      </c>
      <c r="J288" s="106"/>
      <c r="K288" s="107">
        <v>0</v>
      </c>
      <c r="L288" s="107">
        <v>0</v>
      </c>
      <c r="M288" s="107"/>
      <c r="N288" s="108">
        <v>0</v>
      </c>
      <c r="O288"/>
      <c r="P288">
        <v>0</v>
      </c>
      <c r="R288" s="599" t="s">
        <v>1118</v>
      </c>
      <c r="S288" s="600" t="s">
        <v>1108</v>
      </c>
      <c r="T288" s="675">
        <f t="shared" ref="T288:T289" si="3112">IF(C270&gt;0,C288/C270,)</f>
        <v>0</v>
      </c>
      <c r="U288" s="676">
        <f t="shared" ref="U288:U289" si="3113">IF(D270&gt;0,D288/D270,)</f>
        <v>0</v>
      </c>
      <c r="V288" s="676">
        <f t="shared" ref="V288:V289" si="3114">IF(E270&gt;0,E288/E270,)</f>
        <v>0</v>
      </c>
      <c r="W288" s="676">
        <f t="shared" ref="W288:W289" si="3115">IF(F270&gt;0,F288/F270,)</f>
        <v>0</v>
      </c>
      <c r="X288" s="676">
        <f t="shared" ref="X288:X289" si="3116">IF(G270&gt;0,G288/G270,)</f>
        <v>0</v>
      </c>
      <c r="Y288" s="676">
        <f t="shared" ref="Y288:Y289" si="3117">IF(H270&gt;0,H288/H270,)</f>
        <v>0</v>
      </c>
      <c r="Z288" s="675">
        <f t="shared" ref="Z288:Z289" si="3118">IF(I270&gt;0,I288/I270,)</f>
        <v>0</v>
      </c>
      <c r="AA288" s="675">
        <f t="shared" ref="AA288:AA289" si="3119">IF(J270&gt;0,J288/J270,)</f>
        <v>0</v>
      </c>
      <c r="AB288" s="676">
        <f t="shared" ref="AB288:AB289" si="3120">IF(K270&gt;0,K288/K270,)</f>
        <v>0</v>
      </c>
      <c r="AC288" s="676">
        <f t="shared" ref="AC288:AC289" si="3121">IF(L270&gt;0,L288/L270,)</f>
        <v>0</v>
      </c>
      <c r="AD288" s="676">
        <f t="shared" ref="AD288:AD289" si="3122">IF(M270&gt;0,M288/M270,)</f>
        <v>0</v>
      </c>
      <c r="AE288" s="675">
        <f t="shared" ref="AE288:AE289" si="3123">IF(N270&gt;0,N288/N270,)</f>
        <v>0</v>
      </c>
      <c r="AG288" s="730" t="s">
        <v>1107</v>
      </c>
      <c r="AH288" s="627"/>
      <c r="AI288" s="627"/>
      <c r="AJ288" s="627"/>
      <c r="AK288" s="627"/>
      <c r="AL288" s="627"/>
      <c r="AM288" s="627"/>
      <c r="AN288" s="627"/>
      <c r="AO288" s="627"/>
      <c r="AP288" s="627"/>
      <c r="AQ288" s="627"/>
      <c r="AR288" s="627"/>
    </row>
    <row r="289" spans="1:44" ht="15">
      <c r="A289" s="117"/>
      <c r="B289" s="258" t="s">
        <v>533</v>
      </c>
      <c r="C289" s="259"/>
      <c r="D289" s="260"/>
      <c r="E289" s="260"/>
      <c r="F289" s="260"/>
      <c r="G289" s="260"/>
      <c r="H289" s="260"/>
      <c r="I289" s="259"/>
      <c r="J289" s="259"/>
      <c r="K289" s="260"/>
      <c r="L289" s="260"/>
      <c r="M289" s="260"/>
      <c r="N289" s="261"/>
      <c r="O289"/>
      <c r="P289"/>
      <c r="R289" s="601"/>
      <c r="S289" s="602" t="s">
        <v>607</v>
      </c>
      <c r="T289" s="677">
        <f t="shared" si="3112"/>
        <v>0</v>
      </c>
      <c r="U289" s="678">
        <f t="shared" si="3113"/>
        <v>0</v>
      </c>
      <c r="V289" s="678">
        <f t="shared" si="3114"/>
        <v>0</v>
      </c>
      <c r="W289" s="678">
        <f t="shared" si="3115"/>
        <v>0</v>
      </c>
      <c r="X289" s="678">
        <f t="shared" si="3116"/>
        <v>0</v>
      </c>
      <c r="Y289" s="678">
        <f t="shared" si="3117"/>
        <v>0</v>
      </c>
      <c r="Z289" s="677">
        <f t="shared" si="3118"/>
        <v>0</v>
      </c>
      <c r="AA289" s="677">
        <f t="shared" si="3119"/>
        <v>0</v>
      </c>
      <c r="AB289" s="678">
        <f t="shared" si="3120"/>
        <v>0</v>
      </c>
      <c r="AC289" s="678">
        <f t="shared" si="3121"/>
        <v>0</v>
      </c>
      <c r="AD289" s="678">
        <f t="shared" si="3122"/>
        <v>0</v>
      </c>
      <c r="AE289" s="677">
        <f t="shared" si="3123"/>
        <v>0</v>
      </c>
      <c r="AG289" s="637">
        <f>(T289-T288)*100</f>
        <v>0</v>
      </c>
      <c r="AH289" s="637">
        <f t="shared" ref="AH289" si="3124">(U289-U288)*100</f>
        <v>0</v>
      </c>
      <c r="AI289" s="637">
        <f t="shared" ref="AI289" si="3125">(V289-V288)*100</f>
        <v>0</v>
      </c>
      <c r="AJ289" s="637">
        <f t="shared" ref="AJ289" si="3126">(W289-W288)*100</f>
        <v>0</v>
      </c>
      <c r="AK289" s="637">
        <f t="shared" ref="AK289" si="3127">(X289-X288)*100</f>
        <v>0</v>
      </c>
      <c r="AL289" s="637">
        <f t="shared" ref="AL289" si="3128">(Y289-Y288)*100</f>
        <v>0</v>
      </c>
      <c r="AM289" s="637">
        <f t="shared" ref="AM289" si="3129">(Z289-Z288)*100</f>
        <v>0</v>
      </c>
      <c r="AN289" s="637">
        <f t="shared" ref="AN289" si="3130">(AA289-AA288)*100</f>
        <v>0</v>
      </c>
      <c r="AO289" s="637">
        <f t="shared" ref="AO289" si="3131">(AB289-AB288)*100</f>
        <v>0</v>
      </c>
      <c r="AP289" s="637">
        <f t="shared" ref="AP289" si="3132">(AC289-AC288)*100</f>
        <v>0</v>
      </c>
      <c r="AQ289" s="637">
        <f t="shared" ref="AQ289" si="3133">(AD289-AD288)*100</f>
        <v>0</v>
      </c>
      <c r="AR289" s="637">
        <f t="shared" ref="AR289" si="3134">(AE289-AE288)*100</f>
        <v>0</v>
      </c>
    </row>
    <row r="290" spans="1:44" ht="15">
      <c r="A290" s="117"/>
      <c r="B290" s="99" t="s">
        <v>154</v>
      </c>
      <c r="C290" s="106"/>
      <c r="D290" s="107"/>
      <c r="E290" s="107"/>
      <c r="F290" s="107"/>
      <c r="G290" s="107"/>
      <c r="H290" s="107"/>
      <c r="I290" s="106"/>
      <c r="J290" s="106"/>
      <c r="K290" s="107"/>
      <c r="L290" s="107"/>
      <c r="M290" s="107"/>
      <c r="N290" s="108"/>
      <c r="O290"/>
      <c r="P290"/>
      <c r="R290" s="599" t="s">
        <v>1119</v>
      </c>
      <c r="S290" s="600" t="s">
        <v>1108</v>
      </c>
      <c r="T290" s="675">
        <f t="shared" ref="T290:T291" si="3135">IF(C270&gt;0,C290/C270,)</f>
        <v>0</v>
      </c>
      <c r="U290" s="676">
        <f t="shared" ref="U290:U291" si="3136">IF(D270&gt;0,D290/D270,)</f>
        <v>0</v>
      </c>
      <c r="V290" s="676">
        <f t="shared" ref="V290:V291" si="3137">IF(E270&gt;0,E290/E270,)</f>
        <v>0</v>
      </c>
      <c r="W290" s="676">
        <f t="shared" ref="W290:W291" si="3138">IF(F270&gt;0,F290/F270,)</f>
        <v>0</v>
      </c>
      <c r="X290" s="676">
        <f t="shared" ref="X290:X291" si="3139">IF(G270&gt;0,G290/G270,)</f>
        <v>0</v>
      </c>
      <c r="Y290" s="676">
        <f t="shared" ref="Y290:Y291" si="3140">IF(H270&gt;0,H290/H270,)</f>
        <v>0</v>
      </c>
      <c r="Z290" s="675">
        <f t="shared" ref="Z290:Z291" si="3141">IF(I270&gt;0,I290/I270,)</f>
        <v>0</v>
      </c>
      <c r="AA290" s="675">
        <f t="shared" ref="AA290:AA291" si="3142">IF(J270&gt;0,J290/J270,)</f>
        <v>0</v>
      </c>
      <c r="AB290" s="676">
        <f t="shared" ref="AB290:AB291" si="3143">IF(K270&gt;0,K290/K270,)</f>
        <v>0</v>
      </c>
      <c r="AC290" s="676">
        <f t="shared" ref="AC290:AC291" si="3144">IF(L270&gt;0,L290/L270,)</f>
        <v>0</v>
      </c>
      <c r="AD290" s="676">
        <f t="shared" ref="AD290:AD291" si="3145">IF(M270&gt;0,M290/M270,)</f>
        <v>0</v>
      </c>
      <c r="AE290" s="675">
        <f t="shared" ref="AE290:AE291" si="3146">IF(N270&gt;0,N290/N270,)</f>
        <v>0</v>
      </c>
      <c r="AG290" s="730" t="s">
        <v>1107</v>
      </c>
      <c r="AH290" s="262"/>
      <c r="AI290" s="262"/>
      <c r="AJ290" s="262"/>
      <c r="AK290" s="262"/>
      <c r="AL290" s="262"/>
      <c r="AM290" s="262"/>
      <c r="AN290" s="262"/>
      <c r="AO290" s="262"/>
      <c r="AP290" s="262"/>
      <c r="AQ290" s="262"/>
      <c r="AR290" s="262"/>
    </row>
    <row r="291" spans="1:44" ht="15.75" thickBot="1">
      <c r="A291" s="610"/>
      <c r="B291" s="614" t="s">
        <v>537</v>
      </c>
      <c r="C291" s="611">
        <v>1262</v>
      </c>
      <c r="D291" s="612">
        <v>206</v>
      </c>
      <c r="E291" s="612">
        <v>2044</v>
      </c>
      <c r="F291" s="612"/>
      <c r="G291" s="612">
        <v>226</v>
      </c>
      <c r="H291" s="612"/>
      <c r="I291" s="611">
        <v>3738</v>
      </c>
      <c r="J291" s="611"/>
      <c r="K291" s="612">
        <v>1606</v>
      </c>
      <c r="L291" s="612">
        <v>1575</v>
      </c>
      <c r="M291" s="612"/>
      <c r="N291" s="613">
        <v>3181</v>
      </c>
      <c r="O291"/>
      <c r="P291">
        <v>1606</v>
      </c>
      <c r="Q291"/>
      <c r="R291" s="615"/>
      <c r="S291" s="616" t="s">
        <v>607</v>
      </c>
      <c r="T291" s="679">
        <f t="shared" si="3135"/>
        <v>0.18124371678874049</v>
      </c>
      <c r="U291" s="680">
        <f t="shared" si="3136"/>
        <v>0.21413721413721415</v>
      </c>
      <c r="V291" s="680">
        <f t="shared" si="3137"/>
        <v>0.20425702008593985</v>
      </c>
      <c r="W291" s="680">
        <f t="shared" si="3138"/>
        <v>0</v>
      </c>
      <c r="X291" s="680">
        <f t="shared" si="3139"/>
        <v>0.22005842259006816</v>
      </c>
      <c r="Y291" s="680">
        <f t="shared" si="3140"/>
        <v>0</v>
      </c>
      <c r="Z291" s="679">
        <f t="shared" si="3141"/>
        <v>0.19716229758953532</v>
      </c>
      <c r="AA291" s="679">
        <f t="shared" si="3142"/>
        <v>0</v>
      </c>
      <c r="AB291" s="680">
        <f t="shared" si="3143"/>
        <v>0.41833810888252149</v>
      </c>
      <c r="AC291" s="680">
        <f t="shared" si="3144"/>
        <v>0.35698096101541249</v>
      </c>
      <c r="AD291" s="680">
        <f t="shared" si="3145"/>
        <v>0</v>
      </c>
      <c r="AE291" s="679">
        <f t="shared" si="3146"/>
        <v>0.38552902678463219</v>
      </c>
      <c r="AF291" s="617"/>
      <c r="AG291" s="642">
        <f>(T291-T290)*100</f>
        <v>18.124371678874049</v>
      </c>
      <c r="AH291" s="642">
        <f t="shared" ref="AH291" si="3147">(U291-U290)*100</f>
        <v>21.413721413721415</v>
      </c>
      <c r="AI291" s="642">
        <f t="shared" ref="AI291" si="3148">(V291-V290)*100</f>
        <v>20.425702008593984</v>
      </c>
      <c r="AJ291" s="642">
        <f t="shared" ref="AJ291" si="3149">(W291-W290)*100</f>
        <v>0</v>
      </c>
      <c r="AK291" s="642">
        <f t="shared" ref="AK291" si="3150">(X291-X290)*100</f>
        <v>22.005842259006815</v>
      </c>
      <c r="AL291" s="642">
        <f t="shared" ref="AL291" si="3151">(Y291-Y290)*100</f>
        <v>0</v>
      </c>
      <c r="AM291" s="642">
        <f t="shared" ref="AM291" si="3152">(Z291-Z290)*100</f>
        <v>19.716229758953531</v>
      </c>
      <c r="AN291" s="642">
        <f t="shared" ref="AN291" si="3153">(AA291-AA290)*100</f>
        <v>0</v>
      </c>
      <c r="AO291" s="642">
        <f t="shared" ref="AO291" si="3154">(AB291-AB290)*100</f>
        <v>41.833810888252145</v>
      </c>
      <c r="AP291" s="642">
        <f t="shared" ref="AP291" si="3155">(AC291-AC290)*100</f>
        <v>35.698096101541246</v>
      </c>
      <c r="AQ291" s="642">
        <f t="shared" ref="AQ291" si="3156">(AD291-AD290)*100</f>
        <v>0</v>
      </c>
      <c r="AR291" s="642">
        <f t="shared" ref="AR291" si="3157">(AE291-AE290)*100</f>
        <v>38.552902678463219</v>
      </c>
    </row>
    <row r="292" spans="1:44" ht="15">
      <c r="A292" s="116" t="s">
        <v>110</v>
      </c>
      <c r="B292" s="99" t="s">
        <v>140</v>
      </c>
      <c r="C292" s="106">
        <v>38368</v>
      </c>
      <c r="D292" s="107">
        <v>8733</v>
      </c>
      <c r="E292" s="107">
        <v>28391</v>
      </c>
      <c r="F292" s="107">
        <v>841</v>
      </c>
      <c r="G292" s="107">
        <v>2527</v>
      </c>
      <c r="H292" s="107">
        <v>262</v>
      </c>
      <c r="I292" s="106">
        <v>79122</v>
      </c>
      <c r="J292" s="106">
        <v>2460</v>
      </c>
      <c r="K292" s="107">
        <v>34445</v>
      </c>
      <c r="L292" s="107">
        <v>7937</v>
      </c>
      <c r="M292" s="107">
        <v>1417</v>
      </c>
      <c r="N292" s="108">
        <v>46259</v>
      </c>
      <c r="O292"/>
      <c r="P292">
        <v>34445</v>
      </c>
      <c r="R292" s="599" t="s">
        <v>1109</v>
      </c>
      <c r="S292" s="600" t="s">
        <v>1108</v>
      </c>
      <c r="T292" s="675">
        <f t="shared" ref="T292:T293" si="3158">IF(C292&gt;0,C292/C292,)</f>
        <v>1</v>
      </c>
      <c r="U292" s="676">
        <f t="shared" ref="U292:U293" si="3159">IF(D292&gt;0,D292/D292,)</f>
        <v>1</v>
      </c>
      <c r="V292" s="676">
        <f t="shared" ref="V292:V293" si="3160">IF(E292&gt;0,E292/E292,)</f>
        <v>1</v>
      </c>
      <c r="W292" s="676">
        <f t="shared" ref="W292:W293" si="3161">IF(F292&gt;0,F292/F292,)</f>
        <v>1</v>
      </c>
      <c r="X292" s="676">
        <f t="shared" ref="X292:X293" si="3162">IF(G292&gt;0,G292/G292,)</f>
        <v>1</v>
      </c>
      <c r="Y292" s="676">
        <f t="shared" ref="Y292:Y293" si="3163">IF(H292&gt;0,H292/H292,)</f>
        <v>1</v>
      </c>
      <c r="Z292" s="675">
        <f t="shared" ref="Z292:Z293" si="3164">IF(I292&gt;0,I292/I292,)</f>
        <v>1</v>
      </c>
      <c r="AA292" s="675">
        <f t="shared" ref="AA292:AA293" si="3165">IF(J292&gt;0,J292/J292,)</f>
        <v>1</v>
      </c>
      <c r="AB292" s="676">
        <f t="shared" ref="AB292:AB293" si="3166">IF(K292&gt;0,K292/K292,)</f>
        <v>1</v>
      </c>
      <c r="AC292" s="676">
        <f t="shared" ref="AC292:AC293" si="3167">IF(L292&gt;0,L292/L292,)</f>
        <v>1</v>
      </c>
      <c r="AD292" s="676">
        <f t="shared" ref="AD292:AD293" si="3168">IF(M292&gt;0,M292/M292,)</f>
        <v>1</v>
      </c>
      <c r="AE292" s="675">
        <f t="shared" ref="AE292:AE293" si="3169">IF(N292&gt;0,N292/N292,)</f>
        <v>1</v>
      </c>
      <c r="AG292" s="626">
        <f>+T294+T296+T298+T300+T302+T304+T306+T308+T310+T312</f>
        <v>1</v>
      </c>
      <c r="AH292" s="627">
        <f t="shared" ref="AH292:AH293" si="3170">+U294+U296+U298+U300+U302+U304+U306+U308+U310+U312</f>
        <v>1.0000000000000002</v>
      </c>
      <c r="AI292" s="627">
        <f t="shared" ref="AI292:AI293" si="3171">+V294+V296+V298+V300+V302+V304+V306+V308+V310+V312</f>
        <v>1</v>
      </c>
      <c r="AJ292" s="627">
        <f t="shared" ref="AJ292:AJ293" si="3172">+W294+W296+W298+W300+W302+W304+W306+W308+W310+W312</f>
        <v>0.99999999999999989</v>
      </c>
      <c r="AK292" s="627">
        <f t="shared" ref="AK292:AK293" si="3173">+X294+X296+X298+X300+X302+X304+X306+X308+X310+X312</f>
        <v>1</v>
      </c>
      <c r="AL292" s="627">
        <f t="shared" ref="AL292:AL293" si="3174">+Y294+Y296+Y298+Y300+Y302+Y304+Y306+Y308+Y310+Y312</f>
        <v>0.99999999999999989</v>
      </c>
      <c r="AM292" s="627">
        <f t="shared" ref="AM292:AM293" si="3175">+Z294+Z296+Z298+Z300+Z302+Z304+Z306+Z308+Z310+Z312</f>
        <v>1</v>
      </c>
      <c r="AN292" s="627">
        <f t="shared" ref="AN292:AN293" si="3176">+AA294+AA296+AA298+AA300+AA302+AA304+AA306+AA308+AA310+AA312</f>
        <v>1</v>
      </c>
      <c r="AO292" s="627">
        <f t="shared" ref="AO292:AO293" si="3177">+AB294+AB296+AB298+AB300+AB302+AB304+AB306+AB308+AB310+AB312</f>
        <v>1</v>
      </c>
      <c r="AP292" s="627">
        <f t="shared" ref="AP292:AP293" si="3178">+AC294+AC296+AC298+AC300+AC302+AC304+AC306+AC308+AC310+AC312</f>
        <v>1</v>
      </c>
      <c r="AQ292" s="627">
        <f t="shared" ref="AQ292:AQ293" si="3179">+AD294+AD296+AD298+AD300+AD302+AD304+AD306+AD308+AD310+AD312</f>
        <v>1</v>
      </c>
      <c r="AR292" s="627">
        <f t="shared" ref="AR292:AR293" si="3180">+AE294+AE296+AE298+AE300+AE302+AE304+AE306+AE308+AE310+AE312</f>
        <v>1</v>
      </c>
    </row>
    <row r="293" spans="1:44" ht="15">
      <c r="A293" s="117"/>
      <c r="B293" s="258" t="s">
        <v>535</v>
      </c>
      <c r="C293" s="259">
        <v>40516</v>
      </c>
      <c r="D293" s="260">
        <v>8851</v>
      </c>
      <c r="E293" s="260">
        <v>28685</v>
      </c>
      <c r="F293" s="260">
        <v>931</v>
      </c>
      <c r="G293" s="260">
        <v>2597</v>
      </c>
      <c r="H293" s="260">
        <v>248</v>
      </c>
      <c r="I293" s="259">
        <v>81828</v>
      </c>
      <c r="J293" s="259">
        <v>2703</v>
      </c>
      <c r="K293" s="260">
        <v>36413</v>
      </c>
      <c r="L293" s="260">
        <v>8915</v>
      </c>
      <c r="M293" s="260">
        <v>1672</v>
      </c>
      <c r="N293" s="261">
        <v>49703</v>
      </c>
      <c r="O293"/>
      <c r="P293">
        <v>36413</v>
      </c>
      <c r="R293" s="601"/>
      <c r="S293" s="602" t="s">
        <v>607</v>
      </c>
      <c r="T293" s="677">
        <f t="shared" si="3158"/>
        <v>1</v>
      </c>
      <c r="U293" s="678">
        <f t="shared" si="3159"/>
        <v>1</v>
      </c>
      <c r="V293" s="678">
        <f t="shared" si="3160"/>
        <v>1</v>
      </c>
      <c r="W293" s="678">
        <f t="shared" si="3161"/>
        <v>1</v>
      </c>
      <c r="X293" s="678">
        <f t="shared" si="3162"/>
        <v>1</v>
      </c>
      <c r="Y293" s="678">
        <f t="shared" si="3163"/>
        <v>1</v>
      </c>
      <c r="Z293" s="677">
        <f t="shared" si="3164"/>
        <v>1</v>
      </c>
      <c r="AA293" s="677">
        <f t="shared" si="3165"/>
        <v>1</v>
      </c>
      <c r="AB293" s="678">
        <f t="shared" si="3166"/>
        <v>1</v>
      </c>
      <c r="AC293" s="678">
        <f t="shared" si="3167"/>
        <v>1</v>
      </c>
      <c r="AD293" s="678">
        <f t="shared" si="3168"/>
        <v>1</v>
      </c>
      <c r="AE293" s="677">
        <f t="shared" si="3169"/>
        <v>1</v>
      </c>
      <c r="AG293" s="628">
        <f>+T295+T297+T299+T301+T303+T305+T307+T309+T311+T313</f>
        <v>0.99999999999999989</v>
      </c>
      <c r="AH293" s="628">
        <f t="shared" si="3170"/>
        <v>1</v>
      </c>
      <c r="AI293" s="628">
        <f t="shared" si="3171"/>
        <v>0.99999999999999989</v>
      </c>
      <c r="AJ293" s="628">
        <f t="shared" si="3172"/>
        <v>1</v>
      </c>
      <c r="AK293" s="628">
        <f t="shared" si="3173"/>
        <v>1</v>
      </c>
      <c r="AL293" s="628">
        <f t="shared" si="3174"/>
        <v>1</v>
      </c>
      <c r="AM293" s="628">
        <f t="shared" si="3175"/>
        <v>1</v>
      </c>
      <c r="AN293" s="628">
        <f t="shared" si="3176"/>
        <v>0.99999999999999989</v>
      </c>
      <c r="AO293" s="628">
        <f t="shared" si="3177"/>
        <v>1</v>
      </c>
      <c r="AP293" s="628">
        <f t="shared" si="3178"/>
        <v>1</v>
      </c>
      <c r="AQ293" s="628">
        <f t="shared" si="3179"/>
        <v>1</v>
      </c>
      <c r="AR293" s="628">
        <f t="shared" si="3180"/>
        <v>1</v>
      </c>
    </row>
    <row r="294" spans="1:44" ht="15">
      <c r="A294" s="117"/>
      <c r="B294" s="99" t="s">
        <v>272</v>
      </c>
      <c r="C294" s="106">
        <v>5636</v>
      </c>
      <c r="D294" s="107">
        <v>629</v>
      </c>
      <c r="E294" s="107">
        <v>2711</v>
      </c>
      <c r="F294" s="107">
        <v>0</v>
      </c>
      <c r="G294" s="107">
        <v>7</v>
      </c>
      <c r="H294" s="107">
        <v>38</v>
      </c>
      <c r="I294" s="106">
        <v>9021</v>
      </c>
      <c r="J294" s="106">
        <v>226</v>
      </c>
      <c r="K294" s="107">
        <v>1064</v>
      </c>
      <c r="L294" s="107">
        <v>431</v>
      </c>
      <c r="M294" s="107">
        <v>69</v>
      </c>
      <c r="N294" s="108">
        <v>1790</v>
      </c>
      <c r="O294"/>
      <c r="P294">
        <v>1064</v>
      </c>
      <c r="R294" s="599" t="s">
        <v>1110</v>
      </c>
      <c r="S294" s="600" t="s">
        <v>1108</v>
      </c>
      <c r="T294" s="675">
        <f t="shared" ref="T294:T295" si="3181">IF(C292&gt;0,C294/C292,)</f>
        <v>0.1468932443703086</v>
      </c>
      <c r="U294" s="676">
        <f t="shared" ref="U294:U295" si="3182">IF(D292&gt;0,D294/D292,)</f>
        <v>7.2025649833963132E-2</v>
      </c>
      <c r="V294" s="676">
        <f t="shared" ref="V294:V295" si="3183">IF(E292&gt;0,E294/E292,)</f>
        <v>9.5488006762706495E-2</v>
      </c>
      <c r="W294" s="676">
        <f t="shared" ref="W294:W295" si="3184">IF(F292&gt;0,F294/F292,)</f>
        <v>0</v>
      </c>
      <c r="X294" s="676">
        <f t="shared" ref="X294:X295" si="3185">IF(G292&gt;0,G294/G292,)</f>
        <v>2.7700831024930748E-3</v>
      </c>
      <c r="Y294" s="676">
        <f t="shared" ref="Y294:Y295" si="3186">IF(H292&gt;0,H294/H292,)</f>
        <v>0.14503816793893129</v>
      </c>
      <c r="Z294" s="675">
        <f t="shared" ref="Z294:Z295" si="3187">IF(I292&gt;0,I294/I292,)</f>
        <v>0.11401380147114583</v>
      </c>
      <c r="AA294" s="675">
        <f t="shared" ref="AA294:AA295" si="3188">IF(J292&gt;0,J294/J292,)</f>
        <v>9.1869918699186995E-2</v>
      </c>
      <c r="AB294" s="676">
        <f t="shared" ref="AB294:AB295" si="3189">IF(K292&gt;0,K294/K292,)</f>
        <v>3.0889824357671649E-2</v>
      </c>
      <c r="AC294" s="676">
        <f t="shared" ref="AC294:AC295" si="3190">IF(L292&gt;0,L294/L292,)</f>
        <v>5.4302633236739326E-2</v>
      </c>
      <c r="AD294" s="676">
        <f t="shared" ref="AD294:AD295" si="3191">IF(M292&gt;0,M294/M292,)</f>
        <v>4.8694424841213835E-2</v>
      </c>
      <c r="AE294" s="675">
        <f t="shared" ref="AE294:AE295" si="3192">IF(N292&gt;0,N294/N292,)</f>
        <v>3.8695172831232839E-2</v>
      </c>
      <c r="AG294" s="730" t="s">
        <v>1107</v>
      </c>
      <c r="AH294" s="627"/>
      <c r="AI294" s="627"/>
      <c r="AJ294" s="627"/>
      <c r="AK294" s="627"/>
      <c r="AL294" s="627"/>
      <c r="AM294" s="627"/>
      <c r="AN294" s="627"/>
      <c r="AO294" s="627"/>
      <c r="AP294" s="627"/>
      <c r="AQ294" s="627"/>
      <c r="AR294" s="627"/>
    </row>
    <row r="295" spans="1:44" ht="15">
      <c r="A295" s="117"/>
      <c r="B295" s="258" t="s">
        <v>517</v>
      </c>
      <c r="C295" s="259">
        <v>6287</v>
      </c>
      <c r="D295" s="260">
        <v>703</v>
      </c>
      <c r="E295" s="260">
        <v>3107</v>
      </c>
      <c r="F295" s="260">
        <v>0</v>
      </c>
      <c r="G295" s="260">
        <v>13</v>
      </c>
      <c r="H295" s="260">
        <v>36</v>
      </c>
      <c r="I295" s="259">
        <v>10146</v>
      </c>
      <c r="J295" s="259">
        <v>277</v>
      </c>
      <c r="K295" s="260">
        <v>1348</v>
      </c>
      <c r="L295" s="260">
        <v>484</v>
      </c>
      <c r="M295" s="260">
        <v>116</v>
      </c>
      <c r="N295" s="261">
        <v>2225</v>
      </c>
      <c r="O295"/>
      <c r="P295">
        <v>1348</v>
      </c>
      <c r="R295" s="601"/>
      <c r="S295" s="602" t="s">
        <v>607</v>
      </c>
      <c r="T295" s="677">
        <f t="shared" si="3181"/>
        <v>0.15517326488300917</v>
      </c>
      <c r="U295" s="678">
        <f t="shared" si="3182"/>
        <v>7.9426053553270815E-2</v>
      </c>
      <c r="V295" s="678">
        <f t="shared" si="3183"/>
        <v>0.1083144500610075</v>
      </c>
      <c r="W295" s="678">
        <f t="shared" si="3184"/>
        <v>0</v>
      </c>
      <c r="X295" s="678">
        <f t="shared" si="3185"/>
        <v>5.0057758952637655E-3</v>
      </c>
      <c r="Y295" s="678">
        <f t="shared" si="3186"/>
        <v>0.14516129032258066</v>
      </c>
      <c r="Z295" s="677">
        <f t="shared" si="3187"/>
        <v>0.12399178765214841</v>
      </c>
      <c r="AA295" s="677">
        <f t="shared" si="3188"/>
        <v>0.1024787273399926</v>
      </c>
      <c r="AB295" s="678">
        <f t="shared" si="3189"/>
        <v>3.7019745695218743E-2</v>
      </c>
      <c r="AC295" s="678">
        <f t="shared" si="3190"/>
        <v>5.4290521592821085E-2</v>
      </c>
      <c r="AD295" s="678">
        <f t="shared" si="3191"/>
        <v>6.9377990430622011E-2</v>
      </c>
      <c r="AE295" s="677">
        <f t="shared" si="3192"/>
        <v>4.4765909502444523E-2</v>
      </c>
      <c r="AG295" s="637">
        <f>(T295-T294)*100</f>
        <v>0.82800205127005755</v>
      </c>
      <c r="AH295" s="637">
        <f t="shared" ref="AH295" si="3193">(U295-U294)*100</f>
        <v>0.74004037193076821</v>
      </c>
      <c r="AI295" s="637">
        <f t="shared" ref="AI295" si="3194">(V295-V294)*100</f>
        <v>1.2826443298301002</v>
      </c>
      <c r="AJ295" s="637">
        <f t="shared" ref="AJ295" si="3195">(W295-W294)*100</f>
        <v>0</v>
      </c>
      <c r="AK295" s="637">
        <f t="shared" ref="AK295" si="3196">(X295-X294)*100</f>
        <v>0.22356927927706907</v>
      </c>
      <c r="AL295" s="637">
        <f t="shared" ref="AL295" si="3197">(Y295-Y294)*100</f>
        <v>1.2312238364936556E-2</v>
      </c>
      <c r="AM295" s="637">
        <f t="shared" ref="AM295" si="3198">(Z295-Z294)*100</f>
        <v>0.99779861810025827</v>
      </c>
      <c r="AN295" s="637">
        <f t="shared" ref="AN295" si="3199">(AA295-AA294)*100</f>
        <v>1.06088086408056</v>
      </c>
      <c r="AO295" s="637">
        <f t="shared" ref="AO295" si="3200">(AB295-AB294)*100</f>
        <v>0.6129921337547094</v>
      </c>
      <c r="AP295" s="637">
        <f t="shared" ref="AP295" si="3201">(AC295-AC294)*100</f>
        <v>-1.2111643918240322E-3</v>
      </c>
      <c r="AQ295" s="637">
        <f t="shared" ref="AQ295" si="3202">(AD295-AD294)*100</f>
        <v>2.0683565589408177</v>
      </c>
      <c r="AR295" s="637">
        <f t="shared" ref="AR295" si="3203">(AE295-AE294)*100</f>
        <v>0.60707366712116839</v>
      </c>
    </row>
    <row r="296" spans="1:44" ht="15">
      <c r="A296" s="117"/>
      <c r="B296" s="99" t="s">
        <v>274</v>
      </c>
      <c r="C296" s="106">
        <v>373</v>
      </c>
      <c r="D296" s="107">
        <v>42</v>
      </c>
      <c r="E296" s="107">
        <v>193</v>
      </c>
      <c r="F296" s="107">
        <v>0</v>
      </c>
      <c r="G296" s="107">
        <v>0</v>
      </c>
      <c r="H296" s="107">
        <v>3</v>
      </c>
      <c r="I296" s="106">
        <v>611</v>
      </c>
      <c r="J296" s="106">
        <v>140</v>
      </c>
      <c r="K296" s="107">
        <v>778</v>
      </c>
      <c r="L296" s="107">
        <v>233</v>
      </c>
      <c r="M296" s="107">
        <v>42</v>
      </c>
      <c r="N296" s="108">
        <v>1193</v>
      </c>
      <c r="O296"/>
      <c r="P296">
        <v>778</v>
      </c>
      <c r="R296" s="599" t="s">
        <v>1111</v>
      </c>
      <c r="S296" s="600" t="s">
        <v>1108</v>
      </c>
      <c r="T296" s="675">
        <f t="shared" ref="T296:T297" si="3204">IF(C292&gt;0,C296/C292,)</f>
        <v>9.7216430358632189E-3</v>
      </c>
      <c r="U296" s="676">
        <f t="shared" ref="U296:U297" si="3205">IF(D292&gt;0,D296/D292,)</f>
        <v>4.8093438680865686E-3</v>
      </c>
      <c r="V296" s="676">
        <f t="shared" ref="V296:V297" si="3206">IF(E292&gt;0,E296/E292,)</f>
        <v>6.79792892113698E-3</v>
      </c>
      <c r="W296" s="676">
        <f t="shared" ref="W296:W297" si="3207">IF(F292&gt;0,F296/F292,)</f>
        <v>0</v>
      </c>
      <c r="X296" s="676">
        <f t="shared" ref="X296:X297" si="3208">IF(G292&gt;0,G296/G292,)</f>
        <v>0</v>
      </c>
      <c r="Y296" s="676">
        <f t="shared" ref="Y296:Y297" si="3209">IF(H292&gt;0,H296/H292,)</f>
        <v>1.1450381679389313E-2</v>
      </c>
      <c r="Z296" s="675">
        <f t="shared" ref="Z296:Z297" si="3210">IF(I292&gt;0,I296/I292,)</f>
        <v>7.7222517125451837E-3</v>
      </c>
      <c r="AA296" s="675">
        <f t="shared" ref="AA296:AA297" si="3211">IF(J292&gt;0,J296/J292,)</f>
        <v>5.6910569105691054E-2</v>
      </c>
      <c r="AB296" s="676">
        <f t="shared" ref="AB296:AB297" si="3212">IF(K292&gt;0,K296/K292,)</f>
        <v>2.2586732472056902E-2</v>
      </c>
      <c r="AC296" s="676">
        <f t="shared" ref="AC296:AC297" si="3213">IF(L292&gt;0,L296/L292,)</f>
        <v>2.9356179916845155E-2</v>
      </c>
      <c r="AD296" s="676">
        <f t="shared" ref="AD296:AD297" si="3214">IF(M292&gt;0,M296/M292,)</f>
        <v>2.9640084685956247E-2</v>
      </c>
      <c r="AE296" s="675">
        <f t="shared" ref="AE296:AE297" si="3215">IF(N292&gt;0,N296/N292,)</f>
        <v>2.5789576082492056E-2</v>
      </c>
      <c r="AG296" s="730" t="s">
        <v>1107</v>
      </c>
      <c r="AH296" s="627"/>
      <c r="AI296" s="627"/>
      <c r="AJ296" s="627"/>
      <c r="AK296" s="627"/>
      <c r="AL296" s="627"/>
      <c r="AM296" s="627"/>
      <c r="AN296" s="627"/>
      <c r="AO296" s="627"/>
      <c r="AP296" s="627"/>
      <c r="AQ296" s="627"/>
      <c r="AR296" s="627"/>
    </row>
    <row r="297" spans="1:44" ht="15">
      <c r="A297" s="117"/>
      <c r="B297" s="258" t="s">
        <v>519</v>
      </c>
      <c r="C297" s="259">
        <v>503</v>
      </c>
      <c r="D297" s="260">
        <v>34</v>
      </c>
      <c r="E297" s="260">
        <v>205</v>
      </c>
      <c r="F297" s="260">
        <v>0</v>
      </c>
      <c r="G297" s="260">
        <v>0</v>
      </c>
      <c r="H297" s="260">
        <v>3</v>
      </c>
      <c r="I297" s="259">
        <v>745</v>
      </c>
      <c r="J297" s="259">
        <v>192</v>
      </c>
      <c r="K297" s="260">
        <v>950</v>
      </c>
      <c r="L297" s="260">
        <v>287</v>
      </c>
      <c r="M297" s="260">
        <v>35</v>
      </c>
      <c r="N297" s="261">
        <v>1464</v>
      </c>
      <c r="O297"/>
      <c r="P297">
        <v>950</v>
      </c>
      <c r="R297" s="601"/>
      <c r="S297" s="602" t="s">
        <v>607</v>
      </c>
      <c r="T297" s="677">
        <f t="shared" si="3204"/>
        <v>1.2414848454931385E-2</v>
      </c>
      <c r="U297" s="678">
        <f t="shared" si="3205"/>
        <v>3.8413738560614621E-3</v>
      </c>
      <c r="V297" s="678">
        <f t="shared" si="3206"/>
        <v>7.1465922956248911E-3</v>
      </c>
      <c r="W297" s="678">
        <f t="shared" si="3207"/>
        <v>0</v>
      </c>
      <c r="X297" s="678">
        <f t="shared" si="3208"/>
        <v>0</v>
      </c>
      <c r="Y297" s="678">
        <f t="shared" si="3209"/>
        <v>1.2096774193548387E-2</v>
      </c>
      <c r="Z297" s="677">
        <f t="shared" si="3210"/>
        <v>9.1044630199931566E-3</v>
      </c>
      <c r="AA297" s="677">
        <f t="shared" si="3211"/>
        <v>7.1032186459489458E-2</v>
      </c>
      <c r="AB297" s="678">
        <f t="shared" si="3212"/>
        <v>2.6089583390547334E-2</v>
      </c>
      <c r="AC297" s="678">
        <f t="shared" si="3213"/>
        <v>3.2192933258552998E-2</v>
      </c>
      <c r="AD297" s="678">
        <f t="shared" si="3214"/>
        <v>2.0933014354066987E-2</v>
      </c>
      <c r="AE297" s="677">
        <f t="shared" si="3215"/>
        <v>2.9454962477114058E-2</v>
      </c>
      <c r="AG297" s="637">
        <f>(T297-T296)*100</f>
        <v>0.26932054190681665</v>
      </c>
      <c r="AH297" s="637">
        <f t="shared" ref="AH297" si="3216">(U297-U296)*100</f>
        <v>-9.6797001202510641E-2</v>
      </c>
      <c r="AI297" s="637">
        <f t="shared" ref="AI297" si="3217">(V297-V296)*100</f>
        <v>3.4866337448791113E-2</v>
      </c>
      <c r="AJ297" s="637">
        <f t="shared" ref="AJ297" si="3218">(W297-W296)*100</f>
        <v>0</v>
      </c>
      <c r="AK297" s="637">
        <f t="shared" ref="AK297" si="3219">(X297-X296)*100</f>
        <v>0</v>
      </c>
      <c r="AL297" s="637">
        <f t="shared" ref="AL297" si="3220">(Y297-Y296)*100</f>
        <v>6.4639251415907373E-2</v>
      </c>
      <c r="AM297" s="637">
        <f t="shared" ref="AM297" si="3221">(Z297-Z296)*100</f>
        <v>0.13822113074479728</v>
      </c>
      <c r="AN297" s="637">
        <f t="shared" ref="AN297" si="3222">(AA297-AA296)*100</f>
        <v>1.4121617353798404</v>
      </c>
      <c r="AO297" s="637">
        <f t="shared" ref="AO297" si="3223">(AB297-AB296)*100</f>
        <v>0.35028509184904311</v>
      </c>
      <c r="AP297" s="637">
        <f t="shared" ref="AP297" si="3224">(AC297-AC296)*100</f>
        <v>0.28367533417078433</v>
      </c>
      <c r="AQ297" s="637">
        <f t="shared" ref="AQ297" si="3225">(AD297-AD296)*100</f>
        <v>-0.87070703318892595</v>
      </c>
      <c r="AR297" s="637">
        <f t="shared" ref="AR297" si="3226">(AE297-AE296)*100</f>
        <v>0.36653863946220011</v>
      </c>
    </row>
    <row r="298" spans="1:44" ht="15">
      <c r="A298" s="117"/>
      <c r="B298" s="99" t="s">
        <v>276</v>
      </c>
      <c r="C298" s="106"/>
      <c r="D298" s="107"/>
      <c r="E298" s="107"/>
      <c r="F298" s="107"/>
      <c r="G298" s="107"/>
      <c r="H298" s="107"/>
      <c r="I298" s="106"/>
      <c r="J298" s="106"/>
      <c r="K298" s="107"/>
      <c r="L298" s="107"/>
      <c r="M298" s="107"/>
      <c r="N298" s="108"/>
      <c r="O298"/>
      <c r="P298"/>
      <c r="R298" s="599" t="s">
        <v>1112</v>
      </c>
      <c r="S298" s="600" t="s">
        <v>1108</v>
      </c>
      <c r="T298" s="675">
        <f t="shared" ref="T298:T299" si="3227">IF(C292&gt;0,C298/C292,)</f>
        <v>0</v>
      </c>
      <c r="U298" s="676">
        <f t="shared" ref="U298:U299" si="3228">IF(D292&gt;0,D298/D292,)</f>
        <v>0</v>
      </c>
      <c r="V298" s="676">
        <f t="shared" ref="V298:V299" si="3229">IF(E292&gt;0,E298/E292,)</f>
        <v>0</v>
      </c>
      <c r="W298" s="676">
        <f t="shared" ref="W298:W299" si="3230">IF(F292&gt;0,F298/F292,)</f>
        <v>0</v>
      </c>
      <c r="X298" s="676">
        <f t="shared" ref="X298:X299" si="3231">IF(G292&gt;0,G298/G292,)</f>
        <v>0</v>
      </c>
      <c r="Y298" s="676">
        <f t="shared" ref="Y298:Y299" si="3232">IF(H292&gt;0,H298/H292,)</f>
        <v>0</v>
      </c>
      <c r="Z298" s="675">
        <f t="shared" ref="Z298:Z299" si="3233">IF(I292&gt;0,I298/I292,)</f>
        <v>0</v>
      </c>
      <c r="AA298" s="675">
        <f t="shared" ref="AA298:AA299" si="3234">IF(J292&gt;0,J298/J292,)</f>
        <v>0</v>
      </c>
      <c r="AB298" s="676">
        <f t="shared" ref="AB298:AB299" si="3235">IF(K292&gt;0,K298/K292,)</f>
        <v>0</v>
      </c>
      <c r="AC298" s="676">
        <f t="shared" ref="AC298:AC299" si="3236">IF(L292&gt;0,L298/L292,)</f>
        <v>0</v>
      </c>
      <c r="AD298" s="676">
        <f t="shared" ref="AD298:AD299" si="3237">IF(M292&gt;0,M298/M292,)</f>
        <v>0</v>
      </c>
      <c r="AE298" s="675">
        <f t="shared" ref="AE298:AE299" si="3238">IF(N292&gt;0,N298/N292,)</f>
        <v>0</v>
      </c>
      <c r="AG298" s="730" t="s">
        <v>1107</v>
      </c>
      <c r="AH298" s="627"/>
      <c r="AI298" s="627"/>
      <c r="AJ298" s="627"/>
      <c r="AK298" s="627"/>
      <c r="AL298" s="627"/>
      <c r="AM298" s="627"/>
      <c r="AN298" s="627"/>
      <c r="AO298" s="627"/>
      <c r="AP298" s="627"/>
      <c r="AQ298" s="627"/>
      <c r="AR298" s="627"/>
    </row>
    <row r="299" spans="1:44" ht="15">
      <c r="A299" s="117"/>
      <c r="B299" s="258" t="s">
        <v>521</v>
      </c>
      <c r="C299" s="259"/>
      <c r="D299" s="260"/>
      <c r="E299" s="260"/>
      <c r="F299" s="260"/>
      <c r="G299" s="260"/>
      <c r="H299" s="260"/>
      <c r="I299" s="259"/>
      <c r="J299" s="259"/>
      <c r="K299" s="260"/>
      <c r="L299" s="260"/>
      <c r="M299" s="260"/>
      <c r="N299" s="261"/>
      <c r="O299"/>
      <c r="P299"/>
      <c r="R299" s="601"/>
      <c r="S299" s="602" t="s">
        <v>607</v>
      </c>
      <c r="T299" s="677">
        <f t="shared" si="3227"/>
        <v>0</v>
      </c>
      <c r="U299" s="678">
        <f t="shared" si="3228"/>
        <v>0</v>
      </c>
      <c r="V299" s="678">
        <f t="shared" si="3229"/>
        <v>0</v>
      </c>
      <c r="W299" s="678">
        <f t="shared" si="3230"/>
        <v>0</v>
      </c>
      <c r="X299" s="678">
        <f t="shared" si="3231"/>
        <v>0</v>
      </c>
      <c r="Y299" s="678">
        <f t="shared" si="3232"/>
        <v>0</v>
      </c>
      <c r="Z299" s="677">
        <f t="shared" si="3233"/>
        <v>0</v>
      </c>
      <c r="AA299" s="677">
        <f t="shared" si="3234"/>
        <v>0</v>
      </c>
      <c r="AB299" s="678">
        <f t="shared" si="3235"/>
        <v>0</v>
      </c>
      <c r="AC299" s="678">
        <f t="shared" si="3236"/>
        <v>0</v>
      </c>
      <c r="AD299" s="678">
        <f t="shared" si="3237"/>
        <v>0</v>
      </c>
      <c r="AE299" s="677">
        <f t="shared" si="3238"/>
        <v>0</v>
      </c>
      <c r="AG299" s="629">
        <f>(T299-T298)*100</f>
        <v>0</v>
      </c>
      <c r="AH299" s="629">
        <f t="shared" ref="AH299" si="3239">(U299-U298)*100</f>
        <v>0</v>
      </c>
      <c r="AI299" s="629">
        <f t="shared" ref="AI299" si="3240">(V299-V298)*100</f>
        <v>0</v>
      </c>
      <c r="AJ299" s="629">
        <f t="shared" ref="AJ299" si="3241">(W299-W298)*100</f>
        <v>0</v>
      </c>
      <c r="AK299" s="629">
        <f t="shared" ref="AK299" si="3242">(X299-X298)*100</f>
        <v>0</v>
      </c>
      <c r="AL299" s="629">
        <f t="shared" ref="AL299" si="3243">(Y299-Y298)*100</f>
        <v>0</v>
      </c>
      <c r="AM299" s="629">
        <f t="shared" ref="AM299" si="3244">(Z299-Z298)*100</f>
        <v>0</v>
      </c>
      <c r="AN299" s="629">
        <f t="shared" ref="AN299" si="3245">(AA299-AA298)*100</f>
        <v>0</v>
      </c>
      <c r="AO299" s="629">
        <f t="shared" ref="AO299" si="3246">(AB299-AB298)*100</f>
        <v>0</v>
      </c>
      <c r="AP299" s="629">
        <f t="shared" ref="AP299" si="3247">(AC299-AC298)*100</f>
        <v>0</v>
      </c>
      <c r="AQ299" s="629">
        <f t="shared" ref="AQ299" si="3248">(AD299-AD298)*100</f>
        <v>0</v>
      </c>
      <c r="AR299" s="629">
        <f t="shared" ref="AR299" si="3249">(AE299-AE298)*100</f>
        <v>0</v>
      </c>
    </row>
    <row r="300" spans="1:44" ht="15">
      <c r="A300" s="117"/>
      <c r="B300" s="99" t="s">
        <v>142</v>
      </c>
      <c r="C300" s="106">
        <v>11003</v>
      </c>
      <c r="D300" s="107">
        <v>2310</v>
      </c>
      <c r="E300" s="107">
        <v>6414</v>
      </c>
      <c r="F300" s="107">
        <v>0</v>
      </c>
      <c r="G300" s="107">
        <v>190</v>
      </c>
      <c r="H300" s="107">
        <v>77</v>
      </c>
      <c r="I300" s="106">
        <v>19994</v>
      </c>
      <c r="J300" s="106">
        <v>576</v>
      </c>
      <c r="K300" s="107">
        <v>7520</v>
      </c>
      <c r="L300" s="107">
        <v>2003</v>
      </c>
      <c r="M300" s="107">
        <v>400</v>
      </c>
      <c r="N300" s="108">
        <v>10499</v>
      </c>
      <c r="O300"/>
      <c r="P300">
        <v>7520</v>
      </c>
      <c r="R300" s="599" t="s">
        <v>1113</v>
      </c>
      <c r="S300" s="600" t="s">
        <v>1108</v>
      </c>
      <c r="T300" s="675">
        <f t="shared" ref="T300:T301" si="3250">IF(C292&gt;0,C300/C292,)</f>
        <v>0.28677543786488741</v>
      </c>
      <c r="U300" s="676">
        <f t="shared" ref="U300:U301" si="3251">IF(D292&gt;0,D300/D292,)</f>
        <v>0.26451391274476127</v>
      </c>
      <c r="V300" s="676">
        <f t="shared" ref="V300:V301" si="3252">IF(E292&gt;0,E300/E292,)</f>
        <v>0.22591666373146418</v>
      </c>
      <c r="W300" s="676">
        <f t="shared" ref="W300:W301" si="3253">IF(F292&gt;0,F300/F292,)</f>
        <v>0</v>
      </c>
      <c r="X300" s="676">
        <f t="shared" ref="X300:X301" si="3254">IF(G292&gt;0,G300/G292,)</f>
        <v>7.5187969924812026E-2</v>
      </c>
      <c r="Y300" s="676">
        <f t="shared" ref="Y300:Y301" si="3255">IF(H292&gt;0,H300/H292,)</f>
        <v>0.29389312977099236</v>
      </c>
      <c r="Z300" s="675">
        <f t="shared" ref="Z300:Z301" si="3256">IF(I292&gt;0,I300/I292,)</f>
        <v>0.25269836455094663</v>
      </c>
      <c r="AA300" s="675">
        <f t="shared" ref="AA300:AA301" si="3257">IF(J292&gt;0,J300/J292,)</f>
        <v>0.23414634146341465</v>
      </c>
      <c r="AB300" s="676">
        <f t="shared" ref="AB300:AB301" si="3258">IF(K292&gt;0,K300/K292,)</f>
        <v>0.21831905937001017</v>
      </c>
      <c r="AC300" s="676">
        <f t="shared" ref="AC300:AC301" si="3259">IF(L292&gt;0,L300/L292,)</f>
        <v>0.25236235353408087</v>
      </c>
      <c r="AD300" s="676">
        <f t="shared" ref="AD300:AD301" si="3260">IF(M292&gt;0,M300/M292,)</f>
        <v>0.28228652081863093</v>
      </c>
      <c r="AE300" s="675">
        <f t="shared" ref="AE300:AE301" si="3261">IF(N292&gt;0,N300/N292,)</f>
        <v>0.22696123997492379</v>
      </c>
      <c r="AG300" s="730" t="s">
        <v>1107</v>
      </c>
      <c r="AH300" s="627"/>
      <c r="AI300" s="627"/>
      <c r="AJ300" s="627"/>
      <c r="AK300" s="627"/>
      <c r="AL300" s="627"/>
      <c r="AM300" s="627"/>
      <c r="AN300" s="627"/>
      <c r="AO300" s="627"/>
      <c r="AP300" s="627"/>
      <c r="AQ300" s="627"/>
      <c r="AR300" s="627"/>
    </row>
    <row r="301" spans="1:44" ht="15">
      <c r="A301" s="117"/>
      <c r="B301" s="258" t="s">
        <v>523</v>
      </c>
      <c r="C301" s="259">
        <v>10864</v>
      </c>
      <c r="D301" s="260">
        <v>2323</v>
      </c>
      <c r="E301" s="260">
        <v>6086</v>
      </c>
      <c r="F301" s="260">
        <v>0</v>
      </c>
      <c r="G301" s="260">
        <v>239</v>
      </c>
      <c r="H301" s="260">
        <v>70</v>
      </c>
      <c r="I301" s="259">
        <v>19582</v>
      </c>
      <c r="J301" s="259">
        <v>580</v>
      </c>
      <c r="K301" s="260">
        <v>7377</v>
      </c>
      <c r="L301" s="260">
        <v>2229</v>
      </c>
      <c r="M301" s="260">
        <v>415</v>
      </c>
      <c r="N301" s="261">
        <v>10601</v>
      </c>
      <c r="O301"/>
      <c r="P301">
        <v>7377</v>
      </c>
      <c r="R301" s="601"/>
      <c r="S301" s="602" t="s">
        <v>607</v>
      </c>
      <c r="T301" s="677">
        <f t="shared" si="3250"/>
        <v>0.26814098134070491</v>
      </c>
      <c r="U301" s="678">
        <f t="shared" si="3251"/>
        <v>0.26245621963619931</v>
      </c>
      <c r="V301" s="678">
        <f t="shared" si="3252"/>
        <v>0.21216663761547847</v>
      </c>
      <c r="W301" s="678">
        <f t="shared" si="3253"/>
        <v>0</v>
      </c>
      <c r="X301" s="678">
        <f t="shared" si="3254"/>
        <v>9.2029264536003075E-2</v>
      </c>
      <c r="Y301" s="678">
        <f t="shared" si="3255"/>
        <v>0.28225806451612906</v>
      </c>
      <c r="Z301" s="677">
        <f t="shared" si="3256"/>
        <v>0.23930683873490738</v>
      </c>
      <c r="AA301" s="677">
        <f t="shared" si="3257"/>
        <v>0.2145763965963744</v>
      </c>
      <c r="AB301" s="678">
        <f t="shared" si="3258"/>
        <v>0.20259248070743965</v>
      </c>
      <c r="AC301" s="678">
        <f t="shared" si="3259"/>
        <v>0.25002804262478967</v>
      </c>
      <c r="AD301" s="678">
        <f t="shared" si="3260"/>
        <v>0.24820574162679426</v>
      </c>
      <c r="AE301" s="677">
        <f t="shared" si="3261"/>
        <v>0.21328692433052332</v>
      </c>
      <c r="AG301" s="637">
        <f>(T301-T300)*100</f>
        <v>-1.8634456524182497</v>
      </c>
      <c r="AH301" s="637">
        <f t="shared" ref="AH301" si="3262">(U301-U300)*100</f>
        <v>-0.20576931085619643</v>
      </c>
      <c r="AI301" s="637">
        <f t="shared" ref="AI301" si="3263">(V301-V300)*100</f>
        <v>-1.3750026115985721</v>
      </c>
      <c r="AJ301" s="637">
        <f t="shared" ref="AJ301" si="3264">(W301-W300)*100</f>
        <v>0</v>
      </c>
      <c r="AK301" s="637">
        <f t="shared" ref="AK301" si="3265">(X301-X300)*100</f>
        <v>1.6841294611191049</v>
      </c>
      <c r="AL301" s="637">
        <f t="shared" ref="AL301" si="3266">(Y301-Y300)*100</f>
        <v>-1.1635065254863297</v>
      </c>
      <c r="AM301" s="637">
        <f t="shared" ref="AM301" si="3267">(Z301-Z300)*100</f>
        <v>-1.3391525816039251</v>
      </c>
      <c r="AN301" s="637">
        <f t="shared" ref="AN301" si="3268">(AA301-AA300)*100</f>
        <v>-1.956994486704025</v>
      </c>
      <c r="AO301" s="637">
        <f t="shared" ref="AO301" si="3269">(AB301-AB300)*100</f>
        <v>-1.5726578662570518</v>
      </c>
      <c r="AP301" s="637">
        <f t="shared" ref="AP301" si="3270">(AC301-AC300)*100</f>
        <v>-0.2334310909291204</v>
      </c>
      <c r="AQ301" s="637">
        <f t="shared" ref="AQ301" si="3271">(AD301-AD300)*100</f>
        <v>-3.4080779191836665</v>
      </c>
      <c r="AR301" s="637">
        <f t="shared" ref="AR301" si="3272">(AE301-AE300)*100</f>
        <v>-1.367431564440047</v>
      </c>
    </row>
    <row r="302" spans="1:44" ht="15">
      <c r="A302" s="117"/>
      <c r="B302" s="99" t="s">
        <v>144</v>
      </c>
      <c r="C302" s="106">
        <v>880</v>
      </c>
      <c r="D302" s="107">
        <v>161</v>
      </c>
      <c r="E302" s="107">
        <v>495</v>
      </c>
      <c r="F302" s="107">
        <v>1</v>
      </c>
      <c r="G302" s="107">
        <v>31</v>
      </c>
      <c r="H302" s="107">
        <v>23</v>
      </c>
      <c r="I302" s="106">
        <v>1591</v>
      </c>
      <c r="J302" s="106">
        <v>314</v>
      </c>
      <c r="K302" s="107">
        <v>6791</v>
      </c>
      <c r="L302" s="107">
        <v>1307</v>
      </c>
      <c r="M302" s="107">
        <v>210</v>
      </c>
      <c r="N302" s="108">
        <v>8622</v>
      </c>
      <c r="O302"/>
      <c r="P302">
        <v>6791</v>
      </c>
      <c r="R302" s="599" t="s">
        <v>1114</v>
      </c>
      <c r="S302" s="600" t="s">
        <v>1108</v>
      </c>
      <c r="T302" s="675">
        <f t="shared" ref="T302:T303" si="3273">IF(C292&gt;0,C302/C292,)</f>
        <v>2.2935779816513763E-2</v>
      </c>
      <c r="U302" s="676">
        <f t="shared" ref="U302:U303" si="3274">IF(D292&gt;0,D302/D292,)</f>
        <v>1.8435818160998513E-2</v>
      </c>
      <c r="V302" s="676">
        <f t="shared" ref="V302:V303" si="3275">IF(E292&gt;0,E302/E292,)</f>
        <v>1.743510267338241E-2</v>
      </c>
      <c r="W302" s="676">
        <f t="shared" ref="W302:W303" si="3276">IF(F292&gt;0,F302/F292,)</f>
        <v>1.1890606420927466E-3</v>
      </c>
      <c r="X302" s="676">
        <f t="shared" ref="X302:X303" si="3277">IF(G292&gt;0,G302/G292,)</f>
        <v>1.2267510882469331E-2</v>
      </c>
      <c r="Y302" s="676">
        <f t="shared" ref="Y302:Y303" si="3278">IF(H292&gt;0,H302/H292,)</f>
        <v>8.7786259541984726E-2</v>
      </c>
      <c r="Z302" s="675">
        <f t="shared" ref="Z302:Z303" si="3279">IF(I292&gt;0,I302/I292,)</f>
        <v>2.0108187356234677E-2</v>
      </c>
      <c r="AA302" s="675">
        <f t="shared" ref="AA302:AA303" si="3280">IF(J292&gt;0,J302/J292,)</f>
        <v>0.12764227642276424</v>
      </c>
      <c r="AB302" s="676">
        <f t="shared" ref="AB302:AB303" si="3281">IF(K292&gt;0,K302/K292,)</f>
        <v>0.1971548845986355</v>
      </c>
      <c r="AC302" s="676">
        <f t="shared" ref="AC302:AC303" si="3282">IF(L292&gt;0,L302/L292,)</f>
        <v>0.16467179034899837</v>
      </c>
      <c r="AD302" s="676">
        <f t="shared" ref="AD302:AD303" si="3283">IF(M292&gt;0,M302/M292,)</f>
        <v>0.14820042342978124</v>
      </c>
      <c r="AE302" s="675">
        <f t="shared" ref="AE302:AE303" si="3284">IF(N292&gt;0,N302/N292,)</f>
        <v>0.1863853520396031</v>
      </c>
      <c r="AG302" s="730" t="s">
        <v>1107</v>
      </c>
      <c r="AH302" s="627"/>
      <c r="AI302" s="627"/>
      <c r="AJ302" s="627"/>
      <c r="AK302" s="627"/>
      <c r="AL302" s="627"/>
      <c r="AM302" s="627"/>
      <c r="AN302" s="627"/>
      <c r="AO302" s="627"/>
      <c r="AP302" s="627"/>
      <c r="AQ302" s="627"/>
      <c r="AR302" s="627"/>
    </row>
    <row r="303" spans="1:44" ht="15">
      <c r="A303" s="117"/>
      <c r="B303" s="258" t="s">
        <v>525</v>
      </c>
      <c r="C303" s="259">
        <v>924</v>
      </c>
      <c r="D303" s="260">
        <v>161</v>
      </c>
      <c r="E303" s="260">
        <v>434</v>
      </c>
      <c r="F303" s="260">
        <v>0</v>
      </c>
      <c r="G303" s="260">
        <v>33</v>
      </c>
      <c r="H303" s="260">
        <v>12</v>
      </c>
      <c r="I303" s="259">
        <v>1564</v>
      </c>
      <c r="J303" s="259">
        <v>365</v>
      </c>
      <c r="K303" s="260">
        <v>7084</v>
      </c>
      <c r="L303" s="260">
        <v>1373</v>
      </c>
      <c r="M303" s="260">
        <v>207</v>
      </c>
      <c r="N303" s="261">
        <v>9029</v>
      </c>
      <c r="O303"/>
      <c r="P303">
        <v>7084</v>
      </c>
      <c r="R303" s="601"/>
      <c r="S303" s="602" t="s">
        <v>607</v>
      </c>
      <c r="T303" s="677">
        <f t="shared" si="3273"/>
        <v>2.2805805114029024E-2</v>
      </c>
      <c r="U303" s="678">
        <f t="shared" si="3274"/>
        <v>1.8190035024291042E-2</v>
      </c>
      <c r="V303" s="678">
        <f t="shared" si="3275"/>
        <v>1.512985881122538E-2</v>
      </c>
      <c r="W303" s="678">
        <f t="shared" si="3276"/>
        <v>0</v>
      </c>
      <c r="X303" s="678">
        <f t="shared" si="3277"/>
        <v>1.2706969580284944E-2</v>
      </c>
      <c r="Y303" s="678">
        <f t="shared" si="3278"/>
        <v>4.8387096774193547E-2</v>
      </c>
      <c r="Z303" s="677">
        <f t="shared" si="3279"/>
        <v>1.911326196411986E-2</v>
      </c>
      <c r="AA303" s="677">
        <f t="shared" si="3280"/>
        <v>0.13503514613392525</v>
      </c>
      <c r="AB303" s="678">
        <f t="shared" si="3281"/>
        <v>0.19454590393540769</v>
      </c>
      <c r="AC303" s="678">
        <f t="shared" si="3282"/>
        <v>0.1540100953449243</v>
      </c>
      <c r="AD303" s="678">
        <f t="shared" si="3283"/>
        <v>0.12380382775119617</v>
      </c>
      <c r="AE303" s="677">
        <f t="shared" si="3284"/>
        <v>0.18165905478542543</v>
      </c>
      <c r="AG303" s="637">
        <f>(T303-T302)*100</f>
        <v>-1.299747024847385E-2</v>
      </c>
      <c r="AH303" s="637">
        <f t="shared" ref="AH303" si="3285">(U303-U302)*100</f>
        <v>-2.4578313670747115E-2</v>
      </c>
      <c r="AI303" s="637">
        <f t="shared" ref="AI303" si="3286">(V303-V302)*100</f>
        <v>-0.23052438621570301</v>
      </c>
      <c r="AJ303" s="637">
        <f t="shared" ref="AJ303" si="3287">(W303-W302)*100</f>
        <v>-0.11890606420927466</v>
      </c>
      <c r="AK303" s="637">
        <f t="shared" ref="AK303" si="3288">(X303-X302)*100</f>
        <v>4.3945869781561279E-2</v>
      </c>
      <c r="AL303" s="637">
        <f t="shared" ref="AL303" si="3289">(Y303-Y302)*100</f>
        <v>-3.939916276779118</v>
      </c>
      <c r="AM303" s="637">
        <f t="shared" ref="AM303" si="3290">(Z303-Z302)*100</f>
        <v>-9.9492539211481698E-2</v>
      </c>
      <c r="AN303" s="637">
        <f t="shared" ref="AN303" si="3291">(AA303-AA302)*100</f>
        <v>0.73928697111610153</v>
      </c>
      <c r="AO303" s="637">
        <f t="shared" ref="AO303" si="3292">(AB303-AB302)*100</f>
        <v>-0.26089806632278167</v>
      </c>
      <c r="AP303" s="637">
        <f t="shared" ref="AP303" si="3293">(AC303-AC302)*100</f>
        <v>-1.0661695004074074</v>
      </c>
      <c r="AQ303" s="637">
        <f t="shared" ref="AQ303" si="3294">(AD303-AD302)*100</f>
        <v>-2.4396595678585071</v>
      </c>
      <c r="AR303" s="637">
        <f t="shared" ref="AR303" si="3295">(AE303-AE302)*100</f>
        <v>-0.47262972541776693</v>
      </c>
    </row>
    <row r="304" spans="1:44" ht="15">
      <c r="A304" s="117"/>
      <c r="B304" s="99" t="s">
        <v>146</v>
      </c>
      <c r="C304" s="106"/>
      <c r="D304" s="107"/>
      <c r="E304" s="107"/>
      <c r="F304" s="107"/>
      <c r="G304" s="107"/>
      <c r="H304" s="107"/>
      <c r="I304" s="106"/>
      <c r="J304" s="106"/>
      <c r="K304" s="107"/>
      <c r="L304" s="107"/>
      <c r="M304" s="107"/>
      <c r="N304" s="108"/>
      <c r="O304"/>
      <c r="P304"/>
      <c r="R304" s="599" t="s">
        <v>1115</v>
      </c>
      <c r="S304" s="600" t="s">
        <v>1108</v>
      </c>
      <c r="T304" s="675">
        <f t="shared" ref="T304:T305" si="3296">IF(C292&gt;0,C304/C292,)</f>
        <v>0</v>
      </c>
      <c r="U304" s="676">
        <f t="shared" ref="U304:U305" si="3297">IF(D292&gt;0,D304/D292,)</f>
        <v>0</v>
      </c>
      <c r="V304" s="676">
        <f t="shared" ref="V304:V305" si="3298">IF(E292&gt;0,E304/E292,)</f>
        <v>0</v>
      </c>
      <c r="W304" s="676">
        <f t="shared" ref="W304:W305" si="3299">IF(F292&gt;0,F304/F292,)</f>
        <v>0</v>
      </c>
      <c r="X304" s="676">
        <f t="shared" ref="X304:X305" si="3300">IF(G292&gt;0,G304/G292,)</f>
        <v>0</v>
      </c>
      <c r="Y304" s="676">
        <f t="shared" ref="Y304:Y305" si="3301">IF(H292&gt;0,H304/H292,)</f>
        <v>0</v>
      </c>
      <c r="Z304" s="675">
        <f t="shared" ref="Z304:Z305" si="3302">IF(I292&gt;0,I304/I292,)</f>
        <v>0</v>
      </c>
      <c r="AA304" s="675">
        <f t="shared" ref="AA304:AA305" si="3303">IF(J292&gt;0,J304/J292,)</f>
        <v>0</v>
      </c>
      <c r="AB304" s="676">
        <f t="shared" ref="AB304:AB305" si="3304">IF(K292&gt;0,K304/K292,)</f>
        <v>0</v>
      </c>
      <c r="AC304" s="676">
        <f t="shared" ref="AC304:AC305" si="3305">IF(L292&gt;0,L304/L292,)</f>
        <v>0</v>
      </c>
      <c r="AD304" s="676">
        <f t="shared" ref="AD304:AD305" si="3306">IF(M292&gt;0,M304/M292,)</f>
        <v>0</v>
      </c>
      <c r="AE304" s="675">
        <f t="shared" ref="AE304:AE305" si="3307">IF(N292&gt;0,N304/N292,)</f>
        <v>0</v>
      </c>
      <c r="AG304" s="730" t="s">
        <v>1107</v>
      </c>
      <c r="AH304" s="627"/>
      <c r="AI304" s="627"/>
      <c r="AJ304" s="627"/>
      <c r="AK304" s="627"/>
      <c r="AL304" s="627"/>
      <c r="AM304" s="627"/>
      <c r="AN304" s="627"/>
      <c r="AO304" s="627"/>
      <c r="AP304" s="627"/>
      <c r="AQ304" s="627"/>
      <c r="AR304" s="627"/>
    </row>
    <row r="305" spans="1:45" ht="15">
      <c r="A305" s="117"/>
      <c r="B305" s="258" t="s">
        <v>527</v>
      </c>
      <c r="C305" s="259"/>
      <c r="D305" s="260"/>
      <c r="E305" s="260"/>
      <c r="F305" s="260"/>
      <c r="G305" s="260"/>
      <c r="H305" s="260"/>
      <c r="I305" s="259"/>
      <c r="J305" s="259"/>
      <c r="K305" s="260"/>
      <c r="L305" s="260"/>
      <c r="M305" s="260"/>
      <c r="N305" s="261"/>
      <c r="O305"/>
      <c r="P305"/>
      <c r="R305" s="601"/>
      <c r="S305" s="602" t="s">
        <v>607</v>
      </c>
      <c r="T305" s="677">
        <f t="shared" si="3296"/>
        <v>0</v>
      </c>
      <c r="U305" s="678">
        <f t="shared" si="3297"/>
        <v>0</v>
      </c>
      <c r="V305" s="678">
        <f t="shared" si="3298"/>
        <v>0</v>
      </c>
      <c r="W305" s="678">
        <f t="shared" si="3299"/>
        <v>0</v>
      </c>
      <c r="X305" s="678">
        <f t="shared" si="3300"/>
        <v>0</v>
      </c>
      <c r="Y305" s="678">
        <f t="shared" si="3301"/>
        <v>0</v>
      </c>
      <c r="Z305" s="677">
        <f t="shared" si="3302"/>
        <v>0</v>
      </c>
      <c r="AA305" s="677">
        <f t="shared" si="3303"/>
        <v>0</v>
      </c>
      <c r="AB305" s="678">
        <f t="shared" si="3304"/>
        <v>0</v>
      </c>
      <c r="AC305" s="678">
        <f t="shared" si="3305"/>
        <v>0</v>
      </c>
      <c r="AD305" s="678">
        <f t="shared" si="3306"/>
        <v>0</v>
      </c>
      <c r="AE305" s="677">
        <f t="shared" si="3307"/>
        <v>0</v>
      </c>
      <c r="AG305" s="637">
        <f>(T305-T304)*100</f>
        <v>0</v>
      </c>
      <c r="AH305" s="637">
        <f t="shared" ref="AH305" si="3308">(U305-U304)*100</f>
        <v>0</v>
      </c>
      <c r="AI305" s="637">
        <f t="shared" ref="AI305" si="3309">(V305-V304)*100</f>
        <v>0</v>
      </c>
      <c r="AJ305" s="637">
        <f t="shared" ref="AJ305" si="3310">(W305-W304)*100</f>
        <v>0</v>
      </c>
      <c r="AK305" s="637">
        <f t="shared" ref="AK305" si="3311">(X305-X304)*100</f>
        <v>0</v>
      </c>
      <c r="AL305" s="637">
        <f t="shared" ref="AL305" si="3312">(Y305-Y304)*100</f>
        <v>0</v>
      </c>
      <c r="AM305" s="637">
        <f t="shared" ref="AM305" si="3313">(Z305-Z304)*100</f>
        <v>0</v>
      </c>
      <c r="AN305" s="637">
        <f t="shared" ref="AN305" si="3314">(AA305-AA304)*100</f>
        <v>0</v>
      </c>
      <c r="AO305" s="637">
        <f t="shared" ref="AO305" si="3315">(AB305-AB304)*100</f>
        <v>0</v>
      </c>
      <c r="AP305" s="637">
        <f t="shared" ref="AP305" si="3316">(AC305-AC304)*100</f>
        <v>0</v>
      </c>
      <c r="AQ305" s="637">
        <f t="shared" ref="AQ305" si="3317">(AD305-AD304)*100</f>
        <v>0</v>
      </c>
      <c r="AR305" s="637">
        <f t="shared" ref="AR305" si="3318">(AE305-AE304)*100</f>
        <v>0</v>
      </c>
    </row>
    <row r="306" spans="1:45" ht="15">
      <c r="A306" s="117"/>
      <c r="B306" s="99" t="s">
        <v>148</v>
      </c>
      <c r="C306" s="106">
        <v>14454</v>
      </c>
      <c r="D306" s="107">
        <v>3001</v>
      </c>
      <c r="E306" s="107">
        <v>11263</v>
      </c>
      <c r="F306" s="107">
        <v>292</v>
      </c>
      <c r="G306" s="107">
        <v>987</v>
      </c>
      <c r="H306" s="107">
        <v>95</v>
      </c>
      <c r="I306" s="106">
        <v>30092</v>
      </c>
      <c r="J306" s="106">
        <v>265</v>
      </c>
      <c r="K306" s="107">
        <v>3661</v>
      </c>
      <c r="L306" s="107">
        <v>1024</v>
      </c>
      <c r="M306" s="107">
        <v>240</v>
      </c>
      <c r="N306" s="108">
        <v>5190</v>
      </c>
      <c r="O306"/>
      <c r="P306">
        <v>3661</v>
      </c>
      <c r="R306" s="599" t="s">
        <v>1116</v>
      </c>
      <c r="S306" s="600" t="s">
        <v>1108</v>
      </c>
      <c r="T306" s="675">
        <f t="shared" ref="T306:T307" si="3319">IF(C292&gt;0,C306/C292,)</f>
        <v>0.37672018348623854</v>
      </c>
      <c r="U306" s="676">
        <f t="shared" ref="U306:U307" si="3320">IF(D292&gt;0,D306/D292,)</f>
        <v>0.34363907019351886</v>
      </c>
      <c r="V306" s="676">
        <f t="shared" ref="V306:V307" si="3321">IF(E292&gt;0,E306/E292,)</f>
        <v>0.39671022507132542</v>
      </c>
      <c r="W306" s="676">
        <f t="shared" ref="W306:W307" si="3322">IF(F292&gt;0,F306/F292,)</f>
        <v>0.34720570749108204</v>
      </c>
      <c r="X306" s="676">
        <f t="shared" ref="X306:X307" si="3323">IF(G292&gt;0,G306/G292,)</f>
        <v>0.39058171745152354</v>
      </c>
      <c r="Y306" s="676">
        <f t="shared" ref="Y306:Y307" si="3324">IF(H292&gt;0,H306/H292,)</f>
        <v>0.36259541984732824</v>
      </c>
      <c r="Z306" s="675">
        <f t="shared" ref="Z306:Z307" si="3325">IF(I292&gt;0,I306/I292,)</f>
        <v>0.38032405652031043</v>
      </c>
      <c r="AA306" s="675">
        <f t="shared" ref="AA306:AA307" si="3326">IF(J292&gt;0,J306/J292,)</f>
        <v>0.10772357723577236</v>
      </c>
      <c r="AB306" s="676">
        <f t="shared" ref="AB306:AB307" si="3327">IF(K292&gt;0,K306/K292,)</f>
        <v>0.10628538249383074</v>
      </c>
      <c r="AC306" s="676">
        <f t="shared" ref="AC306:AC307" si="3328">IF(L292&gt;0,L306/L292,)</f>
        <v>0.1290160010079375</v>
      </c>
      <c r="AD306" s="676">
        <f t="shared" ref="AD306:AD307" si="3329">IF(M292&gt;0,M306/M292,)</f>
        <v>0.16937191249117856</v>
      </c>
      <c r="AE306" s="675">
        <f t="shared" ref="AE306:AE307" si="3330">IF(N292&gt;0,N306/N292,)</f>
        <v>0.11219438379558572</v>
      </c>
      <c r="AG306" s="730" t="s">
        <v>1107</v>
      </c>
      <c r="AH306" s="627"/>
      <c r="AI306" s="627"/>
      <c r="AJ306" s="627"/>
      <c r="AK306" s="627"/>
      <c r="AL306" s="627"/>
      <c r="AM306" s="627"/>
      <c r="AN306" s="627"/>
      <c r="AO306" s="627"/>
      <c r="AP306" s="627"/>
      <c r="AQ306" s="627"/>
      <c r="AR306" s="627"/>
    </row>
    <row r="307" spans="1:45" ht="15">
      <c r="A307" s="117"/>
      <c r="B307" s="258" t="s">
        <v>529</v>
      </c>
      <c r="C307" s="259">
        <v>15020</v>
      </c>
      <c r="D307" s="260">
        <v>2990</v>
      </c>
      <c r="E307" s="260">
        <v>11376</v>
      </c>
      <c r="F307" s="260">
        <v>377</v>
      </c>
      <c r="G307" s="260">
        <v>950</v>
      </c>
      <c r="H307" s="260">
        <v>107</v>
      </c>
      <c r="I307" s="259">
        <v>30820</v>
      </c>
      <c r="J307" s="259">
        <v>294</v>
      </c>
      <c r="K307" s="260">
        <v>3829</v>
      </c>
      <c r="L307" s="260">
        <v>1145</v>
      </c>
      <c r="M307" s="260">
        <v>301</v>
      </c>
      <c r="N307" s="261">
        <v>5569</v>
      </c>
      <c r="O307"/>
      <c r="P307">
        <v>3829</v>
      </c>
      <c r="R307" s="601"/>
      <c r="S307" s="602" t="s">
        <v>607</v>
      </c>
      <c r="T307" s="677">
        <f t="shared" si="3319"/>
        <v>0.370717741139303</v>
      </c>
      <c r="U307" s="678">
        <f t="shared" si="3320"/>
        <v>0.33781493616540503</v>
      </c>
      <c r="V307" s="678">
        <f t="shared" si="3321"/>
        <v>0.39658358026843299</v>
      </c>
      <c r="W307" s="678">
        <f t="shared" si="3322"/>
        <v>0.40494092373791624</v>
      </c>
      <c r="X307" s="678">
        <f t="shared" si="3323"/>
        <v>0.36580670003850596</v>
      </c>
      <c r="Y307" s="678">
        <f t="shared" si="3324"/>
        <v>0.43145161290322581</v>
      </c>
      <c r="Z307" s="677">
        <f t="shared" si="3325"/>
        <v>0.3766436916458914</v>
      </c>
      <c r="AA307" s="677">
        <f t="shared" si="3326"/>
        <v>0.10876803551609324</v>
      </c>
      <c r="AB307" s="678">
        <f t="shared" si="3327"/>
        <v>0.10515475242358498</v>
      </c>
      <c r="AC307" s="678">
        <f t="shared" si="3328"/>
        <v>0.12843522153673584</v>
      </c>
      <c r="AD307" s="678">
        <f t="shared" si="3329"/>
        <v>0.18002392344497609</v>
      </c>
      <c r="AE307" s="677">
        <f t="shared" si="3330"/>
        <v>0.11204555057038811</v>
      </c>
      <c r="AG307" s="637">
        <f>(T307-T306)*100</f>
        <v>-0.60024423469355326</v>
      </c>
      <c r="AH307" s="637">
        <f t="shared" ref="AH307" si="3331">(U307-U306)*100</f>
        <v>-0.58241340281138254</v>
      </c>
      <c r="AI307" s="637">
        <f t="shared" ref="AI307" si="3332">(V307-V306)*100</f>
        <v>-1.266448028924283E-2</v>
      </c>
      <c r="AJ307" s="637">
        <f t="shared" ref="AJ307" si="3333">(W307-W306)*100</f>
        <v>5.7735216246834202</v>
      </c>
      <c r="AK307" s="637">
        <f t="shared" ref="AK307" si="3334">(X307-X306)*100</f>
        <v>-2.4775017413017575</v>
      </c>
      <c r="AL307" s="637">
        <f t="shared" ref="AL307" si="3335">(Y307-Y306)*100</f>
        <v>6.8856193055897572</v>
      </c>
      <c r="AM307" s="637">
        <f t="shared" ref="AM307" si="3336">(Z307-Z306)*100</f>
        <v>-0.36803648744190287</v>
      </c>
      <c r="AN307" s="637">
        <f t="shared" ref="AN307" si="3337">(AA307-AA306)*100</f>
        <v>0.10444582803208757</v>
      </c>
      <c r="AO307" s="637">
        <f t="shared" ref="AO307" si="3338">(AB307-AB306)*100</f>
        <v>-0.11306300702457611</v>
      </c>
      <c r="AP307" s="637">
        <f t="shared" ref="AP307" si="3339">(AC307-AC306)*100</f>
        <v>-5.8077947120166451E-2</v>
      </c>
      <c r="AQ307" s="637">
        <f t="shared" ref="AQ307" si="3340">(AD307-AD306)*100</f>
        <v>1.065201095379753</v>
      </c>
      <c r="AR307" s="637">
        <f t="shared" ref="AR307" si="3341">(AE307-AE306)*100</f>
        <v>-1.4883322519761155E-2</v>
      </c>
    </row>
    <row r="308" spans="1:45" ht="15">
      <c r="A308" s="117"/>
      <c r="B308" s="99" t="s">
        <v>150</v>
      </c>
      <c r="C308" s="106">
        <v>4486</v>
      </c>
      <c r="D308" s="107">
        <v>1797</v>
      </c>
      <c r="E308" s="107">
        <v>5543</v>
      </c>
      <c r="F308" s="107">
        <v>480</v>
      </c>
      <c r="G308" s="107">
        <v>1156</v>
      </c>
      <c r="H308" s="107">
        <v>19</v>
      </c>
      <c r="I308" s="106">
        <v>13481</v>
      </c>
      <c r="J308" s="106">
        <v>430</v>
      </c>
      <c r="K308" s="107">
        <v>6981</v>
      </c>
      <c r="L308" s="107">
        <v>1295</v>
      </c>
      <c r="M308" s="107">
        <v>292</v>
      </c>
      <c r="N308" s="108">
        <v>8998</v>
      </c>
      <c r="O308"/>
      <c r="P308">
        <v>6981</v>
      </c>
      <c r="R308" s="599" t="s">
        <v>1117</v>
      </c>
      <c r="S308" s="600" t="s">
        <v>1108</v>
      </c>
      <c r="T308" s="675">
        <f t="shared" ref="T308:T309" si="3342">IF(C292&gt;0,C308/C292,)</f>
        <v>0.11692035029190992</v>
      </c>
      <c r="U308" s="676">
        <f t="shared" ref="U308:U309" si="3343">IF(D292&gt;0,D308/D292,)</f>
        <v>0.20577121264170389</v>
      </c>
      <c r="V308" s="676">
        <f t="shared" ref="V308:V309" si="3344">IF(E292&gt;0,E308/E292,)</f>
        <v>0.19523792751223978</v>
      </c>
      <c r="W308" s="676">
        <f t="shared" ref="W308:W309" si="3345">IF(F292&gt;0,F308/F292,)</f>
        <v>0.57074910820451841</v>
      </c>
      <c r="X308" s="676">
        <f t="shared" ref="X308:X309" si="3346">IF(G292&gt;0,G308/G292,)</f>
        <v>0.45745943806885636</v>
      </c>
      <c r="Y308" s="676">
        <f t="shared" ref="Y308:Y309" si="3347">IF(H292&gt;0,H308/H292,)</f>
        <v>7.2519083969465645E-2</v>
      </c>
      <c r="Z308" s="675">
        <f t="shared" ref="Z308:Z309" si="3348">IF(I292&gt;0,I308/I292,)</f>
        <v>0.17038244735977351</v>
      </c>
      <c r="AA308" s="675">
        <f t="shared" ref="AA308:AA309" si="3349">IF(J292&gt;0,J308/J292,)</f>
        <v>0.17479674796747968</v>
      </c>
      <c r="AB308" s="676">
        <f t="shared" ref="AB308:AB309" si="3350">IF(K292&gt;0,K308/K292,)</f>
        <v>0.20267092466250544</v>
      </c>
      <c r="AC308" s="676">
        <f t="shared" ref="AC308:AC309" si="3351">IF(L292&gt;0,L308/L292,)</f>
        <v>0.1631598840871866</v>
      </c>
      <c r="AD308" s="676">
        <f t="shared" ref="AD308:AD309" si="3352">IF(M292&gt;0,M308/M292,)</f>
        <v>0.20606916019760058</v>
      </c>
      <c r="AE308" s="675">
        <f t="shared" ref="AE308:AE309" si="3353">IF(N292&gt;0,N308/N292,)</f>
        <v>0.19451350007566096</v>
      </c>
      <c r="AG308" s="730" t="s">
        <v>1107</v>
      </c>
      <c r="AH308" s="627"/>
      <c r="AI308" s="627"/>
      <c r="AJ308" s="627"/>
      <c r="AK308" s="627"/>
      <c r="AL308" s="627"/>
      <c r="AM308" s="627"/>
      <c r="AN308" s="627"/>
      <c r="AO308" s="627"/>
      <c r="AP308" s="627"/>
      <c r="AQ308" s="627"/>
      <c r="AR308" s="627"/>
    </row>
    <row r="309" spans="1:45" ht="15">
      <c r="A309" s="117"/>
      <c r="B309" s="258" t="s">
        <v>531</v>
      </c>
      <c r="C309" s="259">
        <v>5237</v>
      </c>
      <c r="D309" s="260">
        <v>1813</v>
      </c>
      <c r="E309" s="260">
        <v>5590</v>
      </c>
      <c r="F309" s="260">
        <v>474</v>
      </c>
      <c r="G309" s="260">
        <v>1192</v>
      </c>
      <c r="H309" s="260">
        <v>11</v>
      </c>
      <c r="I309" s="259">
        <v>14317</v>
      </c>
      <c r="J309" s="259">
        <v>435</v>
      </c>
      <c r="K309" s="260">
        <v>7395</v>
      </c>
      <c r="L309" s="260">
        <v>1557</v>
      </c>
      <c r="M309" s="260">
        <v>402</v>
      </c>
      <c r="N309" s="261">
        <v>9789</v>
      </c>
      <c r="O309"/>
      <c r="P309">
        <v>7395</v>
      </c>
      <c r="R309" s="601"/>
      <c r="S309" s="602" t="s">
        <v>607</v>
      </c>
      <c r="T309" s="677">
        <f t="shared" si="3342"/>
        <v>0.12925757725343073</v>
      </c>
      <c r="U309" s="678">
        <f t="shared" si="3343"/>
        <v>0.20483561179527737</v>
      </c>
      <c r="V309" s="678">
        <f t="shared" si="3344"/>
        <v>0.19487537040264946</v>
      </c>
      <c r="W309" s="678">
        <f t="shared" si="3345"/>
        <v>0.50912996777658437</v>
      </c>
      <c r="X309" s="678">
        <f t="shared" si="3346"/>
        <v>0.45899114362726223</v>
      </c>
      <c r="Y309" s="678">
        <f t="shared" si="3347"/>
        <v>4.4354838709677422E-2</v>
      </c>
      <c r="Z309" s="677">
        <f t="shared" si="3348"/>
        <v>0.17496455980837855</v>
      </c>
      <c r="AA309" s="677">
        <f t="shared" si="3349"/>
        <v>0.1609322974472808</v>
      </c>
      <c r="AB309" s="678">
        <f t="shared" si="3350"/>
        <v>0.20308680965589213</v>
      </c>
      <c r="AC309" s="678">
        <f t="shared" si="3351"/>
        <v>0.174649467190129</v>
      </c>
      <c r="AD309" s="678">
        <f t="shared" si="3352"/>
        <v>0.24043062200956938</v>
      </c>
      <c r="AE309" s="677">
        <f t="shared" si="3353"/>
        <v>0.19694988230086716</v>
      </c>
      <c r="AG309" s="637">
        <f>(T309-T308)*100</f>
        <v>1.2337226961520815</v>
      </c>
      <c r="AH309" s="637">
        <f t="shared" ref="AH309" si="3354">(U309-U308)*100</f>
        <v>-9.3560084642652086E-2</v>
      </c>
      <c r="AI309" s="637">
        <f t="shared" ref="AI309" si="3355">(V309-V308)*100</f>
        <v>-3.6255710959032239E-2</v>
      </c>
      <c r="AJ309" s="637">
        <f t="shared" ref="AJ309" si="3356">(W309-W308)*100</f>
        <v>-6.1619140427934038</v>
      </c>
      <c r="AK309" s="637">
        <f t="shared" ref="AK309" si="3357">(X309-X308)*100</f>
        <v>0.15317055584058714</v>
      </c>
      <c r="AL309" s="637">
        <f t="shared" ref="AL309" si="3358">(Y309-Y308)*100</f>
        <v>-2.8164245259788223</v>
      </c>
      <c r="AM309" s="637">
        <f t="shared" ref="AM309" si="3359">(Z309-Z308)*100</f>
        <v>0.45821124486050413</v>
      </c>
      <c r="AN309" s="637">
        <f t="shared" ref="AN309" si="3360">(AA309-AA308)*100</f>
        <v>-1.3864450520198885</v>
      </c>
      <c r="AO309" s="637">
        <f t="shared" ref="AO309" si="3361">(AB309-AB308)*100</f>
        <v>4.1588499338668372E-2</v>
      </c>
      <c r="AP309" s="637">
        <f t="shared" ref="AP309" si="3362">(AC309-AC308)*100</f>
        <v>1.1489583102942402</v>
      </c>
      <c r="AQ309" s="637">
        <f t="shared" ref="AQ309" si="3363">(AD309-AD308)*100</f>
        <v>3.4361461811968805</v>
      </c>
      <c r="AR309" s="637">
        <f t="shared" ref="AR309" si="3364">(AE309-AE308)*100</f>
        <v>0.24363822252062017</v>
      </c>
    </row>
    <row r="310" spans="1:45" ht="15">
      <c r="A310" s="117"/>
      <c r="B310" s="99" t="s">
        <v>152</v>
      </c>
      <c r="C310" s="106"/>
      <c r="D310" s="107"/>
      <c r="E310" s="107"/>
      <c r="F310" s="107"/>
      <c r="G310" s="107"/>
      <c r="H310" s="107"/>
      <c r="I310" s="106"/>
      <c r="J310" s="106"/>
      <c r="K310" s="107"/>
      <c r="L310" s="107"/>
      <c r="M310" s="107"/>
      <c r="N310" s="108"/>
      <c r="O310"/>
      <c r="P310"/>
      <c r="R310" s="599" t="s">
        <v>1118</v>
      </c>
      <c r="S310" s="600" t="s">
        <v>1108</v>
      </c>
      <c r="T310" s="675">
        <f t="shared" ref="T310:T311" si="3365">IF(C292&gt;0,C310/C292,)</f>
        <v>0</v>
      </c>
      <c r="U310" s="676">
        <f t="shared" ref="U310:U311" si="3366">IF(D292&gt;0,D310/D292,)</f>
        <v>0</v>
      </c>
      <c r="V310" s="676">
        <f t="shared" ref="V310:V311" si="3367">IF(E292&gt;0,E310/E292,)</f>
        <v>0</v>
      </c>
      <c r="W310" s="676">
        <f t="shared" ref="W310:W311" si="3368">IF(F292&gt;0,F310/F292,)</f>
        <v>0</v>
      </c>
      <c r="X310" s="676">
        <f t="shared" ref="X310:X311" si="3369">IF(G292&gt;0,G310/G292,)</f>
        <v>0</v>
      </c>
      <c r="Y310" s="676">
        <f t="shared" ref="Y310:Y311" si="3370">IF(H292&gt;0,H310/H292,)</f>
        <v>0</v>
      </c>
      <c r="Z310" s="675">
        <f t="shared" ref="Z310:Z311" si="3371">IF(I292&gt;0,I310/I292,)</f>
        <v>0</v>
      </c>
      <c r="AA310" s="675">
        <f t="shared" ref="AA310:AA311" si="3372">IF(J292&gt;0,J310/J292,)</f>
        <v>0</v>
      </c>
      <c r="AB310" s="676">
        <f t="shared" ref="AB310:AB311" si="3373">IF(K292&gt;0,K310/K292,)</f>
        <v>0</v>
      </c>
      <c r="AC310" s="676">
        <f t="shared" ref="AC310:AC311" si="3374">IF(L292&gt;0,L310/L292,)</f>
        <v>0</v>
      </c>
      <c r="AD310" s="676">
        <f t="shared" ref="AD310:AD311" si="3375">IF(M292&gt;0,M310/M292,)</f>
        <v>0</v>
      </c>
      <c r="AE310" s="675">
        <f t="shared" ref="AE310:AE311" si="3376">IF(N292&gt;0,N310/N292,)</f>
        <v>0</v>
      </c>
      <c r="AG310" s="730" t="s">
        <v>1107</v>
      </c>
      <c r="AH310" s="627"/>
      <c r="AI310" s="627"/>
      <c r="AJ310" s="627"/>
      <c r="AK310" s="627"/>
      <c r="AL310" s="627"/>
      <c r="AM310" s="627"/>
      <c r="AN310" s="627"/>
      <c r="AO310" s="627"/>
      <c r="AP310" s="627"/>
      <c r="AQ310" s="627"/>
      <c r="AR310" s="627"/>
    </row>
    <row r="311" spans="1:45" ht="15">
      <c r="A311" s="117"/>
      <c r="B311" s="258" t="s">
        <v>533</v>
      </c>
      <c r="C311" s="259"/>
      <c r="D311" s="260"/>
      <c r="E311" s="260"/>
      <c r="F311" s="260"/>
      <c r="G311" s="260"/>
      <c r="H311" s="260"/>
      <c r="I311" s="259"/>
      <c r="J311" s="259"/>
      <c r="K311" s="260"/>
      <c r="L311" s="260"/>
      <c r="M311" s="260"/>
      <c r="N311" s="261"/>
      <c r="O311"/>
      <c r="P311"/>
      <c r="R311" s="601"/>
      <c r="S311" s="602" t="s">
        <v>607</v>
      </c>
      <c r="T311" s="677">
        <f t="shared" si="3365"/>
        <v>0</v>
      </c>
      <c r="U311" s="678">
        <f t="shared" si="3366"/>
        <v>0</v>
      </c>
      <c r="V311" s="678">
        <f t="shared" si="3367"/>
        <v>0</v>
      </c>
      <c r="W311" s="678">
        <f t="shared" si="3368"/>
        <v>0</v>
      </c>
      <c r="X311" s="678">
        <f t="shared" si="3369"/>
        <v>0</v>
      </c>
      <c r="Y311" s="678">
        <f t="shared" si="3370"/>
        <v>0</v>
      </c>
      <c r="Z311" s="677">
        <f t="shared" si="3371"/>
        <v>0</v>
      </c>
      <c r="AA311" s="677">
        <f t="shared" si="3372"/>
        <v>0</v>
      </c>
      <c r="AB311" s="678">
        <f t="shared" si="3373"/>
        <v>0</v>
      </c>
      <c r="AC311" s="678">
        <f t="shared" si="3374"/>
        <v>0</v>
      </c>
      <c r="AD311" s="678">
        <f t="shared" si="3375"/>
        <v>0</v>
      </c>
      <c r="AE311" s="677">
        <f t="shared" si="3376"/>
        <v>0</v>
      </c>
      <c r="AG311" s="637">
        <f>(T311-T310)*100</f>
        <v>0</v>
      </c>
      <c r="AH311" s="637">
        <f t="shared" ref="AH311" si="3377">(U311-U310)*100</f>
        <v>0</v>
      </c>
      <c r="AI311" s="637">
        <f t="shared" ref="AI311" si="3378">(V311-V310)*100</f>
        <v>0</v>
      </c>
      <c r="AJ311" s="637">
        <f t="shared" ref="AJ311" si="3379">(W311-W310)*100</f>
        <v>0</v>
      </c>
      <c r="AK311" s="637">
        <f t="shared" ref="AK311" si="3380">(X311-X310)*100</f>
        <v>0</v>
      </c>
      <c r="AL311" s="637">
        <f t="shared" ref="AL311" si="3381">(Y311-Y310)*100</f>
        <v>0</v>
      </c>
      <c r="AM311" s="637">
        <f t="shared" ref="AM311" si="3382">(Z311-Z310)*100</f>
        <v>0</v>
      </c>
      <c r="AN311" s="637">
        <f t="shared" ref="AN311" si="3383">(AA311-AA310)*100</f>
        <v>0</v>
      </c>
      <c r="AO311" s="637">
        <f t="shared" ref="AO311" si="3384">(AB311-AB310)*100</f>
        <v>0</v>
      </c>
      <c r="AP311" s="637">
        <f t="shared" ref="AP311" si="3385">(AC311-AC310)*100</f>
        <v>0</v>
      </c>
      <c r="AQ311" s="637">
        <f t="shared" ref="AQ311" si="3386">(AD311-AD310)*100</f>
        <v>0</v>
      </c>
      <c r="AR311" s="637">
        <f t="shared" ref="AR311" si="3387">(AE311-AE310)*100</f>
        <v>0</v>
      </c>
    </row>
    <row r="312" spans="1:45" ht="15">
      <c r="A312" s="117"/>
      <c r="B312" s="99" t="s">
        <v>154</v>
      </c>
      <c r="C312" s="106">
        <v>1536</v>
      </c>
      <c r="D312" s="107">
        <v>793</v>
      </c>
      <c r="E312" s="107">
        <v>1772</v>
      </c>
      <c r="F312" s="107">
        <v>68</v>
      </c>
      <c r="G312" s="107">
        <v>156</v>
      </c>
      <c r="H312" s="107">
        <v>7</v>
      </c>
      <c r="I312" s="106">
        <v>4332</v>
      </c>
      <c r="J312" s="106">
        <v>509</v>
      </c>
      <c r="K312" s="107">
        <v>7650</v>
      </c>
      <c r="L312" s="107">
        <v>1644</v>
      </c>
      <c r="M312" s="107">
        <v>164</v>
      </c>
      <c r="N312" s="108">
        <v>9967</v>
      </c>
      <c r="O312"/>
      <c r="P312">
        <v>7650</v>
      </c>
      <c r="R312" s="599" t="s">
        <v>1119</v>
      </c>
      <c r="S312" s="600" t="s">
        <v>1108</v>
      </c>
      <c r="T312" s="675">
        <f t="shared" ref="T312:T313" si="3388">IF(C292&gt;0,C312/C292,)</f>
        <v>4.0033361134278564E-2</v>
      </c>
      <c r="U312" s="676">
        <f t="shared" ref="U312:U313" si="3389">IF(D292&gt;0,D312/D292,)</f>
        <v>9.080499255696782E-2</v>
      </c>
      <c r="V312" s="676">
        <f t="shared" ref="V312:V313" si="3390">IF(E292&gt;0,E312/E292,)</f>
        <v>6.2414145327744711E-2</v>
      </c>
      <c r="W312" s="676">
        <f t="shared" ref="W312:W313" si="3391">IF(F292&gt;0,F312/F292,)</f>
        <v>8.0856123662306781E-2</v>
      </c>
      <c r="X312" s="676">
        <f t="shared" ref="X312:X313" si="3392">IF(G292&gt;0,G312/G292,)</f>
        <v>6.1733280569845665E-2</v>
      </c>
      <c r="Y312" s="676">
        <f t="shared" ref="Y312:Y313" si="3393">IF(H292&gt;0,H312/H292,)</f>
        <v>2.6717557251908396E-2</v>
      </c>
      <c r="Z312" s="675">
        <f t="shared" ref="Z312:Z313" si="3394">IF(I292&gt;0,I312/I292,)</f>
        <v>5.4750891029043756E-2</v>
      </c>
      <c r="AA312" s="675">
        <f t="shared" ref="AA312:AA313" si="3395">IF(J292&gt;0,J312/J292,)</f>
        <v>0.20691056910569106</v>
      </c>
      <c r="AB312" s="676">
        <f t="shared" ref="AB312:AB313" si="3396">IF(K292&gt;0,K312/K292,)</f>
        <v>0.2220931920452896</v>
      </c>
      <c r="AC312" s="676">
        <f t="shared" ref="AC312:AC313" si="3397">IF(L292&gt;0,L312/L292,)</f>
        <v>0.20713115786821218</v>
      </c>
      <c r="AD312" s="676">
        <f t="shared" ref="AD312:AD313" si="3398">IF(M292&gt;0,M312/M292,)</f>
        <v>0.11573747353563868</v>
      </c>
      <c r="AE312" s="675">
        <f t="shared" ref="AE312:AE313" si="3399">IF(N292&gt;0,N312/N292,)</f>
        <v>0.21546077520050153</v>
      </c>
      <c r="AG312" s="730" t="s">
        <v>1107</v>
      </c>
      <c r="AH312" s="262"/>
      <c r="AI312" s="262"/>
      <c r="AJ312" s="262"/>
      <c r="AK312" s="262"/>
      <c r="AL312" s="262"/>
      <c r="AM312" s="262"/>
      <c r="AN312" s="262"/>
      <c r="AO312" s="262"/>
      <c r="AP312" s="262"/>
      <c r="AQ312" s="262"/>
      <c r="AR312" s="262"/>
    </row>
    <row r="313" spans="1:45" ht="15.75" thickBot="1">
      <c r="A313" s="610"/>
      <c r="B313" s="614" t="s">
        <v>537</v>
      </c>
      <c r="C313" s="611">
        <v>1681</v>
      </c>
      <c r="D313" s="612">
        <v>827</v>
      </c>
      <c r="E313" s="612">
        <v>1887</v>
      </c>
      <c r="F313" s="612">
        <v>80</v>
      </c>
      <c r="G313" s="612">
        <v>170</v>
      </c>
      <c r="H313" s="612">
        <v>9</v>
      </c>
      <c r="I313" s="611">
        <v>4654</v>
      </c>
      <c r="J313" s="611">
        <v>560</v>
      </c>
      <c r="K313" s="612">
        <v>8430</v>
      </c>
      <c r="L313" s="612">
        <v>1840</v>
      </c>
      <c r="M313" s="612">
        <v>196</v>
      </c>
      <c r="N313" s="613">
        <v>11026</v>
      </c>
      <c r="O313"/>
      <c r="P313">
        <v>8430</v>
      </c>
      <c r="Q313"/>
      <c r="R313" s="615"/>
      <c r="S313" s="616" t="s">
        <v>607</v>
      </c>
      <c r="T313" s="679">
        <f t="shared" si="3388"/>
        <v>4.1489781814591765E-2</v>
      </c>
      <c r="U313" s="680">
        <f t="shared" si="3389"/>
        <v>9.3435769969494972E-2</v>
      </c>
      <c r="V313" s="680">
        <f t="shared" si="3390"/>
        <v>6.578351054558132E-2</v>
      </c>
      <c r="W313" s="680">
        <f t="shared" si="3391"/>
        <v>8.5929108485499464E-2</v>
      </c>
      <c r="X313" s="680">
        <f t="shared" si="3392"/>
        <v>6.5460146322680018E-2</v>
      </c>
      <c r="Y313" s="680">
        <f t="shared" si="3393"/>
        <v>3.6290322580645164E-2</v>
      </c>
      <c r="Z313" s="679">
        <f t="shared" si="3394"/>
        <v>5.6875397174561276E-2</v>
      </c>
      <c r="AA313" s="679">
        <f t="shared" si="3395"/>
        <v>0.20717721050684423</v>
      </c>
      <c r="AB313" s="680">
        <f t="shared" si="3396"/>
        <v>0.23151072419190949</v>
      </c>
      <c r="AC313" s="680">
        <f t="shared" si="3397"/>
        <v>0.2063937184520471</v>
      </c>
      <c r="AD313" s="680">
        <f t="shared" si="3398"/>
        <v>0.11722488038277512</v>
      </c>
      <c r="AE313" s="679">
        <f t="shared" si="3399"/>
        <v>0.22183771603323743</v>
      </c>
      <c r="AF313" s="617"/>
      <c r="AG313" s="642">
        <f>(T313-T312)*100</f>
        <v>0.14564206803132015</v>
      </c>
      <c r="AH313" s="642">
        <f t="shared" ref="AH313" si="3400">(U313-U312)*100</f>
        <v>0.26307774125271521</v>
      </c>
      <c r="AI313" s="642">
        <f t="shared" ref="AI313" si="3401">(V313-V312)*100</f>
        <v>0.3369365217836609</v>
      </c>
      <c r="AJ313" s="642">
        <f t="shared" ref="AJ313" si="3402">(W313-W312)*100</f>
        <v>0.50729848231926833</v>
      </c>
      <c r="AK313" s="642">
        <f t="shared" ref="AK313" si="3403">(X313-X312)*100</f>
        <v>0.3726865752834353</v>
      </c>
      <c r="AL313" s="642">
        <f t="shared" ref="AL313" si="3404">(Y313-Y312)*100</f>
        <v>0.95727653287367676</v>
      </c>
      <c r="AM313" s="642">
        <f t="shared" ref="AM313" si="3405">(Z313-Z312)*100</f>
        <v>0.21245061455175199</v>
      </c>
      <c r="AN313" s="642">
        <f t="shared" ref="AN313" si="3406">(AA313-AA312)*100</f>
        <v>2.6664140115317814E-2</v>
      </c>
      <c r="AO313" s="642">
        <f t="shared" ref="AO313" si="3407">(AB313-AB312)*100</f>
        <v>0.94175321466198891</v>
      </c>
      <c r="AP313" s="642">
        <f t="shared" ref="AP313" si="3408">(AC313-AC312)*100</f>
        <v>-7.3743941616508102E-2</v>
      </c>
      <c r="AQ313" s="642">
        <f t="shared" ref="AQ313" si="3409">(AD313-AD312)*100</f>
        <v>0.1487406847136441</v>
      </c>
      <c r="AR313" s="642">
        <f t="shared" ref="AR313" si="3410">(AE313-AE312)*100</f>
        <v>0.63769408327359056</v>
      </c>
    </row>
    <row r="314" spans="1:45" ht="15">
      <c r="A314" s="116" t="s">
        <v>111</v>
      </c>
      <c r="B314" s="99" t="s">
        <v>140</v>
      </c>
      <c r="C314" s="106">
        <v>16133</v>
      </c>
      <c r="D314" s="107">
        <v>5352</v>
      </c>
      <c r="E314" s="107">
        <v>4465</v>
      </c>
      <c r="F314" s="107">
        <v>3221</v>
      </c>
      <c r="G314" s="107">
        <v>1908</v>
      </c>
      <c r="H314" s="107">
        <v>213</v>
      </c>
      <c r="I314" s="106">
        <v>31292</v>
      </c>
      <c r="J314" s="106"/>
      <c r="K314" s="107">
        <v>7547</v>
      </c>
      <c r="L314" s="107">
        <v>4843</v>
      </c>
      <c r="M314" s="107">
        <v>1447</v>
      </c>
      <c r="N314" s="108">
        <v>13837</v>
      </c>
      <c r="O314"/>
      <c r="P314">
        <v>7547</v>
      </c>
      <c r="R314" s="599" t="s">
        <v>1109</v>
      </c>
      <c r="S314" s="600" t="s">
        <v>1108</v>
      </c>
      <c r="T314" s="675">
        <f t="shared" ref="T314:T315" si="3411">IF(C314&gt;0,C314/C314,)</f>
        <v>1</v>
      </c>
      <c r="U314" s="676">
        <f t="shared" ref="U314:U315" si="3412">IF(D314&gt;0,D314/D314,)</f>
        <v>1</v>
      </c>
      <c r="V314" s="676">
        <f t="shared" ref="V314:V315" si="3413">IF(E314&gt;0,E314/E314,)</f>
        <v>1</v>
      </c>
      <c r="W314" s="676">
        <f t="shared" ref="W314:W315" si="3414">IF(F314&gt;0,F314/F314,)</f>
        <v>1</v>
      </c>
      <c r="X314" s="676">
        <f t="shared" ref="X314:X315" si="3415">IF(G314&gt;0,G314/G314,)</f>
        <v>1</v>
      </c>
      <c r="Y314" s="676">
        <f t="shared" ref="Y314:Y315" si="3416">IF(H314&gt;0,H314/H314,)</f>
        <v>1</v>
      </c>
      <c r="Z314" s="675">
        <f t="shared" ref="Z314:Z315" si="3417">IF(I314&gt;0,I314/I314,)</f>
        <v>1</v>
      </c>
      <c r="AA314" s="675">
        <f t="shared" ref="AA314:AA315" si="3418">IF(J314&gt;0,J314/J314,)</f>
        <v>0</v>
      </c>
      <c r="AB314" s="676">
        <f t="shared" ref="AB314:AB315" si="3419">IF(K314&gt;0,K314/K314,)</f>
        <v>1</v>
      </c>
      <c r="AC314" s="676">
        <f t="shared" ref="AC314:AC315" si="3420">IF(L314&gt;0,L314/L314,)</f>
        <v>1</v>
      </c>
      <c r="AD314" s="676">
        <f t="shared" ref="AD314:AD315" si="3421">IF(M314&gt;0,M314/M314,)</f>
        <v>1</v>
      </c>
      <c r="AE314" s="675">
        <f t="shared" ref="AE314:AE315" si="3422">IF(N314&gt;0,N314/N314,)</f>
        <v>1</v>
      </c>
      <c r="AG314" s="626">
        <f>+T316+T318+T320+T322+T324+T326+T328+T330+T332+T334</f>
        <v>0.99999999999999989</v>
      </c>
      <c r="AH314" s="627">
        <f t="shared" ref="AH314:AH315" si="3423">+U316+U318+U320+U322+U324+U326+U328+U330+U332+U334</f>
        <v>1</v>
      </c>
      <c r="AI314" s="627">
        <f t="shared" ref="AI314:AI315" si="3424">+V316+V318+V320+V322+V324+V326+V328+V330+V332+V334</f>
        <v>0.99999999999999989</v>
      </c>
      <c r="AJ314" s="627">
        <f t="shared" ref="AJ314:AJ315" si="3425">+W316+W318+W320+W322+W324+W326+W328+W330+W332+W334</f>
        <v>1</v>
      </c>
      <c r="AK314" s="627">
        <f t="shared" ref="AK314:AK315" si="3426">+X316+X318+X320+X322+X324+X326+X328+X330+X332+X334</f>
        <v>1</v>
      </c>
      <c r="AL314" s="627">
        <f t="shared" ref="AL314:AL315" si="3427">+Y316+Y318+Y320+Y322+Y324+Y326+Y328+Y330+Y332+Y334</f>
        <v>1</v>
      </c>
      <c r="AM314" s="627">
        <f t="shared" ref="AM314:AM315" si="3428">+Z316+Z318+Z320+Z322+Z324+Z326+Z328+Z330+Z332+Z334</f>
        <v>1</v>
      </c>
      <c r="AN314" s="627">
        <f t="shared" ref="AN314:AN315" si="3429">+AA316+AA318+AA320+AA322+AA324+AA326+AA328+AA330+AA332+AA334</f>
        <v>0</v>
      </c>
      <c r="AO314" s="627">
        <f t="shared" ref="AO314:AO315" si="3430">+AB316+AB318+AB320+AB322+AB324+AB326+AB328+AB330+AB332+AB334</f>
        <v>1</v>
      </c>
      <c r="AP314" s="627">
        <f t="shared" ref="AP314:AP315" si="3431">+AC316+AC318+AC320+AC322+AC324+AC326+AC328+AC330+AC332+AC334</f>
        <v>1</v>
      </c>
      <c r="AQ314" s="627">
        <f t="shared" ref="AQ314:AQ315" si="3432">+AD316+AD318+AD320+AD322+AD324+AD326+AD328+AD330+AD332+AD334</f>
        <v>1</v>
      </c>
      <c r="AR314" s="627">
        <f t="shared" ref="AR314:AR315" si="3433">+AE316+AE318+AE320+AE322+AE324+AE326+AE328+AE330+AE332+AE334</f>
        <v>1</v>
      </c>
    </row>
    <row r="315" spans="1:45" ht="15">
      <c r="A315" s="117"/>
      <c r="B315" s="258" t="s">
        <v>535</v>
      </c>
      <c r="C315" s="259">
        <v>16456</v>
      </c>
      <c r="D315" s="260">
        <v>5731</v>
      </c>
      <c r="E315" s="260">
        <v>4650</v>
      </c>
      <c r="F315" s="260">
        <v>3244</v>
      </c>
      <c r="G315" s="260">
        <v>2037</v>
      </c>
      <c r="H315" s="260">
        <v>259</v>
      </c>
      <c r="I315" s="259">
        <v>32377</v>
      </c>
      <c r="J315" s="259"/>
      <c r="K315" s="260">
        <v>8709</v>
      </c>
      <c r="L315" s="260">
        <v>5413</v>
      </c>
      <c r="M315" s="260">
        <v>1497</v>
      </c>
      <c r="N315" s="261">
        <v>15619</v>
      </c>
      <c r="O315"/>
      <c r="P315">
        <v>8709</v>
      </c>
      <c r="R315" s="601"/>
      <c r="S315" s="602" t="s">
        <v>607</v>
      </c>
      <c r="T315" s="677">
        <f t="shared" si="3411"/>
        <v>1</v>
      </c>
      <c r="U315" s="678">
        <f t="shared" si="3412"/>
        <v>1</v>
      </c>
      <c r="V315" s="678">
        <f t="shared" si="3413"/>
        <v>1</v>
      </c>
      <c r="W315" s="678">
        <f t="shared" si="3414"/>
        <v>1</v>
      </c>
      <c r="X315" s="678">
        <f t="shared" si="3415"/>
        <v>1</v>
      </c>
      <c r="Y315" s="678">
        <f t="shared" si="3416"/>
        <v>1</v>
      </c>
      <c r="Z315" s="677">
        <f t="shared" si="3417"/>
        <v>1</v>
      </c>
      <c r="AA315" s="677">
        <f t="shared" si="3418"/>
        <v>0</v>
      </c>
      <c r="AB315" s="678">
        <f t="shared" si="3419"/>
        <v>1</v>
      </c>
      <c r="AC315" s="678">
        <f t="shared" si="3420"/>
        <v>1</v>
      </c>
      <c r="AD315" s="678">
        <f t="shared" si="3421"/>
        <v>1</v>
      </c>
      <c r="AE315" s="677">
        <f t="shared" si="3422"/>
        <v>1</v>
      </c>
      <c r="AG315" s="710">
        <f>+T317+T319+T321+T323+T325+T327+T329+T331+T333+T335</f>
        <v>1</v>
      </c>
      <c r="AH315" s="710">
        <f t="shared" si="3423"/>
        <v>1</v>
      </c>
      <c r="AI315" s="710">
        <f t="shared" si="3424"/>
        <v>0.99999999999999989</v>
      </c>
      <c r="AJ315" s="710">
        <f t="shared" si="3425"/>
        <v>1.0000000000000002</v>
      </c>
      <c r="AK315" s="710">
        <f t="shared" si="3426"/>
        <v>0.99999999999999989</v>
      </c>
      <c r="AL315" s="628">
        <f t="shared" si="3427"/>
        <v>1</v>
      </c>
      <c r="AM315" s="673">
        <f t="shared" si="3428"/>
        <v>0.99999999999999989</v>
      </c>
      <c r="AN315" s="628">
        <f t="shared" si="3429"/>
        <v>0</v>
      </c>
      <c r="AO315" s="628">
        <f t="shared" si="3430"/>
        <v>1</v>
      </c>
      <c r="AP315" s="628">
        <f t="shared" si="3431"/>
        <v>1</v>
      </c>
      <c r="AQ315" s="628">
        <f t="shared" si="3432"/>
        <v>1</v>
      </c>
      <c r="AR315" s="628">
        <f t="shared" si="3433"/>
        <v>1</v>
      </c>
      <c r="AS315" s="635"/>
    </row>
    <row r="316" spans="1:45" ht="15">
      <c r="A316" s="117"/>
      <c r="B316" s="99" t="s">
        <v>272</v>
      </c>
      <c r="C316" s="106">
        <v>21</v>
      </c>
      <c r="D316" s="107">
        <v>17</v>
      </c>
      <c r="E316" s="107">
        <v>12</v>
      </c>
      <c r="F316" s="107">
        <v>1</v>
      </c>
      <c r="G316" s="107">
        <v>23</v>
      </c>
      <c r="H316" s="107">
        <v>9</v>
      </c>
      <c r="I316" s="106">
        <v>83</v>
      </c>
      <c r="J316" s="106"/>
      <c r="K316" s="107">
        <v>48</v>
      </c>
      <c r="L316" s="107">
        <v>171</v>
      </c>
      <c r="M316" s="107">
        <v>65</v>
      </c>
      <c r="N316" s="108">
        <v>284</v>
      </c>
      <c r="O316"/>
      <c r="P316">
        <v>48</v>
      </c>
      <c r="R316" s="599" t="s">
        <v>1110</v>
      </c>
      <c r="S316" s="600" t="s">
        <v>1108</v>
      </c>
      <c r="T316" s="675">
        <f t="shared" ref="T316:T317" si="3434">IF(C314&gt;0,C316/C314,)</f>
        <v>1.3016797867724541E-3</v>
      </c>
      <c r="U316" s="676">
        <f t="shared" ref="U316:U317" si="3435">IF(D314&gt;0,D316/D314,)</f>
        <v>3.1763826606875933E-3</v>
      </c>
      <c r="V316" s="676">
        <f t="shared" ref="V316:V317" si="3436">IF(E314&gt;0,E316/E314,)</f>
        <v>2.6875699888017916E-3</v>
      </c>
      <c r="W316" s="676">
        <f t="shared" ref="W316:W317" si="3437">IF(F314&gt;0,F316/F314,)</f>
        <v>3.1046258925799441E-4</v>
      </c>
      <c r="X316" s="676">
        <f t="shared" ref="X316:X317" si="3438">IF(G314&gt;0,G316/G314,)</f>
        <v>1.2054507337526206E-2</v>
      </c>
      <c r="Y316" s="676">
        <f t="shared" ref="Y316:Y317" si="3439">IF(H314&gt;0,H316/H314,)</f>
        <v>4.2253521126760563E-2</v>
      </c>
      <c r="Z316" s="675">
        <f t="shared" ref="Z316:Z317" si="3440">IF(I314&gt;0,I316/I314,)</f>
        <v>2.6524351271890578E-3</v>
      </c>
      <c r="AA316" s="675">
        <f t="shared" ref="AA316:AA317" si="3441">IF(J314&gt;0,J316/J314,)</f>
        <v>0</v>
      </c>
      <c r="AB316" s="676">
        <f t="shared" ref="AB316:AB317" si="3442">IF(K314&gt;0,K316/K314,)</f>
        <v>6.3601431032198228E-3</v>
      </c>
      <c r="AC316" s="676">
        <f t="shared" ref="AC316:AC317" si="3443">IF(L314&gt;0,L316/L314,)</f>
        <v>3.5308692958909767E-2</v>
      </c>
      <c r="AD316" s="676">
        <f t="shared" ref="AD316:AD317" si="3444">IF(M314&gt;0,M316/M314,)</f>
        <v>4.4920525224602624E-2</v>
      </c>
      <c r="AE316" s="675">
        <f t="shared" ref="AE316:AE317" si="3445">IF(N314&gt;0,N316/N314,)</f>
        <v>2.0524680205246802E-2</v>
      </c>
      <c r="AG316" s="730" t="s">
        <v>1107</v>
      </c>
      <c r="AH316" s="627"/>
      <c r="AI316" s="627"/>
      <c r="AJ316" s="627"/>
      <c r="AK316" s="627"/>
      <c r="AL316" s="627"/>
      <c r="AM316" s="627"/>
      <c r="AN316" s="627"/>
      <c r="AO316" s="627"/>
      <c r="AP316" s="627"/>
      <c r="AQ316" s="627"/>
      <c r="AR316" s="627"/>
      <c r="AS316" s="1" t="s">
        <v>1147</v>
      </c>
    </row>
    <row r="317" spans="1:45" ht="15">
      <c r="A317" s="117"/>
      <c r="B317" s="258" t="s">
        <v>517</v>
      </c>
      <c r="C317" s="259">
        <v>53</v>
      </c>
      <c r="D317" s="260">
        <v>24</v>
      </c>
      <c r="E317" s="260">
        <v>15</v>
      </c>
      <c r="F317" s="260">
        <v>0</v>
      </c>
      <c r="G317" s="260">
        <v>15</v>
      </c>
      <c r="H317" s="260">
        <v>12</v>
      </c>
      <c r="I317" s="259">
        <v>119</v>
      </c>
      <c r="J317" s="259"/>
      <c r="K317" s="260">
        <v>66</v>
      </c>
      <c r="L317" s="260">
        <v>255</v>
      </c>
      <c r="M317" s="260">
        <v>107</v>
      </c>
      <c r="N317" s="261">
        <v>428</v>
      </c>
      <c r="O317"/>
      <c r="P317">
        <v>66</v>
      </c>
      <c r="R317" s="601"/>
      <c r="S317" s="602" t="s">
        <v>607</v>
      </c>
      <c r="T317" s="677">
        <f t="shared" si="3434"/>
        <v>3.2207097715119103E-3</v>
      </c>
      <c r="U317" s="678">
        <f t="shared" si="3435"/>
        <v>4.1877508288256848E-3</v>
      </c>
      <c r="V317" s="678">
        <f t="shared" si="3436"/>
        <v>3.2258064516129032E-3</v>
      </c>
      <c r="W317" s="678">
        <f t="shared" si="3437"/>
        <v>0</v>
      </c>
      <c r="X317" s="678">
        <f t="shared" si="3438"/>
        <v>7.3637702503681884E-3</v>
      </c>
      <c r="Y317" s="678">
        <f t="shared" si="3439"/>
        <v>4.633204633204633E-2</v>
      </c>
      <c r="Z317" s="677">
        <f t="shared" si="3440"/>
        <v>3.6754486209346141E-3</v>
      </c>
      <c r="AA317" s="677">
        <f t="shared" si="3441"/>
        <v>0</v>
      </c>
      <c r="AB317" s="678">
        <f t="shared" si="3442"/>
        <v>7.578367206338271E-3</v>
      </c>
      <c r="AC317" s="678">
        <f t="shared" si="3443"/>
        <v>4.7108812118972845E-2</v>
      </c>
      <c r="AD317" s="678">
        <f t="shared" si="3444"/>
        <v>7.1476285905143627E-2</v>
      </c>
      <c r="AE317" s="677">
        <f t="shared" si="3445"/>
        <v>2.740252256866637E-2</v>
      </c>
      <c r="AG317" s="637">
        <f>(T317-T316)*100</f>
        <v>0.19190299847394562</v>
      </c>
      <c r="AH317" s="637">
        <f t="shared" ref="AH317" si="3446">(U317-U316)*100</f>
        <v>0.10113681681380915</v>
      </c>
      <c r="AI317" s="637">
        <f t="shared" ref="AI317" si="3447">(V317-V316)*100</f>
        <v>5.3823646281111158E-2</v>
      </c>
      <c r="AJ317" s="637">
        <f t="shared" ref="AJ317" si="3448">(W317-W316)*100</f>
        <v>-3.1046258925799441E-2</v>
      </c>
      <c r="AK317" s="637">
        <f t="shared" ref="AK317" si="3449">(X317-X316)*100</f>
        <v>-0.46907370871580173</v>
      </c>
      <c r="AL317" s="637">
        <f t="shared" ref="AL317" si="3450">(Y317-Y316)*100</f>
        <v>0.40785252052857668</v>
      </c>
      <c r="AM317" s="637">
        <f t="shared" ref="AM317" si="3451">(Z317-Z316)*100</f>
        <v>0.10230134937455562</v>
      </c>
      <c r="AN317" s="637">
        <f t="shared" ref="AN317" si="3452">(AA317-AA316)*100</f>
        <v>0</v>
      </c>
      <c r="AO317" s="637">
        <f t="shared" ref="AO317" si="3453">(AB317-AB316)*100</f>
        <v>0.12182241031184482</v>
      </c>
      <c r="AP317" s="637">
        <f t="shared" ref="AP317" si="3454">(AC317-AC316)*100</f>
        <v>1.1800119160063078</v>
      </c>
      <c r="AQ317" s="637">
        <f t="shared" ref="AQ317" si="3455">(AD317-AD316)*100</f>
        <v>2.6555760680541005</v>
      </c>
      <c r="AR317" s="637">
        <f t="shared" ref="AR317" si="3456">(AE317-AE316)*100</f>
        <v>0.68778423634195673</v>
      </c>
      <c r="AS317" s="1" t="s">
        <v>1148</v>
      </c>
    </row>
    <row r="318" spans="1:45" ht="15">
      <c r="A318" s="117"/>
      <c r="B318" s="99" t="s">
        <v>274</v>
      </c>
      <c r="C318" s="106">
        <v>2</v>
      </c>
      <c r="D318" s="107">
        <v>3</v>
      </c>
      <c r="E318" s="107">
        <v>1</v>
      </c>
      <c r="F318" s="107">
        <v>1</v>
      </c>
      <c r="G318" s="107">
        <v>0</v>
      </c>
      <c r="H318" s="107">
        <v>1</v>
      </c>
      <c r="I318" s="106">
        <v>8</v>
      </c>
      <c r="J318" s="106"/>
      <c r="K318" s="107">
        <v>50</v>
      </c>
      <c r="L318" s="107">
        <v>110</v>
      </c>
      <c r="M318" s="107">
        <v>31</v>
      </c>
      <c r="N318" s="108">
        <v>191</v>
      </c>
      <c r="O318"/>
      <c r="P318">
        <v>50</v>
      </c>
      <c r="R318" s="599" t="s">
        <v>1111</v>
      </c>
      <c r="S318" s="600" t="s">
        <v>1108</v>
      </c>
      <c r="T318" s="675">
        <f t="shared" ref="T318:T319" si="3457">IF(C314&gt;0,C318/C314,)</f>
        <v>1.2396950350213848E-4</v>
      </c>
      <c r="U318" s="676">
        <f t="shared" ref="U318:U319" si="3458">IF(D314&gt;0,D318/D314,)</f>
        <v>5.6053811659192824E-4</v>
      </c>
      <c r="V318" s="676">
        <f t="shared" ref="V318:V319" si="3459">IF(E314&gt;0,E318/E314,)</f>
        <v>2.2396416573348266E-4</v>
      </c>
      <c r="W318" s="676">
        <f t="shared" ref="W318:W319" si="3460">IF(F314&gt;0,F318/F314,)</f>
        <v>3.1046258925799441E-4</v>
      </c>
      <c r="X318" s="676">
        <f t="shared" ref="X318:X319" si="3461">IF(G314&gt;0,G318/G314,)</f>
        <v>0</v>
      </c>
      <c r="Y318" s="676">
        <f t="shared" ref="Y318:Y319" si="3462">IF(H314&gt;0,H318/H314,)</f>
        <v>4.6948356807511738E-3</v>
      </c>
      <c r="Z318" s="675">
        <f t="shared" ref="Z318:Z319" si="3463">IF(I314&gt;0,I318/I314,)</f>
        <v>2.55656397801355E-4</v>
      </c>
      <c r="AA318" s="675">
        <f t="shared" ref="AA318:AA319" si="3464">IF(J314&gt;0,J318/J314,)</f>
        <v>0</v>
      </c>
      <c r="AB318" s="676">
        <f t="shared" ref="AB318:AB319" si="3465">IF(K314&gt;0,K318/K314,)</f>
        <v>6.6251490658539814E-3</v>
      </c>
      <c r="AC318" s="676">
        <f t="shared" ref="AC318:AC319" si="3466">IF(L314&gt;0,L318/L314,)</f>
        <v>2.2713194301053067E-2</v>
      </c>
      <c r="AD318" s="676">
        <f t="shared" ref="AD318:AD319" si="3467">IF(M314&gt;0,M318/M314,)</f>
        <v>2.1423635107118175E-2</v>
      </c>
      <c r="AE318" s="675">
        <f t="shared" ref="AE318:AE319" si="3468">IF(N314&gt;0,N318/N314,)</f>
        <v>1.3803570138035702E-2</v>
      </c>
      <c r="AG318" s="730" t="s">
        <v>1107</v>
      </c>
      <c r="AH318" s="627"/>
      <c r="AI318" s="627"/>
      <c r="AJ318" s="627"/>
      <c r="AK318" s="627"/>
      <c r="AL318" s="627"/>
      <c r="AM318" s="627"/>
      <c r="AN318" s="627"/>
      <c r="AO318" s="627"/>
      <c r="AP318" s="627"/>
      <c r="AQ318" s="627"/>
      <c r="AR318" s="627"/>
      <c r="AS318" s="1" t="s">
        <v>1149</v>
      </c>
    </row>
    <row r="319" spans="1:45" ht="15">
      <c r="A319" s="117"/>
      <c r="B319" s="258" t="s">
        <v>519</v>
      </c>
      <c r="C319" s="259">
        <v>5</v>
      </c>
      <c r="D319" s="260">
        <v>4</v>
      </c>
      <c r="E319" s="260">
        <v>2</v>
      </c>
      <c r="F319" s="260">
        <v>0</v>
      </c>
      <c r="G319" s="260">
        <v>2</v>
      </c>
      <c r="H319" s="260">
        <v>0</v>
      </c>
      <c r="I319" s="259">
        <v>13</v>
      </c>
      <c r="J319" s="259"/>
      <c r="K319" s="260">
        <v>38</v>
      </c>
      <c r="L319" s="260">
        <v>104</v>
      </c>
      <c r="M319" s="260">
        <v>39</v>
      </c>
      <c r="N319" s="261">
        <v>181</v>
      </c>
      <c r="O319"/>
      <c r="P319">
        <v>38</v>
      </c>
      <c r="R319" s="601"/>
      <c r="S319" s="602" t="s">
        <v>607</v>
      </c>
      <c r="T319" s="677">
        <f t="shared" si="3457"/>
        <v>3.0384054448225571E-4</v>
      </c>
      <c r="U319" s="678">
        <f t="shared" si="3458"/>
        <v>6.979584714709475E-4</v>
      </c>
      <c r="V319" s="678">
        <f t="shared" si="3459"/>
        <v>4.3010752688172043E-4</v>
      </c>
      <c r="W319" s="678">
        <f t="shared" si="3460"/>
        <v>0</v>
      </c>
      <c r="X319" s="678">
        <f t="shared" si="3461"/>
        <v>9.8183603338242512E-4</v>
      </c>
      <c r="Y319" s="678">
        <f t="shared" si="3462"/>
        <v>0</v>
      </c>
      <c r="Z319" s="677">
        <f t="shared" si="3463"/>
        <v>4.0151959724495784E-4</v>
      </c>
      <c r="AA319" s="677">
        <f t="shared" si="3464"/>
        <v>0</v>
      </c>
      <c r="AB319" s="678">
        <f t="shared" si="3465"/>
        <v>4.3633023309220349E-3</v>
      </c>
      <c r="AC319" s="678">
        <f t="shared" si="3466"/>
        <v>1.9213005726953631E-2</v>
      </c>
      <c r="AD319" s="678">
        <f t="shared" si="3467"/>
        <v>2.6052104208416832E-2</v>
      </c>
      <c r="AE319" s="677">
        <f t="shared" si="3468"/>
        <v>1.1588449964786479E-2</v>
      </c>
      <c r="AG319" s="637">
        <f>(T319-T318)*100</f>
        <v>1.7987104098011724E-2</v>
      </c>
      <c r="AH319" s="637">
        <f t="shared" ref="AH319" si="3469">(U319-U318)*100</f>
        <v>1.3742035487901927E-2</v>
      </c>
      <c r="AI319" s="637">
        <f t="shared" ref="AI319" si="3470">(V319-V318)*100</f>
        <v>2.0614336114823776E-2</v>
      </c>
      <c r="AJ319" s="637">
        <f t="shared" ref="AJ319" si="3471">(W319-W318)*100</f>
        <v>-3.1046258925799441E-2</v>
      </c>
      <c r="AK319" s="637">
        <f t="shared" ref="AK319" si="3472">(X319-X318)*100</f>
        <v>9.8183603338242512E-2</v>
      </c>
      <c r="AL319" s="637">
        <f t="shared" ref="AL319" si="3473">(Y319-Y318)*100</f>
        <v>-0.46948356807511737</v>
      </c>
      <c r="AM319" s="637">
        <f t="shared" ref="AM319" si="3474">(Z319-Z318)*100</f>
        <v>1.4586319944360283E-2</v>
      </c>
      <c r="AN319" s="637">
        <f t="shared" ref="AN319" si="3475">(AA319-AA318)*100</f>
        <v>0</v>
      </c>
      <c r="AO319" s="637">
        <f t="shared" ref="AO319" si="3476">(AB319-AB318)*100</f>
        <v>-0.22618467349319465</v>
      </c>
      <c r="AP319" s="637">
        <f t="shared" ref="AP319" si="3477">(AC319-AC318)*100</f>
        <v>-0.3500188574099436</v>
      </c>
      <c r="AQ319" s="637">
        <f t="shared" ref="AQ319" si="3478">(AD319-AD318)*100</f>
        <v>0.46284691012986567</v>
      </c>
      <c r="AR319" s="637">
        <f t="shared" ref="AR319" si="3479">(AE319-AE318)*100</f>
        <v>-0.22151201732492232</v>
      </c>
    </row>
    <row r="320" spans="1:45" ht="15">
      <c r="A320" s="117"/>
      <c r="B320" s="99" t="s">
        <v>276</v>
      </c>
      <c r="C320" s="106"/>
      <c r="D320" s="107"/>
      <c r="E320" s="107"/>
      <c r="F320" s="107"/>
      <c r="G320" s="107"/>
      <c r="H320" s="107"/>
      <c r="I320" s="106"/>
      <c r="J320" s="106"/>
      <c r="K320" s="107"/>
      <c r="L320" s="107"/>
      <c r="M320" s="107"/>
      <c r="N320" s="108"/>
      <c r="O320"/>
      <c r="P320"/>
      <c r="R320" s="599" t="s">
        <v>1112</v>
      </c>
      <c r="S320" s="600" t="s">
        <v>1108</v>
      </c>
      <c r="T320" s="675">
        <f t="shared" ref="T320:T321" si="3480">IF(C314&gt;0,C320/C314,)</f>
        <v>0</v>
      </c>
      <c r="U320" s="676">
        <f t="shared" ref="U320:U321" si="3481">IF(D314&gt;0,D320/D314,)</f>
        <v>0</v>
      </c>
      <c r="V320" s="676">
        <f t="shared" ref="V320:V321" si="3482">IF(E314&gt;0,E320/E314,)</f>
        <v>0</v>
      </c>
      <c r="W320" s="676">
        <f t="shared" ref="W320:W321" si="3483">IF(F314&gt;0,F320/F314,)</f>
        <v>0</v>
      </c>
      <c r="X320" s="676">
        <f t="shared" ref="X320:X321" si="3484">IF(G314&gt;0,G320/G314,)</f>
        <v>0</v>
      </c>
      <c r="Y320" s="676">
        <f t="shared" ref="Y320:Y321" si="3485">IF(H314&gt;0,H320/H314,)</f>
        <v>0</v>
      </c>
      <c r="Z320" s="675">
        <f t="shared" ref="Z320:Z321" si="3486">IF(I314&gt;0,I320/I314,)</f>
        <v>0</v>
      </c>
      <c r="AA320" s="675">
        <f t="shared" ref="AA320:AA321" si="3487">IF(J314&gt;0,J320/J314,)</f>
        <v>0</v>
      </c>
      <c r="AB320" s="676">
        <f t="shared" ref="AB320:AB321" si="3488">IF(K314&gt;0,K320/K314,)</f>
        <v>0</v>
      </c>
      <c r="AC320" s="676">
        <f t="shared" ref="AC320:AC321" si="3489">IF(L314&gt;0,L320/L314,)</f>
        <v>0</v>
      </c>
      <c r="AD320" s="676">
        <f t="shared" ref="AD320:AD321" si="3490">IF(M314&gt;0,M320/M314,)</f>
        <v>0</v>
      </c>
      <c r="AE320" s="675">
        <f t="shared" ref="AE320:AE321" si="3491">IF(N314&gt;0,N320/N314,)</f>
        <v>0</v>
      </c>
      <c r="AG320" s="730" t="s">
        <v>1107</v>
      </c>
      <c r="AH320" s="627"/>
      <c r="AI320" s="627"/>
      <c r="AJ320" s="627"/>
      <c r="AK320" s="627"/>
      <c r="AL320" s="627"/>
      <c r="AM320" s="627"/>
      <c r="AN320" s="627"/>
      <c r="AO320" s="627"/>
      <c r="AP320" s="627"/>
      <c r="AQ320" s="627"/>
      <c r="AR320" s="627"/>
    </row>
    <row r="321" spans="1:44" ht="15">
      <c r="A321" s="117"/>
      <c r="B321" s="258" t="s">
        <v>521</v>
      </c>
      <c r="C321" s="259"/>
      <c r="D321" s="260"/>
      <c r="E321" s="260"/>
      <c r="F321" s="260"/>
      <c r="G321" s="260"/>
      <c r="H321" s="260"/>
      <c r="I321" s="259"/>
      <c r="J321" s="259"/>
      <c r="K321" s="260"/>
      <c r="L321" s="260"/>
      <c r="M321" s="260"/>
      <c r="N321" s="261"/>
      <c r="O321"/>
      <c r="P321"/>
      <c r="R321" s="601"/>
      <c r="S321" s="602" t="s">
        <v>607</v>
      </c>
      <c r="T321" s="677">
        <f t="shared" si="3480"/>
        <v>0</v>
      </c>
      <c r="U321" s="678">
        <f t="shared" si="3481"/>
        <v>0</v>
      </c>
      <c r="V321" s="678">
        <f t="shared" si="3482"/>
        <v>0</v>
      </c>
      <c r="W321" s="678">
        <f t="shared" si="3483"/>
        <v>0</v>
      </c>
      <c r="X321" s="678">
        <f t="shared" si="3484"/>
        <v>0</v>
      </c>
      <c r="Y321" s="678">
        <f t="shared" si="3485"/>
        <v>0</v>
      </c>
      <c r="Z321" s="677">
        <f t="shared" si="3486"/>
        <v>0</v>
      </c>
      <c r="AA321" s="677">
        <f t="shared" si="3487"/>
        <v>0</v>
      </c>
      <c r="AB321" s="678">
        <f t="shared" si="3488"/>
        <v>0</v>
      </c>
      <c r="AC321" s="678">
        <f t="shared" si="3489"/>
        <v>0</v>
      </c>
      <c r="AD321" s="678">
        <f t="shared" si="3490"/>
        <v>0</v>
      </c>
      <c r="AE321" s="677">
        <f t="shared" si="3491"/>
        <v>0</v>
      </c>
      <c r="AG321" s="629">
        <f>(T321-T320)*100</f>
        <v>0</v>
      </c>
      <c r="AH321" s="629">
        <f t="shared" ref="AH321" si="3492">(U321-U320)*100</f>
        <v>0</v>
      </c>
      <c r="AI321" s="629">
        <f t="shared" ref="AI321" si="3493">(V321-V320)*100</f>
        <v>0</v>
      </c>
      <c r="AJ321" s="629">
        <f t="shared" ref="AJ321" si="3494">(W321-W320)*100</f>
        <v>0</v>
      </c>
      <c r="AK321" s="629">
        <f t="shared" ref="AK321" si="3495">(X321-X320)*100</f>
        <v>0</v>
      </c>
      <c r="AL321" s="629">
        <f t="shared" ref="AL321" si="3496">(Y321-Y320)*100</f>
        <v>0</v>
      </c>
      <c r="AM321" s="629">
        <f t="shared" ref="AM321" si="3497">(Z321-Z320)*100</f>
        <v>0</v>
      </c>
      <c r="AN321" s="629">
        <f t="shared" ref="AN321" si="3498">(AA321-AA320)*100</f>
        <v>0</v>
      </c>
      <c r="AO321" s="629">
        <f t="shared" ref="AO321" si="3499">(AB321-AB320)*100</f>
        <v>0</v>
      </c>
      <c r="AP321" s="629">
        <f t="shared" ref="AP321" si="3500">(AC321-AC320)*100</f>
        <v>0</v>
      </c>
      <c r="AQ321" s="629">
        <f t="shared" ref="AQ321" si="3501">(AD321-AD320)*100</f>
        <v>0</v>
      </c>
      <c r="AR321" s="629">
        <f t="shared" ref="AR321" si="3502">(AE321-AE320)*100</f>
        <v>0</v>
      </c>
    </row>
    <row r="322" spans="1:44" ht="15">
      <c r="A322" s="117"/>
      <c r="B322" s="99" t="s">
        <v>142</v>
      </c>
      <c r="C322" s="106">
        <v>9457</v>
      </c>
      <c r="D322" s="107">
        <v>2964</v>
      </c>
      <c r="E322" s="107">
        <v>3338</v>
      </c>
      <c r="F322" s="107">
        <v>2049</v>
      </c>
      <c r="G322" s="107">
        <v>1448</v>
      </c>
      <c r="H322" s="107">
        <v>115</v>
      </c>
      <c r="I322" s="106">
        <v>19371</v>
      </c>
      <c r="J322" s="106"/>
      <c r="K322" s="107">
        <v>906</v>
      </c>
      <c r="L322" s="107">
        <v>628</v>
      </c>
      <c r="M322" s="107">
        <v>224</v>
      </c>
      <c r="N322" s="108">
        <v>1758</v>
      </c>
      <c r="O322"/>
      <c r="P322">
        <v>906</v>
      </c>
      <c r="R322" s="599" t="s">
        <v>1113</v>
      </c>
      <c r="S322" s="600" t="s">
        <v>1108</v>
      </c>
      <c r="T322" s="675">
        <f t="shared" ref="T322:T323" si="3503">IF(C314&gt;0,C322/C314,)</f>
        <v>0.58618979730986176</v>
      </c>
      <c r="U322" s="676">
        <f t="shared" ref="U322:U323" si="3504">IF(D314&gt;0,D322/D314,)</f>
        <v>0.55381165919282516</v>
      </c>
      <c r="V322" s="676">
        <f t="shared" ref="V322:V323" si="3505">IF(E314&gt;0,E322/E314,)</f>
        <v>0.74759238521836502</v>
      </c>
      <c r="W322" s="676">
        <f t="shared" ref="W322:W323" si="3506">IF(F314&gt;0,F322/F314,)</f>
        <v>0.63613784538963059</v>
      </c>
      <c r="X322" s="676">
        <f t="shared" ref="X322:X323" si="3507">IF(G314&gt;0,G322/G314,)</f>
        <v>0.75890985324947591</v>
      </c>
      <c r="Y322" s="676">
        <f t="shared" ref="Y322:Y323" si="3508">IF(H314&gt;0,H322/H314,)</f>
        <v>0.539906103286385</v>
      </c>
      <c r="Z322" s="675">
        <f t="shared" ref="Z322:Z323" si="3509">IF(I314&gt;0,I322/I314,)</f>
        <v>0.61904001022625588</v>
      </c>
      <c r="AA322" s="675">
        <f t="shared" ref="AA322:AA323" si="3510">IF(J314&gt;0,J322/J314,)</f>
        <v>0</v>
      </c>
      <c r="AB322" s="676">
        <f t="shared" ref="AB322:AB323" si="3511">IF(K314&gt;0,K322/K314,)</f>
        <v>0.12004770107327414</v>
      </c>
      <c r="AC322" s="676">
        <f t="shared" ref="AC322:AC323" si="3512">IF(L314&gt;0,L322/L314,)</f>
        <v>0.12967169110055751</v>
      </c>
      <c r="AD322" s="676">
        <f t="shared" ref="AD322:AD323" si="3513">IF(M314&gt;0,M322/M314,)</f>
        <v>0.15480304077401522</v>
      </c>
      <c r="AE322" s="675">
        <f t="shared" ref="AE322:AE323" si="3514">IF(N314&gt;0,N322/N314,)</f>
        <v>0.12705066127050663</v>
      </c>
      <c r="AG322" s="730" t="s">
        <v>1107</v>
      </c>
      <c r="AH322" s="627"/>
      <c r="AI322" s="627"/>
      <c r="AJ322" s="627"/>
      <c r="AK322" s="627"/>
      <c r="AL322" s="627"/>
      <c r="AM322" s="627"/>
      <c r="AN322" s="627"/>
      <c r="AO322" s="627"/>
      <c r="AP322" s="627"/>
      <c r="AQ322" s="627"/>
      <c r="AR322" s="627"/>
    </row>
    <row r="323" spans="1:44" ht="15">
      <c r="A323" s="117"/>
      <c r="B323" s="258" t="s">
        <v>523</v>
      </c>
      <c r="C323" s="259">
        <v>9666</v>
      </c>
      <c r="D323" s="260">
        <v>3115</v>
      </c>
      <c r="E323" s="260">
        <v>3471</v>
      </c>
      <c r="F323" s="260">
        <v>2047</v>
      </c>
      <c r="G323" s="260">
        <v>1487</v>
      </c>
      <c r="H323" s="260">
        <v>119</v>
      </c>
      <c r="I323" s="259">
        <v>19905</v>
      </c>
      <c r="J323" s="259"/>
      <c r="K323" s="260">
        <v>1138</v>
      </c>
      <c r="L323" s="260">
        <v>667</v>
      </c>
      <c r="M323" s="260">
        <v>241</v>
      </c>
      <c r="N323" s="261">
        <v>2046</v>
      </c>
      <c r="O323"/>
      <c r="P323">
        <v>1138</v>
      </c>
      <c r="R323" s="601"/>
      <c r="S323" s="602" t="s">
        <v>607</v>
      </c>
      <c r="T323" s="677">
        <f t="shared" si="3503"/>
        <v>0.58738454059309675</v>
      </c>
      <c r="U323" s="678">
        <f t="shared" si="3504"/>
        <v>0.54353515965800037</v>
      </c>
      <c r="V323" s="678">
        <f t="shared" si="3505"/>
        <v>0.74645161290322581</v>
      </c>
      <c r="W323" s="678">
        <f t="shared" si="3506"/>
        <v>0.63101109741060424</v>
      </c>
      <c r="X323" s="678">
        <f t="shared" si="3507"/>
        <v>0.72999509081983305</v>
      </c>
      <c r="Y323" s="678">
        <f t="shared" si="3508"/>
        <v>0.45945945945945948</v>
      </c>
      <c r="Z323" s="677">
        <f t="shared" si="3509"/>
        <v>0.61478827562776039</v>
      </c>
      <c r="AA323" s="677">
        <f t="shared" si="3510"/>
        <v>0</v>
      </c>
      <c r="AB323" s="678">
        <f t="shared" si="3511"/>
        <v>0.13066942243655988</v>
      </c>
      <c r="AC323" s="678">
        <f t="shared" si="3512"/>
        <v>0.12322187326805838</v>
      </c>
      <c r="AD323" s="678">
        <f t="shared" si="3513"/>
        <v>0.16098864395457582</v>
      </c>
      <c r="AE323" s="677">
        <f t="shared" si="3514"/>
        <v>0.13099430181189578</v>
      </c>
      <c r="AG323" s="637">
        <f>(T323-T322)*100</f>
        <v>0.11947432832349891</v>
      </c>
      <c r="AH323" s="637">
        <f t="shared" ref="AH323" si="3515">(U323-U322)*100</f>
        <v>-1.027649953482479</v>
      </c>
      <c r="AI323" s="637">
        <f t="shared" ref="AI323" si="3516">(V323-V322)*100</f>
        <v>-0.11407723151392046</v>
      </c>
      <c r="AJ323" s="637">
        <f t="shared" ref="AJ323" si="3517">(W323-W322)*100</f>
        <v>-0.5126747979026347</v>
      </c>
      <c r="AK323" s="637">
        <f t="shared" ref="AK323" si="3518">(X323-X322)*100</f>
        <v>-2.891476242964286</v>
      </c>
      <c r="AL323" s="637">
        <f t="shared" ref="AL323" si="3519">(Y323-Y322)*100</f>
        <v>-8.0446643826925506</v>
      </c>
      <c r="AM323" s="637">
        <f t="shared" ref="AM323" si="3520">(Z323-Z322)*100</f>
        <v>-0.42517345984954824</v>
      </c>
      <c r="AN323" s="637">
        <f t="shared" ref="AN323" si="3521">(AA323-AA322)*100</f>
        <v>0</v>
      </c>
      <c r="AO323" s="637">
        <f t="shared" ref="AO323" si="3522">(AB323-AB322)*100</f>
        <v>1.0621721363285737</v>
      </c>
      <c r="AP323" s="637">
        <f t="shared" ref="AP323" si="3523">(AC323-AC322)*100</f>
        <v>-0.64498178324991362</v>
      </c>
      <c r="AQ323" s="637">
        <f t="shared" ref="AQ323" si="3524">(AD323-AD322)*100</f>
        <v>0.6185603180560606</v>
      </c>
      <c r="AR323" s="637">
        <f t="shared" ref="AR323" si="3525">(AE323-AE322)*100</f>
        <v>0.3943640541389154</v>
      </c>
    </row>
    <row r="324" spans="1:44" ht="15">
      <c r="A324" s="117"/>
      <c r="B324" s="99" t="s">
        <v>144</v>
      </c>
      <c r="C324" s="106">
        <v>1047</v>
      </c>
      <c r="D324" s="107">
        <v>501</v>
      </c>
      <c r="E324" s="107">
        <v>118</v>
      </c>
      <c r="F324" s="107">
        <v>177</v>
      </c>
      <c r="G324" s="107">
        <v>64</v>
      </c>
      <c r="H324" s="107">
        <v>16</v>
      </c>
      <c r="I324" s="106">
        <v>1923</v>
      </c>
      <c r="J324" s="106"/>
      <c r="K324" s="107">
        <v>2700</v>
      </c>
      <c r="L324" s="107">
        <v>1626</v>
      </c>
      <c r="M324" s="107">
        <v>527</v>
      </c>
      <c r="N324" s="108">
        <v>4853</v>
      </c>
      <c r="O324"/>
      <c r="P324">
        <v>2700</v>
      </c>
      <c r="R324" s="599" t="s">
        <v>1114</v>
      </c>
      <c r="S324" s="600" t="s">
        <v>1108</v>
      </c>
      <c r="T324" s="675">
        <f t="shared" ref="T324:T325" si="3526">IF(C314&gt;0,C324/C314,)</f>
        <v>6.4898035083369485E-2</v>
      </c>
      <c r="U324" s="676">
        <f t="shared" ref="U324:U325" si="3527">IF(D314&gt;0,D324/D314,)</f>
        <v>9.3609865470852024E-2</v>
      </c>
      <c r="V324" s="676">
        <f t="shared" ref="V324:V325" si="3528">IF(E314&gt;0,E324/E314,)</f>
        <v>2.642777155655095E-2</v>
      </c>
      <c r="W324" s="676">
        <f t="shared" ref="W324:W325" si="3529">IF(F314&gt;0,F324/F314,)</f>
        <v>5.4951878298665012E-2</v>
      </c>
      <c r="X324" s="676">
        <f t="shared" ref="X324:X325" si="3530">IF(G314&gt;0,G324/G314,)</f>
        <v>3.3542976939203356E-2</v>
      </c>
      <c r="Y324" s="676">
        <f t="shared" ref="Y324:Y325" si="3531">IF(H314&gt;0,H324/H314,)</f>
        <v>7.5117370892018781E-2</v>
      </c>
      <c r="Z324" s="675">
        <f t="shared" ref="Z324:Z325" si="3532">IF(I314&gt;0,I324/I314,)</f>
        <v>6.14534066215007E-2</v>
      </c>
      <c r="AA324" s="675">
        <f t="shared" ref="AA324:AA325" si="3533">IF(J314&gt;0,J324/J314,)</f>
        <v>0</v>
      </c>
      <c r="AB324" s="676">
        <f t="shared" ref="AB324:AB325" si="3534">IF(K314&gt;0,K324/K314,)</f>
        <v>0.35775804955611501</v>
      </c>
      <c r="AC324" s="676">
        <f t="shared" ref="AC324:AC325" si="3535">IF(L314&gt;0,L324/L314,)</f>
        <v>0.33574230848647535</v>
      </c>
      <c r="AD324" s="676">
        <f t="shared" ref="AD324:AD325" si="3536">IF(M314&gt;0,M324/M314,)</f>
        <v>0.36420179682100901</v>
      </c>
      <c r="AE324" s="675">
        <f t="shared" ref="AE324:AE325" si="3537">IF(N314&gt;0,N324/N314,)</f>
        <v>0.35072631350726313</v>
      </c>
      <c r="AG324" s="730" t="s">
        <v>1107</v>
      </c>
      <c r="AH324" s="627"/>
      <c r="AI324" s="627"/>
      <c r="AJ324" s="627"/>
      <c r="AK324" s="627"/>
      <c r="AL324" s="627"/>
      <c r="AM324" s="627"/>
      <c r="AN324" s="627"/>
      <c r="AO324" s="627"/>
      <c r="AP324" s="627"/>
      <c r="AQ324" s="627"/>
      <c r="AR324" s="627"/>
    </row>
    <row r="325" spans="1:44" ht="15">
      <c r="A325" s="117"/>
      <c r="B325" s="258" t="s">
        <v>525</v>
      </c>
      <c r="C325" s="259">
        <v>963</v>
      </c>
      <c r="D325" s="260">
        <v>525</v>
      </c>
      <c r="E325" s="260">
        <v>141</v>
      </c>
      <c r="F325" s="260">
        <v>150</v>
      </c>
      <c r="G325" s="260">
        <v>58</v>
      </c>
      <c r="H325" s="260">
        <v>38</v>
      </c>
      <c r="I325" s="259">
        <v>1875</v>
      </c>
      <c r="J325" s="259"/>
      <c r="K325" s="260">
        <v>2886</v>
      </c>
      <c r="L325" s="260">
        <v>1558</v>
      </c>
      <c r="M325" s="260">
        <v>498</v>
      </c>
      <c r="N325" s="261">
        <v>4942</v>
      </c>
      <c r="O325"/>
      <c r="P325">
        <v>2886</v>
      </c>
      <c r="R325" s="601"/>
      <c r="S325" s="602" t="s">
        <v>607</v>
      </c>
      <c r="T325" s="677">
        <f t="shared" si="3526"/>
        <v>5.8519688867282448E-2</v>
      </c>
      <c r="U325" s="678">
        <f t="shared" si="3527"/>
        <v>9.1607049380561856E-2</v>
      </c>
      <c r="V325" s="678">
        <f t="shared" si="3528"/>
        <v>3.0322580645161291E-2</v>
      </c>
      <c r="W325" s="678">
        <f t="shared" si="3529"/>
        <v>4.6239210850801481E-2</v>
      </c>
      <c r="X325" s="678">
        <f t="shared" si="3530"/>
        <v>2.8473244968090328E-2</v>
      </c>
      <c r="Y325" s="678">
        <f t="shared" si="3531"/>
        <v>0.14671814671814673</v>
      </c>
      <c r="Z325" s="677">
        <f t="shared" si="3532"/>
        <v>5.7911480371868919E-2</v>
      </c>
      <c r="AA325" s="677">
        <f t="shared" si="3533"/>
        <v>0</v>
      </c>
      <c r="AB325" s="678">
        <f t="shared" si="3534"/>
        <v>0.33138132965897349</v>
      </c>
      <c r="AC325" s="678">
        <f t="shared" si="3535"/>
        <v>0.28782560502493998</v>
      </c>
      <c r="AD325" s="678">
        <f t="shared" si="3536"/>
        <v>0.33266533066132264</v>
      </c>
      <c r="AE325" s="677">
        <f t="shared" si="3537"/>
        <v>0.31640950124847944</v>
      </c>
      <c r="AG325" s="637">
        <f>(T325-T324)*100</f>
        <v>-0.63783462160870374</v>
      </c>
      <c r="AH325" s="637">
        <f t="shared" ref="AH325" si="3538">(U325-U324)*100</f>
        <v>-0.20028160902901687</v>
      </c>
      <c r="AI325" s="637">
        <f t="shared" ref="AI325" si="3539">(V325-V324)*100</f>
        <v>0.38948090886103404</v>
      </c>
      <c r="AJ325" s="637">
        <f t="shared" ref="AJ325" si="3540">(W325-W324)*100</f>
        <v>-0.87126674478635313</v>
      </c>
      <c r="AK325" s="637">
        <f t="shared" ref="AK325" si="3541">(X325-X324)*100</f>
        <v>-0.50697319711130273</v>
      </c>
      <c r="AL325" s="637">
        <f t="shared" ref="AL325" si="3542">(Y325-Y324)*100</f>
        <v>7.1600775826127947</v>
      </c>
      <c r="AM325" s="637">
        <f t="shared" ref="AM325" si="3543">(Z325-Z324)*100</f>
        <v>-0.35419262496317816</v>
      </c>
      <c r="AN325" s="637">
        <f t="shared" ref="AN325" si="3544">(AA325-AA324)*100</f>
        <v>0</v>
      </c>
      <c r="AO325" s="637">
        <f t="shared" ref="AO325" si="3545">(AB325-AB324)*100</f>
        <v>-2.6376719897141521</v>
      </c>
      <c r="AP325" s="637">
        <f t="shared" ref="AP325" si="3546">(AC325-AC324)*100</f>
        <v>-4.7916703461535368</v>
      </c>
      <c r="AQ325" s="637">
        <f t="shared" ref="AQ325" si="3547">(AD325-AD324)*100</f>
        <v>-3.1536466159686363</v>
      </c>
      <c r="AR325" s="637">
        <f t="shared" ref="AR325" si="3548">(AE325-AE324)*100</f>
        <v>-3.4316812258783691</v>
      </c>
    </row>
    <row r="326" spans="1:44" ht="15">
      <c r="A326" s="117"/>
      <c r="B326" s="99" t="s">
        <v>146</v>
      </c>
      <c r="C326" s="106"/>
      <c r="D326" s="107"/>
      <c r="E326" s="107"/>
      <c r="F326" s="107"/>
      <c r="G326" s="107"/>
      <c r="H326" s="107"/>
      <c r="I326" s="106"/>
      <c r="J326" s="106"/>
      <c r="K326" s="107"/>
      <c r="L326" s="107"/>
      <c r="M326" s="107"/>
      <c r="N326" s="108"/>
      <c r="O326"/>
      <c r="P326"/>
      <c r="R326" s="599" t="s">
        <v>1115</v>
      </c>
      <c r="S326" s="600" t="s">
        <v>1108</v>
      </c>
      <c r="T326" s="675">
        <f t="shared" ref="T326:T327" si="3549">IF(C314&gt;0,C326/C314,)</f>
        <v>0</v>
      </c>
      <c r="U326" s="676">
        <f t="shared" ref="U326:U327" si="3550">IF(D314&gt;0,D326/D314,)</f>
        <v>0</v>
      </c>
      <c r="V326" s="676">
        <f t="shared" ref="V326:V327" si="3551">IF(E314&gt;0,E326/E314,)</f>
        <v>0</v>
      </c>
      <c r="W326" s="676">
        <f t="shared" ref="W326:W327" si="3552">IF(F314&gt;0,F326/F314,)</f>
        <v>0</v>
      </c>
      <c r="X326" s="676">
        <f t="shared" ref="X326:X327" si="3553">IF(G314&gt;0,G326/G314,)</f>
        <v>0</v>
      </c>
      <c r="Y326" s="676">
        <f t="shared" ref="Y326:Y327" si="3554">IF(H314&gt;0,H326/H314,)</f>
        <v>0</v>
      </c>
      <c r="Z326" s="675">
        <f t="shared" ref="Z326:Z327" si="3555">IF(I314&gt;0,I326/I314,)</f>
        <v>0</v>
      </c>
      <c r="AA326" s="675">
        <f t="shared" ref="AA326:AA327" si="3556">IF(J314&gt;0,J326/J314,)</f>
        <v>0</v>
      </c>
      <c r="AB326" s="676">
        <f t="shared" ref="AB326:AB327" si="3557">IF(K314&gt;0,K326/K314,)</f>
        <v>0</v>
      </c>
      <c r="AC326" s="676">
        <f t="shared" ref="AC326:AC327" si="3558">IF(L314&gt;0,L326/L314,)</f>
        <v>0</v>
      </c>
      <c r="AD326" s="676">
        <f t="shared" ref="AD326:AD327" si="3559">IF(M314&gt;0,M326/M314,)</f>
        <v>0</v>
      </c>
      <c r="AE326" s="675">
        <f t="shared" ref="AE326:AE327" si="3560">IF(N314&gt;0,N326/N314,)</f>
        <v>0</v>
      </c>
      <c r="AG326" s="730" t="s">
        <v>1107</v>
      </c>
      <c r="AH326" s="627"/>
      <c r="AI326" s="627"/>
      <c r="AJ326" s="627"/>
      <c r="AK326" s="627"/>
      <c r="AL326" s="627"/>
      <c r="AM326" s="627"/>
      <c r="AN326" s="627"/>
      <c r="AO326" s="627"/>
      <c r="AP326" s="627"/>
      <c r="AQ326" s="627"/>
      <c r="AR326" s="627"/>
    </row>
    <row r="327" spans="1:44" ht="15">
      <c r="A327" s="117"/>
      <c r="B327" s="258" t="s">
        <v>527</v>
      </c>
      <c r="C327" s="259"/>
      <c r="D327" s="260"/>
      <c r="E327" s="260"/>
      <c r="F327" s="260"/>
      <c r="G327" s="260"/>
      <c r="H327" s="260"/>
      <c r="I327" s="259"/>
      <c r="J327" s="259"/>
      <c r="K327" s="260"/>
      <c r="L327" s="260"/>
      <c r="M327" s="260"/>
      <c r="N327" s="261"/>
      <c r="O327"/>
      <c r="P327"/>
      <c r="R327" s="601"/>
      <c r="S327" s="602" t="s">
        <v>607</v>
      </c>
      <c r="T327" s="677">
        <f t="shared" si="3549"/>
        <v>0</v>
      </c>
      <c r="U327" s="678">
        <f t="shared" si="3550"/>
        <v>0</v>
      </c>
      <c r="V327" s="678">
        <f t="shared" si="3551"/>
        <v>0</v>
      </c>
      <c r="W327" s="678">
        <f t="shared" si="3552"/>
        <v>0</v>
      </c>
      <c r="X327" s="678">
        <f t="shared" si="3553"/>
        <v>0</v>
      </c>
      <c r="Y327" s="678">
        <f t="shared" si="3554"/>
        <v>0</v>
      </c>
      <c r="Z327" s="677">
        <f t="shared" si="3555"/>
        <v>0</v>
      </c>
      <c r="AA327" s="677">
        <f t="shared" si="3556"/>
        <v>0</v>
      </c>
      <c r="AB327" s="678">
        <f t="shared" si="3557"/>
        <v>0</v>
      </c>
      <c r="AC327" s="678">
        <f t="shared" si="3558"/>
        <v>0</v>
      </c>
      <c r="AD327" s="678">
        <f t="shared" si="3559"/>
        <v>0</v>
      </c>
      <c r="AE327" s="677">
        <f t="shared" si="3560"/>
        <v>0</v>
      </c>
      <c r="AG327" s="637">
        <f>(T327-T326)*100</f>
        <v>0</v>
      </c>
      <c r="AH327" s="637">
        <f t="shared" ref="AH327" si="3561">(U327-U326)*100</f>
        <v>0</v>
      </c>
      <c r="AI327" s="637">
        <f t="shared" ref="AI327" si="3562">(V327-V326)*100</f>
        <v>0</v>
      </c>
      <c r="AJ327" s="637">
        <f t="shared" ref="AJ327" si="3563">(W327-W326)*100</f>
        <v>0</v>
      </c>
      <c r="AK327" s="637">
        <f t="shared" ref="AK327" si="3564">(X327-X326)*100</f>
        <v>0</v>
      </c>
      <c r="AL327" s="637">
        <f t="shared" ref="AL327" si="3565">(Y327-Y326)*100</f>
        <v>0</v>
      </c>
      <c r="AM327" s="637">
        <f t="shared" ref="AM327" si="3566">(Z327-Z326)*100</f>
        <v>0</v>
      </c>
      <c r="AN327" s="637">
        <f t="shared" ref="AN327" si="3567">(AA327-AA326)*100</f>
        <v>0</v>
      </c>
      <c r="AO327" s="637">
        <f t="shared" ref="AO327" si="3568">(AB327-AB326)*100</f>
        <v>0</v>
      </c>
      <c r="AP327" s="637">
        <f t="shared" ref="AP327" si="3569">(AC327-AC326)*100</f>
        <v>0</v>
      </c>
      <c r="AQ327" s="637">
        <f t="shared" ref="AQ327" si="3570">(AD327-AD326)*100</f>
        <v>0</v>
      </c>
      <c r="AR327" s="637">
        <f t="shared" ref="AR327" si="3571">(AE327-AE326)*100</f>
        <v>0</v>
      </c>
    </row>
    <row r="328" spans="1:44" ht="15">
      <c r="A328" s="117"/>
      <c r="B328" s="99" t="s">
        <v>148</v>
      </c>
      <c r="C328" s="106">
        <v>3582</v>
      </c>
      <c r="D328" s="107">
        <v>1167</v>
      </c>
      <c r="E328" s="107">
        <v>671</v>
      </c>
      <c r="F328" s="107">
        <v>699</v>
      </c>
      <c r="G328" s="107">
        <v>258</v>
      </c>
      <c r="H328" s="107">
        <v>48</v>
      </c>
      <c r="I328" s="106">
        <v>6425</v>
      </c>
      <c r="J328" s="106"/>
      <c r="K328" s="107">
        <v>481</v>
      </c>
      <c r="L328" s="107">
        <v>300</v>
      </c>
      <c r="M328" s="107">
        <v>80</v>
      </c>
      <c r="N328" s="108">
        <v>861</v>
      </c>
      <c r="O328"/>
      <c r="P328">
        <v>481</v>
      </c>
      <c r="R328" s="599" t="s">
        <v>1116</v>
      </c>
      <c r="S328" s="600" t="s">
        <v>1108</v>
      </c>
      <c r="T328" s="675">
        <f t="shared" ref="T328:T329" si="3572">IF(C314&gt;0,C328/C314,)</f>
        <v>0.22202938077233</v>
      </c>
      <c r="U328" s="676">
        <f t="shared" ref="U328:U329" si="3573">IF(D314&gt;0,D328/D314,)</f>
        <v>0.21804932735426008</v>
      </c>
      <c r="V328" s="676">
        <f t="shared" ref="V328:V329" si="3574">IF(E314&gt;0,E328/E314,)</f>
        <v>0.15027995520716686</v>
      </c>
      <c r="W328" s="676">
        <f t="shared" ref="W328:W329" si="3575">IF(F314&gt;0,F328/F314,)</f>
        <v>0.21701334989133808</v>
      </c>
      <c r="X328" s="676">
        <f t="shared" ref="X328:X329" si="3576">IF(G314&gt;0,G328/G314,)</f>
        <v>0.13522012578616352</v>
      </c>
      <c r="Y328" s="676">
        <f t="shared" ref="Y328:Y329" si="3577">IF(H314&gt;0,H328/H314,)</f>
        <v>0.22535211267605634</v>
      </c>
      <c r="Z328" s="675">
        <f t="shared" ref="Z328:Z329" si="3578">IF(I314&gt;0,I328/I314,)</f>
        <v>0.20532404448421321</v>
      </c>
      <c r="AA328" s="675">
        <f t="shared" ref="AA328:AA329" si="3579">IF(J314&gt;0,J328/J314,)</f>
        <v>0</v>
      </c>
      <c r="AB328" s="676">
        <f t="shared" ref="AB328:AB329" si="3580">IF(K314&gt;0,K328/K314,)</f>
        <v>6.3733934013515306E-2</v>
      </c>
      <c r="AC328" s="676">
        <f t="shared" ref="AC328:AC329" si="3581">IF(L314&gt;0,L328/L314,)</f>
        <v>6.1945075366508361E-2</v>
      </c>
      <c r="AD328" s="676">
        <f t="shared" ref="AD328:AD329" si="3582">IF(M314&gt;0,M328/M314,)</f>
        <v>5.5286800276434005E-2</v>
      </c>
      <c r="AE328" s="675">
        <f t="shared" ref="AE328:AE329" si="3583">IF(N314&gt;0,N328/N314,)</f>
        <v>6.2224470622244704E-2</v>
      </c>
      <c r="AG328" s="730" t="s">
        <v>1107</v>
      </c>
      <c r="AH328" s="627"/>
      <c r="AI328" s="627"/>
      <c r="AJ328" s="627"/>
      <c r="AK328" s="627"/>
      <c r="AL328" s="627"/>
      <c r="AM328" s="627"/>
      <c r="AN328" s="627"/>
      <c r="AO328" s="627"/>
      <c r="AP328" s="627"/>
      <c r="AQ328" s="627"/>
      <c r="AR328" s="627"/>
    </row>
    <row r="329" spans="1:44" ht="15">
      <c r="A329" s="117"/>
      <c r="B329" s="258" t="s">
        <v>529</v>
      </c>
      <c r="C329" s="259">
        <v>3782</v>
      </c>
      <c r="D329" s="260">
        <v>1194</v>
      </c>
      <c r="E329" s="260">
        <v>674</v>
      </c>
      <c r="F329" s="260">
        <v>773</v>
      </c>
      <c r="G329" s="260">
        <v>314</v>
      </c>
      <c r="H329" s="260">
        <v>64</v>
      </c>
      <c r="I329" s="259">
        <v>6801</v>
      </c>
      <c r="J329" s="259"/>
      <c r="K329" s="260">
        <v>601</v>
      </c>
      <c r="L329" s="260">
        <v>377</v>
      </c>
      <c r="M329" s="260">
        <v>78</v>
      </c>
      <c r="N329" s="261">
        <v>1056</v>
      </c>
      <c r="O329"/>
      <c r="P329">
        <v>601</v>
      </c>
      <c r="R329" s="601"/>
      <c r="S329" s="602" t="s">
        <v>607</v>
      </c>
      <c r="T329" s="677">
        <f t="shared" si="3572"/>
        <v>0.22982498784637823</v>
      </c>
      <c r="U329" s="678">
        <f t="shared" si="3573"/>
        <v>0.20834060373407781</v>
      </c>
      <c r="V329" s="678">
        <f t="shared" si="3574"/>
        <v>0.1449462365591398</v>
      </c>
      <c r="W329" s="678">
        <f t="shared" si="3575"/>
        <v>0.23828606658446363</v>
      </c>
      <c r="X329" s="678">
        <f t="shared" si="3576"/>
        <v>0.15414825724104075</v>
      </c>
      <c r="Y329" s="678">
        <f t="shared" si="3577"/>
        <v>0.24710424710424711</v>
      </c>
      <c r="Z329" s="677">
        <f t="shared" si="3578"/>
        <v>0.21005652160484295</v>
      </c>
      <c r="AA329" s="677">
        <f t="shared" si="3579"/>
        <v>0</v>
      </c>
      <c r="AB329" s="678">
        <f t="shared" si="3580"/>
        <v>6.9009071075898501E-2</v>
      </c>
      <c r="AC329" s="678">
        <f t="shared" si="3581"/>
        <v>6.9647145760206905E-2</v>
      </c>
      <c r="AD329" s="678">
        <f t="shared" si="3582"/>
        <v>5.2104208416833664E-2</v>
      </c>
      <c r="AE329" s="677">
        <f t="shared" si="3583"/>
        <v>6.7609962225494591E-2</v>
      </c>
      <c r="AG329" s="637">
        <f>(T329-T328)*100</f>
        <v>0.7795607074048222</v>
      </c>
      <c r="AH329" s="637">
        <f t="shared" ref="AH329" si="3584">(U329-U328)*100</f>
        <v>-0.97087236201822691</v>
      </c>
      <c r="AI329" s="637">
        <f t="shared" ref="AI329" si="3585">(V329-V328)*100</f>
        <v>-0.53337186480270637</v>
      </c>
      <c r="AJ329" s="637">
        <f t="shared" ref="AJ329" si="3586">(W329-W328)*100</f>
        <v>2.1272716693125555</v>
      </c>
      <c r="AK329" s="637">
        <f t="shared" ref="AK329" si="3587">(X329-X328)*100</f>
        <v>1.8928131454877235</v>
      </c>
      <c r="AL329" s="637">
        <f t="shared" ref="AL329" si="3588">(Y329-Y328)*100</f>
        <v>2.1752134428190768</v>
      </c>
      <c r="AM329" s="637">
        <f t="shared" ref="AM329" si="3589">(Z329-Z328)*100</f>
        <v>0.47324771206297411</v>
      </c>
      <c r="AN329" s="637">
        <f t="shared" ref="AN329" si="3590">(AA329-AA328)*100</f>
        <v>0</v>
      </c>
      <c r="AO329" s="637">
        <f t="shared" ref="AO329" si="3591">(AB329-AB328)*100</f>
        <v>0.5275137062383195</v>
      </c>
      <c r="AP329" s="637">
        <f t="shared" ref="AP329" si="3592">(AC329-AC328)*100</f>
        <v>0.77020703936985446</v>
      </c>
      <c r="AQ329" s="637">
        <f t="shared" ref="AQ329" si="3593">(AD329-AD328)*100</f>
        <v>-0.31825918596003411</v>
      </c>
      <c r="AR329" s="637">
        <f t="shared" ref="AR329" si="3594">(AE329-AE328)*100</f>
        <v>0.53854916032498867</v>
      </c>
    </row>
    <row r="330" spans="1:44" ht="15">
      <c r="A330" s="117"/>
      <c r="B330" s="99" t="s">
        <v>150</v>
      </c>
      <c r="C330" s="106">
        <v>1561</v>
      </c>
      <c r="D330" s="107">
        <v>484</v>
      </c>
      <c r="E330" s="107">
        <v>222</v>
      </c>
      <c r="F330" s="107">
        <v>187</v>
      </c>
      <c r="G330" s="107">
        <v>92</v>
      </c>
      <c r="H330" s="107">
        <v>13</v>
      </c>
      <c r="I330" s="106">
        <v>2559</v>
      </c>
      <c r="J330" s="106"/>
      <c r="K330" s="107">
        <v>1351</v>
      </c>
      <c r="L330" s="107">
        <v>676</v>
      </c>
      <c r="M330" s="107">
        <v>183</v>
      </c>
      <c r="N330" s="108">
        <v>2210</v>
      </c>
      <c r="O330"/>
      <c r="P330">
        <v>1351</v>
      </c>
      <c r="R330" s="599" t="s">
        <v>1117</v>
      </c>
      <c r="S330" s="600" t="s">
        <v>1108</v>
      </c>
      <c r="T330" s="675">
        <f t="shared" ref="T330:T331" si="3595">IF(C314&gt;0,C330/C314,)</f>
        <v>9.6758197483419073E-2</v>
      </c>
      <c r="U330" s="676">
        <f t="shared" ref="U330:U331" si="3596">IF(D314&gt;0,D330/D314,)</f>
        <v>9.0433482810164431E-2</v>
      </c>
      <c r="V330" s="676">
        <f t="shared" ref="V330:V331" si="3597">IF(E314&gt;0,E330/E314,)</f>
        <v>4.9720044792833144E-2</v>
      </c>
      <c r="W330" s="676">
        <f t="shared" ref="W330:W331" si="3598">IF(F314&gt;0,F330/F314,)</f>
        <v>5.8056504191244952E-2</v>
      </c>
      <c r="X330" s="676">
        <f t="shared" ref="X330:X331" si="3599">IF(G314&gt;0,G330/G314,)</f>
        <v>4.8218029350104823E-2</v>
      </c>
      <c r="Y330" s="676">
        <f t="shared" ref="Y330:Y331" si="3600">IF(H314&gt;0,H330/H314,)</f>
        <v>6.1032863849765258E-2</v>
      </c>
      <c r="Z330" s="675">
        <f t="shared" ref="Z330:Z331" si="3601">IF(I314&gt;0,I330/I314,)</f>
        <v>8.1778090246708429E-2</v>
      </c>
      <c r="AA330" s="675">
        <f t="shared" ref="AA330:AA331" si="3602">IF(J314&gt;0,J330/J314,)</f>
        <v>0</v>
      </c>
      <c r="AB330" s="676">
        <f t="shared" ref="AB330:AB331" si="3603">IF(K314&gt;0,K330/K314,)</f>
        <v>0.17901152775937459</v>
      </c>
      <c r="AC330" s="676">
        <f t="shared" ref="AC330:AC331" si="3604">IF(L314&gt;0,L330/L314,)</f>
        <v>0.13958290315919886</v>
      </c>
      <c r="AD330" s="676">
        <f t="shared" ref="AD330:AD331" si="3605">IF(M314&gt;0,M330/M314,)</f>
        <v>0.12646855563234277</v>
      </c>
      <c r="AE330" s="675">
        <f t="shared" ref="AE330:AE331" si="3606">IF(N314&gt;0,N330/N314,)</f>
        <v>0.15971670159716703</v>
      </c>
      <c r="AG330" s="730" t="s">
        <v>1107</v>
      </c>
      <c r="AH330" s="627"/>
      <c r="AI330" s="627"/>
      <c r="AJ330" s="627"/>
      <c r="AK330" s="627"/>
      <c r="AL330" s="627"/>
      <c r="AM330" s="627"/>
      <c r="AN330" s="627"/>
      <c r="AO330" s="627"/>
      <c r="AP330" s="627"/>
      <c r="AQ330" s="627"/>
      <c r="AR330" s="627"/>
    </row>
    <row r="331" spans="1:44" ht="15">
      <c r="A331" s="117"/>
      <c r="B331" s="258" t="s">
        <v>531</v>
      </c>
      <c r="C331" s="259">
        <v>1655</v>
      </c>
      <c r="D331" s="260">
        <v>605</v>
      </c>
      <c r="E331" s="260">
        <v>213</v>
      </c>
      <c r="F331" s="260">
        <v>182</v>
      </c>
      <c r="G331" s="260">
        <v>139</v>
      </c>
      <c r="H331" s="260">
        <v>16</v>
      </c>
      <c r="I331" s="259">
        <v>2810</v>
      </c>
      <c r="J331" s="259"/>
      <c r="K331" s="260">
        <v>1545</v>
      </c>
      <c r="L331" s="260">
        <v>775</v>
      </c>
      <c r="M331" s="260">
        <v>173</v>
      </c>
      <c r="N331" s="261">
        <v>2493</v>
      </c>
      <c r="O331"/>
      <c r="P331">
        <v>1545</v>
      </c>
      <c r="R331" s="601"/>
      <c r="S331" s="602" t="s">
        <v>607</v>
      </c>
      <c r="T331" s="677">
        <f t="shared" si="3595"/>
        <v>0.10057122022362663</v>
      </c>
      <c r="U331" s="678">
        <f t="shared" si="3596"/>
        <v>0.10556621880998081</v>
      </c>
      <c r="V331" s="678">
        <f t="shared" si="3597"/>
        <v>4.5806451612903226E-2</v>
      </c>
      <c r="W331" s="678">
        <f t="shared" si="3598"/>
        <v>5.6103575832305796E-2</v>
      </c>
      <c r="X331" s="678">
        <f t="shared" si="3599"/>
        <v>6.823760432007854E-2</v>
      </c>
      <c r="Y331" s="678">
        <f t="shared" si="3600"/>
        <v>6.1776061776061778E-2</v>
      </c>
      <c r="Z331" s="677">
        <f t="shared" si="3601"/>
        <v>8.6790005250640886E-2</v>
      </c>
      <c r="AA331" s="677">
        <f t="shared" si="3602"/>
        <v>0</v>
      </c>
      <c r="AB331" s="678">
        <f t="shared" si="3603"/>
        <v>0.17740268687564589</v>
      </c>
      <c r="AC331" s="678">
        <f t="shared" si="3604"/>
        <v>0.14317384075374098</v>
      </c>
      <c r="AD331" s="678">
        <f t="shared" si="3605"/>
        <v>0.11556446225784903</v>
      </c>
      <c r="AE331" s="677">
        <f t="shared" si="3606"/>
        <v>0.15961329150393752</v>
      </c>
      <c r="AG331" s="637">
        <f>(T331-T330)*100</f>
        <v>0.38130227402075612</v>
      </c>
      <c r="AH331" s="637">
        <f t="shared" ref="AH331" si="3607">(U331-U330)*100</f>
        <v>1.5132735999816376</v>
      </c>
      <c r="AI331" s="637">
        <f t="shared" ref="AI331" si="3608">(V331-V330)*100</f>
        <v>-0.39135931799299184</v>
      </c>
      <c r="AJ331" s="637">
        <f t="shared" ref="AJ331" si="3609">(W331-W330)*100</f>
        <v>-0.19529283589391558</v>
      </c>
      <c r="AK331" s="637">
        <f t="shared" ref="AK331" si="3610">(X331-X330)*100</f>
        <v>2.0019574969973717</v>
      </c>
      <c r="AL331" s="637">
        <f t="shared" ref="AL331" si="3611">(Y331-Y330)*100</f>
        <v>7.4319792629651965E-2</v>
      </c>
      <c r="AM331" s="637">
        <f t="shared" ref="AM331" si="3612">(Z331-Z330)*100</f>
        <v>0.50119150039324567</v>
      </c>
      <c r="AN331" s="637">
        <f t="shared" ref="AN331" si="3613">(AA331-AA330)*100</f>
        <v>0</v>
      </c>
      <c r="AO331" s="637">
        <f t="shared" ref="AO331" si="3614">(AB331-AB330)*100</f>
        <v>-0.16088408837287016</v>
      </c>
      <c r="AP331" s="637">
        <f t="shared" ref="AP331" si="3615">(AC331-AC330)*100</f>
        <v>0.35909375945421262</v>
      </c>
      <c r="AQ331" s="637">
        <f t="shared" ref="AQ331" si="3616">(AD331-AD330)*100</f>
        <v>-1.0904093374493744</v>
      </c>
      <c r="AR331" s="637">
        <f t="shared" ref="AR331" si="3617">(AE331-AE330)*100</f>
        <v>-1.0341009322950567E-2</v>
      </c>
    </row>
    <row r="332" spans="1:44" ht="15">
      <c r="A332" s="117"/>
      <c r="B332" s="99" t="s">
        <v>152</v>
      </c>
      <c r="C332" s="106"/>
      <c r="D332" s="107"/>
      <c r="E332" s="107"/>
      <c r="F332" s="107"/>
      <c r="G332" s="107"/>
      <c r="H332" s="107"/>
      <c r="I332" s="106"/>
      <c r="J332" s="106"/>
      <c r="K332" s="107"/>
      <c r="L332" s="107"/>
      <c r="M332" s="107"/>
      <c r="N332" s="108"/>
      <c r="O332"/>
      <c r="P332"/>
      <c r="R332" s="599" t="s">
        <v>1118</v>
      </c>
      <c r="S332" s="600" t="s">
        <v>1108</v>
      </c>
      <c r="T332" s="675">
        <f t="shared" ref="T332:T333" si="3618">IF(C314&gt;0,C332/C314,)</f>
        <v>0</v>
      </c>
      <c r="U332" s="676">
        <f t="shared" ref="U332:U333" si="3619">IF(D314&gt;0,D332/D314,)</f>
        <v>0</v>
      </c>
      <c r="V332" s="676">
        <f t="shared" ref="V332:V333" si="3620">IF(E314&gt;0,E332/E314,)</f>
        <v>0</v>
      </c>
      <c r="W332" s="676">
        <f t="shared" ref="W332:W333" si="3621">IF(F314&gt;0,F332/F314,)</f>
        <v>0</v>
      </c>
      <c r="X332" s="676">
        <f t="shared" ref="X332:X333" si="3622">IF(G314&gt;0,G332/G314,)</f>
        <v>0</v>
      </c>
      <c r="Y332" s="676">
        <f t="shared" ref="Y332:Y333" si="3623">IF(H314&gt;0,H332/H314,)</f>
        <v>0</v>
      </c>
      <c r="Z332" s="675">
        <f t="shared" ref="Z332:Z333" si="3624">IF(I314&gt;0,I332/I314,)</f>
        <v>0</v>
      </c>
      <c r="AA332" s="675">
        <f t="shared" ref="AA332:AA333" si="3625">IF(J314&gt;0,J332/J314,)</f>
        <v>0</v>
      </c>
      <c r="AB332" s="676">
        <f t="shared" ref="AB332:AB333" si="3626">IF(K314&gt;0,K332/K314,)</f>
        <v>0</v>
      </c>
      <c r="AC332" s="676">
        <f t="shared" ref="AC332:AC333" si="3627">IF(L314&gt;0,L332/L314,)</f>
        <v>0</v>
      </c>
      <c r="AD332" s="676">
        <f t="shared" ref="AD332:AD333" si="3628">IF(M314&gt;0,M332/M314,)</f>
        <v>0</v>
      </c>
      <c r="AE332" s="675">
        <f t="shared" ref="AE332:AE333" si="3629">IF(N314&gt;0,N332/N314,)</f>
        <v>0</v>
      </c>
      <c r="AG332" s="730" t="s">
        <v>1107</v>
      </c>
      <c r="AH332" s="627"/>
      <c r="AI332" s="627"/>
      <c r="AJ332" s="627"/>
      <c r="AK332" s="627"/>
      <c r="AL332" s="627"/>
      <c r="AM332" s="627"/>
      <c r="AN332" s="627"/>
      <c r="AO332" s="627"/>
      <c r="AP332" s="627"/>
      <c r="AQ332" s="627"/>
      <c r="AR332" s="627"/>
    </row>
    <row r="333" spans="1:44" ht="15">
      <c r="A333" s="117"/>
      <c r="B333" s="258" t="s">
        <v>533</v>
      </c>
      <c r="C333" s="259"/>
      <c r="D333" s="260"/>
      <c r="E333" s="260"/>
      <c r="F333" s="260"/>
      <c r="G333" s="260"/>
      <c r="H333" s="260"/>
      <c r="I333" s="259"/>
      <c r="J333" s="259"/>
      <c r="K333" s="260"/>
      <c r="L333" s="260"/>
      <c r="M333" s="260"/>
      <c r="N333" s="261"/>
      <c r="O333"/>
      <c r="P333"/>
      <c r="R333" s="601"/>
      <c r="S333" s="602" t="s">
        <v>607</v>
      </c>
      <c r="T333" s="677">
        <f t="shared" si="3618"/>
        <v>0</v>
      </c>
      <c r="U333" s="678">
        <f t="shared" si="3619"/>
        <v>0</v>
      </c>
      <c r="V333" s="678">
        <f t="shared" si="3620"/>
        <v>0</v>
      </c>
      <c r="W333" s="678">
        <f t="shared" si="3621"/>
        <v>0</v>
      </c>
      <c r="X333" s="678">
        <f t="shared" si="3622"/>
        <v>0</v>
      </c>
      <c r="Y333" s="678">
        <f t="shared" si="3623"/>
        <v>0</v>
      </c>
      <c r="Z333" s="677">
        <f t="shared" si="3624"/>
        <v>0</v>
      </c>
      <c r="AA333" s="677">
        <f t="shared" si="3625"/>
        <v>0</v>
      </c>
      <c r="AB333" s="678">
        <f t="shared" si="3626"/>
        <v>0</v>
      </c>
      <c r="AC333" s="678">
        <f t="shared" si="3627"/>
        <v>0</v>
      </c>
      <c r="AD333" s="678">
        <f t="shared" si="3628"/>
        <v>0</v>
      </c>
      <c r="AE333" s="677">
        <f t="shared" si="3629"/>
        <v>0</v>
      </c>
      <c r="AG333" s="637">
        <f>(T333-T332)*100</f>
        <v>0</v>
      </c>
      <c r="AH333" s="637">
        <f t="shared" ref="AH333" si="3630">(U333-U332)*100</f>
        <v>0</v>
      </c>
      <c r="AI333" s="637">
        <f t="shared" ref="AI333" si="3631">(V333-V332)*100</f>
        <v>0</v>
      </c>
      <c r="AJ333" s="637">
        <f t="shared" ref="AJ333" si="3632">(W333-W332)*100</f>
        <v>0</v>
      </c>
      <c r="AK333" s="637">
        <f t="shared" ref="AK333" si="3633">(X333-X332)*100</f>
        <v>0</v>
      </c>
      <c r="AL333" s="637">
        <f t="shared" ref="AL333" si="3634">(Y333-Y332)*100</f>
        <v>0</v>
      </c>
      <c r="AM333" s="637">
        <f t="shared" ref="AM333" si="3635">(Z333-Z332)*100</f>
        <v>0</v>
      </c>
      <c r="AN333" s="637">
        <f t="shared" ref="AN333" si="3636">(AA333-AA332)*100</f>
        <v>0</v>
      </c>
      <c r="AO333" s="637">
        <f t="shared" ref="AO333" si="3637">(AB333-AB332)*100</f>
        <v>0</v>
      </c>
      <c r="AP333" s="637">
        <f t="shared" ref="AP333" si="3638">(AC333-AC332)*100</f>
        <v>0</v>
      </c>
      <c r="AQ333" s="637">
        <f t="shared" ref="AQ333" si="3639">(AD333-AD332)*100</f>
        <v>0</v>
      </c>
      <c r="AR333" s="637">
        <f t="shared" ref="AR333" si="3640">(AE333-AE332)*100</f>
        <v>0</v>
      </c>
    </row>
    <row r="334" spans="1:44" ht="15">
      <c r="A334" s="117"/>
      <c r="B334" s="99" t="s">
        <v>154</v>
      </c>
      <c r="C334" s="106">
        <v>463</v>
      </c>
      <c r="D334" s="107">
        <v>216</v>
      </c>
      <c r="E334" s="107">
        <v>103</v>
      </c>
      <c r="F334" s="107">
        <v>107</v>
      </c>
      <c r="G334" s="107">
        <v>23</v>
      </c>
      <c r="H334" s="107">
        <v>11</v>
      </c>
      <c r="I334" s="106">
        <v>923</v>
      </c>
      <c r="J334" s="106"/>
      <c r="K334" s="107">
        <v>2011</v>
      </c>
      <c r="L334" s="107">
        <v>1332</v>
      </c>
      <c r="M334" s="107">
        <v>337</v>
      </c>
      <c r="N334" s="108">
        <v>3680</v>
      </c>
      <c r="O334"/>
      <c r="P334">
        <v>2011</v>
      </c>
      <c r="R334" s="599" t="s">
        <v>1119</v>
      </c>
      <c r="S334" s="600" t="s">
        <v>1108</v>
      </c>
      <c r="T334" s="675">
        <f t="shared" ref="T334:T335" si="3641">IF(C314&gt;0,C334/C314,)</f>
        <v>2.8698940060745057E-2</v>
      </c>
      <c r="U334" s="676">
        <f t="shared" ref="U334:U335" si="3642">IF(D314&gt;0,D334/D314,)</f>
        <v>4.0358744394618833E-2</v>
      </c>
      <c r="V334" s="676">
        <f t="shared" ref="V334:V335" si="3643">IF(E314&gt;0,E334/E314,)</f>
        <v>2.3068309070548711E-2</v>
      </c>
      <c r="W334" s="676">
        <f t="shared" ref="W334:W335" si="3644">IF(F314&gt;0,F334/F314,)</f>
        <v>3.3219497050605402E-2</v>
      </c>
      <c r="X334" s="676">
        <f t="shared" ref="X334:X335" si="3645">IF(G314&gt;0,G334/G314,)</f>
        <v>1.2054507337526206E-2</v>
      </c>
      <c r="Y334" s="676">
        <f t="shared" ref="Y334:Y335" si="3646">IF(H314&gt;0,H334/H314,)</f>
        <v>5.1643192488262914E-2</v>
      </c>
      <c r="Z334" s="675">
        <f t="shared" ref="Z334:Z335" si="3647">IF(I314&gt;0,I334/I314,)</f>
        <v>2.949635689633133E-2</v>
      </c>
      <c r="AA334" s="675">
        <f t="shared" ref="AA334:AA335" si="3648">IF(J314&gt;0,J334/J314,)</f>
        <v>0</v>
      </c>
      <c r="AB334" s="676">
        <f t="shared" ref="AB334:AB335" si="3649">IF(K314&gt;0,K334/K314,)</f>
        <v>0.26646349542864717</v>
      </c>
      <c r="AC334" s="676">
        <f t="shared" ref="AC334:AC335" si="3650">IF(L314&gt;0,L334/L314,)</f>
        <v>0.27503613462729715</v>
      </c>
      <c r="AD334" s="676">
        <f t="shared" ref="AD334:AD335" si="3651">IF(M314&gt;0,M334/M314,)</f>
        <v>0.23289564616447822</v>
      </c>
      <c r="AE334" s="675">
        <f t="shared" ref="AE334:AE335" si="3652">IF(N314&gt;0,N334/N314,)</f>
        <v>0.26595360265953605</v>
      </c>
      <c r="AG334" s="730" t="s">
        <v>1107</v>
      </c>
      <c r="AH334" s="262"/>
      <c r="AI334" s="262"/>
      <c r="AJ334" s="262"/>
      <c r="AK334" s="262"/>
      <c r="AL334" s="262"/>
      <c r="AM334" s="262"/>
      <c r="AN334" s="262"/>
      <c r="AO334" s="262"/>
      <c r="AP334" s="262"/>
      <c r="AQ334" s="262"/>
      <c r="AR334" s="262"/>
    </row>
    <row r="335" spans="1:44" ht="15.75" thickBot="1">
      <c r="A335" s="610"/>
      <c r="B335" s="614" t="s">
        <v>537</v>
      </c>
      <c r="C335" s="611">
        <v>332</v>
      </c>
      <c r="D335" s="612">
        <v>264</v>
      </c>
      <c r="E335" s="612">
        <v>134</v>
      </c>
      <c r="F335" s="612">
        <v>92</v>
      </c>
      <c r="G335" s="612">
        <v>22</v>
      </c>
      <c r="H335" s="612">
        <v>10</v>
      </c>
      <c r="I335" s="611">
        <v>854</v>
      </c>
      <c r="J335" s="611"/>
      <c r="K335" s="612">
        <v>2435</v>
      </c>
      <c r="L335" s="612">
        <v>1677</v>
      </c>
      <c r="M335" s="612">
        <v>361</v>
      </c>
      <c r="N335" s="613">
        <v>4473</v>
      </c>
      <c r="O335"/>
      <c r="P335">
        <v>2435</v>
      </c>
      <c r="Q335"/>
      <c r="R335" s="615"/>
      <c r="S335" s="616" t="s">
        <v>607</v>
      </c>
      <c r="T335" s="679">
        <f t="shared" si="3641"/>
        <v>2.0175012153621778E-2</v>
      </c>
      <c r="U335" s="680">
        <f t="shared" si="3642"/>
        <v>4.6065259117082535E-2</v>
      </c>
      <c r="V335" s="680">
        <f t="shared" si="3643"/>
        <v>2.8817204301075268E-2</v>
      </c>
      <c r="W335" s="680">
        <f t="shared" si="3644"/>
        <v>2.8360049321824909E-2</v>
      </c>
      <c r="X335" s="680">
        <f t="shared" si="3645"/>
        <v>1.0800196367206676E-2</v>
      </c>
      <c r="Y335" s="680">
        <f t="shared" si="3646"/>
        <v>3.8610038610038609E-2</v>
      </c>
      <c r="Z335" s="679">
        <f t="shared" si="3647"/>
        <v>2.637674892670723E-2</v>
      </c>
      <c r="AA335" s="679">
        <f t="shared" si="3648"/>
        <v>0</v>
      </c>
      <c r="AB335" s="680">
        <f t="shared" si="3649"/>
        <v>0.27959582041566194</v>
      </c>
      <c r="AC335" s="680">
        <f t="shared" si="3650"/>
        <v>0.30980971734712731</v>
      </c>
      <c r="AD335" s="680">
        <f t="shared" si="3651"/>
        <v>0.24114896459585838</v>
      </c>
      <c r="AE335" s="679">
        <f t="shared" si="3652"/>
        <v>0.28638197067673987</v>
      </c>
      <c r="AF335" s="617"/>
      <c r="AG335" s="642">
        <f>(T335-T334)*100</f>
        <v>-0.85239279071232799</v>
      </c>
      <c r="AH335" s="642">
        <f t="shared" ref="AH335" si="3653">(U335-U334)*100</f>
        <v>0.57065147224637025</v>
      </c>
      <c r="AI335" s="642">
        <f t="shared" ref="AI335" si="3654">(V335-V334)*100</f>
        <v>0.57488952305265562</v>
      </c>
      <c r="AJ335" s="642">
        <f t="shared" ref="AJ335" si="3655">(W335-W334)*100</f>
        <v>-0.48594477287804938</v>
      </c>
      <c r="AK335" s="642">
        <f t="shared" ref="AK335" si="3656">(X335-X334)*100</f>
        <v>-0.12543109703195293</v>
      </c>
      <c r="AL335" s="642">
        <f t="shared" ref="AL335" si="3657">(Y335-Y334)*100</f>
        <v>-1.3033153878224304</v>
      </c>
      <c r="AM335" s="642">
        <f t="shared" ref="AM335" si="3658">(Z335-Z334)*100</f>
        <v>-0.31196079696240997</v>
      </c>
      <c r="AN335" s="642">
        <f t="shared" ref="AN335" si="3659">(AA335-AA334)*100</f>
        <v>0</v>
      </c>
      <c r="AO335" s="642">
        <f t="shared" ref="AO335" si="3660">(AB335-AB334)*100</f>
        <v>1.3132324987014776</v>
      </c>
      <c r="AP335" s="642">
        <f t="shared" ref="AP335" si="3661">(AC335-AC334)*100</f>
        <v>3.4773582719830163</v>
      </c>
      <c r="AQ335" s="642">
        <f t="shared" ref="AQ335" si="3662">(AD335-AD334)*100</f>
        <v>0.82533184313801633</v>
      </c>
      <c r="AR335" s="642">
        <f t="shared" ref="AR335" si="3663">(AE335-AE334)*100</f>
        <v>2.0428368017203824</v>
      </c>
    </row>
    <row r="336" spans="1:44" ht="15">
      <c r="A336" s="116" t="s">
        <v>43</v>
      </c>
      <c r="B336" s="99" t="s">
        <v>140</v>
      </c>
      <c r="C336" s="106">
        <v>3860</v>
      </c>
      <c r="D336" s="107"/>
      <c r="E336" s="107">
        <v>1351</v>
      </c>
      <c r="F336" s="107"/>
      <c r="G336" s="107">
        <v>1267</v>
      </c>
      <c r="H336" s="107">
        <v>1557</v>
      </c>
      <c r="I336" s="106">
        <v>8035</v>
      </c>
      <c r="J336" s="106">
        <v>573</v>
      </c>
      <c r="K336" s="107"/>
      <c r="L336" s="107">
        <v>290</v>
      </c>
      <c r="M336" s="107">
        <v>1454</v>
      </c>
      <c r="N336" s="108">
        <v>2317</v>
      </c>
      <c r="O336"/>
      <c r="P336"/>
      <c r="R336" s="599" t="s">
        <v>1109</v>
      </c>
      <c r="S336" s="600" t="s">
        <v>1108</v>
      </c>
      <c r="T336" s="675">
        <f t="shared" ref="T336:T337" si="3664">IF(C336&gt;0,C336/C336,)</f>
        <v>1</v>
      </c>
      <c r="U336" s="676">
        <f t="shared" ref="U336:U337" si="3665">IF(D336&gt;0,D336/D336,)</f>
        <v>0</v>
      </c>
      <c r="V336" s="676">
        <f t="shared" ref="V336:V337" si="3666">IF(E336&gt;0,E336/E336,)</f>
        <v>1</v>
      </c>
      <c r="W336" s="676">
        <f t="shared" ref="W336:W337" si="3667">IF(F336&gt;0,F336/F336,)</f>
        <v>0</v>
      </c>
      <c r="X336" s="676">
        <f t="shared" ref="X336:X337" si="3668">IF(G336&gt;0,G336/G336,)</f>
        <v>1</v>
      </c>
      <c r="Y336" s="676">
        <f t="shared" ref="Y336:Y337" si="3669">IF(H336&gt;0,H336/H336,)</f>
        <v>1</v>
      </c>
      <c r="Z336" s="675">
        <f t="shared" ref="Z336:Z337" si="3670">IF(I336&gt;0,I336/I336,)</f>
        <v>1</v>
      </c>
      <c r="AA336" s="675">
        <f t="shared" ref="AA336:AA337" si="3671">IF(J336&gt;0,J336/J336,)</f>
        <v>1</v>
      </c>
      <c r="AB336" s="676">
        <f t="shared" ref="AB336:AB337" si="3672">IF(K336&gt;0,K336/K336,)</f>
        <v>0</v>
      </c>
      <c r="AC336" s="676">
        <f t="shared" ref="AC336:AC337" si="3673">IF(L336&gt;0,L336/L336,)</f>
        <v>1</v>
      </c>
      <c r="AD336" s="676">
        <f t="shared" ref="AD336:AD337" si="3674">IF(M336&gt;0,M336/M336,)</f>
        <v>1</v>
      </c>
      <c r="AE336" s="675">
        <f t="shared" ref="AE336:AE337" si="3675">IF(N336&gt;0,N336/N336,)</f>
        <v>1</v>
      </c>
      <c r="AG336" s="626">
        <f>+T338+T340+T342+T344+T346+T348+T350+T352+T354+T356</f>
        <v>0.99999999999999989</v>
      </c>
      <c r="AH336" s="626">
        <f t="shared" ref="AH336:AH337" si="3676">+U338+U340+U342+U344+U346+U348+U350+U352+U354+U356</f>
        <v>0</v>
      </c>
      <c r="AI336" s="626">
        <f t="shared" ref="AI336:AI337" si="3677">+V338+V340+V342+V344+V346+V348+V350+V352+V354+V356</f>
        <v>1</v>
      </c>
      <c r="AJ336" s="626">
        <f t="shared" ref="AJ336:AJ337" si="3678">+W338+W340+W342+W344+W346+W348+W350+W352+W354+W356</f>
        <v>0</v>
      </c>
      <c r="AK336" s="626">
        <f t="shared" ref="AK336:AK337" si="3679">+X338+X340+X342+X344+X346+X348+X350+X352+X354+X356</f>
        <v>1</v>
      </c>
      <c r="AL336" s="626">
        <f t="shared" ref="AL336:AL337" si="3680">+Y338+Y340+Y342+Y344+Y346+Y348+Y350+Y352+Y354+Y356</f>
        <v>1</v>
      </c>
      <c r="AM336" s="626">
        <f t="shared" ref="AM336:AM337" si="3681">+Z338+Z340+Z342+Z344+Z346+Z348+Z350+Z352+Z354+Z356</f>
        <v>1</v>
      </c>
      <c r="AN336" s="626">
        <f t="shared" ref="AN336:AN337" si="3682">+AA338+AA340+AA342+AA344+AA346+AA348+AA350+AA352+AA354+AA356</f>
        <v>1</v>
      </c>
      <c r="AO336" s="626">
        <f t="shared" ref="AO336:AO337" si="3683">+AB338+AB340+AB342+AB344+AB346+AB348+AB350+AB352+AB354+AB356</f>
        <v>0</v>
      </c>
      <c r="AP336" s="626">
        <f t="shared" ref="AP336:AP337" si="3684">+AC338+AC340+AC342+AC344+AC346+AC348+AC350+AC352+AC354+AC356</f>
        <v>1</v>
      </c>
      <c r="AQ336" s="626">
        <f t="shared" ref="AQ336:AQ337" si="3685">+AD338+AD340+AD342+AD344+AD346+AD348+AD350+AD352+AD354+AD356</f>
        <v>1</v>
      </c>
      <c r="AR336" s="626">
        <f t="shared" ref="AR336:AR337" si="3686">+AE338+AE340+AE342+AE344+AE346+AE348+AE350+AE352+AE354+AE356</f>
        <v>1</v>
      </c>
    </row>
    <row r="337" spans="1:44" ht="15">
      <c r="A337" s="117"/>
      <c r="B337" s="258" t="s">
        <v>535</v>
      </c>
      <c r="C337" s="259">
        <v>3888</v>
      </c>
      <c r="D337" s="260"/>
      <c r="E337" s="260">
        <v>1388</v>
      </c>
      <c r="F337" s="260"/>
      <c r="G337" s="260">
        <v>1176</v>
      </c>
      <c r="H337" s="260">
        <v>1692</v>
      </c>
      <c r="I337" s="259">
        <v>8144</v>
      </c>
      <c r="J337" s="259">
        <v>719</v>
      </c>
      <c r="K337" s="260"/>
      <c r="L337" s="260">
        <v>309</v>
      </c>
      <c r="M337" s="260">
        <v>1481</v>
      </c>
      <c r="N337" s="261">
        <v>2509</v>
      </c>
      <c r="O337"/>
      <c r="P337"/>
      <c r="R337" s="601"/>
      <c r="S337" s="602" t="s">
        <v>607</v>
      </c>
      <c r="T337" s="677">
        <f t="shared" si="3664"/>
        <v>1</v>
      </c>
      <c r="U337" s="678">
        <f t="shared" si="3665"/>
        <v>0</v>
      </c>
      <c r="V337" s="678">
        <f t="shared" si="3666"/>
        <v>1</v>
      </c>
      <c r="W337" s="678">
        <f t="shared" si="3667"/>
        <v>0</v>
      </c>
      <c r="X337" s="678">
        <f t="shared" si="3668"/>
        <v>1</v>
      </c>
      <c r="Y337" s="678">
        <f t="shared" si="3669"/>
        <v>1</v>
      </c>
      <c r="Z337" s="677">
        <f t="shared" si="3670"/>
        <v>1</v>
      </c>
      <c r="AA337" s="677">
        <f t="shared" si="3671"/>
        <v>1</v>
      </c>
      <c r="AB337" s="678">
        <f t="shared" si="3672"/>
        <v>0</v>
      </c>
      <c r="AC337" s="678">
        <f t="shared" si="3673"/>
        <v>1</v>
      </c>
      <c r="AD337" s="678">
        <f t="shared" si="3674"/>
        <v>1</v>
      </c>
      <c r="AE337" s="677">
        <f t="shared" si="3675"/>
        <v>1</v>
      </c>
      <c r="AG337" s="710">
        <f>+T339+T341+T343+T345+T347+T349+T351+T353+T355+T357</f>
        <v>1</v>
      </c>
      <c r="AH337" s="710">
        <f t="shared" si="3676"/>
        <v>0</v>
      </c>
      <c r="AI337" s="710">
        <f t="shared" si="3677"/>
        <v>1</v>
      </c>
      <c r="AJ337" s="710">
        <f t="shared" si="3678"/>
        <v>0</v>
      </c>
      <c r="AK337" s="710">
        <f t="shared" si="3679"/>
        <v>1</v>
      </c>
      <c r="AL337" s="710">
        <f t="shared" si="3680"/>
        <v>0.99999999999999989</v>
      </c>
      <c r="AM337" s="710">
        <f t="shared" si="3681"/>
        <v>1</v>
      </c>
      <c r="AN337" s="710">
        <f t="shared" si="3682"/>
        <v>0.99999999999999989</v>
      </c>
      <c r="AO337" s="710">
        <f t="shared" si="3683"/>
        <v>0</v>
      </c>
      <c r="AP337" s="710">
        <f t="shared" si="3684"/>
        <v>1</v>
      </c>
      <c r="AQ337" s="710">
        <f t="shared" si="3685"/>
        <v>1</v>
      </c>
      <c r="AR337" s="710">
        <f t="shared" si="3686"/>
        <v>1</v>
      </c>
    </row>
    <row r="338" spans="1:44" ht="15">
      <c r="A338" s="117"/>
      <c r="B338" s="99" t="s">
        <v>272</v>
      </c>
      <c r="C338" s="106">
        <v>813</v>
      </c>
      <c r="D338" s="107"/>
      <c r="E338" s="107">
        <v>330</v>
      </c>
      <c r="F338" s="107"/>
      <c r="G338" s="107">
        <v>174</v>
      </c>
      <c r="H338" s="107">
        <v>213</v>
      </c>
      <c r="I338" s="106">
        <v>1530</v>
      </c>
      <c r="J338" s="106">
        <v>96</v>
      </c>
      <c r="K338" s="107"/>
      <c r="L338" s="107">
        <v>12</v>
      </c>
      <c r="M338" s="107">
        <v>112</v>
      </c>
      <c r="N338" s="108">
        <v>220</v>
      </c>
      <c r="O338"/>
      <c r="P338"/>
      <c r="R338" s="599" t="s">
        <v>1110</v>
      </c>
      <c r="S338" s="600" t="s">
        <v>1108</v>
      </c>
      <c r="T338" s="675">
        <f t="shared" ref="T338:T339" si="3687">IF(C336&gt;0,C338/C336,)</f>
        <v>0.21062176165803109</v>
      </c>
      <c r="U338" s="676">
        <f t="shared" ref="U338:U339" si="3688">IF(D336&gt;0,D338/D336,)</f>
        <v>0</v>
      </c>
      <c r="V338" s="676">
        <f t="shared" ref="V338:V339" si="3689">IF(E336&gt;0,E338/E336,)</f>
        <v>0.24426350851221318</v>
      </c>
      <c r="W338" s="676">
        <f t="shared" ref="W338:W339" si="3690">IF(F336&gt;0,F338/F336,)</f>
        <v>0</v>
      </c>
      <c r="X338" s="676">
        <f t="shared" ref="X338:X339" si="3691">IF(G336&gt;0,G338/G336,)</f>
        <v>0.13733228097868982</v>
      </c>
      <c r="Y338" s="676">
        <f t="shared" ref="Y338:Y339" si="3692">IF(H336&gt;0,H338/H336,)</f>
        <v>0.13680154142581888</v>
      </c>
      <c r="Z338" s="675">
        <f t="shared" ref="Z338:Z339" si="3693">IF(I336&gt;0,I338/I336,)</f>
        <v>0.19041692594897325</v>
      </c>
      <c r="AA338" s="675">
        <f t="shared" ref="AA338:AA339" si="3694">IF(J336&gt;0,J338/J336,)</f>
        <v>0.16753926701570682</v>
      </c>
      <c r="AB338" s="676">
        <f t="shared" ref="AB338:AB339" si="3695">IF(K336&gt;0,K338/K336,)</f>
        <v>0</v>
      </c>
      <c r="AC338" s="676">
        <f t="shared" ref="AC338:AC339" si="3696">IF(L336&gt;0,L338/L336,)</f>
        <v>4.1379310344827586E-2</v>
      </c>
      <c r="AD338" s="676">
        <f t="shared" ref="AD338:AD339" si="3697">IF(M336&gt;0,M338/M336,)</f>
        <v>7.7028885832187075E-2</v>
      </c>
      <c r="AE338" s="675">
        <f t="shared" ref="AE338:AE339" si="3698">IF(N336&gt;0,N338/N336,)</f>
        <v>9.4950366853690113E-2</v>
      </c>
      <c r="AG338" s="730" t="s">
        <v>1107</v>
      </c>
      <c r="AH338" s="627"/>
      <c r="AI338" s="627"/>
      <c r="AJ338" s="627"/>
      <c r="AK338" s="627"/>
      <c r="AL338" s="627"/>
      <c r="AM338" s="627"/>
      <c r="AN338" s="627"/>
      <c r="AO338" s="627"/>
      <c r="AP338" s="627"/>
      <c r="AQ338" s="627"/>
      <c r="AR338" s="627"/>
    </row>
    <row r="339" spans="1:44" ht="15">
      <c r="A339" s="117"/>
      <c r="B339" s="258" t="s">
        <v>517</v>
      </c>
      <c r="C339" s="259">
        <v>877</v>
      </c>
      <c r="D339" s="260"/>
      <c r="E339" s="260">
        <v>324</v>
      </c>
      <c r="F339" s="260"/>
      <c r="G339" s="260">
        <v>165</v>
      </c>
      <c r="H339" s="260">
        <v>225</v>
      </c>
      <c r="I339" s="259">
        <v>1591</v>
      </c>
      <c r="J339" s="259">
        <v>120</v>
      </c>
      <c r="K339" s="260"/>
      <c r="L339" s="260">
        <v>11</v>
      </c>
      <c r="M339" s="260">
        <v>95</v>
      </c>
      <c r="N339" s="261">
        <v>226</v>
      </c>
      <c r="O339"/>
      <c r="P339"/>
      <c r="R339" s="601"/>
      <c r="S339" s="602" t="s">
        <v>607</v>
      </c>
      <c r="T339" s="677">
        <f t="shared" si="3687"/>
        <v>0.22556584362139917</v>
      </c>
      <c r="U339" s="678">
        <f t="shared" si="3688"/>
        <v>0</v>
      </c>
      <c r="V339" s="678">
        <f t="shared" si="3689"/>
        <v>0.2334293948126801</v>
      </c>
      <c r="W339" s="678">
        <f t="shared" si="3690"/>
        <v>0</v>
      </c>
      <c r="X339" s="678">
        <f t="shared" si="3691"/>
        <v>0.14030612244897958</v>
      </c>
      <c r="Y339" s="678">
        <f t="shared" si="3692"/>
        <v>0.13297872340425532</v>
      </c>
      <c r="Z339" s="677">
        <f t="shared" si="3693"/>
        <v>0.19535854616895873</v>
      </c>
      <c r="AA339" s="677">
        <f t="shared" si="3694"/>
        <v>0.16689847009735745</v>
      </c>
      <c r="AB339" s="678">
        <f t="shared" si="3695"/>
        <v>0</v>
      </c>
      <c r="AC339" s="678">
        <f t="shared" si="3696"/>
        <v>3.5598705501618123E-2</v>
      </c>
      <c r="AD339" s="678">
        <f t="shared" si="3697"/>
        <v>6.4145847400405132E-2</v>
      </c>
      <c r="AE339" s="677">
        <f t="shared" si="3698"/>
        <v>9.0075727381426857E-2</v>
      </c>
      <c r="AG339" s="637">
        <f>(T339-T338)*100</f>
        <v>1.4944081963368077</v>
      </c>
      <c r="AH339" s="637">
        <f t="shared" ref="AH339" si="3699">(U339-U338)*100</f>
        <v>0</v>
      </c>
      <c r="AI339" s="637">
        <f t="shared" ref="AI339" si="3700">(V339-V338)*100</f>
        <v>-1.0834113699533077</v>
      </c>
      <c r="AJ339" s="637">
        <f t="shared" ref="AJ339" si="3701">(W339-W338)*100</f>
        <v>0</v>
      </c>
      <c r="AK339" s="637">
        <f t="shared" ref="AK339" si="3702">(X339-X338)*100</f>
        <v>0.29738414702897564</v>
      </c>
      <c r="AL339" s="637">
        <f t="shared" ref="AL339" si="3703">(Y339-Y338)*100</f>
        <v>-0.38228180215635621</v>
      </c>
      <c r="AM339" s="637">
        <f t="shared" ref="AM339" si="3704">(Z339-Z338)*100</f>
        <v>0.4941620219985482</v>
      </c>
      <c r="AN339" s="637">
        <f t="shared" ref="AN339" si="3705">(AA339-AA338)*100</f>
        <v>-6.4079691834936781E-2</v>
      </c>
      <c r="AO339" s="637">
        <f t="shared" ref="AO339" si="3706">(AB339-AB338)*100</f>
        <v>0</v>
      </c>
      <c r="AP339" s="637">
        <f t="shared" ref="AP339" si="3707">(AC339-AC338)*100</f>
        <v>-0.57806048432094626</v>
      </c>
      <c r="AQ339" s="637">
        <f t="shared" ref="AQ339" si="3708">(AD339-AD338)*100</f>
        <v>-1.2883038431781944</v>
      </c>
      <c r="AR339" s="637">
        <f t="shared" ref="AR339" si="3709">(AE339-AE338)*100</f>
        <v>-0.48746394722632563</v>
      </c>
    </row>
    <row r="340" spans="1:44" ht="15">
      <c r="A340" s="117"/>
      <c r="B340" s="99" t="s">
        <v>274</v>
      </c>
      <c r="C340" s="106"/>
      <c r="D340" s="107"/>
      <c r="E340" s="107"/>
      <c r="F340" s="107"/>
      <c r="G340" s="107"/>
      <c r="H340" s="107"/>
      <c r="I340" s="106"/>
      <c r="J340" s="106">
        <v>1</v>
      </c>
      <c r="K340" s="107"/>
      <c r="L340" s="107">
        <v>2</v>
      </c>
      <c r="M340" s="107">
        <v>7</v>
      </c>
      <c r="N340" s="108">
        <v>10</v>
      </c>
      <c r="O340"/>
      <c r="P340"/>
      <c r="R340" s="599" t="s">
        <v>1111</v>
      </c>
      <c r="S340" s="600" t="s">
        <v>1108</v>
      </c>
      <c r="T340" s="675">
        <f t="shared" ref="T340:T341" si="3710">IF(C336&gt;0,C340/C336,)</f>
        <v>0</v>
      </c>
      <c r="U340" s="676">
        <f t="shared" ref="U340:U341" si="3711">IF(D336&gt;0,D340/D336,)</f>
        <v>0</v>
      </c>
      <c r="V340" s="676">
        <f t="shared" ref="V340:V341" si="3712">IF(E336&gt;0,E340/E336,)</f>
        <v>0</v>
      </c>
      <c r="W340" s="676">
        <f t="shared" ref="W340:W341" si="3713">IF(F336&gt;0,F340/F336,)</f>
        <v>0</v>
      </c>
      <c r="X340" s="676">
        <f t="shared" ref="X340:X341" si="3714">IF(G336&gt;0,G340/G336,)</f>
        <v>0</v>
      </c>
      <c r="Y340" s="676">
        <f t="shared" ref="Y340:Y341" si="3715">IF(H336&gt;0,H340/H336,)</f>
        <v>0</v>
      </c>
      <c r="Z340" s="675">
        <f t="shared" ref="Z340:Z341" si="3716">IF(I336&gt;0,I340/I336,)</f>
        <v>0</v>
      </c>
      <c r="AA340" s="675">
        <f t="shared" ref="AA340:AA341" si="3717">IF(J336&gt;0,J340/J336,)</f>
        <v>1.7452006980802793E-3</v>
      </c>
      <c r="AB340" s="676">
        <f t="shared" ref="AB340:AB341" si="3718">IF(K336&gt;0,K340/K336,)</f>
        <v>0</v>
      </c>
      <c r="AC340" s="676">
        <f t="shared" ref="AC340:AC341" si="3719">IF(L336&gt;0,L340/L336,)</f>
        <v>6.8965517241379309E-3</v>
      </c>
      <c r="AD340" s="676">
        <f t="shared" ref="AD340:AD341" si="3720">IF(M336&gt;0,M340/M336,)</f>
        <v>4.8143053645116922E-3</v>
      </c>
      <c r="AE340" s="675">
        <f t="shared" ref="AE340:AE341" si="3721">IF(N336&gt;0,N340/N336,)</f>
        <v>4.3159257660768235E-3</v>
      </c>
      <c r="AG340" s="730" t="s">
        <v>1107</v>
      </c>
      <c r="AH340" s="627"/>
      <c r="AI340" s="627"/>
      <c r="AJ340" s="627"/>
      <c r="AK340" s="627"/>
      <c r="AL340" s="627"/>
      <c r="AM340" s="627"/>
      <c r="AN340" s="627"/>
      <c r="AO340" s="627"/>
      <c r="AP340" s="627"/>
      <c r="AQ340" s="627"/>
      <c r="AR340" s="627"/>
    </row>
    <row r="341" spans="1:44" ht="15">
      <c r="A341" s="117"/>
      <c r="B341" s="258" t="s">
        <v>519</v>
      </c>
      <c r="C341" s="259">
        <v>1</v>
      </c>
      <c r="D341" s="260"/>
      <c r="E341" s="260"/>
      <c r="F341" s="260"/>
      <c r="G341" s="260">
        <v>1</v>
      </c>
      <c r="H341" s="260">
        <v>1</v>
      </c>
      <c r="I341" s="259">
        <v>3</v>
      </c>
      <c r="J341" s="259">
        <v>2</v>
      </c>
      <c r="K341" s="260"/>
      <c r="L341" s="260">
        <v>1</v>
      </c>
      <c r="M341" s="260">
        <v>4</v>
      </c>
      <c r="N341" s="261">
        <v>7</v>
      </c>
      <c r="O341"/>
      <c r="P341"/>
      <c r="R341" s="601"/>
      <c r="S341" s="602" t="s">
        <v>607</v>
      </c>
      <c r="T341" s="677">
        <f t="shared" si="3710"/>
        <v>2.57201646090535E-4</v>
      </c>
      <c r="U341" s="678">
        <f t="shared" si="3711"/>
        <v>0</v>
      </c>
      <c r="V341" s="678">
        <f t="shared" si="3712"/>
        <v>0</v>
      </c>
      <c r="W341" s="678">
        <f t="shared" si="3713"/>
        <v>0</v>
      </c>
      <c r="X341" s="678">
        <f t="shared" si="3714"/>
        <v>8.5034013605442174E-4</v>
      </c>
      <c r="Y341" s="678">
        <f t="shared" si="3715"/>
        <v>5.9101654846335696E-4</v>
      </c>
      <c r="Z341" s="677">
        <f t="shared" si="3716"/>
        <v>3.6836935166994106E-4</v>
      </c>
      <c r="AA341" s="677">
        <f t="shared" si="3717"/>
        <v>2.7816411682892906E-3</v>
      </c>
      <c r="AB341" s="678">
        <f t="shared" si="3718"/>
        <v>0</v>
      </c>
      <c r="AC341" s="678">
        <f t="shared" si="3719"/>
        <v>3.2362459546925568E-3</v>
      </c>
      <c r="AD341" s="678">
        <f t="shared" si="3720"/>
        <v>2.7008777852802163E-3</v>
      </c>
      <c r="AE341" s="677">
        <f t="shared" si="3721"/>
        <v>2.7899561578318055E-3</v>
      </c>
      <c r="AG341" s="637">
        <f>(T341-T340)*100</f>
        <v>2.5720164609053499E-2</v>
      </c>
      <c r="AH341" s="637">
        <f t="shared" ref="AH341" si="3722">(U341-U340)*100</f>
        <v>0</v>
      </c>
      <c r="AI341" s="637">
        <f t="shared" ref="AI341" si="3723">(V341-V340)*100</f>
        <v>0</v>
      </c>
      <c r="AJ341" s="637">
        <f t="shared" ref="AJ341" si="3724">(W341-W340)*100</f>
        <v>0</v>
      </c>
      <c r="AK341" s="637">
        <f t="shared" ref="AK341" si="3725">(X341-X340)*100</f>
        <v>8.5034013605442174E-2</v>
      </c>
      <c r="AL341" s="637">
        <f t="shared" ref="AL341" si="3726">(Y341-Y340)*100</f>
        <v>5.9101654846335699E-2</v>
      </c>
      <c r="AM341" s="637">
        <f t="shared" ref="AM341" si="3727">(Z341-Z340)*100</f>
        <v>3.6836935166994107E-2</v>
      </c>
      <c r="AN341" s="637">
        <f t="shared" ref="AN341" si="3728">(AA341-AA340)*100</f>
        <v>0.10364404702090113</v>
      </c>
      <c r="AO341" s="637">
        <f t="shared" ref="AO341" si="3729">(AB341-AB340)*100</f>
        <v>0</v>
      </c>
      <c r="AP341" s="637">
        <f t="shared" ref="AP341" si="3730">(AC341-AC340)*100</f>
        <v>-0.36603057694453739</v>
      </c>
      <c r="AQ341" s="637">
        <f t="shared" ref="AQ341" si="3731">(AD341-AD340)*100</f>
        <v>-0.21134275792314758</v>
      </c>
      <c r="AR341" s="637">
        <f t="shared" ref="AR341" si="3732">(AE341-AE340)*100</f>
        <v>-0.1525969608245018</v>
      </c>
    </row>
    <row r="342" spans="1:44" ht="15">
      <c r="A342" s="117"/>
      <c r="B342" s="99" t="s">
        <v>276</v>
      </c>
      <c r="C342" s="106"/>
      <c r="D342" s="107"/>
      <c r="E342" s="107"/>
      <c r="F342" s="107"/>
      <c r="G342" s="107"/>
      <c r="H342" s="107"/>
      <c r="I342" s="106"/>
      <c r="J342" s="106"/>
      <c r="K342" s="107"/>
      <c r="L342" s="107"/>
      <c r="M342" s="107"/>
      <c r="N342" s="108"/>
      <c r="O342"/>
      <c r="P342"/>
      <c r="R342" s="599" t="s">
        <v>1112</v>
      </c>
      <c r="S342" s="600" t="s">
        <v>1108</v>
      </c>
      <c r="T342" s="675">
        <f t="shared" ref="T342:T343" si="3733">IF(C336&gt;0,C342/C336,)</f>
        <v>0</v>
      </c>
      <c r="U342" s="676">
        <f t="shared" ref="U342:U343" si="3734">IF(D336&gt;0,D342/D336,)</f>
        <v>0</v>
      </c>
      <c r="V342" s="676">
        <f t="shared" ref="V342:V343" si="3735">IF(E336&gt;0,E342/E336,)</f>
        <v>0</v>
      </c>
      <c r="W342" s="676">
        <f t="shared" ref="W342:W343" si="3736">IF(F336&gt;0,F342/F336,)</f>
        <v>0</v>
      </c>
      <c r="X342" s="676">
        <f t="shared" ref="X342:X343" si="3737">IF(G336&gt;0,G342/G336,)</f>
        <v>0</v>
      </c>
      <c r="Y342" s="676">
        <f t="shared" ref="Y342:Y343" si="3738">IF(H336&gt;0,H342/H336,)</f>
        <v>0</v>
      </c>
      <c r="Z342" s="675">
        <f t="shared" ref="Z342:Z343" si="3739">IF(I336&gt;0,I342/I336,)</f>
        <v>0</v>
      </c>
      <c r="AA342" s="675">
        <f t="shared" ref="AA342:AA343" si="3740">IF(J336&gt;0,J342/J336,)</f>
        <v>0</v>
      </c>
      <c r="AB342" s="676">
        <f t="shared" ref="AB342:AB343" si="3741">IF(K336&gt;0,K342/K336,)</f>
        <v>0</v>
      </c>
      <c r="AC342" s="676">
        <f t="shared" ref="AC342:AC343" si="3742">IF(L336&gt;0,L342/L336,)</f>
        <v>0</v>
      </c>
      <c r="AD342" s="676">
        <f t="shared" ref="AD342:AD343" si="3743">IF(M336&gt;0,M342/M336,)</f>
        <v>0</v>
      </c>
      <c r="AE342" s="675">
        <f t="shared" ref="AE342:AE343" si="3744">IF(N336&gt;0,N342/N336,)</f>
        <v>0</v>
      </c>
      <c r="AG342" s="730" t="s">
        <v>1107</v>
      </c>
      <c r="AH342" s="627"/>
      <c r="AI342" s="627"/>
      <c r="AJ342" s="627"/>
      <c r="AK342" s="627"/>
      <c r="AL342" s="627"/>
      <c r="AM342" s="627"/>
      <c r="AN342" s="627"/>
      <c r="AO342" s="627"/>
      <c r="AP342" s="627"/>
      <c r="AQ342" s="627"/>
      <c r="AR342" s="627"/>
    </row>
    <row r="343" spans="1:44" ht="15">
      <c r="A343" s="117"/>
      <c r="B343" s="258" t="s">
        <v>521</v>
      </c>
      <c r="C343" s="259"/>
      <c r="D343" s="260"/>
      <c r="E343" s="260"/>
      <c r="F343" s="260"/>
      <c r="G343" s="260"/>
      <c r="H343" s="260"/>
      <c r="I343" s="259"/>
      <c r="J343" s="259"/>
      <c r="K343" s="260"/>
      <c r="L343" s="260"/>
      <c r="M343" s="260"/>
      <c r="N343" s="261"/>
      <c r="O343"/>
      <c r="P343"/>
      <c r="R343" s="601"/>
      <c r="S343" s="602" t="s">
        <v>607</v>
      </c>
      <c r="T343" s="677">
        <f t="shared" si="3733"/>
        <v>0</v>
      </c>
      <c r="U343" s="678">
        <f t="shared" si="3734"/>
        <v>0</v>
      </c>
      <c r="V343" s="678">
        <f t="shared" si="3735"/>
        <v>0</v>
      </c>
      <c r="W343" s="678">
        <f t="shared" si="3736"/>
        <v>0</v>
      </c>
      <c r="X343" s="678">
        <f t="shared" si="3737"/>
        <v>0</v>
      </c>
      <c r="Y343" s="678">
        <f t="shared" si="3738"/>
        <v>0</v>
      </c>
      <c r="Z343" s="677">
        <f t="shared" si="3739"/>
        <v>0</v>
      </c>
      <c r="AA343" s="677">
        <f t="shared" si="3740"/>
        <v>0</v>
      </c>
      <c r="AB343" s="678">
        <f t="shared" si="3741"/>
        <v>0</v>
      </c>
      <c r="AC343" s="678">
        <f t="shared" si="3742"/>
        <v>0</v>
      </c>
      <c r="AD343" s="678">
        <f t="shared" si="3743"/>
        <v>0</v>
      </c>
      <c r="AE343" s="677">
        <f t="shared" si="3744"/>
        <v>0</v>
      </c>
      <c r="AG343" s="629">
        <f>(T343-T342)*100</f>
        <v>0</v>
      </c>
      <c r="AH343" s="629">
        <f t="shared" ref="AH343" si="3745">(U343-U342)*100</f>
        <v>0</v>
      </c>
      <c r="AI343" s="629">
        <f t="shared" ref="AI343" si="3746">(V343-V342)*100</f>
        <v>0</v>
      </c>
      <c r="AJ343" s="629">
        <f t="shared" ref="AJ343" si="3747">(W343-W342)*100</f>
        <v>0</v>
      </c>
      <c r="AK343" s="629">
        <f t="shared" ref="AK343" si="3748">(X343-X342)*100</f>
        <v>0</v>
      </c>
      <c r="AL343" s="629">
        <f t="shared" ref="AL343" si="3749">(Y343-Y342)*100</f>
        <v>0</v>
      </c>
      <c r="AM343" s="629">
        <f t="shared" ref="AM343" si="3750">(Z343-Z342)*100</f>
        <v>0</v>
      </c>
      <c r="AN343" s="629">
        <f t="shared" ref="AN343" si="3751">(AA343-AA342)*100</f>
        <v>0</v>
      </c>
      <c r="AO343" s="629">
        <f t="shared" ref="AO343" si="3752">(AB343-AB342)*100</f>
        <v>0</v>
      </c>
      <c r="AP343" s="629">
        <f t="shared" ref="AP343" si="3753">(AC343-AC342)*100</f>
        <v>0</v>
      </c>
      <c r="AQ343" s="629">
        <f t="shared" ref="AQ343" si="3754">(AD343-AD342)*100</f>
        <v>0</v>
      </c>
      <c r="AR343" s="629">
        <f t="shared" ref="AR343" si="3755">(AE343-AE342)*100</f>
        <v>0</v>
      </c>
    </row>
    <row r="344" spans="1:44" ht="15">
      <c r="A344" s="117"/>
      <c r="B344" s="99" t="s">
        <v>142</v>
      </c>
      <c r="C344" s="106">
        <v>2032</v>
      </c>
      <c r="D344" s="107"/>
      <c r="E344" s="107">
        <v>582</v>
      </c>
      <c r="F344" s="107"/>
      <c r="G344" s="107">
        <v>444</v>
      </c>
      <c r="H344" s="107">
        <v>533</v>
      </c>
      <c r="I344" s="106">
        <v>3591</v>
      </c>
      <c r="J344" s="106">
        <v>230</v>
      </c>
      <c r="K344" s="107"/>
      <c r="L344" s="107">
        <v>85</v>
      </c>
      <c r="M344" s="107">
        <v>384</v>
      </c>
      <c r="N344" s="108">
        <v>699</v>
      </c>
      <c r="O344"/>
      <c r="P344"/>
      <c r="R344" s="599" t="s">
        <v>1113</v>
      </c>
      <c r="S344" s="600" t="s">
        <v>1108</v>
      </c>
      <c r="T344" s="675">
        <f t="shared" ref="T344:T345" si="3756">IF(C336&gt;0,C344/C336,)</f>
        <v>0.52642487046632125</v>
      </c>
      <c r="U344" s="676">
        <f t="shared" ref="U344:U345" si="3757">IF(D336&gt;0,D344/D336,)</f>
        <v>0</v>
      </c>
      <c r="V344" s="676">
        <f t="shared" ref="V344:V345" si="3758">IF(E336&gt;0,E344/E336,)</f>
        <v>0.4307920059215396</v>
      </c>
      <c r="W344" s="676">
        <f t="shared" ref="W344:W345" si="3759">IF(F336&gt;0,F344/F336,)</f>
        <v>0</v>
      </c>
      <c r="X344" s="676">
        <f t="shared" ref="X344:X345" si="3760">IF(G336&gt;0,G344/G336,)</f>
        <v>0.35043409629044986</v>
      </c>
      <c r="Y344" s="676">
        <f t="shared" ref="Y344:Y345" si="3761">IF(H336&gt;0,H344/H336,)</f>
        <v>0.34232498394348104</v>
      </c>
      <c r="Z344" s="675">
        <f t="shared" ref="Z344:Z345" si="3762">IF(I336&gt;0,I344/I336,)</f>
        <v>0.44691972619788428</v>
      </c>
      <c r="AA344" s="675">
        <f t="shared" ref="AA344:AA345" si="3763">IF(J336&gt;0,J344/J336,)</f>
        <v>0.40139616055846422</v>
      </c>
      <c r="AB344" s="676">
        <f t="shared" ref="AB344:AB345" si="3764">IF(K336&gt;0,K344/K336,)</f>
        <v>0</v>
      </c>
      <c r="AC344" s="676">
        <f t="shared" ref="AC344:AC345" si="3765">IF(L336&gt;0,L344/L336,)</f>
        <v>0.29310344827586204</v>
      </c>
      <c r="AD344" s="676">
        <f t="shared" ref="AD344:AD345" si="3766">IF(M336&gt;0,M344/M336,)</f>
        <v>0.26409903713892707</v>
      </c>
      <c r="AE344" s="675">
        <f t="shared" ref="AE344:AE345" si="3767">IF(N336&gt;0,N344/N336,)</f>
        <v>0.30168321104876994</v>
      </c>
      <c r="AG344" s="730" t="s">
        <v>1107</v>
      </c>
      <c r="AH344" s="627"/>
      <c r="AI344" s="627"/>
      <c r="AJ344" s="627"/>
      <c r="AK344" s="627"/>
      <c r="AL344" s="627"/>
      <c r="AM344" s="627"/>
      <c r="AN344" s="627"/>
      <c r="AO344" s="627"/>
      <c r="AP344" s="627"/>
      <c r="AQ344" s="627"/>
      <c r="AR344" s="627"/>
    </row>
    <row r="345" spans="1:44" ht="15">
      <c r="A345" s="117"/>
      <c r="B345" s="258" t="s">
        <v>523</v>
      </c>
      <c r="C345" s="259">
        <v>1980</v>
      </c>
      <c r="D345" s="260"/>
      <c r="E345" s="260">
        <v>548</v>
      </c>
      <c r="F345" s="260"/>
      <c r="G345" s="260">
        <v>473</v>
      </c>
      <c r="H345" s="260">
        <v>599</v>
      </c>
      <c r="I345" s="259">
        <v>3600</v>
      </c>
      <c r="J345" s="259">
        <v>276</v>
      </c>
      <c r="K345" s="260"/>
      <c r="L345" s="260">
        <v>79</v>
      </c>
      <c r="M345" s="260">
        <v>414</v>
      </c>
      <c r="N345" s="261">
        <v>769</v>
      </c>
      <c r="O345"/>
      <c r="P345"/>
      <c r="R345" s="601"/>
      <c r="S345" s="602" t="s">
        <v>607</v>
      </c>
      <c r="T345" s="677">
        <f t="shared" si="3756"/>
        <v>0.5092592592592593</v>
      </c>
      <c r="U345" s="678">
        <f t="shared" si="3757"/>
        <v>0</v>
      </c>
      <c r="V345" s="678">
        <f t="shared" si="3758"/>
        <v>0.39481268011527376</v>
      </c>
      <c r="W345" s="678">
        <f t="shared" si="3759"/>
        <v>0</v>
      </c>
      <c r="X345" s="678">
        <f t="shared" si="3760"/>
        <v>0.40221088435374147</v>
      </c>
      <c r="Y345" s="678">
        <f t="shared" si="3761"/>
        <v>0.35401891252955081</v>
      </c>
      <c r="Z345" s="677">
        <f t="shared" si="3762"/>
        <v>0.44204322200392926</v>
      </c>
      <c r="AA345" s="677">
        <f t="shared" si="3763"/>
        <v>0.38386648122392214</v>
      </c>
      <c r="AB345" s="678">
        <f t="shared" si="3764"/>
        <v>0</v>
      </c>
      <c r="AC345" s="678">
        <f t="shared" si="3765"/>
        <v>0.25566343042071199</v>
      </c>
      <c r="AD345" s="678">
        <f t="shared" si="3766"/>
        <v>0.27954085077650237</v>
      </c>
      <c r="AE345" s="677">
        <f t="shared" si="3767"/>
        <v>0.30649661219609409</v>
      </c>
      <c r="AG345" s="637">
        <f>(T345-T344)*100</f>
        <v>-1.7165611207061948</v>
      </c>
      <c r="AH345" s="637">
        <f t="shared" ref="AH345" si="3768">(U345-U344)*100</f>
        <v>0</v>
      </c>
      <c r="AI345" s="637">
        <f t="shared" ref="AI345" si="3769">(V345-V344)*100</f>
        <v>-3.5979325806265838</v>
      </c>
      <c r="AJ345" s="637">
        <f t="shared" ref="AJ345" si="3770">(W345-W344)*100</f>
        <v>0</v>
      </c>
      <c r="AK345" s="637">
        <f t="shared" ref="AK345" si="3771">(X345-X344)*100</f>
        <v>5.177678806329161</v>
      </c>
      <c r="AL345" s="637">
        <f t="shared" ref="AL345" si="3772">(Y345-Y344)*100</f>
        <v>1.1693928586069768</v>
      </c>
      <c r="AM345" s="637">
        <f t="shared" ref="AM345" si="3773">(Z345-Z344)*100</f>
        <v>-0.48765041939550224</v>
      </c>
      <c r="AN345" s="637">
        <f t="shared" ref="AN345" si="3774">(AA345-AA344)*100</f>
        <v>-1.7529679334542081</v>
      </c>
      <c r="AO345" s="637">
        <f t="shared" ref="AO345" si="3775">(AB345-AB344)*100</f>
        <v>0</v>
      </c>
      <c r="AP345" s="637">
        <f t="shared" ref="AP345" si="3776">(AC345-AC344)*100</f>
        <v>-3.7440017855150054</v>
      </c>
      <c r="AQ345" s="637">
        <f t="shared" ref="AQ345" si="3777">(AD345-AD344)*100</f>
        <v>1.5441813637575297</v>
      </c>
      <c r="AR345" s="637">
        <f t="shared" ref="AR345" si="3778">(AE345-AE344)*100</f>
        <v>0.48134011473241478</v>
      </c>
    </row>
    <row r="346" spans="1:44" ht="15">
      <c r="A346" s="117"/>
      <c r="B346" s="99" t="s">
        <v>144</v>
      </c>
      <c r="C346" s="106">
        <v>12</v>
      </c>
      <c r="D346" s="107"/>
      <c r="E346" s="107">
        <v>11</v>
      </c>
      <c r="F346" s="107"/>
      <c r="G346" s="107">
        <v>16</v>
      </c>
      <c r="H346" s="107">
        <v>16</v>
      </c>
      <c r="I346" s="106">
        <v>55</v>
      </c>
      <c r="J346" s="106">
        <v>31</v>
      </c>
      <c r="K346" s="107"/>
      <c r="L346" s="107">
        <v>11</v>
      </c>
      <c r="M346" s="107">
        <v>115</v>
      </c>
      <c r="N346" s="108">
        <v>157</v>
      </c>
      <c r="O346"/>
      <c r="P346"/>
      <c r="R346" s="599" t="s">
        <v>1114</v>
      </c>
      <c r="S346" s="600" t="s">
        <v>1108</v>
      </c>
      <c r="T346" s="675">
        <f t="shared" ref="T346:T347" si="3779">IF(C336&gt;0,C346/C336,)</f>
        <v>3.1088082901554403E-3</v>
      </c>
      <c r="U346" s="676">
        <f t="shared" ref="U346:U347" si="3780">IF(D336&gt;0,D346/D336,)</f>
        <v>0</v>
      </c>
      <c r="V346" s="676">
        <f t="shared" ref="V346:V347" si="3781">IF(E336&gt;0,E346/E336,)</f>
        <v>8.142116950407105E-3</v>
      </c>
      <c r="W346" s="676">
        <f t="shared" ref="W346:W347" si="3782">IF(F336&gt;0,F346/F336,)</f>
        <v>0</v>
      </c>
      <c r="X346" s="676">
        <f t="shared" ref="X346:X347" si="3783">IF(G336&gt;0,G346/G336,)</f>
        <v>1.2628255722178374E-2</v>
      </c>
      <c r="Y346" s="676">
        <f t="shared" ref="Y346:Y347" si="3784">IF(H336&gt;0,H346/H336,)</f>
        <v>1.0276172125883108E-2</v>
      </c>
      <c r="Z346" s="675">
        <f t="shared" ref="Z346:Z347" si="3785">IF(I336&gt;0,I346/I336,)</f>
        <v>6.8450528935905417E-3</v>
      </c>
      <c r="AA346" s="675">
        <f t="shared" ref="AA346:AA347" si="3786">IF(J336&gt;0,J346/J336,)</f>
        <v>5.4101221640488653E-2</v>
      </c>
      <c r="AB346" s="676">
        <f t="shared" ref="AB346:AB347" si="3787">IF(K336&gt;0,K346/K336,)</f>
        <v>0</v>
      </c>
      <c r="AC346" s="676">
        <f t="shared" ref="AC346:AC347" si="3788">IF(L336&gt;0,L346/L336,)</f>
        <v>3.793103448275862E-2</v>
      </c>
      <c r="AD346" s="676">
        <f t="shared" ref="AD346:AD347" si="3789">IF(M336&gt;0,M346/M336,)</f>
        <v>7.9092159559834938E-2</v>
      </c>
      <c r="AE346" s="675">
        <f t="shared" ref="AE346:AE347" si="3790">IF(N336&gt;0,N346/N336,)</f>
        <v>6.7760034527406129E-2</v>
      </c>
      <c r="AG346" s="730" t="s">
        <v>1107</v>
      </c>
      <c r="AH346" s="627"/>
      <c r="AI346" s="627"/>
      <c r="AJ346" s="627"/>
      <c r="AK346" s="627"/>
      <c r="AL346" s="627"/>
      <c r="AM346" s="627"/>
      <c r="AN346" s="627"/>
      <c r="AO346" s="627"/>
      <c r="AP346" s="627"/>
      <c r="AQ346" s="627"/>
      <c r="AR346" s="627"/>
    </row>
    <row r="347" spans="1:44" ht="15">
      <c r="A347" s="117"/>
      <c r="B347" s="258" t="s">
        <v>525</v>
      </c>
      <c r="C347" s="259">
        <v>9</v>
      </c>
      <c r="D347" s="260"/>
      <c r="E347" s="260">
        <v>4</v>
      </c>
      <c r="F347" s="260"/>
      <c r="G347" s="260">
        <v>16</v>
      </c>
      <c r="H347" s="260">
        <v>16</v>
      </c>
      <c r="I347" s="259">
        <v>45</v>
      </c>
      <c r="J347" s="259">
        <v>42</v>
      </c>
      <c r="K347" s="260"/>
      <c r="L347" s="260">
        <v>21</v>
      </c>
      <c r="M347" s="260">
        <v>110</v>
      </c>
      <c r="N347" s="261">
        <v>173</v>
      </c>
      <c r="O347"/>
      <c r="P347"/>
      <c r="R347" s="601"/>
      <c r="S347" s="602" t="s">
        <v>607</v>
      </c>
      <c r="T347" s="677">
        <f t="shared" si="3779"/>
        <v>2.3148148148148147E-3</v>
      </c>
      <c r="U347" s="678">
        <f t="shared" si="3780"/>
        <v>0</v>
      </c>
      <c r="V347" s="678">
        <f t="shared" si="3781"/>
        <v>2.881844380403458E-3</v>
      </c>
      <c r="W347" s="678">
        <f t="shared" si="3782"/>
        <v>0</v>
      </c>
      <c r="X347" s="678">
        <f t="shared" si="3783"/>
        <v>1.3605442176870748E-2</v>
      </c>
      <c r="Y347" s="678">
        <f t="shared" si="3784"/>
        <v>9.4562647754137114E-3</v>
      </c>
      <c r="Z347" s="677">
        <f t="shared" si="3785"/>
        <v>5.5255402750491161E-3</v>
      </c>
      <c r="AA347" s="677">
        <f t="shared" si="3786"/>
        <v>5.8414464534075103E-2</v>
      </c>
      <c r="AB347" s="678">
        <f t="shared" si="3787"/>
        <v>0</v>
      </c>
      <c r="AC347" s="678">
        <f t="shared" si="3788"/>
        <v>6.7961165048543687E-2</v>
      </c>
      <c r="AD347" s="678">
        <f t="shared" si="3789"/>
        <v>7.4274139095205943E-2</v>
      </c>
      <c r="AE347" s="677">
        <f t="shared" si="3790"/>
        <v>6.8951773614986056E-2</v>
      </c>
      <c r="AG347" s="637">
        <f>(T347-T346)*100</f>
        <v>-7.9399347534062553E-2</v>
      </c>
      <c r="AH347" s="637">
        <f t="shared" ref="AH347" si="3791">(U347-U346)*100</f>
        <v>0</v>
      </c>
      <c r="AI347" s="637">
        <f t="shared" ref="AI347" si="3792">(V347-V346)*100</f>
        <v>-0.52602725700036468</v>
      </c>
      <c r="AJ347" s="637">
        <f t="shared" ref="AJ347" si="3793">(W347-W346)*100</f>
        <v>0</v>
      </c>
      <c r="AK347" s="637">
        <f t="shared" ref="AK347" si="3794">(X347-X346)*100</f>
        <v>9.7718645469237364E-2</v>
      </c>
      <c r="AL347" s="637">
        <f t="shared" ref="AL347" si="3795">(Y347-Y346)*100</f>
        <v>-8.1990735046939656E-2</v>
      </c>
      <c r="AM347" s="637">
        <f t="shared" ref="AM347" si="3796">(Z347-Z346)*100</f>
        <v>-0.13195126185414258</v>
      </c>
      <c r="AN347" s="637">
        <f t="shared" ref="AN347" si="3797">(AA347-AA346)*100</f>
        <v>0.43132428935864497</v>
      </c>
      <c r="AO347" s="637">
        <f t="shared" ref="AO347" si="3798">(AB347-AB346)*100</f>
        <v>0</v>
      </c>
      <c r="AP347" s="637">
        <f t="shared" ref="AP347" si="3799">(AC347-AC346)*100</f>
        <v>3.0030130565785065</v>
      </c>
      <c r="AQ347" s="637">
        <f t="shared" ref="AQ347" si="3800">(AD347-AD346)*100</f>
        <v>-0.48180204646289942</v>
      </c>
      <c r="AR347" s="637">
        <f t="shared" ref="AR347" si="3801">(AE347-AE346)*100</f>
        <v>0.11917390875799266</v>
      </c>
    </row>
    <row r="348" spans="1:44" ht="15">
      <c r="A348" s="117"/>
      <c r="B348" s="99" t="s">
        <v>146</v>
      </c>
      <c r="C348" s="106"/>
      <c r="D348" s="107"/>
      <c r="E348" s="107"/>
      <c r="F348" s="107"/>
      <c r="G348" s="107"/>
      <c r="H348" s="107"/>
      <c r="I348" s="106"/>
      <c r="J348" s="106"/>
      <c r="K348" s="107"/>
      <c r="L348" s="107"/>
      <c r="M348" s="107"/>
      <c r="N348" s="108"/>
      <c r="O348"/>
      <c r="P348"/>
      <c r="R348" s="599" t="s">
        <v>1115</v>
      </c>
      <c r="S348" s="600" t="s">
        <v>1108</v>
      </c>
      <c r="T348" s="675">
        <f t="shared" ref="T348:T349" si="3802">IF(C336&gt;0,C348/C336,)</f>
        <v>0</v>
      </c>
      <c r="U348" s="676">
        <f t="shared" ref="U348:U349" si="3803">IF(D336&gt;0,D348/D336,)</f>
        <v>0</v>
      </c>
      <c r="V348" s="676">
        <f t="shared" ref="V348:V349" si="3804">IF(E336&gt;0,E348/E336,)</f>
        <v>0</v>
      </c>
      <c r="W348" s="676">
        <f t="shared" ref="W348:W349" si="3805">IF(F336&gt;0,F348/F336,)</f>
        <v>0</v>
      </c>
      <c r="X348" s="676">
        <f t="shared" ref="X348:X349" si="3806">IF(G336&gt;0,G348/G336,)</f>
        <v>0</v>
      </c>
      <c r="Y348" s="676">
        <f t="shared" ref="Y348:Y349" si="3807">IF(H336&gt;0,H348/H336,)</f>
        <v>0</v>
      </c>
      <c r="Z348" s="675">
        <f t="shared" ref="Z348:Z349" si="3808">IF(I336&gt;0,I348/I336,)</f>
        <v>0</v>
      </c>
      <c r="AA348" s="675">
        <f t="shared" ref="AA348:AA349" si="3809">IF(J336&gt;0,J348/J336,)</f>
        <v>0</v>
      </c>
      <c r="AB348" s="676">
        <f t="shared" ref="AB348:AB349" si="3810">IF(K336&gt;0,K348/K336,)</f>
        <v>0</v>
      </c>
      <c r="AC348" s="676">
        <f t="shared" ref="AC348:AC349" si="3811">IF(L336&gt;0,L348/L336,)</f>
        <v>0</v>
      </c>
      <c r="AD348" s="676">
        <f t="shared" ref="AD348:AD349" si="3812">IF(M336&gt;0,M348/M336,)</f>
        <v>0</v>
      </c>
      <c r="AE348" s="675">
        <f t="shared" ref="AE348:AE349" si="3813">IF(N336&gt;0,N348/N336,)</f>
        <v>0</v>
      </c>
      <c r="AG348" s="730" t="s">
        <v>1107</v>
      </c>
      <c r="AH348" s="627"/>
      <c r="AI348" s="627"/>
      <c r="AJ348" s="627"/>
      <c r="AK348" s="627"/>
      <c r="AL348" s="627"/>
      <c r="AM348" s="627"/>
      <c r="AN348" s="627"/>
      <c r="AO348" s="627"/>
      <c r="AP348" s="627"/>
      <c r="AQ348" s="627"/>
      <c r="AR348" s="627"/>
    </row>
    <row r="349" spans="1:44" ht="15">
      <c r="A349" s="117"/>
      <c r="B349" s="258" t="s">
        <v>527</v>
      </c>
      <c r="C349" s="259"/>
      <c r="D349" s="260"/>
      <c r="E349" s="260"/>
      <c r="F349" s="260"/>
      <c r="G349" s="260"/>
      <c r="H349" s="260"/>
      <c r="I349" s="259"/>
      <c r="J349" s="259"/>
      <c r="K349" s="260"/>
      <c r="L349" s="260"/>
      <c r="M349" s="260"/>
      <c r="N349" s="261"/>
      <c r="O349"/>
      <c r="P349"/>
      <c r="R349" s="601"/>
      <c r="S349" s="602" t="s">
        <v>607</v>
      </c>
      <c r="T349" s="677">
        <f t="shared" si="3802"/>
        <v>0</v>
      </c>
      <c r="U349" s="678">
        <f t="shared" si="3803"/>
        <v>0</v>
      </c>
      <c r="V349" s="678">
        <f t="shared" si="3804"/>
        <v>0</v>
      </c>
      <c r="W349" s="678">
        <f t="shared" si="3805"/>
        <v>0</v>
      </c>
      <c r="X349" s="678">
        <f t="shared" si="3806"/>
        <v>0</v>
      </c>
      <c r="Y349" s="678">
        <f t="shared" si="3807"/>
        <v>0</v>
      </c>
      <c r="Z349" s="677">
        <f t="shared" si="3808"/>
        <v>0</v>
      </c>
      <c r="AA349" s="677">
        <f t="shared" si="3809"/>
        <v>0</v>
      </c>
      <c r="AB349" s="678">
        <f t="shared" si="3810"/>
        <v>0</v>
      </c>
      <c r="AC349" s="678">
        <f t="shared" si="3811"/>
        <v>0</v>
      </c>
      <c r="AD349" s="678">
        <f t="shared" si="3812"/>
        <v>0</v>
      </c>
      <c r="AE349" s="677">
        <f t="shared" si="3813"/>
        <v>0</v>
      </c>
      <c r="AG349" s="637">
        <f>(T349-T348)*100</f>
        <v>0</v>
      </c>
      <c r="AH349" s="637">
        <f t="shared" ref="AH349" si="3814">(U349-U348)*100</f>
        <v>0</v>
      </c>
      <c r="AI349" s="637">
        <f t="shared" ref="AI349" si="3815">(V349-V348)*100</f>
        <v>0</v>
      </c>
      <c r="AJ349" s="637">
        <f t="shared" ref="AJ349" si="3816">(W349-W348)*100</f>
        <v>0</v>
      </c>
      <c r="AK349" s="637">
        <f t="shared" ref="AK349" si="3817">(X349-X348)*100</f>
        <v>0</v>
      </c>
      <c r="AL349" s="637">
        <f t="shared" ref="AL349" si="3818">(Y349-Y348)*100</f>
        <v>0</v>
      </c>
      <c r="AM349" s="637">
        <f t="shared" ref="AM349" si="3819">(Z349-Z348)*100</f>
        <v>0</v>
      </c>
      <c r="AN349" s="637">
        <f t="shared" ref="AN349" si="3820">(AA349-AA348)*100</f>
        <v>0</v>
      </c>
      <c r="AO349" s="637">
        <f t="shared" ref="AO349" si="3821">(AB349-AB348)*100</f>
        <v>0</v>
      </c>
      <c r="AP349" s="637">
        <f t="shared" ref="AP349" si="3822">(AC349-AC348)*100</f>
        <v>0</v>
      </c>
      <c r="AQ349" s="637">
        <f t="shared" ref="AQ349" si="3823">(AD349-AD348)*100</f>
        <v>0</v>
      </c>
      <c r="AR349" s="637">
        <f t="shared" ref="AR349" si="3824">(AE349-AE348)*100</f>
        <v>0</v>
      </c>
    </row>
    <row r="350" spans="1:44" ht="15">
      <c r="A350" s="117"/>
      <c r="B350" s="99" t="s">
        <v>148</v>
      </c>
      <c r="C350" s="106">
        <v>746</v>
      </c>
      <c r="D350" s="107"/>
      <c r="E350" s="107">
        <v>291</v>
      </c>
      <c r="F350" s="107"/>
      <c r="G350" s="107">
        <v>498</v>
      </c>
      <c r="H350" s="107">
        <v>556</v>
      </c>
      <c r="I350" s="106">
        <v>2091</v>
      </c>
      <c r="J350" s="106">
        <v>103</v>
      </c>
      <c r="K350" s="107"/>
      <c r="L350" s="107">
        <v>76</v>
      </c>
      <c r="M350" s="107">
        <v>459</v>
      </c>
      <c r="N350" s="108">
        <v>638</v>
      </c>
      <c r="O350"/>
      <c r="P350"/>
      <c r="R350" s="599" t="s">
        <v>1116</v>
      </c>
      <c r="S350" s="600" t="s">
        <v>1108</v>
      </c>
      <c r="T350" s="675">
        <f t="shared" ref="T350:T351" si="3825">IF(C336&gt;0,C350/C336,)</f>
        <v>0.19326424870466322</v>
      </c>
      <c r="U350" s="676">
        <f t="shared" ref="U350:U351" si="3826">IF(D336&gt;0,D350/D336,)</f>
        <v>0</v>
      </c>
      <c r="V350" s="676">
        <f t="shared" ref="V350:V351" si="3827">IF(E336&gt;0,E350/E336,)</f>
        <v>0.2153960029607698</v>
      </c>
      <c r="W350" s="676">
        <f t="shared" ref="W350:W351" si="3828">IF(F336&gt;0,F350/F336,)</f>
        <v>0</v>
      </c>
      <c r="X350" s="676">
        <f t="shared" ref="X350:X351" si="3829">IF(G336&gt;0,G350/G336,)</f>
        <v>0.39305445935280192</v>
      </c>
      <c r="Y350" s="676">
        <f t="shared" ref="Y350:Y351" si="3830">IF(H336&gt;0,H350/H336,)</f>
        <v>0.35709698137443802</v>
      </c>
      <c r="Z350" s="675">
        <f t="shared" ref="Z350:Z351" si="3831">IF(I336&gt;0,I350/I336,)</f>
        <v>0.26023646546359674</v>
      </c>
      <c r="AA350" s="675">
        <f t="shared" ref="AA350:AA351" si="3832">IF(J336&gt;0,J350/J336,)</f>
        <v>0.17975567190226877</v>
      </c>
      <c r="AB350" s="676">
        <f t="shared" ref="AB350:AB351" si="3833">IF(K336&gt;0,K350/K336,)</f>
        <v>0</v>
      </c>
      <c r="AC350" s="676">
        <f t="shared" ref="AC350:AC351" si="3834">IF(L336&gt;0,L350/L336,)</f>
        <v>0.2620689655172414</v>
      </c>
      <c r="AD350" s="676">
        <f t="shared" ref="AD350:AD351" si="3835">IF(M336&gt;0,M350/M336,)</f>
        <v>0.31568088033012381</v>
      </c>
      <c r="AE350" s="675">
        <f t="shared" ref="AE350:AE351" si="3836">IF(N336&gt;0,N350/N336,)</f>
        <v>0.27535606387570133</v>
      </c>
      <c r="AG350" s="730" t="s">
        <v>1107</v>
      </c>
      <c r="AH350" s="627"/>
      <c r="AI350" s="627"/>
      <c r="AJ350" s="627"/>
      <c r="AK350" s="627"/>
      <c r="AL350" s="627"/>
      <c r="AM350" s="627"/>
      <c r="AN350" s="627"/>
      <c r="AO350" s="627"/>
      <c r="AP350" s="627"/>
      <c r="AQ350" s="627"/>
      <c r="AR350" s="627"/>
    </row>
    <row r="351" spans="1:44" ht="15">
      <c r="A351" s="117"/>
      <c r="B351" s="258" t="s">
        <v>529</v>
      </c>
      <c r="C351" s="259">
        <v>793</v>
      </c>
      <c r="D351" s="260"/>
      <c r="E351" s="260">
        <v>361</v>
      </c>
      <c r="F351" s="260"/>
      <c r="G351" s="260">
        <v>405</v>
      </c>
      <c r="H351" s="260">
        <v>588</v>
      </c>
      <c r="I351" s="259">
        <v>2147</v>
      </c>
      <c r="J351" s="259">
        <v>123</v>
      </c>
      <c r="K351" s="260"/>
      <c r="L351" s="260">
        <v>104</v>
      </c>
      <c r="M351" s="260">
        <v>456</v>
      </c>
      <c r="N351" s="261">
        <v>683</v>
      </c>
      <c r="O351"/>
      <c r="P351"/>
      <c r="R351" s="601"/>
      <c r="S351" s="602" t="s">
        <v>607</v>
      </c>
      <c r="T351" s="677">
        <f t="shared" si="3825"/>
        <v>0.20396090534979425</v>
      </c>
      <c r="U351" s="678">
        <f t="shared" si="3826"/>
        <v>0</v>
      </c>
      <c r="V351" s="678">
        <f t="shared" si="3827"/>
        <v>0.26008645533141211</v>
      </c>
      <c r="W351" s="678">
        <f t="shared" si="3828"/>
        <v>0</v>
      </c>
      <c r="X351" s="678">
        <f t="shared" si="3829"/>
        <v>0.34438775510204084</v>
      </c>
      <c r="Y351" s="678">
        <f t="shared" si="3830"/>
        <v>0.3475177304964539</v>
      </c>
      <c r="Z351" s="677">
        <f t="shared" si="3831"/>
        <v>0.26362966601178783</v>
      </c>
      <c r="AA351" s="677">
        <f t="shared" si="3832"/>
        <v>0.17107093184979139</v>
      </c>
      <c r="AB351" s="678">
        <f t="shared" si="3833"/>
        <v>0</v>
      </c>
      <c r="AC351" s="678">
        <f t="shared" si="3834"/>
        <v>0.33656957928802589</v>
      </c>
      <c r="AD351" s="678">
        <f t="shared" si="3835"/>
        <v>0.30790006752194465</v>
      </c>
      <c r="AE351" s="677">
        <f t="shared" si="3836"/>
        <v>0.2722200079713033</v>
      </c>
      <c r="AG351" s="637">
        <f>(T351-T350)*100</f>
        <v>1.0696656645131031</v>
      </c>
      <c r="AH351" s="637">
        <f t="shared" ref="AH351" si="3837">(U351-U350)*100</f>
        <v>0</v>
      </c>
      <c r="AI351" s="637">
        <f t="shared" ref="AI351" si="3838">(V351-V350)*100</f>
        <v>4.4690452370642317</v>
      </c>
      <c r="AJ351" s="637">
        <f t="shared" ref="AJ351" si="3839">(W351-W350)*100</f>
        <v>0</v>
      </c>
      <c r="AK351" s="637">
        <f t="shared" ref="AK351" si="3840">(X351-X350)*100</f>
        <v>-4.8666704250761086</v>
      </c>
      <c r="AL351" s="637">
        <f t="shared" ref="AL351" si="3841">(Y351-Y350)*100</f>
        <v>-0.95792508779841135</v>
      </c>
      <c r="AM351" s="637">
        <f t="shared" ref="AM351" si="3842">(Z351-Z350)*100</f>
        <v>0.33932005481910887</v>
      </c>
      <c r="AN351" s="637">
        <f t="shared" ref="AN351" si="3843">(AA351-AA350)*100</f>
        <v>-0.86847400524773799</v>
      </c>
      <c r="AO351" s="637">
        <f t="shared" ref="AO351" si="3844">(AB351-AB350)*100</f>
        <v>0</v>
      </c>
      <c r="AP351" s="637">
        <f t="shared" ref="AP351" si="3845">(AC351-AC350)*100</f>
        <v>7.4500613770784483</v>
      </c>
      <c r="AQ351" s="637">
        <f t="shared" ref="AQ351" si="3846">(AD351-AD350)*100</f>
        <v>-0.77808128081791605</v>
      </c>
      <c r="AR351" s="637">
        <f t="shared" ref="AR351" si="3847">(AE351-AE350)*100</f>
        <v>-0.31360559043980274</v>
      </c>
    </row>
    <row r="352" spans="1:44" ht="15">
      <c r="A352" s="117"/>
      <c r="B352" s="99" t="s">
        <v>150</v>
      </c>
      <c r="C352" s="106">
        <v>67</v>
      </c>
      <c r="D352" s="107"/>
      <c r="E352" s="107">
        <v>57</v>
      </c>
      <c r="F352" s="107"/>
      <c r="G352" s="107">
        <v>64</v>
      </c>
      <c r="H352" s="107">
        <v>83</v>
      </c>
      <c r="I352" s="106">
        <v>271</v>
      </c>
      <c r="J352" s="106">
        <v>34</v>
      </c>
      <c r="K352" s="107"/>
      <c r="L352" s="107">
        <v>65</v>
      </c>
      <c r="M352" s="107">
        <v>167</v>
      </c>
      <c r="N352" s="108">
        <v>266</v>
      </c>
      <c r="O352"/>
      <c r="P352"/>
      <c r="R352" s="599" t="s">
        <v>1117</v>
      </c>
      <c r="S352" s="600" t="s">
        <v>1108</v>
      </c>
      <c r="T352" s="675">
        <f t="shared" ref="T352:T353" si="3848">IF(C336&gt;0,C352/C336,)</f>
        <v>1.7357512953367876E-2</v>
      </c>
      <c r="U352" s="676">
        <f t="shared" ref="U352:U353" si="3849">IF(D336&gt;0,D352/D336,)</f>
        <v>0</v>
      </c>
      <c r="V352" s="676">
        <f t="shared" ref="V352:V353" si="3850">IF(E336&gt;0,E352/E336,)</f>
        <v>4.2190969652109549E-2</v>
      </c>
      <c r="W352" s="676">
        <f t="shared" ref="W352:W353" si="3851">IF(F336&gt;0,F352/F336,)</f>
        <v>0</v>
      </c>
      <c r="X352" s="676">
        <f t="shared" ref="X352:X353" si="3852">IF(G336&gt;0,G352/G336,)</f>
        <v>5.0513022888713496E-2</v>
      </c>
      <c r="Y352" s="676">
        <f t="shared" ref="Y352:Y353" si="3853">IF(H336&gt;0,H352/H336,)</f>
        <v>5.3307642903018627E-2</v>
      </c>
      <c r="Z352" s="675">
        <f t="shared" ref="Z352:Z353" si="3854">IF(I336&gt;0,I352/I336,)</f>
        <v>3.3727442439327938E-2</v>
      </c>
      <c r="AA352" s="675">
        <f t="shared" ref="AA352:AA353" si="3855">IF(J336&gt;0,J352/J336,)</f>
        <v>5.9336823734729496E-2</v>
      </c>
      <c r="AB352" s="676">
        <f t="shared" ref="AB352:AB353" si="3856">IF(K336&gt;0,K352/K336,)</f>
        <v>0</v>
      </c>
      <c r="AC352" s="676">
        <f t="shared" ref="AC352:AC353" si="3857">IF(L336&gt;0,L352/L336,)</f>
        <v>0.22413793103448276</v>
      </c>
      <c r="AD352" s="676">
        <f t="shared" ref="AD352:AD353" si="3858">IF(M336&gt;0,M352/M336,)</f>
        <v>0.11485557083906466</v>
      </c>
      <c r="AE352" s="675">
        <f t="shared" ref="AE352:AE353" si="3859">IF(N336&gt;0,N352/N336,)</f>
        <v>0.11480362537764351</v>
      </c>
      <c r="AG352" s="730" t="s">
        <v>1107</v>
      </c>
      <c r="AH352" s="627"/>
      <c r="AI352" s="627"/>
      <c r="AJ352" s="627"/>
      <c r="AK352" s="627"/>
      <c r="AL352" s="627"/>
      <c r="AM352" s="627"/>
      <c r="AN352" s="627"/>
      <c r="AO352" s="627"/>
      <c r="AP352" s="627"/>
      <c r="AQ352" s="627"/>
      <c r="AR352" s="627"/>
    </row>
    <row r="353" spans="1:44" ht="15">
      <c r="A353" s="117"/>
      <c r="B353" s="258" t="s">
        <v>531</v>
      </c>
      <c r="C353" s="259">
        <v>59</v>
      </c>
      <c r="D353" s="260"/>
      <c r="E353" s="260">
        <v>60</v>
      </c>
      <c r="F353" s="260"/>
      <c r="G353" s="260">
        <v>57</v>
      </c>
      <c r="H353" s="260">
        <v>76</v>
      </c>
      <c r="I353" s="259">
        <v>252</v>
      </c>
      <c r="J353" s="259">
        <v>43</v>
      </c>
      <c r="K353" s="260"/>
      <c r="L353" s="260">
        <v>56</v>
      </c>
      <c r="M353" s="260">
        <v>183</v>
      </c>
      <c r="N353" s="261">
        <v>282</v>
      </c>
      <c r="O353"/>
      <c r="P353"/>
      <c r="R353" s="601"/>
      <c r="S353" s="602" t="s">
        <v>607</v>
      </c>
      <c r="T353" s="677">
        <f t="shared" si="3848"/>
        <v>1.5174897119341564E-2</v>
      </c>
      <c r="U353" s="678">
        <f t="shared" si="3849"/>
        <v>0</v>
      </c>
      <c r="V353" s="678">
        <f t="shared" si="3850"/>
        <v>4.3227665706051875E-2</v>
      </c>
      <c r="W353" s="678">
        <f t="shared" si="3851"/>
        <v>0</v>
      </c>
      <c r="X353" s="678">
        <f t="shared" si="3852"/>
        <v>4.8469387755102039E-2</v>
      </c>
      <c r="Y353" s="678">
        <f t="shared" si="3853"/>
        <v>4.4917257683215132E-2</v>
      </c>
      <c r="Z353" s="677">
        <f t="shared" si="3854"/>
        <v>3.0943025540275049E-2</v>
      </c>
      <c r="AA353" s="677">
        <f t="shared" si="3855"/>
        <v>5.9805285118219746E-2</v>
      </c>
      <c r="AB353" s="678">
        <f t="shared" si="3856"/>
        <v>0</v>
      </c>
      <c r="AC353" s="678">
        <f t="shared" si="3857"/>
        <v>0.18122977346278318</v>
      </c>
      <c r="AD353" s="678">
        <f t="shared" si="3858"/>
        <v>0.12356515867656989</v>
      </c>
      <c r="AE353" s="677">
        <f t="shared" si="3859"/>
        <v>0.11239537664408131</v>
      </c>
      <c r="AG353" s="637">
        <f>(T353-T352)*100</f>
        <v>-0.21826158340263122</v>
      </c>
      <c r="AH353" s="637">
        <f t="shared" ref="AH353" si="3860">(U353-U352)*100</f>
        <v>0</v>
      </c>
      <c r="AI353" s="637">
        <f t="shared" ref="AI353" si="3861">(V353-V352)*100</f>
        <v>0.10366960539423264</v>
      </c>
      <c r="AJ353" s="637">
        <f t="shared" ref="AJ353" si="3862">(W353-W352)*100</f>
        <v>0</v>
      </c>
      <c r="AK353" s="637">
        <f t="shared" ref="AK353" si="3863">(X353-X352)*100</f>
        <v>-0.20436351336114572</v>
      </c>
      <c r="AL353" s="637">
        <f t="shared" ref="AL353" si="3864">(Y353-Y352)*100</f>
        <v>-0.83903852198034956</v>
      </c>
      <c r="AM353" s="637">
        <f t="shared" ref="AM353" si="3865">(Z353-Z352)*100</f>
        <v>-0.27844168990528889</v>
      </c>
      <c r="AN353" s="637">
        <f t="shared" ref="AN353" si="3866">(AA353-AA352)*100</f>
        <v>4.6846138349024985E-2</v>
      </c>
      <c r="AO353" s="637">
        <f t="shared" ref="AO353" si="3867">(AB353-AB352)*100</f>
        <v>0</v>
      </c>
      <c r="AP353" s="637">
        <f t="shared" ref="AP353" si="3868">(AC353-AC352)*100</f>
        <v>-4.2908157571699581</v>
      </c>
      <c r="AQ353" s="637">
        <f t="shared" ref="AQ353" si="3869">(AD353-AD352)*100</f>
        <v>0.87095878375052371</v>
      </c>
      <c r="AR353" s="637">
        <f t="shared" ref="AR353" si="3870">(AE353-AE352)*100</f>
        <v>-0.24082487335621988</v>
      </c>
    </row>
    <row r="354" spans="1:44" ht="15">
      <c r="A354" s="117"/>
      <c r="B354" s="99" t="s">
        <v>152</v>
      </c>
      <c r="C354" s="106"/>
      <c r="D354" s="107"/>
      <c r="E354" s="107"/>
      <c r="F354" s="107"/>
      <c r="G354" s="107"/>
      <c r="H354" s="107"/>
      <c r="I354" s="106"/>
      <c r="J354" s="106"/>
      <c r="K354" s="107"/>
      <c r="L354" s="107"/>
      <c r="M354" s="107"/>
      <c r="N354" s="108"/>
      <c r="O354"/>
      <c r="P354"/>
      <c r="R354" s="599" t="s">
        <v>1118</v>
      </c>
      <c r="S354" s="600" t="s">
        <v>1108</v>
      </c>
      <c r="T354" s="675">
        <f t="shared" ref="T354:T355" si="3871">IF(C336&gt;0,C354/C336,)</f>
        <v>0</v>
      </c>
      <c r="U354" s="676">
        <f t="shared" ref="U354:U355" si="3872">IF(D336&gt;0,D354/D336,)</f>
        <v>0</v>
      </c>
      <c r="V354" s="676">
        <f t="shared" ref="V354:V355" si="3873">IF(E336&gt;0,E354/E336,)</f>
        <v>0</v>
      </c>
      <c r="W354" s="676">
        <f t="shared" ref="W354:W355" si="3874">IF(F336&gt;0,F354/F336,)</f>
        <v>0</v>
      </c>
      <c r="X354" s="676">
        <f t="shared" ref="X354:X355" si="3875">IF(G336&gt;0,G354/G336,)</f>
        <v>0</v>
      </c>
      <c r="Y354" s="676">
        <f t="shared" ref="Y354:Y355" si="3876">IF(H336&gt;0,H354/H336,)</f>
        <v>0</v>
      </c>
      <c r="Z354" s="675">
        <f t="shared" ref="Z354:Z355" si="3877">IF(I336&gt;0,I354/I336,)</f>
        <v>0</v>
      </c>
      <c r="AA354" s="675">
        <f t="shared" ref="AA354:AA355" si="3878">IF(J336&gt;0,J354/J336,)</f>
        <v>0</v>
      </c>
      <c r="AB354" s="676">
        <f t="shared" ref="AB354:AB355" si="3879">IF(K336&gt;0,K354/K336,)</f>
        <v>0</v>
      </c>
      <c r="AC354" s="676">
        <f t="shared" ref="AC354:AC355" si="3880">IF(L336&gt;0,L354/L336,)</f>
        <v>0</v>
      </c>
      <c r="AD354" s="676">
        <f t="shared" ref="AD354:AD355" si="3881">IF(M336&gt;0,M354/M336,)</f>
        <v>0</v>
      </c>
      <c r="AE354" s="675">
        <f t="shared" ref="AE354:AE355" si="3882">IF(N336&gt;0,N354/N336,)</f>
        <v>0</v>
      </c>
      <c r="AG354" s="730" t="s">
        <v>1107</v>
      </c>
      <c r="AH354" s="627"/>
      <c r="AI354" s="627"/>
      <c r="AJ354" s="627"/>
      <c r="AK354" s="627"/>
      <c r="AL354" s="627"/>
      <c r="AM354" s="627"/>
      <c r="AN354" s="627"/>
      <c r="AO354" s="627"/>
      <c r="AP354" s="627"/>
      <c r="AQ354" s="627"/>
      <c r="AR354" s="627"/>
    </row>
    <row r="355" spans="1:44" ht="15">
      <c r="A355" s="117"/>
      <c r="B355" s="258" t="s">
        <v>533</v>
      </c>
      <c r="C355" s="259"/>
      <c r="D355" s="260"/>
      <c r="E355" s="260"/>
      <c r="F355" s="260"/>
      <c r="G355" s="260"/>
      <c r="H355" s="260"/>
      <c r="I355" s="259"/>
      <c r="J355" s="259"/>
      <c r="K355" s="260"/>
      <c r="L355" s="260"/>
      <c r="M355" s="260"/>
      <c r="N355" s="261"/>
      <c r="O355"/>
      <c r="P355"/>
      <c r="R355" s="601"/>
      <c r="S355" s="602" t="s">
        <v>607</v>
      </c>
      <c r="T355" s="677">
        <f t="shared" si="3871"/>
        <v>0</v>
      </c>
      <c r="U355" s="678">
        <f t="shared" si="3872"/>
        <v>0</v>
      </c>
      <c r="V355" s="678">
        <f t="shared" si="3873"/>
        <v>0</v>
      </c>
      <c r="W355" s="678">
        <f t="shared" si="3874"/>
        <v>0</v>
      </c>
      <c r="X355" s="678">
        <f t="shared" si="3875"/>
        <v>0</v>
      </c>
      <c r="Y355" s="678">
        <f t="shared" si="3876"/>
        <v>0</v>
      </c>
      <c r="Z355" s="677">
        <f t="shared" si="3877"/>
        <v>0</v>
      </c>
      <c r="AA355" s="677">
        <f t="shared" si="3878"/>
        <v>0</v>
      </c>
      <c r="AB355" s="678">
        <f t="shared" si="3879"/>
        <v>0</v>
      </c>
      <c r="AC355" s="678">
        <f t="shared" si="3880"/>
        <v>0</v>
      </c>
      <c r="AD355" s="678">
        <f t="shared" si="3881"/>
        <v>0</v>
      </c>
      <c r="AE355" s="677">
        <f t="shared" si="3882"/>
        <v>0</v>
      </c>
      <c r="AG355" s="637">
        <f>(T355-T354)*100</f>
        <v>0</v>
      </c>
      <c r="AH355" s="637">
        <f t="shared" ref="AH355" si="3883">(U355-U354)*100</f>
        <v>0</v>
      </c>
      <c r="AI355" s="637">
        <f t="shared" ref="AI355" si="3884">(V355-V354)*100</f>
        <v>0</v>
      </c>
      <c r="AJ355" s="637">
        <f t="shared" ref="AJ355" si="3885">(W355-W354)*100</f>
        <v>0</v>
      </c>
      <c r="AK355" s="637">
        <f t="shared" ref="AK355" si="3886">(X355-X354)*100</f>
        <v>0</v>
      </c>
      <c r="AL355" s="637">
        <f t="shared" ref="AL355" si="3887">(Y355-Y354)*100</f>
        <v>0</v>
      </c>
      <c r="AM355" s="637">
        <f t="shared" ref="AM355" si="3888">(Z355-Z354)*100</f>
        <v>0</v>
      </c>
      <c r="AN355" s="637">
        <f t="shared" ref="AN355" si="3889">(AA355-AA354)*100</f>
        <v>0</v>
      </c>
      <c r="AO355" s="637">
        <f t="shared" ref="AO355" si="3890">(AB355-AB354)*100</f>
        <v>0</v>
      </c>
      <c r="AP355" s="637">
        <f t="shared" ref="AP355" si="3891">(AC355-AC354)*100</f>
        <v>0</v>
      </c>
      <c r="AQ355" s="637">
        <f t="shared" ref="AQ355" si="3892">(AD355-AD354)*100</f>
        <v>0</v>
      </c>
      <c r="AR355" s="637">
        <f t="shared" ref="AR355" si="3893">(AE355-AE354)*100</f>
        <v>0</v>
      </c>
    </row>
    <row r="356" spans="1:44" ht="15">
      <c r="A356" s="117"/>
      <c r="B356" s="99" t="s">
        <v>154</v>
      </c>
      <c r="C356" s="106">
        <v>190</v>
      </c>
      <c r="D356" s="107"/>
      <c r="E356" s="107">
        <v>80</v>
      </c>
      <c r="F356" s="107"/>
      <c r="G356" s="107">
        <v>71</v>
      </c>
      <c r="H356" s="107">
        <v>156</v>
      </c>
      <c r="I356" s="106">
        <v>497</v>
      </c>
      <c r="J356" s="106">
        <v>78</v>
      </c>
      <c r="K356" s="107"/>
      <c r="L356" s="107">
        <v>39</v>
      </c>
      <c r="M356" s="107">
        <v>210</v>
      </c>
      <c r="N356" s="108">
        <v>327</v>
      </c>
      <c r="O356"/>
      <c r="P356"/>
      <c r="R356" s="599" t="s">
        <v>1119</v>
      </c>
      <c r="S356" s="600" t="s">
        <v>1108</v>
      </c>
      <c r="T356" s="675">
        <f t="shared" ref="T356:T357" si="3894">IF(C336&gt;0,C356/C336,)</f>
        <v>4.9222797927461141E-2</v>
      </c>
      <c r="U356" s="676">
        <f t="shared" ref="U356:U357" si="3895">IF(D336&gt;0,D356/D336,)</f>
        <v>0</v>
      </c>
      <c r="V356" s="676">
        <f t="shared" ref="V356:V357" si="3896">IF(E336&gt;0,E356/E336,)</f>
        <v>5.9215396002960767E-2</v>
      </c>
      <c r="W356" s="676">
        <f t="shared" ref="W356:W357" si="3897">IF(F336&gt;0,F356/F336,)</f>
        <v>0</v>
      </c>
      <c r="X356" s="676">
        <f t="shared" ref="X356:X357" si="3898">IF(G336&gt;0,G356/G336,)</f>
        <v>5.6037884767166535E-2</v>
      </c>
      <c r="Y356" s="676">
        <f t="shared" ref="Y356:Y357" si="3899">IF(H336&gt;0,H356/H336,)</f>
        <v>0.1001926782273603</v>
      </c>
      <c r="Z356" s="675">
        <f t="shared" ref="Z356:Z357" si="3900">IF(I336&gt;0,I356/I336,)</f>
        <v>6.1854387056627255E-2</v>
      </c>
      <c r="AA356" s="675">
        <f t="shared" ref="AA356:AA357" si="3901">IF(J336&gt;0,J356/J336,)</f>
        <v>0.13612565445026178</v>
      </c>
      <c r="AB356" s="676">
        <f t="shared" ref="AB356:AB357" si="3902">IF(K336&gt;0,K356/K336,)</f>
        <v>0</v>
      </c>
      <c r="AC356" s="676">
        <f t="shared" ref="AC356:AC357" si="3903">IF(L336&gt;0,L356/L336,)</f>
        <v>0.13448275862068965</v>
      </c>
      <c r="AD356" s="676">
        <f t="shared" ref="AD356:AD357" si="3904">IF(M336&gt;0,M356/M336,)</f>
        <v>0.14442916093535077</v>
      </c>
      <c r="AE356" s="675">
        <f t="shared" ref="AE356:AE357" si="3905">IF(N336&gt;0,N356/N336,)</f>
        <v>0.14113077255071213</v>
      </c>
      <c r="AG356" s="730" t="s">
        <v>1107</v>
      </c>
      <c r="AH356" s="262"/>
      <c r="AI356" s="262"/>
      <c r="AJ356" s="262"/>
      <c r="AK356" s="262"/>
      <c r="AL356" s="262"/>
      <c r="AM356" s="262"/>
      <c r="AN356" s="262"/>
      <c r="AO356" s="262"/>
      <c r="AP356" s="262"/>
      <c r="AQ356" s="262"/>
      <c r="AR356" s="262"/>
    </row>
    <row r="357" spans="1:44" ht="15.75" thickBot="1">
      <c r="A357" s="610"/>
      <c r="B357" s="614" t="s">
        <v>537</v>
      </c>
      <c r="C357" s="611">
        <v>169</v>
      </c>
      <c r="D357" s="612"/>
      <c r="E357" s="612">
        <v>91</v>
      </c>
      <c r="F357" s="612"/>
      <c r="G357" s="612">
        <v>59</v>
      </c>
      <c r="H357" s="612">
        <v>187</v>
      </c>
      <c r="I357" s="611">
        <v>506</v>
      </c>
      <c r="J357" s="611">
        <v>113</v>
      </c>
      <c r="K357" s="612"/>
      <c r="L357" s="612">
        <v>37</v>
      </c>
      <c r="M357" s="612">
        <v>219</v>
      </c>
      <c r="N357" s="613">
        <v>369</v>
      </c>
      <c r="O357"/>
      <c r="P357"/>
      <c r="Q357"/>
      <c r="R357" s="615"/>
      <c r="S357" s="616" t="s">
        <v>607</v>
      </c>
      <c r="T357" s="679">
        <f t="shared" si="3894"/>
        <v>4.3467078189300415E-2</v>
      </c>
      <c r="U357" s="680">
        <f t="shared" si="3895"/>
        <v>0</v>
      </c>
      <c r="V357" s="680">
        <f t="shared" si="3896"/>
        <v>6.5561959654178673E-2</v>
      </c>
      <c r="W357" s="680">
        <f t="shared" si="3897"/>
        <v>0</v>
      </c>
      <c r="X357" s="680">
        <f t="shared" si="3898"/>
        <v>5.0170068027210885E-2</v>
      </c>
      <c r="Y357" s="680">
        <f t="shared" si="3899"/>
        <v>0.11052009456264776</v>
      </c>
      <c r="Z357" s="679">
        <f t="shared" si="3900"/>
        <v>6.2131630648330056E-2</v>
      </c>
      <c r="AA357" s="679">
        <f t="shared" si="3901"/>
        <v>0.15716272600834491</v>
      </c>
      <c r="AB357" s="680">
        <f t="shared" si="3902"/>
        <v>0</v>
      </c>
      <c r="AC357" s="680">
        <f t="shared" si="3903"/>
        <v>0.11974110032362459</v>
      </c>
      <c r="AD357" s="680">
        <f t="shared" si="3904"/>
        <v>0.14787305874409182</v>
      </c>
      <c r="AE357" s="679">
        <f t="shared" si="3905"/>
        <v>0.14707054603427661</v>
      </c>
      <c r="AF357" s="617"/>
      <c r="AG357" s="642">
        <f>(T357-T356)*100</f>
        <v>-0.57557197381607261</v>
      </c>
      <c r="AH357" s="642">
        <f t="shared" ref="AH357" si="3906">(U357-U356)*100</f>
        <v>0</v>
      </c>
      <c r="AI357" s="642">
        <f t="shared" ref="AI357" si="3907">(V357-V356)*100</f>
        <v>0.63465636512179058</v>
      </c>
      <c r="AJ357" s="642">
        <f t="shared" ref="AJ357" si="3908">(W357-W356)*100</f>
        <v>0</v>
      </c>
      <c r="AK357" s="642">
        <f t="shared" ref="AK357" si="3909">(X357-X356)*100</f>
        <v>-0.58678167399556502</v>
      </c>
      <c r="AL357" s="642">
        <f t="shared" ref="AL357" si="3910">(Y357-Y356)*100</f>
        <v>1.0327416335287456</v>
      </c>
      <c r="AM357" s="642">
        <f t="shared" ref="AM357" si="3911">(Z357-Z356)*100</f>
        <v>2.7724359170280127E-2</v>
      </c>
      <c r="AN357" s="642">
        <f t="shared" ref="AN357" si="3912">(AA357-AA356)*100</f>
        <v>2.1037071558083125</v>
      </c>
      <c r="AO357" s="642">
        <f t="shared" ref="AO357" si="3913">(AB357-AB356)*100</f>
        <v>0</v>
      </c>
      <c r="AP357" s="642">
        <f t="shared" ref="AP357" si="3914">(AC357-AC356)*100</f>
        <v>-1.4741658297065059</v>
      </c>
      <c r="AQ357" s="642">
        <f t="shared" ref="AQ357" si="3915">(AD357-AD356)*100</f>
        <v>0.34438978087410477</v>
      </c>
      <c r="AR357" s="642">
        <f t="shared" ref="AR357" si="3916">(AE357-AE356)*100</f>
        <v>0.59397734835644755</v>
      </c>
    </row>
    <row r="358" spans="1:44" ht="15">
      <c r="A358" s="116" t="s">
        <v>141</v>
      </c>
      <c r="B358" s="99"/>
      <c r="C358" s="106">
        <v>152962</v>
      </c>
      <c r="D358" s="107">
        <v>33987</v>
      </c>
      <c r="E358" s="107">
        <v>87105</v>
      </c>
      <c r="F358" s="107">
        <v>22278</v>
      </c>
      <c r="G358" s="107">
        <v>15931</v>
      </c>
      <c r="H358" s="107">
        <v>5325</v>
      </c>
      <c r="I358" s="106">
        <v>317588</v>
      </c>
      <c r="J358" s="106">
        <v>22629</v>
      </c>
      <c r="K358" s="107">
        <v>89289</v>
      </c>
      <c r="L358" s="107">
        <v>36207</v>
      </c>
      <c r="M358" s="107">
        <v>13903</v>
      </c>
      <c r="N358" s="108">
        <v>162028</v>
      </c>
      <c r="O358"/>
      <c r="P358">
        <v>93239</v>
      </c>
      <c r="R358" s="599" t="s">
        <v>1109</v>
      </c>
      <c r="S358" s="600" t="s">
        <v>1108</v>
      </c>
      <c r="T358" s="675">
        <f t="shared" ref="T358:T359" si="3917">IF(C358&gt;0,C358/C358,)</f>
        <v>1</v>
      </c>
      <c r="U358" s="676">
        <f t="shared" ref="U358:U359" si="3918">IF(D358&gt;0,D358/D358,)</f>
        <v>1</v>
      </c>
      <c r="V358" s="676">
        <f t="shared" ref="V358:V359" si="3919">IF(E358&gt;0,E358/E358,)</f>
        <v>1</v>
      </c>
      <c r="W358" s="676">
        <f t="shared" ref="W358:W359" si="3920">IF(F358&gt;0,F358/F358,)</f>
        <v>1</v>
      </c>
      <c r="X358" s="676">
        <f t="shared" ref="X358:X359" si="3921">IF(G358&gt;0,G358/G358,)</f>
        <v>1</v>
      </c>
      <c r="Y358" s="676">
        <f t="shared" ref="Y358:Y359" si="3922">IF(H358&gt;0,H358/H358,)</f>
        <v>1</v>
      </c>
      <c r="Z358" s="675">
        <f t="shared" ref="Z358:Z359" si="3923">IF(I358&gt;0,I358/I358,)</f>
        <v>1</v>
      </c>
      <c r="AA358" s="675">
        <f t="shared" ref="AA358:AA359" si="3924">IF(J358&gt;0,J358/J358,)</f>
        <v>1</v>
      </c>
      <c r="AB358" s="676">
        <f t="shared" ref="AB358:AB359" si="3925">IF(K358&gt;0,K358/K358,)</f>
        <v>1</v>
      </c>
      <c r="AC358" s="676">
        <f t="shared" ref="AC358:AC359" si="3926">IF(L358&gt;0,L358/L358,)</f>
        <v>1</v>
      </c>
      <c r="AD358" s="676">
        <f t="shared" ref="AD358:AD359" si="3927">IF(M358&gt;0,M358/M358,)</f>
        <v>1</v>
      </c>
      <c r="AE358" s="675">
        <f t="shared" ref="AE358:AE359" si="3928">IF(N358&gt;0,N358/N358,)</f>
        <v>1</v>
      </c>
      <c r="AG358" s="681">
        <f>+T360+T362+T364+T366+T368+T370+T372+T374+T376+T378</f>
        <v>1.0000000000000002</v>
      </c>
      <c r="AH358" s="627">
        <f t="shared" ref="AH358:AH359" si="3929">+U360+U362+U364+U366+U368+U370+U372+U374+U376+U378</f>
        <v>0.99999999999999978</v>
      </c>
      <c r="AI358" s="627">
        <f t="shared" ref="AI358:AI359" si="3930">+V360+V362+V364+V366+V368+V370+V372+V374+V376+V378</f>
        <v>1.0000000000000002</v>
      </c>
      <c r="AJ358" s="627">
        <f t="shared" ref="AJ358:AJ359" si="3931">+W360+W362+W364+W366+W368+W370+W372+W374+W376+W378</f>
        <v>1</v>
      </c>
      <c r="AK358" s="627">
        <f t="shared" ref="AK358:AK359" si="3932">+X360+X362+X364+X366+X368+X370+X372+X374+X376+X378</f>
        <v>0.99999999999999989</v>
      </c>
      <c r="AL358" s="627">
        <f t="shared" ref="AL358:AL359" si="3933">+Y360+Y362+Y364+Y366+Y368+Y370+Y372+Y374+Y376+Y378</f>
        <v>0.99999999999999989</v>
      </c>
      <c r="AM358" s="681">
        <f t="shared" ref="AM358:AM359" si="3934">+Z360+Z362+Z364+Z366+Z368+Z370+Z372+Z374+Z376+Z378</f>
        <v>1</v>
      </c>
      <c r="AN358" s="627">
        <f t="shared" ref="AN358:AN359" si="3935">+AA360+AA362+AA364+AA366+AA368+AA370+AA372+AA374+AA376+AA378</f>
        <v>1</v>
      </c>
      <c r="AO358" s="627">
        <f t="shared" ref="AO358:AO359" si="3936">+AB360+AB362+AB364+AB366+AB368+AB370+AB372+AB374+AB376+AB378</f>
        <v>0.99999999999999989</v>
      </c>
      <c r="AP358" s="627">
        <f t="shared" ref="AP358:AP359" si="3937">+AC360+AC362+AC364+AC366+AC368+AC370+AC372+AC374+AC376+AC378</f>
        <v>1</v>
      </c>
      <c r="AQ358" s="627">
        <f t="shared" ref="AQ358:AQ359" si="3938">+AD360+AD362+AD364+AD366+AD368+AD370+AD372+AD374+AD376+AD378</f>
        <v>1</v>
      </c>
      <c r="AR358" s="627">
        <f t="shared" ref="AR358:AR359" si="3939">+AE360+AE362+AE364+AE366+AE368+AE370+AE372+AE374+AE376+AE378</f>
        <v>1</v>
      </c>
    </row>
    <row r="359" spans="1:44" ht="15">
      <c r="A359" s="117" t="s">
        <v>536</v>
      </c>
      <c r="B359" s="258"/>
      <c r="C359" s="259">
        <v>158025</v>
      </c>
      <c r="D359" s="260">
        <v>35305</v>
      </c>
      <c r="E359" s="260">
        <v>88787</v>
      </c>
      <c r="F359" s="260">
        <v>23305</v>
      </c>
      <c r="G359" s="260">
        <v>16278</v>
      </c>
      <c r="H359" s="260">
        <v>5984</v>
      </c>
      <c r="I359" s="259">
        <v>327684</v>
      </c>
      <c r="J359" s="259">
        <v>25145</v>
      </c>
      <c r="K359" s="260">
        <v>102505</v>
      </c>
      <c r="L359" s="260">
        <v>44916</v>
      </c>
      <c r="M359" s="260">
        <v>15807</v>
      </c>
      <c r="N359" s="261">
        <v>188373</v>
      </c>
      <c r="O359"/>
      <c r="P359">
        <v>102505</v>
      </c>
      <c r="R359" s="601"/>
      <c r="S359" s="602" t="s">
        <v>607</v>
      </c>
      <c r="T359" s="677">
        <f t="shared" si="3917"/>
        <v>1</v>
      </c>
      <c r="U359" s="678">
        <f t="shared" si="3918"/>
        <v>1</v>
      </c>
      <c r="V359" s="678">
        <f t="shared" si="3919"/>
        <v>1</v>
      </c>
      <c r="W359" s="678">
        <f t="shared" si="3920"/>
        <v>1</v>
      </c>
      <c r="X359" s="678">
        <f t="shared" si="3921"/>
        <v>1</v>
      </c>
      <c r="Y359" s="678">
        <f t="shared" si="3922"/>
        <v>1</v>
      </c>
      <c r="Z359" s="677">
        <f t="shared" si="3923"/>
        <v>1</v>
      </c>
      <c r="AA359" s="677">
        <f t="shared" si="3924"/>
        <v>1</v>
      </c>
      <c r="AB359" s="678">
        <f t="shared" si="3925"/>
        <v>1</v>
      </c>
      <c r="AC359" s="678">
        <f t="shared" si="3926"/>
        <v>1</v>
      </c>
      <c r="AD359" s="678">
        <f t="shared" si="3927"/>
        <v>1</v>
      </c>
      <c r="AE359" s="677">
        <f t="shared" si="3928"/>
        <v>1</v>
      </c>
      <c r="AG359" s="628">
        <f>+T361+T363+T365+T367+T369+T371+T373+T375+T377+T379</f>
        <v>1</v>
      </c>
      <c r="AH359" s="628">
        <f t="shared" si="3929"/>
        <v>1</v>
      </c>
      <c r="AI359" s="673">
        <f t="shared" si="3930"/>
        <v>1</v>
      </c>
      <c r="AJ359" s="628">
        <f t="shared" si="3931"/>
        <v>1</v>
      </c>
      <c r="AK359" s="628">
        <f t="shared" si="3932"/>
        <v>1</v>
      </c>
      <c r="AL359" s="628">
        <f t="shared" si="3933"/>
        <v>1</v>
      </c>
      <c r="AM359" s="628">
        <f t="shared" si="3934"/>
        <v>1</v>
      </c>
      <c r="AN359" s="628">
        <f t="shared" si="3935"/>
        <v>0.99999999999999989</v>
      </c>
      <c r="AO359" s="628">
        <f t="shared" si="3936"/>
        <v>1.0000000000000002</v>
      </c>
      <c r="AP359" s="628">
        <f t="shared" si="3937"/>
        <v>1</v>
      </c>
      <c r="AQ359" s="628">
        <f t="shared" si="3938"/>
        <v>0.99999999999999989</v>
      </c>
      <c r="AR359" s="628">
        <f t="shared" si="3939"/>
        <v>1</v>
      </c>
    </row>
    <row r="360" spans="1:44" ht="15">
      <c r="A360" s="117" t="s">
        <v>273</v>
      </c>
      <c r="B360" s="99"/>
      <c r="C360" s="106">
        <v>15248</v>
      </c>
      <c r="D360" s="107">
        <v>1348</v>
      </c>
      <c r="E360" s="107">
        <v>6964</v>
      </c>
      <c r="F360" s="107">
        <v>879</v>
      </c>
      <c r="G360" s="107">
        <v>705</v>
      </c>
      <c r="H360" s="107">
        <v>379</v>
      </c>
      <c r="I360" s="106">
        <v>25523</v>
      </c>
      <c r="J360" s="106">
        <v>1478</v>
      </c>
      <c r="K360" s="107">
        <v>3980</v>
      </c>
      <c r="L360" s="107">
        <v>2513</v>
      </c>
      <c r="M360" s="107">
        <v>1045</v>
      </c>
      <c r="N360" s="108">
        <v>9016</v>
      </c>
      <c r="O360"/>
      <c r="P360">
        <v>3980</v>
      </c>
      <c r="R360" s="599" t="s">
        <v>1110</v>
      </c>
      <c r="S360" s="600" t="s">
        <v>1108</v>
      </c>
      <c r="T360" s="675">
        <f t="shared" ref="T360:T361" si="3940">IF(C358&gt;0,C360/C358,)</f>
        <v>9.9684889057412948E-2</v>
      </c>
      <c r="U360" s="676">
        <f t="shared" ref="U360:U361" si="3941">IF(D358&gt;0,D360/D358,)</f>
        <v>3.9662223791449673E-2</v>
      </c>
      <c r="V360" s="676">
        <f t="shared" ref="V360:V361" si="3942">IF(E358&gt;0,E360/E358,)</f>
        <v>7.9949486252224325E-2</v>
      </c>
      <c r="W360" s="676">
        <f t="shared" ref="W360:W361" si="3943">IF(F358&gt;0,F360/F358,)</f>
        <v>3.9455965526528414E-2</v>
      </c>
      <c r="X360" s="676">
        <f t="shared" ref="X360:X361" si="3944">IF(G358&gt;0,G360/G358,)</f>
        <v>4.4253342539702464E-2</v>
      </c>
      <c r="Y360" s="676">
        <f t="shared" ref="Y360:Y361" si="3945">IF(H358&gt;0,H360/H358,)</f>
        <v>7.1173708920187789E-2</v>
      </c>
      <c r="Z360" s="675">
        <f t="shared" ref="Z360:Z361" si="3946">IF(I358&gt;0,I360/I358,)</f>
        <v>8.0365127145861928E-2</v>
      </c>
      <c r="AA360" s="675">
        <f t="shared" ref="AA360:AA361" si="3947">IF(J358&gt;0,J360/J358,)</f>
        <v>6.5314419550134784E-2</v>
      </c>
      <c r="AB360" s="676">
        <f t="shared" ref="AB360:AB361" si="3948">IF(K358&gt;0,K360/K358,)</f>
        <v>4.4574359663564378E-2</v>
      </c>
      <c r="AC360" s="676">
        <f t="shared" ref="AC360:AC361" si="3949">IF(L358&gt;0,L360/L358,)</f>
        <v>6.9406468362471344E-2</v>
      </c>
      <c r="AD360" s="676">
        <f t="shared" ref="AD360:AD361" si="3950">IF(M358&gt;0,M360/M358,)</f>
        <v>7.5163633748111913E-2</v>
      </c>
      <c r="AE360" s="675">
        <f t="shared" ref="AE360:AE361" si="3951">IF(N358&gt;0,N360/N358,)</f>
        <v>5.5644703384600196E-2</v>
      </c>
      <c r="AG360" s="730" t="s">
        <v>1107</v>
      </c>
      <c r="AH360" s="627"/>
      <c r="AI360" s="627"/>
      <c r="AJ360" s="627"/>
      <c r="AK360" s="627"/>
      <c r="AL360" s="627"/>
      <c r="AM360" s="627"/>
      <c r="AN360" s="627"/>
      <c r="AO360" s="627"/>
      <c r="AP360" s="627"/>
      <c r="AQ360" s="627"/>
      <c r="AR360" s="627"/>
    </row>
    <row r="361" spans="1:44" ht="15">
      <c r="A361" s="117" t="s">
        <v>518</v>
      </c>
      <c r="B361" s="258"/>
      <c r="C361" s="259">
        <v>18004</v>
      </c>
      <c r="D361" s="260">
        <v>1492</v>
      </c>
      <c r="E361" s="260">
        <v>7382</v>
      </c>
      <c r="F361" s="260">
        <v>1145</v>
      </c>
      <c r="G361" s="260">
        <v>705</v>
      </c>
      <c r="H361" s="260">
        <v>434</v>
      </c>
      <c r="I361" s="259">
        <v>29162</v>
      </c>
      <c r="J361" s="259">
        <v>1720</v>
      </c>
      <c r="K361" s="260">
        <v>4464</v>
      </c>
      <c r="L361" s="260">
        <v>3007</v>
      </c>
      <c r="M361" s="260">
        <v>1289</v>
      </c>
      <c r="N361" s="261">
        <v>10480</v>
      </c>
      <c r="O361"/>
      <c r="P361">
        <v>4464</v>
      </c>
      <c r="R361" s="601"/>
      <c r="S361" s="602" t="s">
        <v>607</v>
      </c>
      <c r="T361" s="677">
        <f t="shared" si="3940"/>
        <v>0.11393133997785161</v>
      </c>
      <c r="U361" s="678">
        <f t="shared" si="3941"/>
        <v>4.226030307321909E-2</v>
      </c>
      <c r="V361" s="678">
        <f t="shared" si="3942"/>
        <v>8.3142802437293745E-2</v>
      </c>
      <c r="W361" s="678">
        <f t="shared" si="3943"/>
        <v>4.9131087749409996E-2</v>
      </c>
      <c r="X361" s="678">
        <f t="shared" si="3944"/>
        <v>4.3309988942130485E-2</v>
      </c>
      <c r="Y361" s="678">
        <f t="shared" si="3945"/>
        <v>7.2526737967914437E-2</v>
      </c>
      <c r="Z361" s="677">
        <f t="shared" si="3946"/>
        <v>8.8994274972229337E-2</v>
      </c>
      <c r="AA361" s="677">
        <f t="shared" si="3947"/>
        <v>6.8403261085702924E-2</v>
      </c>
      <c r="AB361" s="678">
        <f t="shared" si="3948"/>
        <v>4.3549095166089458E-2</v>
      </c>
      <c r="AC361" s="678">
        <f t="shared" si="3949"/>
        <v>6.6947190310802387E-2</v>
      </c>
      <c r="AD361" s="678">
        <f t="shared" si="3950"/>
        <v>8.1546150439678625E-2</v>
      </c>
      <c r="AE361" s="677">
        <f t="shared" si="3951"/>
        <v>5.563430003238256E-2</v>
      </c>
      <c r="AG361" s="637">
        <f>(T361-T360)*100</f>
        <v>1.4246450920438662</v>
      </c>
      <c r="AH361" s="637">
        <f t="shared" ref="AH361" si="3952">(U361-U360)*100</f>
        <v>0.25980792817694165</v>
      </c>
      <c r="AI361" s="637">
        <f t="shared" ref="AI361" si="3953">(V361-V360)*100</f>
        <v>0.31933161850694197</v>
      </c>
      <c r="AJ361" s="637">
        <f t="shared" ref="AJ361" si="3954">(W361-W360)*100</f>
        <v>0.96751222228815825</v>
      </c>
      <c r="AK361" s="637">
        <f t="shared" ref="AK361" si="3955">(X361-X360)*100</f>
        <v>-9.4335359757197895E-2</v>
      </c>
      <c r="AL361" s="637">
        <f t="shared" ref="AL361" si="3956">(Y361-Y360)*100</f>
        <v>0.13530290477266477</v>
      </c>
      <c r="AM361" s="637">
        <f t="shared" ref="AM361" si="3957">(Z361-Z360)*100</f>
        <v>0.86291478263674093</v>
      </c>
      <c r="AN361" s="637">
        <f t="shared" ref="AN361" si="3958">(AA361-AA360)*100</f>
        <v>0.30888415355681403</v>
      </c>
      <c r="AO361" s="637">
        <f t="shared" ref="AO361" si="3959">(AB361-AB360)*100</f>
        <v>-0.10252644974749203</v>
      </c>
      <c r="AP361" s="637">
        <f t="shared" ref="AP361" si="3960">(AC361-AC360)*100</f>
        <v>-0.24592780516689561</v>
      </c>
      <c r="AQ361" s="637">
        <f t="shared" ref="AQ361" si="3961">(AD361-AD360)*100</f>
        <v>0.63825166915667109</v>
      </c>
      <c r="AR361" s="637">
        <f t="shared" ref="AR361" si="3962">(AE361-AE360)*100</f>
        <v>-1.0403352217636108E-3</v>
      </c>
    </row>
    <row r="362" spans="1:44" ht="15">
      <c r="A362" s="117" t="s">
        <v>275</v>
      </c>
      <c r="B362" s="99"/>
      <c r="C362" s="106">
        <v>781</v>
      </c>
      <c r="D362" s="107">
        <v>124</v>
      </c>
      <c r="E362" s="107">
        <v>377</v>
      </c>
      <c r="F362" s="107">
        <v>90</v>
      </c>
      <c r="G362" s="107">
        <v>71</v>
      </c>
      <c r="H362" s="107">
        <v>18</v>
      </c>
      <c r="I362" s="106">
        <v>1461</v>
      </c>
      <c r="J362" s="106">
        <v>626</v>
      </c>
      <c r="K362" s="107">
        <v>2089</v>
      </c>
      <c r="L362" s="107">
        <v>1038</v>
      </c>
      <c r="M362" s="107">
        <v>450</v>
      </c>
      <c r="N362" s="108">
        <v>4203</v>
      </c>
      <c r="O362"/>
      <c r="P362">
        <v>2089</v>
      </c>
      <c r="R362" s="599" t="s">
        <v>1111</v>
      </c>
      <c r="S362" s="600" t="s">
        <v>1108</v>
      </c>
      <c r="T362" s="675">
        <f t="shared" ref="T362:T363" si="3963">IF(C358&gt;0,C362/C358,)</f>
        <v>5.1058432813378485E-3</v>
      </c>
      <c r="U362" s="676">
        <f t="shared" ref="U362:U363" si="3964">IF(D358&gt;0,D362/D358,)</f>
        <v>3.6484538205784566E-3</v>
      </c>
      <c r="V362" s="676">
        <f t="shared" ref="V362:V363" si="3965">IF(E358&gt;0,E362/E358,)</f>
        <v>4.3281097525974402E-3</v>
      </c>
      <c r="W362" s="676">
        <f t="shared" ref="W362:W363" si="3966">IF(F358&gt;0,F362/F358,)</f>
        <v>4.0398599515216807E-3</v>
      </c>
      <c r="X362" s="676">
        <f t="shared" ref="X362:X363" si="3967">IF(G358&gt;0,G362/G358,)</f>
        <v>4.4567196032891847E-3</v>
      </c>
      <c r="Y362" s="676">
        <f t="shared" ref="Y362:Y363" si="3968">IF(H358&gt;0,H362/H358,)</f>
        <v>3.3802816901408453E-3</v>
      </c>
      <c r="Z362" s="675">
        <f t="shared" ref="Z362:Z363" si="3969">IF(I358&gt;0,I362/I358,)</f>
        <v>4.6002997594367543E-3</v>
      </c>
      <c r="AA362" s="675">
        <f t="shared" ref="AA362:AA363" si="3970">IF(J358&gt;0,J362/J358,)</f>
        <v>2.7663617481992135E-2</v>
      </c>
      <c r="AB362" s="676">
        <f t="shared" ref="AB362:AB363" si="3971">IF(K358&gt;0,K362/K358,)</f>
        <v>2.3395939029443716E-2</v>
      </c>
      <c r="AC362" s="676">
        <f t="shared" ref="AC362:AC363" si="3972">IF(L358&gt;0,L362/L358,)</f>
        <v>2.8668489518601376E-2</v>
      </c>
      <c r="AD362" s="676">
        <f t="shared" ref="AD362:AD363" si="3973">IF(M358&gt;0,M362/M358,)</f>
        <v>3.2367115011148674E-2</v>
      </c>
      <c r="AE362" s="675">
        <f t="shared" ref="AE362:AE363" si="3974">IF(N358&gt;0,N362/N358,)</f>
        <v>2.5939960994396029E-2</v>
      </c>
      <c r="AG362" s="730" t="s">
        <v>1107</v>
      </c>
      <c r="AH362" s="627"/>
      <c r="AI362" s="627"/>
      <c r="AJ362" s="627"/>
      <c r="AK362" s="627"/>
      <c r="AL362" s="627"/>
      <c r="AM362" s="627"/>
      <c r="AN362" s="627"/>
      <c r="AO362" s="627"/>
      <c r="AP362" s="627"/>
      <c r="AQ362" s="627"/>
      <c r="AR362" s="627"/>
    </row>
    <row r="363" spans="1:44" ht="15">
      <c r="A363" s="117" t="s">
        <v>520</v>
      </c>
      <c r="B363" s="258"/>
      <c r="C363" s="259">
        <v>1048</v>
      </c>
      <c r="D363" s="260">
        <v>127</v>
      </c>
      <c r="E363" s="260">
        <v>452</v>
      </c>
      <c r="F363" s="260">
        <v>92</v>
      </c>
      <c r="G363" s="260">
        <v>76</v>
      </c>
      <c r="H363" s="260">
        <v>25</v>
      </c>
      <c r="I363" s="259">
        <v>1820</v>
      </c>
      <c r="J363" s="259">
        <v>690</v>
      </c>
      <c r="K363" s="260">
        <v>2406</v>
      </c>
      <c r="L363" s="260">
        <v>1357</v>
      </c>
      <c r="M363" s="260">
        <v>553</v>
      </c>
      <c r="N363" s="261">
        <v>5006</v>
      </c>
      <c r="O363"/>
      <c r="P363">
        <v>2406</v>
      </c>
      <c r="R363" s="601"/>
      <c r="S363" s="602" t="s">
        <v>607</v>
      </c>
      <c r="T363" s="677">
        <f t="shared" si="3963"/>
        <v>6.631862047144439E-3</v>
      </c>
      <c r="U363" s="678">
        <f t="shared" si="3964"/>
        <v>3.5972241892083274E-3</v>
      </c>
      <c r="V363" s="678">
        <f t="shared" si="3965"/>
        <v>5.0908353700429114E-3</v>
      </c>
      <c r="W363" s="678">
        <f t="shared" si="3966"/>
        <v>3.947650718729886E-3</v>
      </c>
      <c r="X363" s="678">
        <f t="shared" si="3967"/>
        <v>4.6688782405700947E-3</v>
      </c>
      <c r="Y363" s="678">
        <f t="shared" si="3968"/>
        <v>4.1778074866310163E-3</v>
      </c>
      <c r="Z363" s="677">
        <f t="shared" si="3969"/>
        <v>5.5541314192941978E-3</v>
      </c>
      <c r="AA363" s="677">
        <f t="shared" si="3970"/>
        <v>2.7440843109962219E-2</v>
      </c>
      <c r="AB363" s="678">
        <f t="shared" si="3971"/>
        <v>2.3472025754841228E-2</v>
      </c>
      <c r="AC363" s="678">
        <f t="shared" si="3972"/>
        <v>3.0211951197791433E-2</v>
      </c>
      <c r="AD363" s="678">
        <f t="shared" si="3973"/>
        <v>3.4984500537736447E-2</v>
      </c>
      <c r="AE363" s="677">
        <f t="shared" si="3974"/>
        <v>2.6574933775010218E-2</v>
      </c>
      <c r="AG363" s="637">
        <f>(T363-T362)*100</f>
        <v>0.15260187658065905</v>
      </c>
      <c r="AH363" s="637">
        <f t="shared" ref="AH363" si="3975">(U363-U362)*100</f>
        <v>-5.1229631370129213E-3</v>
      </c>
      <c r="AI363" s="637">
        <f t="shared" ref="AI363" si="3976">(V363-V362)*100</f>
        <v>7.6272561744547121E-2</v>
      </c>
      <c r="AJ363" s="637">
        <f t="shared" ref="AJ363" si="3977">(W363-W362)*100</f>
        <v>-9.2209232791794736E-3</v>
      </c>
      <c r="AK363" s="637">
        <f t="shared" ref="AK363" si="3978">(X363-X362)*100</f>
        <v>2.1215863728090995E-2</v>
      </c>
      <c r="AL363" s="637">
        <f t="shared" ref="AL363" si="3979">(Y363-Y362)*100</f>
        <v>7.9752579649017108E-2</v>
      </c>
      <c r="AM363" s="637">
        <f t="shared" ref="AM363" si="3980">(Z363-Z362)*100</f>
        <v>9.5383165985744339E-2</v>
      </c>
      <c r="AN363" s="637">
        <f t="shared" ref="AN363" si="3981">(AA363-AA362)*100</f>
        <v>-2.2277437202991579E-2</v>
      </c>
      <c r="AO363" s="637">
        <f t="shared" ref="AO363" si="3982">(AB363-AB362)*100</f>
        <v>7.6086725397512406E-3</v>
      </c>
      <c r="AP363" s="637">
        <f t="shared" ref="AP363" si="3983">(AC363-AC362)*100</f>
        <v>0.15434616791900579</v>
      </c>
      <c r="AQ363" s="637">
        <f t="shared" ref="AQ363" si="3984">(AD363-AD362)*100</f>
        <v>0.26173855265877732</v>
      </c>
      <c r="AR363" s="637">
        <f t="shared" ref="AR363" si="3985">(AE363-AE362)*100</f>
        <v>6.3497278061418888E-2</v>
      </c>
    </row>
    <row r="364" spans="1:44" ht="15">
      <c r="A364" s="117" t="s">
        <v>277</v>
      </c>
      <c r="B364" s="99"/>
      <c r="C364" s="106">
        <v>3</v>
      </c>
      <c r="D364" s="107">
        <v>3</v>
      </c>
      <c r="E364" s="107">
        <v>93</v>
      </c>
      <c r="F364" s="107">
        <v>0</v>
      </c>
      <c r="G364" s="107">
        <v>29</v>
      </c>
      <c r="H364" s="107">
        <v>1</v>
      </c>
      <c r="I364" s="106">
        <v>129</v>
      </c>
      <c r="J364" s="106">
        <v>331</v>
      </c>
      <c r="K364" s="107">
        <v>483</v>
      </c>
      <c r="L364" s="107">
        <v>49</v>
      </c>
      <c r="M364" s="107">
        <v>30</v>
      </c>
      <c r="N364" s="108">
        <v>893</v>
      </c>
      <c r="O364"/>
      <c r="P364">
        <v>483</v>
      </c>
      <c r="R364" s="599" t="s">
        <v>1112</v>
      </c>
      <c r="S364" s="600" t="s">
        <v>1108</v>
      </c>
      <c r="T364" s="675">
        <f t="shared" ref="T364:T365" si="3986">IF(C358&gt;0,C364/C358,)</f>
        <v>1.9612714268903387E-5</v>
      </c>
      <c r="U364" s="676">
        <f t="shared" ref="U364:U365" si="3987">IF(D358&gt;0,D364/D358,)</f>
        <v>8.8269044046252978E-5</v>
      </c>
      <c r="V364" s="676">
        <f t="shared" ref="V364:V365" si="3988">IF(E358&gt;0,E364/E358,)</f>
        <v>1.0676769416221802E-3</v>
      </c>
      <c r="W364" s="676">
        <f t="shared" ref="W364:W365" si="3989">IF(F358&gt;0,F364/F358,)</f>
        <v>0</v>
      </c>
      <c r="X364" s="676">
        <f t="shared" ref="X364:X365" si="3990">IF(G358&gt;0,G364/G358,)</f>
        <v>1.8203502604983994E-3</v>
      </c>
      <c r="Y364" s="676">
        <f t="shared" ref="Y364:Y365" si="3991">IF(H358&gt;0,H364/H358,)</f>
        <v>1.8779342723004695E-4</v>
      </c>
      <c r="Z364" s="675">
        <f t="shared" ref="Z364:Z365" si="3992">IF(I358&gt;0,I364/I358,)</f>
        <v>4.0618663173671551E-4</v>
      </c>
      <c r="AA364" s="675">
        <f t="shared" ref="AA364:AA365" si="3993">IF(J358&gt;0,J364/J358,)</f>
        <v>1.4627248221308941E-2</v>
      </c>
      <c r="AB364" s="676">
        <f t="shared" ref="AB364:AB365" si="3994">IF(K358&gt;0,K364/K358,)</f>
        <v>5.4094009340456273E-3</v>
      </c>
      <c r="AC364" s="676">
        <f t="shared" ref="AC364:AC365" si="3995">IF(L358&gt;0,L364/L358,)</f>
        <v>1.3533294666777142E-3</v>
      </c>
      <c r="AD364" s="676">
        <f t="shared" ref="AD364:AD365" si="3996">IF(M358&gt;0,M364/M358,)</f>
        <v>2.1578076674099115E-3</v>
      </c>
      <c r="AE364" s="675">
        <f t="shared" ref="AE364:AE365" si="3997">IF(N358&gt;0,N364/N358,)</f>
        <v>5.5113930925519044E-3</v>
      </c>
      <c r="AG364" s="730" t="s">
        <v>1107</v>
      </c>
      <c r="AH364" s="627"/>
      <c r="AI364" s="627"/>
      <c r="AJ364" s="627"/>
      <c r="AK364" s="627"/>
      <c r="AL364" s="627"/>
      <c r="AM364" s="627"/>
      <c r="AN364" s="627"/>
      <c r="AO364" s="627"/>
      <c r="AP364" s="627"/>
      <c r="AQ364" s="627"/>
      <c r="AR364" s="627"/>
    </row>
    <row r="365" spans="1:44" ht="15">
      <c r="A365" s="117" t="s">
        <v>522</v>
      </c>
      <c r="B365" s="258"/>
      <c r="C365" s="259">
        <v>5</v>
      </c>
      <c r="D365" s="260">
        <v>5</v>
      </c>
      <c r="E365" s="260">
        <v>3</v>
      </c>
      <c r="F365" s="260">
        <v>0</v>
      </c>
      <c r="G365" s="260">
        <v>0</v>
      </c>
      <c r="H365" s="260">
        <v>0</v>
      </c>
      <c r="I365" s="259">
        <v>13</v>
      </c>
      <c r="J365" s="259">
        <v>355</v>
      </c>
      <c r="K365" s="260">
        <v>640</v>
      </c>
      <c r="L365" s="260">
        <v>53</v>
      </c>
      <c r="M365" s="260">
        <v>9</v>
      </c>
      <c r="N365" s="261">
        <v>1057</v>
      </c>
      <c r="O365"/>
      <c r="P365">
        <v>640</v>
      </c>
      <c r="R365" s="601"/>
      <c r="S365" s="602" t="s">
        <v>607</v>
      </c>
      <c r="T365" s="677">
        <f t="shared" si="3986"/>
        <v>3.1640563202024997E-5</v>
      </c>
      <c r="U365" s="678">
        <f t="shared" si="3987"/>
        <v>1.4162299957513099E-4</v>
      </c>
      <c r="V365" s="678">
        <f t="shared" si="3988"/>
        <v>3.3788730332143221E-5</v>
      </c>
      <c r="W365" s="678">
        <f t="shared" si="3989"/>
        <v>0</v>
      </c>
      <c r="X365" s="678">
        <f t="shared" si="3990"/>
        <v>0</v>
      </c>
      <c r="Y365" s="678">
        <f t="shared" si="3991"/>
        <v>0</v>
      </c>
      <c r="Z365" s="677">
        <f t="shared" si="3992"/>
        <v>3.9672367280672844E-5</v>
      </c>
      <c r="AA365" s="677">
        <f t="shared" si="3993"/>
        <v>1.4118114933386359E-2</v>
      </c>
      <c r="AB365" s="678">
        <f t="shared" si="3994"/>
        <v>6.2435978732744745E-3</v>
      </c>
      <c r="AC365" s="678">
        <f t="shared" si="3995"/>
        <v>1.179980407872473E-3</v>
      </c>
      <c r="AD365" s="678">
        <f t="shared" si="3996"/>
        <v>5.6936800151831466E-4</v>
      </c>
      <c r="AE365" s="677">
        <f t="shared" si="3997"/>
        <v>5.6112075509759888E-3</v>
      </c>
      <c r="AG365" s="629">
        <f>(T365-T364)*100</f>
        <v>1.2027848933121609E-3</v>
      </c>
      <c r="AH365" s="629">
        <f t="shared" ref="AH365" si="3998">(U365-U364)*100</f>
        <v>5.3353955528878012E-3</v>
      </c>
      <c r="AI365" s="629">
        <f t="shared" ref="AI365" si="3999">(V365-V364)*100</f>
        <v>-0.1033888211290037</v>
      </c>
      <c r="AJ365" s="629">
        <f t="shared" ref="AJ365" si="4000">(W365-W364)*100</f>
        <v>0</v>
      </c>
      <c r="AK365" s="629">
        <f t="shared" ref="AK365" si="4001">(X365-X364)*100</f>
        <v>-0.18203502604983995</v>
      </c>
      <c r="AL365" s="629">
        <f t="shared" ref="AL365" si="4002">(Y365-Y364)*100</f>
        <v>-1.8779342723004695E-2</v>
      </c>
      <c r="AM365" s="629">
        <f t="shared" ref="AM365" si="4003">(Z365-Z364)*100</f>
        <v>-3.6651426445604263E-2</v>
      </c>
      <c r="AN365" s="629">
        <f t="shared" ref="AN365" si="4004">(AA365-AA364)*100</f>
        <v>-5.0913328792258176E-2</v>
      </c>
      <c r="AO365" s="629">
        <f t="shared" ref="AO365" si="4005">(AB365-AB364)*100</f>
        <v>8.3419693922884716E-2</v>
      </c>
      <c r="AP365" s="629">
        <f t="shared" ref="AP365" si="4006">(AC365-AC364)*100</f>
        <v>-1.7334905880524124E-2</v>
      </c>
      <c r="AQ365" s="629">
        <f t="shared" ref="AQ365" si="4007">(AD365-AD364)*100</f>
        <v>-0.15884396658915967</v>
      </c>
      <c r="AR365" s="629">
        <f t="shared" ref="AR365" si="4008">(AE365-AE364)*100</f>
        <v>9.9814458424084436E-3</v>
      </c>
    </row>
    <row r="366" spans="1:44" ht="15">
      <c r="A366" s="117" t="s">
        <v>143</v>
      </c>
      <c r="B366" s="99"/>
      <c r="C366" s="106">
        <v>66691</v>
      </c>
      <c r="D366" s="107">
        <v>14282</v>
      </c>
      <c r="E366" s="107">
        <v>34273</v>
      </c>
      <c r="F366" s="107">
        <v>9879</v>
      </c>
      <c r="G366" s="107">
        <v>6277</v>
      </c>
      <c r="H366" s="107">
        <v>2259</v>
      </c>
      <c r="I366" s="106">
        <v>133661</v>
      </c>
      <c r="J366" s="106">
        <v>8143</v>
      </c>
      <c r="K366" s="107">
        <v>24278</v>
      </c>
      <c r="L366" s="107">
        <v>11154</v>
      </c>
      <c r="M366" s="107">
        <v>4671</v>
      </c>
      <c r="N366" s="108">
        <v>48246</v>
      </c>
      <c r="O366"/>
      <c r="P366">
        <v>24278</v>
      </c>
      <c r="R366" s="599" t="s">
        <v>1113</v>
      </c>
      <c r="S366" s="600" t="s">
        <v>1108</v>
      </c>
      <c r="T366" s="675">
        <f t="shared" ref="T366:T367" si="4009">IF(C358&gt;0,C366/C358,)</f>
        <v>0.43599717576914526</v>
      </c>
      <c r="U366" s="676">
        <f t="shared" ref="U366:U367" si="4010">IF(D358&gt;0,D366/D358,)</f>
        <v>0.42021949568952832</v>
      </c>
      <c r="V366" s="676">
        <f t="shared" ref="V366:V367" si="4011">IF(E358&gt;0,E366/E358,)</f>
        <v>0.39346765398082773</v>
      </c>
      <c r="W366" s="676">
        <f t="shared" ref="W366:W367" si="4012">IF(F358&gt;0,F366/F358,)</f>
        <v>0.44344196067869646</v>
      </c>
      <c r="X366" s="676">
        <f t="shared" ref="X366:X367" si="4013">IF(G358&gt;0,G366/G358,)</f>
        <v>0.39401167534994663</v>
      </c>
      <c r="Y366" s="676">
        <f t="shared" ref="Y366:Y367" si="4014">IF(H358&gt;0,H366/H358,)</f>
        <v>0.42422535211267604</v>
      </c>
      <c r="Z366" s="675">
        <f t="shared" ref="Z366:Z367" si="4015">IF(I358&gt;0,I366/I358,)</f>
        <v>0.42086287895008628</v>
      </c>
      <c r="AA366" s="675">
        <f t="shared" ref="AA366:AA367" si="4016">IF(J358&gt;0,J366/J358,)</f>
        <v>0.35984798267709578</v>
      </c>
      <c r="AB366" s="676">
        <f t="shared" ref="AB366:AB367" si="4017">IF(K358&gt;0,K366/K358,)</f>
        <v>0.27190359394774272</v>
      </c>
      <c r="AC366" s="676">
        <f t="shared" ref="AC366:AC367" si="4018">IF(L358&gt;0,L366/L358,)</f>
        <v>0.30806197696578008</v>
      </c>
      <c r="AD366" s="676">
        <f t="shared" ref="AD366:AD367" si="4019">IF(M358&gt;0,M366/M358,)</f>
        <v>0.33597065381572322</v>
      </c>
      <c r="AE366" s="675">
        <f t="shared" ref="AE366:AE367" si="4020">IF(N358&gt;0,N366/N358,)</f>
        <v>0.29776334954452316</v>
      </c>
      <c r="AG366" s="730" t="s">
        <v>1107</v>
      </c>
      <c r="AH366" s="627"/>
      <c r="AI366" s="627"/>
      <c r="AJ366" s="627"/>
      <c r="AK366" s="627"/>
      <c r="AL366" s="627"/>
      <c r="AM366" s="627"/>
      <c r="AN366" s="627"/>
      <c r="AO366" s="627"/>
      <c r="AP366" s="627"/>
      <c r="AQ366" s="627"/>
      <c r="AR366" s="627"/>
    </row>
    <row r="367" spans="1:44" ht="15">
      <c r="A367" s="117" t="s">
        <v>524</v>
      </c>
      <c r="B367" s="258"/>
      <c r="C367" s="259">
        <v>65908</v>
      </c>
      <c r="D367" s="260">
        <v>14627</v>
      </c>
      <c r="E367" s="260">
        <v>34589</v>
      </c>
      <c r="F367" s="260">
        <v>10360</v>
      </c>
      <c r="G367" s="260">
        <v>6366</v>
      </c>
      <c r="H367" s="260">
        <v>2483</v>
      </c>
      <c r="I367" s="259">
        <v>134333</v>
      </c>
      <c r="J367" s="259">
        <v>9036</v>
      </c>
      <c r="K367" s="260">
        <v>26939</v>
      </c>
      <c r="L367" s="260">
        <v>12793</v>
      </c>
      <c r="M367" s="260">
        <v>5067</v>
      </c>
      <c r="N367" s="261">
        <v>53835</v>
      </c>
      <c r="O367"/>
      <c r="P367">
        <v>26939</v>
      </c>
      <c r="R367" s="601"/>
      <c r="S367" s="602" t="s">
        <v>607</v>
      </c>
      <c r="T367" s="677">
        <f t="shared" si="4009"/>
        <v>0.41707324790381267</v>
      </c>
      <c r="U367" s="678">
        <f t="shared" si="4010"/>
        <v>0.41430392295708823</v>
      </c>
      <c r="V367" s="678">
        <f t="shared" si="4011"/>
        <v>0.3895727978195006</v>
      </c>
      <c r="W367" s="678">
        <f t="shared" si="4012"/>
        <v>0.44453979832653939</v>
      </c>
      <c r="X367" s="678">
        <f t="shared" si="4013"/>
        <v>0.39107998525617399</v>
      </c>
      <c r="Y367" s="678">
        <f t="shared" si="4014"/>
        <v>0.41493983957219249</v>
      </c>
      <c r="Z367" s="677">
        <f t="shared" si="4015"/>
        <v>0.40994677799343271</v>
      </c>
      <c r="AA367" s="677">
        <f t="shared" si="4016"/>
        <v>0.35935573672698351</v>
      </c>
      <c r="AB367" s="678">
        <f t="shared" si="4017"/>
        <v>0.26280669235647042</v>
      </c>
      <c r="AC367" s="678">
        <f t="shared" si="4018"/>
        <v>0.28482055392287825</v>
      </c>
      <c r="AD367" s="678">
        <f t="shared" si="4019"/>
        <v>0.32055418485481119</v>
      </c>
      <c r="AE367" s="677">
        <f t="shared" si="4020"/>
        <v>0.28578936471787358</v>
      </c>
      <c r="AG367" s="637">
        <f>(T367-T366)*100</f>
        <v>-1.892392786533259</v>
      </c>
      <c r="AH367" s="637">
        <f t="shared" ref="AH367" si="4021">(U367-U366)*100</f>
        <v>-0.59155727324400886</v>
      </c>
      <c r="AI367" s="637">
        <f t="shared" ref="AI367" si="4022">(V367-V366)*100</f>
        <v>-0.38948561613271204</v>
      </c>
      <c r="AJ367" s="637">
        <f t="shared" ref="AJ367" si="4023">(W367-W366)*100</f>
        <v>0.10978376478429364</v>
      </c>
      <c r="AK367" s="637">
        <f t="shared" ref="AK367" si="4024">(X367-X366)*100</f>
        <v>-0.29316900937726431</v>
      </c>
      <c r="AL367" s="637">
        <f t="shared" ref="AL367" si="4025">(Y367-Y366)*100</f>
        <v>-0.92855125404835426</v>
      </c>
      <c r="AM367" s="637">
        <f t="shared" ref="AM367" si="4026">(Z367-Z366)*100</f>
        <v>-1.0916100956653574</v>
      </c>
      <c r="AN367" s="637">
        <f t="shared" ref="AN367" si="4027">(AA367-AA366)*100</f>
        <v>-4.922459501122689E-2</v>
      </c>
      <c r="AO367" s="637">
        <f t="shared" ref="AO367" si="4028">(AB367-AB366)*100</f>
        <v>-0.90969015912722995</v>
      </c>
      <c r="AP367" s="637">
        <f t="shared" ref="AP367" si="4029">(AC367-AC366)*100</f>
        <v>-2.3241423042901834</v>
      </c>
      <c r="AQ367" s="637">
        <f t="shared" ref="AQ367" si="4030">(AD367-AD366)*100</f>
        <v>-1.5416468960912033</v>
      </c>
      <c r="AR367" s="637">
        <f t="shared" ref="AR367" si="4031">(AE367-AE366)*100</f>
        <v>-1.1973984826649575</v>
      </c>
    </row>
    <row r="368" spans="1:44" ht="15">
      <c r="A368" s="117" t="s">
        <v>145</v>
      </c>
      <c r="B368" s="99"/>
      <c r="C368" s="106">
        <v>3656</v>
      </c>
      <c r="D368" s="107">
        <v>1068</v>
      </c>
      <c r="E368" s="107">
        <v>1638</v>
      </c>
      <c r="F368" s="107">
        <v>739</v>
      </c>
      <c r="G368" s="107">
        <v>447</v>
      </c>
      <c r="H368" s="107">
        <v>241</v>
      </c>
      <c r="I368" s="106">
        <v>7789</v>
      </c>
      <c r="J368" s="106">
        <v>3882</v>
      </c>
      <c r="K368" s="107">
        <v>19093</v>
      </c>
      <c r="L368" s="107">
        <v>7760</v>
      </c>
      <c r="M368" s="107">
        <v>2788</v>
      </c>
      <c r="N368" s="108">
        <v>33523</v>
      </c>
      <c r="O368"/>
      <c r="P368">
        <v>19093</v>
      </c>
      <c r="R368" s="599" t="s">
        <v>1114</v>
      </c>
      <c r="S368" s="600" t="s">
        <v>1108</v>
      </c>
      <c r="T368" s="675">
        <f t="shared" ref="T368:T369" si="4032">IF(C358&gt;0,C368/C358,)</f>
        <v>2.3901361122370263E-2</v>
      </c>
      <c r="U368" s="676">
        <f t="shared" ref="U368:U369" si="4033">IF(D358&gt;0,D368/D358,)</f>
        <v>3.1423779680466057E-2</v>
      </c>
      <c r="V368" s="676">
        <f t="shared" ref="V368:V369" si="4034">IF(E358&gt;0,E368/E358,)</f>
        <v>1.8804890649216463E-2</v>
      </c>
      <c r="W368" s="676">
        <f t="shared" ref="W368:W369" si="4035">IF(F358&gt;0,F368/F358,)</f>
        <v>3.3171738935272463E-2</v>
      </c>
      <c r="X368" s="676">
        <f t="shared" ref="X368:X369" si="4036">IF(G358&gt;0,G368/G358,)</f>
        <v>2.8058502291130501E-2</v>
      </c>
      <c r="Y368" s="676">
        <f t="shared" ref="Y368:Y369" si="4037">IF(H358&gt;0,H368/H358,)</f>
        <v>4.5258215962441312E-2</v>
      </c>
      <c r="Z368" s="675">
        <f t="shared" ref="Z368:Z369" si="4038">IF(I358&gt;0,I368/I358,)</f>
        <v>2.4525485849591293E-2</v>
      </c>
      <c r="AA368" s="675">
        <f t="shared" ref="AA368:AA369" si="4039">IF(J358&gt;0,J368/J358,)</f>
        <v>0.17154978125414291</v>
      </c>
      <c r="AB368" s="676">
        <f t="shared" ref="AB368:AB369" si="4040">IF(K358&gt;0,K368/K358,)</f>
        <v>0.2138337309187022</v>
      </c>
      <c r="AC368" s="676">
        <f t="shared" ref="AC368:AC369" si="4041">IF(L358&gt;0,L368/L358,)</f>
        <v>0.21432319717181761</v>
      </c>
      <c r="AD368" s="676">
        <f t="shared" ref="AD368:AD369" si="4042">IF(M358&gt;0,M368/M358,)</f>
        <v>0.20053225922462778</v>
      </c>
      <c r="AE368" s="675">
        <f t="shared" ref="AE368:AE369" si="4043">IF(N358&gt;0,N368/N358,)</f>
        <v>0.20689633890438688</v>
      </c>
      <c r="AG368" s="730" t="s">
        <v>1107</v>
      </c>
      <c r="AH368" s="627"/>
      <c r="AI368" s="627"/>
      <c r="AJ368" s="627"/>
      <c r="AK368" s="627"/>
      <c r="AL368" s="627"/>
      <c r="AM368" s="627"/>
      <c r="AN368" s="627"/>
      <c r="AO368" s="627"/>
      <c r="AP368" s="627"/>
      <c r="AQ368" s="627"/>
      <c r="AR368" s="627"/>
    </row>
    <row r="369" spans="1:44" ht="15">
      <c r="A369" s="117" t="s">
        <v>526</v>
      </c>
      <c r="B369" s="258"/>
      <c r="C369" s="259">
        <v>3095</v>
      </c>
      <c r="D369" s="260">
        <v>1175</v>
      </c>
      <c r="E369" s="260">
        <v>1764</v>
      </c>
      <c r="F369" s="260">
        <v>707</v>
      </c>
      <c r="G369" s="260">
        <v>469</v>
      </c>
      <c r="H369" s="260">
        <v>285</v>
      </c>
      <c r="I369" s="259">
        <v>7495</v>
      </c>
      <c r="J369" s="259">
        <v>4445</v>
      </c>
      <c r="K369" s="260">
        <v>19643</v>
      </c>
      <c r="L369" s="260">
        <v>7467</v>
      </c>
      <c r="M369" s="260">
        <v>2782</v>
      </c>
      <c r="N369" s="261">
        <v>34337</v>
      </c>
      <c r="O369"/>
      <c r="P369">
        <v>19643</v>
      </c>
      <c r="R369" s="601"/>
      <c r="S369" s="602" t="s">
        <v>607</v>
      </c>
      <c r="T369" s="677">
        <f t="shared" si="4032"/>
        <v>1.9585508622053473E-2</v>
      </c>
      <c r="U369" s="678">
        <f t="shared" si="4033"/>
        <v>3.3281404900155784E-2</v>
      </c>
      <c r="V369" s="678">
        <f t="shared" si="4034"/>
        <v>1.9867773435300214E-2</v>
      </c>
      <c r="W369" s="678">
        <f t="shared" si="4035"/>
        <v>3.0336837588500323E-2</v>
      </c>
      <c r="X369" s="678">
        <f t="shared" si="4036"/>
        <v>2.8811893352991769E-2</v>
      </c>
      <c r="Y369" s="678">
        <f t="shared" si="4037"/>
        <v>4.7627005347593586E-2</v>
      </c>
      <c r="Z369" s="677">
        <f t="shared" si="4038"/>
        <v>2.2872645597587921E-2</v>
      </c>
      <c r="AA369" s="677">
        <f t="shared" si="4039"/>
        <v>0.17677470670113343</v>
      </c>
      <c r="AB369" s="678">
        <f t="shared" si="4040"/>
        <v>0.19162967660114141</v>
      </c>
      <c r="AC369" s="678">
        <f t="shared" si="4041"/>
        <v>0.16624365482233502</v>
      </c>
      <c r="AD369" s="678">
        <f t="shared" si="4042"/>
        <v>0.17599797558043906</v>
      </c>
      <c r="AE369" s="677">
        <f t="shared" si="4043"/>
        <v>0.18228196185228243</v>
      </c>
      <c r="AG369" s="637">
        <f>(T369-T368)*100</f>
        <v>-0.43158525003167902</v>
      </c>
      <c r="AH369" s="637">
        <f t="shared" ref="AH369" si="4044">(U369-U368)*100</f>
        <v>0.18576252196897264</v>
      </c>
      <c r="AI369" s="637">
        <f t="shared" ref="AI369" si="4045">(V369-V368)*100</f>
        <v>0.10628827860837513</v>
      </c>
      <c r="AJ369" s="637">
        <f t="shared" ref="AJ369" si="4046">(W369-W368)*100</f>
        <v>-0.28349013467721396</v>
      </c>
      <c r="AK369" s="637">
        <f t="shared" ref="AK369" si="4047">(X369-X368)*100</f>
        <v>7.5339106186126867E-2</v>
      </c>
      <c r="AL369" s="637">
        <f t="shared" ref="AL369" si="4048">(Y369-Y368)*100</f>
        <v>0.23687893851522743</v>
      </c>
      <c r="AM369" s="637">
        <f t="shared" ref="AM369" si="4049">(Z369-Z368)*100</f>
        <v>-0.16528402520033722</v>
      </c>
      <c r="AN369" s="637">
        <f t="shared" ref="AN369" si="4050">(AA369-AA368)*100</f>
        <v>0.52249254469905193</v>
      </c>
      <c r="AO369" s="637">
        <f t="shared" ref="AO369" si="4051">(AB369-AB368)*100</f>
        <v>-2.2204054317560784</v>
      </c>
      <c r="AP369" s="637">
        <f t="shared" ref="AP369" si="4052">(AC369-AC368)*100</f>
        <v>-4.8079542349482587</v>
      </c>
      <c r="AQ369" s="637">
        <f t="shared" ref="AQ369" si="4053">(AD369-AD368)*100</f>
        <v>-2.4534283644188721</v>
      </c>
      <c r="AR369" s="637">
        <f t="shared" ref="AR369" si="4054">(AE369-AE368)*100</f>
        <v>-2.4614377052104452</v>
      </c>
    </row>
    <row r="370" spans="1:44" ht="15">
      <c r="A370" s="117" t="s">
        <v>147</v>
      </c>
      <c r="B370" s="99"/>
      <c r="C370" s="106">
        <v>632</v>
      </c>
      <c r="D370" s="107">
        <v>35</v>
      </c>
      <c r="E370" s="107">
        <v>407</v>
      </c>
      <c r="F370" s="107">
        <v>9</v>
      </c>
      <c r="G370" s="107">
        <v>5</v>
      </c>
      <c r="H370" s="107">
        <v>18</v>
      </c>
      <c r="I370" s="106">
        <v>1106</v>
      </c>
      <c r="J370" s="106">
        <v>7</v>
      </c>
      <c r="K370" s="107">
        <v>244</v>
      </c>
      <c r="L370" s="107">
        <v>134</v>
      </c>
      <c r="M370" s="107">
        <v>62</v>
      </c>
      <c r="N370" s="108">
        <v>447</v>
      </c>
      <c r="O370"/>
      <c r="P370">
        <v>244</v>
      </c>
      <c r="R370" s="599" t="s">
        <v>1115</v>
      </c>
      <c r="S370" s="600" t="s">
        <v>1108</v>
      </c>
      <c r="T370" s="675">
        <f t="shared" ref="T370:T371" si="4055">IF(C358&gt;0,C370/C358,)</f>
        <v>4.1317451393156467E-3</v>
      </c>
      <c r="U370" s="676">
        <f t="shared" ref="U370:U371" si="4056">IF(D358&gt;0,D370/D358,)</f>
        <v>1.0298055138729515E-3</v>
      </c>
      <c r="V370" s="676">
        <f t="shared" ref="V370:V371" si="4057">IF(E358&gt;0,E370/E358,)</f>
        <v>4.6725216692497561E-3</v>
      </c>
      <c r="W370" s="676">
        <f t="shared" ref="W370:W371" si="4058">IF(F358&gt;0,F370/F358,)</f>
        <v>4.0398599515216807E-4</v>
      </c>
      <c r="X370" s="676">
        <f t="shared" ref="X370:X371" si="4059">IF(G358&gt;0,G370/G358,)</f>
        <v>3.1385349318937921E-4</v>
      </c>
      <c r="Y370" s="676">
        <f t="shared" ref="Y370:Y371" si="4060">IF(H358&gt;0,H370/H358,)</f>
        <v>3.3802816901408453E-3</v>
      </c>
      <c r="Z370" s="675">
        <f t="shared" ref="Z370:Z371" si="4061">IF(I358&gt;0,I370/I358,)</f>
        <v>3.4824993387659485E-3</v>
      </c>
      <c r="AA370" s="675">
        <f t="shared" ref="AA370:AA371" si="4062">IF(J358&gt;0,J370/J358,)</f>
        <v>3.0933757567722835E-4</v>
      </c>
      <c r="AB370" s="676">
        <f t="shared" ref="AB370:AB371" si="4063">IF(K358&gt;0,K370/K358,)</f>
        <v>2.7326994366607309E-3</v>
      </c>
      <c r="AC370" s="676">
        <f t="shared" ref="AC370:AC371" si="4064">IF(L358&gt;0,L370/L358,)</f>
        <v>3.7009418068329331E-3</v>
      </c>
      <c r="AD370" s="676">
        <f t="shared" ref="AD370:AD371" si="4065">IF(M358&gt;0,M370/M358,)</f>
        <v>4.459469179313817E-3</v>
      </c>
      <c r="AE370" s="675">
        <f t="shared" ref="AE370:AE371" si="4066">IF(N358&gt;0,N370/N358,)</f>
        <v>2.758782432665959E-3</v>
      </c>
      <c r="AG370" s="730" t="s">
        <v>1107</v>
      </c>
      <c r="AH370" s="627"/>
      <c r="AI370" s="627"/>
      <c r="AJ370" s="627"/>
      <c r="AK370" s="627"/>
      <c r="AL370" s="627"/>
      <c r="AM370" s="627"/>
      <c r="AN370" s="627"/>
      <c r="AO370" s="627"/>
      <c r="AP370" s="627"/>
      <c r="AQ370" s="627"/>
      <c r="AR370" s="627"/>
    </row>
    <row r="371" spans="1:44" ht="15">
      <c r="A371" s="117" t="s">
        <v>528</v>
      </c>
      <c r="B371" s="258"/>
      <c r="C371" s="259">
        <v>137</v>
      </c>
      <c r="D371" s="260">
        <v>6</v>
      </c>
      <c r="E371" s="260">
        <v>20</v>
      </c>
      <c r="F371" s="260">
        <v>11</v>
      </c>
      <c r="G371" s="260">
        <v>5</v>
      </c>
      <c r="H371" s="260">
        <v>4</v>
      </c>
      <c r="I371" s="259">
        <v>183</v>
      </c>
      <c r="J371" s="259">
        <v>9</v>
      </c>
      <c r="K371" s="260">
        <v>161</v>
      </c>
      <c r="L371" s="260">
        <v>111</v>
      </c>
      <c r="M371" s="260">
        <v>27</v>
      </c>
      <c r="N371" s="261">
        <v>308</v>
      </c>
      <c r="O371"/>
      <c r="P371">
        <v>161</v>
      </c>
      <c r="R371" s="601"/>
      <c r="S371" s="602" t="s">
        <v>607</v>
      </c>
      <c r="T371" s="677">
        <f t="shared" si="4055"/>
        <v>8.6695143173548485E-4</v>
      </c>
      <c r="U371" s="678">
        <f t="shared" si="4056"/>
        <v>1.6994759949015721E-4</v>
      </c>
      <c r="V371" s="678">
        <f t="shared" si="4057"/>
        <v>2.2525820221428814E-4</v>
      </c>
      <c r="W371" s="678">
        <f t="shared" si="4058"/>
        <v>4.7200171636987769E-4</v>
      </c>
      <c r="X371" s="678">
        <f t="shared" si="4059"/>
        <v>3.0716304214276936E-4</v>
      </c>
      <c r="Y371" s="678">
        <f t="shared" si="4060"/>
        <v>6.6844919786096253E-4</v>
      </c>
      <c r="Z371" s="677">
        <f t="shared" si="4061"/>
        <v>5.584648624894716E-4</v>
      </c>
      <c r="AA371" s="677">
        <f t="shared" si="4062"/>
        <v>3.5792404056472462E-4</v>
      </c>
      <c r="AB371" s="678">
        <f t="shared" si="4063"/>
        <v>1.5706550899956099E-3</v>
      </c>
      <c r="AC371" s="678">
        <f t="shared" si="4064"/>
        <v>2.4712797221480096E-3</v>
      </c>
      <c r="AD371" s="678">
        <f t="shared" si="4065"/>
        <v>1.7081040045549441E-3</v>
      </c>
      <c r="AE371" s="677">
        <f t="shared" si="4066"/>
        <v>1.6350538559135332E-3</v>
      </c>
      <c r="AG371" s="637">
        <f>(T371-T370)*100</f>
        <v>-0.3264793707580162</v>
      </c>
      <c r="AH371" s="637">
        <f t="shared" ref="AH371" si="4067">(U371-U370)*100</f>
        <v>-8.5985791438279432E-2</v>
      </c>
      <c r="AI371" s="637">
        <f t="shared" ref="AI371" si="4068">(V371-V370)*100</f>
        <v>-0.44472634670354683</v>
      </c>
      <c r="AJ371" s="637">
        <f t="shared" ref="AJ371" si="4069">(W371-W370)*100</f>
        <v>6.8015721217709619E-3</v>
      </c>
      <c r="AK371" s="637">
        <f t="shared" ref="AK371" si="4070">(X371-X370)*100</f>
        <v>-6.6904510466098436E-4</v>
      </c>
      <c r="AL371" s="637">
        <f t="shared" ref="AL371" si="4071">(Y371-Y370)*100</f>
        <v>-0.27118324922798825</v>
      </c>
      <c r="AM371" s="637">
        <f t="shared" ref="AM371" si="4072">(Z371-Z370)*100</f>
        <v>-0.29240344762764769</v>
      </c>
      <c r="AN371" s="637">
        <f t="shared" ref="AN371" si="4073">(AA371-AA370)*100</f>
        <v>4.858646488749627E-3</v>
      </c>
      <c r="AO371" s="637">
        <f t="shared" ref="AO371" si="4074">(AB371-AB370)*100</f>
        <v>-0.11620443466651209</v>
      </c>
      <c r="AP371" s="637">
        <f t="shared" ref="AP371" si="4075">(AC371-AC370)*100</f>
        <v>-0.12296620846849235</v>
      </c>
      <c r="AQ371" s="637">
        <f t="shared" ref="AQ371" si="4076">(AD371-AD370)*100</f>
        <v>-0.2751365174758873</v>
      </c>
      <c r="AR371" s="637">
        <f t="shared" ref="AR371" si="4077">(AE371-AE370)*100</f>
        <v>-0.11237285767524258</v>
      </c>
    </row>
    <row r="372" spans="1:44" ht="15">
      <c r="A372" s="117" t="s">
        <v>149</v>
      </c>
      <c r="B372" s="99"/>
      <c r="C372" s="106">
        <v>42959</v>
      </c>
      <c r="D372" s="107">
        <v>10533</v>
      </c>
      <c r="E372" s="107">
        <v>27295</v>
      </c>
      <c r="F372" s="107">
        <v>6453</v>
      </c>
      <c r="G372" s="107">
        <v>5059</v>
      </c>
      <c r="H372" s="107">
        <v>1549</v>
      </c>
      <c r="I372" s="106">
        <v>93848</v>
      </c>
      <c r="J372" s="106">
        <v>2792</v>
      </c>
      <c r="K372" s="107">
        <v>11041</v>
      </c>
      <c r="L372" s="107">
        <v>3755</v>
      </c>
      <c r="M372" s="107">
        <v>1794</v>
      </c>
      <c r="N372" s="108">
        <v>19382</v>
      </c>
      <c r="O372"/>
      <c r="P372">
        <v>11041</v>
      </c>
      <c r="R372" s="599" t="s">
        <v>1116</v>
      </c>
      <c r="S372" s="600" t="s">
        <v>1108</v>
      </c>
      <c r="T372" s="675">
        <f t="shared" ref="T372:T373" si="4078">IF(C358&gt;0,C372/C358,)</f>
        <v>0.28084753075927354</v>
      </c>
      <c r="U372" s="676">
        <f t="shared" ref="U372:U373" si="4079">IF(D358&gt;0,D372/D358,)</f>
        <v>0.30991261364639422</v>
      </c>
      <c r="V372" s="676">
        <f t="shared" ref="V372:V373" si="4080">IF(E358&gt;0,E372/E358,)</f>
        <v>0.313357442167499</v>
      </c>
      <c r="W372" s="676">
        <f t="shared" ref="W372:W373" si="4081">IF(F358&gt;0,F372/F358,)</f>
        <v>0.28965795852410448</v>
      </c>
      <c r="X372" s="676">
        <f t="shared" ref="X372:X373" si="4082">IF(G358&gt;0,G372/G358,)</f>
        <v>0.31755696440901388</v>
      </c>
      <c r="Y372" s="676">
        <f t="shared" ref="Y372:Y373" si="4083">IF(H358&gt;0,H372/H358,)</f>
        <v>0.29089201877934273</v>
      </c>
      <c r="Z372" s="675">
        <f t="shared" ref="Z372:Z373" si="4084">IF(I358&gt;0,I372/I358,)</f>
        <v>0.29550234895525018</v>
      </c>
      <c r="AA372" s="675">
        <f t="shared" ref="AA372:AA373" si="4085">IF(J358&gt;0,J372/J358,)</f>
        <v>0.1233815016129745</v>
      </c>
      <c r="AB372" s="676">
        <f t="shared" ref="AB372:AB373" si="4086">IF(K358&gt;0,K372/K358,)</f>
        <v>0.12365464950889807</v>
      </c>
      <c r="AC372" s="676">
        <f t="shared" ref="AC372:AC373" si="4087">IF(L358&gt;0,L372/L358,)</f>
        <v>0.10370922749744524</v>
      </c>
      <c r="AD372" s="676">
        <f t="shared" ref="AD372:AD373" si="4088">IF(M358&gt;0,M372/M358,)</f>
        <v>0.12903689851111272</v>
      </c>
      <c r="AE372" s="675">
        <f t="shared" ref="AE372:AE373" si="4089">IF(N358&gt;0,N372/N358,)</f>
        <v>0.11962130002221838</v>
      </c>
      <c r="AG372" s="730" t="s">
        <v>1107</v>
      </c>
      <c r="AH372" s="627"/>
      <c r="AI372" s="627"/>
      <c r="AJ372" s="627"/>
      <c r="AK372" s="627"/>
      <c r="AL372" s="627"/>
      <c r="AM372" s="627"/>
      <c r="AN372" s="627"/>
      <c r="AO372" s="627"/>
      <c r="AP372" s="627"/>
      <c r="AQ372" s="627"/>
      <c r="AR372" s="627"/>
    </row>
    <row r="373" spans="1:44" ht="15">
      <c r="A373" s="117" t="s">
        <v>530</v>
      </c>
      <c r="B373" s="258"/>
      <c r="C373" s="259">
        <v>47538</v>
      </c>
      <c r="D373" s="260">
        <v>10992</v>
      </c>
      <c r="E373" s="260">
        <v>28727</v>
      </c>
      <c r="F373" s="260">
        <v>7379</v>
      </c>
      <c r="G373" s="260">
        <v>5165</v>
      </c>
      <c r="H373" s="260">
        <v>1932</v>
      </c>
      <c r="I373" s="259">
        <v>101733</v>
      </c>
      <c r="J373" s="259">
        <v>3142</v>
      </c>
      <c r="K373" s="260">
        <v>13522</v>
      </c>
      <c r="L373" s="260">
        <v>5894</v>
      </c>
      <c r="M373" s="260">
        <v>2540</v>
      </c>
      <c r="N373" s="261">
        <v>25098</v>
      </c>
      <c r="O373"/>
      <c r="P373">
        <v>13522</v>
      </c>
      <c r="R373" s="601"/>
      <c r="S373" s="602" t="s">
        <v>607</v>
      </c>
      <c r="T373" s="677">
        <f t="shared" si="4078"/>
        <v>0.30082581869957287</v>
      </c>
      <c r="U373" s="678">
        <f t="shared" si="4079"/>
        <v>0.31134400226596798</v>
      </c>
      <c r="V373" s="678">
        <f t="shared" si="4080"/>
        <v>0.32354961875049276</v>
      </c>
      <c r="W373" s="678">
        <f t="shared" si="4081"/>
        <v>0.31662733319030251</v>
      </c>
      <c r="X373" s="678">
        <f t="shared" si="4082"/>
        <v>0.31729942253348076</v>
      </c>
      <c r="Y373" s="678">
        <f t="shared" si="4083"/>
        <v>0.32286096256684493</v>
      </c>
      <c r="Z373" s="677">
        <f t="shared" si="4084"/>
        <v>0.31046068773574542</v>
      </c>
      <c r="AA373" s="677">
        <f t="shared" si="4085"/>
        <v>0.12495525949492942</v>
      </c>
      <c r="AB373" s="678">
        <f t="shared" si="4086"/>
        <v>0.13191551631627726</v>
      </c>
      <c r="AC373" s="678">
        <f t="shared" si="4087"/>
        <v>0.13122272686793124</v>
      </c>
      <c r="AD373" s="678">
        <f t="shared" si="4088"/>
        <v>0.16068830265072437</v>
      </c>
      <c r="AE373" s="677">
        <f t="shared" si="4089"/>
        <v>0.13323565479129174</v>
      </c>
      <c r="AG373" s="637">
        <f>(T373-T372)*100</f>
        <v>1.9978287940299322</v>
      </c>
      <c r="AH373" s="637">
        <f t="shared" ref="AH373" si="4090">(U373-U372)*100</f>
        <v>0.14313886195737591</v>
      </c>
      <c r="AI373" s="637">
        <f t="shared" ref="AI373" si="4091">(V373-V372)*100</f>
        <v>1.0192176582993762</v>
      </c>
      <c r="AJ373" s="637">
        <f t="shared" ref="AJ373" si="4092">(W373-W372)*100</f>
        <v>2.6969374666198034</v>
      </c>
      <c r="AK373" s="637">
        <f t="shared" ref="AK373" si="4093">(X373-X372)*100</f>
        <v>-2.5754187553311825E-2</v>
      </c>
      <c r="AL373" s="637">
        <f t="shared" ref="AL373" si="4094">(Y373-Y372)*100</f>
        <v>3.19689437875022</v>
      </c>
      <c r="AM373" s="637">
        <f t="shared" ref="AM373" si="4095">(Z373-Z372)*100</f>
        <v>1.4958338780495239</v>
      </c>
      <c r="AN373" s="637">
        <f t="shared" ref="AN373" si="4096">(AA373-AA372)*100</f>
        <v>0.15737578819549208</v>
      </c>
      <c r="AO373" s="637">
        <f t="shared" ref="AO373" si="4097">(AB373-AB372)*100</f>
        <v>0.82608668073791969</v>
      </c>
      <c r="AP373" s="637">
        <f t="shared" ref="AP373" si="4098">(AC373-AC372)*100</f>
        <v>2.7513499370485999</v>
      </c>
      <c r="AQ373" s="637">
        <f t="shared" ref="AQ373" si="4099">(AD373-AD372)*100</f>
        <v>3.165140413961165</v>
      </c>
      <c r="AR373" s="637">
        <f t="shared" ref="AR373" si="4100">(AE373-AE372)*100</f>
        <v>1.3614354769073356</v>
      </c>
    </row>
    <row r="374" spans="1:44" ht="15">
      <c r="A374" s="117" t="s">
        <v>151</v>
      </c>
      <c r="B374" s="99"/>
      <c r="C374" s="106">
        <v>15656</v>
      </c>
      <c r="D374" s="107">
        <v>4705</v>
      </c>
      <c r="E374" s="107">
        <v>10898</v>
      </c>
      <c r="F374" s="107">
        <v>2783</v>
      </c>
      <c r="G374" s="107">
        <v>2848</v>
      </c>
      <c r="H374" s="107">
        <v>428</v>
      </c>
      <c r="I374" s="106">
        <v>37318</v>
      </c>
      <c r="J374" s="106">
        <v>2873</v>
      </c>
      <c r="K374" s="107">
        <v>15455</v>
      </c>
      <c r="L374" s="107">
        <v>4933</v>
      </c>
      <c r="M374" s="107">
        <v>1508</v>
      </c>
      <c r="N374" s="108">
        <v>24769</v>
      </c>
      <c r="O374"/>
      <c r="P374">
        <v>15455</v>
      </c>
      <c r="R374" s="599" t="s">
        <v>1117</v>
      </c>
      <c r="S374" s="600" t="s">
        <v>1108</v>
      </c>
      <c r="T374" s="675">
        <f t="shared" ref="T374:T375" si="4101">IF(C358&gt;0,C374/C358,)</f>
        <v>0.10235221819798382</v>
      </c>
      <c r="U374" s="676">
        <f t="shared" ref="U374:U375" si="4102">IF(D358&gt;0,D374/D358,)</f>
        <v>0.13843528407920674</v>
      </c>
      <c r="V374" s="676">
        <f t="shared" ref="V374:V375" si="4103">IF(E358&gt;0,E374/E358,)</f>
        <v>0.12511336892256472</v>
      </c>
      <c r="W374" s="676">
        <f t="shared" ref="W374:W375" si="4104">IF(F358&gt;0,F374/F358,)</f>
        <v>0.12492144716760931</v>
      </c>
      <c r="X374" s="676">
        <f t="shared" ref="X374:X375" si="4105">IF(G358&gt;0,G374/G358,)</f>
        <v>0.1787709497206704</v>
      </c>
      <c r="Y374" s="676">
        <f t="shared" ref="Y374:Y375" si="4106">IF(H358&gt;0,H374/H358,)</f>
        <v>8.0375586854460099E-2</v>
      </c>
      <c r="Z374" s="675">
        <f t="shared" ref="Z374:Z375" si="4107">IF(I358&gt;0,I374/I358,)</f>
        <v>0.11750443971434689</v>
      </c>
      <c r="AA374" s="675">
        <f t="shared" ref="AA374:AA375" si="4108">IF(J358&gt;0,J374/J358,)</f>
        <v>0.12696097927438244</v>
      </c>
      <c r="AB374" s="676">
        <f t="shared" ref="AB374:AB375" si="4109">IF(K358&gt;0,K374/K358,)</f>
        <v>0.1730896303016049</v>
      </c>
      <c r="AC374" s="676">
        <f t="shared" ref="AC374:AC375" si="4110">IF(L358&gt;0,L374/L358,)</f>
        <v>0.13624437263512582</v>
      </c>
      <c r="AD374" s="676">
        <f t="shared" ref="AD374:AD375" si="4111">IF(M358&gt;0,M374/M358,)</f>
        <v>0.10846579874847155</v>
      </c>
      <c r="AE374" s="675">
        <f t="shared" ref="AE374:AE375" si="4112">IF(N358&gt;0,N374/N358,)</f>
        <v>0.1528686399881502</v>
      </c>
      <c r="AG374" s="730" t="s">
        <v>1107</v>
      </c>
      <c r="AH374" s="627"/>
      <c r="AI374" s="627"/>
      <c r="AJ374" s="627"/>
      <c r="AK374" s="627"/>
      <c r="AL374" s="627"/>
      <c r="AM374" s="627"/>
      <c r="AN374" s="627"/>
      <c r="AO374" s="627"/>
      <c r="AP374" s="627"/>
      <c r="AQ374" s="627"/>
      <c r="AR374" s="627"/>
    </row>
    <row r="375" spans="1:44" ht="15">
      <c r="A375" s="117" t="s">
        <v>532</v>
      </c>
      <c r="B375" s="258"/>
      <c r="C375" s="259">
        <v>16066</v>
      </c>
      <c r="D375" s="260">
        <v>4844</v>
      </c>
      <c r="E375" s="260">
        <v>10804</v>
      </c>
      <c r="F375" s="260">
        <v>2983</v>
      </c>
      <c r="G375" s="260">
        <v>2884</v>
      </c>
      <c r="H375" s="260">
        <v>585</v>
      </c>
      <c r="I375" s="259">
        <v>38166</v>
      </c>
      <c r="J375" s="259">
        <v>3115</v>
      </c>
      <c r="K375" s="260">
        <v>17327</v>
      </c>
      <c r="L375" s="260">
        <v>5993</v>
      </c>
      <c r="M375" s="260">
        <v>2253</v>
      </c>
      <c r="N375" s="261">
        <v>28688</v>
      </c>
      <c r="O375"/>
      <c r="P375">
        <v>17327</v>
      </c>
      <c r="R375" s="601"/>
      <c r="S375" s="602" t="s">
        <v>607</v>
      </c>
      <c r="T375" s="677">
        <f t="shared" si="4101"/>
        <v>0.10166745768074671</v>
      </c>
      <c r="U375" s="678">
        <f t="shared" si="4102"/>
        <v>0.13720436198838692</v>
      </c>
      <c r="V375" s="678">
        <f t="shared" si="4103"/>
        <v>0.12168448083615845</v>
      </c>
      <c r="W375" s="678">
        <f t="shared" si="4104"/>
        <v>0.12799828363012228</v>
      </c>
      <c r="X375" s="678">
        <f t="shared" si="4105"/>
        <v>0.17717164270794938</v>
      </c>
      <c r="Y375" s="678">
        <f t="shared" si="4106"/>
        <v>9.7760695187165778E-2</v>
      </c>
      <c r="Z375" s="677">
        <f t="shared" si="4107"/>
        <v>0.11647196689493536</v>
      </c>
      <c r="AA375" s="677">
        <f t="shared" si="4108"/>
        <v>0.12388148737323523</v>
      </c>
      <c r="AB375" s="678">
        <f t="shared" si="4109"/>
        <v>0.1690356567972294</v>
      </c>
      <c r="AC375" s="678">
        <f t="shared" si="4110"/>
        <v>0.13342684121471191</v>
      </c>
      <c r="AD375" s="678">
        <f t="shared" si="4111"/>
        <v>0.14253178971341809</v>
      </c>
      <c r="AE375" s="677">
        <f t="shared" si="4112"/>
        <v>0.15229358772223195</v>
      </c>
      <c r="AG375" s="637">
        <f>(T375-T374)*100</f>
        <v>-6.8476051723710685E-2</v>
      </c>
      <c r="AH375" s="637">
        <f t="shared" ref="AH375" si="4113">(U375-U374)*100</f>
        <v>-0.12309220908198193</v>
      </c>
      <c r="AI375" s="637">
        <f t="shared" ref="AI375" si="4114">(V375-V374)*100</f>
        <v>-0.3428888086406276</v>
      </c>
      <c r="AJ375" s="637">
        <f t="shared" ref="AJ375" si="4115">(W375-W374)*100</f>
        <v>0.30768364625129718</v>
      </c>
      <c r="AK375" s="637">
        <f t="shared" ref="AK375" si="4116">(X375-X374)*100</f>
        <v>-0.15993070127210129</v>
      </c>
      <c r="AL375" s="637">
        <f t="shared" ref="AL375" si="4117">(Y375-Y374)*100</f>
        <v>1.7385108332705679</v>
      </c>
      <c r="AM375" s="637">
        <f t="shared" ref="AM375" si="4118">(Z375-Z374)*100</f>
        <v>-0.10324728194115312</v>
      </c>
      <c r="AN375" s="637">
        <f t="shared" ref="AN375" si="4119">(AA375-AA374)*100</f>
        <v>-0.30794919011472022</v>
      </c>
      <c r="AO375" s="637">
        <f t="shared" ref="AO375" si="4120">(AB375-AB374)*100</f>
        <v>-0.40539735043755021</v>
      </c>
      <c r="AP375" s="637">
        <f t="shared" ref="AP375" si="4121">(AC375-AC374)*100</f>
        <v>-0.28175314204139101</v>
      </c>
      <c r="AQ375" s="637">
        <f t="shared" ref="AQ375" si="4122">(AD375-AD374)*100</f>
        <v>3.4065990964946544</v>
      </c>
      <c r="AR375" s="637">
        <f t="shared" ref="AR375" si="4123">(AE375-AE374)*100</f>
        <v>-5.750522659182522E-2</v>
      </c>
    </row>
    <row r="376" spans="1:44" ht="15">
      <c r="A376" s="117" t="s">
        <v>153</v>
      </c>
      <c r="B376" s="99"/>
      <c r="C376" s="106">
        <v>4212</v>
      </c>
      <c r="D376" s="107">
        <v>602</v>
      </c>
      <c r="E376" s="107">
        <v>2032</v>
      </c>
      <c r="F376" s="107">
        <v>676</v>
      </c>
      <c r="G376" s="107">
        <v>129</v>
      </c>
      <c r="H376" s="107">
        <v>230</v>
      </c>
      <c r="I376" s="106">
        <v>7881</v>
      </c>
      <c r="J376" s="106">
        <v>6</v>
      </c>
      <c r="K376" s="107">
        <v>237</v>
      </c>
      <c r="L376" s="107">
        <v>268</v>
      </c>
      <c r="M376" s="107">
        <v>568</v>
      </c>
      <c r="N376" s="108">
        <v>1079</v>
      </c>
      <c r="O376"/>
      <c r="P376">
        <v>237</v>
      </c>
      <c r="R376" s="599" t="s">
        <v>1118</v>
      </c>
      <c r="S376" s="600" t="s">
        <v>1108</v>
      </c>
      <c r="T376" s="675">
        <f t="shared" ref="T376:T377" si="4124">IF(C358&gt;0,C376/C358,)</f>
        <v>2.7536250833540356E-2</v>
      </c>
      <c r="U376" s="676">
        <f t="shared" ref="U376:U377" si="4125">IF(D358&gt;0,D376/D358,)</f>
        <v>1.7712654838614766E-2</v>
      </c>
      <c r="V376" s="676">
        <f t="shared" ref="V376:V377" si="4126">IF(E358&gt;0,E376/E358,)</f>
        <v>2.3328167154583548E-2</v>
      </c>
      <c r="W376" s="676">
        <f t="shared" ref="W376:W377" si="4127">IF(F358&gt;0,F376/F358,)</f>
        <v>3.034383696920729E-2</v>
      </c>
      <c r="X376" s="676">
        <f t="shared" ref="X376:X377" si="4128">IF(G358&gt;0,G376/G358,)</f>
        <v>8.0974201242859836E-3</v>
      </c>
      <c r="Y376" s="676">
        <f t="shared" ref="Y376:Y377" si="4129">IF(H358&gt;0,H376/H358,)</f>
        <v>4.3192488262910798E-2</v>
      </c>
      <c r="Z376" s="675">
        <f t="shared" ref="Z376:Z377" si="4130">IF(I358&gt;0,I376/I358,)</f>
        <v>2.4815169338891899E-2</v>
      </c>
      <c r="AA376" s="675">
        <f t="shared" ref="AA376:AA377" si="4131">IF(J358&gt;0,J376/J358,)</f>
        <v>2.6514649343762427E-4</v>
      </c>
      <c r="AB376" s="676">
        <f t="shared" ref="AB376:AB377" si="4132">IF(K358&gt;0,K376/K358,)</f>
        <v>2.6543023216745623E-3</v>
      </c>
      <c r="AC376" s="676">
        <f t="shared" ref="AC376:AC377" si="4133">IF(L358&gt;0,L376/L358,)</f>
        <v>7.4018836136658661E-3</v>
      </c>
      <c r="AD376" s="676">
        <f t="shared" ref="AD376:AD377" si="4134">IF(M358&gt;0,M376/M358,)</f>
        <v>4.0854491836294325E-2</v>
      </c>
      <c r="AE376" s="675">
        <f t="shared" ref="AE376:AE377" si="4135">IF(N358&gt;0,N376/N358,)</f>
        <v>6.6593428296343841E-3</v>
      </c>
      <c r="AG376" s="730" t="s">
        <v>1107</v>
      </c>
      <c r="AH376" s="627"/>
      <c r="AI376" s="627"/>
      <c r="AJ376" s="627"/>
      <c r="AK376" s="627"/>
      <c r="AL376" s="627"/>
      <c r="AM376" s="627"/>
      <c r="AN376" s="627"/>
      <c r="AO376" s="627"/>
      <c r="AP376" s="627"/>
      <c r="AQ376" s="627"/>
      <c r="AR376" s="627"/>
    </row>
    <row r="377" spans="1:44" ht="15">
      <c r="A377" s="117" t="s">
        <v>534</v>
      </c>
      <c r="B377" s="258"/>
      <c r="C377" s="259">
        <v>36</v>
      </c>
      <c r="D377" s="260">
        <v>135</v>
      </c>
      <c r="E377" s="260">
        <v>55</v>
      </c>
      <c r="F377" s="260">
        <v>13</v>
      </c>
      <c r="G377" s="260">
        <v>11</v>
      </c>
      <c r="H377" s="260">
        <v>5</v>
      </c>
      <c r="I377" s="259">
        <v>255</v>
      </c>
      <c r="J377" s="259">
        <v>2</v>
      </c>
      <c r="K377" s="260">
        <v>126</v>
      </c>
      <c r="L377" s="260">
        <v>47</v>
      </c>
      <c r="M377" s="260">
        <v>10</v>
      </c>
      <c r="N377" s="261">
        <v>185</v>
      </c>
      <c r="O377"/>
      <c r="P377">
        <v>126</v>
      </c>
      <c r="R377" s="601"/>
      <c r="S377" s="602" t="s">
        <v>607</v>
      </c>
      <c r="T377" s="677">
        <f t="shared" si="4124"/>
        <v>2.2781205505457996E-4</v>
      </c>
      <c r="U377" s="678">
        <f t="shared" si="4125"/>
        <v>3.8238209885285371E-3</v>
      </c>
      <c r="V377" s="678">
        <f t="shared" si="4126"/>
        <v>6.1946005608929234E-4</v>
      </c>
      <c r="W377" s="678">
        <f t="shared" si="4127"/>
        <v>5.5782021025531001E-4</v>
      </c>
      <c r="X377" s="678">
        <f t="shared" si="4128"/>
        <v>6.7575869271409262E-4</v>
      </c>
      <c r="Y377" s="678">
        <f t="shared" si="4129"/>
        <v>8.3556149732620319E-4</v>
      </c>
      <c r="Z377" s="677">
        <f t="shared" si="4130"/>
        <v>7.7818874281319807E-4</v>
      </c>
      <c r="AA377" s="677">
        <f t="shared" si="4131"/>
        <v>7.9538675681049912E-5</v>
      </c>
      <c r="AB377" s="678">
        <f t="shared" si="4132"/>
        <v>1.2292083313009121E-3</v>
      </c>
      <c r="AC377" s="678">
        <f t="shared" si="4133"/>
        <v>1.046397720188797E-3</v>
      </c>
      <c r="AD377" s="678">
        <f t="shared" si="4134"/>
        <v>6.3263111279812743E-4</v>
      </c>
      <c r="AE377" s="677">
        <f t="shared" si="4135"/>
        <v>9.8209403683118066E-4</v>
      </c>
      <c r="AG377" s="637">
        <f>(T377-T376)*100</f>
        <v>-2.7308438778485775</v>
      </c>
      <c r="AH377" s="637">
        <f t="shared" ref="AH377" si="4136">(U377-U376)*100</f>
        <v>-1.3888833850086229</v>
      </c>
      <c r="AI377" s="637">
        <f t="shared" ref="AI377" si="4137">(V377-V376)*100</f>
        <v>-2.2708707098494254</v>
      </c>
      <c r="AJ377" s="637">
        <f t="shared" ref="AJ377" si="4138">(W377-W376)*100</f>
        <v>-2.9786016758951979</v>
      </c>
      <c r="AK377" s="637">
        <f t="shared" ref="AK377" si="4139">(X377-X376)*100</f>
        <v>-0.7421661431571891</v>
      </c>
      <c r="AL377" s="637">
        <f t="shared" ref="AL377" si="4140">(Y377-Y376)*100</f>
        <v>-4.2356926765584593</v>
      </c>
      <c r="AM377" s="637">
        <f t="shared" ref="AM377" si="4141">(Z377-Z376)*100</f>
        <v>-2.4036980596078701</v>
      </c>
      <c r="AN377" s="637">
        <f t="shared" ref="AN377" si="4142">(AA377-AA376)*100</f>
        <v>-1.8560781775657436E-2</v>
      </c>
      <c r="AO377" s="637">
        <f t="shared" ref="AO377" si="4143">(AB377-AB376)*100</f>
        <v>-0.14250939903736501</v>
      </c>
      <c r="AP377" s="637">
        <f t="shared" ref="AP377" si="4144">(AC377-AC376)*100</f>
        <v>-0.63554858934770697</v>
      </c>
      <c r="AQ377" s="637">
        <f t="shared" ref="AQ377" si="4145">(AD377-AD376)*100</f>
        <v>-4.0221860723496201</v>
      </c>
      <c r="AR377" s="637">
        <f t="shared" ref="AR377" si="4146">(AE377-AE376)*100</f>
        <v>-0.56772487928032034</v>
      </c>
    </row>
    <row r="378" spans="1:44" ht="15">
      <c r="A378" s="117" t="s">
        <v>155</v>
      </c>
      <c r="B378" s="99"/>
      <c r="C378" s="106">
        <v>3124</v>
      </c>
      <c r="D378" s="107">
        <v>1287</v>
      </c>
      <c r="E378" s="107">
        <v>3128</v>
      </c>
      <c r="F378" s="107">
        <v>770</v>
      </c>
      <c r="G378" s="107">
        <v>361</v>
      </c>
      <c r="H378" s="107">
        <v>202</v>
      </c>
      <c r="I378" s="106">
        <v>8872</v>
      </c>
      <c r="J378" s="106">
        <v>2491</v>
      </c>
      <c r="K378" s="107">
        <v>12389</v>
      </c>
      <c r="L378" s="107">
        <v>4603</v>
      </c>
      <c r="M378" s="107">
        <v>987</v>
      </c>
      <c r="N378" s="108">
        <v>20470</v>
      </c>
      <c r="O378"/>
      <c r="P378">
        <v>12389</v>
      </c>
      <c r="R378" s="599" t="s">
        <v>1119</v>
      </c>
      <c r="S378" s="600" t="s">
        <v>1108</v>
      </c>
      <c r="T378" s="675">
        <f t="shared" ref="T378:T379" si="4147">IF(C358&gt;0,C378/C358,)</f>
        <v>2.0423373125351394E-2</v>
      </c>
      <c r="U378" s="676">
        <f t="shared" ref="U378:U379" si="4148">IF(D358&gt;0,D378/D358,)</f>
        <v>3.7867419895842531E-2</v>
      </c>
      <c r="V378" s="676">
        <f t="shared" ref="V378:V379" si="4149">IF(E358&gt;0,E378/E358,)</f>
        <v>3.5910682509614836E-2</v>
      </c>
      <c r="W378" s="676">
        <f t="shared" ref="W378:W379" si="4150">IF(F358&gt;0,F378/F358,)</f>
        <v>3.4563246251907709E-2</v>
      </c>
      <c r="X378" s="676">
        <f t="shared" ref="X378:X379" si="4151">IF(G358&gt;0,G378/G358,)</f>
        <v>2.2660222208273177E-2</v>
      </c>
      <c r="Y378" s="676">
        <f t="shared" ref="Y378:Y379" si="4152">IF(H358&gt;0,H378/H358,)</f>
        <v>3.7934272300469481E-2</v>
      </c>
      <c r="Z378" s="675">
        <f t="shared" ref="Z378:Z379" si="4153">IF(I358&gt;0,I378/I358,)</f>
        <v>2.7935564316032092E-2</v>
      </c>
      <c r="AA378" s="675">
        <f t="shared" ref="AA378:AA379" si="4154">IF(J358&gt;0,J378/J358,)</f>
        <v>0.11007998585885369</v>
      </c>
      <c r="AB378" s="676">
        <f t="shared" ref="AB378:AB379" si="4155">IF(K358&gt;0,K378/K358,)</f>
        <v>0.1387516939376631</v>
      </c>
      <c r="AC378" s="676">
        <f t="shared" ref="AC378:AC379" si="4156">IF(L358&gt;0,L378/L358,)</f>
        <v>0.12713011296158203</v>
      </c>
      <c r="AD378" s="676">
        <f t="shared" ref="AD378:AD379" si="4157">IF(M358&gt;0,M378/M358,)</f>
        <v>7.0991872257786096E-2</v>
      </c>
      <c r="AE378" s="675">
        <f t="shared" ref="AE378:AE379" si="4158">IF(N358&gt;0,N378/N358,)</f>
        <v>0.12633618880687289</v>
      </c>
      <c r="AG378" s="730" t="s">
        <v>1107</v>
      </c>
      <c r="AH378" s="262"/>
      <c r="AI378" s="262"/>
      <c r="AJ378" s="262"/>
      <c r="AK378" s="262"/>
      <c r="AL378" s="262"/>
      <c r="AM378" s="262"/>
      <c r="AN378" s="262"/>
      <c r="AO378" s="262"/>
      <c r="AP378" s="262"/>
      <c r="AQ378" s="262"/>
      <c r="AR378" s="262"/>
    </row>
    <row r="379" spans="1:44" ht="15.75" thickBot="1">
      <c r="A379" s="610" t="s">
        <v>538</v>
      </c>
      <c r="B379" s="614"/>
      <c r="C379" s="611">
        <v>6188</v>
      </c>
      <c r="D379" s="612">
        <v>1902</v>
      </c>
      <c r="E379" s="612">
        <v>4991</v>
      </c>
      <c r="F379" s="612">
        <v>615</v>
      </c>
      <c r="G379" s="612">
        <v>597</v>
      </c>
      <c r="H379" s="612">
        <v>231</v>
      </c>
      <c r="I379" s="611">
        <v>14524</v>
      </c>
      <c r="J379" s="611">
        <v>2631</v>
      </c>
      <c r="K379" s="612">
        <v>17277</v>
      </c>
      <c r="L379" s="612">
        <v>8194</v>
      </c>
      <c r="M379" s="612">
        <v>1277</v>
      </c>
      <c r="N379" s="613">
        <v>29379</v>
      </c>
      <c r="O379"/>
      <c r="P379">
        <v>17277</v>
      </c>
      <c r="Q379"/>
      <c r="R379" s="615"/>
      <c r="S379" s="616" t="s">
        <v>607</v>
      </c>
      <c r="T379" s="679">
        <f t="shared" si="4147"/>
        <v>3.9158361018826138E-2</v>
      </c>
      <c r="U379" s="680">
        <f t="shared" si="4148"/>
        <v>5.3873389038379835E-2</v>
      </c>
      <c r="V379" s="680">
        <f t="shared" si="4149"/>
        <v>5.6213184362575601E-2</v>
      </c>
      <c r="W379" s="680">
        <f t="shared" si="4150"/>
        <v>2.6389186869770435E-2</v>
      </c>
      <c r="X379" s="680">
        <f t="shared" si="4151"/>
        <v>3.6675267231846664E-2</v>
      </c>
      <c r="Y379" s="680">
        <f t="shared" si="4152"/>
        <v>3.860294117647059E-2</v>
      </c>
      <c r="Z379" s="679">
        <f t="shared" si="4153"/>
        <v>4.4323189414191722E-2</v>
      </c>
      <c r="AA379" s="679">
        <f t="shared" si="4154"/>
        <v>0.10463312785842116</v>
      </c>
      <c r="AB379" s="680">
        <f t="shared" si="4155"/>
        <v>0.16854787571337984</v>
      </c>
      <c r="AC379" s="680">
        <f t="shared" si="4156"/>
        <v>0.18242942381334046</v>
      </c>
      <c r="AD379" s="680">
        <f t="shared" si="4157"/>
        <v>8.0786993104320873E-2</v>
      </c>
      <c r="AE379" s="679">
        <f t="shared" si="4158"/>
        <v>0.1559618416652068</v>
      </c>
      <c r="AF379" s="617"/>
      <c r="AG379" s="642">
        <f>(T379-T378)*100</f>
        <v>1.8734987893474744</v>
      </c>
      <c r="AH379" s="642">
        <f t="shared" ref="AH379" si="4159">(U379-U378)*100</f>
        <v>1.6005969142537304</v>
      </c>
      <c r="AI379" s="642">
        <f t="shared" ref="AI379" si="4160">(V379-V378)*100</f>
        <v>2.0302501852960764</v>
      </c>
      <c r="AJ379" s="642">
        <f t="shared" ref="AJ379" si="4161">(W379-W378)*100</f>
        <v>-0.81740593821372742</v>
      </c>
      <c r="AK379" s="642">
        <f t="shared" ref="AK379" si="4162">(X379-X378)*100</f>
        <v>1.4015045023573487</v>
      </c>
      <c r="AL379" s="642">
        <f t="shared" ref="AL379" si="4163">(Y379-Y378)*100</f>
        <v>6.6866887600110919E-2</v>
      </c>
      <c r="AM379" s="642">
        <f t="shared" ref="AM379" si="4164">(Z379-Z378)*100</f>
        <v>1.6387625098159628</v>
      </c>
      <c r="AN379" s="642">
        <f t="shared" ref="AN379" si="4165">(AA379-AA378)*100</f>
        <v>-0.54468580004325284</v>
      </c>
      <c r="AO379" s="642">
        <f t="shared" ref="AO379" si="4166">(AB379-AB378)*100</f>
        <v>2.9796181775716746</v>
      </c>
      <c r="AP379" s="642">
        <f t="shared" ref="AP379" si="4167">(AC379-AC378)*100</f>
        <v>5.5299310851758428</v>
      </c>
      <c r="AQ379" s="642">
        <f t="shared" ref="AQ379" si="4168">(AD379-AD378)*100</f>
        <v>0.97951208465347772</v>
      </c>
      <c r="AR379" s="642">
        <f t="shared" ref="AR379" si="4169">(AE379-AE378)*100</f>
        <v>2.9625652858333904</v>
      </c>
    </row>
    <row r="382" spans="1:44">
      <c r="K382" s="1">
        <v>3980</v>
      </c>
    </row>
    <row r="383" spans="1:44">
      <c r="K383" s="1">
        <v>2089</v>
      </c>
    </row>
    <row r="384" spans="1:44">
      <c r="K384" s="1">
        <v>483</v>
      </c>
    </row>
    <row r="385" spans="11:11" s="1" customFormat="1">
      <c r="K385" s="1">
        <v>24278</v>
      </c>
    </row>
    <row r="386" spans="11:11" s="1" customFormat="1">
      <c r="K386" s="1">
        <v>19093</v>
      </c>
    </row>
    <row r="387" spans="11:11" s="1" customFormat="1">
      <c r="K387" s="1">
        <v>244</v>
      </c>
    </row>
    <row r="388" spans="11:11" s="1" customFormat="1">
      <c r="K388" s="1">
        <v>11041</v>
      </c>
    </row>
    <row r="389" spans="11:11" s="1" customFormat="1">
      <c r="K389" s="1">
        <v>15455</v>
      </c>
    </row>
    <row r="390" spans="11:11" s="1" customFormat="1">
      <c r="K390" s="1">
        <v>237</v>
      </c>
    </row>
    <row r="391" spans="11:11" s="1" customFormat="1">
      <c r="K391" s="1">
        <v>12389</v>
      </c>
    </row>
    <row r="392" spans="11:11" s="1" customFormat="1">
      <c r="K392" s="1">
        <f>SUM(K382:K391)</f>
        <v>89289</v>
      </c>
    </row>
    <row r="393" spans="11:11" s="1" customFormat="1"/>
    <row r="394" spans="11:11" s="1" customFormat="1"/>
    <row r="395" spans="11:11" s="1" customFormat="1"/>
    <row r="396" spans="11:11" s="1" customFormat="1"/>
    <row r="397" spans="11:11" s="1" customFormat="1"/>
    <row r="398" spans="11:11" s="1" customFormat="1"/>
    <row r="399" spans="11:11" s="1" customFormat="1"/>
    <row r="400" spans="11:11" s="1" customFormat="1"/>
    <row r="401" s="1" customFormat="1"/>
  </sheetData>
  <phoneticPr fontId="32" type="noConversion"/>
  <conditionalFormatting sqref="AG94:AR95">
    <cfRule type="cellIs" dxfId="24" priority="13" operator="notEqual">
      <formula>1</formula>
    </cfRule>
  </conditionalFormatting>
  <conditionalFormatting sqref="AG116:AR117">
    <cfRule type="cellIs" dxfId="23" priority="12" operator="notEqual">
      <formula>1</formula>
    </cfRule>
  </conditionalFormatting>
  <conditionalFormatting sqref="AG138:AR139">
    <cfRule type="cellIs" dxfId="22" priority="11" operator="notEqual">
      <formula>1</formula>
    </cfRule>
  </conditionalFormatting>
  <conditionalFormatting sqref="AG160:AR161">
    <cfRule type="cellIs" dxfId="21" priority="10" operator="notEqual">
      <formula>1</formula>
    </cfRule>
  </conditionalFormatting>
  <conditionalFormatting sqref="AG182:AR183">
    <cfRule type="cellIs" dxfId="20" priority="9" operator="notEqual">
      <formula>1</formula>
    </cfRule>
  </conditionalFormatting>
  <conditionalFormatting sqref="AG204:AR205">
    <cfRule type="cellIs" dxfId="19" priority="8" operator="notEqual">
      <formula>1</formula>
    </cfRule>
  </conditionalFormatting>
  <conditionalFormatting sqref="AG226:AR227">
    <cfRule type="cellIs" dxfId="18" priority="7" operator="notEqual">
      <formula>1</formula>
    </cfRule>
  </conditionalFormatting>
  <conditionalFormatting sqref="AG248:AR249">
    <cfRule type="cellIs" dxfId="17" priority="6" operator="notEqual">
      <formula>1</formula>
    </cfRule>
  </conditionalFormatting>
  <conditionalFormatting sqref="AG270:AR271">
    <cfRule type="cellIs" dxfId="16" priority="5" operator="notEqual">
      <formula>1</formula>
    </cfRule>
  </conditionalFormatting>
  <conditionalFormatting sqref="AG292:AR293">
    <cfRule type="cellIs" dxfId="15" priority="4" operator="notEqual">
      <formula>1</formula>
    </cfRule>
  </conditionalFormatting>
  <conditionalFormatting sqref="AG314:AR315">
    <cfRule type="cellIs" dxfId="14" priority="3" operator="notEqual">
      <formula>1</formula>
    </cfRule>
  </conditionalFormatting>
  <conditionalFormatting sqref="AG336:AR337">
    <cfRule type="cellIs" dxfId="13" priority="2" operator="notEqual">
      <formula>1</formula>
    </cfRule>
  </conditionalFormatting>
  <conditionalFormatting sqref="AG358:AR359">
    <cfRule type="cellIs" dxfId="12" priority="1" operator="notEqual">
      <formula>1</formula>
    </cfRule>
  </conditionalFormatting>
  <conditionalFormatting sqref="AG28:AR29">
    <cfRule type="cellIs" dxfId="11" priority="17" operator="notEqual">
      <formula>1</formula>
    </cfRule>
  </conditionalFormatting>
  <conditionalFormatting sqref="AG6:AR7">
    <cfRule type="cellIs" dxfId="10" priority="16" operator="notEqual">
      <formula>1</formula>
    </cfRule>
  </conditionalFormatting>
  <conditionalFormatting sqref="AG50:AR51">
    <cfRule type="cellIs" dxfId="9" priority="15" operator="notEqual">
      <formula>1</formula>
    </cfRule>
  </conditionalFormatting>
  <conditionalFormatting sqref="AG72:AR73">
    <cfRule type="cellIs" dxfId="8"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TTA Pivot Table</vt:lpstr>
      <vt:lpstr>CTA Pivot Table</vt:lpstr>
      <vt:lpstr>Time to Degree Data</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A. Diaz</dc:creator>
  <cp:lastModifiedBy>Lisa Cowan</cp:lastModifiedBy>
  <cp:lastPrinted>2013-01-15T19:28:38Z</cp:lastPrinted>
  <dcterms:created xsi:type="dcterms:W3CDTF">2009-05-07T18:30:49Z</dcterms:created>
  <dcterms:modified xsi:type="dcterms:W3CDTF">2013-01-15T20:04:12Z</dcterms:modified>
</cp:coreProperties>
</file>